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workbookPr codeName="ThisWorkbook"/>
  <mc:AlternateContent xmlns:mc="http://schemas.openxmlformats.org/markup-compatibility/2006">
    <mc:Choice Requires="x15">
      <x15ac:absPath xmlns:x15ac="http://schemas.microsoft.com/office/spreadsheetml/2010/11/ac" url="C:\Users\lenovo\Desktop\间接比较方法学\model\"/>
    </mc:Choice>
  </mc:AlternateContent>
  <xr:revisionPtr revIDLastSave="0" documentId="13_ncr:1_{A9BEF561-BE5C-4BB3-BBEA-B6258C66E928}" xr6:coauthVersionLast="47" xr6:coauthVersionMax="47" xr10:uidLastSave="{00000000-0000-0000-0000-000000000000}"/>
  <bookViews>
    <workbookView xWindow="-108" yWindow="-108" windowWidth="23256" windowHeight="12576" tabRatio="881" activeTab="9" xr2:uid="{00000000-000D-0000-FFFF-FFFF00000000}"/>
  </bookViews>
  <sheets>
    <sheet name="DSA" sheetId="9" r:id="rId1"/>
    <sheet name="Unit cost and utilities" sheetId="14" r:id="rId2"/>
    <sheet name="Parameter" sheetId="8" r:id="rId3"/>
    <sheet name="NMA parameters" sheetId="12" r:id="rId4"/>
    <sheet name="Survival-1cycle NMA" sheetId="18" r:id="rId5"/>
    <sheet name="Surv-rate CEA" sheetId="10" r:id="rId6"/>
    <sheet name="TOTAL COST" sheetId="13" r:id="rId7"/>
    <sheet name="TOTAL UTILITY" sheetId="15" r:id="rId8"/>
    <sheet name="Results of CEA" sheetId="26" r:id="rId9"/>
    <sheet name="PSA" sheetId="27" r:id="rId10"/>
    <sheet name="discontinue rate" sheetId="5" state="hidden" r:id="rId11"/>
  </sheets>
  <definedNames>
    <definedName name="DISC">Parameter!$D$350</definedName>
    <definedName name="dr_che">'discontinue rate'!$C$6</definedName>
    <definedName name="dr_ipi">'discontinue rate'!$C$5</definedName>
    <definedName name="dr_niv">'discontinue rate'!$C$3</definedName>
    <definedName name="dr_nivipi">'discontinue rate'!$C$4</definedName>
    <definedName name="UPD">Parameter!$D$58</definedName>
    <definedName name="UPFS">Parameter!$D$57</definedName>
    <definedName name="WTP">Parameter!$D$351</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J5" i="10" l="1"/>
  <c r="AJ6" i="10"/>
  <c r="AJ7" i="10"/>
  <c r="AJ8" i="10"/>
  <c r="AJ9" i="10"/>
  <c r="AJ10" i="10"/>
  <c r="AJ11" i="10"/>
  <c r="AJ12" i="10"/>
  <c r="AJ13" i="10"/>
  <c r="AJ14" i="10"/>
  <c r="AJ15" i="10"/>
  <c r="AJ16" i="10"/>
  <c r="AJ17" i="10"/>
  <c r="AJ18" i="10"/>
  <c r="AJ19" i="10"/>
  <c r="AJ20" i="10"/>
  <c r="AJ21" i="10"/>
  <c r="AJ22" i="10"/>
  <c r="AJ23" i="10"/>
  <c r="AJ24" i="10"/>
  <c r="AJ25" i="10"/>
  <c r="AJ26" i="10"/>
  <c r="AJ27" i="10"/>
  <c r="AJ28" i="10"/>
  <c r="AJ29" i="10"/>
  <c r="AJ30" i="10"/>
  <c r="AJ31" i="10"/>
  <c r="AJ32" i="10"/>
  <c r="AJ33" i="10"/>
  <c r="AJ34" i="10"/>
  <c r="AJ35" i="10"/>
  <c r="AJ36" i="10"/>
  <c r="AJ37" i="10"/>
  <c r="AJ38" i="10"/>
  <c r="AJ39" i="10"/>
  <c r="AJ40" i="10"/>
  <c r="AJ41" i="10"/>
  <c r="AJ42" i="10"/>
  <c r="AJ43" i="10"/>
  <c r="AJ44" i="10"/>
  <c r="AJ45" i="10"/>
  <c r="AJ46" i="10"/>
  <c r="AJ47" i="10"/>
  <c r="AJ48" i="10"/>
  <c r="AJ49" i="10"/>
  <c r="AJ50" i="10"/>
  <c r="AJ51" i="10"/>
  <c r="AJ52" i="10"/>
  <c r="AJ53" i="10"/>
  <c r="AJ54" i="10"/>
  <c r="AJ55" i="10"/>
  <c r="AJ56" i="10"/>
  <c r="AJ57" i="10"/>
  <c r="AJ58" i="10"/>
  <c r="AJ59" i="10"/>
  <c r="AJ60" i="10"/>
  <c r="AJ61" i="10"/>
  <c r="AJ62" i="10"/>
  <c r="AJ63" i="10"/>
  <c r="AJ64" i="10"/>
  <c r="AJ65" i="10"/>
  <c r="AJ66" i="10"/>
  <c r="AJ67" i="10"/>
  <c r="AJ68" i="10"/>
  <c r="AJ69" i="10"/>
  <c r="AJ70" i="10"/>
  <c r="AJ71" i="10"/>
  <c r="AJ72" i="10"/>
  <c r="AJ73" i="10"/>
  <c r="AJ74" i="10"/>
  <c r="AJ75" i="10"/>
  <c r="AJ76" i="10"/>
  <c r="AJ77" i="10"/>
  <c r="AJ78" i="10"/>
  <c r="AJ79" i="10"/>
  <c r="AJ80" i="10"/>
  <c r="AJ81" i="10"/>
  <c r="AJ82" i="10"/>
  <c r="AJ83" i="10"/>
  <c r="AJ84" i="10"/>
  <c r="AJ85" i="10"/>
  <c r="AJ86" i="10"/>
  <c r="AJ87" i="10"/>
  <c r="AJ88" i="10"/>
  <c r="AJ89" i="10"/>
  <c r="AJ90" i="10"/>
  <c r="AJ91" i="10"/>
  <c r="AJ92" i="10"/>
  <c r="AJ93" i="10"/>
  <c r="AJ94" i="10"/>
  <c r="AJ95" i="10"/>
  <c r="AJ96" i="10"/>
  <c r="AJ97" i="10"/>
  <c r="AJ98" i="10"/>
  <c r="AJ99" i="10"/>
  <c r="AJ100" i="10"/>
  <c r="AJ101" i="10"/>
  <c r="AJ102" i="10"/>
  <c r="AJ103" i="10"/>
  <c r="AJ104" i="10"/>
  <c r="AJ105" i="10"/>
  <c r="AJ106" i="10"/>
  <c r="AJ107" i="10"/>
  <c r="AJ108" i="10"/>
  <c r="AJ109" i="10"/>
  <c r="AJ110" i="10"/>
  <c r="AJ111" i="10"/>
  <c r="AJ112" i="10"/>
  <c r="AJ113" i="10"/>
  <c r="AJ114" i="10"/>
  <c r="AJ115" i="10"/>
  <c r="AJ116" i="10"/>
  <c r="AJ117" i="10"/>
  <c r="AJ118" i="10"/>
  <c r="AJ119" i="10"/>
  <c r="AJ120" i="10"/>
  <c r="AJ121" i="10"/>
  <c r="AJ122" i="10"/>
  <c r="AJ123" i="10"/>
  <c r="AJ124" i="10"/>
  <c r="AJ125" i="10"/>
  <c r="AJ126" i="10"/>
  <c r="AJ127" i="10"/>
  <c r="AJ128" i="10"/>
  <c r="AJ129" i="10"/>
  <c r="AJ130" i="10"/>
  <c r="AJ131" i="10"/>
  <c r="AJ132" i="10"/>
  <c r="AJ133" i="10"/>
  <c r="AJ134" i="10"/>
  <c r="AJ135" i="10"/>
  <c r="AJ136" i="10"/>
  <c r="AJ137" i="10"/>
  <c r="AJ138" i="10"/>
  <c r="AJ139" i="10"/>
  <c r="AJ140" i="10"/>
  <c r="AJ141" i="10"/>
  <c r="AJ142" i="10"/>
  <c r="AJ143" i="10"/>
  <c r="AJ144" i="10"/>
  <c r="AJ145" i="10"/>
  <c r="AJ146" i="10"/>
  <c r="AJ147" i="10"/>
  <c r="AJ148" i="10"/>
  <c r="AJ149" i="10"/>
  <c r="AJ150" i="10"/>
  <c r="AJ151" i="10"/>
  <c r="AJ152" i="10"/>
  <c r="AJ153" i="10"/>
  <c r="AJ154" i="10"/>
  <c r="AJ155" i="10"/>
  <c r="AJ156" i="10"/>
  <c r="AJ157" i="10"/>
  <c r="AJ158" i="10"/>
  <c r="AJ159" i="10"/>
  <c r="AJ160" i="10"/>
  <c r="AJ161" i="10"/>
  <c r="AJ162" i="10"/>
  <c r="AJ163" i="10"/>
  <c r="AJ164" i="10"/>
  <c r="AJ165" i="10"/>
  <c r="AJ166" i="10"/>
  <c r="AJ167" i="10"/>
  <c r="AJ168" i="10"/>
  <c r="AJ169" i="10"/>
  <c r="AJ170" i="10"/>
  <c r="AJ171" i="10"/>
  <c r="AJ172" i="10"/>
  <c r="AJ173" i="10"/>
  <c r="AJ174" i="10"/>
  <c r="AJ175" i="10"/>
  <c r="AJ176" i="10"/>
  <c r="AJ177" i="10"/>
  <c r="AJ178" i="10"/>
  <c r="AJ179" i="10"/>
  <c r="AJ180" i="10"/>
  <c r="AJ181" i="10"/>
  <c r="AJ182" i="10"/>
  <c r="AJ183" i="10"/>
  <c r="AJ184" i="10"/>
  <c r="AJ185" i="10"/>
  <c r="AJ186" i="10"/>
  <c r="AJ187" i="10"/>
  <c r="AJ188" i="10"/>
  <c r="AJ189" i="10"/>
  <c r="AJ190" i="10"/>
  <c r="AJ191" i="10"/>
  <c r="AJ192" i="10"/>
  <c r="AJ193" i="10"/>
  <c r="AJ194" i="10"/>
  <c r="AJ195" i="10"/>
  <c r="AJ196" i="10"/>
  <c r="AJ197" i="10"/>
  <c r="AJ198" i="10"/>
  <c r="AJ199" i="10"/>
  <c r="AJ200" i="10"/>
  <c r="AJ201" i="10"/>
  <c r="AJ202" i="10"/>
  <c r="AJ203" i="10"/>
  <c r="AJ204" i="10"/>
  <c r="AJ205" i="10"/>
  <c r="AJ206" i="10"/>
  <c r="AJ207" i="10"/>
  <c r="AJ208" i="10"/>
  <c r="AJ209" i="10"/>
  <c r="AJ210" i="10"/>
  <c r="AJ211" i="10"/>
  <c r="AJ212" i="10"/>
  <c r="AJ213" i="10"/>
  <c r="AJ214" i="10"/>
  <c r="AJ215" i="10"/>
  <c r="AJ216" i="10"/>
  <c r="AJ217" i="10"/>
  <c r="AJ218" i="10"/>
  <c r="AJ219" i="10"/>
  <c r="AJ220" i="10"/>
  <c r="AJ221" i="10"/>
  <c r="AJ222" i="10"/>
  <c r="AJ223" i="10"/>
  <c r="AJ224" i="10"/>
  <c r="AJ225" i="10"/>
  <c r="AJ226" i="10"/>
  <c r="AJ227" i="10"/>
  <c r="AJ228" i="10"/>
  <c r="AJ229" i="10"/>
  <c r="AJ230" i="10"/>
  <c r="AJ231" i="10"/>
  <c r="AJ232" i="10"/>
  <c r="AJ233" i="10"/>
  <c r="AJ234" i="10"/>
  <c r="AJ235" i="10"/>
  <c r="AJ236" i="10"/>
  <c r="AJ237" i="10"/>
  <c r="AJ238" i="10"/>
  <c r="AJ239" i="10"/>
  <c r="AJ240" i="10"/>
  <c r="AJ241" i="10"/>
  <c r="AJ242" i="10"/>
  <c r="AJ243" i="10"/>
  <c r="AJ244" i="10"/>
  <c r="AJ245" i="10"/>
  <c r="AJ246" i="10"/>
  <c r="AJ247" i="10"/>
  <c r="AJ248" i="10"/>
  <c r="AJ249" i="10"/>
  <c r="AJ250" i="10"/>
  <c r="AJ251" i="10"/>
  <c r="AJ252" i="10"/>
  <c r="AJ253" i="10"/>
  <c r="AJ254" i="10"/>
  <c r="AJ255" i="10"/>
  <c r="AJ256" i="10"/>
  <c r="AJ257" i="10"/>
  <c r="AJ258" i="10"/>
  <c r="AJ259" i="10"/>
  <c r="AJ260" i="10"/>
  <c r="AJ261" i="10"/>
  <c r="AJ262" i="10"/>
  <c r="AJ263" i="10"/>
  <c r="AJ264" i="10"/>
  <c r="AJ265" i="10"/>
  <c r="AJ266" i="10"/>
  <c r="AJ267" i="10"/>
  <c r="AJ268" i="10"/>
  <c r="AJ269" i="10"/>
  <c r="AJ270" i="10"/>
  <c r="AJ271" i="10"/>
  <c r="AJ272" i="10"/>
  <c r="AJ273" i="10"/>
  <c r="AJ274" i="10"/>
  <c r="AJ275" i="10"/>
  <c r="AJ276" i="10"/>
  <c r="AJ277" i="10"/>
  <c r="AJ278" i="10"/>
  <c r="AJ279" i="10"/>
  <c r="AJ280" i="10"/>
  <c r="AJ281" i="10"/>
  <c r="AJ282" i="10"/>
  <c r="AJ283" i="10"/>
  <c r="AJ284" i="10"/>
  <c r="AJ285" i="10"/>
  <c r="AJ286" i="10"/>
  <c r="AJ287" i="10"/>
  <c r="AJ288" i="10"/>
  <c r="AJ289" i="10"/>
  <c r="AJ290" i="10"/>
  <c r="AJ291" i="10"/>
  <c r="AJ292" i="10"/>
  <c r="AJ293" i="10"/>
  <c r="AJ294" i="10"/>
  <c r="AJ295" i="10"/>
  <c r="AJ296" i="10"/>
  <c r="AJ297" i="10"/>
  <c r="AJ298" i="10"/>
  <c r="AJ299" i="10"/>
  <c r="AJ300" i="10"/>
  <c r="AJ301" i="10"/>
  <c r="AJ302" i="10"/>
  <c r="AJ303" i="10"/>
  <c r="AJ304" i="10"/>
  <c r="AJ305" i="10"/>
  <c r="AJ306" i="10"/>
  <c r="AJ307" i="10"/>
  <c r="AJ308" i="10"/>
  <c r="AJ309" i="10"/>
  <c r="AJ310" i="10"/>
  <c r="AJ311" i="10"/>
  <c r="AJ312" i="10"/>
  <c r="AJ313" i="10"/>
  <c r="AJ314" i="10"/>
  <c r="AJ315" i="10"/>
  <c r="AJ316" i="10"/>
  <c r="AJ317" i="10"/>
  <c r="AJ318" i="10"/>
  <c r="AJ319" i="10"/>
  <c r="AJ320" i="10"/>
  <c r="AJ321" i="10"/>
  <c r="AJ322" i="10"/>
  <c r="AJ323" i="10"/>
  <c r="AJ324" i="10"/>
  <c r="AJ325" i="10"/>
  <c r="AJ326" i="10"/>
  <c r="AJ327" i="10"/>
  <c r="AJ328" i="10"/>
  <c r="AJ329" i="10"/>
  <c r="AJ330" i="10"/>
  <c r="AJ331" i="10"/>
  <c r="AJ332" i="10"/>
  <c r="AJ333" i="10"/>
  <c r="AJ334" i="10"/>
  <c r="AJ335" i="10"/>
  <c r="AJ336" i="10"/>
  <c r="AJ337" i="10"/>
  <c r="AJ338" i="10"/>
  <c r="AJ339" i="10"/>
  <c r="AJ340" i="10"/>
  <c r="AJ341" i="10"/>
  <c r="AJ342" i="10"/>
  <c r="AJ343" i="10"/>
  <c r="AJ344" i="10"/>
  <c r="AJ345" i="10"/>
  <c r="AJ346" i="10"/>
  <c r="AJ347" i="10"/>
  <c r="AJ348" i="10"/>
  <c r="AJ349" i="10"/>
  <c r="AJ350" i="10"/>
  <c r="AJ351" i="10"/>
  <c r="AJ352" i="10"/>
  <c r="AL5" i="10"/>
  <c r="AL6" i="10"/>
  <c r="AL7" i="10"/>
  <c r="AL8" i="10"/>
  <c r="AL9" i="10"/>
  <c r="AL10" i="10"/>
  <c r="AL11" i="10"/>
  <c r="AL12" i="10"/>
  <c r="AL13" i="10"/>
  <c r="AL14" i="10"/>
  <c r="AL15" i="10"/>
  <c r="AL16" i="10"/>
  <c r="AL17" i="10"/>
  <c r="AL18" i="10"/>
  <c r="AL19" i="10"/>
  <c r="AL20" i="10"/>
  <c r="AL21" i="10"/>
  <c r="AL22" i="10"/>
  <c r="AL23" i="10"/>
  <c r="AL24" i="10"/>
  <c r="AL25" i="10"/>
  <c r="AL26" i="10"/>
  <c r="AL27" i="10"/>
  <c r="AL28" i="10"/>
  <c r="AL29" i="10"/>
  <c r="AL30" i="10"/>
  <c r="AL31" i="10"/>
  <c r="AL32" i="10"/>
  <c r="AL33" i="10"/>
  <c r="AL34" i="10"/>
  <c r="AL35" i="10"/>
  <c r="AL36" i="10"/>
  <c r="AL37" i="10"/>
  <c r="AL38" i="10"/>
  <c r="AL39" i="10"/>
  <c r="AL40" i="10"/>
  <c r="AL41" i="10"/>
  <c r="AL42" i="10"/>
  <c r="AL43" i="10"/>
  <c r="AL44" i="10"/>
  <c r="AL45" i="10"/>
  <c r="AL46" i="10"/>
  <c r="AL47" i="10"/>
  <c r="AL48" i="10"/>
  <c r="AL49" i="10"/>
  <c r="AL50" i="10"/>
  <c r="AL51" i="10"/>
  <c r="AL52" i="10"/>
  <c r="AL53" i="10"/>
  <c r="AL54" i="10"/>
  <c r="AL55" i="10"/>
  <c r="AL56" i="10"/>
  <c r="AL57" i="10"/>
  <c r="AL58" i="10"/>
  <c r="AL59" i="10"/>
  <c r="AL60" i="10"/>
  <c r="AL61" i="10"/>
  <c r="AL62" i="10"/>
  <c r="AL63" i="10"/>
  <c r="AL64" i="10"/>
  <c r="AL65" i="10"/>
  <c r="AL66" i="10"/>
  <c r="AL67" i="10"/>
  <c r="AL68" i="10"/>
  <c r="AL69" i="10"/>
  <c r="AL70" i="10"/>
  <c r="AL71" i="10"/>
  <c r="AL72" i="10"/>
  <c r="AL73" i="10"/>
  <c r="AL74" i="10"/>
  <c r="AL75" i="10"/>
  <c r="AL76" i="10"/>
  <c r="AL77" i="10"/>
  <c r="AL78" i="10"/>
  <c r="AL79" i="10"/>
  <c r="AL80" i="10"/>
  <c r="AL81" i="10"/>
  <c r="AL82" i="10"/>
  <c r="AL83" i="10"/>
  <c r="AL84" i="10"/>
  <c r="AL85" i="10"/>
  <c r="AL86" i="10"/>
  <c r="AL87" i="10"/>
  <c r="AL88" i="10"/>
  <c r="AL89" i="10"/>
  <c r="AL90" i="10"/>
  <c r="AL91" i="10"/>
  <c r="AL92" i="10"/>
  <c r="AL93" i="10"/>
  <c r="AL94" i="10"/>
  <c r="AL95" i="10"/>
  <c r="AL96" i="10"/>
  <c r="AL97" i="10"/>
  <c r="AL98" i="10"/>
  <c r="AL99" i="10"/>
  <c r="AL100" i="10"/>
  <c r="AL101" i="10"/>
  <c r="AL102" i="10"/>
  <c r="AL103" i="10"/>
  <c r="AL104" i="10"/>
  <c r="AL105" i="10"/>
  <c r="AL106" i="10"/>
  <c r="AL107" i="10"/>
  <c r="AL108" i="10"/>
  <c r="AL109" i="10"/>
  <c r="AL110" i="10"/>
  <c r="AL111" i="10"/>
  <c r="AL112" i="10"/>
  <c r="AL113" i="10"/>
  <c r="AL114" i="10"/>
  <c r="AL115" i="10"/>
  <c r="AL116" i="10"/>
  <c r="AL117" i="10"/>
  <c r="AL118" i="10"/>
  <c r="AL119" i="10"/>
  <c r="AL120" i="10"/>
  <c r="AL121" i="10"/>
  <c r="AL122" i="10"/>
  <c r="AL123" i="10"/>
  <c r="AL124" i="10"/>
  <c r="AL125" i="10"/>
  <c r="AL126" i="10"/>
  <c r="AL127" i="10"/>
  <c r="AL128" i="10"/>
  <c r="AL129" i="10"/>
  <c r="AL130" i="10"/>
  <c r="AL131" i="10"/>
  <c r="AL132" i="10"/>
  <c r="AL133" i="10"/>
  <c r="AL134" i="10"/>
  <c r="AL135" i="10"/>
  <c r="AL136" i="10"/>
  <c r="AL137" i="10"/>
  <c r="AL138" i="10"/>
  <c r="AL139" i="10"/>
  <c r="AL140" i="10"/>
  <c r="AL141" i="10"/>
  <c r="AL142" i="10"/>
  <c r="AL143" i="10"/>
  <c r="AL144" i="10"/>
  <c r="AL145" i="10"/>
  <c r="AL146" i="10"/>
  <c r="AL147" i="10"/>
  <c r="AL148" i="10"/>
  <c r="AL149" i="10"/>
  <c r="AL150" i="10"/>
  <c r="AL151" i="10"/>
  <c r="AL152" i="10"/>
  <c r="AL153" i="10"/>
  <c r="AL154" i="10"/>
  <c r="AL155" i="10"/>
  <c r="AL156" i="10"/>
  <c r="AL157" i="10"/>
  <c r="AL158" i="10"/>
  <c r="AL159" i="10"/>
  <c r="AL160" i="10"/>
  <c r="AL161" i="10"/>
  <c r="AL162" i="10"/>
  <c r="AL163" i="10"/>
  <c r="AL164" i="10"/>
  <c r="AL165" i="10"/>
  <c r="AL166" i="10"/>
  <c r="AL167" i="10"/>
  <c r="AL168" i="10"/>
  <c r="AL169" i="10"/>
  <c r="AL170" i="10"/>
  <c r="AL171" i="10"/>
  <c r="AL172" i="10"/>
  <c r="AL173" i="10"/>
  <c r="AL174" i="10"/>
  <c r="AL175" i="10"/>
  <c r="AL176" i="10"/>
  <c r="AL177" i="10"/>
  <c r="AL178" i="10"/>
  <c r="AL179" i="10"/>
  <c r="AL180" i="10"/>
  <c r="AL181" i="10"/>
  <c r="AL182" i="10"/>
  <c r="AL183" i="10"/>
  <c r="AL184" i="10"/>
  <c r="AL185" i="10"/>
  <c r="AL186" i="10"/>
  <c r="AL187" i="10"/>
  <c r="AL188" i="10"/>
  <c r="AL189" i="10"/>
  <c r="AL190" i="10"/>
  <c r="AL191" i="10"/>
  <c r="AL192" i="10"/>
  <c r="AL193" i="10"/>
  <c r="AL194" i="10"/>
  <c r="AL195" i="10"/>
  <c r="AL196" i="10"/>
  <c r="AL197" i="10"/>
  <c r="AL198" i="10"/>
  <c r="AL199" i="10"/>
  <c r="AL200" i="10"/>
  <c r="AL201" i="10"/>
  <c r="AL202" i="10"/>
  <c r="AL203" i="10"/>
  <c r="AL204" i="10"/>
  <c r="AL205" i="10"/>
  <c r="AL206" i="10"/>
  <c r="AL207" i="10"/>
  <c r="AL208" i="10"/>
  <c r="AL209" i="10"/>
  <c r="AL210" i="10"/>
  <c r="AL211" i="10"/>
  <c r="AL212" i="10"/>
  <c r="AL213" i="10"/>
  <c r="AL214" i="10"/>
  <c r="AL215" i="10"/>
  <c r="AL216" i="10"/>
  <c r="AL217" i="10"/>
  <c r="AL218" i="10"/>
  <c r="AL219" i="10"/>
  <c r="AL220" i="10"/>
  <c r="AL221" i="10"/>
  <c r="AL222" i="10"/>
  <c r="AL223" i="10"/>
  <c r="AL224" i="10"/>
  <c r="AL225" i="10"/>
  <c r="AL226" i="10"/>
  <c r="AL227" i="10"/>
  <c r="AL228" i="10"/>
  <c r="AL229" i="10"/>
  <c r="AL230" i="10"/>
  <c r="AL231" i="10"/>
  <c r="AL232" i="10"/>
  <c r="AL233" i="10"/>
  <c r="AL234" i="10"/>
  <c r="AL235" i="10"/>
  <c r="AL236" i="10"/>
  <c r="AL237" i="10"/>
  <c r="AL238" i="10"/>
  <c r="AL239" i="10"/>
  <c r="AL240" i="10"/>
  <c r="AL241" i="10"/>
  <c r="AL242" i="10"/>
  <c r="AL243" i="10"/>
  <c r="AL244" i="10"/>
  <c r="AL245" i="10"/>
  <c r="AL246" i="10"/>
  <c r="AL247" i="10"/>
  <c r="AL248" i="10"/>
  <c r="AL249" i="10"/>
  <c r="AL250" i="10"/>
  <c r="AL251" i="10"/>
  <c r="AL252" i="10"/>
  <c r="AL253" i="10"/>
  <c r="AL254" i="10"/>
  <c r="AL255" i="10"/>
  <c r="AL256" i="10"/>
  <c r="AL257" i="10"/>
  <c r="AL258" i="10"/>
  <c r="AL259" i="10"/>
  <c r="AL260" i="10"/>
  <c r="AL261" i="10"/>
  <c r="AL262" i="10"/>
  <c r="AL263" i="10"/>
  <c r="AL264" i="10"/>
  <c r="AL265" i="10"/>
  <c r="AL266" i="10"/>
  <c r="AL267" i="10"/>
  <c r="AL268" i="10"/>
  <c r="AL269" i="10"/>
  <c r="AL270" i="10"/>
  <c r="AL271" i="10"/>
  <c r="AL272" i="10"/>
  <c r="AL273" i="10"/>
  <c r="AL274" i="10"/>
  <c r="AL275" i="10"/>
  <c r="AL276" i="10"/>
  <c r="AL277" i="10"/>
  <c r="AL278" i="10"/>
  <c r="AL279" i="10"/>
  <c r="AL280" i="10"/>
  <c r="AL281" i="10"/>
  <c r="AL282" i="10"/>
  <c r="AL283" i="10"/>
  <c r="AL284" i="10"/>
  <c r="AL285" i="10"/>
  <c r="AL286" i="10"/>
  <c r="AL287" i="10"/>
  <c r="AL288" i="10"/>
  <c r="AL289" i="10"/>
  <c r="AL290" i="10"/>
  <c r="AL291" i="10"/>
  <c r="AL292" i="10"/>
  <c r="AL293" i="10"/>
  <c r="AL294" i="10"/>
  <c r="AL295" i="10"/>
  <c r="AL296" i="10"/>
  <c r="AL297" i="10"/>
  <c r="AL298" i="10"/>
  <c r="AL299" i="10"/>
  <c r="AL300" i="10"/>
  <c r="AL301" i="10"/>
  <c r="AL302" i="10"/>
  <c r="AL303" i="10"/>
  <c r="AL304" i="10"/>
  <c r="AL305" i="10"/>
  <c r="AL306" i="10"/>
  <c r="AL307" i="10"/>
  <c r="AL308" i="10"/>
  <c r="AL309" i="10"/>
  <c r="AL310" i="10"/>
  <c r="AL311" i="10"/>
  <c r="AL312" i="10"/>
  <c r="AL313" i="10"/>
  <c r="AL314" i="10"/>
  <c r="AL315" i="10"/>
  <c r="AL316" i="10"/>
  <c r="AL317" i="10"/>
  <c r="AL318" i="10"/>
  <c r="AL319" i="10"/>
  <c r="AL320" i="10"/>
  <c r="AL321" i="10"/>
  <c r="AL322" i="10"/>
  <c r="AL323" i="10"/>
  <c r="AL324" i="10"/>
  <c r="AL325" i="10"/>
  <c r="AL326" i="10"/>
  <c r="AL327" i="10"/>
  <c r="AL328" i="10"/>
  <c r="AL329" i="10"/>
  <c r="AL330" i="10"/>
  <c r="AL331" i="10"/>
  <c r="AL332" i="10"/>
  <c r="AL333" i="10"/>
  <c r="AL334" i="10"/>
  <c r="AL335" i="10"/>
  <c r="AL336" i="10"/>
  <c r="AL337" i="10"/>
  <c r="AL338" i="10"/>
  <c r="AL339" i="10"/>
  <c r="AL340" i="10"/>
  <c r="AL341" i="10"/>
  <c r="AL342" i="10"/>
  <c r="AL343" i="10"/>
  <c r="AL344" i="10"/>
  <c r="AL345" i="10"/>
  <c r="AL346" i="10"/>
  <c r="AL347" i="10"/>
  <c r="AL348" i="10"/>
  <c r="AL349" i="10"/>
  <c r="AL350" i="10"/>
  <c r="AL351" i="10"/>
  <c r="AL352" i="10"/>
  <c r="AL4" i="10"/>
  <c r="AJ4" i="10"/>
  <c r="AD5" i="10"/>
  <c r="AD6" i="10"/>
  <c r="AD7" i="10"/>
  <c r="AD8" i="10"/>
  <c r="AD9" i="10"/>
  <c r="AD10" i="10"/>
  <c r="AD11" i="10"/>
  <c r="AD12" i="10"/>
  <c r="AD13" i="10"/>
  <c r="AD14" i="10"/>
  <c r="AD15" i="10"/>
  <c r="AD16" i="10"/>
  <c r="AD17" i="10"/>
  <c r="AD18" i="10"/>
  <c r="AD19" i="10"/>
  <c r="AD20" i="10"/>
  <c r="AD21" i="10"/>
  <c r="AD22" i="10"/>
  <c r="AD23" i="10"/>
  <c r="AD24" i="10"/>
  <c r="AD25" i="10"/>
  <c r="AD26" i="10"/>
  <c r="AD27" i="10"/>
  <c r="AD28" i="10"/>
  <c r="AD29" i="10"/>
  <c r="AD30" i="10"/>
  <c r="AD31" i="10"/>
  <c r="AD32" i="10"/>
  <c r="AD33" i="10"/>
  <c r="AD34" i="10"/>
  <c r="AD35" i="10"/>
  <c r="AD36" i="10"/>
  <c r="AD37" i="10"/>
  <c r="AD38" i="10"/>
  <c r="AD39" i="10"/>
  <c r="AD40" i="10"/>
  <c r="AD41" i="10"/>
  <c r="AD42" i="10"/>
  <c r="AD43" i="10"/>
  <c r="AD44" i="10"/>
  <c r="AD45" i="10"/>
  <c r="AD46" i="10"/>
  <c r="AD47" i="10"/>
  <c r="AD48" i="10"/>
  <c r="AD49" i="10"/>
  <c r="AD50" i="10"/>
  <c r="AD51" i="10"/>
  <c r="AD52" i="10"/>
  <c r="AD53" i="10"/>
  <c r="AD54" i="10"/>
  <c r="AD55" i="10"/>
  <c r="AD56" i="10"/>
  <c r="AD57" i="10"/>
  <c r="AD58" i="10"/>
  <c r="AD59" i="10"/>
  <c r="AD60" i="10"/>
  <c r="AD61" i="10"/>
  <c r="AD62" i="10"/>
  <c r="AD63" i="10"/>
  <c r="AD64" i="10"/>
  <c r="AD65" i="10"/>
  <c r="AD66" i="10"/>
  <c r="AD67" i="10"/>
  <c r="AD68" i="10"/>
  <c r="AD69" i="10"/>
  <c r="AD70" i="10"/>
  <c r="AD71" i="10"/>
  <c r="AD72" i="10"/>
  <c r="AD73" i="10"/>
  <c r="AD74" i="10"/>
  <c r="AD75" i="10"/>
  <c r="AD76" i="10"/>
  <c r="AD77" i="10"/>
  <c r="AD78" i="10"/>
  <c r="AD79" i="10"/>
  <c r="AD80" i="10"/>
  <c r="AD81" i="10"/>
  <c r="AD82" i="10"/>
  <c r="AD83" i="10"/>
  <c r="AD84" i="10"/>
  <c r="AD85" i="10"/>
  <c r="AD86" i="10"/>
  <c r="AD87" i="10"/>
  <c r="AD88" i="10"/>
  <c r="AD89" i="10"/>
  <c r="AD90" i="10"/>
  <c r="AD91" i="10"/>
  <c r="AD92" i="10"/>
  <c r="AD93" i="10"/>
  <c r="AD94" i="10"/>
  <c r="AD95" i="10"/>
  <c r="AD96" i="10"/>
  <c r="AD97" i="10"/>
  <c r="AD98" i="10"/>
  <c r="AD99" i="10"/>
  <c r="AD100" i="10"/>
  <c r="AD101" i="10"/>
  <c r="AD102" i="10"/>
  <c r="AD103" i="10"/>
  <c r="AD104" i="10"/>
  <c r="AD105" i="10"/>
  <c r="AD106" i="10"/>
  <c r="AD107" i="10"/>
  <c r="AD108" i="10"/>
  <c r="AD109" i="10"/>
  <c r="AD110" i="10"/>
  <c r="AD111" i="10"/>
  <c r="AD112" i="10"/>
  <c r="AD113" i="10"/>
  <c r="AD114" i="10"/>
  <c r="AD115" i="10"/>
  <c r="AD116" i="10"/>
  <c r="AD117" i="10"/>
  <c r="AD118" i="10"/>
  <c r="AD119" i="10"/>
  <c r="AD120" i="10"/>
  <c r="AD121" i="10"/>
  <c r="AD122" i="10"/>
  <c r="AD123" i="10"/>
  <c r="AD124" i="10"/>
  <c r="AD125" i="10"/>
  <c r="AD126" i="10"/>
  <c r="AD127" i="10"/>
  <c r="AD128" i="10"/>
  <c r="AD129" i="10"/>
  <c r="AD130" i="10"/>
  <c r="AD131" i="10"/>
  <c r="AD132" i="10"/>
  <c r="AD133" i="10"/>
  <c r="AD134" i="10"/>
  <c r="AD135" i="10"/>
  <c r="AD136" i="10"/>
  <c r="AD137" i="10"/>
  <c r="AD138" i="10"/>
  <c r="AD139" i="10"/>
  <c r="AD140" i="10"/>
  <c r="AD141" i="10"/>
  <c r="AD142" i="10"/>
  <c r="AD143" i="10"/>
  <c r="AD144" i="10"/>
  <c r="AD145" i="10"/>
  <c r="AD146" i="10"/>
  <c r="AD147" i="10"/>
  <c r="AD148" i="10"/>
  <c r="AD149" i="10"/>
  <c r="AD150" i="10"/>
  <c r="AD151" i="10"/>
  <c r="AD152" i="10"/>
  <c r="AD153" i="10"/>
  <c r="AD154" i="10"/>
  <c r="AD155" i="10"/>
  <c r="AD156" i="10"/>
  <c r="AD157" i="10"/>
  <c r="AD158" i="10"/>
  <c r="AD159" i="10"/>
  <c r="AD160" i="10"/>
  <c r="AD161" i="10"/>
  <c r="AD162" i="10"/>
  <c r="AD163" i="10"/>
  <c r="AD164" i="10"/>
  <c r="AD165" i="10"/>
  <c r="AD166" i="10"/>
  <c r="AD167" i="10"/>
  <c r="AD168" i="10"/>
  <c r="AD169" i="10"/>
  <c r="AD170" i="10"/>
  <c r="AD171" i="10"/>
  <c r="AD172" i="10"/>
  <c r="AD173" i="10"/>
  <c r="AD174" i="10"/>
  <c r="AD175" i="10"/>
  <c r="AD176" i="10"/>
  <c r="AD177" i="10"/>
  <c r="AD178" i="10"/>
  <c r="AD179" i="10"/>
  <c r="AD180" i="10"/>
  <c r="AD181" i="10"/>
  <c r="AD182" i="10"/>
  <c r="AD183" i="10"/>
  <c r="AD184" i="10"/>
  <c r="AD185" i="10"/>
  <c r="AD186" i="10"/>
  <c r="AD187" i="10"/>
  <c r="AD188" i="10"/>
  <c r="AD189" i="10"/>
  <c r="AD190" i="10"/>
  <c r="AD191" i="10"/>
  <c r="AD192" i="10"/>
  <c r="AD193" i="10"/>
  <c r="AD194" i="10"/>
  <c r="AD195" i="10"/>
  <c r="AD196" i="10"/>
  <c r="AD197" i="10"/>
  <c r="AD198" i="10"/>
  <c r="AD199" i="10"/>
  <c r="AD200" i="10"/>
  <c r="AD201" i="10"/>
  <c r="AD202" i="10"/>
  <c r="AD203" i="10"/>
  <c r="AD204" i="10"/>
  <c r="AD205" i="10"/>
  <c r="AD206" i="10"/>
  <c r="AD207" i="10"/>
  <c r="AD208" i="10"/>
  <c r="AD209" i="10"/>
  <c r="AD210" i="10"/>
  <c r="AD211" i="10"/>
  <c r="AD212" i="10"/>
  <c r="AD213" i="10"/>
  <c r="AD214" i="10"/>
  <c r="AD215" i="10"/>
  <c r="AD216" i="10"/>
  <c r="AD217" i="10"/>
  <c r="AD218" i="10"/>
  <c r="AD219" i="10"/>
  <c r="AD220" i="10"/>
  <c r="AD221" i="10"/>
  <c r="AD222" i="10"/>
  <c r="AD223" i="10"/>
  <c r="AD224" i="10"/>
  <c r="AD225" i="10"/>
  <c r="AD226" i="10"/>
  <c r="AD227" i="10"/>
  <c r="AD228" i="10"/>
  <c r="AD229" i="10"/>
  <c r="AD230" i="10"/>
  <c r="AD231" i="10"/>
  <c r="AD232" i="10"/>
  <c r="AD233" i="10"/>
  <c r="AD234" i="10"/>
  <c r="AD235" i="10"/>
  <c r="AD236" i="10"/>
  <c r="AD237" i="10"/>
  <c r="AD238" i="10"/>
  <c r="AD239" i="10"/>
  <c r="AD240" i="10"/>
  <c r="AD241" i="10"/>
  <c r="AD242" i="10"/>
  <c r="AD243" i="10"/>
  <c r="AD244" i="10"/>
  <c r="AD245" i="10"/>
  <c r="AD246" i="10"/>
  <c r="AD247" i="10"/>
  <c r="AD248" i="10"/>
  <c r="AD249" i="10"/>
  <c r="AD250" i="10"/>
  <c r="AD251" i="10"/>
  <c r="AD252" i="10"/>
  <c r="AD253" i="10"/>
  <c r="AD254" i="10"/>
  <c r="AD255" i="10"/>
  <c r="AD256" i="10"/>
  <c r="AD257" i="10"/>
  <c r="AD258" i="10"/>
  <c r="AD259" i="10"/>
  <c r="AD260" i="10"/>
  <c r="AD261" i="10"/>
  <c r="AD262" i="10"/>
  <c r="AD263" i="10"/>
  <c r="AD264" i="10"/>
  <c r="AD265" i="10"/>
  <c r="AD266" i="10"/>
  <c r="AD267" i="10"/>
  <c r="AD268" i="10"/>
  <c r="AD269" i="10"/>
  <c r="AD270" i="10"/>
  <c r="AD271" i="10"/>
  <c r="AD272" i="10"/>
  <c r="AD273" i="10"/>
  <c r="AD274" i="10"/>
  <c r="AD275" i="10"/>
  <c r="AD276" i="10"/>
  <c r="AD277" i="10"/>
  <c r="AD278" i="10"/>
  <c r="AD279" i="10"/>
  <c r="AD280" i="10"/>
  <c r="AD281" i="10"/>
  <c r="AD282" i="10"/>
  <c r="AD283" i="10"/>
  <c r="AD284" i="10"/>
  <c r="AD285" i="10"/>
  <c r="AD286" i="10"/>
  <c r="AD287" i="10"/>
  <c r="AD288" i="10"/>
  <c r="AD289" i="10"/>
  <c r="AD290" i="10"/>
  <c r="AD291" i="10"/>
  <c r="AD292" i="10"/>
  <c r="AD293" i="10"/>
  <c r="AD294" i="10"/>
  <c r="AD295" i="10"/>
  <c r="AD296" i="10"/>
  <c r="AD297" i="10"/>
  <c r="AD298" i="10"/>
  <c r="AD299" i="10"/>
  <c r="AD300" i="10"/>
  <c r="AD301" i="10"/>
  <c r="AD302" i="10"/>
  <c r="AD303" i="10"/>
  <c r="AD304" i="10"/>
  <c r="AD305" i="10"/>
  <c r="AD306" i="10"/>
  <c r="AD307" i="10"/>
  <c r="AD308" i="10"/>
  <c r="AD309" i="10"/>
  <c r="AD310" i="10"/>
  <c r="AD311" i="10"/>
  <c r="AD312" i="10"/>
  <c r="AD313" i="10"/>
  <c r="AD314" i="10"/>
  <c r="AD315" i="10"/>
  <c r="AD316" i="10"/>
  <c r="AD317" i="10"/>
  <c r="AD318" i="10"/>
  <c r="AD319" i="10"/>
  <c r="AD320" i="10"/>
  <c r="AD321" i="10"/>
  <c r="AD322" i="10"/>
  <c r="AD323" i="10"/>
  <c r="AD324" i="10"/>
  <c r="AD325" i="10"/>
  <c r="AD326" i="10"/>
  <c r="AD327" i="10"/>
  <c r="AD328" i="10"/>
  <c r="AD329" i="10"/>
  <c r="AD330" i="10"/>
  <c r="AD331" i="10"/>
  <c r="AD332" i="10"/>
  <c r="AD333" i="10"/>
  <c r="AD334" i="10"/>
  <c r="AD335" i="10"/>
  <c r="AD336" i="10"/>
  <c r="AD337" i="10"/>
  <c r="AD338" i="10"/>
  <c r="AD339" i="10"/>
  <c r="AD340" i="10"/>
  <c r="AD341" i="10"/>
  <c r="AD342" i="10"/>
  <c r="AD343" i="10"/>
  <c r="AD344" i="10"/>
  <c r="AD345" i="10"/>
  <c r="AD346" i="10"/>
  <c r="AD347" i="10"/>
  <c r="AD348" i="10"/>
  <c r="AD349" i="10"/>
  <c r="AD350" i="10"/>
  <c r="AD351" i="10"/>
  <c r="AD352" i="10"/>
  <c r="AF5" i="10"/>
  <c r="AF6" i="10"/>
  <c r="AF7" i="10"/>
  <c r="AF8" i="10"/>
  <c r="AF9" i="10"/>
  <c r="AF10" i="10"/>
  <c r="AF11" i="10"/>
  <c r="AF12" i="10"/>
  <c r="AF13" i="10"/>
  <c r="AF14" i="10"/>
  <c r="AF15" i="10"/>
  <c r="AF16" i="10"/>
  <c r="AF17" i="10"/>
  <c r="AF18" i="10"/>
  <c r="AF19" i="10"/>
  <c r="AF20" i="10"/>
  <c r="AF21" i="10"/>
  <c r="AF22" i="10"/>
  <c r="AF23" i="10"/>
  <c r="AF24" i="10"/>
  <c r="AF25" i="10"/>
  <c r="AF26" i="10"/>
  <c r="AF27" i="10"/>
  <c r="AF28" i="10"/>
  <c r="AF29" i="10"/>
  <c r="AF30" i="10"/>
  <c r="AF31" i="10"/>
  <c r="AF32" i="10"/>
  <c r="AF33" i="10"/>
  <c r="AF34" i="10"/>
  <c r="AF35" i="10"/>
  <c r="AF36" i="10"/>
  <c r="AF37" i="10"/>
  <c r="AF38" i="10"/>
  <c r="AF39" i="10"/>
  <c r="AF40" i="10"/>
  <c r="AF41" i="10"/>
  <c r="AF42" i="10"/>
  <c r="AF43" i="10"/>
  <c r="AF44" i="10"/>
  <c r="AF45" i="10"/>
  <c r="AF46" i="10"/>
  <c r="AF47" i="10"/>
  <c r="AF48" i="10"/>
  <c r="AF49" i="10"/>
  <c r="AF50" i="10"/>
  <c r="AF51" i="10"/>
  <c r="AF52" i="10"/>
  <c r="AF53" i="10"/>
  <c r="AF54" i="10"/>
  <c r="AF55" i="10"/>
  <c r="AF56" i="10"/>
  <c r="AF57" i="10"/>
  <c r="AF58" i="10"/>
  <c r="AF59" i="10"/>
  <c r="AF60" i="10"/>
  <c r="AF61" i="10"/>
  <c r="AF62" i="10"/>
  <c r="AF63" i="10"/>
  <c r="AF64" i="10"/>
  <c r="AF65" i="10"/>
  <c r="AF66" i="10"/>
  <c r="AF67" i="10"/>
  <c r="AF68" i="10"/>
  <c r="AF69" i="10"/>
  <c r="AF70" i="10"/>
  <c r="AF71" i="10"/>
  <c r="AF72" i="10"/>
  <c r="AF73" i="10"/>
  <c r="AF74" i="10"/>
  <c r="AF75" i="10"/>
  <c r="AF76" i="10"/>
  <c r="AF77" i="10"/>
  <c r="AF78" i="10"/>
  <c r="AF79" i="10"/>
  <c r="AF80" i="10"/>
  <c r="AF81" i="10"/>
  <c r="AF82" i="10"/>
  <c r="AF83" i="10"/>
  <c r="AF84" i="10"/>
  <c r="AF85" i="10"/>
  <c r="AF86" i="10"/>
  <c r="AF87" i="10"/>
  <c r="AF88" i="10"/>
  <c r="AF89" i="10"/>
  <c r="AF90" i="10"/>
  <c r="AF91" i="10"/>
  <c r="AF92" i="10"/>
  <c r="AF93" i="10"/>
  <c r="AF94" i="10"/>
  <c r="AF95" i="10"/>
  <c r="AF96" i="10"/>
  <c r="AF97" i="10"/>
  <c r="AF98" i="10"/>
  <c r="AF99" i="10"/>
  <c r="AF100" i="10"/>
  <c r="AF101" i="10"/>
  <c r="AF102" i="10"/>
  <c r="AF103" i="10"/>
  <c r="AF104" i="10"/>
  <c r="AF105" i="10"/>
  <c r="AF106" i="10"/>
  <c r="AF107" i="10"/>
  <c r="AF108" i="10"/>
  <c r="AF109" i="10"/>
  <c r="AF110" i="10"/>
  <c r="AF111" i="10"/>
  <c r="AF112" i="10"/>
  <c r="AF113" i="10"/>
  <c r="AF114" i="10"/>
  <c r="AF115" i="10"/>
  <c r="AF116" i="10"/>
  <c r="AF117" i="10"/>
  <c r="AF118" i="10"/>
  <c r="AF119" i="10"/>
  <c r="AF120" i="10"/>
  <c r="AF121" i="10"/>
  <c r="AF122" i="10"/>
  <c r="AF123" i="10"/>
  <c r="AF124" i="10"/>
  <c r="AF125" i="10"/>
  <c r="AF126" i="10"/>
  <c r="AF127" i="10"/>
  <c r="AF128" i="10"/>
  <c r="AF129" i="10"/>
  <c r="AF130" i="10"/>
  <c r="AF131" i="10"/>
  <c r="AF132" i="10"/>
  <c r="AF133" i="10"/>
  <c r="AF134" i="10"/>
  <c r="AF135" i="10"/>
  <c r="AF136" i="10"/>
  <c r="AF137" i="10"/>
  <c r="AF138" i="10"/>
  <c r="AF139" i="10"/>
  <c r="AF140" i="10"/>
  <c r="AF141" i="10"/>
  <c r="AF142" i="10"/>
  <c r="AF143" i="10"/>
  <c r="AF144" i="10"/>
  <c r="AF145" i="10"/>
  <c r="AF146" i="10"/>
  <c r="AF147" i="10"/>
  <c r="AF148" i="10"/>
  <c r="AF149" i="10"/>
  <c r="AF150" i="10"/>
  <c r="AF151" i="10"/>
  <c r="AF152" i="10"/>
  <c r="AF153" i="10"/>
  <c r="AF154" i="10"/>
  <c r="AF155" i="10"/>
  <c r="AF156" i="10"/>
  <c r="AF157" i="10"/>
  <c r="AF158" i="10"/>
  <c r="AF159" i="10"/>
  <c r="AF160" i="10"/>
  <c r="AF161" i="10"/>
  <c r="AF162" i="10"/>
  <c r="AF163" i="10"/>
  <c r="AF164" i="10"/>
  <c r="AF165" i="10"/>
  <c r="AF166" i="10"/>
  <c r="AF167" i="10"/>
  <c r="AF168" i="10"/>
  <c r="AF169" i="10"/>
  <c r="AF170" i="10"/>
  <c r="AF171" i="10"/>
  <c r="AF172" i="10"/>
  <c r="AF173" i="10"/>
  <c r="AF174" i="10"/>
  <c r="AF175" i="10"/>
  <c r="AF176" i="10"/>
  <c r="AF177" i="10"/>
  <c r="AF178" i="10"/>
  <c r="AF179" i="10"/>
  <c r="AF180" i="10"/>
  <c r="AF181" i="10"/>
  <c r="AF182" i="10"/>
  <c r="AF183" i="10"/>
  <c r="AF184" i="10"/>
  <c r="AF185" i="10"/>
  <c r="AF186" i="10"/>
  <c r="AF187" i="10"/>
  <c r="AF188" i="10"/>
  <c r="AF189" i="10"/>
  <c r="AF190" i="10"/>
  <c r="AF191" i="10"/>
  <c r="AF192" i="10"/>
  <c r="AF193" i="10"/>
  <c r="AF194" i="10"/>
  <c r="AF195" i="10"/>
  <c r="AF196" i="10"/>
  <c r="AF197" i="10"/>
  <c r="AF198" i="10"/>
  <c r="AF199" i="10"/>
  <c r="AF200" i="10"/>
  <c r="AF201" i="10"/>
  <c r="AF202" i="10"/>
  <c r="AF203" i="10"/>
  <c r="AF204" i="10"/>
  <c r="AF205" i="10"/>
  <c r="AF206" i="10"/>
  <c r="AF207" i="10"/>
  <c r="AF208" i="10"/>
  <c r="AF209" i="10"/>
  <c r="AF210" i="10"/>
  <c r="AF211" i="10"/>
  <c r="AF212" i="10"/>
  <c r="AF213" i="10"/>
  <c r="AF214" i="10"/>
  <c r="AF215" i="10"/>
  <c r="AF216" i="10"/>
  <c r="AF217" i="10"/>
  <c r="AF218" i="10"/>
  <c r="AF219" i="10"/>
  <c r="AF220" i="10"/>
  <c r="AF221" i="10"/>
  <c r="AF222" i="10"/>
  <c r="AF223" i="10"/>
  <c r="AF224" i="10"/>
  <c r="AF225" i="10"/>
  <c r="AF226" i="10"/>
  <c r="AF227" i="10"/>
  <c r="AF228" i="10"/>
  <c r="AF229" i="10"/>
  <c r="AF230" i="10"/>
  <c r="AF231" i="10"/>
  <c r="AF232" i="10"/>
  <c r="AF233" i="10"/>
  <c r="AF234" i="10"/>
  <c r="AF235" i="10"/>
  <c r="AF236" i="10"/>
  <c r="AF237" i="10"/>
  <c r="AF238" i="10"/>
  <c r="AF239" i="10"/>
  <c r="AF240" i="10"/>
  <c r="AF241" i="10"/>
  <c r="AF242" i="10"/>
  <c r="AF243" i="10"/>
  <c r="AF244" i="10"/>
  <c r="AF245" i="10"/>
  <c r="AF246" i="10"/>
  <c r="AF247" i="10"/>
  <c r="AF248" i="10"/>
  <c r="AF249" i="10"/>
  <c r="AF250" i="10"/>
  <c r="AF251" i="10"/>
  <c r="AF252" i="10"/>
  <c r="AF253" i="10"/>
  <c r="AF254" i="10"/>
  <c r="AF255" i="10"/>
  <c r="AF256" i="10"/>
  <c r="AF257" i="10"/>
  <c r="AF258" i="10"/>
  <c r="AF259" i="10"/>
  <c r="AF260" i="10"/>
  <c r="AF261" i="10"/>
  <c r="AF262" i="10"/>
  <c r="AF263" i="10"/>
  <c r="AF264" i="10"/>
  <c r="AF265" i="10"/>
  <c r="AF266" i="10"/>
  <c r="AF267" i="10"/>
  <c r="AF268" i="10"/>
  <c r="AF269" i="10"/>
  <c r="AF270" i="10"/>
  <c r="AF271" i="10"/>
  <c r="AF272" i="10"/>
  <c r="AF273" i="10"/>
  <c r="AF274" i="10"/>
  <c r="AF275" i="10"/>
  <c r="AF276" i="10"/>
  <c r="AF277" i="10"/>
  <c r="AF278" i="10"/>
  <c r="AF279" i="10"/>
  <c r="AF280" i="10"/>
  <c r="AF281" i="10"/>
  <c r="AF282" i="10"/>
  <c r="AF283" i="10"/>
  <c r="AF284" i="10"/>
  <c r="AF285" i="10"/>
  <c r="AF286" i="10"/>
  <c r="AF287" i="10"/>
  <c r="AF288" i="10"/>
  <c r="AF289" i="10"/>
  <c r="AF290" i="10"/>
  <c r="AF291" i="10"/>
  <c r="AF292" i="10"/>
  <c r="AF293" i="10"/>
  <c r="AF294" i="10"/>
  <c r="AF295" i="10"/>
  <c r="AF296" i="10"/>
  <c r="AF297" i="10"/>
  <c r="AF298" i="10"/>
  <c r="AF299" i="10"/>
  <c r="AF300" i="10"/>
  <c r="AF301" i="10"/>
  <c r="AF302" i="10"/>
  <c r="AF303" i="10"/>
  <c r="AF304" i="10"/>
  <c r="AF305" i="10"/>
  <c r="AF306" i="10"/>
  <c r="AF307" i="10"/>
  <c r="AF308" i="10"/>
  <c r="AF309" i="10"/>
  <c r="AF310" i="10"/>
  <c r="AF311" i="10"/>
  <c r="AF312" i="10"/>
  <c r="AF313" i="10"/>
  <c r="AF314" i="10"/>
  <c r="AF315" i="10"/>
  <c r="AF316" i="10"/>
  <c r="AF317" i="10"/>
  <c r="AF318" i="10"/>
  <c r="AF319" i="10"/>
  <c r="AF320" i="10"/>
  <c r="AF321" i="10"/>
  <c r="AF322" i="10"/>
  <c r="AF323" i="10"/>
  <c r="AF324" i="10"/>
  <c r="AF325" i="10"/>
  <c r="AF326" i="10"/>
  <c r="AF327" i="10"/>
  <c r="AF328" i="10"/>
  <c r="AF329" i="10"/>
  <c r="AF330" i="10"/>
  <c r="AF331" i="10"/>
  <c r="AF332" i="10"/>
  <c r="AF333" i="10"/>
  <c r="AF334" i="10"/>
  <c r="AF335" i="10"/>
  <c r="AF336" i="10"/>
  <c r="AF337" i="10"/>
  <c r="AF338" i="10"/>
  <c r="AF339" i="10"/>
  <c r="AF340" i="10"/>
  <c r="AF341" i="10"/>
  <c r="AF342" i="10"/>
  <c r="AF343" i="10"/>
  <c r="AF344" i="10"/>
  <c r="AF345" i="10"/>
  <c r="AF346" i="10"/>
  <c r="AF347" i="10"/>
  <c r="AF348" i="10"/>
  <c r="AF349" i="10"/>
  <c r="AF350" i="10"/>
  <c r="AF351" i="10"/>
  <c r="AF352" i="10"/>
  <c r="AF4" i="10"/>
  <c r="AD4" i="10"/>
  <c r="AC5" i="10"/>
  <c r="AC6" i="10"/>
  <c r="AC7" i="10"/>
  <c r="AC8" i="10"/>
  <c r="AC9" i="10"/>
  <c r="AC10" i="10"/>
  <c r="AC11" i="10"/>
  <c r="AC12" i="10"/>
  <c r="AC13" i="10"/>
  <c r="AC14" i="10"/>
  <c r="AC15" i="10"/>
  <c r="AC16" i="10"/>
  <c r="AC17" i="10"/>
  <c r="AC18" i="10"/>
  <c r="AC19" i="10"/>
  <c r="AC20" i="10"/>
  <c r="AC21" i="10"/>
  <c r="AC22" i="10"/>
  <c r="AC23" i="10"/>
  <c r="AC24" i="10"/>
  <c r="AC25" i="10"/>
  <c r="AC26" i="10"/>
  <c r="AC27" i="10"/>
  <c r="AC28" i="10"/>
  <c r="AC29" i="10"/>
  <c r="AC30" i="10"/>
  <c r="AC31" i="10"/>
  <c r="AC32" i="10"/>
  <c r="AC33" i="10"/>
  <c r="AC34" i="10"/>
  <c r="AC35" i="10"/>
  <c r="AC36" i="10"/>
  <c r="AC37" i="10"/>
  <c r="AC38" i="10"/>
  <c r="AC39" i="10"/>
  <c r="AC40" i="10"/>
  <c r="AC41" i="10"/>
  <c r="AC42" i="10"/>
  <c r="AC43" i="10"/>
  <c r="AC44" i="10"/>
  <c r="AC45" i="10"/>
  <c r="AC46" i="10"/>
  <c r="AC47" i="10"/>
  <c r="AC48" i="10"/>
  <c r="AC49" i="10"/>
  <c r="AC50" i="10"/>
  <c r="AC51" i="10"/>
  <c r="AC52" i="10"/>
  <c r="AC53" i="10"/>
  <c r="AC54" i="10"/>
  <c r="AC55" i="10"/>
  <c r="AC56" i="10"/>
  <c r="AC57" i="10"/>
  <c r="AC58" i="10"/>
  <c r="AC59" i="10"/>
  <c r="AC60" i="10"/>
  <c r="AC61" i="10"/>
  <c r="AC62" i="10"/>
  <c r="AC63" i="10"/>
  <c r="AC64" i="10"/>
  <c r="AC65" i="10"/>
  <c r="AC66" i="10"/>
  <c r="AC67" i="10"/>
  <c r="AC68" i="10"/>
  <c r="AC69" i="10"/>
  <c r="AC70" i="10"/>
  <c r="AC71" i="10"/>
  <c r="AC72" i="10"/>
  <c r="AC73" i="10"/>
  <c r="AC74" i="10"/>
  <c r="AC75" i="10"/>
  <c r="AC76" i="10"/>
  <c r="AC77" i="10"/>
  <c r="AC78" i="10"/>
  <c r="AC79" i="10"/>
  <c r="AC80" i="10"/>
  <c r="AC81" i="10"/>
  <c r="AC82" i="10"/>
  <c r="AC83" i="10"/>
  <c r="AC84" i="10"/>
  <c r="AC85" i="10"/>
  <c r="AC86" i="10"/>
  <c r="AC87" i="10"/>
  <c r="AC88" i="10"/>
  <c r="AC89" i="10"/>
  <c r="AC90" i="10"/>
  <c r="AC91" i="10"/>
  <c r="AC92" i="10"/>
  <c r="AC93" i="10"/>
  <c r="AC94" i="10"/>
  <c r="AC95" i="10"/>
  <c r="AC96" i="10"/>
  <c r="AC97" i="10"/>
  <c r="AC98" i="10"/>
  <c r="AC99" i="10"/>
  <c r="AC100" i="10"/>
  <c r="AC101" i="10"/>
  <c r="AC102" i="10"/>
  <c r="AC103" i="10"/>
  <c r="AC104" i="10"/>
  <c r="AC105" i="10"/>
  <c r="AC106" i="10"/>
  <c r="AC107" i="10"/>
  <c r="AC108" i="10"/>
  <c r="AC109" i="10"/>
  <c r="AC110" i="10"/>
  <c r="AC111" i="10"/>
  <c r="AC112" i="10"/>
  <c r="AC113" i="10"/>
  <c r="AC114" i="10"/>
  <c r="AC115" i="10"/>
  <c r="AC116" i="10"/>
  <c r="AC117" i="10"/>
  <c r="AC118" i="10"/>
  <c r="AC119" i="10"/>
  <c r="AC120" i="10"/>
  <c r="AC121" i="10"/>
  <c r="AC122" i="10"/>
  <c r="AC123" i="10"/>
  <c r="AC124" i="10"/>
  <c r="AC125" i="10"/>
  <c r="AC126" i="10"/>
  <c r="AC127" i="10"/>
  <c r="AC128" i="10"/>
  <c r="AC129" i="10"/>
  <c r="AC130" i="10"/>
  <c r="AC131" i="10"/>
  <c r="AC132" i="10"/>
  <c r="AC133" i="10"/>
  <c r="AC134" i="10"/>
  <c r="AC135" i="10"/>
  <c r="AC136" i="10"/>
  <c r="AC137" i="10"/>
  <c r="AC138" i="10"/>
  <c r="AC139" i="10"/>
  <c r="AC140" i="10"/>
  <c r="AC141" i="10"/>
  <c r="AC142" i="10"/>
  <c r="AC143" i="10"/>
  <c r="AC144" i="10"/>
  <c r="AC145" i="10"/>
  <c r="AC146" i="10"/>
  <c r="AC147" i="10"/>
  <c r="AC148" i="10"/>
  <c r="AC149" i="10"/>
  <c r="AC150" i="10"/>
  <c r="AC151" i="10"/>
  <c r="AC152" i="10"/>
  <c r="AC153" i="10"/>
  <c r="AC154" i="10"/>
  <c r="AC155" i="10"/>
  <c r="AC156" i="10"/>
  <c r="AC157" i="10"/>
  <c r="AC158" i="10"/>
  <c r="AC159" i="10"/>
  <c r="AC160" i="10"/>
  <c r="AC161" i="10"/>
  <c r="AC162" i="10"/>
  <c r="AC163" i="10"/>
  <c r="AC164" i="10"/>
  <c r="AC165" i="10"/>
  <c r="AC166" i="10"/>
  <c r="AC167" i="10"/>
  <c r="AC168" i="10"/>
  <c r="AC169" i="10"/>
  <c r="AC170" i="10"/>
  <c r="AC171" i="10"/>
  <c r="AC172" i="10"/>
  <c r="AC173" i="10"/>
  <c r="AC174" i="10"/>
  <c r="AC175" i="10"/>
  <c r="AC176" i="10"/>
  <c r="AC177" i="10"/>
  <c r="AC178" i="10"/>
  <c r="AC179" i="10"/>
  <c r="AC180" i="10"/>
  <c r="AC181" i="10"/>
  <c r="AC182" i="10"/>
  <c r="AC183" i="10"/>
  <c r="AC184" i="10"/>
  <c r="AC185" i="10"/>
  <c r="AC186" i="10"/>
  <c r="AC187" i="10"/>
  <c r="AC188" i="10"/>
  <c r="AC189" i="10"/>
  <c r="AC190" i="10"/>
  <c r="AC191" i="10"/>
  <c r="AC192" i="10"/>
  <c r="AC193" i="10"/>
  <c r="AC194" i="10"/>
  <c r="AC195" i="10"/>
  <c r="AC196" i="10"/>
  <c r="AC197" i="10"/>
  <c r="AC198" i="10"/>
  <c r="AC199" i="10"/>
  <c r="AC200" i="10"/>
  <c r="AC201" i="10"/>
  <c r="AC202" i="10"/>
  <c r="AC203" i="10"/>
  <c r="AC204" i="10"/>
  <c r="AC205" i="10"/>
  <c r="AC206" i="10"/>
  <c r="AC207" i="10"/>
  <c r="AC208" i="10"/>
  <c r="AC209" i="10"/>
  <c r="AC210" i="10"/>
  <c r="AC211" i="10"/>
  <c r="AC212" i="10"/>
  <c r="AC213" i="10"/>
  <c r="AC214" i="10"/>
  <c r="AC215" i="10"/>
  <c r="AC216" i="10"/>
  <c r="AC217" i="10"/>
  <c r="AC218" i="10"/>
  <c r="AC219" i="10"/>
  <c r="AC220" i="10"/>
  <c r="AC221" i="10"/>
  <c r="AC222" i="10"/>
  <c r="AC223" i="10"/>
  <c r="AC224" i="10"/>
  <c r="AC225" i="10"/>
  <c r="AC226" i="10"/>
  <c r="AC227" i="10"/>
  <c r="AC228" i="10"/>
  <c r="AC229" i="10"/>
  <c r="AC230" i="10"/>
  <c r="AC231" i="10"/>
  <c r="AC232" i="10"/>
  <c r="AC233" i="10"/>
  <c r="AC234" i="10"/>
  <c r="AC235" i="10"/>
  <c r="AC236" i="10"/>
  <c r="AC237" i="10"/>
  <c r="AC238" i="10"/>
  <c r="AC239" i="10"/>
  <c r="AC240" i="10"/>
  <c r="AC241" i="10"/>
  <c r="AC242" i="10"/>
  <c r="AC243" i="10"/>
  <c r="AC244" i="10"/>
  <c r="AC245" i="10"/>
  <c r="AC246" i="10"/>
  <c r="AC247" i="10"/>
  <c r="AC248" i="10"/>
  <c r="AC249" i="10"/>
  <c r="AC250" i="10"/>
  <c r="AC251" i="10"/>
  <c r="AC252" i="10"/>
  <c r="AC253" i="10"/>
  <c r="AC254" i="10"/>
  <c r="AC255" i="10"/>
  <c r="AC256" i="10"/>
  <c r="AC257" i="10"/>
  <c r="AC258" i="10"/>
  <c r="AC259" i="10"/>
  <c r="AC260" i="10"/>
  <c r="AC261" i="10"/>
  <c r="AC262" i="10"/>
  <c r="AC263" i="10"/>
  <c r="AC264" i="10"/>
  <c r="AC265" i="10"/>
  <c r="AC266" i="10"/>
  <c r="AC267" i="10"/>
  <c r="AC268" i="10"/>
  <c r="AC269" i="10"/>
  <c r="AC270" i="10"/>
  <c r="AC271" i="10"/>
  <c r="AC272" i="10"/>
  <c r="AC273" i="10"/>
  <c r="AC274" i="10"/>
  <c r="AC275" i="10"/>
  <c r="AC276" i="10"/>
  <c r="AC277" i="10"/>
  <c r="AC278" i="10"/>
  <c r="AC279" i="10"/>
  <c r="AC280" i="10"/>
  <c r="AC281" i="10"/>
  <c r="AC282" i="10"/>
  <c r="AC283" i="10"/>
  <c r="AC284" i="10"/>
  <c r="AC285" i="10"/>
  <c r="AC286" i="10"/>
  <c r="AC287" i="10"/>
  <c r="AC288" i="10"/>
  <c r="AC289" i="10"/>
  <c r="AC290" i="10"/>
  <c r="AC291" i="10"/>
  <c r="AC292" i="10"/>
  <c r="AC293" i="10"/>
  <c r="AC294" i="10"/>
  <c r="AC295" i="10"/>
  <c r="AC296" i="10"/>
  <c r="AC297" i="10"/>
  <c r="AC298" i="10"/>
  <c r="AC299" i="10"/>
  <c r="AC300" i="10"/>
  <c r="AC301" i="10"/>
  <c r="AC302" i="10"/>
  <c r="AC303" i="10"/>
  <c r="AC304" i="10"/>
  <c r="AC305" i="10"/>
  <c r="AC306" i="10"/>
  <c r="AC307" i="10"/>
  <c r="AC308" i="10"/>
  <c r="AC309" i="10"/>
  <c r="AC310" i="10"/>
  <c r="AC311" i="10"/>
  <c r="AC312" i="10"/>
  <c r="AC313" i="10"/>
  <c r="AC314" i="10"/>
  <c r="AC315" i="10"/>
  <c r="AC316" i="10"/>
  <c r="AC317" i="10"/>
  <c r="AC318" i="10"/>
  <c r="AC319" i="10"/>
  <c r="AC320" i="10"/>
  <c r="AC321" i="10"/>
  <c r="AC322" i="10"/>
  <c r="AC323" i="10"/>
  <c r="AC324" i="10"/>
  <c r="AC325" i="10"/>
  <c r="AC326" i="10"/>
  <c r="AC327" i="10"/>
  <c r="AC328" i="10"/>
  <c r="AC329" i="10"/>
  <c r="AC330" i="10"/>
  <c r="AC331" i="10"/>
  <c r="AC332" i="10"/>
  <c r="AC333" i="10"/>
  <c r="AC334" i="10"/>
  <c r="AC335" i="10"/>
  <c r="AC336" i="10"/>
  <c r="AC337" i="10"/>
  <c r="AC338" i="10"/>
  <c r="AC339" i="10"/>
  <c r="AC340" i="10"/>
  <c r="AC341" i="10"/>
  <c r="AC342" i="10"/>
  <c r="AC343" i="10"/>
  <c r="AC344" i="10"/>
  <c r="AC345" i="10"/>
  <c r="AC346" i="10"/>
  <c r="AC347" i="10"/>
  <c r="AC348" i="10"/>
  <c r="AC349" i="10"/>
  <c r="AC350" i="10"/>
  <c r="AC351" i="10"/>
  <c r="AC352" i="10"/>
  <c r="AA5" i="10"/>
  <c r="AA6" i="10"/>
  <c r="AA7" i="10"/>
  <c r="AA8" i="10"/>
  <c r="AA9" i="10"/>
  <c r="AA10" i="10"/>
  <c r="AA11" i="10"/>
  <c r="AA12" i="10"/>
  <c r="AA13" i="10"/>
  <c r="AA14" i="10"/>
  <c r="AA15" i="10"/>
  <c r="AA16" i="10"/>
  <c r="AA17" i="10"/>
  <c r="AA18" i="10"/>
  <c r="AA19" i="10"/>
  <c r="AA20" i="10"/>
  <c r="AA21" i="10"/>
  <c r="AA22" i="10"/>
  <c r="AA23" i="10"/>
  <c r="AA24" i="10"/>
  <c r="AA25" i="10"/>
  <c r="AA26" i="10"/>
  <c r="AA27" i="10"/>
  <c r="AA28" i="10"/>
  <c r="AA29" i="10"/>
  <c r="AA30" i="10"/>
  <c r="AA31" i="10"/>
  <c r="AA32" i="10"/>
  <c r="AA33" i="10"/>
  <c r="AA34" i="10"/>
  <c r="AA35" i="10"/>
  <c r="AA36" i="10"/>
  <c r="AA37" i="10"/>
  <c r="AA38" i="10"/>
  <c r="AA39" i="10"/>
  <c r="AA40" i="10"/>
  <c r="AA41" i="10"/>
  <c r="AA42" i="10"/>
  <c r="AA43" i="10"/>
  <c r="AA44" i="10"/>
  <c r="AA45" i="10"/>
  <c r="AA46" i="10"/>
  <c r="AA47" i="10"/>
  <c r="AA48" i="10"/>
  <c r="AA49" i="10"/>
  <c r="AA50" i="10"/>
  <c r="AA51" i="10"/>
  <c r="AA52" i="10"/>
  <c r="AA53" i="10"/>
  <c r="AA54" i="10"/>
  <c r="AA55" i="10"/>
  <c r="AA56" i="10"/>
  <c r="AA57" i="10"/>
  <c r="AA58" i="10"/>
  <c r="AA59" i="10"/>
  <c r="AA60" i="10"/>
  <c r="AA61" i="10"/>
  <c r="AA62" i="10"/>
  <c r="AA63" i="10"/>
  <c r="AA64" i="10"/>
  <c r="AA65" i="10"/>
  <c r="AA66" i="10"/>
  <c r="AA67" i="10"/>
  <c r="AA68" i="10"/>
  <c r="AA69" i="10"/>
  <c r="AA70" i="10"/>
  <c r="AA71" i="10"/>
  <c r="AA72" i="10"/>
  <c r="AA73" i="10"/>
  <c r="AA74" i="10"/>
  <c r="AA75" i="10"/>
  <c r="AA76" i="10"/>
  <c r="AA77" i="10"/>
  <c r="AA78" i="10"/>
  <c r="AA79" i="10"/>
  <c r="AA80" i="10"/>
  <c r="AA81" i="10"/>
  <c r="AA82" i="10"/>
  <c r="AA83" i="10"/>
  <c r="AA84" i="10"/>
  <c r="AA85" i="10"/>
  <c r="AA86" i="10"/>
  <c r="AA87" i="10"/>
  <c r="AA88" i="10"/>
  <c r="AA89" i="10"/>
  <c r="AA90" i="10"/>
  <c r="AA91" i="10"/>
  <c r="AA92" i="10"/>
  <c r="AA93" i="10"/>
  <c r="AA94" i="10"/>
  <c r="AA95" i="10"/>
  <c r="AA96" i="10"/>
  <c r="AA97" i="10"/>
  <c r="AA98" i="10"/>
  <c r="AA99" i="10"/>
  <c r="AA100" i="10"/>
  <c r="AA101" i="10"/>
  <c r="AA102" i="10"/>
  <c r="AA103" i="10"/>
  <c r="AA104" i="10"/>
  <c r="AA105" i="10"/>
  <c r="AA106" i="10"/>
  <c r="AA107" i="10"/>
  <c r="AA108" i="10"/>
  <c r="AA109" i="10"/>
  <c r="AA110" i="10"/>
  <c r="AA111" i="10"/>
  <c r="AA112" i="10"/>
  <c r="AA113" i="10"/>
  <c r="AA114" i="10"/>
  <c r="AA115" i="10"/>
  <c r="AA116" i="10"/>
  <c r="AA117" i="10"/>
  <c r="AA118" i="10"/>
  <c r="AA119" i="10"/>
  <c r="AA120" i="10"/>
  <c r="AA121" i="10"/>
  <c r="AA122" i="10"/>
  <c r="AA123" i="10"/>
  <c r="AA124" i="10"/>
  <c r="AA125" i="10"/>
  <c r="AA126" i="10"/>
  <c r="AA127" i="10"/>
  <c r="AA128" i="10"/>
  <c r="AA129" i="10"/>
  <c r="AA130" i="10"/>
  <c r="AA131" i="10"/>
  <c r="AA132" i="10"/>
  <c r="AA133" i="10"/>
  <c r="AA134" i="10"/>
  <c r="AA135" i="10"/>
  <c r="AA136" i="10"/>
  <c r="AA137" i="10"/>
  <c r="AA138" i="10"/>
  <c r="AA139" i="10"/>
  <c r="AA140" i="10"/>
  <c r="AA141" i="10"/>
  <c r="AA142" i="10"/>
  <c r="AA143" i="10"/>
  <c r="AA144" i="10"/>
  <c r="AA145" i="10"/>
  <c r="AA146" i="10"/>
  <c r="AA147" i="10"/>
  <c r="AA148" i="10"/>
  <c r="AA149" i="10"/>
  <c r="AA150" i="10"/>
  <c r="AA151" i="10"/>
  <c r="AA152" i="10"/>
  <c r="AA153" i="10"/>
  <c r="AA154" i="10"/>
  <c r="AA155" i="10"/>
  <c r="AA156" i="10"/>
  <c r="AA157" i="10"/>
  <c r="AA158" i="10"/>
  <c r="AA159" i="10"/>
  <c r="AA160" i="10"/>
  <c r="AA161" i="10"/>
  <c r="AA162" i="10"/>
  <c r="AA163" i="10"/>
  <c r="AA164" i="10"/>
  <c r="AA165" i="10"/>
  <c r="AA166" i="10"/>
  <c r="AA167" i="10"/>
  <c r="AA168" i="10"/>
  <c r="AA169" i="10"/>
  <c r="AA170" i="10"/>
  <c r="AA171" i="10"/>
  <c r="AA172" i="10"/>
  <c r="AA173" i="10"/>
  <c r="AA174" i="10"/>
  <c r="AA175" i="10"/>
  <c r="AA176" i="10"/>
  <c r="AA177" i="10"/>
  <c r="AA178" i="10"/>
  <c r="AA179" i="10"/>
  <c r="AA180" i="10"/>
  <c r="AA181" i="10"/>
  <c r="AA182" i="10"/>
  <c r="AA183" i="10"/>
  <c r="AA184" i="10"/>
  <c r="AA185" i="10"/>
  <c r="AA186" i="10"/>
  <c r="AA187" i="10"/>
  <c r="AA188" i="10"/>
  <c r="AA189" i="10"/>
  <c r="AA190" i="10"/>
  <c r="AA191" i="10"/>
  <c r="AA192" i="10"/>
  <c r="AA193" i="10"/>
  <c r="AA194" i="10"/>
  <c r="AA195" i="10"/>
  <c r="AA196" i="10"/>
  <c r="AA197" i="10"/>
  <c r="AA198" i="10"/>
  <c r="AA199" i="10"/>
  <c r="AA200" i="10"/>
  <c r="AA201" i="10"/>
  <c r="AA202" i="10"/>
  <c r="AA203" i="10"/>
  <c r="AA204" i="10"/>
  <c r="AA205" i="10"/>
  <c r="AA206" i="10"/>
  <c r="AA207" i="10"/>
  <c r="AA208" i="10"/>
  <c r="AA209" i="10"/>
  <c r="AA210" i="10"/>
  <c r="AA211" i="10"/>
  <c r="AA212" i="10"/>
  <c r="AA213" i="10"/>
  <c r="AA214" i="10"/>
  <c r="AA215" i="10"/>
  <c r="AA216" i="10"/>
  <c r="AA217" i="10"/>
  <c r="AA218" i="10"/>
  <c r="AA219" i="10"/>
  <c r="AA220" i="10"/>
  <c r="AA221" i="10"/>
  <c r="AA222" i="10"/>
  <c r="AA223" i="10"/>
  <c r="AA224" i="10"/>
  <c r="AA225" i="10"/>
  <c r="AA226" i="10"/>
  <c r="AA227" i="10"/>
  <c r="AA228" i="10"/>
  <c r="AA229" i="10"/>
  <c r="AA230" i="10"/>
  <c r="AA231" i="10"/>
  <c r="AA232" i="10"/>
  <c r="AA233" i="10"/>
  <c r="AA234" i="10"/>
  <c r="AA235" i="10"/>
  <c r="AA236" i="10"/>
  <c r="AA237" i="10"/>
  <c r="AA238" i="10"/>
  <c r="AA239" i="10"/>
  <c r="AA240" i="10"/>
  <c r="AA241" i="10"/>
  <c r="AA242" i="10"/>
  <c r="AA243" i="10"/>
  <c r="AA244" i="10"/>
  <c r="AA245" i="10"/>
  <c r="AA246" i="10"/>
  <c r="AA247" i="10"/>
  <c r="AA248" i="10"/>
  <c r="AA249" i="10"/>
  <c r="AA250" i="10"/>
  <c r="AA251" i="10"/>
  <c r="AA252" i="10"/>
  <c r="AA253" i="10"/>
  <c r="AA254" i="10"/>
  <c r="AA255" i="10"/>
  <c r="AA256" i="10"/>
  <c r="AA257" i="10"/>
  <c r="AA258" i="10"/>
  <c r="AA259" i="10"/>
  <c r="AA260" i="10"/>
  <c r="AA261" i="10"/>
  <c r="AA262" i="10"/>
  <c r="AA263" i="10"/>
  <c r="AA264" i="10"/>
  <c r="AA265" i="10"/>
  <c r="AA266" i="10"/>
  <c r="AA267" i="10"/>
  <c r="AA268" i="10"/>
  <c r="AA269" i="10"/>
  <c r="AA270" i="10"/>
  <c r="AA271" i="10"/>
  <c r="AA272" i="10"/>
  <c r="AA273" i="10"/>
  <c r="AA274" i="10"/>
  <c r="AA275" i="10"/>
  <c r="AA276" i="10"/>
  <c r="AA277" i="10"/>
  <c r="AA278" i="10"/>
  <c r="AA279" i="10"/>
  <c r="AA280" i="10"/>
  <c r="AA281" i="10"/>
  <c r="AA282" i="10"/>
  <c r="AA283" i="10"/>
  <c r="AA284" i="10"/>
  <c r="AA285" i="10"/>
  <c r="AA286" i="10"/>
  <c r="AA287" i="10"/>
  <c r="AA288" i="10"/>
  <c r="AA289" i="10"/>
  <c r="AA290" i="10"/>
  <c r="AA291" i="10"/>
  <c r="AA292" i="10"/>
  <c r="AA293" i="10"/>
  <c r="AA294" i="10"/>
  <c r="AA295" i="10"/>
  <c r="AA296" i="10"/>
  <c r="AA297" i="10"/>
  <c r="AA298" i="10"/>
  <c r="AA299" i="10"/>
  <c r="AA300" i="10"/>
  <c r="AA301" i="10"/>
  <c r="AA302" i="10"/>
  <c r="AA303" i="10"/>
  <c r="AA304" i="10"/>
  <c r="AA305" i="10"/>
  <c r="AA306" i="10"/>
  <c r="AA307" i="10"/>
  <c r="AA308" i="10"/>
  <c r="AA309" i="10"/>
  <c r="AA310" i="10"/>
  <c r="AA311" i="10"/>
  <c r="AA312" i="10"/>
  <c r="AA313" i="10"/>
  <c r="AA314" i="10"/>
  <c r="AA315" i="10"/>
  <c r="AA316" i="10"/>
  <c r="AA317" i="10"/>
  <c r="AA318" i="10"/>
  <c r="AA319" i="10"/>
  <c r="AA320" i="10"/>
  <c r="AA321" i="10"/>
  <c r="AA322" i="10"/>
  <c r="AA323" i="10"/>
  <c r="AA324" i="10"/>
  <c r="AA325" i="10"/>
  <c r="AA326" i="10"/>
  <c r="AA327" i="10"/>
  <c r="AA328" i="10"/>
  <c r="AA329" i="10"/>
  <c r="AA330" i="10"/>
  <c r="AA331" i="10"/>
  <c r="AA332" i="10"/>
  <c r="AA333" i="10"/>
  <c r="AA334" i="10"/>
  <c r="AA335" i="10"/>
  <c r="AA336" i="10"/>
  <c r="AA337" i="10"/>
  <c r="AA338" i="10"/>
  <c r="AA339" i="10"/>
  <c r="AA340" i="10"/>
  <c r="AA341" i="10"/>
  <c r="AA342" i="10"/>
  <c r="AA343" i="10"/>
  <c r="AA344" i="10"/>
  <c r="AA345" i="10"/>
  <c r="AA346" i="10"/>
  <c r="AA347" i="10"/>
  <c r="AA348" i="10"/>
  <c r="AA349" i="10"/>
  <c r="AA350" i="10"/>
  <c r="AA351" i="10"/>
  <c r="AA352" i="10"/>
  <c r="AC4" i="10"/>
  <c r="AA4" i="10"/>
  <c r="X4" i="10"/>
  <c r="W5" i="10"/>
  <c r="W6" i="10"/>
  <c r="W7" i="10"/>
  <c r="W8" i="10"/>
  <c r="W9" i="10"/>
  <c r="W10" i="10"/>
  <c r="W11" i="10"/>
  <c r="W12" i="10"/>
  <c r="W13" i="10"/>
  <c r="W14" i="10"/>
  <c r="W15" i="10"/>
  <c r="W16" i="10"/>
  <c r="W17" i="10"/>
  <c r="W18" i="10"/>
  <c r="W19" i="10"/>
  <c r="W20" i="10"/>
  <c r="W21" i="10"/>
  <c r="W22" i="10"/>
  <c r="W23" i="10"/>
  <c r="W24" i="10"/>
  <c r="W25" i="10"/>
  <c r="W26" i="10"/>
  <c r="W27" i="10"/>
  <c r="W28" i="10"/>
  <c r="W29" i="10"/>
  <c r="W30" i="10"/>
  <c r="W31" i="10"/>
  <c r="W32" i="10"/>
  <c r="W33" i="10"/>
  <c r="W34" i="10"/>
  <c r="W35" i="10"/>
  <c r="W36" i="10"/>
  <c r="W37" i="10"/>
  <c r="W38" i="10"/>
  <c r="W39" i="10"/>
  <c r="W40" i="10"/>
  <c r="W41" i="10"/>
  <c r="W42" i="10"/>
  <c r="W43" i="10"/>
  <c r="W44" i="10"/>
  <c r="W45" i="10"/>
  <c r="W46" i="10"/>
  <c r="W47" i="10"/>
  <c r="W48" i="10"/>
  <c r="W49" i="10"/>
  <c r="W50" i="10"/>
  <c r="W51" i="10"/>
  <c r="W52" i="10"/>
  <c r="W53" i="10"/>
  <c r="W54" i="10"/>
  <c r="W55" i="10"/>
  <c r="W56" i="10"/>
  <c r="W57" i="10"/>
  <c r="W58" i="10"/>
  <c r="W59" i="10"/>
  <c r="W60" i="10"/>
  <c r="W61" i="10"/>
  <c r="W62" i="10"/>
  <c r="W63" i="10"/>
  <c r="W64" i="10"/>
  <c r="W65" i="10"/>
  <c r="W66" i="10"/>
  <c r="W67" i="10"/>
  <c r="W68" i="10"/>
  <c r="W69" i="10"/>
  <c r="W70" i="10"/>
  <c r="W71" i="10"/>
  <c r="W72" i="10"/>
  <c r="W73" i="10"/>
  <c r="W74" i="10"/>
  <c r="W75" i="10"/>
  <c r="W76" i="10"/>
  <c r="W77" i="10"/>
  <c r="W78" i="10"/>
  <c r="W79" i="10"/>
  <c r="W80" i="10"/>
  <c r="W81" i="10"/>
  <c r="W82" i="10"/>
  <c r="W83" i="10"/>
  <c r="W84" i="10"/>
  <c r="W85" i="10"/>
  <c r="W86" i="10"/>
  <c r="W87" i="10"/>
  <c r="W88" i="10"/>
  <c r="W89" i="10"/>
  <c r="W90" i="10"/>
  <c r="W91" i="10"/>
  <c r="W92" i="10"/>
  <c r="W93" i="10"/>
  <c r="W94" i="10"/>
  <c r="W95" i="10"/>
  <c r="W96" i="10"/>
  <c r="W97" i="10"/>
  <c r="W98" i="10"/>
  <c r="W99" i="10"/>
  <c r="W100" i="10"/>
  <c r="W101" i="10"/>
  <c r="W102" i="10"/>
  <c r="W103" i="10"/>
  <c r="W104" i="10"/>
  <c r="W105" i="10"/>
  <c r="W106" i="10"/>
  <c r="W107" i="10"/>
  <c r="W108" i="10"/>
  <c r="W109" i="10"/>
  <c r="W110" i="10"/>
  <c r="W111" i="10"/>
  <c r="W112" i="10"/>
  <c r="W113" i="10"/>
  <c r="W114" i="10"/>
  <c r="W115" i="10"/>
  <c r="W116" i="10"/>
  <c r="W117" i="10"/>
  <c r="W118" i="10"/>
  <c r="W119" i="10"/>
  <c r="W120" i="10"/>
  <c r="W121" i="10"/>
  <c r="W122" i="10"/>
  <c r="W123" i="10"/>
  <c r="W124" i="10"/>
  <c r="W125" i="10"/>
  <c r="W126" i="10"/>
  <c r="W127" i="10"/>
  <c r="W128" i="10"/>
  <c r="W129" i="10"/>
  <c r="W130" i="10"/>
  <c r="W131" i="10"/>
  <c r="W132" i="10"/>
  <c r="W133" i="10"/>
  <c r="W134" i="10"/>
  <c r="W135" i="10"/>
  <c r="W136" i="10"/>
  <c r="W137" i="10"/>
  <c r="W138" i="10"/>
  <c r="W139" i="10"/>
  <c r="W140" i="10"/>
  <c r="W141" i="10"/>
  <c r="W142" i="10"/>
  <c r="W143" i="10"/>
  <c r="W144" i="10"/>
  <c r="W145" i="10"/>
  <c r="W146" i="10"/>
  <c r="W147" i="10"/>
  <c r="W148" i="10"/>
  <c r="W149" i="10"/>
  <c r="W150" i="10"/>
  <c r="W151" i="10"/>
  <c r="W152" i="10"/>
  <c r="W153" i="10"/>
  <c r="W154" i="10"/>
  <c r="W155" i="10"/>
  <c r="W156" i="10"/>
  <c r="W157" i="10"/>
  <c r="W158" i="10"/>
  <c r="W159" i="10"/>
  <c r="W160" i="10"/>
  <c r="W161" i="10"/>
  <c r="W162" i="10"/>
  <c r="W163" i="10"/>
  <c r="W164" i="10"/>
  <c r="W165" i="10"/>
  <c r="W166" i="10"/>
  <c r="W167" i="10"/>
  <c r="W168" i="10"/>
  <c r="W169" i="10"/>
  <c r="W170" i="10"/>
  <c r="W171" i="10"/>
  <c r="W172" i="10"/>
  <c r="W173" i="10"/>
  <c r="W174" i="10"/>
  <c r="W175" i="10"/>
  <c r="W176" i="10"/>
  <c r="W177" i="10"/>
  <c r="W178" i="10"/>
  <c r="W179" i="10"/>
  <c r="W180" i="10"/>
  <c r="W181" i="10"/>
  <c r="W182" i="10"/>
  <c r="W183" i="10"/>
  <c r="W184" i="10"/>
  <c r="W185" i="10"/>
  <c r="W186" i="10"/>
  <c r="W187" i="10"/>
  <c r="W188" i="10"/>
  <c r="W189" i="10"/>
  <c r="W190" i="10"/>
  <c r="W191" i="10"/>
  <c r="W192" i="10"/>
  <c r="W193" i="10"/>
  <c r="W194" i="10"/>
  <c r="W195" i="10"/>
  <c r="W196" i="10"/>
  <c r="W197" i="10"/>
  <c r="W198" i="10"/>
  <c r="W199" i="10"/>
  <c r="W200" i="10"/>
  <c r="W201" i="10"/>
  <c r="W202" i="10"/>
  <c r="W203" i="10"/>
  <c r="W204" i="10"/>
  <c r="W205" i="10"/>
  <c r="W206" i="10"/>
  <c r="W207" i="10"/>
  <c r="W208" i="10"/>
  <c r="W209" i="10"/>
  <c r="W210" i="10"/>
  <c r="W211" i="10"/>
  <c r="W212" i="10"/>
  <c r="W213" i="10"/>
  <c r="W214" i="10"/>
  <c r="W215" i="10"/>
  <c r="W216" i="10"/>
  <c r="W217" i="10"/>
  <c r="W218" i="10"/>
  <c r="W219" i="10"/>
  <c r="W220" i="10"/>
  <c r="W221" i="10"/>
  <c r="W222" i="10"/>
  <c r="W223" i="10"/>
  <c r="W224" i="10"/>
  <c r="W225" i="10"/>
  <c r="W226" i="10"/>
  <c r="W227" i="10"/>
  <c r="W228" i="10"/>
  <c r="W229" i="10"/>
  <c r="W230" i="10"/>
  <c r="W231" i="10"/>
  <c r="W232" i="10"/>
  <c r="W233" i="10"/>
  <c r="W234" i="10"/>
  <c r="W235" i="10"/>
  <c r="W236" i="10"/>
  <c r="W237" i="10"/>
  <c r="W238" i="10"/>
  <c r="W239" i="10"/>
  <c r="W240" i="10"/>
  <c r="W241" i="10"/>
  <c r="W242" i="10"/>
  <c r="W243" i="10"/>
  <c r="W244" i="10"/>
  <c r="W245" i="10"/>
  <c r="W246" i="10"/>
  <c r="W247" i="10"/>
  <c r="W248" i="10"/>
  <c r="W249" i="10"/>
  <c r="W250" i="10"/>
  <c r="W251" i="10"/>
  <c r="W252" i="10"/>
  <c r="W253" i="10"/>
  <c r="W254" i="10"/>
  <c r="W255" i="10"/>
  <c r="W256" i="10"/>
  <c r="W257" i="10"/>
  <c r="W258" i="10"/>
  <c r="W259" i="10"/>
  <c r="W260" i="10"/>
  <c r="W261" i="10"/>
  <c r="W262" i="10"/>
  <c r="W263" i="10"/>
  <c r="W264" i="10"/>
  <c r="W265" i="10"/>
  <c r="W266" i="10"/>
  <c r="W267" i="10"/>
  <c r="W268" i="10"/>
  <c r="W269" i="10"/>
  <c r="W270" i="10"/>
  <c r="W271" i="10"/>
  <c r="W272" i="10"/>
  <c r="W273" i="10"/>
  <c r="W274" i="10"/>
  <c r="W275" i="10"/>
  <c r="W276" i="10"/>
  <c r="W277" i="10"/>
  <c r="W278" i="10"/>
  <c r="W279" i="10"/>
  <c r="W280" i="10"/>
  <c r="W281" i="10"/>
  <c r="W282" i="10"/>
  <c r="W283" i="10"/>
  <c r="W284" i="10"/>
  <c r="W285" i="10"/>
  <c r="W286" i="10"/>
  <c r="W287" i="10"/>
  <c r="W288" i="10"/>
  <c r="W289" i="10"/>
  <c r="W290" i="10"/>
  <c r="W291" i="10"/>
  <c r="W292" i="10"/>
  <c r="W293" i="10"/>
  <c r="W294" i="10"/>
  <c r="W295" i="10"/>
  <c r="W296" i="10"/>
  <c r="W297" i="10"/>
  <c r="W298" i="10"/>
  <c r="W299" i="10"/>
  <c r="W300" i="10"/>
  <c r="W301" i="10"/>
  <c r="W302" i="10"/>
  <c r="W303" i="10"/>
  <c r="W304" i="10"/>
  <c r="W305" i="10"/>
  <c r="W306" i="10"/>
  <c r="W307" i="10"/>
  <c r="W308" i="10"/>
  <c r="W309" i="10"/>
  <c r="W310" i="10"/>
  <c r="W311" i="10"/>
  <c r="W312" i="10"/>
  <c r="W313" i="10"/>
  <c r="W314" i="10"/>
  <c r="W315" i="10"/>
  <c r="W316" i="10"/>
  <c r="W317" i="10"/>
  <c r="W318" i="10"/>
  <c r="W319" i="10"/>
  <c r="W320" i="10"/>
  <c r="W321" i="10"/>
  <c r="W322" i="10"/>
  <c r="W323" i="10"/>
  <c r="W324" i="10"/>
  <c r="W325" i="10"/>
  <c r="W326" i="10"/>
  <c r="W327" i="10"/>
  <c r="W328" i="10"/>
  <c r="W329" i="10"/>
  <c r="W330" i="10"/>
  <c r="W331" i="10"/>
  <c r="W332" i="10"/>
  <c r="W333" i="10"/>
  <c r="W334" i="10"/>
  <c r="W335" i="10"/>
  <c r="W336" i="10"/>
  <c r="W337" i="10"/>
  <c r="W338" i="10"/>
  <c r="W339" i="10"/>
  <c r="W340" i="10"/>
  <c r="W341" i="10"/>
  <c r="W342" i="10"/>
  <c r="W343" i="10"/>
  <c r="W344" i="10"/>
  <c r="W345" i="10"/>
  <c r="W346" i="10"/>
  <c r="W347" i="10"/>
  <c r="W348" i="10"/>
  <c r="W349" i="10"/>
  <c r="W350" i="10"/>
  <c r="W351" i="10"/>
  <c r="W352" i="10"/>
  <c r="U5" i="10"/>
  <c r="U6" i="10"/>
  <c r="U7" i="10"/>
  <c r="U8" i="10"/>
  <c r="U9" i="10"/>
  <c r="U10" i="10"/>
  <c r="U11" i="10"/>
  <c r="U12" i="10"/>
  <c r="U13" i="10"/>
  <c r="U14" i="10"/>
  <c r="U15" i="10"/>
  <c r="U16" i="10"/>
  <c r="U17" i="10"/>
  <c r="U18" i="10"/>
  <c r="U19" i="10"/>
  <c r="U20" i="10"/>
  <c r="U21" i="10"/>
  <c r="U22" i="10"/>
  <c r="U23" i="10"/>
  <c r="U24" i="10"/>
  <c r="U25" i="10"/>
  <c r="U26" i="10"/>
  <c r="U27" i="10"/>
  <c r="U28" i="10"/>
  <c r="U29" i="10"/>
  <c r="U30" i="10"/>
  <c r="U31" i="10"/>
  <c r="U32" i="10"/>
  <c r="U33" i="10"/>
  <c r="U34" i="10"/>
  <c r="U35" i="10"/>
  <c r="U36" i="10"/>
  <c r="U37" i="10"/>
  <c r="U38" i="10"/>
  <c r="U39" i="10"/>
  <c r="U40" i="10"/>
  <c r="U41" i="10"/>
  <c r="U42" i="10"/>
  <c r="U43" i="10"/>
  <c r="U44" i="10"/>
  <c r="U45" i="10"/>
  <c r="U46" i="10"/>
  <c r="U47" i="10"/>
  <c r="U48" i="10"/>
  <c r="U49" i="10"/>
  <c r="U50" i="10"/>
  <c r="U51" i="10"/>
  <c r="U52" i="10"/>
  <c r="U53" i="10"/>
  <c r="U54" i="10"/>
  <c r="U55" i="10"/>
  <c r="U56" i="10"/>
  <c r="U57" i="10"/>
  <c r="U58" i="10"/>
  <c r="U59" i="10"/>
  <c r="U60" i="10"/>
  <c r="U61" i="10"/>
  <c r="U62" i="10"/>
  <c r="U63" i="10"/>
  <c r="U64" i="10"/>
  <c r="U65" i="10"/>
  <c r="U66" i="10"/>
  <c r="U67" i="10"/>
  <c r="U68" i="10"/>
  <c r="U69" i="10"/>
  <c r="U70" i="10"/>
  <c r="U71" i="10"/>
  <c r="U72" i="10"/>
  <c r="U73" i="10"/>
  <c r="U74" i="10"/>
  <c r="U75" i="10"/>
  <c r="U76"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W4" i="10"/>
  <c r="U4"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97" i="10"/>
  <c r="I98" i="10"/>
  <c r="I99" i="10"/>
  <c r="I100" i="10"/>
  <c r="I101" i="10"/>
  <c r="I102" i="10"/>
  <c r="I103" i="10"/>
  <c r="I104" i="10"/>
  <c r="I105" i="10"/>
  <c r="I106" i="10"/>
  <c r="I107" i="10"/>
  <c r="I108" i="10"/>
  <c r="I109" i="10"/>
  <c r="I110" i="10"/>
  <c r="I111" i="10"/>
  <c r="I112" i="10"/>
  <c r="I113" i="10"/>
  <c r="I114" i="10"/>
  <c r="I115" i="10"/>
  <c r="I116" i="10"/>
  <c r="I117" i="10"/>
  <c r="I118" i="10"/>
  <c r="I119" i="10"/>
  <c r="I120" i="10"/>
  <c r="I121" i="10"/>
  <c r="I122" i="10"/>
  <c r="I123" i="10"/>
  <c r="I124" i="10"/>
  <c r="I125" i="10"/>
  <c r="I126" i="10"/>
  <c r="I127" i="10"/>
  <c r="I128" i="10"/>
  <c r="I129" i="10"/>
  <c r="I130" i="10"/>
  <c r="I131" i="10"/>
  <c r="I132" i="10"/>
  <c r="I133" i="10"/>
  <c r="I134" i="10"/>
  <c r="I135" i="10"/>
  <c r="I136" i="10"/>
  <c r="I137" i="10"/>
  <c r="I138" i="10"/>
  <c r="I139" i="10"/>
  <c r="I140" i="10"/>
  <c r="I141" i="10"/>
  <c r="I142" i="10"/>
  <c r="I143" i="10"/>
  <c r="I144" i="10"/>
  <c r="I145" i="10"/>
  <c r="I146" i="10"/>
  <c r="I147" i="10"/>
  <c r="I148" i="10"/>
  <c r="I149" i="10"/>
  <c r="I150" i="10"/>
  <c r="I151" i="10"/>
  <c r="I152" i="10"/>
  <c r="I153" i="10"/>
  <c r="I154" i="10"/>
  <c r="I155" i="10"/>
  <c r="I156" i="10"/>
  <c r="I157" i="10"/>
  <c r="I158" i="10"/>
  <c r="I159" i="10"/>
  <c r="I160" i="10"/>
  <c r="I161" i="10"/>
  <c r="I162" i="10"/>
  <c r="I163" i="10"/>
  <c r="I164" i="10"/>
  <c r="I165" i="10"/>
  <c r="I166" i="10"/>
  <c r="I167" i="10"/>
  <c r="I168" i="10"/>
  <c r="I169"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200" i="10"/>
  <c r="I201" i="10"/>
  <c r="I202" i="10"/>
  <c r="I203" i="10"/>
  <c r="I204" i="10"/>
  <c r="I205" i="10"/>
  <c r="I206" i="10"/>
  <c r="I207" i="10"/>
  <c r="I208" i="10"/>
  <c r="I209" i="10"/>
  <c r="I210" i="10"/>
  <c r="I211" i="10"/>
  <c r="I212" i="10"/>
  <c r="I213" i="10"/>
  <c r="I214" i="10"/>
  <c r="I215" i="10"/>
  <c r="I216" i="10"/>
  <c r="I217" i="10"/>
  <c r="I218" i="10"/>
  <c r="I219" i="10"/>
  <c r="I220" i="10"/>
  <c r="I221" i="10"/>
  <c r="I222" i="10"/>
  <c r="I223" i="10"/>
  <c r="I224" i="10"/>
  <c r="I225" i="10"/>
  <c r="I226" i="10"/>
  <c r="I227" i="10"/>
  <c r="I228" i="10"/>
  <c r="I229" i="10"/>
  <c r="I230" i="10"/>
  <c r="I231" i="10"/>
  <c r="I232" i="10"/>
  <c r="I233" i="10"/>
  <c r="I234" i="10"/>
  <c r="I235" i="10"/>
  <c r="I236" i="10"/>
  <c r="I237" i="10"/>
  <c r="I238" i="10"/>
  <c r="I239" i="10"/>
  <c r="I240" i="10"/>
  <c r="I241" i="10"/>
  <c r="I242" i="10"/>
  <c r="I243" i="10"/>
  <c r="I244" i="10"/>
  <c r="I245" i="10"/>
  <c r="I246" i="10"/>
  <c r="I247" i="10"/>
  <c r="I248" i="10"/>
  <c r="I249" i="10"/>
  <c r="I250" i="10"/>
  <c r="I251" i="10"/>
  <c r="I252" i="10"/>
  <c r="I253" i="10"/>
  <c r="I254" i="10"/>
  <c r="I255" i="10"/>
  <c r="I256" i="10"/>
  <c r="I257" i="10"/>
  <c r="I258" i="10"/>
  <c r="I259" i="10"/>
  <c r="I260" i="10"/>
  <c r="I261" i="10"/>
  <c r="I262" i="10"/>
  <c r="I263" i="10"/>
  <c r="I264" i="10"/>
  <c r="I265" i="10"/>
  <c r="I266" i="10"/>
  <c r="I267" i="10"/>
  <c r="I268" i="10"/>
  <c r="I269" i="10"/>
  <c r="I270" i="10"/>
  <c r="I271" i="10"/>
  <c r="I272" i="10"/>
  <c r="I273" i="10"/>
  <c r="I274" i="10"/>
  <c r="I275" i="10"/>
  <c r="I276" i="10"/>
  <c r="I277" i="10"/>
  <c r="I278" i="10"/>
  <c r="I279" i="10"/>
  <c r="I280" i="10"/>
  <c r="I281" i="10"/>
  <c r="I282" i="10"/>
  <c r="I283" i="10"/>
  <c r="I284" i="10"/>
  <c r="I285" i="10"/>
  <c r="I286" i="10"/>
  <c r="I287" i="10"/>
  <c r="I288" i="10"/>
  <c r="I289" i="10"/>
  <c r="I290" i="10"/>
  <c r="I291" i="10"/>
  <c r="I292" i="10"/>
  <c r="I293" i="10"/>
  <c r="I294" i="10"/>
  <c r="I295" i="10"/>
  <c r="I296" i="10"/>
  <c r="I297" i="10"/>
  <c r="I298" i="10"/>
  <c r="I299" i="10"/>
  <c r="I300" i="10"/>
  <c r="I301" i="10"/>
  <c r="I302" i="10"/>
  <c r="I303" i="10"/>
  <c r="I304" i="10"/>
  <c r="I305" i="10"/>
  <c r="I306" i="10"/>
  <c r="I307" i="10"/>
  <c r="I308" i="10"/>
  <c r="I309" i="10"/>
  <c r="I310" i="10"/>
  <c r="I311" i="10"/>
  <c r="I312" i="10"/>
  <c r="I313" i="10"/>
  <c r="I314" i="10"/>
  <c r="I315" i="10"/>
  <c r="I316" i="10"/>
  <c r="I317" i="10"/>
  <c r="I318" i="10"/>
  <c r="I319" i="10"/>
  <c r="I320" i="10"/>
  <c r="I321" i="10"/>
  <c r="I322" i="10"/>
  <c r="I323" i="10"/>
  <c r="I324" i="10"/>
  <c r="I325" i="10"/>
  <c r="I326" i="10"/>
  <c r="I327" i="10"/>
  <c r="I328" i="10"/>
  <c r="I329" i="10"/>
  <c r="I330" i="10"/>
  <c r="I331" i="10"/>
  <c r="I332" i="10"/>
  <c r="I333" i="10"/>
  <c r="I334" i="10"/>
  <c r="I335" i="10"/>
  <c r="I336" i="10"/>
  <c r="I337" i="10"/>
  <c r="I338" i="10"/>
  <c r="I339" i="10"/>
  <c r="I340" i="10"/>
  <c r="I341" i="10"/>
  <c r="I342" i="10"/>
  <c r="I343" i="10"/>
  <c r="I344" i="10"/>
  <c r="I345" i="10"/>
  <c r="I346" i="10"/>
  <c r="I347" i="10"/>
  <c r="I348" i="10"/>
  <c r="I349" i="10"/>
  <c r="I350" i="10"/>
  <c r="I351" i="10"/>
  <c r="I352"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40" i="10"/>
  <c r="K141" i="10"/>
  <c r="K142" i="10"/>
  <c r="K143" i="10"/>
  <c r="K144" i="10"/>
  <c r="K145" i="10"/>
  <c r="K146" i="10"/>
  <c r="K147" i="10"/>
  <c r="K148" i="10"/>
  <c r="K149" i="10"/>
  <c r="K150" i="10"/>
  <c r="K151" i="10"/>
  <c r="K152" i="10"/>
  <c r="K153" i="10"/>
  <c r="K154" i="10"/>
  <c r="K155" i="10"/>
  <c r="K156" i="10"/>
  <c r="K157" i="10"/>
  <c r="K158" i="10"/>
  <c r="K159" i="10"/>
  <c r="K160" i="10"/>
  <c r="K161"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79" i="10"/>
  <c r="K280" i="10"/>
  <c r="K281" i="10"/>
  <c r="K282" i="10"/>
  <c r="K283" i="10"/>
  <c r="K284" i="10"/>
  <c r="K285" i="10"/>
  <c r="K286" i="10"/>
  <c r="K287" i="10"/>
  <c r="K288" i="10"/>
  <c r="K289" i="10"/>
  <c r="K290" i="10"/>
  <c r="K291" i="10"/>
  <c r="K292" i="10"/>
  <c r="K293" i="10"/>
  <c r="K294" i="10"/>
  <c r="K295" i="10"/>
  <c r="K296" i="10"/>
  <c r="K297" i="10"/>
  <c r="K298" i="10"/>
  <c r="K299" i="10"/>
  <c r="K300" i="10"/>
  <c r="K301" i="10"/>
  <c r="K302" i="10"/>
  <c r="K303" i="10"/>
  <c r="K304" i="10"/>
  <c r="K305" i="10"/>
  <c r="K306" i="10"/>
  <c r="K307" i="10"/>
  <c r="K308" i="10"/>
  <c r="K309" i="10"/>
  <c r="K310" i="10"/>
  <c r="K311" i="10"/>
  <c r="K312" i="10"/>
  <c r="K313" i="10"/>
  <c r="K314" i="10"/>
  <c r="K315" i="10"/>
  <c r="K316" i="10"/>
  <c r="K317" i="10"/>
  <c r="K318" i="10"/>
  <c r="K319" i="10"/>
  <c r="K320" i="10"/>
  <c r="K321" i="10"/>
  <c r="K322" i="10"/>
  <c r="K323" i="10"/>
  <c r="K324" i="10"/>
  <c r="K325" i="10"/>
  <c r="K326" i="10"/>
  <c r="K327" i="10"/>
  <c r="K328" i="10"/>
  <c r="K329" i="10"/>
  <c r="K330" i="10"/>
  <c r="K331" i="10"/>
  <c r="K332" i="10"/>
  <c r="K333" i="10"/>
  <c r="K334" i="10"/>
  <c r="K335" i="10"/>
  <c r="K336" i="10"/>
  <c r="K337" i="10"/>
  <c r="K338" i="10"/>
  <c r="K339" i="10"/>
  <c r="K340" i="10"/>
  <c r="K341" i="10"/>
  <c r="K342" i="10"/>
  <c r="K343" i="10"/>
  <c r="K344" i="10"/>
  <c r="K345" i="10"/>
  <c r="K346" i="10"/>
  <c r="K347" i="10"/>
  <c r="K348" i="10"/>
  <c r="K349" i="10"/>
  <c r="K350" i="10"/>
  <c r="K351" i="10"/>
  <c r="K352" i="10"/>
  <c r="K4" i="10"/>
  <c r="I4" i="10"/>
  <c r="AG5" i="10"/>
  <c r="AH5" i="10"/>
  <c r="AI5" i="10"/>
  <c r="AG6" i="10"/>
  <c r="AH6" i="10"/>
  <c r="AI6" i="10"/>
  <c r="AG7" i="10"/>
  <c r="AH7" i="10"/>
  <c r="AI7" i="10"/>
  <c r="AG8" i="10"/>
  <c r="AH8" i="10"/>
  <c r="AI8" i="10"/>
  <c r="AG9" i="10"/>
  <c r="AH9" i="10"/>
  <c r="AI9" i="10"/>
  <c r="AG10" i="10"/>
  <c r="AH10" i="10"/>
  <c r="AI10" i="10"/>
  <c r="AG11" i="10"/>
  <c r="AH11" i="10"/>
  <c r="AI11" i="10"/>
  <c r="AG12" i="10"/>
  <c r="AH12" i="10"/>
  <c r="AI12" i="10"/>
  <c r="AG13" i="10"/>
  <c r="AH13" i="10"/>
  <c r="AI13" i="10"/>
  <c r="AG14" i="10"/>
  <c r="AH14" i="10"/>
  <c r="AI14" i="10"/>
  <c r="AG15" i="10"/>
  <c r="AH15" i="10"/>
  <c r="AI15" i="10"/>
  <c r="AG16" i="10"/>
  <c r="AH16" i="10"/>
  <c r="AI16" i="10"/>
  <c r="AG17" i="10"/>
  <c r="AH17" i="10"/>
  <c r="AI17" i="10"/>
  <c r="AG18" i="10"/>
  <c r="AH18" i="10"/>
  <c r="AI18" i="10"/>
  <c r="AG19" i="10"/>
  <c r="AH19" i="10"/>
  <c r="AI19" i="10"/>
  <c r="AG20" i="10"/>
  <c r="AH20" i="10"/>
  <c r="AI20" i="10"/>
  <c r="AG21" i="10"/>
  <c r="AH21" i="10"/>
  <c r="AI21" i="10"/>
  <c r="AG22" i="10"/>
  <c r="AH22" i="10"/>
  <c r="AI22" i="10"/>
  <c r="AG23" i="10"/>
  <c r="AH23" i="10"/>
  <c r="AI23" i="10"/>
  <c r="AG24" i="10"/>
  <c r="AH24" i="10"/>
  <c r="AI24" i="10"/>
  <c r="AG25" i="10"/>
  <c r="AH25" i="10"/>
  <c r="AI25" i="10"/>
  <c r="AG26" i="10"/>
  <c r="AH26" i="10"/>
  <c r="AI26" i="10"/>
  <c r="AG27" i="10"/>
  <c r="AH27" i="10"/>
  <c r="AI27" i="10"/>
  <c r="AG28" i="10"/>
  <c r="AH28" i="10"/>
  <c r="AI28" i="10"/>
  <c r="AG29" i="10"/>
  <c r="AH29" i="10"/>
  <c r="AI29" i="10"/>
  <c r="AG30" i="10"/>
  <c r="AH30" i="10"/>
  <c r="AI30" i="10"/>
  <c r="AG31" i="10"/>
  <c r="AH31" i="10"/>
  <c r="AI31" i="10"/>
  <c r="AG32" i="10"/>
  <c r="AH32" i="10"/>
  <c r="AI32" i="10"/>
  <c r="AG33" i="10"/>
  <c r="AH33" i="10"/>
  <c r="AI33" i="10"/>
  <c r="AG34" i="10"/>
  <c r="AH34" i="10"/>
  <c r="AI34" i="10"/>
  <c r="AG35" i="10"/>
  <c r="AH35" i="10"/>
  <c r="AI35" i="10"/>
  <c r="AG36" i="10"/>
  <c r="AH36" i="10"/>
  <c r="AI36" i="10"/>
  <c r="AG37" i="10"/>
  <c r="AH37" i="10"/>
  <c r="AI37" i="10"/>
  <c r="AG38" i="10"/>
  <c r="AH38" i="10"/>
  <c r="AI38" i="10"/>
  <c r="AG39" i="10"/>
  <c r="AH39" i="10"/>
  <c r="AI39" i="10"/>
  <c r="AG40" i="10"/>
  <c r="AH40" i="10"/>
  <c r="AI40" i="10"/>
  <c r="AG41" i="10"/>
  <c r="AH41" i="10"/>
  <c r="AI41" i="10"/>
  <c r="AG42" i="10"/>
  <c r="AH42" i="10"/>
  <c r="AI42" i="10"/>
  <c r="AG43" i="10"/>
  <c r="AH43" i="10"/>
  <c r="AI43" i="10"/>
  <c r="AG44" i="10"/>
  <c r="AH44" i="10"/>
  <c r="AI44" i="10"/>
  <c r="AG45" i="10"/>
  <c r="AH45" i="10"/>
  <c r="AI45" i="10"/>
  <c r="AG46" i="10"/>
  <c r="AH46" i="10"/>
  <c r="AI46" i="10"/>
  <c r="AG47" i="10"/>
  <c r="AH47" i="10"/>
  <c r="AI47" i="10"/>
  <c r="AG48" i="10"/>
  <c r="AH48" i="10"/>
  <c r="AI48" i="10"/>
  <c r="AG49" i="10"/>
  <c r="AH49" i="10"/>
  <c r="AI49" i="10"/>
  <c r="AG50" i="10"/>
  <c r="AH50" i="10"/>
  <c r="AI50" i="10"/>
  <c r="AG51" i="10"/>
  <c r="AH51" i="10"/>
  <c r="AI51" i="10"/>
  <c r="AG52" i="10"/>
  <c r="AH52" i="10"/>
  <c r="AI52" i="10"/>
  <c r="AG53" i="10"/>
  <c r="AH53" i="10"/>
  <c r="AI53" i="10"/>
  <c r="AG54" i="10"/>
  <c r="AH54" i="10"/>
  <c r="AI54" i="10"/>
  <c r="AG55" i="10"/>
  <c r="AH55" i="10"/>
  <c r="AI55" i="10"/>
  <c r="AG56" i="10"/>
  <c r="AH56" i="10"/>
  <c r="AI56" i="10"/>
  <c r="AG57" i="10"/>
  <c r="AH57" i="10"/>
  <c r="AI57" i="10"/>
  <c r="AG58" i="10"/>
  <c r="AH58" i="10"/>
  <c r="AI58" i="10"/>
  <c r="AG59" i="10"/>
  <c r="AH59" i="10"/>
  <c r="AI59" i="10"/>
  <c r="AG60" i="10"/>
  <c r="AH60" i="10"/>
  <c r="AI60" i="10"/>
  <c r="AG61" i="10"/>
  <c r="AH61" i="10"/>
  <c r="AI61" i="10"/>
  <c r="AG62" i="10"/>
  <c r="AH62" i="10"/>
  <c r="AI62" i="10"/>
  <c r="AG63" i="10"/>
  <c r="AH63" i="10"/>
  <c r="AI63" i="10"/>
  <c r="AG64" i="10"/>
  <c r="AH64" i="10"/>
  <c r="AI64" i="10"/>
  <c r="AG65" i="10"/>
  <c r="AH65" i="10"/>
  <c r="AI65" i="10"/>
  <c r="AG66" i="10"/>
  <c r="AH66" i="10"/>
  <c r="AI66" i="10"/>
  <c r="AG67" i="10"/>
  <c r="AH67" i="10"/>
  <c r="AI67" i="10"/>
  <c r="AG68" i="10"/>
  <c r="AH68" i="10"/>
  <c r="AI68" i="10"/>
  <c r="AG69" i="10"/>
  <c r="AH69" i="10"/>
  <c r="AI69" i="10"/>
  <c r="AG70" i="10"/>
  <c r="AH70" i="10"/>
  <c r="AI70" i="10"/>
  <c r="AG71" i="10"/>
  <c r="AH71" i="10"/>
  <c r="AI71" i="10"/>
  <c r="AG72" i="10"/>
  <c r="AH72" i="10"/>
  <c r="AI72" i="10"/>
  <c r="AG73" i="10"/>
  <c r="AH73" i="10"/>
  <c r="AI73" i="10"/>
  <c r="AG74" i="10"/>
  <c r="AH74" i="10"/>
  <c r="AI74" i="10"/>
  <c r="AG75" i="10"/>
  <c r="AH75" i="10"/>
  <c r="AI75" i="10"/>
  <c r="AG76" i="10"/>
  <c r="AH76" i="10"/>
  <c r="AI76" i="10"/>
  <c r="AG77" i="10"/>
  <c r="AH77" i="10"/>
  <c r="AI77" i="10"/>
  <c r="AG78" i="10"/>
  <c r="AH78" i="10"/>
  <c r="AI78" i="10"/>
  <c r="AG79" i="10"/>
  <c r="AH79" i="10"/>
  <c r="AI79" i="10"/>
  <c r="AG80" i="10"/>
  <c r="AH80" i="10"/>
  <c r="AI80" i="10"/>
  <c r="AG81" i="10"/>
  <c r="AH81" i="10"/>
  <c r="AI81" i="10"/>
  <c r="AG82" i="10"/>
  <c r="AH82" i="10"/>
  <c r="AI82" i="10"/>
  <c r="AG83" i="10"/>
  <c r="AH83" i="10"/>
  <c r="AI83" i="10"/>
  <c r="AG84" i="10"/>
  <c r="AH84" i="10"/>
  <c r="AI84" i="10"/>
  <c r="AG85" i="10"/>
  <c r="AH85" i="10"/>
  <c r="AI85" i="10"/>
  <c r="AG86" i="10"/>
  <c r="AH86" i="10"/>
  <c r="AI86" i="10"/>
  <c r="AG87" i="10"/>
  <c r="AH87" i="10"/>
  <c r="AI87" i="10"/>
  <c r="AG88" i="10"/>
  <c r="AH88" i="10"/>
  <c r="AI88" i="10"/>
  <c r="AG89" i="10"/>
  <c r="AH89" i="10"/>
  <c r="AI89" i="10"/>
  <c r="AG90" i="10"/>
  <c r="AH90" i="10"/>
  <c r="AI90" i="10"/>
  <c r="AG91" i="10"/>
  <c r="AH91" i="10"/>
  <c r="AI91" i="10"/>
  <c r="AG92" i="10"/>
  <c r="AH92" i="10"/>
  <c r="AI92" i="10"/>
  <c r="AG93" i="10"/>
  <c r="AH93" i="10"/>
  <c r="AI93" i="10"/>
  <c r="AG94" i="10"/>
  <c r="AH94" i="10"/>
  <c r="AI94" i="10"/>
  <c r="AG95" i="10"/>
  <c r="AH95" i="10"/>
  <c r="AI95" i="10"/>
  <c r="AG96" i="10"/>
  <c r="AH96" i="10"/>
  <c r="AI96" i="10"/>
  <c r="AG97" i="10"/>
  <c r="AH97" i="10"/>
  <c r="AI97" i="10"/>
  <c r="AG98" i="10"/>
  <c r="AH98" i="10"/>
  <c r="AI98" i="10"/>
  <c r="AG99" i="10"/>
  <c r="AH99" i="10"/>
  <c r="AI99" i="10"/>
  <c r="AG100" i="10"/>
  <c r="AH100" i="10"/>
  <c r="AI100" i="10"/>
  <c r="AG101" i="10"/>
  <c r="AH101" i="10"/>
  <c r="AI101" i="10"/>
  <c r="AG102" i="10"/>
  <c r="AH102" i="10"/>
  <c r="AI102" i="10"/>
  <c r="AG103" i="10"/>
  <c r="AH103" i="10"/>
  <c r="AI103" i="10"/>
  <c r="AG104" i="10"/>
  <c r="AH104" i="10"/>
  <c r="AI104" i="10"/>
  <c r="AG105" i="10"/>
  <c r="AH105" i="10"/>
  <c r="AI105" i="10"/>
  <c r="AG106" i="10"/>
  <c r="AH106" i="10"/>
  <c r="AI106" i="10"/>
  <c r="AG107" i="10"/>
  <c r="AH107" i="10"/>
  <c r="AI107" i="10"/>
  <c r="AG108" i="10"/>
  <c r="AH108" i="10"/>
  <c r="AI108" i="10"/>
  <c r="AG109" i="10"/>
  <c r="AH109" i="10"/>
  <c r="AI109" i="10"/>
  <c r="AG110" i="10"/>
  <c r="AH110" i="10"/>
  <c r="AI110" i="10"/>
  <c r="AG111" i="10"/>
  <c r="AH111" i="10"/>
  <c r="AI111" i="10"/>
  <c r="AG112" i="10"/>
  <c r="AH112" i="10"/>
  <c r="AI112" i="10"/>
  <c r="AG113" i="10"/>
  <c r="AH113" i="10"/>
  <c r="AI113" i="10"/>
  <c r="AG114" i="10"/>
  <c r="AH114" i="10"/>
  <c r="AI114" i="10"/>
  <c r="AG115" i="10"/>
  <c r="AH115" i="10"/>
  <c r="AI115" i="10"/>
  <c r="AG116" i="10"/>
  <c r="AH116" i="10"/>
  <c r="AI116" i="10"/>
  <c r="AG117" i="10"/>
  <c r="AH117" i="10"/>
  <c r="AI117" i="10"/>
  <c r="AG118" i="10"/>
  <c r="AH118" i="10"/>
  <c r="AI118" i="10"/>
  <c r="AG119" i="10"/>
  <c r="AH119" i="10"/>
  <c r="AI119" i="10"/>
  <c r="AG120" i="10"/>
  <c r="AH120" i="10"/>
  <c r="AI120" i="10"/>
  <c r="AG121" i="10"/>
  <c r="AH121" i="10"/>
  <c r="AI121" i="10"/>
  <c r="AG122" i="10"/>
  <c r="AH122" i="10"/>
  <c r="AI122" i="10"/>
  <c r="AG123" i="10"/>
  <c r="AH123" i="10"/>
  <c r="AI123" i="10"/>
  <c r="AG124" i="10"/>
  <c r="AH124" i="10"/>
  <c r="AI124" i="10"/>
  <c r="AG125" i="10"/>
  <c r="AH125" i="10"/>
  <c r="AI125" i="10"/>
  <c r="AG126" i="10"/>
  <c r="AH126" i="10"/>
  <c r="AI126" i="10"/>
  <c r="AG127" i="10"/>
  <c r="AH127" i="10"/>
  <c r="AI127" i="10"/>
  <c r="AG128" i="10"/>
  <c r="AH128" i="10"/>
  <c r="AI128" i="10"/>
  <c r="AG129" i="10"/>
  <c r="AH129" i="10"/>
  <c r="AI129" i="10"/>
  <c r="AG130" i="10"/>
  <c r="AH130" i="10"/>
  <c r="AI130" i="10"/>
  <c r="AG131" i="10"/>
  <c r="AH131" i="10"/>
  <c r="AI131" i="10"/>
  <c r="AG132" i="10"/>
  <c r="AH132" i="10"/>
  <c r="AI132" i="10"/>
  <c r="AG133" i="10"/>
  <c r="AH133" i="10"/>
  <c r="AI133" i="10"/>
  <c r="AG134" i="10"/>
  <c r="AH134" i="10"/>
  <c r="AI134" i="10"/>
  <c r="AG135" i="10"/>
  <c r="AH135" i="10"/>
  <c r="AI135" i="10"/>
  <c r="AG136" i="10"/>
  <c r="AH136" i="10"/>
  <c r="AI136" i="10"/>
  <c r="AG137" i="10"/>
  <c r="AH137" i="10"/>
  <c r="AI137" i="10"/>
  <c r="AG138" i="10"/>
  <c r="AH138" i="10"/>
  <c r="AI138" i="10"/>
  <c r="AG139" i="10"/>
  <c r="AH139" i="10"/>
  <c r="AI139" i="10"/>
  <c r="AG140" i="10"/>
  <c r="AH140" i="10"/>
  <c r="AI140" i="10"/>
  <c r="AG141" i="10"/>
  <c r="AH141" i="10"/>
  <c r="AI141" i="10"/>
  <c r="AG142" i="10"/>
  <c r="AH142" i="10"/>
  <c r="AI142" i="10"/>
  <c r="AG143" i="10"/>
  <c r="AH143" i="10"/>
  <c r="AI143" i="10"/>
  <c r="AG144" i="10"/>
  <c r="AH144" i="10"/>
  <c r="AI144" i="10"/>
  <c r="AG145" i="10"/>
  <c r="AH145" i="10"/>
  <c r="AI145" i="10"/>
  <c r="AG146" i="10"/>
  <c r="AH146" i="10"/>
  <c r="AI146" i="10"/>
  <c r="AG147" i="10"/>
  <c r="AH147" i="10"/>
  <c r="AI147" i="10"/>
  <c r="AG148" i="10"/>
  <c r="AH148" i="10"/>
  <c r="AI148" i="10"/>
  <c r="AG149" i="10"/>
  <c r="AH149" i="10"/>
  <c r="AI149" i="10"/>
  <c r="AG150" i="10"/>
  <c r="AH150" i="10"/>
  <c r="AI150" i="10"/>
  <c r="AG151" i="10"/>
  <c r="AH151" i="10"/>
  <c r="AI151" i="10"/>
  <c r="AG152" i="10"/>
  <c r="AH152" i="10"/>
  <c r="AI152" i="10"/>
  <c r="AG153" i="10"/>
  <c r="AH153" i="10"/>
  <c r="AI153" i="10"/>
  <c r="AG154" i="10"/>
  <c r="AH154" i="10"/>
  <c r="AI154" i="10"/>
  <c r="AG155" i="10"/>
  <c r="AH155" i="10"/>
  <c r="AI155" i="10"/>
  <c r="AG156" i="10"/>
  <c r="AH156" i="10"/>
  <c r="AI156" i="10"/>
  <c r="AG157" i="10"/>
  <c r="AH157" i="10"/>
  <c r="AI157" i="10"/>
  <c r="AG158" i="10"/>
  <c r="AH158" i="10"/>
  <c r="AI158" i="10"/>
  <c r="AG159" i="10"/>
  <c r="AH159" i="10"/>
  <c r="AI159" i="10"/>
  <c r="AG160" i="10"/>
  <c r="AH160" i="10"/>
  <c r="AI160" i="10"/>
  <c r="AG161" i="10"/>
  <c r="AH161" i="10"/>
  <c r="AI161" i="10"/>
  <c r="AG162" i="10"/>
  <c r="AH162" i="10"/>
  <c r="AI162" i="10"/>
  <c r="AG163" i="10"/>
  <c r="AH163" i="10"/>
  <c r="AI163" i="10"/>
  <c r="AG164" i="10"/>
  <c r="AH164" i="10"/>
  <c r="AI164" i="10"/>
  <c r="AG165" i="10"/>
  <c r="AH165" i="10"/>
  <c r="AI165" i="10"/>
  <c r="AG166" i="10"/>
  <c r="AH166" i="10"/>
  <c r="AI166" i="10"/>
  <c r="AG167" i="10"/>
  <c r="AH167" i="10"/>
  <c r="AI167" i="10"/>
  <c r="AG168" i="10"/>
  <c r="AH168" i="10"/>
  <c r="AI168" i="10"/>
  <c r="AG169" i="10"/>
  <c r="AH169" i="10"/>
  <c r="AI169" i="10"/>
  <c r="AG170" i="10"/>
  <c r="AH170" i="10"/>
  <c r="AI170" i="10"/>
  <c r="AG171" i="10"/>
  <c r="AH171" i="10"/>
  <c r="AI171" i="10"/>
  <c r="AG172" i="10"/>
  <c r="AH172" i="10"/>
  <c r="AI172" i="10"/>
  <c r="AG173" i="10"/>
  <c r="AH173" i="10"/>
  <c r="AI173" i="10"/>
  <c r="AG174" i="10"/>
  <c r="AH174" i="10"/>
  <c r="AI174" i="10"/>
  <c r="AG175" i="10"/>
  <c r="AH175" i="10"/>
  <c r="AI175" i="10"/>
  <c r="AG176" i="10"/>
  <c r="AH176" i="10"/>
  <c r="AI176" i="10"/>
  <c r="AG177" i="10"/>
  <c r="AH177" i="10"/>
  <c r="AI177" i="10"/>
  <c r="AG178" i="10"/>
  <c r="AH178" i="10"/>
  <c r="AI178" i="10"/>
  <c r="AG179" i="10"/>
  <c r="AH179" i="10"/>
  <c r="AI179" i="10"/>
  <c r="AG180" i="10"/>
  <c r="AH180" i="10"/>
  <c r="AI180" i="10"/>
  <c r="AG181" i="10"/>
  <c r="AH181" i="10"/>
  <c r="AI181" i="10"/>
  <c r="AG182" i="10"/>
  <c r="AH182" i="10"/>
  <c r="AI182" i="10"/>
  <c r="AG183" i="10"/>
  <c r="AH183" i="10"/>
  <c r="AI183" i="10"/>
  <c r="AG184" i="10"/>
  <c r="AH184" i="10"/>
  <c r="AI184" i="10"/>
  <c r="AG185" i="10"/>
  <c r="AH185" i="10"/>
  <c r="AI185" i="10"/>
  <c r="AG186" i="10"/>
  <c r="AH186" i="10"/>
  <c r="AI186" i="10"/>
  <c r="AG187" i="10"/>
  <c r="AH187" i="10"/>
  <c r="AI187" i="10"/>
  <c r="AG188" i="10"/>
  <c r="AH188" i="10"/>
  <c r="AI188" i="10"/>
  <c r="AG189" i="10"/>
  <c r="AH189" i="10"/>
  <c r="AI189" i="10"/>
  <c r="AG190" i="10"/>
  <c r="AH190" i="10"/>
  <c r="AI190" i="10"/>
  <c r="AG191" i="10"/>
  <c r="AH191" i="10"/>
  <c r="AI191" i="10"/>
  <c r="AG192" i="10"/>
  <c r="AH192" i="10"/>
  <c r="AI192" i="10"/>
  <c r="AG193" i="10"/>
  <c r="AH193" i="10"/>
  <c r="AI193" i="10"/>
  <c r="AG194" i="10"/>
  <c r="AH194" i="10"/>
  <c r="AI194" i="10"/>
  <c r="AG195" i="10"/>
  <c r="AH195" i="10"/>
  <c r="AI195" i="10"/>
  <c r="AG196" i="10"/>
  <c r="AH196" i="10"/>
  <c r="AI196" i="10"/>
  <c r="AG197" i="10"/>
  <c r="AH197" i="10"/>
  <c r="AI197" i="10"/>
  <c r="AG198" i="10"/>
  <c r="AH198" i="10"/>
  <c r="AI198" i="10"/>
  <c r="AG199" i="10"/>
  <c r="AH199" i="10"/>
  <c r="AI199" i="10"/>
  <c r="AG200" i="10"/>
  <c r="AH200" i="10"/>
  <c r="AI200" i="10"/>
  <c r="AG201" i="10"/>
  <c r="AH201" i="10"/>
  <c r="AI201" i="10"/>
  <c r="AG202" i="10"/>
  <c r="AH202" i="10"/>
  <c r="AI202" i="10"/>
  <c r="AG203" i="10"/>
  <c r="AH203" i="10"/>
  <c r="AI203" i="10"/>
  <c r="AG204" i="10"/>
  <c r="AH204" i="10"/>
  <c r="AI204" i="10"/>
  <c r="AG205" i="10"/>
  <c r="AH205" i="10"/>
  <c r="AI205" i="10"/>
  <c r="AG206" i="10"/>
  <c r="AH206" i="10"/>
  <c r="AI206" i="10"/>
  <c r="AG207" i="10"/>
  <c r="AH207" i="10"/>
  <c r="AI207" i="10"/>
  <c r="AG208" i="10"/>
  <c r="AH208" i="10"/>
  <c r="AI208" i="10"/>
  <c r="AG209" i="10"/>
  <c r="AH209" i="10"/>
  <c r="AI209" i="10"/>
  <c r="AG210" i="10"/>
  <c r="AH210" i="10"/>
  <c r="AI210" i="10"/>
  <c r="AG211" i="10"/>
  <c r="AH211" i="10"/>
  <c r="AI211" i="10"/>
  <c r="AG212" i="10"/>
  <c r="AH212" i="10"/>
  <c r="AI212" i="10"/>
  <c r="AG213" i="10"/>
  <c r="AH213" i="10"/>
  <c r="AI213" i="10"/>
  <c r="AG214" i="10"/>
  <c r="AH214" i="10"/>
  <c r="AI214" i="10"/>
  <c r="AG215" i="10"/>
  <c r="AH215" i="10"/>
  <c r="AI215" i="10"/>
  <c r="AG216" i="10"/>
  <c r="AH216" i="10"/>
  <c r="AI216" i="10"/>
  <c r="AG217" i="10"/>
  <c r="AH217" i="10"/>
  <c r="AI217" i="10"/>
  <c r="AG218" i="10"/>
  <c r="AH218" i="10"/>
  <c r="AI218" i="10"/>
  <c r="AG219" i="10"/>
  <c r="AH219" i="10"/>
  <c r="AI219" i="10"/>
  <c r="AG220" i="10"/>
  <c r="AH220" i="10"/>
  <c r="AI220" i="10"/>
  <c r="AG221" i="10"/>
  <c r="AH221" i="10"/>
  <c r="AI221" i="10"/>
  <c r="AG222" i="10"/>
  <c r="AH222" i="10"/>
  <c r="AI222" i="10"/>
  <c r="AG223" i="10"/>
  <c r="AH223" i="10"/>
  <c r="AI223" i="10"/>
  <c r="AG224" i="10"/>
  <c r="AH224" i="10"/>
  <c r="AI224" i="10"/>
  <c r="AG225" i="10"/>
  <c r="AH225" i="10"/>
  <c r="AI225" i="10"/>
  <c r="AG226" i="10"/>
  <c r="AH226" i="10"/>
  <c r="AI226" i="10"/>
  <c r="AG227" i="10"/>
  <c r="AH227" i="10"/>
  <c r="AI227" i="10"/>
  <c r="AG228" i="10"/>
  <c r="AH228" i="10"/>
  <c r="AI228" i="10"/>
  <c r="AG229" i="10"/>
  <c r="AH229" i="10"/>
  <c r="AI229" i="10"/>
  <c r="AG230" i="10"/>
  <c r="AH230" i="10"/>
  <c r="AI230" i="10"/>
  <c r="AG231" i="10"/>
  <c r="AH231" i="10"/>
  <c r="AI231" i="10"/>
  <c r="AG232" i="10"/>
  <c r="AH232" i="10"/>
  <c r="AI232" i="10"/>
  <c r="AG233" i="10"/>
  <c r="AH233" i="10"/>
  <c r="AI233" i="10"/>
  <c r="AG234" i="10"/>
  <c r="AH234" i="10"/>
  <c r="AI234" i="10"/>
  <c r="AG235" i="10"/>
  <c r="AH235" i="10"/>
  <c r="AI235" i="10"/>
  <c r="AG236" i="10"/>
  <c r="AH236" i="10"/>
  <c r="AI236" i="10"/>
  <c r="AG237" i="10"/>
  <c r="AH237" i="10"/>
  <c r="AI237" i="10"/>
  <c r="AG238" i="10"/>
  <c r="AH238" i="10"/>
  <c r="AI238" i="10"/>
  <c r="AG239" i="10"/>
  <c r="AH239" i="10"/>
  <c r="AI239" i="10"/>
  <c r="AG240" i="10"/>
  <c r="AH240" i="10"/>
  <c r="AI240" i="10"/>
  <c r="AG241" i="10"/>
  <c r="AH241" i="10"/>
  <c r="AI241" i="10"/>
  <c r="AG242" i="10"/>
  <c r="AH242" i="10"/>
  <c r="AI242" i="10"/>
  <c r="AG243" i="10"/>
  <c r="AH243" i="10"/>
  <c r="AI243" i="10"/>
  <c r="AG244" i="10"/>
  <c r="AH244" i="10"/>
  <c r="AI244" i="10"/>
  <c r="AG245" i="10"/>
  <c r="AH245" i="10"/>
  <c r="AI245" i="10"/>
  <c r="AG246" i="10"/>
  <c r="AH246" i="10"/>
  <c r="AI246" i="10"/>
  <c r="AG247" i="10"/>
  <c r="AH247" i="10"/>
  <c r="AI247" i="10"/>
  <c r="AG248" i="10"/>
  <c r="AH248" i="10"/>
  <c r="AI248" i="10"/>
  <c r="AG249" i="10"/>
  <c r="AH249" i="10"/>
  <c r="AI249" i="10"/>
  <c r="AG250" i="10"/>
  <c r="AH250" i="10"/>
  <c r="AI250" i="10"/>
  <c r="AG251" i="10"/>
  <c r="AH251" i="10"/>
  <c r="AI251" i="10"/>
  <c r="AG252" i="10"/>
  <c r="AH252" i="10"/>
  <c r="AI252" i="10"/>
  <c r="AG253" i="10"/>
  <c r="AH253" i="10"/>
  <c r="AI253" i="10"/>
  <c r="AG254" i="10"/>
  <c r="AH254" i="10"/>
  <c r="AI254" i="10"/>
  <c r="AG255" i="10"/>
  <c r="AH255" i="10"/>
  <c r="AI255" i="10"/>
  <c r="AG256" i="10"/>
  <c r="AH256" i="10"/>
  <c r="AI256" i="10"/>
  <c r="AG257" i="10"/>
  <c r="AH257" i="10"/>
  <c r="AI257" i="10"/>
  <c r="AG258" i="10"/>
  <c r="AH258" i="10"/>
  <c r="AI258" i="10"/>
  <c r="AG259" i="10"/>
  <c r="AH259" i="10"/>
  <c r="AI259" i="10"/>
  <c r="AG260" i="10"/>
  <c r="AH260" i="10"/>
  <c r="AI260" i="10"/>
  <c r="AG261" i="10"/>
  <c r="AH261" i="10"/>
  <c r="AI261" i="10"/>
  <c r="AG262" i="10"/>
  <c r="AH262" i="10"/>
  <c r="AI262" i="10"/>
  <c r="AG263" i="10"/>
  <c r="AH263" i="10"/>
  <c r="AI263" i="10"/>
  <c r="AG264" i="10"/>
  <c r="AH264" i="10"/>
  <c r="AI264" i="10"/>
  <c r="AG265" i="10"/>
  <c r="AH265" i="10"/>
  <c r="AI265" i="10"/>
  <c r="AG266" i="10"/>
  <c r="AH266" i="10"/>
  <c r="AI266" i="10"/>
  <c r="AG267" i="10"/>
  <c r="AH267" i="10"/>
  <c r="AI267" i="10"/>
  <c r="AG268" i="10"/>
  <c r="AH268" i="10"/>
  <c r="AI268" i="10"/>
  <c r="AG269" i="10"/>
  <c r="AH269" i="10"/>
  <c r="AI269" i="10"/>
  <c r="AG270" i="10"/>
  <c r="AH270" i="10"/>
  <c r="AI270" i="10"/>
  <c r="AG271" i="10"/>
  <c r="AH271" i="10"/>
  <c r="AI271" i="10"/>
  <c r="AG272" i="10"/>
  <c r="AH272" i="10"/>
  <c r="AI272" i="10"/>
  <c r="AG273" i="10"/>
  <c r="AH273" i="10"/>
  <c r="AI273" i="10"/>
  <c r="AG274" i="10"/>
  <c r="AH274" i="10"/>
  <c r="AI274" i="10"/>
  <c r="AG275" i="10"/>
  <c r="AH275" i="10"/>
  <c r="AI275" i="10"/>
  <c r="AG276" i="10"/>
  <c r="AH276" i="10"/>
  <c r="AI276" i="10"/>
  <c r="AG277" i="10"/>
  <c r="AH277" i="10"/>
  <c r="AI277" i="10"/>
  <c r="AG278" i="10"/>
  <c r="AH278" i="10"/>
  <c r="AI278" i="10"/>
  <c r="AG279" i="10"/>
  <c r="AH279" i="10"/>
  <c r="AI279" i="10"/>
  <c r="AG280" i="10"/>
  <c r="AH280" i="10"/>
  <c r="AI280" i="10"/>
  <c r="AG281" i="10"/>
  <c r="AH281" i="10"/>
  <c r="AI281" i="10"/>
  <c r="AG282" i="10"/>
  <c r="AH282" i="10"/>
  <c r="AI282" i="10"/>
  <c r="AG283" i="10"/>
  <c r="AH283" i="10"/>
  <c r="AI283" i="10"/>
  <c r="AG284" i="10"/>
  <c r="AH284" i="10"/>
  <c r="AI284" i="10"/>
  <c r="AG285" i="10"/>
  <c r="AH285" i="10"/>
  <c r="AI285" i="10"/>
  <c r="AG286" i="10"/>
  <c r="AH286" i="10"/>
  <c r="AI286" i="10"/>
  <c r="AG287" i="10"/>
  <c r="AH287" i="10"/>
  <c r="AI287" i="10"/>
  <c r="AG288" i="10"/>
  <c r="AH288" i="10"/>
  <c r="AI288" i="10"/>
  <c r="AG289" i="10"/>
  <c r="AH289" i="10"/>
  <c r="AI289" i="10"/>
  <c r="AG290" i="10"/>
  <c r="AH290" i="10"/>
  <c r="AI290" i="10"/>
  <c r="AG291" i="10"/>
  <c r="AH291" i="10"/>
  <c r="AI291" i="10"/>
  <c r="AG292" i="10"/>
  <c r="AH292" i="10"/>
  <c r="AI292" i="10"/>
  <c r="AG293" i="10"/>
  <c r="AH293" i="10"/>
  <c r="AI293" i="10"/>
  <c r="AG294" i="10"/>
  <c r="AH294" i="10"/>
  <c r="AI294" i="10"/>
  <c r="AG295" i="10"/>
  <c r="AH295" i="10"/>
  <c r="AI295" i="10"/>
  <c r="AG296" i="10"/>
  <c r="AH296" i="10"/>
  <c r="AI296" i="10"/>
  <c r="AG297" i="10"/>
  <c r="AH297" i="10"/>
  <c r="AI297" i="10"/>
  <c r="AG298" i="10"/>
  <c r="AH298" i="10"/>
  <c r="AI298" i="10"/>
  <c r="AG299" i="10"/>
  <c r="AH299" i="10"/>
  <c r="AI299" i="10"/>
  <c r="AG300" i="10"/>
  <c r="AH300" i="10"/>
  <c r="AI300" i="10"/>
  <c r="AG301" i="10"/>
  <c r="AH301" i="10"/>
  <c r="AI301" i="10"/>
  <c r="AG302" i="10"/>
  <c r="AH302" i="10"/>
  <c r="AI302" i="10"/>
  <c r="AG303" i="10"/>
  <c r="AH303" i="10"/>
  <c r="AI303" i="10"/>
  <c r="AG304" i="10"/>
  <c r="AH304" i="10"/>
  <c r="AI304" i="10"/>
  <c r="AG305" i="10"/>
  <c r="AH305" i="10"/>
  <c r="AI305" i="10"/>
  <c r="AG306" i="10"/>
  <c r="AH306" i="10"/>
  <c r="AI306" i="10"/>
  <c r="AG307" i="10"/>
  <c r="AH307" i="10"/>
  <c r="AI307" i="10"/>
  <c r="AG308" i="10"/>
  <c r="AH308" i="10"/>
  <c r="AI308" i="10"/>
  <c r="AG309" i="10"/>
  <c r="AH309" i="10"/>
  <c r="AI309" i="10"/>
  <c r="AG310" i="10"/>
  <c r="AH310" i="10"/>
  <c r="AI310" i="10"/>
  <c r="AG311" i="10"/>
  <c r="AH311" i="10"/>
  <c r="AI311" i="10"/>
  <c r="AG312" i="10"/>
  <c r="AH312" i="10"/>
  <c r="AI312" i="10"/>
  <c r="AG313" i="10"/>
  <c r="AH313" i="10"/>
  <c r="AI313" i="10"/>
  <c r="AG314" i="10"/>
  <c r="AH314" i="10"/>
  <c r="AI314" i="10"/>
  <c r="AG315" i="10"/>
  <c r="AH315" i="10"/>
  <c r="AI315" i="10"/>
  <c r="AG316" i="10"/>
  <c r="AH316" i="10"/>
  <c r="AI316" i="10"/>
  <c r="AG317" i="10"/>
  <c r="AH317" i="10"/>
  <c r="AI317" i="10"/>
  <c r="AG318" i="10"/>
  <c r="AH318" i="10"/>
  <c r="AI318" i="10"/>
  <c r="AG319" i="10"/>
  <c r="AH319" i="10"/>
  <c r="AI319" i="10"/>
  <c r="AG320" i="10"/>
  <c r="AH320" i="10"/>
  <c r="AI320" i="10"/>
  <c r="AG321" i="10"/>
  <c r="AH321" i="10"/>
  <c r="AI321" i="10"/>
  <c r="AG322" i="10"/>
  <c r="AH322" i="10"/>
  <c r="AI322" i="10"/>
  <c r="AG323" i="10"/>
  <c r="AH323" i="10"/>
  <c r="AI323" i="10"/>
  <c r="AG324" i="10"/>
  <c r="AH324" i="10"/>
  <c r="AI324" i="10"/>
  <c r="AG325" i="10"/>
  <c r="AH325" i="10"/>
  <c r="AI325" i="10"/>
  <c r="AG326" i="10"/>
  <c r="AH326" i="10"/>
  <c r="AI326" i="10"/>
  <c r="AG327" i="10"/>
  <c r="AH327" i="10"/>
  <c r="AI327" i="10"/>
  <c r="AG328" i="10"/>
  <c r="AH328" i="10"/>
  <c r="AI328" i="10"/>
  <c r="AG329" i="10"/>
  <c r="AH329" i="10"/>
  <c r="AI329" i="10"/>
  <c r="AG330" i="10"/>
  <c r="AH330" i="10"/>
  <c r="AI330" i="10"/>
  <c r="AG331" i="10"/>
  <c r="AH331" i="10"/>
  <c r="AI331" i="10"/>
  <c r="AG332" i="10"/>
  <c r="AH332" i="10"/>
  <c r="AI332" i="10"/>
  <c r="AG333" i="10"/>
  <c r="AH333" i="10"/>
  <c r="AI333" i="10"/>
  <c r="AG334" i="10"/>
  <c r="AH334" i="10"/>
  <c r="AI334" i="10"/>
  <c r="AG335" i="10"/>
  <c r="AH335" i="10"/>
  <c r="AI335" i="10"/>
  <c r="AG336" i="10"/>
  <c r="AH336" i="10"/>
  <c r="AI336" i="10"/>
  <c r="AG337" i="10"/>
  <c r="AH337" i="10"/>
  <c r="AI337" i="10"/>
  <c r="AG338" i="10"/>
  <c r="AH338" i="10"/>
  <c r="AI338" i="10"/>
  <c r="AG339" i="10"/>
  <c r="AH339" i="10"/>
  <c r="AI339" i="10"/>
  <c r="AG340" i="10"/>
  <c r="AH340" i="10"/>
  <c r="AI340" i="10"/>
  <c r="AG341" i="10"/>
  <c r="AH341" i="10"/>
  <c r="AI341" i="10"/>
  <c r="AG342" i="10"/>
  <c r="AH342" i="10"/>
  <c r="AI342" i="10"/>
  <c r="AG343" i="10"/>
  <c r="AH343" i="10"/>
  <c r="AI343" i="10"/>
  <c r="AG344" i="10"/>
  <c r="AH344" i="10"/>
  <c r="AI344" i="10"/>
  <c r="AG345" i="10"/>
  <c r="AH345" i="10"/>
  <c r="AI345" i="10"/>
  <c r="AG346" i="10"/>
  <c r="AH346" i="10"/>
  <c r="AI346" i="10"/>
  <c r="AG347" i="10"/>
  <c r="AH347" i="10"/>
  <c r="AI347" i="10"/>
  <c r="AG348" i="10"/>
  <c r="AH348" i="10"/>
  <c r="AI348" i="10"/>
  <c r="AG349" i="10"/>
  <c r="AH349" i="10"/>
  <c r="AI349" i="10"/>
  <c r="AG350" i="10"/>
  <c r="AH350" i="10"/>
  <c r="AI350" i="10"/>
  <c r="AG351" i="10"/>
  <c r="AH351" i="10"/>
  <c r="AI351" i="10"/>
  <c r="AG352" i="10"/>
  <c r="AH352" i="10"/>
  <c r="AI352" i="10"/>
  <c r="AH4" i="10"/>
  <c r="AI4" i="10"/>
  <c r="AG4" i="10"/>
  <c r="R5" i="10"/>
  <c r="S5" i="10"/>
  <c r="T5" i="10"/>
  <c r="R6" i="10"/>
  <c r="S6" i="10"/>
  <c r="T6" i="10"/>
  <c r="R7" i="10"/>
  <c r="S7" i="10"/>
  <c r="T7" i="10"/>
  <c r="R8" i="10"/>
  <c r="S8" i="10"/>
  <c r="T8" i="10"/>
  <c r="R9" i="10"/>
  <c r="S9" i="10"/>
  <c r="T9" i="10"/>
  <c r="R10" i="10"/>
  <c r="S10" i="10"/>
  <c r="T10" i="10"/>
  <c r="R11" i="10"/>
  <c r="S11" i="10"/>
  <c r="T11" i="10"/>
  <c r="R12" i="10"/>
  <c r="S12" i="10"/>
  <c r="T12" i="10"/>
  <c r="R13" i="10"/>
  <c r="S13" i="10"/>
  <c r="T13" i="10"/>
  <c r="R14" i="10"/>
  <c r="S14" i="10"/>
  <c r="T14" i="10"/>
  <c r="R15" i="10"/>
  <c r="S15" i="10"/>
  <c r="T15" i="10"/>
  <c r="R16" i="10"/>
  <c r="S16" i="10"/>
  <c r="T16" i="10"/>
  <c r="R17" i="10"/>
  <c r="S17" i="10"/>
  <c r="T17" i="10"/>
  <c r="R18" i="10"/>
  <c r="S18" i="10"/>
  <c r="T18" i="10"/>
  <c r="R19" i="10"/>
  <c r="S19" i="10"/>
  <c r="T19" i="10"/>
  <c r="R20" i="10"/>
  <c r="S20" i="10"/>
  <c r="T20" i="10"/>
  <c r="R21" i="10"/>
  <c r="S21" i="10"/>
  <c r="T21" i="10"/>
  <c r="R22" i="10"/>
  <c r="S22" i="10"/>
  <c r="T22" i="10"/>
  <c r="R23" i="10"/>
  <c r="S23" i="10"/>
  <c r="T23" i="10"/>
  <c r="R24" i="10"/>
  <c r="S24" i="10"/>
  <c r="T24" i="10"/>
  <c r="R25" i="10"/>
  <c r="S25" i="10"/>
  <c r="T25" i="10"/>
  <c r="R26" i="10"/>
  <c r="S26" i="10"/>
  <c r="T26" i="10"/>
  <c r="R27" i="10"/>
  <c r="S27" i="10"/>
  <c r="T27" i="10"/>
  <c r="R28" i="10"/>
  <c r="S28" i="10"/>
  <c r="T28" i="10"/>
  <c r="R29" i="10"/>
  <c r="S29" i="10"/>
  <c r="T29" i="10"/>
  <c r="R30" i="10"/>
  <c r="S30" i="10"/>
  <c r="T30" i="10"/>
  <c r="R31" i="10"/>
  <c r="S31" i="10"/>
  <c r="T31" i="10"/>
  <c r="R32" i="10"/>
  <c r="S32" i="10"/>
  <c r="T32" i="10"/>
  <c r="R33" i="10"/>
  <c r="S33" i="10"/>
  <c r="T33" i="10"/>
  <c r="R34" i="10"/>
  <c r="S34" i="10"/>
  <c r="T34" i="10"/>
  <c r="R35" i="10"/>
  <c r="S35" i="10"/>
  <c r="T35" i="10"/>
  <c r="R36" i="10"/>
  <c r="S36" i="10"/>
  <c r="T36" i="10"/>
  <c r="R37" i="10"/>
  <c r="S37" i="10"/>
  <c r="T37" i="10"/>
  <c r="R38" i="10"/>
  <c r="S38" i="10"/>
  <c r="T38" i="10"/>
  <c r="R39" i="10"/>
  <c r="S39" i="10"/>
  <c r="T39" i="10"/>
  <c r="R40" i="10"/>
  <c r="S40" i="10"/>
  <c r="T40" i="10"/>
  <c r="R41" i="10"/>
  <c r="S41" i="10"/>
  <c r="T41" i="10"/>
  <c r="R42" i="10"/>
  <c r="S42" i="10"/>
  <c r="T42" i="10"/>
  <c r="R43" i="10"/>
  <c r="S43" i="10"/>
  <c r="T43" i="10"/>
  <c r="R44" i="10"/>
  <c r="S44" i="10"/>
  <c r="T44" i="10"/>
  <c r="R45" i="10"/>
  <c r="S45" i="10"/>
  <c r="T45" i="10"/>
  <c r="R46" i="10"/>
  <c r="S46" i="10"/>
  <c r="T46" i="10"/>
  <c r="R47" i="10"/>
  <c r="S47" i="10"/>
  <c r="T47" i="10"/>
  <c r="R48" i="10"/>
  <c r="S48" i="10"/>
  <c r="T48" i="10"/>
  <c r="R49" i="10"/>
  <c r="S49" i="10"/>
  <c r="T49" i="10"/>
  <c r="R50" i="10"/>
  <c r="S50" i="10"/>
  <c r="T50" i="10"/>
  <c r="R51" i="10"/>
  <c r="S51" i="10"/>
  <c r="T51" i="10"/>
  <c r="R52" i="10"/>
  <c r="S52" i="10"/>
  <c r="T52" i="10"/>
  <c r="R53" i="10"/>
  <c r="S53" i="10"/>
  <c r="T53" i="10"/>
  <c r="R54" i="10"/>
  <c r="S54" i="10"/>
  <c r="T54" i="10"/>
  <c r="R55" i="10"/>
  <c r="S55" i="10"/>
  <c r="T55" i="10"/>
  <c r="R56" i="10"/>
  <c r="S56" i="10"/>
  <c r="T56" i="10"/>
  <c r="R57" i="10"/>
  <c r="S57" i="10"/>
  <c r="T57" i="10"/>
  <c r="R58" i="10"/>
  <c r="S58" i="10"/>
  <c r="T58" i="10"/>
  <c r="R59" i="10"/>
  <c r="S59" i="10"/>
  <c r="T59" i="10"/>
  <c r="R60" i="10"/>
  <c r="S60" i="10"/>
  <c r="T60" i="10"/>
  <c r="R61" i="10"/>
  <c r="S61" i="10"/>
  <c r="T61" i="10"/>
  <c r="R62" i="10"/>
  <c r="S62" i="10"/>
  <c r="T62" i="10"/>
  <c r="R63" i="10"/>
  <c r="S63" i="10"/>
  <c r="T63" i="10"/>
  <c r="R64" i="10"/>
  <c r="S64" i="10"/>
  <c r="T64" i="10"/>
  <c r="R65" i="10"/>
  <c r="S65" i="10"/>
  <c r="T65" i="10"/>
  <c r="R66" i="10"/>
  <c r="S66" i="10"/>
  <c r="T66" i="10"/>
  <c r="R67" i="10"/>
  <c r="S67" i="10"/>
  <c r="T67" i="10"/>
  <c r="R68" i="10"/>
  <c r="S68" i="10"/>
  <c r="T68" i="10"/>
  <c r="R69" i="10"/>
  <c r="S69" i="10"/>
  <c r="T69" i="10"/>
  <c r="R70" i="10"/>
  <c r="S70" i="10"/>
  <c r="T70" i="10"/>
  <c r="R71" i="10"/>
  <c r="S71" i="10"/>
  <c r="T71" i="10"/>
  <c r="R72" i="10"/>
  <c r="S72" i="10"/>
  <c r="T72" i="10"/>
  <c r="R73" i="10"/>
  <c r="S73" i="10"/>
  <c r="T73" i="10"/>
  <c r="R74" i="10"/>
  <c r="S74" i="10"/>
  <c r="T74" i="10"/>
  <c r="R75" i="10"/>
  <c r="S75" i="10"/>
  <c r="T75" i="10"/>
  <c r="R76" i="10"/>
  <c r="S76" i="10"/>
  <c r="T76" i="10"/>
  <c r="R77" i="10"/>
  <c r="S77" i="10"/>
  <c r="T77" i="10"/>
  <c r="R78" i="10"/>
  <c r="S78" i="10"/>
  <c r="T78" i="10"/>
  <c r="R79" i="10"/>
  <c r="S79" i="10"/>
  <c r="T79" i="10"/>
  <c r="R80" i="10"/>
  <c r="S80" i="10"/>
  <c r="T80" i="10"/>
  <c r="R81" i="10"/>
  <c r="S81" i="10"/>
  <c r="T81" i="10"/>
  <c r="R82" i="10"/>
  <c r="S82" i="10"/>
  <c r="T82" i="10"/>
  <c r="R83" i="10"/>
  <c r="S83" i="10"/>
  <c r="T83" i="10"/>
  <c r="R84" i="10"/>
  <c r="S84" i="10"/>
  <c r="T84" i="10"/>
  <c r="R85" i="10"/>
  <c r="S85" i="10"/>
  <c r="T85" i="10"/>
  <c r="R86" i="10"/>
  <c r="S86" i="10"/>
  <c r="T86" i="10"/>
  <c r="R87" i="10"/>
  <c r="S87" i="10"/>
  <c r="T87" i="10"/>
  <c r="R88" i="10"/>
  <c r="S88" i="10"/>
  <c r="T88" i="10"/>
  <c r="R89" i="10"/>
  <c r="S89" i="10"/>
  <c r="T89" i="10"/>
  <c r="R90" i="10"/>
  <c r="S90" i="10"/>
  <c r="T90" i="10"/>
  <c r="R91" i="10"/>
  <c r="S91" i="10"/>
  <c r="T91" i="10"/>
  <c r="R92" i="10"/>
  <c r="S92" i="10"/>
  <c r="T92" i="10"/>
  <c r="R93" i="10"/>
  <c r="S93" i="10"/>
  <c r="T93" i="10"/>
  <c r="R94" i="10"/>
  <c r="S94" i="10"/>
  <c r="T94" i="10"/>
  <c r="R95" i="10"/>
  <c r="S95" i="10"/>
  <c r="T95" i="10"/>
  <c r="R96" i="10"/>
  <c r="S96" i="10"/>
  <c r="T96" i="10"/>
  <c r="R97" i="10"/>
  <c r="S97" i="10"/>
  <c r="T97" i="10"/>
  <c r="R98" i="10"/>
  <c r="S98" i="10"/>
  <c r="T98" i="10"/>
  <c r="R99" i="10"/>
  <c r="S99" i="10"/>
  <c r="T99" i="10"/>
  <c r="R100" i="10"/>
  <c r="S100" i="10"/>
  <c r="T100" i="10"/>
  <c r="R101" i="10"/>
  <c r="S101" i="10"/>
  <c r="T101" i="10"/>
  <c r="R102" i="10"/>
  <c r="S102" i="10"/>
  <c r="T102" i="10"/>
  <c r="R103" i="10"/>
  <c r="S103" i="10"/>
  <c r="T103" i="10"/>
  <c r="R104" i="10"/>
  <c r="S104" i="10"/>
  <c r="T104" i="10"/>
  <c r="R105" i="10"/>
  <c r="S105" i="10"/>
  <c r="T105" i="10"/>
  <c r="R106" i="10"/>
  <c r="S106" i="10"/>
  <c r="T106" i="10"/>
  <c r="R107" i="10"/>
  <c r="S107" i="10"/>
  <c r="T107" i="10"/>
  <c r="R108" i="10"/>
  <c r="S108" i="10"/>
  <c r="T108" i="10"/>
  <c r="R109" i="10"/>
  <c r="S109" i="10"/>
  <c r="T109" i="10"/>
  <c r="R110" i="10"/>
  <c r="S110" i="10"/>
  <c r="T110" i="10"/>
  <c r="R111" i="10"/>
  <c r="S111" i="10"/>
  <c r="T111" i="10"/>
  <c r="R112" i="10"/>
  <c r="S112" i="10"/>
  <c r="T112" i="10"/>
  <c r="R113" i="10"/>
  <c r="S113" i="10"/>
  <c r="T113" i="10"/>
  <c r="R114" i="10"/>
  <c r="S114" i="10"/>
  <c r="T114" i="10"/>
  <c r="R115" i="10"/>
  <c r="S115" i="10"/>
  <c r="T115" i="10"/>
  <c r="R116" i="10"/>
  <c r="S116" i="10"/>
  <c r="T116" i="10"/>
  <c r="R117" i="10"/>
  <c r="S117" i="10"/>
  <c r="T117" i="10"/>
  <c r="R118" i="10"/>
  <c r="S118" i="10"/>
  <c r="T118" i="10"/>
  <c r="R119" i="10"/>
  <c r="S119" i="10"/>
  <c r="T119" i="10"/>
  <c r="R120" i="10"/>
  <c r="S120" i="10"/>
  <c r="T120" i="10"/>
  <c r="R121" i="10"/>
  <c r="S121" i="10"/>
  <c r="T121" i="10"/>
  <c r="R122" i="10"/>
  <c r="S122" i="10"/>
  <c r="T122" i="10"/>
  <c r="R123" i="10"/>
  <c r="S123" i="10"/>
  <c r="T123" i="10"/>
  <c r="R124" i="10"/>
  <c r="S124" i="10"/>
  <c r="T124" i="10"/>
  <c r="R125" i="10"/>
  <c r="S125" i="10"/>
  <c r="T125" i="10"/>
  <c r="R126" i="10"/>
  <c r="S126" i="10"/>
  <c r="T126" i="10"/>
  <c r="R127" i="10"/>
  <c r="S127" i="10"/>
  <c r="T127" i="10"/>
  <c r="R128" i="10"/>
  <c r="S128" i="10"/>
  <c r="T128" i="10"/>
  <c r="R129" i="10"/>
  <c r="S129" i="10"/>
  <c r="T129" i="10"/>
  <c r="R130" i="10"/>
  <c r="S130" i="10"/>
  <c r="T130" i="10"/>
  <c r="R131" i="10"/>
  <c r="S131" i="10"/>
  <c r="T131" i="10"/>
  <c r="R132" i="10"/>
  <c r="S132" i="10"/>
  <c r="T132" i="10"/>
  <c r="R133" i="10"/>
  <c r="S133" i="10"/>
  <c r="T133" i="10"/>
  <c r="R134" i="10"/>
  <c r="S134" i="10"/>
  <c r="T134" i="10"/>
  <c r="R135" i="10"/>
  <c r="S135" i="10"/>
  <c r="T135" i="10"/>
  <c r="R136" i="10"/>
  <c r="S136" i="10"/>
  <c r="T136" i="10"/>
  <c r="R137" i="10"/>
  <c r="S137" i="10"/>
  <c r="T137" i="10"/>
  <c r="R138" i="10"/>
  <c r="S138" i="10"/>
  <c r="T138" i="10"/>
  <c r="R139" i="10"/>
  <c r="S139" i="10"/>
  <c r="T139" i="10"/>
  <c r="R140" i="10"/>
  <c r="S140" i="10"/>
  <c r="T140" i="10"/>
  <c r="R141" i="10"/>
  <c r="S141" i="10"/>
  <c r="T141" i="10"/>
  <c r="R142" i="10"/>
  <c r="S142" i="10"/>
  <c r="T142" i="10"/>
  <c r="R143" i="10"/>
  <c r="S143" i="10"/>
  <c r="T143" i="10"/>
  <c r="R144" i="10"/>
  <c r="S144" i="10"/>
  <c r="T144" i="10"/>
  <c r="R145" i="10"/>
  <c r="S145" i="10"/>
  <c r="T145" i="10"/>
  <c r="R146" i="10"/>
  <c r="S146" i="10"/>
  <c r="T146" i="10"/>
  <c r="R147" i="10"/>
  <c r="S147" i="10"/>
  <c r="T147" i="10"/>
  <c r="R148" i="10"/>
  <c r="S148" i="10"/>
  <c r="T148" i="10"/>
  <c r="R149" i="10"/>
  <c r="S149" i="10"/>
  <c r="T149" i="10"/>
  <c r="R150" i="10"/>
  <c r="S150" i="10"/>
  <c r="T150" i="10"/>
  <c r="R151" i="10"/>
  <c r="S151" i="10"/>
  <c r="T151" i="10"/>
  <c r="R152" i="10"/>
  <c r="S152" i="10"/>
  <c r="T152" i="10"/>
  <c r="R153" i="10"/>
  <c r="S153" i="10"/>
  <c r="T153" i="10"/>
  <c r="R154" i="10"/>
  <c r="S154" i="10"/>
  <c r="T154" i="10"/>
  <c r="R155" i="10"/>
  <c r="S155" i="10"/>
  <c r="T155" i="10"/>
  <c r="R156" i="10"/>
  <c r="S156" i="10"/>
  <c r="T156" i="10"/>
  <c r="R157" i="10"/>
  <c r="S157" i="10"/>
  <c r="T157" i="10"/>
  <c r="R158" i="10"/>
  <c r="S158" i="10"/>
  <c r="T158" i="10"/>
  <c r="R159" i="10"/>
  <c r="S159" i="10"/>
  <c r="T159" i="10"/>
  <c r="R160" i="10"/>
  <c r="S160" i="10"/>
  <c r="T160" i="10"/>
  <c r="R161" i="10"/>
  <c r="S161" i="10"/>
  <c r="T161" i="10"/>
  <c r="R162" i="10"/>
  <c r="S162" i="10"/>
  <c r="T162" i="10"/>
  <c r="R163" i="10"/>
  <c r="S163" i="10"/>
  <c r="T163" i="10"/>
  <c r="R164" i="10"/>
  <c r="S164" i="10"/>
  <c r="T164" i="10"/>
  <c r="R165" i="10"/>
  <c r="S165" i="10"/>
  <c r="T165" i="10"/>
  <c r="R166" i="10"/>
  <c r="S166" i="10"/>
  <c r="T166" i="10"/>
  <c r="R167" i="10"/>
  <c r="S167" i="10"/>
  <c r="T167" i="10"/>
  <c r="R168" i="10"/>
  <c r="S168" i="10"/>
  <c r="T168" i="10"/>
  <c r="R169" i="10"/>
  <c r="S169" i="10"/>
  <c r="T169" i="10"/>
  <c r="R170" i="10"/>
  <c r="S170" i="10"/>
  <c r="T170" i="10"/>
  <c r="R171" i="10"/>
  <c r="S171" i="10"/>
  <c r="T171" i="10"/>
  <c r="R172" i="10"/>
  <c r="S172" i="10"/>
  <c r="T172" i="10"/>
  <c r="R173" i="10"/>
  <c r="S173" i="10"/>
  <c r="T173" i="10"/>
  <c r="R174" i="10"/>
  <c r="S174" i="10"/>
  <c r="T174" i="10"/>
  <c r="R175" i="10"/>
  <c r="S175" i="10"/>
  <c r="T175" i="10"/>
  <c r="R176" i="10"/>
  <c r="S176" i="10"/>
  <c r="T176" i="10"/>
  <c r="R177" i="10"/>
  <c r="S177" i="10"/>
  <c r="T177" i="10"/>
  <c r="R178" i="10"/>
  <c r="S178" i="10"/>
  <c r="T178" i="10"/>
  <c r="R179" i="10"/>
  <c r="S179" i="10"/>
  <c r="T179" i="10"/>
  <c r="R180" i="10"/>
  <c r="S180" i="10"/>
  <c r="T180" i="10"/>
  <c r="R181" i="10"/>
  <c r="S181" i="10"/>
  <c r="T181" i="10"/>
  <c r="R182" i="10"/>
  <c r="S182" i="10"/>
  <c r="T182" i="10"/>
  <c r="R183" i="10"/>
  <c r="S183" i="10"/>
  <c r="T183" i="10"/>
  <c r="R184" i="10"/>
  <c r="S184" i="10"/>
  <c r="T184" i="10"/>
  <c r="R185" i="10"/>
  <c r="S185" i="10"/>
  <c r="T185" i="10"/>
  <c r="R186" i="10"/>
  <c r="S186" i="10"/>
  <c r="T186" i="10"/>
  <c r="R187" i="10"/>
  <c r="S187" i="10"/>
  <c r="T187" i="10"/>
  <c r="R188" i="10"/>
  <c r="S188" i="10"/>
  <c r="T188" i="10"/>
  <c r="R189" i="10"/>
  <c r="S189" i="10"/>
  <c r="T189" i="10"/>
  <c r="R190" i="10"/>
  <c r="S190" i="10"/>
  <c r="T190" i="10"/>
  <c r="R191" i="10"/>
  <c r="S191" i="10"/>
  <c r="T191" i="10"/>
  <c r="R192" i="10"/>
  <c r="S192" i="10"/>
  <c r="T192" i="10"/>
  <c r="R193" i="10"/>
  <c r="S193" i="10"/>
  <c r="T193" i="10"/>
  <c r="R194" i="10"/>
  <c r="S194" i="10"/>
  <c r="T194" i="10"/>
  <c r="R195" i="10"/>
  <c r="S195" i="10"/>
  <c r="T195" i="10"/>
  <c r="R196" i="10"/>
  <c r="S196" i="10"/>
  <c r="T196" i="10"/>
  <c r="R197" i="10"/>
  <c r="S197" i="10"/>
  <c r="T197" i="10"/>
  <c r="R198" i="10"/>
  <c r="S198" i="10"/>
  <c r="T198" i="10"/>
  <c r="R199" i="10"/>
  <c r="S199" i="10"/>
  <c r="T199" i="10"/>
  <c r="R200" i="10"/>
  <c r="S200" i="10"/>
  <c r="T200" i="10"/>
  <c r="R201" i="10"/>
  <c r="S201" i="10"/>
  <c r="T201" i="10"/>
  <c r="R202" i="10"/>
  <c r="S202" i="10"/>
  <c r="T202" i="10"/>
  <c r="R203" i="10"/>
  <c r="S203" i="10"/>
  <c r="T203" i="10"/>
  <c r="R204" i="10"/>
  <c r="S204" i="10"/>
  <c r="T204" i="10"/>
  <c r="R205" i="10"/>
  <c r="S205" i="10"/>
  <c r="T205" i="10"/>
  <c r="R206" i="10"/>
  <c r="S206" i="10"/>
  <c r="T206" i="10"/>
  <c r="R207" i="10"/>
  <c r="S207" i="10"/>
  <c r="T207" i="10"/>
  <c r="R208" i="10"/>
  <c r="S208" i="10"/>
  <c r="T208" i="10"/>
  <c r="R209" i="10"/>
  <c r="S209" i="10"/>
  <c r="T209" i="10"/>
  <c r="R210" i="10"/>
  <c r="S210" i="10"/>
  <c r="T210" i="10"/>
  <c r="R211" i="10"/>
  <c r="S211" i="10"/>
  <c r="T211" i="10"/>
  <c r="R212" i="10"/>
  <c r="S212" i="10"/>
  <c r="T212" i="10"/>
  <c r="R213" i="10"/>
  <c r="S213" i="10"/>
  <c r="T213" i="10"/>
  <c r="R214" i="10"/>
  <c r="S214" i="10"/>
  <c r="T214" i="10"/>
  <c r="R215" i="10"/>
  <c r="S215" i="10"/>
  <c r="T215" i="10"/>
  <c r="R216" i="10"/>
  <c r="S216" i="10"/>
  <c r="T216" i="10"/>
  <c r="R217" i="10"/>
  <c r="S217" i="10"/>
  <c r="T217" i="10"/>
  <c r="R218" i="10"/>
  <c r="S218" i="10"/>
  <c r="T218" i="10"/>
  <c r="R219" i="10"/>
  <c r="S219" i="10"/>
  <c r="T219" i="10"/>
  <c r="R220" i="10"/>
  <c r="S220" i="10"/>
  <c r="T220" i="10"/>
  <c r="R221" i="10"/>
  <c r="S221" i="10"/>
  <c r="T221" i="10"/>
  <c r="R222" i="10"/>
  <c r="S222" i="10"/>
  <c r="T222" i="10"/>
  <c r="R223" i="10"/>
  <c r="S223" i="10"/>
  <c r="T223" i="10"/>
  <c r="R224" i="10"/>
  <c r="S224" i="10"/>
  <c r="T224" i="10"/>
  <c r="R225" i="10"/>
  <c r="S225" i="10"/>
  <c r="T225" i="10"/>
  <c r="R226" i="10"/>
  <c r="S226" i="10"/>
  <c r="T226" i="10"/>
  <c r="R227" i="10"/>
  <c r="S227" i="10"/>
  <c r="T227" i="10"/>
  <c r="R228" i="10"/>
  <c r="S228" i="10"/>
  <c r="T228" i="10"/>
  <c r="R229" i="10"/>
  <c r="S229" i="10"/>
  <c r="T229" i="10"/>
  <c r="R230" i="10"/>
  <c r="S230" i="10"/>
  <c r="T230" i="10"/>
  <c r="R231" i="10"/>
  <c r="S231" i="10"/>
  <c r="T231" i="10"/>
  <c r="R232" i="10"/>
  <c r="S232" i="10"/>
  <c r="T232" i="10"/>
  <c r="R233" i="10"/>
  <c r="S233" i="10"/>
  <c r="T233" i="10"/>
  <c r="R234" i="10"/>
  <c r="S234" i="10"/>
  <c r="T234" i="10"/>
  <c r="R235" i="10"/>
  <c r="S235" i="10"/>
  <c r="T235" i="10"/>
  <c r="R236" i="10"/>
  <c r="S236" i="10"/>
  <c r="T236" i="10"/>
  <c r="R237" i="10"/>
  <c r="S237" i="10"/>
  <c r="T237" i="10"/>
  <c r="R238" i="10"/>
  <c r="S238" i="10"/>
  <c r="T238" i="10"/>
  <c r="R239" i="10"/>
  <c r="S239" i="10"/>
  <c r="T239" i="10"/>
  <c r="R240" i="10"/>
  <c r="S240" i="10"/>
  <c r="T240" i="10"/>
  <c r="R241" i="10"/>
  <c r="S241" i="10"/>
  <c r="T241" i="10"/>
  <c r="R242" i="10"/>
  <c r="S242" i="10"/>
  <c r="T242" i="10"/>
  <c r="R243" i="10"/>
  <c r="S243" i="10"/>
  <c r="T243" i="10"/>
  <c r="R244" i="10"/>
  <c r="S244" i="10"/>
  <c r="T244" i="10"/>
  <c r="R245" i="10"/>
  <c r="S245" i="10"/>
  <c r="T245" i="10"/>
  <c r="R246" i="10"/>
  <c r="S246" i="10"/>
  <c r="T246" i="10"/>
  <c r="R247" i="10"/>
  <c r="S247" i="10"/>
  <c r="T247" i="10"/>
  <c r="R248" i="10"/>
  <c r="S248" i="10"/>
  <c r="T248" i="10"/>
  <c r="R249" i="10"/>
  <c r="S249" i="10"/>
  <c r="T249" i="10"/>
  <c r="R250" i="10"/>
  <c r="S250" i="10"/>
  <c r="T250" i="10"/>
  <c r="R251" i="10"/>
  <c r="S251" i="10"/>
  <c r="T251" i="10"/>
  <c r="R252" i="10"/>
  <c r="S252" i="10"/>
  <c r="T252" i="10"/>
  <c r="R253" i="10"/>
  <c r="S253" i="10"/>
  <c r="T253" i="10"/>
  <c r="R254" i="10"/>
  <c r="S254" i="10"/>
  <c r="T254" i="10"/>
  <c r="R255" i="10"/>
  <c r="S255" i="10"/>
  <c r="T255" i="10"/>
  <c r="R256" i="10"/>
  <c r="S256" i="10"/>
  <c r="T256" i="10"/>
  <c r="R257" i="10"/>
  <c r="S257" i="10"/>
  <c r="T257" i="10"/>
  <c r="R258" i="10"/>
  <c r="S258" i="10"/>
  <c r="T258" i="10"/>
  <c r="R259" i="10"/>
  <c r="S259" i="10"/>
  <c r="T259" i="10"/>
  <c r="R260" i="10"/>
  <c r="S260" i="10"/>
  <c r="T260" i="10"/>
  <c r="R261" i="10"/>
  <c r="S261" i="10"/>
  <c r="T261" i="10"/>
  <c r="R262" i="10"/>
  <c r="S262" i="10"/>
  <c r="T262" i="10"/>
  <c r="R263" i="10"/>
  <c r="S263" i="10"/>
  <c r="T263" i="10"/>
  <c r="R264" i="10"/>
  <c r="S264" i="10"/>
  <c r="T264" i="10"/>
  <c r="R265" i="10"/>
  <c r="S265" i="10"/>
  <c r="T265" i="10"/>
  <c r="R266" i="10"/>
  <c r="S266" i="10"/>
  <c r="T266" i="10"/>
  <c r="R267" i="10"/>
  <c r="S267" i="10"/>
  <c r="T267" i="10"/>
  <c r="R268" i="10"/>
  <c r="S268" i="10"/>
  <c r="T268" i="10"/>
  <c r="R269" i="10"/>
  <c r="S269" i="10"/>
  <c r="T269" i="10"/>
  <c r="R270" i="10"/>
  <c r="S270" i="10"/>
  <c r="T270" i="10"/>
  <c r="R271" i="10"/>
  <c r="S271" i="10"/>
  <c r="T271" i="10"/>
  <c r="R272" i="10"/>
  <c r="S272" i="10"/>
  <c r="T272" i="10"/>
  <c r="R273" i="10"/>
  <c r="S273" i="10"/>
  <c r="T273" i="10"/>
  <c r="R274" i="10"/>
  <c r="S274" i="10"/>
  <c r="T274" i="10"/>
  <c r="R275" i="10"/>
  <c r="S275" i="10"/>
  <c r="T275" i="10"/>
  <c r="R276" i="10"/>
  <c r="S276" i="10"/>
  <c r="T276" i="10"/>
  <c r="R277" i="10"/>
  <c r="S277" i="10"/>
  <c r="T277" i="10"/>
  <c r="R278" i="10"/>
  <c r="S278" i="10"/>
  <c r="T278" i="10"/>
  <c r="R279" i="10"/>
  <c r="S279" i="10"/>
  <c r="T279" i="10"/>
  <c r="R280" i="10"/>
  <c r="S280" i="10"/>
  <c r="T280" i="10"/>
  <c r="R281" i="10"/>
  <c r="S281" i="10"/>
  <c r="T281" i="10"/>
  <c r="R282" i="10"/>
  <c r="S282" i="10"/>
  <c r="T282" i="10"/>
  <c r="R283" i="10"/>
  <c r="S283" i="10"/>
  <c r="T283" i="10"/>
  <c r="R284" i="10"/>
  <c r="S284" i="10"/>
  <c r="T284" i="10"/>
  <c r="R285" i="10"/>
  <c r="S285" i="10"/>
  <c r="T285" i="10"/>
  <c r="R286" i="10"/>
  <c r="S286" i="10"/>
  <c r="T286" i="10"/>
  <c r="R287" i="10"/>
  <c r="S287" i="10"/>
  <c r="T287" i="10"/>
  <c r="R288" i="10"/>
  <c r="S288" i="10"/>
  <c r="T288" i="10"/>
  <c r="R289" i="10"/>
  <c r="S289" i="10"/>
  <c r="T289" i="10"/>
  <c r="R290" i="10"/>
  <c r="S290" i="10"/>
  <c r="T290" i="10"/>
  <c r="R291" i="10"/>
  <c r="S291" i="10"/>
  <c r="T291" i="10"/>
  <c r="R292" i="10"/>
  <c r="S292" i="10"/>
  <c r="T292" i="10"/>
  <c r="R293" i="10"/>
  <c r="S293" i="10"/>
  <c r="T293" i="10"/>
  <c r="R294" i="10"/>
  <c r="S294" i="10"/>
  <c r="T294" i="10"/>
  <c r="R295" i="10"/>
  <c r="S295" i="10"/>
  <c r="T295" i="10"/>
  <c r="R296" i="10"/>
  <c r="S296" i="10"/>
  <c r="T296" i="10"/>
  <c r="R297" i="10"/>
  <c r="S297" i="10"/>
  <c r="T297" i="10"/>
  <c r="R298" i="10"/>
  <c r="S298" i="10"/>
  <c r="T298" i="10"/>
  <c r="R299" i="10"/>
  <c r="S299" i="10"/>
  <c r="T299" i="10"/>
  <c r="R300" i="10"/>
  <c r="S300" i="10"/>
  <c r="T300" i="10"/>
  <c r="R301" i="10"/>
  <c r="S301" i="10"/>
  <c r="T301" i="10"/>
  <c r="R302" i="10"/>
  <c r="S302" i="10"/>
  <c r="T302" i="10"/>
  <c r="R303" i="10"/>
  <c r="S303" i="10"/>
  <c r="T303" i="10"/>
  <c r="R304" i="10"/>
  <c r="S304" i="10"/>
  <c r="T304" i="10"/>
  <c r="R305" i="10"/>
  <c r="S305" i="10"/>
  <c r="T305" i="10"/>
  <c r="R306" i="10"/>
  <c r="S306" i="10"/>
  <c r="T306" i="10"/>
  <c r="R307" i="10"/>
  <c r="S307" i="10"/>
  <c r="T307" i="10"/>
  <c r="R308" i="10"/>
  <c r="S308" i="10"/>
  <c r="T308" i="10"/>
  <c r="R309" i="10"/>
  <c r="S309" i="10"/>
  <c r="T309" i="10"/>
  <c r="R310" i="10"/>
  <c r="S310" i="10"/>
  <c r="T310" i="10"/>
  <c r="R311" i="10"/>
  <c r="S311" i="10"/>
  <c r="T311" i="10"/>
  <c r="R312" i="10"/>
  <c r="S312" i="10"/>
  <c r="T312" i="10"/>
  <c r="R313" i="10"/>
  <c r="S313" i="10"/>
  <c r="T313" i="10"/>
  <c r="R314" i="10"/>
  <c r="S314" i="10"/>
  <c r="T314" i="10"/>
  <c r="R315" i="10"/>
  <c r="S315" i="10"/>
  <c r="T315" i="10"/>
  <c r="R316" i="10"/>
  <c r="S316" i="10"/>
  <c r="T316" i="10"/>
  <c r="R317" i="10"/>
  <c r="S317" i="10"/>
  <c r="T317" i="10"/>
  <c r="R318" i="10"/>
  <c r="S318" i="10"/>
  <c r="T318" i="10"/>
  <c r="R319" i="10"/>
  <c r="S319" i="10"/>
  <c r="T319" i="10"/>
  <c r="R320" i="10"/>
  <c r="S320" i="10"/>
  <c r="T320" i="10"/>
  <c r="R321" i="10"/>
  <c r="S321" i="10"/>
  <c r="T321" i="10"/>
  <c r="R322" i="10"/>
  <c r="S322" i="10"/>
  <c r="T322" i="10"/>
  <c r="R323" i="10"/>
  <c r="S323" i="10"/>
  <c r="T323" i="10"/>
  <c r="R324" i="10"/>
  <c r="S324" i="10"/>
  <c r="T324" i="10"/>
  <c r="R325" i="10"/>
  <c r="S325" i="10"/>
  <c r="T325" i="10"/>
  <c r="R326" i="10"/>
  <c r="S326" i="10"/>
  <c r="T326" i="10"/>
  <c r="R327" i="10"/>
  <c r="S327" i="10"/>
  <c r="T327" i="10"/>
  <c r="R328" i="10"/>
  <c r="S328" i="10"/>
  <c r="T328" i="10"/>
  <c r="R329" i="10"/>
  <c r="S329" i="10"/>
  <c r="T329" i="10"/>
  <c r="R330" i="10"/>
  <c r="S330" i="10"/>
  <c r="T330" i="10"/>
  <c r="R331" i="10"/>
  <c r="S331" i="10"/>
  <c r="T331" i="10"/>
  <c r="R332" i="10"/>
  <c r="S332" i="10"/>
  <c r="T332" i="10"/>
  <c r="R333" i="10"/>
  <c r="S333" i="10"/>
  <c r="T333" i="10"/>
  <c r="R334" i="10"/>
  <c r="S334" i="10"/>
  <c r="T334" i="10"/>
  <c r="R335" i="10"/>
  <c r="S335" i="10"/>
  <c r="T335" i="10"/>
  <c r="R336" i="10"/>
  <c r="S336" i="10"/>
  <c r="T336" i="10"/>
  <c r="R337" i="10"/>
  <c r="S337" i="10"/>
  <c r="T337" i="10"/>
  <c r="R338" i="10"/>
  <c r="S338" i="10"/>
  <c r="T338" i="10"/>
  <c r="R339" i="10"/>
  <c r="S339" i="10"/>
  <c r="T339" i="10"/>
  <c r="R340" i="10"/>
  <c r="S340" i="10"/>
  <c r="T340" i="10"/>
  <c r="R341" i="10"/>
  <c r="S341" i="10"/>
  <c r="T341" i="10"/>
  <c r="R342" i="10"/>
  <c r="S342" i="10"/>
  <c r="T342" i="10"/>
  <c r="R343" i="10"/>
  <c r="S343" i="10"/>
  <c r="T343" i="10"/>
  <c r="R344" i="10"/>
  <c r="S344" i="10"/>
  <c r="T344" i="10"/>
  <c r="R345" i="10"/>
  <c r="S345" i="10"/>
  <c r="T345" i="10"/>
  <c r="R346" i="10"/>
  <c r="S346" i="10"/>
  <c r="T346" i="10"/>
  <c r="R347" i="10"/>
  <c r="S347" i="10"/>
  <c r="T347" i="10"/>
  <c r="R348" i="10"/>
  <c r="S348" i="10"/>
  <c r="T348" i="10"/>
  <c r="R349" i="10"/>
  <c r="S349" i="10"/>
  <c r="T349" i="10"/>
  <c r="R350" i="10"/>
  <c r="S350" i="10"/>
  <c r="T350" i="10"/>
  <c r="R351" i="10"/>
  <c r="S351" i="10"/>
  <c r="T351" i="10"/>
  <c r="R352" i="10"/>
  <c r="S352" i="10"/>
  <c r="T352" i="10"/>
  <c r="S4" i="10"/>
  <c r="T4" i="10"/>
  <c r="R4" i="10"/>
  <c r="L5" i="10"/>
  <c r="M5" i="10"/>
  <c r="N5" i="10"/>
  <c r="L6" i="10"/>
  <c r="M6" i="10"/>
  <c r="N6" i="10"/>
  <c r="L7" i="10"/>
  <c r="M7" i="10"/>
  <c r="N7" i="10"/>
  <c r="L8" i="10"/>
  <c r="M8" i="10"/>
  <c r="N8" i="10"/>
  <c r="L9" i="10"/>
  <c r="M9" i="10"/>
  <c r="N9" i="10"/>
  <c r="L10" i="10"/>
  <c r="M10" i="10"/>
  <c r="N10" i="10"/>
  <c r="L11" i="10"/>
  <c r="M11" i="10"/>
  <c r="N11" i="10"/>
  <c r="L12" i="10"/>
  <c r="M12" i="10"/>
  <c r="N12" i="10"/>
  <c r="L13" i="10"/>
  <c r="M13" i="10"/>
  <c r="N13" i="10"/>
  <c r="L14" i="10"/>
  <c r="M14" i="10"/>
  <c r="N14" i="10"/>
  <c r="L15" i="10"/>
  <c r="M15" i="10"/>
  <c r="N15" i="10"/>
  <c r="L16" i="10"/>
  <c r="M16" i="10"/>
  <c r="N16" i="10"/>
  <c r="L17" i="10"/>
  <c r="M17" i="10"/>
  <c r="N17" i="10"/>
  <c r="L18" i="10"/>
  <c r="M18" i="10"/>
  <c r="N18" i="10"/>
  <c r="L19" i="10"/>
  <c r="M19" i="10"/>
  <c r="N19" i="10"/>
  <c r="L20" i="10"/>
  <c r="M20" i="10"/>
  <c r="N20" i="10"/>
  <c r="L21" i="10"/>
  <c r="M21" i="10"/>
  <c r="N21" i="10"/>
  <c r="L22" i="10"/>
  <c r="M22" i="10"/>
  <c r="N22" i="10"/>
  <c r="L23" i="10"/>
  <c r="M23" i="10"/>
  <c r="N23" i="10"/>
  <c r="L24" i="10"/>
  <c r="M24" i="10"/>
  <c r="N24" i="10"/>
  <c r="L25" i="10"/>
  <c r="M25" i="10"/>
  <c r="N25" i="10"/>
  <c r="L26" i="10"/>
  <c r="M26" i="10"/>
  <c r="N26" i="10"/>
  <c r="L27" i="10"/>
  <c r="M27" i="10"/>
  <c r="N27" i="10"/>
  <c r="L28" i="10"/>
  <c r="M28" i="10"/>
  <c r="N28" i="10"/>
  <c r="L29" i="10"/>
  <c r="M29" i="10"/>
  <c r="N29" i="10"/>
  <c r="L30" i="10"/>
  <c r="M30" i="10"/>
  <c r="N30" i="10"/>
  <c r="L31" i="10"/>
  <c r="M31" i="10"/>
  <c r="N31" i="10"/>
  <c r="L32" i="10"/>
  <c r="M32" i="10"/>
  <c r="N32" i="10"/>
  <c r="L33" i="10"/>
  <c r="M33" i="10"/>
  <c r="N33" i="10"/>
  <c r="L34" i="10"/>
  <c r="M34" i="10"/>
  <c r="N34" i="10"/>
  <c r="L35" i="10"/>
  <c r="M35" i="10"/>
  <c r="N35" i="10"/>
  <c r="L36" i="10"/>
  <c r="M36" i="10"/>
  <c r="N36" i="10"/>
  <c r="L37" i="10"/>
  <c r="M37" i="10"/>
  <c r="N37" i="10"/>
  <c r="L38" i="10"/>
  <c r="M38" i="10"/>
  <c r="N38" i="10"/>
  <c r="L39" i="10"/>
  <c r="M39" i="10"/>
  <c r="N39" i="10"/>
  <c r="L40" i="10"/>
  <c r="M40" i="10"/>
  <c r="N40" i="10"/>
  <c r="L41" i="10"/>
  <c r="M41" i="10"/>
  <c r="N41" i="10"/>
  <c r="L42" i="10"/>
  <c r="M42" i="10"/>
  <c r="N42" i="10"/>
  <c r="L43" i="10"/>
  <c r="M43" i="10"/>
  <c r="N43" i="10"/>
  <c r="L44" i="10"/>
  <c r="M44" i="10"/>
  <c r="N44" i="10"/>
  <c r="L45" i="10"/>
  <c r="M45" i="10"/>
  <c r="N45" i="10"/>
  <c r="L46" i="10"/>
  <c r="M46" i="10"/>
  <c r="N46" i="10"/>
  <c r="L47" i="10"/>
  <c r="M47" i="10"/>
  <c r="N47" i="10"/>
  <c r="L48" i="10"/>
  <c r="M48" i="10"/>
  <c r="N48" i="10"/>
  <c r="L49" i="10"/>
  <c r="M49" i="10"/>
  <c r="N49" i="10"/>
  <c r="L50" i="10"/>
  <c r="M50" i="10"/>
  <c r="N50" i="10"/>
  <c r="L51" i="10"/>
  <c r="M51" i="10"/>
  <c r="N51" i="10"/>
  <c r="L52" i="10"/>
  <c r="M52" i="10"/>
  <c r="N52" i="10"/>
  <c r="L53" i="10"/>
  <c r="M53" i="10"/>
  <c r="N53" i="10"/>
  <c r="L54" i="10"/>
  <c r="M54" i="10"/>
  <c r="N54" i="10"/>
  <c r="L55" i="10"/>
  <c r="M55" i="10"/>
  <c r="N55" i="10"/>
  <c r="L56" i="10"/>
  <c r="M56" i="10"/>
  <c r="N56" i="10"/>
  <c r="L57" i="10"/>
  <c r="M57" i="10"/>
  <c r="N57" i="10"/>
  <c r="L58" i="10"/>
  <c r="M58" i="10"/>
  <c r="N58" i="10"/>
  <c r="L59" i="10"/>
  <c r="M59" i="10"/>
  <c r="N59" i="10"/>
  <c r="L60" i="10"/>
  <c r="M60" i="10"/>
  <c r="N60" i="10"/>
  <c r="L61" i="10"/>
  <c r="M61" i="10"/>
  <c r="N61" i="10"/>
  <c r="L62" i="10"/>
  <c r="M62" i="10"/>
  <c r="N62" i="10"/>
  <c r="L63" i="10"/>
  <c r="M63" i="10"/>
  <c r="N63" i="10"/>
  <c r="L64" i="10"/>
  <c r="M64" i="10"/>
  <c r="N64" i="10"/>
  <c r="L65" i="10"/>
  <c r="M65" i="10"/>
  <c r="N65" i="10"/>
  <c r="L66" i="10"/>
  <c r="M66" i="10"/>
  <c r="N66" i="10"/>
  <c r="L67" i="10"/>
  <c r="M67" i="10"/>
  <c r="N67" i="10"/>
  <c r="L68" i="10"/>
  <c r="M68" i="10"/>
  <c r="N68" i="10"/>
  <c r="L69" i="10"/>
  <c r="M69" i="10"/>
  <c r="N69" i="10"/>
  <c r="L70" i="10"/>
  <c r="M70" i="10"/>
  <c r="N70" i="10"/>
  <c r="L71" i="10"/>
  <c r="M71" i="10"/>
  <c r="N71" i="10"/>
  <c r="L72" i="10"/>
  <c r="M72" i="10"/>
  <c r="N72" i="10"/>
  <c r="L73" i="10"/>
  <c r="M73" i="10"/>
  <c r="N73" i="10"/>
  <c r="L74" i="10"/>
  <c r="M74" i="10"/>
  <c r="N74" i="10"/>
  <c r="L75" i="10"/>
  <c r="M75" i="10"/>
  <c r="N75" i="10"/>
  <c r="L76" i="10"/>
  <c r="M76" i="10"/>
  <c r="N76" i="10"/>
  <c r="L77" i="10"/>
  <c r="M77" i="10"/>
  <c r="N77" i="10"/>
  <c r="L78" i="10"/>
  <c r="M78" i="10"/>
  <c r="N78" i="10"/>
  <c r="L79" i="10"/>
  <c r="M79" i="10"/>
  <c r="N79" i="10"/>
  <c r="L80" i="10"/>
  <c r="M80" i="10"/>
  <c r="N80" i="10"/>
  <c r="L81" i="10"/>
  <c r="M81" i="10"/>
  <c r="N81" i="10"/>
  <c r="L82" i="10"/>
  <c r="M82" i="10"/>
  <c r="N82" i="10"/>
  <c r="L83" i="10"/>
  <c r="M83" i="10"/>
  <c r="N83" i="10"/>
  <c r="L84" i="10"/>
  <c r="M84" i="10"/>
  <c r="N84" i="10"/>
  <c r="L85" i="10"/>
  <c r="M85" i="10"/>
  <c r="N85" i="10"/>
  <c r="L86" i="10"/>
  <c r="M86" i="10"/>
  <c r="N86" i="10"/>
  <c r="L87" i="10"/>
  <c r="M87" i="10"/>
  <c r="N87" i="10"/>
  <c r="L88" i="10"/>
  <c r="M88" i="10"/>
  <c r="N88" i="10"/>
  <c r="L89" i="10"/>
  <c r="M89" i="10"/>
  <c r="N89" i="10"/>
  <c r="L90" i="10"/>
  <c r="M90" i="10"/>
  <c r="N90" i="10"/>
  <c r="L91" i="10"/>
  <c r="M91" i="10"/>
  <c r="N91" i="10"/>
  <c r="L92" i="10"/>
  <c r="M92" i="10"/>
  <c r="N92" i="10"/>
  <c r="L93" i="10"/>
  <c r="M93" i="10"/>
  <c r="N93" i="10"/>
  <c r="L94" i="10"/>
  <c r="M94" i="10"/>
  <c r="N94" i="10"/>
  <c r="L95" i="10"/>
  <c r="M95" i="10"/>
  <c r="N95" i="10"/>
  <c r="L96" i="10"/>
  <c r="M96" i="10"/>
  <c r="N96" i="10"/>
  <c r="L97" i="10"/>
  <c r="M97" i="10"/>
  <c r="N97" i="10"/>
  <c r="L98" i="10"/>
  <c r="M98" i="10"/>
  <c r="N98" i="10"/>
  <c r="L99" i="10"/>
  <c r="M99" i="10"/>
  <c r="N99" i="10"/>
  <c r="L100" i="10"/>
  <c r="M100" i="10"/>
  <c r="N100" i="10"/>
  <c r="L101" i="10"/>
  <c r="M101" i="10"/>
  <c r="N101" i="10"/>
  <c r="L102" i="10"/>
  <c r="M102" i="10"/>
  <c r="N102" i="10"/>
  <c r="L103" i="10"/>
  <c r="M103" i="10"/>
  <c r="N103" i="10"/>
  <c r="L104" i="10"/>
  <c r="M104" i="10"/>
  <c r="N104" i="10"/>
  <c r="L105" i="10"/>
  <c r="M105" i="10"/>
  <c r="N105" i="10"/>
  <c r="L106" i="10"/>
  <c r="M106" i="10"/>
  <c r="N106" i="10"/>
  <c r="L107" i="10"/>
  <c r="M107" i="10"/>
  <c r="N107" i="10"/>
  <c r="L108" i="10"/>
  <c r="M108" i="10"/>
  <c r="N108" i="10"/>
  <c r="L109" i="10"/>
  <c r="M109" i="10"/>
  <c r="N109" i="10"/>
  <c r="L110" i="10"/>
  <c r="M110" i="10"/>
  <c r="N110" i="10"/>
  <c r="L111" i="10"/>
  <c r="M111" i="10"/>
  <c r="N111" i="10"/>
  <c r="L112" i="10"/>
  <c r="M112" i="10"/>
  <c r="N112" i="10"/>
  <c r="L113" i="10"/>
  <c r="M113" i="10"/>
  <c r="N113" i="10"/>
  <c r="L114" i="10"/>
  <c r="M114" i="10"/>
  <c r="N114" i="10"/>
  <c r="L115" i="10"/>
  <c r="M115" i="10"/>
  <c r="N115" i="10"/>
  <c r="L116" i="10"/>
  <c r="M116" i="10"/>
  <c r="N116" i="10"/>
  <c r="L117" i="10"/>
  <c r="M117" i="10"/>
  <c r="N117" i="10"/>
  <c r="L118" i="10"/>
  <c r="M118" i="10"/>
  <c r="N118" i="10"/>
  <c r="L119" i="10"/>
  <c r="M119" i="10"/>
  <c r="N119" i="10"/>
  <c r="L120" i="10"/>
  <c r="M120" i="10"/>
  <c r="N120" i="10"/>
  <c r="L121" i="10"/>
  <c r="M121" i="10"/>
  <c r="N121" i="10"/>
  <c r="L122" i="10"/>
  <c r="M122" i="10"/>
  <c r="N122" i="10"/>
  <c r="L123" i="10"/>
  <c r="M123" i="10"/>
  <c r="N123" i="10"/>
  <c r="L124" i="10"/>
  <c r="M124" i="10"/>
  <c r="N124" i="10"/>
  <c r="L125" i="10"/>
  <c r="M125" i="10"/>
  <c r="N125" i="10"/>
  <c r="L126" i="10"/>
  <c r="M126" i="10"/>
  <c r="N126" i="10"/>
  <c r="L127" i="10"/>
  <c r="M127" i="10"/>
  <c r="N127" i="10"/>
  <c r="L128" i="10"/>
  <c r="M128" i="10"/>
  <c r="N128" i="10"/>
  <c r="L129" i="10"/>
  <c r="M129" i="10"/>
  <c r="N129" i="10"/>
  <c r="L130" i="10"/>
  <c r="M130" i="10"/>
  <c r="N130" i="10"/>
  <c r="L131" i="10"/>
  <c r="M131" i="10"/>
  <c r="N131" i="10"/>
  <c r="L132" i="10"/>
  <c r="M132" i="10"/>
  <c r="N132" i="10"/>
  <c r="L133" i="10"/>
  <c r="M133" i="10"/>
  <c r="N133" i="10"/>
  <c r="L134" i="10"/>
  <c r="M134" i="10"/>
  <c r="N134" i="10"/>
  <c r="L135" i="10"/>
  <c r="M135" i="10"/>
  <c r="N135" i="10"/>
  <c r="L136" i="10"/>
  <c r="M136" i="10"/>
  <c r="N136" i="10"/>
  <c r="L137" i="10"/>
  <c r="M137" i="10"/>
  <c r="N137" i="10"/>
  <c r="L138" i="10"/>
  <c r="M138" i="10"/>
  <c r="N138" i="10"/>
  <c r="L139" i="10"/>
  <c r="M139" i="10"/>
  <c r="N139" i="10"/>
  <c r="L140" i="10"/>
  <c r="M140" i="10"/>
  <c r="N140" i="10"/>
  <c r="L141" i="10"/>
  <c r="M141" i="10"/>
  <c r="N141" i="10"/>
  <c r="L142" i="10"/>
  <c r="M142" i="10"/>
  <c r="N142" i="10"/>
  <c r="L143" i="10"/>
  <c r="M143" i="10"/>
  <c r="N143" i="10"/>
  <c r="L144" i="10"/>
  <c r="M144" i="10"/>
  <c r="N144" i="10"/>
  <c r="L145" i="10"/>
  <c r="M145" i="10"/>
  <c r="N145" i="10"/>
  <c r="L146" i="10"/>
  <c r="M146" i="10"/>
  <c r="N146" i="10"/>
  <c r="L147" i="10"/>
  <c r="M147" i="10"/>
  <c r="N147" i="10"/>
  <c r="L148" i="10"/>
  <c r="M148" i="10"/>
  <c r="N148" i="10"/>
  <c r="L149" i="10"/>
  <c r="M149" i="10"/>
  <c r="N149" i="10"/>
  <c r="L150" i="10"/>
  <c r="M150" i="10"/>
  <c r="N150" i="10"/>
  <c r="L151" i="10"/>
  <c r="M151" i="10"/>
  <c r="N151" i="10"/>
  <c r="L152" i="10"/>
  <c r="M152" i="10"/>
  <c r="N152" i="10"/>
  <c r="L153" i="10"/>
  <c r="M153" i="10"/>
  <c r="N153" i="10"/>
  <c r="L154" i="10"/>
  <c r="M154" i="10"/>
  <c r="N154" i="10"/>
  <c r="L155" i="10"/>
  <c r="M155" i="10"/>
  <c r="N155" i="10"/>
  <c r="L156" i="10"/>
  <c r="M156" i="10"/>
  <c r="N156" i="10"/>
  <c r="L157" i="10"/>
  <c r="M157" i="10"/>
  <c r="N157" i="10"/>
  <c r="L158" i="10"/>
  <c r="M158" i="10"/>
  <c r="N158" i="10"/>
  <c r="L159" i="10"/>
  <c r="M159" i="10"/>
  <c r="N159" i="10"/>
  <c r="L160" i="10"/>
  <c r="M160" i="10"/>
  <c r="N160" i="10"/>
  <c r="L161" i="10"/>
  <c r="M161" i="10"/>
  <c r="N161" i="10"/>
  <c r="L162" i="10"/>
  <c r="M162" i="10"/>
  <c r="N162" i="10"/>
  <c r="L163" i="10"/>
  <c r="M163" i="10"/>
  <c r="N163" i="10"/>
  <c r="L164" i="10"/>
  <c r="M164" i="10"/>
  <c r="N164" i="10"/>
  <c r="L165" i="10"/>
  <c r="M165" i="10"/>
  <c r="N165" i="10"/>
  <c r="L166" i="10"/>
  <c r="M166" i="10"/>
  <c r="N166" i="10"/>
  <c r="L167" i="10"/>
  <c r="M167" i="10"/>
  <c r="N167" i="10"/>
  <c r="L168" i="10"/>
  <c r="M168" i="10"/>
  <c r="N168" i="10"/>
  <c r="L169" i="10"/>
  <c r="M169" i="10"/>
  <c r="N169" i="10"/>
  <c r="L170" i="10"/>
  <c r="M170" i="10"/>
  <c r="N170" i="10"/>
  <c r="L171" i="10"/>
  <c r="M171" i="10"/>
  <c r="N171" i="10"/>
  <c r="L172" i="10"/>
  <c r="M172" i="10"/>
  <c r="N172" i="10"/>
  <c r="L173" i="10"/>
  <c r="M173" i="10"/>
  <c r="N173" i="10"/>
  <c r="L174" i="10"/>
  <c r="M174" i="10"/>
  <c r="N174" i="10"/>
  <c r="L175" i="10"/>
  <c r="M175" i="10"/>
  <c r="N175" i="10"/>
  <c r="L176" i="10"/>
  <c r="M176" i="10"/>
  <c r="N176" i="10"/>
  <c r="L177" i="10"/>
  <c r="M177" i="10"/>
  <c r="N177" i="10"/>
  <c r="L178" i="10"/>
  <c r="M178" i="10"/>
  <c r="N178" i="10"/>
  <c r="L179" i="10"/>
  <c r="M179" i="10"/>
  <c r="N179" i="10"/>
  <c r="L180" i="10"/>
  <c r="M180" i="10"/>
  <c r="N180" i="10"/>
  <c r="L181" i="10"/>
  <c r="M181" i="10"/>
  <c r="N181" i="10"/>
  <c r="L182" i="10"/>
  <c r="M182" i="10"/>
  <c r="N182" i="10"/>
  <c r="L183" i="10"/>
  <c r="M183" i="10"/>
  <c r="N183" i="10"/>
  <c r="L184" i="10"/>
  <c r="M184" i="10"/>
  <c r="N184" i="10"/>
  <c r="L185" i="10"/>
  <c r="M185" i="10"/>
  <c r="N185" i="10"/>
  <c r="L186" i="10"/>
  <c r="M186" i="10"/>
  <c r="N186" i="10"/>
  <c r="L187" i="10"/>
  <c r="M187" i="10"/>
  <c r="N187" i="10"/>
  <c r="L188" i="10"/>
  <c r="M188" i="10"/>
  <c r="N188" i="10"/>
  <c r="L189" i="10"/>
  <c r="M189" i="10"/>
  <c r="N189" i="10"/>
  <c r="L190" i="10"/>
  <c r="M190" i="10"/>
  <c r="N190" i="10"/>
  <c r="L191" i="10"/>
  <c r="M191" i="10"/>
  <c r="N191" i="10"/>
  <c r="L192" i="10"/>
  <c r="M192" i="10"/>
  <c r="N192" i="10"/>
  <c r="L193" i="10"/>
  <c r="M193" i="10"/>
  <c r="N193" i="10"/>
  <c r="L194" i="10"/>
  <c r="M194" i="10"/>
  <c r="N194" i="10"/>
  <c r="L195" i="10"/>
  <c r="M195" i="10"/>
  <c r="N195" i="10"/>
  <c r="L196" i="10"/>
  <c r="M196" i="10"/>
  <c r="N196" i="10"/>
  <c r="L197" i="10"/>
  <c r="M197" i="10"/>
  <c r="N197" i="10"/>
  <c r="L198" i="10"/>
  <c r="M198" i="10"/>
  <c r="N198" i="10"/>
  <c r="L199" i="10"/>
  <c r="M199" i="10"/>
  <c r="N199" i="10"/>
  <c r="L200" i="10"/>
  <c r="M200" i="10"/>
  <c r="N200" i="10"/>
  <c r="L201" i="10"/>
  <c r="M201" i="10"/>
  <c r="N201" i="10"/>
  <c r="L202" i="10"/>
  <c r="M202" i="10"/>
  <c r="N202" i="10"/>
  <c r="L203" i="10"/>
  <c r="M203" i="10"/>
  <c r="N203" i="10"/>
  <c r="L204" i="10"/>
  <c r="M204" i="10"/>
  <c r="N204" i="10"/>
  <c r="L205" i="10"/>
  <c r="M205" i="10"/>
  <c r="N205" i="10"/>
  <c r="L206" i="10"/>
  <c r="M206" i="10"/>
  <c r="N206" i="10"/>
  <c r="L207" i="10"/>
  <c r="M207" i="10"/>
  <c r="N207" i="10"/>
  <c r="L208" i="10"/>
  <c r="M208" i="10"/>
  <c r="N208" i="10"/>
  <c r="L209" i="10"/>
  <c r="M209" i="10"/>
  <c r="N209" i="10"/>
  <c r="L210" i="10"/>
  <c r="M210" i="10"/>
  <c r="N210" i="10"/>
  <c r="L211" i="10"/>
  <c r="M211" i="10"/>
  <c r="N211" i="10"/>
  <c r="L212" i="10"/>
  <c r="M212" i="10"/>
  <c r="N212" i="10"/>
  <c r="L213" i="10"/>
  <c r="M213" i="10"/>
  <c r="N213" i="10"/>
  <c r="L214" i="10"/>
  <c r="M214" i="10"/>
  <c r="N214" i="10"/>
  <c r="L215" i="10"/>
  <c r="M215" i="10"/>
  <c r="N215" i="10"/>
  <c r="L216" i="10"/>
  <c r="M216" i="10"/>
  <c r="N216" i="10"/>
  <c r="L217" i="10"/>
  <c r="M217" i="10"/>
  <c r="N217" i="10"/>
  <c r="L218" i="10"/>
  <c r="M218" i="10"/>
  <c r="N218" i="10"/>
  <c r="L219" i="10"/>
  <c r="M219" i="10"/>
  <c r="N219" i="10"/>
  <c r="L220" i="10"/>
  <c r="M220" i="10"/>
  <c r="N220" i="10"/>
  <c r="L221" i="10"/>
  <c r="M221" i="10"/>
  <c r="N221" i="10"/>
  <c r="L222" i="10"/>
  <c r="M222" i="10"/>
  <c r="N222" i="10"/>
  <c r="L223" i="10"/>
  <c r="M223" i="10"/>
  <c r="N223" i="10"/>
  <c r="L224" i="10"/>
  <c r="M224" i="10"/>
  <c r="N224" i="10"/>
  <c r="L225" i="10"/>
  <c r="M225" i="10"/>
  <c r="N225" i="10"/>
  <c r="L226" i="10"/>
  <c r="M226" i="10"/>
  <c r="N226" i="10"/>
  <c r="L227" i="10"/>
  <c r="M227" i="10"/>
  <c r="N227" i="10"/>
  <c r="L228" i="10"/>
  <c r="M228" i="10"/>
  <c r="N228" i="10"/>
  <c r="L229" i="10"/>
  <c r="M229" i="10"/>
  <c r="N229" i="10"/>
  <c r="L230" i="10"/>
  <c r="M230" i="10"/>
  <c r="N230" i="10"/>
  <c r="L231" i="10"/>
  <c r="M231" i="10"/>
  <c r="N231" i="10"/>
  <c r="L232" i="10"/>
  <c r="M232" i="10"/>
  <c r="N232" i="10"/>
  <c r="L233" i="10"/>
  <c r="M233" i="10"/>
  <c r="N233" i="10"/>
  <c r="L234" i="10"/>
  <c r="M234" i="10"/>
  <c r="N234" i="10"/>
  <c r="L235" i="10"/>
  <c r="M235" i="10"/>
  <c r="N235" i="10"/>
  <c r="L236" i="10"/>
  <c r="M236" i="10"/>
  <c r="N236" i="10"/>
  <c r="L237" i="10"/>
  <c r="M237" i="10"/>
  <c r="N237" i="10"/>
  <c r="L238" i="10"/>
  <c r="M238" i="10"/>
  <c r="N238" i="10"/>
  <c r="L239" i="10"/>
  <c r="M239" i="10"/>
  <c r="N239" i="10"/>
  <c r="L240" i="10"/>
  <c r="M240" i="10"/>
  <c r="N240" i="10"/>
  <c r="L241" i="10"/>
  <c r="M241" i="10"/>
  <c r="N241" i="10"/>
  <c r="L242" i="10"/>
  <c r="M242" i="10"/>
  <c r="N242" i="10"/>
  <c r="L243" i="10"/>
  <c r="M243" i="10"/>
  <c r="N243" i="10"/>
  <c r="L244" i="10"/>
  <c r="M244" i="10"/>
  <c r="N244" i="10"/>
  <c r="L245" i="10"/>
  <c r="M245" i="10"/>
  <c r="N245" i="10"/>
  <c r="L246" i="10"/>
  <c r="M246" i="10"/>
  <c r="N246" i="10"/>
  <c r="L247" i="10"/>
  <c r="M247" i="10"/>
  <c r="N247" i="10"/>
  <c r="L248" i="10"/>
  <c r="M248" i="10"/>
  <c r="N248" i="10"/>
  <c r="L249" i="10"/>
  <c r="M249" i="10"/>
  <c r="N249" i="10"/>
  <c r="L250" i="10"/>
  <c r="M250" i="10"/>
  <c r="N250" i="10"/>
  <c r="L251" i="10"/>
  <c r="M251" i="10"/>
  <c r="N251" i="10"/>
  <c r="L252" i="10"/>
  <c r="M252" i="10"/>
  <c r="N252" i="10"/>
  <c r="L253" i="10"/>
  <c r="M253" i="10"/>
  <c r="N253" i="10"/>
  <c r="L254" i="10"/>
  <c r="M254" i="10"/>
  <c r="N254" i="10"/>
  <c r="L255" i="10"/>
  <c r="M255" i="10"/>
  <c r="N255" i="10"/>
  <c r="L256" i="10"/>
  <c r="M256" i="10"/>
  <c r="N256" i="10"/>
  <c r="L257" i="10"/>
  <c r="M257" i="10"/>
  <c r="N257" i="10"/>
  <c r="L258" i="10"/>
  <c r="M258" i="10"/>
  <c r="N258" i="10"/>
  <c r="L259" i="10"/>
  <c r="M259" i="10"/>
  <c r="N259" i="10"/>
  <c r="L260" i="10"/>
  <c r="M260" i="10"/>
  <c r="N260" i="10"/>
  <c r="L261" i="10"/>
  <c r="M261" i="10"/>
  <c r="N261" i="10"/>
  <c r="L262" i="10"/>
  <c r="M262" i="10"/>
  <c r="N262" i="10"/>
  <c r="L263" i="10"/>
  <c r="M263" i="10"/>
  <c r="N263" i="10"/>
  <c r="L264" i="10"/>
  <c r="M264" i="10"/>
  <c r="N264" i="10"/>
  <c r="L265" i="10"/>
  <c r="M265" i="10"/>
  <c r="N265" i="10"/>
  <c r="L266" i="10"/>
  <c r="M266" i="10"/>
  <c r="N266" i="10"/>
  <c r="L267" i="10"/>
  <c r="M267" i="10"/>
  <c r="N267" i="10"/>
  <c r="L268" i="10"/>
  <c r="M268" i="10"/>
  <c r="N268" i="10"/>
  <c r="L269" i="10"/>
  <c r="M269" i="10"/>
  <c r="N269" i="10"/>
  <c r="L270" i="10"/>
  <c r="M270" i="10"/>
  <c r="N270" i="10"/>
  <c r="L271" i="10"/>
  <c r="M271" i="10"/>
  <c r="N271" i="10"/>
  <c r="L272" i="10"/>
  <c r="M272" i="10"/>
  <c r="N272" i="10"/>
  <c r="L273" i="10"/>
  <c r="M273" i="10"/>
  <c r="N273" i="10"/>
  <c r="L274" i="10"/>
  <c r="M274" i="10"/>
  <c r="N274" i="10"/>
  <c r="L275" i="10"/>
  <c r="M275" i="10"/>
  <c r="N275" i="10"/>
  <c r="L276" i="10"/>
  <c r="M276" i="10"/>
  <c r="N276" i="10"/>
  <c r="L277" i="10"/>
  <c r="M277" i="10"/>
  <c r="N277" i="10"/>
  <c r="L278" i="10"/>
  <c r="M278" i="10"/>
  <c r="N278" i="10"/>
  <c r="L279" i="10"/>
  <c r="M279" i="10"/>
  <c r="N279" i="10"/>
  <c r="L280" i="10"/>
  <c r="M280" i="10"/>
  <c r="N280" i="10"/>
  <c r="L281" i="10"/>
  <c r="M281" i="10"/>
  <c r="N281" i="10"/>
  <c r="L282" i="10"/>
  <c r="M282" i="10"/>
  <c r="N282" i="10"/>
  <c r="L283" i="10"/>
  <c r="M283" i="10"/>
  <c r="N283" i="10"/>
  <c r="L284" i="10"/>
  <c r="M284" i="10"/>
  <c r="N284" i="10"/>
  <c r="L285" i="10"/>
  <c r="M285" i="10"/>
  <c r="N285" i="10"/>
  <c r="L286" i="10"/>
  <c r="M286" i="10"/>
  <c r="N286" i="10"/>
  <c r="L287" i="10"/>
  <c r="M287" i="10"/>
  <c r="N287" i="10"/>
  <c r="L288" i="10"/>
  <c r="M288" i="10"/>
  <c r="N288" i="10"/>
  <c r="L289" i="10"/>
  <c r="M289" i="10"/>
  <c r="N289" i="10"/>
  <c r="L290" i="10"/>
  <c r="M290" i="10"/>
  <c r="N290" i="10"/>
  <c r="L291" i="10"/>
  <c r="M291" i="10"/>
  <c r="N291" i="10"/>
  <c r="L292" i="10"/>
  <c r="M292" i="10"/>
  <c r="N292" i="10"/>
  <c r="L293" i="10"/>
  <c r="M293" i="10"/>
  <c r="N293" i="10"/>
  <c r="L294" i="10"/>
  <c r="M294" i="10"/>
  <c r="N294" i="10"/>
  <c r="L295" i="10"/>
  <c r="M295" i="10"/>
  <c r="N295" i="10"/>
  <c r="L296" i="10"/>
  <c r="M296" i="10"/>
  <c r="N296" i="10"/>
  <c r="L297" i="10"/>
  <c r="M297" i="10"/>
  <c r="N297" i="10"/>
  <c r="L298" i="10"/>
  <c r="M298" i="10"/>
  <c r="N298" i="10"/>
  <c r="L299" i="10"/>
  <c r="M299" i="10"/>
  <c r="N299" i="10"/>
  <c r="L300" i="10"/>
  <c r="M300" i="10"/>
  <c r="N300" i="10"/>
  <c r="L301" i="10"/>
  <c r="M301" i="10"/>
  <c r="N301" i="10"/>
  <c r="L302" i="10"/>
  <c r="M302" i="10"/>
  <c r="N302" i="10"/>
  <c r="L303" i="10"/>
  <c r="M303" i="10"/>
  <c r="N303" i="10"/>
  <c r="L304" i="10"/>
  <c r="M304" i="10"/>
  <c r="N304" i="10"/>
  <c r="L305" i="10"/>
  <c r="M305" i="10"/>
  <c r="N305" i="10"/>
  <c r="L306" i="10"/>
  <c r="M306" i="10"/>
  <c r="N306" i="10"/>
  <c r="L307" i="10"/>
  <c r="M307" i="10"/>
  <c r="N307" i="10"/>
  <c r="L308" i="10"/>
  <c r="M308" i="10"/>
  <c r="N308" i="10"/>
  <c r="L309" i="10"/>
  <c r="M309" i="10"/>
  <c r="N309" i="10"/>
  <c r="L310" i="10"/>
  <c r="M310" i="10"/>
  <c r="N310" i="10"/>
  <c r="L311" i="10"/>
  <c r="M311" i="10"/>
  <c r="N311" i="10"/>
  <c r="L312" i="10"/>
  <c r="M312" i="10"/>
  <c r="N312" i="10"/>
  <c r="L313" i="10"/>
  <c r="M313" i="10"/>
  <c r="N313" i="10"/>
  <c r="L314" i="10"/>
  <c r="M314" i="10"/>
  <c r="N314" i="10"/>
  <c r="L315" i="10"/>
  <c r="M315" i="10"/>
  <c r="N315" i="10"/>
  <c r="L316" i="10"/>
  <c r="M316" i="10"/>
  <c r="N316" i="10"/>
  <c r="L317" i="10"/>
  <c r="M317" i="10"/>
  <c r="N317" i="10"/>
  <c r="L318" i="10"/>
  <c r="M318" i="10"/>
  <c r="N318" i="10"/>
  <c r="L319" i="10"/>
  <c r="M319" i="10"/>
  <c r="N319" i="10"/>
  <c r="L320" i="10"/>
  <c r="M320" i="10"/>
  <c r="N320" i="10"/>
  <c r="L321" i="10"/>
  <c r="M321" i="10"/>
  <c r="N321" i="10"/>
  <c r="L322" i="10"/>
  <c r="M322" i="10"/>
  <c r="N322" i="10"/>
  <c r="L323" i="10"/>
  <c r="M323" i="10"/>
  <c r="N323" i="10"/>
  <c r="L324" i="10"/>
  <c r="M324" i="10"/>
  <c r="N324" i="10"/>
  <c r="L325" i="10"/>
  <c r="M325" i="10"/>
  <c r="N325" i="10"/>
  <c r="L326" i="10"/>
  <c r="M326" i="10"/>
  <c r="N326" i="10"/>
  <c r="L327" i="10"/>
  <c r="M327" i="10"/>
  <c r="N327" i="10"/>
  <c r="L328" i="10"/>
  <c r="M328" i="10"/>
  <c r="N328" i="10"/>
  <c r="L329" i="10"/>
  <c r="M329" i="10"/>
  <c r="N329" i="10"/>
  <c r="L330" i="10"/>
  <c r="M330" i="10"/>
  <c r="N330" i="10"/>
  <c r="L331" i="10"/>
  <c r="M331" i="10"/>
  <c r="N331" i="10"/>
  <c r="L332" i="10"/>
  <c r="M332" i="10"/>
  <c r="N332" i="10"/>
  <c r="L333" i="10"/>
  <c r="M333" i="10"/>
  <c r="N333" i="10"/>
  <c r="L334" i="10"/>
  <c r="M334" i="10"/>
  <c r="N334" i="10"/>
  <c r="L335" i="10"/>
  <c r="M335" i="10"/>
  <c r="N335" i="10"/>
  <c r="L336" i="10"/>
  <c r="M336" i="10"/>
  <c r="N336" i="10"/>
  <c r="L337" i="10"/>
  <c r="M337" i="10"/>
  <c r="N337" i="10"/>
  <c r="L338" i="10"/>
  <c r="M338" i="10"/>
  <c r="N338" i="10"/>
  <c r="L339" i="10"/>
  <c r="M339" i="10"/>
  <c r="N339" i="10"/>
  <c r="L340" i="10"/>
  <c r="M340" i="10"/>
  <c r="N340" i="10"/>
  <c r="L341" i="10"/>
  <c r="M341" i="10"/>
  <c r="N341" i="10"/>
  <c r="L342" i="10"/>
  <c r="M342" i="10"/>
  <c r="N342" i="10"/>
  <c r="L343" i="10"/>
  <c r="M343" i="10"/>
  <c r="N343" i="10"/>
  <c r="L344" i="10"/>
  <c r="M344" i="10"/>
  <c r="N344" i="10"/>
  <c r="L345" i="10"/>
  <c r="M345" i="10"/>
  <c r="N345" i="10"/>
  <c r="L346" i="10"/>
  <c r="M346" i="10"/>
  <c r="N346" i="10"/>
  <c r="L347" i="10"/>
  <c r="M347" i="10"/>
  <c r="N347" i="10"/>
  <c r="L348" i="10"/>
  <c r="M348" i="10"/>
  <c r="N348" i="10"/>
  <c r="L349" i="10"/>
  <c r="M349" i="10"/>
  <c r="N349" i="10"/>
  <c r="L350" i="10"/>
  <c r="M350" i="10"/>
  <c r="N350" i="10"/>
  <c r="L351" i="10"/>
  <c r="M351" i="10"/>
  <c r="N351" i="10"/>
  <c r="L352" i="10"/>
  <c r="M352" i="10"/>
  <c r="N352" i="10"/>
  <c r="M4" i="10"/>
  <c r="N4" i="10"/>
  <c r="L4" i="10"/>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G111" i="10"/>
  <c r="G112" i="10"/>
  <c r="G113" i="10"/>
  <c r="G114" i="10"/>
  <c r="G115" i="10"/>
  <c r="G116" i="10"/>
  <c r="G117" i="10"/>
  <c r="G118" i="10"/>
  <c r="G119" i="10"/>
  <c r="G120" i="10"/>
  <c r="G121" i="10"/>
  <c r="G122" i="10"/>
  <c r="G123" i="10"/>
  <c r="G124" i="10"/>
  <c r="G125" i="10"/>
  <c r="G126" i="10"/>
  <c r="G127" i="10"/>
  <c r="G128" i="10"/>
  <c r="G129" i="10"/>
  <c r="G130" i="10"/>
  <c r="G131" i="10"/>
  <c r="G132" i="10"/>
  <c r="G133" i="10"/>
  <c r="G134" i="10"/>
  <c r="G135" i="10"/>
  <c r="G136" i="10"/>
  <c r="G137" i="10"/>
  <c r="G138" i="10"/>
  <c r="G139" i="10"/>
  <c r="G140" i="10"/>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203" i="10"/>
  <c r="G204" i="10"/>
  <c r="G205" i="10"/>
  <c r="G206" i="10"/>
  <c r="G207" i="10"/>
  <c r="G208" i="10"/>
  <c r="G209" i="10"/>
  <c r="G210" i="10"/>
  <c r="G211" i="10"/>
  <c r="G212" i="10"/>
  <c r="G213" i="10"/>
  <c r="G214" i="10"/>
  <c r="G215" i="10"/>
  <c r="G216" i="10"/>
  <c r="G217" i="10"/>
  <c r="G218" i="10"/>
  <c r="G219" i="10"/>
  <c r="G220" i="10"/>
  <c r="G221" i="10"/>
  <c r="G222" i="10"/>
  <c r="G223" i="10"/>
  <c r="G224" i="10"/>
  <c r="G225" i="10"/>
  <c r="G226" i="10"/>
  <c r="G227" i="10"/>
  <c r="G228" i="10"/>
  <c r="G229" i="10"/>
  <c r="G230" i="10"/>
  <c r="G231" i="10"/>
  <c r="G232" i="10"/>
  <c r="G233" i="10"/>
  <c r="G234" i="10"/>
  <c r="G235" i="10"/>
  <c r="G236" i="10"/>
  <c r="G237" i="10"/>
  <c r="G238" i="10"/>
  <c r="G239" i="10"/>
  <c r="G240" i="10"/>
  <c r="G241" i="10"/>
  <c r="G242" i="10"/>
  <c r="G243" i="10"/>
  <c r="G244" i="10"/>
  <c r="G245" i="10"/>
  <c r="G246" i="10"/>
  <c r="G247" i="10"/>
  <c r="G248" i="10"/>
  <c r="G249" i="10"/>
  <c r="G250" i="10"/>
  <c r="G251" i="10"/>
  <c r="G252" i="10"/>
  <c r="G253" i="10"/>
  <c r="G254" i="10"/>
  <c r="G255" i="10"/>
  <c r="G256" i="10"/>
  <c r="G257" i="10"/>
  <c r="G258" i="10"/>
  <c r="G259" i="10"/>
  <c r="G260" i="10"/>
  <c r="G261" i="10"/>
  <c r="G262" i="10"/>
  <c r="G263" i="10"/>
  <c r="G264" i="10"/>
  <c r="G265" i="10"/>
  <c r="G266" i="10"/>
  <c r="G267" i="10"/>
  <c r="G268" i="10"/>
  <c r="G269" i="10"/>
  <c r="G270" i="10"/>
  <c r="G271" i="10"/>
  <c r="G272" i="10"/>
  <c r="G273" i="10"/>
  <c r="G274" i="10"/>
  <c r="G275" i="10"/>
  <c r="G276" i="10"/>
  <c r="G277" i="10"/>
  <c r="G278" i="10"/>
  <c r="G279" i="10"/>
  <c r="G280" i="10"/>
  <c r="G281" i="10"/>
  <c r="G282" i="10"/>
  <c r="G283" i="10"/>
  <c r="G284" i="10"/>
  <c r="G285" i="10"/>
  <c r="G286" i="10"/>
  <c r="G287" i="10"/>
  <c r="G288" i="10"/>
  <c r="G289" i="10"/>
  <c r="G290" i="10"/>
  <c r="G291" i="10"/>
  <c r="G292" i="10"/>
  <c r="G293" i="10"/>
  <c r="G294" i="10"/>
  <c r="G295" i="10"/>
  <c r="G296" i="10"/>
  <c r="G297" i="10"/>
  <c r="G298" i="10"/>
  <c r="G299" i="10"/>
  <c r="G300" i="10"/>
  <c r="G301" i="10"/>
  <c r="G302" i="10"/>
  <c r="G303" i="10"/>
  <c r="G304" i="10"/>
  <c r="G305" i="10"/>
  <c r="G306" i="10"/>
  <c r="G307" i="10"/>
  <c r="G308" i="10"/>
  <c r="G309" i="10"/>
  <c r="G310" i="10"/>
  <c r="G311" i="10"/>
  <c r="G312" i="10"/>
  <c r="G313" i="10"/>
  <c r="G314" i="10"/>
  <c r="G315" i="10"/>
  <c r="G316" i="10"/>
  <c r="G317" i="10"/>
  <c r="G318" i="10"/>
  <c r="G319" i="10"/>
  <c r="G320" i="10"/>
  <c r="G321" i="10"/>
  <c r="G322" i="10"/>
  <c r="G323" i="10"/>
  <c r="G324" i="10"/>
  <c r="G325" i="10"/>
  <c r="G326" i="10"/>
  <c r="G327" i="10"/>
  <c r="G328" i="10"/>
  <c r="G329" i="10"/>
  <c r="G330" i="10"/>
  <c r="G331" i="10"/>
  <c r="G332" i="10"/>
  <c r="G333" i="10"/>
  <c r="G334" i="10"/>
  <c r="G335" i="10"/>
  <c r="G336" i="10"/>
  <c r="G337" i="10"/>
  <c r="G338" i="10"/>
  <c r="G339" i="10"/>
  <c r="G340" i="10"/>
  <c r="G341" i="10"/>
  <c r="G342" i="10"/>
  <c r="G343" i="10"/>
  <c r="G344" i="10"/>
  <c r="G345" i="10"/>
  <c r="G346" i="10"/>
  <c r="G347" i="10"/>
  <c r="G348" i="10"/>
  <c r="G349" i="10"/>
  <c r="G350" i="10"/>
  <c r="G351" i="10"/>
  <c r="G352" i="10"/>
  <c r="G4" i="10"/>
  <c r="F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200" i="10"/>
  <c r="F201" i="10"/>
  <c r="F202" i="10"/>
  <c r="F203" i="10"/>
  <c r="F204" i="10"/>
  <c r="F205" i="10"/>
  <c r="F206" i="10"/>
  <c r="F207" i="10"/>
  <c r="F208" i="10"/>
  <c r="F209" i="10"/>
  <c r="F210" i="10"/>
  <c r="F211" i="10"/>
  <c r="F212" i="10"/>
  <c r="F213" i="10"/>
  <c r="F214" i="10"/>
  <c r="F215" i="10"/>
  <c r="F216" i="10"/>
  <c r="F217" i="10"/>
  <c r="F218" i="10"/>
  <c r="F219" i="10"/>
  <c r="F220" i="10"/>
  <c r="F221" i="10"/>
  <c r="F222" i="10"/>
  <c r="F223" i="10"/>
  <c r="F224" i="10"/>
  <c r="F225" i="10"/>
  <c r="F226" i="10"/>
  <c r="F227" i="10"/>
  <c r="F228" i="10"/>
  <c r="F229" i="10"/>
  <c r="F230" i="10"/>
  <c r="F231" i="10"/>
  <c r="F232" i="10"/>
  <c r="F233" i="10"/>
  <c r="F234" i="10"/>
  <c r="F235" i="10"/>
  <c r="F236" i="10"/>
  <c r="F237" i="10"/>
  <c r="F238" i="10"/>
  <c r="F239" i="10"/>
  <c r="F240" i="10"/>
  <c r="F241" i="10"/>
  <c r="F242" i="10"/>
  <c r="F243" i="10"/>
  <c r="F244" i="10"/>
  <c r="F245" i="10"/>
  <c r="F246" i="10"/>
  <c r="F247" i="10"/>
  <c r="F248" i="10"/>
  <c r="F249" i="10"/>
  <c r="F250" i="10"/>
  <c r="F251" i="10"/>
  <c r="F252" i="10"/>
  <c r="F253" i="10"/>
  <c r="F254" i="10"/>
  <c r="F255" i="10"/>
  <c r="F256" i="10"/>
  <c r="F257" i="10"/>
  <c r="F258" i="10"/>
  <c r="F259" i="10"/>
  <c r="F260" i="10"/>
  <c r="F261" i="10"/>
  <c r="F262" i="10"/>
  <c r="F263" i="10"/>
  <c r="F264" i="10"/>
  <c r="F265" i="10"/>
  <c r="F266" i="10"/>
  <c r="F267" i="10"/>
  <c r="F268" i="10"/>
  <c r="F269" i="10"/>
  <c r="F270" i="10"/>
  <c r="F271" i="10"/>
  <c r="F272" i="10"/>
  <c r="F273" i="10"/>
  <c r="F274" i="10"/>
  <c r="F275" i="10"/>
  <c r="F276" i="10"/>
  <c r="F277" i="10"/>
  <c r="F278" i="10"/>
  <c r="F279" i="10"/>
  <c r="F280" i="10"/>
  <c r="F281" i="10"/>
  <c r="F282" i="10"/>
  <c r="F283" i="10"/>
  <c r="F284" i="10"/>
  <c r="F285" i="10"/>
  <c r="F286" i="10"/>
  <c r="F287" i="10"/>
  <c r="F288" i="10"/>
  <c r="F289" i="10"/>
  <c r="F290" i="10"/>
  <c r="F291" i="10"/>
  <c r="F292" i="10"/>
  <c r="F293" i="10"/>
  <c r="F294"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23" i="10"/>
  <c r="F324" i="10"/>
  <c r="F325" i="10"/>
  <c r="F326" i="10"/>
  <c r="F327" i="10"/>
  <c r="F328" i="10"/>
  <c r="F329" i="10"/>
  <c r="F330" i="10"/>
  <c r="F331" i="10"/>
  <c r="F332" i="10"/>
  <c r="F333" i="10"/>
  <c r="F334" i="10"/>
  <c r="F335" i="10"/>
  <c r="F336" i="10"/>
  <c r="F337" i="10"/>
  <c r="F338" i="10"/>
  <c r="F339" i="10"/>
  <c r="F340" i="10"/>
  <c r="F341" i="10"/>
  <c r="F342" i="10"/>
  <c r="F343" i="10"/>
  <c r="F344" i="10"/>
  <c r="F345" i="10"/>
  <c r="F346" i="10"/>
  <c r="F347" i="10"/>
  <c r="F348" i="10"/>
  <c r="F349" i="10"/>
  <c r="F350" i="10"/>
  <c r="F351" i="10"/>
  <c r="F352" i="10"/>
  <c r="F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D201" i="10"/>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30" i="10"/>
  <c r="D231" i="10"/>
  <c r="D232" i="10"/>
  <c r="D233" i="10"/>
  <c r="D234" i="10"/>
  <c r="D235" i="10"/>
  <c r="D236" i="10"/>
  <c r="D237" i="10"/>
  <c r="D238" i="10"/>
  <c r="D239" i="10"/>
  <c r="D240" i="10"/>
  <c r="D241" i="10"/>
  <c r="D242" i="10"/>
  <c r="D243" i="10"/>
  <c r="D244" i="10"/>
  <c r="D245" i="10"/>
  <c r="D246" i="10"/>
  <c r="D247" i="10"/>
  <c r="D248" i="10"/>
  <c r="D249" i="10"/>
  <c r="D250" i="10"/>
  <c r="D251" i="10"/>
  <c r="D252" i="10"/>
  <c r="D253" i="10"/>
  <c r="D254" i="10"/>
  <c r="D255" i="10"/>
  <c r="D256" i="10"/>
  <c r="D257" i="10"/>
  <c r="D258" i="10"/>
  <c r="D259" i="10"/>
  <c r="D260" i="10"/>
  <c r="D261" i="10"/>
  <c r="D262" i="10"/>
  <c r="D263" i="10"/>
  <c r="D264" i="10"/>
  <c r="D265" i="10"/>
  <c r="D266" i="10"/>
  <c r="D267" i="10"/>
  <c r="D268" i="10"/>
  <c r="D269" i="10"/>
  <c r="D270" i="10"/>
  <c r="D271" i="10"/>
  <c r="D272" i="10"/>
  <c r="D273" i="10"/>
  <c r="D274" i="10"/>
  <c r="D275" i="10"/>
  <c r="D276" i="10"/>
  <c r="D277" i="10"/>
  <c r="D278" i="10"/>
  <c r="D279" i="10"/>
  <c r="D280" i="10"/>
  <c r="D281" i="10"/>
  <c r="D282" i="10"/>
  <c r="D283" i="10"/>
  <c r="D284" i="10"/>
  <c r="D285" i="10"/>
  <c r="D286" i="10"/>
  <c r="D287" i="10"/>
  <c r="D288" i="10"/>
  <c r="D289" i="10"/>
  <c r="D290" i="10"/>
  <c r="D291" i="10"/>
  <c r="D292" i="10"/>
  <c r="D293" i="10"/>
  <c r="D294" i="10"/>
  <c r="D295" i="10"/>
  <c r="D296" i="10"/>
  <c r="D297" i="10"/>
  <c r="D298" i="10"/>
  <c r="D299" i="10"/>
  <c r="D300" i="10"/>
  <c r="D301" i="10"/>
  <c r="D302" i="10"/>
  <c r="D303" i="10"/>
  <c r="D304" i="10"/>
  <c r="D305" i="10"/>
  <c r="D306" i="10"/>
  <c r="D307" i="10"/>
  <c r="D308" i="10"/>
  <c r="D309" i="10"/>
  <c r="D310" i="10"/>
  <c r="D311" i="10"/>
  <c r="D312" i="10"/>
  <c r="D313" i="10"/>
  <c r="D314" i="10"/>
  <c r="D315" i="10"/>
  <c r="D316" i="10"/>
  <c r="D317" i="10"/>
  <c r="D318" i="10"/>
  <c r="D319" i="10"/>
  <c r="D320" i="10"/>
  <c r="D321" i="10"/>
  <c r="D322" i="10"/>
  <c r="D323" i="10"/>
  <c r="D324" i="10"/>
  <c r="D325" i="10"/>
  <c r="D326" i="10"/>
  <c r="D327" i="10"/>
  <c r="D328" i="10"/>
  <c r="D329" i="10"/>
  <c r="D330" i="10"/>
  <c r="D331" i="10"/>
  <c r="D332" i="10"/>
  <c r="D333" i="10"/>
  <c r="D334" i="10"/>
  <c r="D335" i="10"/>
  <c r="D336" i="10"/>
  <c r="D337" i="10"/>
  <c r="D338" i="10"/>
  <c r="D339" i="10"/>
  <c r="D340" i="10"/>
  <c r="D341" i="10"/>
  <c r="D342" i="10"/>
  <c r="D343" i="10"/>
  <c r="D344" i="10"/>
  <c r="D345" i="10"/>
  <c r="D346" i="10"/>
  <c r="D347" i="10"/>
  <c r="D348" i="10"/>
  <c r="D349" i="10"/>
  <c r="D350" i="10"/>
  <c r="D351" i="10"/>
  <c r="D352" i="10"/>
  <c r="D4" i="10"/>
  <c r="C4" i="10"/>
  <c r="O4" i="10"/>
  <c r="AO12" i="10" l="1"/>
  <c r="AO20" i="10"/>
  <c r="AO28" i="10"/>
  <c r="AO36" i="10"/>
  <c r="AO44" i="10"/>
  <c r="AO52" i="10"/>
  <c r="AO60" i="10"/>
  <c r="AO76" i="10"/>
  <c r="AO84" i="10"/>
  <c r="AO92" i="10"/>
  <c r="AO100" i="10"/>
  <c r="AO108" i="10"/>
  <c r="AO116" i="10"/>
  <c r="AO124" i="10"/>
  <c r="AO140" i="10"/>
  <c r="AO148" i="10"/>
  <c r="AO156" i="10"/>
  <c r="AO164" i="10"/>
  <c r="AO172" i="10"/>
  <c r="AO180" i="10"/>
  <c r="AO188" i="10"/>
  <c r="AO204" i="10"/>
  <c r="AO212" i="10"/>
  <c r="AO220" i="10"/>
  <c r="AO228" i="10"/>
  <c r="AO236" i="10"/>
  <c r="AO244" i="10"/>
  <c r="AO252" i="10"/>
  <c r="AO268" i="10"/>
  <c r="AO276" i="10"/>
  <c r="AO284" i="10"/>
  <c r="AO292" i="10"/>
  <c r="AO300" i="10"/>
  <c r="AO308" i="10"/>
  <c r="AO316" i="10"/>
  <c r="AO332" i="10"/>
  <c r="AO340" i="10"/>
  <c r="AO348" i="10"/>
  <c r="AM12" i="10"/>
  <c r="AM20" i="10"/>
  <c r="AM28" i="10"/>
  <c r="AM36" i="10"/>
  <c r="AM44" i="10"/>
  <c r="AM52" i="10"/>
  <c r="AM60" i="10"/>
  <c r="AM68" i="10"/>
  <c r="AM76" i="10"/>
  <c r="AM84" i="10"/>
  <c r="AM92" i="10"/>
  <c r="AM100" i="10"/>
  <c r="AM108" i="10"/>
  <c r="AM116" i="10"/>
  <c r="AM124" i="10"/>
  <c r="AM132" i="10"/>
  <c r="AM140" i="10"/>
  <c r="AM148" i="10"/>
  <c r="AM156" i="10"/>
  <c r="AM164" i="10"/>
  <c r="AM172" i="10"/>
  <c r="AM180" i="10"/>
  <c r="AM188" i="10"/>
  <c r="AM196" i="10"/>
  <c r="AM204" i="10"/>
  <c r="AM212" i="10"/>
  <c r="AM220" i="10"/>
  <c r="AM228" i="10"/>
  <c r="AM236" i="10"/>
  <c r="AM244" i="10"/>
  <c r="AM252" i="10"/>
  <c r="AM260" i="10"/>
  <c r="AM268" i="10"/>
  <c r="AM276" i="10"/>
  <c r="AM284" i="10"/>
  <c r="AM292" i="10"/>
  <c r="AM300" i="10"/>
  <c r="AM308" i="10"/>
  <c r="AM316" i="10"/>
  <c r="AM324" i="10"/>
  <c r="AM332" i="10"/>
  <c r="AM340" i="10"/>
  <c r="AM348" i="10"/>
  <c r="Q12" i="10"/>
  <c r="Z12" i="10" s="1"/>
  <c r="Q20" i="10"/>
  <c r="Z20" i="10" s="1"/>
  <c r="Q28" i="10"/>
  <c r="Z28" i="10" s="1"/>
  <c r="Q36" i="10"/>
  <c r="Z36" i="10" s="1"/>
  <c r="Q44" i="10"/>
  <c r="Z44" i="10" s="1"/>
  <c r="Q52" i="10"/>
  <c r="Z52" i="10" s="1"/>
  <c r="Q60" i="10"/>
  <c r="Z60" i="10" s="1"/>
  <c r="Q68" i="10"/>
  <c r="Z68" i="10" s="1"/>
  <c r="Q76" i="10"/>
  <c r="Z76" i="10" s="1"/>
  <c r="Q84" i="10"/>
  <c r="Z84" i="10" s="1"/>
  <c r="Q92" i="10"/>
  <c r="Z92" i="10" s="1"/>
  <c r="Q100" i="10"/>
  <c r="Z100" i="10" s="1"/>
  <c r="Q108" i="10"/>
  <c r="Z108" i="10" s="1"/>
  <c r="Q116" i="10"/>
  <c r="Z116" i="10" s="1"/>
  <c r="Q124" i="10"/>
  <c r="Z124" i="10" s="1"/>
  <c r="Q132" i="10"/>
  <c r="Z132" i="10" s="1"/>
  <c r="Q140" i="10"/>
  <c r="Z140" i="10" s="1"/>
  <c r="Q148" i="10"/>
  <c r="Z148" i="10" s="1"/>
  <c r="Q156" i="10"/>
  <c r="Z156" i="10" s="1"/>
  <c r="Q164" i="10"/>
  <c r="Z164" i="10" s="1"/>
  <c r="Q172" i="10"/>
  <c r="Z172" i="10" s="1"/>
  <c r="Q180" i="10"/>
  <c r="Z180" i="10" s="1"/>
  <c r="Q188" i="10"/>
  <c r="Z188" i="10" s="1"/>
  <c r="Q196" i="10"/>
  <c r="Z196" i="10" s="1"/>
  <c r="Q204" i="10"/>
  <c r="Z204" i="10" s="1"/>
  <c r="Q212" i="10"/>
  <c r="Z212" i="10" s="1"/>
  <c r="Q220" i="10"/>
  <c r="Z220" i="10" s="1"/>
  <c r="Q228" i="10"/>
  <c r="Z228" i="10" s="1"/>
  <c r="Q236" i="10"/>
  <c r="Z236" i="10" s="1"/>
  <c r="Q244" i="10"/>
  <c r="Z244" i="10" s="1"/>
  <c r="Q252" i="10"/>
  <c r="Z252" i="10" s="1"/>
  <c r="Q260" i="10"/>
  <c r="Z260" i="10" s="1"/>
  <c r="Q268" i="10"/>
  <c r="Z268" i="10" s="1"/>
  <c r="Q276" i="10"/>
  <c r="Z276" i="10" s="1"/>
  <c r="Q284" i="10"/>
  <c r="Z284" i="10" s="1"/>
  <c r="Q292" i="10"/>
  <c r="Z292" i="10" s="1"/>
  <c r="Q300" i="10"/>
  <c r="Z300" i="10" s="1"/>
  <c r="Q308" i="10"/>
  <c r="Z308" i="10" s="1"/>
  <c r="Q316" i="10"/>
  <c r="Z316" i="10" s="1"/>
  <c r="Q324" i="10"/>
  <c r="Z324" i="10" s="1"/>
  <c r="Q332" i="10"/>
  <c r="Z332" i="10" s="1"/>
  <c r="Q340" i="10"/>
  <c r="Z340" i="10" s="1"/>
  <c r="Q348" i="10"/>
  <c r="Z348" i="10" s="1"/>
  <c r="AM5" i="10"/>
  <c r="AO5" i="10"/>
  <c r="AM6" i="10"/>
  <c r="AO6" i="10"/>
  <c r="AM7" i="10"/>
  <c r="AO7" i="10"/>
  <c r="AM8" i="10"/>
  <c r="AO8" i="10"/>
  <c r="AM9" i="10"/>
  <c r="AO9" i="10"/>
  <c r="AM10" i="10"/>
  <c r="AO10" i="10"/>
  <c r="AM11" i="10"/>
  <c r="AO11" i="10"/>
  <c r="AM13" i="10"/>
  <c r="AO13" i="10"/>
  <c r="AM14" i="10"/>
  <c r="AO14" i="10"/>
  <c r="AM15" i="10"/>
  <c r="AO15" i="10"/>
  <c r="AM16" i="10"/>
  <c r="AO16" i="10"/>
  <c r="AM17" i="10"/>
  <c r="AO17" i="10"/>
  <c r="AM18" i="10"/>
  <c r="AO18" i="10"/>
  <c r="AM19" i="10"/>
  <c r="AO19" i="10"/>
  <c r="AM21" i="10"/>
  <c r="AO21" i="10"/>
  <c r="AM22" i="10"/>
  <c r="AO22" i="10"/>
  <c r="AM23" i="10"/>
  <c r="AO23" i="10"/>
  <c r="AM24" i="10"/>
  <c r="AO24" i="10"/>
  <c r="AM25" i="10"/>
  <c r="AO25" i="10"/>
  <c r="AM26" i="10"/>
  <c r="AO26" i="10"/>
  <c r="AM27" i="10"/>
  <c r="AO27" i="10"/>
  <c r="AM29" i="10"/>
  <c r="AO29" i="10"/>
  <c r="AM30" i="10"/>
  <c r="AO30" i="10"/>
  <c r="AM31" i="10"/>
  <c r="AO31" i="10"/>
  <c r="AM32" i="10"/>
  <c r="AO32" i="10"/>
  <c r="AM33" i="10"/>
  <c r="AO33" i="10"/>
  <c r="AM34" i="10"/>
  <c r="AO34" i="10"/>
  <c r="AM35" i="10"/>
  <c r="AO35" i="10"/>
  <c r="AM37" i="10"/>
  <c r="AO37" i="10"/>
  <c r="AM38" i="10"/>
  <c r="AO38" i="10"/>
  <c r="AM39" i="10"/>
  <c r="AO39" i="10"/>
  <c r="AM40" i="10"/>
  <c r="AO40" i="10"/>
  <c r="AM41" i="10"/>
  <c r="AO41" i="10"/>
  <c r="AM42" i="10"/>
  <c r="AO42" i="10"/>
  <c r="AM43" i="10"/>
  <c r="AO43" i="10"/>
  <c r="AM45" i="10"/>
  <c r="AO45" i="10"/>
  <c r="AM46" i="10"/>
  <c r="AO46" i="10"/>
  <c r="AM47" i="10"/>
  <c r="AO47" i="10"/>
  <c r="AM48" i="10"/>
  <c r="AO48" i="10"/>
  <c r="AM49" i="10"/>
  <c r="AO49" i="10"/>
  <c r="AM50" i="10"/>
  <c r="AO50" i="10"/>
  <c r="AM51" i="10"/>
  <c r="AO51" i="10"/>
  <c r="AM53" i="10"/>
  <c r="AO53" i="10"/>
  <c r="AM54" i="10"/>
  <c r="AO54" i="10"/>
  <c r="AM55" i="10"/>
  <c r="AO55" i="10"/>
  <c r="AM56" i="10"/>
  <c r="AO56" i="10"/>
  <c r="AM57" i="10"/>
  <c r="AO57" i="10"/>
  <c r="AM58" i="10"/>
  <c r="AO58" i="10"/>
  <c r="AM59" i="10"/>
  <c r="AO59" i="10"/>
  <c r="AM61" i="10"/>
  <c r="AO61" i="10"/>
  <c r="AM62" i="10"/>
  <c r="AO62" i="10"/>
  <c r="AM63" i="10"/>
  <c r="AO63" i="10"/>
  <c r="AM64" i="10"/>
  <c r="AO64" i="10"/>
  <c r="AM65" i="10"/>
  <c r="AO65" i="10"/>
  <c r="AM66" i="10"/>
  <c r="AO66" i="10"/>
  <c r="AM67" i="10"/>
  <c r="AO67" i="10"/>
  <c r="AO68" i="10"/>
  <c r="AM69" i="10"/>
  <c r="AO69" i="10"/>
  <c r="AM70" i="10"/>
  <c r="AO70" i="10"/>
  <c r="AM71" i="10"/>
  <c r="AO71" i="10"/>
  <c r="AM72" i="10"/>
  <c r="AO72" i="10"/>
  <c r="AM73" i="10"/>
  <c r="AO73" i="10"/>
  <c r="AM74" i="10"/>
  <c r="AO74" i="10"/>
  <c r="AM75" i="10"/>
  <c r="AO75" i="10"/>
  <c r="AM77" i="10"/>
  <c r="AO77" i="10"/>
  <c r="AM78" i="10"/>
  <c r="AO78" i="10"/>
  <c r="AM79" i="10"/>
  <c r="AO79" i="10"/>
  <c r="AM80" i="10"/>
  <c r="AO80" i="10"/>
  <c r="AM81" i="10"/>
  <c r="AO81" i="10"/>
  <c r="AM82" i="10"/>
  <c r="AO82" i="10"/>
  <c r="AM83" i="10"/>
  <c r="AO83" i="10"/>
  <c r="AM85" i="10"/>
  <c r="AO85" i="10"/>
  <c r="AM86" i="10"/>
  <c r="AO86" i="10"/>
  <c r="AM87" i="10"/>
  <c r="AO87" i="10"/>
  <c r="AM88" i="10"/>
  <c r="AO88" i="10"/>
  <c r="AM89" i="10"/>
  <c r="AO89" i="10"/>
  <c r="AM90" i="10"/>
  <c r="AO90" i="10"/>
  <c r="AM91" i="10"/>
  <c r="AO91" i="10"/>
  <c r="AM93" i="10"/>
  <c r="AO93" i="10"/>
  <c r="AM94" i="10"/>
  <c r="AO94" i="10"/>
  <c r="AM95" i="10"/>
  <c r="AO95" i="10"/>
  <c r="AM96" i="10"/>
  <c r="AO96" i="10"/>
  <c r="AM97" i="10"/>
  <c r="AO97" i="10"/>
  <c r="AM98" i="10"/>
  <c r="AO98" i="10"/>
  <c r="AM99" i="10"/>
  <c r="AO99" i="10"/>
  <c r="AM101" i="10"/>
  <c r="AO101" i="10"/>
  <c r="AM102" i="10"/>
  <c r="AO102" i="10"/>
  <c r="AM103" i="10"/>
  <c r="AO103" i="10"/>
  <c r="AM104" i="10"/>
  <c r="AO104" i="10"/>
  <c r="AM105" i="10"/>
  <c r="AO105" i="10"/>
  <c r="AM106" i="10"/>
  <c r="AO106" i="10"/>
  <c r="AM107" i="10"/>
  <c r="AO107" i="10"/>
  <c r="AM109" i="10"/>
  <c r="AO109" i="10"/>
  <c r="AM110" i="10"/>
  <c r="AO110" i="10"/>
  <c r="AM111" i="10"/>
  <c r="AO111" i="10"/>
  <c r="AM112" i="10"/>
  <c r="AO112" i="10"/>
  <c r="AM113" i="10"/>
  <c r="AO113" i="10"/>
  <c r="AM114" i="10"/>
  <c r="AO114" i="10"/>
  <c r="AM115" i="10"/>
  <c r="AO115" i="10"/>
  <c r="AM117" i="10"/>
  <c r="AO117" i="10"/>
  <c r="AM118" i="10"/>
  <c r="AO118" i="10"/>
  <c r="AM119" i="10"/>
  <c r="AO119" i="10"/>
  <c r="AM120" i="10"/>
  <c r="AO120" i="10"/>
  <c r="AM121" i="10"/>
  <c r="AO121" i="10"/>
  <c r="AM122" i="10"/>
  <c r="AO122" i="10"/>
  <c r="AM123" i="10"/>
  <c r="AO123" i="10"/>
  <c r="AM125" i="10"/>
  <c r="AO125" i="10"/>
  <c r="AM126" i="10"/>
  <c r="AO126" i="10"/>
  <c r="AM127" i="10"/>
  <c r="AO127" i="10"/>
  <c r="AM128" i="10"/>
  <c r="AO128" i="10"/>
  <c r="AM129" i="10"/>
  <c r="AO129" i="10"/>
  <c r="AM130" i="10"/>
  <c r="AO130" i="10"/>
  <c r="AM131" i="10"/>
  <c r="AO131" i="10"/>
  <c r="AO132" i="10"/>
  <c r="AM133" i="10"/>
  <c r="AO133" i="10"/>
  <c r="AM134" i="10"/>
  <c r="AO134" i="10"/>
  <c r="AM135" i="10"/>
  <c r="AO135" i="10"/>
  <c r="AM136" i="10"/>
  <c r="AO136" i="10"/>
  <c r="AM137" i="10"/>
  <c r="AO137" i="10"/>
  <c r="AM138" i="10"/>
  <c r="AO138" i="10"/>
  <c r="AM139" i="10"/>
  <c r="AO139" i="10"/>
  <c r="AM141" i="10"/>
  <c r="AO141" i="10"/>
  <c r="AM142" i="10"/>
  <c r="AO142" i="10"/>
  <c r="AM143" i="10"/>
  <c r="AO143" i="10"/>
  <c r="AM144" i="10"/>
  <c r="AO144" i="10"/>
  <c r="AM145" i="10"/>
  <c r="AO145" i="10"/>
  <c r="AM146" i="10"/>
  <c r="AO146" i="10"/>
  <c r="AM147" i="10"/>
  <c r="AO147" i="10"/>
  <c r="AM149" i="10"/>
  <c r="AO149" i="10"/>
  <c r="AM150" i="10"/>
  <c r="AO150" i="10"/>
  <c r="AM151" i="10"/>
  <c r="AO151" i="10"/>
  <c r="AM152" i="10"/>
  <c r="AO152" i="10"/>
  <c r="AM153" i="10"/>
  <c r="AO153" i="10"/>
  <c r="AM154" i="10"/>
  <c r="AO154" i="10"/>
  <c r="AM155" i="10"/>
  <c r="AO155" i="10"/>
  <c r="AM157" i="10"/>
  <c r="AO157" i="10"/>
  <c r="AM158" i="10"/>
  <c r="AO158" i="10"/>
  <c r="AM159" i="10"/>
  <c r="AO159" i="10"/>
  <c r="AM160" i="10"/>
  <c r="AO160" i="10"/>
  <c r="AM161" i="10"/>
  <c r="AO161" i="10"/>
  <c r="AM162" i="10"/>
  <c r="AO162" i="10"/>
  <c r="AM163" i="10"/>
  <c r="AO163" i="10"/>
  <c r="AM165" i="10"/>
  <c r="AO165" i="10"/>
  <c r="AM166" i="10"/>
  <c r="AO166" i="10"/>
  <c r="AM167" i="10"/>
  <c r="AO167" i="10"/>
  <c r="AM168" i="10"/>
  <c r="AO168" i="10"/>
  <c r="AM169" i="10"/>
  <c r="AO169" i="10"/>
  <c r="AM170" i="10"/>
  <c r="AO170" i="10"/>
  <c r="AM171" i="10"/>
  <c r="AO171" i="10"/>
  <c r="AM173" i="10"/>
  <c r="AO173" i="10"/>
  <c r="AM174" i="10"/>
  <c r="AO174" i="10"/>
  <c r="AM175" i="10"/>
  <c r="AO175" i="10"/>
  <c r="AM176" i="10"/>
  <c r="AO176" i="10"/>
  <c r="AM177" i="10"/>
  <c r="AO177" i="10"/>
  <c r="AM178" i="10"/>
  <c r="AO178" i="10"/>
  <c r="AM179" i="10"/>
  <c r="AO179" i="10"/>
  <c r="AM181" i="10"/>
  <c r="AO181" i="10"/>
  <c r="AM182" i="10"/>
  <c r="AO182" i="10"/>
  <c r="AM183" i="10"/>
  <c r="AO183" i="10"/>
  <c r="AM184" i="10"/>
  <c r="AO184" i="10"/>
  <c r="AM185" i="10"/>
  <c r="AO185" i="10"/>
  <c r="AM186" i="10"/>
  <c r="AO186" i="10"/>
  <c r="AM187" i="10"/>
  <c r="AO187" i="10"/>
  <c r="AM189" i="10"/>
  <c r="AO189" i="10"/>
  <c r="AM190" i="10"/>
  <c r="AO190" i="10"/>
  <c r="AM191" i="10"/>
  <c r="AO191" i="10"/>
  <c r="AM192" i="10"/>
  <c r="AO192" i="10"/>
  <c r="AM193" i="10"/>
  <c r="AO193" i="10"/>
  <c r="AM194" i="10"/>
  <c r="AO194" i="10"/>
  <c r="AM195" i="10"/>
  <c r="AO195" i="10"/>
  <c r="AO196" i="10"/>
  <c r="AM197" i="10"/>
  <c r="AO197" i="10"/>
  <c r="AM198" i="10"/>
  <c r="AO198" i="10"/>
  <c r="AM199" i="10"/>
  <c r="AO199" i="10"/>
  <c r="AM200" i="10"/>
  <c r="AO200" i="10"/>
  <c r="AM201" i="10"/>
  <c r="AO201" i="10"/>
  <c r="AM202" i="10"/>
  <c r="AO202" i="10"/>
  <c r="AM203" i="10"/>
  <c r="AO203" i="10"/>
  <c r="AM205" i="10"/>
  <c r="AO205" i="10"/>
  <c r="AM206" i="10"/>
  <c r="AO206" i="10"/>
  <c r="AM207" i="10"/>
  <c r="AO207" i="10"/>
  <c r="AM208" i="10"/>
  <c r="AO208" i="10"/>
  <c r="AM209" i="10"/>
  <c r="AO209" i="10"/>
  <c r="AM210" i="10"/>
  <c r="AO210" i="10"/>
  <c r="AM211" i="10"/>
  <c r="AO211" i="10"/>
  <c r="AM213" i="10"/>
  <c r="AO213" i="10"/>
  <c r="AM214" i="10"/>
  <c r="AO214" i="10"/>
  <c r="AM215" i="10"/>
  <c r="AO215" i="10"/>
  <c r="AM216" i="10"/>
  <c r="AO216" i="10"/>
  <c r="AM217" i="10"/>
  <c r="AO217" i="10"/>
  <c r="AM218" i="10"/>
  <c r="AO218" i="10"/>
  <c r="AM219" i="10"/>
  <c r="AO219" i="10"/>
  <c r="AM221" i="10"/>
  <c r="AO221" i="10"/>
  <c r="AM222" i="10"/>
  <c r="AO222" i="10"/>
  <c r="AM223" i="10"/>
  <c r="AO223" i="10"/>
  <c r="AM224" i="10"/>
  <c r="AO224" i="10"/>
  <c r="AM225" i="10"/>
  <c r="AO225" i="10"/>
  <c r="AM226" i="10"/>
  <c r="AO226" i="10"/>
  <c r="AM227" i="10"/>
  <c r="AO227" i="10"/>
  <c r="AM229" i="10"/>
  <c r="AO229" i="10"/>
  <c r="AM230" i="10"/>
  <c r="AO230" i="10"/>
  <c r="AM231" i="10"/>
  <c r="AO231" i="10"/>
  <c r="AM232" i="10"/>
  <c r="AO232" i="10"/>
  <c r="AM233" i="10"/>
  <c r="AO233" i="10"/>
  <c r="AM234" i="10"/>
  <c r="AO234" i="10"/>
  <c r="AM235" i="10"/>
  <c r="AO235" i="10"/>
  <c r="AM237" i="10"/>
  <c r="AO237" i="10"/>
  <c r="AM238" i="10"/>
  <c r="AO238" i="10"/>
  <c r="AM239" i="10"/>
  <c r="AO239" i="10"/>
  <c r="AM240" i="10"/>
  <c r="AO240" i="10"/>
  <c r="AM241" i="10"/>
  <c r="AO241" i="10"/>
  <c r="AM242" i="10"/>
  <c r="AO242" i="10"/>
  <c r="AM243" i="10"/>
  <c r="AO243" i="10"/>
  <c r="AM245" i="10"/>
  <c r="AO245" i="10"/>
  <c r="AM246" i="10"/>
  <c r="AO246" i="10"/>
  <c r="AM247" i="10"/>
  <c r="AO247" i="10"/>
  <c r="AM248" i="10"/>
  <c r="AO248" i="10"/>
  <c r="AM249" i="10"/>
  <c r="AO249" i="10"/>
  <c r="AM250" i="10"/>
  <c r="AO250" i="10"/>
  <c r="AM251" i="10"/>
  <c r="AO251" i="10"/>
  <c r="AM253" i="10"/>
  <c r="AO253" i="10"/>
  <c r="AM254" i="10"/>
  <c r="AO254" i="10"/>
  <c r="AM255" i="10"/>
  <c r="AO255" i="10"/>
  <c r="AM256" i="10"/>
  <c r="AO256" i="10"/>
  <c r="AM257" i="10"/>
  <c r="AO257" i="10"/>
  <c r="AM258" i="10"/>
  <c r="AO258" i="10"/>
  <c r="AM259" i="10"/>
  <c r="AO259" i="10"/>
  <c r="AO260" i="10"/>
  <c r="AM261" i="10"/>
  <c r="AO261" i="10"/>
  <c r="AM262" i="10"/>
  <c r="AO262" i="10"/>
  <c r="AM263" i="10"/>
  <c r="AO263" i="10"/>
  <c r="AM264" i="10"/>
  <c r="AO264" i="10"/>
  <c r="AM265" i="10"/>
  <c r="AO265" i="10"/>
  <c r="AM266" i="10"/>
  <c r="AO266" i="10"/>
  <c r="AM267" i="10"/>
  <c r="AO267" i="10"/>
  <c r="AM269" i="10"/>
  <c r="AO269" i="10"/>
  <c r="AM270" i="10"/>
  <c r="AO270" i="10"/>
  <c r="AM271" i="10"/>
  <c r="AO271" i="10"/>
  <c r="AM272" i="10"/>
  <c r="AO272" i="10"/>
  <c r="AM273" i="10"/>
  <c r="AO273" i="10"/>
  <c r="AM274" i="10"/>
  <c r="AO274" i="10"/>
  <c r="AM275" i="10"/>
  <c r="AO275" i="10"/>
  <c r="AM277" i="10"/>
  <c r="AO277" i="10"/>
  <c r="AM278" i="10"/>
  <c r="AO278" i="10"/>
  <c r="AM279" i="10"/>
  <c r="AO279" i="10"/>
  <c r="AM280" i="10"/>
  <c r="AO280" i="10"/>
  <c r="AM281" i="10"/>
  <c r="AO281" i="10"/>
  <c r="AM282" i="10"/>
  <c r="AO282" i="10"/>
  <c r="AM283" i="10"/>
  <c r="AO283" i="10"/>
  <c r="AM285" i="10"/>
  <c r="AO285" i="10"/>
  <c r="AM286" i="10"/>
  <c r="AO286" i="10"/>
  <c r="AM287" i="10"/>
  <c r="AO287" i="10"/>
  <c r="AM288" i="10"/>
  <c r="AO288" i="10"/>
  <c r="AM289" i="10"/>
  <c r="AO289" i="10"/>
  <c r="AM290" i="10"/>
  <c r="AO290" i="10"/>
  <c r="AM291" i="10"/>
  <c r="AO291" i="10"/>
  <c r="AM293" i="10"/>
  <c r="AO293" i="10"/>
  <c r="AM294" i="10"/>
  <c r="AO294" i="10"/>
  <c r="AM295" i="10"/>
  <c r="AO295" i="10"/>
  <c r="AM296" i="10"/>
  <c r="AO296" i="10"/>
  <c r="AM297" i="10"/>
  <c r="AO297" i="10"/>
  <c r="AM298" i="10"/>
  <c r="AO298" i="10"/>
  <c r="AM299" i="10"/>
  <c r="AO299" i="10"/>
  <c r="AM301" i="10"/>
  <c r="AO301" i="10"/>
  <c r="AM302" i="10"/>
  <c r="AO302" i="10"/>
  <c r="AM303" i="10"/>
  <c r="AO303" i="10"/>
  <c r="AM304" i="10"/>
  <c r="AO304" i="10"/>
  <c r="AM305" i="10"/>
  <c r="AO305" i="10"/>
  <c r="AM306" i="10"/>
  <c r="AO306" i="10"/>
  <c r="AM307" i="10"/>
  <c r="AO307" i="10"/>
  <c r="AM309" i="10"/>
  <c r="AO309" i="10"/>
  <c r="AM310" i="10"/>
  <c r="AO310" i="10"/>
  <c r="AM311" i="10"/>
  <c r="AO311" i="10"/>
  <c r="AM312" i="10"/>
  <c r="AO312" i="10"/>
  <c r="AM313" i="10"/>
  <c r="AO313" i="10"/>
  <c r="AM314" i="10"/>
  <c r="AO314" i="10"/>
  <c r="AM315" i="10"/>
  <c r="AO315" i="10"/>
  <c r="AM317" i="10"/>
  <c r="AO317" i="10"/>
  <c r="AM318" i="10"/>
  <c r="AO318" i="10"/>
  <c r="AM319" i="10"/>
  <c r="AO319" i="10"/>
  <c r="AM320" i="10"/>
  <c r="AO320" i="10"/>
  <c r="AM321" i="10"/>
  <c r="AO321" i="10"/>
  <c r="AM322" i="10"/>
  <c r="AO322" i="10"/>
  <c r="AM323" i="10"/>
  <c r="AO323" i="10"/>
  <c r="AO324" i="10"/>
  <c r="AM325" i="10"/>
  <c r="AO325" i="10"/>
  <c r="AM326" i="10"/>
  <c r="AO326" i="10"/>
  <c r="AM327" i="10"/>
  <c r="AO327" i="10"/>
  <c r="AM328" i="10"/>
  <c r="AO328" i="10"/>
  <c r="AM329" i="10"/>
  <c r="AO329" i="10"/>
  <c r="AM330" i="10"/>
  <c r="AO330" i="10"/>
  <c r="AM331" i="10"/>
  <c r="AO331" i="10"/>
  <c r="AM333" i="10"/>
  <c r="AO333" i="10"/>
  <c r="AM334" i="10"/>
  <c r="AO334" i="10"/>
  <c r="AM335" i="10"/>
  <c r="AO335" i="10"/>
  <c r="AM336" i="10"/>
  <c r="AO336" i="10"/>
  <c r="AM337" i="10"/>
  <c r="AO337" i="10"/>
  <c r="AM338" i="10"/>
  <c r="AO338" i="10"/>
  <c r="AM339" i="10"/>
  <c r="AO339" i="10"/>
  <c r="AM341" i="10"/>
  <c r="AO341" i="10"/>
  <c r="AM342" i="10"/>
  <c r="AO342" i="10"/>
  <c r="AM343" i="10"/>
  <c r="AO343" i="10"/>
  <c r="AM344" i="10"/>
  <c r="AO344" i="10"/>
  <c r="AM345" i="10"/>
  <c r="AO345" i="10"/>
  <c r="AM346" i="10"/>
  <c r="AO346" i="10"/>
  <c r="AM347" i="10"/>
  <c r="AO347" i="10"/>
  <c r="AM349" i="10"/>
  <c r="AO349" i="10"/>
  <c r="AM350" i="10"/>
  <c r="AO350" i="10"/>
  <c r="AM351" i="10"/>
  <c r="AO351" i="10"/>
  <c r="AM352" i="10"/>
  <c r="AO352" i="10"/>
  <c r="AO4" i="10"/>
  <c r="AM4" i="10"/>
  <c r="O5" i="10"/>
  <c r="X5" i="10" s="1"/>
  <c r="Q5" i="10"/>
  <c r="Z5" i="10" s="1"/>
  <c r="O6" i="10"/>
  <c r="X6" i="10" s="1"/>
  <c r="Q6" i="10"/>
  <c r="Z6" i="10" s="1"/>
  <c r="O7" i="10"/>
  <c r="X7" i="10" s="1"/>
  <c r="Q7" i="10"/>
  <c r="Z7" i="10" s="1"/>
  <c r="O8" i="10"/>
  <c r="X8" i="10" s="1"/>
  <c r="Q8" i="10"/>
  <c r="Z8" i="10" s="1"/>
  <c r="O9" i="10"/>
  <c r="X9" i="10" s="1"/>
  <c r="Q9" i="10"/>
  <c r="Z9" i="10" s="1"/>
  <c r="O10" i="10"/>
  <c r="X10" i="10" s="1"/>
  <c r="Q10" i="10"/>
  <c r="Z10" i="10" s="1"/>
  <c r="O11" i="10"/>
  <c r="X11" i="10" s="1"/>
  <c r="Q11" i="10"/>
  <c r="Z11" i="10" s="1"/>
  <c r="O12" i="10"/>
  <c r="X12" i="10" s="1"/>
  <c r="O13" i="10"/>
  <c r="X13" i="10" s="1"/>
  <c r="Q13" i="10"/>
  <c r="Z13" i="10" s="1"/>
  <c r="O14" i="10"/>
  <c r="X14" i="10" s="1"/>
  <c r="Q14" i="10"/>
  <c r="Z14" i="10" s="1"/>
  <c r="O15" i="10"/>
  <c r="X15" i="10" s="1"/>
  <c r="Q15" i="10"/>
  <c r="Z15" i="10" s="1"/>
  <c r="O16" i="10"/>
  <c r="X16" i="10" s="1"/>
  <c r="Q16" i="10"/>
  <c r="Z16" i="10" s="1"/>
  <c r="O17" i="10"/>
  <c r="X17" i="10" s="1"/>
  <c r="Q17" i="10"/>
  <c r="Z17" i="10" s="1"/>
  <c r="O18" i="10"/>
  <c r="X18" i="10" s="1"/>
  <c r="Q18" i="10"/>
  <c r="Z18" i="10" s="1"/>
  <c r="O19" i="10"/>
  <c r="X19" i="10" s="1"/>
  <c r="Q19" i="10"/>
  <c r="Z19" i="10" s="1"/>
  <c r="O20" i="10"/>
  <c r="X20" i="10" s="1"/>
  <c r="O21" i="10"/>
  <c r="X21" i="10" s="1"/>
  <c r="Q21" i="10"/>
  <c r="Z21" i="10" s="1"/>
  <c r="O22" i="10"/>
  <c r="X22" i="10" s="1"/>
  <c r="Q22" i="10"/>
  <c r="Z22" i="10" s="1"/>
  <c r="O23" i="10"/>
  <c r="X23" i="10" s="1"/>
  <c r="Q23" i="10"/>
  <c r="Z23" i="10" s="1"/>
  <c r="O24" i="10"/>
  <c r="X24" i="10" s="1"/>
  <c r="Q24" i="10"/>
  <c r="Z24" i="10" s="1"/>
  <c r="O25" i="10"/>
  <c r="X25" i="10" s="1"/>
  <c r="Q25" i="10"/>
  <c r="Z25" i="10" s="1"/>
  <c r="O26" i="10"/>
  <c r="X26" i="10" s="1"/>
  <c r="Q26" i="10"/>
  <c r="Z26" i="10" s="1"/>
  <c r="O27" i="10"/>
  <c r="X27" i="10" s="1"/>
  <c r="Q27" i="10"/>
  <c r="Z27" i="10" s="1"/>
  <c r="O28" i="10"/>
  <c r="X28" i="10" s="1"/>
  <c r="O29" i="10"/>
  <c r="X29" i="10" s="1"/>
  <c r="Q29" i="10"/>
  <c r="Z29" i="10" s="1"/>
  <c r="O30" i="10"/>
  <c r="X30" i="10" s="1"/>
  <c r="Q30" i="10"/>
  <c r="Z30" i="10" s="1"/>
  <c r="O31" i="10"/>
  <c r="X31" i="10" s="1"/>
  <c r="Q31" i="10"/>
  <c r="Z31" i="10" s="1"/>
  <c r="O32" i="10"/>
  <c r="X32" i="10" s="1"/>
  <c r="Q32" i="10"/>
  <c r="Z32" i="10" s="1"/>
  <c r="O33" i="10"/>
  <c r="X33" i="10" s="1"/>
  <c r="Q33" i="10"/>
  <c r="Z33" i="10" s="1"/>
  <c r="O34" i="10"/>
  <c r="X34" i="10" s="1"/>
  <c r="Q34" i="10"/>
  <c r="Z34" i="10" s="1"/>
  <c r="O35" i="10"/>
  <c r="X35" i="10" s="1"/>
  <c r="Q35" i="10"/>
  <c r="Z35" i="10" s="1"/>
  <c r="O36" i="10"/>
  <c r="X36" i="10" s="1"/>
  <c r="O37" i="10"/>
  <c r="X37" i="10" s="1"/>
  <c r="Q37" i="10"/>
  <c r="Z37" i="10" s="1"/>
  <c r="O38" i="10"/>
  <c r="X38" i="10" s="1"/>
  <c r="Q38" i="10"/>
  <c r="Z38" i="10" s="1"/>
  <c r="O39" i="10"/>
  <c r="X39" i="10" s="1"/>
  <c r="Q39" i="10"/>
  <c r="Z39" i="10" s="1"/>
  <c r="O40" i="10"/>
  <c r="X40" i="10" s="1"/>
  <c r="Q40" i="10"/>
  <c r="Z40" i="10" s="1"/>
  <c r="O41" i="10"/>
  <c r="X41" i="10" s="1"/>
  <c r="Q41" i="10"/>
  <c r="Z41" i="10" s="1"/>
  <c r="O42" i="10"/>
  <c r="X42" i="10" s="1"/>
  <c r="Q42" i="10"/>
  <c r="Z42" i="10" s="1"/>
  <c r="O43" i="10"/>
  <c r="X43" i="10" s="1"/>
  <c r="Q43" i="10"/>
  <c r="Z43" i="10" s="1"/>
  <c r="O44" i="10"/>
  <c r="X44" i="10" s="1"/>
  <c r="O45" i="10"/>
  <c r="X45" i="10" s="1"/>
  <c r="Q45" i="10"/>
  <c r="Z45" i="10" s="1"/>
  <c r="O46" i="10"/>
  <c r="X46" i="10" s="1"/>
  <c r="Q46" i="10"/>
  <c r="Z46" i="10" s="1"/>
  <c r="O47" i="10"/>
  <c r="X47" i="10" s="1"/>
  <c r="Q47" i="10"/>
  <c r="Z47" i="10" s="1"/>
  <c r="O48" i="10"/>
  <c r="X48" i="10" s="1"/>
  <c r="Q48" i="10"/>
  <c r="Z48" i="10" s="1"/>
  <c r="O49" i="10"/>
  <c r="X49" i="10" s="1"/>
  <c r="Q49" i="10"/>
  <c r="Z49" i="10" s="1"/>
  <c r="O50" i="10"/>
  <c r="X50" i="10" s="1"/>
  <c r="Q50" i="10"/>
  <c r="Z50" i="10" s="1"/>
  <c r="O51" i="10"/>
  <c r="X51" i="10" s="1"/>
  <c r="Q51" i="10"/>
  <c r="Z51" i="10" s="1"/>
  <c r="O52" i="10"/>
  <c r="X52" i="10" s="1"/>
  <c r="O53" i="10"/>
  <c r="X53" i="10" s="1"/>
  <c r="Q53" i="10"/>
  <c r="Z53" i="10" s="1"/>
  <c r="O54" i="10"/>
  <c r="X54" i="10" s="1"/>
  <c r="Q54" i="10"/>
  <c r="Z54" i="10" s="1"/>
  <c r="O55" i="10"/>
  <c r="X55" i="10" s="1"/>
  <c r="Q55" i="10"/>
  <c r="Z55" i="10" s="1"/>
  <c r="O56" i="10"/>
  <c r="X56" i="10" s="1"/>
  <c r="Q56" i="10"/>
  <c r="Z56" i="10" s="1"/>
  <c r="O57" i="10"/>
  <c r="X57" i="10" s="1"/>
  <c r="Q57" i="10"/>
  <c r="Z57" i="10" s="1"/>
  <c r="O58" i="10"/>
  <c r="X58" i="10" s="1"/>
  <c r="Q58" i="10"/>
  <c r="Z58" i="10" s="1"/>
  <c r="O59" i="10"/>
  <c r="X59" i="10" s="1"/>
  <c r="Q59" i="10"/>
  <c r="Z59" i="10" s="1"/>
  <c r="O60" i="10"/>
  <c r="X60" i="10" s="1"/>
  <c r="O61" i="10"/>
  <c r="X61" i="10" s="1"/>
  <c r="Q61" i="10"/>
  <c r="Z61" i="10" s="1"/>
  <c r="O62" i="10"/>
  <c r="X62" i="10" s="1"/>
  <c r="Q62" i="10"/>
  <c r="Z62" i="10" s="1"/>
  <c r="O63" i="10"/>
  <c r="X63" i="10" s="1"/>
  <c r="Q63" i="10"/>
  <c r="Z63" i="10" s="1"/>
  <c r="O64" i="10"/>
  <c r="X64" i="10" s="1"/>
  <c r="Q64" i="10"/>
  <c r="Z64" i="10" s="1"/>
  <c r="O65" i="10"/>
  <c r="X65" i="10" s="1"/>
  <c r="Q65" i="10"/>
  <c r="Z65" i="10" s="1"/>
  <c r="O66" i="10"/>
  <c r="X66" i="10" s="1"/>
  <c r="Q66" i="10"/>
  <c r="Z66" i="10" s="1"/>
  <c r="O67" i="10"/>
  <c r="X67" i="10" s="1"/>
  <c r="Q67" i="10"/>
  <c r="Z67" i="10" s="1"/>
  <c r="O68" i="10"/>
  <c r="X68" i="10" s="1"/>
  <c r="O69" i="10"/>
  <c r="X69" i="10" s="1"/>
  <c r="Q69" i="10"/>
  <c r="Z69" i="10" s="1"/>
  <c r="O70" i="10"/>
  <c r="X70" i="10" s="1"/>
  <c r="Q70" i="10"/>
  <c r="Z70" i="10" s="1"/>
  <c r="O71" i="10"/>
  <c r="X71" i="10" s="1"/>
  <c r="Q71" i="10"/>
  <c r="Z71" i="10" s="1"/>
  <c r="O72" i="10"/>
  <c r="X72" i="10" s="1"/>
  <c r="Q72" i="10"/>
  <c r="Z72" i="10" s="1"/>
  <c r="O73" i="10"/>
  <c r="X73" i="10" s="1"/>
  <c r="Q73" i="10"/>
  <c r="Z73" i="10" s="1"/>
  <c r="O74" i="10"/>
  <c r="X74" i="10" s="1"/>
  <c r="Q74" i="10"/>
  <c r="Z74" i="10" s="1"/>
  <c r="O75" i="10"/>
  <c r="X75" i="10" s="1"/>
  <c r="Q75" i="10"/>
  <c r="Z75" i="10" s="1"/>
  <c r="O76" i="10"/>
  <c r="X76" i="10" s="1"/>
  <c r="O77" i="10"/>
  <c r="X77" i="10" s="1"/>
  <c r="Q77" i="10"/>
  <c r="Z77" i="10" s="1"/>
  <c r="O78" i="10"/>
  <c r="X78" i="10" s="1"/>
  <c r="Q78" i="10"/>
  <c r="Z78" i="10" s="1"/>
  <c r="O79" i="10"/>
  <c r="X79" i="10" s="1"/>
  <c r="Q79" i="10"/>
  <c r="Z79" i="10" s="1"/>
  <c r="O80" i="10"/>
  <c r="X80" i="10" s="1"/>
  <c r="Q80" i="10"/>
  <c r="Z80" i="10" s="1"/>
  <c r="O81" i="10"/>
  <c r="X81" i="10" s="1"/>
  <c r="Q81" i="10"/>
  <c r="Z81" i="10" s="1"/>
  <c r="O82" i="10"/>
  <c r="X82" i="10" s="1"/>
  <c r="Q82" i="10"/>
  <c r="Z82" i="10" s="1"/>
  <c r="O83" i="10"/>
  <c r="X83" i="10" s="1"/>
  <c r="Q83" i="10"/>
  <c r="Z83" i="10" s="1"/>
  <c r="O84" i="10"/>
  <c r="X84" i="10" s="1"/>
  <c r="O85" i="10"/>
  <c r="X85" i="10" s="1"/>
  <c r="Q85" i="10"/>
  <c r="Z85" i="10" s="1"/>
  <c r="O86" i="10"/>
  <c r="X86" i="10" s="1"/>
  <c r="Q86" i="10"/>
  <c r="Z86" i="10" s="1"/>
  <c r="O87" i="10"/>
  <c r="X87" i="10" s="1"/>
  <c r="Q87" i="10"/>
  <c r="Z87" i="10" s="1"/>
  <c r="O88" i="10"/>
  <c r="X88" i="10" s="1"/>
  <c r="Q88" i="10"/>
  <c r="Z88" i="10" s="1"/>
  <c r="O89" i="10"/>
  <c r="X89" i="10" s="1"/>
  <c r="Q89" i="10"/>
  <c r="Z89" i="10" s="1"/>
  <c r="O90" i="10"/>
  <c r="X90" i="10" s="1"/>
  <c r="Q90" i="10"/>
  <c r="Z90" i="10" s="1"/>
  <c r="O91" i="10"/>
  <c r="X91" i="10" s="1"/>
  <c r="Q91" i="10"/>
  <c r="Z91" i="10" s="1"/>
  <c r="O92" i="10"/>
  <c r="X92" i="10" s="1"/>
  <c r="O93" i="10"/>
  <c r="X93" i="10" s="1"/>
  <c r="Q93" i="10"/>
  <c r="Z93" i="10" s="1"/>
  <c r="O94" i="10"/>
  <c r="X94" i="10" s="1"/>
  <c r="Q94" i="10"/>
  <c r="Z94" i="10" s="1"/>
  <c r="O95" i="10"/>
  <c r="X95" i="10" s="1"/>
  <c r="Q95" i="10"/>
  <c r="Z95" i="10" s="1"/>
  <c r="O96" i="10"/>
  <c r="X96" i="10" s="1"/>
  <c r="Q96" i="10"/>
  <c r="Z96" i="10" s="1"/>
  <c r="O97" i="10"/>
  <c r="X97" i="10" s="1"/>
  <c r="Q97" i="10"/>
  <c r="Z97" i="10" s="1"/>
  <c r="O98" i="10"/>
  <c r="X98" i="10" s="1"/>
  <c r="Q98" i="10"/>
  <c r="Z98" i="10" s="1"/>
  <c r="O99" i="10"/>
  <c r="X99" i="10" s="1"/>
  <c r="Q99" i="10"/>
  <c r="Z99" i="10" s="1"/>
  <c r="O100" i="10"/>
  <c r="X100" i="10" s="1"/>
  <c r="O101" i="10"/>
  <c r="X101" i="10" s="1"/>
  <c r="Q101" i="10"/>
  <c r="Z101" i="10" s="1"/>
  <c r="O102" i="10"/>
  <c r="X102" i="10" s="1"/>
  <c r="Q102" i="10"/>
  <c r="Z102" i="10" s="1"/>
  <c r="O103" i="10"/>
  <c r="X103" i="10" s="1"/>
  <c r="Q103" i="10"/>
  <c r="Z103" i="10" s="1"/>
  <c r="O104" i="10"/>
  <c r="X104" i="10" s="1"/>
  <c r="Q104" i="10"/>
  <c r="Z104" i="10" s="1"/>
  <c r="O105" i="10"/>
  <c r="X105" i="10" s="1"/>
  <c r="Q105" i="10"/>
  <c r="Z105" i="10" s="1"/>
  <c r="O106" i="10"/>
  <c r="X106" i="10" s="1"/>
  <c r="Q106" i="10"/>
  <c r="Z106" i="10" s="1"/>
  <c r="O107" i="10"/>
  <c r="X107" i="10" s="1"/>
  <c r="Q107" i="10"/>
  <c r="Z107" i="10" s="1"/>
  <c r="O108" i="10"/>
  <c r="X108" i="10" s="1"/>
  <c r="O109" i="10"/>
  <c r="X109" i="10" s="1"/>
  <c r="Q109" i="10"/>
  <c r="Z109" i="10" s="1"/>
  <c r="O110" i="10"/>
  <c r="X110" i="10" s="1"/>
  <c r="Q110" i="10"/>
  <c r="Z110" i="10" s="1"/>
  <c r="O111" i="10"/>
  <c r="X111" i="10" s="1"/>
  <c r="Q111" i="10"/>
  <c r="Z111" i="10" s="1"/>
  <c r="O112" i="10"/>
  <c r="X112" i="10" s="1"/>
  <c r="Q112" i="10"/>
  <c r="Z112" i="10" s="1"/>
  <c r="O113" i="10"/>
  <c r="X113" i="10" s="1"/>
  <c r="Q113" i="10"/>
  <c r="Z113" i="10" s="1"/>
  <c r="O114" i="10"/>
  <c r="X114" i="10" s="1"/>
  <c r="Q114" i="10"/>
  <c r="Z114" i="10" s="1"/>
  <c r="O115" i="10"/>
  <c r="X115" i="10" s="1"/>
  <c r="Q115" i="10"/>
  <c r="Z115" i="10" s="1"/>
  <c r="O116" i="10"/>
  <c r="X116" i="10" s="1"/>
  <c r="O117" i="10"/>
  <c r="X117" i="10" s="1"/>
  <c r="Q117" i="10"/>
  <c r="Z117" i="10" s="1"/>
  <c r="O118" i="10"/>
  <c r="X118" i="10" s="1"/>
  <c r="Q118" i="10"/>
  <c r="Z118" i="10" s="1"/>
  <c r="O119" i="10"/>
  <c r="X119" i="10" s="1"/>
  <c r="Q119" i="10"/>
  <c r="Z119" i="10" s="1"/>
  <c r="O120" i="10"/>
  <c r="X120" i="10" s="1"/>
  <c r="Q120" i="10"/>
  <c r="Z120" i="10" s="1"/>
  <c r="O121" i="10"/>
  <c r="X121" i="10" s="1"/>
  <c r="Q121" i="10"/>
  <c r="Z121" i="10" s="1"/>
  <c r="O122" i="10"/>
  <c r="X122" i="10" s="1"/>
  <c r="Q122" i="10"/>
  <c r="Z122" i="10" s="1"/>
  <c r="O123" i="10"/>
  <c r="X123" i="10" s="1"/>
  <c r="Q123" i="10"/>
  <c r="Z123" i="10" s="1"/>
  <c r="O124" i="10"/>
  <c r="X124" i="10" s="1"/>
  <c r="O125" i="10"/>
  <c r="X125" i="10" s="1"/>
  <c r="Q125" i="10"/>
  <c r="Z125" i="10" s="1"/>
  <c r="O126" i="10"/>
  <c r="X126" i="10" s="1"/>
  <c r="Q126" i="10"/>
  <c r="Z126" i="10" s="1"/>
  <c r="O127" i="10"/>
  <c r="X127" i="10" s="1"/>
  <c r="Q127" i="10"/>
  <c r="Z127" i="10" s="1"/>
  <c r="O128" i="10"/>
  <c r="X128" i="10" s="1"/>
  <c r="Q128" i="10"/>
  <c r="Z128" i="10" s="1"/>
  <c r="O129" i="10"/>
  <c r="X129" i="10" s="1"/>
  <c r="Q129" i="10"/>
  <c r="Z129" i="10" s="1"/>
  <c r="O130" i="10"/>
  <c r="X130" i="10" s="1"/>
  <c r="Q130" i="10"/>
  <c r="Z130" i="10" s="1"/>
  <c r="O131" i="10"/>
  <c r="X131" i="10" s="1"/>
  <c r="Q131" i="10"/>
  <c r="Z131" i="10" s="1"/>
  <c r="O132" i="10"/>
  <c r="X132" i="10" s="1"/>
  <c r="O133" i="10"/>
  <c r="X133" i="10" s="1"/>
  <c r="Q133" i="10"/>
  <c r="Z133" i="10" s="1"/>
  <c r="O134" i="10"/>
  <c r="X134" i="10" s="1"/>
  <c r="Q134" i="10"/>
  <c r="Z134" i="10" s="1"/>
  <c r="O135" i="10"/>
  <c r="X135" i="10" s="1"/>
  <c r="Q135" i="10"/>
  <c r="Z135" i="10" s="1"/>
  <c r="O136" i="10"/>
  <c r="X136" i="10" s="1"/>
  <c r="Q136" i="10"/>
  <c r="Z136" i="10" s="1"/>
  <c r="O137" i="10"/>
  <c r="X137" i="10" s="1"/>
  <c r="Q137" i="10"/>
  <c r="Z137" i="10" s="1"/>
  <c r="O138" i="10"/>
  <c r="X138" i="10" s="1"/>
  <c r="Q138" i="10"/>
  <c r="Z138" i="10" s="1"/>
  <c r="O139" i="10"/>
  <c r="X139" i="10" s="1"/>
  <c r="Q139" i="10"/>
  <c r="Z139" i="10" s="1"/>
  <c r="O140" i="10"/>
  <c r="X140" i="10" s="1"/>
  <c r="O141" i="10"/>
  <c r="X141" i="10" s="1"/>
  <c r="Q141" i="10"/>
  <c r="Z141" i="10" s="1"/>
  <c r="O142" i="10"/>
  <c r="X142" i="10" s="1"/>
  <c r="Q142" i="10"/>
  <c r="Z142" i="10" s="1"/>
  <c r="O143" i="10"/>
  <c r="X143" i="10" s="1"/>
  <c r="Q143" i="10"/>
  <c r="Z143" i="10" s="1"/>
  <c r="O144" i="10"/>
  <c r="X144" i="10" s="1"/>
  <c r="Q144" i="10"/>
  <c r="Z144" i="10" s="1"/>
  <c r="O145" i="10"/>
  <c r="X145" i="10" s="1"/>
  <c r="Q145" i="10"/>
  <c r="Z145" i="10" s="1"/>
  <c r="O146" i="10"/>
  <c r="X146" i="10" s="1"/>
  <c r="Q146" i="10"/>
  <c r="Z146" i="10" s="1"/>
  <c r="O147" i="10"/>
  <c r="X147" i="10" s="1"/>
  <c r="Q147" i="10"/>
  <c r="Z147" i="10" s="1"/>
  <c r="O148" i="10"/>
  <c r="X148" i="10" s="1"/>
  <c r="O149" i="10"/>
  <c r="X149" i="10" s="1"/>
  <c r="Q149" i="10"/>
  <c r="Z149" i="10" s="1"/>
  <c r="O150" i="10"/>
  <c r="X150" i="10" s="1"/>
  <c r="Q150" i="10"/>
  <c r="Z150" i="10" s="1"/>
  <c r="O151" i="10"/>
  <c r="X151" i="10" s="1"/>
  <c r="Q151" i="10"/>
  <c r="Z151" i="10" s="1"/>
  <c r="O152" i="10"/>
  <c r="X152" i="10" s="1"/>
  <c r="Q152" i="10"/>
  <c r="Z152" i="10" s="1"/>
  <c r="O153" i="10"/>
  <c r="X153" i="10" s="1"/>
  <c r="Q153" i="10"/>
  <c r="Z153" i="10" s="1"/>
  <c r="O154" i="10"/>
  <c r="X154" i="10" s="1"/>
  <c r="Q154" i="10"/>
  <c r="Z154" i="10" s="1"/>
  <c r="O155" i="10"/>
  <c r="X155" i="10" s="1"/>
  <c r="Q155" i="10"/>
  <c r="Z155" i="10" s="1"/>
  <c r="O156" i="10"/>
  <c r="X156" i="10" s="1"/>
  <c r="O157" i="10"/>
  <c r="X157" i="10" s="1"/>
  <c r="Q157" i="10"/>
  <c r="Z157" i="10" s="1"/>
  <c r="O158" i="10"/>
  <c r="X158" i="10" s="1"/>
  <c r="Q158" i="10"/>
  <c r="Z158" i="10" s="1"/>
  <c r="O159" i="10"/>
  <c r="X159" i="10" s="1"/>
  <c r="Q159" i="10"/>
  <c r="Z159" i="10" s="1"/>
  <c r="O160" i="10"/>
  <c r="X160" i="10" s="1"/>
  <c r="Q160" i="10"/>
  <c r="Z160" i="10" s="1"/>
  <c r="O161" i="10"/>
  <c r="X161" i="10" s="1"/>
  <c r="Q161" i="10"/>
  <c r="Z161" i="10" s="1"/>
  <c r="O162" i="10"/>
  <c r="X162" i="10" s="1"/>
  <c r="Q162" i="10"/>
  <c r="Z162" i="10" s="1"/>
  <c r="O163" i="10"/>
  <c r="X163" i="10" s="1"/>
  <c r="Q163" i="10"/>
  <c r="Z163" i="10" s="1"/>
  <c r="O164" i="10"/>
  <c r="X164" i="10" s="1"/>
  <c r="O165" i="10"/>
  <c r="X165" i="10" s="1"/>
  <c r="Q165" i="10"/>
  <c r="Z165" i="10" s="1"/>
  <c r="O166" i="10"/>
  <c r="X166" i="10" s="1"/>
  <c r="Q166" i="10"/>
  <c r="Z166" i="10" s="1"/>
  <c r="O167" i="10"/>
  <c r="X167" i="10" s="1"/>
  <c r="Q167" i="10"/>
  <c r="Z167" i="10" s="1"/>
  <c r="O168" i="10"/>
  <c r="X168" i="10" s="1"/>
  <c r="Q168" i="10"/>
  <c r="Z168" i="10" s="1"/>
  <c r="O169" i="10"/>
  <c r="X169" i="10" s="1"/>
  <c r="Q169" i="10"/>
  <c r="Z169" i="10" s="1"/>
  <c r="O170" i="10"/>
  <c r="X170" i="10" s="1"/>
  <c r="Q170" i="10"/>
  <c r="Z170" i="10" s="1"/>
  <c r="O171" i="10"/>
  <c r="X171" i="10" s="1"/>
  <c r="Q171" i="10"/>
  <c r="Z171" i="10" s="1"/>
  <c r="O172" i="10"/>
  <c r="X172" i="10" s="1"/>
  <c r="O173" i="10"/>
  <c r="X173" i="10" s="1"/>
  <c r="Q173" i="10"/>
  <c r="Z173" i="10" s="1"/>
  <c r="O174" i="10"/>
  <c r="X174" i="10" s="1"/>
  <c r="Q174" i="10"/>
  <c r="Z174" i="10" s="1"/>
  <c r="O175" i="10"/>
  <c r="X175" i="10" s="1"/>
  <c r="Q175" i="10"/>
  <c r="Z175" i="10" s="1"/>
  <c r="O176" i="10"/>
  <c r="X176" i="10" s="1"/>
  <c r="Q176" i="10"/>
  <c r="Z176" i="10" s="1"/>
  <c r="O177" i="10"/>
  <c r="X177" i="10" s="1"/>
  <c r="Q177" i="10"/>
  <c r="Z177" i="10" s="1"/>
  <c r="O178" i="10"/>
  <c r="X178" i="10" s="1"/>
  <c r="Q178" i="10"/>
  <c r="Z178" i="10" s="1"/>
  <c r="O179" i="10"/>
  <c r="X179" i="10" s="1"/>
  <c r="Q179" i="10"/>
  <c r="Z179" i="10" s="1"/>
  <c r="O180" i="10"/>
  <c r="X180" i="10" s="1"/>
  <c r="O181" i="10"/>
  <c r="X181" i="10" s="1"/>
  <c r="Q181" i="10"/>
  <c r="Z181" i="10" s="1"/>
  <c r="O182" i="10"/>
  <c r="X182" i="10" s="1"/>
  <c r="Q182" i="10"/>
  <c r="Z182" i="10" s="1"/>
  <c r="O183" i="10"/>
  <c r="X183" i="10" s="1"/>
  <c r="Q183" i="10"/>
  <c r="Z183" i="10" s="1"/>
  <c r="O184" i="10"/>
  <c r="X184" i="10" s="1"/>
  <c r="Q184" i="10"/>
  <c r="Z184" i="10" s="1"/>
  <c r="O185" i="10"/>
  <c r="X185" i="10" s="1"/>
  <c r="Q185" i="10"/>
  <c r="Z185" i="10" s="1"/>
  <c r="O186" i="10"/>
  <c r="X186" i="10" s="1"/>
  <c r="Q186" i="10"/>
  <c r="Z186" i="10" s="1"/>
  <c r="O187" i="10"/>
  <c r="X187" i="10" s="1"/>
  <c r="Q187" i="10"/>
  <c r="Z187" i="10" s="1"/>
  <c r="O188" i="10"/>
  <c r="X188" i="10" s="1"/>
  <c r="O189" i="10"/>
  <c r="X189" i="10" s="1"/>
  <c r="Q189" i="10"/>
  <c r="Z189" i="10" s="1"/>
  <c r="O190" i="10"/>
  <c r="X190" i="10" s="1"/>
  <c r="Q190" i="10"/>
  <c r="Z190" i="10" s="1"/>
  <c r="O191" i="10"/>
  <c r="X191" i="10" s="1"/>
  <c r="Q191" i="10"/>
  <c r="Z191" i="10" s="1"/>
  <c r="O192" i="10"/>
  <c r="X192" i="10" s="1"/>
  <c r="Q192" i="10"/>
  <c r="Z192" i="10" s="1"/>
  <c r="O193" i="10"/>
  <c r="X193" i="10" s="1"/>
  <c r="Q193" i="10"/>
  <c r="Z193" i="10" s="1"/>
  <c r="O194" i="10"/>
  <c r="X194" i="10" s="1"/>
  <c r="Q194" i="10"/>
  <c r="Z194" i="10" s="1"/>
  <c r="O195" i="10"/>
  <c r="X195" i="10" s="1"/>
  <c r="Q195" i="10"/>
  <c r="Z195" i="10" s="1"/>
  <c r="O196" i="10"/>
  <c r="X196" i="10" s="1"/>
  <c r="O197" i="10"/>
  <c r="X197" i="10" s="1"/>
  <c r="Q197" i="10"/>
  <c r="Z197" i="10" s="1"/>
  <c r="O198" i="10"/>
  <c r="X198" i="10" s="1"/>
  <c r="Q198" i="10"/>
  <c r="Z198" i="10" s="1"/>
  <c r="O199" i="10"/>
  <c r="X199" i="10" s="1"/>
  <c r="Q199" i="10"/>
  <c r="Z199" i="10" s="1"/>
  <c r="O200" i="10"/>
  <c r="X200" i="10" s="1"/>
  <c r="Q200" i="10"/>
  <c r="Z200" i="10" s="1"/>
  <c r="O201" i="10"/>
  <c r="X201" i="10" s="1"/>
  <c r="Q201" i="10"/>
  <c r="Z201" i="10" s="1"/>
  <c r="O202" i="10"/>
  <c r="X202" i="10" s="1"/>
  <c r="Q202" i="10"/>
  <c r="Z202" i="10" s="1"/>
  <c r="O203" i="10"/>
  <c r="X203" i="10" s="1"/>
  <c r="Q203" i="10"/>
  <c r="Z203" i="10" s="1"/>
  <c r="O204" i="10"/>
  <c r="X204" i="10" s="1"/>
  <c r="O205" i="10"/>
  <c r="X205" i="10" s="1"/>
  <c r="Q205" i="10"/>
  <c r="Z205" i="10" s="1"/>
  <c r="O206" i="10"/>
  <c r="X206" i="10" s="1"/>
  <c r="Q206" i="10"/>
  <c r="Z206" i="10" s="1"/>
  <c r="O207" i="10"/>
  <c r="X207" i="10" s="1"/>
  <c r="Q207" i="10"/>
  <c r="Z207" i="10" s="1"/>
  <c r="O208" i="10"/>
  <c r="X208" i="10" s="1"/>
  <c r="Q208" i="10"/>
  <c r="Z208" i="10" s="1"/>
  <c r="O209" i="10"/>
  <c r="X209" i="10" s="1"/>
  <c r="Q209" i="10"/>
  <c r="Z209" i="10" s="1"/>
  <c r="O210" i="10"/>
  <c r="X210" i="10" s="1"/>
  <c r="Q210" i="10"/>
  <c r="Z210" i="10" s="1"/>
  <c r="O211" i="10"/>
  <c r="X211" i="10" s="1"/>
  <c r="Q211" i="10"/>
  <c r="Z211" i="10" s="1"/>
  <c r="O212" i="10"/>
  <c r="X212" i="10" s="1"/>
  <c r="O213" i="10"/>
  <c r="X213" i="10" s="1"/>
  <c r="Q213" i="10"/>
  <c r="Z213" i="10" s="1"/>
  <c r="O214" i="10"/>
  <c r="X214" i="10" s="1"/>
  <c r="Q214" i="10"/>
  <c r="Z214" i="10" s="1"/>
  <c r="O215" i="10"/>
  <c r="X215" i="10" s="1"/>
  <c r="Q215" i="10"/>
  <c r="Z215" i="10" s="1"/>
  <c r="O216" i="10"/>
  <c r="X216" i="10" s="1"/>
  <c r="Q216" i="10"/>
  <c r="Z216" i="10" s="1"/>
  <c r="O217" i="10"/>
  <c r="X217" i="10" s="1"/>
  <c r="Q217" i="10"/>
  <c r="Z217" i="10" s="1"/>
  <c r="O218" i="10"/>
  <c r="X218" i="10" s="1"/>
  <c r="Q218" i="10"/>
  <c r="Z218" i="10" s="1"/>
  <c r="O219" i="10"/>
  <c r="X219" i="10" s="1"/>
  <c r="Q219" i="10"/>
  <c r="Z219" i="10" s="1"/>
  <c r="O220" i="10"/>
  <c r="X220" i="10" s="1"/>
  <c r="O221" i="10"/>
  <c r="X221" i="10" s="1"/>
  <c r="Q221" i="10"/>
  <c r="Z221" i="10" s="1"/>
  <c r="O222" i="10"/>
  <c r="X222" i="10" s="1"/>
  <c r="Q222" i="10"/>
  <c r="Z222" i="10" s="1"/>
  <c r="O223" i="10"/>
  <c r="X223" i="10" s="1"/>
  <c r="Q223" i="10"/>
  <c r="Z223" i="10" s="1"/>
  <c r="O224" i="10"/>
  <c r="X224" i="10" s="1"/>
  <c r="Q224" i="10"/>
  <c r="Z224" i="10" s="1"/>
  <c r="O225" i="10"/>
  <c r="X225" i="10" s="1"/>
  <c r="Q225" i="10"/>
  <c r="Z225" i="10" s="1"/>
  <c r="O226" i="10"/>
  <c r="X226" i="10" s="1"/>
  <c r="Q226" i="10"/>
  <c r="Z226" i="10" s="1"/>
  <c r="O227" i="10"/>
  <c r="X227" i="10" s="1"/>
  <c r="Q227" i="10"/>
  <c r="Z227" i="10" s="1"/>
  <c r="O228" i="10"/>
  <c r="X228" i="10" s="1"/>
  <c r="O229" i="10"/>
  <c r="X229" i="10" s="1"/>
  <c r="Q229" i="10"/>
  <c r="Z229" i="10" s="1"/>
  <c r="O230" i="10"/>
  <c r="X230" i="10" s="1"/>
  <c r="Q230" i="10"/>
  <c r="Z230" i="10" s="1"/>
  <c r="O231" i="10"/>
  <c r="X231" i="10" s="1"/>
  <c r="Q231" i="10"/>
  <c r="Z231" i="10" s="1"/>
  <c r="O232" i="10"/>
  <c r="X232" i="10" s="1"/>
  <c r="Q232" i="10"/>
  <c r="Z232" i="10" s="1"/>
  <c r="O233" i="10"/>
  <c r="X233" i="10" s="1"/>
  <c r="Q233" i="10"/>
  <c r="Z233" i="10" s="1"/>
  <c r="O234" i="10"/>
  <c r="X234" i="10" s="1"/>
  <c r="Q234" i="10"/>
  <c r="Z234" i="10" s="1"/>
  <c r="O235" i="10"/>
  <c r="X235" i="10" s="1"/>
  <c r="Q235" i="10"/>
  <c r="Z235" i="10" s="1"/>
  <c r="O236" i="10"/>
  <c r="X236" i="10" s="1"/>
  <c r="O237" i="10"/>
  <c r="X237" i="10" s="1"/>
  <c r="Q237" i="10"/>
  <c r="Z237" i="10" s="1"/>
  <c r="O238" i="10"/>
  <c r="X238" i="10" s="1"/>
  <c r="Q238" i="10"/>
  <c r="Z238" i="10" s="1"/>
  <c r="O239" i="10"/>
  <c r="X239" i="10" s="1"/>
  <c r="Q239" i="10"/>
  <c r="Z239" i="10" s="1"/>
  <c r="O240" i="10"/>
  <c r="X240" i="10" s="1"/>
  <c r="Q240" i="10"/>
  <c r="Z240" i="10" s="1"/>
  <c r="O241" i="10"/>
  <c r="X241" i="10" s="1"/>
  <c r="Q241" i="10"/>
  <c r="Z241" i="10" s="1"/>
  <c r="O242" i="10"/>
  <c r="X242" i="10" s="1"/>
  <c r="Q242" i="10"/>
  <c r="Z242" i="10" s="1"/>
  <c r="O243" i="10"/>
  <c r="X243" i="10" s="1"/>
  <c r="Q243" i="10"/>
  <c r="Z243" i="10" s="1"/>
  <c r="O244" i="10"/>
  <c r="X244" i="10" s="1"/>
  <c r="O245" i="10"/>
  <c r="X245" i="10" s="1"/>
  <c r="Q245" i="10"/>
  <c r="Z245" i="10" s="1"/>
  <c r="O246" i="10"/>
  <c r="X246" i="10" s="1"/>
  <c r="Q246" i="10"/>
  <c r="Z246" i="10" s="1"/>
  <c r="O247" i="10"/>
  <c r="X247" i="10" s="1"/>
  <c r="Q247" i="10"/>
  <c r="Z247" i="10" s="1"/>
  <c r="O248" i="10"/>
  <c r="X248" i="10" s="1"/>
  <c r="Q248" i="10"/>
  <c r="Z248" i="10" s="1"/>
  <c r="O249" i="10"/>
  <c r="X249" i="10" s="1"/>
  <c r="Q249" i="10"/>
  <c r="Z249" i="10" s="1"/>
  <c r="O250" i="10"/>
  <c r="X250" i="10" s="1"/>
  <c r="Q250" i="10"/>
  <c r="Z250" i="10" s="1"/>
  <c r="O251" i="10"/>
  <c r="X251" i="10" s="1"/>
  <c r="Q251" i="10"/>
  <c r="Z251" i="10" s="1"/>
  <c r="O252" i="10"/>
  <c r="X252" i="10" s="1"/>
  <c r="O253" i="10"/>
  <c r="X253" i="10" s="1"/>
  <c r="Q253" i="10"/>
  <c r="Z253" i="10" s="1"/>
  <c r="O254" i="10"/>
  <c r="X254" i="10" s="1"/>
  <c r="Q254" i="10"/>
  <c r="Z254" i="10" s="1"/>
  <c r="O255" i="10"/>
  <c r="X255" i="10" s="1"/>
  <c r="Q255" i="10"/>
  <c r="Z255" i="10" s="1"/>
  <c r="O256" i="10"/>
  <c r="X256" i="10" s="1"/>
  <c r="Q256" i="10"/>
  <c r="Z256" i="10" s="1"/>
  <c r="O257" i="10"/>
  <c r="X257" i="10" s="1"/>
  <c r="Q257" i="10"/>
  <c r="Z257" i="10" s="1"/>
  <c r="O258" i="10"/>
  <c r="X258" i="10" s="1"/>
  <c r="Q258" i="10"/>
  <c r="Z258" i="10" s="1"/>
  <c r="O259" i="10"/>
  <c r="X259" i="10" s="1"/>
  <c r="Q259" i="10"/>
  <c r="Z259" i="10" s="1"/>
  <c r="O260" i="10"/>
  <c r="X260" i="10" s="1"/>
  <c r="O261" i="10"/>
  <c r="X261" i="10" s="1"/>
  <c r="Q261" i="10"/>
  <c r="Z261" i="10" s="1"/>
  <c r="O262" i="10"/>
  <c r="X262" i="10" s="1"/>
  <c r="Q262" i="10"/>
  <c r="Z262" i="10" s="1"/>
  <c r="O263" i="10"/>
  <c r="X263" i="10" s="1"/>
  <c r="Q263" i="10"/>
  <c r="Z263" i="10" s="1"/>
  <c r="O264" i="10"/>
  <c r="X264" i="10" s="1"/>
  <c r="Q264" i="10"/>
  <c r="Z264" i="10" s="1"/>
  <c r="O265" i="10"/>
  <c r="X265" i="10" s="1"/>
  <c r="Q265" i="10"/>
  <c r="Z265" i="10" s="1"/>
  <c r="O266" i="10"/>
  <c r="X266" i="10" s="1"/>
  <c r="Q266" i="10"/>
  <c r="Z266" i="10" s="1"/>
  <c r="O267" i="10"/>
  <c r="X267" i="10" s="1"/>
  <c r="Q267" i="10"/>
  <c r="Z267" i="10" s="1"/>
  <c r="O268" i="10"/>
  <c r="X268" i="10" s="1"/>
  <c r="O269" i="10"/>
  <c r="X269" i="10" s="1"/>
  <c r="Q269" i="10"/>
  <c r="Z269" i="10" s="1"/>
  <c r="O270" i="10"/>
  <c r="X270" i="10" s="1"/>
  <c r="Q270" i="10"/>
  <c r="Z270" i="10" s="1"/>
  <c r="O271" i="10"/>
  <c r="X271" i="10" s="1"/>
  <c r="Q271" i="10"/>
  <c r="Z271" i="10" s="1"/>
  <c r="O272" i="10"/>
  <c r="X272" i="10" s="1"/>
  <c r="Q272" i="10"/>
  <c r="Z272" i="10" s="1"/>
  <c r="O273" i="10"/>
  <c r="X273" i="10" s="1"/>
  <c r="Q273" i="10"/>
  <c r="Z273" i="10" s="1"/>
  <c r="O274" i="10"/>
  <c r="X274" i="10" s="1"/>
  <c r="Q274" i="10"/>
  <c r="Z274" i="10" s="1"/>
  <c r="O275" i="10"/>
  <c r="X275" i="10" s="1"/>
  <c r="Q275" i="10"/>
  <c r="Z275" i="10" s="1"/>
  <c r="O276" i="10"/>
  <c r="X276" i="10" s="1"/>
  <c r="O277" i="10"/>
  <c r="X277" i="10" s="1"/>
  <c r="Q277" i="10"/>
  <c r="Z277" i="10" s="1"/>
  <c r="O278" i="10"/>
  <c r="X278" i="10" s="1"/>
  <c r="Q278" i="10"/>
  <c r="Z278" i="10" s="1"/>
  <c r="O279" i="10"/>
  <c r="X279" i="10" s="1"/>
  <c r="Q279" i="10"/>
  <c r="Z279" i="10" s="1"/>
  <c r="O280" i="10"/>
  <c r="X280" i="10" s="1"/>
  <c r="Q280" i="10"/>
  <c r="Z280" i="10" s="1"/>
  <c r="O281" i="10"/>
  <c r="X281" i="10" s="1"/>
  <c r="Q281" i="10"/>
  <c r="Z281" i="10" s="1"/>
  <c r="O282" i="10"/>
  <c r="X282" i="10" s="1"/>
  <c r="Q282" i="10"/>
  <c r="Z282" i="10" s="1"/>
  <c r="O283" i="10"/>
  <c r="X283" i="10" s="1"/>
  <c r="Q283" i="10"/>
  <c r="Z283" i="10" s="1"/>
  <c r="O284" i="10"/>
  <c r="X284" i="10" s="1"/>
  <c r="O285" i="10"/>
  <c r="X285" i="10" s="1"/>
  <c r="Q285" i="10"/>
  <c r="Z285" i="10" s="1"/>
  <c r="O286" i="10"/>
  <c r="X286" i="10" s="1"/>
  <c r="Q286" i="10"/>
  <c r="Z286" i="10" s="1"/>
  <c r="O287" i="10"/>
  <c r="X287" i="10" s="1"/>
  <c r="Q287" i="10"/>
  <c r="Z287" i="10" s="1"/>
  <c r="O288" i="10"/>
  <c r="X288" i="10" s="1"/>
  <c r="Q288" i="10"/>
  <c r="Z288" i="10" s="1"/>
  <c r="O289" i="10"/>
  <c r="X289" i="10" s="1"/>
  <c r="Q289" i="10"/>
  <c r="Z289" i="10" s="1"/>
  <c r="O290" i="10"/>
  <c r="X290" i="10" s="1"/>
  <c r="Q290" i="10"/>
  <c r="Z290" i="10" s="1"/>
  <c r="O291" i="10"/>
  <c r="X291" i="10" s="1"/>
  <c r="Q291" i="10"/>
  <c r="Z291" i="10" s="1"/>
  <c r="O292" i="10"/>
  <c r="X292" i="10" s="1"/>
  <c r="O293" i="10"/>
  <c r="X293" i="10" s="1"/>
  <c r="Q293" i="10"/>
  <c r="Z293" i="10" s="1"/>
  <c r="O294" i="10"/>
  <c r="X294" i="10" s="1"/>
  <c r="Q294" i="10"/>
  <c r="Z294" i="10" s="1"/>
  <c r="O295" i="10"/>
  <c r="X295" i="10" s="1"/>
  <c r="Q295" i="10"/>
  <c r="Z295" i="10" s="1"/>
  <c r="O296" i="10"/>
  <c r="X296" i="10" s="1"/>
  <c r="Q296" i="10"/>
  <c r="Z296" i="10" s="1"/>
  <c r="O297" i="10"/>
  <c r="X297" i="10" s="1"/>
  <c r="Q297" i="10"/>
  <c r="Z297" i="10" s="1"/>
  <c r="O298" i="10"/>
  <c r="X298" i="10" s="1"/>
  <c r="Q298" i="10"/>
  <c r="Z298" i="10" s="1"/>
  <c r="O299" i="10"/>
  <c r="X299" i="10" s="1"/>
  <c r="Q299" i="10"/>
  <c r="Z299" i="10" s="1"/>
  <c r="O300" i="10"/>
  <c r="X300" i="10" s="1"/>
  <c r="O301" i="10"/>
  <c r="X301" i="10" s="1"/>
  <c r="Q301" i="10"/>
  <c r="Z301" i="10" s="1"/>
  <c r="O302" i="10"/>
  <c r="X302" i="10" s="1"/>
  <c r="Q302" i="10"/>
  <c r="Z302" i="10" s="1"/>
  <c r="O303" i="10"/>
  <c r="X303" i="10" s="1"/>
  <c r="Q303" i="10"/>
  <c r="Z303" i="10" s="1"/>
  <c r="O304" i="10"/>
  <c r="X304" i="10" s="1"/>
  <c r="Q304" i="10"/>
  <c r="Z304" i="10" s="1"/>
  <c r="O305" i="10"/>
  <c r="X305" i="10" s="1"/>
  <c r="Q305" i="10"/>
  <c r="Z305" i="10" s="1"/>
  <c r="O306" i="10"/>
  <c r="X306" i="10" s="1"/>
  <c r="Q306" i="10"/>
  <c r="Z306" i="10" s="1"/>
  <c r="O307" i="10"/>
  <c r="X307" i="10" s="1"/>
  <c r="Q307" i="10"/>
  <c r="Z307" i="10" s="1"/>
  <c r="O308" i="10"/>
  <c r="X308" i="10" s="1"/>
  <c r="O309" i="10"/>
  <c r="X309" i="10" s="1"/>
  <c r="Q309" i="10"/>
  <c r="Z309" i="10" s="1"/>
  <c r="O310" i="10"/>
  <c r="X310" i="10" s="1"/>
  <c r="Q310" i="10"/>
  <c r="Z310" i="10" s="1"/>
  <c r="O311" i="10"/>
  <c r="X311" i="10" s="1"/>
  <c r="Q311" i="10"/>
  <c r="Z311" i="10" s="1"/>
  <c r="O312" i="10"/>
  <c r="X312" i="10" s="1"/>
  <c r="Q312" i="10"/>
  <c r="Z312" i="10" s="1"/>
  <c r="O313" i="10"/>
  <c r="X313" i="10" s="1"/>
  <c r="Q313" i="10"/>
  <c r="Z313" i="10" s="1"/>
  <c r="O314" i="10"/>
  <c r="X314" i="10" s="1"/>
  <c r="Q314" i="10"/>
  <c r="Z314" i="10" s="1"/>
  <c r="O315" i="10"/>
  <c r="X315" i="10" s="1"/>
  <c r="Q315" i="10"/>
  <c r="Z315" i="10" s="1"/>
  <c r="O316" i="10"/>
  <c r="X316" i="10" s="1"/>
  <c r="O317" i="10"/>
  <c r="X317" i="10" s="1"/>
  <c r="Q317" i="10"/>
  <c r="Z317" i="10" s="1"/>
  <c r="O318" i="10"/>
  <c r="X318" i="10" s="1"/>
  <c r="Q318" i="10"/>
  <c r="Z318" i="10" s="1"/>
  <c r="O319" i="10"/>
  <c r="X319" i="10" s="1"/>
  <c r="Q319" i="10"/>
  <c r="Z319" i="10" s="1"/>
  <c r="O320" i="10"/>
  <c r="X320" i="10" s="1"/>
  <c r="Q320" i="10"/>
  <c r="Z320" i="10" s="1"/>
  <c r="O321" i="10"/>
  <c r="X321" i="10" s="1"/>
  <c r="Q321" i="10"/>
  <c r="Z321" i="10" s="1"/>
  <c r="O322" i="10"/>
  <c r="X322" i="10" s="1"/>
  <c r="Q322" i="10"/>
  <c r="Z322" i="10" s="1"/>
  <c r="O323" i="10"/>
  <c r="X323" i="10" s="1"/>
  <c r="Q323" i="10"/>
  <c r="Z323" i="10" s="1"/>
  <c r="O324" i="10"/>
  <c r="X324" i="10" s="1"/>
  <c r="O325" i="10"/>
  <c r="X325" i="10" s="1"/>
  <c r="Q325" i="10"/>
  <c r="Z325" i="10" s="1"/>
  <c r="O326" i="10"/>
  <c r="X326" i="10" s="1"/>
  <c r="Q326" i="10"/>
  <c r="Z326" i="10" s="1"/>
  <c r="O327" i="10"/>
  <c r="X327" i="10" s="1"/>
  <c r="Q327" i="10"/>
  <c r="Z327" i="10" s="1"/>
  <c r="O328" i="10"/>
  <c r="X328" i="10" s="1"/>
  <c r="Q328" i="10"/>
  <c r="Z328" i="10" s="1"/>
  <c r="O329" i="10"/>
  <c r="X329" i="10" s="1"/>
  <c r="Q329" i="10"/>
  <c r="Z329" i="10" s="1"/>
  <c r="O330" i="10"/>
  <c r="X330" i="10" s="1"/>
  <c r="Q330" i="10"/>
  <c r="Z330" i="10" s="1"/>
  <c r="O331" i="10"/>
  <c r="X331" i="10" s="1"/>
  <c r="Q331" i="10"/>
  <c r="Z331" i="10" s="1"/>
  <c r="O332" i="10"/>
  <c r="X332" i="10" s="1"/>
  <c r="O333" i="10"/>
  <c r="X333" i="10" s="1"/>
  <c r="Q333" i="10"/>
  <c r="Z333" i="10" s="1"/>
  <c r="O334" i="10"/>
  <c r="X334" i="10" s="1"/>
  <c r="Q334" i="10"/>
  <c r="Z334" i="10" s="1"/>
  <c r="O335" i="10"/>
  <c r="X335" i="10" s="1"/>
  <c r="Q335" i="10"/>
  <c r="Z335" i="10" s="1"/>
  <c r="O336" i="10"/>
  <c r="X336" i="10" s="1"/>
  <c r="Q336" i="10"/>
  <c r="Z336" i="10" s="1"/>
  <c r="O337" i="10"/>
  <c r="X337" i="10" s="1"/>
  <c r="Q337" i="10"/>
  <c r="Z337" i="10" s="1"/>
  <c r="O338" i="10"/>
  <c r="X338" i="10" s="1"/>
  <c r="Q338" i="10"/>
  <c r="Z338" i="10" s="1"/>
  <c r="O339" i="10"/>
  <c r="X339" i="10" s="1"/>
  <c r="Q339" i="10"/>
  <c r="Z339" i="10" s="1"/>
  <c r="O340" i="10"/>
  <c r="X340" i="10" s="1"/>
  <c r="O341" i="10"/>
  <c r="X341" i="10" s="1"/>
  <c r="Q341" i="10"/>
  <c r="Z341" i="10" s="1"/>
  <c r="O342" i="10"/>
  <c r="X342" i="10" s="1"/>
  <c r="Q342" i="10"/>
  <c r="Z342" i="10" s="1"/>
  <c r="O343" i="10"/>
  <c r="X343" i="10" s="1"/>
  <c r="Q343" i="10"/>
  <c r="Z343" i="10" s="1"/>
  <c r="O344" i="10"/>
  <c r="X344" i="10" s="1"/>
  <c r="Q344" i="10"/>
  <c r="Z344" i="10" s="1"/>
  <c r="O345" i="10"/>
  <c r="X345" i="10" s="1"/>
  <c r="Q345" i="10"/>
  <c r="Z345" i="10" s="1"/>
  <c r="O346" i="10"/>
  <c r="X346" i="10" s="1"/>
  <c r="Q346" i="10"/>
  <c r="Z346" i="10" s="1"/>
  <c r="O347" i="10"/>
  <c r="X347" i="10" s="1"/>
  <c r="Q347" i="10"/>
  <c r="Z347" i="10" s="1"/>
  <c r="O348" i="10"/>
  <c r="X348" i="10" s="1"/>
  <c r="O349" i="10"/>
  <c r="X349" i="10" s="1"/>
  <c r="Q349" i="10"/>
  <c r="Z349" i="10" s="1"/>
  <c r="O350" i="10"/>
  <c r="X350" i="10" s="1"/>
  <c r="Q350" i="10"/>
  <c r="Z350" i="10" s="1"/>
  <c r="O351" i="10"/>
  <c r="X351" i="10" s="1"/>
  <c r="Q351" i="10"/>
  <c r="Z351" i="10" s="1"/>
  <c r="O352" i="10"/>
  <c r="X352" i="10" s="1"/>
  <c r="Q352" i="10"/>
  <c r="Z352" i="10" s="1"/>
  <c r="Q4" i="10"/>
  <c r="Z4" i="10" s="1"/>
  <c r="I351" i="8" l="1"/>
  <c r="H351" i="8"/>
  <c r="G351" i="8"/>
  <c r="L351" i="8" s="1"/>
  <c r="E351" i="8"/>
  <c r="C354" i="9"/>
  <c r="K351" i="8" l="1"/>
  <c r="F351" i="8" s="1"/>
  <c r="D351" i="8" s="1"/>
  <c r="E7" i="10" l="1"/>
  <c r="E11" i="10"/>
  <c r="E15" i="10"/>
  <c r="E19" i="10"/>
  <c r="E23" i="10"/>
  <c r="E27" i="10"/>
  <c r="E31" i="10"/>
  <c r="E35" i="10"/>
  <c r="E39" i="10"/>
  <c r="E43" i="10"/>
  <c r="E47" i="10"/>
  <c r="E51" i="10"/>
  <c r="E55" i="10"/>
  <c r="E59" i="10"/>
  <c r="E63" i="10"/>
  <c r="E67" i="10"/>
  <c r="E71" i="10"/>
  <c r="E75" i="10"/>
  <c r="E79" i="10"/>
  <c r="E83" i="10"/>
  <c r="E87" i="10"/>
  <c r="E91" i="10"/>
  <c r="E95" i="10"/>
  <c r="E99" i="10"/>
  <c r="E103" i="10"/>
  <c r="E107" i="10"/>
  <c r="E111" i="10"/>
  <c r="E115" i="10"/>
  <c r="E119" i="10"/>
  <c r="E123" i="10"/>
  <c r="E127" i="10"/>
  <c r="E131" i="10"/>
  <c r="E135" i="10"/>
  <c r="E139" i="10"/>
  <c r="E143" i="10"/>
  <c r="E147" i="10"/>
  <c r="E151" i="10"/>
  <c r="E155" i="10"/>
  <c r="E159" i="10"/>
  <c r="E163" i="10"/>
  <c r="E167" i="10"/>
  <c r="E171" i="10"/>
  <c r="E175" i="10"/>
  <c r="E179" i="10"/>
  <c r="E183" i="10"/>
  <c r="E187" i="10"/>
  <c r="E191" i="10"/>
  <c r="E195" i="10"/>
  <c r="E199" i="10"/>
  <c r="E203" i="10"/>
  <c r="E207" i="10"/>
  <c r="E211" i="10"/>
  <c r="E215" i="10"/>
  <c r="E219" i="10"/>
  <c r="E223" i="10"/>
  <c r="E227" i="10"/>
  <c r="E231" i="10"/>
  <c r="E235" i="10"/>
  <c r="E239" i="10"/>
  <c r="E243" i="10"/>
  <c r="E247" i="10"/>
  <c r="E251" i="10"/>
  <c r="E255" i="10"/>
  <c r="E259" i="10"/>
  <c r="E263" i="10"/>
  <c r="E267" i="10"/>
  <c r="E271" i="10"/>
  <c r="E275" i="10"/>
  <c r="E279" i="10"/>
  <c r="E283" i="10"/>
  <c r="E287" i="10"/>
  <c r="E291" i="10"/>
  <c r="E295" i="10"/>
  <c r="E299" i="10"/>
  <c r="E303" i="10"/>
  <c r="E307" i="10"/>
  <c r="E311" i="10"/>
  <c r="E315" i="10"/>
  <c r="E319" i="10"/>
  <c r="E323" i="10"/>
  <c r="E327" i="10"/>
  <c r="E331" i="10"/>
  <c r="E335" i="10"/>
  <c r="E339" i="10"/>
  <c r="E343" i="10"/>
  <c r="E347" i="10"/>
  <c r="E351" i="10"/>
  <c r="E17" i="10"/>
  <c r="C188" i="9"/>
  <c r="C189" i="9"/>
  <c r="C190" i="9"/>
  <c r="C191" i="9"/>
  <c r="C192" i="9"/>
  <c r="C193" i="9"/>
  <c r="G319" i="8"/>
  <c r="F319" i="8" s="1"/>
  <c r="D319" i="8" s="1"/>
  <c r="G325" i="8"/>
  <c r="F325" i="8" s="1"/>
  <c r="D325" i="8" s="1"/>
  <c r="L319" i="8"/>
  <c r="L325" i="8"/>
  <c r="H318" i="8"/>
  <c r="I318" i="8"/>
  <c r="H319" i="8"/>
  <c r="I319" i="8"/>
  <c r="H322" i="8"/>
  <c r="I322" i="8"/>
  <c r="H323" i="8"/>
  <c r="H325" i="8"/>
  <c r="I325" i="8"/>
  <c r="H326" i="8"/>
  <c r="I326" i="8"/>
  <c r="H329" i="8"/>
  <c r="I329" i="8"/>
  <c r="E315" i="8"/>
  <c r="E319" i="8"/>
  <c r="E321" i="8"/>
  <c r="E325" i="8"/>
  <c r="C333" i="9"/>
  <c r="E330" i="8" s="1"/>
  <c r="C332" i="9"/>
  <c r="E329" i="8" s="1"/>
  <c r="C331" i="9"/>
  <c r="E328" i="8" s="1"/>
  <c r="C330" i="9"/>
  <c r="E327" i="8" s="1"/>
  <c r="C329" i="9"/>
  <c r="E326" i="8" s="1"/>
  <c r="C328" i="9"/>
  <c r="C324" i="9"/>
  <c r="C325" i="9"/>
  <c r="E322" i="8" s="1"/>
  <c r="C326" i="9"/>
  <c r="E323" i="8" s="1"/>
  <c r="C323" i="9"/>
  <c r="E320" i="8" s="1"/>
  <c r="C322" i="9"/>
  <c r="C321" i="9"/>
  <c r="E318" i="8" s="1"/>
  <c r="F333" i="9"/>
  <c r="I330" i="8" s="1"/>
  <c r="E333" i="9"/>
  <c r="H330" i="8" s="1"/>
  <c r="F331" i="9"/>
  <c r="I328" i="8" s="1"/>
  <c r="E331" i="9"/>
  <c r="H328" i="8" s="1"/>
  <c r="F330" i="9"/>
  <c r="I327" i="8" s="1"/>
  <c r="E330" i="9"/>
  <c r="H327" i="8" s="1"/>
  <c r="F326" i="9"/>
  <c r="I323" i="8" s="1"/>
  <c r="E326" i="9"/>
  <c r="F324" i="9"/>
  <c r="I321" i="8" s="1"/>
  <c r="E324" i="9"/>
  <c r="H321" i="8" s="1"/>
  <c r="F323" i="9"/>
  <c r="I320" i="8" s="1"/>
  <c r="E323" i="9"/>
  <c r="H320" i="8" s="1"/>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E25" i="8"/>
  <c r="H25" i="8"/>
  <c r="C28" i="9"/>
  <c r="E28" i="9"/>
  <c r="F28" i="9"/>
  <c r="I25" i="8" s="1"/>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H350" i="8"/>
  <c r="I350" i="8"/>
  <c r="C352" i="9"/>
  <c r="C353" i="9"/>
  <c r="E350" i="8" s="1"/>
  <c r="AK5" i="10"/>
  <c r="AK6" i="10"/>
  <c r="AK7" i="10"/>
  <c r="AK8" i="10"/>
  <c r="AK9" i="10"/>
  <c r="AK10" i="10"/>
  <c r="AK11" i="10"/>
  <c r="AK13" i="10"/>
  <c r="AK14" i="10"/>
  <c r="AK15" i="10"/>
  <c r="AK16" i="10"/>
  <c r="AK17" i="10"/>
  <c r="AK18" i="10"/>
  <c r="AK19" i="10"/>
  <c r="AK21" i="10"/>
  <c r="AK22" i="10"/>
  <c r="AK23" i="10"/>
  <c r="AK24" i="10"/>
  <c r="AK25" i="10"/>
  <c r="AK26" i="10"/>
  <c r="AK27" i="10"/>
  <c r="AK29" i="10"/>
  <c r="AK30" i="10"/>
  <c r="AK31" i="10"/>
  <c r="AK32" i="10"/>
  <c r="AK33" i="10"/>
  <c r="AK34" i="10"/>
  <c r="AK35" i="10"/>
  <c r="AK37" i="10"/>
  <c r="AK38" i="10"/>
  <c r="AK39" i="10"/>
  <c r="AK40" i="10"/>
  <c r="AK41" i="10"/>
  <c r="AK42" i="10"/>
  <c r="AK43" i="10"/>
  <c r="AK45" i="10"/>
  <c r="AK46" i="10"/>
  <c r="AK47" i="10"/>
  <c r="AK48" i="10"/>
  <c r="AK49" i="10"/>
  <c r="AK50" i="10"/>
  <c r="AK51" i="10"/>
  <c r="AK53" i="10"/>
  <c r="AK54" i="10"/>
  <c r="AK55" i="10"/>
  <c r="AK56" i="10"/>
  <c r="AK57" i="10"/>
  <c r="AK58" i="10"/>
  <c r="AK59" i="10"/>
  <c r="AK61" i="10"/>
  <c r="AK62" i="10"/>
  <c r="AK63" i="10"/>
  <c r="AK64" i="10"/>
  <c r="AK65" i="10"/>
  <c r="AK66" i="10"/>
  <c r="AK67" i="10"/>
  <c r="AK69" i="10"/>
  <c r="AK70" i="10"/>
  <c r="AK71" i="10"/>
  <c r="AK72" i="10"/>
  <c r="AK73" i="10"/>
  <c r="AK74" i="10"/>
  <c r="AK75" i="10"/>
  <c r="AK77" i="10"/>
  <c r="AK78" i="10"/>
  <c r="AK79" i="10"/>
  <c r="AK80" i="10"/>
  <c r="AK81" i="10"/>
  <c r="AK82" i="10"/>
  <c r="AK83" i="10"/>
  <c r="AK85" i="10"/>
  <c r="AK86" i="10"/>
  <c r="AK87" i="10"/>
  <c r="AK88" i="10"/>
  <c r="AK89" i="10"/>
  <c r="AK90" i="10"/>
  <c r="AK91" i="10"/>
  <c r="AK93" i="10"/>
  <c r="AK94" i="10"/>
  <c r="AK95" i="10"/>
  <c r="AK96" i="10"/>
  <c r="AK97" i="10"/>
  <c r="AK98" i="10"/>
  <c r="AK99" i="10"/>
  <c r="AK101" i="10"/>
  <c r="AK102" i="10"/>
  <c r="AK103" i="10"/>
  <c r="AK104" i="10"/>
  <c r="AK105" i="10"/>
  <c r="AK106" i="10"/>
  <c r="AK107" i="10"/>
  <c r="AK109" i="10"/>
  <c r="AK110" i="10"/>
  <c r="AK111" i="10"/>
  <c r="AK112" i="10"/>
  <c r="AK113" i="10"/>
  <c r="AK114" i="10"/>
  <c r="AK115" i="10"/>
  <c r="AK117" i="10"/>
  <c r="AK118" i="10"/>
  <c r="AK119" i="10"/>
  <c r="AK120" i="10"/>
  <c r="AK121" i="10"/>
  <c r="AK122" i="10"/>
  <c r="AK123" i="10"/>
  <c r="AK125" i="10"/>
  <c r="AK126" i="10"/>
  <c r="AK127" i="10"/>
  <c r="AK128" i="10"/>
  <c r="AK129" i="10"/>
  <c r="AK130" i="10"/>
  <c r="AK131" i="10"/>
  <c r="AK133" i="10"/>
  <c r="AK134" i="10"/>
  <c r="AK135" i="10"/>
  <c r="AK136" i="10"/>
  <c r="AK137" i="10"/>
  <c r="AK138" i="10"/>
  <c r="AK139" i="10"/>
  <c r="AK141" i="10"/>
  <c r="AK142" i="10"/>
  <c r="AK143" i="10"/>
  <c r="AK144" i="10"/>
  <c r="AK145" i="10"/>
  <c r="AK146" i="10"/>
  <c r="AK147" i="10"/>
  <c r="AK149" i="10"/>
  <c r="AK150" i="10"/>
  <c r="AK151" i="10"/>
  <c r="AK152" i="10"/>
  <c r="AK153" i="10"/>
  <c r="AK154" i="10"/>
  <c r="AK155" i="10"/>
  <c r="AK157" i="10"/>
  <c r="AK158" i="10"/>
  <c r="AK159" i="10"/>
  <c r="AK160" i="10"/>
  <c r="AK161" i="10"/>
  <c r="AK162" i="10"/>
  <c r="AK163" i="10"/>
  <c r="AK165" i="10"/>
  <c r="AK166" i="10"/>
  <c r="AK167" i="10"/>
  <c r="AK168" i="10"/>
  <c r="AK169" i="10"/>
  <c r="AK170" i="10"/>
  <c r="AK171" i="10"/>
  <c r="AK173" i="10"/>
  <c r="AK174" i="10"/>
  <c r="AK175" i="10"/>
  <c r="AK176" i="10"/>
  <c r="AK177" i="10"/>
  <c r="AK178" i="10"/>
  <c r="AK179" i="10"/>
  <c r="AK181" i="10"/>
  <c r="AK182" i="10"/>
  <c r="AK183" i="10"/>
  <c r="AK184" i="10"/>
  <c r="AK185" i="10"/>
  <c r="AK186" i="10"/>
  <c r="AK187" i="10"/>
  <c r="AK189" i="10"/>
  <c r="AK190" i="10"/>
  <c r="AK191" i="10"/>
  <c r="AK192" i="10"/>
  <c r="AK193" i="10"/>
  <c r="AK194" i="10"/>
  <c r="AK195" i="10"/>
  <c r="AK197" i="10"/>
  <c r="AK198" i="10"/>
  <c r="AK199" i="10"/>
  <c r="AK200" i="10"/>
  <c r="AK201" i="10"/>
  <c r="AK202" i="10"/>
  <c r="AK203" i="10"/>
  <c r="AK205" i="10"/>
  <c r="AK206" i="10"/>
  <c r="AK207" i="10"/>
  <c r="AK208" i="10"/>
  <c r="AK209" i="10"/>
  <c r="AK210" i="10"/>
  <c r="AK211" i="10"/>
  <c r="AK213" i="10"/>
  <c r="AK214" i="10"/>
  <c r="AK215" i="10"/>
  <c r="AK216" i="10"/>
  <c r="AK217" i="10"/>
  <c r="AK218" i="10"/>
  <c r="AK219" i="10"/>
  <c r="AK221" i="10"/>
  <c r="AK222" i="10"/>
  <c r="AK223" i="10"/>
  <c r="AK224" i="10"/>
  <c r="AK225" i="10"/>
  <c r="AK226" i="10"/>
  <c r="AK227" i="10"/>
  <c r="AK229" i="10"/>
  <c r="AK230" i="10"/>
  <c r="AK231" i="10"/>
  <c r="AK232" i="10"/>
  <c r="AK233" i="10"/>
  <c r="AK234" i="10"/>
  <c r="AK235" i="10"/>
  <c r="AK237" i="10"/>
  <c r="AK238" i="10"/>
  <c r="AK239" i="10"/>
  <c r="AK240" i="10"/>
  <c r="AK241" i="10"/>
  <c r="AK242" i="10"/>
  <c r="AK243" i="10"/>
  <c r="AK245" i="10"/>
  <c r="AK246" i="10"/>
  <c r="AK247" i="10"/>
  <c r="AK248" i="10"/>
  <c r="AK249" i="10"/>
  <c r="AK250" i="10"/>
  <c r="AK251" i="10"/>
  <c r="AK253" i="10"/>
  <c r="AK254" i="10"/>
  <c r="AK255" i="10"/>
  <c r="AK256" i="10"/>
  <c r="AK257" i="10"/>
  <c r="AK258" i="10"/>
  <c r="AK259" i="10"/>
  <c r="AK261" i="10"/>
  <c r="AK262" i="10"/>
  <c r="AK263" i="10"/>
  <c r="AK264" i="10"/>
  <c r="AK265" i="10"/>
  <c r="AK266" i="10"/>
  <c r="AK267" i="10"/>
  <c r="AK269" i="10"/>
  <c r="AK270" i="10"/>
  <c r="AK271" i="10"/>
  <c r="AK272" i="10"/>
  <c r="AK273" i="10"/>
  <c r="AK274" i="10"/>
  <c r="AK275" i="10"/>
  <c r="AK277" i="10"/>
  <c r="AK278" i="10"/>
  <c r="AK279" i="10"/>
  <c r="AK280" i="10"/>
  <c r="AK281" i="10"/>
  <c r="AK282" i="10"/>
  <c r="AK283" i="10"/>
  <c r="AK285" i="10"/>
  <c r="AK286" i="10"/>
  <c r="AK287" i="10"/>
  <c r="AK288" i="10"/>
  <c r="AK289" i="10"/>
  <c r="AK290" i="10"/>
  <c r="AK291" i="10"/>
  <c r="AK293" i="10"/>
  <c r="AK294" i="10"/>
  <c r="AK295" i="10"/>
  <c r="AK296" i="10"/>
  <c r="AK297" i="10"/>
  <c r="AK298" i="10"/>
  <c r="AK299" i="10"/>
  <c r="AK301" i="10"/>
  <c r="AK302" i="10"/>
  <c r="AK303" i="10"/>
  <c r="AK304" i="10"/>
  <c r="AK305" i="10"/>
  <c r="AK306" i="10"/>
  <c r="AK307" i="10"/>
  <c r="AK309" i="10"/>
  <c r="AK310" i="10"/>
  <c r="AK311" i="10"/>
  <c r="AK312" i="10"/>
  <c r="AK313" i="10"/>
  <c r="AK314" i="10"/>
  <c r="AK315" i="10"/>
  <c r="AK317" i="10"/>
  <c r="AK318" i="10"/>
  <c r="AK319" i="10"/>
  <c r="AK320" i="10"/>
  <c r="AK321" i="10"/>
  <c r="AK322" i="10"/>
  <c r="AK323" i="10"/>
  <c r="AK325" i="10"/>
  <c r="AK326" i="10"/>
  <c r="AK327" i="10"/>
  <c r="AK328" i="10"/>
  <c r="AK329" i="10"/>
  <c r="AK330" i="10"/>
  <c r="AK331" i="10"/>
  <c r="AK333" i="10"/>
  <c r="AK334" i="10"/>
  <c r="AK335" i="10"/>
  <c r="AK336" i="10"/>
  <c r="AK337" i="10"/>
  <c r="AK338" i="10"/>
  <c r="AK339" i="10"/>
  <c r="AK341" i="10"/>
  <c r="AK342" i="10"/>
  <c r="AK343" i="10"/>
  <c r="AK344" i="10"/>
  <c r="AK345" i="10"/>
  <c r="AK346" i="10"/>
  <c r="AK347" i="10"/>
  <c r="AK349" i="10"/>
  <c r="AK350" i="10"/>
  <c r="AK351" i="10"/>
  <c r="AK352" i="10"/>
  <c r="AK4" i="10"/>
  <c r="AE5" i="10"/>
  <c r="AE6" i="10"/>
  <c r="AE7" i="10"/>
  <c r="AE8" i="10"/>
  <c r="AE9" i="10"/>
  <c r="AE10" i="10"/>
  <c r="AE11" i="10"/>
  <c r="AE13" i="10"/>
  <c r="AE14" i="10"/>
  <c r="AE15" i="10"/>
  <c r="AE16" i="10"/>
  <c r="AE17" i="10"/>
  <c r="AE18" i="10"/>
  <c r="AE19" i="10"/>
  <c r="AE21" i="10"/>
  <c r="AE22" i="10"/>
  <c r="AE23" i="10"/>
  <c r="AE24" i="10"/>
  <c r="AE25" i="10"/>
  <c r="AE26" i="10"/>
  <c r="AE27" i="10"/>
  <c r="AE29" i="10"/>
  <c r="AE30" i="10"/>
  <c r="AE31" i="10"/>
  <c r="AE32" i="10"/>
  <c r="AE33" i="10"/>
  <c r="AE34" i="10"/>
  <c r="AE35" i="10"/>
  <c r="AE37" i="10"/>
  <c r="AE38" i="10"/>
  <c r="AE39" i="10"/>
  <c r="AE40" i="10"/>
  <c r="AE41" i="10"/>
  <c r="AE42" i="10"/>
  <c r="AE43" i="10"/>
  <c r="AE45" i="10"/>
  <c r="AE46" i="10"/>
  <c r="AE47" i="10"/>
  <c r="AE48" i="10"/>
  <c r="AE49" i="10"/>
  <c r="AE50" i="10"/>
  <c r="AE51" i="10"/>
  <c r="AE53" i="10"/>
  <c r="AE54" i="10"/>
  <c r="AE55" i="10"/>
  <c r="AE56" i="10"/>
  <c r="AE57" i="10"/>
  <c r="AE58" i="10"/>
  <c r="AE59" i="10"/>
  <c r="AE61" i="10"/>
  <c r="AE62" i="10"/>
  <c r="AE63" i="10"/>
  <c r="AE64" i="10"/>
  <c r="AE65" i="10"/>
  <c r="AE66" i="10"/>
  <c r="AE67" i="10"/>
  <c r="AE69" i="10"/>
  <c r="AE70" i="10"/>
  <c r="AE71" i="10"/>
  <c r="AE72" i="10"/>
  <c r="AE73" i="10"/>
  <c r="AE74" i="10"/>
  <c r="AE75" i="10"/>
  <c r="AE77" i="10"/>
  <c r="AE78" i="10"/>
  <c r="AE79" i="10"/>
  <c r="AE80" i="10"/>
  <c r="AE81" i="10"/>
  <c r="AE82" i="10"/>
  <c r="AE83" i="10"/>
  <c r="AE85" i="10"/>
  <c r="AE86" i="10"/>
  <c r="AE87" i="10"/>
  <c r="AE88" i="10"/>
  <c r="AE89" i="10"/>
  <c r="AE90" i="10"/>
  <c r="AE91" i="10"/>
  <c r="AE93" i="10"/>
  <c r="AE94" i="10"/>
  <c r="AE95" i="10"/>
  <c r="AE96" i="10"/>
  <c r="AE97" i="10"/>
  <c r="AE98" i="10"/>
  <c r="AE99" i="10"/>
  <c r="AE101" i="10"/>
  <c r="AE102" i="10"/>
  <c r="AE103" i="10"/>
  <c r="AE104" i="10"/>
  <c r="AE105" i="10"/>
  <c r="AE106" i="10"/>
  <c r="AE107" i="10"/>
  <c r="AE109" i="10"/>
  <c r="AE110" i="10"/>
  <c r="AE111" i="10"/>
  <c r="AE112" i="10"/>
  <c r="AE113" i="10"/>
  <c r="AE114" i="10"/>
  <c r="AE115" i="10"/>
  <c r="AE117" i="10"/>
  <c r="AE118" i="10"/>
  <c r="AE119" i="10"/>
  <c r="AE120" i="10"/>
  <c r="AE121" i="10"/>
  <c r="AE122" i="10"/>
  <c r="AE123" i="10"/>
  <c r="AE125" i="10"/>
  <c r="AE126" i="10"/>
  <c r="AE127" i="10"/>
  <c r="AE128" i="10"/>
  <c r="AE129" i="10"/>
  <c r="AE130" i="10"/>
  <c r="AE131" i="10"/>
  <c r="AE133" i="10"/>
  <c r="AE134" i="10"/>
  <c r="AE135" i="10"/>
  <c r="AE136" i="10"/>
  <c r="AE137" i="10"/>
  <c r="AE138" i="10"/>
  <c r="AE139" i="10"/>
  <c r="AE141" i="10"/>
  <c r="AE142" i="10"/>
  <c r="AE143" i="10"/>
  <c r="AE144" i="10"/>
  <c r="AE145" i="10"/>
  <c r="AE146" i="10"/>
  <c r="AE147" i="10"/>
  <c r="AE149" i="10"/>
  <c r="AE150" i="10"/>
  <c r="AE151" i="10"/>
  <c r="AE152" i="10"/>
  <c r="AE153" i="10"/>
  <c r="AE154" i="10"/>
  <c r="AE155" i="10"/>
  <c r="AE157" i="10"/>
  <c r="AE158" i="10"/>
  <c r="AE159" i="10"/>
  <c r="AE160" i="10"/>
  <c r="AE161" i="10"/>
  <c r="AE162" i="10"/>
  <c r="AE163" i="10"/>
  <c r="AE165" i="10"/>
  <c r="AE166" i="10"/>
  <c r="AE167" i="10"/>
  <c r="AE168" i="10"/>
  <c r="AE169" i="10"/>
  <c r="AE170" i="10"/>
  <c r="AE171" i="10"/>
  <c r="AE173" i="10"/>
  <c r="AE174" i="10"/>
  <c r="AE175" i="10"/>
  <c r="AE176" i="10"/>
  <c r="AE177" i="10"/>
  <c r="AE178" i="10"/>
  <c r="AE179" i="10"/>
  <c r="AE181" i="10"/>
  <c r="AE182" i="10"/>
  <c r="AE183" i="10"/>
  <c r="AE184" i="10"/>
  <c r="AE185" i="10"/>
  <c r="AE186" i="10"/>
  <c r="AE187" i="10"/>
  <c r="AE189" i="10"/>
  <c r="AE190" i="10"/>
  <c r="AE191" i="10"/>
  <c r="AE192" i="10"/>
  <c r="AE193" i="10"/>
  <c r="AE194" i="10"/>
  <c r="AE195" i="10"/>
  <c r="AE197" i="10"/>
  <c r="AE198" i="10"/>
  <c r="AE199" i="10"/>
  <c r="AE200" i="10"/>
  <c r="AE201" i="10"/>
  <c r="AE202" i="10"/>
  <c r="AE203" i="10"/>
  <c r="AE205" i="10"/>
  <c r="AE206" i="10"/>
  <c r="AE207" i="10"/>
  <c r="AE208" i="10"/>
  <c r="AE209" i="10"/>
  <c r="AE210" i="10"/>
  <c r="AE211" i="10"/>
  <c r="AE213" i="10"/>
  <c r="AE214" i="10"/>
  <c r="AE215" i="10"/>
  <c r="AE216" i="10"/>
  <c r="AE217" i="10"/>
  <c r="AE218" i="10"/>
  <c r="AE219" i="10"/>
  <c r="AE221" i="10"/>
  <c r="AE222" i="10"/>
  <c r="AE223" i="10"/>
  <c r="AE224" i="10"/>
  <c r="AE225" i="10"/>
  <c r="AE226" i="10"/>
  <c r="AE227" i="10"/>
  <c r="AE229" i="10"/>
  <c r="AE230" i="10"/>
  <c r="AE231" i="10"/>
  <c r="AE232" i="10"/>
  <c r="AE233" i="10"/>
  <c r="AE234" i="10"/>
  <c r="AE235" i="10"/>
  <c r="AE237" i="10"/>
  <c r="AE238" i="10"/>
  <c r="AE239" i="10"/>
  <c r="AE240" i="10"/>
  <c r="AE241" i="10"/>
  <c r="AE242" i="10"/>
  <c r="AE243" i="10"/>
  <c r="AE245" i="10"/>
  <c r="AE246" i="10"/>
  <c r="AE247" i="10"/>
  <c r="AE248" i="10"/>
  <c r="AE249" i="10"/>
  <c r="AE250" i="10"/>
  <c r="AE251" i="10"/>
  <c r="AE253" i="10"/>
  <c r="AE254" i="10"/>
  <c r="AE255" i="10"/>
  <c r="AE256" i="10"/>
  <c r="AE257" i="10"/>
  <c r="AE258" i="10"/>
  <c r="AE259" i="10"/>
  <c r="AE261" i="10"/>
  <c r="AE262" i="10"/>
  <c r="AE263" i="10"/>
  <c r="AE264" i="10"/>
  <c r="AE265" i="10"/>
  <c r="AE266" i="10"/>
  <c r="AE267" i="10"/>
  <c r="AE269" i="10"/>
  <c r="AE270" i="10"/>
  <c r="AE271" i="10"/>
  <c r="AE272" i="10"/>
  <c r="AE273" i="10"/>
  <c r="AE274" i="10"/>
  <c r="AE275" i="10"/>
  <c r="AE277" i="10"/>
  <c r="AE278" i="10"/>
  <c r="AE279" i="10"/>
  <c r="AE280" i="10"/>
  <c r="AE281" i="10"/>
  <c r="AE282" i="10"/>
  <c r="AE283" i="10"/>
  <c r="AE285" i="10"/>
  <c r="AE286" i="10"/>
  <c r="AE287" i="10"/>
  <c r="AE288" i="10"/>
  <c r="AE289" i="10"/>
  <c r="AE290" i="10"/>
  <c r="AE291" i="10"/>
  <c r="AE293" i="10"/>
  <c r="AE294" i="10"/>
  <c r="AE295" i="10"/>
  <c r="AE296" i="10"/>
  <c r="AE297" i="10"/>
  <c r="AE298" i="10"/>
  <c r="AE299" i="10"/>
  <c r="AE301" i="10"/>
  <c r="AE302" i="10"/>
  <c r="AE303" i="10"/>
  <c r="AE304" i="10"/>
  <c r="AE305" i="10"/>
  <c r="AE306" i="10"/>
  <c r="AE307" i="10"/>
  <c r="AE309" i="10"/>
  <c r="AE310" i="10"/>
  <c r="AE311" i="10"/>
  <c r="AE312" i="10"/>
  <c r="AE313" i="10"/>
  <c r="AE314" i="10"/>
  <c r="AE315" i="10"/>
  <c r="AE317" i="10"/>
  <c r="AE318" i="10"/>
  <c r="AE319" i="10"/>
  <c r="AE320" i="10"/>
  <c r="AE321" i="10"/>
  <c r="AE322" i="10"/>
  <c r="AE323" i="10"/>
  <c r="AE325" i="10"/>
  <c r="AE326" i="10"/>
  <c r="AE327" i="10"/>
  <c r="AE328" i="10"/>
  <c r="AE329" i="10"/>
  <c r="AE330" i="10"/>
  <c r="AE331" i="10"/>
  <c r="AE333" i="10"/>
  <c r="AE334" i="10"/>
  <c r="AE335" i="10"/>
  <c r="AE336" i="10"/>
  <c r="AE337" i="10"/>
  <c r="AE338" i="10"/>
  <c r="AE339" i="10"/>
  <c r="AE341" i="10"/>
  <c r="AE342" i="10"/>
  <c r="AE343" i="10"/>
  <c r="AE344" i="10"/>
  <c r="AE345" i="10"/>
  <c r="AE346" i="10"/>
  <c r="AE347" i="10"/>
  <c r="AE349" i="10"/>
  <c r="AE350" i="10"/>
  <c r="AE351" i="10"/>
  <c r="AE352" i="10"/>
  <c r="AE4" i="10"/>
  <c r="AB5" i="10"/>
  <c r="AN5" i="10" s="1"/>
  <c r="AB6" i="10"/>
  <c r="AN6" i="10" s="1"/>
  <c r="AB7" i="10"/>
  <c r="AN7" i="10" s="1"/>
  <c r="AB8" i="10"/>
  <c r="AN8" i="10" s="1"/>
  <c r="AB9" i="10"/>
  <c r="AN9" i="10" s="1"/>
  <c r="AB10" i="10"/>
  <c r="AN10" i="10" s="1"/>
  <c r="AB11" i="10"/>
  <c r="AN11" i="10" s="1"/>
  <c r="AB13" i="10"/>
  <c r="AN13" i="10" s="1"/>
  <c r="AB14" i="10"/>
  <c r="AN14" i="10" s="1"/>
  <c r="AB15" i="10"/>
  <c r="AN15" i="10" s="1"/>
  <c r="AB16" i="10"/>
  <c r="AN16" i="10" s="1"/>
  <c r="AB17" i="10"/>
  <c r="AN17" i="10" s="1"/>
  <c r="AB18" i="10"/>
  <c r="AN18" i="10" s="1"/>
  <c r="AB19" i="10"/>
  <c r="AN19" i="10" s="1"/>
  <c r="AB21" i="10"/>
  <c r="AN21" i="10" s="1"/>
  <c r="AB22" i="10"/>
  <c r="AN22" i="10" s="1"/>
  <c r="AB23" i="10"/>
  <c r="AN23" i="10" s="1"/>
  <c r="AB24" i="10"/>
  <c r="AN24" i="10" s="1"/>
  <c r="AB25" i="10"/>
  <c r="AN25" i="10" s="1"/>
  <c r="AB26" i="10"/>
  <c r="AN26" i="10" s="1"/>
  <c r="AB27" i="10"/>
  <c r="AN27" i="10" s="1"/>
  <c r="AB29" i="10"/>
  <c r="AN29" i="10" s="1"/>
  <c r="AB30" i="10"/>
  <c r="AN30" i="10" s="1"/>
  <c r="AB31" i="10"/>
  <c r="AN31" i="10" s="1"/>
  <c r="AB32" i="10"/>
  <c r="AN32" i="10" s="1"/>
  <c r="AB33" i="10"/>
  <c r="AN33" i="10" s="1"/>
  <c r="AB34" i="10"/>
  <c r="AN34" i="10" s="1"/>
  <c r="AB35" i="10"/>
  <c r="AN35" i="10" s="1"/>
  <c r="AB37" i="10"/>
  <c r="AN37" i="10" s="1"/>
  <c r="AB38" i="10"/>
  <c r="AN38" i="10" s="1"/>
  <c r="AB39" i="10"/>
  <c r="AN39" i="10" s="1"/>
  <c r="AB40" i="10"/>
  <c r="AN40" i="10" s="1"/>
  <c r="AB41" i="10"/>
  <c r="AN41" i="10" s="1"/>
  <c r="AB42" i="10"/>
  <c r="AN42" i="10" s="1"/>
  <c r="AB43" i="10"/>
  <c r="AN43" i="10" s="1"/>
  <c r="AB45" i="10"/>
  <c r="AN45" i="10" s="1"/>
  <c r="AB46" i="10"/>
  <c r="AN46" i="10" s="1"/>
  <c r="AB47" i="10"/>
  <c r="AN47" i="10" s="1"/>
  <c r="AB48" i="10"/>
  <c r="AN48" i="10" s="1"/>
  <c r="AB49" i="10"/>
  <c r="AN49" i="10" s="1"/>
  <c r="AB50" i="10"/>
  <c r="AN50" i="10" s="1"/>
  <c r="AB51" i="10"/>
  <c r="AN51" i="10" s="1"/>
  <c r="AB53" i="10"/>
  <c r="AN53" i="10" s="1"/>
  <c r="AB54" i="10"/>
  <c r="AN54" i="10" s="1"/>
  <c r="AB55" i="10"/>
  <c r="AN55" i="10" s="1"/>
  <c r="AB56" i="10"/>
  <c r="AN56" i="10" s="1"/>
  <c r="AB57" i="10"/>
  <c r="AN57" i="10" s="1"/>
  <c r="AB58" i="10"/>
  <c r="AN58" i="10" s="1"/>
  <c r="AB59" i="10"/>
  <c r="AN59" i="10" s="1"/>
  <c r="AB61" i="10"/>
  <c r="AN61" i="10" s="1"/>
  <c r="AB62" i="10"/>
  <c r="AN62" i="10" s="1"/>
  <c r="AB63" i="10"/>
  <c r="AN63" i="10" s="1"/>
  <c r="AB64" i="10"/>
  <c r="AN64" i="10" s="1"/>
  <c r="AB65" i="10"/>
  <c r="AN65" i="10" s="1"/>
  <c r="AB66" i="10"/>
  <c r="AN66" i="10" s="1"/>
  <c r="AB67" i="10"/>
  <c r="AN67" i="10" s="1"/>
  <c r="AB69" i="10"/>
  <c r="AN69" i="10" s="1"/>
  <c r="AB70" i="10"/>
  <c r="AN70" i="10" s="1"/>
  <c r="AB71" i="10"/>
  <c r="AN71" i="10" s="1"/>
  <c r="AB72" i="10"/>
  <c r="AN72" i="10" s="1"/>
  <c r="AB73" i="10"/>
  <c r="AN73" i="10" s="1"/>
  <c r="AB74" i="10"/>
  <c r="AN74" i="10" s="1"/>
  <c r="AB75" i="10"/>
  <c r="AN75" i="10" s="1"/>
  <c r="AB77" i="10"/>
  <c r="AN77" i="10" s="1"/>
  <c r="AB78" i="10"/>
  <c r="AN78" i="10" s="1"/>
  <c r="AB79" i="10"/>
  <c r="AN79" i="10" s="1"/>
  <c r="AB80" i="10"/>
  <c r="AN80" i="10" s="1"/>
  <c r="AB81" i="10"/>
  <c r="AN81" i="10" s="1"/>
  <c r="AB82" i="10"/>
  <c r="AN82" i="10" s="1"/>
  <c r="AB83" i="10"/>
  <c r="AN83" i="10" s="1"/>
  <c r="AB85" i="10"/>
  <c r="AN85" i="10" s="1"/>
  <c r="AB86" i="10"/>
  <c r="AN86" i="10" s="1"/>
  <c r="AB87" i="10"/>
  <c r="AN87" i="10" s="1"/>
  <c r="AB88" i="10"/>
  <c r="AN88" i="10" s="1"/>
  <c r="AB89" i="10"/>
  <c r="AN89" i="10" s="1"/>
  <c r="AB90" i="10"/>
  <c r="AN90" i="10" s="1"/>
  <c r="AB91" i="10"/>
  <c r="AN91" i="10" s="1"/>
  <c r="AB93" i="10"/>
  <c r="AN93" i="10" s="1"/>
  <c r="AB94" i="10"/>
  <c r="AN94" i="10" s="1"/>
  <c r="AB95" i="10"/>
  <c r="AN95" i="10" s="1"/>
  <c r="AB96" i="10"/>
  <c r="AN96" i="10" s="1"/>
  <c r="AB97" i="10"/>
  <c r="AN97" i="10" s="1"/>
  <c r="AB98" i="10"/>
  <c r="AN98" i="10" s="1"/>
  <c r="AB99" i="10"/>
  <c r="AN99" i="10" s="1"/>
  <c r="AB101" i="10"/>
  <c r="AN101" i="10" s="1"/>
  <c r="AB102" i="10"/>
  <c r="AN102" i="10" s="1"/>
  <c r="AB103" i="10"/>
  <c r="AN103" i="10" s="1"/>
  <c r="AB104" i="10"/>
  <c r="AN104" i="10" s="1"/>
  <c r="AB105" i="10"/>
  <c r="AN105" i="10" s="1"/>
  <c r="AB106" i="10"/>
  <c r="AN106" i="10" s="1"/>
  <c r="AB107" i="10"/>
  <c r="AN107" i="10" s="1"/>
  <c r="AB109" i="10"/>
  <c r="AN109" i="10" s="1"/>
  <c r="AB110" i="10"/>
  <c r="AN110" i="10" s="1"/>
  <c r="AB111" i="10"/>
  <c r="AN111" i="10" s="1"/>
  <c r="AB112" i="10"/>
  <c r="AN112" i="10" s="1"/>
  <c r="AB113" i="10"/>
  <c r="AN113" i="10" s="1"/>
  <c r="AB114" i="10"/>
  <c r="AN114" i="10" s="1"/>
  <c r="AB115" i="10"/>
  <c r="AN115" i="10" s="1"/>
  <c r="AB117" i="10"/>
  <c r="AN117" i="10" s="1"/>
  <c r="AB118" i="10"/>
  <c r="AN118" i="10" s="1"/>
  <c r="AB119" i="10"/>
  <c r="AN119" i="10" s="1"/>
  <c r="AB120" i="10"/>
  <c r="AN120" i="10" s="1"/>
  <c r="AB121" i="10"/>
  <c r="AN121" i="10" s="1"/>
  <c r="AB122" i="10"/>
  <c r="AN122" i="10" s="1"/>
  <c r="AB123" i="10"/>
  <c r="AN123" i="10" s="1"/>
  <c r="AB125" i="10"/>
  <c r="AN125" i="10" s="1"/>
  <c r="AB126" i="10"/>
  <c r="AN126" i="10" s="1"/>
  <c r="AB127" i="10"/>
  <c r="AN127" i="10" s="1"/>
  <c r="AB128" i="10"/>
  <c r="AN128" i="10" s="1"/>
  <c r="AB129" i="10"/>
  <c r="AN129" i="10" s="1"/>
  <c r="AB130" i="10"/>
  <c r="AN130" i="10" s="1"/>
  <c r="AB131" i="10"/>
  <c r="AN131" i="10" s="1"/>
  <c r="AB133" i="10"/>
  <c r="AN133" i="10" s="1"/>
  <c r="AB134" i="10"/>
  <c r="AN134" i="10" s="1"/>
  <c r="AB135" i="10"/>
  <c r="AN135" i="10" s="1"/>
  <c r="AB136" i="10"/>
  <c r="AN136" i="10" s="1"/>
  <c r="AB137" i="10"/>
  <c r="AN137" i="10" s="1"/>
  <c r="AB138" i="10"/>
  <c r="AN138" i="10" s="1"/>
  <c r="AB139" i="10"/>
  <c r="AN139" i="10" s="1"/>
  <c r="AB141" i="10"/>
  <c r="AN141" i="10" s="1"/>
  <c r="AB142" i="10"/>
  <c r="AN142" i="10" s="1"/>
  <c r="AB143" i="10"/>
  <c r="AN143" i="10" s="1"/>
  <c r="AB144" i="10"/>
  <c r="AN144" i="10" s="1"/>
  <c r="AB145" i="10"/>
  <c r="AN145" i="10" s="1"/>
  <c r="AB146" i="10"/>
  <c r="AN146" i="10" s="1"/>
  <c r="AB147" i="10"/>
  <c r="AN147" i="10" s="1"/>
  <c r="AB149" i="10"/>
  <c r="AN149" i="10" s="1"/>
  <c r="AB150" i="10"/>
  <c r="AN150" i="10" s="1"/>
  <c r="AB151" i="10"/>
  <c r="AN151" i="10" s="1"/>
  <c r="AB152" i="10"/>
  <c r="AN152" i="10" s="1"/>
  <c r="AB153" i="10"/>
  <c r="AN153" i="10" s="1"/>
  <c r="AB154" i="10"/>
  <c r="AN154" i="10" s="1"/>
  <c r="AB155" i="10"/>
  <c r="AN155" i="10" s="1"/>
  <c r="AB157" i="10"/>
  <c r="AN157" i="10" s="1"/>
  <c r="AB158" i="10"/>
  <c r="AN158" i="10" s="1"/>
  <c r="AB159" i="10"/>
  <c r="AN159" i="10" s="1"/>
  <c r="AB160" i="10"/>
  <c r="AN160" i="10" s="1"/>
  <c r="AB161" i="10"/>
  <c r="AN161" i="10" s="1"/>
  <c r="AB162" i="10"/>
  <c r="AN162" i="10" s="1"/>
  <c r="AB163" i="10"/>
  <c r="AN163" i="10" s="1"/>
  <c r="AB165" i="10"/>
  <c r="AN165" i="10" s="1"/>
  <c r="AB166" i="10"/>
  <c r="AN166" i="10" s="1"/>
  <c r="AB167" i="10"/>
  <c r="AN167" i="10" s="1"/>
  <c r="AB168" i="10"/>
  <c r="AN168" i="10" s="1"/>
  <c r="AB169" i="10"/>
  <c r="AN169" i="10" s="1"/>
  <c r="AB170" i="10"/>
  <c r="AN170" i="10" s="1"/>
  <c r="AB171" i="10"/>
  <c r="AN171" i="10" s="1"/>
  <c r="AB173" i="10"/>
  <c r="AN173" i="10" s="1"/>
  <c r="AB174" i="10"/>
  <c r="AN174" i="10" s="1"/>
  <c r="AB175" i="10"/>
  <c r="AN175" i="10" s="1"/>
  <c r="AB176" i="10"/>
  <c r="AN176" i="10" s="1"/>
  <c r="AB177" i="10"/>
  <c r="AN177" i="10" s="1"/>
  <c r="AB178" i="10"/>
  <c r="AN178" i="10" s="1"/>
  <c r="AB179" i="10"/>
  <c r="AN179" i="10" s="1"/>
  <c r="AB181" i="10"/>
  <c r="AN181" i="10" s="1"/>
  <c r="AB182" i="10"/>
  <c r="AN182" i="10" s="1"/>
  <c r="AB183" i="10"/>
  <c r="AN183" i="10" s="1"/>
  <c r="AB184" i="10"/>
  <c r="AN184" i="10" s="1"/>
  <c r="AB185" i="10"/>
  <c r="AN185" i="10" s="1"/>
  <c r="AB186" i="10"/>
  <c r="AN186" i="10" s="1"/>
  <c r="AB187" i="10"/>
  <c r="AN187" i="10" s="1"/>
  <c r="AB189" i="10"/>
  <c r="AN189" i="10" s="1"/>
  <c r="AB190" i="10"/>
  <c r="AN190" i="10" s="1"/>
  <c r="AB191" i="10"/>
  <c r="AN191" i="10" s="1"/>
  <c r="AB192" i="10"/>
  <c r="AN192" i="10" s="1"/>
  <c r="AB193" i="10"/>
  <c r="AN193" i="10" s="1"/>
  <c r="AB194" i="10"/>
  <c r="AN194" i="10" s="1"/>
  <c r="AB195" i="10"/>
  <c r="AN195" i="10" s="1"/>
  <c r="AB197" i="10"/>
  <c r="AN197" i="10" s="1"/>
  <c r="AB198" i="10"/>
  <c r="AN198" i="10" s="1"/>
  <c r="AB199" i="10"/>
  <c r="AN199" i="10" s="1"/>
  <c r="AB200" i="10"/>
  <c r="AN200" i="10" s="1"/>
  <c r="AB201" i="10"/>
  <c r="AN201" i="10" s="1"/>
  <c r="AB202" i="10"/>
  <c r="AN202" i="10" s="1"/>
  <c r="AB203" i="10"/>
  <c r="AN203" i="10" s="1"/>
  <c r="AB205" i="10"/>
  <c r="AN205" i="10" s="1"/>
  <c r="AB206" i="10"/>
  <c r="AN206" i="10" s="1"/>
  <c r="AB207" i="10"/>
  <c r="AN207" i="10" s="1"/>
  <c r="AB208" i="10"/>
  <c r="AN208" i="10" s="1"/>
  <c r="AB209" i="10"/>
  <c r="AN209" i="10" s="1"/>
  <c r="AB210" i="10"/>
  <c r="AN210" i="10" s="1"/>
  <c r="AB211" i="10"/>
  <c r="AN211" i="10" s="1"/>
  <c r="AB213" i="10"/>
  <c r="AN213" i="10" s="1"/>
  <c r="AB214" i="10"/>
  <c r="AN214" i="10" s="1"/>
  <c r="AB215" i="10"/>
  <c r="AN215" i="10" s="1"/>
  <c r="AB216" i="10"/>
  <c r="AN216" i="10" s="1"/>
  <c r="AB217" i="10"/>
  <c r="AN217" i="10" s="1"/>
  <c r="AB218" i="10"/>
  <c r="AN218" i="10" s="1"/>
  <c r="AB219" i="10"/>
  <c r="AN219" i="10" s="1"/>
  <c r="AB221" i="10"/>
  <c r="AN221" i="10" s="1"/>
  <c r="AB222" i="10"/>
  <c r="AN222" i="10" s="1"/>
  <c r="AB223" i="10"/>
  <c r="AN223" i="10" s="1"/>
  <c r="AB224" i="10"/>
  <c r="AN224" i="10" s="1"/>
  <c r="AB225" i="10"/>
  <c r="AN225" i="10" s="1"/>
  <c r="AB226" i="10"/>
  <c r="AN226" i="10" s="1"/>
  <c r="AB227" i="10"/>
  <c r="AN227" i="10" s="1"/>
  <c r="AB229" i="10"/>
  <c r="AN229" i="10" s="1"/>
  <c r="AB230" i="10"/>
  <c r="AN230" i="10" s="1"/>
  <c r="AB231" i="10"/>
  <c r="AN231" i="10" s="1"/>
  <c r="AB232" i="10"/>
  <c r="AN232" i="10" s="1"/>
  <c r="AB233" i="10"/>
  <c r="AN233" i="10" s="1"/>
  <c r="AB234" i="10"/>
  <c r="AN234" i="10" s="1"/>
  <c r="AB235" i="10"/>
  <c r="AN235" i="10" s="1"/>
  <c r="AB237" i="10"/>
  <c r="AN237" i="10" s="1"/>
  <c r="AB238" i="10"/>
  <c r="AN238" i="10" s="1"/>
  <c r="AB239" i="10"/>
  <c r="AN239" i="10" s="1"/>
  <c r="AB240" i="10"/>
  <c r="AN240" i="10" s="1"/>
  <c r="AB241" i="10"/>
  <c r="AN241" i="10" s="1"/>
  <c r="AB242" i="10"/>
  <c r="AN242" i="10" s="1"/>
  <c r="AB243" i="10"/>
  <c r="AN243" i="10" s="1"/>
  <c r="AB245" i="10"/>
  <c r="AN245" i="10" s="1"/>
  <c r="AB246" i="10"/>
  <c r="AN246" i="10" s="1"/>
  <c r="AB247" i="10"/>
  <c r="AN247" i="10" s="1"/>
  <c r="AB248" i="10"/>
  <c r="AN248" i="10" s="1"/>
  <c r="AB249" i="10"/>
  <c r="AN249" i="10" s="1"/>
  <c r="AB250" i="10"/>
  <c r="AN250" i="10" s="1"/>
  <c r="AB251" i="10"/>
  <c r="AN251" i="10" s="1"/>
  <c r="AB253" i="10"/>
  <c r="AN253" i="10" s="1"/>
  <c r="AB254" i="10"/>
  <c r="AN254" i="10" s="1"/>
  <c r="AB255" i="10"/>
  <c r="AN255" i="10" s="1"/>
  <c r="AB256" i="10"/>
  <c r="AN256" i="10" s="1"/>
  <c r="AB257" i="10"/>
  <c r="AN257" i="10" s="1"/>
  <c r="AB258" i="10"/>
  <c r="AN258" i="10" s="1"/>
  <c r="AB259" i="10"/>
  <c r="AN259" i="10" s="1"/>
  <c r="AB261" i="10"/>
  <c r="AN261" i="10" s="1"/>
  <c r="AB262" i="10"/>
  <c r="AN262" i="10" s="1"/>
  <c r="AB263" i="10"/>
  <c r="AN263" i="10" s="1"/>
  <c r="AB264" i="10"/>
  <c r="AN264" i="10" s="1"/>
  <c r="AB265" i="10"/>
  <c r="AN265" i="10" s="1"/>
  <c r="AB266" i="10"/>
  <c r="AN266" i="10" s="1"/>
  <c r="AB267" i="10"/>
  <c r="AN267" i="10" s="1"/>
  <c r="AB269" i="10"/>
  <c r="AN269" i="10" s="1"/>
  <c r="AB270" i="10"/>
  <c r="AN270" i="10" s="1"/>
  <c r="AB271" i="10"/>
  <c r="AN271" i="10" s="1"/>
  <c r="AB272" i="10"/>
  <c r="AN272" i="10" s="1"/>
  <c r="AB273" i="10"/>
  <c r="AN273" i="10" s="1"/>
  <c r="AB274" i="10"/>
  <c r="AN274" i="10" s="1"/>
  <c r="AB275" i="10"/>
  <c r="AN275" i="10" s="1"/>
  <c r="AB277" i="10"/>
  <c r="AN277" i="10" s="1"/>
  <c r="AB278" i="10"/>
  <c r="AN278" i="10" s="1"/>
  <c r="AB279" i="10"/>
  <c r="AN279" i="10" s="1"/>
  <c r="AB280" i="10"/>
  <c r="AN280" i="10" s="1"/>
  <c r="AB281" i="10"/>
  <c r="AN281" i="10" s="1"/>
  <c r="AB282" i="10"/>
  <c r="AN282" i="10" s="1"/>
  <c r="AB283" i="10"/>
  <c r="AN283" i="10" s="1"/>
  <c r="AB285" i="10"/>
  <c r="AN285" i="10" s="1"/>
  <c r="AB286" i="10"/>
  <c r="AN286" i="10" s="1"/>
  <c r="AB287" i="10"/>
  <c r="AN287" i="10" s="1"/>
  <c r="AB288" i="10"/>
  <c r="AN288" i="10" s="1"/>
  <c r="AB289" i="10"/>
  <c r="AN289" i="10" s="1"/>
  <c r="AB290" i="10"/>
  <c r="AN290" i="10" s="1"/>
  <c r="AB291" i="10"/>
  <c r="AN291" i="10" s="1"/>
  <c r="AB293" i="10"/>
  <c r="AN293" i="10" s="1"/>
  <c r="AB294" i="10"/>
  <c r="AN294" i="10" s="1"/>
  <c r="AB295" i="10"/>
  <c r="AN295" i="10" s="1"/>
  <c r="AB296" i="10"/>
  <c r="AN296" i="10" s="1"/>
  <c r="AB297" i="10"/>
  <c r="AN297" i="10" s="1"/>
  <c r="AB298" i="10"/>
  <c r="AN298" i="10" s="1"/>
  <c r="AB299" i="10"/>
  <c r="AN299" i="10" s="1"/>
  <c r="AB301" i="10"/>
  <c r="AN301" i="10" s="1"/>
  <c r="AB302" i="10"/>
  <c r="AN302" i="10" s="1"/>
  <c r="AB303" i="10"/>
  <c r="AN303" i="10" s="1"/>
  <c r="AB304" i="10"/>
  <c r="AN304" i="10" s="1"/>
  <c r="AB305" i="10"/>
  <c r="AN305" i="10" s="1"/>
  <c r="AB306" i="10"/>
  <c r="AN306" i="10" s="1"/>
  <c r="AB307" i="10"/>
  <c r="AN307" i="10" s="1"/>
  <c r="AB309" i="10"/>
  <c r="AN309" i="10" s="1"/>
  <c r="AB310" i="10"/>
  <c r="AN310" i="10" s="1"/>
  <c r="AB311" i="10"/>
  <c r="AN311" i="10" s="1"/>
  <c r="AB312" i="10"/>
  <c r="AN312" i="10" s="1"/>
  <c r="AB313" i="10"/>
  <c r="AN313" i="10" s="1"/>
  <c r="AB314" i="10"/>
  <c r="AN314" i="10" s="1"/>
  <c r="AB315" i="10"/>
  <c r="AN315" i="10" s="1"/>
  <c r="AB317" i="10"/>
  <c r="AN317" i="10" s="1"/>
  <c r="AB318" i="10"/>
  <c r="AN318" i="10" s="1"/>
  <c r="AB319" i="10"/>
  <c r="AN319" i="10" s="1"/>
  <c r="AB320" i="10"/>
  <c r="AN320" i="10" s="1"/>
  <c r="AB321" i="10"/>
  <c r="AN321" i="10" s="1"/>
  <c r="AB322" i="10"/>
  <c r="AN322" i="10" s="1"/>
  <c r="AB323" i="10"/>
  <c r="AN323" i="10" s="1"/>
  <c r="AB325" i="10"/>
  <c r="AN325" i="10" s="1"/>
  <c r="AB326" i="10"/>
  <c r="AN326" i="10" s="1"/>
  <c r="AB327" i="10"/>
  <c r="AN327" i="10" s="1"/>
  <c r="AB328" i="10"/>
  <c r="AN328" i="10" s="1"/>
  <c r="AB329" i="10"/>
  <c r="AN329" i="10" s="1"/>
  <c r="AB330" i="10"/>
  <c r="AN330" i="10" s="1"/>
  <c r="AB331" i="10"/>
  <c r="AN331" i="10" s="1"/>
  <c r="AB333" i="10"/>
  <c r="AN333" i="10" s="1"/>
  <c r="AB334" i="10"/>
  <c r="AN334" i="10" s="1"/>
  <c r="AB335" i="10"/>
  <c r="AN335" i="10" s="1"/>
  <c r="AB336" i="10"/>
  <c r="AN336" i="10" s="1"/>
  <c r="AB337" i="10"/>
  <c r="AN337" i="10" s="1"/>
  <c r="AB338" i="10"/>
  <c r="AN338" i="10" s="1"/>
  <c r="AB339" i="10"/>
  <c r="AN339" i="10" s="1"/>
  <c r="AB341" i="10"/>
  <c r="AN341" i="10" s="1"/>
  <c r="AB342" i="10"/>
  <c r="AN342" i="10" s="1"/>
  <c r="AB343" i="10"/>
  <c r="AN343" i="10" s="1"/>
  <c r="AB344" i="10"/>
  <c r="AN344" i="10" s="1"/>
  <c r="AB345" i="10"/>
  <c r="AN345" i="10" s="1"/>
  <c r="AB346" i="10"/>
  <c r="AN346" i="10" s="1"/>
  <c r="AB347" i="10"/>
  <c r="AN347" i="10" s="1"/>
  <c r="AB349" i="10"/>
  <c r="AN349" i="10" s="1"/>
  <c r="AB350" i="10"/>
  <c r="AN350" i="10" s="1"/>
  <c r="AB351" i="10"/>
  <c r="AN351" i="10" s="1"/>
  <c r="AB352" i="10"/>
  <c r="AN352" i="10" s="1"/>
  <c r="AB4" i="10"/>
  <c r="AN4" i="10" s="1"/>
  <c r="V5" i="10"/>
  <c r="V6" i="10"/>
  <c r="V7" i="10"/>
  <c r="V8" i="10"/>
  <c r="V9" i="10"/>
  <c r="V10" i="10"/>
  <c r="V11" i="10"/>
  <c r="V13" i="10"/>
  <c r="V14" i="10"/>
  <c r="V15" i="10"/>
  <c r="V16" i="10"/>
  <c r="V17" i="10"/>
  <c r="V18" i="10"/>
  <c r="V19" i="10"/>
  <c r="V21" i="10"/>
  <c r="V22" i="10"/>
  <c r="V23" i="10"/>
  <c r="V24" i="10"/>
  <c r="V25" i="10"/>
  <c r="V26" i="10"/>
  <c r="V27" i="10"/>
  <c r="V29" i="10"/>
  <c r="V30" i="10"/>
  <c r="V31" i="10"/>
  <c r="V32" i="10"/>
  <c r="V33" i="10"/>
  <c r="V34" i="10"/>
  <c r="V35" i="10"/>
  <c r="V37" i="10"/>
  <c r="V38" i="10"/>
  <c r="V39" i="10"/>
  <c r="V40" i="10"/>
  <c r="V41" i="10"/>
  <c r="V42" i="10"/>
  <c r="V43" i="10"/>
  <c r="V45" i="10"/>
  <c r="V46" i="10"/>
  <c r="V47" i="10"/>
  <c r="V48" i="10"/>
  <c r="V49" i="10"/>
  <c r="V50" i="10"/>
  <c r="V51" i="10"/>
  <c r="V53" i="10"/>
  <c r="V54" i="10"/>
  <c r="V55" i="10"/>
  <c r="V56" i="10"/>
  <c r="V57" i="10"/>
  <c r="V58" i="10"/>
  <c r="V59" i="10"/>
  <c r="V61" i="10"/>
  <c r="V62" i="10"/>
  <c r="V63" i="10"/>
  <c r="V64" i="10"/>
  <c r="V65" i="10"/>
  <c r="V66" i="10"/>
  <c r="V67" i="10"/>
  <c r="V69" i="10"/>
  <c r="V70" i="10"/>
  <c r="V71" i="10"/>
  <c r="V72" i="10"/>
  <c r="V73" i="10"/>
  <c r="V74" i="10"/>
  <c r="V75" i="10"/>
  <c r="V77" i="10"/>
  <c r="V78" i="10"/>
  <c r="V79" i="10"/>
  <c r="V80" i="10"/>
  <c r="V81" i="10"/>
  <c r="V82" i="10"/>
  <c r="V83" i="10"/>
  <c r="V85" i="10"/>
  <c r="V86" i="10"/>
  <c r="V87" i="10"/>
  <c r="V88" i="10"/>
  <c r="V89" i="10"/>
  <c r="V90" i="10"/>
  <c r="V91" i="10"/>
  <c r="V93" i="10"/>
  <c r="V94" i="10"/>
  <c r="V95" i="10"/>
  <c r="V96" i="10"/>
  <c r="V97" i="10"/>
  <c r="V98" i="10"/>
  <c r="V99" i="10"/>
  <c r="V101" i="10"/>
  <c r="V102" i="10"/>
  <c r="V103" i="10"/>
  <c r="V104" i="10"/>
  <c r="V105" i="10"/>
  <c r="V106" i="10"/>
  <c r="V107" i="10"/>
  <c r="V109" i="10"/>
  <c r="V110" i="10"/>
  <c r="V111" i="10"/>
  <c r="V112" i="10"/>
  <c r="V113" i="10"/>
  <c r="V114" i="10"/>
  <c r="V115" i="10"/>
  <c r="V117" i="10"/>
  <c r="V118" i="10"/>
  <c r="V119" i="10"/>
  <c r="V120" i="10"/>
  <c r="V121" i="10"/>
  <c r="V122" i="10"/>
  <c r="V123" i="10"/>
  <c r="V125" i="10"/>
  <c r="V126" i="10"/>
  <c r="V127" i="10"/>
  <c r="V128" i="10"/>
  <c r="V129" i="10"/>
  <c r="V130" i="10"/>
  <c r="V131" i="10"/>
  <c r="V133" i="10"/>
  <c r="V134" i="10"/>
  <c r="V135" i="10"/>
  <c r="V136" i="10"/>
  <c r="V137" i="10"/>
  <c r="V138" i="10"/>
  <c r="V139" i="10"/>
  <c r="V141" i="10"/>
  <c r="V142" i="10"/>
  <c r="V143" i="10"/>
  <c r="V144" i="10"/>
  <c r="V145" i="10"/>
  <c r="V146" i="10"/>
  <c r="V147" i="10"/>
  <c r="V149" i="10"/>
  <c r="V150" i="10"/>
  <c r="V151" i="10"/>
  <c r="V152" i="10"/>
  <c r="V153" i="10"/>
  <c r="V154" i="10"/>
  <c r="V155" i="10"/>
  <c r="V157" i="10"/>
  <c r="V158" i="10"/>
  <c r="V159" i="10"/>
  <c r="V160" i="10"/>
  <c r="V161" i="10"/>
  <c r="V162" i="10"/>
  <c r="V163" i="10"/>
  <c r="V165" i="10"/>
  <c r="V166" i="10"/>
  <c r="V167" i="10"/>
  <c r="V168" i="10"/>
  <c r="V169" i="10"/>
  <c r="V170" i="10"/>
  <c r="V171" i="10"/>
  <c r="V173" i="10"/>
  <c r="V174" i="10"/>
  <c r="V175" i="10"/>
  <c r="V176" i="10"/>
  <c r="V177" i="10"/>
  <c r="V178" i="10"/>
  <c r="V179" i="10"/>
  <c r="V181" i="10"/>
  <c r="V182" i="10"/>
  <c r="V183" i="10"/>
  <c r="V184" i="10"/>
  <c r="V185" i="10"/>
  <c r="V186" i="10"/>
  <c r="V187" i="10"/>
  <c r="V189" i="10"/>
  <c r="V190" i="10"/>
  <c r="V191" i="10"/>
  <c r="V192" i="10"/>
  <c r="V193" i="10"/>
  <c r="V194" i="10"/>
  <c r="V195" i="10"/>
  <c r="V197" i="10"/>
  <c r="V198" i="10"/>
  <c r="V199" i="10"/>
  <c r="V200" i="10"/>
  <c r="V201" i="10"/>
  <c r="V202" i="10"/>
  <c r="V203" i="10"/>
  <c r="V205" i="10"/>
  <c r="V206" i="10"/>
  <c r="V207" i="10"/>
  <c r="V208" i="10"/>
  <c r="V209" i="10"/>
  <c r="V210" i="10"/>
  <c r="V211" i="10"/>
  <c r="V213" i="10"/>
  <c r="V214" i="10"/>
  <c r="V215" i="10"/>
  <c r="V216" i="10"/>
  <c r="V217" i="10"/>
  <c r="V218" i="10"/>
  <c r="V219" i="10"/>
  <c r="V221" i="10"/>
  <c r="V222" i="10"/>
  <c r="V223" i="10"/>
  <c r="V224" i="10"/>
  <c r="V225" i="10"/>
  <c r="V226" i="10"/>
  <c r="V227" i="10"/>
  <c r="V229" i="10"/>
  <c r="V230" i="10"/>
  <c r="V231" i="10"/>
  <c r="V232" i="10"/>
  <c r="V233" i="10"/>
  <c r="V234" i="10"/>
  <c r="V235" i="10"/>
  <c r="V237" i="10"/>
  <c r="V238" i="10"/>
  <c r="V239" i="10"/>
  <c r="V240" i="10"/>
  <c r="V241" i="10"/>
  <c r="V242" i="10"/>
  <c r="V243" i="10"/>
  <c r="V245" i="10"/>
  <c r="V246" i="10"/>
  <c r="V247" i="10"/>
  <c r="V248" i="10"/>
  <c r="V249" i="10"/>
  <c r="V250" i="10"/>
  <c r="V251" i="10"/>
  <c r="V253" i="10"/>
  <c r="V254" i="10"/>
  <c r="V255" i="10"/>
  <c r="V256" i="10"/>
  <c r="V257" i="10"/>
  <c r="V258" i="10"/>
  <c r="V259" i="10"/>
  <c r="V261" i="10"/>
  <c r="V262" i="10"/>
  <c r="V263" i="10"/>
  <c r="V264" i="10"/>
  <c r="V265" i="10"/>
  <c r="V266" i="10"/>
  <c r="V267" i="10"/>
  <c r="V269" i="10"/>
  <c r="V270" i="10"/>
  <c r="V271" i="10"/>
  <c r="V272" i="10"/>
  <c r="V273" i="10"/>
  <c r="V274" i="10"/>
  <c r="V275" i="10"/>
  <c r="V277" i="10"/>
  <c r="V278" i="10"/>
  <c r="V279" i="10"/>
  <c r="V280" i="10"/>
  <c r="V281" i="10"/>
  <c r="V282" i="10"/>
  <c r="V283" i="10"/>
  <c r="V285" i="10"/>
  <c r="V286" i="10"/>
  <c r="V287" i="10"/>
  <c r="V288" i="10"/>
  <c r="V289" i="10"/>
  <c r="V290" i="10"/>
  <c r="V291" i="10"/>
  <c r="V293" i="10"/>
  <c r="V294" i="10"/>
  <c r="V295" i="10"/>
  <c r="V296" i="10"/>
  <c r="V297" i="10"/>
  <c r="V298" i="10"/>
  <c r="V299" i="10"/>
  <c r="V301" i="10"/>
  <c r="V302" i="10"/>
  <c r="V303" i="10"/>
  <c r="V304" i="10"/>
  <c r="V305" i="10"/>
  <c r="V306" i="10"/>
  <c r="V307" i="10"/>
  <c r="V309" i="10"/>
  <c r="V310" i="10"/>
  <c r="V311" i="10"/>
  <c r="V312" i="10"/>
  <c r="V313" i="10"/>
  <c r="V314" i="10"/>
  <c r="V315" i="10"/>
  <c r="V317" i="10"/>
  <c r="V318" i="10"/>
  <c r="V319" i="10"/>
  <c r="V320" i="10"/>
  <c r="V321" i="10"/>
  <c r="V322" i="10"/>
  <c r="V323" i="10"/>
  <c r="V325" i="10"/>
  <c r="V326" i="10"/>
  <c r="V327" i="10"/>
  <c r="V328" i="10"/>
  <c r="V329" i="10"/>
  <c r="V330" i="10"/>
  <c r="V331" i="10"/>
  <c r="V333" i="10"/>
  <c r="V334" i="10"/>
  <c r="V335" i="10"/>
  <c r="V336" i="10"/>
  <c r="V337" i="10"/>
  <c r="V338" i="10"/>
  <c r="V339" i="10"/>
  <c r="V341" i="10"/>
  <c r="V342" i="10"/>
  <c r="V343" i="10"/>
  <c r="V344" i="10"/>
  <c r="V345" i="10"/>
  <c r="V346" i="10"/>
  <c r="V347" i="10"/>
  <c r="V349" i="10"/>
  <c r="V350" i="10"/>
  <c r="V351" i="10"/>
  <c r="V352" i="10"/>
  <c r="V4" i="10"/>
  <c r="J5" i="10"/>
  <c r="P5" i="10" s="1"/>
  <c r="Y5" i="10" s="1"/>
  <c r="J6" i="10"/>
  <c r="P6" i="10" s="1"/>
  <c r="Y6" i="10" s="1"/>
  <c r="J7" i="10"/>
  <c r="P7" i="10" s="1"/>
  <c r="Y7" i="10" s="1"/>
  <c r="J8" i="10"/>
  <c r="P8" i="10" s="1"/>
  <c r="Y8" i="10" s="1"/>
  <c r="J9" i="10"/>
  <c r="P9" i="10" s="1"/>
  <c r="Y9" i="10" s="1"/>
  <c r="J10" i="10"/>
  <c r="P10" i="10" s="1"/>
  <c r="Y10" i="10" s="1"/>
  <c r="J11" i="10"/>
  <c r="P11" i="10" s="1"/>
  <c r="Y11" i="10" s="1"/>
  <c r="J13" i="10"/>
  <c r="P13" i="10" s="1"/>
  <c r="Y13" i="10" s="1"/>
  <c r="J14" i="10"/>
  <c r="P14" i="10" s="1"/>
  <c r="Y14" i="10" s="1"/>
  <c r="J15" i="10"/>
  <c r="P15" i="10" s="1"/>
  <c r="Y15" i="10" s="1"/>
  <c r="J16" i="10"/>
  <c r="P16" i="10" s="1"/>
  <c r="Y16" i="10" s="1"/>
  <c r="J17" i="10"/>
  <c r="P17" i="10" s="1"/>
  <c r="Y17" i="10" s="1"/>
  <c r="J18" i="10"/>
  <c r="P18" i="10" s="1"/>
  <c r="Y18" i="10" s="1"/>
  <c r="J19" i="10"/>
  <c r="P19" i="10" s="1"/>
  <c r="Y19" i="10" s="1"/>
  <c r="J21" i="10"/>
  <c r="P21" i="10" s="1"/>
  <c r="Y21" i="10" s="1"/>
  <c r="J22" i="10"/>
  <c r="P22" i="10" s="1"/>
  <c r="Y22" i="10" s="1"/>
  <c r="J23" i="10"/>
  <c r="P23" i="10" s="1"/>
  <c r="Y23" i="10" s="1"/>
  <c r="J24" i="10"/>
  <c r="P24" i="10" s="1"/>
  <c r="Y24" i="10" s="1"/>
  <c r="J25" i="10"/>
  <c r="P25" i="10" s="1"/>
  <c r="Y25" i="10" s="1"/>
  <c r="J26" i="10"/>
  <c r="P26" i="10" s="1"/>
  <c r="Y26" i="10" s="1"/>
  <c r="J27" i="10"/>
  <c r="P27" i="10" s="1"/>
  <c r="Y27" i="10" s="1"/>
  <c r="J29" i="10"/>
  <c r="P29" i="10" s="1"/>
  <c r="Y29" i="10" s="1"/>
  <c r="J30" i="10"/>
  <c r="P30" i="10" s="1"/>
  <c r="Y30" i="10" s="1"/>
  <c r="J31" i="10"/>
  <c r="P31" i="10" s="1"/>
  <c r="Y31" i="10" s="1"/>
  <c r="J32" i="10"/>
  <c r="P32" i="10" s="1"/>
  <c r="Y32" i="10" s="1"/>
  <c r="J33" i="10"/>
  <c r="P33" i="10" s="1"/>
  <c r="Y33" i="10" s="1"/>
  <c r="J34" i="10"/>
  <c r="P34" i="10" s="1"/>
  <c r="Y34" i="10" s="1"/>
  <c r="J35" i="10"/>
  <c r="P35" i="10" s="1"/>
  <c r="Y35" i="10" s="1"/>
  <c r="J37" i="10"/>
  <c r="P37" i="10" s="1"/>
  <c r="Y37" i="10" s="1"/>
  <c r="J38" i="10"/>
  <c r="P38" i="10" s="1"/>
  <c r="Y38" i="10" s="1"/>
  <c r="J39" i="10"/>
  <c r="P39" i="10" s="1"/>
  <c r="Y39" i="10" s="1"/>
  <c r="J40" i="10"/>
  <c r="P40" i="10" s="1"/>
  <c r="Y40" i="10" s="1"/>
  <c r="J41" i="10"/>
  <c r="P41" i="10" s="1"/>
  <c r="Y41" i="10" s="1"/>
  <c r="J42" i="10"/>
  <c r="P42" i="10" s="1"/>
  <c r="Y42" i="10" s="1"/>
  <c r="J43" i="10"/>
  <c r="P43" i="10" s="1"/>
  <c r="Y43" i="10" s="1"/>
  <c r="J45" i="10"/>
  <c r="P45" i="10" s="1"/>
  <c r="Y45" i="10" s="1"/>
  <c r="J46" i="10"/>
  <c r="P46" i="10" s="1"/>
  <c r="Y46" i="10" s="1"/>
  <c r="J47" i="10"/>
  <c r="P47" i="10" s="1"/>
  <c r="Y47" i="10" s="1"/>
  <c r="J48" i="10"/>
  <c r="P48" i="10" s="1"/>
  <c r="Y48" i="10" s="1"/>
  <c r="J49" i="10"/>
  <c r="P49" i="10" s="1"/>
  <c r="Y49" i="10" s="1"/>
  <c r="J50" i="10"/>
  <c r="P50" i="10" s="1"/>
  <c r="Y50" i="10" s="1"/>
  <c r="J51" i="10"/>
  <c r="P51" i="10" s="1"/>
  <c r="Y51" i="10" s="1"/>
  <c r="J53" i="10"/>
  <c r="P53" i="10" s="1"/>
  <c r="Y53" i="10" s="1"/>
  <c r="J54" i="10"/>
  <c r="P54" i="10" s="1"/>
  <c r="Y54" i="10" s="1"/>
  <c r="J55" i="10"/>
  <c r="P55" i="10" s="1"/>
  <c r="Y55" i="10" s="1"/>
  <c r="J56" i="10"/>
  <c r="P56" i="10" s="1"/>
  <c r="Y56" i="10" s="1"/>
  <c r="J57" i="10"/>
  <c r="P57" i="10" s="1"/>
  <c r="Y57" i="10" s="1"/>
  <c r="J58" i="10"/>
  <c r="P58" i="10" s="1"/>
  <c r="Y58" i="10" s="1"/>
  <c r="J59" i="10"/>
  <c r="P59" i="10" s="1"/>
  <c r="Y59" i="10" s="1"/>
  <c r="J61" i="10"/>
  <c r="P61" i="10" s="1"/>
  <c r="Y61" i="10" s="1"/>
  <c r="J62" i="10"/>
  <c r="P62" i="10" s="1"/>
  <c r="Y62" i="10" s="1"/>
  <c r="J63" i="10"/>
  <c r="P63" i="10" s="1"/>
  <c r="Y63" i="10" s="1"/>
  <c r="J64" i="10"/>
  <c r="P64" i="10" s="1"/>
  <c r="Y64" i="10" s="1"/>
  <c r="J65" i="10"/>
  <c r="P65" i="10" s="1"/>
  <c r="Y65" i="10" s="1"/>
  <c r="J66" i="10"/>
  <c r="P66" i="10" s="1"/>
  <c r="Y66" i="10" s="1"/>
  <c r="J67" i="10"/>
  <c r="P67" i="10" s="1"/>
  <c r="Y67" i="10" s="1"/>
  <c r="J69" i="10"/>
  <c r="P69" i="10" s="1"/>
  <c r="Y69" i="10" s="1"/>
  <c r="J70" i="10"/>
  <c r="P70" i="10" s="1"/>
  <c r="Y70" i="10" s="1"/>
  <c r="J71" i="10"/>
  <c r="P71" i="10" s="1"/>
  <c r="Y71" i="10" s="1"/>
  <c r="J72" i="10"/>
  <c r="P72" i="10" s="1"/>
  <c r="Y72" i="10" s="1"/>
  <c r="J73" i="10"/>
  <c r="P73" i="10" s="1"/>
  <c r="Y73" i="10" s="1"/>
  <c r="J74" i="10"/>
  <c r="P74" i="10" s="1"/>
  <c r="Y74" i="10" s="1"/>
  <c r="J75" i="10"/>
  <c r="P75" i="10" s="1"/>
  <c r="Y75" i="10" s="1"/>
  <c r="J77" i="10"/>
  <c r="P77" i="10" s="1"/>
  <c r="Y77" i="10" s="1"/>
  <c r="J78" i="10"/>
  <c r="P78" i="10" s="1"/>
  <c r="Y78" i="10" s="1"/>
  <c r="J79" i="10"/>
  <c r="P79" i="10" s="1"/>
  <c r="Y79" i="10" s="1"/>
  <c r="J80" i="10"/>
  <c r="P80" i="10" s="1"/>
  <c r="Y80" i="10" s="1"/>
  <c r="J81" i="10"/>
  <c r="P81" i="10" s="1"/>
  <c r="Y81" i="10" s="1"/>
  <c r="J82" i="10"/>
  <c r="P82" i="10" s="1"/>
  <c r="Y82" i="10" s="1"/>
  <c r="J83" i="10"/>
  <c r="P83" i="10" s="1"/>
  <c r="Y83" i="10" s="1"/>
  <c r="J85" i="10"/>
  <c r="P85" i="10" s="1"/>
  <c r="Y85" i="10" s="1"/>
  <c r="J86" i="10"/>
  <c r="P86" i="10" s="1"/>
  <c r="Y86" i="10" s="1"/>
  <c r="J87" i="10"/>
  <c r="P87" i="10" s="1"/>
  <c r="Y87" i="10" s="1"/>
  <c r="J88" i="10"/>
  <c r="P88" i="10" s="1"/>
  <c r="Y88" i="10" s="1"/>
  <c r="J89" i="10"/>
  <c r="P89" i="10" s="1"/>
  <c r="Y89" i="10" s="1"/>
  <c r="J90" i="10"/>
  <c r="P90" i="10" s="1"/>
  <c r="Y90" i="10" s="1"/>
  <c r="J91" i="10"/>
  <c r="P91" i="10" s="1"/>
  <c r="Y91" i="10" s="1"/>
  <c r="J93" i="10"/>
  <c r="P93" i="10" s="1"/>
  <c r="Y93" i="10" s="1"/>
  <c r="J94" i="10"/>
  <c r="P94" i="10" s="1"/>
  <c r="Y94" i="10" s="1"/>
  <c r="J95" i="10"/>
  <c r="P95" i="10" s="1"/>
  <c r="Y95" i="10" s="1"/>
  <c r="J96" i="10"/>
  <c r="P96" i="10" s="1"/>
  <c r="Y96" i="10" s="1"/>
  <c r="J97" i="10"/>
  <c r="P97" i="10" s="1"/>
  <c r="Y97" i="10" s="1"/>
  <c r="J98" i="10"/>
  <c r="P98" i="10" s="1"/>
  <c r="Y98" i="10" s="1"/>
  <c r="J99" i="10"/>
  <c r="P99" i="10" s="1"/>
  <c r="Y99" i="10" s="1"/>
  <c r="J101" i="10"/>
  <c r="P101" i="10" s="1"/>
  <c r="Y101" i="10" s="1"/>
  <c r="J102" i="10"/>
  <c r="P102" i="10" s="1"/>
  <c r="Y102" i="10" s="1"/>
  <c r="J103" i="10"/>
  <c r="P103" i="10" s="1"/>
  <c r="Y103" i="10" s="1"/>
  <c r="J104" i="10"/>
  <c r="P104" i="10" s="1"/>
  <c r="Y104" i="10" s="1"/>
  <c r="J105" i="10"/>
  <c r="P105" i="10" s="1"/>
  <c r="Y105" i="10" s="1"/>
  <c r="J106" i="10"/>
  <c r="P106" i="10" s="1"/>
  <c r="Y106" i="10" s="1"/>
  <c r="J107" i="10"/>
  <c r="P107" i="10" s="1"/>
  <c r="Y107" i="10" s="1"/>
  <c r="J109" i="10"/>
  <c r="P109" i="10" s="1"/>
  <c r="Y109" i="10" s="1"/>
  <c r="J110" i="10"/>
  <c r="P110" i="10" s="1"/>
  <c r="Y110" i="10" s="1"/>
  <c r="J111" i="10"/>
  <c r="P111" i="10" s="1"/>
  <c r="Y111" i="10" s="1"/>
  <c r="J112" i="10"/>
  <c r="P112" i="10" s="1"/>
  <c r="Y112" i="10" s="1"/>
  <c r="J113" i="10"/>
  <c r="P113" i="10" s="1"/>
  <c r="Y113" i="10" s="1"/>
  <c r="J114" i="10"/>
  <c r="P114" i="10" s="1"/>
  <c r="Y114" i="10" s="1"/>
  <c r="J115" i="10"/>
  <c r="P115" i="10" s="1"/>
  <c r="Y115" i="10" s="1"/>
  <c r="J117" i="10"/>
  <c r="P117" i="10" s="1"/>
  <c r="Y117" i="10" s="1"/>
  <c r="J118" i="10"/>
  <c r="P118" i="10" s="1"/>
  <c r="Y118" i="10" s="1"/>
  <c r="J119" i="10"/>
  <c r="P119" i="10" s="1"/>
  <c r="Y119" i="10" s="1"/>
  <c r="J120" i="10"/>
  <c r="P120" i="10" s="1"/>
  <c r="Y120" i="10" s="1"/>
  <c r="J121" i="10"/>
  <c r="P121" i="10" s="1"/>
  <c r="Y121" i="10" s="1"/>
  <c r="J122" i="10"/>
  <c r="P122" i="10" s="1"/>
  <c r="Y122" i="10" s="1"/>
  <c r="J123" i="10"/>
  <c r="P123" i="10" s="1"/>
  <c r="Y123" i="10" s="1"/>
  <c r="J125" i="10"/>
  <c r="P125" i="10" s="1"/>
  <c r="Y125" i="10" s="1"/>
  <c r="J126" i="10"/>
  <c r="P126" i="10" s="1"/>
  <c r="Y126" i="10" s="1"/>
  <c r="J127" i="10"/>
  <c r="P127" i="10" s="1"/>
  <c r="Y127" i="10" s="1"/>
  <c r="J128" i="10"/>
  <c r="P128" i="10" s="1"/>
  <c r="Y128" i="10" s="1"/>
  <c r="J129" i="10"/>
  <c r="P129" i="10" s="1"/>
  <c r="Y129" i="10" s="1"/>
  <c r="J130" i="10"/>
  <c r="P130" i="10" s="1"/>
  <c r="Y130" i="10" s="1"/>
  <c r="J131" i="10"/>
  <c r="P131" i="10" s="1"/>
  <c r="Y131" i="10" s="1"/>
  <c r="J133" i="10"/>
  <c r="P133" i="10" s="1"/>
  <c r="Y133" i="10" s="1"/>
  <c r="J134" i="10"/>
  <c r="P134" i="10" s="1"/>
  <c r="Y134" i="10" s="1"/>
  <c r="J135" i="10"/>
  <c r="P135" i="10" s="1"/>
  <c r="Y135" i="10" s="1"/>
  <c r="J136" i="10"/>
  <c r="P136" i="10" s="1"/>
  <c r="Y136" i="10" s="1"/>
  <c r="J137" i="10"/>
  <c r="P137" i="10" s="1"/>
  <c r="Y137" i="10" s="1"/>
  <c r="J138" i="10"/>
  <c r="P138" i="10" s="1"/>
  <c r="Y138" i="10" s="1"/>
  <c r="J139" i="10"/>
  <c r="P139" i="10" s="1"/>
  <c r="Y139" i="10" s="1"/>
  <c r="J141" i="10"/>
  <c r="P141" i="10" s="1"/>
  <c r="Y141" i="10" s="1"/>
  <c r="J142" i="10"/>
  <c r="P142" i="10" s="1"/>
  <c r="Y142" i="10" s="1"/>
  <c r="J143" i="10"/>
  <c r="P143" i="10" s="1"/>
  <c r="Y143" i="10" s="1"/>
  <c r="J144" i="10"/>
  <c r="P144" i="10" s="1"/>
  <c r="Y144" i="10" s="1"/>
  <c r="J145" i="10"/>
  <c r="P145" i="10" s="1"/>
  <c r="Y145" i="10" s="1"/>
  <c r="J146" i="10"/>
  <c r="P146" i="10" s="1"/>
  <c r="Y146" i="10" s="1"/>
  <c r="J147" i="10"/>
  <c r="P147" i="10" s="1"/>
  <c r="Y147" i="10" s="1"/>
  <c r="J149" i="10"/>
  <c r="P149" i="10" s="1"/>
  <c r="Y149" i="10" s="1"/>
  <c r="J150" i="10"/>
  <c r="P150" i="10" s="1"/>
  <c r="Y150" i="10" s="1"/>
  <c r="J151" i="10"/>
  <c r="P151" i="10" s="1"/>
  <c r="Y151" i="10" s="1"/>
  <c r="J152" i="10"/>
  <c r="P152" i="10" s="1"/>
  <c r="Y152" i="10" s="1"/>
  <c r="J153" i="10"/>
  <c r="P153" i="10" s="1"/>
  <c r="Y153" i="10" s="1"/>
  <c r="J154" i="10"/>
  <c r="P154" i="10" s="1"/>
  <c r="Y154" i="10" s="1"/>
  <c r="J155" i="10"/>
  <c r="P155" i="10" s="1"/>
  <c r="Y155" i="10" s="1"/>
  <c r="J157" i="10"/>
  <c r="P157" i="10" s="1"/>
  <c r="Y157" i="10" s="1"/>
  <c r="J158" i="10"/>
  <c r="P158" i="10" s="1"/>
  <c r="Y158" i="10" s="1"/>
  <c r="J159" i="10"/>
  <c r="P159" i="10" s="1"/>
  <c r="Y159" i="10" s="1"/>
  <c r="J160" i="10"/>
  <c r="P160" i="10" s="1"/>
  <c r="Y160" i="10" s="1"/>
  <c r="J161" i="10"/>
  <c r="P161" i="10" s="1"/>
  <c r="Y161" i="10" s="1"/>
  <c r="J162" i="10"/>
  <c r="P162" i="10" s="1"/>
  <c r="Y162" i="10" s="1"/>
  <c r="J163" i="10"/>
  <c r="P163" i="10" s="1"/>
  <c r="Y163" i="10" s="1"/>
  <c r="J165" i="10"/>
  <c r="P165" i="10" s="1"/>
  <c r="Y165" i="10" s="1"/>
  <c r="J166" i="10"/>
  <c r="P166" i="10" s="1"/>
  <c r="Y166" i="10" s="1"/>
  <c r="J167" i="10"/>
  <c r="P167" i="10" s="1"/>
  <c r="Y167" i="10" s="1"/>
  <c r="J168" i="10"/>
  <c r="P168" i="10" s="1"/>
  <c r="Y168" i="10" s="1"/>
  <c r="J169" i="10"/>
  <c r="P169" i="10" s="1"/>
  <c r="Y169" i="10" s="1"/>
  <c r="J170" i="10"/>
  <c r="P170" i="10" s="1"/>
  <c r="Y170" i="10" s="1"/>
  <c r="J171" i="10"/>
  <c r="P171" i="10" s="1"/>
  <c r="Y171" i="10" s="1"/>
  <c r="J173" i="10"/>
  <c r="P173" i="10" s="1"/>
  <c r="Y173" i="10" s="1"/>
  <c r="J174" i="10"/>
  <c r="P174" i="10" s="1"/>
  <c r="Y174" i="10" s="1"/>
  <c r="J175" i="10"/>
  <c r="P175" i="10" s="1"/>
  <c r="Y175" i="10" s="1"/>
  <c r="J176" i="10"/>
  <c r="P176" i="10" s="1"/>
  <c r="Y176" i="10" s="1"/>
  <c r="J177" i="10"/>
  <c r="P177" i="10" s="1"/>
  <c r="Y177" i="10" s="1"/>
  <c r="J178" i="10"/>
  <c r="P178" i="10" s="1"/>
  <c r="Y178" i="10" s="1"/>
  <c r="J179" i="10"/>
  <c r="P179" i="10" s="1"/>
  <c r="Y179" i="10" s="1"/>
  <c r="J181" i="10"/>
  <c r="P181" i="10" s="1"/>
  <c r="Y181" i="10" s="1"/>
  <c r="J182" i="10"/>
  <c r="P182" i="10" s="1"/>
  <c r="Y182" i="10" s="1"/>
  <c r="J183" i="10"/>
  <c r="P183" i="10" s="1"/>
  <c r="Y183" i="10" s="1"/>
  <c r="J184" i="10"/>
  <c r="P184" i="10" s="1"/>
  <c r="Y184" i="10" s="1"/>
  <c r="J185" i="10"/>
  <c r="P185" i="10" s="1"/>
  <c r="Y185" i="10" s="1"/>
  <c r="J186" i="10"/>
  <c r="P186" i="10" s="1"/>
  <c r="Y186" i="10" s="1"/>
  <c r="J187" i="10"/>
  <c r="P187" i="10" s="1"/>
  <c r="Y187" i="10" s="1"/>
  <c r="J189" i="10"/>
  <c r="P189" i="10" s="1"/>
  <c r="Y189" i="10" s="1"/>
  <c r="J190" i="10"/>
  <c r="P190" i="10" s="1"/>
  <c r="Y190" i="10" s="1"/>
  <c r="J191" i="10"/>
  <c r="P191" i="10" s="1"/>
  <c r="Y191" i="10" s="1"/>
  <c r="J192" i="10"/>
  <c r="P192" i="10" s="1"/>
  <c r="Y192" i="10" s="1"/>
  <c r="J193" i="10"/>
  <c r="P193" i="10" s="1"/>
  <c r="Y193" i="10" s="1"/>
  <c r="J194" i="10"/>
  <c r="P194" i="10" s="1"/>
  <c r="Y194" i="10" s="1"/>
  <c r="J195" i="10"/>
  <c r="P195" i="10" s="1"/>
  <c r="Y195" i="10" s="1"/>
  <c r="J197" i="10"/>
  <c r="P197" i="10" s="1"/>
  <c r="Y197" i="10" s="1"/>
  <c r="J198" i="10"/>
  <c r="P198" i="10" s="1"/>
  <c r="Y198" i="10" s="1"/>
  <c r="J199" i="10"/>
  <c r="P199" i="10" s="1"/>
  <c r="Y199" i="10" s="1"/>
  <c r="J200" i="10"/>
  <c r="P200" i="10" s="1"/>
  <c r="Y200" i="10" s="1"/>
  <c r="J201" i="10"/>
  <c r="P201" i="10" s="1"/>
  <c r="Y201" i="10" s="1"/>
  <c r="J202" i="10"/>
  <c r="P202" i="10" s="1"/>
  <c r="Y202" i="10" s="1"/>
  <c r="J203" i="10"/>
  <c r="P203" i="10" s="1"/>
  <c r="Y203" i="10" s="1"/>
  <c r="J205" i="10"/>
  <c r="P205" i="10" s="1"/>
  <c r="Y205" i="10" s="1"/>
  <c r="J206" i="10"/>
  <c r="P206" i="10" s="1"/>
  <c r="Y206" i="10" s="1"/>
  <c r="J207" i="10"/>
  <c r="P207" i="10" s="1"/>
  <c r="Y207" i="10" s="1"/>
  <c r="J208" i="10"/>
  <c r="P208" i="10" s="1"/>
  <c r="Y208" i="10" s="1"/>
  <c r="J209" i="10"/>
  <c r="P209" i="10" s="1"/>
  <c r="Y209" i="10" s="1"/>
  <c r="J210" i="10"/>
  <c r="P210" i="10" s="1"/>
  <c r="Y210" i="10" s="1"/>
  <c r="J211" i="10"/>
  <c r="P211" i="10" s="1"/>
  <c r="Y211" i="10" s="1"/>
  <c r="J213" i="10"/>
  <c r="P213" i="10" s="1"/>
  <c r="Y213" i="10" s="1"/>
  <c r="J214" i="10"/>
  <c r="P214" i="10" s="1"/>
  <c r="Y214" i="10" s="1"/>
  <c r="J215" i="10"/>
  <c r="P215" i="10" s="1"/>
  <c r="Y215" i="10" s="1"/>
  <c r="J216" i="10"/>
  <c r="P216" i="10" s="1"/>
  <c r="Y216" i="10" s="1"/>
  <c r="J217" i="10"/>
  <c r="P217" i="10" s="1"/>
  <c r="Y217" i="10" s="1"/>
  <c r="J218" i="10"/>
  <c r="P218" i="10" s="1"/>
  <c r="Y218" i="10" s="1"/>
  <c r="J219" i="10"/>
  <c r="P219" i="10" s="1"/>
  <c r="Y219" i="10" s="1"/>
  <c r="J221" i="10"/>
  <c r="P221" i="10" s="1"/>
  <c r="Y221" i="10" s="1"/>
  <c r="J222" i="10"/>
  <c r="P222" i="10" s="1"/>
  <c r="Y222" i="10" s="1"/>
  <c r="J223" i="10"/>
  <c r="P223" i="10" s="1"/>
  <c r="Y223" i="10" s="1"/>
  <c r="J224" i="10"/>
  <c r="P224" i="10" s="1"/>
  <c r="Y224" i="10" s="1"/>
  <c r="J225" i="10"/>
  <c r="P225" i="10" s="1"/>
  <c r="Y225" i="10" s="1"/>
  <c r="J226" i="10"/>
  <c r="P226" i="10" s="1"/>
  <c r="Y226" i="10" s="1"/>
  <c r="J227" i="10"/>
  <c r="P227" i="10" s="1"/>
  <c r="Y227" i="10" s="1"/>
  <c r="J229" i="10"/>
  <c r="P229" i="10" s="1"/>
  <c r="Y229" i="10" s="1"/>
  <c r="J230" i="10"/>
  <c r="P230" i="10" s="1"/>
  <c r="Y230" i="10" s="1"/>
  <c r="J231" i="10"/>
  <c r="P231" i="10" s="1"/>
  <c r="Y231" i="10" s="1"/>
  <c r="J232" i="10"/>
  <c r="P232" i="10" s="1"/>
  <c r="Y232" i="10" s="1"/>
  <c r="J233" i="10"/>
  <c r="P233" i="10" s="1"/>
  <c r="Y233" i="10" s="1"/>
  <c r="J234" i="10"/>
  <c r="P234" i="10" s="1"/>
  <c r="Y234" i="10" s="1"/>
  <c r="J235" i="10"/>
  <c r="P235" i="10" s="1"/>
  <c r="Y235" i="10" s="1"/>
  <c r="J237" i="10"/>
  <c r="P237" i="10" s="1"/>
  <c r="Y237" i="10" s="1"/>
  <c r="J238" i="10"/>
  <c r="P238" i="10" s="1"/>
  <c r="Y238" i="10" s="1"/>
  <c r="J239" i="10"/>
  <c r="P239" i="10" s="1"/>
  <c r="Y239" i="10" s="1"/>
  <c r="J240" i="10"/>
  <c r="P240" i="10" s="1"/>
  <c r="Y240" i="10" s="1"/>
  <c r="J241" i="10"/>
  <c r="P241" i="10" s="1"/>
  <c r="Y241" i="10" s="1"/>
  <c r="J242" i="10"/>
  <c r="P242" i="10" s="1"/>
  <c r="Y242" i="10" s="1"/>
  <c r="J243" i="10"/>
  <c r="P243" i="10" s="1"/>
  <c r="Y243" i="10" s="1"/>
  <c r="J245" i="10"/>
  <c r="P245" i="10" s="1"/>
  <c r="Y245" i="10" s="1"/>
  <c r="J246" i="10"/>
  <c r="P246" i="10" s="1"/>
  <c r="Y246" i="10" s="1"/>
  <c r="J247" i="10"/>
  <c r="P247" i="10" s="1"/>
  <c r="Y247" i="10" s="1"/>
  <c r="J248" i="10"/>
  <c r="P248" i="10" s="1"/>
  <c r="Y248" i="10" s="1"/>
  <c r="J249" i="10"/>
  <c r="P249" i="10" s="1"/>
  <c r="Y249" i="10" s="1"/>
  <c r="J250" i="10"/>
  <c r="P250" i="10" s="1"/>
  <c r="Y250" i="10" s="1"/>
  <c r="J251" i="10"/>
  <c r="P251" i="10" s="1"/>
  <c r="Y251" i="10" s="1"/>
  <c r="J253" i="10"/>
  <c r="P253" i="10" s="1"/>
  <c r="Y253" i="10" s="1"/>
  <c r="J254" i="10"/>
  <c r="P254" i="10" s="1"/>
  <c r="Y254" i="10" s="1"/>
  <c r="J255" i="10"/>
  <c r="P255" i="10" s="1"/>
  <c r="Y255" i="10" s="1"/>
  <c r="J256" i="10"/>
  <c r="P256" i="10" s="1"/>
  <c r="Y256" i="10" s="1"/>
  <c r="J257" i="10"/>
  <c r="P257" i="10" s="1"/>
  <c r="Y257" i="10" s="1"/>
  <c r="J258" i="10"/>
  <c r="P258" i="10" s="1"/>
  <c r="Y258" i="10" s="1"/>
  <c r="J259" i="10"/>
  <c r="P259" i="10" s="1"/>
  <c r="Y259" i="10" s="1"/>
  <c r="J261" i="10"/>
  <c r="P261" i="10" s="1"/>
  <c r="Y261" i="10" s="1"/>
  <c r="J262" i="10"/>
  <c r="P262" i="10" s="1"/>
  <c r="Y262" i="10" s="1"/>
  <c r="J263" i="10"/>
  <c r="P263" i="10" s="1"/>
  <c r="Y263" i="10" s="1"/>
  <c r="J264" i="10"/>
  <c r="P264" i="10" s="1"/>
  <c r="Y264" i="10" s="1"/>
  <c r="J265" i="10"/>
  <c r="P265" i="10" s="1"/>
  <c r="Y265" i="10" s="1"/>
  <c r="J266" i="10"/>
  <c r="P266" i="10" s="1"/>
  <c r="Y266" i="10" s="1"/>
  <c r="J267" i="10"/>
  <c r="P267" i="10" s="1"/>
  <c r="Y267" i="10" s="1"/>
  <c r="J269" i="10"/>
  <c r="P269" i="10" s="1"/>
  <c r="Y269" i="10" s="1"/>
  <c r="J270" i="10"/>
  <c r="P270" i="10" s="1"/>
  <c r="Y270" i="10" s="1"/>
  <c r="J271" i="10"/>
  <c r="P271" i="10" s="1"/>
  <c r="Y271" i="10" s="1"/>
  <c r="J272" i="10"/>
  <c r="P272" i="10" s="1"/>
  <c r="Y272" i="10" s="1"/>
  <c r="J273" i="10"/>
  <c r="P273" i="10" s="1"/>
  <c r="Y273" i="10" s="1"/>
  <c r="J274" i="10"/>
  <c r="P274" i="10" s="1"/>
  <c r="Y274" i="10" s="1"/>
  <c r="J275" i="10"/>
  <c r="P275" i="10" s="1"/>
  <c r="Y275" i="10" s="1"/>
  <c r="J277" i="10"/>
  <c r="P277" i="10" s="1"/>
  <c r="Y277" i="10" s="1"/>
  <c r="J278" i="10"/>
  <c r="P278" i="10" s="1"/>
  <c r="Y278" i="10" s="1"/>
  <c r="J279" i="10"/>
  <c r="P279" i="10" s="1"/>
  <c r="Y279" i="10" s="1"/>
  <c r="J280" i="10"/>
  <c r="P280" i="10" s="1"/>
  <c r="Y280" i="10" s="1"/>
  <c r="J281" i="10"/>
  <c r="P281" i="10" s="1"/>
  <c r="Y281" i="10" s="1"/>
  <c r="J282" i="10"/>
  <c r="P282" i="10" s="1"/>
  <c r="Y282" i="10" s="1"/>
  <c r="J283" i="10"/>
  <c r="P283" i="10" s="1"/>
  <c r="Y283" i="10" s="1"/>
  <c r="J285" i="10"/>
  <c r="P285" i="10" s="1"/>
  <c r="Y285" i="10" s="1"/>
  <c r="J286" i="10"/>
  <c r="P286" i="10" s="1"/>
  <c r="Y286" i="10" s="1"/>
  <c r="J287" i="10"/>
  <c r="P287" i="10" s="1"/>
  <c r="Y287" i="10" s="1"/>
  <c r="J288" i="10"/>
  <c r="P288" i="10" s="1"/>
  <c r="Y288" i="10" s="1"/>
  <c r="J289" i="10"/>
  <c r="P289" i="10" s="1"/>
  <c r="Y289" i="10" s="1"/>
  <c r="J290" i="10"/>
  <c r="P290" i="10" s="1"/>
  <c r="Y290" i="10" s="1"/>
  <c r="J291" i="10"/>
  <c r="P291" i="10" s="1"/>
  <c r="Y291" i="10" s="1"/>
  <c r="J293" i="10"/>
  <c r="P293" i="10" s="1"/>
  <c r="Y293" i="10" s="1"/>
  <c r="J294" i="10"/>
  <c r="P294" i="10" s="1"/>
  <c r="Y294" i="10" s="1"/>
  <c r="J295" i="10"/>
  <c r="P295" i="10" s="1"/>
  <c r="Y295" i="10" s="1"/>
  <c r="J296" i="10"/>
  <c r="P296" i="10" s="1"/>
  <c r="Y296" i="10" s="1"/>
  <c r="J297" i="10"/>
  <c r="P297" i="10" s="1"/>
  <c r="Y297" i="10" s="1"/>
  <c r="J298" i="10"/>
  <c r="P298" i="10" s="1"/>
  <c r="Y298" i="10" s="1"/>
  <c r="J299" i="10"/>
  <c r="P299" i="10" s="1"/>
  <c r="Y299" i="10" s="1"/>
  <c r="J301" i="10"/>
  <c r="P301" i="10" s="1"/>
  <c r="Y301" i="10" s="1"/>
  <c r="J302" i="10"/>
  <c r="P302" i="10" s="1"/>
  <c r="Y302" i="10" s="1"/>
  <c r="J303" i="10"/>
  <c r="P303" i="10" s="1"/>
  <c r="Y303" i="10" s="1"/>
  <c r="J304" i="10"/>
  <c r="P304" i="10" s="1"/>
  <c r="Y304" i="10" s="1"/>
  <c r="J305" i="10"/>
  <c r="P305" i="10" s="1"/>
  <c r="Y305" i="10" s="1"/>
  <c r="J306" i="10"/>
  <c r="P306" i="10" s="1"/>
  <c r="Y306" i="10" s="1"/>
  <c r="J307" i="10"/>
  <c r="P307" i="10" s="1"/>
  <c r="Y307" i="10" s="1"/>
  <c r="J309" i="10"/>
  <c r="P309" i="10" s="1"/>
  <c r="Y309" i="10" s="1"/>
  <c r="J310" i="10"/>
  <c r="P310" i="10" s="1"/>
  <c r="Y310" i="10" s="1"/>
  <c r="J311" i="10"/>
  <c r="P311" i="10" s="1"/>
  <c r="Y311" i="10" s="1"/>
  <c r="J312" i="10"/>
  <c r="P312" i="10" s="1"/>
  <c r="Y312" i="10" s="1"/>
  <c r="J313" i="10"/>
  <c r="P313" i="10" s="1"/>
  <c r="Y313" i="10" s="1"/>
  <c r="J314" i="10"/>
  <c r="P314" i="10" s="1"/>
  <c r="Y314" i="10" s="1"/>
  <c r="J315" i="10"/>
  <c r="P315" i="10" s="1"/>
  <c r="Y315" i="10" s="1"/>
  <c r="J317" i="10"/>
  <c r="P317" i="10" s="1"/>
  <c r="Y317" i="10" s="1"/>
  <c r="J318" i="10"/>
  <c r="P318" i="10" s="1"/>
  <c r="Y318" i="10" s="1"/>
  <c r="J319" i="10"/>
  <c r="P319" i="10" s="1"/>
  <c r="Y319" i="10" s="1"/>
  <c r="J320" i="10"/>
  <c r="P320" i="10" s="1"/>
  <c r="Y320" i="10" s="1"/>
  <c r="J321" i="10"/>
  <c r="P321" i="10" s="1"/>
  <c r="Y321" i="10" s="1"/>
  <c r="J322" i="10"/>
  <c r="P322" i="10" s="1"/>
  <c r="Y322" i="10" s="1"/>
  <c r="J323" i="10"/>
  <c r="P323" i="10" s="1"/>
  <c r="Y323" i="10" s="1"/>
  <c r="J325" i="10"/>
  <c r="P325" i="10" s="1"/>
  <c r="Y325" i="10" s="1"/>
  <c r="J326" i="10"/>
  <c r="P326" i="10" s="1"/>
  <c r="Y326" i="10" s="1"/>
  <c r="J327" i="10"/>
  <c r="P327" i="10" s="1"/>
  <c r="Y327" i="10" s="1"/>
  <c r="J328" i="10"/>
  <c r="P328" i="10" s="1"/>
  <c r="Y328" i="10" s="1"/>
  <c r="J329" i="10"/>
  <c r="P329" i="10" s="1"/>
  <c r="Y329" i="10" s="1"/>
  <c r="J330" i="10"/>
  <c r="P330" i="10" s="1"/>
  <c r="Y330" i="10" s="1"/>
  <c r="J331" i="10"/>
  <c r="P331" i="10" s="1"/>
  <c r="Y331" i="10" s="1"/>
  <c r="J333" i="10"/>
  <c r="P333" i="10" s="1"/>
  <c r="Y333" i="10" s="1"/>
  <c r="J334" i="10"/>
  <c r="P334" i="10" s="1"/>
  <c r="Y334" i="10" s="1"/>
  <c r="J335" i="10"/>
  <c r="P335" i="10" s="1"/>
  <c r="Y335" i="10" s="1"/>
  <c r="J336" i="10"/>
  <c r="P336" i="10" s="1"/>
  <c r="Y336" i="10" s="1"/>
  <c r="J337" i="10"/>
  <c r="P337" i="10" s="1"/>
  <c r="Y337" i="10" s="1"/>
  <c r="J338" i="10"/>
  <c r="P338" i="10" s="1"/>
  <c r="Y338" i="10" s="1"/>
  <c r="J339" i="10"/>
  <c r="P339" i="10" s="1"/>
  <c r="Y339" i="10" s="1"/>
  <c r="J341" i="10"/>
  <c r="P341" i="10" s="1"/>
  <c r="Y341" i="10" s="1"/>
  <c r="J342" i="10"/>
  <c r="P342" i="10" s="1"/>
  <c r="Y342" i="10" s="1"/>
  <c r="J343" i="10"/>
  <c r="P343" i="10" s="1"/>
  <c r="Y343" i="10" s="1"/>
  <c r="J344" i="10"/>
  <c r="P344" i="10" s="1"/>
  <c r="Y344" i="10" s="1"/>
  <c r="J345" i="10"/>
  <c r="P345" i="10" s="1"/>
  <c r="Y345" i="10" s="1"/>
  <c r="J346" i="10"/>
  <c r="P346" i="10" s="1"/>
  <c r="Y346" i="10" s="1"/>
  <c r="J347" i="10"/>
  <c r="P347" i="10" s="1"/>
  <c r="Y347" i="10" s="1"/>
  <c r="J349" i="10"/>
  <c r="P349" i="10" s="1"/>
  <c r="Y349" i="10" s="1"/>
  <c r="J350" i="10"/>
  <c r="P350" i="10" s="1"/>
  <c r="Y350" i="10" s="1"/>
  <c r="J351" i="10"/>
  <c r="P351" i="10" s="1"/>
  <c r="Y351" i="10" s="1"/>
  <c r="J352" i="10"/>
  <c r="P352" i="10" s="1"/>
  <c r="Y352" i="10" s="1"/>
  <c r="J4" i="10"/>
  <c r="P4" i="10" s="1"/>
  <c r="Y4" i="10" s="1"/>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4" i="10"/>
  <c r="E5" i="10"/>
  <c r="E6" i="10"/>
  <c r="E8" i="10"/>
  <c r="E9" i="10"/>
  <c r="E10" i="10"/>
  <c r="E12" i="10"/>
  <c r="E13" i="10"/>
  <c r="E14" i="10"/>
  <c r="E16" i="10"/>
  <c r="E18" i="10"/>
  <c r="E20" i="10"/>
  <c r="E21" i="10"/>
  <c r="E22" i="10"/>
  <c r="E24" i="10"/>
  <c r="E25" i="10"/>
  <c r="E26" i="10"/>
  <c r="E28" i="10"/>
  <c r="E29" i="10"/>
  <c r="E30" i="10"/>
  <c r="E32" i="10"/>
  <c r="E33" i="10"/>
  <c r="E34" i="10"/>
  <c r="E36" i="10"/>
  <c r="E37" i="10"/>
  <c r="E38" i="10"/>
  <c r="E40" i="10"/>
  <c r="E41" i="10"/>
  <c r="E42" i="10"/>
  <c r="E44" i="10"/>
  <c r="E45" i="10"/>
  <c r="E46" i="10"/>
  <c r="E48" i="10"/>
  <c r="E49" i="10"/>
  <c r="E50" i="10"/>
  <c r="E52" i="10"/>
  <c r="E53" i="10"/>
  <c r="E54" i="10"/>
  <c r="E56" i="10"/>
  <c r="E57" i="10"/>
  <c r="E58" i="10"/>
  <c r="E60" i="10"/>
  <c r="E61" i="10"/>
  <c r="E62" i="10"/>
  <c r="E64" i="10"/>
  <c r="E65" i="10"/>
  <c r="E66" i="10"/>
  <c r="E68" i="10"/>
  <c r="E69" i="10"/>
  <c r="E70" i="10"/>
  <c r="E72" i="10"/>
  <c r="E73" i="10"/>
  <c r="E74" i="10"/>
  <c r="E76" i="10"/>
  <c r="E77" i="10"/>
  <c r="E78" i="10"/>
  <c r="E80" i="10"/>
  <c r="E81" i="10"/>
  <c r="E82" i="10"/>
  <c r="E84" i="10"/>
  <c r="E85" i="10"/>
  <c r="E86" i="10"/>
  <c r="E88" i="10"/>
  <c r="E89" i="10"/>
  <c r="E90" i="10"/>
  <c r="E92" i="10"/>
  <c r="E93" i="10"/>
  <c r="E94" i="10"/>
  <c r="E96" i="10"/>
  <c r="E97" i="10"/>
  <c r="E98" i="10"/>
  <c r="E100" i="10"/>
  <c r="E101" i="10"/>
  <c r="E102" i="10"/>
  <c r="E104" i="10"/>
  <c r="E105" i="10"/>
  <c r="E106" i="10"/>
  <c r="E108" i="10"/>
  <c r="E109" i="10"/>
  <c r="E110" i="10"/>
  <c r="E112" i="10"/>
  <c r="E113" i="10"/>
  <c r="E114" i="10"/>
  <c r="E116" i="10"/>
  <c r="E117" i="10"/>
  <c r="E118" i="10"/>
  <c r="E120" i="10"/>
  <c r="E121" i="10"/>
  <c r="E122" i="10"/>
  <c r="E124" i="10"/>
  <c r="E125" i="10"/>
  <c r="E126" i="10"/>
  <c r="E128" i="10"/>
  <c r="E129" i="10"/>
  <c r="E130" i="10"/>
  <c r="E132" i="10"/>
  <c r="E133" i="10"/>
  <c r="E134" i="10"/>
  <c r="E136" i="10"/>
  <c r="E137" i="10"/>
  <c r="E138" i="10"/>
  <c r="E140" i="10"/>
  <c r="E141" i="10"/>
  <c r="E142" i="10"/>
  <c r="E144" i="10"/>
  <c r="E145" i="10"/>
  <c r="E146" i="10"/>
  <c r="E148" i="10"/>
  <c r="E149" i="10"/>
  <c r="E150" i="10"/>
  <c r="E152" i="10"/>
  <c r="E153" i="10"/>
  <c r="E154" i="10"/>
  <c r="E156" i="10"/>
  <c r="E157" i="10"/>
  <c r="E158" i="10"/>
  <c r="E160" i="10"/>
  <c r="E161" i="10"/>
  <c r="E162" i="10"/>
  <c r="E164" i="10"/>
  <c r="E165" i="10"/>
  <c r="E166" i="10"/>
  <c r="E168" i="10"/>
  <c r="E169" i="10"/>
  <c r="E170" i="10"/>
  <c r="E172" i="10"/>
  <c r="E173" i="10"/>
  <c r="E174" i="10"/>
  <c r="E176" i="10"/>
  <c r="E177" i="10"/>
  <c r="E178" i="10"/>
  <c r="E180" i="10"/>
  <c r="E181" i="10"/>
  <c r="E182" i="10"/>
  <c r="E184" i="10"/>
  <c r="E185" i="10"/>
  <c r="E186" i="10"/>
  <c r="E188" i="10"/>
  <c r="E189" i="10"/>
  <c r="E190" i="10"/>
  <c r="E192" i="10"/>
  <c r="E193" i="10"/>
  <c r="E194" i="10"/>
  <c r="E196" i="10"/>
  <c r="E197" i="10"/>
  <c r="E198" i="10"/>
  <c r="E200" i="10"/>
  <c r="E201" i="10"/>
  <c r="E202" i="10"/>
  <c r="E204" i="10"/>
  <c r="E205" i="10"/>
  <c r="E206" i="10"/>
  <c r="E208" i="10"/>
  <c r="E209" i="10"/>
  <c r="E210" i="10"/>
  <c r="E212" i="10"/>
  <c r="E213" i="10"/>
  <c r="E214" i="10"/>
  <c r="E216" i="10"/>
  <c r="E217" i="10"/>
  <c r="E218" i="10"/>
  <c r="E220" i="10"/>
  <c r="E221" i="10"/>
  <c r="E222" i="10"/>
  <c r="E224" i="10"/>
  <c r="E225" i="10"/>
  <c r="E226" i="10"/>
  <c r="E228" i="10"/>
  <c r="E229" i="10"/>
  <c r="E230" i="10"/>
  <c r="E232" i="10"/>
  <c r="E233" i="10"/>
  <c r="E234" i="10"/>
  <c r="E236" i="10"/>
  <c r="E237" i="10"/>
  <c r="E238" i="10"/>
  <c r="E240" i="10"/>
  <c r="E241" i="10"/>
  <c r="E242" i="10"/>
  <c r="E244" i="10"/>
  <c r="E245" i="10"/>
  <c r="E246" i="10"/>
  <c r="E248" i="10"/>
  <c r="E249" i="10"/>
  <c r="E250" i="10"/>
  <c r="E252" i="10"/>
  <c r="E253" i="10"/>
  <c r="E254" i="10"/>
  <c r="E256" i="10"/>
  <c r="E257" i="10"/>
  <c r="E258" i="10"/>
  <c r="E260" i="10"/>
  <c r="E261" i="10"/>
  <c r="E262" i="10"/>
  <c r="E264" i="10"/>
  <c r="E265" i="10"/>
  <c r="E266" i="10"/>
  <c r="E268" i="10"/>
  <c r="E269" i="10"/>
  <c r="E270" i="10"/>
  <c r="E272" i="10"/>
  <c r="E273" i="10"/>
  <c r="E274" i="10"/>
  <c r="E276" i="10"/>
  <c r="E277" i="10"/>
  <c r="E278" i="10"/>
  <c r="E280" i="10"/>
  <c r="E281" i="10"/>
  <c r="E282" i="10"/>
  <c r="E284" i="10"/>
  <c r="E285" i="10"/>
  <c r="E286" i="10"/>
  <c r="E288" i="10"/>
  <c r="E289" i="10"/>
  <c r="E290" i="10"/>
  <c r="E292" i="10"/>
  <c r="E293" i="10"/>
  <c r="E294" i="10"/>
  <c r="E296" i="10"/>
  <c r="E297" i="10"/>
  <c r="E298" i="10"/>
  <c r="E300" i="10"/>
  <c r="E301" i="10"/>
  <c r="E302" i="10"/>
  <c r="E304" i="10"/>
  <c r="E305" i="10"/>
  <c r="E306" i="10"/>
  <c r="E308" i="10"/>
  <c r="E309" i="10"/>
  <c r="E310" i="10"/>
  <c r="E312" i="10"/>
  <c r="E313" i="10"/>
  <c r="E314" i="10"/>
  <c r="E316" i="10"/>
  <c r="E317" i="10"/>
  <c r="E318" i="10"/>
  <c r="E320" i="10"/>
  <c r="E321" i="10"/>
  <c r="E322" i="10"/>
  <c r="E324" i="10"/>
  <c r="E325" i="10"/>
  <c r="E326" i="10"/>
  <c r="E328" i="10"/>
  <c r="E329" i="10"/>
  <c r="E330" i="10"/>
  <c r="E332" i="10"/>
  <c r="E333" i="10"/>
  <c r="E334" i="10"/>
  <c r="E336" i="10"/>
  <c r="E337" i="10"/>
  <c r="E338" i="10"/>
  <c r="E340" i="10"/>
  <c r="E341" i="10"/>
  <c r="E342" i="10"/>
  <c r="E344" i="10"/>
  <c r="E345" i="10"/>
  <c r="E346" i="10"/>
  <c r="E348" i="10"/>
  <c r="E349" i="10"/>
  <c r="E350" i="10"/>
  <c r="E352" i="10"/>
  <c r="E4" i="10"/>
  <c r="I31" i="18" l="1"/>
  <c r="I63" i="18"/>
  <c r="I319" i="18"/>
  <c r="I271" i="18"/>
  <c r="I15" i="18"/>
  <c r="I255" i="18"/>
  <c r="I207" i="18"/>
  <c r="I191" i="18"/>
  <c r="I6" i="18"/>
  <c r="I143" i="18"/>
  <c r="I335" i="18"/>
  <c r="I127" i="18"/>
  <c r="I327" i="18"/>
  <c r="I79" i="18"/>
  <c r="F12" i="18"/>
  <c r="F20" i="18"/>
  <c r="F28" i="18"/>
  <c r="F36" i="18"/>
  <c r="F44" i="18"/>
  <c r="F52" i="18"/>
  <c r="F60" i="18"/>
  <c r="F68" i="18"/>
  <c r="F76" i="18"/>
  <c r="F84" i="18"/>
  <c r="F92" i="18"/>
  <c r="F100" i="18"/>
  <c r="F108" i="18"/>
  <c r="F116" i="18"/>
  <c r="F124" i="18"/>
  <c r="F132" i="18"/>
  <c r="F140" i="18"/>
  <c r="F148" i="18"/>
  <c r="F156" i="18"/>
  <c r="F164" i="18"/>
  <c r="F172" i="18"/>
  <c r="F180" i="18"/>
  <c r="F188" i="18"/>
  <c r="F196" i="18"/>
  <c r="F204" i="18"/>
  <c r="F212" i="18"/>
  <c r="F220" i="18"/>
  <c r="F228" i="18"/>
  <c r="F236" i="18"/>
  <c r="F244" i="18"/>
  <c r="F252" i="18"/>
  <c r="F260" i="18"/>
  <c r="F268" i="18"/>
  <c r="F276" i="18"/>
  <c r="F284" i="18"/>
  <c r="F292" i="18"/>
  <c r="F300" i="18"/>
  <c r="F308" i="18"/>
  <c r="F316" i="18"/>
  <c r="F324" i="18"/>
  <c r="F332" i="18"/>
  <c r="F340" i="18"/>
  <c r="F13" i="18"/>
  <c r="F21" i="18"/>
  <c r="F29" i="18"/>
  <c r="F37" i="18"/>
  <c r="F45" i="18"/>
  <c r="F53" i="18"/>
  <c r="F61" i="18"/>
  <c r="F69" i="18"/>
  <c r="F77" i="18"/>
  <c r="F85" i="18"/>
  <c r="F93" i="18"/>
  <c r="F101" i="18"/>
  <c r="F109" i="18"/>
  <c r="F117" i="18"/>
  <c r="F125" i="18"/>
  <c r="F133" i="18"/>
  <c r="F141" i="18"/>
  <c r="F149" i="18"/>
  <c r="F157" i="18"/>
  <c r="F165" i="18"/>
  <c r="F173" i="18"/>
  <c r="F181" i="18"/>
  <c r="F189" i="18"/>
  <c r="F197" i="18"/>
  <c r="F205" i="18"/>
  <c r="F213" i="18"/>
  <c r="F221" i="18"/>
  <c r="F229" i="18"/>
  <c r="F237" i="18"/>
  <c r="F245" i="18"/>
  <c r="F253" i="18"/>
  <c r="F261" i="18"/>
  <c r="F269" i="18"/>
  <c r="F277" i="18"/>
  <c r="F285" i="18"/>
  <c r="F293" i="18"/>
  <c r="F301" i="18"/>
  <c r="F309" i="18"/>
  <c r="F317" i="18"/>
  <c r="F325" i="18"/>
  <c r="F333" i="18"/>
  <c r="F341" i="18"/>
  <c r="F6" i="18"/>
  <c r="F14" i="18"/>
  <c r="F22" i="18"/>
  <c r="F30" i="18"/>
  <c r="F38" i="18"/>
  <c r="F46" i="18"/>
  <c r="F54" i="18"/>
  <c r="F62" i="18"/>
  <c r="F70" i="18"/>
  <c r="F78" i="18"/>
  <c r="F86" i="18"/>
  <c r="F94" i="18"/>
  <c r="F102" i="18"/>
  <c r="F110" i="18"/>
  <c r="F118" i="18"/>
  <c r="F126" i="18"/>
  <c r="F134" i="18"/>
  <c r="F142" i="18"/>
  <c r="F150" i="18"/>
  <c r="F158" i="18"/>
  <c r="F166" i="18"/>
  <c r="F174" i="18"/>
  <c r="F182" i="18"/>
  <c r="F190" i="18"/>
  <c r="F198" i="18"/>
  <c r="F206" i="18"/>
  <c r="F214" i="18"/>
  <c r="F222" i="18"/>
  <c r="F230" i="18"/>
  <c r="F238" i="18"/>
  <c r="F246" i="18"/>
  <c r="F254" i="18"/>
  <c r="F262" i="18"/>
  <c r="F270" i="18"/>
  <c r="F278" i="18"/>
  <c r="F286" i="18"/>
  <c r="F294" i="18"/>
  <c r="F302" i="18"/>
  <c r="F310" i="18"/>
  <c r="F318" i="18"/>
  <c r="F326" i="18"/>
  <c r="F334" i="18"/>
  <c r="F342" i="18"/>
  <c r="F7" i="18"/>
  <c r="F15" i="18"/>
  <c r="F23" i="18"/>
  <c r="F31" i="18"/>
  <c r="F39" i="18"/>
  <c r="F47" i="18"/>
  <c r="F55" i="18"/>
  <c r="F63" i="18"/>
  <c r="F71" i="18"/>
  <c r="F79" i="18"/>
  <c r="F87" i="18"/>
  <c r="F95" i="18"/>
  <c r="F103" i="18"/>
  <c r="F111" i="18"/>
  <c r="F119" i="18"/>
  <c r="F127" i="18"/>
  <c r="F135" i="18"/>
  <c r="F143" i="18"/>
  <c r="F151" i="18"/>
  <c r="F159" i="18"/>
  <c r="F167" i="18"/>
  <c r="F175" i="18"/>
  <c r="F183" i="18"/>
  <c r="F191" i="18"/>
  <c r="F199" i="18"/>
  <c r="F207" i="18"/>
  <c r="F215" i="18"/>
  <c r="F223" i="18"/>
  <c r="F231" i="18"/>
  <c r="F239" i="18"/>
  <c r="F247" i="18"/>
  <c r="F255" i="18"/>
  <c r="F263" i="18"/>
  <c r="F271" i="18"/>
  <c r="F279" i="18"/>
  <c r="F287" i="18"/>
  <c r="F295" i="18"/>
  <c r="F303" i="18"/>
  <c r="F311" i="18"/>
  <c r="F319" i="18"/>
  <c r="F327" i="18"/>
  <c r="F335" i="18"/>
  <c r="F343" i="18"/>
  <c r="F8" i="18"/>
  <c r="F16" i="18"/>
  <c r="F24" i="18"/>
  <c r="F32" i="18"/>
  <c r="F40" i="18"/>
  <c r="F48" i="18"/>
  <c r="F56" i="18"/>
  <c r="F64" i="18"/>
  <c r="F72" i="18"/>
  <c r="F80" i="18"/>
  <c r="F88" i="18"/>
  <c r="F96" i="18"/>
  <c r="F104" i="18"/>
  <c r="F112" i="18"/>
  <c r="F120" i="18"/>
  <c r="F128" i="18"/>
  <c r="F136" i="18"/>
  <c r="F144" i="18"/>
  <c r="F152" i="18"/>
  <c r="F160" i="18"/>
  <c r="F168" i="18"/>
  <c r="F176" i="18"/>
  <c r="F184" i="18"/>
  <c r="F192" i="18"/>
  <c r="F200" i="18"/>
  <c r="F208" i="18"/>
  <c r="F216" i="18"/>
  <c r="F224" i="18"/>
  <c r="F232" i="18"/>
  <c r="F240" i="18"/>
  <c r="F248" i="18"/>
  <c r="F256" i="18"/>
  <c r="F264" i="18"/>
  <c r="F272" i="18"/>
  <c r="F280" i="18"/>
  <c r="F288" i="18"/>
  <c r="F296" i="18"/>
  <c r="F304" i="18"/>
  <c r="F312" i="18"/>
  <c r="F320" i="18"/>
  <c r="F328" i="18"/>
  <c r="F336" i="18"/>
  <c r="F9" i="18"/>
  <c r="F17" i="18"/>
  <c r="F25" i="18"/>
  <c r="F33" i="18"/>
  <c r="F41" i="18"/>
  <c r="F49" i="18"/>
  <c r="F57" i="18"/>
  <c r="F65" i="18"/>
  <c r="F73" i="18"/>
  <c r="F81" i="18"/>
  <c r="F89" i="18"/>
  <c r="F97" i="18"/>
  <c r="F105" i="18"/>
  <c r="F113" i="18"/>
  <c r="F121" i="18"/>
  <c r="F129" i="18"/>
  <c r="F137" i="18"/>
  <c r="F145" i="18"/>
  <c r="F153" i="18"/>
  <c r="F161" i="18"/>
  <c r="F169" i="18"/>
  <c r="F177" i="18"/>
  <c r="F185" i="18"/>
  <c r="F193" i="18"/>
  <c r="F201" i="18"/>
  <c r="F209" i="18"/>
  <c r="F217" i="18"/>
  <c r="F225" i="18"/>
  <c r="F233" i="18"/>
  <c r="F241" i="18"/>
  <c r="F249" i="18"/>
  <c r="F257" i="18"/>
  <c r="F265" i="18"/>
  <c r="F273" i="18"/>
  <c r="F281" i="18"/>
  <c r="F289" i="18"/>
  <c r="F297" i="18"/>
  <c r="F305" i="18"/>
  <c r="F313" i="18"/>
  <c r="F321" i="18"/>
  <c r="F329" i="18"/>
  <c r="F337" i="18"/>
  <c r="F10" i="18"/>
  <c r="F18" i="18"/>
  <c r="F26" i="18"/>
  <c r="F34" i="18"/>
  <c r="F42" i="18"/>
  <c r="F50" i="18"/>
  <c r="F58" i="18"/>
  <c r="F66" i="18"/>
  <c r="F74" i="18"/>
  <c r="F82" i="18"/>
  <c r="F90" i="18"/>
  <c r="F98" i="18"/>
  <c r="F106" i="18"/>
  <c r="F114" i="18"/>
  <c r="F122" i="18"/>
  <c r="F130" i="18"/>
  <c r="F138" i="18"/>
  <c r="F146" i="18"/>
  <c r="F154" i="18"/>
  <c r="F162" i="18"/>
  <c r="F170" i="18"/>
  <c r="F178" i="18"/>
  <c r="F186" i="18"/>
  <c r="F194" i="18"/>
  <c r="F202" i="18"/>
  <c r="F210" i="18"/>
  <c r="F218" i="18"/>
  <c r="F226" i="18"/>
  <c r="F234" i="18"/>
  <c r="F242" i="18"/>
  <c r="F250" i="18"/>
  <c r="F258" i="18"/>
  <c r="F266" i="18"/>
  <c r="F274" i="18"/>
  <c r="F282" i="18"/>
  <c r="F290" i="18"/>
  <c r="F298" i="18"/>
  <c r="F306" i="18"/>
  <c r="F314" i="18"/>
  <c r="F322" i="18"/>
  <c r="F330" i="18"/>
  <c r="F338" i="18"/>
  <c r="F307" i="18"/>
  <c r="F51" i="18"/>
  <c r="F346" i="18"/>
  <c r="F299" i="18"/>
  <c r="F235" i="18"/>
  <c r="F171" i="18"/>
  <c r="F107" i="18"/>
  <c r="F43" i="18"/>
  <c r="I263" i="18"/>
  <c r="I199" i="18"/>
  <c r="I135" i="18"/>
  <c r="I71" i="18"/>
  <c r="I7" i="18"/>
  <c r="F353" i="18"/>
  <c r="F345" i="18"/>
  <c r="F291" i="18"/>
  <c r="F227" i="18"/>
  <c r="F163" i="18"/>
  <c r="F99" i="18"/>
  <c r="F35" i="18"/>
  <c r="F352" i="18"/>
  <c r="F344" i="18"/>
  <c r="F283" i="18"/>
  <c r="F219" i="18"/>
  <c r="F155" i="18"/>
  <c r="F91" i="18"/>
  <c r="F27" i="18"/>
  <c r="I311" i="18"/>
  <c r="I247" i="18"/>
  <c r="I183" i="18"/>
  <c r="I119" i="18"/>
  <c r="I55" i="18"/>
  <c r="F243" i="18"/>
  <c r="F351" i="18"/>
  <c r="F339" i="18"/>
  <c r="F275" i="18"/>
  <c r="F211" i="18"/>
  <c r="F147" i="18"/>
  <c r="F83" i="18"/>
  <c r="F19" i="18"/>
  <c r="I303" i="18"/>
  <c r="I239" i="18"/>
  <c r="I175" i="18"/>
  <c r="I111" i="18"/>
  <c r="I47" i="18"/>
  <c r="F347" i="18"/>
  <c r="F115" i="18"/>
  <c r="F350" i="18"/>
  <c r="F331" i="18"/>
  <c r="F267" i="18"/>
  <c r="F203" i="18"/>
  <c r="F139" i="18"/>
  <c r="F75" i="18"/>
  <c r="F11" i="18"/>
  <c r="I295" i="18"/>
  <c r="I231" i="18"/>
  <c r="I167" i="18"/>
  <c r="I103" i="18"/>
  <c r="I39" i="18"/>
  <c r="F179" i="18"/>
  <c r="F349" i="18"/>
  <c r="F323" i="18"/>
  <c r="F259" i="18"/>
  <c r="F195" i="18"/>
  <c r="F131" i="18"/>
  <c r="F67" i="18"/>
  <c r="I351" i="18"/>
  <c r="I287" i="18"/>
  <c r="I223" i="18"/>
  <c r="I159" i="18"/>
  <c r="I95" i="18"/>
  <c r="I8" i="18"/>
  <c r="I16" i="18"/>
  <c r="I24" i="18"/>
  <c r="I32" i="18"/>
  <c r="I40" i="18"/>
  <c r="I48" i="18"/>
  <c r="I56" i="18"/>
  <c r="I64" i="18"/>
  <c r="I72" i="18"/>
  <c r="I80" i="18"/>
  <c r="I88" i="18"/>
  <c r="I96" i="18"/>
  <c r="I104" i="18"/>
  <c r="I112" i="18"/>
  <c r="I120" i="18"/>
  <c r="I128" i="18"/>
  <c r="I136" i="18"/>
  <c r="I144" i="18"/>
  <c r="I152" i="18"/>
  <c r="I160" i="18"/>
  <c r="I168" i="18"/>
  <c r="I176" i="18"/>
  <c r="I184" i="18"/>
  <c r="I192" i="18"/>
  <c r="I200" i="18"/>
  <c r="I208" i="18"/>
  <c r="I216" i="18"/>
  <c r="I224" i="18"/>
  <c r="I232" i="18"/>
  <c r="I240" i="18"/>
  <c r="I248" i="18"/>
  <c r="I256" i="18"/>
  <c r="I264" i="18"/>
  <c r="I272" i="18"/>
  <c r="I280" i="18"/>
  <c r="I288" i="18"/>
  <c r="I296" i="18"/>
  <c r="I304" i="18"/>
  <c r="I312" i="18"/>
  <c r="I320" i="18"/>
  <c r="I328" i="18"/>
  <c r="I336" i="18"/>
  <c r="I344" i="18"/>
  <c r="I352" i="18"/>
  <c r="I9" i="18"/>
  <c r="I17" i="18"/>
  <c r="I25" i="18"/>
  <c r="I33" i="18"/>
  <c r="I41" i="18"/>
  <c r="I49" i="18"/>
  <c r="I57" i="18"/>
  <c r="I65" i="18"/>
  <c r="I73" i="18"/>
  <c r="I81" i="18"/>
  <c r="I89" i="18"/>
  <c r="I97" i="18"/>
  <c r="I105" i="18"/>
  <c r="I113" i="18"/>
  <c r="I121" i="18"/>
  <c r="I129" i="18"/>
  <c r="I137" i="18"/>
  <c r="I145" i="18"/>
  <c r="I153" i="18"/>
  <c r="I161" i="18"/>
  <c r="I169" i="18"/>
  <c r="I177" i="18"/>
  <c r="I185" i="18"/>
  <c r="I193" i="18"/>
  <c r="I201" i="18"/>
  <c r="I209" i="18"/>
  <c r="I217" i="18"/>
  <c r="I225" i="18"/>
  <c r="I233" i="18"/>
  <c r="I241" i="18"/>
  <c r="I249" i="18"/>
  <c r="I257" i="18"/>
  <c r="I265" i="18"/>
  <c r="I273" i="18"/>
  <c r="I281" i="18"/>
  <c r="I289" i="18"/>
  <c r="I297" i="18"/>
  <c r="I305" i="18"/>
  <c r="I313" i="18"/>
  <c r="I321" i="18"/>
  <c r="I329" i="18"/>
  <c r="I337" i="18"/>
  <c r="I345" i="18"/>
  <c r="I353" i="18"/>
  <c r="I10" i="18"/>
  <c r="I18" i="18"/>
  <c r="I26" i="18"/>
  <c r="I34" i="18"/>
  <c r="I42" i="18"/>
  <c r="I50" i="18"/>
  <c r="I58" i="18"/>
  <c r="I66" i="18"/>
  <c r="I74" i="18"/>
  <c r="I82" i="18"/>
  <c r="I90" i="18"/>
  <c r="I98" i="18"/>
  <c r="I106" i="18"/>
  <c r="I114" i="18"/>
  <c r="I122" i="18"/>
  <c r="I130" i="18"/>
  <c r="I138" i="18"/>
  <c r="I146" i="18"/>
  <c r="I154" i="18"/>
  <c r="I162" i="18"/>
  <c r="I170" i="18"/>
  <c r="I178" i="18"/>
  <c r="I186" i="18"/>
  <c r="I194" i="18"/>
  <c r="I202" i="18"/>
  <c r="I210" i="18"/>
  <c r="I218" i="18"/>
  <c r="I226" i="18"/>
  <c r="I234" i="18"/>
  <c r="I242" i="18"/>
  <c r="I250" i="18"/>
  <c r="I258" i="18"/>
  <c r="I266" i="18"/>
  <c r="I274" i="18"/>
  <c r="I282" i="18"/>
  <c r="I290" i="18"/>
  <c r="I298" i="18"/>
  <c r="I306" i="18"/>
  <c r="I314" i="18"/>
  <c r="I322" i="18"/>
  <c r="I330" i="18"/>
  <c r="I338" i="18"/>
  <c r="I346" i="18"/>
  <c r="I11" i="18"/>
  <c r="I19" i="18"/>
  <c r="I27" i="18"/>
  <c r="I35" i="18"/>
  <c r="I43" i="18"/>
  <c r="I51" i="18"/>
  <c r="I59" i="18"/>
  <c r="I67" i="18"/>
  <c r="I75" i="18"/>
  <c r="I83" i="18"/>
  <c r="I91" i="18"/>
  <c r="I99" i="18"/>
  <c r="I107" i="18"/>
  <c r="I115" i="18"/>
  <c r="I123" i="18"/>
  <c r="I131" i="18"/>
  <c r="I139" i="18"/>
  <c r="I147" i="18"/>
  <c r="I155" i="18"/>
  <c r="I163" i="18"/>
  <c r="I171" i="18"/>
  <c r="I179" i="18"/>
  <c r="I187" i="18"/>
  <c r="I195" i="18"/>
  <c r="I203" i="18"/>
  <c r="I211" i="18"/>
  <c r="I219" i="18"/>
  <c r="I227" i="18"/>
  <c r="I235" i="18"/>
  <c r="I243" i="18"/>
  <c r="I251" i="18"/>
  <c r="I259" i="18"/>
  <c r="I267" i="18"/>
  <c r="I275" i="18"/>
  <c r="I283" i="18"/>
  <c r="I291" i="18"/>
  <c r="I299" i="18"/>
  <c r="I307" i="18"/>
  <c r="I315" i="18"/>
  <c r="I323" i="18"/>
  <c r="I331" i="18"/>
  <c r="I339" i="18"/>
  <c r="I347" i="18"/>
  <c r="I12" i="18"/>
  <c r="I20" i="18"/>
  <c r="I28" i="18"/>
  <c r="I36" i="18"/>
  <c r="I44" i="18"/>
  <c r="I52" i="18"/>
  <c r="I60" i="18"/>
  <c r="I68" i="18"/>
  <c r="I76" i="18"/>
  <c r="I84" i="18"/>
  <c r="I92" i="18"/>
  <c r="I100" i="18"/>
  <c r="I108" i="18"/>
  <c r="I116" i="18"/>
  <c r="I124" i="18"/>
  <c r="I132" i="18"/>
  <c r="I140" i="18"/>
  <c r="I148" i="18"/>
  <c r="I156" i="18"/>
  <c r="I164" i="18"/>
  <c r="I172" i="18"/>
  <c r="I180" i="18"/>
  <c r="I188" i="18"/>
  <c r="I196" i="18"/>
  <c r="I204" i="18"/>
  <c r="I212" i="18"/>
  <c r="I220" i="18"/>
  <c r="I228" i="18"/>
  <c r="I236" i="18"/>
  <c r="I244" i="18"/>
  <c r="I252" i="18"/>
  <c r="I260" i="18"/>
  <c r="I268" i="18"/>
  <c r="I276" i="18"/>
  <c r="I284" i="18"/>
  <c r="I292" i="18"/>
  <c r="I300" i="18"/>
  <c r="I308" i="18"/>
  <c r="I316" i="18"/>
  <c r="I324" i="18"/>
  <c r="I332" i="18"/>
  <c r="I340" i="18"/>
  <c r="I348" i="18"/>
  <c r="I13" i="18"/>
  <c r="I21" i="18"/>
  <c r="I29" i="18"/>
  <c r="I37" i="18"/>
  <c r="I45" i="18"/>
  <c r="I53" i="18"/>
  <c r="I61" i="18"/>
  <c r="I69" i="18"/>
  <c r="I77" i="18"/>
  <c r="I85" i="18"/>
  <c r="I93" i="18"/>
  <c r="I101" i="18"/>
  <c r="I109" i="18"/>
  <c r="I117" i="18"/>
  <c r="I125" i="18"/>
  <c r="I133" i="18"/>
  <c r="I141" i="18"/>
  <c r="I149" i="18"/>
  <c r="I157" i="18"/>
  <c r="I165" i="18"/>
  <c r="I173" i="18"/>
  <c r="I181" i="18"/>
  <c r="I189" i="18"/>
  <c r="I197" i="18"/>
  <c r="I205" i="18"/>
  <c r="I213" i="18"/>
  <c r="I221" i="18"/>
  <c r="I229" i="18"/>
  <c r="I237" i="18"/>
  <c r="I245" i="18"/>
  <c r="I253" i="18"/>
  <c r="I261" i="18"/>
  <c r="I269" i="18"/>
  <c r="I277" i="18"/>
  <c r="I285" i="18"/>
  <c r="I293" i="18"/>
  <c r="I301" i="18"/>
  <c r="I309" i="18"/>
  <c r="I317" i="18"/>
  <c r="I325" i="18"/>
  <c r="I333" i="18"/>
  <c r="I341" i="18"/>
  <c r="I349" i="18"/>
  <c r="I14" i="18"/>
  <c r="I22" i="18"/>
  <c r="I30" i="18"/>
  <c r="I38" i="18"/>
  <c r="I46" i="18"/>
  <c r="I54" i="18"/>
  <c r="I62" i="18"/>
  <c r="I70" i="18"/>
  <c r="I78" i="18"/>
  <c r="I86" i="18"/>
  <c r="I94" i="18"/>
  <c r="I102" i="18"/>
  <c r="I110" i="18"/>
  <c r="I118" i="18"/>
  <c r="I126" i="18"/>
  <c r="I134" i="18"/>
  <c r="I142" i="18"/>
  <c r="I150" i="18"/>
  <c r="I158" i="18"/>
  <c r="I166" i="18"/>
  <c r="I174" i="18"/>
  <c r="I182" i="18"/>
  <c r="I190" i="18"/>
  <c r="I198" i="18"/>
  <c r="I206" i="18"/>
  <c r="I214" i="18"/>
  <c r="I222" i="18"/>
  <c r="I230" i="18"/>
  <c r="I238" i="18"/>
  <c r="I246" i="18"/>
  <c r="I254" i="18"/>
  <c r="I262" i="18"/>
  <c r="I270" i="18"/>
  <c r="I278" i="18"/>
  <c r="I286" i="18"/>
  <c r="I294" i="18"/>
  <c r="I302" i="18"/>
  <c r="I310" i="18"/>
  <c r="I318" i="18"/>
  <c r="I326" i="18"/>
  <c r="I334" i="18"/>
  <c r="I342" i="18"/>
  <c r="I350" i="18"/>
  <c r="F348" i="18"/>
  <c r="F315" i="18"/>
  <c r="F251" i="18"/>
  <c r="F187" i="18"/>
  <c r="F123" i="18"/>
  <c r="F59" i="18"/>
  <c r="I343" i="18"/>
  <c r="I279" i="18"/>
  <c r="I215" i="18"/>
  <c r="I151" i="18"/>
  <c r="I87" i="18"/>
  <c r="I23" i="18"/>
  <c r="AK348" i="10"/>
  <c r="AK340" i="10"/>
  <c r="AK332" i="10"/>
  <c r="AK324" i="10"/>
  <c r="AK316" i="10"/>
  <c r="AK308" i="10"/>
  <c r="AK300" i="10"/>
  <c r="AK292" i="10"/>
  <c r="AK284" i="10"/>
  <c r="AK276" i="10"/>
  <c r="AK268" i="10"/>
  <c r="AK260" i="10"/>
  <c r="AK252" i="10"/>
  <c r="AK244" i="10"/>
  <c r="AK236" i="10"/>
  <c r="AK228" i="10"/>
  <c r="AK220" i="10"/>
  <c r="AK212" i="10"/>
  <c r="AK204" i="10"/>
  <c r="AK196" i="10"/>
  <c r="AK188" i="10"/>
  <c r="AK180" i="10"/>
  <c r="AK172" i="10"/>
  <c r="AK164" i="10"/>
  <c r="AK156" i="10"/>
  <c r="AK148" i="10"/>
  <c r="AK140" i="10"/>
  <c r="AK132" i="10"/>
  <c r="AK124" i="10"/>
  <c r="AK116" i="10"/>
  <c r="AK108" i="10"/>
  <c r="AK100" i="10"/>
  <c r="AK92" i="10"/>
  <c r="AK84" i="10"/>
  <c r="AK76" i="10"/>
  <c r="AK68" i="10"/>
  <c r="AK60" i="10"/>
  <c r="AK52" i="10"/>
  <c r="AK44" i="10"/>
  <c r="AK36" i="10"/>
  <c r="AK28" i="10"/>
  <c r="AK20" i="10"/>
  <c r="AK12" i="10"/>
  <c r="AE348" i="10"/>
  <c r="AE340" i="10"/>
  <c r="AE332" i="10"/>
  <c r="AE324" i="10"/>
  <c r="AE316" i="10"/>
  <c r="AE308" i="10"/>
  <c r="AE300" i="10"/>
  <c r="AE292" i="10"/>
  <c r="AE284" i="10"/>
  <c r="AE276" i="10"/>
  <c r="AE268" i="10"/>
  <c r="AE260" i="10"/>
  <c r="AE252" i="10"/>
  <c r="AE244" i="10"/>
  <c r="AE236" i="10"/>
  <c r="AE228" i="10"/>
  <c r="AE220" i="10"/>
  <c r="AE212" i="10"/>
  <c r="AE204" i="10"/>
  <c r="AE196" i="10"/>
  <c r="AE188" i="10"/>
  <c r="AE180" i="10"/>
  <c r="AE172" i="10"/>
  <c r="AE164" i="10"/>
  <c r="AE156" i="10"/>
  <c r="AE148" i="10"/>
  <c r="AE140" i="10"/>
  <c r="AE132" i="10"/>
  <c r="AE124" i="10"/>
  <c r="AE116" i="10"/>
  <c r="AE108" i="10"/>
  <c r="AE100" i="10"/>
  <c r="AE92" i="10"/>
  <c r="AE84" i="10"/>
  <c r="AE76" i="10"/>
  <c r="AE68" i="10"/>
  <c r="AE60" i="10"/>
  <c r="AE52" i="10"/>
  <c r="AE44" i="10"/>
  <c r="AE36" i="10"/>
  <c r="AE28" i="10"/>
  <c r="AE20" i="10"/>
  <c r="AE12" i="10"/>
  <c r="AB348" i="10"/>
  <c r="AN348" i="10" s="1"/>
  <c r="AB340" i="10"/>
  <c r="AN340" i="10" s="1"/>
  <c r="AB332" i="10"/>
  <c r="AN332" i="10" s="1"/>
  <c r="AB324" i="10"/>
  <c r="AN324" i="10" s="1"/>
  <c r="AB316" i="10"/>
  <c r="AN316" i="10" s="1"/>
  <c r="AB308" i="10"/>
  <c r="AN308" i="10" s="1"/>
  <c r="AB300" i="10"/>
  <c r="AN300" i="10" s="1"/>
  <c r="AB292" i="10"/>
  <c r="AN292" i="10" s="1"/>
  <c r="AB284" i="10"/>
  <c r="AN284" i="10" s="1"/>
  <c r="AB276" i="10"/>
  <c r="AN276" i="10" s="1"/>
  <c r="AB268" i="10"/>
  <c r="AN268" i="10" s="1"/>
  <c r="AB260" i="10"/>
  <c r="AN260" i="10" s="1"/>
  <c r="AB252" i="10"/>
  <c r="AN252" i="10" s="1"/>
  <c r="AB244" i="10"/>
  <c r="AN244" i="10" s="1"/>
  <c r="AB236" i="10"/>
  <c r="AN236" i="10" s="1"/>
  <c r="AB228" i="10"/>
  <c r="AN228" i="10" s="1"/>
  <c r="AB220" i="10"/>
  <c r="AN220" i="10" s="1"/>
  <c r="AB212" i="10"/>
  <c r="AN212" i="10" s="1"/>
  <c r="AB204" i="10"/>
  <c r="AN204" i="10" s="1"/>
  <c r="AB196" i="10"/>
  <c r="AN196" i="10" s="1"/>
  <c r="AB188" i="10"/>
  <c r="AN188" i="10" s="1"/>
  <c r="AB180" i="10"/>
  <c r="AN180" i="10" s="1"/>
  <c r="AB172" i="10"/>
  <c r="AN172" i="10" s="1"/>
  <c r="AB164" i="10"/>
  <c r="AN164" i="10" s="1"/>
  <c r="AB156" i="10"/>
  <c r="AN156" i="10" s="1"/>
  <c r="AB148" i="10"/>
  <c r="AN148" i="10" s="1"/>
  <c r="AB140" i="10"/>
  <c r="AN140" i="10" s="1"/>
  <c r="AB132" i="10"/>
  <c r="AN132" i="10" s="1"/>
  <c r="AB124" i="10"/>
  <c r="AN124" i="10" s="1"/>
  <c r="AB116" i="10"/>
  <c r="AN116" i="10" s="1"/>
  <c r="AB108" i="10"/>
  <c r="AN108" i="10" s="1"/>
  <c r="AB100" i="10"/>
  <c r="AN100" i="10" s="1"/>
  <c r="AB92" i="10"/>
  <c r="AN92" i="10" s="1"/>
  <c r="AB84" i="10"/>
  <c r="AN84" i="10" s="1"/>
  <c r="AB76" i="10"/>
  <c r="AN76" i="10" s="1"/>
  <c r="AB68" i="10"/>
  <c r="AN68" i="10" s="1"/>
  <c r="AB60" i="10"/>
  <c r="AN60" i="10" s="1"/>
  <c r="AB52" i="10"/>
  <c r="AN52" i="10" s="1"/>
  <c r="AB44" i="10"/>
  <c r="AN44" i="10" s="1"/>
  <c r="AB36" i="10"/>
  <c r="AN36" i="10" s="1"/>
  <c r="AB28" i="10"/>
  <c r="AN28" i="10" s="1"/>
  <c r="AB20" i="10"/>
  <c r="AN20" i="10" s="1"/>
  <c r="AB12" i="10"/>
  <c r="AN12" i="10" s="1"/>
  <c r="V348" i="10"/>
  <c r="V340" i="10"/>
  <c r="V332" i="10"/>
  <c r="V324" i="10"/>
  <c r="V316" i="10"/>
  <c r="V308" i="10"/>
  <c r="V300" i="10"/>
  <c r="V292" i="10"/>
  <c r="V284" i="10"/>
  <c r="V276" i="10"/>
  <c r="V268" i="10"/>
  <c r="V260" i="10"/>
  <c r="V252" i="10"/>
  <c r="V244" i="10"/>
  <c r="V236" i="10"/>
  <c r="V228" i="10"/>
  <c r="V220" i="10"/>
  <c r="V212" i="10"/>
  <c r="V204" i="10"/>
  <c r="V196" i="10"/>
  <c r="V188" i="10"/>
  <c r="V180" i="10"/>
  <c r="V172" i="10"/>
  <c r="V164" i="10"/>
  <c r="V156" i="10"/>
  <c r="V148" i="10"/>
  <c r="V140" i="10"/>
  <c r="V132" i="10"/>
  <c r="V124" i="10"/>
  <c r="V116" i="10"/>
  <c r="V108" i="10"/>
  <c r="V100" i="10"/>
  <c r="V92" i="10"/>
  <c r="V84" i="10"/>
  <c r="V76" i="10"/>
  <c r="V68" i="10"/>
  <c r="V60" i="10"/>
  <c r="V52" i="10"/>
  <c r="V44" i="10"/>
  <c r="V36" i="10"/>
  <c r="V28" i="10"/>
  <c r="V20" i="10"/>
  <c r="V12" i="10"/>
  <c r="J348" i="10"/>
  <c r="P348" i="10" s="1"/>
  <c r="Y348" i="10" s="1"/>
  <c r="J340" i="10"/>
  <c r="P340" i="10" s="1"/>
  <c r="Y340" i="10" s="1"/>
  <c r="J332" i="10"/>
  <c r="P332" i="10" s="1"/>
  <c r="Y332" i="10" s="1"/>
  <c r="J324" i="10"/>
  <c r="P324" i="10" s="1"/>
  <c r="Y324" i="10" s="1"/>
  <c r="J316" i="10"/>
  <c r="P316" i="10" s="1"/>
  <c r="Y316" i="10" s="1"/>
  <c r="J308" i="10"/>
  <c r="P308" i="10" s="1"/>
  <c r="Y308" i="10" s="1"/>
  <c r="J300" i="10"/>
  <c r="P300" i="10" s="1"/>
  <c r="Y300" i="10" s="1"/>
  <c r="J292" i="10"/>
  <c r="P292" i="10" s="1"/>
  <c r="Y292" i="10" s="1"/>
  <c r="J284" i="10"/>
  <c r="P284" i="10" s="1"/>
  <c r="Y284" i="10" s="1"/>
  <c r="J276" i="10"/>
  <c r="P276" i="10" s="1"/>
  <c r="Y276" i="10" s="1"/>
  <c r="J268" i="10"/>
  <c r="P268" i="10" s="1"/>
  <c r="Y268" i="10" s="1"/>
  <c r="J260" i="10"/>
  <c r="P260" i="10" s="1"/>
  <c r="Y260" i="10" s="1"/>
  <c r="J252" i="10"/>
  <c r="P252" i="10" s="1"/>
  <c r="Y252" i="10" s="1"/>
  <c r="J244" i="10"/>
  <c r="P244" i="10" s="1"/>
  <c r="Y244" i="10" s="1"/>
  <c r="J236" i="10"/>
  <c r="P236" i="10" s="1"/>
  <c r="Y236" i="10" s="1"/>
  <c r="J228" i="10"/>
  <c r="P228" i="10" s="1"/>
  <c r="Y228" i="10" s="1"/>
  <c r="J220" i="10"/>
  <c r="P220" i="10" s="1"/>
  <c r="Y220" i="10" s="1"/>
  <c r="J212" i="10"/>
  <c r="P212" i="10" s="1"/>
  <c r="Y212" i="10" s="1"/>
  <c r="J204" i="10"/>
  <c r="P204" i="10" s="1"/>
  <c r="Y204" i="10" s="1"/>
  <c r="J196" i="10"/>
  <c r="P196" i="10" s="1"/>
  <c r="Y196" i="10" s="1"/>
  <c r="J188" i="10"/>
  <c r="P188" i="10" s="1"/>
  <c r="Y188" i="10" s="1"/>
  <c r="J180" i="10"/>
  <c r="P180" i="10" s="1"/>
  <c r="Y180" i="10" s="1"/>
  <c r="J172" i="10"/>
  <c r="P172" i="10" s="1"/>
  <c r="Y172" i="10" s="1"/>
  <c r="J164" i="10"/>
  <c r="P164" i="10" s="1"/>
  <c r="Y164" i="10" s="1"/>
  <c r="J156" i="10"/>
  <c r="P156" i="10" s="1"/>
  <c r="Y156" i="10" s="1"/>
  <c r="J148" i="10"/>
  <c r="P148" i="10" s="1"/>
  <c r="Y148" i="10" s="1"/>
  <c r="J140" i="10"/>
  <c r="P140" i="10" s="1"/>
  <c r="Y140" i="10" s="1"/>
  <c r="J132" i="10"/>
  <c r="P132" i="10" s="1"/>
  <c r="Y132" i="10" s="1"/>
  <c r="J124" i="10"/>
  <c r="P124" i="10" s="1"/>
  <c r="Y124" i="10" s="1"/>
  <c r="J116" i="10"/>
  <c r="P116" i="10" s="1"/>
  <c r="Y116" i="10" s="1"/>
  <c r="J108" i="10"/>
  <c r="P108" i="10" s="1"/>
  <c r="Y108" i="10" s="1"/>
  <c r="J100" i="10"/>
  <c r="P100" i="10" s="1"/>
  <c r="Y100" i="10" s="1"/>
  <c r="J92" i="10"/>
  <c r="P92" i="10" s="1"/>
  <c r="Y92" i="10" s="1"/>
  <c r="J84" i="10"/>
  <c r="P84" i="10" s="1"/>
  <c r="Y84" i="10" s="1"/>
  <c r="J76" i="10"/>
  <c r="P76" i="10" s="1"/>
  <c r="Y76" i="10" s="1"/>
  <c r="J68" i="10"/>
  <c r="P68" i="10" s="1"/>
  <c r="Y68" i="10" s="1"/>
  <c r="J60" i="10"/>
  <c r="P60" i="10" s="1"/>
  <c r="Y60" i="10" s="1"/>
  <c r="J52" i="10"/>
  <c r="P52" i="10" s="1"/>
  <c r="Y52" i="10" s="1"/>
  <c r="J44" i="10"/>
  <c r="P44" i="10" s="1"/>
  <c r="Y44" i="10" s="1"/>
  <c r="J36" i="10"/>
  <c r="P36" i="10" s="1"/>
  <c r="Y36" i="10" s="1"/>
  <c r="J28" i="10"/>
  <c r="P28" i="10" s="1"/>
  <c r="Y28" i="10" s="1"/>
  <c r="J20" i="10"/>
  <c r="P20" i="10" s="1"/>
  <c r="Y20" i="10" s="1"/>
  <c r="J12" i="10"/>
  <c r="P12" i="10" s="1"/>
  <c r="Y12" i="10" s="1"/>
  <c r="G323" i="8"/>
  <c r="G322" i="8"/>
  <c r="L322" i="8" s="1"/>
  <c r="G321" i="8"/>
  <c r="G320" i="8"/>
  <c r="K320" i="8" s="1"/>
  <c r="G318" i="8"/>
  <c r="F318" i="8" s="1"/>
  <c r="D318" i="8" s="1"/>
  <c r="G330" i="8"/>
  <c r="L330" i="8" s="1"/>
  <c r="G329" i="8"/>
  <c r="K329" i="8" s="1"/>
  <c r="G328" i="8"/>
  <c r="K328" i="8" s="1"/>
  <c r="G327" i="8"/>
  <c r="G326" i="8"/>
  <c r="L326" i="8" s="1"/>
  <c r="K322" i="8"/>
  <c r="F330" i="8"/>
  <c r="D330" i="8" s="1"/>
  <c r="F326" i="8"/>
  <c r="D326" i="8" s="1"/>
  <c r="F322" i="8"/>
  <c r="D322" i="8" s="1"/>
  <c r="K325" i="8"/>
  <c r="K327" i="8"/>
  <c r="K323" i="8"/>
  <c r="K319" i="8"/>
  <c r="G25" i="8"/>
  <c r="K25" i="8" s="1"/>
  <c r="L25" i="8" s="1"/>
  <c r="G350" i="8"/>
  <c r="K350" i="8" s="1"/>
  <c r="C25" i="9"/>
  <c r="C27" i="9"/>
  <c r="E24" i="8" s="1"/>
  <c r="F27" i="9"/>
  <c r="I24" i="8" s="1"/>
  <c r="E27" i="9"/>
  <c r="H24" i="8" s="1"/>
  <c r="H77" i="8"/>
  <c r="I77" i="8"/>
  <c r="I76" i="8"/>
  <c r="H76" i="8"/>
  <c r="I75" i="8"/>
  <c r="H75" i="8"/>
  <c r="I74" i="8"/>
  <c r="H74" i="8"/>
  <c r="I73" i="8"/>
  <c r="H73" i="8"/>
  <c r="C78" i="9"/>
  <c r="E75" i="8" s="1"/>
  <c r="C79" i="9"/>
  <c r="E76" i="8" s="1"/>
  <c r="C80" i="9"/>
  <c r="E77" i="8" s="1"/>
  <c r="C81" i="9"/>
  <c r="E78" i="8" s="1"/>
  <c r="C77" i="9"/>
  <c r="E74" i="8" s="1"/>
  <c r="C76" i="9"/>
  <c r="E73" i="8" s="1"/>
  <c r="F81" i="9"/>
  <c r="I78" i="8" s="1"/>
  <c r="E81" i="9"/>
  <c r="H78" i="8" s="1"/>
  <c r="F352" i="9"/>
  <c r="I349" i="8" s="1"/>
  <c r="E352" i="9"/>
  <c r="H349" i="8" s="1"/>
  <c r="E349" i="8"/>
  <c r="F351" i="9"/>
  <c r="I348" i="8" s="1"/>
  <c r="E351" i="9"/>
  <c r="H348" i="8" s="1"/>
  <c r="C351" i="9"/>
  <c r="E348" i="8" s="1"/>
  <c r="F350" i="9"/>
  <c r="I347" i="8" s="1"/>
  <c r="E350" i="9"/>
  <c r="H347" i="8" s="1"/>
  <c r="C350" i="9"/>
  <c r="E347" i="8" s="1"/>
  <c r="F349" i="9"/>
  <c r="I346" i="8" s="1"/>
  <c r="E349" i="9"/>
  <c r="H346" i="8" s="1"/>
  <c r="C349" i="9"/>
  <c r="E346" i="8" s="1"/>
  <c r="D348" i="9"/>
  <c r="C348" i="9" s="1"/>
  <c r="E345" i="8" s="1"/>
  <c r="C345" i="9"/>
  <c r="E342" i="8" s="1"/>
  <c r="C346" i="9"/>
  <c r="E343" i="8" s="1"/>
  <c r="C344" i="9"/>
  <c r="E341" i="8" s="1"/>
  <c r="C343" i="9"/>
  <c r="E340" i="8" s="1"/>
  <c r="F346" i="9"/>
  <c r="I343" i="8" s="1"/>
  <c r="E346" i="9"/>
  <c r="H343" i="8" s="1"/>
  <c r="F345" i="9"/>
  <c r="I342" i="8" s="1"/>
  <c r="E345" i="9"/>
  <c r="H342" i="8" s="1"/>
  <c r="F344" i="9"/>
  <c r="I341" i="8" s="1"/>
  <c r="E344" i="9"/>
  <c r="H341" i="8" s="1"/>
  <c r="F343" i="9"/>
  <c r="I340" i="8" s="1"/>
  <c r="E343" i="9"/>
  <c r="H340" i="8" s="1"/>
  <c r="D342" i="9"/>
  <c r="C342" i="9" s="1"/>
  <c r="E339" i="8" s="1"/>
  <c r="C340" i="9"/>
  <c r="E337" i="8" s="1"/>
  <c r="E340" i="9"/>
  <c r="H337" i="8" s="1"/>
  <c r="F340" i="9"/>
  <c r="I337" i="8" s="1"/>
  <c r="D339" i="9"/>
  <c r="F339" i="9" s="1"/>
  <c r="I336" i="8" s="1"/>
  <c r="D338" i="9"/>
  <c r="F338" i="9" s="1"/>
  <c r="I335" i="8" s="1"/>
  <c r="D337" i="9"/>
  <c r="H82" i="8"/>
  <c r="I82" i="8"/>
  <c r="H83" i="8"/>
  <c r="I83" i="8"/>
  <c r="H84" i="8"/>
  <c r="I84" i="8"/>
  <c r="H85" i="8"/>
  <c r="I85" i="8"/>
  <c r="H86" i="8"/>
  <c r="I86" i="8"/>
  <c r="I58" i="8"/>
  <c r="H58" i="8"/>
  <c r="I57" i="8"/>
  <c r="H57" i="8"/>
  <c r="H60" i="8"/>
  <c r="I60" i="8"/>
  <c r="H81" i="8"/>
  <c r="I81" i="8"/>
  <c r="H88" i="8"/>
  <c r="I88" i="8"/>
  <c r="H89" i="8"/>
  <c r="I89" i="8"/>
  <c r="H90" i="8"/>
  <c r="I90" i="8"/>
  <c r="H91" i="8"/>
  <c r="I91" i="8"/>
  <c r="H92" i="8"/>
  <c r="I92" i="8"/>
  <c r="H93" i="8"/>
  <c r="I93" i="8"/>
  <c r="H96" i="8"/>
  <c r="I96" i="8"/>
  <c r="H97" i="8"/>
  <c r="I97" i="8"/>
  <c r="H98" i="8"/>
  <c r="I98" i="8"/>
  <c r="H99" i="8"/>
  <c r="I99" i="8"/>
  <c r="H100" i="8"/>
  <c r="I100" i="8"/>
  <c r="H101" i="8"/>
  <c r="I101" i="8"/>
  <c r="H103" i="8"/>
  <c r="I103" i="8"/>
  <c r="H104" i="8"/>
  <c r="I104" i="8"/>
  <c r="H105" i="8"/>
  <c r="I105" i="8"/>
  <c r="H106" i="8"/>
  <c r="I106" i="8"/>
  <c r="H107" i="8"/>
  <c r="I107" i="8"/>
  <c r="H108" i="8"/>
  <c r="I108" i="8"/>
  <c r="H111" i="8"/>
  <c r="I111" i="8"/>
  <c r="H112" i="8"/>
  <c r="I112" i="8"/>
  <c r="H113" i="8"/>
  <c r="I113" i="8"/>
  <c r="H114" i="8"/>
  <c r="I114" i="8"/>
  <c r="H115" i="8"/>
  <c r="I115" i="8"/>
  <c r="H116" i="8"/>
  <c r="I116" i="8"/>
  <c r="H118" i="8"/>
  <c r="I118" i="8"/>
  <c r="H119" i="8"/>
  <c r="I119" i="8"/>
  <c r="H120" i="8"/>
  <c r="I120" i="8"/>
  <c r="H121" i="8"/>
  <c r="I121" i="8"/>
  <c r="H122" i="8"/>
  <c r="I122" i="8"/>
  <c r="H123" i="8"/>
  <c r="I123" i="8"/>
  <c r="H125" i="8"/>
  <c r="I125" i="8"/>
  <c r="H126" i="8"/>
  <c r="I126" i="8"/>
  <c r="H127" i="8"/>
  <c r="I127" i="8"/>
  <c r="H128" i="8"/>
  <c r="I128" i="8"/>
  <c r="H129" i="8"/>
  <c r="I129" i="8"/>
  <c r="H130" i="8"/>
  <c r="I130" i="8"/>
  <c r="H133" i="8"/>
  <c r="I133" i="8"/>
  <c r="H134" i="8"/>
  <c r="I134" i="8"/>
  <c r="H135" i="8"/>
  <c r="I135" i="8"/>
  <c r="H136" i="8"/>
  <c r="I136" i="8"/>
  <c r="H137" i="8"/>
  <c r="I137" i="8"/>
  <c r="H138" i="8"/>
  <c r="I138" i="8"/>
  <c r="H140" i="8"/>
  <c r="I140" i="8"/>
  <c r="H141" i="8"/>
  <c r="I141" i="8"/>
  <c r="H142" i="8"/>
  <c r="I142" i="8"/>
  <c r="H143" i="8"/>
  <c r="I143" i="8"/>
  <c r="H144" i="8"/>
  <c r="I144" i="8"/>
  <c r="H145" i="8"/>
  <c r="I145" i="8"/>
  <c r="H147" i="8"/>
  <c r="I147" i="8"/>
  <c r="H148" i="8"/>
  <c r="I148" i="8"/>
  <c r="H149" i="8"/>
  <c r="I149" i="8"/>
  <c r="H150" i="8"/>
  <c r="I150" i="8"/>
  <c r="H151" i="8"/>
  <c r="I151" i="8"/>
  <c r="H152" i="8"/>
  <c r="I152" i="8"/>
  <c r="H155" i="8"/>
  <c r="I155" i="8"/>
  <c r="H156" i="8"/>
  <c r="I156" i="8"/>
  <c r="H157" i="8"/>
  <c r="I157" i="8"/>
  <c r="H158" i="8"/>
  <c r="I158" i="8"/>
  <c r="H159" i="8"/>
  <c r="I159" i="8"/>
  <c r="H160" i="8"/>
  <c r="I160" i="8"/>
  <c r="H162" i="8"/>
  <c r="I162" i="8"/>
  <c r="H163" i="8"/>
  <c r="I163" i="8"/>
  <c r="H164" i="8"/>
  <c r="I164" i="8"/>
  <c r="H165" i="8"/>
  <c r="I165" i="8"/>
  <c r="H166" i="8"/>
  <c r="I166" i="8"/>
  <c r="H167" i="8"/>
  <c r="I167" i="8"/>
  <c r="H170" i="8"/>
  <c r="I170" i="8"/>
  <c r="H171" i="8"/>
  <c r="I171" i="8"/>
  <c r="H172" i="8"/>
  <c r="I172" i="8"/>
  <c r="H173" i="8"/>
  <c r="I173" i="8"/>
  <c r="H174" i="8"/>
  <c r="I174" i="8"/>
  <c r="H175" i="8"/>
  <c r="I175" i="8"/>
  <c r="H177" i="8"/>
  <c r="I177" i="8"/>
  <c r="H178" i="8"/>
  <c r="I178" i="8"/>
  <c r="H179" i="8"/>
  <c r="I179" i="8"/>
  <c r="H180" i="8"/>
  <c r="I180" i="8"/>
  <c r="H181" i="8"/>
  <c r="I181" i="8"/>
  <c r="H182" i="8"/>
  <c r="I182" i="8"/>
  <c r="H185" i="8"/>
  <c r="I185" i="8"/>
  <c r="H186" i="8"/>
  <c r="I186" i="8"/>
  <c r="H187" i="8"/>
  <c r="I187" i="8"/>
  <c r="H188" i="8"/>
  <c r="I188" i="8"/>
  <c r="H189" i="8"/>
  <c r="I189" i="8"/>
  <c r="H190" i="8"/>
  <c r="I190" i="8"/>
  <c r="H192" i="8"/>
  <c r="I192" i="8"/>
  <c r="H193" i="8"/>
  <c r="I193" i="8"/>
  <c r="H194" i="8"/>
  <c r="I194" i="8"/>
  <c r="H195" i="8"/>
  <c r="I195" i="8"/>
  <c r="H196" i="8"/>
  <c r="I196" i="8"/>
  <c r="H197" i="8"/>
  <c r="I197" i="8"/>
  <c r="H200" i="8"/>
  <c r="I200" i="8"/>
  <c r="H201" i="8"/>
  <c r="I201" i="8"/>
  <c r="H202" i="8"/>
  <c r="I202" i="8"/>
  <c r="H203" i="8"/>
  <c r="I203" i="8"/>
  <c r="H204" i="8"/>
  <c r="I204" i="8"/>
  <c r="H205" i="8"/>
  <c r="I205" i="8"/>
  <c r="H208" i="8"/>
  <c r="I208" i="8"/>
  <c r="H209" i="8"/>
  <c r="I209" i="8"/>
  <c r="H210" i="8"/>
  <c r="I210" i="8"/>
  <c r="H211" i="8"/>
  <c r="I211" i="8"/>
  <c r="H212" i="8"/>
  <c r="I212" i="8"/>
  <c r="H213" i="8"/>
  <c r="I213" i="8"/>
  <c r="H216" i="8"/>
  <c r="I216" i="8"/>
  <c r="H217" i="8"/>
  <c r="I217" i="8"/>
  <c r="H218" i="8"/>
  <c r="I218" i="8"/>
  <c r="H219" i="8"/>
  <c r="I219" i="8"/>
  <c r="H220" i="8"/>
  <c r="I220" i="8"/>
  <c r="H221" i="8"/>
  <c r="I221" i="8"/>
  <c r="H223" i="8"/>
  <c r="I223" i="8"/>
  <c r="H224" i="8"/>
  <c r="I224" i="8"/>
  <c r="H225" i="8"/>
  <c r="I225" i="8"/>
  <c r="H226" i="8"/>
  <c r="I226" i="8"/>
  <c r="H227" i="8"/>
  <c r="I227" i="8"/>
  <c r="H228" i="8"/>
  <c r="I228" i="8"/>
  <c r="H231" i="8"/>
  <c r="I231" i="8"/>
  <c r="H232" i="8"/>
  <c r="I232" i="8"/>
  <c r="H233" i="8"/>
  <c r="I233" i="8"/>
  <c r="H234" i="8"/>
  <c r="I234" i="8"/>
  <c r="H235" i="8"/>
  <c r="I235" i="8"/>
  <c r="H236" i="8"/>
  <c r="I236" i="8"/>
  <c r="H237" i="8"/>
  <c r="I237" i="8"/>
  <c r="H238" i="8"/>
  <c r="I238" i="8"/>
  <c r="H239" i="8"/>
  <c r="I239" i="8"/>
  <c r="H240" i="8"/>
  <c r="I240" i="8"/>
  <c r="H241" i="8"/>
  <c r="I241" i="8"/>
  <c r="H242" i="8"/>
  <c r="I242" i="8"/>
  <c r="H243" i="8"/>
  <c r="I243" i="8"/>
  <c r="H246" i="8"/>
  <c r="I246" i="8"/>
  <c r="H247" i="8"/>
  <c r="I247" i="8"/>
  <c r="H248" i="8"/>
  <c r="I248" i="8"/>
  <c r="H249" i="8"/>
  <c r="I249" i="8"/>
  <c r="H250" i="8"/>
  <c r="I250" i="8"/>
  <c r="H251" i="8"/>
  <c r="I251" i="8"/>
  <c r="H253" i="8"/>
  <c r="I253" i="8"/>
  <c r="H254" i="8"/>
  <c r="I254" i="8"/>
  <c r="H255" i="8"/>
  <c r="I255" i="8"/>
  <c r="H256" i="8"/>
  <c r="I256" i="8"/>
  <c r="H257" i="8"/>
  <c r="I257" i="8"/>
  <c r="H258" i="8"/>
  <c r="I258" i="8"/>
  <c r="H260" i="8"/>
  <c r="I260" i="8"/>
  <c r="H261" i="8"/>
  <c r="I261" i="8"/>
  <c r="H262" i="8"/>
  <c r="I262" i="8"/>
  <c r="H263" i="8"/>
  <c r="I263" i="8"/>
  <c r="H264" i="8"/>
  <c r="I264" i="8"/>
  <c r="H265" i="8"/>
  <c r="I265" i="8"/>
  <c r="H268" i="8"/>
  <c r="I268" i="8"/>
  <c r="H269" i="8"/>
  <c r="I269" i="8"/>
  <c r="H270" i="8"/>
  <c r="I270" i="8"/>
  <c r="H271" i="8"/>
  <c r="I271" i="8"/>
  <c r="H272" i="8"/>
  <c r="I272" i="8"/>
  <c r="H273" i="8"/>
  <c r="I273" i="8"/>
  <c r="H275" i="8"/>
  <c r="I275" i="8"/>
  <c r="H276" i="8"/>
  <c r="I276" i="8"/>
  <c r="H277" i="8"/>
  <c r="I277" i="8"/>
  <c r="H278" i="8"/>
  <c r="I278" i="8"/>
  <c r="H279" i="8"/>
  <c r="I279" i="8"/>
  <c r="H280" i="8"/>
  <c r="I280" i="8"/>
  <c r="H282" i="8"/>
  <c r="I282" i="8"/>
  <c r="H283" i="8"/>
  <c r="I283" i="8"/>
  <c r="H284" i="8"/>
  <c r="I284" i="8"/>
  <c r="H285" i="8"/>
  <c r="I285" i="8"/>
  <c r="H286" i="8"/>
  <c r="I286" i="8"/>
  <c r="H287" i="8"/>
  <c r="I287" i="8"/>
  <c r="H290" i="8"/>
  <c r="I290" i="8"/>
  <c r="H291" i="8"/>
  <c r="I291" i="8"/>
  <c r="H292" i="8"/>
  <c r="I292" i="8"/>
  <c r="H293" i="8"/>
  <c r="I293" i="8"/>
  <c r="H294" i="8"/>
  <c r="I294" i="8"/>
  <c r="H295" i="8"/>
  <c r="I295" i="8"/>
  <c r="H296" i="8"/>
  <c r="I296" i="8"/>
  <c r="H297" i="8"/>
  <c r="I297" i="8"/>
  <c r="H298" i="8"/>
  <c r="I298" i="8"/>
  <c r="H299" i="8"/>
  <c r="I299" i="8"/>
  <c r="H300" i="8"/>
  <c r="I300" i="8"/>
  <c r="H301" i="8"/>
  <c r="I301" i="8"/>
  <c r="H304" i="8"/>
  <c r="I304" i="8"/>
  <c r="H305" i="8"/>
  <c r="I305" i="8"/>
  <c r="H306" i="8"/>
  <c r="I306" i="8"/>
  <c r="H307" i="8"/>
  <c r="I307" i="8"/>
  <c r="H308" i="8"/>
  <c r="I308" i="8"/>
  <c r="H309" i="8"/>
  <c r="I309" i="8"/>
  <c r="H310" i="8"/>
  <c r="I310" i="8"/>
  <c r="H311" i="8"/>
  <c r="I311" i="8"/>
  <c r="H312" i="8"/>
  <c r="I312" i="8"/>
  <c r="H313" i="8"/>
  <c r="I313" i="8"/>
  <c r="H314" i="8"/>
  <c r="I314" i="8"/>
  <c r="H315" i="8"/>
  <c r="I315" i="8"/>
  <c r="E237" i="8"/>
  <c r="C318" i="9"/>
  <c r="C317" i="9"/>
  <c r="E314" i="8" s="1"/>
  <c r="C316" i="9"/>
  <c r="E313" i="8" s="1"/>
  <c r="C315" i="9"/>
  <c r="E312" i="8" s="1"/>
  <c r="C314" i="9"/>
  <c r="E311" i="8" s="1"/>
  <c r="C313" i="9"/>
  <c r="E310" i="8" s="1"/>
  <c r="C312" i="9"/>
  <c r="E309" i="8" s="1"/>
  <c r="C311" i="9"/>
  <c r="E308" i="8" s="1"/>
  <c r="C310" i="9"/>
  <c r="E307" i="8" s="1"/>
  <c r="C309" i="9"/>
  <c r="E306" i="8" s="1"/>
  <c r="C308" i="9"/>
  <c r="E305" i="8" s="1"/>
  <c r="C307" i="9"/>
  <c r="E304" i="8" s="1"/>
  <c r="C297" i="9"/>
  <c r="E294" i="8" s="1"/>
  <c r="C298" i="9"/>
  <c r="E295" i="8" s="1"/>
  <c r="C299" i="9"/>
  <c r="E296" i="8" s="1"/>
  <c r="C300" i="9"/>
  <c r="E297" i="8" s="1"/>
  <c r="C301" i="9"/>
  <c r="E298" i="8" s="1"/>
  <c r="C302" i="9"/>
  <c r="E299" i="8" s="1"/>
  <c r="C303" i="9"/>
  <c r="E300" i="8" s="1"/>
  <c r="C304" i="9"/>
  <c r="E301" i="8" s="1"/>
  <c r="C296" i="9"/>
  <c r="E293" i="8" s="1"/>
  <c r="C295" i="9"/>
  <c r="E292" i="8" s="1"/>
  <c r="C294" i="9"/>
  <c r="E291" i="8" s="1"/>
  <c r="C293" i="9"/>
  <c r="E290" i="8" s="1"/>
  <c r="C290" i="9"/>
  <c r="E287" i="8" s="1"/>
  <c r="C289" i="9"/>
  <c r="E286" i="8" s="1"/>
  <c r="C288" i="9"/>
  <c r="E285" i="8" s="1"/>
  <c r="C287" i="9"/>
  <c r="E284" i="8" s="1"/>
  <c r="C286" i="9"/>
  <c r="E283" i="8" s="1"/>
  <c r="C285" i="9"/>
  <c r="E282" i="8" s="1"/>
  <c r="C283" i="9"/>
  <c r="E280" i="8" s="1"/>
  <c r="C282" i="9"/>
  <c r="E279" i="8" s="1"/>
  <c r="C281" i="9"/>
  <c r="E278" i="8" s="1"/>
  <c r="C280" i="9"/>
  <c r="E277" i="8" s="1"/>
  <c r="C279" i="9"/>
  <c r="E276" i="8" s="1"/>
  <c r="C278" i="9"/>
  <c r="E275" i="8" s="1"/>
  <c r="C276" i="9"/>
  <c r="E273" i="8" s="1"/>
  <c r="C275" i="9"/>
  <c r="E272" i="8" s="1"/>
  <c r="C274" i="9"/>
  <c r="E271" i="8" s="1"/>
  <c r="C273" i="9"/>
  <c r="E270" i="8" s="1"/>
  <c r="C272" i="9"/>
  <c r="E269" i="8" s="1"/>
  <c r="C271" i="9"/>
  <c r="E268" i="8" s="1"/>
  <c r="C268" i="9"/>
  <c r="E265" i="8" s="1"/>
  <c r="C267" i="9"/>
  <c r="E264" i="8" s="1"/>
  <c r="C266" i="9"/>
  <c r="E263" i="8" s="1"/>
  <c r="C265" i="9"/>
  <c r="E262" i="8" s="1"/>
  <c r="C264" i="9"/>
  <c r="E261" i="8" s="1"/>
  <c r="C263" i="9"/>
  <c r="E260" i="8" s="1"/>
  <c r="C261" i="9"/>
  <c r="E258" i="8" s="1"/>
  <c r="C260" i="9"/>
  <c r="E257" i="8" s="1"/>
  <c r="C259" i="9"/>
  <c r="E256" i="8" s="1"/>
  <c r="C258" i="9"/>
  <c r="E255" i="8" s="1"/>
  <c r="C257" i="9"/>
  <c r="E254" i="8" s="1"/>
  <c r="C256" i="9"/>
  <c r="E253" i="8" s="1"/>
  <c r="C254" i="9"/>
  <c r="E251" i="8" s="1"/>
  <c r="C253" i="9"/>
  <c r="E250" i="8" s="1"/>
  <c r="C252" i="9"/>
  <c r="E249" i="8" s="1"/>
  <c r="C251" i="9"/>
  <c r="E248" i="8" s="1"/>
  <c r="C250" i="9"/>
  <c r="E247" i="8" s="1"/>
  <c r="C249" i="9"/>
  <c r="E246" i="8" s="1"/>
  <c r="C246" i="9"/>
  <c r="E243" i="8" s="1"/>
  <c r="C245" i="9"/>
  <c r="E242" i="8" s="1"/>
  <c r="C244" i="9"/>
  <c r="E241" i="8" s="1"/>
  <c r="C243" i="9"/>
  <c r="E240" i="8" s="1"/>
  <c r="C242" i="9"/>
  <c r="E239" i="8" s="1"/>
  <c r="C241" i="9"/>
  <c r="E238" i="8" s="1"/>
  <c r="C239" i="9"/>
  <c r="E236" i="8" s="1"/>
  <c r="C238" i="9"/>
  <c r="E235" i="8" s="1"/>
  <c r="C237" i="9"/>
  <c r="E234" i="8" s="1"/>
  <c r="C236" i="9"/>
  <c r="E233" i="8" s="1"/>
  <c r="C235" i="9"/>
  <c r="E232" i="8" s="1"/>
  <c r="C234" i="9"/>
  <c r="E231" i="8" s="1"/>
  <c r="C231" i="9"/>
  <c r="E228" i="8" s="1"/>
  <c r="C230" i="9"/>
  <c r="E227" i="8" s="1"/>
  <c r="C229" i="9"/>
  <c r="E226" i="8" s="1"/>
  <c r="C228" i="9"/>
  <c r="E225" i="8" s="1"/>
  <c r="C227" i="9"/>
  <c r="E224" i="8" s="1"/>
  <c r="C226" i="9"/>
  <c r="E223" i="8" s="1"/>
  <c r="C224" i="9"/>
  <c r="E221" i="8" s="1"/>
  <c r="C223" i="9"/>
  <c r="E220" i="8" s="1"/>
  <c r="C222" i="9"/>
  <c r="E219" i="8" s="1"/>
  <c r="C221" i="9"/>
  <c r="E218" i="8" s="1"/>
  <c r="C220" i="9"/>
  <c r="E217" i="8" s="1"/>
  <c r="C219" i="9"/>
  <c r="E216" i="8" s="1"/>
  <c r="C216" i="9"/>
  <c r="E213" i="8" s="1"/>
  <c r="C215" i="9"/>
  <c r="E212" i="8" s="1"/>
  <c r="C214" i="9"/>
  <c r="E211" i="8" s="1"/>
  <c r="C213" i="9"/>
  <c r="E210" i="8" s="1"/>
  <c r="C212" i="9"/>
  <c r="E209" i="8" s="1"/>
  <c r="C211" i="9"/>
  <c r="E208" i="8" s="1"/>
  <c r="C208" i="9"/>
  <c r="E205" i="8" s="1"/>
  <c r="C207" i="9"/>
  <c r="E204" i="8" s="1"/>
  <c r="C206" i="9"/>
  <c r="E203" i="8" s="1"/>
  <c r="C205" i="9"/>
  <c r="E202" i="8" s="1"/>
  <c r="C204" i="9"/>
  <c r="E201" i="8" s="1"/>
  <c r="C203" i="9"/>
  <c r="E200" i="8" s="1"/>
  <c r="C200" i="9"/>
  <c r="E197" i="8" s="1"/>
  <c r="C199" i="9"/>
  <c r="E196" i="8" s="1"/>
  <c r="C198" i="9"/>
  <c r="E195" i="8" s="1"/>
  <c r="C197" i="9"/>
  <c r="E194" i="8" s="1"/>
  <c r="C196" i="9"/>
  <c r="E193" i="8" s="1"/>
  <c r="C195" i="9"/>
  <c r="E192" i="8" s="1"/>
  <c r="E190" i="8"/>
  <c r="E189" i="8"/>
  <c r="E188" i="8"/>
  <c r="E187" i="8"/>
  <c r="E186" i="8"/>
  <c r="E185" i="8"/>
  <c r="C185" i="9"/>
  <c r="E182" i="8" s="1"/>
  <c r="C184" i="9"/>
  <c r="E181" i="8" s="1"/>
  <c r="C183" i="9"/>
  <c r="E180" i="8" s="1"/>
  <c r="C182" i="9"/>
  <c r="E179" i="8" s="1"/>
  <c r="C181" i="9"/>
  <c r="E178" i="8" s="1"/>
  <c r="C180" i="9"/>
  <c r="E177" i="8" s="1"/>
  <c r="C178" i="9"/>
  <c r="E175" i="8" s="1"/>
  <c r="C177" i="9"/>
  <c r="E174" i="8" s="1"/>
  <c r="C176" i="9"/>
  <c r="E173" i="8" s="1"/>
  <c r="C175" i="9"/>
  <c r="E172" i="8" s="1"/>
  <c r="C174" i="9"/>
  <c r="E171" i="8" s="1"/>
  <c r="C173" i="9"/>
  <c r="E170" i="8" s="1"/>
  <c r="C170" i="9"/>
  <c r="E167" i="8" s="1"/>
  <c r="C169" i="9"/>
  <c r="E166" i="8" s="1"/>
  <c r="C168" i="9"/>
  <c r="E165" i="8" s="1"/>
  <c r="C167" i="9"/>
  <c r="E164" i="8" s="1"/>
  <c r="C166" i="9"/>
  <c r="E163" i="8" s="1"/>
  <c r="C165" i="9"/>
  <c r="E162" i="8" s="1"/>
  <c r="C163" i="9"/>
  <c r="E160" i="8" s="1"/>
  <c r="C162" i="9"/>
  <c r="E159" i="8" s="1"/>
  <c r="C161" i="9"/>
  <c r="E158" i="8" s="1"/>
  <c r="C160" i="9"/>
  <c r="E157" i="8" s="1"/>
  <c r="C159" i="9"/>
  <c r="E156" i="8" s="1"/>
  <c r="C158" i="9"/>
  <c r="E155" i="8" s="1"/>
  <c r="C155" i="9"/>
  <c r="E152" i="8" s="1"/>
  <c r="C154" i="9"/>
  <c r="E151" i="8" s="1"/>
  <c r="C153" i="9"/>
  <c r="E150" i="8" s="1"/>
  <c r="C152" i="9"/>
  <c r="E149" i="8" s="1"/>
  <c r="C151" i="9"/>
  <c r="E148" i="8" s="1"/>
  <c r="C150" i="9"/>
  <c r="E147" i="8" s="1"/>
  <c r="C148" i="9"/>
  <c r="E145" i="8" s="1"/>
  <c r="C147" i="9"/>
  <c r="E144" i="8" s="1"/>
  <c r="C146" i="9"/>
  <c r="E143" i="8" s="1"/>
  <c r="C145" i="9"/>
  <c r="E142" i="8" s="1"/>
  <c r="C144" i="9"/>
  <c r="E141" i="8" s="1"/>
  <c r="C143" i="9"/>
  <c r="E140" i="8" s="1"/>
  <c r="C141" i="9"/>
  <c r="E138" i="8" s="1"/>
  <c r="C140" i="9"/>
  <c r="E137" i="8" s="1"/>
  <c r="C139" i="9"/>
  <c r="E136" i="8" s="1"/>
  <c r="C138" i="9"/>
  <c r="E135" i="8" s="1"/>
  <c r="C137" i="9"/>
  <c r="E134" i="8" s="1"/>
  <c r="C136" i="9"/>
  <c r="E133" i="8" s="1"/>
  <c r="C133" i="9"/>
  <c r="E130" i="8" s="1"/>
  <c r="C132" i="9"/>
  <c r="E129" i="8" s="1"/>
  <c r="C131" i="9"/>
  <c r="E128" i="8" s="1"/>
  <c r="C130" i="9"/>
  <c r="E127" i="8" s="1"/>
  <c r="C129" i="9"/>
  <c r="E126" i="8" s="1"/>
  <c r="C128" i="9"/>
  <c r="E125" i="8" s="1"/>
  <c r="C126" i="9"/>
  <c r="E123" i="8" s="1"/>
  <c r="C125" i="9"/>
  <c r="E122" i="8" s="1"/>
  <c r="C124" i="9"/>
  <c r="E121" i="8" s="1"/>
  <c r="C123" i="9"/>
  <c r="E120" i="8" s="1"/>
  <c r="C122" i="9"/>
  <c r="E119" i="8" s="1"/>
  <c r="C121" i="9"/>
  <c r="E118" i="8" s="1"/>
  <c r="C119" i="9"/>
  <c r="E116" i="8" s="1"/>
  <c r="C118" i="9"/>
  <c r="E115" i="8" s="1"/>
  <c r="C117" i="9"/>
  <c r="E114" i="8" s="1"/>
  <c r="C116" i="9"/>
  <c r="E113" i="8" s="1"/>
  <c r="C115" i="9"/>
  <c r="E112" i="8" s="1"/>
  <c r="C114" i="9"/>
  <c r="E111" i="8" s="1"/>
  <c r="C111" i="9"/>
  <c r="E108" i="8" s="1"/>
  <c r="C110" i="9"/>
  <c r="E107" i="8" s="1"/>
  <c r="C109" i="9"/>
  <c r="E106" i="8" s="1"/>
  <c r="C108" i="9"/>
  <c r="E105" i="8" s="1"/>
  <c r="C107" i="9"/>
  <c r="E104" i="8" s="1"/>
  <c r="C106" i="9"/>
  <c r="E103" i="8" s="1"/>
  <c r="C104" i="9"/>
  <c r="E101" i="8" s="1"/>
  <c r="C103" i="9"/>
  <c r="E100" i="8" s="1"/>
  <c r="C102" i="9"/>
  <c r="E99" i="8" s="1"/>
  <c r="C101" i="9"/>
  <c r="E98" i="8" s="1"/>
  <c r="C100" i="9"/>
  <c r="E97" i="8" s="1"/>
  <c r="C99" i="9"/>
  <c r="E96" i="8" s="1"/>
  <c r="C92" i="9"/>
  <c r="E89" i="8" s="1"/>
  <c r="C93" i="9"/>
  <c r="E90" i="8" s="1"/>
  <c r="C94" i="9"/>
  <c r="E91" i="8" s="1"/>
  <c r="C95" i="9"/>
  <c r="E92" i="8" s="1"/>
  <c r="C96" i="9"/>
  <c r="E93" i="8" s="1"/>
  <c r="C91" i="9"/>
  <c r="E88" i="8" s="1"/>
  <c r="C87" i="9"/>
  <c r="E84" i="8" s="1"/>
  <c r="C88" i="9"/>
  <c r="E85" i="8" s="1"/>
  <c r="C89" i="9"/>
  <c r="E86" i="8" s="1"/>
  <c r="C86" i="9"/>
  <c r="E83" i="8" s="1"/>
  <c r="C85" i="9"/>
  <c r="E82" i="8" s="1"/>
  <c r="C84" i="9"/>
  <c r="E81" i="8" s="1"/>
  <c r="C57" i="9"/>
  <c r="E54" i="8" s="1"/>
  <c r="E57" i="9"/>
  <c r="H54" i="8" s="1"/>
  <c r="F57" i="9"/>
  <c r="I54" i="8" s="1"/>
  <c r="C58" i="9"/>
  <c r="E55" i="8" s="1"/>
  <c r="E58" i="9"/>
  <c r="H55" i="8" s="1"/>
  <c r="F58" i="9"/>
  <c r="I55" i="8" s="1"/>
  <c r="C60" i="9"/>
  <c r="E57" i="8" s="1"/>
  <c r="F323" i="8" l="1"/>
  <c r="D323" i="8" s="1"/>
  <c r="O15" i="18" s="1"/>
  <c r="L323" i="8"/>
  <c r="M12" i="18"/>
  <c r="M20" i="18"/>
  <c r="M28" i="18"/>
  <c r="M36" i="18"/>
  <c r="M44" i="18"/>
  <c r="M52" i="18"/>
  <c r="M60" i="18"/>
  <c r="M68" i="18"/>
  <c r="M76" i="18"/>
  <c r="M84" i="18"/>
  <c r="M92" i="18"/>
  <c r="M100" i="18"/>
  <c r="M108" i="18"/>
  <c r="M116" i="18"/>
  <c r="M124" i="18"/>
  <c r="M132" i="18"/>
  <c r="M140" i="18"/>
  <c r="M148" i="18"/>
  <c r="M156" i="18"/>
  <c r="M164" i="18"/>
  <c r="M172" i="18"/>
  <c r="M180" i="18"/>
  <c r="M188" i="18"/>
  <c r="M196" i="18"/>
  <c r="M204" i="18"/>
  <c r="M212" i="18"/>
  <c r="M220" i="18"/>
  <c r="M228" i="18"/>
  <c r="M236" i="18"/>
  <c r="M244" i="18"/>
  <c r="M252" i="18"/>
  <c r="M260" i="18"/>
  <c r="M268" i="18"/>
  <c r="M276" i="18"/>
  <c r="M284" i="18"/>
  <c r="M292" i="18"/>
  <c r="M300" i="18"/>
  <c r="M308" i="18"/>
  <c r="M316" i="18"/>
  <c r="M324" i="18"/>
  <c r="M332" i="18"/>
  <c r="M340" i="18"/>
  <c r="M348" i="18"/>
  <c r="M7" i="18"/>
  <c r="M15" i="18"/>
  <c r="M23" i="18"/>
  <c r="M31" i="18"/>
  <c r="M39" i="18"/>
  <c r="M47" i="18"/>
  <c r="M55" i="18"/>
  <c r="M63" i="18"/>
  <c r="M71" i="18"/>
  <c r="M79" i="18"/>
  <c r="M87" i="18"/>
  <c r="M95" i="18"/>
  <c r="M103" i="18"/>
  <c r="M111" i="18"/>
  <c r="M119" i="18"/>
  <c r="M127" i="18"/>
  <c r="M135" i="18"/>
  <c r="M143" i="18"/>
  <c r="M151" i="18"/>
  <c r="M159" i="18"/>
  <c r="M167" i="18"/>
  <c r="M175" i="18"/>
  <c r="M183" i="18"/>
  <c r="M191" i="18"/>
  <c r="M199" i="18"/>
  <c r="M207" i="18"/>
  <c r="M215" i="18"/>
  <c r="M223" i="18"/>
  <c r="M231" i="18"/>
  <c r="M239" i="18"/>
  <c r="M247" i="18"/>
  <c r="M255" i="18"/>
  <c r="M263" i="18"/>
  <c r="M271" i="18"/>
  <c r="M279" i="18"/>
  <c r="M287" i="18"/>
  <c r="M295" i="18"/>
  <c r="M303" i="18"/>
  <c r="M311" i="18"/>
  <c r="M319" i="18"/>
  <c r="M327" i="18"/>
  <c r="M335" i="18"/>
  <c r="M343" i="18"/>
  <c r="M351" i="18"/>
  <c r="M10" i="18"/>
  <c r="M18" i="18"/>
  <c r="M26" i="18"/>
  <c r="M34" i="18"/>
  <c r="M42" i="18"/>
  <c r="M50" i="18"/>
  <c r="M58" i="18"/>
  <c r="M66" i="18"/>
  <c r="M74" i="18"/>
  <c r="M82" i="18"/>
  <c r="M90" i="18"/>
  <c r="M98" i="18"/>
  <c r="M106" i="18"/>
  <c r="M114" i="18"/>
  <c r="M122" i="18"/>
  <c r="M130" i="18"/>
  <c r="M138" i="18"/>
  <c r="M146" i="18"/>
  <c r="M154" i="18"/>
  <c r="M162" i="18"/>
  <c r="M170" i="18"/>
  <c r="M178" i="18"/>
  <c r="M186" i="18"/>
  <c r="M194" i="18"/>
  <c r="M202" i="18"/>
  <c r="M210" i="18"/>
  <c r="M218" i="18"/>
  <c r="M226" i="18"/>
  <c r="M234" i="18"/>
  <c r="M242" i="18"/>
  <c r="M250" i="18"/>
  <c r="M258" i="18"/>
  <c r="M266" i="18"/>
  <c r="M274" i="18"/>
  <c r="M282" i="18"/>
  <c r="M290" i="18"/>
  <c r="M298" i="18"/>
  <c r="M306" i="18"/>
  <c r="M314" i="18"/>
  <c r="M322" i="18"/>
  <c r="M330" i="18"/>
  <c r="M338" i="18"/>
  <c r="M346" i="18"/>
  <c r="M13" i="18"/>
  <c r="M21" i="18"/>
  <c r="M29" i="18"/>
  <c r="M37" i="18"/>
  <c r="M45" i="18"/>
  <c r="M53" i="18"/>
  <c r="M61" i="18"/>
  <c r="M69" i="18"/>
  <c r="M77" i="18"/>
  <c r="M85" i="18"/>
  <c r="M93" i="18"/>
  <c r="M101" i="18"/>
  <c r="M109" i="18"/>
  <c r="M117" i="18"/>
  <c r="M125" i="18"/>
  <c r="M133" i="18"/>
  <c r="M141" i="18"/>
  <c r="M149" i="18"/>
  <c r="M157" i="18"/>
  <c r="M165" i="18"/>
  <c r="M173" i="18"/>
  <c r="M181" i="18"/>
  <c r="M189" i="18"/>
  <c r="M197" i="18"/>
  <c r="M205" i="18"/>
  <c r="M213" i="18"/>
  <c r="M221" i="18"/>
  <c r="M229" i="18"/>
  <c r="M237" i="18"/>
  <c r="M245" i="18"/>
  <c r="M253" i="18"/>
  <c r="M261" i="18"/>
  <c r="M269" i="18"/>
  <c r="M277" i="18"/>
  <c r="M285" i="18"/>
  <c r="M293" i="18"/>
  <c r="M301" i="18"/>
  <c r="M309" i="18"/>
  <c r="M317" i="18"/>
  <c r="M325" i="18"/>
  <c r="M333" i="18"/>
  <c r="M341" i="18"/>
  <c r="M349" i="18"/>
  <c r="M8" i="18"/>
  <c r="M16" i="18"/>
  <c r="M24" i="18"/>
  <c r="M32" i="18"/>
  <c r="M40" i="18"/>
  <c r="M48" i="18"/>
  <c r="M56" i="18"/>
  <c r="M64" i="18"/>
  <c r="M72" i="18"/>
  <c r="M80" i="18"/>
  <c r="M88" i="18"/>
  <c r="M96" i="18"/>
  <c r="M104" i="18"/>
  <c r="M112" i="18"/>
  <c r="M120" i="18"/>
  <c r="M128" i="18"/>
  <c r="M136" i="18"/>
  <c r="M144" i="18"/>
  <c r="M152" i="18"/>
  <c r="M160" i="18"/>
  <c r="M168" i="18"/>
  <c r="M176" i="18"/>
  <c r="M184" i="18"/>
  <c r="M192" i="18"/>
  <c r="M200" i="18"/>
  <c r="M208" i="18"/>
  <c r="M216" i="18"/>
  <c r="M224" i="18"/>
  <c r="M232" i="18"/>
  <c r="M240" i="18"/>
  <c r="M248" i="18"/>
  <c r="M256" i="18"/>
  <c r="M264" i="18"/>
  <c r="M272" i="18"/>
  <c r="M280" i="18"/>
  <c r="M288" i="18"/>
  <c r="M296" i="18"/>
  <c r="M304" i="18"/>
  <c r="M312" i="18"/>
  <c r="M320" i="18"/>
  <c r="M328" i="18"/>
  <c r="M336" i="18"/>
  <c r="M344" i="18"/>
  <c r="M352" i="18"/>
  <c r="M11" i="18"/>
  <c r="M19" i="18"/>
  <c r="M27" i="18"/>
  <c r="M35" i="18"/>
  <c r="M43" i="18"/>
  <c r="M51" i="18"/>
  <c r="M59" i="18"/>
  <c r="M67" i="18"/>
  <c r="M75" i="18"/>
  <c r="M83" i="18"/>
  <c r="M91" i="18"/>
  <c r="M99" i="18"/>
  <c r="M107" i="18"/>
  <c r="M115" i="18"/>
  <c r="M123" i="18"/>
  <c r="M131" i="18"/>
  <c r="M139" i="18"/>
  <c r="M147" i="18"/>
  <c r="M155" i="18"/>
  <c r="M163" i="18"/>
  <c r="M171" i="18"/>
  <c r="M179" i="18"/>
  <c r="M187" i="18"/>
  <c r="M195" i="18"/>
  <c r="M203" i="18"/>
  <c r="M211" i="18"/>
  <c r="M219" i="18"/>
  <c r="M227" i="18"/>
  <c r="M235" i="18"/>
  <c r="M243" i="18"/>
  <c r="M251" i="18"/>
  <c r="M259" i="18"/>
  <c r="M267" i="18"/>
  <c r="M275" i="18"/>
  <c r="M283" i="18"/>
  <c r="M291" i="18"/>
  <c r="M299" i="18"/>
  <c r="M307" i="18"/>
  <c r="M315" i="18"/>
  <c r="M323" i="18"/>
  <c r="M331" i="18"/>
  <c r="M339" i="18"/>
  <c r="M347" i="18"/>
  <c r="M14" i="18"/>
  <c r="M22" i="18"/>
  <c r="M30" i="18"/>
  <c r="M38" i="18"/>
  <c r="M46" i="18"/>
  <c r="M54" i="18"/>
  <c r="M62" i="18"/>
  <c r="M70" i="18"/>
  <c r="M78" i="18"/>
  <c r="M86" i="18"/>
  <c r="M94" i="18"/>
  <c r="M102" i="18"/>
  <c r="M110" i="18"/>
  <c r="M118" i="18"/>
  <c r="M126" i="18"/>
  <c r="M134" i="18"/>
  <c r="M142" i="18"/>
  <c r="M150" i="18"/>
  <c r="M158" i="18"/>
  <c r="M166" i="18"/>
  <c r="M174" i="18"/>
  <c r="M182" i="18"/>
  <c r="M190" i="18"/>
  <c r="M198" i="18"/>
  <c r="M206" i="18"/>
  <c r="M214" i="18"/>
  <c r="M222" i="18"/>
  <c r="M230" i="18"/>
  <c r="M238" i="18"/>
  <c r="M246" i="18"/>
  <c r="M254" i="18"/>
  <c r="M262" i="18"/>
  <c r="M270" i="18"/>
  <c r="M278" i="18"/>
  <c r="M286" i="18"/>
  <c r="M294" i="18"/>
  <c r="M302" i="18"/>
  <c r="M310" i="18"/>
  <c r="M318" i="18"/>
  <c r="M326" i="18"/>
  <c r="M334" i="18"/>
  <c r="M342" i="18"/>
  <c r="M350" i="18"/>
  <c r="M6" i="18"/>
  <c r="M9" i="18"/>
  <c r="M17" i="18"/>
  <c r="M25" i="18"/>
  <c r="M33" i="18"/>
  <c r="M41" i="18"/>
  <c r="M49" i="18"/>
  <c r="M57" i="18"/>
  <c r="M65" i="18"/>
  <c r="M73" i="18"/>
  <c r="M81" i="18"/>
  <c r="M89" i="18"/>
  <c r="M97" i="18"/>
  <c r="M105" i="18"/>
  <c r="M113" i="18"/>
  <c r="M121" i="18"/>
  <c r="M129" i="18"/>
  <c r="M137" i="18"/>
  <c r="M145" i="18"/>
  <c r="M153" i="18"/>
  <c r="M161" i="18"/>
  <c r="M169" i="18"/>
  <c r="M177" i="18"/>
  <c r="M185" i="18"/>
  <c r="M193" i="18"/>
  <c r="M201" i="18"/>
  <c r="M209" i="18"/>
  <c r="M217" i="18"/>
  <c r="M225" i="18"/>
  <c r="M233" i="18"/>
  <c r="M241" i="18"/>
  <c r="M249" i="18"/>
  <c r="M257" i="18"/>
  <c r="M265" i="18"/>
  <c r="M273" i="18"/>
  <c r="M281" i="18"/>
  <c r="M289" i="18"/>
  <c r="M297" i="18"/>
  <c r="M305" i="18"/>
  <c r="M313" i="18"/>
  <c r="M321" i="18"/>
  <c r="M329" i="18"/>
  <c r="M337" i="18"/>
  <c r="M345" i="18"/>
  <c r="M353" i="18"/>
  <c r="F321" i="8"/>
  <c r="D321" i="8" s="1"/>
  <c r="L321" i="8"/>
  <c r="K321" i="8"/>
  <c r="F320" i="8"/>
  <c r="D320" i="8" s="1"/>
  <c r="Q31" i="18" s="1"/>
  <c r="L320" i="8"/>
  <c r="K318" i="8"/>
  <c r="G14" i="18"/>
  <c r="G22" i="18"/>
  <c r="G30" i="18"/>
  <c r="G38" i="18"/>
  <c r="G46" i="18"/>
  <c r="G54" i="18"/>
  <c r="G62" i="18"/>
  <c r="G70" i="18"/>
  <c r="G78" i="18"/>
  <c r="G86" i="18"/>
  <c r="G94" i="18"/>
  <c r="G102" i="18"/>
  <c r="G110" i="18"/>
  <c r="G118" i="18"/>
  <c r="G126" i="18"/>
  <c r="G134" i="18"/>
  <c r="G142" i="18"/>
  <c r="G150" i="18"/>
  <c r="G158" i="18"/>
  <c r="G166" i="18"/>
  <c r="G174" i="18"/>
  <c r="G182" i="18"/>
  <c r="G190" i="18"/>
  <c r="G198" i="18"/>
  <c r="G206" i="18"/>
  <c r="G214" i="18"/>
  <c r="G222" i="18"/>
  <c r="G230" i="18"/>
  <c r="G238" i="18"/>
  <c r="G246" i="18"/>
  <c r="G254" i="18"/>
  <c r="G262" i="18"/>
  <c r="G270" i="18"/>
  <c r="G278" i="18"/>
  <c r="G286" i="18"/>
  <c r="G294" i="18"/>
  <c r="G302" i="18"/>
  <c r="G310" i="18"/>
  <c r="G318" i="18"/>
  <c r="G326" i="18"/>
  <c r="G334" i="18"/>
  <c r="G342" i="18"/>
  <c r="G350" i="18"/>
  <c r="G7" i="18"/>
  <c r="G15" i="18"/>
  <c r="G23" i="18"/>
  <c r="G31" i="18"/>
  <c r="G39" i="18"/>
  <c r="G47" i="18"/>
  <c r="G55" i="18"/>
  <c r="G63" i="18"/>
  <c r="G71" i="18"/>
  <c r="G79" i="18"/>
  <c r="G87" i="18"/>
  <c r="G95" i="18"/>
  <c r="G103" i="18"/>
  <c r="G111" i="18"/>
  <c r="G119" i="18"/>
  <c r="G127" i="18"/>
  <c r="G135" i="18"/>
  <c r="G143" i="18"/>
  <c r="G151" i="18"/>
  <c r="G159" i="18"/>
  <c r="G167" i="18"/>
  <c r="G175" i="18"/>
  <c r="G183" i="18"/>
  <c r="G191" i="18"/>
  <c r="G199" i="18"/>
  <c r="G207" i="18"/>
  <c r="G215" i="18"/>
  <c r="G223" i="18"/>
  <c r="G231" i="18"/>
  <c r="G239" i="18"/>
  <c r="G247" i="18"/>
  <c r="G255" i="18"/>
  <c r="G263" i="18"/>
  <c r="G271" i="18"/>
  <c r="G279" i="18"/>
  <c r="G287" i="18"/>
  <c r="G295" i="18"/>
  <c r="G303" i="18"/>
  <c r="G311" i="18"/>
  <c r="G319" i="18"/>
  <c r="G327" i="18"/>
  <c r="G335" i="18"/>
  <c r="G343" i="18"/>
  <c r="G351" i="18"/>
  <c r="G8" i="18"/>
  <c r="G16" i="18"/>
  <c r="G24" i="18"/>
  <c r="G32" i="18"/>
  <c r="G40" i="18"/>
  <c r="G48" i="18"/>
  <c r="G56" i="18"/>
  <c r="G64" i="18"/>
  <c r="G72" i="18"/>
  <c r="G80" i="18"/>
  <c r="G88" i="18"/>
  <c r="G96" i="18"/>
  <c r="G104" i="18"/>
  <c r="G112" i="18"/>
  <c r="G120" i="18"/>
  <c r="G128" i="18"/>
  <c r="G136" i="18"/>
  <c r="G144" i="18"/>
  <c r="G152" i="18"/>
  <c r="G160" i="18"/>
  <c r="G168" i="18"/>
  <c r="G176" i="18"/>
  <c r="G184" i="18"/>
  <c r="G192" i="18"/>
  <c r="G200" i="18"/>
  <c r="G208" i="18"/>
  <c r="G216" i="18"/>
  <c r="G224" i="18"/>
  <c r="G232" i="18"/>
  <c r="G240" i="18"/>
  <c r="G248" i="18"/>
  <c r="G256" i="18"/>
  <c r="G264" i="18"/>
  <c r="G272" i="18"/>
  <c r="G280" i="18"/>
  <c r="G288" i="18"/>
  <c r="G296" i="18"/>
  <c r="G304" i="18"/>
  <c r="G312" i="18"/>
  <c r="G320" i="18"/>
  <c r="G328" i="18"/>
  <c r="G336" i="18"/>
  <c r="G344" i="18"/>
  <c r="G352" i="18"/>
  <c r="G9" i="18"/>
  <c r="G17" i="18"/>
  <c r="G25" i="18"/>
  <c r="G33" i="18"/>
  <c r="G41" i="18"/>
  <c r="G49" i="18"/>
  <c r="G57" i="18"/>
  <c r="G65" i="18"/>
  <c r="G73" i="18"/>
  <c r="G81" i="18"/>
  <c r="G89" i="18"/>
  <c r="G97" i="18"/>
  <c r="G105" i="18"/>
  <c r="G113" i="18"/>
  <c r="G121" i="18"/>
  <c r="G129" i="18"/>
  <c r="G137" i="18"/>
  <c r="G145" i="18"/>
  <c r="G153" i="18"/>
  <c r="G161" i="18"/>
  <c r="G169" i="18"/>
  <c r="G177" i="18"/>
  <c r="G185" i="18"/>
  <c r="G193" i="18"/>
  <c r="G201" i="18"/>
  <c r="G209" i="18"/>
  <c r="G217" i="18"/>
  <c r="G225" i="18"/>
  <c r="G233" i="18"/>
  <c r="G241" i="18"/>
  <c r="G249" i="18"/>
  <c r="G257" i="18"/>
  <c r="G265" i="18"/>
  <c r="G273" i="18"/>
  <c r="G281" i="18"/>
  <c r="G289" i="18"/>
  <c r="G297" i="18"/>
  <c r="G305" i="18"/>
  <c r="G313" i="18"/>
  <c r="G321" i="18"/>
  <c r="G329" i="18"/>
  <c r="G337" i="18"/>
  <c r="G345" i="18"/>
  <c r="G353" i="18"/>
  <c r="G10" i="18"/>
  <c r="G18" i="18"/>
  <c r="G26" i="18"/>
  <c r="G34" i="18"/>
  <c r="G42" i="18"/>
  <c r="G50" i="18"/>
  <c r="G58" i="18"/>
  <c r="G66" i="18"/>
  <c r="G74" i="18"/>
  <c r="G82" i="18"/>
  <c r="G90" i="18"/>
  <c r="G98" i="18"/>
  <c r="G106" i="18"/>
  <c r="G114" i="18"/>
  <c r="G122" i="18"/>
  <c r="G130" i="18"/>
  <c r="G138" i="18"/>
  <c r="G146" i="18"/>
  <c r="G154" i="18"/>
  <c r="G162" i="18"/>
  <c r="G170" i="18"/>
  <c r="G178" i="18"/>
  <c r="G186" i="18"/>
  <c r="G194" i="18"/>
  <c r="G202" i="18"/>
  <c r="G210" i="18"/>
  <c r="G218" i="18"/>
  <c r="G226" i="18"/>
  <c r="G234" i="18"/>
  <c r="G242" i="18"/>
  <c r="G250" i="18"/>
  <c r="G258" i="18"/>
  <c r="G266" i="18"/>
  <c r="G274" i="18"/>
  <c r="G282" i="18"/>
  <c r="G290" i="18"/>
  <c r="G298" i="18"/>
  <c r="G306" i="18"/>
  <c r="G314" i="18"/>
  <c r="G322" i="18"/>
  <c r="G330" i="18"/>
  <c r="G338" i="18"/>
  <c r="G346" i="18"/>
  <c r="G6" i="18"/>
  <c r="G11" i="18"/>
  <c r="G19" i="18"/>
  <c r="G27" i="18"/>
  <c r="G35" i="18"/>
  <c r="G43" i="18"/>
  <c r="G51" i="18"/>
  <c r="G59" i="18"/>
  <c r="G67" i="18"/>
  <c r="G75" i="18"/>
  <c r="G83" i="18"/>
  <c r="G91" i="18"/>
  <c r="G99" i="18"/>
  <c r="G107" i="18"/>
  <c r="G115" i="18"/>
  <c r="G123" i="18"/>
  <c r="G131" i="18"/>
  <c r="G139" i="18"/>
  <c r="G147" i="18"/>
  <c r="G155" i="18"/>
  <c r="G163" i="18"/>
  <c r="G171" i="18"/>
  <c r="G179" i="18"/>
  <c r="G187" i="18"/>
  <c r="G195" i="18"/>
  <c r="G203" i="18"/>
  <c r="G211" i="18"/>
  <c r="G219" i="18"/>
  <c r="G227" i="18"/>
  <c r="G235" i="18"/>
  <c r="G243" i="18"/>
  <c r="G251" i="18"/>
  <c r="G259" i="18"/>
  <c r="G267" i="18"/>
  <c r="G275" i="18"/>
  <c r="G283" i="18"/>
  <c r="G291" i="18"/>
  <c r="G299" i="18"/>
  <c r="G307" i="18"/>
  <c r="G315" i="18"/>
  <c r="G323" i="18"/>
  <c r="G331" i="18"/>
  <c r="G339" i="18"/>
  <c r="G347" i="18"/>
  <c r="G12" i="18"/>
  <c r="G20" i="18"/>
  <c r="G28" i="18"/>
  <c r="G36" i="18"/>
  <c r="G44" i="18"/>
  <c r="G52" i="18"/>
  <c r="G60" i="18"/>
  <c r="G68" i="18"/>
  <c r="G76" i="18"/>
  <c r="G84" i="18"/>
  <c r="G92" i="18"/>
  <c r="G100" i="18"/>
  <c r="G108" i="18"/>
  <c r="G116" i="18"/>
  <c r="G124" i="18"/>
  <c r="G132" i="18"/>
  <c r="G140" i="18"/>
  <c r="G148" i="18"/>
  <c r="G156" i="18"/>
  <c r="G164" i="18"/>
  <c r="G172" i="18"/>
  <c r="G180" i="18"/>
  <c r="G188" i="18"/>
  <c r="G196" i="18"/>
  <c r="G204" i="18"/>
  <c r="G212" i="18"/>
  <c r="G220" i="18"/>
  <c r="G228" i="18"/>
  <c r="G236" i="18"/>
  <c r="G244" i="18"/>
  <c r="G252" i="18"/>
  <c r="G260" i="18"/>
  <c r="G268" i="18"/>
  <c r="G276" i="18"/>
  <c r="G284" i="18"/>
  <c r="G292" i="18"/>
  <c r="G300" i="18"/>
  <c r="G308" i="18"/>
  <c r="G316" i="18"/>
  <c r="G324" i="18"/>
  <c r="G332" i="18"/>
  <c r="G340" i="18"/>
  <c r="G348" i="18"/>
  <c r="G13" i="18"/>
  <c r="G21" i="18"/>
  <c r="G29" i="18"/>
  <c r="G37" i="18"/>
  <c r="G45" i="18"/>
  <c r="G53" i="18"/>
  <c r="G61" i="18"/>
  <c r="G69" i="18"/>
  <c r="G77" i="18"/>
  <c r="G85" i="18"/>
  <c r="G93" i="18"/>
  <c r="G101" i="18"/>
  <c r="G109" i="18"/>
  <c r="G117" i="18"/>
  <c r="G125" i="18"/>
  <c r="G133" i="18"/>
  <c r="G141" i="18"/>
  <c r="G149" i="18"/>
  <c r="G157" i="18"/>
  <c r="G165" i="18"/>
  <c r="G173" i="18"/>
  <c r="G181" i="18"/>
  <c r="G189" i="18"/>
  <c r="G197" i="18"/>
  <c r="G205" i="18"/>
  <c r="G213" i="18"/>
  <c r="G221" i="18"/>
  <c r="G229" i="18"/>
  <c r="G237" i="18"/>
  <c r="G245" i="18"/>
  <c r="G253" i="18"/>
  <c r="G261" i="18"/>
  <c r="G269" i="18"/>
  <c r="G277" i="18"/>
  <c r="G285" i="18"/>
  <c r="G293" i="18"/>
  <c r="G301" i="18"/>
  <c r="G309" i="18"/>
  <c r="G317" i="18"/>
  <c r="G325" i="18"/>
  <c r="G333" i="18"/>
  <c r="G341" i="18"/>
  <c r="G349" i="18"/>
  <c r="L318" i="8"/>
  <c r="K330" i="8"/>
  <c r="N7" i="18"/>
  <c r="N15" i="18"/>
  <c r="N23" i="18"/>
  <c r="N31" i="18"/>
  <c r="N39" i="18"/>
  <c r="N47" i="18"/>
  <c r="N55" i="18"/>
  <c r="N63" i="18"/>
  <c r="N71" i="18"/>
  <c r="N79" i="18"/>
  <c r="N87" i="18"/>
  <c r="N95" i="18"/>
  <c r="N103" i="18"/>
  <c r="N111" i="18"/>
  <c r="N119" i="18"/>
  <c r="N127" i="18"/>
  <c r="N135" i="18"/>
  <c r="N143" i="18"/>
  <c r="N151" i="18"/>
  <c r="N159" i="18"/>
  <c r="N167" i="18"/>
  <c r="N175" i="18"/>
  <c r="N183" i="18"/>
  <c r="N191" i="18"/>
  <c r="N199" i="18"/>
  <c r="N207" i="18"/>
  <c r="N215" i="18"/>
  <c r="N223" i="18"/>
  <c r="N231" i="18"/>
  <c r="N239" i="18"/>
  <c r="N247" i="18"/>
  <c r="N255" i="18"/>
  <c r="N263" i="18"/>
  <c r="N271" i="18"/>
  <c r="N279" i="18"/>
  <c r="N287" i="18"/>
  <c r="N295" i="18"/>
  <c r="N303" i="18"/>
  <c r="N311" i="18"/>
  <c r="N319" i="18"/>
  <c r="N327" i="18"/>
  <c r="N335" i="18"/>
  <c r="N343" i="18"/>
  <c r="N351" i="18"/>
  <c r="N12" i="18"/>
  <c r="N20" i="18"/>
  <c r="N28" i="18"/>
  <c r="N36" i="18"/>
  <c r="N44" i="18"/>
  <c r="N52" i="18"/>
  <c r="N60" i="18"/>
  <c r="N68" i="18"/>
  <c r="N76" i="18"/>
  <c r="N84" i="18"/>
  <c r="N92" i="18"/>
  <c r="N100" i="18"/>
  <c r="N108" i="18"/>
  <c r="N116" i="18"/>
  <c r="N124" i="18"/>
  <c r="N132" i="18"/>
  <c r="N140" i="18"/>
  <c r="N148" i="18"/>
  <c r="N156" i="18"/>
  <c r="N164" i="18"/>
  <c r="N172" i="18"/>
  <c r="N180" i="18"/>
  <c r="N188" i="18"/>
  <c r="N196" i="18"/>
  <c r="N204" i="18"/>
  <c r="N212" i="18"/>
  <c r="N220" i="18"/>
  <c r="N228" i="18"/>
  <c r="N236" i="18"/>
  <c r="N244" i="18"/>
  <c r="N252" i="18"/>
  <c r="N260" i="18"/>
  <c r="N268" i="18"/>
  <c r="N276" i="18"/>
  <c r="N284" i="18"/>
  <c r="N292" i="18"/>
  <c r="N300" i="18"/>
  <c r="N308" i="18"/>
  <c r="N316" i="18"/>
  <c r="N324" i="18"/>
  <c r="N332" i="18"/>
  <c r="N340" i="18"/>
  <c r="N348" i="18"/>
  <c r="N9" i="18"/>
  <c r="N17" i="18"/>
  <c r="N25" i="18"/>
  <c r="N33" i="18"/>
  <c r="N41" i="18"/>
  <c r="N49" i="18"/>
  <c r="N57" i="18"/>
  <c r="N65" i="18"/>
  <c r="N73" i="18"/>
  <c r="N81" i="18"/>
  <c r="N89" i="18"/>
  <c r="N97" i="18"/>
  <c r="N105" i="18"/>
  <c r="N113" i="18"/>
  <c r="N121" i="18"/>
  <c r="N129" i="18"/>
  <c r="N137" i="18"/>
  <c r="N145" i="18"/>
  <c r="N153" i="18"/>
  <c r="N161" i="18"/>
  <c r="N169" i="18"/>
  <c r="N177" i="18"/>
  <c r="N185" i="18"/>
  <c r="N193" i="18"/>
  <c r="N201" i="18"/>
  <c r="N209" i="18"/>
  <c r="N217" i="18"/>
  <c r="N225" i="18"/>
  <c r="N233" i="18"/>
  <c r="N241" i="18"/>
  <c r="N249" i="18"/>
  <c r="N257" i="18"/>
  <c r="N265" i="18"/>
  <c r="N273" i="18"/>
  <c r="N281" i="18"/>
  <c r="N289" i="18"/>
  <c r="N297" i="18"/>
  <c r="N305" i="18"/>
  <c r="N313" i="18"/>
  <c r="N321" i="18"/>
  <c r="N329" i="18"/>
  <c r="N337" i="18"/>
  <c r="N345" i="18"/>
  <c r="N353" i="18"/>
  <c r="N14" i="18"/>
  <c r="N22" i="18"/>
  <c r="N30" i="18"/>
  <c r="N38" i="18"/>
  <c r="N46" i="18"/>
  <c r="N54" i="18"/>
  <c r="N62" i="18"/>
  <c r="N70" i="18"/>
  <c r="N78" i="18"/>
  <c r="N86" i="18"/>
  <c r="N94" i="18"/>
  <c r="N102" i="18"/>
  <c r="N110" i="18"/>
  <c r="N118" i="18"/>
  <c r="N126" i="18"/>
  <c r="N134" i="18"/>
  <c r="N142" i="18"/>
  <c r="N150" i="18"/>
  <c r="N158" i="18"/>
  <c r="N166" i="18"/>
  <c r="N174" i="18"/>
  <c r="N182" i="18"/>
  <c r="N190" i="18"/>
  <c r="N198" i="18"/>
  <c r="N206" i="18"/>
  <c r="N214" i="18"/>
  <c r="N222" i="18"/>
  <c r="N230" i="18"/>
  <c r="N238" i="18"/>
  <c r="N246" i="18"/>
  <c r="N254" i="18"/>
  <c r="N262" i="18"/>
  <c r="N270" i="18"/>
  <c r="N278" i="18"/>
  <c r="N286" i="18"/>
  <c r="N294" i="18"/>
  <c r="N302" i="18"/>
  <c r="N310" i="18"/>
  <c r="N318" i="18"/>
  <c r="N326" i="18"/>
  <c r="N334" i="18"/>
  <c r="N342" i="18"/>
  <c r="N350" i="18"/>
  <c r="N11" i="18"/>
  <c r="N19" i="18"/>
  <c r="N27" i="18"/>
  <c r="N35" i="18"/>
  <c r="N43" i="18"/>
  <c r="N51" i="18"/>
  <c r="N59" i="18"/>
  <c r="N67" i="18"/>
  <c r="N75" i="18"/>
  <c r="N83" i="18"/>
  <c r="N91" i="18"/>
  <c r="N99" i="18"/>
  <c r="N107" i="18"/>
  <c r="N115" i="18"/>
  <c r="N123" i="18"/>
  <c r="N131" i="18"/>
  <c r="N139" i="18"/>
  <c r="N147" i="18"/>
  <c r="N155" i="18"/>
  <c r="N163" i="18"/>
  <c r="N171" i="18"/>
  <c r="N179" i="18"/>
  <c r="N187" i="18"/>
  <c r="N195" i="18"/>
  <c r="N203" i="18"/>
  <c r="N211" i="18"/>
  <c r="N219" i="18"/>
  <c r="N227" i="18"/>
  <c r="N235" i="18"/>
  <c r="N243" i="18"/>
  <c r="N251" i="18"/>
  <c r="N259" i="18"/>
  <c r="N267" i="18"/>
  <c r="N275" i="18"/>
  <c r="N283" i="18"/>
  <c r="N291" i="18"/>
  <c r="N299" i="18"/>
  <c r="N307" i="18"/>
  <c r="N315" i="18"/>
  <c r="N323" i="18"/>
  <c r="N331" i="18"/>
  <c r="N339" i="18"/>
  <c r="N347" i="18"/>
  <c r="N6" i="18"/>
  <c r="N8" i="18"/>
  <c r="N16" i="18"/>
  <c r="N24" i="18"/>
  <c r="N32" i="18"/>
  <c r="N40" i="18"/>
  <c r="N48" i="18"/>
  <c r="N56" i="18"/>
  <c r="N64" i="18"/>
  <c r="N72" i="18"/>
  <c r="N80" i="18"/>
  <c r="N88" i="18"/>
  <c r="N96" i="18"/>
  <c r="N104" i="18"/>
  <c r="N112" i="18"/>
  <c r="N120" i="18"/>
  <c r="N128" i="18"/>
  <c r="N136" i="18"/>
  <c r="N144" i="18"/>
  <c r="N152" i="18"/>
  <c r="N160" i="18"/>
  <c r="N168" i="18"/>
  <c r="N176" i="18"/>
  <c r="N184" i="18"/>
  <c r="N192" i="18"/>
  <c r="N200" i="18"/>
  <c r="N208" i="18"/>
  <c r="N216" i="18"/>
  <c r="N224" i="18"/>
  <c r="N232" i="18"/>
  <c r="N240" i="18"/>
  <c r="N248" i="18"/>
  <c r="N256" i="18"/>
  <c r="N264" i="18"/>
  <c r="N272" i="18"/>
  <c r="N280" i="18"/>
  <c r="N288" i="18"/>
  <c r="N296" i="18"/>
  <c r="N304" i="18"/>
  <c r="N312" i="18"/>
  <c r="N320" i="18"/>
  <c r="N328" i="18"/>
  <c r="N336" i="18"/>
  <c r="N344" i="18"/>
  <c r="N352" i="18"/>
  <c r="N13" i="18"/>
  <c r="N21" i="18"/>
  <c r="N29" i="18"/>
  <c r="N37" i="18"/>
  <c r="N45" i="18"/>
  <c r="N53" i="18"/>
  <c r="N61" i="18"/>
  <c r="N69" i="18"/>
  <c r="N77" i="18"/>
  <c r="N85" i="18"/>
  <c r="N93" i="18"/>
  <c r="N101" i="18"/>
  <c r="N109" i="18"/>
  <c r="N117" i="18"/>
  <c r="N125" i="18"/>
  <c r="N133" i="18"/>
  <c r="N141" i="18"/>
  <c r="N149" i="18"/>
  <c r="N157" i="18"/>
  <c r="N165" i="18"/>
  <c r="N173" i="18"/>
  <c r="N181" i="18"/>
  <c r="N189" i="18"/>
  <c r="N197" i="18"/>
  <c r="N205" i="18"/>
  <c r="N213" i="18"/>
  <c r="N221" i="18"/>
  <c r="N229" i="18"/>
  <c r="N237" i="18"/>
  <c r="N245" i="18"/>
  <c r="N253" i="18"/>
  <c r="N261" i="18"/>
  <c r="N269" i="18"/>
  <c r="N277" i="18"/>
  <c r="N285" i="18"/>
  <c r="N293" i="18"/>
  <c r="N301" i="18"/>
  <c r="N309" i="18"/>
  <c r="N317" i="18"/>
  <c r="N325" i="18"/>
  <c r="N333" i="18"/>
  <c r="N341" i="18"/>
  <c r="N349" i="18"/>
  <c r="N10" i="18"/>
  <c r="N18" i="18"/>
  <c r="N26" i="18"/>
  <c r="N34" i="18"/>
  <c r="N42" i="18"/>
  <c r="N50" i="18"/>
  <c r="N58" i="18"/>
  <c r="N66" i="18"/>
  <c r="N74" i="18"/>
  <c r="N82" i="18"/>
  <c r="N90" i="18"/>
  <c r="N98" i="18"/>
  <c r="N106" i="18"/>
  <c r="N114" i="18"/>
  <c r="N122" i="18"/>
  <c r="N130" i="18"/>
  <c r="N138" i="18"/>
  <c r="N146" i="18"/>
  <c r="N154" i="18"/>
  <c r="N162" i="18"/>
  <c r="N170" i="18"/>
  <c r="N178" i="18"/>
  <c r="N186" i="18"/>
  <c r="N194" i="18"/>
  <c r="N202" i="18"/>
  <c r="N210" i="18"/>
  <c r="N218" i="18"/>
  <c r="N226" i="18"/>
  <c r="N234" i="18"/>
  <c r="N242" i="18"/>
  <c r="N250" i="18"/>
  <c r="N258" i="18"/>
  <c r="N266" i="18"/>
  <c r="N274" i="18"/>
  <c r="N282" i="18"/>
  <c r="N290" i="18"/>
  <c r="N298" i="18"/>
  <c r="N306" i="18"/>
  <c r="N314" i="18"/>
  <c r="N322" i="18"/>
  <c r="N330" i="18"/>
  <c r="N338" i="18"/>
  <c r="N346" i="18"/>
  <c r="F329" i="8"/>
  <c r="D329" i="8" s="1"/>
  <c r="L10" i="18" s="1"/>
  <c r="L329" i="8"/>
  <c r="F328" i="8"/>
  <c r="D328" i="8" s="1"/>
  <c r="J45" i="18" s="1"/>
  <c r="L328" i="8"/>
  <c r="F327" i="8"/>
  <c r="D327" i="8" s="1"/>
  <c r="P11" i="18" s="1"/>
  <c r="L327" i="8"/>
  <c r="K326" i="8"/>
  <c r="H10" i="18"/>
  <c r="H18" i="18"/>
  <c r="H26" i="18"/>
  <c r="H34" i="18"/>
  <c r="H42" i="18"/>
  <c r="H50" i="18"/>
  <c r="H58" i="18"/>
  <c r="H66" i="18"/>
  <c r="H74" i="18"/>
  <c r="H82" i="18"/>
  <c r="H90" i="18"/>
  <c r="H98" i="18"/>
  <c r="H106" i="18"/>
  <c r="H114" i="18"/>
  <c r="H122" i="18"/>
  <c r="H130" i="18"/>
  <c r="H138" i="18"/>
  <c r="H146" i="18"/>
  <c r="H154" i="18"/>
  <c r="H162" i="18"/>
  <c r="H170" i="18"/>
  <c r="H178" i="18"/>
  <c r="H186" i="18"/>
  <c r="H194" i="18"/>
  <c r="H202" i="18"/>
  <c r="H210" i="18"/>
  <c r="H218" i="18"/>
  <c r="H226" i="18"/>
  <c r="H234" i="18"/>
  <c r="H242" i="18"/>
  <c r="H250" i="18"/>
  <c r="H258" i="18"/>
  <c r="H266" i="18"/>
  <c r="H274" i="18"/>
  <c r="H282" i="18"/>
  <c r="H290" i="18"/>
  <c r="H298" i="18"/>
  <c r="H306" i="18"/>
  <c r="H314" i="18"/>
  <c r="H322" i="18"/>
  <c r="H330" i="18"/>
  <c r="H338" i="18"/>
  <c r="H346" i="18"/>
  <c r="H11" i="18"/>
  <c r="H19" i="18"/>
  <c r="H27" i="18"/>
  <c r="H35" i="18"/>
  <c r="H43" i="18"/>
  <c r="H51" i="18"/>
  <c r="H59" i="18"/>
  <c r="H67" i="18"/>
  <c r="H75" i="18"/>
  <c r="H83" i="18"/>
  <c r="H91" i="18"/>
  <c r="H99" i="18"/>
  <c r="H107" i="18"/>
  <c r="H115" i="18"/>
  <c r="H123" i="18"/>
  <c r="H131" i="18"/>
  <c r="H139" i="18"/>
  <c r="H147" i="18"/>
  <c r="H155" i="18"/>
  <c r="H163" i="18"/>
  <c r="H171" i="18"/>
  <c r="H179" i="18"/>
  <c r="H187" i="18"/>
  <c r="H195" i="18"/>
  <c r="H203" i="18"/>
  <c r="H211" i="18"/>
  <c r="H219" i="18"/>
  <c r="H227" i="18"/>
  <c r="H235" i="18"/>
  <c r="H243" i="18"/>
  <c r="H251" i="18"/>
  <c r="H259" i="18"/>
  <c r="H267" i="18"/>
  <c r="H275" i="18"/>
  <c r="H283" i="18"/>
  <c r="H291" i="18"/>
  <c r="H299" i="18"/>
  <c r="H307" i="18"/>
  <c r="H315" i="18"/>
  <c r="H323" i="18"/>
  <c r="H331" i="18"/>
  <c r="H339" i="18"/>
  <c r="H347" i="18"/>
  <c r="H12" i="18"/>
  <c r="H20" i="18"/>
  <c r="H28" i="18"/>
  <c r="H36" i="18"/>
  <c r="H44" i="18"/>
  <c r="H52" i="18"/>
  <c r="H60" i="18"/>
  <c r="H68" i="18"/>
  <c r="H76" i="18"/>
  <c r="H84" i="18"/>
  <c r="H92" i="18"/>
  <c r="H100" i="18"/>
  <c r="H108" i="18"/>
  <c r="H116" i="18"/>
  <c r="H124" i="18"/>
  <c r="H132" i="18"/>
  <c r="H140" i="18"/>
  <c r="H148" i="18"/>
  <c r="H156" i="18"/>
  <c r="H164" i="18"/>
  <c r="H172" i="18"/>
  <c r="H180" i="18"/>
  <c r="H188" i="18"/>
  <c r="H196" i="18"/>
  <c r="H204" i="18"/>
  <c r="H212" i="18"/>
  <c r="H220" i="18"/>
  <c r="H228" i="18"/>
  <c r="H236" i="18"/>
  <c r="H244" i="18"/>
  <c r="H252" i="18"/>
  <c r="H260" i="18"/>
  <c r="H268" i="18"/>
  <c r="H276" i="18"/>
  <c r="H284" i="18"/>
  <c r="H292" i="18"/>
  <c r="H300" i="18"/>
  <c r="H308" i="18"/>
  <c r="H316" i="18"/>
  <c r="H324" i="18"/>
  <c r="H332" i="18"/>
  <c r="H340" i="18"/>
  <c r="H348" i="18"/>
  <c r="H13" i="18"/>
  <c r="H21" i="18"/>
  <c r="H29" i="18"/>
  <c r="H37" i="18"/>
  <c r="H45" i="18"/>
  <c r="H53" i="18"/>
  <c r="H61" i="18"/>
  <c r="H69" i="18"/>
  <c r="H77" i="18"/>
  <c r="H85" i="18"/>
  <c r="H93" i="18"/>
  <c r="H101" i="18"/>
  <c r="H109" i="18"/>
  <c r="H117" i="18"/>
  <c r="H125" i="18"/>
  <c r="H133" i="18"/>
  <c r="H141" i="18"/>
  <c r="H149" i="18"/>
  <c r="H157" i="18"/>
  <c r="H165" i="18"/>
  <c r="H173" i="18"/>
  <c r="H181" i="18"/>
  <c r="H189" i="18"/>
  <c r="H197" i="18"/>
  <c r="H205" i="18"/>
  <c r="H213" i="18"/>
  <c r="H221" i="18"/>
  <c r="H229" i="18"/>
  <c r="H237" i="18"/>
  <c r="H245" i="18"/>
  <c r="H253" i="18"/>
  <c r="H261" i="18"/>
  <c r="H269" i="18"/>
  <c r="H277" i="18"/>
  <c r="H285" i="18"/>
  <c r="H293" i="18"/>
  <c r="H301" i="18"/>
  <c r="H309" i="18"/>
  <c r="H317" i="18"/>
  <c r="H325" i="18"/>
  <c r="H333" i="18"/>
  <c r="H341" i="18"/>
  <c r="H349" i="18"/>
  <c r="H14" i="18"/>
  <c r="H22" i="18"/>
  <c r="H30" i="18"/>
  <c r="H38" i="18"/>
  <c r="H46" i="18"/>
  <c r="H54" i="18"/>
  <c r="H62" i="18"/>
  <c r="H70" i="18"/>
  <c r="H78" i="18"/>
  <c r="H86" i="18"/>
  <c r="H94" i="18"/>
  <c r="H102" i="18"/>
  <c r="H110" i="18"/>
  <c r="H118" i="18"/>
  <c r="H126" i="18"/>
  <c r="H134" i="18"/>
  <c r="H142" i="18"/>
  <c r="H150" i="18"/>
  <c r="H158" i="18"/>
  <c r="H166" i="18"/>
  <c r="H174" i="18"/>
  <c r="H182" i="18"/>
  <c r="H190" i="18"/>
  <c r="H198" i="18"/>
  <c r="H206" i="18"/>
  <c r="H214" i="18"/>
  <c r="H222" i="18"/>
  <c r="H230" i="18"/>
  <c r="H238" i="18"/>
  <c r="H246" i="18"/>
  <c r="H254" i="18"/>
  <c r="H262" i="18"/>
  <c r="H270" i="18"/>
  <c r="H278" i="18"/>
  <c r="H286" i="18"/>
  <c r="H294" i="18"/>
  <c r="H302" i="18"/>
  <c r="H310" i="18"/>
  <c r="H318" i="18"/>
  <c r="H326" i="18"/>
  <c r="H334" i="18"/>
  <c r="H342" i="18"/>
  <c r="H350" i="18"/>
  <c r="H7" i="18"/>
  <c r="H15" i="18"/>
  <c r="H23" i="18"/>
  <c r="H31" i="18"/>
  <c r="H39" i="18"/>
  <c r="H47" i="18"/>
  <c r="H55" i="18"/>
  <c r="H63" i="18"/>
  <c r="H71" i="18"/>
  <c r="H79" i="18"/>
  <c r="H87" i="18"/>
  <c r="H95" i="18"/>
  <c r="H103" i="18"/>
  <c r="H111" i="18"/>
  <c r="H119" i="18"/>
  <c r="H127" i="18"/>
  <c r="H135" i="18"/>
  <c r="H143" i="18"/>
  <c r="H151" i="18"/>
  <c r="H159" i="18"/>
  <c r="H167" i="18"/>
  <c r="H175" i="18"/>
  <c r="H183" i="18"/>
  <c r="H191" i="18"/>
  <c r="H199" i="18"/>
  <c r="H207" i="18"/>
  <c r="H215" i="18"/>
  <c r="H223" i="18"/>
  <c r="H231" i="18"/>
  <c r="H239" i="18"/>
  <c r="H247" i="18"/>
  <c r="H255" i="18"/>
  <c r="H263" i="18"/>
  <c r="H271" i="18"/>
  <c r="H279" i="18"/>
  <c r="H287" i="18"/>
  <c r="H295" i="18"/>
  <c r="H303" i="18"/>
  <c r="H311" i="18"/>
  <c r="H319" i="18"/>
  <c r="H327" i="18"/>
  <c r="H335" i="18"/>
  <c r="H343" i="18"/>
  <c r="H351" i="18"/>
  <c r="H8" i="18"/>
  <c r="H16" i="18"/>
  <c r="H24" i="18"/>
  <c r="H32" i="18"/>
  <c r="H40" i="18"/>
  <c r="H48" i="18"/>
  <c r="H56" i="18"/>
  <c r="H64" i="18"/>
  <c r="H72" i="18"/>
  <c r="H80" i="18"/>
  <c r="H88" i="18"/>
  <c r="H96" i="18"/>
  <c r="H104" i="18"/>
  <c r="H112" i="18"/>
  <c r="H120" i="18"/>
  <c r="H128" i="18"/>
  <c r="H136" i="18"/>
  <c r="H144" i="18"/>
  <c r="H152" i="18"/>
  <c r="H160" i="18"/>
  <c r="H168" i="18"/>
  <c r="H176" i="18"/>
  <c r="H184" i="18"/>
  <c r="H192" i="18"/>
  <c r="H200" i="18"/>
  <c r="H208" i="18"/>
  <c r="H216" i="18"/>
  <c r="H224" i="18"/>
  <c r="H232" i="18"/>
  <c r="H240" i="18"/>
  <c r="H248" i="18"/>
  <c r="H256" i="18"/>
  <c r="H264" i="18"/>
  <c r="H272" i="18"/>
  <c r="H280" i="18"/>
  <c r="H288" i="18"/>
  <c r="H296" i="18"/>
  <c r="H304" i="18"/>
  <c r="H312" i="18"/>
  <c r="H320" i="18"/>
  <c r="H328" i="18"/>
  <c r="H336" i="18"/>
  <c r="H344" i="18"/>
  <c r="H352" i="18"/>
  <c r="H9" i="18"/>
  <c r="H17" i="18"/>
  <c r="H25" i="18"/>
  <c r="H33" i="18"/>
  <c r="H41" i="18"/>
  <c r="H49" i="18"/>
  <c r="H57" i="18"/>
  <c r="H65" i="18"/>
  <c r="H73" i="18"/>
  <c r="H81" i="18"/>
  <c r="H89" i="18"/>
  <c r="H97" i="18"/>
  <c r="H105" i="18"/>
  <c r="H113" i="18"/>
  <c r="H121" i="18"/>
  <c r="H129" i="18"/>
  <c r="H137" i="18"/>
  <c r="H145" i="18"/>
  <c r="H153" i="18"/>
  <c r="H161" i="18"/>
  <c r="H169" i="18"/>
  <c r="H177" i="18"/>
  <c r="H185" i="18"/>
  <c r="H193" i="18"/>
  <c r="H201" i="18"/>
  <c r="H209" i="18"/>
  <c r="H217" i="18"/>
  <c r="H225" i="18"/>
  <c r="H233" i="18"/>
  <c r="H241" i="18"/>
  <c r="H249" i="18"/>
  <c r="H257" i="18"/>
  <c r="H265" i="18"/>
  <c r="H273" i="18"/>
  <c r="H281" i="18"/>
  <c r="H289" i="18"/>
  <c r="H297" i="18"/>
  <c r="H305" i="18"/>
  <c r="H313" i="18"/>
  <c r="H321" i="18"/>
  <c r="H329" i="18"/>
  <c r="H337" i="18"/>
  <c r="H345" i="18"/>
  <c r="H353" i="18"/>
  <c r="H6" i="18"/>
  <c r="F313" i="8"/>
  <c r="D313" i="8" s="1"/>
  <c r="F309" i="8"/>
  <c r="D309" i="8" s="1"/>
  <c r="F305" i="8"/>
  <c r="D305" i="8" s="1"/>
  <c r="F299" i="8"/>
  <c r="D299" i="8" s="1"/>
  <c r="F295" i="8"/>
  <c r="D295" i="8" s="1"/>
  <c r="F291" i="8"/>
  <c r="D291" i="8" s="1"/>
  <c r="F285" i="8"/>
  <c r="D285" i="8" s="1"/>
  <c r="F280" i="8"/>
  <c r="D280" i="8" s="1"/>
  <c r="F276" i="8"/>
  <c r="D276" i="8" s="1"/>
  <c r="F271" i="8"/>
  <c r="D271" i="8" s="1"/>
  <c r="BR64" i="18" s="1"/>
  <c r="F265" i="8"/>
  <c r="D265" i="8" s="1"/>
  <c r="F261" i="8"/>
  <c r="D261" i="8" s="1"/>
  <c r="F256" i="8"/>
  <c r="D256" i="8" s="1"/>
  <c r="F251" i="8"/>
  <c r="D251" i="8" s="1"/>
  <c r="BW57" i="18" s="1"/>
  <c r="F247" i="8"/>
  <c r="D247" i="8" s="1"/>
  <c r="BQ61" i="18" s="1"/>
  <c r="F241" i="8"/>
  <c r="D241" i="8" s="1"/>
  <c r="F237" i="8"/>
  <c r="D237" i="8" s="1"/>
  <c r="F233" i="8"/>
  <c r="D233" i="8" s="1"/>
  <c r="BL64" i="18" s="1"/>
  <c r="F25" i="8"/>
  <c r="D25" i="8" s="1"/>
  <c r="L350" i="8"/>
  <c r="F350" i="8" s="1"/>
  <c r="D350" i="8" s="1"/>
  <c r="G76" i="8"/>
  <c r="F76" i="8"/>
  <c r="D76" i="8" s="1"/>
  <c r="G24" i="8"/>
  <c r="K24" i="8" s="1"/>
  <c r="L24" i="8" s="1"/>
  <c r="F78" i="8"/>
  <c r="D78" i="8" s="1"/>
  <c r="G312" i="8"/>
  <c r="G308" i="8"/>
  <c r="G304" i="8"/>
  <c r="G298" i="8"/>
  <c r="G294" i="8"/>
  <c r="G290" i="8"/>
  <c r="G284" i="8"/>
  <c r="G279" i="8"/>
  <c r="G275" i="8"/>
  <c r="G270" i="8"/>
  <c r="G264" i="8"/>
  <c r="G260" i="8"/>
  <c r="G255" i="8"/>
  <c r="G250" i="8"/>
  <c r="G246" i="8"/>
  <c r="G240" i="8"/>
  <c r="G236" i="8"/>
  <c r="G232" i="8"/>
  <c r="G226" i="8"/>
  <c r="G218" i="8"/>
  <c r="G212" i="8"/>
  <c r="G208" i="8"/>
  <c r="G202" i="8"/>
  <c r="G196" i="8"/>
  <c r="F75" i="8"/>
  <c r="D75" i="8" s="1"/>
  <c r="F77" i="8"/>
  <c r="D77" i="8" s="1"/>
  <c r="F223" i="8"/>
  <c r="D223" i="8" s="1"/>
  <c r="F213" i="8"/>
  <c r="D213" i="8" s="1"/>
  <c r="F203" i="8"/>
  <c r="D203" i="8" s="1"/>
  <c r="F193" i="8"/>
  <c r="D193" i="8" s="1"/>
  <c r="F182" i="8"/>
  <c r="D182" i="8" s="1"/>
  <c r="F173" i="8"/>
  <c r="D173" i="8" s="1"/>
  <c r="F163" i="8"/>
  <c r="D163" i="8" s="1"/>
  <c r="F143" i="8"/>
  <c r="D143" i="8" s="1"/>
  <c r="F119" i="8"/>
  <c r="D119" i="8" s="1"/>
  <c r="G73" i="8"/>
  <c r="G192" i="8"/>
  <c r="G187" i="8"/>
  <c r="G181" i="8"/>
  <c r="G177" i="8"/>
  <c r="G172" i="8"/>
  <c r="G166" i="8"/>
  <c r="G162" i="8"/>
  <c r="G157" i="8"/>
  <c r="G151" i="8"/>
  <c r="G147" i="8"/>
  <c r="G142" i="8"/>
  <c r="G137" i="8"/>
  <c r="G133" i="8"/>
  <c r="G127" i="8"/>
  <c r="G122" i="8"/>
  <c r="G118" i="8"/>
  <c r="G107" i="8"/>
  <c r="G103" i="8"/>
  <c r="G98" i="8"/>
  <c r="G92" i="8"/>
  <c r="G74" i="8"/>
  <c r="G78" i="8"/>
  <c r="G77" i="8"/>
  <c r="G341" i="8"/>
  <c r="K341" i="8" s="1"/>
  <c r="L341" i="8" s="1"/>
  <c r="F341" i="8" s="1"/>
  <c r="D341" i="8" s="1"/>
  <c r="F73" i="8"/>
  <c r="D73" i="8" s="1"/>
  <c r="G75" i="8"/>
  <c r="F74" i="8"/>
  <c r="D74" i="8" s="1"/>
  <c r="G301" i="8"/>
  <c r="G297" i="8"/>
  <c r="G293" i="8"/>
  <c r="G287" i="8"/>
  <c r="G283" i="8"/>
  <c r="G278" i="8"/>
  <c r="G273" i="8"/>
  <c r="G269" i="8"/>
  <c r="G263" i="8"/>
  <c r="G258" i="8"/>
  <c r="G254" i="8"/>
  <c r="G249" i="8"/>
  <c r="G243" i="8"/>
  <c r="G239" i="8"/>
  <c r="G235" i="8"/>
  <c r="G231" i="8"/>
  <c r="G225" i="8"/>
  <c r="G221" i="8"/>
  <c r="G217" i="8"/>
  <c r="G211" i="8"/>
  <c r="G205" i="8"/>
  <c r="G201" i="8"/>
  <c r="G195" i="8"/>
  <c r="G190" i="8"/>
  <c r="G180" i="8"/>
  <c r="G175" i="8"/>
  <c r="G171" i="8"/>
  <c r="G165" i="8"/>
  <c r="G160" i="8"/>
  <c r="G156" i="8"/>
  <c r="G150" i="8"/>
  <c r="G145" i="8"/>
  <c r="G141" i="8"/>
  <c r="G136" i="8"/>
  <c r="G83" i="8"/>
  <c r="G343" i="8"/>
  <c r="K343" i="8" s="1"/>
  <c r="L343" i="8" s="1"/>
  <c r="F343" i="8" s="1"/>
  <c r="D343" i="8" s="1"/>
  <c r="G337" i="8"/>
  <c r="K337" i="8" s="1"/>
  <c r="L337" i="8" s="1"/>
  <c r="F337" i="8" s="1"/>
  <c r="D337" i="8" s="1"/>
  <c r="F314" i="8"/>
  <c r="D314" i="8" s="1"/>
  <c r="F82" i="8"/>
  <c r="D82" i="8" s="1"/>
  <c r="G340" i="8"/>
  <c r="K340" i="8" s="1"/>
  <c r="L340" i="8" s="1"/>
  <c r="F340" i="8" s="1"/>
  <c r="D340" i="8" s="1"/>
  <c r="G88" i="8"/>
  <c r="G186" i="8"/>
  <c r="G342" i="8"/>
  <c r="K342" i="8" s="1"/>
  <c r="L342" i="8" s="1"/>
  <c r="F342" i="8" s="1"/>
  <c r="D342" i="8" s="1"/>
  <c r="G346" i="8"/>
  <c r="K346" i="8" s="1"/>
  <c r="L346" i="8" s="1"/>
  <c r="F346" i="8" s="1"/>
  <c r="D346" i="8" s="1"/>
  <c r="G347" i="8"/>
  <c r="K347" i="8" s="1"/>
  <c r="L347" i="8" s="1"/>
  <c r="F347" i="8" s="1"/>
  <c r="D347" i="8" s="1"/>
  <c r="G349" i="8"/>
  <c r="K349" i="8" s="1"/>
  <c r="L349" i="8" s="1"/>
  <c r="F349" i="8" s="1"/>
  <c r="D349" i="8" s="1"/>
  <c r="G348" i="8"/>
  <c r="K348" i="8" s="1"/>
  <c r="L348" i="8" s="1"/>
  <c r="F348" i="8" s="1"/>
  <c r="D348" i="8" s="1"/>
  <c r="G86" i="8"/>
  <c r="F81" i="8"/>
  <c r="E339" i="9"/>
  <c r="H336" i="8" s="1"/>
  <c r="F111" i="8"/>
  <c r="D111" i="8" s="1"/>
  <c r="F108" i="8"/>
  <c r="D108" i="8" s="1"/>
  <c r="F104" i="8"/>
  <c r="D104" i="8" s="1"/>
  <c r="F89" i="8"/>
  <c r="G313" i="8"/>
  <c r="G309" i="8"/>
  <c r="G305" i="8"/>
  <c r="G299" i="8"/>
  <c r="G295" i="8"/>
  <c r="G291" i="8"/>
  <c r="G285" i="8"/>
  <c r="G280" i="8"/>
  <c r="G276" i="8"/>
  <c r="G271" i="8"/>
  <c r="G265" i="8"/>
  <c r="G261" i="8"/>
  <c r="G256" i="8"/>
  <c r="G251" i="8"/>
  <c r="G247" i="8"/>
  <c r="G241" i="8"/>
  <c r="G237" i="8"/>
  <c r="G233" i="8"/>
  <c r="G223" i="8"/>
  <c r="G213" i="8"/>
  <c r="G203" i="8"/>
  <c r="G193" i="8"/>
  <c r="G182" i="8"/>
  <c r="G173" i="8"/>
  <c r="G163" i="8"/>
  <c r="G143" i="8"/>
  <c r="G119" i="8"/>
  <c r="G114" i="8"/>
  <c r="G108" i="8"/>
  <c r="G104" i="8"/>
  <c r="G99" i="8"/>
  <c r="G93" i="8"/>
  <c r="G89" i="8"/>
  <c r="F85" i="8"/>
  <c r="D85" i="8" s="1"/>
  <c r="F107" i="8"/>
  <c r="D107" i="8" s="1"/>
  <c r="F103" i="8"/>
  <c r="D103" i="8" s="1"/>
  <c r="F88" i="8"/>
  <c r="G84" i="8"/>
  <c r="G130" i="8"/>
  <c r="G126" i="8"/>
  <c r="G121" i="8"/>
  <c r="G116" i="8"/>
  <c r="G112" i="8"/>
  <c r="G81" i="8"/>
  <c r="E342" i="9"/>
  <c r="H339" i="8" s="1"/>
  <c r="F315" i="8"/>
  <c r="D315" i="8" s="1"/>
  <c r="F311" i="8"/>
  <c r="D311" i="8" s="1"/>
  <c r="F307" i="8"/>
  <c r="D307" i="8" s="1"/>
  <c r="G54" i="8"/>
  <c r="K54" i="8" s="1"/>
  <c r="L54" i="8" s="1"/>
  <c r="F54" i="8" s="1"/>
  <c r="D54" i="8" s="1"/>
  <c r="G310" i="8"/>
  <c r="G306" i="8"/>
  <c r="G300" i="8"/>
  <c r="G296" i="8"/>
  <c r="G292" i="8"/>
  <c r="G286" i="8"/>
  <c r="G282" i="8"/>
  <c r="G277" i="8"/>
  <c r="G272" i="8"/>
  <c r="G268" i="8"/>
  <c r="G262" i="8"/>
  <c r="G257" i="8"/>
  <c r="G253" i="8"/>
  <c r="G248" i="8"/>
  <c r="G242" i="8"/>
  <c r="G238" i="8"/>
  <c r="G234" i="8"/>
  <c r="G228" i="8"/>
  <c r="G224" i="8"/>
  <c r="G220" i="8"/>
  <c r="G216" i="8"/>
  <c r="G210" i="8"/>
  <c r="G204" i="8"/>
  <c r="G200" i="8"/>
  <c r="G194" i="8"/>
  <c r="G189" i="8"/>
  <c r="G185" i="8"/>
  <c r="G179" i="8"/>
  <c r="G174" i="8"/>
  <c r="G170" i="8"/>
  <c r="G164" i="8"/>
  <c r="G159" i="8"/>
  <c r="G155" i="8"/>
  <c r="G149" i="8"/>
  <c r="G144" i="8"/>
  <c r="G140" i="8"/>
  <c r="G135" i="8"/>
  <c r="G129" i="8"/>
  <c r="G125" i="8"/>
  <c r="G120" i="8"/>
  <c r="G111" i="8"/>
  <c r="G105" i="8"/>
  <c r="G100" i="8"/>
  <c r="G96" i="8"/>
  <c r="G90" i="8"/>
  <c r="G314" i="8"/>
  <c r="F115" i="8"/>
  <c r="D115" i="8" s="1"/>
  <c r="G115" i="8"/>
  <c r="F227" i="8"/>
  <c r="D227" i="8" s="1"/>
  <c r="G227" i="8"/>
  <c r="F219" i="8"/>
  <c r="D219" i="8" s="1"/>
  <c r="BG40" i="18" s="1"/>
  <c r="G219" i="8"/>
  <c r="F209" i="8"/>
  <c r="D209" i="8" s="1"/>
  <c r="CB332" i="18" s="1"/>
  <c r="G209" i="8"/>
  <c r="F197" i="8"/>
  <c r="D197" i="8" s="1"/>
  <c r="G197" i="8"/>
  <c r="F188" i="8"/>
  <c r="D188" i="8" s="1"/>
  <c r="G188" i="8"/>
  <c r="F178" i="8"/>
  <c r="D178" i="8" s="1"/>
  <c r="G178" i="8"/>
  <c r="F167" i="8"/>
  <c r="D167" i="8" s="1"/>
  <c r="G167" i="8"/>
  <c r="F158" i="8"/>
  <c r="D158" i="8" s="1"/>
  <c r="G158" i="8"/>
  <c r="F152" i="8"/>
  <c r="D152" i="8" s="1"/>
  <c r="G152" i="8"/>
  <c r="F148" i="8"/>
  <c r="D148" i="8" s="1"/>
  <c r="G148" i="8"/>
  <c r="F138" i="8"/>
  <c r="D138" i="8" s="1"/>
  <c r="G138" i="8"/>
  <c r="F134" i="8"/>
  <c r="D134" i="8" s="1"/>
  <c r="G134" i="8"/>
  <c r="F128" i="8"/>
  <c r="D128" i="8" s="1"/>
  <c r="G128" i="8"/>
  <c r="F123" i="8"/>
  <c r="D123" i="8" s="1"/>
  <c r="G123" i="8"/>
  <c r="G57" i="8"/>
  <c r="K57" i="8" s="1"/>
  <c r="G113" i="8"/>
  <c r="F113" i="8"/>
  <c r="D113" i="8" s="1"/>
  <c r="G55" i="8"/>
  <c r="K55" i="8" s="1"/>
  <c r="L55" i="8" s="1"/>
  <c r="F55" i="8" s="1"/>
  <c r="D55" i="8" s="1"/>
  <c r="G315" i="8"/>
  <c r="G311" i="8"/>
  <c r="G307" i="8"/>
  <c r="G106" i="8"/>
  <c r="F106" i="8"/>
  <c r="D106" i="8" s="1"/>
  <c r="F101" i="8"/>
  <c r="G101" i="8"/>
  <c r="G97" i="8"/>
  <c r="F97" i="8"/>
  <c r="F91" i="8"/>
  <c r="G91" i="8"/>
  <c r="F312" i="8"/>
  <c r="D312" i="8" s="1"/>
  <c r="F308" i="8"/>
  <c r="D308" i="8" s="1"/>
  <c r="F304" i="8"/>
  <c r="D304" i="8" s="1"/>
  <c r="F298" i="8"/>
  <c r="D298" i="8" s="1"/>
  <c r="F294" i="8"/>
  <c r="D294" i="8" s="1"/>
  <c r="F290" i="8"/>
  <c r="D290" i="8" s="1"/>
  <c r="F284" i="8"/>
  <c r="D284" i="8" s="1"/>
  <c r="F279" i="8"/>
  <c r="D279" i="8" s="1"/>
  <c r="F275" i="8"/>
  <c r="D275" i="8" s="1"/>
  <c r="F270" i="8"/>
  <c r="D270" i="8" s="1"/>
  <c r="F264" i="8"/>
  <c r="D264" i="8" s="1"/>
  <c r="F260" i="8"/>
  <c r="D260" i="8" s="1"/>
  <c r="F255" i="8"/>
  <c r="D255" i="8" s="1"/>
  <c r="F250" i="8"/>
  <c r="D250" i="8" s="1"/>
  <c r="F246" i="8"/>
  <c r="D246" i="8" s="1"/>
  <c r="F240" i="8"/>
  <c r="D240" i="8" s="1"/>
  <c r="F236" i="8"/>
  <c r="D236" i="8" s="1"/>
  <c r="F232" i="8"/>
  <c r="D232" i="8" s="1"/>
  <c r="F226" i="8"/>
  <c r="D226" i="8" s="1"/>
  <c r="F218" i="8"/>
  <c r="D218" i="8" s="1"/>
  <c r="F212" i="8"/>
  <c r="D212" i="8" s="1"/>
  <c r="F208" i="8"/>
  <c r="D208" i="8" s="1"/>
  <c r="BZ181" i="18" s="1"/>
  <c r="F202" i="8"/>
  <c r="D202" i="8" s="1"/>
  <c r="F196" i="8"/>
  <c r="D196" i="8" s="1"/>
  <c r="F192" i="8"/>
  <c r="D192" i="8" s="1"/>
  <c r="F187" i="8"/>
  <c r="D187" i="8" s="1"/>
  <c r="F181" i="8"/>
  <c r="D181" i="8" s="1"/>
  <c r="F177" i="8"/>
  <c r="D177" i="8" s="1"/>
  <c r="F172" i="8"/>
  <c r="D172" i="8" s="1"/>
  <c r="F166" i="8"/>
  <c r="D166" i="8" s="1"/>
  <c r="F162" i="8"/>
  <c r="D162" i="8" s="1"/>
  <c r="F157" i="8"/>
  <c r="D157" i="8" s="1"/>
  <c r="F151" i="8"/>
  <c r="D151" i="8" s="1"/>
  <c r="F147" i="8"/>
  <c r="D147" i="8" s="1"/>
  <c r="F142" i="8"/>
  <c r="D142" i="8" s="1"/>
  <c r="F137" i="8"/>
  <c r="D137" i="8" s="1"/>
  <c r="F133" i="8"/>
  <c r="D133" i="8" s="1"/>
  <c r="F127" i="8"/>
  <c r="D127" i="8" s="1"/>
  <c r="F122" i="8"/>
  <c r="D122" i="8" s="1"/>
  <c r="F118" i="8"/>
  <c r="D118" i="8" s="1"/>
  <c r="F98" i="8"/>
  <c r="F92" i="8"/>
  <c r="G82" i="8"/>
  <c r="F301" i="8"/>
  <c r="D301" i="8" s="1"/>
  <c r="F297" i="8"/>
  <c r="D297" i="8" s="1"/>
  <c r="F293" i="8"/>
  <c r="D293" i="8" s="1"/>
  <c r="F287" i="8"/>
  <c r="D287" i="8" s="1"/>
  <c r="F283" i="8"/>
  <c r="D283" i="8" s="1"/>
  <c r="F278" i="8"/>
  <c r="D278" i="8" s="1"/>
  <c r="F273" i="8"/>
  <c r="D273" i="8" s="1"/>
  <c r="F269" i="8"/>
  <c r="D269" i="8" s="1"/>
  <c r="F263" i="8"/>
  <c r="D263" i="8" s="1"/>
  <c r="F258" i="8"/>
  <c r="D258" i="8" s="1"/>
  <c r="F254" i="8"/>
  <c r="D254" i="8" s="1"/>
  <c r="F249" i="8"/>
  <c r="D249" i="8" s="1"/>
  <c r="F243" i="8"/>
  <c r="D243" i="8" s="1"/>
  <c r="F239" i="8"/>
  <c r="D239" i="8" s="1"/>
  <c r="F235" i="8"/>
  <c r="D235" i="8" s="1"/>
  <c r="F231" i="8"/>
  <c r="D231" i="8" s="1"/>
  <c r="F225" i="8"/>
  <c r="D225" i="8" s="1"/>
  <c r="F221" i="8"/>
  <c r="D221" i="8" s="1"/>
  <c r="F217" i="8"/>
  <c r="D217" i="8" s="1"/>
  <c r="F211" i="8"/>
  <c r="D211" i="8" s="1"/>
  <c r="F205" i="8"/>
  <c r="D205" i="8" s="1"/>
  <c r="F201" i="8"/>
  <c r="D201" i="8" s="1"/>
  <c r="F195" i="8"/>
  <c r="D195" i="8" s="1"/>
  <c r="F190" i="8"/>
  <c r="D190" i="8" s="1"/>
  <c r="F186" i="8"/>
  <c r="D186" i="8" s="1"/>
  <c r="F180" i="8"/>
  <c r="D180" i="8" s="1"/>
  <c r="F175" i="8"/>
  <c r="D175" i="8" s="1"/>
  <c r="F171" i="8"/>
  <c r="D171" i="8" s="1"/>
  <c r="F165" i="8"/>
  <c r="D165" i="8" s="1"/>
  <c r="F160" i="8"/>
  <c r="D160" i="8" s="1"/>
  <c r="F156" i="8"/>
  <c r="D156" i="8" s="1"/>
  <c r="F150" i="8"/>
  <c r="D150" i="8" s="1"/>
  <c r="F145" i="8"/>
  <c r="D145" i="8" s="1"/>
  <c r="F141" i="8"/>
  <c r="D141" i="8" s="1"/>
  <c r="F136" i="8"/>
  <c r="D136" i="8" s="1"/>
  <c r="F130" i="8"/>
  <c r="D130" i="8" s="1"/>
  <c r="F126" i="8"/>
  <c r="D126" i="8" s="1"/>
  <c r="F121" i="8"/>
  <c r="D121" i="8" s="1"/>
  <c r="F116" i="8"/>
  <c r="D116" i="8" s="1"/>
  <c r="F112" i="8"/>
  <c r="D112" i="8" s="1"/>
  <c r="F342" i="9"/>
  <c r="I339" i="8" s="1"/>
  <c r="F310" i="8"/>
  <c r="D310" i="8" s="1"/>
  <c r="F306" i="8"/>
  <c r="D306" i="8" s="1"/>
  <c r="F300" i="8"/>
  <c r="D300" i="8" s="1"/>
  <c r="F296" i="8"/>
  <c r="D296" i="8" s="1"/>
  <c r="F292" i="8"/>
  <c r="D292" i="8" s="1"/>
  <c r="F286" i="8"/>
  <c r="D286" i="8" s="1"/>
  <c r="F282" i="8"/>
  <c r="D282" i="8" s="1"/>
  <c r="F277" i="8"/>
  <c r="D277" i="8" s="1"/>
  <c r="F272" i="8"/>
  <c r="D272" i="8" s="1"/>
  <c r="F268" i="8"/>
  <c r="D268" i="8" s="1"/>
  <c r="F262" i="8"/>
  <c r="D262" i="8" s="1"/>
  <c r="F257" i="8"/>
  <c r="D257" i="8" s="1"/>
  <c r="F253" i="8"/>
  <c r="D253" i="8" s="1"/>
  <c r="F248" i="8"/>
  <c r="D248" i="8" s="1"/>
  <c r="F242" i="8"/>
  <c r="D242" i="8" s="1"/>
  <c r="F238" i="8"/>
  <c r="D238" i="8" s="1"/>
  <c r="F234" i="8"/>
  <c r="D234" i="8" s="1"/>
  <c r="F228" i="8"/>
  <c r="D228" i="8" s="1"/>
  <c r="F224" i="8"/>
  <c r="D224" i="8" s="1"/>
  <c r="F220" i="8"/>
  <c r="D220" i="8" s="1"/>
  <c r="F216" i="8"/>
  <c r="D216" i="8" s="1"/>
  <c r="F210" i="8"/>
  <c r="D210" i="8" s="1"/>
  <c r="F204" i="8"/>
  <c r="D204" i="8" s="1"/>
  <c r="F200" i="8"/>
  <c r="D200" i="8" s="1"/>
  <c r="F194" i="8"/>
  <c r="D194" i="8" s="1"/>
  <c r="F189" i="8"/>
  <c r="D189" i="8" s="1"/>
  <c r="F185" i="8"/>
  <c r="D185" i="8" s="1"/>
  <c r="F179" i="8"/>
  <c r="D179" i="8" s="1"/>
  <c r="F174" i="8"/>
  <c r="D174" i="8" s="1"/>
  <c r="F170" i="8"/>
  <c r="D170" i="8" s="1"/>
  <c r="F164" i="8"/>
  <c r="D164" i="8" s="1"/>
  <c r="F159" i="8"/>
  <c r="D159" i="8" s="1"/>
  <c r="F155" i="8"/>
  <c r="D155" i="8" s="1"/>
  <c r="F149" i="8"/>
  <c r="D149" i="8" s="1"/>
  <c r="F144" i="8"/>
  <c r="D144" i="8" s="1"/>
  <c r="F140" i="8"/>
  <c r="D140" i="8" s="1"/>
  <c r="F135" i="8"/>
  <c r="D135" i="8" s="1"/>
  <c r="F129" i="8"/>
  <c r="D129" i="8" s="1"/>
  <c r="F125" i="8"/>
  <c r="D125" i="8" s="1"/>
  <c r="F120" i="8"/>
  <c r="D120" i="8" s="1"/>
  <c r="F105" i="8"/>
  <c r="D105" i="8" s="1"/>
  <c r="F100" i="8"/>
  <c r="F96" i="8"/>
  <c r="F90" i="8"/>
  <c r="F84" i="8"/>
  <c r="D84" i="8" s="1"/>
  <c r="F114" i="8"/>
  <c r="D114" i="8" s="1"/>
  <c r="F99" i="8"/>
  <c r="F93" i="8"/>
  <c r="C337" i="9"/>
  <c r="E334" i="8" s="1"/>
  <c r="F337" i="9"/>
  <c r="E337" i="9"/>
  <c r="H334" i="8" s="1"/>
  <c r="E338" i="9"/>
  <c r="H335" i="8" s="1"/>
  <c r="C338" i="9"/>
  <c r="E335" i="8" s="1"/>
  <c r="D336" i="9"/>
  <c r="C336" i="9" s="1"/>
  <c r="E333" i="8" s="1"/>
  <c r="C339" i="9"/>
  <c r="E336" i="8" s="1"/>
  <c r="F86" i="8"/>
  <c r="D86" i="8" s="1"/>
  <c r="G85" i="8"/>
  <c r="F83" i="8"/>
  <c r="D83" i="8" s="1"/>
  <c r="F348" i="9"/>
  <c r="I345" i="8" s="1"/>
  <c r="E348" i="9"/>
  <c r="H345" i="8" s="1"/>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5" i="10"/>
  <c r="E71" i="9"/>
  <c r="H68" i="8" s="1"/>
  <c r="F71" i="9"/>
  <c r="I68" i="8" s="1"/>
  <c r="E72" i="9"/>
  <c r="H69" i="8" s="1"/>
  <c r="F72" i="9"/>
  <c r="I69" i="8" s="1"/>
  <c r="E73" i="9"/>
  <c r="H70" i="8" s="1"/>
  <c r="F73" i="9"/>
  <c r="I70" i="8" s="1"/>
  <c r="E74" i="9"/>
  <c r="H71" i="8" s="1"/>
  <c r="F74" i="9"/>
  <c r="I71" i="8" s="1"/>
  <c r="F70" i="9"/>
  <c r="I67" i="8" s="1"/>
  <c r="E70" i="9"/>
  <c r="H67" i="8" s="1"/>
  <c r="F69" i="9"/>
  <c r="I66" i="8" s="1"/>
  <c r="E69" i="9"/>
  <c r="H66" i="8" s="1"/>
  <c r="C73" i="9"/>
  <c r="E70" i="8" s="1"/>
  <c r="C74" i="9"/>
  <c r="E71" i="8" s="1"/>
  <c r="C72" i="9"/>
  <c r="E69" i="8" s="1"/>
  <c r="C71" i="9"/>
  <c r="E68" i="8" s="1"/>
  <c r="C70" i="9"/>
  <c r="E67" i="8" s="1"/>
  <c r="C69" i="9"/>
  <c r="E66" i="8" s="1"/>
  <c r="C67" i="9"/>
  <c r="E64" i="8" s="1"/>
  <c r="E67" i="9"/>
  <c r="H64" i="8" s="1"/>
  <c r="F67" i="9"/>
  <c r="I64" i="8" s="1"/>
  <c r="C66" i="9"/>
  <c r="E63" i="8" s="1"/>
  <c r="E65" i="9"/>
  <c r="H62" i="8" s="1"/>
  <c r="F65" i="9"/>
  <c r="I62" i="8" s="1"/>
  <c r="E66" i="9"/>
  <c r="H63" i="8" s="1"/>
  <c r="F66" i="9"/>
  <c r="I63" i="8" s="1"/>
  <c r="C62" i="9"/>
  <c r="E59" i="8" s="1"/>
  <c r="C63" i="9"/>
  <c r="E60" i="8" s="1"/>
  <c r="C64" i="9"/>
  <c r="E61" i="8" s="1"/>
  <c r="C65" i="9"/>
  <c r="E62" i="8" s="1"/>
  <c r="E64" i="9"/>
  <c r="H61" i="8" s="1"/>
  <c r="F64" i="9"/>
  <c r="I61" i="8" s="1"/>
  <c r="F62" i="9"/>
  <c r="I59" i="8" s="1"/>
  <c r="E62" i="9"/>
  <c r="H59" i="8" s="1"/>
  <c r="O327" i="18" l="1"/>
  <c r="O265" i="18"/>
  <c r="O337" i="18"/>
  <c r="O239" i="18"/>
  <c r="O182" i="18"/>
  <c r="O122" i="18"/>
  <c r="O321" i="18"/>
  <c r="O249" i="18"/>
  <c r="O118" i="18"/>
  <c r="O299" i="18"/>
  <c r="O314" i="18"/>
  <c r="O58" i="18"/>
  <c r="O283" i="18"/>
  <c r="O310" i="18"/>
  <c r="O54" i="18"/>
  <c r="O237" i="18"/>
  <c r="O293" i="18"/>
  <c r="O250" i="18"/>
  <c r="O109" i="18"/>
  <c r="O173" i="18"/>
  <c r="O277" i="18"/>
  <c r="O246" i="18"/>
  <c r="O97" i="18"/>
  <c r="O343" i="18"/>
  <c r="O255" i="18"/>
  <c r="O186" i="18"/>
  <c r="O317" i="18"/>
  <c r="O179" i="18"/>
  <c r="O279" i="18"/>
  <c r="O273" i="18"/>
  <c r="O235" i="18"/>
  <c r="O229" i="18"/>
  <c r="O191" i="18"/>
  <c r="O201" i="18"/>
  <c r="O298" i="18"/>
  <c r="O234" i="18"/>
  <c r="O170" i="18"/>
  <c r="O106" i="18"/>
  <c r="O42" i="18"/>
  <c r="O81" i="18"/>
  <c r="O339" i="18"/>
  <c r="O285" i="18"/>
  <c r="O263" i="18"/>
  <c r="O257" i="18"/>
  <c r="O219" i="18"/>
  <c r="O213" i="18"/>
  <c r="O175" i="18"/>
  <c r="O185" i="18"/>
  <c r="O294" i="18"/>
  <c r="O230" i="18"/>
  <c r="O166" i="18"/>
  <c r="O102" i="18"/>
  <c r="O38" i="18"/>
  <c r="O65" i="18"/>
  <c r="O275" i="18"/>
  <c r="O348" i="18"/>
  <c r="O215" i="18"/>
  <c r="O209" i="18"/>
  <c r="O171" i="18"/>
  <c r="O165" i="18"/>
  <c r="O127" i="18"/>
  <c r="O137" i="18"/>
  <c r="O282" i="18"/>
  <c r="O218" i="18"/>
  <c r="O154" i="18"/>
  <c r="O90" i="18"/>
  <c r="O26" i="18"/>
  <c r="O61" i="18"/>
  <c r="O189" i="18"/>
  <c r="O291" i="18"/>
  <c r="O199" i="18"/>
  <c r="O193" i="18"/>
  <c r="O155" i="18"/>
  <c r="O149" i="18"/>
  <c r="O353" i="18"/>
  <c r="O342" i="18"/>
  <c r="O278" i="18"/>
  <c r="O214" i="18"/>
  <c r="O150" i="18"/>
  <c r="O86" i="18"/>
  <c r="O10" i="18"/>
  <c r="O33" i="18"/>
  <c r="O195" i="18"/>
  <c r="O333" i="18"/>
  <c r="O151" i="18"/>
  <c r="O145" i="18"/>
  <c r="O346" i="18"/>
  <c r="O319" i="18"/>
  <c r="O329" i="18"/>
  <c r="O330" i="18"/>
  <c r="O266" i="18"/>
  <c r="O202" i="18"/>
  <c r="O138" i="18"/>
  <c r="O74" i="18"/>
  <c r="O125" i="18"/>
  <c r="O17" i="18"/>
  <c r="O131" i="18"/>
  <c r="O269" i="18"/>
  <c r="O135" i="18"/>
  <c r="O129" i="18"/>
  <c r="O341" i="18"/>
  <c r="O303" i="18"/>
  <c r="O313" i="18"/>
  <c r="O326" i="18"/>
  <c r="O262" i="18"/>
  <c r="O198" i="18"/>
  <c r="O134" i="18"/>
  <c r="O70" i="18"/>
  <c r="O113" i="18"/>
  <c r="O308" i="18"/>
  <c r="O260" i="18"/>
  <c r="O93" i="18"/>
  <c r="O324" i="18"/>
  <c r="O292" i="18"/>
  <c r="O49" i="18"/>
  <c r="O288" i="18"/>
  <c r="O45" i="18"/>
  <c r="O276" i="18"/>
  <c r="O29" i="18"/>
  <c r="O22" i="18"/>
  <c r="O77" i="18"/>
  <c r="O13" i="18"/>
  <c r="O256" i="18"/>
  <c r="O340" i="18"/>
  <c r="O224" i="18"/>
  <c r="O320" i="18"/>
  <c r="O211" i="18"/>
  <c r="O323" i="18"/>
  <c r="O307" i="18"/>
  <c r="O227" i="18"/>
  <c r="O311" i="18"/>
  <c r="O183" i="18"/>
  <c r="O305" i="18"/>
  <c r="O177" i="18"/>
  <c r="O267" i="18"/>
  <c r="O139" i="18"/>
  <c r="O261" i="18"/>
  <c r="O133" i="18"/>
  <c r="O223" i="18"/>
  <c r="O349" i="18"/>
  <c r="O233" i="18"/>
  <c r="O338" i="18"/>
  <c r="O306" i="18"/>
  <c r="O274" i="18"/>
  <c r="O242" i="18"/>
  <c r="O210" i="18"/>
  <c r="O178" i="18"/>
  <c r="O146" i="18"/>
  <c r="O114" i="18"/>
  <c r="O82" i="18"/>
  <c r="O50" i="18"/>
  <c r="O18" i="18"/>
  <c r="O105" i="18"/>
  <c r="O73" i="18"/>
  <c r="O41" i="18"/>
  <c r="O9" i="18"/>
  <c r="O316" i="18"/>
  <c r="O284" i="18"/>
  <c r="O252" i="18"/>
  <c r="O147" i="18"/>
  <c r="O259" i="18"/>
  <c r="O243" i="18"/>
  <c r="O163" i="18"/>
  <c r="O295" i="18"/>
  <c r="O167" i="18"/>
  <c r="O289" i="18"/>
  <c r="O161" i="18"/>
  <c r="O251" i="18"/>
  <c r="O350" i="18"/>
  <c r="O245" i="18"/>
  <c r="O335" i="18"/>
  <c r="O207" i="18"/>
  <c r="O345" i="18"/>
  <c r="O217" i="18"/>
  <c r="O334" i="18"/>
  <c r="O302" i="18"/>
  <c r="O270" i="18"/>
  <c r="O238" i="18"/>
  <c r="O206" i="18"/>
  <c r="O174" i="18"/>
  <c r="O142" i="18"/>
  <c r="O110" i="18"/>
  <c r="O78" i="18"/>
  <c r="O46" i="18"/>
  <c r="O14" i="18"/>
  <c r="O101" i="18"/>
  <c r="O69" i="18"/>
  <c r="O37" i="18"/>
  <c r="O344" i="18"/>
  <c r="O312" i="18"/>
  <c r="O280" i="18"/>
  <c r="O240" i="18"/>
  <c r="O336" i="18"/>
  <c r="O304" i="18"/>
  <c r="O272" i="18"/>
  <c r="O220" i="18"/>
  <c r="O253" i="18"/>
  <c r="O6" i="18"/>
  <c r="O221" i="18"/>
  <c r="O205" i="18"/>
  <c r="O247" i="18"/>
  <c r="O351" i="18"/>
  <c r="O241" i="18"/>
  <c r="O331" i="18"/>
  <c r="O203" i="18"/>
  <c r="O325" i="18"/>
  <c r="O197" i="18"/>
  <c r="O287" i="18"/>
  <c r="O159" i="18"/>
  <c r="O297" i="18"/>
  <c r="O169" i="18"/>
  <c r="O322" i="18"/>
  <c r="O290" i="18"/>
  <c r="O258" i="18"/>
  <c r="O226" i="18"/>
  <c r="O194" i="18"/>
  <c r="O162" i="18"/>
  <c r="O130" i="18"/>
  <c r="O98" i="18"/>
  <c r="O66" i="18"/>
  <c r="O34" i="18"/>
  <c r="O121" i="18"/>
  <c r="O89" i="18"/>
  <c r="O57" i="18"/>
  <c r="O25" i="18"/>
  <c r="O332" i="18"/>
  <c r="O300" i="18"/>
  <c r="O268" i="18"/>
  <c r="O212" i="18"/>
  <c r="O352" i="18"/>
  <c r="O301" i="18"/>
  <c r="O157" i="18"/>
  <c r="O141" i="18"/>
  <c r="O231" i="18"/>
  <c r="O347" i="18"/>
  <c r="O225" i="18"/>
  <c r="O315" i="18"/>
  <c r="O187" i="18"/>
  <c r="O309" i="18"/>
  <c r="O181" i="18"/>
  <c r="O271" i="18"/>
  <c r="O143" i="18"/>
  <c r="O281" i="18"/>
  <c r="O153" i="18"/>
  <c r="O318" i="18"/>
  <c r="O286" i="18"/>
  <c r="O254" i="18"/>
  <c r="O222" i="18"/>
  <c r="O190" i="18"/>
  <c r="O158" i="18"/>
  <c r="O126" i="18"/>
  <c r="O94" i="18"/>
  <c r="O62" i="18"/>
  <c r="O30" i="18"/>
  <c r="O117" i="18"/>
  <c r="O85" i="18"/>
  <c r="O53" i="18"/>
  <c r="O21" i="18"/>
  <c r="O328" i="18"/>
  <c r="O296" i="18"/>
  <c r="O264" i="18"/>
  <c r="O196" i="18"/>
  <c r="O188" i="18"/>
  <c r="O248" i="18"/>
  <c r="O172" i="18"/>
  <c r="O244" i="18"/>
  <c r="O148" i="18"/>
  <c r="O232" i="18"/>
  <c r="O176" i="18"/>
  <c r="O208" i="18"/>
  <c r="O164" i="18"/>
  <c r="O204" i="18"/>
  <c r="O160" i="18"/>
  <c r="O236" i="18"/>
  <c r="O200" i="18"/>
  <c r="O156" i="18"/>
  <c r="O228" i="18"/>
  <c r="O192" i="18"/>
  <c r="O144" i="18"/>
  <c r="O180" i="18"/>
  <c r="BQ18" i="18"/>
  <c r="O136" i="18"/>
  <c r="O132" i="18"/>
  <c r="O168" i="18"/>
  <c r="BR31" i="18"/>
  <c r="O108" i="18"/>
  <c r="BL28" i="18"/>
  <c r="BL65" i="18"/>
  <c r="O116" i="18"/>
  <c r="O112" i="18"/>
  <c r="BQ52" i="18"/>
  <c r="O216" i="18"/>
  <c r="O184" i="18"/>
  <c r="O152" i="18"/>
  <c r="O80" i="18"/>
  <c r="BL16" i="18"/>
  <c r="BL59" i="18"/>
  <c r="BP353" i="18"/>
  <c r="BG266" i="18"/>
  <c r="BQ23" i="18"/>
  <c r="BL26" i="18"/>
  <c r="BL53" i="18"/>
  <c r="BR17" i="18"/>
  <c r="BR61" i="18"/>
  <c r="BR49" i="18"/>
  <c r="BL6" i="18"/>
  <c r="BL42" i="18"/>
  <c r="BL56" i="18"/>
  <c r="BR27" i="18"/>
  <c r="BR41" i="18"/>
  <c r="BL40" i="18"/>
  <c r="BL61" i="18"/>
  <c r="BL29" i="18"/>
  <c r="BL45" i="18"/>
  <c r="BR22" i="18"/>
  <c r="BR33" i="18"/>
  <c r="O76" i="18"/>
  <c r="BL13" i="18"/>
  <c r="BL50" i="18"/>
  <c r="BR40" i="18"/>
  <c r="BR54" i="18"/>
  <c r="O140" i="18"/>
  <c r="BL38" i="18"/>
  <c r="BL52" i="18"/>
  <c r="BR45" i="18"/>
  <c r="BR55" i="18"/>
  <c r="O60" i="18"/>
  <c r="O99" i="18"/>
  <c r="O71" i="18"/>
  <c r="BQ56" i="18"/>
  <c r="BL18" i="18"/>
  <c r="BL34" i="18"/>
  <c r="BR13" i="18"/>
  <c r="BR14" i="18"/>
  <c r="O40" i="18"/>
  <c r="BL19" i="18"/>
  <c r="BL41" i="18"/>
  <c r="BR8" i="18"/>
  <c r="BR21" i="18"/>
  <c r="O28" i="18"/>
  <c r="O104" i="18"/>
  <c r="O16" i="18"/>
  <c r="O100" i="18"/>
  <c r="O8" i="18"/>
  <c r="O72" i="18"/>
  <c r="BL15" i="18"/>
  <c r="BL8" i="18"/>
  <c r="BL21" i="18"/>
  <c r="BL48" i="18"/>
  <c r="BL43" i="18"/>
  <c r="BL49" i="18"/>
  <c r="BL60" i="18"/>
  <c r="BR26" i="18"/>
  <c r="BR7" i="18"/>
  <c r="BR43" i="18"/>
  <c r="BR23" i="18"/>
  <c r="BR47" i="18"/>
  <c r="BR56" i="18"/>
  <c r="BL17" i="18"/>
  <c r="BL11" i="18"/>
  <c r="BL27" i="18"/>
  <c r="BL20" i="18"/>
  <c r="BL51" i="18"/>
  <c r="BL12" i="18"/>
  <c r="BL62" i="18"/>
  <c r="BR15" i="18"/>
  <c r="BR20" i="18"/>
  <c r="BR10" i="18"/>
  <c r="BR35" i="18"/>
  <c r="BR48" i="18"/>
  <c r="BR58" i="18"/>
  <c r="BQ9" i="18"/>
  <c r="BL24" i="18"/>
  <c r="BL7" i="18"/>
  <c r="BL33" i="18"/>
  <c r="BL25" i="18"/>
  <c r="BL10" i="18"/>
  <c r="BL14" i="18"/>
  <c r="BL63" i="18"/>
  <c r="BR24" i="18"/>
  <c r="BR25" i="18"/>
  <c r="BR32" i="18"/>
  <c r="BR38" i="18"/>
  <c r="BR60" i="18"/>
  <c r="BR65" i="18"/>
  <c r="BQ39" i="18"/>
  <c r="BL31" i="18"/>
  <c r="BL9" i="18"/>
  <c r="BL39" i="18"/>
  <c r="BL30" i="18"/>
  <c r="BL32" i="18"/>
  <c r="BL35" i="18"/>
  <c r="BL54" i="18"/>
  <c r="BR28" i="18"/>
  <c r="BR37" i="18"/>
  <c r="BR44" i="18"/>
  <c r="BR46" i="18"/>
  <c r="BR62" i="18"/>
  <c r="BR59" i="18"/>
  <c r="BQ50" i="18"/>
  <c r="BL36" i="18"/>
  <c r="BL22" i="18"/>
  <c r="BL47" i="18"/>
  <c r="BL37" i="18"/>
  <c r="BL44" i="18"/>
  <c r="BL46" i="18"/>
  <c r="BL55" i="18"/>
  <c r="BR29" i="18"/>
  <c r="BR42" i="18"/>
  <c r="BR34" i="18"/>
  <c r="BR16" i="18"/>
  <c r="BR63" i="18"/>
  <c r="BW21" i="18"/>
  <c r="BQ27" i="18"/>
  <c r="BQ47" i="18"/>
  <c r="BW24" i="18"/>
  <c r="BQ17" i="18"/>
  <c r="BQ62" i="18"/>
  <c r="BQ42" i="18"/>
  <c r="BQ21" i="18"/>
  <c r="BQ31" i="18"/>
  <c r="BQ29" i="18"/>
  <c r="BQ26" i="18"/>
  <c r="BQ19" i="18"/>
  <c r="BQ63" i="18"/>
  <c r="BQ65" i="18"/>
  <c r="BL23" i="18"/>
  <c r="BL57" i="18"/>
  <c r="BR9" i="18"/>
  <c r="BR6" i="18"/>
  <c r="BR30" i="18"/>
  <c r="BR51" i="18"/>
  <c r="BR12" i="18"/>
  <c r="BR18" i="18"/>
  <c r="BR57" i="18"/>
  <c r="BR53" i="18"/>
  <c r="BW51" i="18"/>
  <c r="BQ11" i="18"/>
  <c r="BQ22" i="18"/>
  <c r="BQ7" i="18"/>
  <c r="BQ25" i="18"/>
  <c r="BQ43" i="18"/>
  <c r="BQ34" i="18"/>
  <c r="BQ36" i="18"/>
  <c r="BQ28" i="18"/>
  <c r="BQ54" i="18"/>
  <c r="BQ59" i="18"/>
  <c r="BW59" i="18"/>
  <c r="BQ8" i="18"/>
  <c r="BQ53" i="18"/>
  <c r="BQ30" i="18"/>
  <c r="BQ13" i="18"/>
  <c r="BQ16" i="18"/>
  <c r="BQ6" i="18"/>
  <c r="BQ51" i="18"/>
  <c r="BQ41" i="18"/>
  <c r="BQ38" i="18"/>
  <c r="BQ40" i="18"/>
  <c r="BQ64" i="18"/>
  <c r="BQ60" i="18"/>
  <c r="O63" i="18"/>
  <c r="BQ15" i="18"/>
  <c r="BQ20" i="18"/>
  <c r="BQ10" i="18"/>
  <c r="BQ32" i="18"/>
  <c r="BQ49" i="18"/>
  <c r="BQ46" i="18"/>
  <c r="BQ48" i="18"/>
  <c r="BQ55" i="18"/>
  <c r="O56" i="18"/>
  <c r="BQ57" i="18"/>
  <c r="BQ12" i="18"/>
  <c r="BQ24" i="18"/>
  <c r="BQ58" i="18"/>
  <c r="BW13" i="18"/>
  <c r="BQ37" i="18"/>
  <c r="BQ14" i="18"/>
  <c r="BQ44" i="18"/>
  <c r="BQ35" i="18"/>
  <c r="BQ33" i="18"/>
  <c r="BQ45" i="18"/>
  <c r="BL58" i="18"/>
  <c r="BR19" i="18"/>
  <c r="BR11" i="18"/>
  <c r="BR50" i="18"/>
  <c r="BR52" i="18"/>
  <c r="BR36" i="18"/>
  <c r="BR39" i="18"/>
  <c r="BW10" i="18"/>
  <c r="BW27" i="18"/>
  <c r="BW38" i="18"/>
  <c r="BW65" i="18"/>
  <c r="O20" i="18"/>
  <c r="O67" i="18"/>
  <c r="BG141" i="18"/>
  <c r="BW25" i="18"/>
  <c r="BW28" i="18"/>
  <c r="O55" i="18"/>
  <c r="BW34" i="18"/>
  <c r="BW40" i="18"/>
  <c r="O92" i="18"/>
  <c r="O52" i="18"/>
  <c r="O123" i="18"/>
  <c r="O35" i="18"/>
  <c r="BW49" i="18"/>
  <c r="BW8" i="18"/>
  <c r="Q260" i="18"/>
  <c r="O124" i="18"/>
  <c r="O88" i="18"/>
  <c r="O48" i="18"/>
  <c r="O107" i="18"/>
  <c r="O31" i="18"/>
  <c r="BW14" i="18"/>
  <c r="BW43" i="18"/>
  <c r="Q299" i="18"/>
  <c r="O120" i="18"/>
  <c r="O84" i="18"/>
  <c r="O44" i="18"/>
  <c r="O103" i="18"/>
  <c r="O27" i="18"/>
  <c r="BW18" i="18"/>
  <c r="BW36" i="18"/>
  <c r="BW56" i="18"/>
  <c r="BP90" i="18"/>
  <c r="BP262" i="18"/>
  <c r="BW16" i="18"/>
  <c r="BW22" i="18"/>
  <c r="BW9" i="18"/>
  <c r="BW47" i="18"/>
  <c r="BW45" i="18"/>
  <c r="BW64" i="18"/>
  <c r="BP312" i="18"/>
  <c r="BW20" i="18"/>
  <c r="BW29" i="18"/>
  <c r="BW15" i="18"/>
  <c r="BW6" i="18"/>
  <c r="BW50" i="18"/>
  <c r="BW61" i="18"/>
  <c r="BW32" i="18"/>
  <c r="BW7" i="18"/>
  <c r="BW41" i="18"/>
  <c r="BW26" i="18"/>
  <c r="BW19" i="18"/>
  <c r="BW31" i="18"/>
  <c r="BW53" i="18"/>
  <c r="Q96" i="18"/>
  <c r="BP139" i="18"/>
  <c r="BW33" i="18"/>
  <c r="BW12" i="18"/>
  <c r="BW23" i="18"/>
  <c r="BW46" i="18"/>
  <c r="BW48" i="18"/>
  <c r="BW52" i="18"/>
  <c r="BW60" i="18"/>
  <c r="O91" i="18"/>
  <c r="CB242" i="18"/>
  <c r="BP179" i="18"/>
  <c r="BW30" i="18"/>
  <c r="BW11" i="18"/>
  <c r="BW35" i="18"/>
  <c r="BW39" i="18"/>
  <c r="BW37" i="18"/>
  <c r="BW54" i="18"/>
  <c r="BW62" i="18"/>
  <c r="BG337" i="18"/>
  <c r="BP60" i="18"/>
  <c r="BS344" i="18"/>
  <c r="BP36" i="18"/>
  <c r="BP75" i="18"/>
  <c r="BP186" i="18"/>
  <c r="BP218" i="18"/>
  <c r="BP296" i="18"/>
  <c r="BG18" i="18"/>
  <c r="BG76" i="18"/>
  <c r="BG218" i="18"/>
  <c r="CB35" i="18"/>
  <c r="BM190" i="18"/>
  <c r="BM55" i="18"/>
  <c r="BP203" i="18"/>
  <c r="BN84" i="18"/>
  <c r="BN292" i="18"/>
  <c r="BN233" i="18"/>
  <c r="BN129" i="18"/>
  <c r="BU252" i="18"/>
  <c r="BU153" i="18"/>
  <c r="BU116" i="18"/>
  <c r="BU94" i="18"/>
  <c r="BU314" i="18"/>
  <c r="BP39" i="18"/>
  <c r="BP106" i="18"/>
  <c r="BP147" i="18"/>
  <c r="BP236" i="18"/>
  <c r="BP283" i="18"/>
  <c r="BG22" i="18"/>
  <c r="BG136" i="18"/>
  <c r="BG264" i="18"/>
  <c r="CB130" i="18"/>
  <c r="BP42" i="18"/>
  <c r="BP117" i="18"/>
  <c r="BP176" i="18"/>
  <c r="BP241" i="18"/>
  <c r="BP324" i="18"/>
  <c r="BG24" i="18"/>
  <c r="BG112" i="18"/>
  <c r="BG235" i="18"/>
  <c r="CB165" i="18"/>
  <c r="BP55" i="18"/>
  <c r="BP112" i="18"/>
  <c r="BP194" i="18"/>
  <c r="BP254" i="18"/>
  <c r="BP314" i="18"/>
  <c r="BG54" i="18"/>
  <c r="BG194" i="18"/>
  <c r="BG293" i="18"/>
  <c r="CB314" i="18"/>
  <c r="CL285" i="18"/>
  <c r="CL346" i="18"/>
  <c r="CL249" i="18"/>
  <c r="CL137" i="18"/>
  <c r="CL104" i="18"/>
  <c r="CL83" i="18"/>
  <c r="CL305" i="18"/>
  <c r="BY339" i="18"/>
  <c r="BY289" i="18"/>
  <c r="BY195" i="18"/>
  <c r="BY136" i="18"/>
  <c r="BY9" i="18"/>
  <c r="AL272" i="18"/>
  <c r="AL260" i="18"/>
  <c r="AL339" i="18"/>
  <c r="AL213" i="18"/>
  <c r="AL78" i="18"/>
  <c r="AL353" i="18"/>
  <c r="BP24" i="18"/>
  <c r="BP70" i="18"/>
  <c r="BP128" i="18"/>
  <c r="BP217" i="18"/>
  <c r="BP294" i="18"/>
  <c r="BP340" i="18"/>
  <c r="BG80" i="18"/>
  <c r="BG185" i="18"/>
  <c r="BG296" i="18"/>
  <c r="AL108" i="18"/>
  <c r="BP43" i="18"/>
  <c r="BP71" i="18"/>
  <c r="BP141" i="18"/>
  <c r="BP214" i="18"/>
  <c r="BP266" i="18"/>
  <c r="BP339" i="18"/>
  <c r="BG58" i="18"/>
  <c r="BG168" i="18"/>
  <c r="BG330" i="18"/>
  <c r="BP29" i="18"/>
  <c r="BP165" i="18"/>
  <c r="BP272" i="18"/>
  <c r="BP341" i="18"/>
  <c r="BG69" i="18"/>
  <c r="BG214" i="18"/>
  <c r="BG352" i="18"/>
  <c r="P343" i="18"/>
  <c r="P327" i="18"/>
  <c r="P311" i="18"/>
  <c r="P295" i="18"/>
  <c r="P279" i="18"/>
  <c r="P263" i="18"/>
  <c r="P247" i="18"/>
  <c r="P231" i="18"/>
  <c r="P215" i="18"/>
  <c r="P199" i="18"/>
  <c r="P183" i="18"/>
  <c r="P167" i="18"/>
  <c r="P151" i="18"/>
  <c r="P135" i="18"/>
  <c r="P119" i="18"/>
  <c r="P103" i="18"/>
  <c r="P87" i="18"/>
  <c r="P71" i="18"/>
  <c r="P55" i="18"/>
  <c r="P39" i="18"/>
  <c r="P23" i="18"/>
  <c r="P7" i="18"/>
  <c r="J302" i="18"/>
  <c r="J214" i="18"/>
  <c r="J126" i="18"/>
  <c r="J46" i="18"/>
  <c r="J311" i="18"/>
  <c r="J223" i="18"/>
  <c r="J143" i="18"/>
  <c r="J55" i="18"/>
  <c r="J320" i="18"/>
  <c r="J240" i="18"/>
  <c r="J152" i="18"/>
  <c r="J64" i="18"/>
  <c r="J337" i="18"/>
  <c r="J249" i="18"/>
  <c r="J161" i="18"/>
  <c r="J81" i="18"/>
  <c r="J338" i="18"/>
  <c r="J250" i="18"/>
  <c r="J170" i="18"/>
  <c r="J82" i="18"/>
  <c r="J339" i="18"/>
  <c r="J259" i="18"/>
  <c r="J171" i="18"/>
  <c r="J83" i="18"/>
  <c r="J348" i="18"/>
  <c r="J260" i="18"/>
  <c r="J172" i="18"/>
  <c r="J92" i="18"/>
  <c r="J349" i="18"/>
  <c r="J261" i="18"/>
  <c r="J181" i="18"/>
  <c r="J93" i="18"/>
  <c r="L339" i="18"/>
  <c r="L275" i="18"/>
  <c r="L211" i="18"/>
  <c r="L127" i="18"/>
  <c r="L47" i="18"/>
  <c r="L300" i="18"/>
  <c r="L212" i="18"/>
  <c r="L132" i="18"/>
  <c r="L44" i="18"/>
  <c r="L293" i="18"/>
  <c r="L213" i="18"/>
  <c r="L125" i="18"/>
  <c r="L37" i="18"/>
  <c r="L294" i="18"/>
  <c r="L206" i="18"/>
  <c r="L118" i="18"/>
  <c r="L38" i="18"/>
  <c r="Q188" i="18"/>
  <c r="Q184" i="18"/>
  <c r="Q318" i="18"/>
  <c r="BW63" i="18"/>
  <c r="P342" i="18"/>
  <c r="P326" i="18"/>
  <c r="P310" i="18"/>
  <c r="P294" i="18"/>
  <c r="P278" i="18"/>
  <c r="P262" i="18"/>
  <c r="P246" i="18"/>
  <c r="P230" i="18"/>
  <c r="P214" i="18"/>
  <c r="P198" i="18"/>
  <c r="P182" i="18"/>
  <c r="P166" i="18"/>
  <c r="P150" i="18"/>
  <c r="P134" i="18"/>
  <c r="P118" i="18"/>
  <c r="P102" i="18"/>
  <c r="P86" i="18"/>
  <c r="P70" i="18"/>
  <c r="P54" i="18"/>
  <c r="P38" i="18"/>
  <c r="P22" i="18"/>
  <c r="J286" i="18"/>
  <c r="J206" i="18"/>
  <c r="J118" i="18"/>
  <c r="J30" i="18"/>
  <c r="J303" i="18"/>
  <c r="J215" i="18"/>
  <c r="J127" i="18"/>
  <c r="J47" i="18"/>
  <c r="J312" i="18"/>
  <c r="J224" i="18"/>
  <c r="J144" i="18"/>
  <c r="J56" i="18"/>
  <c r="J321" i="18"/>
  <c r="J241" i="18"/>
  <c r="J153" i="18"/>
  <c r="J65" i="18"/>
  <c r="J330" i="18"/>
  <c r="J242" i="18"/>
  <c r="J154" i="18"/>
  <c r="J74" i="18"/>
  <c r="J331" i="18"/>
  <c r="J243" i="18"/>
  <c r="J163" i="18"/>
  <c r="J75" i="18"/>
  <c r="J332" i="18"/>
  <c r="J252" i="18"/>
  <c r="J164" i="18"/>
  <c r="J76" i="18"/>
  <c r="J341" i="18"/>
  <c r="J253" i="18"/>
  <c r="J165" i="18"/>
  <c r="J85" i="18"/>
  <c r="L335" i="18"/>
  <c r="L271" i="18"/>
  <c r="L207" i="18"/>
  <c r="L119" i="18"/>
  <c r="L31" i="18"/>
  <c r="L292" i="18"/>
  <c r="L204" i="18"/>
  <c r="L116" i="18"/>
  <c r="L36" i="18"/>
  <c r="L285" i="18"/>
  <c r="L197" i="18"/>
  <c r="L117" i="18"/>
  <c r="L29" i="18"/>
  <c r="L278" i="18"/>
  <c r="L198" i="18"/>
  <c r="L110" i="18"/>
  <c r="L22" i="18"/>
  <c r="Q57" i="18"/>
  <c r="Q324" i="18"/>
  <c r="Q174" i="18"/>
  <c r="P340" i="18"/>
  <c r="P324" i="18"/>
  <c r="P308" i="18"/>
  <c r="P292" i="18"/>
  <c r="P276" i="18"/>
  <c r="P260" i="18"/>
  <c r="P244" i="18"/>
  <c r="P228" i="18"/>
  <c r="P212" i="18"/>
  <c r="P196" i="18"/>
  <c r="P180" i="18"/>
  <c r="P164" i="18"/>
  <c r="P148" i="18"/>
  <c r="P132" i="18"/>
  <c r="P116" i="18"/>
  <c r="P100" i="18"/>
  <c r="P84" i="18"/>
  <c r="P68" i="18"/>
  <c r="P52" i="18"/>
  <c r="P36" i="18"/>
  <c r="P20" i="18"/>
  <c r="J278" i="18"/>
  <c r="J190" i="18"/>
  <c r="J110" i="18"/>
  <c r="J22" i="18"/>
  <c r="J287" i="18"/>
  <c r="J207" i="18"/>
  <c r="J119" i="18"/>
  <c r="J31" i="18"/>
  <c r="J304" i="18"/>
  <c r="J216" i="18"/>
  <c r="J128" i="18"/>
  <c r="J48" i="18"/>
  <c r="J313" i="18"/>
  <c r="J225" i="18"/>
  <c r="J145" i="18"/>
  <c r="J57" i="18"/>
  <c r="J314" i="18"/>
  <c r="J234" i="18"/>
  <c r="J146" i="18"/>
  <c r="J58" i="18"/>
  <c r="J323" i="18"/>
  <c r="J235" i="18"/>
  <c r="J147" i="18"/>
  <c r="J67" i="18"/>
  <c r="J324" i="18"/>
  <c r="J236" i="18"/>
  <c r="J156" i="18"/>
  <c r="J68" i="18"/>
  <c r="J325" i="18"/>
  <c r="J245" i="18"/>
  <c r="J157" i="18"/>
  <c r="J69" i="18"/>
  <c r="L6" i="18"/>
  <c r="L319" i="18"/>
  <c r="L255" i="18"/>
  <c r="L191" i="18"/>
  <c r="L111" i="18"/>
  <c r="L23" i="18"/>
  <c r="L276" i="18"/>
  <c r="L196" i="18"/>
  <c r="L108" i="18"/>
  <c r="L20" i="18"/>
  <c r="L277" i="18"/>
  <c r="L189" i="18"/>
  <c r="L101" i="18"/>
  <c r="L21" i="18"/>
  <c r="L270" i="18"/>
  <c r="L182" i="18"/>
  <c r="L102" i="18"/>
  <c r="L14" i="18"/>
  <c r="O12" i="18"/>
  <c r="O95" i="18"/>
  <c r="O59" i="18"/>
  <c r="O23" i="18"/>
  <c r="BW42" i="18"/>
  <c r="BW44" i="18"/>
  <c r="BW58" i="18"/>
  <c r="P6" i="18"/>
  <c r="P338" i="18"/>
  <c r="P322" i="18"/>
  <c r="P306" i="18"/>
  <c r="P290" i="18"/>
  <c r="P274" i="18"/>
  <c r="P258" i="18"/>
  <c r="P242" i="18"/>
  <c r="P226" i="18"/>
  <c r="P210" i="18"/>
  <c r="P194" i="18"/>
  <c r="P178" i="18"/>
  <c r="P162" i="18"/>
  <c r="P146" i="18"/>
  <c r="P130" i="18"/>
  <c r="P114" i="18"/>
  <c r="P98" i="18"/>
  <c r="P82" i="18"/>
  <c r="P66" i="18"/>
  <c r="P50" i="18"/>
  <c r="P34" i="18"/>
  <c r="P18" i="18"/>
  <c r="J350" i="18"/>
  <c r="J270" i="18"/>
  <c r="J182" i="18"/>
  <c r="J94" i="18"/>
  <c r="J14" i="18"/>
  <c r="J279" i="18"/>
  <c r="J191" i="18"/>
  <c r="J111" i="18"/>
  <c r="J23" i="18"/>
  <c r="J288" i="18"/>
  <c r="J208" i="18"/>
  <c r="J120" i="18"/>
  <c r="J32" i="18"/>
  <c r="J305" i="18"/>
  <c r="J217" i="18"/>
  <c r="J129" i="18"/>
  <c r="J49" i="18"/>
  <c r="J306" i="18"/>
  <c r="J218" i="18"/>
  <c r="J138" i="18"/>
  <c r="J50" i="18"/>
  <c r="J307" i="18"/>
  <c r="J227" i="18"/>
  <c r="J139" i="18"/>
  <c r="J51" i="18"/>
  <c r="J316" i="18"/>
  <c r="J228" i="18"/>
  <c r="J140" i="18"/>
  <c r="J60" i="18"/>
  <c r="J317" i="18"/>
  <c r="J229" i="18"/>
  <c r="J149" i="18"/>
  <c r="J61" i="18"/>
  <c r="L346" i="18"/>
  <c r="L311" i="18"/>
  <c r="L247" i="18"/>
  <c r="L183" i="18"/>
  <c r="L95" i="18"/>
  <c r="L15" i="18"/>
  <c r="L268" i="18"/>
  <c r="L180" i="18"/>
  <c r="L100" i="18"/>
  <c r="L12" i="18"/>
  <c r="L261" i="18"/>
  <c r="L181" i="18"/>
  <c r="L93" i="18"/>
  <c r="L342" i="18"/>
  <c r="L262" i="18"/>
  <c r="L174" i="18"/>
  <c r="L86" i="18"/>
  <c r="Q168" i="18"/>
  <c r="Q216" i="18"/>
  <c r="Q139" i="18"/>
  <c r="O19" i="18"/>
  <c r="P351" i="18"/>
  <c r="P335" i="18"/>
  <c r="P319" i="18"/>
  <c r="P303" i="18"/>
  <c r="P287" i="18"/>
  <c r="P271" i="18"/>
  <c r="P255" i="18"/>
  <c r="P239" i="18"/>
  <c r="P223" i="18"/>
  <c r="P207" i="18"/>
  <c r="P191" i="18"/>
  <c r="P175" i="18"/>
  <c r="P159" i="18"/>
  <c r="P143" i="18"/>
  <c r="P127" i="18"/>
  <c r="P111" i="18"/>
  <c r="P95" i="18"/>
  <c r="P79" i="18"/>
  <c r="P63" i="18"/>
  <c r="P47" i="18"/>
  <c r="P31" i="18"/>
  <c r="P15" i="18"/>
  <c r="J342" i="18"/>
  <c r="J254" i="18"/>
  <c r="J174" i="18"/>
  <c r="J86" i="18"/>
  <c r="J351" i="18"/>
  <c r="J271" i="18"/>
  <c r="J183" i="18"/>
  <c r="J95" i="18"/>
  <c r="J15" i="18"/>
  <c r="J280" i="18"/>
  <c r="J192" i="18"/>
  <c r="J112" i="18"/>
  <c r="J24" i="18"/>
  <c r="J289" i="18"/>
  <c r="J209" i="18"/>
  <c r="J121" i="18"/>
  <c r="J33" i="18"/>
  <c r="J298" i="18"/>
  <c r="J210" i="18"/>
  <c r="J122" i="18"/>
  <c r="J42" i="18"/>
  <c r="J299" i="18"/>
  <c r="J211" i="18"/>
  <c r="J131" i="18"/>
  <c r="J43" i="18"/>
  <c r="J300" i="18"/>
  <c r="J220" i="18"/>
  <c r="J132" i="18"/>
  <c r="J44" i="18"/>
  <c r="J309" i="18"/>
  <c r="J221" i="18"/>
  <c r="J133" i="18"/>
  <c r="J53" i="18"/>
  <c r="L351" i="18"/>
  <c r="L307" i="18"/>
  <c r="L243" i="18"/>
  <c r="L175" i="18"/>
  <c r="L87" i="18"/>
  <c r="L340" i="18"/>
  <c r="L260" i="18"/>
  <c r="L172" i="18"/>
  <c r="L84" i="18"/>
  <c r="L341" i="18"/>
  <c r="L253" i="18"/>
  <c r="L165" i="18"/>
  <c r="L85" i="18"/>
  <c r="L334" i="18"/>
  <c r="L246" i="18"/>
  <c r="L166" i="18"/>
  <c r="L78" i="18"/>
  <c r="Q28" i="18"/>
  <c r="Q353" i="18"/>
  <c r="Q314" i="18"/>
  <c r="O87" i="18"/>
  <c r="O51" i="18"/>
  <c r="O11" i="18"/>
  <c r="P350" i="18"/>
  <c r="P334" i="18"/>
  <c r="P318" i="18"/>
  <c r="P302" i="18"/>
  <c r="P286" i="18"/>
  <c r="P270" i="18"/>
  <c r="P254" i="18"/>
  <c r="P238" i="18"/>
  <c r="P222" i="18"/>
  <c r="P206" i="18"/>
  <c r="P190" i="18"/>
  <c r="P174" i="18"/>
  <c r="P158" i="18"/>
  <c r="P142" i="18"/>
  <c r="P126" i="18"/>
  <c r="P110" i="18"/>
  <c r="P94" i="18"/>
  <c r="P78" i="18"/>
  <c r="P62" i="18"/>
  <c r="P46" i="18"/>
  <c r="P30" i="18"/>
  <c r="P14" i="18"/>
  <c r="J334" i="18"/>
  <c r="J246" i="18"/>
  <c r="J158" i="18"/>
  <c r="J78" i="18"/>
  <c r="J343" i="18"/>
  <c r="J255" i="18"/>
  <c r="J175" i="18"/>
  <c r="J87" i="18"/>
  <c r="J352" i="18"/>
  <c r="J272" i="18"/>
  <c r="J184" i="18"/>
  <c r="J96" i="18"/>
  <c r="J16" i="18"/>
  <c r="J281" i="18"/>
  <c r="J193" i="18"/>
  <c r="J113" i="18"/>
  <c r="J25" i="18"/>
  <c r="J282" i="18"/>
  <c r="J202" i="18"/>
  <c r="J114" i="18"/>
  <c r="J26" i="18"/>
  <c r="J291" i="18"/>
  <c r="J203" i="18"/>
  <c r="J115" i="18"/>
  <c r="J35" i="18"/>
  <c r="J292" i="18"/>
  <c r="J204" i="18"/>
  <c r="J124" i="18"/>
  <c r="J36" i="18"/>
  <c r="J293" i="18"/>
  <c r="J213" i="18"/>
  <c r="J125" i="18"/>
  <c r="J37" i="18"/>
  <c r="L347" i="18"/>
  <c r="L303" i="18"/>
  <c r="L239" i="18"/>
  <c r="L159" i="18"/>
  <c r="L79" i="18"/>
  <c r="L332" i="18"/>
  <c r="L244" i="18"/>
  <c r="L164" i="18"/>
  <c r="L76" i="18"/>
  <c r="L325" i="18"/>
  <c r="L245" i="18"/>
  <c r="L157" i="18"/>
  <c r="L69" i="18"/>
  <c r="L326" i="18"/>
  <c r="L238" i="18"/>
  <c r="L150" i="18"/>
  <c r="L70" i="18"/>
  <c r="Q320" i="18"/>
  <c r="Q197" i="18"/>
  <c r="Q138" i="18"/>
  <c r="O68" i="18"/>
  <c r="O36" i="18"/>
  <c r="O119" i="18"/>
  <c r="O83" i="18"/>
  <c r="O43" i="18"/>
  <c r="O7" i="18"/>
  <c r="P348" i="18"/>
  <c r="P332" i="18"/>
  <c r="P316" i="18"/>
  <c r="P300" i="18"/>
  <c r="P284" i="18"/>
  <c r="P268" i="18"/>
  <c r="P252" i="18"/>
  <c r="P236" i="18"/>
  <c r="P220" i="18"/>
  <c r="P204" i="18"/>
  <c r="P188" i="18"/>
  <c r="P172" i="18"/>
  <c r="P156" i="18"/>
  <c r="P140" i="18"/>
  <c r="P124" i="18"/>
  <c r="P108" i="18"/>
  <c r="P92" i="18"/>
  <c r="P76" i="18"/>
  <c r="P60" i="18"/>
  <c r="P44" i="18"/>
  <c r="P28" i="18"/>
  <c r="P12" i="18"/>
  <c r="J318" i="18"/>
  <c r="J238" i="18"/>
  <c r="J150" i="18"/>
  <c r="J62" i="18"/>
  <c r="J335" i="18"/>
  <c r="J247" i="18"/>
  <c r="J159" i="18"/>
  <c r="J79" i="18"/>
  <c r="J344" i="18"/>
  <c r="J256" i="18"/>
  <c r="J176" i="18"/>
  <c r="J88" i="18"/>
  <c r="J353" i="18"/>
  <c r="J273" i="18"/>
  <c r="J185" i="18"/>
  <c r="J97" i="18"/>
  <c r="J17" i="18"/>
  <c r="J274" i="18"/>
  <c r="J186" i="18"/>
  <c r="J106" i="18"/>
  <c r="J18" i="18"/>
  <c r="J275" i="18"/>
  <c r="J195" i="18"/>
  <c r="J107" i="18"/>
  <c r="J19" i="18"/>
  <c r="J284" i="18"/>
  <c r="J196" i="18"/>
  <c r="J108" i="18"/>
  <c r="J28" i="18"/>
  <c r="J285" i="18"/>
  <c r="J197" i="18"/>
  <c r="J117" i="18"/>
  <c r="J29" i="18"/>
  <c r="L349" i="18"/>
  <c r="L287" i="18"/>
  <c r="L223" i="18"/>
  <c r="L151" i="18"/>
  <c r="L63" i="18"/>
  <c r="L324" i="18"/>
  <c r="L236" i="18"/>
  <c r="L148" i="18"/>
  <c r="L68" i="18"/>
  <c r="L317" i="18"/>
  <c r="L229" i="18"/>
  <c r="L149" i="18"/>
  <c r="L61" i="18"/>
  <c r="L310" i="18"/>
  <c r="L230" i="18"/>
  <c r="L142" i="18"/>
  <c r="L54" i="18"/>
  <c r="Q317" i="18"/>
  <c r="Q32" i="18"/>
  <c r="Q287" i="18"/>
  <c r="O128" i="18"/>
  <c r="O96" i="18"/>
  <c r="O64" i="18"/>
  <c r="O32" i="18"/>
  <c r="O115" i="18"/>
  <c r="O75" i="18"/>
  <c r="O39" i="18"/>
  <c r="BW17" i="18"/>
  <c r="BW55" i="18"/>
  <c r="P346" i="18"/>
  <c r="P330" i="18"/>
  <c r="P314" i="18"/>
  <c r="P298" i="18"/>
  <c r="P282" i="18"/>
  <c r="P266" i="18"/>
  <c r="P250" i="18"/>
  <c r="P234" i="18"/>
  <c r="P218" i="18"/>
  <c r="P202" i="18"/>
  <c r="P186" i="18"/>
  <c r="P170" i="18"/>
  <c r="P154" i="18"/>
  <c r="P138" i="18"/>
  <c r="P122" i="18"/>
  <c r="P106" i="18"/>
  <c r="P90" i="18"/>
  <c r="P74" i="18"/>
  <c r="P58" i="18"/>
  <c r="P42" i="18"/>
  <c r="P26" i="18"/>
  <c r="P10" i="18"/>
  <c r="J310" i="18"/>
  <c r="J222" i="18"/>
  <c r="J142" i="18"/>
  <c r="J54" i="18"/>
  <c r="J319" i="18"/>
  <c r="J239" i="18"/>
  <c r="J151" i="18"/>
  <c r="J63" i="18"/>
  <c r="J336" i="18"/>
  <c r="J248" i="18"/>
  <c r="J160" i="18"/>
  <c r="J80" i="18"/>
  <c r="J345" i="18"/>
  <c r="J257" i="18"/>
  <c r="J177" i="18"/>
  <c r="J89" i="18"/>
  <c r="J346" i="18"/>
  <c r="J266" i="18"/>
  <c r="J178" i="18"/>
  <c r="J90" i="18"/>
  <c r="J10" i="18"/>
  <c r="J267" i="18"/>
  <c r="J179" i="18"/>
  <c r="J99" i="18"/>
  <c r="J11" i="18"/>
  <c r="J268" i="18"/>
  <c r="J188" i="18"/>
  <c r="J100" i="18"/>
  <c r="J12" i="18"/>
  <c r="J277" i="18"/>
  <c r="J189" i="18"/>
  <c r="J101" i="18"/>
  <c r="J21" i="18"/>
  <c r="L343" i="18"/>
  <c r="L279" i="18"/>
  <c r="L215" i="18"/>
  <c r="L143" i="18"/>
  <c r="L55" i="18"/>
  <c r="L308" i="18"/>
  <c r="L228" i="18"/>
  <c r="L140" i="18"/>
  <c r="L52" i="18"/>
  <c r="L309" i="18"/>
  <c r="L221" i="18"/>
  <c r="L133" i="18"/>
  <c r="L53" i="18"/>
  <c r="L302" i="18"/>
  <c r="L214" i="18"/>
  <c r="L134" i="18"/>
  <c r="L46" i="18"/>
  <c r="Q84" i="18"/>
  <c r="Q141" i="18"/>
  <c r="Q111" i="18"/>
  <c r="BS14" i="18"/>
  <c r="BS69" i="18"/>
  <c r="BS118" i="18"/>
  <c r="BS187" i="18"/>
  <c r="BS265" i="18"/>
  <c r="BS297" i="18"/>
  <c r="BN341" i="18"/>
  <c r="BN332" i="18"/>
  <c r="BN345" i="18"/>
  <c r="BN329" i="18"/>
  <c r="BN320" i="18"/>
  <c r="BN323" i="18"/>
  <c r="BN301" i="18"/>
  <c r="BN306" i="18"/>
  <c r="BN298" i="18"/>
  <c r="BN271" i="18"/>
  <c r="BN270" i="18"/>
  <c r="BN243" i="18"/>
  <c r="BN255" i="18"/>
  <c r="BN248" i="18"/>
  <c r="BN247" i="18"/>
  <c r="BN342" i="18"/>
  <c r="BN330" i="18"/>
  <c r="BN327" i="18"/>
  <c r="BN317" i="18"/>
  <c r="BN304" i="18"/>
  <c r="BN315" i="18"/>
  <c r="BN293" i="18"/>
  <c r="BN312" i="18"/>
  <c r="BN276" i="18"/>
  <c r="BN279" i="18"/>
  <c r="BN252" i="18"/>
  <c r="BN256" i="18"/>
  <c r="BN232" i="18"/>
  <c r="BN267" i="18"/>
  <c r="BN259" i="18"/>
  <c r="BN210" i="18"/>
  <c r="BN207" i="18"/>
  <c r="BN204" i="18"/>
  <c r="BN215" i="18"/>
  <c r="BN223" i="18"/>
  <c r="BN158" i="18"/>
  <c r="BN182" i="18"/>
  <c r="BN166" i="18"/>
  <c r="BN163" i="18"/>
  <c r="BN147" i="18"/>
  <c r="BN171" i="18"/>
  <c r="BN104" i="18"/>
  <c r="BN125" i="18"/>
  <c r="BN109" i="18"/>
  <c r="BN142" i="18"/>
  <c r="BN124" i="18"/>
  <c r="BN101" i="18"/>
  <c r="BN90" i="18"/>
  <c r="BN57" i="18"/>
  <c r="BN86" i="18"/>
  <c r="BN58" i="18"/>
  <c r="BN56" i="18"/>
  <c r="BN52" i="18"/>
  <c r="BN340" i="18"/>
  <c r="BN331" i="18"/>
  <c r="BN325" i="18"/>
  <c r="BN311" i="18"/>
  <c r="BN318" i="18"/>
  <c r="BN288" i="18"/>
  <c r="BN284" i="18"/>
  <c r="BN268" i="18"/>
  <c r="BN261" i="18"/>
  <c r="BN245" i="18"/>
  <c r="BN239" i="18"/>
  <c r="BN222" i="18"/>
  <c r="BN236" i="18"/>
  <c r="BN230" i="18"/>
  <c r="BN237" i="18"/>
  <c r="BN199" i="18"/>
  <c r="BN165" i="18"/>
  <c r="BN180" i="18"/>
  <c r="BN151" i="18"/>
  <c r="BN197" i="18"/>
  <c r="BN160" i="18"/>
  <c r="BN122" i="18"/>
  <c r="BN141" i="18"/>
  <c r="BN115" i="18"/>
  <c r="BN140" i="18"/>
  <c r="BN108" i="18"/>
  <c r="BN79" i="18"/>
  <c r="BN63" i="18"/>
  <c r="BN69" i="18"/>
  <c r="BN71" i="18"/>
  <c r="BN68" i="18"/>
  <c r="BN44" i="18"/>
  <c r="BN37" i="18"/>
  <c r="BN39" i="18"/>
  <c r="BN36" i="18"/>
  <c r="BN22" i="18"/>
  <c r="BN6" i="18"/>
  <c r="BN348" i="18"/>
  <c r="BN349" i="18"/>
  <c r="BN322" i="18"/>
  <c r="BN309" i="18"/>
  <c r="BN314" i="18"/>
  <c r="BN285" i="18"/>
  <c r="BN274" i="18"/>
  <c r="BN275" i="18"/>
  <c r="BN244" i="18"/>
  <c r="BN235" i="18"/>
  <c r="BN265" i="18"/>
  <c r="BN217" i="18"/>
  <c r="BN228" i="18"/>
  <c r="BN218" i="18"/>
  <c r="BN227" i="18"/>
  <c r="BN193" i="18"/>
  <c r="BN156" i="18"/>
  <c r="BN167" i="18"/>
  <c r="BN145" i="18"/>
  <c r="BN175" i="18"/>
  <c r="BN146" i="18"/>
  <c r="BN120" i="18"/>
  <c r="BN131" i="18"/>
  <c r="BN100" i="18"/>
  <c r="BN126" i="18"/>
  <c r="BN138" i="18"/>
  <c r="BN73" i="18"/>
  <c r="BN88" i="18"/>
  <c r="BN60" i="18"/>
  <c r="BN65" i="18"/>
  <c r="BN92" i="18"/>
  <c r="BN32" i="18"/>
  <c r="BN30" i="18"/>
  <c r="BN33" i="18"/>
  <c r="BN26" i="18"/>
  <c r="BN41" i="18"/>
  <c r="BN31" i="18"/>
  <c r="BN346" i="18"/>
  <c r="BN347" i="18"/>
  <c r="BN351" i="18"/>
  <c r="BN308" i="18"/>
  <c r="BN310" i="18"/>
  <c r="BN294" i="18"/>
  <c r="BN277" i="18"/>
  <c r="BN280" i="18"/>
  <c r="BN242" i="18"/>
  <c r="BN234" i="18"/>
  <c r="BN257" i="18"/>
  <c r="BN211" i="18"/>
  <c r="BN225" i="18"/>
  <c r="BN213" i="18"/>
  <c r="BN226" i="18"/>
  <c r="BN212" i="18"/>
  <c r="BN192" i="18"/>
  <c r="BN161" i="18"/>
  <c r="BN189" i="18"/>
  <c r="BN169" i="18"/>
  <c r="BN186" i="18"/>
  <c r="BN106" i="18"/>
  <c r="BN118" i="18"/>
  <c r="BN143" i="18"/>
  <c r="BN121" i="18"/>
  <c r="BN136" i="18"/>
  <c r="BN66" i="18"/>
  <c r="BN75" i="18"/>
  <c r="BN96" i="18"/>
  <c r="BN53" i="18"/>
  <c r="BN82" i="18"/>
  <c r="BN10" i="18"/>
  <c r="BN25" i="18"/>
  <c r="BN27" i="18"/>
  <c r="BN24" i="18"/>
  <c r="BN9" i="18"/>
  <c r="BN17" i="18"/>
  <c r="BN353" i="18"/>
  <c r="BN343" i="18"/>
  <c r="BN337" i="18"/>
  <c r="BN302" i="18"/>
  <c r="BN305" i="18"/>
  <c r="BN281" i="18"/>
  <c r="BN290" i="18"/>
  <c r="BN273" i="18"/>
  <c r="BN264" i="18"/>
  <c r="BN229" i="18"/>
  <c r="BN249" i="18"/>
  <c r="BN205" i="18"/>
  <c r="BN224" i="18"/>
  <c r="BN206" i="18"/>
  <c r="BN202" i="18"/>
  <c r="BN198" i="18"/>
  <c r="BN183" i="18"/>
  <c r="BN154" i="18"/>
  <c r="BN185" i="18"/>
  <c r="BN162" i="18"/>
  <c r="BN181" i="18"/>
  <c r="BN134" i="18"/>
  <c r="BN116" i="18"/>
  <c r="BN137" i="18"/>
  <c r="BN111" i="18"/>
  <c r="BN123" i="18"/>
  <c r="BN64" i="18"/>
  <c r="BN62" i="18"/>
  <c r="BN81" i="18"/>
  <c r="BN94" i="18"/>
  <c r="BN80" i="18"/>
  <c r="BN51" i="18"/>
  <c r="BN20" i="18"/>
  <c r="BN21" i="18"/>
  <c r="BN15" i="18"/>
  <c r="BN34" i="18"/>
  <c r="BN28" i="18"/>
  <c r="BN338" i="18"/>
  <c r="BN339" i="18"/>
  <c r="BN335" i="18"/>
  <c r="BN296" i="18"/>
  <c r="BN319" i="18"/>
  <c r="BN291" i="18"/>
  <c r="BN287" i="18"/>
  <c r="BN286" i="18"/>
  <c r="BN258" i="18"/>
  <c r="BN263" i="18"/>
  <c r="BN246" i="18"/>
  <c r="BN231" i="18"/>
  <c r="BN219" i="18"/>
  <c r="BN190" i="18"/>
  <c r="BN200" i="18"/>
  <c r="BN196" i="18"/>
  <c r="BN177" i="18"/>
  <c r="BN152" i="18"/>
  <c r="BN178" i="18"/>
  <c r="BN157" i="18"/>
  <c r="BN159" i="18"/>
  <c r="BN132" i="18"/>
  <c r="BN102" i="18"/>
  <c r="BN127" i="18"/>
  <c r="BN105" i="18"/>
  <c r="BN117" i="18"/>
  <c r="BN54" i="18"/>
  <c r="BN98" i="18"/>
  <c r="BN72" i="18"/>
  <c r="BN89" i="18"/>
  <c r="BN67" i="18"/>
  <c r="BN43" i="18"/>
  <c r="BN7" i="18"/>
  <c r="BN18" i="18"/>
  <c r="BN35" i="18"/>
  <c r="BN11" i="18"/>
  <c r="BN19" i="18"/>
  <c r="BN344" i="18"/>
  <c r="BN336" i="18"/>
  <c r="BN321" i="18"/>
  <c r="BN297" i="18"/>
  <c r="BN303" i="18"/>
  <c r="BN300" i="18"/>
  <c r="BN278" i="18"/>
  <c r="BN283" i="18"/>
  <c r="BN253" i="18"/>
  <c r="BN262" i="18"/>
  <c r="BN241" i="18"/>
  <c r="BN220" i="18"/>
  <c r="BN201" i="18"/>
  <c r="BN188" i="18"/>
  <c r="BN221" i="18"/>
  <c r="BN195" i="18"/>
  <c r="BN168" i="18"/>
  <c r="BN179" i="18"/>
  <c r="BN176" i="18"/>
  <c r="BN187" i="18"/>
  <c r="BN153" i="18"/>
  <c r="BN119" i="18"/>
  <c r="BN144" i="18"/>
  <c r="BN114" i="18"/>
  <c r="BN139" i="18"/>
  <c r="BN107" i="18"/>
  <c r="BN85" i="18"/>
  <c r="BN93" i="18"/>
  <c r="BN59" i="18"/>
  <c r="BN83" i="18"/>
  <c r="BN61" i="18"/>
  <c r="BN50" i="18"/>
  <c r="BN48" i="18"/>
  <c r="BN16" i="18"/>
  <c r="BN23" i="18"/>
  <c r="BN8" i="18"/>
  <c r="BN352" i="18"/>
  <c r="BN328" i="18"/>
  <c r="BN333" i="18"/>
  <c r="BN316" i="18"/>
  <c r="BN313" i="18"/>
  <c r="BN295" i="18"/>
  <c r="BN289" i="18"/>
  <c r="BN272" i="18"/>
  <c r="BN282" i="18"/>
  <c r="BN251" i="18"/>
  <c r="BN240" i="18"/>
  <c r="BN260" i="18"/>
  <c r="BN208" i="18"/>
  <c r="BN191" i="18"/>
  <c r="BN216" i="18"/>
  <c r="BN214" i="18"/>
  <c r="BN184" i="18"/>
  <c r="BN155" i="18"/>
  <c r="BN173" i="18"/>
  <c r="BN150" i="18"/>
  <c r="BN174" i="18"/>
  <c r="BN135" i="18"/>
  <c r="BN113" i="18"/>
  <c r="BN130" i="18"/>
  <c r="BN112" i="18"/>
  <c r="BN133" i="18"/>
  <c r="BN97" i="18"/>
  <c r="BN78" i="18"/>
  <c r="BN87" i="18"/>
  <c r="BN95" i="18"/>
  <c r="BN77" i="18"/>
  <c r="BN55" i="18"/>
  <c r="BN45" i="18"/>
  <c r="BN40" i="18"/>
  <c r="BN46" i="18"/>
  <c r="BN14" i="18"/>
  <c r="BN13" i="18"/>
  <c r="AX342" i="18"/>
  <c r="AX338" i="18"/>
  <c r="AZ350" i="18"/>
  <c r="AX330" i="18"/>
  <c r="AZ325" i="18"/>
  <c r="AX319" i="18"/>
  <c r="AZ335" i="18"/>
  <c r="AX307" i="18"/>
  <c r="AX314" i="18"/>
  <c r="AX304" i="18"/>
  <c r="AX291" i="18"/>
  <c r="AZ270" i="18"/>
  <c r="AZ281" i="18"/>
  <c r="AZ271" i="18"/>
  <c r="AX259" i="18"/>
  <c r="AZ261" i="18"/>
  <c r="AX234" i="18"/>
  <c r="AX266" i="18"/>
  <c r="AZ262" i="18"/>
  <c r="AZ236" i="18"/>
  <c r="AZ201" i="18"/>
  <c r="AX201" i="18"/>
  <c r="AZ229" i="18"/>
  <c r="AX197" i="18"/>
  <c r="AZ209" i="18"/>
  <c r="AZ217" i="18"/>
  <c r="AX217" i="18"/>
  <c r="AX170" i="18"/>
  <c r="AX339" i="18"/>
  <c r="AZ347" i="18"/>
  <c r="AX326" i="18"/>
  <c r="AZ319" i="18"/>
  <c r="AX316" i="18"/>
  <c r="AZ286" i="18"/>
  <c r="AZ287" i="18"/>
  <c r="AX285" i="18"/>
  <c r="AZ268" i="18"/>
  <c r="AX278" i="18"/>
  <c r="AZ265" i="18"/>
  <c r="AZ277" i="18"/>
  <c r="AX254" i="18"/>
  <c r="AX233" i="18"/>
  <c r="AX265" i="18"/>
  <c r="AX258" i="18"/>
  <c r="AX236" i="18"/>
  <c r="AX213" i="18"/>
  <c r="AX227" i="18"/>
  <c r="AX349" i="18"/>
  <c r="AZ334" i="18"/>
  <c r="AX345" i="18"/>
  <c r="AX323" i="18"/>
  <c r="AZ315" i="18"/>
  <c r="AZ316" i="18"/>
  <c r="AX301" i="18"/>
  <c r="AZ284" i="18"/>
  <c r="AZ303" i="18"/>
  <c r="AX275" i="18"/>
  <c r="AZ266" i="18"/>
  <c r="AZ274" i="18"/>
  <c r="AZ249" i="18"/>
  <c r="AX246" i="18"/>
  <c r="AX252" i="18"/>
  <c r="AZ256" i="18"/>
  <c r="AZ258" i="18"/>
  <c r="AX250" i="18"/>
  <c r="AZ235" i="18"/>
  <c r="AZ226" i="18"/>
  <c r="AX190" i="18"/>
  <c r="AX209" i="18"/>
  <c r="AZ205" i="18"/>
  <c r="AZ210" i="18"/>
  <c r="AX158" i="18"/>
  <c r="AX182" i="18"/>
  <c r="AZ150" i="18"/>
  <c r="AX166" i="18"/>
  <c r="AZ190" i="18"/>
  <c r="AZ170" i="18"/>
  <c r="AX193" i="18"/>
  <c r="AZ118" i="18"/>
  <c r="AX141" i="18"/>
  <c r="AZ109" i="18"/>
  <c r="AX118" i="18"/>
  <c r="AZ142" i="18"/>
  <c r="AX121" i="18"/>
  <c r="AX142" i="18"/>
  <c r="AX138" i="18"/>
  <c r="AX66" i="18"/>
  <c r="AX78" i="18"/>
  <c r="AX65" i="18"/>
  <c r="AX89" i="18"/>
  <c r="AX58" i="18"/>
  <c r="AZ85" i="18"/>
  <c r="AZ25" i="18"/>
  <c r="AX45" i="18"/>
  <c r="AX30" i="18"/>
  <c r="AX38" i="18"/>
  <c r="AX6" i="18"/>
  <c r="AX34" i="18"/>
  <c r="AX22" i="18"/>
  <c r="AZ55" i="18"/>
  <c r="AZ183" i="18"/>
  <c r="AZ333" i="18"/>
  <c r="AX111" i="18"/>
  <c r="AX343" i="18"/>
  <c r="AZ64" i="18"/>
  <c r="AX348" i="18"/>
  <c r="AZ330" i="18"/>
  <c r="AZ345" i="18"/>
  <c r="AZ338" i="18"/>
  <c r="AX332" i="18"/>
  <c r="AZ313" i="18"/>
  <c r="AZ314" i="18"/>
  <c r="AZ326" i="18"/>
  <c r="AX302" i="18"/>
  <c r="AX318" i="18"/>
  <c r="AX303" i="18"/>
  <c r="AZ282" i="18"/>
  <c r="AX300" i="18"/>
  <c r="AZ293" i="18"/>
  <c r="AZ278" i="18"/>
  <c r="AZ294" i="18"/>
  <c r="AX268" i="18"/>
  <c r="AX256" i="18"/>
  <c r="AX270" i="18"/>
  <c r="AX286" i="18"/>
  <c r="AZ251" i="18"/>
  <c r="AX249" i="18"/>
  <c r="AZ239" i="18"/>
  <c r="AX239" i="18"/>
  <c r="AZ250" i="18"/>
  <c r="AX222" i="18"/>
  <c r="AZ213" i="18"/>
  <c r="AZ197" i="18"/>
  <c r="AX202" i="18"/>
  <c r="AX205" i="18"/>
  <c r="AZ182" i="18"/>
  <c r="AX329" i="18"/>
  <c r="AX335" i="18"/>
  <c r="AZ331" i="18"/>
  <c r="AZ346" i="18"/>
  <c r="AX313" i="18"/>
  <c r="AX320" i="18"/>
  <c r="AX317" i="18"/>
  <c r="AX281" i="18"/>
  <c r="AZ299" i="18"/>
  <c r="AZ290" i="18"/>
  <c r="AX274" i="18"/>
  <c r="AX269" i="18"/>
  <c r="AZ267" i="18"/>
  <c r="AZ255" i="18"/>
  <c r="AX284" i="18"/>
  <c r="AX242" i="18"/>
  <c r="AX253" i="18"/>
  <c r="AX243" i="18"/>
  <c r="AX210" i="18"/>
  <c r="AX346" i="18"/>
  <c r="AZ341" i="18"/>
  <c r="AX334" i="18"/>
  <c r="AZ329" i="18"/>
  <c r="AZ310" i="18"/>
  <c r="AZ318" i="18"/>
  <c r="AZ298" i="18"/>
  <c r="AZ309" i="18"/>
  <c r="AZ297" i="18"/>
  <c r="AX288" i="18"/>
  <c r="AX272" i="18"/>
  <c r="AX290" i="18"/>
  <c r="AX282" i="18"/>
  <c r="AZ240" i="18"/>
  <c r="AZ233" i="18"/>
  <c r="AZ238" i="18"/>
  <c r="AZ242" i="18"/>
  <c r="AZ206" i="18"/>
  <c r="AZ202" i="18"/>
  <c r="AX221" i="18"/>
  <c r="AZ224" i="18"/>
  <c r="AX198" i="18"/>
  <c r="AX177" i="18"/>
  <c r="AX194" i="18"/>
  <c r="AX185" i="18"/>
  <c r="AX106" i="18"/>
  <c r="AZ137" i="18"/>
  <c r="AX130" i="18"/>
  <c r="AZ133" i="18"/>
  <c r="AZ106" i="18"/>
  <c r="AX85" i="18"/>
  <c r="AZ98" i="18"/>
  <c r="AZ86" i="18"/>
  <c r="AZ65" i="18"/>
  <c r="AZ77" i="18"/>
  <c r="AX53" i="18"/>
  <c r="AX77" i="18"/>
  <c r="AX73" i="18"/>
  <c r="AZ42" i="18"/>
  <c r="AX13" i="18"/>
  <c r="AX9" i="18"/>
  <c r="AZ22" i="18"/>
  <c r="AZ17" i="18"/>
  <c r="AZ119" i="18"/>
  <c r="AX47" i="18"/>
  <c r="AX175" i="18"/>
  <c r="AZ312" i="18"/>
  <c r="AZ32" i="18"/>
  <c r="AX352" i="18"/>
  <c r="AX262" i="18"/>
  <c r="AX206" i="18"/>
  <c r="AX226" i="18"/>
  <c r="AZ189" i="18"/>
  <c r="AX161" i="18"/>
  <c r="AZ162" i="18"/>
  <c r="AX162" i="18"/>
  <c r="AZ165" i="18"/>
  <c r="AZ177" i="18"/>
  <c r="AZ125" i="18"/>
  <c r="AZ146" i="18"/>
  <c r="AZ105" i="18"/>
  <c r="AZ110" i="18"/>
  <c r="AZ117" i="18"/>
  <c r="AX117" i="18"/>
  <c r="AX129" i="18"/>
  <c r="AZ74" i="18"/>
  <c r="AZ94" i="18"/>
  <c r="AX61" i="18"/>
  <c r="AZ34" i="18"/>
  <c r="AZ9" i="18"/>
  <c r="AX33" i="18"/>
  <c r="AZ151" i="18"/>
  <c r="AZ273" i="18"/>
  <c r="AX31" i="18"/>
  <c r="AX207" i="18"/>
  <c r="AX36" i="18"/>
  <c r="AX116" i="18"/>
  <c r="AZ8" i="18"/>
  <c r="AZ88" i="18"/>
  <c r="AZ152" i="18"/>
  <c r="AZ216" i="18"/>
  <c r="AZ344" i="18"/>
  <c r="AZ67" i="18"/>
  <c r="AZ195" i="18"/>
  <c r="AZ327" i="18"/>
  <c r="AZ340" i="18"/>
  <c r="AX131" i="18"/>
  <c r="AZ280" i="18"/>
  <c r="AX32" i="18"/>
  <c r="AX96" i="18"/>
  <c r="AX160" i="18"/>
  <c r="AX308" i="18"/>
  <c r="AZ111" i="18"/>
  <c r="AX55" i="18"/>
  <c r="AX183" i="18"/>
  <c r="AZ20" i="18"/>
  <c r="AZ84" i="18"/>
  <c r="AZ148" i="18"/>
  <c r="AZ212" i="18"/>
  <c r="AZ247" i="18"/>
  <c r="AZ75" i="18"/>
  <c r="AZ203" i="18"/>
  <c r="AX327" i="18"/>
  <c r="AX43" i="18"/>
  <c r="AX171" i="18"/>
  <c r="AX289" i="18"/>
  <c r="AX296" i="18"/>
  <c r="AZ300" i="18"/>
  <c r="AX298" i="18"/>
  <c r="AZ252" i="18"/>
  <c r="AX255" i="18"/>
  <c r="AZ218" i="18"/>
  <c r="AX154" i="18"/>
  <c r="AZ157" i="18"/>
  <c r="AX157" i="18"/>
  <c r="AZ153" i="18"/>
  <c r="AX122" i="18"/>
  <c r="AX134" i="18"/>
  <c r="AX105" i="18"/>
  <c r="AZ69" i="18"/>
  <c r="AZ81" i="18"/>
  <c r="AZ89" i="18"/>
  <c r="AZ61" i="18"/>
  <c r="AZ30" i="18"/>
  <c r="AZ29" i="18"/>
  <c r="AZ6" i="18"/>
  <c r="AZ7" i="18"/>
  <c r="AZ167" i="18"/>
  <c r="AX299" i="18"/>
  <c r="AX63" i="18"/>
  <c r="AX132" i="18"/>
  <c r="AX212" i="18"/>
  <c r="AZ16" i="18"/>
  <c r="AZ96" i="18"/>
  <c r="AZ160" i="18"/>
  <c r="AX225" i="18"/>
  <c r="AX344" i="18"/>
  <c r="AZ223" i="18"/>
  <c r="AZ83" i="18"/>
  <c r="AZ211" i="18"/>
  <c r="AZ272" i="18"/>
  <c r="AZ353" i="18"/>
  <c r="AX19" i="18"/>
  <c r="AX147" i="18"/>
  <c r="AZ127" i="18"/>
  <c r="AX257" i="18"/>
  <c r="AZ241" i="18"/>
  <c r="AX71" i="18"/>
  <c r="AX199" i="18"/>
  <c r="AX60" i="18"/>
  <c r="AX124" i="18"/>
  <c r="AX188" i="18"/>
  <c r="AZ28" i="18"/>
  <c r="AZ92" i="18"/>
  <c r="AZ156" i="18"/>
  <c r="AZ220" i="18"/>
  <c r="AX251" i="18"/>
  <c r="AZ91" i="18"/>
  <c r="AZ219" i="18"/>
  <c r="AX340" i="18"/>
  <c r="AX59" i="18"/>
  <c r="AX187" i="18"/>
  <c r="AX56" i="18"/>
  <c r="AX120" i="18"/>
  <c r="AX184" i="18"/>
  <c r="AX312" i="18"/>
  <c r="AZ264" i="18"/>
  <c r="AX333" i="18"/>
  <c r="AZ306" i="18"/>
  <c r="AX287" i="18"/>
  <c r="AZ246" i="18"/>
  <c r="AZ245" i="18"/>
  <c r="AZ161" i="18"/>
  <c r="AZ193" i="18"/>
  <c r="AZ158" i="18"/>
  <c r="AZ130" i="18"/>
  <c r="AZ101" i="18"/>
  <c r="AX110" i="18"/>
  <c r="AZ113" i="18"/>
  <c r="AZ62" i="18"/>
  <c r="AX81" i="18"/>
  <c r="AX86" i="18"/>
  <c r="AZ97" i="18"/>
  <c r="AZ54" i="18"/>
  <c r="AX37" i="18"/>
  <c r="AX18" i="18"/>
  <c r="AX26" i="18"/>
  <c r="AX29" i="18"/>
  <c r="AZ23" i="18"/>
  <c r="AZ199" i="18"/>
  <c r="AX79" i="18"/>
  <c r="AX52" i="18"/>
  <c r="AZ24" i="18"/>
  <c r="AZ104" i="18"/>
  <c r="AZ168" i="18"/>
  <c r="AX276" i="18"/>
  <c r="AZ279" i="18"/>
  <c r="AX229" i="18"/>
  <c r="AX223" i="18"/>
  <c r="AZ99" i="18"/>
  <c r="AZ288" i="18"/>
  <c r="AZ244" i="18"/>
  <c r="AX35" i="18"/>
  <c r="AX163" i="18"/>
  <c r="AX48" i="18"/>
  <c r="AX112" i="18"/>
  <c r="AX176" i="18"/>
  <c r="AZ15" i="18"/>
  <c r="AZ143" i="18"/>
  <c r="AZ237" i="18"/>
  <c r="AZ295" i="18"/>
  <c r="AX87" i="18"/>
  <c r="AX215" i="18"/>
  <c r="AZ253" i="18"/>
  <c r="AZ36" i="18"/>
  <c r="AZ100" i="18"/>
  <c r="AZ164" i="18"/>
  <c r="AZ232" i="18"/>
  <c r="AZ107" i="18"/>
  <c r="AX260" i="18"/>
  <c r="AX75" i="18"/>
  <c r="AX203" i="18"/>
  <c r="AZ269" i="18"/>
  <c r="AZ336" i="18"/>
  <c r="AX341" i="18"/>
  <c r="AX350" i="18"/>
  <c r="AZ348" i="18"/>
  <c r="AX336" i="18"/>
  <c r="AX240" i="18"/>
  <c r="AZ234" i="18"/>
  <c r="AZ154" i="18"/>
  <c r="AZ185" i="18"/>
  <c r="AX150" i="18"/>
  <c r="AX153" i="18"/>
  <c r="AX165" i="18"/>
  <c r="AX113" i="18"/>
  <c r="AX125" i="18"/>
  <c r="AX137" i="18"/>
  <c r="AZ145" i="18"/>
  <c r="AX145" i="18"/>
  <c r="AZ57" i="18"/>
  <c r="AX94" i="18"/>
  <c r="AX97" i="18"/>
  <c r="AX50" i="18"/>
  <c r="AZ46" i="18"/>
  <c r="AZ14" i="18"/>
  <c r="AX25" i="18"/>
  <c r="AZ39" i="18"/>
  <c r="AZ215" i="18"/>
  <c r="AX95" i="18"/>
  <c r="AX68" i="18"/>
  <c r="AX148" i="18"/>
  <c r="AZ40" i="18"/>
  <c r="AZ112" i="18"/>
  <c r="AZ176" i="18"/>
  <c r="AX283" i="18"/>
  <c r="AX248" i="18"/>
  <c r="AZ115" i="18"/>
  <c r="AX321" i="18"/>
  <c r="AX51" i="18"/>
  <c r="AX179" i="18"/>
  <c r="AZ243" i="18"/>
  <c r="AX228" i="18"/>
  <c r="AZ231" i="18"/>
  <c r="AX232" i="18"/>
  <c r="AZ31" i="18"/>
  <c r="AZ159" i="18"/>
  <c r="AZ304" i="18"/>
  <c r="AZ337" i="18"/>
  <c r="AX103" i="18"/>
  <c r="AZ248" i="18"/>
  <c r="AX12" i="18"/>
  <c r="AX76" i="18"/>
  <c r="AX140" i="18"/>
  <c r="AX204" i="18"/>
  <c r="AZ259" i="18"/>
  <c r="AZ44" i="18"/>
  <c r="AZ108" i="18"/>
  <c r="AZ172" i="18"/>
  <c r="AZ343" i="18"/>
  <c r="AX264" i="18"/>
  <c r="AZ123" i="18"/>
  <c r="AZ260" i="18"/>
  <c r="AX91" i="18"/>
  <c r="AX219" i="18"/>
  <c r="AX8" i="18"/>
  <c r="AX72" i="18"/>
  <c r="AX136" i="18"/>
  <c r="AX200" i="18"/>
  <c r="AX353" i="18"/>
  <c r="AZ332" i="18"/>
  <c r="AX306" i="18"/>
  <c r="AX271" i="18"/>
  <c r="AZ283" i="18"/>
  <c r="AZ230" i="18"/>
  <c r="AX237" i="18"/>
  <c r="AZ221" i="18"/>
  <c r="AZ198" i="18"/>
  <c r="AX149" i="18"/>
  <c r="AZ178" i="18"/>
  <c r="AX178" i="18"/>
  <c r="AZ186" i="18"/>
  <c r="AZ114" i="18"/>
  <c r="AZ138" i="18"/>
  <c r="AX101" i="18"/>
  <c r="AX54" i="18"/>
  <c r="AX57" i="18"/>
  <c r="AX69" i="18"/>
  <c r="AX74" i="18"/>
  <c r="AZ70" i="18"/>
  <c r="AX17" i="18"/>
  <c r="AX42" i="18"/>
  <c r="AZ38" i="18"/>
  <c r="AX21" i="18"/>
  <c r="AZ71" i="18"/>
  <c r="AZ292" i="18"/>
  <c r="AX127" i="18"/>
  <c r="AX164" i="18"/>
  <c r="AZ48" i="18"/>
  <c r="AZ120" i="18"/>
  <c r="AZ184" i="18"/>
  <c r="AX292" i="18"/>
  <c r="AZ321" i="18"/>
  <c r="AX280" i="18"/>
  <c r="AZ131" i="18"/>
  <c r="AZ352" i="18"/>
  <c r="AZ276" i="18"/>
  <c r="AX67" i="18"/>
  <c r="AX195" i="18"/>
  <c r="AZ351" i="18"/>
  <c r="AX64" i="18"/>
  <c r="AX128" i="18"/>
  <c r="AX192" i="18"/>
  <c r="AX247" i="18"/>
  <c r="AX241" i="18"/>
  <c r="AZ289" i="18"/>
  <c r="AZ47" i="18"/>
  <c r="AZ175" i="18"/>
  <c r="AZ307" i="18"/>
  <c r="AX347" i="18"/>
  <c r="AX119" i="18"/>
  <c r="AX263" i="18"/>
  <c r="AZ52" i="18"/>
  <c r="AZ116" i="18"/>
  <c r="AZ180" i="18"/>
  <c r="AX244" i="18"/>
  <c r="AX293" i="18"/>
  <c r="AZ11" i="18"/>
  <c r="AZ139" i="18"/>
  <c r="AZ257" i="18"/>
  <c r="AX107" i="18"/>
  <c r="AZ263" i="18"/>
  <c r="AX310" i="18"/>
  <c r="AZ214" i="18"/>
  <c r="AZ222" i="18"/>
  <c r="AZ194" i="18"/>
  <c r="AZ174" i="18"/>
  <c r="AZ181" i="18"/>
  <c r="AX181" i="18"/>
  <c r="AX146" i="18"/>
  <c r="AZ149" i="18"/>
  <c r="AZ102" i="18"/>
  <c r="AZ126" i="18"/>
  <c r="AZ129" i="18"/>
  <c r="AZ93" i="18"/>
  <c r="AZ82" i="18"/>
  <c r="AZ73" i="18"/>
  <c r="AZ90" i="18"/>
  <c r="AZ50" i="18"/>
  <c r="AX10" i="18"/>
  <c r="AZ33" i="18"/>
  <c r="AZ49" i="18"/>
  <c r="AX49" i="18"/>
  <c r="AX14" i="18"/>
  <c r="AZ13" i="18"/>
  <c r="AZ26" i="18"/>
  <c r="AZ87" i="18"/>
  <c r="AZ275" i="18"/>
  <c r="AZ308" i="18"/>
  <c r="AX143" i="18"/>
  <c r="AZ328" i="18"/>
  <c r="AX84" i="18"/>
  <c r="AZ291" i="18"/>
  <c r="AZ56" i="18"/>
  <c r="AZ128" i="18"/>
  <c r="AZ192" i="18"/>
  <c r="AX305" i="18"/>
  <c r="AZ19" i="18"/>
  <c r="AZ147" i="18"/>
  <c r="AZ227" i="18"/>
  <c r="AZ225" i="18"/>
  <c r="AX83" i="18"/>
  <c r="AX211" i="18"/>
  <c r="AZ301" i="18"/>
  <c r="AX261" i="18"/>
  <c r="AZ63" i="18"/>
  <c r="AZ191" i="18"/>
  <c r="AX311" i="18"/>
  <c r="AX324" i="18"/>
  <c r="AX7" i="18"/>
  <c r="AX135" i="18"/>
  <c r="AX28" i="18"/>
  <c r="AX92" i="18"/>
  <c r="AX156" i="18"/>
  <c r="AX220" i="18"/>
  <c r="AZ60" i="18"/>
  <c r="AZ124" i="18"/>
  <c r="AZ188" i="18"/>
  <c r="AX309" i="18"/>
  <c r="AZ27" i="18"/>
  <c r="AZ155" i="18"/>
  <c r="AX267" i="18"/>
  <c r="AX325" i="18"/>
  <c r="AX123" i="18"/>
  <c r="AX24" i="18"/>
  <c r="AX88" i="18"/>
  <c r="AX152" i="18"/>
  <c r="AX216" i="18"/>
  <c r="AZ311" i="18"/>
  <c r="AX245" i="18"/>
  <c r="AX351" i="18"/>
  <c r="AZ342" i="18"/>
  <c r="AX322" i="18"/>
  <c r="AX297" i="18"/>
  <c r="AX294" i="18"/>
  <c r="AX230" i="18"/>
  <c r="AX214" i="18"/>
  <c r="AX189" i="18"/>
  <c r="AZ173" i="18"/>
  <c r="AX173" i="18"/>
  <c r="AX169" i="18"/>
  <c r="AZ141" i="18"/>
  <c r="AX109" i="18"/>
  <c r="AZ121" i="18"/>
  <c r="AX133" i="18"/>
  <c r="AZ134" i="18"/>
  <c r="AX90" i="18"/>
  <c r="AX62" i="18"/>
  <c r="AZ58" i="18"/>
  <c r="AX70" i="18"/>
  <c r="AX82" i="18"/>
  <c r="AZ45" i="18"/>
  <c r="AZ21" i="18"/>
  <c r="AX46" i="18"/>
  <c r="AZ10" i="18"/>
  <c r="AZ103" i="18"/>
  <c r="AX279" i="18"/>
  <c r="AX328" i="18"/>
  <c r="AX159" i="18"/>
  <c r="AX100" i="18"/>
  <c r="AX180" i="18"/>
  <c r="AX295" i="18"/>
  <c r="AZ72" i="18"/>
  <c r="AZ136" i="18"/>
  <c r="AZ200" i="18"/>
  <c r="AZ35" i="18"/>
  <c r="AZ163" i="18"/>
  <c r="AX231" i="18"/>
  <c r="AX235" i="18"/>
  <c r="AX99" i="18"/>
  <c r="AX16" i="18"/>
  <c r="AX80" i="18"/>
  <c r="AX144" i="18"/>
  <c r="AX208" i="18"/>
  <c r="AZ349" i="18"/>
  <c r="AZ79" i="18"/>
  <c r="AZ207" i="18"/>
  <c r="AX337" i="18"/>
  <c r="AZ228" i="18"/>
  <c r="AX23" i="18"/>
  <c r="AX151" i="18"/>
  <c r="AZ68" i="18"/>
  <c r="AZ132" i="18"/>
  <c r="AZ196" i="18"/>
  <c r="AZ320" i="18"/>
  <c r="AZ296" i="18"/>
  <c r="AZ43" i="18"/>
  <c r="AZ171" i="18"/>
  <c r="AZ317" i="18"/>
  <c r="AZ305" i="18"/>
  <c r="AX11" i="18"/>
  <c r="AX139" i="18"/>
  <c r="AX315" i="18"/>
  <c r="AZ322" i="18"/>
  <c r="AZ302" i="18"/>
  <c r="AZ254" i="18"/>
  <c r="AX224" i="18"/>
  <c r="AX218" i="18"/>
  <c r="AX238" i="18"/>
  <c r="AZ166" i="18"/>
  <c r="AZ169" i="18"/>
  <c r="AX174" i="18"/>
  <c r="AX186" i="18"/>
  <c r="AX102" i="18"/>
  <c r="AX114" i="18"/>
  <c r="AX126" i="18"/>
  <c r="AZ122" i="18"/>
  <c r="AX93" i="18"/>
  <c r="AX98" i="18"/>
  <c r="AZ53" i="18"/>
  <c r="AZ66" i="18"/>
  <c r="AZ78" i="18"/>
  <c r="AZ37" i="18"/>
  <c r="AZ18" i="18"/>
  <c r="AZ41" i="18"/>
  <c r="AX41" i="18"/>
  <c r="AZ135" i="18"/>
  <c r="AX15" i="18"/>
  <c r="AX191" i="18"/>
  <c r="AX20" i="18"/>
  <c r="AX196" i="18"/>
  <c r="AZ339" i="18"/>
  <c r="AZ80" i="18"/>
  <c r="AZ144" i="18"/>
  <c r="AZ208" i="18"/>
  <c r="AZ324" i="18"/>
  <c r="AZ51" i="18"/>
  <c r="AZ179" i="18"/>
  <c r="AZ285" i="18"/>
  <c r="AX115" i="18"/>
  <c r="AZ95" i="18"/>
  <c r="AX39" i="18"/>
  <c r="AX167" i="18"/>
  <c r="AX44" i="18"/>
  <c r="AX108" i="18"/>
  <c r="AX172" i="18"/>
  <c r="AZ12" i="18"/>
  <c r="AZ76" i="18"/>
  <c r="AZ140" i="18"/>
  <c r="AZ204" i="18"/>
  <c r="AZ59" i="18"/>
  <c r="AZ187" i="18"/>
  <c r="AZ323" i="18"/>
  <c r="AX331" i="18"/>
  <c r="AX27" i="18"/>
  <c r="AX155" i="18"/>
  <c r="AX40" i="18"/>
  <c r="AX104" i="18"/>
  <c r="AX168" i="18"/>
  <c r="AX273" i="18"/>
  <c r="AX277" i="18"/>
  <c r="AH335" i="18"/>
  <c r="AH326" i="18"/>
  <c r="AH342" i="18"/>
  <c r="AH303" i="18"/>
  <c r="AH283" i="18"/>
  <c r="AH249" i="18"/>
  <c r="AH254" i="18"/>
  <c r="AH256" i="18"/>
  <c r="AH221" i="18"/>
  <c r="AH217" i="18"/>
  <c r="AH218" i="18"/>
  <c r="AH162" i="18"/>
  <c r="AH170" i="18"/>
  <c r="AH194" i="18"/>
  <c r="AH126" i="18"/>
  <c r="AH113" i="18"/>
  <c r="AH137" i="18"/>
  <c r="AH70" i="18"/>
  <c r="AH90" i="18"/>
  <c r="AH74" i="18"/>
  <c r="AH29" i="18"/>
  <c r="AH50" i="18"/>
  <c r="AH33" i="18"/>
  <c r="AH337" i="18"/>
  <c r="AH115" i="18"/>
  <c r="AH351" i="18"/>
  <c r="AH128" i="18"/>
  <c r="AH257" i="18"/>
  <c r="AH23" i="18"/>
  <c r="AH151" i="18"/>
  <c r="AH12" i="18"/>
  <c r="AH140" i="18"/>
  <c r="AH247" i="18"/>
  <c r="AH260" i="18"/>
  <c r="AH91" i="18"/>
  <c r="AH219" i="18"/>
  <c r="AH104" i="18"/>
  <c r="AH285" i="18"/>
  <c r="AH275" i="18"/>
  <c r="AH95" i="18"/>
  <c r="AH223" i="18"/>
  <c r="AH84" i="18"/>
  <c r="AH212" i="18"/>
  <c r="AH293" i="18"/>
  <c r="AH334" i="18"/>
  <c r="AH314" i="18"/>
  <c r="AH315" i="18"/>
  <c r="AH287" i="18"/>
  <c r="AH278" i="18"/>
  <c r="AH246" i="18"/>
  <c r="AH251" i="18"/>
  <c r="AH253" i="18"/>
  <c r="AH209" i="18"/>
  <c r="AH205" i="18"/>
  <c r="AH206" i="18"/>
  <c r="AH181" i="18"/>
  <c r="AH158" i="18"/>
  <c r="AH185" i="18"/>
  <c r="AH145" i="18"/>
  <c r="AH106" i="18"/>
  <c r="AH130" i="18"/>
  <c r="AH61" i="18"/>
  <c r="AH78" i="18"/>
  <c r="AH21" i="18"/>
  <c r="AH14" i="18"/>
  <c r="AH45" i="18"/>
  <c r="AH227" i="18"/>
  <c r="AH340" i="18"/>
  <c r="AH131" i="18"/>
  <c r="AH16" i="18"/>
  <c r="AH144" i="18"/>
  <c r="AH261" i="18"/>
  <c r="AH39" i="18"/>
  <c r="AH167" i="18"/>
  <c r="AH28" i="18"/>
  <c r="AH156" i="18"/>
  <c r="AH343" i="18"/>
  <c r="AH321" i="18"/>
  <c r="AH107" i="18"/>
  <c r="AH277" i="18"/>
  <c r="AH120" i="18"/>
  <c r="AH336" i="18"/>
  <c r="AH292" i="18"/>
  <c r="AH111" i="18"/>
  <c r="AH245" i="18"/>
  <c r="AH100" i="18"/>
  <c r="AH291" i="18"/>
  <c r="AH344" i="18"/>
  <c r="AH330" i="18"/>
  <c r="AH313" i="18"/>
  <c r="AH322" i="18"/>
  <c r="AH286" i="18"/>
  <c r="AH267" i="18"/>
  <c r="AH269" i="18"/>
  <c r="AH250" i="18"/>
  <c r="AH240" i="18"/>
  <c r="AH202" i="18"/>
  <c r="AH198" i="18"/>
  <c r="AH197" i="18"/>
  <c r="AH174" i="18"/>
  <c r="AH149" i="18"/>
  <c r="AH166" i="18"/>
  <c r="AH117" i="18"/>
  <c r="AH141" i="18"/>
  <c r="AH86" i="18"/>
  <c r="AH97" i="18"/>
  <c r="AH57" i="18"/>
  <c r="AH18" i="18"/>
  <c r="AH34" i="18"/>
  <c r="AH42" i="18"/>
  <c r="AH288" i="18"/>
  <c r="AH19" i="18"/>
  <c r="AH147" i="18"/>
  <c r="AH32" i="18"/>
  <c r="AH160" i="18"/>
  <c r="AH307" i="18"/>
  <c r="AH55" i="18"/>
  <c r="AH183" i="18"/>
  <c r="AH44" i="18"/>
  <c r="AH172" i="18"/>
  <c r="AH289" i="18"/>
  <c r="AH353" i="18"/>
  <c r="AH123" i="18"/>
  <c r="AH8" i="18"/>
  <c r="AH136" i="18"/>
  <c r="AH349" i="18"/>
  <c r="AH308" i="18"/>
  <c r="AH127" i="18"/>
  <c r="AH312" i="18"/>
  <c r="AH116" i="18"/>
  <c r="AH339" i="18"/>
  <c r="AH338" i="18"/>
  <c r="AH310" i="18"/>
  <c r="AH300" i="18"/>
  <c r="AH282" i="18"/>
  <c r="AH272" i="18"/>
  <c r="AH268" i="18"/>
  <c r="AH258" i="18"/>
  <c r="AH239" i="18"/>
  <c r="AH237" i="18"/>
  <c r="AH189" i="18"/>
  <c r="AH190" i="18"/>
  <c r="AH153" i="18"/>
  <c r="AH193" i="18"/>
  <c r="AH121" i="18"/>
  <c r="AH110" i="18"/>
  <c r="AH134" i="18"/>
  <c r="AH65" i="18"/>
  <c r="AH82" i="18"/>
  <c r="AH93" i="18"/>
  <c r="AH9" i="18"/>
  <c r="AH53" i="18"/>
  <c r="AH30" i="18"/>
  <c r="AH317" i="18"/>
  <c r="AH35" i="18"/>
  <c r="AH163" i="18"/>
  <c r="AH48" i="18"/>
  <c r="AH176" i="18"/>
  <c r="AH304" i="18"/>
  <c r="AH71" i="18"/>
  <c r="AH199" i="18"/>
  <c r="AH60" i="18"/>
  <c r="AH188" i="18"/>
  <c r="AH305" i="18"/>
  <c r="AH11" i="18"/>
  <c r="AH139" i="18"/>
  <c r="AH24" i="18"/>
  <c r="AH152" i="18"/>
  <c r="AH263" i="18"/>
  <c r="AH15" i="18"/>
  <c r="AH143" i="18"/>
  <c r="AH328" i="18"/>
  <c r="AH132" i="18"/>
  <c r="AH301" i="18"/>
  <c r="AH329" i="18"/>
  <c r="AH332" i="18"/>
  <c r="AH316" i="18"/>
  <c r="AH281" i="18"/>
  <c r="AH271" i="18"/>
  <c r="AH274" i="18"/>
  <c r="AH252" i="18"/>
  <c r="AH235" i="18"/>
  <c r="AH214" i="18"/>
  <c r="AH210" i="18"/>
  <c r="AH169" i="18"/>
  <c r="AH186" i="18"/>
  <c r="AH182" i="18"/>
  <c r="AH105" i="18"/>
  <c r="AH138" i="18"/>
  <c r="AH118" i="18"/>
  <c r="AH77" i="18"/>
  <c r="AH85" i="18"/>
  <c r="AH62" i="18"/>
  <c r="AH38" i="18"/>
  <c r="AH10" i="18"/>
  <c r="AH26" i="18"/>
  <c r="AH327" i="18"/>
  <c r="AH67" i="18"/>
  <c r="AH195" i="18"/>
  <c r="AH80" i="18"/>
  <c r="AH208" i="18"/>
  <c r="AH295" i="18"/>
  <c r="AH103" i="18"/>
  <c r="AH248" i="18"/>
  <c r="AH92" i="18"/>
  <c r="AH220" i="18"/>
  <c r="AH296" i="18"/>
  <c r="AH43" i="18"/>
  <c r="AH171" i="18"/>
  <c r="AH56" i="18"/>
  <c r="AH184" i="18"/>
  <c r="AH241" i="18"/>
  <c r="AH47" i="18"/>
  <c r="AH175" i="18"/>
  <c r="AH36" i="18"/>
  <c r="AH164" i="18"/>
  <c r="AH225" i="18"/>
  <c r="AH346" i="18"/>
  <c r="AH347" i="18"/>
  <c r="AH319" i="18"/>
  <c r="AH306" i="18"/>
  <c r="AH302" i="18"/>
  <c r="AH270" i="18"/>
  <c r="AH265" i="18"/>
  <c r="AH236" i="18"/>
  <c r="AH242" i="18"/>
  <c r="AH226" i="18"/>
  <c r="AH201" i="18"/>
  <c r="AH157" i="18"/>
  <c r="AH165" i="18"/>
  <c r="AH173" i="18"/>
  <c r="AH142" i="18"/>
  <c r="AH129" i="18"/>
  <c r="AH109" i="18"/>
  <c r="AH58" i="18"/>
  <c r="AH66" i="18"/>
  <c r="AH98" i="18"/>
  <c r="AH49" i="18"/>
  <c r="AH37" i="18"/>
  <c r="AH22" i="18"/>
  <c r="AH244" i="18"/>
  <c r="AH83" i="18"/>
  <c r="AH211" i="18"/>
  <c r="AH96" i="18"/>
  <c r="AH243" i="18"/>
  <c r="AH228" i="18"/>
  <c r="AH119" i="18"/>
  <c r="AH309" i="18"/>
  <c r="AH108" i="18"/>
  <c r="AH259" i="18"/>
  <c r="AH341" i="18"/>
  <c r="AH59" i="18"/>
  <c r="AH187" i="18"/>
  <c r="AH72" i="18"/>
  <c r="AH200" i="18"/>
  <c r="AH273" i="18"/>
  <c r="AH63" i="18"/>
  <c r="AH191" i="18"/>
  <c r="AH52" i="18"/>
  <c r="AH180" i="18"/>
  <c r="AH324" i="18"/>
  <c r="AH345" i="18"/>
  <c r="AH331" i="18"/>
  <c r="AH318" i="18"/>
  <c r="AH299" i="18"/>
  <c r="AH290" i="18"/>
  <c r="AH266" i="18"/>
  <c r="AH255" i="18"/>
  <c r="AH230" i="18"/>
  <c r="AH233" i="18"/>
  <c r="AH224" i="18"/>
  <c r="AH213" i="18"/>
  <c r="AH150" i="18"/>
  <c r="AH177" i="18"/>
  <c r="AH154" i="18"/>
  <c r="AH133" i="18"/>
  <c r="AH122" i="18"/>
  <c r="AH102" i="18"/>
  <c r="AH94" i="18"/>
  <c r="AH54" i="18"/>
  <c r="AH81" i="18"/>
  <c r="AH41" i="18"/>
  <c r="AH25" i="18"/>
  <c r="AH6" i="18"/>
  <c r="AH276" i="18"/>
  <c r="AH99" i="18"/>
  <c r="AH280" i="18"/>
  <c r="AH112" i="18"/>
  <c r="AH231" i="18"/>
  <c r="AH7" i="18"/>
  <c r="AH135" i="18"/>
  <c r="AH325" i="18"/>
  <c r="AH124" i="18"/>
  <c r="AH320" i="18"/>
  <c r="AH323" i="18"/>
  <c r="AH75" i="18"/>
  <c r="AH203" i="18"/>
  <c r="AH88" i="18"/>
  <c r="AH216" i="18"/>
  <c r="AH264" i="18"/>
  <c r="AH79" i="18"/>
  <c r="AH207" i="18"/>
  <c r="AH68" i="18"/>
  <c r="AH196" i="18"/>
  <c r="AH229" i="18"/>
  <c r="AH298" i="18"/>
  <c r="AH178" i="18"/>
  <c r="AH69" i="18"/>
  <c r="AH192" i="18"/>
  <c r="AH155" i="18"/>
  <c r="AH279" i="18"/>
  <c r="AH297" i="18"/>
  <c r="AH146" i="18"/>
  <c r="AH46" i="18"/>
  <c r="AH333" i="18"/>
  <c r="AH40" i="18"/>
  <c r="AH284" i="18"/>
  <c r="AH161" i="18"/>
  <c r="AH17" i="18"/>
  <c r="AH87" i="18"/>
  <c r="AH168" i="18"/>
  <c r="AH294" i="18"/>
  <c r="AH114" i="18"/>
  <c r="AH13" i="18"/>
  <c r="AH215" i="18"/>
  <c r="AH311" i="18"/>
  <c r="AH262" i="18"/>
  <c r="AH101" i="18"/>
  <c r="AH352" i="18"/>
  <c r="AH76" i="18"/>
  <c r="AH31" i="18"/>
  <c r="AH238" i="18"/>
  <c r="AH125" i="18"/>
  <c r="AH51" i="18"/>
  <c r="AH204" i="18"/>
  <c r="AH159" i="18"/>
  <c r="AH348" i="18"/>
  <c r="AH234" i="18"/>
  <c r="AH89" i="18"/>
  <c r="AH179" i="18"/>
  <c r="AH232" i="18"/>
  <c r="AH20" i="18"/>
  <c r="AH350" i="18"/>
  <c r="AH222" i="18"/>
  <c r="AH73" i="18"/>
  <c r="AH64" i="18"/>
  <c r="AH27" i="18"/>
  <c r="AH148" i="18"/>
  <c r="CT338" i="18"/>
  <c r="CT316" i="18"/>
  <c r="CT310" i="18"/>
  <c r="CT294" i="18"/>
  <c r="CT284" i="18"/>
  <c r="CT266" i="18"/>
  <c r="CT242" i="18"/>
  <c r="CT221" i="18"/>
  <c r="CT205" i="18"/>
  <c r="CT201" i="18"/>
  <c r="CT197" i="18"/>
  <c r="CT151" i="18"/>
  <c r="CT158" i="18"/>
  <c r="CT159" i="18"/>
  <c r="CT155" i="18"/>
  <c r="CT115" i="18"/>
  <c r="CT122" i="18"/>
  <c r="CT123" i="18"/>
  <c r="CT119" i="18"/>
  <c r="CT105" i="18"/>
  <c r="CT59" i="18"/>
  <c r="CT85" i="18"/>
  <c r="CT93" i="18"/>
  <c r="CT99" i="18"/>
  <c r="CT49" i="18"/>
  <c r="CT50" i="18"/>
  <c r="CT43" i="18"/>
  <c r="CT7" i="18"/>
  <c r="CT257" i="18"/>
  <c r="CT259" i="18"/>
  <c r="CT120" i="18"/>
  <c r="CT324" i="18"/>
  <c r="CT343" i="18"/>
  <c r="CT339" i="18"/>
  <c r="CT132" i="18"/>
  <c r="CT325" i="18"/>
  <c r="CT32" i="18"/>
  <c r="CT160" i="18"/>
  <c r="CT341" i="18"/>
  <c r="CT287" i="18"/>
  <c r="CT60" i="18"/>
  <c r="CT188" i="18"/>
  <c r="CT335" i="18"/>
  <c r="CT334" i="18"/>
  <c r="CT332" i="18"/>
  <c r="CT304" i="18"/>
  <c r="CT285" i="18"/>
  <c r="CT262" i="18"/>
  <c r="CT272" i="18"/>
  <c r="CT258" i="18"/>
  <c r="CT214" i="18"/>
  <c r="CT189" i="18"/>
  <c r="CT224" i="18"/>
  <c r="CT219" i="18"/>
  <c r="CT186" i="18"/>
  <c r="CT147" i="18"/>
  <c r="CT154" i="18"/>
  <c r="CT150" i="18"/>
  <c r="CT110" i="18"/>
  <c r="CT111" i="18"/>
  <c r="CT118" i="18"/>
  <c r="CT114" i="18"/>
  <c r="CT94" i="18"/>
  <c r="CT97" i="18"/>
  <c r="CT83" i="18"/>
  <c r="CT91" i="18"/>
  <c r="CT75" i="18"/>
  <c r="CT47" i="18"/>
  <c r="CT45" i="18"/>
  <c r="CT33" i="18"/>
  <c r="CT27" i="18"/>
  <c r="CT276" i="18"/>
  <c r="CT8" i="18"/>
  <c r="CT136" i="18"/>
  <c r="CT337" i="18"/>
  <c r="CT353" i="18"/>
  <c r="CT20" i="18"/>
  <c r="CT148" i="18"/>
  <c r="CT275" i="18"/>
  <c r="CT48" i="18"/>
  <c r="CT176" i="18"/>
  <c r="CT223" i="18"/>
  <c r="CT303" i="18"/>
  <c r="CT76" i="18"/>
  <c r="CT204" i="18"/>
  <c r="CT351" i="18"/>
  <c r="CT350" i="18"/>
  <c r="CT330" i="18"/>
  <c r="CT311" i="18"/>
  <c r="CT297" i="18"/>
  <c r="CT288" i="18"/>
  <c r="CT253" i="18"/>
  <c r="CT269" i="18"/>
  <c r="CT237" i="18"/>
  <c r="CT209" i="18"/>
  <c r="CT236" i="18"/>
  <c r="CT218" i="18"/>
  <c r="CT207" i="18"/>
  <c r="CT181" i="18"/>
  <c r="CT187" i="18"/>
  <c r="CT173" i="18"/>
  <c r="CT190" i="18"/>
  <c r="CT143" i="18"/>
  <c r="CT106" i="18"/>
  <c r="CT107" i="18"/>
  <c r="CT103" i="18"/>
  <c r="CT89" i="18"/>
  <c r="CT95" i="18"/>
  <c r="CT78" i="18"/>
  <c r="CT79" i="18"/>
  <c r="CT65" i="18"/>
  <c r="CT41" i="18"/>
  <c r="CT42" i="18"/>
  <c r="CT31" i="18"/>
  <c r="CT23" i="18"/>
  <c r="CT235" i="18"/>
  <c r="CT24" i="18"/>
  <c r="CT152" i="18"/>
  <c r="CT264" i="18"/>
  <c r="CT229" i="18"/>
  <c r="CT36" i="18"/>
  <c r="CT164" i="18"/>
  <c r="CT321" i="18"/>
  <c r="CT64" i="18"/>
  <c r="CT192" i="18"/>
  <c r="CT243" i="18"/>
  <c r="CT319" i="18"/>
  <c r="CT92" i="18"/>
  <c r="CT220" i="18"/>
  <c r="CT317" i="18"/>
  <c r="CT348" i="18"/>
  <c r="CT327" i="18"/>
  <c r="CT314" i="18"/>
  <c r="CT300" i="18"/>
  <c r="CT281" i="18"/>
  <c r="CT252" i="18"/>
  <c r="CT263" i="18"/>
  <c r="CT256" i="18"/>
  <c r="CT203" i="18"/>
  <c r="CT234" i="18"/>
  <c r="CT213" i="18"/>
  <c r="CT202" i="18"/>
  <c r="CT163" i="18"/>
  <c r="CT177" i="18"/>
  <c r="CT166" i="18"/>
  <c r="CT169" i="18"/>
  <c r="CT138" i="18"/>
  <c r="CT139" i="18"/>
  <c r="CT102" i="18"/>
  <c r="CT146" i="18"/>
  <c r="CT87" i="18"/>
  <c r="CT73" i="18"/>
  <c r="CT67" i="18"/>
  <c r="CT74" i="18"/>
  <c r="CT58" i="18"/>
  <c r="CT39" i="18"/>
  <c r="CT37" i="18"/>
  <c r="CT21" i="18"/>
  <c r="CT17" i="18"/>
  <c r="CT248" i="18"/>
  <c r="CT40" i="18"/>
  <c r="CT168" i="18"/>
  <c r="CT344" i="18"/>
  <c r="CT232" i="18"/>
  <c r="CT52" i="18"/>
  <c r="CT180" i="18"/>
  <c r="CT245" i="18"/>
  <c r="CT80" i="18"/>
  <c r="CT208" i="18"/>
  <c r="CT289" i="18"/>
  <c r="CT227" i="18"/>
  <c r="CT108" i="18"/>
  <c r="CT228" i="18"/>
  <c r="CT320" i="18"/>
  <c r="CT346" i="18"/>
  <c r="CT326" i="18"/>
  <c r="CT306" i="18"/>
  <c r="CT295" i="18"/>
  <c r="CT282" i="18"/>
  <c r="CT247" i="18"/>
  <c r="CT249" i="18"/>
  <c r="CT265" i="18"/>
  <c r="CT222" i="18"/>
  <c r="CT199" i="18"/>
  <c r="CT206" i="18"/>
  <c r="CT193" i="18"/>
  <c r="CT175" i="18"/>
  <c r="CT182" i="18"/>
  <c r="CT185" i="18"/>
  <c r="CT162" i="18"/>
  <c r="CT117" i="18"/>
  <c r="CT113" i="18"/>
  <c r="CT130" i="18"/>
  <c r="CT131" i="18"/>
  <c r="CT70" i="18"/>
  <c r="CT66" i="18"/>
  <c r="CT57" i="18"/>
  <c r="CT86" i="18"/>
  <c r="CT46" i="18"/>
  <c r="CT15" i="18"/>
  <c r="CT25" i="18"/>
  <c r="CT38" i="18"/>
  <c r="CT22" i="18"/>
  <c r="CT293" i="18"/>
  <c r="CT72" i="18"/>
  <c r="CT200" i="18"/>
  <c r="CT323" i="18"/>
  <c r="CT331" i="18"/>
  <c r="CT84" i="18"/>
  <c r="CT212" i="18"/>
  <c r="CT296" i="18"/>
  <c r="CT112" i="18"/>
  <c r="CT260" i="18"/>
  <c r="CT340" i="18"/>
  <c r="CT12" i="18"/>
  <c r="CT140" i="18"/>
  <c r="CT267" i="18"/>
  <c r="CT352" i="18"/>
  <c r="CT342" i="18"/>
  <c r="CT322" i="18"/>
  <c r="CT302" i="18"/>
  <c r="CT290" i="18"/>
  <c r="CT278" i="18"/>
  <c r="CT270" i="18"/>
  <c r="CT240" i="18"/>
  <c r="CT246" i="18"/>
  <c r="CT217" i="18"/>
  <c r="CT194" i="18"/>
  <c r="CT195" i="18"/>
  <c r="CT179" i="18"/>
  <c r="CT170" i="18"/>
  <c r="CT171" i="18"/>
  <c r="CT183" i="18"/>
  <c r="CT157" i="18"/>
  <c r="CT101" i="18"/>
  <c r="CT141" i="18"/>
  <c r="CT109" i="18"/>
  <c r="CT126" i="18"/>
  <c r="CT82" i="18"/>
  <c r="CT54" i="18"/>
  <c r="CT55" i="18"/>
  <c r="CT81" i="18"/>
  <c r="CT19" i="18"/>
  <c r="CT10" i="18"/>
  <c r="CT11" i="18"/>
  <c r="CT29" i="18"/>
  <c r="CT13" i="18"/>
  <c r="CT315" i="18"/>
  <c r="CT88" i="18"/>
  <c r="CT216" i="18"/>
  <c r="CT225" i="18"/>
  <c r="CT271" i="18"/>
  <c r="CT100" i="18"/>
  <c r="CT273" i="18"/>
  <c r="CT347" i="18"/>
  <c r="CT128" i="18"/>
  <c r="CT261" i="18"/>
  <c r="CT312" i="18"/>
  <c r="CT28" i="18"/>
  <c r="CT156" i="18"/>
  <c r="CT299" i="18"/>
  <c r="CT349" i="18"/>
  <c r="CT318" i="18"/>
  <c r="CT301" i="18"/>
  <c r="CT279" i="18"/>
  <c r="CT274" i="18"/>
  <c r="CT268" i="18"/>
  <c r="CT238" i="18"/>
  <c r="CT233" i="18"/>
  <c r="CT215" i="18"/>
  <c r="CT230" i="18"/>
  <c r="CT226" i="18"/>
  <c r="CT174" i="18"/>
  <c r="CT165" i="18"/>
  <c r="CT161" i="18"/>
  <c r="CT178" i="18"/>
  <c r="CT133" i="18"/>
  <c r="CT129" i="18"/>
  <c r="CT125" i="18"/>
  <c r="CT137" i="18"/>
  <c r="CT121" i="18"/>
  <c r="CT61" i="18"/>
  <c r="CT90" i="18"/>
  <c r="CT98" i="18"/>
  <c r="CT63" i="18"/>
  <c r="CT14" i="18"/>
  <c r="CT35" i="18"/>
  <c r="CT51" i="18"/>
  <c r="CT9" i="18"/>
  <c r="CT6" i="18"/>
  <c r="CT239" i="18"/>
  <c r="CT104" i="18"/>
  <c r="CT305" i="18"/>
  <c r="CT244" i="18"/>
  <c r="CT336" i="18"/>
  <c r="CT116" i="18"/>
  <c r="CT292" i="18"/>
  <c r="CT16" i="18"/>
  <c r="CT144" i="18"/>
  <c r="CT283" i="18"/>
  <c r="CT255" i="18"/>
  <c r="CT44" i="18"/>
  <c r="CT172" i="18"/>
  <c r="CT328" i="18"/>
  <c r="CT231" i="18"/>
  <c r="CT167" i="18"/>
  <c r="CT69" i="18"/>
  <c r="CT184" i="18"/>
  <c r="CT308" i="18"/>
  <c r="CT345" i="18"/>
  <c r="CT198" i="18"/>
  <c r="CT127" i="18"/>
  <c r="CT53" i="18"/>
  <c r="CT307" i="18"/>
  <c r="CT291" i="18"/>
  <c r="CT329" i="18"/>
  <c r="CT210" i="18"/>
  <c r="CT134" i="18"/>
  <c r="CT34" i="18"/>
  <c r="CT309" i="18"/>
  <c r="CT124" i="18"/>
  <c r="CT313" i="18"/>
  <c r="CT211" i="18"/>
  <c r="CT135" i="18"/>
  <c r="CT30" i="18"/>
  <c r="CT68" i="18"/>
  <c r="CT251" i="18"/>
  <c r="CT298" i="18"/>
  <c r="CT191" i="18"/>
  <c r="CT142" i="18"/>
  <c r="CT18" i="18"/>
  <c r="CT196" i="18"/>
  <c r="CT333" i="18"/>
  <c r="CT286" i="18"/>
  <c r="CT153" i="18"/>
  <c r="CT77" i="18"/>
  <c r="CT26" i="18"/>
  <c r="CT280" i="18"/>
  <c r="CT250" i="18"/>
  <c r="CT149" i="18"/>
  <c r="CT71" i="18"/>
  <c r="CT277" i="18"/>
  <c r="CT96" i="18"/>
  <c r="CT254" i="18"/>
  <c r="CT145" i="18"/>
  <c r="CT62" i="18"/>
  <c r="CT56" i="18"/>
  <c r="CT241" i="18"/>
  <c r="BE344" i="18"/>
  <c r="BE348" i="18"/>
  <c r="BE341" i="18"/>
  <c r="BE322" i="18"/>
  <c r="BE314" i="18"/>
  <c r="BE302" i="18"/>
  <c r="BE290" i="18"/>
  <c r="BE291" i="18"/>
  <c r="BE276" i="18"/>
  <c r="BE249" i="18"/>
  <c r="BE275" i="18"/>
  <c r="BE261" i="18"/>
  <c r="BE243" i="18"/>
  <c r="BE260" i="18"/>
  <c r="BE229" i="18"/>
  <c r="BE195" i="18"/>
  <c r="BE228" i="18"/>
  <c r="BE213" i="18"/>
  <c r="BE226" i="18"/>
  <c r="BE214" i="18"/>
  <c r="BE159" i="18"/>
  <c r="BE190" i="18"/>
  <c r="BE180" i="18"/>
  <c r="BE164" i="18"/>
  <c r="BE175" i="18"/>
  <c r="BE160" i="18"/>
  <c r="BE101" i="18"/>
  <c r="BE132" i="18"/>
  <c r="BE116" i="18"/>
  <c r="BE143" i="18"/>
  <c r="BE121" i="18"/>
  <c r="BE92" i="18"/>
  <c r="BE79" i="18"/>
  <c r="BE76" i="18"/>
  <c r="BE87" i="18"/>
  <c r="BE72" i="18"/>
  <c r="BE94" i="18"/>
  <c r="BE41" i="18"/>
  <c r="BE51" i="18"/>
  <c r="BE37" i="18"/>
  <c r="BE33" i="18"/>
  <c r="BE342" i="18"/>
  <c r="BE346" i="18"/>
  <c r="BE337" i="18"/>
  <c r="BE333" i="18"/>
  <c r="BE311" i="18"/>
  <c r="BE296" i="18"/>
  <c r="BE287" i="18"/>
  <c r="BE284" i="18"/>
  <c r="BE281" i="18"/>
  <c r="BE286" i="18"/>
  <c r="BE299" i="18"/>
  <c r="BE244" i="18"/>
  <c r="BE242" i="18"/>
  <c r="BE259" i="18"/>
  <c r="BE223" i="18"/>
  <c r="BE238" i="18"/>
  <c r="BE225" i="18"/>
  <c r="BE206" i="18"/>
  <c r="BE215" i="18"/>
  <c r="BE209" i="18"/>
  <c r="BE153" i="18"/>
  <c r="BE188" i="18"/>
  <c r="BE167" i="18"/>
  <c r="BE151" i="18"/>
  <c r="BE169" i="18"/>
  <c r="BE146" i="18"/>
  <c r="BE135" i="18"/>
  <c r="BE119" i="18"/>
  <c r="BE102" i="18"/>
  <c r="BE137" i="18"/>
  <c r="BE111" i="18"/>
  <c r="BE82" i="18"/>
  <c r="BE73" i="18"/>
  <c r="BE63" i="18"/>
  <c r="BE74" i="18"/>
  <c r="BE59" i="18"/>
  <c r="BE89" i="18"/>
  <c r="BE34" i="18"/>
  <c r="BE43" i="18"/>
  <c r="BE48" i="18"/>
  <c r="BE27" i="18"/>
  <c r="BE24" i="18"/>
  <c r="BE14" i="18"/>
  <c r="BE349" i="18"/>
  <c r="BE347" i="18"/>
  <c r="BE334" i="18"/>
  <c r="BE325" i="18"/>
  <c r="BE327" i="18"/>
  <c r="BE313" i="18"/>
  <c r="BE321" i="18"/>
  <c r="BE297" i="18"/>
  <c r="BE279" i="18"/>
  <c r="BE278" i="18"/>
  <c r="BE283" i="18"/>
  <c r="BE298" i="18"/>
  <c r="BE264" i="18"/>
  <c r="BE236" i="18"/>
  <c r="BE254" i="18"/>
  <c r="BE212" i="18"/>
  <c r="BE237" i="18"/>
  <c r="BE224" i="18"/>
  <c r="BE204" i="18"/>
  <c r="BE202" i="18"/>
  <c r="BE199" i="18"/>
  <c r="BE189" i="18"/>
  <c r="BE183" i="18"/>
  <c r="BE161" i="18"/>
  <c r="BE185" i="18"/>
  <c r="BE162" i="18"/>
  <c r="BE145" i="18"/>
  <c r="BE129" i="18"/>
  <c r="BE113" i="18"/>
  <c r="BE144" i="18"/>
  <c r="BE127" i="18"/>
  <c r="BE105" i="18"/>
  <c r="BE80" i="18"/>
  <c r="BE66" i="18"/>
  <c r="BE88" i="18"/>
  <c r="BE69" i="18"/>
  <c r="BE95" i="18"/>
  <c r="BE83" i="18"/>
  <c r="BE29" i="18"/>
  <c r="BE31" i="18"/>
  <c r="BE40" i="18"/>
  <c r="BE21" i="18"/>
  <c r="BE15" i="18"/>
  <c r="BE6" i="18"/>
  <c r="BE345" i="18"/>
  <c r="BE343" i="18"/>
  <c r="BE331" i="18"/>
  <c r="BE324" i="18"/>
  <c r="BE317" i="18"/>
  <c r="BE306" i="18"/>
  <c r="BE310" i="18"/>
  <c r="BE293" i="18"/>
  <c r="BE289" i="18"/>
  <c r="BE271" i="18"/>
  <c r="BE282" i="18"/>
  <c r="BE273" i="18"/>
  <c r="BE258" i="18"/>
  <c r="BE248" i="18"/>
  <c r="BE252" i="18"/>
  <c r="BE198" i="18"/>
  <c r="BE220" i="18"/>
  <c r="BE219" i="18"/>
  <c r="BE216" i="18"/>
  <c r="BE200" i="18"/>
  <c r="BE193" i="18"/>
  <c r="BE184" i="18"/>
  <c r="BE177" i="18"/>
  <c r="BE154" i="18"/>
  <c r="BE178" i="18"/>
  <c r="BE157" i="18"/>
  <c r="BE138" i="18"/>
  <c r="BE122" i="18"/>
  <c r="BE103" i="18"/>
  <c r="BE130" i="18"/>
  <c r="BE114" i="18"/>
  <c r="BE139" i="18"/>
  <c r="BE67" i="18"/>
  <c r="BE64" i="18"/>
  <c r="BE75" i="18"/>
  <c r="BE60" i="18"/>
  <c r="BE84" i="18"/>
  <c r="BE77" i="18"/>
  <c r="BE22" i="18"/>
  <c r="BE17" i="18"/>
  <c r="BE28" i="18"/>
  <c r="BE18" i="18"/>
  <c r="BE9" i="18"/>
  <c r="BE35" i="18"/>
  <c r="BE350" i="18"/>
  <c r="BE323" i="18"/>
  <c r="BE340" i="18"/>
  <c r="BE318" i="18"/>
  <c r="BE328" i="18"/>
  <c r="BE309" i="18"/>
  <c r="BE307" i="18"/>
  <c r="BE288" i="18"/>
  <c r="BE274" i="18"/>
  <c r="BE262" i="18"/>
  <c r="BE269" i="18"/>
  <c r="BE267" i="18"/>
  <c r="BE253" i="18"/>
  <c r="BE247" i="18"/>
  <c r="BE241" i="18"/>
  <c r="BE217" i="18"/>
  <c r="BE208" i="18"/>
  <c r="BE201" i="18"/>
  <c r="BE197" i="18"/>
  <c r="BE234" i="18"/>
  <c r="BE186" i="18"/>
  <c r="BE165" i="18"/>
  <c r="BE155" i="18"/>
  <c r="BE179" i="18"/>
  <c r="BE163" i="18"/>
  <c r="BE187" i="18"/>
  <c r="BE123" i="18"/>
  <c r="BE106" i="18"/>
  <c r="BE131" i="18"/>
  <c r="BE115" i="18"/>
  <c r="BE142" i="18"/>
  <c r="BE124" i="18"/>
  <c r="BE55" i="18"/>
  <c r="BE90" i="18"/>
  <c r="BE57" i="18"/>
  <c r="BE96" i="18"/>
  <c r="BE65" i="18"/>
  <c r="BE68" i="18"/>
  <c r="BE52" i="18"/>
  <c r="BE50" i="18"/>
  <c r="BE13" i="18"/>
  <c r="BE46" i="18"/>
  <c r="BE23" i="18"/>
  <c r="BE7" i="18"/>
  <c r="BE351" i="18"/>
  <c r="BE338" i="18"/>
  <c r="BE339" i="18"/>
  <c r="BE312" i="18"/>
  <c r="BE319" i="18"/>
  <c r="BE308" i="18"/>
  <c r="BE305" i="18"/>
  <c r="BE285" i="18"/>
  <c r="BE280" i="18"/>
  <c r="BE251" i="18"/>
  <c r="BE268" i="18"/>
  <c r="BE265" i="18"/>
  <c r="BE266" i="18"/>
  <c r="BE246" i="18"/>
  <c r="BE233" i="18"/>
  <c r="BE211" i="18"/>
  <c r="BE194" i="18"/>
  <c r="BE191" i="18"/>
  <c r="BE231" i="18"/>
  <c r="BE232" i="18"/>
  <c r="BE181" i="18"/>
  <c r="BE158" i="18"/>
  <c r="BE149" i="18"/>
  <c r="BE173" i="18"/>
  <c r="BE150" i="18"/>
  <c r="BE174" i="18"/>
  <c r="BE117" i="18"/>
  <c r="BE104" i="18"/>
  <c r="BE125" i="18"/>
  <c r="BE109" i="18"/>
  <c r="BE140" i="18"/>
  <c r="BE110" i="18"/>
  <c r="BE97" i="18"/>
  <c r="BE85" i="18"/>
  <c r="BE98" i="18"/>
  <c r="BE86" i="18"/>
  <c r="BE58" i="18"/>
  <c r="BE56" i="18"/>
  <c r="BE44" i="18"/>
  <c r="BE45" i="18"/>
  <c r="BE47" i="18"/>
  <c r="BE38" i="18"/>
  <c r="BE12" i="18"/>
  <c r="BE353" i="18"/>
  <c r="BE329" i="18"/>
  <c r="BE336" i="18"/>
  <c r="BE326" i="18"/>
  <c r="BE315" i="18"/>
  <c r="BE304" i="18"/>
  <c r="BE301" i="18"/>
  <c r="BE303" i="18"/>
  <c r="BE277" i="18"/>
  <c r="BE250" i="18"/>
  <c r="BE295" i="18"/>
  <c r="BE255" i="18"/>
  <c r="BE245" i="18"/>
  <c r="BE240" i="18"/>
  <c r="BE230" i="18"/>
  <c r="BE205" i="18"/>
  <c r="BE192" i="18"/>
  <c r="BE218" i="18"/>
  <c r="BE227" i="18"/>
  <c r="BE221" i="18"/>
  <c r="BE171" i="18"/>
  <c r="BE156" i="18"/>
  <c r="BE182" i="18"/>
  <c r="BE166" i="18"/>
  <c r="BE148" i="18"/>
  <c r="BE172" i="18"/>
  <c r="BE107" i="18"/>
  <c r="BE134" i="18"/>
  <c r="BE118" i="18"/>
  <c r="BE100" i="18"/>
  <c r="BE126" i="18"/>
  <c r="BE108" i="18"/>
  <c r="BE91" i="18"/>
  <c r="BE78" i="18"/>
  <c r="BE93" i="18"/>
  <c r="BE81" i="18"/>
  <c r="BE53" i="18"/>
  <c r="BE49" i="18"/>
  <c r="BE32" i="18"/>
  <c r="BE42" i="18"/>
  <c r="BE39" i="18"/>
  <c r="BE36" i="18"/>
  <c r="BE20" i="18"/>
  <c r="BE352" i="18"/>
  <c r="BE294" i="18"/>
  <c r="BE210" i="18"/>
  <c r="BE176" i="18"/>
  <c r="BE61" i="18"/>
  <c r="BE19" i="18"/>
  <c r="BE335" i="18"/>
  <c r="BE263" i="18"/>
  <c r="BE207" i="18"/>
  <c r="BE147" i="18"/>
  <c r="BE54" i="18"/>
  <c r="BE16" i="18"/>
  <c r="BE330" i="18"/>
  <c r="BE272" i="18"/>
  <c r="BE203" i="18"/>
  <c r="BE136" i="18"/>
  <c r="BE62" i="18"/>
  <c r="BE26" i="18"/>
  <c r="BE320" i="18"/>
  <c r="BE270" i="18"/>
  <c r="BE235" i="18"/>
  <c r="BE120" i="18"/>
  <c r="BE99" i="18"/>
  <c r="BE25" i="18"/>
  <c r="BE332" i="18"/>
  <c r="BE256" i="18"/>
  <c r="BE196" i="18"/>
  <c r="BE141" i="18"/>
  <c r="BE71" i="18"/>
  <c r="BE30" i="18"/>
  <c r="BE300" i="18"/>
  <c r="BE257" i="18"/>
  <c r="BE170" i="18"/>
  <c r="BE128" i="18"/>
  <c r="BE70" i="18"/>
  <c r="BE10" i="18"/>
  <c r="BE316" i="18"/>
  <c r="BE239" i="18"/>
  <c r="BE168" i="18"/>
  <c r="BE112" i="18"/>
  <c r="BE11" i="18"/>
  <c r="BE292" i="18"/>
  <c r="BE222" i="18"/>
  <c r="BE152" i="18"/>
  <c r="BE133" i="18"/>
  <c r="BE8" i="18"/>
  <c r="BQ344" i="18"/>
  <c r="BQ333" i="18"/>
  <c r="BQ328" i="18"/>
  <c r="BQ346" i="18"/>
  <c r="BQ341" i="18"/>
  <c r="BQ305" i="18"/>
  <c r="BQ304" i="18"/>
  <c r="BQ289" i="18"/>
  <c r="BQ293" i="18"/>
  <c r="BQ273" i="18"/>
  <c r="BQ286" i="18"/>
  <c r="BQ262" i="18"/>
  <c r="BQ245" i="18"/>
  <c r="BQ246" i="18"/>
  <c r="BQ261" i="18"/>
  <c r="BQ234" i="18"/>
  <c r="BQ226" i="18"/>
  <c r="BQ193" i="18"/>
  <c r="BQ211" i="18"/>
  <c r="BQ229" i="18"/>
  <c r="BQ179" i="18"/>
  <c r="BQ163" i="18"/>
  <c r="BQ189" i="18"/>
  <c r="BQ186" i="18"/>
  <c r="BQ165" i="18"/>
  <c r="BQ182" i="18"/>
  <c r="BQ128" i="18"/>
  <c r="BQ114" i="18"/>
  <c r="BQ105" i="18"/>
  <c r="BQ123" i="18"/>
  <c r="BQ106" i="18"/>
  <c r="BQ131" i="18"/>
  <c r="BQ74" i="18"/>
  <c r="BQ95" i="18"/>
  <c r="BQ83" i="18"/>
  <c r="BQ67" i="18"/>
  <c r="BQ75" i="18"/>
  <c r="BQ349" i="18"/>
  <c r="BQ327" i="18"/>
  <c r="BQ329" i="18"/>
  <c r="BQ319" i="18"/>
  <c r="BQ324" i="18"/>
  <c r="BQ301" i="18"/>
  <c r="BQ302" i="18"/>
  <c r="BQ297" i="18"/>
  <c r="BQ292" i="18"/>
  <c r="BQ270" i="18"/>
  <c r="BQ283" i="18"/>
  <c r="BQ251" i="18"/>
  <c r="BQ240" i="18"/>
  <c r="BQ260" i="18"/>
  <c r="BQ244" i="18"/>
  <c r="BQ232" i="18"/>
  <c r="BQ215" i="18"/>
  <c r="BQ237" i="18"/>
  <c r="BQ205" i="18"/>
  <c r="BQ228" i="18"/>
  <c r="BQ173" i="18"/>
  <c r="BQ150" i="18"/>
  <c r="BQ187" i="18"/>
  <c r="BQ181" i="18"/>
  <c r="BQ158" i="18"/>
  <c r="BQ180" i="18"/>
  <c r="BQ115" i="18"/>
  <c r="BQ112" i="18"/>
  <c r="BQ139" i="18"/>
  <c r="BQ117" i="18"/>
  <c r="BQ104" i="18"/>
  <c r="BQ125" i="18"/>
  <c r="BQ69" i="18"/>
  <c r="BQ84" i="18"/>
  <c r="BQ77" i="18"/>
  <c r="BQ345" i="18"/>
  <c r="BQ339" i="18"/>
  <c r="BQ335" i="18"/>
  <c r="BQ315" i="18"/>
  <c r="BQ325" i="18"/>
  <c r="BQ318" i="18"/>
  <c r="BQ296" i="18"/>
  <c r="BQ310" i="18"/>
  <c r="BQ288" i="18"/>
  <c r="BQ267" i="18"/>
  <c r="BQ282" i="18"/>
  <c r="BQ250" i="18"/>
  <c r="BQ248" i="18"/>
  <c r="BQ259" i="18"/>
  <c r="BQ231" i="18"/>
  <c r="BQ216" i="18"/>
  <c r="BQ202" i="18"/>
  <c r="BQ223" i="18"/>
  <c r="BQ195" i="18"/>
  <c r="BQ225" i="18"/>
  <c r="BQ166" i="18"/>
  <c r="BQ148" i="18"/>
  <c r="BQ174" i="18"/>
  <c r="BQ171" i="18"/>
  <c r="BQ156" i="18"/>
  <c r="BQ167" i="18"/>
  <c r="BQ109" i="18"/>
  <c r="BQ99" i="18"/>
  <c r="BQ133" i="18"/>
  <c r="BQ107" i="18"/>
  <c r="BQ134" i="18"/>
  <c r="BQ118" i="18"/>
  <c r="BQ71" i="18"/>
  <c r="BQ70" i="18"/>
  <c r="BQ90" i="18"/>
  <c r="BQ352" i="18"/>
  <c r="BQ350" i="18"/>
  <c r="BQ331" i="18"/>
  <c r="BQ311" i="18"/>
  <c r="BQ317" i="18"/>
  <c r="BQ300" i="18"/>
  <c r="BQ291" i="18"/>
  <c r="BQ298" i="18"/>
  <c r="BQ272" i="18"/>
  <c r="BQ255" i="18"/>
  <c r="BQ276" i="18"/>
  <c r="BQ264" i="18"/>
  <c r="BQ241" i="18"/>
  <c r="BQ252" i="18"/>
  <c r="BQ213" i="18"/>
  <c r="BQ197" i="18"/>
  <c r="BQ221" i="18"/>
  <c r="BQ198" i="18"/>
  <c r="BQ210" i="18"/>
  <c r="BQ219" i="18"/>
  <c r="BQ151" i="18"/>
  <c r="BQ169" i="18"/>
  <c r="BQ160" i="18"/>
  <c r="BQ153" i="18"/>
  <c r="BQ177" i="18"/>
  <c r="BQ154" i="18"/>
  <c r="BQ145" i="18"/>
  <c r="BQ140" i="18"/>
  <c r="BQ110" i="18"/>
  <c r="BQ135" i="18"/>
  <c r="BQ119" i="18"/>
  <c r="BQ102" i="18"/>
  <c r="BQ86" i="18"/>
  <c r="BQ91" i="18"/>
  <c r="BQ78" i="18"/>
  <c r="BQ338" i="18"/>
  <c r="BQ337" i="18"/>
  <c r="BQ330" i="18"/>
  <c r="BQ342" i="18"/>
  <c r="BQ312" i="18"/>
  <c r="BQ320" i="18"/>
  <c r="BQ284" i="18"/>
  <c r="BQ290" i="18"/>
  <c r="BQ269" i="18"/>
  <c r="BQ280" i="18"/>
  <c r="BQ278" i="18"/>
  <c r="BQ258" i="18"/>
  <c r="BQ266" i="18"/>
  <c r="BQ243" i="18"/>
  <c r="BQ206" i="18"/>
  <c r="BQ233" i="18"/>
  <c r="BQ214" i="18"/>
  <c r="BQ238" i="18"/>
  <c r="BQ208" i="18"/>
  <c r="BQ207" i="18"/>
  <c r="BQ185" i="18"/>
  <c r="BQ162" i="18"/>
  <c r="BQ146" i="18"/>
  <c r="BQ196" i="18"/>
  <c r="BQ168" i="18"/>
  <c r="BQ152" i="18"/>
  <c r="BQ143" i="18"/>
  <c r="BQ126" i="18"/>
  <c r="BQ108" i="18"/>
  <c r="BQ129" i="18"/>
  <c r="BQ113" i="18"/>
  <c r="BQ98" i="18"/>
  <c r="BQ81" i="18"/>
  <c r="BQ92" i="18"/>
  <c r="BQ79" i="18"/>
  <c r="BQ76" i="18"/>
  <c r="BQ351" i="18"/>
  <c r="BQ347" i="18"/>
  <c r="BQ340" i="18"/>
  <c r="BQ326" i="18"/>
  <c r="BQ321" i="18"/>
  <c r="BQ307" i="18"/>
  <c r="BQ309" i="18"/>
  <c r="BQ279" i="18"/>
  <c r="BQ287" i="18"/>
  <c r="BQ268" i="18"/>
  <c r="BQ281" i="18"/>
  <c r="BQ271" i="18"/>
  <c r="BQ256" i="18"/>
  <c r="BQ257" i="18"/>
  <c r="BQ242" i="18"/>
  <c r="BQ204" i="18"/>
  <c r="BQ230" i="18"/>
  <c r="BQ209" i="18"/>
  <c r="BQ222" i="18"/>
  <c r="BQ194" i="18"/>
  <c r="BQ201" i="18"/>
  <c r="BQ178" i="18"/>
  <c r="BQ157" i="18"/>
  <c r="BQ190" i="18"/>
  <c r="BQ184" i="18"/>
  <c r="BQ155" i="18"/>
  <c r="BQ144" i="18"/>
  <c r="BQ137" i="18"/>
  <c r="BQ121" i="18"/>
  <c r="BQ138" i="18"/>
  <c r="BQ122" i="18"/>
  <c r="BQ103" i="18"/>
  <c r="BQ93" i="18"/>
  <c r="BQ72" i="18"/>
  <c r="BQ94" i="18"/>
  <c r="BQ82" i="18"/>
  <c r="BQ73" i="18"/>
  <c r="BQ343" i="18"/>
  <c r="BQ323" i="18"/>
  <c r="BQ275" i="18"/>
  <c r="BQ247" i="18"/>
  <c r="BQ199" i="18"/>
  <c r="BQ176" i="18"/>
  <c r="BQ149" i="18"/>
  <c r="BQ136" i="18"/>
  <c r="BQ96" i="18"/>
  <c r="BQ80" i="18"/>
  <c r="BQ336" i="18"/>
  <c r="BQ306" i="18"/>
  <c r="BQ265" i="18"/>
  <c r="BQ254" i="18"/>
  <c r="BQ212" i="18"/>
  <c r="BQ175" i="18"/>
  <c r="BQ161" i="18"/>
  <c r="BQ101" i="18"/>
  <c r="BQ88" i="18"/>
  <c r="BQ332" i="18"/>
  <c r="BQ308" i="18"/>
  <c r="BQ274" i="18"/>
  <c r="BQ236" i="18"/>
  <c r="BQ217" i="18"/>
  <c r="BQ147" i="18"/>
  <c r="BQ130" i="18"/>
  <c r="BQ120" i="18"/>
  <c r="BQ334" i="18"/>
  <c r="BQ294" i="18"/>
  <c r="BQ277" i="18"/>
  <c r="BQ218" i="18"/>
  <c r="BQ220" i="18"/>
  <c r="BQ172" i="18"/>
  <c r="BQ100" i="18"/>
  <c r="BQ132" i="18"/>
  <c r="BQ97" i="18"/>
  <c r="BQ313" i="18"/>
  <c r="BQ295" i="18"/>
  <c r="BQ263" i="18"/>
  <c r="BQ235" i="18"/>
  <c r="BQ192" i="18"/>
  <c r="BQ188" i="18"/>
  <c r="BQ127" i="18"/>
  <c r="BQ141" i="18"/>
  <c r="BQ66" i="18"/>
  <c r="BQ314" i="18"/>
  <c r="BQ299" i="18"/>
  <c r="BQ249" i="18"/>
  <c r="BQ203" i="18"/>
  <c r="BQ224" i="18"/>
  <c r="BQ159" i="18"/>
  <c r="BQ142" i="18"/>
  <c r="BQ116" i="18"/>
  <c r="BQ89" i="18"/>
  <c r="BQ353" i="18"/>
  <c r="BQ316" i="18"/>
  <c r="BQ303" i="18"/>
  <c r="BQ253" i="18"/>
  <c r="BQ227" i="18"/>
  <c r="BQ191" i="18"/>
  <c r="BQ170" i="18"/>
  <c r="BQ111" i="18"/>
  <c r="BQ87" i="18"/>
  <c r="BQ68" i="18"/>
  <c r="BQ348" i="18"/>
  <c r="BQ322" i="18"/>
  <c r="BQ285" i="18"/>
  <c r="BQ239" i="18"/>
  <c r="BQ200" i="18"/>
  <c r="BQ164" i="18"/>
  <c r="BQ183" i="18"/>
  <c r="BQ124" i="18"/>
  <c r="BQ85" i="18"/>
  <c r="AU338" i="18"/>
  <c r="AU326" i="18"/>
  <c r="AU282" i="18"/>
  <c r="AU258" i="18"/>
  <c r="AU242" i="18"/>
  <c r="AU220" i="18"/>
  <c r="AU192" i="18"/>
  <c r="AU176" i="18"/>
  <c r="AU149" i="18"/>
  <c r="AU160" i="18"/>
  <c r="AU128" i="18"/>
  <c r="AU113" i="18"/>
  <c r="AU136" i="18"/>
  <c r="AU137" i="18"/>
  <c r="AU104" i="18"/>
  <c r="AU116" i="18"/>
  <c r="AU96" i="18"/>
  <c r="AU92" i="18"/>
  <c r="AU28" i="18"/>
  <c r="AU52" i="18"/>
  <c r="AU9" i="18"/>
  <c r="AU346" i="18"/>
  <c r="AU336" i="18"/>
  <c r="AU333" i="18"/>
  <c r="AU318" i="18"/>
  <c r="AU306" i="18"/>
  <c r="AU302" i="18"/>
  <c r="AU270" i="18"/>
  <c r="AU205" i="18"/>
  <c r="AU234" i="18"/>
  <c r="AU193" i="18"/>
  <c r="AU173" i="18"/>
  <c r="AU152" i="18"/>
  <c r="AU105" i="18"/>
  <c r="AU76" i="18"/>
  <c r="AU49" i="18"/>
  <c r="AU17" i="18"/>
  <c r="AU8" i="18"/>
  <c r="AU257" i="18"/>
  <c r="AU18" i="18"/>
  <c r="AU146" i="18"/>
  <c r="AU232" i="18"/>
  <c r="AU75" i="18"/>
  <c r="AU353" i="18"/>
  <c r="AU78" i="18"/>
  <c r="AU352" i="18"/>
  <c r="AU300" i="18"/>
  <c r="AU288" i="18"/>
  <c r="AU266" i="18"/>
  <c r="AU240" i="18"/>
  <c r="AU200" i="18"/>
  <c r="AU153" i="18"/>
  <c r="AU165" i="18"/>
  <c r="AU177" i="18"/>
  <c r="AU129" i="18"/>
  <c r="AU140" i="18"/>
  <c r="AU68" i="18"/>
  <c r="AU77" i="18"/>
  <c r="AU48" i="18"/>
  <c r="AU21" i="18"/>
  <c r="AU350" i="18"/>
  <c r="AU334" i="18"/>
  <c r="AU301" i="18"/>
  <c r="AU297" i="18"/>
  <c r="AU285" i="18"/>
  <c r="AU294" i="18"/>
  <c r="AU274" i="18"/>
  <c r="AU278" i="18"/>
  <c r="AU262" i="18"/>
  <c r="AU256" i="18"/>
  <c r="AU213" i="18"/>
  <c r="AU226" i="18"/>
  <c r="AU181" i="18"/>
  <c r="AU196" i="18"/>
  <c r="AU180" i="18"/>
  <c r="AU145" i="18"/>
  <c r="AU117" i="18"/>
  <c r="AU141" i="18"/>
  <c r="AU108" i="18"/>
  <c r="AU61" i="18"/>
  <c r="AU85" i="18"/>
  <c r="AU81" i="18"/>
  <c r="AU36" i="18"/>
  <c r="AU44" i="18"/>
  <c r="AU25" i="18"/>
  <c r="AU289" i="18"/>
  <c r="AU114" i="18"/>
  <c r="AU348" i="18"/>
  <c r="AU330" i="18"/>
  <c r="AU298" i="18"/>
  <c r="AU290" i="18"/>
  <c r="AU238" i="18"/>
  <c r="AU253" i="18"/>
  <c r="AU201" i="18"/>
  <c r="AU212" i="18"/>
  <c r="AU208" i="18"/>
  <c r="AU172" i="18"/>
  <c r="AU169" i="18"/>
  <c r="AU144" i="18"/>
  <c r="AU120" i="18"/>
  <c r="AU132" i="18"/>
  <c r="AU133" i="18"/>
  <c r="AU60" i="18"/>
  <c r="AU84" i="18"/>
  <c r="AU57" i="18"/>
  <c r="AU80" i="18"/>
  <c r="AU65" i="18"/>
  <c r="AU41" i="18"/>
  <c r="AU45" i="18"/>
  <c r="AU34" i="18"/>
  <c r="AU162" i="18"/>
  <c r="AU261" i="18"/>
  <c r="AU43" i="18"/>
  <c r="AU83" i="18"/>
  <c r="AU340" i="18"/>
  <c r="AU67" i="18"/>
  <c r="AU215" i="18"/>
  <c r="AU94" i="18"/>
  <c r="AU349" i="18"/>
  <c r="AU332" i="18"/>
  <c r="AU322" i="18"/>
  <c r="AU272" i="18"/>
  <c r="AU250" i="18"/>
  <c r="AU217" i="18"/>
  <c r="AU224" i="18"/>
  <c r="AU221" i="18"/>
  <c r="AU148" i="18"/>
  <c r="AU188" i="18"/>
  <c r="AU189" i="18"/>
  <c r="AU168" i="18"/>
  <c r="AU112" i="18"/>
  <c r="AU109" i="18"/>
  <c r="AU56" i="18"/>
  <c r="AU53" i="18"/>
  <c r="AU40" i="18"/>
  <c r="AU37" i="18"/>
  <c r="AU20" i="18"/>
  <c r="AU321" i="18"/>
  <c r="AU82" i="18"/>
  <c r="AU210" i="18"/>
  <c r="AU287" i="18"/>
  <c r="AU248" i="18"/>
  <c r="AU35" i="18"/>
  <c r="AU14" i="18"/>
  <c r="AU142" i="18"/>
  <c r="AU329" i="18"/>
  <c r="AU317" i="18"/>
  <c r="AU304" i="18"/>
  <c r="AU320" i="18"/>
  <c r="AU269" i="18"/>
  <c r="AU204" i="18"/>
  <c r="AU216" i="18"/>
  <c r="AU197" i="18"/>
  <c r="AU209" i="18"/>
  <c r="AU185" i="18"/>
  <c r="AU156" i="18"/>
  <c r="AU101" i="18"/>
  <c r="AU125" i="18"/>
  <c r="AU121" i="18"/>
  <c r="AU73" i="18"/>
  <c r="AU69" i="18"/>
  <c r="AU89" i="18"/>
  <c r="AU33" i="18"/>
  <c r="AU16" i="18"/>
  <c r="AU130" i="18"/>
  <c r="AU283" i="18"/>
  <c r="AU244" i="18"/>
  <c r="AU243" i="18"/>
  <c r="AU155" i="18"/>
  <c r="AU263" i="18"/>
  <c r="AU62" i="18"/>
  <c r="AU342" i="18"/>
  <c r="AU314" i="18"/>
  <c r="AU310" i="18"/>
  <c r="AU286" i="18"/>
  <c r="AU254" i="18"/>
  <c r="AU246" i="18"/>
  <c r="AU230" i="18"/>
  <c r="AU237" i="18"/>
  <c r="AU164" i="18"/>
  <c r="AU161" i="18"/>
  <c r="AU184" i="18"/>
  <c r="AU157" i="18"/>
  <c r="AU100" i="18"/>
  <c r="AU124" i="18"/>
  <c r="AU97" i="18"/>
  <c r="AU72" i="18"/>
  <c r="AU93" i="18"/>
  <c r="AU64" i="18"/>
  <c r="AU88" i="18"/>
  <c r="AU29" i="18"/>
  <c r="AU24" i="18"/>
  <c r="AU13" i="18"/>
  <c r="AU32" i="18"/>
  <c r="AU12" i="18"/>
  <c r="AU225" i="18"/>
  <c r="AU239" i="18"/>
  <c r="AU50" i="18"/>
  <c r="AU178" i="18"/>
  <c r="AU98" i="18"/>
  <c r="AU236" i="18"/>
  <c r="AU47" i="18"/>
  <c r="AU158" i="18"/>
  <c r="AU191" i="18"/>
  <c r="AU175" i="18"/>
  <c r="AU303" i="18"/>
  <c r="AU90" i="18"/>
  <c r="AU218" i="18"/>
  <c r="AU328" i="18"/>
  <c r="AU268" i="18"/>
  <c r="AU275" i="18"/>
  <c r="AU70" i="18"/>
  <c r="AU198" i="18"/>
  <c r="AU143" i="18"/>
  <c r="AU319" i="18"/>
  <c r="AU227" i="18"/>
  <c r="AU231" i="18"/>
  <c r="AU335" i="18"/>
  <c r="AU115" i="18"/>
  <c r="AU273" i="18"/>
  <c r="AU10" i="18"/>
  <c r="AU138" i="18"/>
  <c r="AU79" i="18"/>
  <c r="AU167" i="18"/>
  <c r="AU324" i="18"/>
  <c r="AU291" i="18"/>
  <c r="AU63" i="18"/>
  <c r="AU316" i="18"/>
  <c r="AU118" i="18"/>
  <c r="AU280" i="18"/>
  <c r="AU31" i="18"/>
  <c r="AU315" i="18"/>
  <c r="AU296" i="18"/>
  <c r="AU171" i="18"/>
  <c r="AU284" i="18"/>
  <c r="AU249" i="18"/>
  <c r="AU325" i="18"/>
  <c r="AU174" i="18"/>
  <c r="AU15" i="18"/>
  <c r="AU139" i="18"/>
  <c r="AU252" i="18"/>
  <c r="AU351" i="18"/>
  <c r="AU264" i="18"/>
  <c r="AU7" i="18"/>
  <c r="AU87" i="18"/>
  <c r="AU235" i="18"/>
  <c r="AU58" i="18"/>
  <c r="AU186" i="18"/>
  <c r="AU327" i="18"/>
  <c r="AU95" i="18"/>
  <c r="AU265" i="18"/>
  <c r="AU110" i="18"/>
  <c r="AU190" i="18"/>
  <c r="AU312" i="18"/>
  <c r="AU199" i="18"/>
  <c r="AU251" i="18"/>
  <c r="AU183" i="18"/>
  <c r="AU295" i="18"/>
  <c r="AU305" i="18"/>
  <c r="AU106" i="18"/>
  <c r="AU341" i="18"/>
  <c r="AU219" i="18"/>
  <c r="AU281" i="18"/>
  <c r="AU228" i="18"/>
  <c r="AU229" i="18"/>
  <c r="AU267" i="18"/>
  <c r="AU86" i="18"/>
  <c r="AU214" i="18"/>
  <c r="AU11" i="18"/>
  <c r="AU276" i="18"/>
  <c r="AU30" i="18"/>
  <c r="AU123" i="18"/>
  <c r="AU311" i="18"/>
  <c r="AU299" i="18"/>
  <c r="AU26" i="18"/>
  <c r="AU154" i="18"/>
  <c r="AU51" i="18"/>
  <c r="AU99" i="18"/>
  <c r="AU71" i="18"/>
  <c r="AU151" i="18"/>
  <c r="AU194" i="18"/>
  <c r="AU323" i="18"/>
  <c r="AU163" i="18"/>
  <c r="AU308" i="18"/>
  <c r="AU126" i="18"/>
  <c r="AU259" i="18"/>
  <c r="AU277" i="18"/>
  <c r="AU27" i="18"/>
  <c r="AU337" i="18"/>
  <c r="AU74" i="18"/>
  <c r="AU202" i="18"/>
  <c r="AU293" i="18"/>
  <c r="AU260" i="18"/>
  <c r="AU223" i="18"/>
  <c r="AU54" i="18"/>
  <c r="AU182" i="18"/>
  <c r="AU91" i="18"/>
  <c r="AU135" i="18"/>
  <c r="AU211" i="18"/>
  <c r="AU119" i="18"/>
  <c r="AU347" i="18"/>
  <c r="AU222" i="18"/>
  <c r="AU147" i="18"/>
  <c r="AU46" i="18"/>
  <c r="AU206" i="18"/>
  <c r="AU207" i="18"/>
  <c r="AU107" i="18"/>
  <c r="AU122" i="18"/>
  <c r="AU39" i="18"/>
  <c r="AU247" i="18"/>
  <c r="AU102" i="18"/>
  <c r="AU19" i="18"/>
  <c r="AU344" i="18"/>
  <c r="AU23" i="18"/>
  <c r="AU66" i="18"/>
  <c r="AU339" i="18"/>
  <c r="AU59" i="18"/>
  <c r="AU131" i="18"/>
  <c r="AU313" i="18"/>
  <c r="AU255" i="18"/>
  <c r="AU241" i="18"/>
  <c r="AU42" i="18"/>
  <c r="AU170" i="18"/>
  <c r="AU292" i="18"/>
  <c r="AU159" i="18"/>
  <c r="AU233" i="18"/>
  <c r="AU279" i="18"/>
  <c r="AU22" i="18"/>
  <c r="AU150" i="18"/>
  <c r="AU245" i="18"/>
  <c r="AU195" i="18"/>
  <c r="AU103" i="18"/>
  <c r="AU345" i="18"/>
  <c r="AU343" i="18"/>
  <c r="AU331" i="18"/>
  <c r="AU187" i="18"/>
  <c r="AU309" i="18"/>
  <c r="AU179" i="18"/>
  <c r="AU203" i="18"/>
  <c r="AU307" i="18"/>
  <c r="AU134" i="18"/>
  <c r="AU271" i="18"/>
  <c r="AU166" i="18"/>
  <c r="AU55" i="18"/>
  <c r="AU6" i="18"/>
  <c r="AU38" i="18"/>
  <c r="AU127" i="18"/>
  <c r="AU111" i="18"/>
  <c r="BZ352" i="18"/>
  <c r="BZ324" i="18"/>
  <c r="BZ337" i="18"/>
  <c r="BZ333" i="18"/>
  <c r="BZ331" i="18"/>
  <c r="BZ301" i="18"/>
  <c r="BZ308" i="18"/>
  <c r="BZ293" i="18"/>
  <c r="BZ286" i="18"/>
  <c r="BZ290" i="18"/>
  <c r="BZ280" i="18"/>
  <c r="BZ264" i="18"/>
  <c r="BZ245" i="18"/>
  <c r="BZ249" i="18"/>
  <c r="BZ266" i="18"/>
  <c r="BZ227" i="18"/>
  <c r="BZ199" i="18"/>
  <c r="BZ222" i="18"/>
  <c r="BZ208" i="18"/>
  <c r="BZ237" i="18"/>
  <c r="BZ178" i="18"/>
  <c r="BZ157" i="18"/>
  <c r="BZ186" i="18"/>
  <c r="BZ165" i="18"/>
  <c r="BZ149" i="18"/>
  <c r="BZ179" i="18"/>
  <c r="BZ127" i="18"/>
  <c r="BZ111" i="18"/>
  <c r="BZ136" i="18"/>
  <c r="BZ120" i="18"/>
  <c r="BZ141" i="18"/>
  <c r="BZ128" i="18"/>
  <c r="BZ59" i="18"/>
  <c r="BZ89" i="18"/>
  <c r="BZ80" i="18"/>
  <c r="BZ66" i="18"/>
  <c r="BZ88" i="18"/>
  <c r="BZ69" i="18"/>
  <c r="BZ18" i="18"/>
  <c r="BZ12" i="18"/>
  <c r="BZ51" i="18"/>
  <c r="BZ30" i="18"/>
  <c r="BZ19" i="18"/>
  <c r="BZ13" i="18"/>
  <c r="BZ350" i="18"/>
  <c r="BZ348" i="18"/>
  <c r="BZ329" i="18"/>
  <c r="BZ327" i="18"/>
  <c r="BZ330" i="18"/>
  <c r="BZ303" i="18"/>
  <c r="BZ304" i="18"/>
  <c r="BZ292" i="18"/>
  <c r="BZ283" i="18"/>
  <c r="BZ287" i="18"/>
  <c r="BZ272" i="18"/>
  <c r="BZ258" i="18"/>
  <c r="BZ241" i="18"/>
  <c r="BZ247" i="18"/>
  <c r="BZ235" i="18"/>
  <c r="BZ226" i="18"/>
  <c r="BZ193" i="18"/>
  <c r="BZ217" i="18"/>
  <c r="BZ194" i="18"/>
  <c r="BZ218" i="18"/>
  <c r="BZ176" i="18"/>
  <c r="BZ147" i="18"/>
  <c r="BZ341" i="18"/>
  <c r="BZ346" i="18"/>
  <c r="BZ322" i="18"/>
  <c r="BZ326" i="18"/>
  <c r="BZ320" i="18"/>
  <c r="BZ295" i="18"/>
  <c r="BZ302" i="18"/>
  <c r="BZ288" i="18"/>
  <c r="BZ282" i="18"/>
  <c r="BZ274" i="18"/>
  <c r="BZ269" i="18"/>
  <c r="BZ256" i="18"/>
  <c r="BZ267" i="18"/>
  <c r="BZ246" i="18"/>
  <c r="BZ234" i="18"/>
  <c r="BZ215" i="18"/>
  <c r="BZ231" i="18"/>
  <c r="BZ211" i="18"/>
  <c r="BZ225" i="18"/>
  <c r="BZ213" i="18"/>
  <c r="BZ163" i="18"/>
  <c r="BZ197" i="18"/>
  <c r="BZ171" i="18"/>
  <c r="BZ156" i="18"/>
  <c r="BZ182" i="18"/>
  <c r="BZ166" i="18"/>
  <c r="BZ112" i="18"/>
  <c r="BZ139" i="18"/>
  <c r="BZ117" i="18"/>
  <c r="BZ104" i="18"/>
  <c r="BZ125" i="18"/>
  <c r="BZ109" i="18"/>
  <c r="BZ84" i="18"/>
  <c r="BZ77" i="18"/>
  <c r="BZ61" i="18"/>
  <c r="BZ54" i="18"/>
  <c r="BZ62" i="18"/>
  <c r="BZ48" i="18"/>
  <c r="BZ46" i="18"/>
  <c r="BZ41" i="18"/>
  <c r="BZ31" i="18"/>
  <c r="BZ20" i="18"/>
  <c r="BZ9" i="18"/>
  <c r="BZ340" i="18"/>
  <c r="BZ342" i="18"/>
  <c r="BZ319" i="18"/>
  <c r="BZ321" i="18"/>
  <c r="BZ318" i="18"/>
  <c r="BZ294" i="18"/>
  <c r="BZ296" i="18"/>
  <c r="BZ285" i="18"/>
  <c r="BZ273" i="18"/>
  <c r="BZ277" i="18"/>
  <c r="BZ268" i="18"/>
  <c r="BZ253" i="18"/>
  <c r="BZ263" i="18"/>
  <c r="BZ243" i="18"/>
  <c r="BZ232" i="18"/>
  <c r="BZ202" i="18"/>
  <c r="BZ223" i="18"/>
  <c r="BZ205" i="18"/>
  <c r="BZ224" i="18"/>
  <c r="BZ206" i="18"/>
  <c r="BZ150" i="18"/>
  <c r="BZ174" i="18"/>
  <c r="BZ159" i="18"/>
  <c r="BZ195" i="18"/>
  <c r="BZ180" i="18"/>
  <c r="BZ164" i="18"/>
  <c r="BZ99" i="18"/>
  <c r="BZ133" i="18"/>
  <c r="BZ107" i="18"/>
  <c r="BZ134" i="18"/>
  <c r="BZ118" i="18"/>
  <c r="BZ100" i="18"/>
  <c r="BZ71" i="18"/>
  <c r="BZ70" i="18"/>
  <c r="BZ55" i="18"/>
  <c r="BZ90" i="18"/>
  <c r="BZ57" i="18"/>
  <c r="BZ47" i="18"/>
  <c r="BZ38" i="18"/>
  <c r="BZ34" i="18"/>
  <c r="BZ17" i="18"/>
  <c r="BZ7" i="18"/>
  <c r="BZ26" i="18"/>
  <c r="BZ349" i="18"/>
  <c r="BZ351" i="18"/>
  <c r="BZ315" i="18"/>
  <c r="BZ316" i="18"/>
  <c r="BZ323" i="18"/>
  <c r="BZ317" i="18"/>
  <c r="BZ297" i="18"/>
  <c r="BZ307" i="18"/>
  <c r="BZ270" i="18"/>
  <c r="BZ276" i="18"/>
  <c r="BZ265" i="18"/>
  <c r="BZ251" i="18"/>
  <c r="BZ262" i="18"/>
  <c r="BZ242" i="18"/>
  <c r="BZ229" i="18"/>
  <c r="BZ200" i="18"/>
  <c r="BZ212" i="18"/>
  <c r="BZ233" i="18"/>
  <c r="BZ219" i="18"/>
  <c r="BZ204" i="18"/>
  <c r="BZ148" i="18"/>
  <c r="BZ172" i="18"/>
  <c r="BZ153" i="18"/>
  <c r="BZ183" i="18"/>
  <c r="BZ167" i="18"/>
  <c r="BZ151" i="18"/>
  <c r="BZ142" i="18"/>
  <c r="BZ124" i="18"/>
  <c r="BZ101" i="18"/>
  <c r="BZ132" i="18"/>
  <c r="BZ116" i="18"/>
  <c r="BZ96" i="18"/>
  <c r="BZ65" i="18"/>
  <c r="BZ68" i="18"/>
  <c r="BZ97" i="18"/>
  <c r="BZ85" i="18"/>
  <c r="BZ98" i="18"/>
  <c r="BZ39" i="18"/>
  <c r="BZ36" i="18"/>
  <c r="BZ52" i="18"/>
  <c r="BZ50" i="18"/>
  <c r="BZ40" i="18"/>
  <c r="BZ22" i="18"/>
  <c r="BZ353" i="18"/>
  <c r="BZ338" i="18"/>
  <c r="BZ335" i="18"/>
  <c r="BZ314" i="18"/>
  <c r="BZ332" i="18"/>
  <c r="BZ345" i="18"/>
  <c r="BZ312" i="18"/>
  <c r="BZ300" i="18"/>
  <c r="BZ281" i="18"/>
  <c r="BZ284" i="18"/>
  <c r="BZ279" i="18"/>
  <c r="BZ261" i="18"/>
  <c r="BZ250" i="18"/>
  <c r="BZ248" i="18"/>
  <c r="BZ260" i="18"/>
  <c r="BZ228" i="18"/>
  <c r="BZ221" i="18"/>
  <c r="BZ198" i="18"/>
  <c r="BZ230" i="18"/>
  <c r="BZ207" i="18"/>
  <c r="BZ190" i="18"/>
  <c r="BZ175" i="18"/>
  <c r="BZ160" i="18"/>
  <c r="BZ187" i="18"/>
  <c r="BZ177" i="18"/>
  <c r="BZ161" i="18"/>
  <c r="BZ145" i="18"/>
  <c r="BZ140" i="18"/>
  <c r="BZ110" i="18"/>
  <c r="BZ135" i="18"/>
  <c r="BZ119" i="18"/>
  <c r="BZ102" i="18"/>
  <c r="BZ86" i="18"/>
  <c r="BZ58" i="18"/>
  <c r="BZ56" i="18"/>
  <c r="BZ91" i="18"/>
  <c r="BZ78" i="18"/>
  <c r="BZ93" i="18"/>
  <c r="BZ33" i="18"/>
  <c r="BZ35" i="18"/>
  <c r="BZ44" i="18"/>
  <c r="BZ45" i="18"/>
  <c r="BZ29" i="18"/>
  <c r="BZ11" i="18"/>
  <c r="BZ347" i="18"/>
  <c r="BZ344" i="18"/>
  <c r="BZ339" i="18"/>
  <c r="BZ311" i="18"/>
  <c r="BZ328" i="18"/>
  <c r="BZ313" i="18"/>
  <c r="BZ306" i="18"/>
  <c r="BZ299" i="18"/>
  <c r="BZ275" i="18"/>
  <c r="BZ298" i="18"/>
  <c r="BZ278" i="18"/>
  <c r="BZ244" i="18"/>
  <c r="BZ239" i="18"/>
  <c r="BZ238" i="18"/>
  <c r="BZ259" i="18"/>
  <c r="BZ216" i="18"/>
  <c r="BZ214" i="18"/>
  <c r="BZ196" i="18"/>
  <c r="BZ220" i="18"/>
  <c r="BZ201" i="18"/>
  <c r="BZ188" i="18"/>
  <c r="BZ169" i="18"/>
  <c r="BZ146" i="18"/>
  <c r="BZ184" i="18"/>
  <c r="BZ168" i="18"/>
  <c r="BZ154" i="18"/>
  <c r="BZ143" i="18"/>
  <c r="BZ126" i="18"/>
  <c r="BZ108" i="18"/>
  <c r="BZ129" i="18"/>
  <c r="BZ113" i="18"/>
  <c r="BZ144" i="18"/>
  <c r="BZ81" i="18"/>
  <c r="BZ53" i="18"/>
  <c r="BZ92" i="18"/>
  <c r="BZ79" i="18"/>
  <c r="BZ76" i="18"/>
  <c r="BZ87" i="18"/>
  <c r="BZ27" i="18"/>
  <c r="BZ23" i="18"/>
  <c r="BZ32" i="18"/>
  <c r="BZ42" i="18"/>
  <c r="BZ28" i="18"/>
  <c r="BZ6" i="18"/>
  <c r="BZ343" i="18"/>
  <c r="BZ325" i="18"/>
  <c r="BZ336" i="18"/>
  <c r="BZ310" i="18"/>
  <c r="BZ334" i="18"/>
  <c r="BZ305" i="18"/>
  <c r="BZ309" i="18"/>
  <c r="BZ289" i="18"/>
  <c r="BZ291" i="18"/>
  <c r="BZ252" i="18"/>
  <c r="BZ271" i="18"/>
  <c r="BZ240" i="18"/>
  <c r="BZ255" i="18"/>
  <c r="BZ257" i="18"/>
  <c r="BZ254" i="18"/>
  <c r="BZ203" i="18"/>
  <c r="BZ209" i="18"/>
  <c r="BZ236" i="18"/>
  <c r="BZ210" i="18"/>
  <c r="BZ191" i="18"/>
  <c r="BZ185" i="18"/>
  <c r="BZ162" i="18"/>
  <c r="BZ192" i="18"/>
  <c r="BZ170" i="18"/>
  <c r="BZ155" i="18"/>
  <c r="BZ152" i="18"/>
  <c r="BZ137" i="18"/>
  <c r="BZ121" i="18"/>
  <c r="BZ138" i="18"/>
  <c r="BZ122" i="18"/>
  <c r="BZ103" i="18"/>
  <c r="BZ130" i="18"/>
  <c r="BZ72" i="18"/>
  <c r="BZ94" i="18"/>
  <c r="BZ82" i="18"/>
  <c r="BZ73" i="18"/>
  <c r="BZ63" i="18"/>
  <c r="BZ74" i="18"/>
  <c r="BZ21" i="18"/>
  <c r="BZ14" i="18"/>
  <c r="BZ10" i="18"/>
  <c r="BZ37" i="18"/>
  <c r="BZ24" i="18"/>
  <c r="BZ8" i="18"/>
  <c r="BZ158" i="18"/>
  <c r="BZ115" i="18"/>
  <c r="BZ49" i="18"/>
  <c r="BZ189" i="18"/>
  <c r="BZ95" i="18"/>
  <c r="BZ43" i="18"/>
  <c r="BZ173" i="18"/>
  <c r="BZ83" i="18"/>
  <c r="BZ25" i="18"/>
  <c r="BZ114" i="18"/>
  <c r="BZ67" i="18"/>
  <c r="BZ15" i="18"/>
  <c r="BZ105" i="18"/>
  <c r="BZ64" i="18"/>
  <c r="BZ123" i="18"/>
  <c r="BZ75" i="18"/>
  <c r="BZ106" i="18"/>
  <c r="BZ60" i="18"/>
  <c r="BU344" i="18"/>
  <c r="BU337" i="18"/>
  <c r="BU338" i="18"/>
  <c r="BU327" i="18"/>
  <c r="BU311" i="18"/>
  <c r="BU302" i="18"/>
  <c r="BU297" i="18"/>
  <c r="BU291" i="18"/>
  <c r="BU295" i="18"/>
  <c r="BU249" i="18"/>
  <c r="BU268" i="18"/>
  <c r="BU247" i="18"/>
  <c r="BU243" i="18"/>
  <c r="BU253" i="18"/>
  <c r="BU223" i="18"/>
  <c r="BU237" i="18"/>
  <c r="BU224" i="18"/>
  <c r="BU206" i="18"/>
  <c r="BU215" i="18"/>
  <c r="BU209" i="18"/>
  <c r="BU189" i="18"/>
  <c r="BU183" i="18"/>
  <c r="BU161" i="18"/>
  <c r="BU151" i="18"/>
  <c r="BU169" i="18"/>
  <c r="BU146" i="18"/>
  <c r="BU135" i="18"/>
  <c r="BU119" i="18"/>
  <c r="BU102" i="18"/>
  <c r="BU137" i="18"/>
  <c r="BU121" i="18"/>
  <c r="BU92" i="18"/>
  <c r="BU79" i="18"/>
  <c r="BU76" i="18"/>
  <c r="BU87" i="18"/>
  <c r="BU59" i="18"/>
  <c r="BU89" i="18"/>
  <c r="BU34" i="18"/>
  <c r="BU43" i="18"/>
  <c r="BU48" i="18"/>
  <c r="BU27" i="18"/>
  <c r="BU24" i="18"/>
  <c r="BU7" i="18"/>
  <c r="BU349" i="18"/>
  <c r="BU346" i="18"/>
  <c r="BU329" i="18"/>
  <c r="BU325" i="18"/>
  <c r="BU317" i="18"/>
  <c r="BU316" i="18"/>
  <c r="BU296" i="18"/>
  <c r="BU293" i="18"/>
  <c r="BU284" i="18"/>
  <c r="BU281" i="18"/>
  <c r="BU298" i="18"/>
  <c r="BU275" i="18"/>
  <c r="BU246" i="18"/>
  <c r="BU242" i="18"/>
  <c r="BU240" i="18"/>
  <c r="BU212" i="18"/>
  <c r="BU220" i="18"/>
  <c r="BU219" i="18"/>
  <c r="BU204" i="18"/>
  <c r="BU202" i="18"/>
  <c r="BU199" i="18"/>
  <c r="BU184" i="18"/>
  <c r="BU177" i="18"/>
  <c r="BU154" i="18"/>
  <c r="BU185" i="18"/>
  <c r="BU162" i="18"/>
  <c r="BU145" i="18"/>
  <c r="BU129" i="18"/>
  <c r="BU113" i="18"/>
  <c r="BU144" i="18"/>
  <c r="BU127" i="18"/>
  <c r="BU111" i="18"/>
  <c r="BU82" i="18"/>
  <c r="BU73" i="18"/>
  <c r="BU63" i="18"/>
  <c r="BU74" i="18"/>
  <c r="BU95" i="18"/>
  <c r="BU83" i="18"/>
  <c r="BU29" i="18"/>
  <c r="BU31" i="18"/>
  <c r="BU40" i="18"/>
  <c r="BU21" i="18"/>
  <c r="BU15" i="18"/>
  <c r="BU20" i="18"/>
  <c r="BU345" i="18"/>
  <c r="BU347" i="18"/>
  <c r="BU348" i="18"/>
  <c r="BU324" i="18"/>
  <c r="BU332" i="18"/>
  <c r="BU313" i="18"/>
  <c r="BU321" i="18"/>
  <c r="BU292" i="18"/>
  <c r="BU279" i="18"/>
  <c r="BU278" i="18"/>
  <c r="BU294" i="18"/>
  <c r="BU273" i="18"/>
  <c r="BU238" i="18"/>
  <c r="BU236" i="18"/>
  <c r="BU245" i="18"/>
  <c r="BU198" i="18"/>
  <c r="BU210" i="18"/>
  <c r="BU207" i="18"/>
  <c r="BU216" i="18"/>
  <c r="BU200" i="18"/>
  <c r="BU193" i="18"/>
  <c r="BU170" i="18"/>
  <c r="BU168" i="18"/>
  <c r="BU152" i="18"/>
  <c r="BU178" i="18"/>
  <c r="BU157" i="18"/>
  <c r="BU138" i="18"/>
  <c r="BU122" i="18"/>
  <c r="BU103" i="18"/>
  <c r="BU130" i="18"/>
  <c r="BU114" i="18"/>
  <c r="BU105" i="18"/>
  <c r="BU80" i="18"/>
  <c r="BU66" i="18"/>
  <c r="BU88" i="18"/>
  <c r="BU69" i="18"/>
  <c r="BU84" i="18"/>
  <c r="BU77" i="18"/>
  <c r="BU22" i="18"/>
  <c r="BU17" i="18"/>
  <c r="BU28" i="18"/>
  <c r="BU18" i="18"/>
  <c r="BU9" i="18"/>
  <c r="BU30" i="18"/>
  <c r="BU352" i="18"/>
  <c r="BU343" i="18"/>
  <c r="BU340" i="18"/>
  <c r="BU320" i="18"/>
  <c r="BU328" i="18"/>
  <c r="BU306" i="18"/>
  <c r="BU307" i="18"/>
  <c r="BU288" i="18"/>
  <c r="BU289" i="18"/>
  <c r="BU271" i="18"/>
  <c r="BU286" i="18"/>
  <c r="BU270" i="18"/>
  <c r="BU266" i="18"/>
  <c r="BU261" i="18"/>
  <c r="BU239" i="18"/>
  <c r="BU222" i="18"/>
  <c r="BU208" i="18"/>
  <c r="BU201" i="18"/>
  <c r="BU203" i="18"/>
  <c r="BU235" i="18"/>
  <c r="BU186" i="18"/>
  <c r="BU165" i="18"/>
  <c r="BU155" i="18"/>
  <c r="BU196" i="18"/>
  <c r="BU176" i="18"/>
  <c r="BU147" i="18"/>
  <c r="BU136" i="18"/>
  <c r="BU120" i="18"/>
  <c r="BU141" i="18"/>
  <c r="BU128" i="18"/>
  <c r="BU112" i="18"/>
  <c r="BU139" i="18"/>
  <c r="BU67" i="18"/>
  <c r="BU64" i="18"/>
  <c r="BU75" i="18"/>
  <c r="BU60" i="18"/>
  <c r="BU71" i="18"/>
  <c r="BU70" i="18"/>
  <c r="BU11" i="18"/>
  <c r="BU8" i="18"/>
  <c r="BU19" i="18"/>
  <c r="BU16" i="18"/>
  <c r="BU6" i="18"/>
  <c r="BU14" i="18"/>
  <c r="BU350" i="18"/>
  <c r="BU339" i="18"/>
  <c r="BU334" i="18"/>
  <c r="BU318" i="18"/>
  <c r="BU326" i="18"/>
  <c r="BU300" i="18"/>
  <c r="BU305" i="18"/>
  <c r="BU285" i="18"/>
  <c r="BU274" i="18"/>
  <c r="BU263" i="18"/>
  <c r="BU283" i="18"/>
  <c r="BU267" i="18"/>
  <c r="BU260" i="18"/>
  <c r="BU244" i="18"/>
  <c r="BU248" i="18"/>
  <c r="BU217" i="18"/>
  <c r="BU194" i="18"/>
  <c r="BU191" i="18"/>
  <c r="BU197" i="18"/>
  <c r="BU234" i="18"/>
  <c r="BU181" i="18"/>
  <c r="BU158" i="18"/>
  <c r="BU149" i="18"/>
  <c r="BU179" i="18"/>
  <c r="BU163" i="18"/>
  <c r="BU187" i="18"/>
  <c r="BU123" i="18"/>
  <c r="BU106" i="18"/>
  <c r="BU131" i="18"/>
  <c r="BU115" i="18"/>
  <c r="BU99" i="18"/>
  <c r="BU133" i="18"/>
  <c r="BU61" i="18"/>
  <c r="BU54" i="18"/>
  <c r="BU62" i="18"/>
  <c r="BU96" i="18"/>
  <c r="BU65" i="18"/>
  <c r="BU68" i="18"/>
  <c r="BU52" i="18"/>
  <c r="BU50" i="18"/>
  <c r="BU13" i="18"/>
  <c r="BU46" i="18"/>
  <c r="BU12" i="18"/>
  <c r="BU10" i="18"/>
  <c r="BU341" i="18"/>
  <c r="BU336" i="18"/>
  <c r="BU331" i="18"/>
  <c r="BU312" i="18"/>
  <c r="BU319" i="18"/>
  <c r="BU309" i="18"/>
  <c r="BU301" i="18"/>
  <c r="BU299" i="18"/>
  <c r="BU280" i="18"/>
  <c r="BU262" i="18"/>
  <c r="BU282" i="18"/>
  <c r="BU265" i="18"/>
  <c r="BU259" i="18"/>
  <c r="BU264" i="18"/>
  <c r="BU241" i="18"/>
  <c r="BU211" i="18"/>
  <c r="BU192" i="18"/>
  <c r="BU229" i="18"/>
  <c r="BU231" i="18"/>
  <c r="BU232" i="18"/>
  <c r="BU171" i="18"/>
  <c r="BU156" i="18"/>
  <c r="BU182" i="18"/>
  <c r="BU173" i="18"/>
  <c r="BU150" i="18"/>
  <c r="BU174" i="18"/>
  <c r="BU117" i="18"/>
  <c r="BU104" i="18"/>
  <c r="BU125" i="18"/>
  <c r="BU109" i="18"/>
  <c r="BU142" i="18"/>
  <c r="BU124" i="18"/>
  <c r="BU55" i="18"/>
  <c r="BU90" i="18"/>
  <c r="BU57" i="18"/>
  <c r="BU86" i="18"/>
  <c r="BU58" i="18"/>
  <c r="BU56" i="18"/>
  <c r="BU44" i="18"/>
  <c r="BU45" i="18"/>
  <c r="BU47" i="18"/>
  <c r="BU38" i="18"/>
  <c r="BU35" i="18"/>
  <c r="BU351" i="18"/>
  <c r="BU335" i="18"/>
  <c r="BU330" i="18"/>
  <c r="BU322" i="18"/>
  <c r="BU315" i="18"/>
  <c r="BU308" i="18"/>
  <c r="BU290" i="18"/>
  <c r="BU310" i="18"/>
  <c r="BU277" i="18"/>
  <c r="BU251" i="18"/>
  <c r="BU272" i="18"/>
  <c r="BU255" i="18"/>
  <c r="BU254" i="18"/>
  <c r="BU258" i="18"/>
  <c r="BU233" i="18"/>
  <c r="BU205" i="18"/>
  <c r="BU228" i="18"/>
  <c r="BU218" i="18"/>
  <c r="BU227" i="18"/>
  <c r="BU221" i="18"/>
  <c r="BU159" i="18"/>
  <c r="BU190" i="18"/>
  <c r="BU180" i="18"/>
  <c r="BU166" i="18"/>
  <c r="BU148" i="18"/>
  <c r="BU172" i="18"/>
  <c r="BU107" i="18"/>
  <c r="BU134" i="18"/>
  <c r="BU118" i="18"/>
  <c r="BU100" i="18"/>
  <c r="BU140" i="18"/>
  <c r="BU110" i="18"/>
  <c r="BU97" i="18"/>
  <c r="BU85" i="18"/>
  <c r="BU98" i="18"/>
  <c r="BU81" i="18"/>
  <c r="BU53" i="18"/>
  <c r="BU49" i="18"/>
  <c r="BU32" i="18"/>
  <c r="BU42" i="18"/>
  <c r="BU39" i="18"/>
  <c r="BU36" i="18"/>
  <c r="BU25" i="18"/>
  <c r="AQ346" i="18"/>
  <c r="AQ326" i="18"/>
  <c r="AQ306" i="18"/>
  <c r="AQ278" i="18"/>
  <c r="AQ268" i="18"/>
  <c r="AQ235" i="18"/>
  <c r="AQ240" i="18"/>
  <c r="AQ224" i="18"/>
  <c r="AQ150" i="18"/>
  <c r="AQ154" i="18"/>
  <c r="AQ106" i="18"/>
  <c r="AQ94" i="18"/>
  <c r="AQ50" i="18"/>
  <c r="AQ14" i="18"/>
  <c r="AQ163" i="18"/>
  <c r="AQ149" i="18"/>
  <c r="AQ344" i="18"/>
  <c r="AQ16" i="18"/>
  <c r="AQ144" i="18"/>
  <c r="AQ288" i="18"/>
  <c r="AQ141" i="18"/>
  <c r="AQ340" i="18"/>
  <c r="AQ219" i="18"/>
  <c r="AQ117" i="18"/>
  <c r="AQ55" i="18"/>
  <c r="AQ293" i="18"/>
  <c r="AQ108" i="18"/>
  <c r="AQ307" i="18"/>
  <c r="AQ317" i="18"/>
  <c r="AQ179" i="18"/>
  <c r="AQ93" i="18"/>
  <c r="AQ321" i="18"/>
  <c r="AQ175" i="18"/>
  <c r="AQ104" i="18"/>
  <c r="AQ297" i="18"/>
  <c r="AQ197" i="18"/>
  <c r="AQ139" i="18"/>
  <c r="AQ113" i="18"/>
  <c r="AQ273" i="18"/>
  <c r="AQ167" i="18"/>
  <c r="AQ52" i="18"/>
  <c r="AQ180" i="18"/>
  <c r="AQ165" i="18"/>
  <c r="AQ342" i="18"/>
  <c r="AQ319" i="18"/>
  <c r="AQ302" i="18"/>
  <c r="AQ287" i="18"/>
  <c r="AQ283" i="18"/>
  <c r="AQ262" i="18"/>
  <c r="AQ218" i="18"/>
  <c r="AQ222" i="18"/>
  <c r="AQ162" i="18"/>
  <c r="AQ130" i="18"/>
  <c r="AQ134" i="18"/>
  <c r="AQ70" i="18"/>
  <c r="AQ46" i="18"/>
  <c r="AQ42" i="18"/>
  <c r="AQ195" i="18"/>
  <c r="AQ157" i="18"/>
  <c r="AQ31" i="18"/>
  <c r="AQ32" i="18"/>
  <c r="AQ160" i="18"/>
  <c r="AQ352" i="18"/>
  <c r="AQ185" i="18"/>
  <c r="AQ280" i="18"/>
  <c r="AQ351" i="18"/>
  <c r="AQ169" i="18"/>
  <c r="AQ87" i="18"/>
  <c r="AQ325" i="18"/>
  <c r="AQ124" i="18"/>
  <c r="AQ304" i="18"/>
  <c r="AQ228" i="18"/>
  <c r="AQ211" i="18"/>
  <c r="AQ145" i="18"/>
  <c r="AQ232" i="18"/>
  <c r="AQ207" i="18"/>
  <c r="AQ120" i="18"/>
  <c r="AQ323" i="18"/>
  <c r="AQ205" i="18"/>
  <c r="AQ171" i="18"/>
  <c r="AQ121" i="18"/>
  <c r="AQ337" i="18"/>
  <c r="AQ199" i="18"/>
  <c r="AQ68" i="18"/>
  <c r="AQ196" i="18"/>
  <c r="AQ217" i="18"/>
  <c r="AQ331" i="18"/>
  <c r="AQ318" i="18"/>
  <c r="AQ286" i="18"/>
  <c r="AQ271" i="18"/>
  <c r="AQ254" i="18"/>
  <c r="AQ239" i="18"/>
  <c r="AQ206" i="18"/>
  <c r="AQ234" i="18"/>
  <c r="AQ174" i="18"/>
  <c r="AQ114" i="18"/>
  <c r="AQ118" i="18"/>
  <c r="AQ82" i="18"/>
  <c r="AQ38" i="18"/>
  <c r="AQ10" i="18"/>
  <c r="AQ291" i="18"/>
  <c r="AQ253" i="18"/>
  <c r="AQ63" i="18"/>
  <c r="AQ48" i="18"/>
  <c r="AQ176" i="18"/>
  <c r="AQ9" i="18"/>
  <c r="AQ193" i="18"/>
  <c r="AQ27" i="18"/>
  <c r="AQ243" i="18"/>
  <c r="AQ177" i="18"/>
  <c r="AQ119" i="18"/>
  <c r="AQ12" i="18"/>
  <c r="AQ140" i="18"/>
  <c r="AQ41" i="18"/>
  <c r="AQ248" i="18"/>
  <c r="AQ259" i="18"/>
  <c r="AQ153" i="18"/>
  <c r="AQ296" i="18"/>
  <c r="AQ8" i="18"/>
  <c r="AQ136" i="18"/>
  <c r="AQ345" i="18"/>
  <c r="AQ285" i="18"/>
  <c r="AQ203" i="18"/>
  <c r="AQ173" i="18"/>
  <c r="AQ264" i="18"/>
  <c r="AQ245" i="18"/>
  <c r="AQ84" i="18"/>
  <c r="AQ212" i="18"/>
  <c r="AQ292" i="18"/>
  <c r="AQ348" i="18"/>
  <c r="AQ338" i="18"/>
  <c r="AQ316" i="18"/>
  <c r="AQ282" i="18"/>
  <c r="AQ294" i="18"/>
  <c r="AQ256" i="18"/>
  <c r="AQ255" i="18"/>
  <c r="AQ202" i="18"/>
  <c r="AQ210" i="18"/>
  <c r="AQ146" i="18"/>
  <c r="AQ142" i="18"/>
  <c r="AQ102" i="18"/>
  <c r="AQ66" i="18"/>
  <c r="AQ26" i="18"/>
  <c r="AQ6" i="18"/>
  <c r="AQ313" i="18"/>
  <c r="AQ279" i="18"/>
  <c r="AQ95" i="18"/>
  <c r="AQ64" i="18"/>
  <c r="AQ192" i="18"/>
  <c r="AQ17" i="18"/>
  <c r="AQ201" i="18"/>
  <c r="AQ59" i="18"/>
  <c r="AQ329" i="18"/>
  <c r="AQ231" i="18"/>
  <c r="AQ151" i="18"/>
  <c r="AQ28" i="18"/>
  <c r="AQ156" i="18"/>
  <c r="AQ73" i="18"/>
  <c r="AQ19" i="18"/>
  <c r="AQ281" i="18"/>
  <c r="AQ213" i="18"/>
  <c r="AQ15" i="18"/>
  <c r="AQ24" i="18"/>
  <c r="AQ152" i="18"/>
  <c r="AQ13" i="18"/>
  <c r="AQ260" i="18"/>
  <c r="AQ233" i="18"/>
  <c r="AQ181" i="18"/>
  <c r="AQ7" i="18"/>
  <c r="AQ277" i="18"/>
  <c r="AQ100" i="18"/>
  <c r="AQ249" i="18"/>
  <c r="AQ308" i="18"/>
  <c r="AQ347" i="18"/>
  <c r="AQ332" i="18"/>
  <c r="AQ298" i="18"/>
  <c r="AQ300" i="18"/>
  <c r="AQ270" i="18"/>
  <c r="AQ267" i="18"/>
  <c r="AQ252" i="18"/>
  <c r="AQ236" i="18"/>
  <c r="AQ194" i="18"/>
  <c r="AQ186" i="18"/>
  <c r="AQ126" i="18"/>
  <c r="AQ98" i="18"/>
  <c r="AQ54" i="18"/>
  <c r="AQ34" i="18"/>
  <c r="AQ35" i="18"/>
  <c r="AQ339" i="18"/>
  <c r="AQ301" i="18"/>
  <c r="AQ127" i="18"/>
  <c r="AQ80" i="18"/>
  <c r="AQ208" i="18"/>
  <c r="AQ29" i="18"/>
  <c r="AQ209" i="18"/>
  <c r="AQ91" i="18"/>
  <c r="AQ21" i="18"/>
  <c r="AQ269" i="18"/>
  <c r="AQ183" i="18"/>
  <c r="AQ44" i="18"/>
  <c r="AQ172" i="18"/>
  <c r="AQ81" i="18"/>
  <c r="AQ51" i="18"/>
  <c r="AQ320" i="18"/>
  <c r="AQ247" i="18"/>
  <c r="AQ47" i="18"/>
  <c r="AQ40" i="18"/>
  <c r="AQ168" i="18"/>
  <c r="AQ57" i="18"/>
  <c r="AQ11" i="18"/>
  <c r="AQ336" i="18"/>
  <c r="AQ237" i="18"/>
  <c r="AQ39" i="18"/>
  <c r="AQ309" i="18"/>
  <c r="AQ116" i="18"/>
  <c r="AQ275" i="18"/>
  <c r="AQ353" i="18"/>
  <c r="AQ350" i="18"/>
  <c r="AQ335" i="18"/>
  <c r="AQ315" i="18"/>
  <c r="AQ299" i="18"/>
  <c r="AQ266" i="18"/>
  <c r="AQ250" i="18"/>
  <c r="AQ251" i="18"/>
  <c r="AQ226" i="18"/>
  <c r="AQ190" i="18"/>
  <c r="AQ170" i="18"/>
  <c r="AQ110" i="18"/>
  <c r="AQ74" i="18"/>
  <c r="AQ90" i="18"/>
  <c r="AQ22" i="18"/>
  <c r="AQ67" i="18"/>
  <c r="AQ37" i="18"/>
  <c r="AQ324" i="18"/>
  <c r="AQ159" i="18"/>
  <c r="AQ96" i="18"/>
  <c r="AQ227" i="18"/>
  <c r="AQ89" i="18"/>
  <c r="AQ327" i="18"/>
  <c r="AQ123" i="18"/>
  <c r="AQ53" i="18"/>
  <c r="AQ241" i="18"/>
  <c r="AQ215" i="18"/>
  <c r="AQ60" i="18"/>
  <c r="AQ188" i="18"/>
  <c r="AQ161" i="18"/>
  <c r="AQ83" i="18"/>
  <c r="AQ33" i="18"/>
  <c r="AQ343" i="18"/>
  <c r="AQ79" i="18"/>
  <c r="AQ56" i="18"/>
  <c r="AQ184" i="18"/>
  <c r="AQ129" i="18"/>
  <c r="AQ43" i="18"/>
  <c r="AQ25" i="18"/>
  <c r="AQ263" i="18"/>
  <c r="AQ71" i="18"/>
  <c r="AQ341" i="18"/>
  <c r="AQ132" i="18"/>
  <c r="AQ49" i="18"/>
  <c r="AQ312" i="18"/>
  <c r="AQ334" i="18"/>
  <c r="AQ314" i="18"/>
  <c r="AQ303" i="18"/>
  <c r="AQ290" i="18"/>
  <c r="AQ246" i="18"/>
  <c r="AQ230" i="18"/>
  <c r="AQ238" i="18"/>
  <c r="AQ214" i="18"/>
  <c r="AQ166" i="18"/>
  <c r="AQ158" i="18"/>
  <c r="AQ138" i="18"/>
  <c r="AQ86" i="18"/>
  <c r="AQ78" i="18"/>
  <c r="AQ30" i="18"/>
  <c r="AQ99" i="18"/>
  <c r="AQ61" i="18"/>
  <c r="AQ225" i="18"/>
  <c r="AQ191" i="18"/>
  <c r="AQ112" i="18"/>
  <c r="AQ265" i="18"/>
  <c r="AQ125" i="18"/>
  <c r="AQ244" i="18"/>
  <c r="AQ155" i="18"/>
  <c r="AQ101" i="18"/>
  <c r="AQ305" i="18"/>
  <c r="AQ229" i="18"/>
  <c r="AQ76" i="18"/>
  <c r="AQ204" i="18"/>
  <c r="AQ221" i="18"/>
  <c r="AQ115" i="18"/>
  <c r="AQ45" i="18"/>
  <c r="AQ349" i="18"/>
  <c r="AQ111" i="18"/>
  <c r="AQ72" i="18"/>
  <c r="AQ200" i="18"/>
  <c r="AQ137" i="18"/>
  <c r="AQ75" i="18"/>
  <c r="AQ85" i="18"/>
  <c r="AQ311" i="18"/>
  <c r="AQ103" i="18"/>
  <c r="AQ20" i="18"/>
  <c r="AQ148" i="18"/>
  <c r="AQ77" i="18"/>
  <c r="AQ328" i="18"/>
  <c r="AQ258" i="18"/>
  <c r="AQ18" i="18"/>
  <c r="AQ276" i="18"/>
  <c r="AQ147" i="18"/>
  <c r="AQ105" i="18"/>
  <c r="AQ242" i="18"/>
  <c r="AQ131" i="18"/>
  <c r="AQ187" i="18"/>
  <c r="AQ65" i="18"/>
  <c r="AQ333" i="18"/>
  <c r="AQ198" i="18"/>
  <c r="AQ69" i="18"/>
  <c r="AQ109" i="18"/>
  <c r="AQ257" i="18"/>
  <c r="AQ135" i="18"/>
  <c r="AQ330" i="18"/>
  <c r="AQ178" i="18"/>
  <c r="AQ289" i="18"/>
  <c r="AQ23" i="18"/>
  <c r="AQ143" i="18"/>
  <c r="AQ36" i="18"/>
  <c r="AQ310" i="18"/>
  <c r="AQ182" i="18"/>
  <c r="AQ223" i="18"/>
  <c r="AQ261" i="18"/>
  <c r="AQ88" i="18"/>
  <c r="AQ164" i="18"/>
  <c r="AQ322" i="18"/>
  <c r="AQ122" i="18"/>
  <c r="AQ128" i="18"/>
  <c r="AQ92" i="18"/>
  <c r="AQ216" i="18"/>
  <c r="AQ97" i="18"/>
  <c r="AQ284" i="18"/>
  <c r="AQ58" i="18"/>
  <c r="AQ272" i="18"/>
  <c r="AQ220" i="18"/>
  <c r="AQ189" i="18"/>
  <c r="AQ133" i="18"/>
  <c r="AQ295" i="18"/>
  <c r="AQ107" i="18"/>
  <c r="AQ274" i="18"/>
  <c r="AQ62" i="18"/>
  <c r="BP28" i="18"/>
  <c r="BP9" i="18"/>
  <c r="BP34" i="18"/>
  <c r="BP38" i="18"/>
  <c r="BP47" i="18"/>
  <c r="BP45" i="18"/>
  <c r="BP54" i="18"/>
  <c r="BP61" i="18"/>
  <c r="BP77" i="18"/>
  <c r="BP84" i="18"/>
  <c r="BP69" i="18"/>
  <c r="BP88" i="18"/>
  <c r="BP120" i="18"/>
  <c r="BP123" i="18"/>
  <c r="BP105" i="18"/>
  <c r="BP114" i="18"/>
  <c r="BP130" i="18"/>
  <c r="BP149" i="18"/>
  <c r="BP170" i="18"/>
  <c r="BP188" i="18"/>
  <c r="BP157" i="18"/>
  <c r="BP178" i="18"/>
  <c r="BP152" i="18"/>
  <c r="BP208" i="18"/>
  <c r="BP222" i="18"/>
  <c r="BP221" i="18"/>
  <c r="BP216" i="18"/>
  <c r="BP201" i="18"/>
  <c r="BP242" i="18"/>
  <c r="BP249" i="18"/>
  <c r="BP263" i="18"/>
  <c r="BP260" i="18"/>
  <c r="BP265" i="18"/>
  <c r="BP267" i="18"/>
  <c r="BP288" i="18"/>
  <c r="BP302" i="18"/>
  <c r="BP286" i="18"/>
  <c r="BP322" i="18"/>
  <c r="BP318" i="18"/>
  <c r="BP315" i="18"/>
  <c r="BP328" i="18"/>
  <c r="BP327" i="18"/>
  <c r="BP343" i="18"/>
  <c r="BS18" i="18"/>
  <c r="BS6" i="18"/>
  <c r="BS45" i="18"/>
  <c r="BS22" i="18"/>
  <c r="BS38" i="18"/>
  <c r="BS87" i="18"/>
  <c r="BS85" i="18"/>
  <c r="BS67" i="18"/>
  <c r="BS53" i="18"/>
  <c r="BS137" i="18"/>
  <c r="BS125" i="18"/>
  <c r="BS122" i="18"/>
  <c r="BS110" i="18"/>
  <c r="BS148" i="18"/>
  <c r="BS179" i="18"/>
  <c r="BS155" i="18"/>
  <c r="BS153" i="18"/>
  <c r="BS162" i="18"/>
  <c r="BS206" i="18"/>
  <c r="BS210" i="18"/>
  <c r="BS223" i="18"/>
  <c r="BS230" i="18"/>
  <c r="BS261" i="18"/>
  <c r="BS247" i="18"/>
  <c r="BS275" i="18"/>
  <c r="BS277" i="18"/>
  <c r="BS273" i="18"/>
  <c r="BS314" i="18"/>
  <c r="BS319" i="18"/>
  <c r="BS311" i="18"/>
  <c r="BS321" i="18"/>
  <c r="BS345" i="18"/>
  <c r="BS350" i="18"/>
  <c r="BG30" i="18"/>
  <c r="BG29" i="18"/>
  <c r="BG36" i="18"/>
  <c r="BG48" i="18"/>
  <c r="BG64" i="18"/>
  <c r="BG92" i="18"/>
  <c r="BG65" i="18"/>
  <c r="BG74" i="18"/>
  <c r="BG85" i="18"/>
  <c r="BG145" i="18"/>
  <c r="BG127" i="18"/>
  <c r="BG113" i="18"/>
  <c r="BG160" i="18"/>
  <c r="BG151" i="18"/>
  <c r="BG183" i="18"/>
  <c r="BG236" i="18"/>
  <c r="BG207" i="18"/>
  <c r="BG241" i="18"/>
  <c r="BG263" i="18"/>
  <c r="BG270" i="18"/>
  <c r="BG277" i="18"/>
  <c r="BG300" i="18"/>
  <c r="BG319" i="18"/>
  <c r="CB11" i="18"/>
  <c r="CB59" i="18"/>
  <c r="CB103" i="18"/>
  <c r="CB160" i="18"/>
  <c r="CB262" i="18"/>
  <c r="CB306" i="18"/>
  <c r="AL319" i="18"/>
  <c r="AL315" i="18"/>
  <c r="AL96" i="18"/>
  <c r="AL117" i="18"/>
  <c r="AL234" i="18"/>
  <c r="AL332" i="18"/>
  <c r="BU72" i="18"/>
  <c r="BU132" i="18"/>
  <c r="BU214" i="18"/>
  <c r="BU257" i="18"/>
  <c r="BU333" i="18"/>
  <c r="CL140" i="18"/>
  <c r="CL235" i="18"/>
  <c r="CL34" i="18"/>
  <c r="CL134" i="18"/>
  <c r="CL238" i="18"/>
  <c r="BN29" i="18"/>
  <c r="BN74" i="18"/>
  <c r="BN172" i="18"/>
  <c r="BN194" i="18"/>
  <c r="BN307" i="18"/>
  <c r="BY13" i="18"/>
  <c r="BY140" i="18"/>
  <c r="BY231" i="18"/>
  <c r="BY304" i="18"/>
  <c r="BM125" i="18"/>
  <c r="CN331" i="18"/>
  <c r="CN317" i="18"/>
  <c r="CN316" i="18"/>
  <c r="CN322" i="18"/>
  <c r="CN281" i="18"/>
  <c r="CN285" i="18"/>
  <c r="CN254" i="18"/>
  <c r="CN248" i="18"/>
  <c r="CN250" i="18"/>
  <c r="CN201" i="18"/>
  <c r="CN198" i="18"/>
  <c r="CN182" i="18"/>
  <c r="CN173" i="18"/>
  <c r="CN157" i="18"/>
  <c r="CN118" i="18"/>
  <c r="CN142" i="18"/>
  <c r="CN122" i="18"/>
  <c r="CN98" i="18"/>
  <c r="CN94" i="18"/>
  <c r="CN61" i="18"/>
  <c r="CN30" i="18"/>
  <c r="CN14" i="18"/>
  <c r="CN33" i="18"/>
  <c r="CN289" i="18"/>
  <c r="CN7" i="18"/>
  <c r="CN135" i="18"/>
  <c r="CN340" i="18"/>
  <c r="CN32" i="18"/>
  <c r="CN96" i="18"/>
  <c r="CN160" i="18"/>
  <c r="CN225" i="18"/>
  <c r="CN67" i="18"/>
  <c r="CN195" i="18"/>
  <c r="CN243" i="18"/>
  <c r="CN63" i="18"/>
  <c r="CN191" i="18"/>
  <c r="CN295" i="18"/>
  <c r="CN52" i="18"/>
  <c r="CN116" i="18"/>
  <c r="CN180" i="18"/>
  <c r="CN343" i="18"/>
  <c r="CN91" i="18"/>
  <c r="CN219" i="18"/>
  <c r="CN348" i="18"/>
  <c r="CN333" i="18"/>
  <c r="CN318" i="18"/>
  <c r="CN306" i="18"/>
  <c r="CN299" i="18"/>
  <c r="CN269" i="18"/>
  <c r="CN253" i="18"/>
  <c r="CN230" i="18"/>
  <c r="CN238" i="18"/>
  <c r="CN213" i="18"/>
  <c r="CN234" i="18"/>
  <c r="CN177" i="18"/>
  <c r="CN150" i="18"/>
  <c r="CN186" i="18"/>
  <c r="CN113" i="18"/>
  <c r="CN137" i="18"/>
  <c r="CN117" i="18"/>
  <c r="CN74" i="18"/>
  <c r="CN70" i="18"/>
  <c r="CN54" i="18"/>
  <c r="CN17" i="18"/>
  <c r="CN9" i="18"/>
  <c r="CN6" i="18"/>
  <c r="CN353" i="18"/>
  <c r="CN23" i="18"/>
  <c r="CN151" i="18"/>
  <c r="CN256" i="18"/>
  <c r="CN40" i="18"/>
  <c r="CN104" i="18"/>
  <c r="CN168" i="18"/>
  <c r="CN305" i="18"/>
  <c r="CN83" i="18"/>
  <c r="CN211" i="18"/>
  <c r="CN272" i="18"/>
  <c r="CN79" i="18"/>
  <c r="CN207" i="18"/>
  <c r="CN347" i="18"/>
  <c r="CN60" i="18"/>
  <c r="CN124" i="18"/>
  <c r="CN188" i="18"/>
  <c r="CN293" i="18"/>
  <c r="CN107" i="18"/>
  <c r="CN224" i="18"/>
  <c r="CN344" i="18"/>
  <c r="CN346" i="18"/>
  <c r="CN314" i="18"/>
  <c r="CN312" i="18"/>
  <c r="CN300" i="18"/>
  <c r="CN284" i="18"/>
  <c r="CN283" i="18"/>
  <c r="CN267" i="18"/>
  <c r="CN249" i="18"/>
  <c r="CN258" i="18"/>
  <c r="CN226" i="18"/>
  <c r="CN222" i="18"/>
  <c r="CN154" i="18"/>
  <c r="CN145" i="18"/>
  <c r="CN181" i="18"/>
  <c r="CN102" i="18"/>
  <c r="CN126" i="18"/>
  <c r="CN106" i="18"/>
  <c r="CN57" i="18"/>
  <c r="CN65" i="18"/>
  <c r="CN97" i="18"/>
  <c r="CN45" i="18"/>
  <c r="CN34" i="18"/>
  <c r="CN25" i="18"/>
  <c r="CN263" i="18"/>
  <c r="CN39" i="18"/>
  <c r="CN167" i="18"/>
  <c r="CN291" i="18"/>
  <c r="CN48" i="18"/>
  <c r="CN112" i="18"/>
  <c r="CN176" i="18"/>
  <c r="CN279" i="18"/>
  <c r="CN99" i="18"/>
  <c r="CN227" i="18"/>
  <c r="CN241" i="18"/>
  <c r="CN95" i="18"/>
  <c r="CN288" i="18"/>
  <c r="CN259" i="18"/>
  <c r="CN68" i="18"/>
  <c r="CN132" i="18"/>
  <c r="CN196" i="18"/>
  <c r="CN309" i="18"/>
  <c r="CN123" i="18"/>
  <c r="CN323" i="18"/>
  <c r="CN345" i="18"/>
  <c r="CN326" i="18"/>
  <c r="CN313" i="18"/>
  <c r="CN315" i="18"/>
  <c r="CN301" i="18"/>
  <c r="CN278" i="18"/>
  <c r="CN270" i="18"/>
  <c r="CN262" i="18"/>
  <c r="CN235" i="18"/>
  <c r="CN242" i="18"/>
  <c r="CN202" i="18"/>
  <c r="CN217" i="18"/>
  <c r="CN149" i="18"/>
  <c r="CN193" i="18"/>
  <c r="CN170" i="18"/>
  <c r="CN141" i="18"/>
  <c r="CN121" i="18"/>
  <c r="CN101" i="18"/>
  <c r="CN93" i="18"/>
  <c r="CN53" i="18"/>
  <c r="CN90" i="18"/>
  <c r="CN37" i="18"/>
  <c r="CN22" i="18"/>
  <c r="CN21" i="18"/>
  <c r="CN292" i="18"/>
  <c r="CN55" i="18"/>
  <c r="CN183" i="18"/>
  <c r="CN320" i="18"/>
  <c r="CN56" i="18"/>
  <c r="CN120" i="18"/>
  <c r="CN184" i="18"/>
  <c r="CN229" i="18"/>
  <c r="CN115" i="18"/>
  <c r="CN321" i="18"/>
  <c r="CN231" i="18"/>
  <c r="CN111" i="18"/>
  <c r="CN307" i="18"/>
  <c r="CN12" i="18"/>
  <c r="CN76" i="18"/>
  <c r="CN140" i="18"/>
  <c r="CN204" i="18"/>
  <c r="CN11" i="18"/>
  <c r="CN139" i="18"/>
  <c r="CN352" i="18"/>
  <c r="CN334" i="18"/>
  <c r="CN349" i="18"/>
  <c r="CN310" i="18"/>
  <c r="CN298" i="18"/>
  <c r="CN294" i="18"/>
  <c r="CN290" i="18"/>
  <c r="CN266" i="18"/>
  <c r="CN255" i="18"/>
  <c r="CN233" i="18"/>
  <c r="CN237" i="18"/>
  <c r="CN197" i="18"/>
  <c r="CN210" i="18"/>
  <c r="CN190" i="18"/>
  <c r="CN185" i="18"/>
  <c r="CN158" i="18"/>
  <c r="CN130" i="18"/>
  <c r="CN110" i="18"/>
  <c r="CN134" i="18"/>
  <c r="CN86" i="18"/>
  <c r="CN89" i="18"/>
  <c r="CN78" i="18"/>
  <c r="CN18" i="18"/>
  <c r="CN49" i="18"/>
  <c r="CN26" i="18"/>
  <c r="CN311" i="18"/>
  <c r="CN71" i="18"/>
  <c r="CN199" i="18"/>
  <c r="CN339" i="18"/>
  <c r="CN64" i="18"/>
  <c r="CN128" i="18"/>
  <c r="CN192" i="18"/>
  <c r="CN223" i="18"/>
  <c r="CN131" i="18"/>
  <c r="CN260" i="18"/>
  <c r="CN261" i="18"/>
  <c r="CN127" i="18"/>
  <c r="CN336" i="18"/>
  <c r="CN20" i="18"/>
  <c r="CN84" i="18"/>
  <c r="CN148" i="18"/>
  <c r="CN212" i="18"/>
  <c r="CN27" i="18"/>
  <c r="CN155" i="18"/>
  <c r="CN228" i="18"/>
  <c r="CN330" i="18"/>
  <c r="CN342" i="18"/>
  <c r="CN350" i="18"/>
  <c r="CN297" i="18"/>
  <c r="CN302" i="18"/>
  <c r="CN280" i="18"/>
  <c r="CN246" i="18"/>
  <c r="CN251" i="18"/>
  <c r="CN232" i="18"/>
  <c r="CN236" i="18"/>
  <c r="CN214" i="18"/>
  <c r="CN205" i="18"/>
  <c r="CN166" i="18"/>
  <c r="CN162" i="18"/>
  <c r="CN153" i="18"/>
  <c r="CN125" i="18"/>
  <c r="CN105" i="18"/>
  <c r="CN129" i="18"/>
  <c r="CN69" i="18"/>
  <c r="CN82" i="18"/>
  <c r="CN73" i="18"/>
  <c r="CN13" i="18"/>
  <c r="CN41" i="18"/>
  <c r="CN240" i="18"/>
  <c r="CN245" i="18"/>
  <c r="CN87" i="18"/>
  <c r="CN215" i="18"/>
  <c r="CN8" i="18"/>
  <c r="CN72" i="18"/>
  <c r="CN136" i="18"/>
  <c r="CN200" i="18"/>
  <c r="CN19" i="18"/>
  <c r="CN147" i="18"/>
  <c r="CN308" i="18"/>
  <c r="CN15" i="18"/>
  <c r="CN143" i="18"/>
  <c r="CN257" i="18"/>
  <c r="CN28" i="18"/>
  <c r="CN92" i="18"/>
  <c r="CN156" i="18"/>
  <c r="CN220" i="18"/>
  <c r="CN43" i="18"/>
  <c r="CN171" i="18"/>
  <c r="CN325" i="18"/>
  <c r="CN329" i="18"/>
  <c r="CN335" i="18"/>
  <c r="CN332" i="18"/>
  <c r="CN296" i="18"/>
  <c r="CN286" i="18"/>
  <c r="CN271" i="18"/>
  <c r="CN287" i="18"/>
  <c r="CN265" i="18"/>
  <c r="CN252" i="18"/>
  <c r="CN218" i="18"/>
  <c r="CN221" i="18"/>
  <c r="CN194" i="18"/>
  <c r="CN161" i="18"/>
  <c r="CN174" i="18"/>
  <c r="CN165" i="18"/>
  <c r="CN114" i="18"/>
  <c r="CN138" i="18"/>
  <c r="CN85" i="18"/>
  <c r="CN81" i="18"/>
  <c r="CN77" i="18"/>
  <c r="CN50" i="18"/>
  <c r="CN46" i="18"/>
  <c r="CN29" i="18"/>
  <c r="CN304" i="18"/>
  <c r="CN277" i="18"/>
  <c r="CN103" i="18"/>
  <c r="CN275" i="18"/>
  <c r="CN16" i="18"/>
  <c r="CN80" i="18"/>
  <c r="CN144" i="18"/>
  <c r="CN208" i="18"/>
  <c r="CN35" i="18"/>
  <c r="CN163" i="18"/>
  <c r="CN327" i="18"/>
  <c r="CN31" i="18"/>
  <c r="CN159" i="18"/>
  <c r="CN337" i="18"/>
  <c r="CN36" i="18"/>
  <c r="CN100" i="18"/>
  <c r="CN164" i="18"/>
  <c r="CN247" i="18"/>
  <c r="CN59" i="18"/>
  <c r="CN187" i="18"/>
  <c r="CN328" i="18"/>
  <c r="CN338" i="18"/>
  <c r="CN319" i="18"/>
  <c r="CN303" i="18"/>
  <c r="CN282" i="18"/>
  <c r="CN268" i="18"/>
  <c r="CN274" i="18"/>
  <c r="CN264" i="18"/>
  <c r="CN239" i="18"/>
  <c r="CN206" i="18"/>
  <c r="CN209" i="18"/>
  <c r="CN189" i="18"/>
  <c r="CN178" i="18"/>
  <c r="CN169" i="18"/>
  <c r="CN146" i="18"/>
  <c r="CN109" i="18"/>
  <c r="CN133" i="18"/>
  <c r="CN62" i="18"/>
  <c r="CN58" i="18"/>
  <c r="CN66" i="18"/>
  <c r="CN42" i="18"/>
  <c r="CN38" i="18"/>
  <c r="CN10" i="18"/>
  <c r="CN273" i="18"/>
  <c r="CN341" i="18"/>
  <c r="CN119" i="18"/>
  <c r="CN244" i="18"/>
  <c r="CN24" i="18"/>
  <c r="CN88" i="18"/>
  <c r="CN152" i="18"/>
  <c r="CN216" i="18"/>
  <c r="CN51" i="18"/>
  <c r="CN179" i="18"/>
  <c r="CN351" i="18"/>
  <c r="CN47" i="18"/>
  <c r="CN175" i="18"/>
  <c r="CN276" i="18"/>
  <c r="CN44" i="18"/>
  <c r="CN108" i="18"/>
  <c r="CN172" i="18"/>
  <c r="CN324" i="18"/>
  <c r="CN75" i="18"/>
  <c r="CN203" i="18"/>
  <c r="CP342" i="18"/>
  <c r="CP316" i="18"/>
  <c r="CP294" i="18"/>
  <c r="CP290" i="18"/>
  <c r="CP278" i="18"/>
  <c r="CP246" i="18"/>
  <c r="CP258" i="18"/>
  <c r="CP234" i="18"/>
  <c r="CP209" i="18"/>
  <c r="CP205" i="18"/>
  <c r="CP173" i="18"/>
  <c r="CP186" i="18"/>
  <c r="CP154" i="18"/>
  <c r="CP137" i="18"/>
  <c r="CP122" i="18"/>
  <c r="CP102" i="18"/>
  <c r="CP58" i="18"/>
  <c r="CP66" i="18"/>
  <c r="CP62" i="18"/>
  <c r="CP38" i="18"/>
  <c r="CP10" i="18"/>
  <c r="CP21" i="18"/>
  <c r="CP51" i="18"/>
  <c r="CP115" i="18"/>
  <c r="CP179" i="18"/>
  <c r="CP349" i="18"/>
  <c r="CP108" i="18"/>
  <c r="CP241" i="18"/>
  <c r="CP245" i="18"/>
  <c r="CP291" i="18"/>
  <c r="CP128" i="18"/>
  <c r="CP229" i="18"/>
  <c r="CP339" i="18"/>
  <c r="CP15" i="18"/>
  <c r="CP79" i="18"/>
  <c r="CP143" i="18"/>
  <c r="CP207" i="18"/>
  <c r="CP116" i="18"/>
  <c r="CP261" i="18"/>
  <c r="CP309" i="18"/>
  <c r="CP56" i="18"/>
  <c r="CP184" i="18"/>
  <c r="CP335" i="18"/>
  <c r="CP332" i="18"/>
  <c r="CP330" i="18"/>
  <c r="CP306" i="18"/>
  <c r="CP279" i="18"/>
  <c r="CP297" i="18"/>
  <c r="CP263" i="18"/>
  <c r="CP250" i="18"/>
  <c r="CP224" i="18"/>
  <c r="CP198" i="18"/>
  <c r="CP194" i="18"/>
  <c r="CP150" i="18"/>
  <c r="CP181" i="18"/>
  <c r="CP149" i="18"/>
  <c r="CP126" i="18"/>
  <c r="CP117" i="18"/>
  <c r="CP141" i="18"/>
  <c r="CP94" i="18"/>
  <c r="CP61" i="18"/>
  <c r="CP98" i="18"/>
  <c r="CP33" i="18"/>
  <c r="CP50" i="18"/>
  <c r="CP26" i="18"/>
  <c r="CP59" i="18"/>
  <c r="CP123" i="18"/>
  <c r="CP187" i="18"/>
  <c r="CP323" i="18"/>
  <c r="CP124" i="18"/>
  <c r="CP273" i="18"/>
  <c r="CP312" i="18"/>
  <c r="CP16" i="18"/>
  <c r="CP144" i="18"/>
  <c r="CP293" i="18"/>
  <c r="CP244" i="18"/>
  <c r="CP23" i="18"/>
  <c r="CP87" i="18"/>
  <c r="CP151" i="18"/>
  <c r="CP215" i="18"/>
  <c r="CP132" i="18"/>
  <c r="CP319" i="18"/>
  <c r="CP325" i="18"/>
  <c r="CP72" i="18"/>
  <c r="CP200" i="18"/>
  <c r="CP275" i="18"/>
  <c r="CP350" i="18"/>
  <c r="CP327" i="18"/>
  <c r="CP329" i="18"/>
  <c r="CP311" i="18"/>
  <c r="CP268" i="18"/>
  <c r="CP265" i="18"/>
  <c r="CP254" i="18"/>
  <c r="CP242" i="18"/>
  <c r="CP213" i="18"/>
  <c r="CP193" i="18"/>
  <c r="CP233" i="18"/>
  <c r="CP185" i="18"/>
  <c r="CP170" i="18"/>
  <c r="CP189" i="18"/>
  <c r="CP121" i="18"/>
  <c r="CP106" i="18"/>
  <c r="CP130" i="18"/>
  <c r="CP70" i="18"/>
  <c r="CP54" i="18"/>
  <c r="CP74" i="18"/>
  <c r="CP14" i="18"/>
  <c r="CP42" i="18"/>
  <c r="CP22" i="18"/>
  <c r="CP67" i="18"/>
  <c r="CP131" i="18"/>
  <c r="CP195" i="18"/>
  <c r="CP12" i="18"/>
  <c r="CP140" i="18"/>
  <c r="CP264" i="18"/>
  <c r="CP328" i="18"/>
  <c r="CP32" i="18"/>
  <c r="CP160" i="18"/>
  <c r="CP344" i="18"/>
  <c r="CP276" i="18"/>
  <c r="CP31" i="18"/>
  <c r="CP95" i="18"/>
  <c r="CP159" i="18"/>
  <c r="CP20" i="18"/>
  <c r="CP148" i="18"/>
  <c r="CP304" i="18"/>
  <c r="CP347" i="18"/>
  <c r="CP88" i="18"/>
  <c r="CP216" i="18"/>
  <c r="CP260" i="18"/>
  <c r="CP345" i="18"/>
  <c r="CP322" i="18"/>
  <c r="CP318" i="18"/>
  <c r="CP302" i="18"/>
  <c r="CP298" i="18"/>
  <c r="CP256" i="18"/>
  <c r="CP240" i="18"/>
  <c r="CP237" i="18"/>
  <c r="CP226" i="18"/>
  <c r="CP222" i="18"/>
  <c r="CP218" i="18"/>
  <c r="CP162" i="18"/>
  <c r="CP158" i="18"/>
  <c r="CP166" i="18"/>
  <c r="CP110" i="18"/>
  <c r="CP101" i="18"/>
  <c r="CP125" i="18"/>
  <c r="CP65" i="18"/>
  <c r="CP97" i="18"/>
  <c r="CP57" i="18"/>
  <c r="CP9" i="18"/>
  <c r="CP30" i="18"/>
  <c r="CP11" i="18"/>
  <c r="CP75" i="18"/>
  <c r="CP139" i="18"/>
  <c r="CP203" i="18"/>
  <c r="CP28" i="18"/>
  <c r="CP156" i="18"/>
  <c r="CP223" i="18"/>
  <c r="CP239" i="18"/>
  <c r="CP48" i="18"/>
  <c r="CP176" i="18"/>
  <c r="CP272" i="18"/>
  <c r="CP337" i="18"/>
  <c r="CP39" i="18"/>
  <c r="CP103" i="18"/>
  <c r="CP167" i="18"/>
  <c r="CP36" i="18"/>
  <c r="CP164" i="18"/>
  <c r="CP333" i="18"/>
  <c r="CP271" i="18"/>
  <c r="CP104" i="18"/>
  <c r="CP289" i="18"/>
  <c r="CP321" i="18"/>
  <c r="CP338" i="18"/>
  <c r="CP314" i="18"/>
  <c r="CP334" i="18"/>
  <c r="CP300" i="18"/>
  <c r="CP286" i="18"/>
  <c r="CP274" i="18"/>
  <c r="CP235" i="18"/>
  <c r="CP236" i="18"/>
  <c r="CP202" i="18"/>
  <c r="CP231" i="18"/>
  <c r="CP206" i="18"/>
  <c r="CP174" i="18"/>
  <c r="CP153" i="18"/>
  <c r="CP161" i="18"/>
  <c r="CP105" i="18"/>
  <c r="CP134" i="18"/>
  <c r="CP93" i="18"/>
  <c r="CP53" i="18"/>
  <c r="CP90" i="18"/>
  <c r="CP45" i="18"/>
  <c r="CP34" i="18"/>
  <c r="CP17" i="18"/>
  <c r="CP19" i="18"/>
  <c r="CP83" i="18"/>
  <c r="CP147" i="18"/>
  <c r="CP211" i="18"/>
  <c r="CP44" i="18"/>
  <c r="CP172" i="18"/>
  <c r="CP287" i="18"/>
  <c r="CP303" i="18"/>
  <c r="CP64" i="18"/>
  <c r="CP192" i="18"/>
  <c r="CP288" i="18"/>
  <c r="CP340" i="18"/>
  <c r="CP47" i="18"/>
  <c r="CP111" i="18"/>
  <c r="CP175" i="18"/>
  <c r="CP52" i="18"/>
  <c r="CP180" i="18"/>
  <c r="CP259" i="18"/>
  <c r="CP320" i="18"/>
  <c r="CP120" i="18"/>
  <c r="CP305" i="18"/>
  <c r="CP353" i="18"/>
  <c r="CP343" i="18"/>
  <c r="CP313" i="18"/>
  <c r="CP331" i="18"/>
  <c r="CP295" i="18"/>
  <c r="CP282" i="18"/>
  <c r="CP267" i="18"/>
  <c r="CP252" i="18"/>
  <c r="CP262" i="18"/>
  <c r="CP197" i="18"/>
  <c r="CP230" i="18"/>
  <c r="CP201" i="18"/>
  <c r="CP169" i="18"/>
  <c r="CP165" i="18"/>
  <c r="CP114" i="18"/>
  <c r="CP145" i="18"/>
  <c r="CP129" i="18"/>
  <c r="CP86" i="18"/>
  <c r="CP89" i="18"/>
  <c r="CP78" i="18"/>
  <c r="CP18" i="18"/>
  <c r="CP49" i="18"/>
  <c r="CP6" i="18"/>
  <c r="CP27" i="18"/>
  <c r="CP91" i="18"/>
  <c r="CP155" i="18"/>
  <c r="CP219" i="18"/>
  <c r="CP60" i="18"/>
  <c r="CP188" i="18"/>
  <c r="CP227" i="18"/>
  <c r="CP351" i="18"/>
  <c r="CP80" i="18"/>
  <c r="CP208" i="18"/>
  <c r="CP317" i="18"/>
  <c r="CP280" i="18"/>
  <c r="CP55" i="18"/>
  <c r="CP119" i="18"/>
  <c r="CP183" i="18"/>
  <c r="CP68" i="18"/>
  <c r="CP196" i="18"/>
  <c r="CP307" i="18"/>
  <c r="CP8" i="18"/>
  <c r="CP136" i="18"/>
  <c r="CP232" i="18"/>
  <c r="CP277" i="18"/>
  <c r="CP348" i="18"/>
  <c r="CP310" i="18"/>
  <c r="CP315" i="18"/>
  <c r="CP284" i="18"/>
  <c r="CP281" i="18"/>
  <c r="CP249" i="18"/>
  <c r="CP247" i="18"/>
  <c r="CP253" i="18"/>
  <c r="CP214" i="18"/>
  <c r="CP217" i="18"/>
  <c r="CP190" i="18"/>
  <c r="CP157" i="18"/>
  <c r="CP182" i="18"/>
  <c r="CP109" i="18"/>
  <c r="CP138" i="18"/>
  <c r="CP118" i="18"/>
  <c r="CP69" i="18"/>
  <c r="CP82" i="18"/>
  <c r="CP73" i="18"/>
  <c r="CP13" i="18"/>
  <c r="CP41" i="18"/>
  <c r="CP37" i="18"/>
  <c r="CP35" i="18"/>
  <c r="CP99" i="18"/>
  <c r="CP163" i="18"/>
  <c r="CP285" i="18"/>
  <c r="CP76" i="18"/>
  <c r="CP204" i="18"/>
  <c r="CP292" i="18"/>
  <c r="CP269" i="18"/>
  <c r="CP96" i="18"/>
  <c r="CP225" i="18"/>
  <c r="CP352" i="18"/>
  <c r="CP255" i="18"/>
  <c r="CP63" i="18"/>
  <c r="CP127" i="18"/>
  <c r="CP191" i="18"/>
  <c r="CP84" i="18"/>
  <c r="CP212" i="18"/>
  <c r="CP228" i="18"/>
  <c r="CP24" i="18"/>
  <c r="CP152" i="18"/>
  <c r="CP296" i="18"/>
  <c r="CP326" i="18"/>
  <c r="CP210" i="18"/>
  <c r="CP77" i="18"/>
  <c r="CP336" i="18"/>
  <c r="CP7" i="18"/>
  <c r="CP168" i="18"/>
  <c r="CP299" i="18"/>
  <c r="CP178" i="18"/>
  <c r="CP85" i="18"/>
  <c r="CP92" i="18"/>
  <c r="CP71" i="18"/>
  <c r="CP341" i="18"/>
  <c r="CP283" i="18"/>
  <c r="CP146" i="18"/>
  <c r="CP46" i="18"/>
  <c r="CP220" i="18"/>
  <c r="CP135" i="18"/>
  <c r="CP270" i="18"/>
  <c r="CP177" i="18"/>
  <c r="CP29" i="18"/>
  <c r="CP308" i="18"/>
  <c r="CP199" i="18"/>
  <c r="CP266" i="18"/>
  <c r="CP142" i="18"/>
  <c r="CP25" i="18"/>
  <c r="CP301" i="18"/>
  <c r="CP100" i="18"/>
  <c r="CP238" i="18"/>
  <c r="CP133" i="18"/>
  <c r="CP43" i="18"/>
  <c r="CP112" i="18"/>
  <c r="CP257" i="18"/>
  <c r="CP251" i="18"/>
  <c r="CP113" i="18"/>
  <c r="CP107" i="18"/>
  <c r="CP324" i="18"/>
  <c r="CP248" i="18"/>
  <c r="CP346" i="18"/>
  <c r="CP221" i="18"/>
  <c r="CP81" i="18"/>
  <c r="CP171" i="18"/>
  <c r="CP243" i="18"/>
  <c r="CP40" i="18"/>
  <c r="BS11" i="18"/>
  <c r="BS78" i="18"/>
  <c r="BS127" i="18"/>
  <c r="BS149" i="18"/>
  <c r="BS204" i="18"/>
  <c r="BS227" i="18"/>
  <c r="BS276" i="18"/>
  <c r="BS302" i="18"/>
  <c r="BS336" i="18"/>
  <c r="CM59" i="18"/>
  <c r="CM123" i="18"/>
  <c r="CM52" i="18"/>
  <c r="CM116" i="18"/>
  <c r="CM53" i="18"/>
  <c r="CM117" i="18"/>
  <c r="CM47" i="18"/>
  <c r="CM111" i="18"/>
  <c r="CM40" i="18"/>
  <c r="CM104" i="18"/>
  <c r="CM86" i="18"/>
  <c r="CM183" i="18"/>
  <c r="CM247" i="18"/>
  <c r="CM311" i="18"/>
  <c r="CM278" i="18"/>
  <c r="CM144" i="18"/>
  <c r="CM208" i="18"/>
  <c r="CM272" i="18"/>
  <c r="CM336" i="18"/>
  <c r="CM90" i="18"/>
  <c r="CM185" i="18"/>
  <c r="CM249" i="18"/>
  <c r="CM313" i="18"/>
  <c r="CM218" i="18"/>
  <c r="CM322" i="18"/>
  <c r="CM286" i="18"/>
  <c r="CM137" i="18"/>
  <c r="CM226" i="18"/>
  <c r="CM150" i="18"/>
  <c r="CM97" i="18"/>
  <c r="CM187" i="18"/>
  <c r="CM251" i="18"/>
  <c r="CM347" i="18"/>
  <c r="CM98" i="18"/>
  <c r="CM188" i="18"/>
  <c r="CM252" i="18"/>
  <c r="CM316" i="18"/>
  <c r="CM17" i="18"/>
  <c r="CM157" i="18"/>
  <c r="CM221" i="18"/>
  <c r="CM285" i="18"/>
  <c r="CM349" i="18"/>
  <c r="CM174" i="18"/>
  <c r="CM67" i="18"/>
  <c r="CM131" i="18"/>
  <c r="CM60" i="18"/>
  <c r="CM124" i="18"/>
  <c r="CM61" i="18"/>
  <c r="CM125" i="18"/>
  <c r="CM55" i="18"/>
  <c r="CM119" i="18"/>
  <c r="CM48" i="18"/>
  <c r="CM112" i="18"/>
  <c r="CM106" i="18"/>
  <c r="CM191" i="18"/>
  <c r="CM255" i="18"/>
  <c r="CM319" i="18"/>
  <c r="CM334" i="18"/>
  <c r="CM152" i="18"/>
  <c r="CM216" i="18"/>
  <c r="CM280" i="18"/>
  <c r="CM344" i="18"/>
  <c r="CM113" i="18"/>
  <c r="CM193" i="18"/>
  <c r="CM257" i="18"/>
  <c r="CM321" i="18"/>
  <c r="CM234" i="18"/>
  <c r="CM330" i="18"/>
  <c r="CM342" i="18"/>
  <c r="CM146" i="18"/>
  <c r="CM242" i="18"/>
  <c r="CM238" i="18"/>
  <c r="CM118" i="18"/>
  <c r="CM195" i="18"/>
  <c r="CM259" i="18"/>
  <c r="CM166" i="18"/>
  <c r="CM121" i="18"/>
  <c r="CM196" i="18"/>
  <c r="CM260" i="18"/>
  <c r="CM324" i="18"/>
  <c r="CM38" i="18"/>
  <c r="CM165" i="18"/>
  <c r="CM229" i="18"/>
  <c r="CM293" i="18"/>
  <c r="CM18" i="18"/>
  <c r="CM182" i="18"/>
  <c r="CM11" i="18"/>
  <c r="CM75" i="18"/>
  <c r="CM139" i="18"/>
  <c r="CM68" i="18"/>
  <c r="CM132" i="18"/>
  <c r="CM69" i="18"/>
  <c r="CM133" i="18"/>
  <c r="CM63" i="18"/>
  <c r="CM127" i="18"/>
  <c r="CM56" i="18"/>
  <c r="CM120" i="18"/>
  <c r="CM129" i="18"/>
  <c r="CM199" i="18"/>
  <c r="CM263" i="18"/>
  <c r="CM327" i="18"/>
  <c r="CM25" i="18"/>
  <c r="CM160" i="18"/>
  <c r="CM224" i="18"/>
  <c r="CM288" i="18"/>
  <c r="CM198" i="18"/>
  <c r="CM134" i="18"/>
  <c r="CM201" i="18"/>
  <c r="CM265" i="18"/>
  <c r="CM329" i="18"/>
  <c r="CM250" i="18"/>
  <c r="CM346" i="18"/>
  <c r="CM9" i="18"/>
  <c r="CM154" i="18"/>
  <c r="CM258" i="18"/>
  <c r="CM294" i="18"/>
  <c r="CM138" i="18"/>
  <c r="CM203" i="18"/>
  <c r="CM267" i="18"/>
  <c r="CM246" i="18"/>
  <c r="CM140" i="18"/>
  <c r="CM204" i="18"/>
  <c r="CM268" i="18"/>
  <c r="CM332" i="18"/>
  <c r="CM58" i="18"/>
  <c r="CM173" i="18"/>
  <c r="CM237" i="18"/>
  <c r="CM301" i="18"/>
  <c r="CM41" i="18"/>
  <c r="CM206" i="18"/>
  <c r="CM19" i="18"/>
  <c r="CM83" i="18"/>
  <c r="CM12" i="18"/>
  <c r="CM76" i="18"/>
  <c r="CM13" i="18"/>
  <c r="CM77" i="18"/>
  <c r="CM7" i="18"/>
  <c r="CM71" i="18"/>
  <c r="CM135" i="18"/>
  <c r="CM64" i="18"/>
  <c r="CM128" i="18"/>
  <c r="CM143" i="18"/>
  <c r="CM207" i="18"/>
  <c r="CM271" i="18"/>
  <c r="CM335" i="18"/>
  <c r="CM46" i="18"/>
  <c r="CM168" i="18"/>
  <c r="CM232" i="18"/>
  <c r="CM296" i="18"/>
  <c r="CM270" i="18"/>
  <c r="CM145" i="18"/>
  <c r="CM209" i="18"/>
  <c r="CM273" i="18"/>
  <c r="CM337" i="18"/>
  <c r="CM266" i="18"/>
  <c r="CM6" i="18"/>
  <c r="CM30" i="18"/>
  <c r="CM162" i="18"/>
  <c r="CM282" i="18"/>
  <c r="CM350" i="18"/>
  <c r="CM147" i="18"/>
  <c r="CM211" i="18"/>
  <c r="CM275" i="18"/>
  <c r="CM318" i="18"/>
  <c r="CM148" i="18"/>
  <c r="CM212" i="18"/>
  <c r="CM276" i="18"/>
  <c r="CM340" i="18"/>
  <c r="CM81" i="18"/>
  <c r="CM181" i="18"/>
  <c r="CM245" i="18"/>
  <c r="CM309" i="18"/>
  <c r="CM62" i="18"/>
  <c r="CM222" i="18"/>
  <c r="CM27" i="18"/>
  <c r="CM91" i="18"/>
  <c r="CM20" i="18"/>
  <c r="CM84" i="18"/>
  <c r="CM21" i="18"/>
  <c r="CM85" i="18"/>
  <c r="CM15" i="18"/>
  <c r="CM79" i="18"/>
  <c r="CM8" i="18"/>
  <c r="CM72" i="18"/>
  <c r="CM136" i="18"/>
  <c r="CM151" i="18"/>
  <c r="CM215" i="18"/>
  <c r="CM279" i="18"/>
  <c r="CM343" i="18"/>
  <c r="CM66" i="18"/>
  <c r="CM176" i="18"/>
  <c r="CM240" i="18"/>
  <c r="CM304" i="18"/>
  <c r="CM326" i="18"/>
  <c r="CM153" i="18"/>
  <c r="CM217" i="18"/>
  <c r="CM281" i="18"/>
  <c r="CM345" i="18"/>
  <c r="CM274" i="18"/>
  <c r="CM315" i="18"/>
  <c r="CM50" i="18"/>
  <c r="CM178" i="18"/>
  <c r="CM306" i="18"/>
  <c r="CM10" i="18"/>
  <c r="CM155" i="18"/>
  <c r="CM219" i="18"/>
  <c r="CM283" i="18"/>
  <c r="CM14" i="18"/>
  <c r="CM156" i="18"/>
  <c r="CM220" i="18"/>
  <c r="CM284" i="18"/>
  <c r="CM348" i="18"/>
  <c r="CM102" i="18"/>
  <c r="CM189" i="18"/>
  <c r="CM253" i="18"/>
  <c r="CM317" i="18"/>
  <c r="CM82" i="18"/>
  <c r="CM262" i="18"/>
  <c r="CM35" i="18"/>
  <c r="CM99" i="18"/>
  <c r="CM28" i="18"/>
  <c r="CM92" i="18"/>
  <c r="CM29" i="18"/>
  <c r="CM93" i="18"/>
  <c r="CM23" i="18"/>
  <c r="CM87" i="18"/>
  <c r="CM16" i="18"/>
  <c r="CM80" i="18"/>
  <c r="CM22" i="18"/>
  <c r="CM159" i="18"/>
  <c r="CM223" i="18"/>
  <c r="CM287" i="18"/>
  <c r="CM351" i="18"/>
  <c r="CM89" i="18"/>
  <c r="CM184" i="18"/>
  <c r="CM248" i="18"/>
  <c r="CM312" i="18"/>
  <c r="CM26" i="18"/>
  <c r="CM161" i="18"/>
  <c r="CM225" i="18"/>
  <c r="CM289" i="18"/>
  <c r="CM353" i="18"/>
  <c r="CM290" i="18"/>
  <c r="CM339" i="18"/>
  <c r="CM73" i="18"/>
  <c r="CM186" i="18"/>
  <c r="CM338" i="18"/>
  <c r="CM33" i="18"/>
  <c r="CM163" i="18"/>
  <c r="CM227" i="18"/>
  <c r="CM291" i="18"/>
  <c r="CM34" i="18"/>
  <c r="CM164" i="18"/>
  <c r="CM228" i="18"/>
  <c r="CM292" i="18"/>
  <c r="CM190" i="18"/>
  <c r="CM122" i="18"/>
  <c r="CM197" i="18"/>
  <c r="CM261" i="18"/>
  <c r="CM325" i="18"/>
  <c r="CM105" i="18"/>
  <c r="CM302" i="18"/>
  <c r="CM43" i="18"/>
  <c r="CM107" i="18"/>
  <c r="CM36" i="18"/>
  <c r="CM100" i="18"/>
  <c r="CM37" i="18"/>
  <c r="CM101" i="18"/>
  <c r="CM31" i="18"/>
  <c r="CM95" i="18"/>
  <c r="CM24" i="18"/>
  <c r="CM88" i="18"/>
  <c r="CM42" i="18"/>
  <c r="CM167" i="18"/>
  <c r="CM231" i="18"/>
  <c r="CM295" i="18"/>
  <c r="CM352" i="18"/>
  <c r="CM110" i="18"/>
  <c r="CM192" i="18"/>
  <c r="CM256" i="18"/>
  <c r="CM320" i="18"/>
  <c r="CM49" i="18"/>
  <c r="CM169" i="18"/>
  <c r="CM233" i="18"/>
  <c r="CM297" i="18"/>
  <c r="CM170" i="18"/>
  <c r="CM298" i="18"/>
  <c r="CM142" i="18"/>
  <c r="CM94" i="18"/>
  <c r="CM194" i="18"/>
  <c r="CM307" i="18"/>
  <c r="CM54" i="18"/>
  <c r="CM171" i="18"/>
  <c r="CM235" i="18"/>
  <c r="CM299" i="18"/>
  <c r="CM57" i="18"/>
  <c r="CM172" i="18"/>
  <c r="CM236" i="18"/>
  <c r="CM300" i="18"/>
  <c r="CM254" i="18"/>
  <c r="CM141" i="18"/>
  <c r="CM205" i="18"/>
  <c r="CM269" i="18"/>
  <c r="CM333" i="18"/>
  <c r="CM126" i="18"/>
  <c r="CM51" i="18"/>
  <c r="CM115" i="18"/>
  <c r="CM44" i="18"/>
  <c r="CM108" i="18"/>
  <c r="CM45" i="18"/>
  <c r="CM109" i="18"/>
  <c r="CM39" i="18"/>
  <c r="CM103" i="18"/>
  <c r="CM32" i="18"/>
  <c r="CM96" i="18"/>
  <c r="CM65" i="18"/>
  <c r="CM175" i="18"/>
  <c r="CM239" i="18"/>
  <c r="CM303" i="18"/>
  <c r="CM214" i="18"/>
  <c r="CM130" i="18"/>
  <c r="CM200" i="18"/>
  <c r="CM264" i="18"/>
  <c r="CM328" i="18"/>
  <c r="CM70" i="18"/>
  <c r="CM177" i="18"/>
  <c r="CM241" i="18"/>
  <c r="CM305" i="18"/>
  <c r="CM202" i="18"/>
  <c r="CM314" i="18"/>
  <c r="CM230" i="18"/>
  <c r="CM114" i="18"/>
  <c r="CM210" i="18"/>
  <c r="CM331" i="18"/>
  <c r="CM74" i="18"/>
  <c r="CM179" i="18"/>
  <c r="CM243" i="18"/>
  <c r="CM323" i="18"/>
  <c r="CM78" i="18"/>
  <c r="CM180" i="18"/>
  <c r="CM244" i="18"/>
  <c r="CM308" i="18"/>
  <c r="CM310" i="18"/>
  <c r="CM149" i="18"/>
  <c r="CM213" i="18"/>
  <c r="CM277" i="18"/>
  <c r="CM341" i="18"/>
  <c r="CM158" i="18"/>
  <c r="BF341" i="18"/>
  <c r="BF347" i="18"/>
  <c r="BF330" i="18"/>
  <c r="BF317" i="18"/>
  <c r="BF324" i="18"/>
  <c r="BF296" i="18"/>
  <c r="BF325" i="18"/>
  <c r="BF285" i="18"/>
  <c r="BF313" i="18"/>
  <c r="BF286" i="18"/>
  <c r="BF273" i="18"/>
  <c r="BF256" i="18"/>
  <c r="BF242" i="18"/>
  <c r="BF229" i="18"/>
  <c r="BF254" i="18"/>
  <c r="BF205" i="18"/>
  <c r="BF225" i="18"/>
  <c r="BF206" i="18"/>
  <c r="BF226" i="18"/>
  <c r="BF199" i="18"/>
  <c r="BF189" i="18"/>
  <c r="BF168" i="18"/>
  <c r="BF154" i="18"/>
  <c r="BF178" i="18"/>
  <c r="BF162" i="18"/>
  <c r="BF197" i="18"/>
  <c r="BF122" i="18"/>
  <c r="BF103" i="18"/>
  <c r="BF130" i="18"/>
  <c r="BF114" i="18"/>
  <c r="BF105" i="18"/>
  <c r="BF136" i="18"/>
  <c r="BF73" i="18"/>
  <c r="BF63" i="18"/>
  <c r="BF74" i="18"/>
  <c r="BF95" i="18"/>
  <c r="BF83" i="18"/>
  <c r="BF67" i="18"/>
  <c r="BF51" i="18"/>
  <c r="BF348" i="18"/>
  <c r="BF351" i="18"/>
  <c r="BF336" i="18"/>
  <c r="BF335" i="18"/>
  <c r="BF315" i="18"/>
  <c r="BF320" i="18"/>
  <c r="BF295" i="18"/>
  <c r="BF298" i="18"/>
  <c r="BF274" i="18"/>
  <c r="BF282" i="18"/>
  <c r="BF290" i="18"/>
  <c r="BF251" i="18"/>
  <c r="BF263" i="18"/>
  <c r="BF249" i="18"/>
  <c r="BF241" i="18"/>
  <c r="BF237" i="18"/>
  <c r="BF219" i="18"/>
  <c r="BF190" i="18"/>
  <c r="BF202" i="18"/>
  <c r="BF233" i="18"/>
  <c r="BF170" i="18"/>
  <c r="BF149" i="18"/>
  <c r="BF179" i="18"/>
  <c r="BF163" i="18"/>
  <c r="BF147" i="18"/>
  <c r="BF181" i="18"/>
  <c r="BF106" i="18"/>
  <c r="BF131" i="18"/>
  <c r="BF115" i="18"/>
  <c r="BF99" i="18"/>
  <c r="BF133" i="18"/>
  <c r="BF117" i="18"/>
  <c r="BF64" i="18"/>
  <c r="BF75" i="18"/>
  <c r="BF60" i="18"/>
  <c r="BF71" i="18"/>
  <c r="BF70" i="18"/>
  <c r="BF55" i="18"/>
  <c r="BF50" i="18"/>
  <c r="BF48" i="18"/>
  <c r="BF16" i="18"/>
  <c r="BF23" i="18"/>
  <c r="BF41" i="18"/>
  <c r="BF353" i="18"/>
  <c r="BF328" i="18"/>
  <c r="BF327" i="18"/>
  <c r="BF316" i="18"/>
  <c r="BF308" i="18"/>
  <c r="BF311" i="18"/>
  <c r="BF293" i="18"/>
  <c r="BF291" i="18"/>
  <c r="BF276" i="18"/>
  <c r="BF268" i="18"/>
  <c r="BF267" i="18"/>
  <c r="BF255" i="18"/>
  <c r="BF235" i="18"/>
  <c r="BF240" i="18"/>
  <c r="BF222" i="18"/>
  <c r="BF208" i="18"/>
  <c r="BF191" i="18"/>
  <c r="BF203" i="18"/>
  <c r="BF221" i="18"/>
  <c r="BF212" i="18"/>
  <c r="BF156" i="18"/>
  <c r="BF180" i="18"/>
  <c r="BF164" i="18"/>
  <c r="BF192" i="18"/>
  <c r="BF172" i="18"/>
  <c r="BF153" i="18"/>
  <c r="BF132" i="18"/>
  <c r="BF116" i="18"/>
  <c r="BF143" i="18"/>
  <c r="BF126" i="18"/>
  <c r="BF108" i="18"/>
  <c r="BF97" i="18"/>
  <c r="BF85" i="18"/>
  <c r="BF98" i="18"/>
  <c r="BF81" i="18"/>
  <c r="BF53" i="18"/>
  <c r="BF92" i="18"/>
  <c r="BF44" i="18"/>
  <c r="BF352" i="18"/>
  <c r="BF349" i="18"/>
  <c r="BF334" i="18"/>
  <c r="BF326" i="18"/>
  <c r="BF312" i="18"/>
  <c r="BF304" i="18"/>
  <c r="BF305" i="18"/>
  <c r="BF292" i="18"/>
  <c r="BF306" i="18"/>
  <c r="BF278" i="18"/>
  <c r="BF284" i="18"/>
  <c r="BF264" i="18"/>
  <c r="BF245" i="18"/>
  <c r="BF234" i="18"/>
  <c r="BF260" i="18"/>
  <c r="BF217" i="18"/>
  <c r="BF194" i="18"/>
  <c r="BF218" i="18"/>
  <c r="BF231" i="18"/>
  <c r="BF214" i="18"/>
  <c r="BF198" i="18"/>
  <c r="BF183" i="18"/>
  <c r="BF167" i="18"/>
  <c r="BF151" i="18"/>
  <c r="BF175" i="18"/>
  <c r="BF160" i="18"/>
  <c r="BF135" i="18"/>
  <c r="BF119" i="18"/>
  <c r="BF102" i="18"/>
  <c r="BF137" i="18"/>
  <c r="BF121" i="18"/>
  <c r="BF145" i="18"/>
  <c r="BF91" i="18"/>
  <c r="BF78" i="18"/>
  <c r="BF93" i="18"/>
  <c r="BF72" i="18"/>
  <c r="BF94" i="18"/>
  <c r="BF82" i="18"/>
  <c r="BF32" i="18"/>
  <c r="BF30" i="18"/>
  <c r="BF33" i="18"/>
  <c r="BF26" i="18"/>
  <c r="BF13" i="18"/>
  <c r="BF22" i="18"/>
  <c r="BF350" i="18"/>
  <c r="BF331" i="18"/>
  <c r="BF318" i="18"/>
  <c r="BF301" i="18"/>
  <c r="BF289" i="18"/>
  <c r="BF275" i="18"/>
  <c r="BF243" i="18"/>
  <c r="BF259" i="18"/>
  <c r="BF228" i="18"/>
  <c r="BF227" i="18"/>
  <c r="BF196" i="18"/>
  <c r="BF161" i="18"/>
  <c r="BF169" i="18"/>
  <c r="BF129" i="18"/>
  <c r="BF144" i="18"/>
  <c r="BF111" i="18"/>
  <c r="BF79" i="18"/>
  <c r="BF87" i="18"/>
  <c r="BF89" i="18"/>
  <c r="BF10" i="18"/>
  <c r="BF40" i="18"/>
  <c r="BF36" i="18"/>
  <c r="BF31" i="18"/>
  <c r="BF340" i="18"/>
  <c r="BF339" i="18"/>
  <c r="BF319" i="18"/>
  <c r="BF303" i="18"/>
  <c r="BF279" i="18"/>
  <c r="BF270" i="18"/>
  <c r="BF265" i="18"/>
  <c r="BF239" i="18"/>
  <c r="BF224" i="18"/>
  <c r="BF215" i="18"/>
  <c r="BF184" i="18"/>
  <c r="BF152" i="18"/>
  <c r="BF157" i="18"/>
  <c r="BF120" i="18"/>
  <c r="BF128" i="18"/>
  <c r="BF139" i="18"/>
  <c r="BF66" i="18"/>
  <c r="BF69" i="18"/>
  <c r="BF77" i="18"/>
  <c r="BF43" i="18"/>
  <c r="BF47" i="18"/>
  <c r="BF24" i="18"/>
  <c r="BF17" i="18"/>
  <c r="BF346" i="18"/>
  <c r="BF337" i="18"/>
  <c r="BF314" i="18"/>
  <c r="BF310" i="18"/>
  <c r="BF280" i="18"/>
  <c r="BF287" i="18"/>
  <c r="BF262" i="18"/>
  <c r="BF261" i="18"/>
  <c r="BF207" i="18"/>
  <c r="BF200" i="18"/>
  <c r="BF165" i="18"/>
  <c r="BF173" i="18"/>
  <c r="BF187" i="18"/>
  <c r="BF104" i="18"/>
  <c r="BF109" i="18"/>
  <c r="BF124" i="18"/>
  <c r="BF54" i="18"/>
  <c r="BF96" i="18"/>
  <c r="BF68" i="18"/>
  <c r="BF45" i="18"/>
  <c r="BF39" i="18"/>
  <c r="BF15" i="18"/>
  <c r="BF28" i="18"/>
  <c r="BF342" i="18"/>
  <c r="BF333" i="18"/>
  <c r="BF309" i="18"/>
  <c r="BF300" i="18"/>
  <c r="BF277" i="18"/>
  <c r="BF252" i="18"/>
  <c r="BF248" i="18"/>
  <c r="BF244" i="18"/>
  <c r="BF201" i="18"/>
  <c r="BF236" i="18"/>
  <c r="BF158" i="18"/>
  <c r="BF166" i="18"/>
  <c r="BF174" i="18"/>
  <c r="BF134" i="18"/>
  <c r="BF100" i="18"/>
  <c r="BF110" i="18"/>
  <c r="BF90" i="18"/>
  <c r="BF86" i="18"/>
  <c r="BF56" i="18"/>
  <c r="BF42" i="18"/>
  <c r="BF27" i="18"/>
  <c r="BF35" i="18"/>
  <c r="BF19" i="18"/>
  <c r="BF344" i="18"/>
  <c r="BF322" i="18"/>
  <c r="BF302" i="18"/>
  <c r="BF288" i="18"/>
  <c r="BF271" i="18"/>
  <c r="BF258" i="18"/>
  <c r="BF232" i="18"/>
  <c r="BF211" i="18"/>
  <c r="BF213" i="18"/>
  <c r="BF209" i="18"/>
  <c r="BF177" i="18"/>
  <c r="BF185" i="18"/>
  <c r="BF146" i="18"/>
  <c r="BF113" i="18"/>
  <c r="BF127" i="18"/>
  <c r="BF138" i="18"/>
  <c r="BF76" i="18"/>
  <c r="BF59" i="18"/>
  <c r="BF80" i="18"/>
  <c r="BF37" i="18"/>
  <c r="BF21" i="18"/>
  <c r="BF14" i="18"/>
  <c r="BF34" i="18"/>
  <c r="BF338" i="18"/>
  <c r="BF343" i="18"/>
  <c r="BF297" i="18"/>
  <c r="BF299" i="18"/>
  <c r="BF283" i="18"/>
  <c r="BF253" i="18"/>
  <c r="BF257" i="18"/>
  <c r="BF238" i="18"/>
  <c r="BF204" i="18"/>
  <c r="BF193" i="18"/>
  <c r="BF155" i="18"/>
  <c r="BF176" i="18"/>
  <c r="BF186" i="18"/>
  <c r="BF141" i="18"/>
  <c r="BF112" i="18"/>
  <c r="BF123" i="18"/>
  <c r="BF88" i="18"/>
  <c r="BF84" i="18"/>
  <c r="BF61" i="18"/>
  <c r="BF25" i="18"/>
  <c r="BF18" i="18"/>
  <c r="BF12" i="18"/>
  <c r="BF6" i="18"/>
  <c r="BF345" i="18"/>
  <c r="BF329" i="18"/>
  <c r="BF307" i="18"/>
  <c r="BF294" i="18"/>
  <c r="BF272" i="18"/>
  <c r="BF250" i="18"/>
  <c r="BF247" i="18"/>
  <c r="BF220" i="18"/>
  <c r="BF188" i="18"/>
  <c r="BF230" i="18"/>
  <c r="BF195" i="18"/>
  <c r="BF150" i="18"/>
  <c r="BF171" i="18"/>
  <c r="BF125" i="18"/>
  <c r="BF142" i="18"/>
  <c r="BF107" i="18"/>
  <c r="BF62" i="18"/>
  <c r="BF65" i="18"/>
  <c r="BF49" i="18"/>
  <c r="BF20" i="18"/>
  <c r="BF46" i="18"/>
  <c r="BF29" i="18"/>
  <c r="BF9" i="18"/>
  <c r="BF332" i="18"/>
  <c r="BF321" i="18"/>
  <c r="BF323" i="18"/>
  <c r="BF281" i="18"/>
  <c r="BF269" i="18"/>
  <c r="BF266" i="18"/>
  <c r="BF246" i="18"/>
  <c r="BF210" i="18"/>
  <c r="BF216" i="18"/>
  <c r="BF223" i="18"/>
  <c r="BF182" i="18"/>
  <c r="BF148" i="18"/>
  <c r="BF159" i="18"/>
  <c r="BF118" i="18"/>
  <c r="BF140" i="18"/>
  <c r="BF101" i="18"/>
  <c r="BF57" i="18"/>
  <c r="BF58" i="18"/>
  <c r="BF52" i="18"/>
  <c r="BF7" i="18"/>
  <c r="BF38" i="18"/>
  <c r="BF8" i="18"/>
  <c r="BF11" i="18"/>
  <c r="BT349" i="18"/>
  <c r="BT339" i="18"/>
  <c r="BT348" i="18"/>
  <c r="BT312" i="18"/>
  <c r="BT334" i="18"/>
  <c r="BT319" i="18"/>
  <c r="BT307" i="18"/>
  <c r="BT287" i="18"/>
  <c r="BT304" i="18"/>
  <c r="BT285" i="18"/>
  <c r="BT271" i="18"/>
  <c r="BT273" i="18"/>
  <c r="BT246" i="18"/>
  <c r="BT252" i="18"/>
  <c r="BT255" i="18"/>
  <c r="BT239" i="18"/>
  <c r="BT223" i="18"/>
  <c r="BT195" i="18"/>
  <c r="BT225" i="18"/>
  <c r="BT206" i="18"/>
  <c r="BT202" i="18"/>
  <c r="BT171" i="18"/>
  <c r="BT156" i="18"/>
  <c r="BT193" i="18"/>
  <c r="BT173" i="18"/>
  <c r="BT163" i="18"/>
  <c r="BT139" i="18"/>
  <c r="BT117" i="18"/>
  <c r="BT104" i="18"/>
  <c r="BT125" i="18"/>
  <c r="BT115" i="18"/>
  <c r="BT99" i="18"/>
  <c r="BT89" i="18"/>
  <c r="BT80" i="18"/>
  <c r="BT66" i="18"/>
  <c r="BT88" i="18"/>
  <c r="BT69" i="18"/>
  <c r="BT84" i="18"/>
  <c r="BT14" i="18"/>
  <c r="BT10" i="18"/>
  <c r="BT25" i="18"/>
  <c r="BT33" i="18"/>
  <c r="BT29" i="18"/>
  <c r="BT26" i="18"/>
  <c r="BT347" i="18"/>
  <c r="BT328" i="18"/>
  <c r="BT324" i="18"/>
  <c r="BT338" i="18"/>
  <c r="BT315" i="18"/>
  <c r="BT298" i="18"/>
  <c r="BT280" i="18"/>
  <c r="BT303" i="18"/>
  <c r="BT292" i="18"/>
  <c r="BT260" i="18"/>
  <c r="BT297" i="18"/>
  <c r="BT264" i="18"/>
  <c r="BT238" i="18"/>
  <c r="BT251" i="18"/>
  <c r="BT230" i="18"/>
  <c r="BT221" i="18"/>
  <c r="BT222" i="18"/>
  <c r="BT208" i="18"/>
  <c r="BT201" i="18"/>
  <c r="BT197" i="18"/>
  <c r="BT172" i="18"/>
  <c r="BT184" i="18"/>
  <c r="BT177" i="18"/>
  <c r="BT161" i="18"/>
  <c r="BT145" i="18"/>
  <c r="BT169" i="18"/>
  <c r="BT108" i="18"/>
  <c r="BT129" i="18"/>
  <c r="BT113" i="18"/>
  <c r="BT146" i="18"/>
  <c r="BT137" i="18"/>
  <c r="BT121" i="18"/>
  <c r="BT68" i="18"/>
  <c r="BT97" i="18"/>
  <c r="BT85" i="18"/>
  <c r="BT98" i="18"/>
  <c r="BT81" i="18"/>
  <c r="BT53" i="18"/>
  <c r="BT34" i="18"/>
  <c r="BT45" i="18"/>
  <c r="BT28" i="18"/>
  <c r="BT16" i="18"/>
  <c r="BT17" i="18"/>
  <c r="BT337" i="18"/>
  <c r="BT323" i="18"/>
  <c r="BT313" i="18"/>
  <c r="BT326" i="18"/>
  <c r="BT302" i="18"/>
  <c r="BT282" i="18"/>
  <c r="BT276" i="18"/>
  <c r="BT293" i="18"/>
  <c r="BT247" i="18"/>
  <c r="BT242" i="18"/>
  <c r="BT263" i="18"/>
  <c r="BT199" i="18"/>
  <c r="BT220" i="18"/>
  <c r="BT229" i="18"/>
  <c r="BT215" i="18"/>
  <c r="BT153" i="18"/>
  <c r="BT168" i="18"/>
  <c r="BT179" i="18"/>
  <c r="BT148" i="18"/>
  <c r="BT138" i="18"/>
  <c r="BT106" i="18"/>
  <c r="BT116" i="18"/>
  <c r="BT127" i="18"/>
  <c r="BT94" i="18"/>
  <c r="BT61" i="18"/>
  <c r="BT78" i="18"/>
  <c r="BT74" i="18"/>
  <c r="BT65" i="18"/>
  <c r="BT52" i="18"/>
  <c r="BT30" i="18"/>
  <c r="BT21" i="18"/>
  <c r="BT15" i="18"/>
  <c r="BT345" i="18"/>
  <c r="BT332" i="18"/>
  <c r="BT320" i="18"/>
  <c r="BT331" i="18"/>
  <c r="BT299" i="18"/>
  <c r="BT296" i="18"/>
  <c r="BT291" i="18"/>
  <c r="BT261" i="18"/>
  <c r="BT275" i="18"/>
  <c r="BT248" i="18"/>
  <c r="BT236" i="18"/>
  <c r="BT262" i="18"/>
  <c r="BT212" i="18"/>
  <c r="BT210" i="18"/>
  <c r="BT218" i="18"/>
  <c r="BT200" i="18"/>
  <c r="BT191" i="18"/>
  <c r="BT155" i="18"/>
  <c r="BT166" i="18"/>
  <c r="BT175" i="18"/>
  <c r="BT136" i="18"/>
  <c r="BT134" i="18"/>
  <c r="BT102" i="18"/>
  <c r="BT114" i="18"/>
  <c r="BT83" i="18"/>
  <c r="BT55" i="18"/>
  <c r="BT76" i="18"/>
  <c r="BT60" i="18"/>
  <c r="BT58" i="18"/>
  <c r="BT44" i="18"/>
  <c r="BT20" i="18"/>
  <c r="BT18" i="18"/>
  <c r="BT7" i="18"/>
  <c r="BT351" i="18"/>
  <c r="BT350" i="18"/>
  <c r="BT318" i="18"/>
  <c r="BT316" i="18"/>
  <c r="BT321" i="18"/>
  <c r="BT290" i="18"/>
  <c r="BT284" i="18"/>
  <c r="BT254" i="18"/>
  <c r="BT288" i="18"/>
  <c r="BT241" i="18"/>
  <c r="BT250" i="18"/>
  <c r="BT245" i="18"/>
  <c r="BT198" i="18"/>
  <c r="BT194" i="18"/>
  <c r="BT213" i="18"/>
  <c r="BT187" i="18"/>
  <c r="BT170" i="18"/>
  <c r="BT149" i="18"/>
  <c r="BT164" i="18"/>
  <c r="BT162" i="18"/>
  <c r="BT123" i="18"/>
  <c r="BT132" i="18"/>
  <c r="BT144" i="18"/>
  <c r="BT112" i="18"/>
  <c r="BT77" i="18"/>
  <c r="BT91" i="18"/>
  <c r="BT63" i="18"/>
  <c r="BT96" i="18"/>
  <c r="BT46" i="18"/>
  <c r="BT32" i="18"/>
  <c r="BT48" i="18"/>
  <c r="BT8" i="18"/>
  <c r="BT36" i="18"/>
  <c r="BT340" i="18"/>
  <c r="BT329" i="18"/>
  <c r="BT341" i="18"/>
  <c r="BT310" i="18"/>
  <c r="BT317" i="18"/>
  <c r="BT309" i="18"/>
  <c r="BT279" i="18"/>
  <c r="BT281" i="18"/>
  <c r="BT270" i="18"/>
  <c r="BT249" i="18"/>
  <c r="BT244" i="18"/>
  <c r="BT235" i="18"/>
  <c r="BT196" i="18"/>
  <c r="BT192" i="18"/>
  <c r="BT204" i="18"/>
  <c r="BT174" i="18"/>
  <c r="BT165" i="18"/>
  <c r="BT182" i="18"/>
  <c r="BT151" i="18"/>
  <c r="BT157" i="18"/>
  <c r="BT107" i="18"/>
  <c r="BT119" i="18"/>
  <c r="BT130" i="18"/>
  <c r="BT142" i="18"/>
  <c r="BT70" i="18"/>
  <c r="BT79" i="18"/>
  <c r="BT75" i="18"/>
  <c r="BT86" i="18"/>
  <c r="BT35" i="18"/>
  <c r="BT51" i="18"/>
  <c r="BT40" i="18"/>
  <c r="BT13" i="18"/>
  <c r="BT22" i="18"/>
  <c r="BT336" i="18"/>
  <c r="BT352" i="18"/>
  <c r="BT325" i="18"/>
  <c r="BT314" i="18"/>
  <c r="BT311" i="18"/>
  <c r="BT294" i="18"/>
  <c r="BT265" i="18"/>
  <c r="BT278" i="18"/>
  <c r="BT267" i="18"/>
  <c r="BT237" i="18"/>
  <c r="BT258" i="18"/>
  <c r="BT234" i="18"/>
  <c r="BT217" i="18"/>
  <c r="BT228" i="18"/>
  <c r="BT216" i="18"/>
  <c r="BT160" i="18"/>
  <c r="BT158" i="18"/>
  <c r="BT180" i="18"/>
  <c r="BT185" i="18"/>
  <c r="BT147" i="18"/>
  <c r="BT101" i="18"/>
  <c r="BT103" i="18"/>
  <c r="BT128" i="18"/>
  <c r="BT140" i="18"/>
  <c r="BT56" i="18"/>
  <c r="BT73" i="18"/>
  <c r="BT62" i="18"/>
  <c r="BT72" i="18"/>
  <c r="BT23" i="18"/>
  <c r="BT43" i="18"/>
  <c r="BT19" i="18"/>
  <c r="BT6" i="18"/>
  <c r="BT9" i="18"/>
  <c r="BT353" i="18"/>
  <c r="BT346" i="18"/>
  <c r="BT322" i="18"/>
  <c r="BT306" i="18"/>
  <c r="BT305" i="18"/>
  <c r="BT308" i="18"/>
  <c r="BT289" i="18"/>
  <c r="BT272" i="18"/>
  <c r="BT266" i="18"/>
  <c r="BT231" i="18"/>
  <c r="BT253" i="18"/>
  <c r="BT232" i="18"/>
  <c r="BT211" i="18"/>
  <c r="BT224" i="18"/>
  <c r="BT203" i="18"/>
  <c r="BT186" i="18"/>
  <c r="BT190" i="18"/>
  <c r="BT167" i="18"/>
  <c r="BT178" i="18"/>
  <c r="BT133" i="18"/>
  <c r="BT135" i="18"/>
  <c r="BT141" i="18"/>
  <c r="BT109" i="18"/>
  <c r="BT126" i="18"/>
  <c r="BT92" i="18"/>
  <c r="BT64" i="18"/>
  <c r="BT57" i="18"/>
  <c r="BT59" i="18"/>
  <c r="BT12" i="18"/>
  <c r="BT50" i="18"/>
  <c r="BT47" i="18"/>
  <c r="BT38" i="18"/>
  <c r="BT11" i="18"/>
  <c r="BT343" i="18"/>
  <c r="BT344" i="18"/>
  <c r="BT333" i="18"/>
  <c r="BT300" i="18"/>
  <c r="BT301" i="18"/>
  <c r="BT286" i="18"/>
  <c r="BT274" i="18"/>
  <c r="BT269" i="18"/>
  <c r="BT257" i="18"/>
  <c r="BT259" i="18"/>
  <c r="BT240" i="18"/>
  <c r="BT214" i="18"/>
  <c r="BT205" i="18"/>
  <c r="BT219" i="18"/>
  <c r="BT227" i="18"/>
  <c r="BT181" i="18"/>
  <c r="BT188" i="18"/>
  <c r="BT154" i="18"/>
  <c r="BT176" i="18"/>
  <c r="BT124" i="18"/>
  <c r="BT122" i="18"/>
  <c r="BT131" i="18"/>
  <c r="BT100" i="18"/>
  <c r="BT111" i="18"/>
  <c r="BT82" i="18"/>
  <c r="BT54" i="18"/>
  <c r="BT93" i="18"/>
  <c r="BT95" i="18"/>
  <c r="BT49" i="18"/>
  <c r="BT42" i="18"/>
  <c r="BT39" i="18"/>
  <c r="BT31" i="18"/>
  <c r="BT277" i="18"/>
  <c r="BT226" i="18"/>
  <c r="BT143" i="18"/>
  <c r="BT27" i="18"/>
  <c r="BT268" i="18"/>
  <c r="BT159" i="18"/>
  <c r="BT105" i="18"/>
  <c r="BT24" i="18"/>
  <c r="BT335" i="18"/>
  <c r="BT256" i="18"/>
  <c r="BT183" i="18"/>
  <c r="BT67" i="18"/>
  <c r="BT342" i="18"/>
  <c r="BT243" i="18"/>
  <c r="BT152" i="18"/>
  <c r="BT90" i="18"/>
  <c r="BT327" i="18"/>
  <c r="BT233" i="18"/>
  <c r="BT150" i="18"/>
  <c r="BT87" i="18"/>
  <c r="BT330" i="18"/>
  <c r="BT209" i="18"/>
  <c r="BT110" i="18"/>
  <c r="BT71" i="18"/>
  <c r="BT295" i="18"/>
  <c r="BT189" i="18"/>
  <c r="BT120" i="18"/>
  <c r="BT41" i="18"/>
  <c r="BT283" i="18"/>
  <c r="BT207" i="18"/>
  <c r="BT118" i="18"/>
  <c r="BT37" i="18"/>
  <c r="BK12" i="18"/>
  <c r="BK76" i="18"/>
  <c r="BK21" i="18"/>
  <c r="BK85" i="18"/>
  <c r="BK149" i="18"/>
  <c r="BK213" i="18"/>
  <c r="BK277" i="18"/>
  <c r="BK14" i="18"/>
  <c r="BK78" i="18"/>
  <c r="BK142" i="18"/>
  <c r="BK206" i="18"/>
  <c r="BK47" i="18"/>
  <c r="BK111" i="18"/>
  <c r="BK175" i="18"/>
  <c r="BK239" i="18"/>
  <c r="BK303" i="18"/>
  <c r="BK32" i="18"/>
  <c r="BK96" i="18"/>
  <c r="BK33" i="18"/>
  <c r="BK97" i="18"/>
  <c r="BK161" i="18"/>
  <c r="BK225" i="18"/>
  <c r="BK148" i="18"/>
  <c r="BK260" i="18"/>
  <c r="BK344" i="18"/>
  <c r="BK136" i="18"/>
  <c r="BK251" i="18"/>
  <c r="BK337" i="18"/>
  <c r="BK188" i="18"/>
  <c r="BK211" i="18"/>
  <c r="BK170" i="18"/>
  <c r="BK274" i="18"/>
  <c r="BK298" i="18"/>
  <c r="BK51" i="18"/>
  <c r="BK219" i="18"/>
  <c r="BK307" i="18"/>
  <c r="BK156" i="18"/>
  <c r="BK341" i="18"/>
  <c r="BK144" i="18"/>
  <c r="BK257" i="18"/>
  <c r="BK146" i="18"/>
  <c r="BK258" i="18"/>
  <c r="BK342" i="18"/>
  <c r="BK238" i="18"/>
  <c r="BK44" i="18"/>
  <c r="BK108" i="18"/>
  <c r="BK53" i="18"/>
  <c r="BK117" i="18"/>
  <c r="BK181" i="18"/>
  <c r="BK245" i="18"/>
  <c r="BK309" i="18"/>
  <c r="BK46" i="18"/>
  <c r="BK110" i="18"/>
  <c r="BK174" i="18"/>
  <c r="BK15" i="18"/>
  <c r="BK79" i="18"/>
  <c r="BK143" i="18"/>
  <c r="BK207" i="18"/>
  <c r="BK271" i="18"/>
  <c r="BK335" i="18"/>
  <c r="BK64" i="18"/>
  <c r="BK128" i="18"/>
  <c r="BK65" i="18"/>
  <c r="BK129" i="18"/>
  <c r="BK193" i="18"/>
  <c r="BK42" i="18"/>
  <c r="BK212" i="18"/>
  <c r="BK304" i="18"/>
  <c r="BK302" i="18"/>
  <c r="BK200" i="18"/>
  <c r="BK294" i="18"/>
  <c r="BK328" i="18"/>
  <c r="BK308" i="18"/>
  <c r="BK82" i="18"/>
  <c r="BK232" i="18"/>
  <c r="BK346" i="18"/>
  <c r="BK179" i="18"/>
  <c r="BK155" i="18"/>
  <c r="BK265" i="18"/>
  <c r="BK347" i="18"/>
  <c r="BK288" i="18"/>
  <c r="BK27" i="18"/>
  <c r="BK208" i="18"/>
  <c r="BK34" i="18"/>
  <c r="BK210" i="18"/>
  <c r="BK300" i="18"/>
  <c r="BK99" i="18"/>
  <c r="BK28" i="18"/>
  <c r="BK116" i="18"/>
  <c r="BK77" i="18"/>
  <c r="BK165" i="18"/>
  <c r="BK253" i="18"/>
  <c r="BK333" i="18"/>
  <c r="BK94" i="18"/>
  <c r="BK182" i="18"/>
  <c r="BK39" i="18"/>
  <c r="BK127" i="18"/>
  <c r="BK215" i="18"/>
  <c r="BK295" i="18"/>
  <c r="BK48" i="18"/>
  <c r="BK9" i="18"/>
  <c r="BK89" i="18"/>
  <c r="BK177" i="18"/>
  <c r="BK74" i="18"/>
  <c r="BK250" i="18"/>
  <c r="BK310" i="18"/>
  <c r="BK216" i="18"/>
  <c r="BK326" i="18"/>
  <c r="BK256" i="18"/>
  <c r="BK114" i="18"/>
  <c r="BK264" i="18"/>
  <c r="BK299" i="18"/>
  <c r="BK171" i="18"/>
  <c r="BK297" i="18"/>
  <c r="BK220" i="18"/>
  <c r="BK59" i="18"/>
  <c r="BK246" i="18"/>
  <c r="BK178" i="18"/>
  <c r="BK312" i="18"/>
  <c r="BK163" i="18"/>
  <c r="BK36" i="18"/>
  <c r="BK124" i="18"/>
  <c r="BK93" i="18"/>
  <c r="BK173" i="18"/>
  <c r="BK261" i="18"/>
  <c r="BK22" i="18"/>
  <c r="BK102" i="18"/>
  <c r="BK190" i="18"/>
  <c r="BK55" i="18"/>
  <c r="BK135" i="18"/>
  <c r="BK223" i="18"/>
  <c r="BK311" i="18"/>
  <c r="BK56" i="18"/>
  <c r="BK17" i="18"/>
  <c r="BK105" i="18"/>
  <c r="BK185" i="18"/>
  <c r="BK106" i="18"/>
  <c r="BK272" i="18"/>
  <c r="BK227" i="18"/>
  <c r="BK230" i="18"/>
  <c r="BK345" i="18"/>
  <c r="BK276" i="18"/>
  <c r="BK138" i="18"/>
  <c r="BK284" i="18"/>
  <c r="BK331" i="18"/>
  <c r="BK187" i="18"/>
  <c r="BK318" i="18"/>
  <c r="BK244" i="18"/>
  <c r="BK91" i="18"/>
  <c r="BK267" i="18"/>
  <c r="BK194" i="18"/>
  <c r="BK322" i="18"/>
  <c r="BK249" i="18"/>
  <c r="BK52" i="18"/>
  <c r="BK13" i="18"/>
  <c r="BK101" i="18"/>
  <c r="BK189" i="18"/>
  <c r="BK269" i="18"/>
  <c r="BK30" i="18"/>
  <c r="BK118" i="18"/>
  <c r="BK198" i="18"/>
  <c r="BK63" i="18"/>
  <c r="BK151" i="18"/>
  <c r="BK231" i="18"/>
  <c r="BK319" i="18"/>
  <c r="BK72" i="18"/>
  <c r="BK25" i="18"/>
  <c r="BK113" i="18"/>
  <c r="BK201" i="18"/>
  <c r="BK132" i="18"/>
  <c r="BK282" i="18"/>
  <c r="BK43" i="18"/>
  <c r="BK241" i="18"/>
  <c r="BK353" i="18"/>
  <c r="BK330" i="18"/>
  <c r="BK154" i="18"/>
  <c r="BK296" i="18"/>
  <c r="BK259" i="18"/>
  <c r="BK203" i="18"/>
  <c r="BK329" i="18"/>
  <c r="BK320" i="18"/>
  <c r="BK123" i="18"/>
  <c r="BK349" i="18"/>
  <c r="BK226" i="18"/>
  <c r="BK332" i="18"/>
  <c r="BK291" i="18"/>
  <c r="BK60" i="18"/>
  <c r="BK29" i="18"/>
  <c r="BK109" i="18"/>
  <c r="BK197" i="18"/>
  <c r="BK285" i="18"/>
  <c r="BK38" i="18"/>
  <c r="BK126" i="18"/>
  <c r="BK214" i="18"/>
  <c r="BK71" i="18"/>
  <c r="BK159" i="18"/>
  <c r="BK247" i="18"/>
  <c r="BK327" i="18"/>
  <c r="BK80" i="18"/>
  <c r="BK41" i="18"/>
  <c r="BK121" i="18"/>
  <c r="BK209" i="18"/>
  <c r="BK164" i="18"/>
  <c r="BK292" i="18"/>
  <c r="BK75" i="18"/>
  <c r="BK262" i="18"/>
  <c r="BK306" i="18"/>
  <c r="BK289" i="18"/>
  <c r="BK186" i="18"/>
  <c r="BK316" i="18"/>
  <c r="BK313" i="18"/>
  <c r="BK233" i="18"/>
  <c r="BK339" i="18"/>
  <c r="BK348" i="18"/>
  <c r="BK160" i="18"/>
  <c r="BK343" i="18"/>
  <c r="BK236" i="18"/>
  <c r="BK350" i="18"/>
  <c r="BK351" i="18"/>
  <c r="BK68" i="18"/>
  <c r="BK37" i="18"/>
  <c r="BK125" i="18"/>
  <c r="BK205" i="18"/>
  <c r="BK293" i="18"/>
  <c r="BK54" i="18"/>
  <c r="BK134" i="18"/>
  <c r="BK222" i="18"/>
  <c r="BK87" i="18"/>
  <c r="BK167" i="18"/>
  <c r="BK255" i="18"/>
  <c r="BK8" i="18"/>
  <c r="BK88" i="18"/>
  <c r="BK49" i="18"/>
  <c r="BK137" i="18"/>
  <c r="BK217" i="18"/>
  <c r="BK180" i="18"/>
  <c r="BK314" i="18"/>
  <c r="BK107" i="18"/>
  <c r="BK273" i="18"/>
  <c r="BK338" i="18"/>
  <c r="BK321" i="18"/>
  <c r="BK202" i="18"/>
  <c r="BK19" i="18"/>
  <c r="BK11" i="18"/>
  <c r="BK243" i="18"/>
  <c r="BK58" i="18"/>
  <c r="BK278" i="18"/>
  <c r="BK176" i="18"/>
  <c r="BK66" i="18"/>
  <c r="BK248" i="18"/>
  <c r="BK35" i="18"/>
  <c r="BK84" i="18"/>
  <c r="BK45" i="18"/>
  <c r="BK133" i="18"/>
  <c r="BK221" i="18"/>
  <c r="BK301" i="18"/>
  <c r="BK62" i="18"/>
  <c r="BK150" i="18"/>
  <c r="BK7" i="18"/>
  <c r="BK95" i="18"/>
  <c r="BK183" i="18"/>
  <c r="BK263" i="18"/>
  <c r="BK16" i="18"/>
  <c r="BK104" i="18"/>
  <c r="BK57" i="18"/>
  <c r="BK145" i="18"/>
  <c r="BK10" i="18"/>
  <c r="BK196" i="18"/>
  <c r="BK324" i="18"/>
  <c r="BK152" i="18"/>
  <c r="BK283" i="18"/>
  <c r="BK6" i="18"/>
  <c r="BK270" i="18"/>
  <c r="BK218" i="18"/>
  <c r="BK204" i="18"/>
  <c r="BK83" i="18"/>
  <c r="BK254" i="18"/>
  <c r="BK90" i="18"/>
  <c r="BK195" i="18"/>
  <c r="BK192" i="18"/>
  <c r="BK98" i="18"/>
  <c r="BK268" i="18"/>
  <c r="BK67" i="18"/>
  <c r="BK92" i="18"/>
  <c r="BK61" i="18"/>
  <c r="BK141" i="18"/>
  <c r="BK229" i="18"/>
  <c r="BK317" i="18"/>
  <c r="BK70" i="18"/>
  <c r="BK158" i="18"/>
  <c r="BK23" i="18"/>
  <c r="BK103" i="18"/>
  <c r="BK191" i="18"/>
  <c r="BK279" i="18"/>
  <c r="BK24" i="18"/>
  <c r="BK112" i="18"/>
  <c r="BK73" i="18"/>
  <c r="BK153" i="18"/>
  <c r="BK18" i="18"/>
  <c r="BK228" i="18"/>
  <c r="BK336" i="18"/>
  <c r="BK168" i="18"/>
  <c r="BK305" i="18"/>
  <c r="BK140" i="18"/>
  <c r="BK334" i="18"/>
  <c r="BK242" i="18"/>
  <c r="BK266" i="18"/>
  <c r="BK115" i="18"/>
  <c r="BK275" i="18"/>
  <c r="BK122" i="18"/>
  <c r="BK281" i="18"/>
  <c r="BK224" i="18"/>
  <c r="BK130" i="18"/>
  <c r="BK280" i="18"/>
  <c r="BK131" i="18"/>
  <c r="BK325" i="18"/>
  <c r="BK120" i="18"/>
  <c r="BK234" i="18"/>
  <c r="BK235" i="18"/>
  <c r="BK86" i="18"/>
  <c r="BK81" i="18"/>
  <c r="BK50" i="18"/>
  <c r="BK162" i="18"/>
  <c r="BK166" i="18"/>
  <c r="BK169" i="18"/>
  <c r="BK252" i="18"/>
  <c r="BK290" i="18"/>
  <c r="BK20" i="18"/>
  <c r="BK31" i="18"/>
  <c r="BK26" i="18"/>
  <c r="BK340" i="18"/>
  <c r="BK147" i="18"/>
  <c r="BK100" i="18"/>
  <c r="BK119" i="18"/>
  <c r="BK240" i="18"/>
  <c r="BK139" i="18"/>
  <c r="BK69" i="18"/>
  <c r="BK199" i="18"/>
  <c r="BK352" i="18"/>
  <c r="BK286" i="18"/>
  <c r="BK157" i="18"/>
  <c r="BK287" i="18"/>
  <c r="BK184" i="18"/>
  <c r="BK172" i="18"/>
  <c r="BK237" i="18"/>
  <c r="BK40" i="18"/>
  <c r="BK315" i="18"/>
  <c r="BK323" i="18"/>
  <c r="BW347" i="18"/>
  <c r="BW322" i="18"/>
  <c r="BW333" i="18"/>
  <c r="BW331" i="18"/>
  <c r="BW299" i="18"/>
  <c r="BW343" i="18"/>
  <c r="BW340" i="18"/>
  <c r="BW327" i="18"/>
  <c r="BW352" i="18"/>
  <c r="BW345" i="18"/>
  <c r="BW344" i="18"/>
  <c r="BW313" i="18"/>
  <c r="BW335" i="18"/>
  <c r="BW321" i="18"/>
  <c r="BW310" i="18"/>
  <c r="BW281" i="18"/>
  <c r="BW280" i="18"/>
  <c r="BW272" i="18"/>
  <c r="BW273" i="18"/>
  <c r="BW292" i="18"/>
  <c r="BW243" i="18"/>
  <c r="BW264" i="18"/>
  <c r="BW239" i="18"/>
  <c r="BW238" i="18"/>
  <c r="BW224" i="18"/>
  <c r="BW190" i="18"/>
  <c r="BW226" i="18"/>
  <c r="BW199" i="18"/>
  <c r="BW205" i="18"/>
  <c r="BW191" i="18"/>
  <c r="BW179" i="18"/>
  <c r="BW178" i="18"/>
  <c r="BW162" i="18"/>
  <c r="BW171" i="18"/>
  <c r="BW147" i="18"/>
  <c r="BW125" i="18"/>
  <c r="BW109" i="18"/>
  <c r="BW142" i="18"/>
  <c r="BW124" i="18"/>
  <c r="BW101" i="18"/>
  <c r="BW85" i="18"/>
  <c r="BW98" i="18"/>
  <c r="BW81" i="18"/>
  <c r="BW92" i="18"/>
  <c r="BW79" i="18"/>
  <c r="BW350" i="18"/>
  <c r="BW337" i="18"/>
  <c r="BW338" i="18"/>
  <c r="BW319" i="18"/>
  <c r="BW348" i="18"/>
  <c r="BW353" i="18"/>
  <c r="BW341" i="18"/>
  <c r="BW332" i="18"/>
  <c r="BW315" i="18"/>
  <c r="BW342" i="18"/>
  <c r="BW349" i="18"/>
  <c r="BW325" i="18"/>
  <c r="BW326" i="18"/>
  <c r="BW318" i="18"/>
  <c r="BW303" i="18"/>
  <c r="BW300" i="18"/>
  <c r="BW283" i="18"/>
  <c r="BW278" i="18"/>
  <c r="BW275" i="18"/>
  <c r="BW293" i="18"/>
  <c r="BW253" i="18"/>
  <c r="BW261" i="18"/>
  <c r="BW240" i="18"/>
  <c r="BW257" i="18"/>
  <c r="BW210" i="18"/>
  <c r="BW218" i="18"/>
  <c r="BW203" i="18"/>
  <c r="BW236" i="18"/>
  <c r="BW196" i="18"/>
  <c r="BW177" i="18"/>
  <c r="BW161" i="18"/>
  <c r="BW151" i="18"/>
  <c r="BW148" i="18"/>
  <c r="BW160" i="18"/>
  <c r="BW170" i="18"/>
  <c r="BW113" i="18"/>
  <c r="BW144" i="18"/>
  <c r="BW127" i="18"/>
  <c r="BW111" i="18"/>
  <c r="BW136" i="18"/>
  <c r="BW120" i="18"/>
  <c r="BW88" i="18"/>
  <c r="BW69" i="18"/>
  <c r="BW84" i="18"/>
  <c r="BW77" i="18"/>
  <c r="BW346" i="18"/>
  <c r="BW330" i="18"/>
  <c r="BW295" i="18"/>
  <c r="BW294" i="18"/>
  <c r="BW277" i="18"/>
  <c r="BW259" i="18"/>
  <c r="BW288" i="18"/>
  <c r="BW265" i="18"/>
  <c r="BW233" i="18"/>
  <c r="BW246" i="18"/>
  <c r="BW207" i="18"/>
  <c r="BW197" i="18"/>
  <c r="BW209" i="18"/>
  <c r="BW189" i="18"/>
  <c r="BW154" i="18"/>
  <c r="BW185" i="18"/>
  <c r="BW174" i="18"/>
  <c r="BW165" i="18"/>
  <c r="BW131" i="18"/>
  <c r="BW143" i="18"/>
  <c r="BW105" i="18"/>
  <c r="BW107" i="18"/>
  <c r="BW76" i="18"/>
  <c r="BW82" i="18"/>
  <c r="BW66" i="18"/>
  <c r="BW351" i="18"/>
  <c r="BW306" i="18"/>
  <c r="BW316" i="18"/>
  <c r="BW314" i="18"/>
  <c r="BW276" i="18"/>
  <c r="BW245" i="18"/>
  <c r="BW279" i="18"/>
  <c r="BW252" i="18"/>
  <c r="BW230" i="18"/>
  <c r="BW237" i="18"/>
  <c r="BW201" i="18"/>
  <c r="BW187" i="18"/>
  <c r="BW223" i="18"/>
  <c r="BW183" i="18"/>
  <c r="BW152" i="18"/>
  <c r="BW176" i="18"/>
  <c r="BW172" i="18"/>
  <c r="BW158" i="18"/>
  <c r="BW118" i="18"/>
  <c r="BW137" i="18"/>
  <c r="BW139" i="18"/>
  <c r="BW135" i="18"/>
  <c r="BW96" i="18"/>
  <c r="BW80" i="18"/>
  <c r="BW339" i="18"/>
  <c r="BW323" i="18"/>
  <c r="BW312" i="18"/>
  <c r="BW309" i="18"/>
  <c r="BW271" i="18"/>
  <c r="BW244" i="18"/>
  <c r="BW274" i="18"/>
  <c r="BW235" i="18"/>
  <c r="BW255" i="18"/>
  <c r="BW231" i="18"/>
  <c r="BW213" i="18"/>
  <c r="BW227" i="18"/>
  <c r="BW212" i="18"/>
  <c r="BW168" i="18"/>
  <c r="BW194" i="18"/>
  <c r="BW163" i="18"/>
  <c r="BW146" i="18"/>
  <c r="BW156" i="18"/>
  <c r="BW116" i="18"/>
  <c r="BW114" i="18"/>
  <c r="BW133" i="18"/>
  <c r="BW129" i="18"/>
  <c r="BW75" i="18"/>
  <c r="BW86" i="18"/>
  <c r="BW94" i="18"/>
  <c r="BW67" i="18"/>
  <c r="BW329" i="18"/>
  <c r="BW297" i="18"/>
  <c r="BW307" i="18"/>
  <c r="BW286" i="18"/>
  <c r="BW291" i="18"/>
  <c r="BW270" i="18"/>
  <c r="BW258" i="18"/>
  <c r="BW234" i="18"/>
  <c r="BW263" i="18"/>
  <c r="BW220" i="18"/>
  <c r="BW206" i="18"/>
  <c r="BW215" i="18"/>
  <c r="BW198" i="18"/>
  <c r="BW155" i="18"/>
  <c r="BW173" i="18"/>
  <c r="BW150" i="18"/>
  <c r="BW186" i="18"/>
  <c r="BW134" i="18"/>
  <c r="BW102" i="18"/>
  <c r="BW112" i="18"/>
  <c r="BW110" i="18"/>
  <c r="BW122" i="18"/>
  <c r="BW72" i="18"/>
  <c r="BW89" i="18"/>
  <c r="BW336" i="18"/>
  <c r="BW298" i="18"/>
  <c r="BW305" i="18"/>
  <c r="BW282" i="18"/>
  <c r="BW285" i="18"/>
  <c r="BW267" i="18"/>
  <c r="BW248" i="18"/>
  <c r="BW232" i="18"/>
  <c r="BW262" i="18"/>
  <c r="BW208" i="18"/>
  <c r="BW204" i="18"/>
  <c r="BW202" i="18"/>
  <c r="BW222" i="18"/>
  <c r="BW149" i="18"/>
  <c r="BW166" i="18"/>
  <c r="BW192" i="18"/>
  <c r="BW181" i="18"/>
  <c r="BW132" i="18"/>
  <c r="BW130" i="18"/>
  <c r="BW99" i="18"/>
  <c r="BW108" i="18"/>
  <c r="BW106" i="18"/>
  <c r="BW83" i="18"/>
  <c r="BW317" i="18"/>
  <c r="BW320" i="18"/>
  <c r="BW301" i="18"/>
  <c r="BW308" i="18"/>
  <c r="BW269" i="18"/>
  <c r="BW266" i="18"/>
  <c r="BW260" i="18"/>
  <c r="BW256" i="18"/>
  <c r="BW241" i="18"/>
  <c r="BW228" i="18"/>
  <c r="BW188" i="18"/>
  <c r="BW200" i="18"/>
  <c r="BW217" i="18"/>
  <c r="BW182" i="18"/>
  <c r="BW164" i="18"/>
  <c r="BW175" i="18"/>
  <c r="BW159" i="18"/>
  <c r="BW119" i="18"/>
  <c r="BW128" i="18"/>
  <c r="BW140" i="18"/>
  <c r="BW138" i="18"/>
  <c r="BW104" i="18"/>
  <c r="BW93" i="18"/>
  <c r="BW95" i="18"/>
  <c r="BW70" i="18"/>
  <c r="BW97" i="18"/>
  <c r="BW328" i="18"/>
  <c r="BW311" i="18"/>
  <c r="BW302" i="18"/>
  <c r="BW304" i="18"/>
  <c r="BW268" i="18"/>
  <c r="BW290" i="18"/>
  <c r="BW254" i="18"/>
  <c r="BW251" i="18"/>
  <c r="BW249" i="18"/>
  <c r="BW225" i="18"/>
  <c r="BW229" i="18"/>
  <c r="BW221" i="18"/>
  <c r="BW211" i="18"/>
  <c r="BW180" i="18"/>
  <c r="BW145" i="18"/>
  <c r="BW169" i="18"/>
  <c r="BW153" i="18"/>
  <c r="BW103" i="18"/>
  <c r="BW115" i="18"/>
  <c r="BW126" i="18"/>
  <c r="BW123" i="18"/>
  <c r="BW90" i="18"/>
  <c r="BW87" i="18"/>
  <c r="BW71" i="18"/>
  <c r="BW68" i="18"/>
  <c r="BW91" i="18"/>
  <c r="BW334" i="18"/>
  <c r="BW324" i="18"/>
  <c r="BW296" i="18"/>
  <c r="BW289" i="18"/>
  <c r="BW284" i="18"/>
  <c r="BW287" i="18"/>
  <c r="BW242" i="18"/>
  <c r="BW250" i="18"/>
  <c r="BW247" i="18"/>
  <c r="BW219" i="18"/>
  <c r="BW216" i="18"/>
  <c r="BW214" i="18"/>
  <c r="BW195" i="18"/>
  <c r="BW167" i="18"/>
  <c r="BW193" i="18"/>
  <c r="BW157" i="18"/>
  <c r="BW184" i="18"/>
  <c r="BW141" i="18"/>
  <c r="BW100" i="18"/>
  <c r="BW121" i="18"/>
  <c r="BW117" i="18"/>
  <c r="BW78" i="18"/>
  <c r="BW74" i="18"/>
  <c r="BW73" i="18"/>
  <c r="AS347" i="18"/>
  <c r="AS326" i="18"/>
  <c r="AS322" i="18"/>
  <c r="AS290" i="18"/>
  <c r="AS247" i="18"/>
  <c r="AS246" i="18"/>
  <c r="AS266" i="18"/>
  <c r="AS234" i="18"/>
  <c r="AS209" i="18"/>
  <c r="AS217" i="18"/>
  <c r="AS230" i="18"/>
  <c r="AS197" i="18"/>
  <c r="AS162" i="18"/>
  <c r="AS186" i="18"/>
  <c r="AS177" i="18"/>
  <c r="AS182" i="18"/>
  <c r="AS145" i="18"/>
  <c r="AS122" i="18"/>
  <c r="AS109" i="18"/>
  <c r="AS70" i="18"/>
  <c r="AS61" i="18"/>
  <c r="AS73" i="18"/>
  <c r="AS62" i="18"/>
  <c r="AS86" i="18"/>
  <c r="AS22" i="18"/>
  <c r="AS30" i="18"/>
  <c r="AS10" i="18"/>
  <c r="AS232" i="18"/>
  <c r="AS334" i="18"/>
  <c r="AS306" i="18"/>
  <c r="AS270" i="18"/>
  <c r="AS242" i="18"/>
  <c r="AS263" i="18"/>
  <c r="AS218" i="18"/>
  <c r="AS190" i="18"/>
  <c r="AS157" i="18"/>
  <c r="AS174" i="18"/>
  <c r="AS181" i="18"/>
  <c r="AS158" i="18"/>
  <c r="AS185" i="18"/>
  <c r="AS126" i="18"/>
  <c r="AS133" i="18"/>
  <c r="AS134" i="18"/>
  <c r="AS102" i="18"/>
  <c r="AS114" i="18"/>
  <c r="AS94" i="18"/>
  <c r="AS90" i="18"/>
  <c r="AS57" i="18"/>
  <c r="AS81" i="18"/>
  <c r="AS26" i="18"/>
  <c r="AS41" i="18"/>
  <c r="AS50" i="18"/>
  <c r="AS25" i="18"/>
  <c r="AS33" i="18"/>
  <c r="AS156" i="18"/>
  <c r="AS240" i="18"/>
  <c r="AS293" i="18"/>
  <c r="AS63" i="18"/>
  <c r="AS191" i="18"/>
  <c r="AS132" i="18"/>
  <c r="AS192" i="18"/>
  <c r="AS291" i="18"/>
  <c r="AS338" i="18"/>
  <c r="AS342" i="18"/>
  <c r="AS314" i="18"/>
  <c r="AS330" i="18"/>
  <c r="AS302" i="18"/>
  <c r="AS294" i="18"/>
  <c r="AS279" i="18"/>
  <c r="AS231" i="18"/>
  <c r="AS213" i="18"/>
  <c r="AS238" i="18"/>
  <c r="AS150" i="18"/>
  <c r="AS121" i="18"/>
  <c r="AS101" i="18"/>
  <c r="AS125" i="18"/>
  <c r="AS65" i="18"/>
  <c r="AS89" i="18"/>
  <c r="AS85" i="18"/>
  <c r="AS74" i="18"/>
  <c r="AS45" i="18"/>
  <c r="AS6" i="18"/>
  <c r="AS264" i="18"/>
  <c r="AS318" i="18"/>
  <c r="AS299" i="18"/>
  <c r="AS254" i="18"/>
  <c r="AS226" i="18"/>
  <c r="AS198" i="18"/>
  <c r="AS205" i="18"/>
  <c r="AS173" i="18"/>
  <c r="AS138" i="18"/>
  <c r="AS137" i="18"/>
  <c r="AS97" i="18"/>
  <c r="AS66" i="18"/>
  <c r="AS98" i="18"/>
  <c r="AS69" i="18"/>
  <c r="AS46" i="18"/>
  <c r="AS9" i="18"/>
  <c r="AS343" i="18"/>
  <c r="AS310" i="18"/>
  <c r="AS311" i="18"/>
  <c r="AS274" i="18"/>
  <c r="AS221" i="18"/>
  <c r="AS193" i="18"/>
  <c r="AS149" i="18"/>
  <c r="AS161" i="18"/>
  <c r="AS178" i="18"/>
  <c r="AS106" i="18"/>
  <c r="AS113" i="18"/>
  <c r="AS93" i="18"/>
  <c r="AS34" i="18"/>
  <c r="AS42" i="18"/>
  <c r="AS18" i="18"/>
  <c r="AS21" i="18"/>
  <c r="AS296" i="18"/>
  <c r="AS269" i="18"/>
  <c r="AS111" i="18"/>
  <c r="AS239" i="18"/>
  <c r="AS16" i="18"/>
  <c r="AS295" i="18"/>
  <c r="AS286" i="18"/>
  <c r="AS278" i="18"/>
  <c r="AS258" i="18"/>
  <c r="AS235" i="18"/>
  <c r="AS210" i="18"/>
  <c r="AS201" i="18"/>
  <c r="AS206" i="18"/>
  <c r="AS169" i="18"/>
  <c r="AS170" i="18"/>
  <c r="AS142" i="18"/>
  <c r="AS105" i="18"/>
  <c r="AS129" i="18"/>
  <c r="AS118" i="18"/>
  <c r="AS130" i="18"/>
  <c r="AS58" i="18"/>
  <c r="AS77" i="18"/>
  <c r="AS82" i="18"/>
  <c r="AS78" i="18"/>
  <c r="AS29" i="18"/>
  <c r="AS37" i="18"/>
  <c r="AS14" i="18"/>
  <c r="AS216" i="18"/>
  <c r="AS336" i="18"/>
  <c r="AS229" i="18"/>
  <c r="AS127" i="18"/>
  <c r="AS351" i="18"/>
  <c r="AS350" i="18"/>
  <c r="AS346" i="18"/>
  <c r="AS331" i="18"/>
  <c r="AS315" i="18"/>
  <c r="AS282" i="18"/>
  <c r="AS298" i="18"/>
  <c r="AS251" i="18"/>
  <c r="AS222" i="18"/>
  <c r="AS189" i="18"/>
  <c r="AS146" i="18"/>
  <c r="AS165" i="18"/>
  <c r="AS166" i="18"/>
  <c r="AS110" i="18"/>
  <c r="AS53" i="18"/>
  <c r="AS54" i="18"/>
  <c r="AS38" i="18"/>
  <c r="AS17" i="18"/>
  <c r="AS328" i="18"/>
  <c r="AS287" i="18"/>
  <c r="AS48" i="18"/>
  <c r="AS96" i="18"/>
  <c r="AS15" i="18"/>
  <c r="AS143" i="18"/>
  <c r="AS252" i="18"/>
  <c r="AS327" i="18"/>
  <c r="AS283" i="18"/>
  <c r="AS267" i="18"/>
  <c r="AS250" i="18"/>
  <c r="AS262" i="18"/>
  <c r="AS202" i="18"/>
  <c r="AS214" i="18"/>
  <c r="AS194" i="18"/>
  <c r="AS153" i="18"/>
  <c r="AS154" i="18"/>
  <c r="AS117" i="18"/>
  <c r="AS141" i="18"/>
  <c r="AS49" i="18"/>
  <c r="AS13" i="18"/>
  <c r="AS223" i="18"/>
  <c r="AS68" i="18"/>
  <c r="AS47" i="18"/>
  <c r="AS303" i="18"/>
  <c r="AS260" i="18"/>
  <c r="AS8" i="18"/>
  <c r="AS321" i="18"/>
  <c r="AS91" i="18"/>
  <c r="AS219" i="18"/>
  <c r="AS248" i="18"/>
  <c r="AS309" i="18"/>
  <c r="AS55" i="18"/>
  <c r="AS183" i="18"/>
  <c r="AS128" i="18"/>
  <c r="AS292" i="18"/>
  <c r="AS24" i="18"/>
  <c r="AS112" i="18"/>
  <c r="AS131" i="18"/>
  <c r="AS265" i="18"/>
  <c r="AS164" i="18"/>
  <c r="AS236" i="18"/>
  <c r="AS79" i="18"/>
  <c r="AS60" i="18"/>
  <c r="AS200" i="18"/>
  <c r="AS324" i="18"/>
  <c r="AS88" i="18"/>
  <c r="AS243" i="18"/>
  <c r="AS339" i="18"/>
  <c r="AS107" i="18"/>
  <c r="AS255" i="18"/>
  <c r="AS345" i="18"/>
  <c r="AS80" i="18"/>
  <c r="AS340" i="18"/>
  <c r="AS332" i="18"/>
  <c r="AS272" i="18"/>
  <c r="AS71" i="18"/>
  <c r="AS199" i="18"/>
  <c r="AS136" i="18"/>
  <c r="AS188" i="18"/>
  <c r="AS120" i="18"/>
  <c r="AS253" i="18"/>
  <c r="AS19" i="18"/>
  <c r="AS147" i="18"/>
  <c r="AS44" i="18"/>
  <c r="AS308" i="18"/>
  <c r="AS95" i="18"/>
  <c r="AS208" i="18"/>
  <c r="AS281" i="18"/>
  <c r="AS349" i="18"/>
  <c r="AS123" i="18"/>
  <c r="AS280" i="18"/>
  <c r="AS40" i="18"/>
  <c r="AS341" i="18"/>
  <c r="AS87" i="18"/>
  <c r="AS215" i="18"/>
  <c r="AS12" i="18"/>
  <c r="AS144" i="18"/>
  <c r="AS196" i="18"/>
  <c r="AS320" i="18"/>
  <c r="AS353" i="18"/>
  <c r="AS329" i="18"/>
  <c r="AS261" i="18"/>
  <c r="AS159" i="18"/>
  <c r="AS108" i="18"/>
  <c r="AS256" i="18"/>
  <c r="AS11" i="18"/>
  <c r="AS139" i="18"/>
  <c r="AS268" i="18"/>
  <c r="AS233" i="18"/>
  <c r="AS344" i="18"/>
  <c r="AS103" i="18"/>
  <c r="AS20" i="18"/>
  <c r="AS204" i="18"/>
  <c r="AS56" i="18"/>
  <c r="AS180" i="18"/>
  <c r="AS51" i="18"/>
  <c r="AS179" i="18"/>
  <c r="AS148" i="18"/>
  <c r="AS241" i="18"/>
  <c r="AS175" i="18"/>
  <c r="AS316" i="18"/>
  <c r="AS116" i="18"/>
  <c r="AS27" i="18"/>
  <c r="AS155" i="18"/>
  <c r="AS100" i="18"/>
  <c r="AS312" i="18"/>
  <c r="AS245" i="18"/>
  <c r="AS119" i="18"/>
  <c r="AS32" i="18"/>
  <c r="AS305" i="18"/>
  <c r="AS207" i="18"/>
  <c r="AS140" i="18"/>
  <c r="AS28" i="18"/>
  <c r="AS124" i="18"/>
  <c r="AS176" i="18"/>
  <c r="AS304" i="18"/>
  <c r="AS43" i="18"/>
  <c r="AS171" i="18"/>
  <c r="AS220" i="18"/>
  <c r="AS307" i="18"/>
  <c r="AS273" i="18"/>
  <c r="AS7" i="18"/>
  <c r="AS135" i="18"/>
  <c r="AS249" i="18"/>
  <c r="AS335" i="18"/>
  <c r="AS352" i="18"/>
  <c r="AS83" i="18"/>
  <c r="AS211" i="18"/>
  <c r="AS84" i="18"/>
  <c r="AS323" i="18"/>
  <c r="AS36" i="18"/>
  <c r="AS325" i="18"/>
  <c r="AS317" i="18"/>
  <c r="AS184" i="18"/>
  <c r="AS257" i="18"/>
  <c r="AS59" i="18"/>
  <c r="AS187" i="18"/>
  <c r="AS168" i="18"/>
  <c r="AS64" i="18"/>
  <c r="AS152" i="18"/>
  <c r="AS237" i="18"/>
  <c r="AS277" i="18"/>
  <c r="AS23" i="18"/>
  <c r="AS151" i="18"/>
  <c r="AS271" i="18"/>
  <c r="AS92" i="18"/>
  <c r="AS228" i="18"/>
  <c r="AS99" i="18"/>
  <c r="AS227" i="18"/>
  <c r="AS31" i="18"/>
  <c r="AS75" i="18"/>
  <c r="AS203" i="18"/>
  <c r="AS297" i="18"/>
  <c r="AS52" i="18"/>
  <c r="AS285" i="18"/>
  <c r="AS276" i="18"/>
  <c r="AS319" i="18"/>
  <c r="AS72" i="18"/>
  <c r="AS160" i="18"/>
  <c r="AS259" i="18"/>
  <c r="AS333" i="18"/>
  <c r="AS337" i="18"/>
  <c r="AS39" i="18"/>
  <c r="AS167" i="18"/>
  <c r="AS104" i="18"/>
  <c r="AS224" i="18"/>
  <c r="AS115" i="18"/>
  <c r="AS348" i="18"/>
  <c r="AS244" i="18"/>
  <c r="AS284" i="18"/>
  <c r="AS172" i="18"/>
  <c r="AS300" i="18"/>
  <c r="AS313" i="18"/>
  <c r="AS288" i="18"/>
  <c r="AS275" i="18"/>
  <c r="AS35" i="18"/>
  <c r="AS301" i="18"/>
  <c r="AS67" i="18"/>
  <c r="AS76" i="18"/>
  <c r="AS212" i="18"/>
  <c r="AS225" i="18"/>
  <c r="AS163" i="18"/>
  <c r="AS289" i="18"/>
  <c r="AS195" i="18"/>
  <c r="AD348" i="18"/>
  <c r="AD329" i="18"/>
  <c r="AD339" i="18"/>
  <c r="AD302" i="18"/>
  <c r="AD285" i="18"/>
  <c r="AD278" i="18"/>
  <c r="AD294" i="18"/>
  <c r="AD263" i="18"/>
  <c r="AD256" i="18"/>
  <c r="AD197" i="18"/>
  <c r="AD198" i="18"/>
  <c r="AD210" i="18"/>
  <c r="AD178" i="18"/>
  <c r="AD181" i="18"/>
  <c r="AD141" i="18"/>
  <c r="AD142" i="18"/>
  <c r="AD117" i="18"/>
  <c r="AD62" i="18"/>
  <c r="AD65" i="18"/>
  <c r="AD61" i="18"/>
  <c r="AD50" i="18"/>
  <c r="AD46" i="18"/>
  <c r="AD10" i="18"/>
  <c r="AD292" i="18"/>
  <c r="AD47" i="18"/>
  <c r="AD111" i="18"/>
  <c r="AD175" i="18"/>
  <c r="AD280" i="18"/>
  <c r="AD100" i="18"/>
  <c r="AD241" i="18"/>
  <c r="AD340" i="18"/>
  <c r="AD104" i="18"/>
  <c r="AD255" i="18"/>
  <c r="AD299" i="18"/>
  <c r="AD27" i="18"/>
  <c r="AD91" i="18"/>
  <c r="AD155" i="18"/>
  <c r="AD219" i="18"/>
  <c r="AD44" i="18"/>
  <c r="AD172" i="18"/>
  <c r="AD264" i="18"/>
  <c r="AD309" i="18"/>
  <c r="AD112" i="18"/>
  <c r="AD336" i="18"/>
  <c r="AD345" i="18"/>
  <c r="AD318" i="18"/>
  <c r="AD314" i="18"/>
  <c r="AD311" i="18"/>
  <c r="AD297" i="18"/>
  <c r="AD275" i="18"/>
  <c r="AD279" i="18"/>
  <c r="AD242" i="18"/>
  <c r="AD253" i="18"/>
  <c r="AD237" i="18"/>
  <c r="AD238" i="18"/>
  <c r="AD194" i="18"/>
  <c r="AD150" i="18"/>
  <c r="AD153" i="18"/>
  <c r="AD125" i="18"/>
  <c r="AD126" i="18"/>
  <c r="AD101" i="18"/>
  <c r="AD57" i="18"/>
  <c r="AD58" i="18"/>
  <c r="AD97" i="18"/>
  <c r="AD42" i="18"/>
  <c r="AD38" i="18"/>
  <c r="AD9" i="18"/>
  <c r="AD325" i="18"/>
  <c r="AD55" i="18"/>
  <c r="AD119" i="18"/>
  <c r="AD183" i="18"/>
  <c r="AD296" i="18"/>
  <c r="AD116" i="18"/>
  <c r="AD260" i="18"/>
  <c r="AD312" i="18"/>
  <c r="AD120" i="18"/>
  <c r="AD287" i="18"/>
  <c r="AD328" i="18"/>
  <c r="AD35" i="18"/>
  <c r="AD99" i="18"/>
  <c r="AD163" i="18"/>
  <c r="AD235" i="18"/>
  <c r="AD60" i="18"/>
  <c r="AD188" i="18"/>
  <c r="AD344" i="18"/>
  <c r="AD327" i="18"/>
  <c r="AD316" i="18"/>
  <c r="AD323" i="18"/>
  <c r="AD300" i="18"/>
  <c r="AD281" i="18"/>
  <c r="AD265" i="18"/>
  <c r="AD270" i="18"/>
  <c r="AD258" i="18"/>
  <c r="AD246" i="18"/>
  <c r="AD234" i="18"/>
  <c r="AD226" i="18"/>
  <c r="AD182" i="18"/>
  <c r="AD169" i="18"/>
  <c r="AD193" i="18"/>
  <c r="AD118" i="18"/>
  <c r="AD121" i="18"/>
  <c r="AD146" i="18"/>
  <c r="AD98" i="18"/>
  <c r="AD53" i="18"/>
  <c r="AD73" i="18"/>
  <c r="AD37" i="18"/>
  <c r="AD14" i="18"/>
  <c r="AD21" i="18"/>
  <c r="AD321" i="18"/>
  <c r="AD63" i="18"/>
  <c r="AD127" i="18"/>
  <c r="AD191" i="18"/>
  <c r="AD347" i="18"/>
  <c r="AD132" i="18"/>
  <c r="AD261" i="18"/>
  <c r="AD8" i="18"/>
  <c r="AD136" i="18"/>
  <c r="AD303" i="18"/>
  <c r="AD335" i="18"/>
  <c r="AD43" i="18"/>
  <c r="AD107" i="18"/>
  <c r="AD171" i="18"/>
  <c r="AD248" i="18"/>
  <c r="AD76" i="18"/>
  <c r="AD204" i="18"/>
  <c r="AD225" i="18"/>
  <c r="AD16" i="18"/>
  <c r="AD144" i="18"/>
  <c r="AD338" i="18"/>
  <c r="AD322" i="18"/>
  <c r="AD320" i="18"/>
  <c r="AD310" i="18"/>
  <c r="AD286" i="18"/>
  <c r="AD262" i="18"/>
  <c r="AD288" i="18"/>
  <c r="AD247" i="18"/>
  <c r="AD201" i="18"/>
  <c r="AD202" i="18"/>
  <c r="AD224" i="18"/>
  <c r="AD161" i="18"/>
  <c r="AD162" i="18"/>
  <c r="AD170" i="18"/>
  <c r="AD102" i="18"/>
  <c r="AD105" i="18"/>
  <c r="AD129" i="18"/>
  <c r="AD93" i="18"/>
  <c r="AD94" i="18"/>
  <c r="AD66" i="18"/>
  <c r="AD30" i="18"/>
  <c r="AD49" i="18"/>
  <c r="AD17" i="18"/>
  <c r="AD7" i="18"/>
  <c r="AD71" i="18"/>
  <c r="AD135" i="18"/>
  <c r="AD199" i="18"/>
  <c r="AD20" i="18"/>
  <c r="AD148" i="18"/>
  <c r="AD283" i="18"/>
  <c r="AD24" i="18"/>
  <c r="AD152" i="18"/>
  <c r="AD319" i="18"/>
  <c r="AD351" i="18"/>
  <c r="AD51" i="18"/>
  <c r="AD115" i="18"/>
  <c r="AD179" i="18"/>
  <c r="AD277" i="18"/>
  <c r="AD92" i="18"/>
  <c r="AD220" i="18"/>
  <c r="AD244" i="18"/>
  <c r="AD334" i="18"/>
  <c r="AD346" i="18"/>
  <c r="AD306" i="18"/>
  <c r="AD301" i="18"/>
  <c r="AD282" i="18"/>
  <c r="AD259" i="18"/>
  <c r="AD269" i="18"/>
  <c r="AD252" i="18"/>
  <c r="AD218" i="18"/>
  <c r="AD230" i="18"/>
  <c r="AD222" i="18"/>
  <c r="AD154" i="18"/>
  <c r="AD157" i="18"/>
  <c r="AD165" i="18"/>
  <c r="AD130" i="18"/>
  <c r="AD352" i="18"/>
  <c r="AD330" i="18"/>
  <c r="AD333" i="18"/>
  <c r="AD295" i="18"/>
  <c r="AD307" i="18"/>
  <c r="AD268" i="18"/>
  <c r="AD250" i="18"/>
  <c r="AD249" i="18"/>
  <c r="AD266" i="18"/>
  <c r="AD213" i="18"/>
  <c r="AD221" i="18"/>
  <c r="AD217" i="18"/>
  <c r="AD173" i="18"/>
  <c r="AD174" i="18"/>
  <c r="AD158" i="18"/>
  <c r="AD109" i="18"/>
  <c r="AD110" i="18"/>
  <c r="AD106" i="18"/>
  <c r="AD69" i="18"/>
  <c r="AD77" i="18"/>
  <c r="AD90" i="18"/>
  <c r="AD45" i="18"/>
  <c r="AD34" i="18"/>
  <c r="AD26" i="18"/>
  <c r="AD23" i="18"/>
  <c r="AD87" i="18"/>
  <c r="AD151" i="18"/>
  <c r="AD215" i="18"/>
  <c r="AD52" i="18"/>
  <c r="AD180" i="18"/>
  <c r="AD243" i="18"/>
  <c r="AD56" i="18"/>
  <c r="AD184" i="18"/>
  <c r="AD228" i="18"/>
  <c r="AD276" i="18"/>
  <c r="AD67" i="18"/>
  <c r="AD131" i="18"/>
  <c r="AD195" i="18"/>
  <c r="AD315" i="18"/>
  <c r="AD124" i="18"/>
  <c r="AD305" i="18"/>
  <c r="AD353" i="18"/>
  <c r="AD64" i="18"/>
  <c r="AD192" i="18"/>
  <c r="AD350" i="18"/>
  <c r="AD332" i="18"/>
  <c r="AD326" i="18"/>
  <c r="AD313" i="18"/>
  <c r="AD298" i="18"/>
  <c r="AD274" i="18"/>
  <c r="AD284" i="18"/>
  <c r="AD254" i="18"/>
  <c r="AD236" i="18"/>
  <c r="AD206" i="18"/>
  <c r="AD214" i="18"/>
  <c r="AD205" i="18"/>
  <c r="AD166" i="18"/>
  <c r="AD190" i="18"/>
  <c r="AD177" i="18"/>
  <c r="AD137" i="18"/>
  <c r="AD145" i="18"/>
  <c r="AD134" i="18"/>
  <c r="AD86" i="18"/>
  <c r="AD70" i="18"/>
  <c r="AD85" i="18"/>
  <c r="AD33" i="18"/>
  <c r="AD29" i="18"/>
  <c r="AD6" i="18"/>
  <c r="AD31" i="18"/>
  <c r="AD95" i="18"/>
  <c r="AD159" i="18"/>
  <c r="AD223" i="18"/>
  <c r="AD68" i="18"/>
  <c r="AD196" i="18"/>
  <c r="AD289" i="18"/>
  <c r="AD72" i="18"/>
  <c r="AD200" i="18"/>
  <c r="AD251" i="18"/>
  <c r="AD11" i="18"/>
  <c r="AD75" i="18"/>
  <c r="AD139" i="18"/>
  <c r="AD203" i="18"/>
  <c r="AD12" i="18"/>
  <c r="AD140" i="18"/>
  <c r="AD324" i="18"/>
  <c r="AD229" i="18"/>
  <c r="AD80" i="18"/>
  <c r="AD208" i="18"/>
  <c r="AD272" i="18"/>
  <c r="AD149" i="18"/>
  <c r="AD89" i="18"/>
  <c r="AD13" i="18"/>
  <c r="AD207" i="18"/>
  <c r="AD40" i="18"/>
  <c r="AD59" i="18"/>
  <c r="AD108" i="18"/>
  <c r="AD48" i="18"/>
  <c r="AD240" i="18"/>
  <c r="AD114" i="18"/>
  <c r="AD82" i="18"/>
  <c r="AD273" i="18"/>
  <c r="AD245" i="18"/>
  <c r="AD88" i="18"/>
  <c r="AD83" i="18"/>
  <c r="AD156" i="18"/>
  <c r="AD96" i="18"/>
  <c r="AD349" i="18"/>
  <c r="AD231" i="18"/>
  <c r="AD133" i="18"/>
  <c r="AD54" i="18"/>
  <c r="AD15" i="18"/>
  <c r="AD36" i="18"/>
  <c r="AD168" i="18"/>
  <c r="AD123" i="18"/>
  <c r="AD239" i="18"/>
  <c r="AD128" i="18"/>
  <c r="AD342" i="18"/>
  <c r="AD233" i="18"/>
  <c r="AD138" i="18"/>
  <c r="AD78" i="18"/>
  <c r="AD39" i="18"/>
  <c r="AD84" i="18"/>
  <c r="AD216" i="18"/>
  <c r="AD147" i="18"/>
  <c r="AD337" i="18"/>
  <c r="AD160" i="18"/>
  <c r="AD317" i="18"/>
  <c r="AD209" i="18"/>
  <c r="AD122" i="18"/>
  <c r="AD25" i="18"/>
  <c r="AD79" i="18"/>
  <c r="AD164" i="18"/>
  <c r="AD227" i="18"/>
  <c r="AD187" i="18"/>
  <c r="AD343" i="18"/>
  <c r="AD176" i="18"/>
  <c r="AD304" i="18"/>
  <c r="AD189" i="18"/>
  <c r="AD113" i="18"/>
  <c r="AD18" i="18"/>
  <c r="AD103" i="18"/>
  <c r="AD212" i="18"/>
  <c r="AD267" i="18"/>
  <c r="AD211" i="18"/>
  <c r="AD232" i="18"/>
  <c r="AD271" i="18"/>
  <c r="AD290" i="18"/>
  <c r="AD185" i="18"/>
  <c r="AD74" i="18"/>
  <c r="AD41" i="18"/>
  <c r="AD143" i="18"/>
  <c r="AD341" i="18"/>
  <c r="AD257" i="18"/>
  <c r="AD293" i="18"/>
  <c r="AD331" i="18"/>
  <c r="AD291" i="18"/>
  <c r="AD186" i="18"/>
  <c r="AD81" i="18"/>
  <c r="AD22" i="18"/>
  <c r="AD167" i="18"/>
  <c r="AD308" i="18"/>
  <c r="AD19" i="18"/>
  <c r="AD28" i="18"/>
  <c r="AD32" i="18"/>
  <c r="CV334" i="18"/>
  <c r="CV345" i="18"/>
  <c r="CV326" i="18"/>
  <c r="CV286" i="18"/>
  <c r="CV265" i="18"/>
  <c r="CV269" i="18"/>
  <c r="CV236" i="18"/>
  <c r="CV254" i="18"/>
  <c r="CV210" i="18"/>
  <c r="CV226" i="18"/>
  <c r="CV193" i="18"/>
  <c r="CV154" i="18"/>
  <c r="CV185" i="18"/>
  <c r="CV117" i="18"/>
  <c r="CV102" i="18"/>
  <c r="CV126" i="18"/>
  <c r="CV346" i="18"/>
  <c r="CV333" i="18"/>
  <c r="CV316" i="18"/>
  <c r="CV310" i="18"/>
  <c r="CV304" i="18"/>
  <c r="CV270" i="18"/>
  <c r="CV258" i="18"/>
  <c r="CV262" i="18"/>
  <c r="CV233" i="18"/>
  <c r="CV194" i="18"/>
  <c r="CV202" i="18"/>
  <c r="CV170" i="18"/>
  <c r="CV166" i="18"/>
  <c r="CV174" i="18"/>
  <c r="CV101" i="18"/>
  <c r="CV130" i="18"/>
  <c r="CV110" i="18"/>
  <c r="CV339" i="18"/>
  <c r="CV323" i="18"/>
  <c r="CV301" i="18"/>
  <c r="CV313" i="18"/>
  <c r="CV284" i="18"/>
  <c r="CV291" i="18"/>
  <c r="CV250" i="18"/>
  <c r="CV253" i="18"/>
  <c r="CV222" i="18"/>
  <c r="CV206" i="18"/>
  <c r="CV221" i="18"/>
  <c r="CV165" i="18"/>
  <c r="CV173" i="18"/>
  <c r="CV146" i="18"/>
  <c r="CV145" i="18"/>
  <c r="CV109" i="18"/>
  <c r="CV133" i="18"/>
  <c r="CV322" i="18"/>
  <c r="CV329" i="18"/>
  <c r="CV300" i="18"/>
  <c r="CV290" i="18"/>
  <c r="CV285" i="18"/>
  <c r="CV272" i="18"/>
  <c r="CV259" i="18"/>
  <c r="CV246" i="18"/>
  <c r="CV227" i="18"/>
  <c r="CV201" i="18"/>
  <c r="CV209" i="18"/>
  <c r="CV182" i="18"/>
  <c r="CV150" i="18"/>
  <c r="CV186" i="18"/>
  <c r="CV118" i="18"/>
  <c r="CV142" i="18"/>
  <c r="CV66" i="18"/>
  <c r="CV349" i="18"/>
  <c r="CV318" i="18"/>
  <c r="CV281" i="18"/>
  <c r="CV252" i="18"/>
  <c r="CV238" i="18"/>
  <c r="CV214" i="18"/>
  <c r="CV178" i="18"/>
  <c r="CV129" i="18"/>
  <c r="CV138" i="18"/>
  <c r="CV62" i="18"/>
  <c r="CV58" i="18"/>
  <c r="CV49" i="18"/>
  <c r="CV45" i="18"/>
  <c r="CV21" i="18"/>
  <c r="CV27" i="18"/>
  <c r="CV155" i="18"/>
  <c r="CV340" i="18"/>
  <c r="CV283" i="18"/>
  <c r="CV39" i="18"/>
  <c r="CV167" i="18"/>
  <c r="CV223" i="18"/>
  <c r="CV56" i="18"/>
  <c r="CV120" i="18"/>
  <c r="CV184" i="18"/>
  <c r="CV343" i="18"/>
  <c r="CV51" i="18"/>
  <c r="CV179" i="18"/>
  <c r="CV352" i="18"/>
  <c r="CV335" i="18"/>
  <c r="CV111" i="18"/>
  <c r="CV353" i="18"/>
  <c r="CV20" i="18"/>
  <c r="CV84" i="18"/>
  <c r="CV148" i="18"/>
  <c r="CV212" i="18"/>
  <c r="CV348" i="18"/>
  <c r="CV298" i="18"/>
  <c r="CV275" i="18"/>
  <c r="CV237" i="18"/>
  <c r="CV217" i="18"/>
  <c r="CV198" i="18"/>
  <c r="CV189" i="18"/>
  <c r="CV113" i="18"/>
  <c r="CV61" i="18"/>
  <c r="CV98" i="18"/>
  <c r="CV94" i="18"/>
  <c r="CV41" i="18"/>
  <c r="CV37" i="18"/>
  <c r="CV14" i="18"/>
  <c r="CV43" i="18"/>
  <c r="CV171" i="18"/>
  <c r="CV245" i="18"/>
  <c r="CV296" i="18"/>
  <c r="CV55" i="18"/>
  <c r="CV183" i="18"/>
  <c r="CV273" i="18"/>
  <c r="CV64" i="18"/>
  <c r="CV128" i="18"/>
  <c r="CV192" i="18"/>
  <c r="CV235" i="18"/>
  <c r="CV67" i="18"/>
  <c r="CV195" i="18"/>
  <c r="CV225" i="18"/>
  <c r="CV351" i="18"/>
  <c r="CV127" i="18"/>
  <c r="CV279" i="18"/>
  <c r="CV28" i="18"/>
  <c r="CV92" i="18"/>
  <c r="CV156" i="18"/>
  <c r="CV220" i="18"/>
  <c r="CV338" i="18"/>
  <c r="CV314" i="18"/>
  <c r="CV288" i="18"/>
  <c r="CV234" i="18"/>
  <c r="CV205" i="18"/>
  <c r="CV181" i="18"/>
  <c r="CV162" i="18"/>
  <c r="CV141" i="18"/>
  <c r="CV54" i="18"/>
  <c r="CV74" i="18"/>
  <c r="CV70" i="18"/>
  <c r="CV29" i="18"/>
  <c r="CV18" i="18"/>
  <c r="CV9" i="18"/>
  <c r="CV59" i="18"/>
  <c r="CV187" i="18"/>
  <c r="CV341" i="18"/>
  <c r="CV312" i="18"/>
  <c r="CV71" i="18"/>
  <c r="CV199" i="18"/>
  <c r="CV8" i="18"/>
  <c r="CV72" i="18"/>
  <c r="CV136" i="18"/>
  <c r="CV200" i="18"/>
  <c r="CV248" i="18"/>
  <c r="CV83" i="18"/>
  <c r="CV211" i="18"/>
  <c r="CV228" i="18"/>
  <c r="CV15" i="18"/>
  <c r="CV143" i="18"/>
  <c r="CV295" i="18"/>
  <c r="CV36" i="18"/>
  <c r="CV100" i="18"/>
  <c r="CV164" i="18"/>
  <c r="CV244" i="18"/>
  <c r="CV332" i="18"/>
  <c r="CV297" i="18"/>
  <c r="CV268" i="18"/>
  <c r="CV256" i="18"/>
  <c r="CV224" i="18"/>
  <c r="CV158" i="18"/>
  <c r="CV169" i="18"/>
  <c r="CV125" i="18"/>
  <c r="CV97" i="18"/>
  <c r="CV57" i="18"/>
  <c r="CV65" i="18"/>
  <c r="CV10" i="18"/>
  <c r="CV13" i="18"/>
  <c r="CV25" i="18"/>
  <c r="CV75" i="18"/>
  <c r="CV203" i="18"/>
  <c r="CV331" i="18"/>
  <c r="CV347" i="18"/>
  <c r="CV87" i="18"/>
  <c r="CV215" i="18"/>
  <c r="CV16" i="18"/>
  <c r="CV80" i="18"/>
  <c r="CV144" i="18"/>
  <c r="CV208" i="18"/>
  <c r="CV280" i="18"/>
  <c r="CV99" i="18"/>
  <c r="CV336" i="18"/>
  <c r="CV308" i="18"/>
  <c r="CV31" i="18"/>
  <c r="CV159" i="18"/>
  <c r="CV324" i="18"/>
  <c r="CV44" i="18"/>
  <c r="CV108" i="18"/>
  <c r="CV172" i="18"/>
  <c r="CV293" i="18"/>
  <c r="CV330" i="18"/>
  <c r="CV294" i="18"/>
  <c r="CV266" i="18"/>
  <c r="CV230" i="18"/>
  <c r="CV218" i="18"/>
  <c r="CV153" i="18"/>
  <c r="CV157" i="18"/>
  <c r="CV114" i="18"/>
  <c r="CV90" i="18"/>
  <c r="CV93" i="18"/>
  <c r="CV53" i="18"/>
  <c r="CV50" i="18"/>
  <c r="CV46" i="18"/>
  <c r="CV22" i="18"/>
  <c r="CV91" i="18"/>
  <c r="CV219" i="18"/>
  <c r="CV255" i="18"/>
  <c r="CV239" i="18"/>
  <c r="CV103" i="18"/>
  <c r="CV247" i="18"/>
  <c r="CV24" i="18"/>
  <c r="CV88" i="18"/>
  <c r="CV152" i="18"/>
  <c r="CV216" i="18"/>
  <c r="CV344" i="18"/>
  <c r="CV115" i="18"/>
  <c r="CV289" i="18"/>
  <c r="CV325" i="18"/>
  <c r="CV47" i="18"/>
  <c r="CV175" i="18"/>
  <c r="CV229" i="18"/>
  <c r="CV52" i="18"/>
  <c r="CV116" i="18"/>
  <c r="CV180" i="18"/>
  <c r="CV264" i="18"/>
  <c r="CV320" i="18"/>
  <c r="CV307" i="18"/>
  <c r="CV278" i="18"/>
  <c r="CV243" i="18"/>
  <c r="CV190" i="18"/>
  <c r="CV177" i="18"/>
  <c r="CV122" i="18"/>
  <c r="CV137" i="18"/>
  <c r="CV78" i="18"/>
  <c r="CV86" i="18"/>
  <c r="CV89" i="18"/>
  <c r="CV42" i="18"/>
  <c r="CV38" i="18"/>
  <c r="CV6" i="18"/>
  <c r="CV107" i="18"/>
  <c r="CV257" i="18"/>
  <c r="CV321" i="18"/>
  <c r="CV303" i="18"/>
  <c r="CV119" i="18"/>
  <c r="CV261" i="18"/>
  <c r="CV32" i="18"/>
  <c r="CV96" i="18"/>
  <c r="CV160" i="18"/>
  <c r="CV263" i="18"/>
  <c r="CV271" i="18"/>
  <c r="CV131" i="18"/>
  <c r="CV337" i="18"/>
  <c r="CV232" i="18"/>
  <c r="CV63" i="18"/>
  <c r="CV191" i="18"/>
  <c r="CV287" i="18"/>
  <c r="CV60" i="18"/>
  <c r="CV124" i="18"/>
  <c r="CV188" i="18"/>
  <c r="CV299" i="18"/>
  <c r="CV350" i="18"/>
  <c r="CV317" i="18"/>
  <c r="CV282" i="18"/>
  <c r="CV274" i="18"/>
  <c r="CV240" i="18"/>
  <c r="CV213" i="18"/>
  <c r="CV149" i="18"/>
  <c r="CV106" i="18"/>
  <c r="CV121" i="18"/>
  <c r="CV73" i="18"/>
  <c r="CV69" i="18"/>
  <c r="CV82" i="18"/>
  <c r="CV30" i="18"/>
  <c r="CV33" i="18"/>
  <c r="CV34" i="18"/>
  <c r="CV123" i="18"/>
  <c r="CV260" i="18"/>
  <c r="CV327" i="18"/>
  <c r="CV7" i="18"/>
  <c r="CV135" i="18"/>
  <c r="CV309" i="18"/>
  <c r="CV40" i="18"/>
  <c r="CV104" i="18"/>
  <c r="CV168" i="18"/>
  <c r="CV276" i="18"/>
  <c r="CV19" i="18"/>
  <c r="CV147" i="18"/>
  <c r="CV231" i="18"/>
  <c r="CV267" i="18"/>
  <c r="CV79" i="18"/>
  <c r="CV207" i="18"/>
  <c r="CV305" i="18"/>
  <c r="CV68" i="18"/>
  <c r="CV132" i="18"/>
  <c r="CV196" i="18"/>
  <c r="CV315" i="18"/>
  <c r="CV342" i="18"/>
  <c r="CV306" i="18"/>
  <c r="CV302" i="18"/>
  <c r="CV242" i="18"/>
  <c r="CV249" i="18"/>
  <c r="CV197" i="18"/>
  <c r="CV161" i="18"/>
  <c r="CV134" i="18"/>
  <c r="CV105" i="18"/>
  <c r="CV85" i="18"/>
  <c r="CV81" i="18"/>
  <c r="CV77" i="18"/>
  <c r="CV17" i="18"/>
  <c r="CV26" i="18"/>
  <c r="CV11" i="18"/>
  <c r="CV139" i="18"/>
  <c r="CV311" i="18"/>
  <c r="CV251" i="18"/>
  <c r="CV23" i="18"/>
  <c r="CV151" i="18"/>
  <c r="CV328" i="18"/>
  <c r="CV48" i="18"/>
  <c r="CV112" i="18"/>
  <c r="CV176" i="18"/>
  <c r="CV292" i="18"/>
  <c r="CV35" i="18"/>
  <c r="CV163" i="18"/>
  <c r="CV277" i="18"/>
  <c r="CV319" i="18"/>
  <c r="CV95" i="18"/>
  <c r="CV241" i="18"/>
  <c r="CV12" i="18"/>
  <c r="CV76" i="18"/>
  <c r="CV140" i="18"/>
  <c r="CV204" i="18"/>
  <c r="CF336" i="18"/>
  <c r="CF331" i="18"/>
  <c r="CF326" i="18"/>
  <c r="CF324" i="18"/>
  <c r="CF311" i="18"/>
  <c r="CF308" i="18"/>
  <c r="CF292" i="18"/>
  <c r="CF284" i="18"/>
  <c r="CF287" i="18"/>
  <c r="CF275" i="18"/>
  <c r="CF256" i="18"/>
  <c r="CF276" i="18"/>
  <c r="CF233" i="18"/>
  <c r="CF255" i="18"/>
  <c r="CF248" i="18"/>
  <c r="CF201" i="18"/>
  <c r="CF228" i="18"/>
  <c r="CF202" i="18"/>
  <c r="CF198" i="18"/>
  <c r="CF189" i="18"/>
  <c r="CF167" i="18"/>
  <c r="CF151" i="18"/>
  <c r="CF175" i="18"/>
  <c r="CF160" i="18"/>
  <c r="CF193" i="18"/>
  <c r="CF168" i="18"/>
  <c r="CF102" i="18"/>
  <c r="CF143" i="18"/>
  <c r="CF126" i="18"/>
  <c r="CF108" i="18"/>
  <c r="CF129" i="18"/>
  <c r="CF113" i="18"/>
  <c r="CF87" i="18"/>
  <c r="CF59" i="18"/>
  <c r="CF89" i="18"/>
  <c r="CF80" i="18"/>
  <c r="CF66" i="18"/>
  <c r="CF51" i="18"/>
  <c r="CF48" i="18"/>
  <c r="CF16" i="18"/>
  <c r="CF49" i="18"/>
  <c r="CF10" i="18"/>
  <c r="CF26" i="18"/>
  <c r="CF347" i="18"/>
  <c r="CF330" i="18"/>
  <c r="CF340" i="18"/>
  <c r="CF317" i="18"/>
  <c r="CF310" i="18"/>
  <c r="CF299" i="18"/>
  <c r="CF304" i="18"/>
  <c r="CF279" i="18"/>
  <c r="CF271" i="18"/>
  <c r="CF289" i="18"/>
  <c r="CF247" i="18"/>
  <c r="CF261" i="18"/>
  <c r="CF230" i="18"/>
  <c r="CF253" i="18"/>
  <c r="CF243" i="18"/>
  <c r="CF218" i="18"/>
  <c r="CF216" i="18"/>
  <c r="CF200" i="18"/>
  <c r="CF196" i="18"/>
  <c r="CF220" i="18"/>
  <c r="CF161" i="18"/>
  <c r="CF145" i="18"/>
  <c r="CF169" i="18"/>
  <c r="CF190" i="18"/>
  <c r="CF184" i="18"/>
  <c r="CF155" i="18"/>
  <c r="CF144" i="18"/>
  <c r="CF137" i="18"/>
  <c r="CF121" i="18"/>
  <c r="CF138" i="18"/>
  <c r="CF122" i="18"/>
  <c r="CF103" i="18"/>
  <c r="CF74" i="18"/>
  <c r="CF95" i="18"/>
  <c r="CF83" i="18"/>
  <c r="CF67" i="18"/>
  <c r="CF64" i="18"/>
  <c r="CF50" i="18"/>
  <c r="CF40" i="18"/>
  <c r="CF46" i="18"/>
  <c r="CF41" i="18"/>
  <c r="CF28" i="18"/>
  <c r="CF8" i="18"/>
  <c r="CF341" i="18"/>
  <c r="CF352" i="18"/>
  <c r="CF338" i="18"/>
  <c r="CF313" i="18"/>
  <c r="CF321" i="18"/>
  <c r="CF298" i="18"/>
  <c r="CF286" i="18"/>
  <c r="CF278" i="18"/>
  <c r="CF288" i="18"/>
  <c r="CF273" i="18"/>
  <c r="CF246" i="18"/>
  <c r="CF260" i="18"/>
  <c r="CF239" i="18"/>
  <c r="CF263" i="18"/>
  <c r="CF242" i="18"/>
  <c r="CF213" i="18"/>
  <c r="CF203" i="18"/>
  <c r="CF221" i="18"/>
  <c r="CF229" i="18"/>
  <c r="CF210" i="18"/>
  <c r="CF154" i="18"/>
  <c r="CF185" i="18"/>
  <c r="CF162" i="18"/>
  <c r="CF188" i="18"/>
  <c r="CF170" i="18"/>
  <c r="CF149" i="18"/>
  <c r="CF130" i="18"/>
  <c r="CF127" i="18"/>
  <c r="CF111" i="18"/>
  <c r="CF136" i="18"/>
  <c r="CF120" i="18"/>
  <c r="CF88" i="18"/>
  <c r="CF69" i="18"/>
  <c r="CF84" i="18"/>
  <c r="CF77" i="18"/>
  <c r="CF61" i="18"/>
  <c r="CF54" i="18"/>
  <c r="CF45" i="18"/>
  <c r="CF47" i="18"/>
  <c r="CF38" i="18"/>
  <c r="CF34" i="18"/>
  <c r="CF24" i="18"/>
  <c r="CF13" i="18"/>
  <c r="CF353" i="18"/>
  <c r="CF348" i="18"/>
  <c r="CF337" i="18"/>
  <c r="CF335" i="18"/>
  <c r="CF325" i="18"/>
  <c r="CF316" i="18"/>
  <c r="CF307" i="18"/>
  <c r="CF283" i="18"/>
  <c r="CF302" i="18"/>
  <c r="CF272" i="18"/>
  <c r="CF270" i="18"/>
  <c r="CF265" i="18"/>
  <c r="CF254" i="18"/>
  <c r="CF251" i="18"/>
  <c r="CF262" i="18"/>
  <c r="CF236" i="18"/>
  <c r="CF206" i="18"/>
  <c r="CF197" i="18"/>
  <c r="CF214" i="18"/>
  <c r="CF222" i="18"/>
  <c r="CF208" i="18"/>
  <c r="CF152" i="18"/>
  <c r="CF178" i="18"/>
  <c r="CF157" i="18"/>
  <c r="CF186" i="18"/>
  <c r="CF165" i="18"/>
  <c r="CF141" i="18"/>
  <c r="CF128" i="18"/>
  <c r="CF114" i="18"/>
  <c r="CF105" i="18"/>
  <c r="CF123" i="18"/>
  <c r="CF106" i="18"/>
  <c r="CF75" i="18"/>
  <c r="CF60" i="18"/>
  <c r="CF71" i="18"/>
  <c r="CF70" i="18"/>
  <c r="CF55" i="18"/>
  <c r="CF90" i="18"/>
  <c r="CF42" i="18"/>
  <c r="CF39" i="18"/>
  <c r="CF36" i="18"/>
  <c r="CF29" i="18"/>
  <c r="CF19" i="18"/>
  <c r="CF7" i="18"/>
  <c r="CF344" i="18"/>
  <c r="CF350" i="18"/>
  <c r="CF343" i="18"/>
  <c r="CF332" i="18"/>
  <c r="CF319" i="18"/>
  <c r="CF318" i="18"/>
  <c r="CF300" i="18"/>
  <c r="CF305" i="18"/>
  <c r="CF297" i="18"/>
  <c r="CF268" i="18"/>
  <c r="CF266" i="18"/>
  <c r="CF281" i="18"/>
  <c r="CF259" i="18"/>
  <c r="CF244" i="18"/>
  <c r="CF238" i="18"/>
  <c r="CF224" i="18"/>
  <c r="CF235" i="18"/>
  <c r="CF227" i="18"/>
  <c r="CF199" i="18"/>
  <c r="CF211" i="18"/>
  <c r="CF192" i="18"/>
  <c r="CF173" i="18"/>
  <c r="CF163" i="18"/>
  <c r="CF191" i="18"/>
  <c r="CF171" i="18"/>
  <c r="CF156" i="18"/>
  <c r="CF125" i="18"/>
  <c r="CF109" i="18"/>
  <c r="CF99" i="18"/>
  <c r="CF133" i="18"/>
  <c r="CF107" i="18"/>
  <c r="CF134" i="18"/>
  <c r="CF57" i="18"/>
  <c r="CF86" i="18"/>
  <c r="CF58" i="18"/>
  <c r="CF56" i="18"/>
  <c r="CF91" i="18"/>
  <c r="CF78" i="18"/>
  <c r="CF30" i="18"/>
  <c r="CF27" i="18"/>
  <c r="CF23" i="18"/>
  <c r="CF52" i="18"/>
  <c r="CF9" i="18"/>
  <c r="CF31" i="18"/>
  <c r="CF349" i="18"/>
  <c r="CF339" i="18"/>
  <c r="CF333" i="18"/>
  <c r="CF328" i="18"/>
  <c r="CF315" i="18"/>
  <c r="CF312" i="18"/>
  <c r="CF303" i="18"/>
  <c r="CF301" i="18"/>
  <c r="CF280" i="18"/>
  <c r="CF295" i="18"/>
  <c r="CF264" i="18"/>
  <c r="CF274" i="18"/>
  <c r="CF252" i="18"/>
  <c r="CF241" i="18"/>
  <c r="CF237" i="18"/>
  <c r="CF219" i="18"/>
  <c r="CF234" i="18"/>
  <c r="CF226" i="18"/>
  <c r="CF223" i="18"/>
  <c r="CF205" i="18"/>
  <c r="CF182" i="18"/>
  <c r="CF166" i="18"/>
  <c r="CF150" i="18"/>
  <c r="CF174" i="18"/>
  <c r="CF159" i="18"/>
  <c r="CF183" i="18"/>
  <c r="CF118" i="18"/>
  <c r="CF100" i="18"/>
  <c r="CF142" i="18"/>
  <c r="CF124" i="18"/>
  <c r="CF101" i="18"/>
  <c r="CF132" i="18"/>
  <c r="CF98" i="18"/>
  <c r="CF81" i="18"/>
  <c r="CF53" i="18"/>
  <c r="CF92" i="18"/>
  <c r="CF79" i="18"/>
  <c r="CF76" i="18"/>
  <c r="CF25" i="18"/>
  <c r="CF21" i="18"/>
  <c r="CF14" i="18"/>
  <c r="CF44" i="18"/>
  <c r="CF6" i="18"/>
  <c r="CF17" i="18"/>
  <c r="CF342" i="18"/>
  <c r="CF334" i="18"/>
  <c r="CF327" i="18"/>
  <c r="CF329" i="18"/>
  <c r="CF314" i="18"/>
  <c r="CF309" i="18"/>
  <c r="CF293" i="18"/>
  <c r="CF291" i="18"/>
  <c r="CF290" i="18"/>
  <c r="CF294" i="18"/>
  <c r="CF257" i="18"/>
  <c r="CF277" i="18"/>
  <c r="CF240" i="18"/>
  <c r="CF258" i="18"/>
  <c r="CF231" i="18"/>
  <c r="CF207" i="18"/>
  <c r="CF232" i="18"/>
  <c r="CF215" i="18"/>
  <c r="CF212" i="18"/>
  <c r="CF195" i="18"/>
  <c r="CF180" i="18"/>
  <c r="CF164" i="18"/>
  <c r="CF148" i="18"/>
  <c r="CF172" i="18"/>
  <c r="CF153" i="18"/>
  <c r="CF177" i="18"/>
  <c r="CF116" i="18"/>
  <c r="CF146" i="18"/>
  <c r="CF140" i="18"/>
  <c r="CF110" i="18"/>
  <c r="CF135" i="18"/>
  <c r="CF119" i="18"/>
  <c r="CF93" i="18"/>
  <c r="CF72" i="18"/>
  <c r="CF94" i="18"/>
  <c r="CF82" i="18"/>
  <c r="CF73" i="18"/>
  <c r="CF63" i="18"/>
  <c r="CF20" i="18"/>
  <c r="CF18" i="18"/>
  <c r="CF12" i="18"/>
  <c r="CF32" i="18"/>
  <c r="CF11" i="18"/>
  <c r="CF351" i="18"/>
  <c r="CF296" i="18"/>
  <c r="CF204" i="18"/>
  <c r="CF181" i="18"/>
  <c r="CF62" i="18"/>
  <c r="CF35" i="18"/>
  <c r="CF346" i="18"/>
  <c r="CF269" i="18"/>
  <c r="CF187" i="18"/>
  <c r="CF158" i="18"/>
  <c r="CF96" i="18"/>
  <c r="CF22" i="18"/>
  <c r="CF345" i="18"/>
  <c r="CF267" i="18"/>
  <c r="CF209" i="18"/>
  <c r="CF131" i="18"/>
  <c r="CF65" i="18"/>
  <c r="CF15" i="18"/>
  <c r="CF323" i="18"/>
  <c r="CF285" i="18"/>
  <c r="CF217" i="18"/>
  <c r="CF115" i="18"/>
  <c r="CF68" i="18"/>
  <c r="CF43" i="18"/>
  <c r="CF322" i="18"/>
  <c r="CF249" i="18"/>
  <c r="CF194" i="18"/>
  <c r="CF112" i="18"/>
  <c r="CF97" i="18"/>
  <c r="CF320" i="18"/>
  <c r="CF250" i="18"/>
  <c r="CF179" i="18"/>
  <c r="CF139" i="18"/>
  <c r="CF85" i="18"/>
  <c r="CF306" i="18"/>
  <c r="CF245" i="18"/>
  <c r="CF176" i="18"/>
  <c r="CF117" i="18"/>
  <c r="CF37" i="18"/>
  <c r="CF282" i="18"/>
  <c r="CF225" i="18"/>
  <c r="CF147" i="18"/>
  <c r="CF104" i="18"/>
  <c r="CF33" i="18"/>
  <c r="AW327" i="18"/>
  <c r="AW304" i="18"/>
  <c r="AW284" i="18"/>
  <c r="AW285" i="18"/>
  <c r="AW265" i="18"/>
  <c r="AW100" i="18"/>
  <c r="AW90" i="18"/>
  <c r="AW232" i="18"/>
  <c r="AW179" i="18"/>
  <c r="AW310" i="18"/>
  <c r="AW192" i="18"/>
  <c r="AW113" i="18"/>
  <c r="AW308" i="18"/>
  <c r="AW178" i="18"/>
  <c r="AW175" i="18"/>
  <c r="AW220" i="18"/>
  <c r="AW222" i="18"/>
  <c r="AW139" i="18"/>
  <c r="AW306" i="18"/>
  <c r="AW184" i="18"/>
  <c r="AW109" i="18"/>
  <c r="AW225" i="18"/>
  <c r="AW154" i="18"/>
  <c r="AW167" i="18"/>
  <c r="AW212" i="18"/>
  <c r="AW190" i="18"/>
  <c r="AW67" i="18"/>
  <c r="AW270" i="18"/>
  <c r="AW80" i="18"/>
  <c r="AW57" i="18"/>
  <c r="AW185" i="18"/>
  <c r="AW106" i="18"/>
  <c r="AW303" i="18"/>
  <c r="AW227" i="18"/>
  <c r="AW257" i="18"/>
  <c r="AW98" i="18"/>
  <c r="AW27" i="18"/>
  <c r="AW250" i="18"/>
  <c r="AW40" i="18"/>
  <c r="AW53" i="18"/>
  <c r="AW181" i="18"/>
  <c r="AW62" i="18"/>
  <c r="AW87" i="18"/>
  <c r="AW348" i="18"/>
  <c r="AW333" i="18"/>
  <c r="AW301" i="18"/>
  <c r="AW288" i="18"/>
  <c r="AW263" i="18"/>
  <c r="AW231" i="18"/>
  <c r="AW132" i="18"/>
  <c r="AW126" i="18"/>
  <c r="AW261" i="18"/>
  <c r="AW211" i="18"/>
  <c r="AW326" i="18"/>
  <c r="AW343" i="18"/>
  <c r="AW129" i="18"/>
  <c r="AW331" i="18"/>
  <c r="AW296" i="18"/>
  <c r="AW207" i="18"/>
  <c r="AW260" i="18"/>
  <c r="AW248" i="18"/>
  <c r="AW171" i="18"/>
  <c r="AW322" i="18"/>
  <c r="AW216" i="18"/>
  <c r="AW125" i="18"/>
  <c r="AW324" i="18"/>
  <c r="AW214" i="18"/>
  <c r="AW199" i="18"/>
  <c r="AW241" i="18"/>
  <c r="AW198" i="18"/>
  <c r="AW99" i="18"/>
  <c r="AW286" i="18"/>
  <c r="AW112" i="18"/>
  <c r="AW73" i="18"/>
  <c r="AW201" i="18"/>
  <c r="AW114" i="18"/>
  <c r="AW319" i="18"/>
  <c r="AW12" i="18"/>
  <c r="AW292" i="18"/>
  <c r="AW166" i="18"/>
  <c r="AW59" i="18"/>
  <c r="AW266" i="18"/>
  <c r="AW72" i="18"/>
  <c r="AW69" i="18"/>
  <c r="AW197" i="18"/>
  <c r="AW70" i="18"/>
  <c r="AW119" i="18"/>
  <c r="AW349" i="18"/>
  <c r="AW317" i="18"/>
  <c r="AW295" i="18"/>
  <c r="AW272" i="18"/>
  <c r="AW253" i="18"/>
  <c r="AW237" i="18"/>
  <c r="AW164" i="18"/>
  <c r="AW134" i="18"/>
  <c r="AW309" i="18"/>
  <c r="AW323" i="18"/>
  <c r="AW342" i="18"/>
  <c r="AW17" i="18"/>
  <c r="AW145" i="18"/>
  <c r="AW22" i="18"/>
  <c r="AW271" i="18"/>
  <c r="AW28" i="18"/>
  <c r="AW289" i="18"/>
  <c r="AW277" i="18"/>
  <c r="AW203" i="18"/>
  <c r="AW338" i="18"/>
  <c r="AW13" i="18"/>
  <c r="AW141" i="18"/>
  <c r="AW347" i="18"/>
  <c r="AW325" i="18"/>
  <c r="AW20" i="18"/>
  <c r="AW353" i="18"/>
  <c r="AW206" i="18"/>
  <c r="AW131" i="18"/>
  <c r="AW302" i="18"/>
  <c r="AW144" i="18"/>
  <c r="AW89" i="18"/>
  <c r="AW217" i="18"/>
  <c r="AW122" i="18"/>
  <c r="AW31" i="18"/>
  <c r="AW44" i="18"/>
  <c r="AW340" i="18"/>
  <c r="AW218" i="18"/>
  <c r="AW91" i="18"/>
  <c r="AW282" i="18"/>
  <c r="AW104" i="18"/>
  <c r="AW85" i="18"/>
  <c r="AW213" i="18"/>
  <c r="AW150" i="18"/>
  <c r="AW151" i="18"/>
  <c r="AW345" i="18"/>
  <c r="AW329" i="18"/>
  <c r="AW281" i="18"/>
  <c r="AW269" i="18"/>
  <c r="AW252" i="18"/>
  <c r="AW224" i="18"/>
  <c r="AW196" i="18"/>
  <c r="AW142" i="18"/>
  <c r="AW19" i="18"/>
  <c r="AW230" i="18"/>
  <c r="AW32" i="18"/>
  <c r="AW33" i="18"/>
  <c r="AW161" i="18"/>
  <c r="AW54" i="18"/>
  <c r="AW15" i="18"/>
  <c r="AW60" i="18"/>
  <c r="AW337" i="18"/>
  <c r="AW344" i="18"/>
  <c r="AW226" i="18"/>
  <c r="AW24" i="18"/>
  <c r="AW29" i="18"/>
  <c r="AW157" i="18"/>
  <c r="AW34" i="18"/>
  <c r="AW7" i="18"/>
  <c r="AW52" i="18"/>
  <c r="AW283" i="18"/>
  <c r="AW229" i="18"/>
  <c r="AW163" i="18"/>
  <c r="AW318" i="18"/>
  <c r="AW176" i="18"/>
  <c r="AW105" i="18"/>
  <c r="AW276" i="18"/>
  <c r="AW174" i="18"/>
  <c r="AW63" i="18"/>
  <c r="AW76" i="18"/>
  <c r="AW251" i="18"/>
  <c r="AW245" i="18"/>
  <c r="AW123" i="18"/>
  <c r="AW298" i="18"/>
  <c r="AW136" i="18"/>
  <c r="AW101" i="18"/>
  <c r="AW228" i="18"/>
  <c r="AW158" i="18"/>
  <c r="AW183" i="18"/>
  <c r="AW336" i="18"/>
  <c r="AW320" i="18"/>
  <c r="AW311" i="18"/>
  <c r="AW279" i="18"/>
  <c r="AW247" i="18"/>
  <c r="AW236" i="18"/>
  <c r="AW244" i="18"/>
  <c r="AW186" i="18"/>
  <c r="AW51" i="18"/>
  <c r="AW246" i="18"/>
  <c r="AW64" i="18"/>
  <c r="AW49" i="18"/>
  <c r="AW177" i="18"/>
  <c r="AW102" i="18"/>
  <c r="AW47" i="18"/>
  <c r="AW92" i="18"/>
  <c r="AW42" i="18"/>
  <c r="AW11" i="18"/>
  <c r="AW242" i="18"/>
  <c r="AW56" i="18"/>
  <c r="AW45" i="18"/>
  <c r="AW173" i="18"/>
  <c r="AW46" i="18"/>
  <c r="AW39" i="18"/>
  <c r="AW84" i="18"/>
  <c r="AW14" i="18"/>
  <c r="AW264" i="18"/>
  <c r="AW195" i="18"/>
  <c r="AW334" i="18"/>
  <c r="AW208" i="18"/>
  <c r="AW121" i="18"/>
  <c r="AW305" i="18"/>
  <c r="AW182" i="18"/>
  <c r="AW95" i="18"/>
  <c r="AW108" i="18"/>
  <c r="AW267" i="18"/>
  <c r="AW280" i="18"/>
  <c r="AW155" i="18"/>
  <c r="AW314" i="18"/>
  <c r="AW168" i="18"/>
  <c r="AW117" i="18"/>
  <c r="AW321" i="18"/>
  <c r="AW328" i="18"/>
  <c r="AW215" i="18"/>
  <c r="AW339" i="18"/>
  <c r="AW316" i="18"/>
  <c r="AW307" i="18"/>
  <c r="AW275" i="18"/>
  <c r="AW249" i="18"/>
  <c r="AW233" i="18"/>
  <c r="AW10" i="18"/>
  <c r="AW194" i="18"/>
  <c r="AW83" i="18"/>
  <c r="AW262" i="18"/>
  <c r="AW96" i="18"/>
  <c r="AW65" i="18"/>
  <c r="AW193" i="18"/>
  <c r="AW110" i="18"/>
  <c r="AW79" i="18"/>
  <c r="AW124" i="18"/>
  <c r="AW74" i="18"/>
  <c r="AW43" i="18"/>
  <c r="AW258" i="18"/>
  <c r="AW88" i="18"/>
  <c r="AW61" i="18"/>
  <c r="AW189" i="18"/>
  <c r="AW66" i="18"/>
  <c r="AW71" i="18"/>
  <c r="AW116" i="18"/>
  <c r="AW58" i="18"/>
  <c r="AW312" i="18"/>
  <c r="AW243" i="18"/>
  <c r="AW350" i="18"/>
  <c r="AW9" i="18"/>
  <c r="AW137" i="18"/>
  <c r="AW6" i="18"/>
  <c r="AW293" i="18"/>
  <c r="AW127" i="18"/>
  <c r="AW140" i="18"/>
  <c r="AW299" i="18"/>
  <c r="AW341" i="18"/>
  <c r="AW187" i="18"/>
  <c r="AW330" i="18"/>
  <c r="AW200" i="18"/>
  <c r="AW133" i="18"/>
  <c r="AW235" i="18"/>
  <c r="AW239" i="18"/>
  <c r="AW332" i="18"/>
  <c r="AW297" i="18"/>
  <c r="AW300" i="18"/>
  <c r="AW268" i="18"/>
  <c r="AW240" i="18"/>
  <c r="AW36" i="18"/>
  <c r="AW18" i="18"/>
  <c r="AW202" i="18"/>
  <c r="AW115" i="18"/>
  <c r="AW278" i="18"/>
  <c r="AW128" i="18"/>
  <c r="AW81" i="18"/>
  <c r="AW209" i="18"/>
  <c r="AW118" i="18"/>
  <c r="AW111" i="18"/>
  <c r="AW156" i="18"/>
  <c r="AW82" i="18"/>
  <c r="AW75" i="18"/>
  <c r="AW274" i="18"/>
  <c r="AW120" i="18"/>
  <c r="AW77" i="18"/>
  <c r="AW205" i="18"/>
  <c r="AW94" i="18"/>
  <c r="AW103" i="18"/>
  <c r="AW148" i="18"/>
  <c r="AW130" i="18"/>
  <c r="AW223" i="18"/>
  <c r="AW238" i="18"/>
  <c r="AW16" i="18"/>
  <c r="AW25" i="18"/>
  <c r="AW153" i="18"/>
  <c r="AW26" i="18"/>
  <c r="AW255" i="18"/>
  <c r="AW159" i="18"/>
  <c r="AW172" i="18"/>
  <c r="AW50" i="18"/>
  <c r="AW335" i="18"/>
  <c r="AW219" i="18"/>
  <c r="AW346" i="18"/>
  <c r="AW21" i="18"/>
  <c r="AW149" i="18"/>
  <c r="AW315" i="18"/>
  <c r="AW23" i="18"/>
  <c r="AW352" i="18"/>
  <c r="AW313" i="18"/>
  <c r="AW291" i="18"/>
  <c r="AW259" i="18"/>
  <c r="AW256" i="18"/>
  <c r="AW68" i="18"/>
  <c r="AW30" i="18"/>
  <c r="AW210" i="18"/>
  <c r="AW147" i="18"/>
  <c r="AW294" i="18"/>
  <c r="AW160" i="18"/>
  <c r="AW97" i="18"/>
  <c r="AW273" i="18"/>
  <c r="AW170" i="18"/>
  <c r="AW143" i="18"/>
  <c r="AW188" i="18"/>
  <c r="AW162" i="18"/>
  <c r="AW107" i="18"/>
  <c r="AW290" i="18"/>
  <c r="AW152" i="18"/>
  <c r="AW93" i="18"/>
  <c r="AW221" i="18"/>
  <c r="AW146" i="18"/>
  <c r="AW135" i="18"/>
  <c r="AW180" i="18"/>
  <c r="AW138" i="18"/>
  <c r="AW35" i="18"/>
  <c r="AW254" i="18"/>
  <c r="AW48" i="18"/>
  <c r="AW41" i="18"/>
  <c r="AW169" i="18"/>
  <c r="AW86" i="18"/>
  <c r="AW287" i="18"/>
  <c r="AW191" i="18"/>
  <c r="AW204" i="18"/>
  <c r="AW78" i="18"/>
  <c r="AW351" i="18"/>
  <c r="AW234" i="18"/>
  <c r="AW8" i="18"/>
  <c r="AW37" i="18"/>
  <c r="AW165" i="18"/>
  <c r="AW38" i="18"/>
  <c r="AW55" i="18"/>
  <c r="BP17" i="18"/>
  <c r="BP26" i="18"/>
  <c r="BP41" i="18"/>
  <c r="BP46" i="18"/>
  <c r="BP40" i="18"/>
  <c r="BP50" i="18"/>
  <c r="BP64" i="18"/>
  <c r="BP67" i="18"/>
  <c r="BP83" i="18"/>
  <c r="BP95" i="18"/>
  <c r="BP74" i="18"/>
  <c r="BP103" i="18"/>
  <c r="BP122" i="18"/>
  <c r="BP136" i="18"/>
  <c r="BP111" i="18"/>
  <c r="BP127" i="18"/>
  <c r="BP144" i="18"/>
  <c r="BP155" i="18"/>
  <c r="BP184" i="18"/>
  <c r="BP190" i="18"/>
  <c r="BP162" i="18"/>
  <c r="BP185" i="18"/>
  <c r="BP154" i="18"/>
  <c r="BP210" i="18"/>
  <c r="BP196" i="18"/>
  <c r="BP200" i="18"/>
  <c r="BP232" i="18"/>
  <c r="BP207" i="18"/>
  <c r="BP243" i="18"/>
  <c r="BP239" i="18"/>
  <c r="BP253" i="18"/>
  <c r="BP261" i="18"/>
  <c r="BP295" i="18"/>
  <c r="BP270" i="18"/>
  <c r="BP271" i="18"/>
  <c r="BP279" i="18"/>
  <c r="BP304" i="18"/>
  <c r="BP325" i="18"/>
  <c r="BP320" i="18"/>
  <c r="BP319" i="18"/>
  <c r="BP332" i="18"/>
  <c r="BP333" i="18"/>
  <c r="BP345" i="18"/>
  <c r="BS39" i="18"/>
  <c r="BS13" i="18"/>
  <c r="BS50" i="18"/>
  <c r="BS34" i="18"/>
  <c r="BS46" i="18"/>
  <c r="BS93" i="18"/>
  <c r="BS54" i="18"/>
  <c r="BS80" i="18"/>
  <c r="BS58" i="18"/>
  <c r="BS100" i="18"/>
  <c r="BS131" i="18"/>
  <c r="BS129" i="18"/>
  <c r="BS133" i="18"/>
  <c r="BS150" i="18"/>
  <c r="BS192" i="18"/>
  <c r="BS177" i="18"/>
  <c r="BS159" i="18"/>
  <c r="BS169" i="18"/>
  <c r="BS218" i="18"/>
  <c r="BS220" i="18"/>
  <c r="BS199" i="18"/>
  <c r="BS240" i="18"/>
  <c r="BS242" i="18"/>
  <c r="BS249" i="18"/>
  <c r="BS290" i="18"/>
  <c r="BS285" i="18"/>
  <c r="BS288" i="18"/>
  <c r="BS300" i="18"/>
  <c r="BS308" i="18"/>
  <c r="BS317" i="18"/>
  <c r="BS331" i="18"/>
  <c r="BS326" i="18"/>
  <c r="BS352" i="18"/>
  <c r="BG16" i="18"/>
  <c r="BG34" i="18"/>
  <c r="BG38" i="18"/>
  <c r="BG42" i="18"/>
  <c r="BG66" i="18"/>
  <c r="BG56" i="18"/>
  <c r="BG84" i="18"/>
  <c r="BG87" i="18"/>
  <c r="BG90" i="18"/>
  <c r="BG110" i="18"/>
  <c r="BG143" i="18"/>
  <c r="BG132" i="18"/>
  <c r="BG174" i="18"/>
  <c r="BG166" i="18"/>
  <c r="BG195" i="18"/>
  <c r="BG202" i="18"/>
  <c r="BG224" i="18"/>
  <c r="BG239" i="18"/>
  <c r="BG242" i="18"/>
  <c r="BG244" i="18"/>
  <c r="BG280" i="18"/>
  <c r="BG301" i="18"/>
  <c r="BG324" i="18"/>
  <c r="CB26" i="18"/>
  <c r="CB87" i="18"/>
  <c r="CB120" i="18"/>
  <c r="CB227" i="18"/>
  <c r="CB256" i="18"/>
  <c r="CB330" i="18"/>
  <c r="AL171" i="18"/>
  <c r="AL180" i="18"/>
  <c r="AL347" i="18"/>
  <c r="AL142" i="18"/>
  <c r="AL240" i="18"/>
  <c r="BU23" i="18"/>
  <c r="BU93" i="18"/>
  <c r="BU101" i="18"/>
  <c r="BU226" i="18"/>
  <c r="BU269" i="18"/>
  <c r="BU342" i="18"/>
  <c r="CL12" i="18"/>
  <c r="CL343" i="18"/>
  <c r="CL26" i="18"/>
  <c r="CL146" i="18"/>
  <c r="CL270" i="18"/>
  <c r="BN12" i="18"/>
  <c r="BN76" i="18"/>
  <c r="BN148" i="18"/>
  <c r="BN254" i="18"/>
  <c r="BN324" i="18"/>
  <c r="BY63" i="18"/>
  <c r="BY115" i="18"/>
  <c r="BY197" i="18"/>
  <c r="BY305" i="18"/>
  <c r="BM344" i="18"/>
  <c r="BM338" i="18"/>
  <c r="BM327" i="18"/>
  <c r="BM322" i="18"/>
  <c r="BM311" i="18"/>
  <c r="BM302" i="18"/>
  <c r="BM298" i="18"/>
  <c r="BM295" i="18"/>
  <c r="BM282" i="18"/>
  <c r="BM251" i="18"/>
  <c r="BM280" i="18"/>
  <c r="BM259" i="18"/>
  <c r="BM264" i="18"/>
  <c r="BM239" i="18"/>
  <c r="BM222" i="18"/>
  <c r="BM210" i="18"/>
  <c r="BM225" i="18"/>
  <c r="BM218" i="18"/>
  <c r="BM237" i="18"/>
  <c r="BM209" i="18"/>
  <c r="BM184" i="18"/>
  <c r="BM155" i="18"/>
  <c r="BM179" i="18"/>
  <c r="BM176" i="18"/>
  <c r="BM169" i="18"/>
  <c r="BM146" i="18"/>
  <c r="BM129" i="18"/>
  <c r="BM119" i="18"/>
  <c r="BM102" i="18"/>
  <c r="BM137" i="18"/>
  <c r="BM121" i="18"/>
  <c r="BM92" i="18"/>
  <c r="BM79" i="18"/>
  <c r="BM76" i="18"/>
  <c r="BM87" i="18"/>
  <c r="BM59" i="18"/>
  <c r="BM89" i="18"/>
  <c r="BM34" i="18"/>
  <c r="BM43" i="18"/>
  <c r="BM48" i="18"/>
  <c r="BM27" i="18"/>
  <c r="BM24" i="18"/>
  <c r="BM345" i="18"/>
  <c r="BM348" i="18"/>
  <c r="BM331" i="18"/>
  <c r="BM320" i="18"/>
  <c r="BM337" i="18"/>
  <c r="BM306" i="18"/>
  <c r="BM313" i="18"/>
  <c r="BM290" i="18"/>
  <c r="BM284" i="18"/>
  <c r="BM277" i="18"/>
  <c r="BM249" i="18"/>
  <c r="BM270" i="18"/>
  <c r="BM252" i="18"/>
  <c r="BM256" i="18"/>
  <c r="BM247" i="18"/>
  <c r="BM211" i="18"/>
  <c r="BM194" i="18"/>
  <c r="BM219" i="18"/>
  <c r="BM206" i="18"/>
  <c r="BM226" i="18"/>
  <c r="BM193" i="18"/>
  <c r="BM165" i="18"/>
  <c r="BM182" i="18"/>
  <c r="BM166" i="18"/>
  <c r="BM150" i="18"/>
  <c r="BM157" i="18"/>
  <c r="BM136" i="18"/>
  <c r="BM120" i="18"/>
  <c r="BM103" i="18"/>
  <c r="BM130" i="18"/>
  <c r="BM114" i="18"/>
  <c r="BM105" i="18"/>
  <c r="BM80" i="18"/>
  <c r="BM66" i="18"/>
  <c r="BM88" i="18"/>
  <c r="BM69" i="18"/>
  <c r="BM84" i="18"/>
  <c r="BM77" i="18"/>
  <c r="BM22" i="18"/>
  <c r="BM17" i="18"/>
  <c r="BM28" i="18"/>
  <c r="BM18" i="18"/>
  <c r="BM9" i="18"/>
  <c r="BM23" i="18"/>
  <c r="BM352" i="18"/>
  <c r="BM346" i="18"/>
  <c r="BM330" i="18"/>
  <c r="BM318" i="18"/>
  <c r="BM326" i="18"/>
  <c r="BM300" i="18"/>
  <c r="BM307" i="18"/>
  <c r="BM287" i="18"/>
  <c r="BM279" i="18"/>
  <c r="BM276" i="18"/>
  <c r="BM272" i="18"/>
  <c r="BM267" i="18"/>
  <c r="BM261" i="18"/>
  <c r="BM253" i="18"/>
  <c r="BM246" i="18"/>
  <c r="BM205" i="18"/>
  <c r="BM192" i="18"/>
  <c r="BM207" i="18"/>
  <c r="BM204" i="18"/>
  <c r="BM215" i="18"/>
  <c r="BM186" i="18"/>
  <c r="BM158" i="18"/>
  <c r="BM180" i="18"/>
  <c r="BM164" i="18"/>
  <c r="BM148" i="18"/>
  <c r="BM147" i="18"/>
  <c r="BM123" i="18"/>
  <c r="BM106" i="18"/>
  <c r="BM141" i="18"/>
  <c r="BM128" i="18"/>
  <c r="BM112" i="18"/>
  <c r="BM139" i="18"/>
  <c r="BM67" i="18"/>
  <c r="BM64" i="18"/>
  <c r="BM75" i="18"/>
  <c r="BM60" i="18"/>
  <c r="BM71" i="18"/>
  <c r="BM70" i="18"/>
  <c r="BM11" i="18"/>
  <c r="BM8" i="18"/>
  <c r="BM19" i="18"/>
  <c r="BM16" i="18"/>
  <c r="BM20" i="18"/>
  <c r="BM12" i="18"/>
  <c r="BM350" i="18"/>
  <c r="BM342" i="18"/>
  <c r="BM343" i="18"/>
  <c r="BM312" i="18"/>
  <c r="BM317" i="18"/>
  <c r="BM316" i="18"/>
  <c r="BM310" i="18"/>
  <c r="BM293" i="18"/>
  <c r="BM297" i="18"/>
  <c r="BM278" i="18"/>
  <c r="BM269" i="18"/>
  <c r="BM281" i="18"/>
  <c r="BM244" i="18"/>
  <c r="BM245" i="18"/>
  <c r="BM241" i="18"/>
  <c r="BM195" i="18"/>
  <c r="BM235" i="18"/>
  <c r="BM201" i="18"/>
  <c r="BM216" i="18"/>
  <c r="BM202" i="18"/>
  <c r="BM181" i="18"/>
  <c r="BM156" i="18"/>
  <c r="BM167" i="18"/>
  <c r="BM151" i="18"/>
  <c r="BM196" i="18"/>
  <c r="BM187" i="18"/>
  <c r="BM117" i="18"/>
  <c r="BM104" i="18"/>
  <c r="BM131" i="18"/>
  <c r="BM115" i="18"/>
  <c r="BM99" i="18"/>
  <c r="BM133" i="18"/>
  <c r="BM61" i="18"/>
  <c r="BM54" i="18"/>
  <c r="BM62" i="18"/>
  <c r="BM96" i="18"/>
  <c r="BM65" i="18"/>
  <c r="BM68" i="18"/>
  <c r="BM52" i="18"/>
  <c r="BM50" i="18"/>
  <c r="BM13" i="18"/>
  <c r="BM46" i="18"/>
  <c r="BM30" i="18"/>
  <c r="BM341" i="18"/>
  <c r="BM335" i="18"/>
  <c r="BM325" i="18"/>
  <c r="BM340" i="18"/>
  <c r="BM319" i="18"/>
  <c r="BM309" i="18"/>
  <c r="BM305" i="18"/>
  <c r="BM292" i="18"/>
  <c r="BM289" i="18"/>
  <c r="BM271" i="18"/>
  <c r="BM268" i="18"/>
  <c r="BM265" i="18"/>
  <c r="BM243" i="18"/>
  <c r="BM248" i="18"/>
  <c r="BM223" i="18"/>
  <c r="BM231" i="18"/>
  <c r="BM234" i="18"/>
  <c r="BM191" i="18"/>
  <c r="BM203" i="18"/>
  <c r="BM200" i="18"/>
  <c r="BM171" i="18"/>
  <c r="BM183" i="18"/>
  <c r="BM351" i="18"/>
  <c r="BM323" i="18"/>
  <c r="BM324" i="18"/>
  <c r="BM332" i="18"/>
  <c r="BM315" i="18"/>
  <c r="BM308" i="18"/>
  <c r="BM301" i="18"/>
  <c r="BM288" i="18"/>
  <c r="BM286" i="18"/>
  <c r="BM263" i="18"/>
  <c r="BM275" i="18"/>
  <c r="BM255" i="18"/>
  <c r="BM242" i="18"/>
  <c r="BM240" i="18"/>
  <c r="BM212" i="18"/>
  <c r="BM229" i="18"/>
  <c r="BM232" i="18"/>
  <c r="BM233" i="18"/>
  <c r="BM197" i="18"/>
  <c r="BM221" i="18"/>
  <c r="BM159" i="18"/>
  <c r="BM177" i="18"/>
  <c r="BM154" i="18"/>
  <c r="BM185" i="18"/>
  <c r="BM188" i="18"/>
  <c r="BM172" i="18"/>
  <c r="BM101" i="18"/>
  <c r="BM134" i="18"/>
  <c r="BM118" i="18"/>
  <c r="BM100" i="18"/>
  <c r="BM140" i="18"/>
  <c r="BM110" i="18"/>
  <c r="BM97" i="18"/>
  <c r="BM85" i="18"/>
  <c r="BM98" i="18"/>
  <c r="BM81" i="18"/>
  <c r="BM53" i="18"/>
  <c r="BM49" i="18"/>
  <c r="BM32" i="18"/>
  <c r="BM42" i="18"/>
  <c r="BM39" i="18"/>
  <c r="BM36" i="18"/>
  <c r="BM7" i="18"/>
  <c r="BM353" i="18"/>
  <c r="BM329" i="18"/>
  <c r="BM333" i="18"/>
  <c r="BM328" i="18"/>
  <c r="BM314" i="18"/>
  <c r="BM304" i="18"/>
  <c r="BM299" i="18"/>
  <c r="BM285" i="18"/>
  <c r="BM283" i="18"/>
  <c r="BM262" i="18"/>
  <c r="BM294" i="18"/>
  <c r="BM260" i="18"/>
  <c r="BM236" i="18"/>
  <c r="BM266" i="18"/>
  <c r="BM198" i="18"/>
  <c r="BM220" i="18"/>
  <c r="BM228" i="18"/>
  <c r="BM230" i="18"/>
  <c r="BM238" i="18"/>
  <c r="BM214" i="18"/>
  <c r="BM153" i="18"/>
  <c r="BM168" i="18"/>
  <c r="BM152" i="18"/>
  <c r="BM178" i="18"/>
  <c r="BM175" i="18"/>
  <c r="BM160" i="18"/>
  <c r="BM135" i="18"/>
  <c r="BM132" i="18"/>
  <c r="BM116" i="18"/>
  <c r="BM143" i="18"/>
  <c r="BM126" i="18"/>
  <c r="BM108" i="18"/>
  <c r="BM91" i="18"/>
  <c r="BM78" i="18"/>
  <c r="BM93" i="18"/>
  <c r="BM72" i="18"/>
  <c r="BM94" i="18"/>
  <c r="BM41" i="18"/>
  <c r="BM51" i="18"/>
  <c r="BM37" i="18"/>
  <c r="BM33" i="18"/>
  <c r="BM26" i="18"/>
  <c r="BM10" i="18"/>
  <c r="BM336" i="18"/>
  <c r="BM254" i="18"/>
  <c r="BM199" i="18"/>
  <c r="BM162" i="18"/>
  <c r="BM144" i="18"/>
  <c r="BM73" i="18"/>
  <c r="BM83" i="18"/>
  <c r="BM21" i="18"/>
  <c r="BM321" i="18"/>
  <c r="BM258" i="18"/>
  <c r="BM170" i="18"/>
  <c r="BM174" i="18"/>
  <c r="BM109" i="18"/>
  <c r="BM90" i="18"/>
  <c r="BM56" i="18"/>
  <c r="BM38" i="18"/>
  <c r="BM296" i="18"/>
  <c r="BM257" i="18"/>
  <c r="BM149" i="18"/>
  <c r="BM138" i="18"/>
  <c r="BM127" i="18"/>
  <c r="BM63" i="18"/>
  <c r="BM29" i="18"/>
  <c r="BM15" i="18"/>
  <c r="BM303" i="18"/>
  <c r="BM217" i="18"/>
  <c r="BM161" i="18"/>
  <c r="BM107" i="18"/>
  <c r="BM142" i="18"/>
  <c r="BM57" i="18"/>
  <c r="BM44" i="18"/>
  <c r="BM14" i="18"/>
  <c r="BM349" i="18"/>
  <c r="BM291" i="18"/>
  <c r="BM208" i="18"/>
  <c r="BM173" i="18"/>
  <c r="BM122" i="18"/>
  <c r="BM111" i="18"/>
  <c r="BM74" i="18"/>
  <c r="BM31" i="18"/>
  <c r="BM35" i="18"/>
  <c r="BM347" i="18"/>
  <c r="BM274" i="18"/>
  <c r="BM224" i="18"/>
  <c r="BM189" i="18"/>
  <c r="BM145" i="18"/>
  <c r="BM124" i="18"/>
  <c r="BM86" i="18"/>
  <c r="BM45" i="18"/>
  <c r="BM25" i="18"/>
  <c r="BM334" i="18"/>
  <c r="BM250" i="18"/>
  <c r="BM213" i="18"/>
  <c r="BM163" i="18"/>
  <c r="BM113" i="18"/>
  <c r="BM82" i="18"/>
  <c r="BM95" i="18"/>
  <c r="BM40" i="18"/>
  <c r="BM6" i="18"/>
  <c r="AO332" i="18"/>
  <c r="AO319" i="18"/>
  <c r="AO268" i="18"/>
  <c r="AO275" i="18"/>
  <c r="AO259" i="18"/>
  <c r="AO237" i="18"/>
  <c r="AO33" i="18"/>
  <c r="AO161" i="18"/>
  <c r="AO292" i="18"/>
  <c r="AO178" i="18"/>
  <c r="AO79" i="18"/>
  <c r="AO92" i="18"/>
  <c r="AO74" i="18"/>
  <c r="AO107" i="18"/>
  <c r="AO290" i="18"/>
  <c r="AO152" i="18"/>
  <c r="AO93" i="18"/>
  <c r="AO221" i="18"/>
  <c r="AO94" i="18"/>
  <c r="AO71" i="18"/>
  <c r="AO116" i="18"/>
  <c r="AO14" i="18"/>
  <c r="AO35" i="18"/>
  <c r="AO270" i="18"/>
  <c r="AO80" i="18"/>
  <c r="AO57" i="18"/>
  <c r="AO185" i="18"/>
  <c r="AO106" i="18"/>
  <c r="AO309" i="18"/>
  <c r="AO44" i="18"/>
  <c r="AO340" i="18"/>
  <c r="AO325" i="18"/>
  <c r="AO234" i="18"/>
  <c r="AO8" i="18"/>
  <c r="AO37" i="18"/>
  <c r="AO165" i="18"/>
  <c r="AO62" i="18"/>
  <c r="AO312" i="18"/>
  <c r="AO215" i="18"/>
  <c r="AO279" i="18"/>
  <c r="AO186" i="18"/>
  <c r="AO83" i="18"/>
  <c r="AO278" i="18"/>
  <c r="AO349" i="18"/>
  <c r="AO335" i="18"/>
  <c r="AO300" i="18"/>
  <c r="AO297" i="18"/>
  <c r="AO285" i="18"/>
  <c r="AO239" i="18"/>
  <c r="AO32" i="18"/>
  <c r="AO49" i="18"/>
  <c r="AO177" i="18"/>
  <c r="AO305" i="18"/>
  <c r="AO283" i="18"/>
  <c r="AO111" i="18"/>
  <c r="AO124" i="18"/>
  <c r="AO82" i="18"/>
  <c r="AO139" i="18"/>
  <c r="AO306" i="18"/>
  <c r="AO184" i="18"/>
  <c r="AO109" i="18"/>
  <c r="AO247" i="18"/>
  <c r="AO146" i="18"/>
  <c r="AO103" i="18"/>
  <c r="AO148" i="18"/>
  <c r="AO58" i="18"/>
  <c r="AO67" i="18"/>
  <c r="AO286" i="18"/>
  <c r="AO112" i="18"/>
  <c r="AO73" i="18"/>
  <c r="AO201" i="18"/>
  <c r="AO114" i="18"/>
  <c r="AO31" i="18"/>
  <c r="AO76" i="18"/>
  <c r="AO50" i="18"/>
  <c r="AO27" i="18"/>
  <c r="AO250" i="18"/>
  <c r="AO40" i="18"/>
  <c r="AO53" i="18"/>
  <c r="AO181" i="18"/>
  <c r="AO70" i="18"/>
  <c r="AO341" i="18"/>
  <c r="AO351" i="18"/>
  <c r="AO10" i="18"/>
  <c r="AO194" i="18"/>
  <c r="AO115" i="18"/>
  <c r="AO294" i="18"/>
  <c r="AO352" i="18"/>
  <c r="AO333" i="18"/>
  <c r="AO307" i="18"/>
  <c r="AO287" i="18"/>
  <c r="AO269" i="18"/>
  <c r="AO236" i="18"/>
  <c r="AO64" i="18"/>
  <c r="AO65" i="18"/>
  <c r="AO193" i="18"/>
  <c r="AO22" i="18"/>
  <c r="AO229" i="18"/>
  <c r="AO143" i="18"/>
  <c r="AO156" i="18"/>
  <c r="AO162" i="18"/>
  <c r="AO171" i="18"/>
  <c r="AO322" i="18"/>
  <c r="AO216" i="18"/>
  <c r="AO125" i="18"/>
  <c r="AO228" i="18"/>
  <c r="AO154" i="18"/>
  <c r="AO135" i="18"/>
  <c r="AO180" i="18"/>
  <c r="AO130" i="18"/>
  <c r="AO99" i="18"/>
  <c r="AO302" i="18"/>
  <c r="AO144" i="18"/>
  <c r="AO89" i="18"/>
  <c r="AO217" i="18"/>
  <c r="AO122" i="18"/>
  <c r="AO63" i="18"/>
  <c r="AO108" i="18"/>
  <c r="AO78" i="18"/>
  <c r="AO59" i="18"/>
  <c r="AO266" i="18"/>
  <c r="AO72" i="18"/>
  <c r="AO69" i="18"/>
  <c r="AO197" i="18"/>
  <c r="AO150" i="18"/>
  <c r="AO23" i="18"/>
  <c r="AO36" i="18"/>
  <c r="AO18" i="18"/>
  <c r="AO202" i="18"/>
  <c r="AO147" i="18"/>
  <c r="AO310" i="18"/>
  <c r="AO323" i="18"/>
  <c r="AO320" i="18"/>
  <c r="AO303" i="18"/>
  <c r="AO284" i="18"/>
  <c r="AO249" i="18"/>
  <c r="AO255" i="18"/>
  <c r="AO96" i="18"/>
  <c r="AO81" i="18"/>
  <c r="AO209" i="18"/>
  <c r="AO54" i="18"/>
  <c r="AO248" i="18"/>
  <c r="AO175" i="18"/>
  <c r="AO188" i="18"/>
  <c r="AO222" i="18"/>
  <c r="AO203" i="18"/>
  <c r="AO338" i="18"/>
  <c r="AO13" i="18"/>
  <c r="AO141" i="18"/>
  <c r="AO241" i="18"/>
  <c r="AO214" i="18"/>
  <c r="AO167" i="18"/>
  <c r="AO212" i="18"/>
  <c r="AO138" i="18"/>
  <c r="AO131" i="18"/>
  <c r="AO318" i="18"/>
  <c r="AO176" i="18"/>
  <c r="AO105" i="18"/>
  <c r="AO263" i="18"/>
  <c r="AO174" i="18"/>
  <c r="AO95" i="18"/>
  <c r="AO140" i="18"/>
  <c r="AO98" i="18"/>
  <c r="AO91" i="18"/>
  <c r="AO282" i="18"/>
  <c r="AO104" i="18"/>
  <c r="AO85" i="18"/>
  <c r="AO213" i="18"/>
  <c r="AO158" i="18"/>
  <c r="AO55" i="18"/>
  <c r="AO68" i="18"/>
  <c r="AO30" i="18"/>
  <c r="AO210" i="18"/>
  <c r="AO179" i="18"/>
  <c r="AO326" i="18"/>
  <c r="AO348" i="18"/>
  <c r="AO316" i="18"/>
  <c r="AO304" i="18"/>
  <c r="AO271" i="18"/>
  <c r="AO240" i="18"/>
  <c r="AO252" i="18"/>
  <c r="AO128" i="18"/>
  <c r="AO97" i="18"/>
  <c r="AO295" i="18"/>
  <c r="AO102" i="18"/>
  <c r="AO280" i="18"/>
  <c r="AO207" i="18"/>
  <c r="AO220" i="18"/>
  <c r="AO235" i="18"/>
  <c r="AO226" i="18"/>
  <c r="AO24" i="18"/>
  <c r="AO29" i="18"/>
  <c r="AO157" i="18"/>
  <c r="AO308" i="18"/>
  <c r="AO232" i="18"/>
  <c r="AO199" i="18"/>
  <c r="AO311" i="18"/>
  <c r="AO190" i="18"/>
  <c r="AO163" i="18"/>
  <c r="AO334" i="18"/>
  <c r="AO208" i="18"/>
  <c r="AO121" i="18"/>
  <c r="AO244" i="18"/>
  <c r="AO182" i="18"/>
  <c r="AO127" i="18"/>
  <c r="AO172" i="18"/>
  <c r="AO166" i="18"/>
  <c r="AO123" i="18"/>
  <c r="AO298" i="18"/>
  <c r="AO136" i="18"/>
  <c r="AO101" i="18"/>
  <c r="AO273" i="18"/>
  <c r="AO315" i="18"/>
  <c r="AO87" i="18"/>
  <c r="AO100" i="18"/>
  <c r="AO90" i="18"/>
  <c r="AO299" i="18"/>
  <c r="AO211" i="18"/>
  <c r="AO342" i="18"/>
  <c r="AO336" i="18"/>
  <c r="AO329" i="18"/>
  <c r="AO301" i="18"/>
  <c r="AO288" i="18"/>
  <c r="AO256" i="18"/>
  <c r="AO233" i="18"/>
  <c r="AO160" i="18"/>
  <c r="AO113" i="18"/>
  <c r="AO343" i="18"/>
  <c r="AO110" i="18"/>
  <c r="AO344" i="18"/>
  <c r="AO223" i="18"/>
  <c r="AO231" i="18"/>
  <c r="AO11" i="18"/>
  <c r="AO242" i="18"/>
  <c r="AO56" i="18"/>
  <c r="AO45" i="18"/>
  <c r="AO173" i="18"/>
  <c r="AO34" i="18"/>
  <c r="AO261" i="18"/>
  <c r="AO20" i="18"/>
  <c r="AO257" i="18"/>
  <c r="AO198" i="18"/>
  <c r="AO195" i="18"/>
  <c r="AO350" i="18"/>
  <c r="AO9" i="18"/>
  <c r="AO137" i="18"/>
  <c r="AO6" i="18"/>
  <c r="AO251" i="18"/>
  <c r="AO159" i="18"/>
  <c r="AO204" i="18"/>
  <c r="AO218" i="18"/>
  <c r="AO155" i="18"/>
  <c r="AO314" i="18"/>
  <c r="AO168" i="18"/>
  <c r="AO117" i="18"/>
  <c r="AO289" i="18"/>
  <c r="AO245" i="18"/>
  <c r="AO119" i="18"/>
  <c r="AO132" i="18"/>
  <c r="AO126" i="18"/>
  <c r="AO328" i="18"/>
  <c r="AO230" i="18"/>
  <c r="AO339" i="18"/>
  <c r="AO317" i="18"/>
  <c r="AO291" i="18"/>
  <c r="AO265" i="18"/>
  <c r="AO253" i="18"/>
  <c r="AO227" i="18"/>
  <c r="AO192" i="18"/>
  <c r="AO129" i="18"/>
  <c r="AO225" i="18"/>
  <c r="AO118" i="18"/>
  <c r="AO15" i="18"/>
  <c r="AO28" i="18"/>
  <c r="AO321" i="18"/>
  <c r="AO43" i="18"/>
  <c r="AO258" i="18"/>
  <c r="AO88" i="18"/>
  <c r="AO61" i="18"/>
  <c r="AO189" i="18"/>
  <c r="AO46" i="18"/>
  <c r="AO7" i="18"/>
  <c r="AO52" i="18"/>
  <c r="AO324" i="18"/>
  <c r="AO206" i="18"/>
  <c r="AO238" i="18"/>
  <c r="AO16" i="18"/>
  <c r="AO25" i="18"/>
  <c r="AO153" i="18"/>
  <c r="AO26" i="18"/>
  <c r="AO264" i="18"/>
  <c r="AO191" i="18"/>
  <c r="AO327" i="18"/>
  <c r="AO267" i="18"/>
  <c r="AO187" i="18"/>
  <c r="AO330" i="18"/>
  <c r="AO200" i="18"/>
  <c r="AO133" i="18"/>
  <c r="AO353" i="18"/>
  <c r="AO277" i="18"/>
  <c r="AO151" i="18"/>
  <c r="AO164" i="18"/>
  <c r="AO134" i="18"/>
  <c r="AO19" i="18"/>
  <c r="AO246" i="18"/>
  <c r="AO345" i="18"/>
  <c r="AO313" i="18"/>
  <c r="AO281" i="18"/>
  <c r="AO272" i="18"/>
  <c r="AO243" i="18"/>
  <c r="AO224" i="18"/>
  <c r="AO17" i="18"/>
  <c r="AO170" i="18"/>
  <c r="AO205" i="18"/>
  <c r="AO41" i="18"/>
  <c r="AO346" i="18"/>
  <c r="AO51" i="18"/>
  <c r="AO47" i="18"/>
  <c r="AO66" i="18"/>
  <c r="AO169" i="18"/>
  <c r="AO21" i="18"/>
  <c r="AO262" i="18"/>
  <c r="AO60" i="18"/>
  <c r="AO39" i="18"/>
  <c r="AO86" i="18"/>
  <c r="AO149" i="18"/>
  <c r="AO42" i="18"/>
  <c r="AO84" i="18"/>
  <c r="AO293" i="18"/>
  <c r="AO38" i="18"/>
  <c r="AO75" i="18"/>
  <c r="AO337" i="18"/>
  <c r="AO12" i="18"/>
  <c r="AO296" i="18"/>
  <c r="AO274" i="18"/>
  <c r="AO347" i="18"/>
  <c r="AO260" i="18"/>
  <c r="AO183" i="18"/>
  <c r="AO145" i="18"/>
  <c r="AO120" i="18"/>
  <c r="AO254" i="18"/>
  <c r="AO331" i="18"/>
  <c r="AO196" i="18"/>
  <c r="AO276" i="18"/>
  <c r="AO77" i="18"/>
  <c r="AO48" i="18"/>
  <c r="AO219" i="18"/>
  <c r="AO142" i="18"/>
  <c r="CQ30" i="18"/>
  <c r="CQ94" i="18"/>
  <c r="CQ158" i="18"/>
  <c r="CQ222" i="18"/>
  <c r="CQ47" i="18"/>
  <c r="CQ111" i="18"/>
  <c r="CQ175" i="18"/>
  <c r="CQ8" i="18"/>
  <c r="CQ72" i="18"/>
  <c r="CQ136" i="18"/>
  <c r="CQ200" i="18"/>
  <c r="CQ33" i="18"/>
  <c r="CQ97" i="18"/>
  <c r="CQ161" i="18"/>
  <c r="CQ225" i="18"/>
  <c r="CQ58" i="18"/>
  <c r="CQ122" i="18"/>
  <c r="CQ186" i="18"/>
  <c r="CQ19" i="18"/>
  <c r="CQ83" i="18"/>
  <c r="CQ147" i="18"/>
  <c r="CQ211" i="18"/>
  <c r="CQ44" i="18"/>
  <c r="CQ108" i="18"/>
  <c r="CQ172" i="18"/>
  <c r="CQ236" i="18"/>
  <c r="CQ266" i="18"/>
  <c r="CQ330" i="18"/>
  <c r="CQ243" i="18"/>
  <c r="CQ38" i="18"/>
  <c r="CQ102" i="18"/>
  <c r="CQ166" i="18"/>
  <c r="CQ230" i="18"/>
  <c r="CQ55" i="18"/>
  <c r="CQ119" i="18"/>
  <c r="CQ183" i="18"/>
  <c r="CQ16" i="18"/>
  <c r="CQ80" i="18"/>
  <c r="CQ144" i="18"/>
  <c r="CQ46" i="18"/>
  <c r="CQ110" i="18"/>
  <c r="CQ174" i="18"/>
  <c r="CQ238" i="18"/>
  <c r="CQ63" i="18"/>
  <c r="CQ127" i="18"/>
  <c r="CQ191" i="18"/>
  <c r="CQ24" i="18"/>
  <c r="CQ88" i="18"/>
  <c r="CQ152" i="18"/>
  <c r="CQ216" i="18"/>
  <c r="CQ49" i="18"/>
  <c r="CQ113" i="18"/>
  <c r="CQ177" i="18"/>
  <c r="CQ10" i="18"/>
  <c r="CQ74" i="18"/>
  <c r="CQ138" i="18"/>
  <c r="CQ202" i="18"/>
  <c r="CQ35" i="18"/>
  <c r="CQ99" i="18"/>
  <c r="CQ163" i="18"/>
  <c r="CQ227" i="18"/>
  <c r="CQ60" i="18"/>
  <c r="CQ124" i="18"/>
  <c r="CQ188" i="18"/>
  <c r="CQ77" i="18"/>
  <c r="CQ282" i="18"/>
  <c r="CQ346" i="18"/>
  <c r="CQ259" i="18"/>
  <c r="CQ54" i="18"/>
  <c r="CQ118" i="18"/>
  <c r="CQ182" i="18"/>
  <c r="CQ7" i="18"/>
  <c r="CQ71" i="18"/>
  <c r="CQ135" i="18"/>
  <c r="CQ199" i="18"/>
  <c r="CQ32" i="18"/>
  <c r="CQ96" i="18"/>
  <c r="CQ160" i="18"/>
  <c r="CQ224" i="18"/>
  <c r="CQ57" i="18"/>
  <c r="CQ121" i="18"/>
  <c r="CQ185" i="18"/>
  <c r="CQ18" i="18"/>
  <c r="CQ82" i="18"/>
  <c r="CQ146" i="18"/>
  <c r="CQ210" i="18"/>
  <c r="CQ43" i="18"/>
  <c r="CQ107" i="18"/>
  <c r="CQ171" i="18"/>
  <c r="CQ235" i="18"/>
  <c r="CQ68" i="18"/>
  <c r="CQ132" i="18"/>
  <c r="CQ196" i="18"/>
  <c r="CQ141" i="18"/>
  <c r="CQ290" i="18"/>
  <c r="CQ6" i="18"/>
  <c r="CQ267" i="18"/>
  <c r="CQ331" i="18"/>
  <c r="CQ252" i="18"/>
  <c r="CQ316" i="18"/>
  <c r="CQ229" i="18"/>
  <c r="CQ301" i="18"/>
  <c r="CQ109" i="18"/>
  <c r="CQ286" i="18"/>
  <c r="CQ350" i="18"/>
  <c r="CQ271" i="18"/>
  <c r="CQ335" i="18"/>
  <c r="CQ256" i="18"/>
  <c r="CQ320" i="18"/>
  <c r="CQ197" i="18"/>
  <c r="CQ265" i="18"/>
  <c r="CQ62" i="18"/>
  <c r="CQ126" i="18"/>
  <c r="CQ190" i="18"/>
  <c r="CQ15" i="18"/>
  <c r="CQ79" i="18"/>
  <c r="CQ143" i="18"/>
  <c r="CQ207" i="18"/>
  <c r="CQ40" i="18"/>
  <c r="CQ104" i="18"/>
  <c r="CQ168" i="18"/>
  <c r="CQ232" i="18"/>
  <c r="CQ65" i="18"/>
  <c r="CQ129" i="18"/>
  <c r="CQ193" i="18"/>
  <c r="CQ26" i="18"/>
  <c r="CQ90" i="18"/>
  <c r="CQ154" i="18"/>
  <c r="CQ218" i="18"/>
  <c r="CQ51" i="18"/>
  <c r="CQ115" i="18"/>
  <c r="CQ179" i="18"/>
  <c r="CQ12" i="18"/>
  <c r="CQ76" i="18"/>
  <c r="CQ140" i="18"/>
  <c r="CQ204" i="18"/>
  <c r="CQ205" i="18"/>
  <c r="CQ298" i="18"/>
  <c r="CQ21" i="18"/>
  <c r="CQ275" i="18"/>
  <c r="CQ70" i="18"/>
  <c r="CQ134" i="18"/>
  <c r="CQ198" i="18"/>
  <c r="CQ23" i="18"/>
  <c r="CQ87" i="18"/>
  <c r="CQ151" i="18"/>
  <c r="CQ215" i="18"/>
  <c r="CQ48" i="18"/>
  <c r="CQ112" i="18"/>
  <c r="CQ14" i="18"/>
  <c r="CQ78" i="18"/>
  <c r="CQ142" i="18"/>
  <c r="CQ206" i="18"/>
  <c r="CQ31" i="18"/>
  <c r="CQ95" i="18"/>
  <c r="CQ159" i="18"/>
  <c r="CQ223" i="18"/>
  <c r="CQ56" i="18"/>
  <c r="CQ120" i="18"/>
  <c r="CQ184" i="18"/>
  <c r="CQ17" i="18"/>
  <c r="CQ81" i="18"/>
  <c r="CQ145" i="18"/>
  <c r="CQ209" i="18"/>
  <c r="CQ42" i="18"/>
  <c r="CQ106" i="18"/>
  <c r="CQ170" i="18"/>
  <c r="CQ234" i="18"/>
  <c r="CQ67" i="18"/>
  <c r="CQ131" i="18"/>
  <c r="CQ195" i="18"/>
  <c r="CQ28" i="18"/>
  <c r="CQ92" i="18"/>
  <c r="CQ156" i="18"/>
  <c r="CQ220" i="18"/>
  <c r="CQ250" i="18"/>
  <c r="CQ314" i="18"/>
  <c r="CQ149" i="18"/>
  <c r="CQ291" i="18"/>
  <c r="CQ22" i="18"/>
  <c r="CQ86" i="18"/>
  <c r="CQ150" i="18"/>
  <c r="CQ214" i="18"/>
  <c r="CQ39" i="18"/>
  <c r="CQ103" i="18"/>
  <c r="CQ167" i="18"/>
  <c r="CQ231" i="18"/>
  <c r="CQ64" i="18"/>
  <c r="CQ128" i="18"/>
  <c r="CQ192" i="18"/>
  <c r="CQ25" i="18"/>
  <c r="CQ89" i="18"/>
  <c r="CQ153" i="18"/>
  <c r="CQ217" i="18"/>
  <c r="CQ50" i="18"/>
  <c r="CQ114" i="18"/>
  <c r="CQ178" i="18"/>
  <c r="CQ11" i="18"/>
  <c r="CQ75" i="18"/>
  <c r="CQ139" i="18"/>
  <c r="CQ203" i="18"/>
  <c r="CQ36" i="18"/>
  <c r="CQ100" i="18"/>
  <c r="CQ164" i="18"/>
  <c r="CQ228" i="18"/>
  <c r="CQ258" i="18"/>
  <c r="CQ322" i="18"/>
  <c r="CQ213" i="18"/>
  <c r="CQ299" i="18"/>
  <c r="CQ93" i="18"/>
  <c r="CQ284" i="18"/>
  <c r="CQ348" i="18"/>
  <c r="CQ269" i="18"/>
  <c r="CQ333" i="18"/>
  <c r="CQ254" i="18"/>
  <c r="CQ318" i="18"/>
  <c r="CQ239" i="18"/>
  <c r="CQ303" i="18"/>
  <c r="CQ125" i="18"/>
  <c r="CQ288" i="18"/>
  <c r="CQ352" i="18"/>
  <c r="CQ249" i="18"/>
  <c r="CQ69" i="18"/>
  <c r="CQ176" i="18"/>
  <c r="CQ201" i="18"/>
  <c r="CQ226" i="18"/>
  <c r="CQ20" i="18"/>
  <c r="CQ242" i="18"/>
  <c r="CQ315" i="18"/>
  <c r="CQ260" i="18"/>
  <c r="CQ340" i="18"/>
  <c r="CQ285" i="18"/>
  <c r="CQ173" i="18"/>
  <c r="CQ310" i="18"/>
  <c r="CQ255" i="18"/>
  <c r="CQ343" i="18"/>
  <c r="CQ280" i="18"/>
  <c r="CQ289" i="18"/>
  <c r="CQ329" i="18"/>
  <c r="CQ208" i="18"/>
  <c r="CQ233" i="18"/>
  <c r="CQ27" i="18"/>
  <c r="CQ52" i="18"/>
  <c r="CQ274" i="18"/>
  <c r="CQ323" i="18"/>
  <c r="CQ268" i="18"/>
  <c r="CQ37" i="18"/>
  <c r="CQ293" i="18"/>
  <c r="CQ237" i="18"/>
  <c r="CQ326" i="18"/>
  <c r="CQ263" i="18"/>
  <c r="CQ351" i="18"/>
  <c r="CQ296" i="18"/>
  <c r="CQ353" i="18"/>
  <c r="CQ273" i="18"/>
  <c r="CQ9" i="18"/>
  <c r="CQ34" i="18"/>
  <c r="CQ59" i="18"/>
  <c r="CQ84" i="18"/>
  <c r="CQ306" i="18"/>
  <c r="CQ339" i="18"/>
  <c r="CQ276" i="18"/>
  <c r="CQ101" i="18"/>
  <c r="CQ309" i="18"/>
  <c r="CQ246" i="18"/>
  <c r="CQ334" i="18"/>
  <c r="CQ279" i="18"/>
  <c r="CQ61" i="18"/>
  <c r="CQ304" i="18"/>
  <c r="CQ297" i="18"/>
  <c r="CQ337" i="18"/>
  <c r="CQ41" i="18"/>
  <c r="CQ66" i="18"/>
  <c r="CQ91" i="18"/>
  <c r="CQ116" i="18"/>
  <c r="CQ338" i="18"/>
  <c r="CQ347" i="18"/>
  <c r="CQ292" i="18"/>
  <c r="CQ165" i="18"/>
  <c r="CQ317" i="18"/>
  <c r="CQ262" i="18"/>
  <c r="CQ342" i="18"/>
  <c r="CQ287" i="18"/>
  <c r="CQ189" i="18"/>
  <c r="CQ312" i="18"/>
  <c r="CQ241" i="18"/>
  <c r="CQ281" i="18"/>
  <c r="CQ73" i="18"/>
  <c r="CQ98" i="18"/>
  <c r="CQ123" i="18"/>
  <c r="CQ148" i="18"/>
  <c r="CQ85" i="18"/>
  <c r="CQ29" i="18"/>
  <c r="CQ300" i="18"/>
  <c r="CQ245" i="18"/>
  <c r="CQ325" i="18"/>
  <c r="CQ270" i="18"/>
  <c r="CQ105" i="18"/>
  <c r="CQ130" i="18"/>
  <c r="CQ155" i="18"/>
  <c r="CQ180" i="18"/>
  <c r="CQ251" i="18"/>
  <c r="CQ157" i="18"/>
  <c r="CQ308" i="18"/>
  <c r="CQ253" i="18"/>
  <c r="CQ341" i="18"/>
  <c r="CQ278" i="18"/>
  <c r="CQ117" i="18"/>
  <c r="CQ311" i="18"/>
  <c r="CQ248" i="18"/>
  <c r="CQ336" i="18"/>
  <c r="CQ313" i="18"/>
  <c r="CQ137" i="18"/>
  <c r="CQ162" i="18"/>
  <c r="CQ187" i="18"/>
  <c r="CQ212" i="18"/>
  <c r="CQ283" i="18"/>
  <c r="CQ221" i="18"/>
  <c r="CQ324" i="18"/>
  <c r="CQ261" i="18"/>
  <c r="CQ349" i="18"/>
  <c r="CQ294" i="18"/>
  <c r="CQ181" i="18"/>
  <c r="CQ319" i="18"/>
  <c r="CQ264" i="18"/>
  <c r="CQ344" i="18"/>
  <c r="CQ257" i="18"/>
  <c r="CQ169" i="18"/>
  <c r="CQ194" i="18"/>
  <c r="CQ219" i="18"/>
  <c r="CQ13" i="18"/>
  <c r="CQ307" i="18"/>
  <c r="CQ244" i="18"/>
  <c r="CQ332" i="18"/>
  <c r="CQ277" i="18"/>
  <c r="CQ45" i="18"/>
  <c r="CQ302" i="18"/>
  <c r="CQ247" i="18"/>
  <c r="CQ327" i="18"/>
  <c r="CQ272" i="18"/>
  <c r="CQ133" i="18"/>
  <c r="CQ321" i="18"/>
  <c r="CQ53" i="18"/>
  <c r="CQ295" i="18"/>
  <c r="CQ240" i="18"/>
  <c r="CQ328" i="18"/>
  <c r="CQ305" i="18"/>
  <c r="CQ345" i="18"/>
  <c r="AK342" i="18"/>
  <c r="AK318" i="18"/>
  <c r="AK281" i="18"/>
  <c r="AK270" i="18"/>
  <c r="AK267" i="18"/>
  <c r="AK253" i="18"/>
  <c r="AK222" i="18"/>
  <c r="AK213" i="18"/>
  <c r="AK193" i="18"/>
  <c r="AK190" i="18"/>
  <c r="AK185" i="18"/>
  <c r="AK145" i="18"/>
  <c r="AK113" i="18"/>
  <c r="AK114" i="18"/>
  <c r="AK61" i="18"/>
  <c r="AK62" i="18"/>
  <c r="AK65" i="18"/>
  <c r="AK41" i="18"/>
  <c r="AK37" i="18"/>
  <c r="AK9" i="18"/>
  <c r="AK47" i="18"/>
  <c r="AK175" i="18"/>
  <c r="AK60" i="18"/>
  <c r="AK308" i="18"/>
  <c r="AK8" i="18"/>
  <c r="AK240" i="18"/>
  <c r="AK11" i="18"/>
  <c r="AK139" i="18"/>
  <c r="AK52" i="18"/>
  <c r="AK289" i="18"/>
  <c r="AK72" i="18"/>
  <c r="AK321" i="18"/>
  <c r="AK71" i="18"/>
  <c r="AK199" i="18"/>
  <c r="AK92" i="18"/>
  <c r="AK276" i="18"/>
  <c r="AK255" i="18"/>
  <c r="AK172" i="18"/>
  <c r="AK245" i="18"/>
  <c r="AK131" i="18"/>
  <c r="AK76" i="18"/>
  <c r="AK295" i="18"/>
  <c r="AK68" i="18"/>
  <c r="AK273" i="18"/>
  <c r="AK326" i="18"/>
  <c r="AK338" i="18"/>
  <c r="AK302" i="18"/>
  <c r="AK266" i="18"/>
  <c r="AK290" i="18"/>
  <c r="AK242" i="18"/>
  <c r="AK217" i="18"/>
  <c r="AK206" i="18"/>
  <c r="AK186" i="18"/>
  <c r="AK177" i="18"/>
  <c r="AK178" i="18"/>
  <c r="AK138" i="18"/>
  <c r="AK141" i="18"/>
  <c r="AK142" i="18"/>
  <c r="AK97" i="18"/>
  <c r="AK57" i="18"/>
  <c r="AK58" i="18"/>
  <c r="AK34" i="18"/>
  <c r="AK13" i="18"/>
  <c r="AK6" i="18"/>
  <c r="AK63" i="18"/>
  <c r="AK191" i="18"/>
  <c r="AK132" i="18"/>
  <c r="AK263" i="18"/>
  <c r="AK28" i="18"/>
  <c r="AK336" i="18"/>
  <c r="AK27" i="18"/>
  <c r="AK155" i="18"/>
  <c r="AK80" i="18"/>
  <c r="AK343" i="18"/>
  <c r="AK152" i="18"/>
  <c r="AK353" i="18"/>
  <c r="AK87" i="18"/>
  <c r="AK215" i="18"/>
  <c r="AK128" i="18"/>
  <c r="AK340" i="18"/>
  <c r="AK271" i="18"/>
  <c r="AK180" i="18"/>
  <c r="AK19" i="18"/>
  <c r="AK147" i="18"/>
  <c r="AK84" i="18"/>
  <c r="AK337" i="18"/>
  <c r="AK96" i="18"/>
  <c r="AK333" i="18"/>
  <c r="AK322" i="18"/>
  <c r="AK294" i="18"/>
  <c r="AK285" i="18"/>
  <c r="AK262" i="18"/>
  <c r="AK250" i="18"/>
  <c r="AK205" i="18"/>
  <c r="AK197" i="18"/>
  <c r="AK181" i="18"/>
  <c r="AK149" i="18"/>
  <c r="AK150" i="18"/>
  <c r="AK117" i="18"/>
  <c r="AK125" i="18"/>
  <c r="AK126" i="18"/>
  <c r="AK73" i="18"/>
  <c r="AK98" i="18"/>
  <c r="AK53" i="18"/>
  <c r="AK29" i="18"/>
  <c r="AK33" i="18"/>
  <c r="AK30" i="18"/>
  <c r="AK79" i="18"/>
  <c r="AK207" i="18"/>
  <c r="AK140" i="18"/>
  <c r="AK232" i="18"/>
  <c r="AK88" i="18"/>
  <c r="AK291" i="18"/>
  <c r="AK43" i="18"/>
  <c r="AK171" i="18"/>
  <c r="AK100" i="18"/>
  <c r="AK229" i="18"/>
  <c r="AK160" i="18"/>
  <c r="AK277" i="18"/>
  <c r="AK103" i="18"/>
  <c r="AK268" i="18"/>
  <c r="AK136" i="18"/>
  <c r="AK257" i="18"/>
  <c r="AK303" i="18"/>
  <c r="AK272" i="18"/>
  <c r="AK35" i="18"/>
  <c r="AK163" i="18"/>
  <c r="AK164" i="18"/>
  <c r="AK293" i="18"/>
  <c r="AK148" i="18"/>
  <c r="AK331" i="18"/>
  <c r="AK315" i="18"/>
  <c r="AK306" i="18"/>
  <c r="AK274" i="18"/>
  <c r="AK249" i="18"/>
  <c r="AK234" i="18"/>
  <c r="AK210" i="18"/>
  <c r="AK202" i="18"/>
  <c r="AK153" i="18"/>
  <c r="AK182" i="18"/>
  <c r="AK169" i="18"/>
  <c r="AK101" i="18"/>
  <c r="AK118" i="18"/>
  <c r="AK121" i="18"/>
  <c r="AK66" i="18"/>
  <c r="AK93" i="18"/>
  <c r="AK94" i="18"/>
  <c r="AK22" i="18"/>
  <c r="AK21" i="18"/>
  <c r="AK14" i="18"/>
  <c r="AK95" i="18"/>
  <c r="AK300" i="18"/>
  <c r="AK192" i="18"/>
  <c r="AK264" i="18"/>
  <c r="AK108" i="18"/>
  <c r="AK307" i="18"/>
  <c r="AK59" i="18"/>
  <c r="AK187" i="18"/>
  <c r="AK168" i="18"/>
  <c r="AK316" i="18"/>
  <c r="AK256" i="18"/>
  <c r="AK347" i="18"/>
  <c r="AK119" i="18"/>
  <c r="AK239" i="18"/>
  <c r="AK144" i="18"/>
  <c r="AK248" i="18"/>
  <c r="AK24" i="18"/>
  <c r="AK227" i="18"/>
  <c r="AK51" i="18"/>
  <c r="AK179" i="18"/>
  <c r="AK320" i="18"/>
  <c r="AK223" i="18"/>
  <c r="AK156" i="18"/>
  <c r="AK339" i="18"/>
  <c r="AK310" i="18"/>
  <c r="AK301" i="18"/>
  <c r="AK269" i="18"/>
  <c r="AK265" i="18"/>
  <c r="AK230" i="18"/>
  <c r="AK194" i="18"/>
  <c r="AK233" i="18"/>
  <c r="AK189" i="18"/>
  <c r="AK161" i="18"/>
  <c r="AK162" i="18"/>
  <c r="AK129" i="18"/>
  <c r="AK102" i="18"/>
  <c r="AK105" i="18"/>
  <c r="AK54" i="18"/>
  <c r="AK74" i="18"/>
  <c r="AK89" i="18"/>
  <c r="AK17" i="18"/>
  <c r="AK18" i="18"/>
  <c r="AK25" i="18"/>
  <c r="AK111" i="18"/>
  <c r="AK348" i="18"/>
  <c r="AK200" i="18"/>
  <c r="AK296" i="18"/>
  <c r="AK116" i="18"/>
  <c r="AK311" i="18"/>
  <c r="AK75" i="18"/>
  <c r="AK203" i="18"/>
  <c r="AK220" i="18"/>
  <c r="AK287" i="18"/>
  <c r="AK304" i="18"/>
  <c r="AK7" i="18"/>
  <c r="AK135" i="18"/>
  <c r="AK345" i="18"/>
  <c r="AK188" i="18"/>
  <c r="AK280" i="18"/>
  <c r="AK56" i="18"/>
  <c r="AK241" i="18"/>
  <c r="AK67" i="18"/>
  <c r="AK195" i="18"/>
  <c r="AK228" i="18"/>
  <c r="AK284" i="18"/>
  <c r="AK216" i="18"/>
  <c r="AK350" i="18"/>
  <c r="AK334" i="18"/>
  <c r="AK298" i="18"/>
  <c r="AK286" i="18"/>
  <c r="AK258" i="18"/>
  <c r="AK246" i="18"/>
  <c r="AK226" i="18"/>
  <c r="AK235" i="18"/>
  <c r="AK221" i="18"/>
  <c r="AK170" i="18"/>
  <c r="AK154" i="18"/>
  <c r="AK157" i="18"/>
  <c r="AK122" i="18"/>
  <c r="AK130" i="18"/>
  <c r="AK133" i="18"/>
  <c r="AK90" i="18"/>
  <c r="AK69" i="18"/>
  <c r="AK77" i="18"/>
  <c r="AK50" i="18"/>
  <c r="AK46" i="18"/>
  <c r="AK10" i="18"/>
  <c r="AK127" i="18"/>
  <c r="AK313" i="18"/>
  <c r="AK208" i="18"/>
  <c r="AK328" i="18"/>
  <c r="AK124" i="18"/>
  <c r="AK327" i="18"/>
  <c r="AK91" i="18"/>
  <c r="AK219" i="18"/>
  <c r="AK323" i="18"/>
  <c r="AK351" i="18"/>
  <c r="AK243" i="18"/>
  <c r="AK23" i="18"/>
  <c r="AK151" i="18"/>
  <c r="AK12" i="18"/>
  <c r="AK196" i="18"/>
  <c r="AK312" i="18"/>
  <c r="AK104" i="18"/>
  <c r="AK247" i="18"/>
  <c r="AK83" i="18"/>
  <c r="AK211" i="18"/>
  <c r="AK292" i="18"/>
  <c r="AK297" i="18"/>
  <c r="AK224" i="18"/>
  <c r="AK349" i="18"/>
  <c r="AK330" i="18"/>
  <c r="AK314" i="18"/>
  <c r="AK282" i="18"/>
  <c r="AK251" i="18"/>
  <c r="AK254" i="18"/>
  <c r="AK198" i="18"/>
  <c r="AK201" i="18"/>
  <c r="AK214" i="18"/>
  <c r="AK165" i="18"/>
  <c r="AK173" i="18"/>
  <c r="AK174" i="18"/>
  <c r="AK106" i="18"/>
  <c r="AK109" i="18"/>
  <c r="AK110" i="18"/>
  <c r="AK85" i="18"/>
  <c r="AK86" i="18"/>
  <c r="AK70" i="18"/>
  <c r="AK45" i="18"/>
  <c r="AK38" i="18"/>
  <c r="AK15" i="18"/>
  <c r="AK143" i="18"/>
  <c r="AK335" i="18"/>
  <c r="AK288" i="18"/>
  <c r="AK261" i="18"/>
  <c r="AK176" i="18"/>
  <c r="AK309" i="18"/>
  <c r="AK107" i="18"/>
  <c r="AK252" i="18"/>
  <c r="AK260" i="18"/>
  <c r="AK40" i="18"/>
  <c r="AK275" i="18"/>
  <c r="AK39" i="18"/>
  <c r="AK167" i="18"/>
  <c r="AK20" i="18"/>
  <c r="AK204" i="18"/>
  <c r="AK325" i="18"/>
  <c r="AK112" i="18"/>
  <c r="AK305" i="18"/>
  <c r="AK99" i="18"/>
  <c r="AK319" i="18"/>
  <c r="AK225" i="18"/>
  <c r="AK36" i="18"/>
  <c r="AK352" i="18"/>
  <c r="AK346" i="18"/>
  <c r="AK317" i="18"/>
  <c r="AK299" i="18"/>
  <c r="AK283" i="18"/>
  <c r="AK278" i="18"/>
  <c r="AK238" i="18"/>
  <c r="AK237" i="18"/>
  <c r="AK218" i="18"/>
  <c r="AK209" i="18"/>
  <c r="AK158" i="18"/>
  <c r="AK166" i="18"/>
  <c r="AK146" i="18"/>
  <c r="AK134" i="18"/>
  <c r="AK137" i="18"/>
  <c r="AK82" i="18"/>
  <c r="AK78" i="18"/>
  <c r="AK81" i="18"/>
  <c r="AK49" i="18"/>
  <c r="AK42" i="18"/>
  <c r="AK26" i="18"/>
  <c r="AK31" i="18"/>
  <c r="AK159" i="18"/>
  <c r="AK16" i="18"/>
  <c r="AK244" i="18"/>
  <c r="AK236" i="18"/>
  <c r="AK184" i="18"/>
  <c r="AK341" i="18"/>
  <c r="AK123" i="18"/>
  <c r="AK329" i="18"/>
  <c r="AK324" i="18"/>
  <c r="AK64" i="18"/>
  <c r="AK279" i="18"/>
  <c r="AK55" i="18"/>
  <c r="AK183" i="18"/>
  <c r="AK32" i="18"/>
  <c r="AK212" i="18"/>
  <c r="AK332" i="18"/>
  <c r="AK120" i="18"/>
  <c r="AK344" i="18"/>
  <c r="AK115" i="18"/>
  <c r="AK44" i="18"/>
  <c r="AK231" i="18"/>
  <c r="AK48" i="18"/>
  <c r="AK259" i="18"/>
  <c r="CE348" i="18"/>
  <c r="CE337" i="18"/>
  <c r="CE332" i="18"/>
  <c r="CE313" i="18"/>
  <c r="CE327" i="18"/>
  <c r="CE326" i="18"/>
  <c r="CE309" i="18"/>
  <c r="CE305" i="18"/>
  <c r="CE277" i="18"/>
  <c r="CE269" i="18"/>
  <c r="CE289" i="18"/>
  <c r="CE274" i="18"/>
  <c r="CE247" i="18"/>
  <c r="CE252" i="18"/>
  <c r="CE256" i="18"/>
  <c r="CE237" i="18"/>
  <c r="CE219" i="18"/>
  <c r="CE188" i="18"/>
  <c r="CE215" i="18"/>
  <c r="CE212" i="18"/>
  <c r="CE189" i="18"/>
  <c r="CE182" i="18"/>
  <c r="CE166" i="18"/>
  <c r="CE150" i="18"/>
  <c r="CE172" i="18"/>
  <c r="CE193" i="18"/>
  <c r="CE119" i="18"/>
  <c r="CE102" i="18"/>
  <c r="CE137" i="18"/>
  <c r="CE121" i="18"/>
  <c r="CE147" i="18"/>
  <c r="CE129" i="18"/>
  <c r="CE76" i="18"/>
  <c r="CE87" i="18"/>
  <c r="CE59" i="18"/>
  <c r="CE89" i="18"/>
  <c r="CE80" i="18"/>
  <c r="CE66" i="18"/>
  <c r="CE17" i="18"/>
  <c r="CE28" i="18"/>
  <c r="CE36" i="18"/>
  <c r="CE49" i="18"/>
  <c r="CE16" i="18"/>
  <c r="CE25" i="18"/>
  <c r="CE346" i="18"/>
  <c r="CE339" i="18"/>
  <c r="CE328" i="18"/>
  <c r="CE335" i="18"/>
  <c r="CE321" i="18"/>
  <c r="CE315" i="18"/>
  <c r="CE304" i="18"/>
  <c r="CE301" i="18"/>
  <c r="CE276" i="18"/>
  <c r="CE268" i="18"/>
  <c r="CE273" i="18"/>
  <c r="CE258" i="18"/>
  <c r="CE246" i="18"/>
  <c r="CE240" i="18"/>
  <c r="CE251" i="18"/>
  <c r="CE231" i="18"/>
  <c r="CE207" i="18"/>
  <c r="CE228" i="18"/>
  <c r="CE202" i="18"/>
  <c r="CE198" i="18"/>
  <c r="CE194" i="18"/>
  <c r="CE180" i="18"/>
  <c r="CE164" i="18"/>
  <c r="CE148" i="18"/>
  <c r="CE160" i="18"/>
  <c r="CE184" i="18"/>
  <c r="CE113" i="18"/>
  <c r="CE144" i="18"/>
  <c r="CE127" i="18"/>
  <c r="CE111" i="18"/>
  <c r="CE138" i="18"/>
  <c r="CE122" i="18"/>
  <c r="CE63" i="18"/>
  <c r="CE74" i="18"/>
  <c r="CE95" i="18"/>
  <c r="CE83" i="18"/>
  <c r="CE67" i="18"/>
  <c r="CE64" i="18"/>
  <c r="CE8" i="18"/>
  <c r="CE19" i="18"/>
  <c r="CE26" i="18"/>
  <c r="CE41" i="18"/>
  <c r="CE30" i="18"/>
  <c r="CE21" i="18"/>
  <c r="CE342" i="18"/>
  <c r="CE336" i="18"/>
  <c r="CE331" i="18"/>
  <c r="CE325" i="18"/>
  <c r="CE320" i="18"/>
  <c r="CE314" i="18"/>
  <c r="CE281" i="18"/>
  <c r="CE300" i="18"/>
  <c r="CE290" i="18"/>
  <c r="CE293" i="18"/>
  <c r="CE270" i="18"/>
  <c r="CE253" i="18"/>
  <c r="CE260" i="18"/>
  <c r="CE233" i="18"/>
  <c r="CE250" i="18"/>
  <c r="CE220" i="18"/>
  <c r="CE201" i="18"/>
  <c r="CE216" i="18"/>
  <c r="CE200" i="18"/>
  <c r="CE196" i="18"/>
  <c r="CE192" i="18"/>
  <c r="CE167" i="18"/>
  <c r="CE151" i="18"/>
  <c r="CE175" i="18"/>
  <c r="CE146" i="18"/>
  <c r="CE170" i="18"/>
  <c r="CE103" i="18"/>
  <c r="CE130" i="18"/>
  <c r="CE114" i="18"/>
  <c r="CE105" i="18"/>
  <c r="CE136" i="18"/>
  <c r="CE120" i="18"/>
  <c r="CE88" i="18"/>
  <c r="CE69" i="18"/>
  <c r="CE84" i="18"/>
  <c r="CE77" i="18"/>
  <c r="CE61" i="18"/>
  <c r="CE54" i="18"/>
  <c r="CE50" i="18"/>
  <c r="CE13" i="18"/>
  <c r="CE24" i="18"/>
  <c r="CE34" i="18"/>
  <c r="CE10" i="18"/>
  <c r="CE351" i="18"/>
  <c r="CE329" i="18"/>
  <c r="CE330" i="18"/>
  <c r="CE319" i="18"/>
  <c r="CE297" i="18"/>
  <c r="CE303" i="18"/>
  <c r="CE310" i="18"/>
  <c r="CE307" i="18"/>
  <c r="CE287" i="18"/>
  <c r="CE279" i="18"/>
  <c r="CE267" i="18"/>
  <c r="CE248" i="18"/>
  <c r="CE254" i="18"/>
  <c r="CE230" i="18"/>
  <c r="CE241" i="18"/>
  <c r="CE210" i="18"/>
  <c r="CE218" i="18"/>
  <c r="CE203" i="18"/>
  <c r="CE221" i="18"/>
  <c r="CE222" i="18"/>
  <c r="CE183" i="18"/>
  <c r="CE161" i="18"/>
  <c r="CE145" i="18"/>
  <c r="CE169" i="18"/>
  <c r="CE186" i="18"/>
  <c r="CE165" i="18"/>
  <c r="CE141" i="18"/>
  <c r="CE128" i="18"/>
  <c r="CE112" i="18"/>
  <c r="CE139" i="18"/>
  <c r="CE123" i="18"/>
  <c r="CE106" i="18"/>
  <c r="CE75" i="18"/>
  <c r="CE60" i="18"/>
  <c r="CE71" i="18"/>
  <c r="CE70" i="18"/>
  <c r="CE55" i="18"/>
  <c r="CE52" i="18"/>
  <c r="CE45" i="18"/>
  <c r="CE6" i="18"/>
  <c r="CE15" i="18"/>
  <c r="CE29" i="18"/>
  <c r="CE18" i="18"/>
  <c r="CE347" i="18"/>
  <c r="CE322" i="18"/>
  <c r="CE324" i="18"/>
  <c r="CE353" i="18"/>
  <c r="CE312" i="18"/>
  <c r="CE295" i="18"/>
  <c r="CE308" i="18"/>
  <c r="CE302" i="18"/>
  <c r="CE271" i="18"/>
  <c r="CE275" i="18"/>
  <c r="CE266" i="18"/>
  <c r="CE243" i="18"/>
  <c r="CE235" i="18"/>
  <c r="CE261" i="18"/>
  <c r="CE255" i="18"/>
  <c r="CE208" i="18"/>
  <c r="CE213" i="18"/>
  <c r="CE197" i="18"/>
  <c r="CE214" i="18"/>
  <c r="CE217" i="18"/>
  <c r="CE177" i="18"/>
  <c r="CE154" i="18"/>
  <c r="CE185" i="18"/>
  <c r="CE162" i="18"/>
  <c r="CE181" i="18"/>
  <c r="CE158" i="18"/>
  <c r="CE131" i="18"/>
  <c r="CE115" i="18"/>
  <c r="CE99" i="18"/>
  <c r="CE133" i="18"/>
  <c r="CE117" i="18"/>
  <c r="CE104" i="18"/>
  <c r="CE62" i="18"/>
  <c r="CE96" i="18"/>
  <c r="CE65" i="18"/>
  <c r="CE68" i="18"/>
  <c r="CE97" i="18"/>
  <c r="CE44" i="18"/>
  <c r="CE42" i="18"/>
  <c r="CE47" i="18"/>
  <c r="CE9" i="18"/>
  <c r="CE22" i="18"/>
  <c r="CE33" i="18"/>
  <c r="CE343" i="18"/>
  <c r="CE341" i="18"/>
  <c r="CE323" i="18"/>
  <c r="CE349" i="18"/>
  <c r="CE299" i="18"/>
  <c r="CE294" i="18"/>
  <c r="CE286" i="18"/>
  <c r="CE296" i="18"/>
  <c r="CE288" i="18"/>
  <c r="CE259" i="18"/>
  <c r="CE292" i="18"/>
  <c r="CE242" i="18"/>
  <c r="CE234" i="18"/>
  <c r="CE239" i="18"/>
  <c r="CE263" i="18"/>
  <c r="CE236" i="18"/>
  <c r="CE206" i="18"/>
  <c r="CE187" i="18"/>
  <c r="CE209" i="18"/>
  <c r="CE211" i="18"/>
  <c r="CE168" i="18"/>
  <c r="CE152" i="18"/>
  <c r="CE178" i="18"/>
  <c r="CE157" i="18"/>
  <c r="CE171" i="18"/>
  <c r="CE156" i="18"/>
  <c r="CE125" i="18"/>
  <c r="CE109" i="18"/>
  <c r="CE142" i="18"/>
  <c r="CE124" i="18"/>
  <c r="CE107" i="18"/>
  <c r="CE90" i="18"/>
  <c r="CE57" i="18"/>
  <c r="CE86" i="18"/>
  <c r="CE58" i="18"/>
  <c r="CE56" i="18"/>
  <c r="CE91" i="18"/>
  <c r="CE51" i="18"/>
  <c r="CE37" i="18"/>
  <c r="CE39" i="18"/>
  <c r="CE35" i="18"/>
  <c r="CE11" i="18"/>
  <c r="CE7" i="18"/>
  <c r="CE352" i="18"/>
  <c r="CE344" i="18"/>
  <c r="CE334" i="18"/>
  <c r="CE317" i="18"/>
  <c r="CE333" i="18"/>
  <c r="CE298" i="18"/>
  <c r="CE318" i="18"/>
  <c r="CE283" i="18"/>
  <c r="CE280" i="18"/>
  <c r="CE278" i="18"/>
  <c r="CE245" i="18"/>
  <c r="CE285" i="18"/>
  <c r="CE257" i="18"/>
  <c r="CE232" i="18"/>
  <c r="CE265" i="18"/>
  <c r="CE262" i="18"/>
  <c r="CE225" i="18"/>
  <c r="CE204" i="18"/>
  <c r="CE227" i="18"/>
  <c r="CE199" i="18"/>
  <c r="CE205" i="18"/>
  <c r="CE155" i="18"/>
  <c r="CE179" i="18"/>
  <c r="CE176" i="18"/>
  <c r="CE191" i="18"/>
  <c r="CE159" i="18"/>
  <c r="CE134" i="18"/>
  <c r="CE118" i="18"/>
  <c r="CE100" i="18"/>
  <c r="CE140" i="18"/>
  <c r="CE110" i="18"/>
  <c r="CE101" i="18"/>
  <c r="CE85" i="18"/>
  <c r="CE98" i="18"/>
  <c r="CE81" i="18"/>
  <c r="CE53" i="18"/>
  <c r="CE92" i="18"/>
  <c r="CE79" i="18"/>
  <c r="CE43" i="18"/>
  <c r="CE48" i="18"/>
  <c r="CE46" i="18"/>
  <c r="CE23" i="18"/>
  <c r="CE27" i="18"/>
  <c r="CE32" i="18"/>
  <c r="CE311" i="18"/>
  <c r="CE264" i="18"/>
  <c r="CE173" i="18"/>
  <c r="CE108" i="18"/>
  <c r="CE31" i="18"/>
  <c r="CE282" i="18"/>
  <c r="CE238" i="18"/>
  <c r="CE163" i="18"/>
  <c r="CE135" i="18"/>
  <c r="CE40" i="18"/>
  <c r="CE350" i="18"/>
  <c r="CE291" i="18"/>
  <c r="CE224" i="18"/>
  <c r="CE174" i="18"/>
  <c r="CE78" i="18"/>
  <c r="CE38" i="18"/>
  <c r="CE340" i="18"/>
  <c r="CE272" i="18"/>
  <c r="CE190" i="18"/>
  <c r="CE153" i="18"/>
  <c r="CE93" i="18"/>
  <c r="CE14" i="18"/>
  <c r="CE345" i="18"/>
  <c r="CE244" i="18"/>
  <c r="CE226" i="18"/>
  <c r="CE132" i="18"/>
  <c r="CE72" i="18"/>
  <c r="CE20" i="18"/>
  <c r="CE338" i="18"/>
  <c r="CE284" i="18"/>
  <c r="CE223" i="18"/>
  <c r="CE116" i="18"/>
  <c r="CE94" i="18"/>
  <c r="CE12" i="18"/>
  <c r="CE306" i="18"/>
  <c r="CE249" i="18"/>
  <c r="CE195" i="18"/>
  <c r="CE143" i="18"/>
  <c r="CE82" i="18"/>
  <c r="CE316" i="18"/>
  <c r="CE229" i="18"/>
  <c r="CE149" i="18"/>
  <c r="CE126" i="18"/>
  <c r="CE73" i="18"/>
  <c r="BP31" i="18"/>
  <c r="BP10" i="18"/>
  <c r="BP49" i="18"/>
  <c r="BP16" i="18"/>
  <c r="BP48" i="18"/>
  <c r="BP51" i="18"/>
  <c r="BP66" i="18"/>
  <c r="BP80" i="18"/>
  <c r="BP89" i="18"/>
  <c r="BP59" i="18"/>
  <c r="BP87" i="18"/>
  <c r="BP113" i="18"/>
  <c r="BP129" i="18"/>
  <c r="BP138" i="18"/>
  <c r="BP121" i="18"/>
  <c r="BP137" i="18"/>
  <c r="BP102" i="18"/>
  <c r="BP168" i="18"/>
  <c r="BP193" i="18"/>
  <c r="BP160" i="18"/>
  <c r="BP169" i="18"/>
  <c r="BP145" i="18"/>
  <c r="BP161" i="18"/>
  <c r="BP220" i="18"/>
  <c r="BP198" i="18"/>
  <c r="BP202" i="18"/>
  <c r="BP234" i="18"/>
  <c r="BP219" i="18"/>
  <c r="BP231" i="18"/>
  <c r="BP248" i="18"/>
  <c r="BP255" i="18"/>
  <c r="BP276" i="18"/>
  <c r="BP246" i="18"/>
  <c r="BP273" i="18"/>
  <c r="BP278" i="18"/>
  <c r="BP284" i="18"/>
  <c r="BP292" i="18"/>
  <c r="BP307" i="18"/>
  <c r="BP316" i="18"/>
  <c r="BP348" i="18"/>
  <c r="BP323" i="18"/>
  <c r="BP347" i="18"/>
  <c r="BP346" i="18"/>
  <c r="BS7" i="18"/>
  <c r="BS28" i="18"/>
  <c r="BS8" i="18"/>
  <c r="BS41" i="18"/>
  <c r="BS59" i="18"/>
  <c r="BS98" i="18"/>
  <c r="BS64" i="18"/>
  <c r="BS92" i="18"/>
  <c r="BS65" i="18"/>
  <c r="BS109" i="18"/>
  <c r="BS103" i="18"/>
  <c r="BS135" i="18"/>
  <c r="BS139" i="18"/>
  <c r="BS176" i="18"/>
  <c r="BS152" i="18"/>
  <c r="BS183" i="18"/>
  <c r="BS181" i="18"/>
  <c r="BS175" i="18"/>
  <c r="BS229" i="18"/>
  <c r="BS195" i="18"/>
  <c r="BS209" i="18"/>
  <c r="BS255" i="18"/>
  <c r="BS252" i="18"/>
  <c r="BS257" i="18"/>
  <c r="BS268" i="18"/>
  <c r="BS253" i="18"/>
  <c r="BS282" i="18"/>
  <c r="BS301" i="18"/>
  <c r="BS322" i="18"/>
  <c r="BS338" i="18"/>
  <c r="BS334" i="18"/>
  <c r="BS333" i="18"/>
  <c r="BS349" i="18"/>
  <c r="BG20" i="18"/>
  <c r="BG49" i="18"/>
  <c r="BG46" i="18"/>
  <c r="BG45" i="18"/>
  <c r="BG79" i="18"/>
  <c r="BG68" i="18"/>
  <c r="BG95" i="18"/>
  <c r="BG98" i="18"/>
  <c r="BG104" i="18"/>
  <c r="BG133" i="18"/>
  <c r="BG109" i="18"/>
  <c r="BG156" i="18"/>
  <c r="BG157" i="18"/>
  <c r="BG179" i="18"/>
  <c r="BG211" i="18"/>
  <c r="BG226" i="18"/>
  <c r="BG228" i="18"/>
  <c r="BG260" i="18"/>
  <c r="BG255" i="18"/>
  <c r="BG259" i="18"/>
  <c r="BG304" i="18"/>
  <c r="BG312" i="18"/>
  <c r="BG326" i="18"/>
  <c r="CB31" i="18"/>
  <c r="CB76" i="18"/>
  <c r="CB136" i="18"/>
  <c r="CB218" i="18"/>
  <c r="CB275" i="18"/>
  <c r="CB333" i="18"/>
  <c r="AL107" i="18"/>
  <c r="AL52" i="18"/>
  <c r="AL17" i="18"/>
  <c r="AL141" i="18"/>
  <c r="AL266" i="18"/>
  <c r="BU26" i="18"/>
  <c r="BU78" i="18"/>
  <c r="BU160" i="18"/>
  <c r="BU213" i="18"/>
  <c r="BU250" i="18"/>
  <c r="BU323" i="18"/>
  <c r="CL103" i="18"/>
  <c r="CL148" i="18"/>
  <c r="CL37" i="18"/>
  <c r="CL145" i="18"/>
  <c r="CL286" i="18"/>
  <c r="BN38" i="18"/>
  <c r="BN91" i="18"/>
  <c r="BN164" i="18"/>
  <c r="BN266" i="18"/>
  <c r="BN326" i="18"/>
  <c r="BY97" i="18"/>
  <c r="BY149" i="18"/>
  <c r="BY254" i="18"/>
  <c r="BY321" i="18"/>
  <c r="BM227" i="18"/>
  <c r="CK349" i="18"/>
  <c r="CK347" i="18"/>
  <c r="CK331" i="18"/>
  <c r="CK324" i="18"/>
  <c r="CK332" i="18"/>
  <c r="CK316" i="18"/>
  <c r="CK296" i="18"/>
  <c r="CK293" i="18"/>
  <c r="CK279" i="18"/>
  <c r="CK276" i="18"/>
  <c r="CK286" i="18"/>
  <c r="CK273" i="18"/>
  <c r="CK258" i="18"/>
  <c r="CK236" i="18"/>
  <c r="CK254" i="18"/>
  <c r="CK198" i="18"/>
  <c r="CK210" i="18"/>
  <c r="CK207" i="18"/>
  <c r="CK203" i="18"/>
  <c r="CK200" i="18"/>
  <c r="CK193" i="18"/>
  <c r="CK184" i="18"/>
  <c r="CK177" i="18"/>
  <c r="CK154" i="18"/>
  <c r="CK178" i="18"/>
  <c r="CK157" i="18"/>
  <c r="CK136" i="18"/>
  <c r="CK120" i="18"/>
  <c r="CK141" i="18"/>
  <c r="CK130" i="18"/>
  <c r="CK114" i="18"/>
  <c r="CK105" i="18"/>
  <c r="CK80" i="18"/>
  <c r="CK66" i="18"/>
  <c r="CK88" i="18"/>
  <c r="CK69" i="18"/>
  <c r="CK84" i="18"/>
  <c r="CK77" i="18"/>
  <c r="CK22" i="18"/>
  <c r="CK17" i="18"/>
  <c r="CK28" i="18"/>
  <c r="CK18" i="18"/>
  <c r="CK9" i="18"/>
  <c r="CK20" i="18"/>
  <c r="CK345" i="18"/>
  <c r="CK335" i="18"/>
  <c r="CK330" i="18"/>
  <c r="CK320" i="18"/>
  <c r="CK328" i="18"/>
  <c r="CK313" i="18"/>
  <c r="CK310" i="18"/>
  <c r="CK292" i="18"/>
  <c r="CK289" i="18"/>
  <c r="CK281" i="18"/>
  <c r="CK283" i="18"/>
  <c r="CK270" i="18"/>
  <c r="CK256" i="18"/>
  <c r="CK248" i="18"/>
  <c r="CK252" i="18"/>
  <c r="CK222" i="18"/>
  <c r="CK208" i="18"/>
  <c r="CK201" i="18"/>
  <c r="CK197" i="18"/>
  <c r="CK235" i="18"/>
  <c r="CK196" i="18"/>
  <c r="CK170" i="18"/>
  <c r="CK168" i="18"/>
  <c r="CK152" i="18"/>
  <c r="CK176" i="18"/>
  <c r="CK147" i="18"/>
  <c r="CK123" i="18"/>
  <c r="CK106" i="18"/>
  <c r="CK131" i="18"/>
  <c r="CK128" i="18"/>
  <c r="CK112" i="18"/>
  <c r="CK139" i="18"/>
  <c r="CK67" i="18"/>
  <c r="CK64" i="18"/>
  <c r="CK75" i="18"/>
  <c r="CK60" i="18"/>
  <c r="CK71" i="18"/>
  <c r="CK70" i="18"/>
  <c r="CK11" i="18"/>
  <c r="CK8" i="18"/>
  <c r="CK19" i="18"/>
  <c r="CK16" i="18"/>
  <c r="CK30" i="18"/>
  <c r="CK10" i="18"/>
  <c r="CK352" i="18"/>
  <c r="CK323" i="18"/>
  <c r="CK348" i="18"/>
  <c r="CK318" i="18"/>
  <c r="CK319" i="18"/>
  <c r="CK306" i="18"/>
  <c r="CK307" i="18"/>
  <c r="CK288" i="18"/>
  <c r="CK295" i="18"/>
  <c r="CK271" i="18"/>
  <c r="CK282" i="18"/>
  <c r="CK267" i="18"/>
  <c r="CK253" i="18"/>
  <c r="CK257" i="18"/>
  <c r="CK239" i="18"/>
  <c r="CK217" i="18"/>
  <c r="CK194" i="18"/>
  <c r="CK191" i="18"/>
  <c r="CK231" i="18"/>
  <c r="CK234" i="18"/>
  <c r="CK186" i="18"/>
  <c r="CK165" i="18"/>
  <c r="CK155" i="18"/>
  <c r="CK179" i="18"/>
  <c r="CK163" i="18"/>
  <c r="CK187" i="18"/>
  <c r="CK117" i="18"/>
  <c r="CK104" i="18"/>
  <c r="CK125" i="18"/>
  <c r="CK115" i="18"/>
  <c r="CK99" i="18"/>
  <c r="CK133" i="18"/>
  <c r="CK61" i="18"/>
  <c r="CK54" i="18"/>
  <c r="CK62" i="18"/>
  <c r="CK96" i="18"/>
  <c r="CK65" i="18"/>
  <c r="CK68" i="18"/>
  <c r="CK52" i="18"/>
  <c r="CK50" i="18"/>
  <c r="CK13" i="18"/>
  <c r="CK46" i="18"/>
  <c r="CK14" i="18"/>
  <c r="CK7" i="18"/>
  <c r="CK350" i="18"/>
  <c r="CK343" i="18"/>
  <c r="CK346" i="18"/>
  <c r="CK312" i="18"/>
  <c r="CK315" i="18"/>
  <c r="CK300" i="18"/>
  <c r="CK305" i="18"/>
  <c r="CK285" i="18"/>
  <c r="CK294" i="18"/>
  <c r="CK263" i="18"/>
  <c r="CK272" i="18"/>
  <c r="CK266" i="18"/>
  <c r="CK238" i="18"/>
  <c r="CK247" i="18"/>
  <c r="CK241" i="18"/>
  <c r="CK211" i="18"/>
  <c r="CK192" i="18"/>
  <c r="CK218" i="18"/>
  <c r="CK228" i="18"/>
  <c r="CK232" i="18"/>
  <c r="CK181" i="18"/>
  <c r="CK158" i="18"/>
  <c r="CK149" i="18"/>
  <c r="CK173" i="18"/>
  <c r="CK150" i="18"/>
  <c r="CK174" i="18"/>
  <c r="CK107" i="18"/>
  <c r="CK134" i="18"/>
  <c r="CK118" i="18"/>
  <c r="CK109" i="18"/>
  <c r="CK142" i="18"/>
  <c r="CK124" i="18"/>
  <c r="CK55" i="18"/>
  <c r="CK90" i="18"/>
  <c r="CK57" i="18"/>
  <c r="CK86" i="18"/>
  <c r="CK58" i="18"/>
  <c r="CK56" i="18"/>
  <c r="CK44" i="18"/>
  <c r="CK45" i="18"/>
  <c r="CK47" i="18"/>
  <c r="CK38" i="18"/>
  <c r="CK35" i="18"/>
  <c r="CK341" i="18"/>
  <c r="CK338" i="18"/>
  <c r="CK339" i="18"/>
  <c r="CK333" i="18"/>
  <c r="CK314" i="18"/>
  <c r="CK309" i="18"/>
  <c r="CK301" i="18"/>
  <c r="CK299" i="18"/>
  <c r="CK274" i="18"/>
  <c r="CK262" i="18"/>
  <c r="CK269" i="18"/>
  <c r="CK265" i="18"/>
  <c r="CK264" i="18"/>
  <c r="CK246" i="18"/>
  <c r="CK233" i="18"/>
  <c r="CK205" i="18"/>
  <c r="CK229" i="18"/>
  <c r="CK213" i="18"/>
  <c r="CK227" i="18"/>
  <c r="CK221" i="18"/>
  <c r="CK171" i="18"/>
  <c r="CK156" i="18"/>
  <c r="CK182" i="18"/>
  <c r="CK166" i="18"/>
  <c r="CK148" i="18"/>
  <c r="CK351" i="18"/>
  <c r="CK340" i="18"/>
  <c r="CK336" i="18"/>
  <c r="CK327" i="18"/>
  <c r="CK311" i="18"/>
  <c r="CK308" i="18"/>
  <c r="CK290" i="18"/>
  <c r="CK303" i="18"/>
  <c r="CK298" i="18"/>
  <c r="CK251" i="18"/>
  <c r="CK268" i="18"/>
  <c r="CK255" i="18"/>
  <c r="CK245" i="18"/>
  <c r="CK240" i="18"/>
  <c r="CK230" i="18"/>
  <c r="CK195" i="18"/>
  <c r="CK225" i="18"/>
  <c r="CK206" i="18"/>
  <c r="CK226" i="18"/>
  <c r="CK214" i="18"/>
  <c r="CK159" i="18"/>
  <c r="CK190" i="18"/>
  <c r="CK180" i="18"/>
  <c r="CK164" i="18"/>
  <c r="CK175" i="18"/>
  <c r="CK160" i="18"/>
  <c r="CK135" i="18"/>
  <c r="CK119" i="18"/>
  <c r="CK102" i="18"/>
  <c r="CK143" i="18"/>
  <c r="CK126" i="18"/>
  <c r="CK108" i="18"/>
  <c r="CK91" i="18"/>
  <c r="CK78" i="18"/>
  <c r="CK93" i="18"/>
  <c r="CK72" i="18"/>
  <c r="CK94" i="18"/>
  <c r="CK41" i="18"/>
  <c r="CK51" i="18"/>
  <c r="CK37" i="18"/>
  <c r="CK33" i="18"/>
  <c r="CK26" i="18"/>
  <c r="CK6" i="18"/>
  <c r="CK344" i="18"/>
  <c r="CK329" i="18"/>
  <c r="CK337" i="18"/>
  <c r="CK326" i="18"/>
  <c r="CK322" i="18"/>
  <c r="CK304" i="18"/>
  <c r="CK287" i="18"/>
  <c r="CK291" i="18"/>
  <c r="CK280" i="18"/>
  <c r="CK250" i="18"/>
  <c r="CK275" i="18"/>
  <c r="CK261" i="18"/>
  <c r="CK243" i="18"/>
  <c r="CK260" i="18"/>
  <c r="CK223" i="18"/>
  <c r="CK237" i="18"/>
  <c r="CK224" i="18"/>
  <c r="CK204" i="18"/>
  <c r="CK215" i="18"/>
  <c r="CK209" i="18"/>
  <c r="CK153" i="18"/>
  <c r="CK188" i="18"/>
  <c r="CK167" i="18"/>
  <c r="CK151" i="18"/>
  <c r="CK169" i="18"/>
  <c r="CK146" i="18"/>
  <c r="CK129" i="18"/>
  <c r="CK113" i="18"/>
  <c r="CK145" i="18"/>
  <c r="CK137" i="18"/>
  <c r="CK121" i="18"/>
  <c r="CK92" i="18"/>
  <c r="CK79" i="18"/>
  <c r="CK76" i="18"/>
  <c r="CK87" i="18"/>
  <c r="CK59" i="18"/>
  <c r="CK89" i="18"/>
  <c r="CK34" i="18"/>
  <c r="CK43" i="18"/>
  <c r="CK48" i="18"/>
  <c r="CK27" i="18"/>
  <c r="CK24" i="18"/>
  <c r="CK25" i="18"/>
  <c r="CK353" i="18"/>
  <c r="CK342" i="18"/>
  <c r="CK334" i="18"/>
  <c r="CK325" i="18"/>
  <c r="CK317" i="18"/>
  <c r="CK321" i="18"/>
  <c r="CK302" i="18"/>
  <c r="CK297" i="18"/>
  <c r="CK284" i="18"/>
  <c r="CK277" i="18"/>
  <c r="CK249" i="18"/>
  <c r="CK278" i="18"/>
  <c r="CK244" i="18"/>
  <c r="CK242" i="18"/>
  <c r="CK259" i="18"/>
  <c r="CK212" i="18"/>
  <c r="CK220" i="18"/>
  <c r="CK219" i="18"/>
  <c r="CK216" i="18"/>
  <c r="CK202" i="18"/>
  <c r="CK199" i="18"/>
  <c r="CK189" i="18"/>
  <c r="CK183" i="18"/>
  <c r="CK161" i="18"/>
  <c r="CK185" i="18"/>
  <c r="CK162" i="18"/>
  <c r="CK138" i="18"/>
  <c r="CK122" i="18"/>
  <c r="CK103" i="18"/>
  <c r="CK144" i="18"/>
  <c r="CK127" i="18"/>
  <c r="CK111" i="18"/>
  <c r="CK82" i="18"/>
  <c r="CK73" i="18"/>
  <c r="CK63" i="18"/>
  <c r="CK74" i="18"/>
  <c r="CK95" i="18"/>
  <c r="CK83" i="18"/>
  <c r="CK29" i="18"/>
  <c r="CK31" i="18"/>
  <c r="CK40" i="18"/>
  <c r="CK21" i="18"/>
  <c r="CK15" i="18"/>
  <c r="CK23" i="18"/>
  <c r="CK132" i="18"/>
  <c r="CK81" i="18"/>
  <c r="CK116" i="18"/>
  <c r="CK53" i="18"/>
  <c r="CK100" i="18"/>
  <c r="CK49" i="18"/>
  <c r="CK140" i="18"/>
  <c r="CK32" i="18"/>
  <c r="CK110" i="18"/>
  <c r="CK42" i="18"/>
  <c r="CK97" i="18"/>
  <c r="CK39" i="18"/>
  <c r="CK172" i="18"/>
  <c r="CK85" i="18"/>
  <c r="CK36" i="18"/>
  <c r="CK12" i="18"/>
  <c r="CK101" i="18"/>
  <c r="CK98" i="18"/>
  <c r="BS37" i="18"/>
  <c r="BS61" i="18"/>
  <c r="BS108" i="18"/>
  <c r="BS208" i="18"/>
  <c r="BS259" i="18"/>
  <c r="BS316" i="18"/>
  <c r="AF342" i="18"/>
  <c r="AF334" i="18"/>
  <c r="AF313" i="18"/>
  <c r="AF319" i="18"/>
  <c r="AF291" i="18"/>
  <c r="AF278" i="18"/>
  <c r="AF269" i="18"/>
  <c r="AF250" i="18"/>
  <c r="AF246" i="18"/>
  <c r="AF218" i="18"/>
  <c r="AF339" i="18"/>
  <c r="AF317" i="18"/>
  <c r="AF307" i="18"/>
  <c r="AF301" i="18"/>
  <c r="AF286" i="18"/>
  <c r="AF275" i="18"/>
  <c r="AF274" i="18"/>
  <c r="AF237" i="18"/>
  <c r="AF254" i="18"/>
  <c r="AF227" i="18"/>
  <c r="AF217" i="18"/>
  <c r="AF213" i="18"/>
  <c r="AF162" i="18"/>
  <c r="AF165" i="18"/>
  <c r="AF154" i="18"/>
  <c r="AF126" i="18"/>
  <c r="AF113" i="18"/>
  <c r="AF98" i="18"/>
  <c r="AF58" i="18"/>
  <c r="AF66" i="18"/>
  <c r="AF50" i="18"/>
  <c r="AF34" i="18"/>
  <c r="AF13" i="18"/>
  <c r="AF350" i="18"/>
  <c r="AF338" i="18"/>
  <c r="AF323" i="18"/>
  <c r="AF329" i="18"/>
  <c r="AF294" i="18"/>
  <c r="AF302" i="18"/>
  <c r="AF271" i="18"/>
  <c r="AF259" i="18"/>
  <c r="AF262" i="18"/>
  <c r="AF239" i="18"/>
  <c r="AF202" i="18"/>
  <c r="AF346" i="18"/>
  <c r="AF332" i="18"/>
  <c r="AF320" i="18"/>
  <c r="AF314" i="18"/>
  <c r="AF288" i="18"/>
  <c r="AF284" i="18"/>
  <c r="AF270" i="18"/>
  <c r="AF255" i="18"/>
  <c r="AF230" i="18"/>
  <c r="AF238" i="18"/>
  <c r="AF193" i="18"/>
  <c r="AF210" i="18"/>
  <c r="AF169" i="18"/>
  <c r="AF146" i="18"/>
  <c r="AF149" i="18"/>
  <c r="AF114" i="18"/>
  <c r="AF101" i="18"/>
  <c r="AF125" i="18"/>
  <c r="AF65" i="18"/>
  <c r="AF97" i="18"/>
  <c r="AF57" i="18"/>
  <c r="AF38" i="18"/>
  <c r="AF25" i="18"/>
  <c r="AF14" i="18"/>
  <c r="AF336" i="18"/>
  <c r="AF310" i="18"/>
  <c r="AF290" i="18"/>
  <c r="AF242" i="18"/>
  <c r="AF233" i="18"/>
  <c r="AF198" i="18"/>
  <c r="AF157" i="18"/>
  <c r="AF186" i="18"/>
  <c r="AF130" i="18"/>
  <c r="AF138" i="18"/>
  <c r="AF102" i="18"/>
  <c r="AF70" i="18"/>
  <c r="AF93" i="18"/>
  <c r="AF41" i="18"/>
  <c r="AF30" i="18"/>
  <c r="AF27" i="18"/>
  <c r="AF155" i="18"/>
  <c r="AF308" i="18"/>
  <c r="AF92" i="18"/>
  <c r="AF220" i="18"/>
  <c r="AF47" i="18"/>
  <c r="AF175" i="18"/>
  <c r="AF293" i="18"/>
  <c r="AF112" i="18"/>
  <c r="AF260" i="18"/>
  <c r="AF83" i="18"/>
  <c r="AF211" i="18"/>
  <c r="AF296" i="18"/>
  <c r="AF100" i="18"/>
  <c r="AF279" i="18"/>
  <c r="AF103" i="18"/>
  <c r="AF328" i="18"/>
  <c r="AF229" i="18"/>
  <c r="AF72" i="18"/>
  <c r="AF200" i="18"/>
  <c r="AF330" i="18"/>
  <c r="AF297" i="18"/>
  <c r="AF285" i="18"/>
  <c r="AF249" i="18"/>
  <c r="AF206" i="18"/>
  <c r="AF222" i="18"/>
  <c r="AF150" i="18"/>
  <c r="AF177" i="18"/>
  <c r="AF121" i="18"/>
  <c r="AF129" i="18"/>
  <c r="AF81" i="18"/>
  <c r="AF61" i="18"/>
  <c r="AF69" i="18"/>
  <c r="AF22" i="18"/>
  <c r="AF18" i="18"/>
  <c r="AF43" i="18"/>
  <c r="AF171" i="18"/>
  <c r="AF232" i="18"/>
  <c r="AF108" i="18"/>
  <c r="AF311" i="18"/>
  <c r="AF63" i="18"/>
  <c r="AF191" i="18"/>
  <c r="AF309" i="18"/>
  <c r="AF128" i="18"/>
  <c r="AF340" i="18"/>
  <c r="AF99" i="18"/>
  <c r="AF325" i="18"/>
  <c r="AF312" i="18"/>
  <c r="AF116" i="18"/>
  <c r="AF299" i="18"/>
  <c r="AF119" i="18"/>
  <c r="AF295" i="18"/>
  <c r="AF248" i="18"/>
  <c r="AF88" i="18"/>
  <c r="AF216" i="18"/>
  <c r="AF352" i="18"/>
  <c r="AF333" i="18"/>
  <c r="AF306" i="18"/>
  <c r="AF272" i="18"/>
  <c r="AF234" i="18"/>
  <c r="AF221" i="18"/>
  <c r="AF201" i="18"/>
  <c r="AF189" i="18"/>
  <c r="AF170" i="18"/>
  <c r="AF105" i="18"/>
  <c r="AF122" i="18"/>
  <c r="AF74" i="18"/>
  <c r="AF82" i="18"/>
  <c r="AF62" i="18"/>
  <c r="AF17" i="18"/>
  <c r="AF6" i="18"/>
  <c r="AF59" i="18"/>
  <c r="AF187" i="18"/>
  <c r="AF261" i="18"/>
  <c r="AF124" i="18"/>
  <c r="AF257" i="18"/>
  <c r="AF79" i="18"/>
  <c r="AF207" i="18"/>
  <c r="AF16" i="18"/>
  <c r="AF144" i="18"/>
  <c r="AF267" i="18"/>
  <c r="AF115" i="18"/>
  <c r="AF273" i="18"/>
  <c r="AF341" i="18"/>
  <c r="AF132" i="18"/>
  <c r="AF7" i="18"/>
  <c r="AF135" i="18"/>
  <c r="AF343" i="18"/>
  <c r="AF280" i="18"/>
  <c r="AF104" i="18"/>
  <c r="AF351" i="18"/>
  <c r="AF326" i="18"/>
  <c r="AF303" i="18"/>
  <c r="AF281" i="18"/>
  <c r="AF265" i="18"/>
  <c r="AF209" i="18"/>
  <c r="AF194" i="18"/>
  <c r="AF181" i="18"/>
  <c r="AF158" i="18"/>
  <c r="AF142" i="18"/>
  <c r="AF106" i="18"/>
  <c r="AF86" i="18"/>
  <c r="AF73" i="18"/>
  <c r="AF45" i="18"/>
  <c r="AF37" i="18"/>
  <c r="AF9" i="18"/>
  <c r="AF75" i="18"/>
  <c r="AF203" i="18"/>
  <c r="AF12" i="18"/>
  <c r="AF140" i="18"/>
  <c r="AF324" i="18"/>
  <c r="AF95" i="18"/>
  <c r="AF223" i="18"/>
  <c r="AF32" i="18"/>
  <c r="AF160" i="18"/>
  <c r="AF331" i="18"/>
  <c r="AF131" i="18"/>
  <c r="AF289" i="18"/>
  <c r="AF20" i="18"/>
  <c r="AF148" i="18"/>
  <c r="AF23" i="18"/>
  <c r="AF151" i="18"/>
  <c r="AF225" i="18"/>
  <c r="AF344" i="18"/>
  <c r="AF120" i="18"/>
  <c r="AF345" i="18"/>
  <c r="AF318" i="18"/>
  <c r="AF300" i="18"/>
  <c r="AF266" i="18"/>
  <c r="AF252" i="18"/>
  <c r="AF214" i="18"/>
  <c r="AF236" i="18"/>
  <c r="AF174" i="18"/>
  <c r="AF161" i="18"/>
  <c r="AF133" i="18"/>
  <c r="AF141" i="18"/>
  <c r="AF53" i="18"/>
  <c r="AF85" i="18"/>
  <c r="AF33" i="18"/>
  <c r="AF29" i="18"/>
  <c r="AF231" i="18"/>
  <c r="AF91" i="18"/>
  <c r="AF219" i="18"/>
  <c r="AF28" i="18"/>
  <c r="AF156" i="18"/>
  <c r="AF337" i="18"/>
  <c r="AF111" i="18"/>
  <c r="AF263" i="18"/>
  <c r="AF48" i="18"/>
  <c r="AF176" i="18"/>
  <c r="AF19" i="18"/>
  <c r="AF147" i="18"/>
  <c r="AF353" i="18"/>
  <c r="AF36" i="18"/>
  <c r="AF164" i="18"/>
  <c r="AF39" i="18"/>
  <c r="AF167" i="18"/>
  <c r="AF276" i="18"/>
  <c r="AF8" i="18"/>
  <c r="AF136" i="18"/>
  <c r="AF348" i="18"/>
  <c r="AF322" i="18"/>
  <c r="AF287" i="18"/>
  <c r="AF268" i="18"/>
  <c r="AF243" i="18"/>
  <c r="AF226" i="18"/>
  <c r="AF185" i="18"/>
  <c r="AF153" i="18"/>
  <c r="AF182" i="18"/>
  <c r="AF145" i="18"/>
  <c r="AF134" i="18"/>
  <c r="AF89" i="18"/>
  <c r="AF54" i="18"/>
  <c r="AF46" i="18"/>
  <c r="AF21" i="18"/>
  <c r="AF321" i="18"/>
  <c r="AF107" i="18"/>
  <c r="AF247" i="18"/>
  <c r="AF44" i="18"/>
  <c r="AF172" i="18"/>
  <c r="AF347" i="18"/>
  <c r="AF127" i="18"/>
  <c r="AF244" i="18"/>
  <c r="AF64" i="18"/>
  <c r="AF192" i="18"/>
  <c r="AF35" i="18"/>
  <c r="AF163" i="18"/>
  <c r="AF315" i="18"/>
  <c r="AF52" i="18"/>
  <c r="AF180" i="18"/>
  <c r="AF55" i="18"/>
  <c r="AF183" i="18"/>
  <c r="AF292" i="18"/>
  <c r="AF24" i="18"/>
  <c r="AF152" i="18"/>
  <c r="AF335" i="18"/>
  <c r="AF298" i="18"/>
  <c r="AF282" i="18"/>
  <c r="AF258" i="18"/>
  <c r="AF253" i="18"/>
  <c r="AF224" i="18"/>
  <c r="AF166" i="18"/>
  <c r="AF197" i="18"/>
  <c r="AF173" i="18"/>
  <c r="AF117" i="18"/>
  <c r="AF118" i="18"/>
  <c r="AF77" i="18"/>
  <c r="AF90" i="18"/>
  <c r="AF26" i="18"/>
  <c r="AF10" i="18"/>
  <c r="AF235" i="18"/>
  <c r="AF123" i="18"/>
  <c r="AF228" i="18"/>
  <c r="AF60" i="18"/>
  <c r="AF188" i="18"/>
  <c r="AF15" i="18"/>
  <c r="AF143" i="18"/>
  <c r="AF251" i="18"/>
  <c r="AF80" i="18"/>
  <c r="AF208" i="18"/>
  <c r="AF51" i="18"/>
  <c r="AF179" i="18"/>
  <c r="AF245" i="18"/>
  <c r="AF68" i="18"/>
  <c r="AF196" i="18"/>
  <c r="AF71" i="18"/>
  <c r="AF199" i="18"/>
  <c r="AF305" i="18"/>
  <c r="AF40" i="18"/>
  <c r="AF168" i="18"/>
  <c r="AF240" i="18"/>
  <c r="AF78" i="18"/>
  <c r="AF31" i="18"/>
  <c r="AF84" i="18"/>
  <c r="AF205" i="18"/>
  <c r="AF49" i="18"/>
  <c r="AF159" i="18"/>
  <c r="AF212" i="18"/>
  <c r="AF178" i="18"/>
  <c r="AF42" i="18"/>
  <c r="AF264" i="18"/>
  <c r="AF87" i="18"/>
  <c r="AF190" i="18"/>
  <c r="AF11" i="18"/>
  <c r="AF96" i="18"/>
  <c r="AF215" i="18"/>
  <c r="AF349" i="18"/>
  <c r="AF137" i="18"/>
  <c r="AF139" i="18"/>
  <c r="AF327" i="18"/>
  <c r="AF283" i="18"/>
  <c r="AF316" i="18"/>
  <c r="AF110" i="18"/>
  <c r="AF241" i="18"/>
  <c r="AF67" i="18"/>
  <c r="AF56" i="18"/>
  <c r="AF304" i="18"/>
  <c r="AF109" i="18"/>
  <c r="AF76" i="18"/>
  <c r="AF195" i="18"/>
  <c r="AF184" i="18"/>
  <c r="AF256" i="18"/>
  <c r="AF94" i="18"/>
  <c r="AF204" i="18"/>
  <c r="AF277" i="18"/>
  <c r="AG325" i="18"/>
  <c r="AG309" i="18"/>
  <c r="AG293" i="18"/>
  <c r="AG232" i="18"/>
  <c r="AG227" i="18"/>
  <c r="AG188" i="18"/>
  <c r="AG225" i="18"/>
  <c r="AG139" i="18"/>
  <c r="AG306" i="18"/>
  <c r="AG184" i="18"/>
  <c r="AG109" i="18"/>
  <c r="AG272" i="18"/>
  <c r="AG154" i="18"/>
  <c r="AG135" i="18"/>
  <c r="AG84" i="18"/>
  <c r="AG295" i="18"/>
  <c r="AG241" i="18"/>
  <c r="AG195" i="18"/>
  <c r="AG334" i="18"/>
  <c r="AG208" i="18"/>
  <c r="AG121" i="18"/>
  <c r="AG6" i="18"/>
  <c r="AG324" i="18"/>
  <c r="AG191" i="18"/>
  <c r="AG224" i="18"/>
  <c r="AG218" i="18"/>
  <c r="AG123" i="18"/>
  <c r="AG282" i="18"/>
  <c r="AG104" i="18"/>
  <c r="AG85" i="18"/>
  <c r="AG213" i="18"/>
  <c r="AG150" i="18"/>
  <c r="AG87" i="18"/>
  <c r="AG68" i="18"/>
  <c r="AG18" i="18"/>
  <c r="AG202" i="18"/>
  <c r="AG115" i="18"/>
  <c r="AG294" i="18"/>
  <c r="AG160" i="18"/>
  <c r="AG113" i="18"/>
  <c r="AG320" i="18"/>
  <c r="AG170" i="18"/>
  <c r="AG143" i="18"/>
  <c r="AG344" i="18"/>
  <c r="AG339" i="18"/>
  <c r="AG291" i="18"/>
  <c r="AG281" i="18"/>
  <c r="AG252" i="18"/>
  <c r="AG231" i="18"/>
  <c r="AG220" i="18"/>
  <c r="AG260" i="18"/>
  <c r="AG171" i="18"/>
  <c r="AG322" i="18"/>
  <c r="AG216" i="18"/>
  <c r="AG125" i="18"/>
  <c r="AG301" i="18"/>
  <c r="AG214" i="18"/>
  <c r="AG167" i="18"/>
  <c r="AG116" i="18"/>
  <c r="AG14" i="18"/>
  <c r="AG276" i="18"/>
  <c r="AG287" i="18"/>
  <c r="AG350" i="18"/>
  <c r="AG9" i="18"/>
  <c r="AG137" i="18"/>
  <c r="AG26" i="18"/>
  <c r="AG299" i="18"/>
  <c r="AG12" i="18"/>
  <c r="AG317" i="18"/>
  <c r="AG228" i="18"/>
  <c r="AG155" i="18"/>
  <c r="AG298" i="18"/>
  <c r="AG136" i="18"/>
  <c r="AG101" i="18"/>
  <c r="AG240" i="18"/>
  <c r="AG158" i="18"/>
  <c r="AG119" i="18"/>
  <c r="AG100" i="18"/>
  <c r="AG30" i="18"/>
  <c r="AG210" i="18"/>
  <c r="AG147" i="18"/>
  <c r="AG310" i="18"/>
  <c r="AG192" i="18"/>
  <c r="AG129" i="18"/>
  <c r="AG263" i="18"/>
  <c r="AG178" i="18"/>
  <c r="AG341" i="18"/>
  <c r="AG316" i="18"/>
  <c r="AG296" i="18"/>
  <c r="AG245" i="18"/>
  <c r="AG236" i="18"/>
  <c r="AG229" i="18"/>
  <c r="AG285" i="18"/>
  <c r="AG308" i="18"/>
  <c r="AG203" i="18"/>
  <c r="AG338" i="18"/>
  <c r="AG13" i="18"/>
  <c r="AG141" i="18"/>
  <c r="AG349" i="18"/>
  <c r="AG289" i="18"/>
  <c r="AG199" i="18"/>
  <c r="AG148" i="18"/>
  <c r="AG58" i="18"/>
  <c r="AG337" i="18"/>
  <c r="AG238" i="18"/>
  <c r="AG16" i="18"/>
  <c r="AG25" i="18"/>
  <c r="AG153" i="18"/>
  <c r="AG86" i="18"/>
  <c r="AG315" i="18"/>
  <c r="AG44" i="18"/>
  <c r="AG352" i="18"/>
  <c r="AG257" i="18"/>
  <c r="AG187" i="18"/>
  <c r="AG314" i="18"/>
  <c r="AG168" i="18"/>
  <c r="AG117" i="18"/>
  <c r="AG269" i="18"/>
  <c r="AG292" i="18"/>
  <c r="AG151" i="18"/>
  <c r="AG132" i="18"/>
  <c r="AG90" i="18"/>
  <c r="AG244" i="18"/>
  <c r="AG179" i="18"/>
  <c r="AG326" i="18"/>
  <c r="AG17" i="18"/>
  <c r="AG145" i="18"/>
  <c r="AG343" i="18"/>
  <c r="AG321" i="18"/>
  <c r="AG332" i="18"/>
  <c r="AG323" i="18"/>
  <c r="AG280" i="18"/>
  <c r="AG284" i="18"/>
  <c r="AG261" i="18"/>
  <c r="AG28" i="18"/>
  <c r="AG42" i="18"/>
  <c r="AG353" i="18"/>
  <c r="AG226" i="18"/>
  <c r="AG24" i="18"/>
  <c r="AG29" i="18"/>
  <c r="AG157" i="18"/>
  <c r="AG34" i="18"/>
  <c r="AG267" i="18"/>
  <c r="AG319" i="18"/>
  <c r="AG180" i="18"/>
  <c r="AG130" i="18"/>
  <c r="AG35" i="18"/>
  <c r="AG254" i="18"/>
  <c r="AG48" i="18"/>
  <c r="AG41" i="18"/>
  <c r="AG169" i="18"/>
  <c r="AG106" i="18"/>
  <c r="AG31" i="18"/>
  <c r="AG76" i="18"/>
  <c r="AG311" i="18"/>
  <c r="AG305" i="18"/>
  <c r="AG219" i="18"/>
  <c r="AG330" i="18"/>
  <c r="AG200" i="18"/>
  <c r="AG133" i="18"/>
  <c r="AG304" i="18"/>
  <c r="AG251" i="18"/>
  <c r="AG183" i="18"/>
  <c r="AG164" i="18"/>
  <c r="AG126" i="18"/>
  <c r="AG273" i="18"/>
  <c r="AG211" i="18"/>
  <c r="AG342" i="18"/>
  <c r="AG33" i="18"/>
  <c r="AG161" i="18"/>
  <c r="AG22" i="18"/>
  <c r="AG235" i="18"/>
  <c r="AG348" i="18"/>
  <c r="AG307" i="18"/>
  <c r="AG277" i="18"/>
  <c r="AG268" i="18"/>
  <c r="AG243" i="18"/>
  <c r="AG60" i="18"/>
  <c r="AG74" i="18"/>
  <c r="AG11" i="18"/>
  <c r="AG242" i="18"/>
  <c r="AG56" i="18"/>
  <c r="AG45" i="18"/>
  <c r="AG173" i="18"/>
  <c r="AG46" i="18"/>
  <c r="AG7" i="18"/>
  <c r="AG335" i="18"/>
  <c r="AG212" i="18"/>
  <c r="AG138" i="18"/>
  <c r="AG67" i="18"/>
  <c r="AG270" i="18"/>
  <c r="AG80" i="18"/>
  <c r="AG57" i="18"/>
  <c r="AG185" i="18"/>
  <c r="AG114" i="18"/>
  <c r="AG63" i="18"/>
  <c r="AG108" i="18"/>
  <c r="AG50" i="18"/>
  <c r="AG331" i="18"/>
  <c r="AG255" i="18"/>
  <c r="AG346" i="18"/>
  <c r="AG21" i="18"/>
  <c r="AG149" i="18"/>
  <c r="AG327" i="18"/>
  <c r="AG283" i="18"/>
  <c r="AG215" i="18"/>
  <c r="AG196" i="18"/>
  <c r="AG134" i="18"/>
  <c r="AG340" i="18"/>
  <c r="AG230" i="18"/>
  <c r="AG32" i="18"/>
  <c r="AG49" i="18"/>
  <c r="AG177" i="18"/>
  <c r="AG54" i="18"/>
  <c r="AG15" i="18"/>
  <c r="AG329" i="18"/>
  <c r="AG312" i="18"/>
  <c r="AG265" i="18"/>
  <c r="AG288" i="18"/>
  <c r="AG264" i="18"/>
  <c r="AG92" i="18"/>
  <c r="AG82" i="18"/>
  <c r="AG43" i="18"/>
  <c r="AG258" i="18"/>
  <c r="AG88" i="18"/>
  <c r="AG61" i="18"/>
  <c r="AG189" i="18"/>
  <c r="AG66" i="18"/>
  <c r="AG39" i="18"/>
  <c r="AG351" i="18"/>
  <c r="AG237" i="18"/>
  <c r="AG190" i="18"/>
  <c r="AG99" i="18"/>
  <c r="AG286" i="18"/>
  <c r="AG112" i="18"/>
  <c r="AG73" i="18"/>
  <c r="AG201" i="18"/>
  <c r="AG122" i="18"/>
  <c r="AG95" i="18"/>
  <c r="AG140" i="18"/>
  <c r="AG78" i="18"/>
  <c r="AG27" i="18"/>
  <c r="AG234" i="18"/>
  <c r="AG8" i="18"/>
  <c r="AG37" i="18"/>
  <c r="AG165" i="18"/>
  <c r="AG38" i="18"/>
  <c r="AG347" i="18"/>
  <c r="AG239" i="18"/>
  <c r="AG333" i="18"/>
  <c r="AG142" i="18"/>
  <c r="AG19" i="18"/>
  <c r="AG246" i="18"/>
  <c r="AG64" i="18"/>
  <c r="AG65" i="18"/>
  <c r="AG193" i="18"/>
  <c r="AG102" i="18"/>
  <c r="AG47" i="18"/>
  <c r="AG328" i="18"/>
  <c r="AG300" i="18"/>
  <c r="AG275" i="18"/>
  <c r="AG248" i="18"/>
  <c r="AG233" i="18"/>
  <c r="AG124" i="18"/>
  <c r="AG162" i="18"/>
  <c r="AG75" i="18"/>
  <c r="AG274" i="18"/>
  <c r="AG120" i="18"/>
  <c r="AG77" i="18"/>
  <c r="AG205" i="18"/>
  <c r="AG94" i="18"/>
  <c r="AG71" i="18"/>
  <c r="AG20" i="18"/>
  <c r="AG336" i="18"/>
  <c r="AG198" i="18"/>
  <c r="AG131" i="18"/>
  <c r="AG302" i="18"/>
  <c r="AG144" i="18"/>
  <c r="AG89" i="18"/>
  <c r="AG217" i="18"/>
  <c r="AG174" i="18"/>
  <c r="AG127" i="18"/>
  <c r="AG172" i="18"/>
  <c r="AG98" i="18"/>
  <c r="AG59" i="18"/>
  <c r="AG250" i="18"/>
  <c r="AG40" i="18"/>
  <c r="AG53" i="18"/>
  <c r="AG181" i="18"/>
  <c r="AG62" i="18"/>
  <c r="AG23" i="18"/>
  <c r="AG303" i="18"/>
  <c r="AG247" i="18"/>
  <c r="AG186" i="18"/>
  <c r="AG51" i="18"/>
  <c r="AG262" i="18"/>
  <c r="AG96" i="18"/>
  <c r="AG81" i="18"/>
  <c r="AG209" i="18"/>
  <c r="AG110" i="18"/>
  <c r="AG79" i="18"/>
  <c r="AG345" i="18"/>
  <c r="AG313" i="18"/>
  <c r="AG297" i="18"/>
  <c r="AG249" i="18"/>
  <c r="AG259" i="18"/>
  <c r="AG156" i="18"/>
  <c r="AG222" i="18"/>
  <c r="AG107" i="18"/>
  <c r="AG290" i="18"/>
  <c r="AG152" i="18"/>
  <c r="AG93" i="18"/>
  <c r="AG221" i="18"/>
  <c r="AG146" i="18"/>
  <c r="AG103" i="18"/>
  <c r="AG52" i="18"/>
  <c r="AG279" i="18"/>
  <c r="AG206" i="18"/>
  <c r="AG163" i="18"/>
  <c r="AG318" i="18"/>
  <c r="AG176" i="18"/>
  <c r="AG105" i="18"/>
  <c r="AG253" i="18"/>
  <c r="AG182" i="18"/>
  <c r="AG159" i="18"/>
  <c r="AG204" i="18"/>
  <c r="AG166" i="18"/>
  <c r="AG91" i="18"/>
  <c r="AG266" i="18"/>
  <c r="AG72" i="18"/>
  <c r="AG69" i="18"/>
  <c r="AG197" i="18"/>
  <c r="AG70" i="18"/>
  <c r="AG55" i="18"/>
  <c r="AG36" i="18"/>
  <c r="AG10" i="18"/>
  <c r="AG194" i="18"/>
  <c r="AG83" i="18"/>
  <c r="AG278" i="18"/>
  <c r="AG128" i="18"/>
  <c r="AG97" i="18"/>
  <c r="AG256" i="18"/>
  <c r="AG118" i="18"/>
  <c r="AG111" i="18"/>
  <c r="AG223" i="18"/>
  <c r="AG271" i="18"/>
  <c r="AG175" i="18"/>
  <c r="AG207" i="18"/>
  <c r="AP350" i="18"/>
  <c r="AP338" i="18"/>
  <c r="AP334" i="18"/>
  <c r="AP313" i="18"/>
  <c r="AP282" i="18"/>
  <c r="AP278" i="18"/>
  <c r="AP274" i="18"/>
  <c r="AP234" i="18"/>
  <c r="AP246" i="18"/>
  <c r="AP221" i="18"/>
  <c r="AP233" i="18"/>
  <c r="AP194" i="18"/>
  <c r="AP169" i="18"/>
  <c r="AP165" i="18"/>
  <c r="AP109" i="18"/>
  <c r="AP346" i="18"/>
  <c r="AP329" i="18"/>
  <c r="AP330" i="18"/>
  <c r="AP310" i="18"/>
  <c r="AP306" i="18"/>
  <c r="AP264" i="18"/>
  <c r="AP268" i="18"/>
  <c r="AP250" i="18"/>
  <c r="AP238" i="18"/>
  <c r="AP209" i="18"/>
  <c r="AP227" i="18"/>
  <c r="AP182" i="18"/>
  <c r="AP157" i="18"/>
  <c r="AP177" i="18"/>
  <c r="AP102" i="18"/>
  <c r="AP126" i="18"/>
  <c r="AP122" i="18"/>
  <c r="AP62" i="18"/>
  <c r="AP77" i="18"/>
  <c r="AP85" i="18"/>
  <c r="AP42" i="18"/>
  <c r="AP49" i="18"/>
  <c r="AP37" i="18"/>
  <c r="AP68" i="18"/>
  <c r="AP196" i="18"/>
  <c r="AP271" i="18"/>
  <c r="AP51" i="18"/>
  <c r="AP179" i="18"/>
  <c r="AP96" i="18"/>
  <c r="AP272" i="18"/>
  <c r="AP237" i="18"/>
  <c r="AP7" i="18"/>
  <c r="AP135" i="18"/>
  <c r="AP28" i="18"/>
  <c r="AP156" i="18"/>
  <c r="AP315" i="18"/>
  <c r="AP331" i="18"/>
  <c r="AP123" i="18"/>
  <c r="AP8" i="18"/>
  <c r="AP136" i="18"/>
  <c r="AP304" i="18"/>
  <c r="AP333" i="18"/>
  <c r="AP63" i="18"/>
  <c r="AP191" i="18"/>
  <c r="AP342" i="18"/>
  <c r="AP328" i="18"/>
  <c r="AP312" i="18"/>
  <c r="AP297" i="18"/>
  <c r="AP296" i="18"/>
  <c r="AP252" i="18"/>
  <c r="AP261" i="18"/>
  <c r="AP230" i="18"/>
  <c r="AP213" i="18"/>
  <c r="AP202" i="18"/>
  <c r="AP217" i="18"/>
  <c r="AP173" i="18"/>
  <c r="AP150" i="18"/>
  <c r="AP170" i="18"/>
  <c r="AP137" i="18"/>
  <c r="AP146" i="18"/>
  <c r="AP113" i="18"/>
  <c r="AP98" i="18"/>
  <c r="AP58" i="18"/>
  <c r="AP66" i="18"/>
  <c r="AP30" i="18"/>
  <c r="AP41" i="18"/>
  <c r="AP26" i="18"/>
  <c r="AP84" i="18"/>
  <c r="AP212" i="18"/>
  <c r="AP285" i="18"/>
  <c r="AP67" i="18"/>
  <c r="AP195" i="18"/>
  <c r="AP112" i="18"/>
  <c r="AP301" i="18"/>
  <c r="AP288" i="18"/>
  <c r="AP23" i="18"/>
  <c r="AP151" i="18"/>
  <c r="AP44" i="18"/>
  <c r="AP172" i="18"/>
  <c r="AP224" i="18"/>
  <c r="AP11" i="18"/>
  <c r="AP139" i="18"/>
  <c r="AP24" i="18"/>
  <c r="AP152" i="18"/>
  <c r="AP327" i="18"/>
  <c r="AP247" i="18"/>
  <c r="AP79" i="18"/>
  <c r="AP207" i="18"/>
  <c r="AP344" i="18"/>
  <c r="AP316" i="18"/>
  <c r="AP322" i="18"/>
  <c r="AP300" i="18"/>
  <c r="AP291" i="18"/>
  <c r="AP270" i="18"/>
  <c r="AP258" i="18"/>
  <c r="AP259" i="18"/>
  <c r="AP218" i="18"/>
  <c r="AP193" i="18"/>
  <c r="AP205" i="18"/>
  <c r="AP154" i="18"/>
  <c r="AP162" i="18"/>
  <c r="AP158" i="18"/>
  <c r="AP130" i="18"/>
  <c r="AP145" i="18"/>
  <c r="AP106" i="18"/>
  <c r="AP81" i="18"/>
  <c r="AP94" i="18"/>
  <c r="AP54" i="18"/>
  <c r="AP13" i="18"/>
  <c r="AP29" i="18"/>
  <c r="AP25" i="18"/>
  <c r="AP100" i="18"/>
  <c r="AP256" i="18"/>
  <c r="AP225" i="18"/>
  <c r="AP83" i="18"/>
  <c r="AP211" i="18"/>
  <c r="AP128" i="18"/>
  <c r="AP349" i="18"/>
  <c r="AP336" i="18"/>
  <c r="AP39" i="18"/>
  <c r="AP167" i="18"/>
  <c r="AP60" i="18"/>
  <c r="AP188" i="18"/>
  <c r="AP317" i="18"/>
  <c r="AP27" i="18"/>
  <c r="AP155" i="18"/>
  <c r="AP40" i="18"/>
  <c r="AP168" i="18"/>
  <c r="AP292" i="18"/>
  <c r="AP244" i="18"/>
  <c r="AP95" i="18"/>
  <c r="AP223" i="18"/>
  <c r="AP341" i="18"/>
  <c r="AP325" i="18"/>
  <c r="AP298" i="18"/>
  <c r="AP302" i="18"/>
  <c r="AP280" i="18"/>
  <c r="AP290" i="18"/>
  <c r="AP254" i="18"/>
  <c r="AP249" i="18"/>
  <c r="AP197" i="18"/>
  <c r="AP229" i="18"/>
  <c r="AP222" i="18"/>
  <c r="AP185" i="18"/>
  <c r="AP174" i="18"/>
  <c r="AP189" i="18"/>
  <c r="AP114" i="18"/>
  <c r="AP110" i="18"/>
  <c r="AP134" i="18"/>
  <c r="AP86" i="18"/>
  <c r="AP61" i="18"/>
  <c r="AP78" i="18"/>
  <c r="AP18" i="18"/>
  <c r="AP34" i="18"/>
  <c r="AP6" i="18"/>
  <c r="AP132" i="18"/>
  <c r="AP263" i="18"/>
  <c r="AP308" i="18"/>
  <c r="AP115" i="18"/>
  <c r="AP32" i="18"/>
  <c r="AP160" i="18"/>
  <c r="AP267" i="18"/>
  <c r="AP295" i="18"/>
  <c r="AP71" i="18"/>
  <c r="AP199" i="18"/>
  <c r="AP92" i="18"/>
  <c r="AP220" i="18"/>
  <c r="AP311" i="18"/>
  <c r="AP59" i="18"/>
  <c r="AP187" i="18"/>
  <c r="AP72" i="18"/>
  <c r="AP200" i="18"/>
  <c r="AP283" i="18"/>
  <c r="AP340" i="18"/>
  <c r="AP127" i="18"/>
  <c r="AP339" i="18"/>
  <c r="AP323" i="18"/>
  <c r="AP318" i="18"/>
  <c r="AP294" i="18"/>
  <c r="AP314" i="18"/>
  <c r="AP275" i="18"/>
  <c r="AP242" i="18"/>
  <c r="AP245" i="18"/>
  <c r="AP232" i="18"/>
  <c r="AP226" i="18"/>
  <c r="AP210" i="18"/>
  <c r="AP166" i="18"/>
  <c r="AP153" i="18"/>
  <c r="AP161" i="18"/>
  <c r="AP105" i="18"/>
  <c r="AP101" i="18"/>
  <c r="AP125" i="18"/>
  <c r="AP65" i="18"/>
  <c r="AP97" i="18"/>
  <c r="AP57" i="18"/>
  <c r="AP9" i="18"/>
  <c r="AP22" i="18"/>
  <c r="AP20" i="18"/>
  <c r="AP148" i="18"/>
  <c r="AP343" i="18"/>
  <c r="AP353" i="18"/>
  <c r="AP131" i="18"/>
  <c r="AP48" i="18"/>
  <c r="AP176" i="18"/>
  <c r="AP319" i="18"/>
  <c r="AP241" i="18"/>
  <c r="AP87" i="18"/>
  <c r="AP215" i="18"/>
  <c r="AP108" i="18"/>
  <c r="AP253" i="18"/>
  <c r="AP228" i="18"/>
  <c r="AP75" i="18"/>
  <c r="AP203" i="18"/>
  <c r="AP88" i="18"/>
  <c r="AP216" i="18"/>
  <c r="AP347" i="18"/>
  <c r="AP15" i="18"/>
  <c r="AP143" i="18"/>
  <c r="AP345" i="18"/>
  <c r="AP326" i="18"/>
  <c r="AP307" i="18"/>
  <c r="AP286" i="18"/>
  <c r="AP284" i="18"/>
  <c r="AP277" i="18"/>
  <c r="AP243" i="18"/>
  <c r="AP248" i="18"/>
  <c r="AP231" i="18"/>
  <c r="AP214" i="18"/>
  <c r="AP201" i="18"/>
  <c r="AP178" i="18"/>
  <c r="AP186" i="18"/>
  <c r="AP118" i="18"/>
  <c r="AP142" i="18"/>
  <c r="AP138" i="18"/>
  <c r="AP93" i="18"/>
  <c r="AP53" i="18"/>
  <c r="AP82" i="18"/>
  <c r="AP45" i="18"/>
  <c r="AP46" i="18"/>
  <c r="AP17" i="18"/>
  <c r="AP36" i="18"/>
  <c r="AP164" i="18"/>
  <c r="AP321" i="18"/>
  <c r="AP19" i="18"/>
  <c r="AP147" i="18"/>
  <c r="AP64" i="18"/>
  <c r="AP192" i="18"/>
  <c r="AP335" i="18"/>
  <c r="AP276" i="18"/>
  <c r="AP103" i="18"/>
  <c r="AP287" i="18"/>
  <c r="AP124" i="18"/>
  <c r="AP324" i="18"/>
  <c r="AP257" i="18"/>
  <c r="AP91" i="18"/>
  <c r="AP219" i="18"/>
  <c r="AP104" i="18"/>
  <c r="AP240" i="18"/>
  <c r="AP239" i="18"/>
  <c r="AP31" i="18"/>
  <c r="AP159" i="18"/>
  <c r="AP293" i="18"/>
  <c r="AP190" i="18"/>
  <c r="AP69" i="18"/>
  <c r="AP38" i="18"/>
  <c r="AP235" i="18"/>
  <c r="AP208" i="18"/>
  <c r="AP12" i="18"/>
  <c r="AP107" i="18"/>
  <c r="AP303" i="18"/>
  <c r="AP281" i="18"/>
  <c r="AP181" i="18"/>
  <c r="AP74" i="18"/>
  <c r="AP14" i="18"/>
  <c r="AP260" i="18"/>
  <c r="AP289" i="18"/>
  <c r="AP76" i="18"/>
  <c r="AP171" i="18"/>
  <c r="AP273" i="18"/>
  <c r="AP266" i="18"/>
  <c r="AP149" i="18"/>
  <c r="AP89" i="18"/>
  <c r="AP10" i="18"/>
  <c r="AP35" i="18"/>
  <c r="AP351" i="18"/>
  <c r="AP140" i="18"/>
  <c r="AP255" i="18"/>
  <c r="AP47" i="18"/>
  <c r="AP265" i="18"/>
  <c r="AP121" i="18"/>
  <c r="AP70" i="18"/>
  <c r="AP21" i="18"/>
  <c r="AP99" i="18"/>
  <c r="AP279" i="18"/>
  <c r="AP204" i="18"/>
  <c r="AP56" i="18"/>
  <c r="AP111" i="18"/>
  <c r="AP262" i="18"/>
  <c r="AP133" i="18"/>
  <c r="AP73" i="18"/>
  <c r="AP52" i="18"/>
  <c r="AP163" i="18"/>
  <c r="AP337" i="18"/>
  <c r="AP299" i="18"/>
  <c r="AP120" i="18"/>
  <c r="AP175" i="18"/>
  <c r="AP348" i="18"/>
  <c r="AP206" i="18"/>
  <c r="AP117" i="18"/>
  <c r="AP90" i="18"/>
  <c r="AP116" i="18"/>
  <c r="AP16" i="18"/>
  <c r="AP55" i="18"/>
  <c r="AP352" i="18"/>
  <c r="AP184" i="18"/>
  <c r="AP332" i="18"/>
  <c r="AP236" i="18"/>
  <c r="AP129" i="18"/>
  <c r="AP50" i="18"/>
  <c r="AP180" i="18"/>
  <c r="AP80" i="18"/>
  <c r="AP119" i="18"/>
  <c r="AP305" i="18"/>
  <c r="AP269" i="18"/>
  <c r="AP309" i="18"/>
  <c r="AP198" i="18"/>
  <c r="AP141" i="18"/>
  <c r="AP33" i="18"/>
  <c r="AP320" i="18"/>
  <c r="AP144" i="18"/>
  <c r="AP183" i="18"/>
  <c r="AP43" i="18"/>
  <c r="AP251" i="18"/>
  <c r="AR298" i="18"/>
  <c r="AR290" i="18"/>
  <c r="AR282" i="18"/>
  <c r="AR214" i="18"/>
  <c r="AR190" i="18"/>
  <c r="AR350" i="18"/>
  <c r="AR334" i="18"/>
  <c r="AR310" i="18"/>
  <c r="AR302" i="18"/>
  <c r="AR262" i="18"/>
  <c r="AR258" i="18"/>
  <c r="AR238" i="18"/>
  <c r="AR346" i="18"/>
  <c r="AR330" i="18"/>
  <c r="AR306" i="18"/>
  <c r="AR209" i="18"/>
  <c r="AR169" i="18"/>
  <c r="AR170" i="18"/>
  <c r="AR149" i="18"/>
  <c r="AR118" i="18"/>
  <c r="AR70" i="18"/>
  <c r="AR82" i="18"/>
  <c r="AR97" i="18"/>
  <c r="AR62" i="18"/>
  <c r="AR41" i="18"/>
  <c r="AR45" i="18"/>
  <c r="AR64" i="18"/>
  <c r="AR128" i="18"/>
  <c r="AR192" i="18"/>
  <c r="AR256" i="18"/>
  <c r="AR251" i="18"/>
  <c r="AR35" i="18"/>
  <c r="AR99" i="18"/>
  <c r="AR163" i="18"/>
  <c r="AR255" i="18"/>
  <c r="AR297" i="18"/>
  <c r="AR242" i="18"/>
  <c r="AR254" i="18"/>
  <c r="AR226" i="18"/>
  <c r="AR222" i="18"/>
  <c r="AR234" i="18"/>
  <c r="AR150" i="18"/>
  <c r="AR162" i="18"/>
  <c r="AR342" i="18"/>
  <c r="AR338" i="18"/>
  <c r="AR322" i="18"/>
  <c r="AR250" i="18"/>
  <c r="AR249" i="18"/>
  <c r="AR193" i="18"/>
  <c r="AR329" i="18"/>
  <c r="AR318" i="18"/>
  <c r="AR294" i="18"/>
  <c r="AR253" i="18"/>
  <c r="AR266" i="18"/>
  <c r="AR237" i="18"/>
  <c r="AR221" i="18"/>
  <c r="AR217" i="18"/>
  <c r="AR230" i="18"/>
  <c r="AR157" i="18"/>
  <c r="AR158" i="18"/>
  <c r="AR182" i="18"/>
  <c r="AR154" i="18"/>
  <c r="AR173" i="18"/>
  <c r="AR137" i="18"/>
  <c r="AR126" i="18"/>
  <c r="AR106" i="18"/>
  <c r="AR98" i="18"/>
  <c r="AR26" i="18"/>
  <c r="AR29" i="18"/>
  <c r="AR32" i="18"/>
  <c r="AR96" i="18"/>
  <c r="AR160" i="18"/>
  <c r="AR259" i="18"/>
  <c r="AR225" i="18"/>
  <c r="AR67" i="18"/>
  <c r="AR131" i="18"/>
  <c r="AR195" i="18"/>
  <c r="AR268" i="18"/>
  <c r="AR326" i="18"/>
  <c r="AR178" i="18"/>
  <c r="AR89" i="18"/>
  <c r="AR54" i="18"/>
  <c r="AR74" i="18"/>
  <c r="AR33" i="18"/>
  <c r="AR14" i="18"/>
  <c r="AR37" i="18"/>
  <c r="AR8" i="18"/>
  <c r="AR88" i="18"/>
  <c r="AR176" i="18"/>
  <c r="AR211" i="18"/>
  <c r="AR337" i="18"/>
  <c r="AR332" i="18"/>
  <c r="AR343" i="18"/>
  <c r="AR325" i="18"/>
  <c r="AR271" i="18"/>
  <c r="AR28" i="18"/>
  <c r="AR92" i="18"/>
  <c r="AR156" i="18"/>
  <c r="AR220" i="18"/>
  <c r="AR224" i="18"/>
  <c r="AR341" i="18"/>
  <c r="AR59" i="18"/>
  <c r="AR123" i="18"/>
  <c r="AR187" i="18"/>
  <c r="AR319" i="18"/>
  <c r="AR244" i="18"/>
  <c r="AR232" i="18"/>
  <c r="AR336" i="18"/>
  <c r="AR55" i="18"/>
  <c r="AR119" i="18"/>
  <c r="AR183" i="18"/>
  <c r="AR245" i="18"/>
  <c r="AR198" i="18"/>
  <c r="AR218" i="18"/>
  <c r="AR161" i="18"/>
  <c r="AR133" i="18"/>
  <c r="AR145" i="18"/>
  <c r="AR101" i="18"/>
  <c r="AR113" i="18"/>
  <c r="AR57" i="18"/>
  <c r="AR69" i="18"/>
  <c r="AR38" i="18"/>
  <c r="AR30" i="18"/>
  <c r="AR16" i="18"/>
  <c r="AR104" i="18"/>
  <c r="AR184" i="18"/>
  <c r="AR229" i="18"/>
  <c r="AR51" i="18"/>
  <c r="AR47" i="18"/>
  <c r="AR111" i="18"/>
  <c r="AR175" i="18"/>
  <c r="AR228" i="18"/>
  <c r="AR36" i="18"/>
  <c r="AR100" i="18"/>
  <c r="AR164" i="18"/>
  <c r="AR289" i="18"/>
  <c r="AR308" i="18"/>
  <c r="AR264" i="18"/>
  <c r="AR252" i="18"/>
  <c r="AR202" i="18"/>
  <c r="AR210" i="18"/>
  <c r="AR213" i="18"/>
  <c r="AR197" i="18"/>
  <c r="AR146" i="18"/>
  <c r="AR153" i="18"/>
  <c r="AR166" i="18"/>
  <c r="AR114" i="18"/>
  <c r="AR138" i="18"/>
  <c r="AR65" i="18"/>
  <c r="AR77" i="18"/>
  <c r="AR21" i="18"/>
  <c r="AR49" i="18"/>
  <c r="AR6" i="18"/>
  <c r="AR24" i="18"/>
  <c r="AR112" i="18"/>
  <c r="AR200" i="18"/>
  <c r="AR304" i="18"/>
  <c r="AR147" i="18"/>
  <c r="AR248" i="18"/>
  <c r="AR333" i="18"/>
  <c r="AR292" i="18"/>
  <c r="AR44" i="18"/>
  <c r="AR108" i="18"/>
  <c r="AR172" i="18"/>
  <c r="AR305" i="18"/>
  <c r="AR11" i="18"/>
  <c r="AR75" i="18"/>
  <c r="AR139" i="18"/>
  <c r="AR203" i="18"/>
  <c r="AR227" i="18"/>
  <c r="AR288" i="18"/>
  <c r="AR231" i="18"/>
  <c r="AR296" i="18"/>
  <c r="AR239" i="18"/>
  <c r="AR349" i="18"/>
  <c r="AR241" i="18"/>
  <c r="AR7" i="18"/>
  <c r="AR71" i="18"/>
  <c r="AR135" i="18"/>
  <c r="AR199" i="18"/>
  <c r="AR281" i="18"/>
  <c r="AR274" i="18"/>
  <c r="AR246" i="18"/>
  <c r="AR206" i="18"/>
  <c r="AR194" i="18"/>
  <c r="AR189" i="18"/>
  <c r="AR129" i="18"/>
  <c r="AR102" i="18"/>
  <c r="AR109" i="18"/>
  <c r="AR58" i="18"/>
  <c r="AR73" i="18"/>
  <c r="AR90" i="18"/>
  <c r="AR18" i="18"/>
  <c r="AR17" i="18"/>
  <c r="AR25" i="18"/>
  <c r="AR40" i="18"/>
  <c r="AR120" i="18"/>
  <c r="AR208" i="18"/>
  <c r="AR335" i="18"/>
  <c r="AR276" i="18"/>
  <c r="AR280" i="18"/>
  <c r="AR257" i="18"/>
  <c r="AR344" i="18"/>
  <c r="AR63" i="18"/>
  <c r="AR127" i="18"/>
  <c r="AR191" i="18"/>
  <c r="AR284" i="18"/>
  <c r="AR52" i="18"/>
  <c r="AR116" i="18"/>
  <c r="AR180" i="18"/>
  <c r="AR328" i="18"/>
  <c r="AR240" i="18"/>
  <c r="AR260" i="18"/>
  <c r="AR345" i="18"/>
  <c r="AR313" i="18"/>
  <c r="AR186" i="18"/>
  <c r="AR121" i="18"/>
  <c r="AR141" i="18"/>
  <c r="AR85" i="18"/>
  <c r="AR93" i="18"/>
  <c r="AR10" i="18"/>
  <c r="AR50" i="18"/>
  <c r="AR48" i="18"/>
  <c r="AR136" i="18"/>
  <c r="AR216" i="18"/>
  <c r="AR293" i="18"/>
  <c r="AR83" i="18"/>
  <c r="AR351" i="18"/>
  <c r="AR340" i="18"/>
  <c r="AR312" i="18"/>
  <c r="AR303" i="18"/>
  <c r="AR247" i="18"/>
  <c r="AR267" i="18"/>
  <c r="AR60" i="18"/>
  <c r="AR124" i="18"/>
  <c r="AR188" i="18"/>
  <c r="AR27" i="18"/>
  <c r="AR91" i="18"/>
  <c r="AR155" i="18"/>
  <c r="AR219" i="18"/>
  <c r="AR273" i="18"/>
  <c r="AR23" i="18"/>
  <c r="AR87" i="18"/>
  <c r="AR151" i="18"/>
  <c r="AR215" i="18"/>
  <c r="AR324" i="18"/>
  <c r="AR269" i="18"/>
  <c r="AR265" i="18"/>
  <c r="AR174" i="18"/>
  <c r="AR181" i="18"/>
  <c r="AR110" i="18"/>
  <c r="AR122" i="18"/>
  <c r="AR134" i="18"/>
  <c r="AR53" i="18"/>
  <c r="AR61" i="18"/>
  <c r="AR66" i="18"/>
  <c r="AR34" i="18"/>
  <c r="AR56" i="18"/>
  <c r="AR144" i="18"/>
  <c r="AR179" i="18"/>
  <c r="AR295" i="18"/>
  <c r="AR235" i="18"/>
  <c r="AR15" i="18"/>
  <c r="AR79" i="18"/>
  <c r="AR143" i="18"/>
  <c r="AR207" i="18"/>
  <c r="AR275" i="18"/>
  <c r="AR320" i="18"/>
  <c r="AR68" i="18"/>
  <c r="AR132" i="18"/>
  <c r="AR196" i="18"/>
  <c r="AR352" i="18"/>
  <c r="AR315" i="18"/>
  <c r="AR300" i="18"/>
  <c r="AR307" i="18"/>
  <c r="AR277" i="18"/>
  <c r="AR236" i="18"/>
  <c r="AR285" i="18"/>
  <c r="AR286" i="18"/>
  <c r="AR278" i="18"/>
  <c r="AR233" i="18"/>
  <c r="AR205" i="18"/>
  <c r="AR177" i="18"/>
  <c r="AR105" i="18"/>
  <c r="AR125" i="18"/>
  <c r="AR86" i="18"/>
  <c r="AR94" i="18"/>
  <c r="AR78" i="18"/>
  <c r="AR42" i="18"/>
  <c r="AR9" i="18"/>
  <c r="AR13" i="18"/>
  <c r="AR72" i="18"/>
  <c r="AR152" i="18"/>
  <c r="AR301" i="18"/>
  <c r="AR19" i="18"/>
  <c r="AR311" i="18"/>
  <c r="AR291" i="18"/>
  <c r="AR279" i="18"/>
  <c r="AR12" i="18"/>
  <c r="AR76" i="18"/>
  <c r="AR140" i="18"/>
  <c r="AR204" i="18"/>
  <c r="AR43" i="18"/>
  <c r="AR107" i="18"/>
  <c r="AR171" i="18"/>
  <c r="AR348" i="18"/>
  <c r="AR321" i="18"/>
  <c r="AR283" i="18"/>
  <c r="AR39" i="18"/>
  <c r="AR103" i="18"/>
  <c r="AR167" i="18"/>
  <c r="AR243" i="18"/>
  <c r="AR263" i="18"/>
  <c r="AR314" i="18"/>
  <c r="AR270" i="18"/>
  <c r="AR201" i="18"/>
  <c r="AR185" i="18"/>
  <c r="AR165" i="18"/>
  <c r="AR142" i="18"/>
  <c r="AR117" i="18"/>
  <c r="AR130" i="18"/>
  <c r="AR81" i="18"/>
  <c r="AR46" i="18"/>
  <c r="AR22" i="18"/>
  <c r="AR316" i="18"/>
  <c r="AR80" i="18"/>
  <c r="AR168" i="18"/>
  <c r="AR339" i="18"/>
  <c r="AR115" i="18"/>
  <c r="AR317" i="18"/>
  <c r="AR299" i="18"/>
  <c r="AR272" i="18"/>
  <c r="AR327" i="18"/>
  <c r="AR261" i="18"/>
  <c r="AR31" i="18"/>
  <c r="AR95" i="18"/>
  <c r="AR159" i="18"/>
  <c r="AR223" i="18"/>
  <c r="AR309" i="18"/>
  <c r="AR20" i="18"/>
  <c r="AR84" i="18"/>
  <c r="AR148" i="18"/>
  <c r="AR212" i="18"/>
  <c r="AR331" i="18"/>
  <c r="AR353" i="18"/>
  <c r="AR347" i="18"/>
  <c r="AR323" i="18"/>
  <c r="AR287" i="18"/>
  <c r="CH340" i="18"/>
  <c r="CH349" i="18"/>
  <c r="CH334" i="18"/>
  <c r="CH320" i="18"/>
  <c r="CH332" i="18"/>
  <c r="CH328" i="18"/>
  <c r="CH289" i="18"/>
  <c r="CH293" i="18"/>
  <c r="CH273" i="18"/>
  <c r="CH282" i="18"/>
  <c r="CH268" i="18"/>
  <c r="CH244" i="18"/>
  <c r="CH266" i="18"/>
  <c r="CH243" i="18"/>
  <c r="CH232" i="18"/>
  <c r="CH227" i="18"/>
  <c r="CH199" i="18"/>
  <c r="CH217" i="18"/>
  <c r="CH224" i="18"/>
  <c r="CH206" i="18"/>
  <c r="CH176" i="18"/>
  <c r="CH147" i="18"/>
  <c r="CH181" i="18"/>
  <c r="CH156" i="18"/>
  <c r="CH167" i="18"/>
  <c r="CH164" i="18"/>
  <c r="CH99" i="18"/>
  <c r="CH133" i="18"/>
  <c r="CH107" i="18"/>
  <c r="CH134" i="18"/>
  <c r="CH118" i="18"/>
  <c r="CH100" i="18"/>
  <c r="CH71" i="18"/>
  <c r="CH70" i="18"/>
  <c r="CH55" i="18"/>
  <c r="CH90" i="18"/>
  <c r="CH57" i="18"/>
  <c r="CH47" i="18"/>
  <c r="CH38" i="18"/>
  <c r="CH34" i="18"/>
  <c r="CH17" i="18"/>
  <c r="CH7" i="18"/>
  <c r="CH40" i="18"/>
  <c r="CH346" i="18"/>
  <c r="CH348" i="18"/>
  <c r="CH319" i="18"/>
  <c r="CH318" i="18"/>
  <c r="CH317" i="18"/>
  <c r="CH309" i="18"/>
  <c r="CH312" i="18"/>
  <c r="CH292" i="18"/>
  <c r="CH270" i="18"/>
  <c r="CH277" i="18"/>
  <c r="CH260" i="18"/>
  <c r="CH241" i="18"/>
  <c r="CH265" i="18"/>
  <c r="CH242" i="18"/>
  <c r="CH229" i="18"/>
  <c r="CH226" i="18"/>
  <c r="CH193" i="18"/>
  <c r="CH211" i="18"/>
  <c r="CH219" i="18"/>
  <c r="CH204" i="18"/>
  <c r="CH163" i="18"/>
  <c r="CH189" i="18"/>
  <c r="CH353" i="18"/>
  <c r="CH338" i="18"/>
  <c r="CH329" i="18"/>
  <c r="CH315" i="18"/>
  <c r="CH339" i="18"/>
  <c r="CH305" i="18"/>
  <c r="CH308" i="18"/>
  <c r="CH313" i="18"/>
  <c r="CH288" i="18"/>
  <c r="CH279" i="18"/>
  <c r="CH276" i="18"/>
  <c r="CH259" i="18"/>
  <c r="CH264" i="18"/>
  <c r="CH255" i="18"/>
  <c r="CH257" i="18"/>
  <c r="CH228" i="18"/>
  <c r="CH215" i="18"/>
  <c r="CH237" i="18"/>
  <c r="CH205" i="18"/>
  <c r="CH207" i="18"/>
  <c r="CH190" i="18"/>
  <c r="CH150" i="18"/>
  <c r="CH174" i="18"/>
  <c r="CH159" i="18"/>
  <c r="CH177" i="18"/>
  <c r="CH154" i="18"/>
  <c r="CH145" i="18"/>
  <c r="CH140" i="18"/>
  <c r="CH110" i="18"/>
  <c r="CH135" i="18"/>
  <c r="CH119" i="18"/>
  <c r="CH102" i="18"/>
  <c r="CH86" i="18"/>
  <c r="CH58" i="18"/>
  <c r="CH56" i="18"/>
  <c r="CH91" i="18"/>
  <c r="CH78" i="18"/>
  <c r="CH93" i="18"/>
  <c r="CH33" i="18"/>
  <c r="CH35" i="18"/>
  <c r="CH44" i="18"/>
  <c r="CH45" i="18"/>
  <c r="CH26" i="18"/>
  <c r="CH24" i="18"/>
  <c r="CH347" i="18"/>
  <c r="CH351" i="18"/>
  <c r="CH322" i="18"/>
  <c r="CH314" i="18"/>
  <c r="CH344" i="18"/>
  <c r="CH301" i="18"/>
  <c r="CH304" i="18"/>
  <c r="CH300" i="18"/>
  <c r="CH285" i="18"/>
  <c r="CH280" i="18"/>
  <c r="CH284" i="18"/>
  <c r="CH254" i="18"/>
  <c r="CH258" i="18"/>
  <c r="CH245" i="18"/>
  <c r="CH249" i="18"/>
  <c r="CH236" i="18"/>
  <c r="CH202" i="18"/>
  <c r="CH223" i="18"/>
  <c r="CH220" i="18"/>
  <c r="CH201" i="18"/>
  <c r="CH188" i="18"/>
  <c r="CH148" i="18"/>
  <c r="CH172" i="18"/>
  <c r="CH343" i="18"/>
  <c r="CH325" i="18"/>
  <c r="CH337" i="18"/>
  <c r="CH311" i="18"/>
  <c r="CH333" i="18"/>
  <c r="CH303" i="18"/>
  <c r="CH302" i="18"/>
  <c r="CH307" i="18"/>
  <c r="CH281" i="18"/>
  <c r="CH252" i="18"/>
  <c r="CH271" i="18"/>
  <c r="CH240" i="18"/>
  <c r="CH256" i="18"/>
  <c r="CH238" i="18"/>
  <c r="CH247" i="18"/>
  <c r="CH216" i="18"/>
  <c r="CH200" i="18"/>
  <c r="CH212" i="18"/>
  <c r="CH210" i="18"/>
  <c r="CH191" i="18"/>
  <c r="CH197" i="18"/>
  <c r="CH175" i="18"/>
  <c r="CH160" i="18"/>
  <c r="CH352" i="18"/>
  <c r="CH324" i="18"/>
  <c r="CH331" i="18"/>
  <c r="CH310" i="18"/>
  <c r="CH327" i="18"/>
  <c r="CH295" i="18"/>
  <c r="CH296" i="18"/>
  <c r="CH299" i="18"/>
  <c r="CH287" i="18"/>
  <c r="CH274" i="18"/>
  <c r="CH291" i="18"/>
  <c r="CH267" i="18"/>
  <c r="CH253" i="18"/>
  <c r="CH263" i="18"/>
  <c r="CH246" i="18"/>
  <c r="CH203" i="18"/>
  <c r="CH221" i="18"/>
  <c r="CH198" i="18"/>
  <c r="CH208" i="18"/>
  <c r="CH231" i="18"/>
  <c r="CH187" i="18"/>
  <c r="CH169" i="18"/>
  <c r="CH146" i="18"/>
  <c r="CH170" i="18"/>
  <c r="CH149" i="18"/>
  <c r="CH179" i="18"/>
  <c r="CH127" i="18"/>
  <c r="CH111" i="18"/>
  <c r="CH136" i="18"/>
  <c r="CH120" i="18"/>
  <c r="CH141" i="18"/>
  <c r="CH128" i="18"/>
  <c r="CH59" i="18"/>
  <c r="CH89" i="18"/>
  <c r="CH80" i="18"/>
  <c r="CH66" i="18"/>
  <c r="CH88" i="18"/>
  <c r="CH69" i="18"/>
  <c r="CH18" i="18"/>
  <c r="CH12" i="18"/>
  <c r="CH51" i="18"/>
  <c r="CH30" i="18"/>
  <c r="CH13" i="18"/>
  <c r="CH9" i="18"/>
  <c r="CH350" i="18"/>
  <c r="CH345" i="18"/>
  <c r="CH330" i="18"/>
  <c r="CH321" i="18"/>
  <c r="CH326" i="18"/>
  <c r="CH294" i="18"/>
  <c r="CH323" i="18"/>
  <c r="CH298" i="18"/>
  <c r="CH278" i="18"/>
  <c r="CH286" i="18"/>
  <c r="CH272" i="18"/>
  <c r="CH239" i="18"/>
  <c r="CH251" i="18"/>
  <c r="CH262" i="18"/>
  <c r="CH235" i="18"/>
  <c r="CH233" i="18"/>
  <c r="CH214" i="18"/>
  <c r="CH196" i="18"/>
  <c r="CH194" i="18"/>
  <c r="CH218" i="18"/>
  <c r="CH185" i="18"/>
  <c r="CH162" i="18"/>
  <c r="CH195" i="18"/>
  <c r="CH165" i="18"/>
  <c r="CH182" i="18"/>
  <c r="CH173" i="18"/>
  <c r="CH114" i="18"/>
  <c r="CH105" i="18"/>
  <c r="CH123" i="18"/>
  <c r="CH106" i="18"/>
  <c r="CH131" i="18"/>
  <c r="CH115" i="18"/>
  <c r="CH95" i="18"/>
  <c r="CH83" i="18"/>
  <c r="CH67" i="18"/>
  <c r="CH64" i="18"/>
  <c r="CH75" i="18"/>
  <c r="CH60" i="18"/>
  <c r="CH16" i="18"/>
  <c r="CH49" i="18"/>
  <c r="CH43" i="18"/>
  <c r="CH25" i="18"/>
  <c r="CH29" i="18"/>
  <c r="CH342" i="18"/>
  <c r="CH269" i="18"/>
  <c r="CH225" i="18"/>
  <c r="CH158" i="18"/>
  <c r="CH166" i="18"/>
  <c r="CH139" i="18"/>
  <c r="CH104" i="18"/>
  <c r="CH109" i="18"/>
  <c r="CH77" i="18"/>
  <c r="CH54" i="18"/>
  <c r="CH48" i="18"/>
  <c r="CH41" i="18"/>
  <c r="CH20" i="18"/>
  <c r="CH316" i="18"/>
  <c r="CH261" i="18"/>
  <c r="CH213" i="18"/>
  <c r="CH183" i="18"/>
  <c r="CH151" i="18"/>
  <c r="CH124" i="18"/>
  <c r="CH132" i="18"/>
  <c r="CH96" i="18"/>
  <c r="CH68" i="18"/>
  <c r="CH85" i="18"/>
  <c r="CH39" i="18"/>
  <c r="CH52" i="18"/>
  <c r="CH11" i="18"/>
  <c r="CH336" i="18"/>
  <c r="CH250" i="18"/>
  <c r="CH178" i="18"/>
  <c r="CH168" i="18"/>
  <c r="CH143" i="18"/>
  <c r="CH108" i="18"/>
  <c r="CH113" i="18"/>
  <c r="CH81" i="18"/>
  <c r="CH92" i="18"/>
  <c r="CH76" i="18"/>
  <c r="CH27" i="18"/>
  <c r="CH32" i="18"/>
  <c r="CH22" i="18"/>
  <c r="CH306" i="18"/>
  <c r="CH248" i="18"/>
  <c r="CH157" i="18"/>
  <c r="CH155" i="18"/>
  <c r="CH137" i="18"/>
  <c r="CH138" i="18"/>
  <c r="CH103" i="18"/>
  <c r="CH72" i="18"/>
  <c r="CH82" i="18"/>
  <c r="CH63" i="18"/>
  <c r="CH21" i="18"/>
  <c r="CH10" i="18"/>
  <c r="CH8" i="18"/>
  <c r="CH297" i="18"/>
  <c r="CH234" i="18"/>
  <c r="CH186" i="18"/>
  <c r="CH180" i="18"/>
  <c r="CH112" i="18"/>
  <c r="CH117" i="18"/>
  <c r="CH125" i="18"/>
  <c r="CH84" i="18"/>
  <c r="CH61" i="18"/>
  <c r="CH62" i="18"/>
  <c r="CH46" i="18"/>
  <c r="CH31" i="18"/>
  <c r="CH6" i="18"/>
  <c r="CH290" i="18"/>
  <c r="CH230" i="18"/>
  <c r="CH171" i="18"/>
  <c r="CH161" i="18"/>
  <c r="CH142" i="18"/>
  <c r="CH101" i="18"/>
  <c r="CH116" i="18"/>
  <c r="CH65" i="18"/>
  <c r="CH97" i="18"/>
  <c r="CH98" i="18"/>
  <c r="CH36" i="18"/>
  <c r="CH50" i="18"/>
  <c r="CH28" i="18"/>
  <c r="CH341" i="18"/>
  <c r="CH275" i="18"/>
  <c r="CH209" i="18"/>
  <c r="CH153" i="18"/>
  <c r="CH152" i="18"/>
  <c r="CH126" i="18"/>
  <c r="CH129" i="18"/>
  <c r="CH144" i="18"/>
  <c r="CH53" i="18"/>
  <c r="CH79" i="18"/>
  <c r="CH87" i="18"/>
  <c r="CH23" i="18"/>
  <c r="CH42" i="18"/>
  <c r="CH19" i="18"/>
  <c r="CH335" i="18"/>
  <c r="CH283" i="18"/>
  <c r="CH222" i="18"/>
  <c r="CH184" i="18"/>
  <c r="CH192" i="18"/>
  <c r="CH121" i="18"/>
  <c r="CH122" i="18"/>
  <c r="CH130" i="18"/>
  <c r="CH94" i="18"/>
  <c r="CH73" i="18"/>
  <c r="CH74" i="18"/>
  <c r="CH14" i="18"/>
  <c r="CH37" i="18"/>
  <c r="CH15" i="18"/>
  <c r="BP6" i="18"/>
  <c r="BP32" i="18"/>
  <c r="BP12" i="18"/>
  <c r="BP18" i="18"/>
  <c r="BP20" i="18"/>
  <c r="BP63" i="18"/>
  <c r="BP73" i="18"/>
  <c r="BP82" i="18"/>
  <c r="BP94" i="18"/>
  <c r="BP72" i="18"/>
  <c r="BP93" i="18"/>
  <c r="BP119" i="18"/>
  <c r="BP135" i="18"/>
  <c r="BP108" i="18"/>
  <c r="BP126" i="18"/>
  <c r="BP143" i="18"/>
  <c r="BP116" i="18"/>
  <c r="BP177" i="18"/>
  <c r="BP153" i="18"/>
  <c r="BP172" i="18"/>
  <c r="BP175" i="18"/>
  <c r="BP151" i="18"/>
  <c r="BP167" i="18"/>
  <c r="BP189" i="18"/>
  <c r="BP212" i="18"/>
  <c r="BP215" i="18"/>
  <c r="BP235" i="18"/>
  <c r="BP224" i="18"/>
  <c r="BP237" i="18"/>
  <c r="BP230" i="18"/>
  <c r="BP258" i="18"/>
  <c r="BP277" i="18"/>
  <c r="BP247" i="18"/>
  <c r="BP289" i="18"/>
  <c r="BP287" i="18"/>
  <c r="BP291" i="18"/>
  <c r="BP293" i="18"/>
  <c r="BP298" i="18"/>
  <c r="BP321" i="18"/>
  <c r="BP313" i="18"/>
  <c r="BP335" i="18"/>
  <c r="BP338" i="18"/>
  <c r="BP336" i="18"/>
  <c r="BS16" i="18"/>
  <c r="BS40" i="18"/>
  <c r="BS31" i="18"/>
  <c r="BS49" i="18"/>
  <c r="BS72" i="18"/>
  <c r="BS62" i="18"/>
  <c r="BS66" i="18"/>
  <c r="BS56" i="18"/>
  <c r="BS84" i="18"/>
  <c r="BS115" i="18"/>
  <c r="BS113" i="18"/>
  <c r="BS107" i="18"/>
  <c r="BS147" i="18"/>
  <c r="BS178" i="18"/>
  <c r="BS161" i="18"/>
  <c r="BS156" i="18"/>
  <c r="BS186" i="18"/>
  <c r="BS203" i="18"/>
  <c r="BS201" i="18"/>
  <c r="BS205" i="18"/>
  <c r="BS221" i="18"/>
  <c r="BS232" i="18"/>
  <c r="BS231" i="18"/>
  <c r="BS239" i="18"/>
  <c r="BS269" i="18"/>
  <c r="BS258" i="18"/>
  <c r="BS286" i="18"/>
  <c r="BS305" i="18"/>
  <c r="BS315" i="18"/>
  <c r="BS312" i="18"/>
  <c r="BS340" i="18"/>
  <c r="BS337" i="18"/>
  <c r="BS347" i="18"/>
  <c r="BG33" i="18"/>
  <c r="BG14" i="18"/>
  <c r="BG47" i="18"/>
  <c r="BG50" i="18"/>
  <c r="BG91" i="18"/>
  <c r="BG77" i="18"/>
  <c r="BG59" i="18"/>
  <c r="BG57" i="18"/>
  <c r="BG120" i="18"/>
  <c r="BG105" i="18"/>
  <c r="BG128" i="18"/>
  <c r="BG165" i="18"/>
  <c r="BG169" i="18"/>
  <c r="BG154" i="18"/>
  <c r="BG222" i="18"/>
  <c r="BG197" i="18"/>
  <c r="BG210" i="18"/>
  <c r="BG233" i="18"/>
  <c r="BG253" i="18"/>
  <c r="BG284" i="18"/>
  <c r="BG314" i="18"/>
  <c r="BG303" i="18"/>
  <c r="BG353" i="18"/>
  <c r="CB16" i="18"/>
  <c r="CB79" i="18"/>
  <c r="CB157" i="18"/>
  <c r="CB234" i="18"/>
  <c r="CB254" i="18"/>
  <c r="AL43" i="18"/>
  <c r="AL183" i="18"/>
  <c r="AL14" i="18"/>
  <c r="AL186" i="18"/>
  <c r="BU33" i="18"/>
  <c r="BU91" i="18"/>
  <c r="BU175" i="18"/>
  <c r="BU225" i="18"/>
  <c r="BU276" i="18"/>
  <c r="BU353" i="18"/>
  <c r="CL312" i="18"/>
  <c r="CL20" i="18"/>
  <c r="CL70" i="18"/>
  <c r="CL158" i="18"/>
  <c r="BN47" i="18"/>
  <c r="BN110" i="18"/>
  <c r="BN149" i="18"/>
  <c r="BN250" i="18"/>
  <c r="BN334" i="18"/>
  <c r="BY77" i="18"/>
  <c r="BY153" i="18"/>
  <c r="BY241" i="18"/>
  <c r="BM273" i="18"/>
  <c r="BS142" i="18"/>
  <c r="CA343" i="18"/>
  <c r="CA337" i="18"/>
  <c r="CA344" i="18"/>
  <c r="CA331" i="18"/>
  <c r="CA317" i="18"/>
  <c r="CA319" i="18"/>
  <c r="CA299" i="18"/>
  <c r="CA304" i="18"/>
  <c r="CA286" i="18"/>
  <c r="CA284" i="18"/>
  <c r="CA277" i="18"/>
  <c r="CA268" i="18"/>
  <c r="CA250" i="18"/>
  <c r="CA231" i="18"/>
  <c r="CA254" i="18"/>
  <c r="CA240" i="18"/>
  <c r="CA221" i="18"/>
  <c r="CA236" i="18"/>
  <c r="CA210" i="18"/>
  <c r="CA218" i="18"/>
  <c r="CA197" i="18"/>
  <c r="CA174" i="18"/>
  <c r="CA159" i="18"/>
  <c r="CA349" i="18"/>
  <c r="CA353" i="18"/>
  <c r="CA335" i="18"/>
  <c r="CA330" i="18"/>
  <c r="CA323" i="18"/>
  <c r="CA325" i="18"/>
  <c r="CA298" i="18"/>
  <c r="CA293" i="18"/>
  <c r="CA283" i="18"/>
  <c r="CA290" i="18"/>
  <c r="CA276" i="18"/>
  <c r="CA275" i="18"/>
  <c r="CA239" i="18"/>
  <c r="CA257" i="18"/>
  <c r="CA252" i="18"/>
  <c r="CA233" i="18"/>
  <c r="CA214" i="18"/>
  <c r="CA222" i="18"/>
  <c r="CA208" i="18"/>
  <c r="CA213" i="18"/>
  <c r="CA187" i="18"/>
  <c r="CA172" i="18"/>
  <c r="CA352" i="18"/>
  <c r="CA340" i="18"/>
  <c r="CA341" i="18"/>
  <c r="CA321" i="18"/>
  <c r="CA315" i="18"/>
  <c r="CA324" i="18"/>
  <c r="CA306" i="18"/>
  <c r="CA292" i="18"/>
  <c r="CA282" i="18"/>
  <c r="CA287" i="18"/>
  <c r="CA279" i="18"/>
  <c r="CA259" i="18"/>
  <c r="CA255" i="18"/>
  <c r="CA249" i="18"/>
  <c r="CA235" i="18"/>
  <c r="CA230" i="18"/>
  <c r="CA209" i="18"/>
  <c r="CA217" i="18"/>
  <c r="CA225" i="18"/>
  <c r="CA206" i="18"/>
  <c r="CA175" i="18"/>
  <c r="CA160" i="18"/>
  <c r="CA184" i="18"/>
  <c r="CA155" i="18"/>
  <c r="CA179" i="18"/>
  <c r="CA178" i="18"/>
  <c r="CA121" i="18"/>
  <c r="CA138" i="18"/>
  <c r="CA122" i="18"/>
  <c r="CA103" i="18"/>
  <c r="CA130" i="18"/>
  <c r="CA127" i="18"/>
  <c r="CA58" i="18"/>
  <c r="CA56" i="18"/>
  <c r="CA91" i="18"/>
  <c r="CA78" i="18"/>
  <c r="CA93" i="18"/>
  <c r="CA72" i="18"/>
  <c r="CA15" i="18"/>
  <c r="CA11" i="18"/>
  <c r="CA50" i="18"/>
  <c r="CA40" i="18"/>
  <c r="CA16" i="18"/>
  <c r="CA7" i="18"/>
  <c r="CA348" i="18"/>
  <c r="CA327" i="18"/>
  <c r="CA332" i="18"/>
  <c r="CA329" i="18"/>
  <c r="CA307" i="18"/>
  <c r="CA309" i="18"/>
  <c r="CA296" i="18"/>
  <c r="CA301" i="18"/>
  <c r="CA273" i="18"/>
  <c r="CA258" i="18"/>
  <c r="CA271" i="18"/>
  <c r="CA244" i="18"/>
  <c r="CA263" i="18"/>
  <c r="CA246" i="18"/>
  <c r="CA232" i="18"/>
  <c r="CA226" i="18"/>
  <c r="CA223" i="18"/>
  <c r="CA205" i="18"/>
  <c r="CA219" i="18"/>
  <c r="CA190" i="18"/>
  <c r="CA162" i="18"/>
  <c r="CA192" i="18"/>
  <c r="CA165" i="18"/>
  <c r="CA346" i="18"/>
  <c r="CA326" i="18"/>
  <c r="CA328" i="18"/>
  <c r="CA320" i="18"/>
  <c r="CA303" i="18"/>
  <c r="CA308" i="18"/>
  <c r="CA291" i="18"/>
  <c r="CA281" i="18"/>
  <c r="CA270" i="18"/>
  <c r="CA253" i="18"/>
  <c r="CA289" i="18"/>
  <c r="CA264" i="18"/>
  <c r="CA262" i="18"/>
  <c r="CA243" i="18"/>
  <c r="CA229" i="18"/>
  <c r="CA215" i="18"/>
  <c r="CA212" i="18"/>
  <c r="CA195" i="18"/>
  <c r="CA207" i="18"/>
  <c r="CA188" i="18"/>
  <c r="CA157" i="18"/>
  <c r="CA186" i="18"/>
  <c r="CA342" i="18"/>
  <c r="CA338" i="18"/>
  <c r="CA345" i="18"/>
  <c r="CA318" i="18"/>
  <c r="CA295" i="18"/>
  <c r="CA297" i="18"/>
  <c r="CA311" i="18"/>
  <c r="CA300" i="18"/>
  <c r="CA267" i="18"/>
  <c r="CA248" i="18"/>
  <c r="CA272" i="18"/>
  <c r="CA256" i="18"/>
  <c r="CA238" i="18"/>
  <c r="CA242" i="18"/>
  <c r="CA265" i="18"/>
  <c r="CA202" i="18"/>
  <c r="CA198" i="18"/>
  <c r="CA189" i="18"/>
  <c r="CA201" i="18"/>
  <c r="CA216" i="18"/>
  <c r="CA194" i="18"/>
  <c r="CA181" i="18"/>
  <c r="CA156" i="18"/>
  <c r="CA167" i="18"/>
  <c r="CA151" i="18"/>
  <c r="CA148" i="18"/>
  <c r="CA133" i="18"/>
  <c r="CA107" i="18"/>
  <c r="CA134" i="18"/>
  <c r="CA118" i="18"/>
  <c r="CA100" i="18"/>
  <c r="CA95" i="18"/>
  <c r="CA83" i="18"/>
  <c r="CA67" i="18"/>
  <c r="CA64" i="18"/>
  <c r="CA75" i="18"/>
  <c r="CA60" i="18"/>
  <c r="CA38" i="18"/>
  <c r="CA41" i="18"/>
  <c r="CA43" i="18"/>
  <c r="CA30" i="18"/>
  <c r="CA6" i="18"/>
  <c r="CA39" i="18"/>
  <c r="CA351" i="18"/>
  <c r="CA313" i="18"/>
  <c r="CA288" i="18"/>
  <c r="CA260" i="18"/>
  <c r="CA220" i="18"/>
  <c r="CA171" i="18"/>
  <c r="CA182" i="18"/>
  <c r="CA145" i="18"/>
  <c r="CA126" i="18"/>
  <c r="CA123" i="18"/>
  <c r="CA132" i="18"/>
  <c r="CA144" i="18"/>
  <c r="CA112" i="18"/>
  <c r="CA77" i="18"/>
  <c r="CA97" i="18"/>
  <c r="CA63" i="18"/>
  <c r="CA96" i="18"/>
  <c r="CA24" i="18"/>
  <c r="CA44" i="18"/>
  <c r="CA25" i="18"/>
  <c r="CA23" i="18"/>
  <c r="CA336" i="18"/>
  <c r="CA302" i="18"/>
  <c r="CA278" i="18"/>
  <c r="CA234" i="18"/>
  <c r="CA224" i="18"/>
  <c r="CA153" i="18"/>
  <c r="CA180" i="18"/>
  <c r="CA191" i="18"/>
  <c r="CA111" i="18"/>
  <c r="CA117" i="18"/>
  <c r="CA119" i="18"/>
  <c r="CA128" i="18"/>
  <c r="CA99" i="18"/>
  <c r="CA70" i="18"/>
  <c r="CA79" i="18"/>
  <c r="CA88" i="18"/>
  <c r="CA86" i="18"/>
  <c r="CA9" i="18"/>
  <c r="CA51" i="18"/>
  <c r="CA20" i="18"/>
  <c r="CA18" i="18"/>
  <c r="CA334" i="18"/>
  <c r="CA280" i="18"/>
  <c r="CA269" i="18"/>
  <c r="CA261" i="18"/>
  <c r="CA228" i="18"/>
  <c r="CA170" i="18"/>
  <c r="CA161" i="18"/>
  <c r="CA185" i="18"/>
  <c r="CA105" i="18"/>
  <c r="CA101" i="18"/>
  <c r="CA113" i="18"/>
  <c r="CA115" i="18"/>
  <c r="CA84" i="18"/>
  <c r="CA68" i="18"/>
  <c r="CA73" i="18"/>
  <c r="CA62" i="18"/>
  <c r="CA81" i="18"/>
  <c r="CA35" i="18"/>
  <c r="CA31" i="18"/>
  <c r="CA48" i="18"/>
  <c r="CA14" i="18"/>
  <c r="CA316" i="18"/>
  <c r="CA305" i="18"/>
  <c r="CA245" i="18"/>
  <c r="CA227" i="18"/>
  <c r="CA204" i="18"/>
  <c r="CA158" i="18"/>
  <c r="CA154" i="18"/>
  <c r="CA176" i="18"/>
  <c r="CA139" i="18"/>
  <c r="CA135" i="18"/>
  <c r="CA141" i="18"/>
  <c r="CA109" i="18"/>
  <c r="CA71" i="18"/>
  <c r="CA92" i="18"/>
  <c r="CA66" i="18"/>
  <c r="CA57" i="18"/>
  <c r="CA59" i="18"/>
  <c r="CA49" i="18"/>
  <c r="CA17" i="18"/>
  <c r="CA28" i="18"/>
  <c r="CA10" i="18"/>
  <c r="CA347" i="18"/>
  <c r="CA312" i="18"/>
  <c r="CA294" i="18"/>
  <c r="CA251" i="18"/>
  <c r="CA200" i="18"/>
  <c r="CA203" i="18"/>
  <c r="CA183" i="18"/>
  <c r="CA152" i="18"/>
  <c r="CA163" i="18"/>
  <c r="CA124" i="18"/>
  <c r="CA129" i="18"/>
  <c r="CA131" i="18"/>
  <c r="CA147" i="18"/>
  <c r="CA65" i="18"/>
  <c r="CA82" i="18"/>
  <c r="CA54" i="18"/>
  <c r="CA98" i="18"/>
  <c r="CA47" i="18"/>
  <c r="CA34" i="18"/>
  <c r="CA8" i="18"/>
  <c r="CA19" i="18"/>
  <c r="CA33" i="18"/>
  <c r="CA350" i="18"/>
  <c r="CA314" i="18"/>
  <c r="CA285" i="18"/>
  <c r="CA241" i="18"/>
  <c r="CA199" i="18"/>
  <c r="CA169" i="18"/>
  <c r="CA177" i="18"/>
  <c r="CA173" i="18"/>
  <c r="CA150" i="18"/>
  <c r="CA110" i="18"/>
  <c r="CA120" i="18"/>
  <c r="CA125" i="18"/>
  <c r="CA143" i="18"/>
  <c r="CA53" i="18"/>
  <c r="CA80" i="18"/>
  <c r="CA90" i="18"/>
  <c r="CA87" i="18"/>
  <c r="CA46" i="18"/>
  <c r="CA29" i="18"/>
  <c r="CA45" i="18"/>
  <c r="CA13" i="18"/>
  <c r="CA32" i="18"/>
  <c r="CA339" i="18"/>
  <c r="CA322" i="18"/>
  <c r="CA266" i="18"/>
  <c r="CA237" i="18"/>
  <c r="CA196" i="18"/>
  <c r="CA193" i="18"/>
  <c r="CA168" i="18"/>
  <c r="CA166" i="18"/>
  <c r="CA142" i="18"/>
  <c r="CA108" i="18"/>
  <c r="CA106" i="18"/>
  <c r="CA116" i="18"/>
  <c r="CA137" i="18"/>
  <c r="CA94" i="18"/>
  <c r="CA61" i="18"/>
  <c r="CA85" i="18"/>
  <c r="CA74" i="18"/>
  <c r="CA36" i="18"/>
  <c r="CA22" i="18"/>
  <c r="CA42" i="18"/>
  <c r="CA21" i="18"/>
  <c r="CA12" i="18"/>
  <c r="CA333" i="18"/>
  <c r="CA310" i="18"/>
  <c r="CA274" i="18"/>
  <c r="CA247" i="18"/>
  <c r="CA211" i="18"/>
  <c r="CA146" i="18"/>
  <c r="CA149" i="18"/>
  <c r="CA164" i="18"/>
  <c r="CA140" i="18"/>
  <c r="CA136" i="18"/>
  <c r="CA104" i="18"/>
  <c r="CA102" i="18"/>
  <c r="CA114" i="18"/>
  <c r="CA89" i="18"/>
  <c r="CA55" i="18"/>
  <c r="CA76" i="18"/>
  <c r="CA69" i="18"/>
  <c r="CA26" i="18"/>
  <c r="CA52" i="18"/>
  <c r="CA37" i="18"/>
  <c r="CA27" i="18"/>
  <c r="AT330" i="18"/>
  <c r="AT317" i="18"/>
  <c r="AT286" i="18"/>
  <c r="AT270" i="18"/>
  <c r="AT272" i="18"/>
  <c r="AT253" i="18"/>
  <c r="AT230" i="18"/>
  <c r="AT213" i="18"/>
  <c r="AT181" i="18"/>
  <c r="AT350" i="18"/>
  <c r="AT318" i="18"/>
  <c r="AT304" i="18"/>
  <c r="AT288" i="18"/>
  <c r="AT267" i="18"/>
  <c r="AT250" i="18"/>
  <c r="AT234" i="18"/>
  <c r="AT198" i="18"/>
  <c r="AT349" i="18"/>
  <c r="AT314" i="18"/>
  <c r="AT301" i="18"/>
  <c r="AT285" i="18"/>
  <c r="AT282" i="18"/>
  <c r="AT266" i="18"/>
  <c r="AT278" i="18"/>
  <c r="AT256" i="18"/>
  <c r="AT233" i="18"/>
  <c r="AT226" i="18"/>
  <c r="AT235" i="18"/>
  <c r="AT201" i="18"/>
  <c r="AT193" i="18"/>
  <c r="AT162" i="18"/>
  <c r="AT113" i="18"/>
  <c r="AT109" i="18"/>
  <c r="AT105" i="18"/>
  <c r="AT97" i="18"/>
  <c r="AT53" i="18"/>
  <c r="AT25" i="18"/>
  <c r="AT21" i="18"/>
  <c r="AT320" i="18"/>
  <c r="AT342" i="18"/>
  <c r="AT254" i="18"/>
  <c r="AT210" i="18"/>
  <c r="AT197" i="18"/>
  <c r="AT352" i="18"/>
  <c r="AT299" i="18"/>
  <c r="AT302" i="18"/>
  <c r="AT269" i="18"/>
  <c r="AT237" i="18"/>
  <c r="AT238" i="18"/>
  <c r="AT240" i="18"/>
  <c r="AT221" i="18"/>
  <c r="AT222" i="18"/>
  <c r="AT326" i="18"/>
  <c r="AT334" i="18"/>
  <c r="AT306" i="18"/>
  <c r="AT290" i="18"/>
  <c r="AT268" i="18"/>
  <c r="AT246" i="18"/>
  <c r="AT252" i="18"/>
  <c r="AT214" i="18"/>
  <c r="AT189" i="18"/>
  <c r="AT170" i="18"/>
  <c r="AT149" i="18"/>
  <c r="AT173" i="18"/>
  <c r="AT106" i="18"/>
  <c r="AT130" i="18"/>
  <c r="AT137" i="18"/>
  <c r="AT126" i="18"/>
  <c r="AT61" i="18"/>
  <c r="AT54" i="18"/>
  <c r="AT81" i="18"/>
  <c r="AT14" i="18"/>
  <c r="AT34" i="18"/>
  <c r="AT45" i="18"/>
  <c r="AT33" i="18"/>
  <c r="AT22" i="18"/>
  <c r="AT293" i="18"/>
  <c r="AT310" i="18"/>
  <c r="AT294" i="18"/>
  <c r="AT274" i="18"/>
  <c r="AT242" i="18"/>
  <c r="AT209" i="18"/>
  <c r="AT158" i="18"/>
  <c r="AT161" i="18"/>
  <c r="AT138" i="18"/>
  <c r="AT146" i="18"/>
  <c r="AT77" i="18"/>
  <c r="AT90" i="18"/>
  <c r="AT69" i="18"/>
  <c r="AT41" i="18"/>
  <c r="AT37" i="18"/>
  <c r="AT26" i="18"/>
  <c r="AT335" i="18"/>
  <c r="AT64" i="18"/>
  <c r="AT192" i="18"/>
  <c r="AT280" i="18"/>
  <c r="AT15" i="18"/>
  <c r="AT79" i="18"/>
  <c r="AT143" i="18"/>
  <c r="AT207" i="18"/>
  <c r="AT52" i="18"/>
  <c r="AT180" i="18"/>
  <c r="AT275" i="18"/>
  <c r="AT72" i="18"/>
  <c r="AT200" i="18"/>
  <c r="AT332" i="18"/>
  <c r="AT308" i="18"/>
  <c r="AT344" i="18"/>
  <c r="AT51" i="18"/>
  <c r="AT115" i="18"/>
  <c r="AT179" i="18"/>
  <c r="AT28" i="18"/>
  <c r="AT156" i="18"/>
  <c r="AT338" i="18"/>
  <c r="AT315" i="18"/>
  <c r="AT258" i="18"/>
  <c r="AT218" i="18"/>
  <c r="AT174" i="18"/>
  <c r="AT153" i="18"/>
  <c r="AT169" i="18"/>
  <c r="AT114" i="18"/>
  <c r="AT121" i="18"/>
  <c r="AT70" i="18"/>
  <c r="AT85" i="18"/>
  <c r="AT98" i="18"/>
  <c r="AT10" i="18"/>
  <c r="AT30" i="18"/>
  <c r="AT29" i="18"/>
  <c r="AT348" i="18"/>
  <c r="AT80" i="18"/>
  <c r="AT208" i="18"/>
  <c r="AT311" i="18"/>
  <c r="AT309" i="18"/>
  <c r="AT23" i="18"/>
  <c r="AT87" i="18"/>
  <c r="AT151" i="18"/>
  <c r="AT215" i="18"/>
  <c r="AT329" i="18"/>
  <c r="AT68" i="18"/>
  <c r="AT196" i="18"/>
  <c r="AT343" i="18"/>
  <c r="AT328" i="18"/>
  <c r="AT353" i="18"/>
  <c r="AT347" i="18"/>
  <c r="AT88" i="18"/>
  <c r="AT216" i="18"/>
  <c r="AT255" i="18"/>
  <c r="AT227" i="18"/>
  <c r="AT324" i="18"/>
  <c r="AT59" i="18"/>
  <c r="AT123" i="18"/>
  <c r="AT187" i="18"/>
  <c r="AT319" i="18"/>
  <c r="AT44" i="18"/>
  <c r="AT172" i="18"/>
  <c r="AT322" i="18"/>
  <c r="AT262" i="18"/>
  <c r="AT194" i="18"/>
  <c r="AT154" i="18"/>
  <c r="AT129" i="18"/>
  <c r="AT141" i="18"/>
  <c r="AT102" i="18"/>
  <c r="AT93" i="18"/>
  <c r="AT65" i="18"/>
  <c r="AT9" i="18"/>
  <c r="AT273" i="18"/>
  <c r="AT312" i="18"/>
  <c r="AT96" i="18"/>
  <c r="AT232" i="18"/>
  <c r="AT327" i="18"/>
  <c r="AT341" i="18"/>
  <c r="AT31" i="18"/>
  <c r="AT95" i="18"/>
  <c r="AT159" i="18"/>
  <c r="AT223" i="18"/>
  <c r="AT84" i="18"/>
  <c r="AT212" i="18"/>
  <c r="AT287" i="18"/>
  <c r="AT104" i="18"/>
  <c r="AT67" i="18"/>
  <c r="AT131" i="18"/>
  <c r="AT195" i="18"/>
  <c r="AT60" i="18"/>
  <c r="AT188" i="18"/>
  <c r="AT295" i="18"/>
  <c r="AT298" i="18"/>
  <c r="AT224" i="18"/>
  <c r="AT206" i="18"/>
  <c r="AT182" i="18"/>
  <c r="AT122" i="18"/>
  <c r="AT73" i="18"/>
  <c r="AT78" i="18"/>
  <c r="AT58" i="18"/>
  <c r="AT17" i="18"/>
  <c r="AT259" i="18"/>
  <c r="AT276" i="18"/>
  <c r="AT284" i="18"/>
  <c r="AT112" i="18"/>
  <c r="AT261" i="18"/>
  <c r="AT39" i="18"/>
  <c r="AT103" i="18"/>
  <c r="AT167" i="18"/>
  <c r="AT100" i="18"/>
  <c r="AT228" i="18"/>
  <c r="AT336" i="18"/>
  <c r="AT239" i="18"/>
  <c r="AT120" i="18"/>
  <c r="AT257" i="18"/>
  <c r="AT296" i="18"/>
  <c r="AT271" i="18"/>
  <c r="AT11" i="18"/>
  <c r="AT75" i="18"/>
  <c r="AT139" i="18"/>
  <c r="AT203" i="18"/>
  <c r="AT76" i="18"/>
  <c r="AT204" i="18"/>
  <c r="AT337" i="18"/>
  <c r="AT217" i="18"/>
  <c r="AT202" i="18"/>
  <c r="AT185" i="18"/>
  <c r="AT150" i="18"/>
  <c r="AT157" i="18"/>
  <c r="AT110" i="18"/>
  <c r="AT134" i="18"/>
  <c r="AT125" i="18"/>
  <c r="AT94" i="18"/>
  <c r="AT86" i="18"/>
  <c r="AT46" i="18"/>
  <c r="AT18" i="18"/>
  <c r="AT13" i="18"/>
  <c r="AT264" i="18"/>
  <c r="AT128" i="18"/>
  <c r="AT47" i="18"/>
  <c r="AT111" i="18"/>
  <c r="AT175" i="18"/>
  <c r="AT116" i="18"/>
  <c r="AT316" i="18"/>
  <c r="AT339" i="18"/>
  <c r="AT279" i="18"/>
  <c r="AT8" i="18"/>
  <c r="AT136" i="18"/>
  <c r="AT260" i="18"/>
  <c r="AT325" i="18"/>
  <c r="AT281" i="18"/>
  <c r="AT241" i="18"/>
  <c r="AT19" i="18"/>
  <c r="AT83" i="18"/>
  <c r="AT147" i="18"/>
  <c r="AT211" i="18"/>
  <c r="AT92" i="18"/>
  <c r="AT220" i="18"/>
  <c r="AT340" i="18"/>
  <c r="AT346" i="18"/>
  <c r="AT333" i="18"/>
  <c r="AT283" i="18"/>
  <c r="AT265" i="18"/>
  <c r="AT249" i="18"/>
  <c r="AT205" i="18"/>
  <c r="AT186" i="18"/>
  <c r="AT117" i="18"/>
  <c r="AT142" i="18"/>
  <c r="AT89" i="18"/>
  <c r="AT66" i="18"/>
  <c r="AT297" i="18"/>
  <c r="AT16" i="18"/>
  <c r="AT144" i="18"/>
  <c r="AT291" i="18"/>
  <c r="AT55" i="18"/>
  <c r="AT119" i="18"/>
  <c r="AT183" i="18"/>
  <c r="AT132" i="18"/>
  <c r="AT289" i="18"/>
  <c r="AT24" i="18"/>
  <c r="AT152" i="18"/>
  <c r="AT247" i="18"/>
  <c r="AT27" i="18"/>
  <c r="AT91" i="18"/>
  <c r="AT155" i="18"/>
  <c r="AT219" i="18"/>
  <c r="AT108" i="18"/>
  <c r="AT236" i="18"/>
  <c r="AT177" i="18"/>
  <c r="AT178" i="18"/>
  <c r="AT190" i="18"/>
  <c r="AT145" i="18"/>
  <c r="AT118" i="18"/>
  <c r="AT62" i="18"/>
  <c r="AT49" i="18"/>
  <c r="AT50" i="18"/>
  <c r="AT313" i="18"/>
  <c r="AT32" i="18"/>
  <c r="AT160" i="18"/>
  <c r="AT263" i="18"/>
  <c r="AT307" i="18"/>
  <c r="AT244" i="18"/>
  <c r="AT63" i="18"/>
  <c r="AT127" i="18"/>
  <c r="AT191" i="18"/>
  <c r="AT20" i="18"/>
  <c r="AT148" i="18"/>
  <c r="AT292" i="18"/>
  <c r="AT321" i="18"/>
  <c r="AT248" i="18"/>
  <c r="AT40" i="18"/>
  <c r="AT168" i="18"/>
  <c r="AT303" i="18"/>
  <c r="AT245" i="18"/>
  <c r="AT35" i="18"/>
  <c r="AT99" i="18"/>
  <c r="AT163" i="18"/>
  <c r="AT124" i="18"/>
  <c r="AT225" i="18"/>
  <c r="AT331" i="18"/>
  <c r="AT251" i="18"/>
  <c r="AT165" i="18"/>
  <c r="AT166" i="18"/>
  <c r="AT133" i="18"/>
  <c r="AT101" i="18"/>
  <c r="AT82" i="18"/>
  <c r="AT57" i="18"/>
  <c r="AT74" i="18"/>
  <c r="AT42" i="18"/>
  <c r="AT6" i="18"/>
  <c r="AT38" i="18"/>
  <c r="AT48" i="18"/>
  <c r="AT176" i="18"/>
  <c r="AT7" i="18"/>
  <c r="AT71" i="18"/>
  <c r="AT135" i="18"/>
  <c r="AT199" i="18"/>
  <c r="AT300" i="18"/>
  <c r="AT36" i="18"/>
  <c r="AT164" i="18"/>
  <c r="AT323" i="18"/>
  <c r="AT229" i="18"/>
  <c r="AT351" i="18"/>
  <c r="AT243" i="18"/>
  <c r="AT277" i="18"/>
  <c r="AT345" i="18"/>
  <c r="AT56" i="18"/>
  <c r="AT184" i="18"/>
  <c r="AT305" i="18"/>
  <c r="AT43" i="18"/>
  <c r="AT107" i="18"/>
  <c r="AT171" i="18"/>
  <c r="AT12" i="18"/>
  <c r="AT140" i="18"/>
  <c r="AT231" i="18"/>
  <c r="AI350" i="18"/>
  <c r="AI318" i="18"/>
  <c r="AI274" i="18"/>
  <c r="AI246" i="18"/>
  <c r="AI198" i="18"/>
  <c r="AI174" i="18"/>
  <c r="AI166" i="18"/>
  <c r="AI106" i="18"/>
  <c r="AI70" i="18"/>
  <c r="AI74" i="18"/>
  <c r="AI45" i="18"/>
  <c r="AI31" i="18"/>
  <c r="AI277" i="18"/>
  <c r="AI48" i="18"/>
  <c r="AI176" i="18"/>
  <c r="AI89" i="18"/>
  <c r="AI295" i="18"/>
  <c r="AI59" i="18"/>
  <c r="AI312" i="18"/>
  <c r="AI169" i="18"/>
  <c r="AI23" i="18"/>
  <c r="AI12" i="18"/>
  <c r="AI140" i="18"/>
  <c r="AI291" i="18"/>
  <c r="AI279" i="18"/>
  <c r="AI115" i="18"/>
  <c r="AI65" i="18"/>
  <c r="AI241" i="18"/>
  <c r="AI143" i="18"/>
  <c r="AI8" i="18"/>
  <c r="AI136" i="18"/>
  <c r="AI227" i="18"/>
  <c r="AI205" i="18"/>
  <c r="AI43" i="18"/>
  <c r="AI296" i="18"/>
  <c r="AI105" i="18"/>
  <c r="AI257" i="18"/>
  <c r="AI167" i="18"/>
  <c r="AI100" i="18"/>
  <c r="AI252" i="18"/>
  <c r="AI217" i="18"/>
  <c r="AI131" i="18"/>
  <c r="AI61" i="18"/>
  <c r="AI273" i="18"/>
  <c r="AI346" i="18"/>
  <c r="AI306" i="18"/>
  <c r="AI286" i="18"/>
  <c r="AI254" i="18"/>
  <c r="AI222" i="18"/>
  <c r="AI146" i="18"/>
  <c r="AI178" i="18"/>
  <c r="AI134" i="18"/>
  <c r="AI82" i="18"/>
  <c r="AI86" i="18"/>
  <c r="AI42" i="18"/>
  <c r="AI63" i="18"/>
  <c r="AI309" i="18"/>
  <c r="AI64" i="18"/>
  <c r="AI192" i="18"/>
  <c r="AI125" i="18"/>
  <c r="AI311" i="18"/>
  <c r="AI91" i="18"/>
  <c r="AI303" i="18"/>
  <c r="AI177" i="18"/>
  <c r="AI55" i="18"/>
  <c r="AI28" i="18"/>
  <c r="AI156" i="18"/>
  <c r="AI41" i="18"/>
  <c r="AI343" i="18"/>
  <c r="AI147" i="18"/>
  <c r="AI93" i="18"/>
  <c r="AI305" i="18"/>
  <c r="AI175" i="18"/>
  <c r="AI24" i="18"/>
  <c r="AI152" i="18"/>
  <c r="AI307" i="18"/>
  <c r="AI288" i="18"/>
  <c r="AI75" i="18"/>
  <c r="AI328" i="18"/>
  <c r="AI113" i="18"/>
  <c r="AI321" i="18"/>
  <c r="AI199" i="18"/>
  <c r="AI342" i="18"/>
  <c r="AI302" i="18"/>
  <c r="AI282" i="18"/>
  <c r="AI242" i="18"/>
  <c r="AI238" i="18"/>
  <c r="AI186" i="18"/>
  <c r="AI150" i="18"/>
  <c r="AI118" i="18"/>
  <c r="AI66" i="18"/>
  <c r="AI46" i="18"/>
  <c r="AI30" i="18"/>
  <c r="AI95" i="18"/>
  <c r="AI341" i="18"/>
  <c r="AI80" i="18"/>
  <c r="AI208" i="18"/>
  <c r="AI133" i="18"/>
  <c r="AI276" i="18"/>
  <c r="AI123" i="18"/>
  <c r="AI313" i="18"/>
  <c r="AI253" i="18"/>
  <c r="AI87" i="18"/>
  <c r="AI44" i="18"/>
  <c r="AI172" i="18"/>
  <c r="AI73" i="18"/>
  <c r="AI228" i="18"/>
  <c r="AI179" i="18"/>
  <c r="AI145" i="18"/>
  <c r="AI315" i="18"/>
  <c r="AI207" i="18"/>
  <c r="AI40" i="18"/>
  <c r="AI168" i="18"/>
  <c r="AI13" i="18"/>
  <c r="AI317" i="18"/>
  <c r="AI107" i="18"/>
  <c r="AI239" i="18"/>
  <c r="AI121" i="18"/>
  <c r="AI283" i="18"/>
  <c r="AI287" i="18"/>
  <c r="AI132" i="18"/>
  <c r="AI345" i="18"/>
  <c r="AI263" i="18"/>
  <c r="AI195" i="18"/>
  <c r="AI149" i="18"/>
  <c r="AI251" i="18"/>
  <c r="AI334" i="18"/>
  <c r="AI294" i="18"/>
  <c r="AI278" i="18"/>
  <c r="AI202" i="18"/>
  <c r="AI210" i="18"/>
  <c r="AI170" i="18"/>
  <c r="AI142" i="18"/>
  <c r="AI102" i="18"/>
  <c r="AI54" i="18"/>
  <c r="AI38" i="18"/>
  <c r="AI6" i="18"/>
  <c r="AI127" i="18"/>
  <c r="AI255" i="18"/>
  <c r="AI96" i="18"/>
  <c r="AI249" i="18"/>
  <c r="AI141" i="18"/>
  <c r="AI340" i="18"/>
  <c r="AI155" i="18"/>
  <c r="AI332" i="18"/>
  <c r="AI272" i="18"/>
  <c r="AI119" i="18"/>
  <c r="AI60" i="18"/>
  <c r="AI188" i="18"/>
  <c r="AI81" i="18"/>
  <c r="AI292" i="18"/>
  <c r="AI211" i="18"/>
  <c r="AI153" i="18"/>
  <c r="AI331" i="18"/>
  <c r="AI229" i="18"/>
  <c r="AI56" i="18"/>
  <c r="AI184" i="18"/>
  <c r="AI57" i="18"/>
  <c r="AI231" i="18"/>
  <c r="AI139" i="18"/>
  <c r="AI236" i="18"/>
  <c r="AI173" i="18"/>
  <c r="AI7" i="18"/>
  <c r="AI20" i="18"/>
  <c r="AI330" i="18"/>
  <c r="AI310" i="18"/>
  <c r="AI262" i="18"/>
  <c r="AI234" i="18"/>
  <c r="AI218" i="18"/>
  <c r="AI158" i="18"/>
  <c r="AI126" i="18"/>
  <c r="AI130" i="18"/>
  <c r="AI90" i="18"/>
  <c r="AI26" i="18"/>
  <c r="AI10" i="18"/>
  <c r="AI159" i="18"/>
  <c r="AI335" i="18"/>
  <c r="AI112" i="18"/>
  <c r="AI268" i="18"/>
  <c r="AI185" i="18"/>
  <c r="AI353" i="18"/>
  <c r="AI187" i="18"/>
  <c r="AI53" i="18"/>
  <c r="AI301" i="18"/>
  <c r="AI151" i="18"/>
  <c r="AI76" i="18"/>
  <c r="AI204" i="18"/>
  <c r="AI161" i="18"/>
  <c r="AI267" i="18"/>
  <c r="AI271" i="18"/>
  <c r="AI213" i="18"/>
  <c r="AI15" i="18"/>
  <c r="AI261" i="18"/>
  <c r="AI72" i="18"/>
  <c r="AI326" i="18"/>
  <c r="AI298" i="18"/>
  <c r="AI250" i="18"/>
  <c r="AI214" i="18"/>
  <c r="AI206" i="18"/>
  <c r="AI182" i="18"/>
  <c r="AI110" i="18"/>
  <c r="AI114" i="18"/>
  <c r="AI78" i="18"/>
  <c r="AI34" i="18"/>
  <c r="AI18" i="18"/>
  <c r="AI191" i="18"/>
  <c r="AI351" i="18"/>
  <c r="AI128" i="18"/>
  <c r="AI9" i="18"/>
  <c r="AI193" i="18"/>
  <c r="AI235" i="18"/>
  <c r="AI219" i="18"/>
  <c r="AI101" i="18"/>
  <c r="AI327" i="18"/>
  <c r="AI183" i="18"/>
  <c r="AI92" i="18"/>
  <c r="AI220" i="18"/>
  <c r="AI221" i="18"/>
  <c r="AI19" i="18"/>
  <c r="AI284" i="18"/>
  <c r="AI224" i="18"/>
  <c r="AI47" i="18"/>
  <c r="AI293" i="18"/>
  <c r="AI88" i="18"/>
  <c r="AI216" i="18"/>
  <c r="AI137" i="18"/>
  <c r="AI308" i="18"/>
  <c r="AI203" i="18"/>
  <c r="AI323" i="18"/>
  <c r="AI240" i="18"/>
  <c r="AI71" i="18"/>
  <c r="AI52" i="18"/>
  <c r="AI180" i="18"/>
  <c r="AI77" i="18"/>
  <c r="AI35" i="18"/>
  <c r="AI259" i="18"/>
  <c r="AI256" i="18"/>
  <c r="AI314" i="18"/>
  <c r="AI290" i="18"/>
  <c r="AI258" i="18"/>
  <c r="AI230" i="18"/>
  <c r="AI190" i="18"/>
  <c r="AI154" i="18"/>
  <c r="AI138" i="18"/>
  <c r="AI58" i="18"/>
  <c r="AI62" i="18"/>
  <c r="AI22" i="18"/>
  <c r="AI14" i="18"/>
  <c r="AI223" i="18"/>
  <c r="AI16" i="18"/>
  <c r="AI144" i="18"/>
  <c r="AI17" i="18"/>
  <c r="AI201" i="18"/>
  <c r="AI299" i="18"/>
  <c r="AI248" i="18"/>
  <c r="AI109" i="18"/>
  <c r="AI225" i="18"/>
  <c r="AI215" i="18"/>
  <c r="AI108" i="18"/>
  <c r="AI265" i="18"/>
  <c r="AI320" i="18"/>
  <c r="AI51" i="18"/>
  <c r="AI329" i="18"/>
  <c r="AI269" i="18"/>
  <c r="AI79" i="18"/>
  <c r="AI325" i="18"/>
  <c r="AI104" i="18"/>
  <c r="AI300" i="18"/>
  <c r="AI189" i="18"/>
  <c r="AI347" i="18"/>
  <c r="AI232" i="18"/>
  <c r="AI25" i="18"/>
  <c r="AI336" i="18"/>
  <c r="AI103" i="18"/>
  <c r="AI68" i="18"/>
  <c r="AI196" i="18"/>
  <c r="AI97" i="18"/>
  <c r="AI67" i="18"/>
  <c r="AI339" i="18"/>
  <c r="AI304" i="18"/>
  <c r="AI270" i="18"/>
  <c r="AI50" i="18"/>
  <c r="AI280" i="18"/>
  <c r="AI33" i="18"/>
  <c r="AI197" i="18"/>
  <c r="AI349" i="18"/>
  <c r="AI212" i="18"/>
  <c r="AI99" i="18"/>
  <c r="AI333" i="18"/>
  <c r="AI266" i="18"/>
  <c r="AI21" i="18"/>
  <c r="AI117" i="18"/>
  <c r="AI352" i="18"/>
  <c r="AI244" i="18"/>
  <c r="AI39" i="18"/>
  <c r="AI297" i="18"/>
  <c r="AI163" i="18"/>
  <c r="AI337" i="18"/>
  <c r="AI226" i="18"/>
  <c r="AI245" i="18"/>
  <c r="AI289" i="18"/>
  <c r="AI111" i="18"/>
  <c r="AI11" i="18"/>
  <c r="AI135" i="18"/>
  <c r="AI243" i="18"/>
  <c r="AI233" i="18"/>
  <c r="AI162" i="18"/>
  <c r="AI32" i="18"/>
  <c r="AI344" i="18"/>
  <c r="AI319" i="18"/>
  <c r="AI171" i="18"/>
  <c r="AI36" i="18"/>
  <c r="AI49" i="18"/>
  <c r="AI316" i="18"/>
  <c r="AI194" i="18"/>
  <c r="AI160" i="18"/>
  <c r="AI124" i="18"/>
  <c r="AI120" i="18"/>
  <c r="AI264" i="18"/>
  <c r="AI84" i="18"/>
  <c r="AI165" i="18"/>
  <c r="AI37" i="18"/>
  <c r="AI122" i="18"/>
  <c r="AI29" i="18"/>
  <c r="AI275" i="18"/>
  <c r="AI200" i="18"/>
  <c r="AI281" i="18"/>
  <c r="AI116" i="18"/>
  <c r="AI285" i="18"/>
  <c r="AI69" i="18"/>
  <c r="AI338" i="18"/>
  <c r="AI94" i="18"/>
  <c r="AI209" i="18"/>
  <c r="AI247" i="18"/>
  <c r="AI348" i="18"/>
  <c r="AI85" i="18"/>
  <c r="AI148" i="18"/>
  <c r="AI260" i="18"/>
  <c r="AI157" i="18"/>
  <c r="AI181" i="18"/>
  <c r="AI164" i="18"/>
  <c r="AI324" i="18"/>
  <c r="AI322" i="18"/>
  <c r="AI237" i="18"/>
  <c r="AI98" i="18"/>
  <c r="AI27" i="18"/>
  <c r="AI83" i="18"/>
  <c r="AI129" i="18"/>
  <c r="CL342" i="18"/>
  <c r="CL336" i="18"/>
  <c r="CL320" i="18"/>
  <c r="CL319" i="18"/>
  <c r="CL313" i="18"/>
  <c r="CL282" i="18"/>
  <c r="CL287" i="18"/>
  <c r="CL255" i="18"/>
  <c r="CL246" i="18"/>
  <c r="CL237" i="18"/>
  <c r="CL190" i="18"/>
  <c r="CL193" i="18"/>
  <c r="CL177" i="18"/>
  <c r="CL185" i="18"/>
  <c r="CL197" i="18"/>
  <c r="CL113" i="18"/>
  <c r="CL114" i="18"/>
  <c r="CL117" i="18"/>
  <c r="CL78" i="18"/>
  <c r="CL81" i="18"/>
  <c r="CL82" i="18"/>
  <c r="CL30" i="18"/>
  <c r="CL14" i="18"/>
  <c r="CL22" i="18"/>
  <c r="CL120" i="18"/>
  <c r="CL321" i="18"/>
  <c r="CL299" i="18"/>
  <c r="CL111" i="18"/>
  <c r="CL36" i="18"/>
  <c r="CL164" i="18"/>
  <c r="CL283" i="18"/>
  <c r="CL248" i="18"/>
  <c r="CL99" i="18"/>
  <c r="CL16" i="18"/>
  <c r="CL144" i="18"/>
  <c r="CL325" i="18"/>
  <c r="CL347" i="18"/>
  <c r="CL119" i="18"/>
  <c r="CL28" i="18"/>
  <c r="CL156" i="18"/>
  <c r="CL251" i="18"/>
  <c r="CL280" i="18"/>
  <c r="CL91" i="18"/>
  <c r="CL219" i="18"/>
  <c r="CL349" i="18"/>
  <c r="CL333" i="18"/>
  <c r="CL314" i="18"/>
  <c r="CL301" i="18"/>
  <c r="CL298" i="18"/>
  <c r="CL272" i="18"/>
  <c r="CL290" i="18"/>
  <c r="CL243" i="18"/>
  <c r="CL240" i="18"/>
  <c r="CL210" i="18"/>
  <c r="CL227" i="18"/>
  <c r="CL233" i="18"/>
  <c r="CL149" i="18"/>
  <c r="CL178" i="18"/>
  <c r="CL186" i="18"/>
  <c r="CL141" i="18"/>
  <c r="CL142" i="18"/>
  <c r="CL101" i="18"/>
  <c r="CL62" i="18"/>
  <c r="CL65" i="18"/>
  <c r="CL61" i="18"/>
  <c r="CL25" i="18"/>
  <c r="CL13" i="18"/>
  <c r="CL8" i="18"/>
  <c r="CL136" i="18"/>
  <c r="CL315" i="18"/>
  <c r="CL309" i="18"/>
  <c r="CL127" i="18"/>
  <c r="CL52" i="18"/>
  <c r="CL180" i="18"/>
  <c r="CL296" i="18"/>
  <c r="CL277" i="18"/>
  <c r="CL115" i="18"/>
  <c r="CL32" i="18"/>
  <c r="CL160" i="18"/>
  <c r="CL352" i="18"/>
  <c r="CL7" i="18"/>
  <c r="CL135" i="18"/>
  <c r="CL44" i="18"/>
  <c r="CL172" i="18"/>
  <c r="CL293" i="18"/>
  <c r="CL331" i="18"/>
  <c r="CL107" i="18"/>
  <c r="CL338" i="18"/>
  <c r="CL326" i="18"/>
  <c r="CL304" i="18"/>
  <c r="CL303" i="18"/>
  <c r="CL281" i="18"/>
  <c r="CL269" i="18"/>
  <c r="CL252" i="18"/>
  <c r="CL242" i="18"/>
  <c r="CL259" i="18"/>
  <c r="CL194" i="18"/>
  <c r="CL226" i="18"/>
  <c r="CL230" i="18"/>
  <c r="CL182" i="18"/>
  <c r="CL150" i="18"/>
  <c r="CL181" i="18"/>
  <c r="CL125" i="18"/>
  <c r="CL126" i="18"/>
  <c r="CL97" i="18"/>
  <c r="CL57" i="18"/>
  <c r="CL58" i="18"/>
  <c r="CL49" i="18"/>
  <c r="CL33" i="18"/>
  <c r="CL6" i="18"/>
  <c r="CL24" i="18"/>
  <c r="CL152" i="18"/>
  <c r="CL328" i="18"/>
  <c r="CL15" i="18"/>
  <c r="CL143" i="18"/>
  <c r="CL68" i="18"/>
  <c r="CL196" i="18"/>
  <c r="CL223" i="18"/>
  <c r="CL344" i="18"/>
  <c r="CL131" i="18"/>
  <c r="CL48" i="18"/>
  <c r="CL176" i="18"/>
  <c r="CL241" i="18"/>
  <c r="CL23" i="18"/>
  <c r="CL151" i="18"/>
  <c r="CL60" i="18"/>
  <c r="CL188" i="18"/>
  <c r="CL257" i="18"/>
  <c r="CL341" i="18"/>
  <c r="CL123" i="18"/>
  <c r="CL332" i="18"/>
  <c r="CL335" i="18"/>
  <c r="CL302" i="18"/>
  <c r="CL294" i="18"/>
  <c r="CL306" i="18"/>
  <c r="CL268" i="18"/>
  <c r="CL258" i="18"/>
  <c r="CL265" i="18"/>
  <c r="CL254" i="18"/>
  <c r="CL224" i="18"/>
  <c r="CL202" i="18"/>
  <c r="CL198" i="18"/>
  <c r="CL161" i="18"/>
  <c r="CL169" i="18"/>
  <c r="CL153" i="18"/>
  <c r="CL118" i="18"/>
  <c r="CL121" i="18"/>
  <c r="CL73" i="18"/>
  <c r="CL98" i="18"/>
  <c r="CL53" i="18"/>
  <c r="CL10" i="18"/>
  <c r="CL21" i="18"/>
  <c r="CL29" i="18"/>
  <c r="CL40" i="18"/>
  <c r="CL168" i="18"/>
  <c r="CL351" i="18"/>
  <c r="CL31" i="18"/>
  <c r="CL159" i="18"/>
  <c r="CL84" i="18"/>
  <c r="CL212" i="18"/>
  <c r="CL231" i="18"/>
  <c r="CL19" i="18"/>
  <c r="CL147" i="18"/>
  <c r="CL64" i="18"/>
  <c r="CL192" i="18"/>
  <c r="CL311" i="18"/>
  <c r="CL39" i="18"/>
  <c r="CL167" i="18"/>
  <c r="CL76" i="18"/>
  <c r="CL204" i="18"/>
  <c r="CL292" i="18"/>
  <c r="CL11" i="18"/>
  <c r="CL139" i="18"/>
  <c r="CL345" i="18"/>
  <c r="CL317" i="18"/>
  <c r="CL297" i="18"/>
  <c r="CL310" i="18"/>
  <c r="CL291" i="18"/>
  <c r="CL284" i="18"/>
  <c r="CL256" i="18"/>
  <c r="CL262" i="18"/>
  <c r="CL239" i="18"/>
  <c r="CL201" i="18"/>
  <c r="CL236" i="18"/>
  <c r="CL189" i="18"/>
  <c r="CL154" i="18"/>
  <c r="CL162" i="18"/>
  <c r="CL129" i="18"/>
  <c r="CL102" i="18"/>
  <c r="CL105" i="18"/>
  <c r="CL66" i="18"/>
  <c r="CL93" i="18"/>
  <c r="CL94" i="18"/>
  <c r="CL50" i="18"/>
  <c r="CL18" i="18"/>
  <c r="CL17" i="18"/>
  <c r="CL56" i="18"/>
  <c r="CL184" i="18"/>
  <c r="CL244" i="18"/>
  <c r="CL47" i="18"/>
  <c r="CL175" i="18"/>
  <c r="CL100" i="18"/>
  <c r="CL273" i="18"/>
  <c r="CL260" i="18"/>
  <c r="CL35" i="18"/>
  <c r="CL163" i="18"/>
  <c r="CL80" i="18"/>
  <c r="CL208" i="18"/>
  <c r="CL353" i="18"/>
  <c r="CL55" i="18"/>
  <c r="CL183" i="18"/>
  <c r="CL92" i="18"/>
  <c r="CL220" i="18"/>
  <c r="CL327" i="18"/>
  <c r="CL27" i="18"/>
  <c r="CL155" i="18"/>
  <c r="CL350" i="18"/>
  <c r="CL334" i="18"/>
  <c r="CL329" i="18"/>
  <c r="CL323" i="18"/>
  <c r="CL300" i="18"/>
  <c r="CL274" i="18"/>
  <c r="CL275" i="18"/>
  <c r="CL253" i="18"/>
  <c r="CL266" i="18"/>
  <c r="CL222" i="18"/>
  <c r="CL218" i="18"/>
  <c r="CL221" i="18"/>
  <c r="CL170" i="18"/>
  <c r="CL173" i="18"/>
  <c r="CL157" i="18"/>
  <c r="CL122" i="18"/>
  <c r="CL130" i="18"/>
  <c r="CL133" i="18"/>
  <c r="CL54" i="18"/>
  <c r="CL74" i="18"/>
  <c r="CL89" i="18"/>
  <c r="CL45" i="18"/>
  <c r="CL46" i="18"/>
  <c r="CL9" i="18"/>
  <c r="CL72" i="18"/>
  <c r="CL200" i="18"/>
  <c r="CL279" i="18"/>
  <c r="CL63" i="18"/>
  <c r="CL191" i="18"/>
  <c r="CL116" i="18"/>
  <c r="CL295" i="18"/>
  <c r="CL289" i="18"/>
  <c r="CL51" i="18"/>
  <c r="CL179" i="18"/>
  <c r="CL96" i="18"/>
  <c r="CL225" i="18"/>
  <c r="CL229" i="18"/>
  <c r="CL71" i="18"/>
  <c r="CL199" i="18"/>
  <c r="CL108" i="18"/>
  <c r="CL263" i="18"/>
  <c r="CL340" i="18"/>
  <c r="CL43" i="18"/>
  <c r="CL171" i="18"/>
  <c r="CL348" i="18"/>
  <c r="CL330" i="18"/>
  <c r="CL322" i="18"/>
  <c r="CL318" i="18"/>
  <c r="CL288" i="18"/>
  <c r="CL271" i="18"/>
  <c r="CL278" i="18"/>
  <c r="CL250" i="18"/>
  <c r="CL234" i="18"/>
  <c r="CL217" i="18"/>
  <c r="CL213" i="18"/>
  <c r="CL214" i="18"/>
  <c r="CL165" i="18"/>
  <c r="CL166" i="18"/>
  <c r="CL174" i="18"/>
  <c r="CL106" i="18"/>
  <c r="CL109" i="18"/>
  <c r="CL110" i="18"/>
  <c r="CL90" i="18"/>
  <c r="CL69" i="18"/>
  <c r="CL77" i="18"/>
  <c r="CL42" i="18"/>
  <c r="CL38" i="18"/>
  <c r="CL41" i="18"/>
  <c r="CL88" i="18"/>
  <c r="CL216" i="18"/>
  <c r="CL232" i="18"/>
  <c r="CL79" i="18"/>
  <c r="CL207" i="18"/>
  <c r="CL132" i="18"/>
  <c r="CL308" i="18"/>
  <c r="CL337" i="18"/>
  <c r="CL67" i="18"/>
  <c r="CL195" i="18"/>
  <c r="CL112" i="18"/>
  <c r="CL247" i="18"/>
  <c r="CL264" i="18"/>
  <c r="CL87" i="18"/>
  <c r="CL215" i="18"/>
  <c r="CL124" i="18"/>
  <c r="CL276" i="18"/>
  <c r="CL245" i="18"/>
  <c r="CL59" i="18"/>
  <c r="CL187" i="18"/>
  <c r="CJ351" i="18"/>
  <c r="CJ335" i="18"/>
  <c r="CJ339" i="18"/>
  <c r="CJ327" i="18"/>
  <c r="CJ321" i="18"/>
  <c r="CJ310" i="18"/>
  <c r="CJ301" i="18"/>
  <c r="CJ287" i="18"/>
  <c r="CJ279" i="18"/>
  <c r="CJ276" i="18"/>
  <c r="CJ272" i="18"/>
  <c r="CJ266" i="18"/>
  <c r="CJ250" i="18"/>
  <c r="CJ263" i="18"/>
  <c r="CJ240" i="18"/>
  <c r="CJ232" i="18"/>
  <c r="CJ336" i="18"/>
  <c r="CJ329" i="18"/>
  <c r="CJ320" i="18"/>
  <c r="CJ313" i="18"/>
  <c r="CJ314" i="18"/>
  <c r="CJ311" i="18"/>
  <c r="CJ280" i="18"/>
  <c r="CJ282" i="18"/>
  <c r="CJ293" i="18"/>
  <c r="CJ297" i="18"/>
  <c r="CJ288" i="18"/>
  <c r="CJ247" i="18"/>
  <c r="CJ253" i="18"/>
  <c r="CJ242" i="18"/>
  <c r="CJ252" i="18"/>
  <c r="CJ199" i="18"/>
  <c r="CJ349" i="18"/>
  <c r="CJ338" i="18"/>
  <c r="CJ341" i="18"/>
  <c r="CJ331" i="18"/>
  <c r="CJ299" i="18"/>
  <c r="CJ294" i="18"/>
  <c r="CJ291" i="18"/>
  <c r="CJ261" i="18"/>
  <c r="CJ275" i="18"/>
  <c r="CJ241" i="18"/>
  <c r="CJ262" i="18"/>
  <c r="CJ259" i="18"/>
  <c r="CJ212" i="18"/>
  <c r="CJ189" i="18"/>
  <c r="CJ224" i="18"/>
  <c r="CJ216" i="18"/>
  <c r="CJ202" i="18"/>
  <c r="CJ159" i="18"/>
  <c r="CJ190" i="18"/>
  <c r="CJ182" i="18"/>
  <c r="CJ166" i="18"/>
  <c r="CJ150" i="18"/>
  <c r="CJ133" i="18"/>
  <c r="CJ117" i="18"/>
  <c r="CJ104" i="18"/>
  <c r="CJ125" i="18"/>
  <c r="CJ109" i="18"/>
  <c r="CJ142" i="18"/>
  <c r="CJ83" i="18"/>
  <c r="CJ67" i="18"/>
  <c r="CJ64" i="18"/>
  <c r="CJ75" i="18"/>
  <c r="CJ60" i="18"/>
  <c r="CJ71" i="18"/>
  <c r="CJ12" i="18"/>
  <c r="CJ51" i="18"/>
  <c r="CJ20" i="18"/>
  <c r="CJ27" i="18"/>
  <c r="CJ13" i="18"/>
  <c r="CJ15" i="18"/>
  <c r="CJ345" i="18"/>
  <c r="CJ332" i="18"/>
  <c r="CJ318" i="18"/>
  <c r="CJ322" i="18"/>
  <c r="CJ298" i="18"/>
  <c r="CJ302" i="18"/>
  <c r="CJ284" i="18"/>
  <c r="CJ260" i="18"/>
  <c r="CJ273" i="18"/>
  <c r="CJ251" i="18"/>
  <c r="CJ245" i="18"/>
  <c r="CJ239" i="18"/>
  <c r="CJ198" i="18"/>
  <c r="CJ220" i="18"/>
  <c r="CJ219" i="18"/>
  <c r="CJ203" i="18"/>
  <c r="CJ200" i="18"/>
  <c r="CJ153" i="18"/>
  <c r="CJ188" i="18"/>
  <c r="CJ180" i="18"/>
  <c r="CJ164" i="18"/>
  <c r="CJ148" i="18"/>
  <c r="CJ124" i="18"/>
  <c r="CJ107" i="18"/>
  <c r="CJ134" i="18"/>
  <c r="CJ118" i="18"/>
  <c r="CJ100" i="18"/>
  <c r="CJ140" i="18"/>
  <c r="CJ77" i="18"/>
  <c r="CJ61" i="18"/>
  <c r="CJ54" i="18"/>
  <c r="CJ62" i="18"/>
  <c r="CJ96" i="18"/>
  <c r="CJ65" i="18"/>
  <c r="CJ49" i="18"/>
  <c r="CJ43" i="18"/>
  <c r="CJ48" i="18"/>
  <c r="CJ21" i="18"/>
  <c r="CJ38" i="18"/>
  <c r="CJ9" i="18"/>
  <c r="CJ343" i="18"/>
  <c r="CJ328" i="18"/>
  <c r="CJ312" i="18"/>
  <c r="CJ317" i="18"/>
  <c r="CJ319" i="18"/>
  <c r="CJ296" i="18"/>
  <c r="CJ278" i="18"/>
  <c r="CJ254" i="18"/>
  <c r="CJ270" i="18"/>
  <c r="CJ244" i="18"/>
  <c r="CJ243" i="18"/>
  <c r="CJ235" i="18"/>
  <c r="CJ196" i="18"/>
  <c r="CJ210" i="18"/>
  <c r="CJ207" i="18"/>
  <c r="CJ197" i="18"/>
  <c r="CJ174" i="18"/>
  <c r="CJ191" i="18"/>
  <c r="CJ183" i="18"/>
  <c r="CJ167" i="18"/>
  <c r="CJ151" i="18"/>
  <c r="CJ175" i="18"/>
  <c r="CJ110" i="18"/>
  <c r="CJ101" i="18"/>
  <c r="CJ132" i="18"/>
  <c r="CJ116" i="18"/>
  <c r="CJ143" i="18"/>
  <c r="CJ126" i="18"/>
  <c r="CJ70" i="18"/>
  <c r="CJ55" i="18"/>
  <c r="CJ90" i="18"/>
  <c r="CJ57" i="18"/>
  <c r="CJ86" i="18"/>
  <c r="CJ58" i="18"/>
  <c r="CJ41" i="18"/>
  <c r="CJ50" i="18"/>
  <c r="CJ40" i="18"/>
  <c r="CJ18" i="18"/>
  <c r="CJ36" i="18"/>
  <c r="CJ11" i="18"/>
  <c r="CJ348" i="18"/>
  <c r="CJ346" i="18"/>
  <c r="CJ333" i="18"/>
  <c r="CJ316" i="18"/>
  <c r="CJ307" i="18"/>
  <c r="CJ290" i="18"/>
  <c r="CJ265" i="18"/>
  <c r="CJ292" i="18"/>
  <c r="CJ267" i="18"/>
  <c r="CJ258" i="18"/>
  <c r="CJ236" i="18"/>
  <c r="CJ234" i="18"/>
  <c r="CJ222" i="18"/>
  <c r="CJ208" i="18"/>
  <c r="CJ201" i="18"/>
  <c r="CJ187" i="18"/>
  <c r="CJ172" i="18"/>
  <c r="CJ184" i="18"/>
  <c r="CJ177" i="18"/>
  <c r="CJ161" i="18"/>
  <c r="CJ145" i="18"/>
  <c r="CJ169" i="18"/>
  <c r="CJ108" i="18"/>
  <c r="CJ135" i="18"/>
  <c r="CJ119" i="18"/>
  <c r="CJ102" i="18"/>
  <c r="CJ137" i="18"/>
  <c r="CJ121" i="18"/>
  <c r="CJ68" i="18"/>
  <c r="CJ97" i="18"/>
  <c r="CJ85" i="18"/>
  <c r="CJ98" i="18"/>
  <c r="CJ81" i="18"/>
  <c r="CJ53" i="18"/>
  <c r="CJ34" i="18"/>
  <c r="CJ45" i="18"/>
  <c r="CJ28" i="18"/>
  <c r="CJ16" i="18"/>
  <c r="CJ29" i="18"/>
  <c r="CJ340" i="18"/>
  <c r="CJ344" i="18"/>
  <c r="CJ326" i="18"/>
  <c r="CJ315" i="18"/>
  <c r="CJ309" i="18"/>
  <c r="CJ303" i="18"/>
  <c r="CJ289" i="18"/>
  <c r="CJ281" i="18"/>
  <c r="CJ264" i="18"/>
  <c r="CJ255" i="18"/>
  <c r="CJ248" i="18"/>
  <c r="CJ221" i="18"/>
  <c r="CJ217" i="18"/>
  <c r="CJ194" i="18"/>
  <c r="CJ218" i="18"/>
  <c r="CJ228" i="18"/>
  <c r="CJ160" i="18"/>
  <c r="CJ170" i="18"/>
  <c r="CJ168" i="18"/>
  <c r="CJ154" i="18"/>
  <c r="CJ185" i="18"/>
  <c r="CJ162" i="18"/>
  <c r="CJ146" i="18"/>
  <c r="CJ129" i="18"/>
  <c r="CJ113" i="18"/>
  <c r="CJ144" i="18"/>
  <c r="CJ127" i="18"/>
  <c r="CJ111" i="18"/>
  <c r="CJ56" i="18"/>
  <c r="CJ91" i="18"/>
  <c r="CJ78" i="18"/>
  <c r="CJ93" i="18"/>
  <c r="CJ72" i="18"/>
  <c r="CJ46" i="18"/>
  <c r="CJ52" i="18"/>
  <c r="CJ42" i="18"/>
  <c r="CJ19" i="18"/>
  <c r="CJ26" i="18"/>
  <c r="CJ6" i="18"/>
  <c r="CJ352" i="18"/>
  <c r="CJ342" i="18"/>
  <c r="CJ324" i="18"/>
  <c r="CJ306" i="18"/>
  <c r="CJ305" i="18"/>
  <c r="CJ286" i="18"/>
  <c r="CJ274" i="18"/>
  <c r="CJ271" i="18"/>
  <c r="CJ257" i="18"/>
  <c r="CJ238" i="18"/>
  <c r="CJ249" i="18"/>
  <c r="CJ214" i="18"/>
  <c r="CJ211" i="18"/>
  <c r="CJ192" i="18"/>
  <c r="CJ213" i="18"/>
  <c r="CJ227" i="18"/>
  <c r="CJ186" i="18"/>
  <c r="CJ165" i="18"/>
  <c r="CJ155" i="18"/>
  <c r="CJ152" i="18"/>
  <c r="CJ178" i="18"/>
  <c r="CJ157" i="18"/>
  <c r="CJ138" i="18"/>
  <c r="CJ122" i="18"/>
  <c r="CJ103" i="18"/>
  <c r="CJ130" i="18"/>
  <c r="CJ114" i="18"/>
  <c r="CJ105" i="18"/>
  <c r="CJ92" i="18"/>
  <c r="CJ79" i="18"/>
  <c r="CJ76" i="18"/>
  <c r="CJ87" i="18"/>
  <c r="CJ59" i="18"/>
  <c r="CJ35" i="18"/>
  <c r="CJ44" i="18"/>
  <c r="CJ37" i="18"/>
  <c r="CJ47" i="18"/>
  <c r="CJ22" i="18"/>
  <c r="CJ31" i="18"/>
  <c r="CJ350" i="18"/>
  <c r="CJ334" i="18"/>
  <c r="CJ323" i="18"/>
  <c r="CJ300" i="18"/>
  <c r="CJ308" i="18"/>
  <c r="CJ283" i="18"/>
  <c r="CJ285" i="18"/>
  <c r="CJ269" i="18"/>
  <c r="CJ256" i="18"/>
  <c r="CJ237" i="18"/>
  <c r="CJ233" i="18"/>
  <c r="CJ209" i="18"/>
  <c r="CJ205" i="18"/>
  <c r="CJ229" i="18"/>
  <c r="CJ206" i="18"/>
  <c r="CJ226" i="18"/>
  <c r="CJ181" i="18"/>
  <c r="CJ158" i="18"/>
  <c r="CJ149" i="18"/>
  <c r="CJ179" i="18"/>
  <c r="CJ176" i="18"/>
  <c r="CJ147" i="18"/>
  <c r="CJ136" i="18"/>
  <c r="CJ120" i="18"/>
  <c r="CJ141" i="18"/>
  <c r="CJ128" i="18"/>
  <c r="CJ112" i="18"/>
  <c r="CJ94" i="18"/>
  <c r="CJ82" i="18"/>
  <c r="CJ73" i="18"/>
  <c r="CJ63" i="18"/>
  <c r="CJ74" i="18"/>
  <c r="CJ95" i="18"/>
  <c r="CJ23" i="18"/>
  <c r="CJ32" i="18"/>
  <c r="CJ30" i="18"/>
  <c r="CJ39" i="18"/>
  <c r="CJ8" i="18"/>
  <c r="CJ24" i="18"/>
  <c r="CJ295" i="18"/>
  <c r="CJ195" i="18"/>
  <c r="CJ163" i="18"/>
  <c r="CJ80" i="18"/>
  <c r="CJ33" i="18"/>
  <c r="CJ304" i="18"/>
  <c r="CJ225" i="18"/>
  <c r="CJ139" i="18"/>
  <c r="CJ66" i="18"/>
  <c r="CJ7" i="18"/>
  <c r="CJ277" i="18"/>
  <c r="CJ204" i="18"/>
  <c r="CJ123" i="18"/>
  <c r="CJ88" i="18"/>
  <c r="CJ17" i="18"/>
  <c r="CJ353" i="18"/>
  <c r="CJ268" i="18"/>
  <c r="CJ215" i="18"/>
  <c r="CJ106" i="18"/>
  <c r="CJ69" i="18"/>
  <c r="CJ347" i="18"/>
  <c r="CJ246" i="18"/>
  <c r="CJ171" i="18"/>
  <c r="CJ131" i="18"/>
  <c r="CJ84" i="18"/>
  <c r="CJ325" i="18"/>
  <c r="CJ231" i="18"/>
  <c r="CJ156" i="18"/>
  <c r="CJ115" i="18"/>
  <c r="CJ14" i="18"/>
  <c r="CJ337" i="18"/>
  <c r="CJ230" i="18"/>
  <c r="CJ193" i="18"/>
  <c r="CJ99" i="18"/>
  <c r="CJ10" i="18"/>
  <c r="CJ330" i="18"/>
  <c r="CJ223" i="18"/>
  <c r="CJ173" i="18"/>
  <c r="CJ89" i="18"/>
  <c r="CJ25" i="18"/>
  <c r="BY347" i="18"/>
  <c r="BY338" i="18"/>
  <c r="BY337" i="18"/>
  <c r="BY341" i="18"/>
  <c r="BY333" i="18"/>
  <c r="BY313" i="18"/>
  <c r="BY316" i="18"/>
  <c r="BY318" i="18"/>
  <c r="BY310" i="18"/>
  <c r="BY294" i="18"/>
  <c r="BY290" i="18"/>
  <c r="BY272" i="18"/>
  <c r="BY273" i="18"/>
  <c r="BY276" i="18"/>
  <c r="BY266" i="18"/>
  <c r="BY239" i="18"/>
  <c r="BY243" i="18"/>
  <c r="BY218" i="18"/>
  <c r="BY227" i="18"/>
  <c r="BY199" i="18"/>
  <c r="BY232" i="18"/>
  <c r="BY220" i="18"/>
  <c r="BY219" i="18"/>
  <c r="BY166" i="18"/>
  <c r="BY148" i="18"/>
  <c r="BY172" i="18"/>
  <c r="BY187" i="18"/>
  <c r="BY168" i="18"/>
  <c r="BY154" i="18"/>
  <c r="BY143" i="18"/>
  <c r="BY126" i="18"/>
  <c r="BY108" i="18"/>
  <c r="BY129" i="18"/>
  <c r="BY113" i="18"/>
  <c r="BY102" i="18"/>
  <c r="BY86" i="18"/>
  <c r="BY58" i="18"/>
  <c r="BY56" i="18"/>
  <c r="BY91" i="18"/>
  <c r="BY78" i="18"/>
  <c r="BY45" i="18"/>
  <c r="BY33" i="18"/>
  <c r="BY35" i="18"/>
  <c r="BY44" i="18"/>
  <c r="BY7" i="18"/>
  <c r="BY37" i="18"/>
  <c r="BY353" i="18"/>
  <c r="BY352" i="18"/>
  <c r="BY336" i="18"/>
  <c r="BY344" i="18"/>
  <c r="BY350" i="18"/>
  <c r="BY332" i="18"/>
  <c r="BY311" i="18"/>
  <c r="BY330" i="18"/>
  <c r="BY322" i="18"/>
  <c r="BY308" i="18"/>
  <c r="BY284" i="18"/>
  <c r="BY292" i="18"/>
  <c r="BY275" i="18"/>
  <c r="BY255" i="18"/>
  <c r="BY262" i="18"/>
  <c r="BY264" i="18"/>
  <c r="BY238" i="18"/>
  <c r="BY259" i="18"/>
  <c r="BY229" i="18"/>
  <c r="BY200" i="18"/>
  <c r="BY212" i="18"/>
  <c r="BY205" i="18"/>
  <c r="BY192" i="18"/>
  <c r="BY190" i="18"/>
  <c r="BY178" i="18"/>
  <c r="BY157" i="18"/>
  <c r="BY181" i="18"/>
  <c r="BY158" i="18"/>
  <c r="BY182" i="18"/>
  <c r="BY128" i="18"/>
  <c r="BY112" i="18"/>
  <c r="BY139" i="18"/>
  <c r="BY117" i="18"/>
  <c r="BY104" i="18"/>
  <c r="BY131" i="18"/>
  <c r="BY74" i="18"/>
  <c r="BY95" i="18"/>
  <c r="BY83" i="18"/>
  <c r="BY67" i="18"/>
  <c r="BY64" i="18"/>
  <c r="BY75" i="18"/>
  <c r="BY19" i="18"/>
  <c r="BY26" i="18"/>
  <c r="BY29" i="18"/>
  <c r="BY31" i="18"/>
  <c r="BY23" i="18"/>
  <c r="BY6" i="18"/>
  <c r="BY349" i="18"/>
  <c r="BY328" i="18"/>
  <c r="BY329" i="18"/>
  <c r="BY301" i="18"/>
  <c r="BY302" i="18"/>
  <c r="BY287" i="18"/>
  <c r="BY281" i="18"/>
  <c r="BY274" i="18"/>
  <c r="BY261" i="18"/>
  <c r="BY248" i="18"/>
  <c r="BY252" i="18"/>
  <c r="BY226" i="18"/>
  <c r="BY223" i="18"/>
  <c r="BY233" i="18"/>
  <c r="BY207" i="18"/>
  <c r="BY185" i="18"/>
  <c r="BY196" i="18"/>
  <c r="BY184" i="18"/>
  <c r="BY189" i="18"/>
  <c r="BY109" i="18"/>
  <c r="BY121" i="18"/>
  <c r="BY123" i="18"/>
  <c r="BY132" i="18"/>
  <c r="BY98" i="18"/>
  <c r="BY59" i="18"/>
  <c r="BY70" i="18"/>
  <c r="BY79" i="18"/>
  <c r="BY88" i="18"/>
  <c r="BY47" i="18"/>
  <c r="BY49" i="18"/>
  <c r="BY43" i="18"/>
  <c r="BY16" i="18"/>
  <c r="BY345" i="18"/>
  <c r="BY325" i="18"/>
  <c r="BY334" i="18"/>
  <c r="BY320" i="18"/>
  <c r="BY296" i="18"/>
  <c r="BY295" i="18"/>
  <c r="BY286" i="18"/>
  <c r="BY277" i="18"/>
  <c r="BY244" i="18"/>
  <c r="BY257" i="18"/>
  <c r="BY237" i="18"/>
  <c r="BY215" i="18"/>
  <c r="BY198" i="18"/>
  <c r="BY230" i="18"/>
  <c r="BY201" i="18"/>
  <c r="BY176" i="18"/>
  <c r="BY174" i="18"/>
  <c r="BY170" i="18"/>
  <c r="BY180" i="18"/>
  <c r="BY100" i="18"/>
  <c r="BY111" i="18"/>
  <c r="BY107" i="18"/>
  <c r="BY119" i="18"/>
  <c r="BY93" i="18"/>
  <c r="BY84" i="18"/>
  <c r="BY68" i="18"/>
  <c r="BY73" i="18"/>
  <c r="BY62" i="18"/>
  <c r="BY39" i="18"/>
  <c r="BY41" i="18"/>
  <c r="BY17" i="18"/>
  <c r="BY30" i="18"/>
  <c r="BY342" i="18"/>
  <c r="BY319" i="18"/>
  <c r="BY331" i="18"/>
  <c r="BY317" i="18"/>
  <c r="BY299" i="18"/>
  <c r="BY293" i="18"/>
  <c r="BY283" i="18"/>
  <c r="BY278" i="18"/>
  <c r="BY240" i="18"/>
  <c r="BY247" i="18"/>
  <c r="BY213" i="18"/>
  <c r="BY202" i="18"/>
  <c r="BY235" i="18"/>
  <c r="BY210" i="18"/>
  <c r="BY191" i="18"/>
  <c r="BY163" i="18"/>
  <c r="BY160" i="18"/>
  <c r="BY165" i="18"/>
  <c r="BY167" i="18"/>
  <c r="BY137" i="18"/>
  <c r="BY105" i="18"/>
  <c r="BY101" i="18"/>
  <c r="BY103" i="18"/>
  <c r="BY87" i="18"/>
  <c r="BY71" i="18"/>
  <c r="BY92" i="18"/>
  <c r="BY66" i="18"/>
  <c r="BY57" i="18"/>
  <c r="BY46" i="18"/>
  <c r="BY34" i="18"/>
  <c r="BY8" i="18"/>
  <c r="BY18" i="18"/>
  <c r="BY340" i="18"/>
  <c r="BY315" i="18"/>
  <c r="BY335" i="18"/>
  <c r="BY312" i="18"/>
  <c r="BY298" i="18"/>
  <c r="BY288" i="18"/>
  <c r="BY282" i="18"/>
  <c r="BY271" i="18"/>
  <c r="BY258" i="18"/>
  <c r="BY246" i="18"/>
  <c r="BY206" i="18"/>
  <c r="BY221" i="18"/>
  <c r="BY234" i="18"/>
  <c r="BY208" i="18"/>
  <c r="BY188" i="18"/>
  <c r="BY150" i="18"/>
  <c r="BY146" i="18"/>
  <c r="BY156" i="18"/>
  <c r="BY161" i="18"/>
  <c r="BY127" i="18"/>
  <c r="BY133" i="18"/>
  <c r="BY135" i="18"/>
  <c r="BY145" i="18"/>
  <c r="BY69" i="18"/>
  <c r="BY65" i="18"/>
  <c r="BY82" i="18"/>
  <c r="BY54" i="18"/>
  <c r="BY50" i="18"/>
  <c r="BY38" i="18"/>
  <c r="BY22" i="18"/>
  <c r="BY12" i="18"/>
  <c r="BY14" i="18"/>
  <c r="BY348" i="18"/>
  <c r="BY314" i="18"/>
  <c r="BY324" i="18"/>
  <c r="BY306" i="18"/>
  <c r="BY291" i="18"/>
  <c r="BY285" i="18"/>
  <c r="BY270" i="18"/>
  <c r="BY263" i="18"/>
  <c r="BY256" i="18"/>
  <c r="BY242" i="18"/>
  <c r="BY204" i="18"/>
  <c r="BY214" i="18"/>
  <c r="BY222" i="18"/>
  <c r="BY194" i="18"/>
  <c r="BY179" i="18"/>
  <c r="BY175" i="18"/>
  <c r="BY186" i="18"/>
  <c r="BY183" i="18"/>
  <c r="BY152" i="18"/>
  <c r="BY114" i="18"/>
  <c r="BY124" i="18"/>
  <c r="BY122" i="18"/>
  <c r="BY141" i="18"/>
  <c r="BY60" i="18"/>
  <c r="BY53" i="18"/>
  <c r="BY80" i="18"/>
  <c r="BY90" i="18"/>
  <c r="BY48" i="18"/>
  <c r="BY36" i="18"/>
  <c r="BY11" i="18"/>
  <c r="BY25" i="18"/>
  <c r="BY10" i="18"/>
  <c r="BY346" i="18"/>
  <c r="BY343" i="18"/>
  <c r="BY323" i="18"/>
  <c r="BY300" i="18"/>
  <c r="BY279" i="18"/>
  <c r="BY280" i="18"/>
  <c r="BY267" i="18"/>
  <c r="BY251" i="18"/>
  <c r="BY253" i="18"/>
  <c r="BY236" i="18"/>
  <c r="BY216" i="18"/>
  <c r="BY209" i="18"/>
  <c r="BY217" i="18"/>
  <c r="BY228" i="18"/>
  <c r="BY173" i="18"/>
  <c r="BY169" i="18"/>
  <c r="BY171" i="18"/>
  <c r="BY177" i="18"/>
  <c r="BY144" i="18"/>
  <c r="BY99" i="18"/>
  <c r="BY110" i="18"/>
  <c r="BY120" i="18"/>
  <c r="BY125" i="18"/>
  <c r="BY96" i="18"/>
  <c r="BY94" i="18"/>
  <c r="BY61" i="18"/>
  <c r="BY85" i="18"/>
  <c r="BY40" i="18"/>
  <c r="BY24" i="18"/>
  <c r="BY52" i="18"/>
  <c r="BY21" i="18"/>
  <c r="BY42" i="18"/>
  <c r="BY327" i="18"/>
  <c r="BY326" i="18"/>
  <c r="BY307" i="18"/>
  <c r="BY309" i="18"/>
  <c r="BY303" i="18"/>
  <c r="BY269" i="18"/>
  <c r="BY265" i="18"/>
  <c r="BY250" i="18"/>
  <c r="BY245" i="18"/>
  <c r="BY260" i="18"/>
  <c r="BY203" i="18"/>
  <c r="BY193" i="18"/>
  <c r="BY211" i="18"/>
  <c r="BY225" i="18"/>
  <c r="BY164" i="18"/>
  <c r="BY162" i="18"/>
  <c r="BY159" i="18"/>
  <c r="BY155" i="18"/>
  <c r="BY130" i="18"/>
  <c r="BY142" i="18"/>
  <c r="BY138" i="18"/>
  <c r="BY106" i="18"/>
  <c r="BY118" i="18"/>
  <c r="BY81" i="18"/>
  <c r="BY89" i="18"/>
  <c r="BY55" i="18"/>
  <c r="BY76" i="18"/>
  <c r="BY28" i="18"/>
  <c r="BY15" i="18"/>
  <c r="BY32" i="18"/>
  <c r="BY27" i="18"/>
  <c r="AM334" i="18"/>
  <c r="AM320" i="18"/>
  <c r="AM297" i="18"/>
  <c r="AM285" i="18"/>
  <c r="AM256" i="18"/>
  <c r="AM252" i="18"/>
  <c r="AM258" i="18"/>
  <c r="AM216" i="18"/>
  <c r="AM196" i="18"/>
  <c r="AM189" i="18"/>
  <c r="AM173" i="18"/>
  <c r="AM188" i="18"/>
  <c r="AM113" i="18"/>
  <c r="AM140" i="18"/>
  <c r="AM145" i="18"/>
  <c r="AM85" i="18"/>
  <c r="AM81" i="18"/>
  <c r="AM77" i="18"/>
  <c r="AM48" i="18"/>
  <c r="AM9" i="18"/>
  <c r="AM24" i="18"/>
  <c r="AM353" i="18"/>
  <c r="AM47" i="18"/>
  <c r="AM347" i="18"/>
  <c r="AM78" i="18"/>
  <c r="AM206" i="18"/>
  <c r="AM199" i="18"/>
  <c r="AM296" i="18"/>
  <c r="AM183" i="18"/>
  <c r="AM74" i="18"/>
  <c r="AM202" i="18"/>
  <c r="AM99" i="18"/>
  <c r="AM340" i="18"/>
  <c r="AM295" i="18"/>
  <c r="AM38" i="18"/>
  <c r="AM166" i="18"/>
  <c r="AM91" i="18"/>
  <c r="AM327" i="18"/>
  <c r="AM23" i="18"/>
  <c r="AM279" i="18"/>
  <c r="AM34" i="18"/>
  <c r="AM162" i="18"/>
  <c r="AM349" i="18"/>
  <c r="AM333" i="18"/>
  <c r="AM314" i="18"/>
  <c r="AM290" i="18"/>
  <c r="AM281" i="18"/>
  <c r="AM282" i="18"/>
  <c r="AM242" i="18"/>
  <c r="AM224" i="18"/>
  <c r="AM236" i="18"/>
  <c r="AM217" i="18"/>
  <c r="AM149" i="18"/>
  <c r="AM172" i="18"/>
  <c r="AM153" i="18"/>
  <c r="AM125" i="18"/>
  <c r="AM108" i="18"/>
  <c r="AM101" i="18"/>
  <c r="AM93" i="18"/>
  <c r="AM53" i="18"/>
  <c r="AM76" i="18"/>
  <c r="AM16" i="18"/>
  <c r="AM41" i="18"/>
  <c r="AM21" i="18"/>
  <c r="AM232" i="18"/>
  <c r="AM155" i="18"/>
  <c r="AM14" i="18"/>
  <c r="AM142" i="18"/>
  <c r="AM59" i="18"/>
  <c r="AM321" i="18"/>
  <c r="AM107" i="18"/>
  <c r="AM10" i="18"/>
  <c r="AM138" i="18"/>
  <c r="AM339" i="18"/>
  <c r="AM255" i="18"/>
  <c r="AM63" i="18"/>
  <c r="AM228" i="18"/>
  <c r="AM102" i="18"/>
  <c r="AM328" i="18"/>
  <c r="AM187" i="18"/>
  <c r="AM275" i="18"/>
  <c r="AM119" i="18"/>
  <c r="AM305" i="18"/>
  <c r="AM98" i="18"/>
  <c r="AM264" i="18"/>
  <c r="AM350" i="18"/>
  <c r="AM322" i="18"/>
  <c r="AM301" i="18"/>
  <c r="AM274" i="18"/>
  <c r="AM270" i="18"/>
  <c r="AM233" i="18"/>
  <c r="AM200" i="18"/>
  <c r="AM208" i="18"/>
  <c r="AM176" i="18"/>
  <c r="AM181" i="18"/>
  <c r="AM100" i="18"/>
  <c r="AM133" i="18"/>
  <c r="AM57" i="18"/>
  <c r="AM92" i="18"/>
  <c r="AM17" i="18"/>
  <c r="AM49" i="18"/>
  <c r="AM225" i="18"/>
  <c r="AM35" i="18"/>
  <c r="AM273" i="18"/>
  <c r="AM158" i="18"/>
  <c r="AM191" i="18"/>
  <c r="AM27" i="18"/>
  <c r="AM26" i="18"/>
  <c r="AM186" i="18"/>
  <c r="AM219" i="18"/>
  <c r="AM71" i="18"/>
  <c r="AM22" i="18"/>
  <c r="AM198" i="18"/>
  <c r="AM195" i="18"/>
  <c r="AM293" i="18"/>
  <c r="AM267" i="18"/>
  <c r="AM114" i="18"/>
  <c r="AM75" i="18"/>
  <c r="AM352" i="18"/>
  <c r="AM313" i="18"/>
  <c r="AM302" i="18"/>
  <c r="AM269" i="18"/>
  <c r="AM272" i="18"/>
  <c r="AM237" i="18"/>
  <c r="AM197" i="18"/>
  <c r="AM205" i="18"/>
  <c r="AM148" i="18"/>
  <c r="AM156" i="18"/>
  <c r="AM112" i="18"/>
  <c r="AM120" i="18"/>
  <c r="AM96" i="18"/>
  <c r="AM89" i="18"/>
  <c r="AM45" i="18"/>
  <c r="AM44" i="18"/>
  <c r="AM244" i="18"/>
  <c r="AM67" i="18"/>
  <c r="AM292" i="18"/>
  <c r="AM174" i="18"/>
  <c r="AM207" i="18"/>
  <c r="AM87" i="18"/>
  <c r="AM42" i="18"/>
  <c r="AM218" i="18"/>
  <c r="AM251" i="18"/>
  <c r="AM151" i="18"/>
  <c r="AM54" i="18"/>
  <c r="AM214" i="18"/>
  <c r="AM203" i="18"/>
  <c r="AM55" i="18"/>
  <c r="AM271" i="18"/>
  <c r="AM130" i="18"/>
  <c r="AM83" i="18"/>
  <c r="AM346" i="18"/>
  <c r="AM345" i="18"/>
  <c r="AM304" i="18"/>
  <c r="AM268" i="18"/>
  <c r="AM265" i="18"/>
  <c r="AM249" i="18"/>
  <c r="AM221" i="18"/>
  <c r="AM192" i="18"/>
  <c r="AM193" i="18"/>
  <c r="AM168" i="18"/>
  <c r="AM109" i="18"/>
  <c r="AM117" i="18"/>
  <c r="AM72" i="18"/>
  <c r="AM80" i="18"/>
  <c r="AM40" i="18"/>
  <c r="AM32" i="18"/>
  <c r="AM319" i="18"/>
  <c r="AM95" i="18"/>
  <c r="AM30" i="18"/>
  <c r="AM190" i="18"/>
  <c r="AM283" i="18"/>
  <c r="AM115" i="18"/>
  <c r="AM58" i="18"/>
  <c r="AM259" i="18"/>
  <c r="AM289" i="18"/>
  <c r="AM159" i="18"/>
  <c r="AM70" i="18"/>
  <c r="AM11" i="18"/>
  <c r="AM211" i="18"/>
  <c r="AM103" i="18"/>
  <c r="AM324" i="18"/>
  <c r="AM146" i="18"/>
  <c r="AM163" i="18"/>
  <c r="AM329" i="18"/>
  <c r="AM316" i="18"/>
  <c r="AM300" i="18"/>
  <c r="AM278" i="18"/>
  <c r="AM246" i="18"/>
  <c r="AM230" i="18"/>
  <c r="AM212" i="18"/>
  <c r="AM180" i="18"/>
  <c r="AM185" i="18"/>
  <c r="AM165" i="18"/>
  <c r="AM137" i="18"/>
  <c r="AM104" i="18"/>
  <c r="AM69" i="18"/>
  <c r="AM64" i="18"/>
  <c r="AM37" i="18"/>
  <c r="AM29" i="18"/>
  <c r="AM222" i="18"/>
  <c r="AM147" i="18"/>
  <c r="AM46" i="18"/>
  <c r="AM323" i="18"/>
  <c r="AM287" i="18"/>
  <c r="AM123" i="18"/>
  <c r="AM90" i="18"/>
  <c r="AM261" i="18"/>
  <c r="AM308" i="18"/>
  <c r="AM311" i="18"/>
  <c r="AM86" i="18"/>
  <c r="AM19" i="18"/>
  <c r="AM257" i="18"/>
  <c r="AM111" i="18"/>
  <c r="AM337" i="18"/>
  <c r="AM178" i="18"/>
  <c r="AM223" i="18"/>
  <c r="AM342" i="18"/>
  <c r="AM332" i="18"/>
  <c r="AM310" i="18"/>
  <c r="AM262" i="18"/>
  <c r="AM266" i="18"/>
  <c r="AM204" i="18"/>
  <c r="AM330" i="18"/>
  <c r="AM326" i="18"/>
  <c r="AM284" i="18"/>
  <c r="AM250" i="18"/>
  <c r="AM254" i="18"/>
  <c r="AM201" i="18"/>
  <c r="AM226" i="18"/>
  <c r="AM152" i="18"/>
  <c r="AM160" i="18"/>
  <c r="AM144" i="18"/>
  <c r="AM121" i="18"/>
  <c r="AM129" i="18"/>
  <c r="AM68" i="18"/>
  <c r="AM97" i="18"/>
  <c r="AM36" i="18"/>
  <c r="AM8" i="18"/>
  <c r="AM229" i="18"/>
  <c r="AM231" i="18"/>
  <c r="AM94" i="18"/>
  <c r="AM15" i="18"/>
  <c r="AM245" i="18"/>
  <c r="AM263" i="18"/>
  <c r="AM122" i="18"/>
  <c r="AM51" i="18"/>
  <c r="AM351" i="18"/>
  <c r="AM299" i="18"/>
  <c r="AM134" i="18"/>
  <c r="AM127" i="18"/>
  <c r="AM248" i="18"/>
  <c r="AM179" i="18"/>
  <c r="AM50" i="18"/>
  <c r="AM210" i="18"/>
  <c r="AM331" i="18"/>
  <c r="AM338" i="18"/>
  <c r="AM317" i="18"/>
  <c r="AM288" i="18"/>
  <c r="AM294" i="18"/>
  <c r="AM240" i="18"/>
  <c r="AM238" i="18"/>
  <c r="AM234" i="18"/>
  <c r="AM164" i="18"/>
  <c r="AM157" i="18"/>
  <c r="AM141" i="18"/>
  <c r="AM105" i="18"/>
  <c r="AM88" i="18"/>
  <c r="AM65" i="18"/>
  <c r="AM73" i="18"/>
  <c r="AM12" i="18"/>
  <c r="AM33" i="18"/>
  <c r="AM307" i="18"/>
  <c r="AM336" i="18"/>
  <c r="AM110" i="18"/>
  <c r="AM131" i="18"/>
  <c r="AM280" i="18"/>
  <c r="AM241" i="18"/>
  <c r="AM154" i="18"/>
  <c r="AM79" i="18"/>
  <c r="AM312" i="18"/>
  <c r="AM303" i="18"/>
  <c r="AM150" i="18"/>
  <c r="AM135" i="18"/>
  <c r="AM277" i="18"/>
  <c r="AM247" i="18"/>
  <c r="AM66" i="18"/>
  <c r="AM344" i="18"/>
  <c r="AM348" i="18"/>
  <c r="AM318" i="18"/>
  <c r="AM306" i="18"/>
  <c r="AM298" i="18"/>
  <c r="AM286" i="18"/>
  <c r="AM253" i="18"/>
  <c r="AM213" i="18"/>
  <c r="AM220" i="18"/>
  <c r="AM161" i="18"/>
  <c r="AM184" i="18"/>
  <c r="AM128" i="18"/>
  <c r="AM136" i="18"/>
  <c r="AM60" i="18"/>
  <c r="AM56" i="18"/>
  <c r="AM20" i="18"/>
  <c r="AM52" i="18"/>
  <c r="AM25" i="18"/>
  <c r="AM309" i="18"/>
  <c r="AM239" i="18"/>
  <c r="AM126" i="18"/>
  <c r="AM139" i="18"/>
  <c r="AM7" i="18"/>
  <c r="AM260" i="18"/>
  <c r="AM170" i="18"/>
  <c r="AM167" i="18"/>
  <c r="AM39" i="18"/>
  <c r="AM6" i="18"/>
  <c r="AM182" i="18"/>
  <c r="AM143" i="18"/>
  <c r="AM291" i="18"/>
  <c r="AM343" i="18"/>
  <c r="AM82" i="18"/>
  <c r="AM43" i="18"/>
  <c r="AM132" i="18"/>
  <c r="AM325" i="18"/>
  <c r="AM31" i="18"/>
  <c r="AM84" i="18"/>
  <c r="AM243" i="18"/>
  <c r="AM276" i="18"/>
  <c r="AM61" i="18"/>
  <c r="AM175" i="18"/>
  <c r="AM171" i="18"/>
  <c r="AM209" i="18"/>
  <c r="AM13" i="18"/>
  <c r="AM106" i="18"/>
  <c r="AM18" i="18"/>
  <c r="AM177" i="18"/>
  <c r="AM28" i="18"/>
  <c r="AM341" i="18"/>
  <c r="AM194" i="18"/>
  <c r="AM169" i="18"/>
  <c r="AM227" i="18"/>
  <c r="AM335" i="18"/>
  <c r="AM315" i="18"/>
  <c r="AM116" i="18"/>
  <c r="AM215" i="18"/>
  <c r="AM235" i="18"/>
  <c r="AM124" i="18"/>
  <c r="AM62" i="18"/>
  <c r="AM118" i="18"/>
  <c r="CO70" i="18"/>
  <c r="CO134" i="18"/>
  <c r="CO198" i="18"/>
  <c r="CO262" i="18"/>
  <c r="CO31" i="18"/>
  <c r="CO95" i="18"/>
  <c r="CO159" i="18"/>
  <c r="CO223" i="18"/>
  <c r="CO287" i="18"/>
  <c r="CO351" i="18"/>
  <c r="CO64" i="18"/>
  <c r="CO128" i="18"/>
  <c r="CO192" i="18"/>
  <c r="CO256" i="18"/>
  <c r="CO320" i="18"/>
  <c r="CO33" i="18"/>
  <c r="CO97" i="18"/>
  <c r="CO161" i="18"/>
  <c r="CO225" i="18"/>
  <c r="CO289" i="18"/>
  <c r="CO353" i="18"/>
  <c r="CO66" i="18"/>
  <c r="CO130" i="18"/>
  <c r="CO194" i="18"/>
  <c r="CO258" i="18"/>
  <c r="CO35" i="18"/>
  <c r="CO99" i="18"/>
  <c r="CO163" i="18"/>
  <c r="CO227" i="18"/>
  <c r="CO291" i="18"/>
  <c r="CO12" i="18"/>
  <c r="CO76" i="18"/>
  <c r="CO140" i="18"/>
  <c r="CO204" i="18"/>
  <c r="CO268" i="18"/>
  <c r="CO332" i="18"/>
  <c r="CO326" i="18"/>
  <c r="CO330" i="18"/>
  <c r="CO333" i="18"/>
  <c r="CO334" i="18"/>
  <c r="CO45" i="18"/>
  <c r="CO53" i="18"/>
  <c r="CO125" i="18"/>
  <c r="CO14" i="18"/>
  <c r="CO78" i="18"/>
  <c r="CO142" i="18"/>
  <c r="CO206" i="18"/>
  <c r="CO270" i="18"/>
  <c r="CO39" i="18"/>
  <c r="CO103" i="18"/>
  <c r="CO167" i="18"/>
  <c r="CO231" i="18"/>
  <c r="CO295" i="18"/>
  <c r="CO8" i="18"/>
  <c r="CO72" i="18"/>
  <c r="CO136" i="18"/>
  <c r="CO200" i="18"/>
  <c r="CO264" i="18"/>
  <c r="CO328" i="18"/>
  <c r="CO41" i="18"/>
  <c r="CO105" i="18"/>
  <c r="CO169" i="18"/>
  <c r="CO233" i="18"/>
  <c r="CO297" i="18"/>
  <c r="CO10" i="18"/>
  <c r="CO74" i="18"/>
  <c r="CO138" i="18"/>
  <c r="CO202" i="18"/>
  <c r="CO266" i="18"/>
  <c r="CO43" i="18"/>
  <c r="CO107" i="18"/>
  <c r="CO171" i="18"/>
  <c r="CO235" i="18"/>
  <c r="CO299" i="18"/>
  <c r="CO20" i="18"/>
  <c r="CO84" i="18"/>
  <c r="CO148" i="18"/>
  <c r="CO212" i="18"/>
  <c r="CO276" i="18"/>
  <c r="CO340" i="18"/>
  <c r="CO349" i="18"/>
  <c r="CO350" i="18"/>
  <c r="CO6" i="18"/>
  <c r="CO37" i="18"/>
  <c r="CO109" i="18"/>
  <c r="CO22" i="18"/>
  <c r="CO86" i="18"/>
  <c r="CO150" i="18"/>
  <c r="CO214" i="18"/>
  <c r="CO278" i="18"/>
  <c r="CO47" i="18"/>
  <c r="CO111" i="18"/>
  <c r="CO175" i="18"/>
  <c r="CO239" i="18"/>
  <c r="CO303" i="18"/>
  <c r="CO16" i="18"/>
  <c r="CO80" i="18"/>
  <c r="CO144" i="18"/>
  <c r="CO208" i="18"/>
  <c r="CO272" i="18"/>
  <c r="CO336" i="18"/>
  <c r="CO49" i="18"/>
  <c r="CO113" i="18"/>
  <c r="CO177" i="18"/>
  <c r="CO241" i="18"/>
  <c r="CO305" i="18"/>
  <c r="CO18" i="18"/>
  <c r="CO82" i="18"/>
  <c r="CO146" i="18"/>
  <c r="CO210" i="18"/>
  <c r="CO274" i="18"/>
  <c r="CO51" i="18"/>
  <c r="CO115" i="18"/>
  <c r="CO179" i="18"/>
  <c r="CO243" i="18"/>
  <c r="CO307" i="18"/>
  <c r="CO28" i="18"/>
  <c r="CO92" i="18"/>
  <c r="CO156" i="18"/>
  <c r="CO220" i="18"/>
  <c r="CO284" i="18"/>
  <c r="CO348" i="18"/>
  <c r="CO13" i="18"/>
  <c r="CO21" i="18"/>
  <c r="CO29" i="18"/>
  <c r="CO101" i="18"/>
  <c r="CO173" i="18"/>
  <c r="CO181" i="18"/>
  <c r="CO253" i="18"/>
  <c r="CO30" i="18"/>
  <c r="CO94" i="18"/>
  <c r="CO158" i="18"/>
  <c r="CO222" i="18"/>
  <c r="CO286" i="18"/>
  <c r="CO55" i="18"/>
  <c r="CO119" i="18"/>
  <c r="CO183" i="18"/>
  <c r="CO247" i="18"/>
  <c r="CO311" i="18"/>
  <c r="CO24" i="18"/>
  <c r="CO88" i="18"/>
  <c r="CO152" i="18"/>
  <c r="CO216" i="18"/>
  <c r="CO280" i="18"/>
  <c r="CO344" i="18"/>
  <c r="CO57" i="18"/>
  <c r="CO121" i="18"/>
  <c r="CO185" i="18"/>
  <c r="CO249" i="18"/>
  <c r="CO313" i="18"/>
  <c r="CO26" i="18"/>
  <c r="CO90" i="18"/>
  <c r="CO38" i="18"/>
  <c r="CO102" i="18"/>
  <c r="CO166" i="18"/>
  <c r="CO230" i="18"/>
  <c r="CO294" i="18"/>
  <c r="CO63" i="18"/>
  <c r="CO127" i="18"/>
  <c r="CO191" i="18"/>
  <c r="CO255" i="18"/>
  <c r="CO319" i="18"/>
  <c r="CO32" i="18"/>
  <c r="CO96" i="18"/>
  <c r="CO160" i="18"/>
  <c r="CO224" i="18"/>
  <c r="CO288" i="18"/>
  <c r="CO352" i="18"/>
  <c r="CO65" i="18"/>
  <c r="CO129" i="18"/>
  <c r="CO193" i="18"/>
  <c r="CO257" i="18"/>
  <c r="CO321" i="18"/>
  <c r="CO34" i="18"/>
  <c r="CO98" i="18"/>
  <c r="CO162" i="18"/>
  <c r="CO226" i="18"/>
  <c r="CO290" i="18"/>
  <c r="CO67" i="18"/>
  <c r="CO131" i="18"/>
  <c r="CO195" i="18"/>
  <c r="CO259" i="18"/>
  <c r="CO323" i="18"/>
  <c r="CO44" i="18"/>
  <c r="CO108" i="18"/>
  <c r="CO172" i="18"/>
  <c r="CO236" i="18"/>
  <c r="CO300" i="18"/>
  <c r="CO133" i="18"/>
  <c r="CO141" i="18"/>
  <c r="CO149" i="18"/>
  <c r="CO157" i="18"/>
  <c r="CO229" i="18"/>
  <c r="CO298" i="18"/>
  <c r="CO301" i="18"/>
  <c r="CO346" i="18"/>
  <c r="CO46" i="18"/>
  <c r="CO110" i="18"/>
  <c r="CO174" i="18"/>
  <c r="CO238" i="18"/>
  <c r="CO7" i="18"/>
  <c r="CO71" i="18"/>
  <c r="CO135" i="18"/>
  <c r="CO199" i="18"/>
  <c r="CO263" i="18"/>
  <c r="CO327" i="18"/>
  <c r="CO40" i="18"/>
  <c r="CO104" i="18"/>
  <c r="CO168" i="18"/>
  <c r="CO232" i="18"/>
  <c r="CO296" i="18"/>
  <c r="CO9" i="18"/>
  <c r="CO73" i="18"/>
  <c r="CO137" i="18"/>
  <c r="CO201" i="18"/>
  <c r="CO265" i="18"/>
  <c r="CO329" i="18"/>
  <c r="CO42" i="18"/>
  <c r="CO106" i="18"/>
  <c r="CO170" i="18"/>
  <c r="CO234" i="18"/>
  <c r="CO11" i="18"/>
  <c r="CO75" i="18"/>
  <c r="CO139" i="18"/>
  <c r="CO203" i="18"/>
  <c r="CO267" i="18"/>
  <c r="CO331" i="18"/>
  <c r="CO52" i="18"/>
  <c r="CO116" i="18"/>
  <c r="CO180" i="18"/>
  <c r="CO244" i="18"/>
  <c r="CO308" i="18"/>
  <c r="CO197" i="18"/>
  <c r="CO205" i="18"/>
  <c r="CO213" i="18"/>
  <c r="CO221" i="18"/>
  <c r="CO293" i="18"/>
  <c r="CO318" i="18"/>
  <c r="CO54" i="18"/>
  <c r="CO118" i="18"/>
  <c r="CO182" i="18"/>
  <c r="CO246" i="18"/>
  <c r="CO15" i="18"/>
  <c r="CO79" i="18"/>
  <c r="CO143" i="18"/>
  <c r="CO207" i="18"/>
  <c r="CO271" i="18"/>
  <c r="CO335" i="18"/>
  <c r="CO48" i="18"/>
  <c r="CO112" i="18"/>
  <c r="CO176" i="18"/>
  <c r="CO240" i="18"/>
  <c r="CO304" i="18"/>
  <c r="CO17" i="18"/>
  <c r="CO81" i="18"/>
  <c r="CO145" i="18"/>
  <c r="CO209" i="18"/>
  <c r="CO273" i="18"/>
  <c r="CO337" i="18"/>
  <c r="CO50" i="18"/>
  <c r="CO114" i="18"/>
  <c r="CO178" i="18"/>
  <c r="CO242" i="18"/>
  <c r="CO19" i="18"/>
  <c r="CO83" i="18"/>
  <c r="CO147" i="18"/>
  <c r="CO211" i="18"/>
  <c r="CO275" i="18"/>
  <c r="CO339" i="18"/>
  <c r="CO60" i="18"/>
  <c r="CO124" i="18"/>
  <c r="CO188" i="18"/>
  <c r="CO252" i="18"/>
  <c r="CO316" i="18"/>
  <c r="CO261" i="18"/>
  <c r="CO269" i="18"/>
  <c r="CO277" i="18"/>
  <c r="CO285" i="18"/>
  <c r="CO317" i="18"/>
  <c r="CO341" i="18"/>
  <c r="CO342" i="18"/>
  <c r="CO215" i="18"/>
  <c r="CO25" i="18"/>
  <c r="CO154" i="18"/>
  <c r="CO123" i="18"/>
  <c r="CO36" i="18"/>
  <c r="CO292" i="18"/>
  <c r="CO93" i="18"/>
  <c r="CO322" i="18"/>
  <c r="CO62" i="18"/>
  <c r="CO279" i="18"/>
  <c r="CO89" i="18"/>
  <c r="CO186" i="18"/>
  <c r="CO155" i="18"/>
  <c r="CO68" i="18"/>
  <c r="CO324" i="18"/>
  <c r="CO314" i="18"/>
  <c r="CO61" i="18"/>
  <c r="CO126" i="18"/>
  <c r="CO343" i="18"/>
  <c r="CO153" i="18"/>
  <c r="CO218" i="18"/>
  <c r="CO187" i="18"/>
  <c r="CO100" i="18"/>
  <c r="CO69" i="18"/>
  <c r="CO165" i="18"/>
  <c r="CO189" i="18"/>
  <c r="CO190" i="18"/>
  <c r="CO56" i="18"/>
  <c r="CO217" i="18"/>
  <c r="CO250" i="18"/>
  <c r="CO219" i="18"/>
  <c r="CO132" i="18"/>
  <c r="CO306" i="18"/>
  <c r="CO338" i="18"/>
  <c r="CO302" i="18"/>
  <c r="CO254" i="18"/>
  <c r="CO120" i="18"/>
  <c r="CO281" i="18"/>
  <c r="CO282" i="18"/>
  <c r="CO251" i="18"/>
  <c r="CO164" i="18"/>
  <c r="CO77" i="18"/>
  <c r="CO237" i="18"/>
  <c r="CO23" i="18"/>
  <c r="CO184" i="18"/>
  <c r="CO345" i="18"/>
  <c r="CO27" i="18"/>
  <c r="CO283" i="18"/>
  <c r="CO196" i="18"/>
  <c r="CO309" i="18"/>
  <c r="CO325" i="18"/>
  <c r="CO87" i="18"/>
  <c r="CO248" i="18"/>
  <c r="CO58" i="18"/>
  <c r="CO59" i="18"/>
  <c r="CO315" i="18"/>
  <c r="CO228" i="18"/>
  <c r="CO85" i="18"/>
  <c r="CO117" i="18"/>
  <c r="CO151" i="18"/>
  <c r="CO312" i="18"/>
  <c r="CO122" i="18"/>
  <c r="CO91" i="18"/>
  <c r="CO347" i="18"/>
  <c r="CO260" i="18"/>
  <c r="CO310" i="18"/>
  <c r="CO245" i="18"/>
  <c r="BH351" i="18"/>
  <c r="BH331" i="18"/>
  <c r="BH333" i="18"/>
  <c r="BH317" i="18"/>
  <c r="BH332" i="18"/>
  <c r="BH318" i="18"/>
  <c r="BH307" i="18"/>
  <c r="BH286" i="18"/>
  <c r="BH280" i="18"/>
  <c r="BH272" i="18"/>
  <c r="BH266" i="18"/>
  <c r="BH274" i="18"/>
  <c r="BH254" i="18"/>
  <c r="BH230" i="18"/>
  <c r="BH238" i="18"/>
  <c r="BH236" i="18"/>
  <c r="BH213" i="18"/>
  <c r="BH215" i="18"/>
  <c r="BH212" i="18"/>
  <c r="BH217" i="18"/>
  <c r="BH194" i="18"/>
  <c r="BH152" i="18"/>
  <c r="BH193" i="18"/>
  <c r="BH169" i="18"/>
  <c r="BH186" i="18"/>
  <c r="BH158" i="18"/>
  <c r="BH141" i="18"/>
  <c r="BH128" i="18"/>
  <c r="BH112" i="18"/>
  <c r="BH139" i="18"/>
  <c r="BH123" i="18"/>
  <c r="BH106" i="18"/>
  <c r="BH75" i="18"/>
  <c r="BH60" i="18"/>
  <c r="BH71" i="18"/>
  <c r="BH70" i="18"/>
  <c r="BH55" i="18"/>
  <c r="BH90" i="18"/>
  <c r="BH42" i="18"/>
  <c r="BH39" i="18"/>
  <c r="BH36" i="18"/>
  <c r="BH29" i="18"/>
  <c r="BH28" i="18"/>
  <c r="BH11" i="18"/>
  <c r="BH353" i="18"/>
  <c r="BH330" i="18"/>
  <c r="BH327" i="18"/>
  <c r="BH313" i="18"/>
  <c r="BH328" i="18"/>
  <c r="BH312" i="18"/>
  <c r="BH306" i="18"/>
  <c r="BH283" i="18"/>
  <c r="BH305" i="18"/>
  <c r="BH269" i="18"/>
  <c r="BH264" i="18"/>
  <c r="BH296" i="18"/>
  <c r="BH263" i="18"/>
  <c r="BH239" i="18"/>
  <c r="BH237" i="18"/>
  <c r="BH228" i="18"/>
  <c r="BH206" i="18"/>
  <c r="BH202" i="18"/>
  <c r="BH198" i="18"/>
  <c r="BH211" i="18"/>
  <c r="BH192" i="18"/>
  <c r="BH190" i="18"/>
  <c r="BH185" i="18"/>
  <c r="BH162" i="18"/>
  <c r="BH181" i="18"/>
  <c r="BH156" i="18"/>
  <c r="BH131" i="18"/>
  <c r="BH115" i="18"/>
  <c r="BH99" i="18"/>
  <c r="BH133" i="18"/>
  <c r="BH117" i="18"/>
  <c r="BH104" i="18"/>
  <c r="BH62" i="18"/>
  <c r="BH96" i="18"/>
  <c r="BH65" i="18"/>
  <c r="BH68" i="18"/>
  <c r="BH97" i="18"/>
  <c r="BH85" i="18"/>
  <c r="BH37" i="18"/>
  <c r="BH33" i="18"/>
  <c r="BH35" i="18"/>
  <c r="BH22" i="18"/>
  <c r="BH24" i="18"/>
  <c r="BH7" i="18"/>
  <c r="BH344" i="18"/>
  <c r="BH348" i="18"/>
  <c r="BH341" i="18"/>
  <c r="BH324" i="18"/>
  <c r="BH321" i="18"/>
  <c r="BH347" i="18"/>
  <c r="BH300" i="18"/>
  <c r="BH282" i="18"/>
  <c r="BH301" i="18"/>
  <c r="BH268" i="18"/>
  <c r="BH257" i="18"/>
  <c r="BH294" i="18"/>
  <c r="BH262" i="18"/>
  <c r="BH259" i="18"/>
  <c r="BH231" i="18"/>
  <c r="BH225" i="18"/>
  <c r="BH204" i="18"/>
  <c r="BH200" i="18"/>
  <c r="BH196" i="18"/>
  <c r="BH205" i="18"/>
  <c r="BH191" i="18"/>
  <c r="BH188" i="18"/>
  <c r="BH178" i="18"/>
  <c r="BH157" i="18"/>
  <c r="BH171" i="18"/>
  <c r="BH183" i="18"/>
  <c r="BH125" i="18"/>
  <c r="BH109" i="18"/>
  <c r="BH142" i="18"/>
  <c r="BH124" i="18"/>
  <c r="BH107" i="18"/>
  <c r="BH134" i="18"/>
  <c r="BH57" i="18"/>
  <c r="BH86" i="18"/>
  <c r="BH58" i="18"/>
  <c r="BH56" i="18"/>
  <c r="BH91" i="18"/>
  <c r="BH78" i="18"/>
  <c r="BH30" i="18"/>
  <c r="BH27" i="18"/>
  <c r="BH23" i="18"/>
  <c r="BH52" i="18"/>
  <c r="BH19" i="18"/>
  <c r="BH8" i="18"/>
  <c r="BH349" i="18"/>
  <c r="BH346" i="18"/>
  <c r="BH335" i="18"/>
  <c r="BH319" i="18"/>
  <c r="BH316" i="18"/>
  <c r="BH309" i="18"/>
  <c r="BH295" i="18"/>
  <c r="BH291" i="18"/>
  <c r="BH290" i="18"/>
  <c r="BH281" i="18"/>
  <c r="BH256" i="18"/>
  <c r="BH289" i="18"/>
  <c r="BH245" i="18"/>
  <c r="BH252" i="18"/>
  <c r="BH258" i="18"/>
  <c r="BH224" i="18"/>
  <c r="BH216" i="18"/>
  <c r="BH221" i="18"/>
  <c r="BH235" i="18"/>
  <c r="BH195" i="18"/>
  <c r="BH182" i="18"/>
  <c r="BH179" i="18"/>
  <c r="BH176" i="18"/>
  <c r="BH147" i="18"/>
  <c r="BH159" i="18"/>
  <c r="BH177" i="18"/>
  <c r="BH118" i="18"/>
  <c r="BH100" i="18"/>
  <c r="BH140" i="18"/>
  <c r="BH110" i="18"/>
  <c r="BH101" i="18"/>
  <c r="BH132" i="18"/>
  <c r="BH98" i="18"/>
  <c r="BH81" i="18"/>
  <c r="BH53" i="18"/>
  <c r="BH92" i="18"/>
  <c r="BH79" i="18"/>
  <c r="BH76" i="18"/>
  <c r="BH25" i="18"/>
  <c r="BH21" i="18"/>
  <c r="BH14" i="18"/>
  <c r="BH44" i="18"/>
  <c r="BH15" i="18"/>
  <c r="BH13" i="18"/>
  <c r="BH336" i="18"/>
  <c r="BH339" i="18"/>
  <c r="BH338" i="18"/>
  <c r="BH314" i="18"/>
  <c r="BH329" i="18"/>
  <c r="BH322" i="18"/>
  <c r="BH292" i="18"/>
  <c r="BH279" i="18"/>
  <c r="BH278" i="18"/>
  <c r="BH273" i="18"/>
  <c r="BH246" i="18"/>
  <c r="BH276" i="18"/>
  <c r="BH249" i="18"/>
  <c r="BH251" i="18"/>
  <c r="BH253" i="18"/>
  <c r="BH207" i="18"/>
  <c r="BH197" i="18"/>
  <c r="BH209" i="18"/>
  <c r="BH232" i="18"/>
  <c r="BH220" i="18"/>
  <c r="BH167" i="18"/>
  <c r="BH166" i="18"/>
  <c r="BH150" i="18"/>
  <c r="BH174" i="18"/>
  <c r="BH184" i="18"/>
  <c r="BH155" i="18"/>
  <c r="BH102" i="18"/>
  <c r="BH137" i="18"/>
  <c r="BH121" i="18"/>
  <c r="BH145" i="18"/>
  <c r="BH129" i="18"/>
  <c r="BH113" i="18"/>
  <c r="BH87" i="18"/>
  <c r="BH59" i="18"/>
  <c r="BH89" i="18"/>
  <c r="BH80" i="18"/>
  <c r="BH66" i="18"/>
  <c r="BH51" i="18"/>
  <c r="BH48" i="18"/>
  <c r="BH16" i="18"/>
  <c r="BH49" i="18"/>
  <c r="BH10" i="18"/>
  <c r="BH6" i="18"/>
  <c r="BH350" i="18"/>
  <c r="BH342" i="18"/>
  <c r="BH326" i="18"/>
  <c r="BH311" i="18"/>
  <c r="BH325" i="18"/>
  <c r="BH299" i="18"/>
  <c r="BH302" i="18"/>
  <c r="BH303" i="18"/>
  <c r="BH271" i="18"/>
  <c r="BH270" i="18"/>
  <c r="BH265" i="18"/>
  <c r="BH261" i="18"/>
  <c r="BH240" i="18"/>
  <c r="BH250" i="18"/>
  <c r="BH243" i="18"/>
  <c r="BH201" i="18"/>
  <c r="BH227" i="18"/>
  <c r="BH199" i="18"/>
  <c r="BH229" i="18"/>
  <c r="BH210" i="18"/>
  <c r="BH161" i="18"/>
  <c r="BH164" i="18"/>
  <c r="BH148" i="18"/>
  <c r="BH172" i="18"/>
  <c r="BH170" i="18"/>
  <c r="BH149" i="18"/>
  <c r="BH144" i="18"/>
  <c r="BH127" i="18"/>
  <c r="BH111" i="18"/>
  <c r="BH138" i="18"/>
  <c r="BH122" i="18"/>
  <c r="BH103" i="18"/>
  <c r="BH74" i="18"/>
  <c r="BH95" i="18"/>
  <c r="BH83" i="18"/>
  <c r="BH67" i="18"/>
  <c r="BH64" i="18"/>
  <c r="BH50" i="18"/>
  <c r="BH40" i="18"/>
  <c r="BH46" i="18"/>
  <c r="BH41" i="18"/>
  <c r="BH31" i="18"/>
  <c r="BH26" i="18"/>
  <c r="BH334" i="18"/>
  <c r="BH337" i="18"/>
  <c r="BH345" i="18"/>
  <c r="BH310" i="18"/>
  <c r="BH320" i="18"/>
  <c r="BH298" i="18"/>
  <c r="BH297" i="18"/>
  <c r="BH304" i="18"/>
  <c r="BH285" i="18"/>
  <c r="BH267" i="18"/>
  <c r="BH288" i="18"/>
  <c r="BH260" i="18"/>
  <c r="BH233" i="18"/>
  <c r="BH244" i="18"/>
  <c r="BH242" i="18"/>
  <c r="BH218" i="18"/>
  <c r="BH226" i="18"/>
  <c r="BH223" i="18"/>
  <c r="BH222" i="18"/>
  <c r="BH208" i="18"/>
  <c r="BH154" i="18"/>
  <c r="BH151" i="18"/>
  <c r="BH175" i="18"/>
  <c r="BH160" i="18"/>
  <c r="BH165" i="18"/>
  <c r="BH146" i="18"/>
  <c r="BH130" i="18"/>
  <c r="BH114" i="18"/>
  <c r="BH105" i="18"/>
  <c r="BH136" i="18"/>
  <c r="BH120" i="18"/>
  <c r="BH88" i="18"/>
  <c r="BH69" i="18"/>
  <c r="BH84" i="18"/>
  <c r="BH77" i="18"/>
  <c r="BH61" i="18"/>
  <c r="BH54" i="18"/>
  <c r="BH45" i="18"/>
  <c r="BH47" i="18"/>
  <c r="BH38" i="18"/>
  <c r="BH34" i="18"/>
  <c r="BH17" i="18"/>
  <c r="BH9" i="18"/>
  <c r="BH323" i="18"/>
  <c r="BH247" i="18"/>
  <c r="BH234" i="18"/>
  <c r="BH116" i="18"/>
  <c r="BH94" i="18"/>
  <c r="BH43" i="18"/>
  <c r="BH315" i="18"/>
  <c r="BH277" i="18"/>
  <c r="BH189" i="18"/>
  <c r="BH143" i="18"/>
  <c r="BH82" i="18"/>
  <c r="BH343" i="18"/>
  <c r="BH248" i="18"/>
  <c r="BH180" i="18"/>
  <c r="BH126" i="18"/>
  <c r="BH73" i="18"/>
  <c r="BH308" i="18"/>
  <c r="BH241" i="18"/>
  <c r="BH173" i="18"/>
  <c r="BH108" i="18"/>
  <c r="BH63" i="18"/>
  <c r="BH293" i="18"/>
  <c r="BH255" i="18"/>
  <c r="BH163" i="18"/>
  <c r="BH135" i="18"/>
  <c r="BH20" i="18"/>
  <c r="BH284" i="18"/>
  <c r="BH219" i="18"/>
  <c r="BH187" i="18"/>
  <c r="BH119" i="18"/>
  <c r="BH18" i="18"/>
  <c r="BH352" i="18"/>
  <c r="BH287" i="18"/>
  <c r="BH203" i="18"/>
  <c r="BH153" i="18"/>
  <c r="BH93" i="18"/>
  <c r="BH12" i="18"/>
  <c r="BH340" i="18"/>
  <c r="BH275" i="18"/>
  <c r="BH214" i="18"/>
  <c r="BH168" i="18"/>
  <c r="BH72" i="18"/>
  <c r="BH32" i="18"/>
  <c r="BV352" i="18"/>
  <c r="BV351" i="18"/>
  <c r="BV349" i="18"/>
  <c r="BV339" i="18"/>
  <c r="BV329" i="18"/>
  <c r="BV308" i="18"/>
  <c r="BV320" i="18"/>
  <c r="BV293" i="18"/>
  <c r="BV313" i="18"/>
  <c r="BV278" i="18"/>
  <c r="BV284" i="18"/>
  <c r="BV249" i="18"/>
  <c r="BV243" i="18"/>
  <c r="BV229" i="18"/>
  <c r="BV240" i="18"/>
  <c r="BV222" i="18"/>
  <c r="BV194" i="18"/>
  <c r="BV218" i="18"/>
  <c r="BV231" i="18"/>
  <c r="BV214" i="18"/>
  <c r="BV198" i="18"/>
  <c r="BV183" i="18"/>
  <c r="BV161" i="18"/>
  <c r="BV151" i="18"/>
  <c r="BV192" i="18"/>
  <c r="BV174" i="18"/>
  <c r="BV153" i="18"/>
  <c r="BV132" i="18"/>
  <c r="BV116" i="18"/>
  <c r="BV143" i="18"/>
  <c r="BV126" i="18"/>
  <c r="BV108" i="18"/>
  <c r="BV91" i="18"/>
  <c r="BV78" i="18"/>
  <c r="BV93" i="18"/>
  <c r="BV72" i="18"/>
  <c r="BV94" i="18"/>
  <c r="BV82" i="18"/>
  <c r="BV32" i="18"/>
  <c r="BV30" i="18"/>
  <c r="BV33" i="18"/>
  <c r="BV26" i="18"/>
  <c r="BV348" i="18"/>
  <c r="BV345" i="18"/>
  <c r="BV344" i="18"/>
  <c r="BV336" i="18"/>
  <c r="BV310" i="18"/>
  <c r="BV318" i="18"/>
  <c r="BV303" i="18"/>
  <c r="BV299" i="18"/>
  <c r="BV274" i="18"/>
  <c r="BV282" i="18"/>
  <c r="BV290" i="18"/>
  <c r="BV266" i="18"/>
  <c r="BV244" i="18"/>
  <c r="BV256" i="18"/>
  <c r="BV263" i="18"/>
  <c r="BV237" i="18"/>
  <c r="BV219" i="18"/>
  <c r="BV190" i="18"/>
  <c r="BV202" i="18"/>
  <c r="BV233" i="18"/>
  <c r="BV170" i="18"/>
  <c r="BV149" i="18"/>
  <c r="BV179" i="18"/>
  <c r="BV176" i="18"/>
  <c r="BV157" i="18"/>
  <c r="BV186" i="18"/>
  <c r="BV120" i="18"/>
  <c r="BV141" i="18"/>
  <c r="BV128" i="18"/>
  <c r="BV112" i="18"/>
  <c r="BV139" i="18"/>
  <c r="BV117" i="18"/>
  <c r="BV64" i="18"/>
  <c r="BV75" i="18"/>
  <c r="BV60" i="18"/>
  <c r="BV71" i="18"/>
  <c r="BV70" i="18"/>
  <c r="BV55" i="18"/>
  <c r="BV50" i="18"/>
  <c r="BV48" i="18"/>
  <c r="BV16" i="18"/>
  <c r="BV350" i="18"/>
  <c r="BV347" i="18"/>
  <c r="BV327" i="18"/>
  <c r="BV321" i="18"/>
  <c r="BV296" i="18"/>
  <c r="BV306" i="18"/>
  <c r="BV291" i="18"/>
  <c r="BV283" i="18"/>
  <c r="BV252" i="18"/>
  <c r="BV242" i="18"/>
  <c r="BV258" i="18"/>
  <c r="BV248" i="18"/>
  <c r="BV228" i="18"/>
  <c r="BV204" i="18"/>
  <c r="BV236" i="18"/>
  <c r="BV196" i="18"/>
  <c r="BV155" i="18"/>
  <c r="BV166" i="18"/>
  <c r="BV175" i="18"/>
  <c r="BV146" i="18"/>
  <c r="BV104" i="18"/>
  <c r="BV102" i="18"/>
  <c r="BV114" i="18"/>
  <c r="BV124" i="18"/>
  <c r="BV79" i="18"/>
  <c r="BV88" i="18"/>
  <c r="BV86" i="18"/>
  <c r="BV89" i="18"/>
  <c r="BV61" i="18"/>
  <c r="BV42" i="18"/>
  <c r="BV27" i="18"/>
  <c r="BV35" i="18"/>
  <c r="BV31" i="18"/>
  <c r="BV6" i="18"/>
  <c r="BV341" i="18"/>
  <c r="BV337" i="18"/>
  <c r="BV326" i="18"/>
  <c r="BV316" i="18"/>
  <c r="BV297" i="18"/>
  <c r="BV300" i="18"/>
  <c r="BV289" i="18"/>
  <c r="BV272" i="18"/>
  <c r="BV257" i="18"/>
  <c r="BV265" i="18"/>
  <c r="BV253" i="18"/>
  <c r="BV241" i="18"/>
  <c r="BV225" i="18"/>
  <c r="BV188" i="18"/>
  <c r="BV221" i="18"/>
  <c r="BV189" i="18"/>
  <c r="BV182" i="18"/>
  <c r="BV164" i="18"/>
  <c r="BV169" i="18"/>
  <c r="BV181" i="18"/>
  <c r="BV134" i="18"/>
  <c r="BV144" i="18"/>
  <c r="BV99" i="18"/>
  <c r="BV110" i="18"/>
  <c r="BV73" i="18"/>
  <c r="BV62" i="18"/>
  <c r="BV81" i="18"/>
  <c r="BV83" i="18"/>
  <c r="BV49" i="18"/>
  <c r="BV37" i="18"/>
  <c r="BV21" i="18"/>
  <c r="BV23" i="18"/>
  <c r="BV17" i="18"/>
  <c r="BV340" i="18"/>
  <c r="BV332" i="18"/>
  <c r="BV335" i="18"/>
  <c r="BV312" i="18"/>
  <c r="BV319" i="18"/>
  <c r="BV292" i="18"/>
  <c r="BV279" i="18"/>
  <c r="BV269" i="18"/>
  <c r="BV247" i="18"/>
  <c r="BV261" i="18"/>
  <c r="BV251" i="18"/>
  <c r="BV217" i="18"/>
  <c r="BV224" i="18"/>
  <c r="BV216" i="18"/>
  <c r="BV209" i="18"/>
  <c r="BV184" i="18"/>
  <c r="BV180" i="18"/>
  <c r="BV145" i="18"/>
  <c r="BV162" i="18"/>
  <c r="BV171" i="18"/>
  <c r="BV119" i="18"/>
  <c r="BV130" i="18"/>
  <c r="BV142" i="18"/>
  <c r="BV138" i="18"/>
  <c r="BV66" i="18"/>
  <c r="BV57" i="18"/>
  <c r="BV59" i="18"/>
  <c r="BV77" i="18"/>
  <c r="BV52" i="18"/>
  <c r="BV25" i="18"/>
  <c r="BV18" i="18"/>
  <c r="BV14" i="18"/>
  <c r="BV28" i="18"/>
  <c r="BV346" i="18"/>
  <c r="BV328" i="18"/>
  <c r="BV324" i="18"/>
  <c r="BV315" i="18"/>
  <c r="BV307" i="18"/>
  <c r="BV288" i="18"/>
  <c r="BV280" i="18"/>
  <c r="BV268" i="18"/>
  <c r="BV246" i="18"/>
  <c r="BV235" i="18"/>
  <c r="BV250" i="18"/>
  <c r="BV211" i="18"/>
  <c r="BV207" i="18"/>
  <c r="BV203" i="18"/>
  <c r="BV199" i="18"/>
  <c r="BV165" i="18"/>
  <c r="BV167" i="18"/>
  <c r="BV185" i="18"/>
  <c r="BV147" i="18"/>
  <c r="BV159" i="18"/>
  <c r="BV113" i="18"/>
  <c r="BV115" i="18"/>
  <c r="BV140" i="18"/>
  <c r="BV136" i="18"/>
  <c r="BV54" i="18"/>
  <c r="BV98" i="18"/>
  <c r="BV95" i="18"/>
  <c r="BV68" i="18"/>
  <c r="BV44" i="18"/>
  <c r="BV20" i="18"/>
  <c r="BV46" i="18"/>
  <c r="BV12" i="18"/>
  <c r="BV19" i="18"/>
  <c r="BV342" i="18"/>
  <c r="BV334" i="18"/>
  <c r="BV323" i="18"/>
  <c r="BV314" i="18"/>
  <c r="BV311" i="18"/>
  <c r="BV285" i="18"/>
  <c r="BV277" i="18"/>
  <c r="BV275" i="18"/>
  <c r="BV238" i="18"/>
  <c r="BV234" i="18"/>
  <c r="BV255" i="18"/>
  <c r="BV205" i="18"/>
  <c r="BV201" i="18"/>
  <c r="BV227" i="18"/>
  <c r="BV193" i="18"/>
  <c r="BV158" i="18"/>
  <c r="BV154" i="18"/>
  <c r="BV178" i="18"/>
  <c r="BV195" i="18"/>
  <c r="BV135" i="18"/>
  <c r="BV103" i="18"/>
  <c r="BV109" i="18"/>
  <c r="BV121" i="18"/>
  <c r="BV123" i="18"/>
  <c r="BV90" i="18"/>
  <c r="BV87" i="18"/>
  <c r="BV84" i="18"/>
  <c r="BV56" i="18"/>
  <c r="BV10" i="18"/>
  <c r="BV7" i="18"/>
  <c r="BV38" i="18"/>
  <c r="BV41" i="18"/>
  <c r="BV22" i="18"/>
  <c r="BV353" i="18"/>
  <c r="BV331" i="18"/>
  <c r="BV322" i="18"/>
  <c r="BV309" i="18"/>
  <c r="BV305" i="18"/>
  <c r="BV298" i="18"/>
  <c r="BV276" i="18"/>
  <c r="BV273" i="18"/>
  <c r="BV260" i="18"/>
  <c r="BV232" i="18"/>
  <c r="BV245" i="18"/>
  <c r="BV220" i="18"/>
  <c r="BV191" i="18"/>
  <c r="BV226" i="18"/>
  <c r="BV230" i="18"/>
  <c r="BV156" i="18"/>
  <c r="BV152" i="18"/>
  <c r="BV163" i="18"/>
  <c r="BV187" i="18"/>
  <c r="BV129" i="18"/>
  <c r="BV131" i="18"/>
  <c r="BV100" i="18"/>
  <c r="BV111" i="18"/>
  <c r="BV107" i="18"/>
  <c r="BV85" i="18"/>
  <c r="BV74" i="18"/>
  <c r="BV65" i="18"/>
  <c r="BV92" i="18"/>
  <c r="BV51" i="18"/>
  <c r="BV40" i="18"/>
  <c r="BV36" i="18"/>
  <c r="BV13" i="18"/>
  <c r="BV9" i="18"/>
  <c r="BV343" i="18"/>
  <c r="BV330" i="18"/>
  <c r="BV325" i="18"/>
  <c r="BV304" i="18"/>
  <c r="BV301" i="18"/>
  <c r="BV294" i="18"/>
  <c r="BV271" i="18"/>
  <c r="BV270" i="18"/>
  <c r="BV259" i="18"/>
  <c r="BV267" i="18"/>
  <c r="BV239" i="18"/>
  <c r="BV210" i="18"/>
  <c r="BV213" i="18"/>
  <c r="BV215" i="18"/>
  <c r="BV223" i="18"/>
  <c r="BV177" i="18"/>
  <c r="BV197" i="18"/>
  <c r="BV150" i="18"/>
  <c r="BV172" i="18"/>
  <c r="BV122" i="18"/>
  <c r="BV125" i="18"/>
  <c r="BV137" i="18"/>
  <c r="BV105" i="18"/>
  <c r="BV101" i="18"/>
  <c r="BV76" i="18"/>
  <c r="BV69" i="18"/>
  <c r="BV58" i="18"/>
  <c r="BV80" i="18"/>
  <c r="BV43" i="18"/>
  <c r="BV47" i="18"/>
  <c r="BV24" i="18"/>
  <c r="BV34" i="18"/>
  <c r="BV11" i="18"/>
  <c r="BV338" i="18"/>
  <c r="BV333" i="18"/>
  <c r="BV317" i="18"/>
  <c r="BV302" i="18"/>
  <c r="BV295" i="18"/>
  <c r="BV281" i="18"/>
  <c r="BV286" i="18"/>
  <c r="BV287" i="18"/>
  <c r="BV254" i="18"/>
  <c r="BV264" i="18"/>
  <c r="BV262" i="18"/>
  <c r="BV208" i="18"/>
  <c r="BV206" i="18"/>
  <c r="BV200" i="18"/>
  <c r="BV212" i="18"/>
  <c r="BV168" i="18"/>
  <c r="BV173" i="18"/>
  <c r="BV148" i="18"/>
  <c r="BV160" i="18"/>
  <c r="BV106" i="18"/>
  <c r="BV118" i="18"/>
  <c r="BV127" i="18"/>
  <c r="BV133" i="18"/>
  <c r="BV97" i="18"/>
  <c r="BV63" i="18"/>
  <c r="BV96" i="18"/>
  <c r="BV53" i="18"/>
  <c r="BV67" i="18"/>
  <c r="BV45" i="18"/>
  <c r="BV39" i="18"/>
  <c r="BV15" i="18"/>
  <c r="BV29" i="18"/>
  <c r="BV8" i="18"/>
  <c r="BD340" i="18"/>
  <c r="BD328" i="18"/>
  <c r="BD318" i="18"/>
  <c r="BD324" i="18"/>
  <c r="BD314" i="18"/>
  <c r="BD330" i="18"/>
  <c r="BD295" i="18"/>
  <c r="BD286" i="18"/>
  <c r="BD265" i="18"/>
  <c r="BD260" i="18"/>
  <c r="BD268" i="18"/>
  <c r="BD257" i="18"/>
  <c r="BD258" i="18"/>
  <c r="BD245" i="18"/>
  <c r="BD230" i="18"/>
  <c r="BD214" i="18"/>
  <c r="BD222" i="18"/>
  <c r="BD208" i="18"/>
  <c r="BD201" i="18"/>
  <c r="BD227" i="18"/>
  <c r="BD160" i="18"/>
  <c r="BD170" i="18"/>
  <c r="BD168" i="18"/>
  <c r="BD154" i="18"/>
  <c r="BD178" i="18"/>
  <c r="BD157" i="18"/>
  <c r="BD145" i="18"/>
  <c r="BD129" i="18"/>
  <c r="BD113" i="18"/>
  <c r="BD144" i="18"/>
  <c r="BD127" i="18"/>
  <c r="BD111" i="18"/>
  <c r="BD56" i="18"/>
  <c r="BD91" i="18"/>
  <c r="BD78" i="18"/>
  <c r="BD93" i="18"/>
  <c r="BD72" i="18"/>
  <c r="BD46" i="18"/>
  <c r="BD52" i="18"/>
  <c r="BD345" i="18"/>
  <c r="BD347" i="18"/>
  <c r="BD342" i="18"/>
  <c r="BD341" i="18"/>
  <c r="BD331" i="18"/>
  <c r="BD317" i="18"/>
  <c r="BD309" i="18"/>
  <c r="BD290" i="18"/>
  <c r="BD291" i="18"/>
  <c r="BD285" i="18"/>
  <c r="BD278" i="18"/>
  <c r="BD270" i="18"/>
  <c r="BD241" i="18"/>
  <c r="BD237" i="18"/>
  <c r="BD248" i="18"/>
  <c r="BD235" i="18"/>
  <c r="BD223" i="18"/>
  <c r="BD195" i="18"/>
  <c r="BD225" i="18"/>
  <c r="BD204" i="18"/>
  <c r="BD200" i="18"/>
  <c r="BD159" i="18"/>
  <c r="BD190" i="18"/>
  <c r="BD182" i="18"/>
  <c r="BD166" i="18"/>
  <c r="BD148" i="18"/>
  <c r="BD124" i="18"/>
  <c r="BD117" i="18"/>
  <c r="BD104" i="18"/>
  <c r="BD125" i="18"/>
  <c r="BD109" i="18"/>
  <c r="BD142" i="18"/>
  <c r="BD83" i="18"/>
  <c r="BD67" i="18"/>
  <c r="BD64" i="18"/>
  <c r="BD75" i="18"/>
  <c r="BD60" i="18"/>
  <c r="BD71" i="18"/>
  <c r="BD12" i="18"/>
  <c r="BD336" i="18"/>
  <c r="BD344" i="18"/>
  <c r="BD333" i="18"/>
  <c r="BD306" i="18"/>
  <c r="BD307" i="18"/>
  <c r="BD294" i="18"/>
  <c r="BD289" i="18"/>
  <c r="BD281" i="18"/>
  <c r="BD266" i="18"/>
  <c r="BD255" i="18"/>
  <c r="BD236" i="18"/>
  <c r="BD232" i="18"/>
  <c r="BD217" i="18"/>
  <c r="BD228" i="18"/>
  <c r="BD203" i="18"/>
  <c r="BD186" i="18"/>
  <c r="BD156" i="18"/>
  <c r="BD167" i="18"/>
  <c r="BD176" i="18"/>
  <c r="BD133" i="18"/>
  <c r="BD101" i="18"/>
  <c r="BD103" i="18"/>
  <c r="BD115" i="18"/>
  <c r="BD126" i="18"/>
  <c r="BD92" i="18"/>
  <c r="BD66" i="18"/>
  <c r="BD57" i="18"/>
  <c r="BD59" i="18"/>
  <c r="BD14" i="18"/>
  <c r="BD43" i="18"/>
  <c r="BD48" i="18"/>
  <c r="BD21" i="18"/>
  <c r="BD31" i="18"/>
  <c r="BD9" i="18"/>
  <c r="BD352" i="18"/>
  <c r="BD339" i="18"/>
  <c r="BD327" i="18"/>
  <c r="BD300" i="18"/>
  <c r="BD305" i="18"/>
  <c r="BD303" i="18"/>
  <c r="BD293" i="18"/>
  <c r="BD271" i="18"/>
  <c r="BD264" i="18"/>
  <c r="BD253" i="18"/>
  <c r="BD249" i="18"/>
  <c r="BD221" i="18"/>
  <c r="BD211" i="18"/>
  <c r="BD224" i="18"/>
  <c r="BD197" i="18"/>
  <c r="BD181" i="18"/>
  <c r="BD188" i="18"/>
  <c r="BD161" i="18"/>
  <c r="BD163" i="18"/>
  <c r="BD110" i="18"/>
  <c r="BD135" i="18"/>
  <c r="BD141" i="18"/>
  <c r="BD100" i="18"/>
  <c r="BD121" i="18"/>
  <c r="BD82" i="18"/>
  <c r="BD54" i="18"/>
  <c r="BD98" i="18"/>
  <c r="BD95" i="18"/>
  <c r="BD49" i="18"/>
  <c r="BD50" i="18"/>
  <c r="BD40" i="18"/>
  <c r="BD18" i="18"/>
  <c r="BD24" i="18"/>
  <c r="BD11" i="18"/>
  <c r="BD350" i="18"/>
  <c r="BD353" i="18"/>
  <c r="BD323" i="18"/>
  <c r="BD321" i="18"/>
  <c r="BD301" i="18"/>
  <c r="BD283" i="18"/>
  <c r="BD274" i="18"/>
  <c r="BD272" i="18"/>
  <c r="BD256" i="18"/>
  <c r="BD238" i="18"/>
  <c r="BD240" i="18"/>
  <c r="BD209" i="18"/>
  <c r="BD205" i="18"/>
  <c r="BD219" i="18"/>
  <c r="BD226" i="18"/>
  <c r="BD171" i="18"/>
  <c r="BD183" i="18"/>
  <c r="BD152" i="18"/>
  <c r="BD150" i="18"/>
  <c r="BD108" i="18"/>
  <c r="BD122" i="18"/>
  <c r="BD131" i="18"/>
  <c r="BD143" i="18"/>
  <c r="BD105" i="18"/>
  <c r="BD80" i="18"/>
  <c r="BD90" i="18"/>
  <c r="BD87" i="18"/>
  <c r="BD84" i="18"/>
  <c r="BD41" i="18"/>
  <c r="BD45" i="18"/>
  <c r="BD28" i="18"/>
  <c r="BD16" i="18"/>
  <c r="BD17" i="18"/>
  <c r="BD335" i="18"/>
  <c r="BD320" i="18"/>
  <c r="BD313" i="18"/>
  <c r="BD310" i="18"/>
  <c r="BD308" i="18"/>
  <c r="BD282" i="18"/>
  <c r="BD277" i="18"/>
  <c r="BD269" i="18"/>
  <c r="BD247" i="18"/>
  <c r="BD231" i="18"/>
  <c r="BD233" i="18"/>
  <c r="BD199" i="18"/>
  <c r="BD189" i="18"/>
  <c r="BD207" i="18"/>
  <c r="BD215" i="18"/>
  <c r="BD153" i="18"/>
  <c r="BD177" i="18"/>
  <c r="BD179" i="18"/>
  <c r="BD175" i="18"/>
  <c r="BD146" i="18"/>
  <c r="BD120" i="18"/>
  <c r="BD118" i="18"/>
  <c r="BD137" i="18"/>
  <c r="BD94" i="18"/>
  <c r="BD61" i="18"/>
  <c r="BD85" i="18"/>
  <c r="BD74" i="18"/>
  <c r="BD65" i="18"/>
  <c r="BD34" i="18"/>
  <c r="BD42" i="18"/>
  <c r="BD19" i="18"/>
  <c r="BD36" i="18"/>
  <c r="BD15" i="18"/>
  <c r="BD349" i="18"/>
  <c r="BD338" i="18"/>
  <c r="BD312" i="18"/>
  <c r="BD334" i="18"/>
  <c r="BD299" i="18"/>
  <c r="BD280" i="18"/>
  <c r="BD304" i="18"/>
  <c r="BD276" i="18"/>
  <c r="BD275" i="18"/>
  <c r="BD246" i="18"/>
  <c r="BD263" i="18"/>
  <c r="BD259" i="18"/>
  <c r="BD229" i="18"/>
  <c r="BD220" i="18"/>
  <c r="BD218" i="18"/>
  <c r="BD202" i="18"/>
  <c r="BD191" i="18"/>
  <c r="BD155" i="18"/>
  <c r="BD173" i="18"/>
  <c r="BD169" i="18"/>
  <c r="BD138" i="18"/>
  <c r="BD106" i="18"/>
  <c r="BD116" i="18"/>
  <c r="BD114" i="18"/>
  <c r="BD89" i="18"/>
  <c r="BD55" i="18"/>
  <c r="BD76" i="18"/>
  <c r="BD69" i="18"/>
  <c r="BD58" i="18"/>
  <c r="BD44" i="18"/>
  <c r="BD37" i="18"/>
  <c r="BD47" i="18"/>
  <c r="BD7" i="18"/>
  <c r="BD26" i="18"/>
  <c r="BD351" i="18"/>
  <c r="BD332" i="18"/>
  <c r="BD326" i="18"/>
  <c r="BD325" i="18"/>
  <c r="BD298" i="18"/>
  <c r="BD302" i="18"/>
  <c r="BD284" i="18"/>
  <c r="BD261" i="18"/>
  <c r="BD288" i="18"/>
  <c r="BD251" i="18"/>
  <c r="BD262" i="18"/>
  <c r="BD252" i="18"/>
  <c r="BD212" i="18"/>
  <c r="BD210" i="18"/>
  <c r="BD213" i="18"/>
  <c r="BD187" i="18"/>
  <c r="BD184" i="18"/>
  <c r="BD348" i="18"/>
  <c r="BD329" i="18"/>
  <c r="BD322" i="18"/>
  <c r="BD319" i="18"/>
  <c r="BD316" i="18"/>
  <c r="BD296" i="18"/>
  <c r="BD279" i="18"/>
  <c r="BD254" i="18"/>
  <c r="BD273" i="18"/>
  <c r="BD250" i="18"/>
  <c r="BD243" i="18"/>
  <c r="BD239" i="18"/>
  <c r="BD198" i="18"/>
  <c r="BD194" i="18"/>
  <c r="BD206" i="18"/>
  <c r="BD174" i="18"/>
  <c r="BD165" i="18"/>
  <c r="BD193" i="18"/>
  <c r="BD151" i="18"/>
  <c r="BD147" i="18"/>
  <c r="BD123" i="18"/>
  <c r="BD132" i="18"/>
  <c r="BD130" i="18"/>
  <c r="BD99" i="18"/>
  <c r="BD70" i="18"/>
  <c r="BD79" i="18"/>
  <c r="BD88" i="18"/>
  <c r="BD86" i="18"/>
  <c r="BD35" i="18"/>
  <c r="BD10" i="18"/>
  <c r="BD25" i="18"/>
  <c r="BD33" i="18"/>
  <c r="BD13" i="18"/>
  <c r="BD6" i="18"/>
  <c r="BD315" i="18"/>
  <c r="BD234" i="18"/>
  <c r="BD164" i="18"/>
  <c r="BD102" i="18"/>
  <c r="BD63" i="18"/>
  <c r="BD30" i="18"/>
  <c r="BD311" i="18"/>
  <c r="BD196" i="18"/>
  <c r="BD185" i="18"/>
  <c r="BD128" i="18"/>
  <c r="BD62" i="18"/>
  <c r="BD20" i="18"/>
  <c r="BD287" i="18"/>
  <c r="BD192" i="18"/>
  <c r="BD162" i="18"/>
  <c r="BD112" i="18"/>
  <c r="BD96" i="18"/>
  <c r="BD39" i="18"/>
  <c r="BD297" i="18"/>
  <c r="BD216" i="18"/>
  <c r="BD139" i="18"/>
  <c r="BD140" i="18"/>
  <c r="BD81" i="18"/>
  <c r="BD27" i="18"/>
  <c r="BD292" i="18"/>
  <c r="BD172" i="18"/>
  <c r="BD136" i="18"/>
  <c r="BD77" i="18"/>
  <c r="BD53" i="18"/>
  <c r="BD29" i="18"/>
  <c r="BD343" i="18"/>
  <c r="BD267" i="18"/>
  <c r="BD158" i="18"/>
  <c r="BD107" i="18"/>
  <c r="BD68" i="18"/>
  <c r="BD23" i="18"/>
  <c r="BD8" i="18"/>
  <c r="BD346" i="18"/>
  <c r="BD244" i="18"/>
  <c r="BD149" i="18"/>
  <c r="BD134" i="18"/>
  <c r="BD97" i="18"/>
  <c r="BD32" i="18"/>
  <c r="BD22" i="18"/>
  <c r="BD337" i="18"/>
  <c r="BD242" i="18"/>
  <c r="BD180" i="18"/>
  <c r="BD119" i="18"/>
  <c r="BD73" i="18"/>
  <c r="BD51" i="18"/>
  <c r="BD38" i="18"/>
  <c r="BX353" i="18"/>
  <c r="BX330" i="18"/>
  <c r="BX341" i="18"/>
  <c r="BX313" i="18"/>
  <c r="BX328" i="18"/>
  <c r="BX312" i="18"/>
  <c r="BX306" i="18"/>
  <c r="BX283" i="18"/>
  <c r="BX350" i="18"/>
  <c r="BX342" i="18"/>
  <c r="BX325" i="18"/>
  <c r="BX311" i="18"/>
  <c r="BX329" i="18"/>
  <c r="BX299" i="18"/>
  <c r="BX292" i="18"/>
  <c r="BX279" i="18"/>
  <c r="BX336" i="18"/>
  <c r="BX333" i="18"/>
  <c r="BX319" i="18"/>
  <c r="BX316" i="18"/>
  <c r="BX307" i="18"/>
  <c r="BX282" i="18"/>
  <c r="BX290" i="18"/>
  <c r="BX281" i="18"/>
  <c r="BX257" i="18"/>
  <c r="BX289" i="18"/>
  <c r="BX251" i="18"/>
  <c r="BX253" i="18"/>
  <c r="BX238" i="18"/>
  <c r="BX224" i="18"/>
  <c r="BX229" i="18"/>
  <c r="BX202" i="18"/>
  <c r="BX198" i="18"/>
  <c r="BX205" i="18"/>
  <c r="BX191" i="18"/>
  <c r="BX188" i="18"/>
  <c r="BX185" i="18"/>
  <c r="BX162" i="18"/>
  <c r="BX171" i="18"/>
  <c r="BX183" i="18"/>
  <c r="BX118" i="18"/>
  <c r="BX100" i="18"/>
  <c r="BX140" i="18"/>
  <c r="BX124" i="18"/>
  <c r="BX101" i="18"/>
  <c r="BX132" i="18"/>
  <c r="BX98" i="18"/>
  <c r="BX81" i="18"/>
  <c r="BX53" i="18"/>
  <c r="BX92" i="18"/>
  <c r="BX79" i="18"/>
  <c r="BX76" i="18"/>
  <c r="BX25" i="18"/>
  <c r="BX21" i="18"/>
  <c r="BX14" i="18"/>
  <c r="BX44" i="18"/>
  <c r="BX24" i="18"/>
  <c r="BX13" i="18"/>
  <c r="BX348" i="18"/>
  <c r="BX327" i="18"/>
  <c r="BX315" i="18"/>
  <c r="BX347" i="18"/>
  <c r="BX324" i="18"/>
  <c r="BX291" i="18"/>
  <c r="BX287" i="18"/>
  <c r="BX275" i="18"/>
  <c r="BX256" i="18"/>
  <c r="BX277" i="18"/>
  <c r="BX250" i="18"/>
  <c r="BX239" i="18"/>
  <c r="BX237" i="18"/>
  <c r="BX219" i="18"/>
  <c r="BX216" i="18"/>
  <c r="BX200" i="18"/>
  <c r="BX196" i="18"/>
  <c r="BX195" i="18"/>
  <c r="BX182" i="18"/>
  <c r="BX179" i="18"/>
  <c r="BX178" i="18"/>
  <c r="BX157" i="18"/>
  <c r="BX159" i="18"/>
  <c r="BX177" i="18"/>
  <c r="BX116" i="18"/>
  <c r="BX143" i="18"/>
  <c r="BX126" i="18"/>
  <c r="BX110" i="18"/>
  <c r="BX135" i="18"/>
  <c r="BX119" i="18"/>
  <c r="BX93" i="18"/>
  <c r="BX72" i="18"/>
  <c r="BX94" i="18"/>
  <c r="BX82" i="18"/>
  <c r="BX73" i="18"/>
  <c r="BX63" i="18"/>
  <c r="BX20" i="18"/>
  <c r="BX18" i="18"/>
  <c r="BX12" i="18"/>
  <c r="BX32" i="18"/>
  <c r="BX19" i="18"/>
  <c r="BX334" i="18"/>
  <c r="BX335" i="18"/>
  <c r="BX314" i="18"/>
  <c r="BX320" i="18"/>
  <c r="BX300" i="18"/>
  <c r="BX284" i="18"/>
  <c r="BX278" i="18"/>
  <c r="BX294" i="18"/>
  <c r="BX247" i="18"/>
  <c r="BX276" i="18"/>
  <c r="BX244" i="18"/>
  <c r="BX263" i="18"/>
  <c r="BX231" i="18"/>
  <c r="BX207" i="18"/>
  <c r="BX203" i="18"/>
  <c r="BX221" i="18"/>
  <c r="BX235" i="18"/>
  <c r="BX189" i="18"/>
  <c r="BX180" i="18"/>
  <c r="BX173" i="18"/>
  <c r="BX176" i="18"/>
  <c r="BX147" i="18"/>
  <c r="BX153" i="18"/>
  <c r="BX168" i="18"/>
  <c r="BX102" i="18"/>
  <c r="BX137" i="18"/>
  <c r="BX121" i="18"/>
  <c r="BX108" i="18"/>
  <c r="BX129" i="18"/>
  <c r="BX113" i="18"/>
  <c r="BX87" i="18"/>
  <c r="BX59" i="18"/>
  <c r="BX89" i="18"/>
  <c r="BX80" i="18"/>
  <c r="BX66" i="18"/>
  <c r="BX51" i="18"/>
  <c r="BX48" i="18"/>
  <c r="BX16" i="18"/>
  <c r="BX49" i="18"/>
  <c r="BX10" i="18"/>
  <c r="BX15" i="18"/>
  <c r="BX331" i="18"/>
  <c r="BX323" i="18"/>
  <c r="BX310" i="18"/>
  <c r="BX318" i="18"/>
  <c r="BX295" i="18"/>
  <c r="BX303" i="18"/>
  <c r="BX271" i="18"/>
  <c r="BX273" i="18"/>
  <c r="BX246" i="18"/>
  <c r="BX261" i="18"/>
  <c r="BX240" i="18"/>
  <c r="BX262" i="18"/>
  <c r="BX243" i="18"/>
  <c r="BX201" i="18"/>
  <c r="BX197" i="18"/>
  <c r="BX214" i="18"/>
  <c r="BX234" i="18"/>
  <c r="BX220" i="18"/>
  <c r="BX167" i="18"/>
  <c r="BX166" i="18"/>
  <c r="BX163" i="18"/>
  <c r="BX174" i="18"/>
  <c r="BX184" i="18"/>
  <c r="BX155" i="18"/>
  <c r="BX144" i="18"/>
  <c r="BX127" i="18"/>
  <c r="BX111" i="18"/>
  <c r="BX138" i="18"/>
  <c r="BX122" i="18"/>
  <c r="BX103" i="18"/>
  <c r="BX74" i="18"/>
  <c r="BX95" i="18"/>
  <c r="BX83" i="18"/>
  <c r="BX67" i="18"/>
  <c r="BX64" i="18"/>
  <c r="BX50" i="18"/>
  <c r="BX40" i="18"/>
  <c r="BX46" i="18"/>
  <c r="BX41" i="18"/>
  <c r="BX43" i="18"/>
  <c r="BX9" i="18"/>
  <c r="BX340" i="18"/>
  <c r="BX345" i="18"/>
  <c r="BX343" i="18"/>
  <c r="BX339" i="18"/>
  <c r="BX293" i="18"/>
  <c r="BX304" i="18"/>
  <c r="BX285" i="18"/>
  <c r="BX270" i="18"/>
  <c r="BX265" i="18"/>
  <c r="BX260" i="18"/>
  <c r="BX233" i="18"/>
  <c r="BX245" i="18"/>
  <c r="BX242" i="18"/>
  <c r="BX218" i="18"/>
  <c r="BX187" i="18"/>
  <c r="BX209" i="18"/>
  <c r="BX232" i="18"/>
  <c r="BX210" i="18"/>
  <c r="BX161" i="18"/>
  <c r="BX164" i="18"/>
  <c r="BX150" i="18"/>
  <c r="BX172" i="18"/>
  <c r="BX170" i="18"/>
  <c r="BX149" i="18"/>
  <c r="BX130" i="18"/>
  <c r="BX114" i="18"/>
  <c r="BX105" i="18"/>
  <c r="BX136" i="18"/>
  <c r="BX120" i="18"/>
  <c r="BX88" i="18"/>
  <c r="BX69" i="18"/>
  <c r="BX84" i="18"/>
  <c r="BX77" i="18"/>
  <c r="BX61" i="18"/>
  <c r="BX54" i="18"/>
  <c r="BX45" i="18"/>
  <c r="BX47" i="18"/>
  <c r="BX38" i="18"/>
  <c r="BX34" i="18"/>
  <c r="BX7" i="18"/>
  <c r="BX26" i="18"/>
  <c r="BX351" i="18"/>
  <c r="BX352" i="18"/>
  <c r="BX322" i="18"/>
  <c r="BX332" i="18"/>
  <c r="BX309" i="18"/>
  <c r="BX302" i="18"/>
  <c r="BX280" i="18"/>
  <c r="BX272" i="18"/>
  <c r="BX267" i="18"/>
  <c r="BX296" i="18"/>
  <c r="BX254" i="18"/>
  <c r="BX230" i="18"/>
  <c r="BX241" i="18"/>
  <c r="BX236" i="18"/>
  <c r="BX213" i="18"/>
  <c r="BX227" i="18"/>
  <c r="BX199" i="18"/>
  <c r="BX222" i="18"/>
  <c r="BX208" i="18"/>
  <c r="BX154" i="18"/>
  <c r="BX151" i="18"/>
  <c r="BX148" i="18"/>
  <c r="BX160" i="18"/>
  <c r="BX165" i="18"/>
  <c r="BX141" i="18"/>
  <c r="BX128" i="18"/>
  <c r="BX112" i="18"/>
  <c r="BX146" i="18"/>
  <c r="BX123" i="18"/>
  <c r="BX106" i="18"/>
  <c r="BX75" i="18"/>
  <c r="BX60" i="18"/>
  <c r="BX71" i="18"/>
  <c r="BX70" i="18"/>
  <c r="BX55" i="18"/>
  <c r="BX90" i="18"/>
  <c r="BX42" i="18"/>
  <c r="BX39" i="18"/>
  <c r="BX36" i="18"/>
  <c r="BX29" i="18"/>
  <c r="BX31" i="18"/>
  <c r="BX11" i="18"/>
  <c r="BX344" i="18"/>
  <c r="BX346" i="18"/>
  <c r="BX317" i="18"/>
  <c r="BX326" i="18"/>
  <c r="BX308" i="18"/>
  <c r="BX297" i="18"/>
  <c r="BX305" i="18"/>
  <c r="BX269" i="18"/>
  <c r="BX266" i="18"/>
  <c r="BX288" i="18"/>
  <c r="BX259" i="18"/>
  <c r="BX258" i="18"/>
  <c r="BX248" i="18"/>
  <c r="BX228" i="18"/>
  <c r="BX206" i="18"/>
  <c r="BX226" i="18"/>
  <c r="BX223" i="18"/>
  <c r="BX217" i="18"/>
  <c r="BX194" i="18"/>
  <c r="BX152" i="18"/>
  <c r="BX145" i="18"/>
  <c r="BX175" i="18"/>
  <c r="BX186" i="18"/>
  <c r="BX158" i="18"/>
  <c r="BX131" i="18"/>
  <c r="BX115" i="18"/>
  <c r="BX99" i="18"/>
  <c r="BX139" i="18"/>
  <c r="BX117" i="18"/>
  <c r="BX104" i="18"/>
  <c r="BX62" i="18"/>
  <c r="BX96" i="18"/>
  <c r="BX65" i="18"/>
  <c r="BX68" i="18"/>
  <c r="BX97" i="18"/>
  <c r="BX85" i="18"/>
  <c r="BX37" i="18"/>
  <c r="BX33" i="18"/>
  <c r="BX35" i="18"/>
  <c r="BX22" i="18"/>
  <c r="BX17" i="18"/>
  <c r="BX8" i="18"/>
  <c r="BX349" i="18"/>
  <c r="BX338" i="18"/>
  <c r="BX337" i="18"/>
  <c r="BX321" i="18"/>
  <c r="BX298" i="18"/>
  <c r="BX286" i="18"/>
  <c r="BX301" i="18"/>
  <c r="BX268" i="18"/>
  <c r="BX264" i="18"/>
  <c r="BX274" i="18"/>
  <c r="BX252" i="18"/>
  <c r="BX255" i="18"/>
  <c r="BX249" i="18"/>
  <c r="BX225" i="18"/>
  <c r="BX204" i="18"/>
  <c r="BX215" i="18"/>
  <c r="BX212" i="18"/>
  <c r="BX211" i="18"/>
  <c r="BX192" i="18"/>
  <c r="BX190" i="18"/>
  <c r="BX193" i="18"/>
  <c r="BX169" i="18"/>
  <c r="BX181" i="18"/>
  <c r="BX156" i="18"/>
  <c r="BX125" i="18"/>
  <c r="BX109" i="18"/>
  <c r="BX142" i="18"/>
  <c r="BX133" i="18"/>
  <c r="BX107" i="18"/>
  <c r="BX134" i="18"/>
  <c r="BX57" i="18"/>
  <c r="BX86" i="18"/>
  <c r="BX58" i="18"/>
  <c r="BX56" i="18"/>
  <c r="BX91" i="18"/>
  <c r="BX78" i="18"/>
  <c r="BX30" i="18"/>
  <c r="BX27" i="18"/>
  <c r="BX23" i="18"/>
  <c r="BX52" i="18"/>
  <c r="BX28" i="18"/>
  <c r="BX6" i="18"/>
  <c r="AV345" i="18"/>
  <c r="AV334" i="18"/>
  <c r="AV322" i="18"/>
  <c r="AV300" i="18"/>
  <c r="AV290" i="18"/>
  <c r="AV274" i="18"/>
  <c r="AV249" i="18"/>
  <c r="AV265" i="18"/>
  <c r="AV240" i="18"/>
  <c r="AV205" i="18"/>
  <c r="AV213" i="18"/>
  <c r="AV226" i="18"/>
  <c r="AV197" i="18"/>
  <c r="AV154" i="18"/>
  <c r="AV190" i="18"/>
  <c r="AV122" i="18"/>
  <c r="AV102" i="18"/>
  <c r="AV126" i="18"/>
  <c r="AV85" i="18"/>
  <c r="AV62" i="18"/>
  <c r="AV77" i="18"/>
  <c r="AV45" i="18"/>
  <c r="AV46" i="18"/>
  <c r="AV17" i="18"/>
  <c r="AV264" i="18"/>
  <c r="AV71" i="18"/>
  <c r="AV199" i="18"/>
  <c r="AV232" i="18"/>
  <c r="AV88" i="18"/>
  <c r="AV216" i="18"/>
  <c r="AV11" i="18"/>
  <c r="AV139" i="18"/>
  <c r="AV245" i="18"/>
  <c r="AV92" i="18"/>
  <c r="AV220" i="18"/>
  <c r="AV15" i="18"/>
  <c r="AV143" i="18"/>
  <c r="AV267" i="18"/>
  <c r="AV112" i="18"/>
  <c r="AV331" i="18"/>
  <c r="AV99" i="18"/>
  <c r="AV257" i="18"/>
  <c r="AV52" i="18"/>
  <c r="AV346" i="18"/>
  <c r="AV318" i="18"/>
  <c r="AV314" i="18"/>
  <c r="AV320" i="18"/>
  <c r="AV284" i="18"/>
  <c r="AV278" i="18"/>
  <c r="AV295" i="18"/>
  <c r="AV259" i="18"/>
  <c r="AV253" i="18"/>
  <c r="AV210" i="18"/>
  <c r="AV218" i="18"/>
  <c r="AV193" i="18"/>
  <c r="AV149" i="18"/>
  <c r="AV178" i="18"/>
  <c r="AV153" i="18"/>
  <c r="AV134" i="18"/>
  <c r="AV114" i="18"/>
  <c r="AV101" i="18"/>
  <c r="AV78" i="18"/>
  <c r="AV86" i="18"/>
  <c r="AV61" i="18"/>
  <c r="AV42" i="18"/>
  <c r="AV6" i="18"/>
  <c r="AV305" i="18"/>
  <c r="AV7" i="18"/>
  <c r="AV135" i="18"/>
  <c r="AV353" i="18"/>
  <c r="AV24" i="18"/>
  <c r="AV152" i="18"/>
  <c r="AV235" i="18"/>
  <c r="AV75" i="18"/>
  <c r="AV203" i="18"/>
  <c r="AV28" i="18"/>
  <c r="AV156" i="18"/>
  <c r="AV261" i="18"/>
  <c r="AV79" i="18"/>
  <c r="AV207" i="18"/>
  <c r="AV48" i="18"/>
  <c r="AV176" i="18"/>
  <c r="AV35" i="18"/>
  <c r="AV163" i="18"/>
  <c r="AV293" i="18"/>
  <c r="AV116" i="18"/>
  <c r="AV339" i="18"/>
  <c r="AV317" i="18"/>
  <c r="AV307" i="18"/>
  <c r="AV286" i="18"/>
  <c r="AV247" i="18"/>
  <c r="AV236" i="18"/>
  <c r="AV231" i="18"/>
  <c r="AV233" i="18"/>
  <c r="AV202" i="18"/>
  <c r="AV182" i="18"/>
  <c r="AV162" i="18"/>
  <c r="AV141" i="18"/>
  <c r="AV142" i="18"/>
  <c r="AV66" i="18"/>
  <c r="AV74" i="18"/>
  <c r="AV34" i="18"/>
  <c r="AV38" i="18"/>
  <c r="AV14" i="18"/>
  <c r="AV39" i="18"/>
  <c r="AV215" i="18"/>
  <c r="AV8" i="18"/>
  <c r="AV184" i="18"/>
  <c r="AV27" i="18"/>
  <c r="AV187" i="18"/>
  <c r="AV60" i="18"/>
  <c r="AV241" i="18"/>
  <c r="AV63" i="18"/>
  <c r="AV308" i="18"/>
  <c r="AV128" i="18"/>
  <c r="AV19" i="18"/>
  <c r="AV195" i="18"/>
  <c r="AV68" i="18"/>
  <c r="AV212" i="18"/>
  <c r="AV329" i="18"/>
  <c r="AV311" i="18"/>
  <c r="AV313" i="18"/>
  <c r="AV282" i="18"/>
  <c r="AV275" i="18"/>
  <c r="AV246" i="18"/>
  <c r="AV217" i="18"/>
  <c r="AV230" i="18"/>
  <c r="AV214" i="18"/>
  <c r="AV173" i="18"/>
  <c r="AV181" i="18"/>
  <c r="AV125" i="18"/>
  <c r="AV133" i="18"/>
  <c r="AV54" i="18"/>
  <c r="AV65" i="18"/>
  <c r="AV22" i="18"/>
  <c r="AV26" i="18"/>
  <c r="AV324" i="18"/>
  <c r="AV55" i="18"/>
  <c r="AV225" i="18"/>
  <c r="AV40" i="18"/>
  <c r="AV200" i="18"/>
  <c r="AV43" i="18"/>
  <c r="AV219" i="18"/>
  <c r="AV76" i="18"/>
  <c r="AV260" i="18"/>
  <c r="AV95" i="18"/>
  <c r="AV340" i="18"/>
  <c r="AV144" i="18"/>
  <c r="AV51" i="18"/>
  <c r="AV211" i="18"/>
  <c r="AV84" i="18"/>
  <c r="AV330" i="18"/>
  <c r="AV342" i="18"/>
  <c r="AV298" i="18"/>
  <c r="AV294" i="18"/>
  <c r="AV268" i="18"/>
  <c r="AV254" i="18"/>
  <c r="AV198" i="18"/>
  <c r="AV227" i="18"/>
  <c r="AV186" i="18"/>
  <c r="AV189" i="18"/>
  <c r="AV174" i="18"/>
  <c r="AV118" i="18"/>
  <c r="AV145" i="18"/>
  <c r="AV90" i="18"/>
  <c r="AV53" i="18"/>
  <c r="AV37" i="18"/>
  <c r="AV9" i="18"/>
  <c r="AV337" i="18"/>
  <c r="AV87" i="18"/>
  <c r="AV244" i="18"/>
  <c r="AV56" i="18"/>
  <c r="AV336" i="18"/>
  <c r="AV59" i="18"/>
  <c r="AV321" i="18"/>
  <c r="AV108" i="18"/>
  <c r="AV315" i="18"/>
  <c r="AV111" i="18"/>
  <c r="AV312" i="18"/>
  <c r="AV160" i="18"/>
  <c r="AV67" i="18"/>
  <c r="AV276" i="18"/>
  <c r="AV100" i="18"/>
  <c r="AV352" i="18"/>
  <c r="AV327" i="18"/>
  <c r="AV333" i="18"/>
  <c r="AV304" i="18"/>
  <c r="AV288" i="18"/>
  <c r="AV285" i="18"/>
  <c r="AV252" i="18"/>
  <c r="AV222" i="18"/>
  <c r="AV206" i="18"/>
  <c r="AV165" i="18"/>
  <c r="AV185" i="18"/>
  <c r="AV146" i="18"/>
  <c r="AV109" i="18"/>
  <c r="AV117" i="18"/>
  <c r="AV57" i="18"/>
  <c r="AV89" i="18"/>
  <c r="AV25" i="18"/>
  <c r="AV41" i="18"/>
  <c r="AV283" i="18"/>
  <c r="AV103" i="18"/>
  <c r="AV299" i="18"/>
  <c r="AV72" i="18"/>
  <c r="AV273" i="18"/>
  <c r="AV91" i="18"/>
  <c r="AV251" i="18"/>
  <c r="AV124" i="18"/>
  <c r="AV341" i="18"/>
  <c r="AV127" i="18"/>
  <c r="AV16" i="18"/>
  <c r="AV192" i="18"/>
  <c r="AV83" i="18"/>
  <c r="AV248" i="18"/>
  <c r="AV132" i="18"/>
  <c r="AV350" i="18"/>
  <c r="AV326" i="18"/>
  <c r="AV316" i="18"/>
  <c r="AV279" i="18"/>
  <c r="AV272" i="18"/>
  <c r="AV270" i="18"/>
  <c r="AV266" i="18"/>
  <c r="AV224" i="18"/>
  <c r="AV237" i="18"/>
  <c r="AV177" i="18"/>
  <c r="AV166" i="18"/>
  <c r="AV138" i="18"/>
  <c r="AV137" i="18"/>
  <c r="AV110" i="18"/>
  <c r="AV93" i="18"/>
  <c r="AV58" i="18"/>
  <c r="AV50" i="18"/>
  <c r="AV29" i="18"/>
  <c r="AV344" i="18"/>
  <c r="AV119" i="18"/>
  <c r="AV347" i="18"/>
  <c r="AV104" i="18"/>
  <c r="AV292" i="18"/>
  <c r="AV107" i="18"/>
  <c r="AV280" i="18"/>
  <c r="AV140" i="18"/>
  <c r="AV255" i="18"/>
  <c r="AV159" i="18"/>
  <c r="AV32" i="18"/>
  <c r="AV208" i="18"/>
  <c r="AV115" i="18"/>
  <c r="AV277" i="18"/>
  <c r="AV148" i="18"/>
  <c r="AV348" i="18"/>
  <c r="AV338" i="18"/>
  <c r="AV306" i="18"/>
  <c r="AV301" i="18"/>
  <c r="AV269" i="18"/>
  <c r="AV281" i="18"/>
  <c r="AV263" i="18"/>
  <c r="AV201" i="18"/>
  <c r="AV238" i="18"/>
  <c r="AV170" i="18"/>
  <c r="AV169" i="18"/>
  <c r="AV129" i="18"/>
  <c r="AV130" i="18"/>
  <c r="AV97" i="18"/>
  <c r="AV69" i="18"/>
  <c r="AV94" i="18"/>
  <c r="AV33" i="18"/>
  <c r="AV10" i="18"/>
  <c r="AV223" i="18"/>
  <c r="AV151" i="18"/>
  <c r="AV229" i="18"/>
  <c r="AV120" i="18"/>
  <c r="AV325" i="18"/>
  <c r="AV123" i="18"/>
  <c r="AV296" i="18"/>
  <c r="AV172" i="18"/>
  <c r="AV303" i="18"/>
  <c r="AV175" i="18"/>
  <c r="AV64" i="18"/>
  <c r="AV228" i="18"/>
  <c r="AV131" i="18"/>
  <c r="AV319" i="18"/>
  <c r="AV164" i="18"/>
  <c r="AV349" i="18"/>
  <c r="AV332" i="18"/>
  <c r="AV310" i="18"/>
  <c r="AV291" i="18"/>
  <c r="AV262" i="18"/>
  <c r="AV243" i="18"/>
  <c r="AV256" i="18"/>
  <c r="AV194" i="18"/>
  <c r="AV221" i="18"/>
  <c r="AV158" i="18"/>
  <c r="AV157" i="18"/>
  <c r="AV113" i="18"/>
  <c r="AV121" i="18"/>
  <c r="AV82" i="18"/>
  <c r="AV98" i="18"/>
  <c r="AV70" i="18"/>
  <c r="AV21" i="18"/>
  <c r="AV13" i="18"/>
  <c r="AV351" i="18"/>
  <c r="AV167" i="18"/>
  <c r="AV309" i="18"/>
  <c r="AV136" i="18"/>
  <c r="AV239" i="18"/>
  <c r="AV155" i="18"/>
  <c r="AV12" i="18"/>
  <c r="AV188" i="18"/>
  <c r="AV31" i="18"/>
  <c r="AV191" i="18"/>
  <c r="AV80" i="18"/>
  <c r="AV328" i="18"/>
  <c r="AV147" i="18"/>
  <c r="AV20" i="18"/>
  <c r="AV180" i="18"/>
  <c r="AV343" i="18"/>
  <c r="AV323" i="18"/>
  <c r="AV302" i="18"/>
  <c r="AV297" i="18"/>
  <c r="AV250" i="18"/>
  <c r="AV242" i="18"/>
  <c r="AV258" i="18"/>
  <c r="AV234" i="18"/>
  <c r="AV209" i="18"/>
  <c r="AV161" i="18"/>
  <c r="AV150" i="18"/>
  <c r="AV106" i="18"/>
  <c r="AV105" i="18"/>
  <c r="AV73" i="18"/>
  <c r="AV81" i="18"/>
  <c r="AV49" i="18"/>
  <c r="AV18" i="18"/>
  <c r="AV30" i="18"/>
  <c r="AV23" i="18"/>
  <c r="AV183" i="18"/>
  <c r="AV287" i="18"/>
  <c r="AV168" i="18"/>
  <c r="AV335" i="18"/>
  <c r="AV171" i="18"/>
  <c r="AV44" i="18"/>
  <c r="AV204" i="18"/>
  <c r="AV47" i="18"/>
  <c r="AV289" i="18"/>
  <c r="AV96" i="18"/>
  <c r="AV271" i="18"/>
  <c r="AV179" i="18"/>
  <c r="AV36" i="18"/>
  <c r="AV196" i="18"/>
  <c r="AL349" i="18"/>
  <c r="AL327" i="18"/>
  <c r="AL334" i="18"/>
  <c r="AL297" i="18"/>
  <c r="AL286" i="18"/>
  <c r="AL291" i="18"/>
  <c r="AL253" i="18"/>
  <c r="AL231" i="18"/>
  <c r="AL222" i="18"/>
  <c r="AL206" i="18"/>
  <c r="AL226" i="18"/>
  <c r="AL182" i="18"/>
  <c r="AL150" i="18"/>
  <c r="AL181" i="18"/>
  <c r="AL125" i="18"/>
  <c r="AL126" i="18"/>
  <c r="AL101" i="18"/>
  <c r="AL62" i="18"/>
  <c r="AL65" i="18"/>
  <c r="AL61" i="18"/>
  <c r="AL25" i="18"/>
  <c r="AL13" i="18"/>
  <c r="AL244" i="18"/>
  <c r="AL265" i="18"/>
  <c r="AL112" i="18"/>
  <c r="AL235" i="18"/>
  <c r="AL277" i="18"/>
  <c r="AL63" i="18"/>
  <c r="AL127" i="18"/>
  <c r="AL191" i="18"/>
  <c r="AL68" i="18"/>
  <c r="AL196" i="18"/>
  <c r="AL328" i="18"/>
  <c r="AL292" i="18"/>
  <c r="AL40" i="18"/>
  <c r="AL168" i="18"/>
  <c r="AL296" i="18"/>
  <c r="AL51" i="18"/>
  <c r="AL115" i="18"/>
  <c r="AL179" i="18"/>
  <c r="AL345" i="18"/>
  <c r="AL124" i="18"/>
  <c r="AL257" i="18"/>
  <c r="AL351" i="18"/>
  <c r="AL333" i="18"/>
  <c r="AL318" i="18"/>
  <c r="AL330" i="18"/>
  <c r="AL298" i="18"/>
  <c r="AL282" i="18"/>
  <c r="AL274" i="18"/>
  <c r="AL246" i="18"/>
  <c r="AL250" i="18"/>
  <c r="AL217" i="18"/>
  <c r="AL190" i="18"/>
  <c r="AL198" i="18"/>
  <c r="AL161" i="18"/>
  <c r="AL194" i="18"/>
  <c r="AL153" i="18"/>
  <c r="AL118" i="18"/>
  <c r="AL121" i="18"/>
  <c r="AL97" i="18"/>
  <c r="AL57" i="18"/>
  <c r="AL58" i="18"/>
  <c r="AL49" i="18"/>
  <c r="AL33" i="18"/>
  <c r="AL6" i="18"/>
  <c r="AL276" i="18"/>
  <c r="AL287" i="18"/>
  <c r="AL128" i="18"/>
  <c r="AL312" i="18"/>
  <c r="AL7" i="18"/>
  <c r="AL71" i="18"/>
  <c r="AL135" i="18"/>
  <c r="AL199" i="18"/>
  <c r="AL84" i="18"/>
  <c r="AL212" i="18"/>
  <c r="AL341" i="18"/>
  <c r="AL324" i="18"/>
  <c r="AL56" i="18"/>
  <c r="AL184" i="18"/>
  <c r="AL309" i="18"/>
  <c r="AL59" i="18"/>
  <c r="AL123" i="18"/>
  <c r="AL187" i="18"/>
  <c r="AL12" i="18"/>
  <c r="AL140" i="18"/>
  <c r="AL289" i="18"/>
  <c r="AL352" i="18"/>
  <c r="AL338" i="18"/>
  <c r="AL326" i="18"/>
  <c r="AL304" i="18"/>
  <c r="AL279" i="18"/>
  <c r="AL269" i="18"/>
  <c r="AL238" i="18"/>
  <c r="AL259" i="18"/>
  <c r="AL205" i="18"/>
  <c r="AL202" i="18"/>
  <c r="AL189" i="18"/>
  <c r="AL154" i="18"/>
  <c r="AL169" i="18"/>
  <c r="AL129" i="18"/>
  <c r="AL102" i="18"/>
  <c r="AL105" i="18"/>
  <c r="AL73" i="18"/>
  <c r="AL98" i="18"/>
  <c r="AL53" i="18"/>
  <c r="AL10" i="18"/>
  <c r="AL21" i="18"/>
  <c r="AL22" i="18"/>
  <c r="AL308" i="18"/>
  <c r="AL16" i="18"/>
  <c r="AL144" i="18"/>
  <c r="AL239" i="18"/>
  <c r="AL15" i="18"/>
  <c r="AL79" i="18"/>
  <c r="AL143" i="18"/>
  <c r="AL207" i="18"/>
  <c r="AL100" i="18"/>
  <c r="AL241" i="18"/>
  <c r="AL255" i="18"/>
  <c r="AL229" i="18"/>
  <c r="AL72" i="18"/>
  <c r="AL200" i="18"/>
  <c r="AL344" i="18"/>
  <c r="AL67" i="18"/>
  <c r="AL131" i="18"/>
  <c r="AL195" i="18"/>
  <c r="AL28" i="18"/>
  <c r="AL156" i="18"/>
  <c r="AL321" i="18"/>
  <c r="AL346" i="18"/>
  <c r="AL322" i="18"/>
  <c r="AL317" i="18"/>
  <c r="AL300" i="18"/>
  <c r="AL307" i="18"/>
  <c r="AL263" i="18"/>
  <c r="AL256" i="18"/>
  <c r="AL258" i="18"/>
  <c r="AL224" i="18"/>
  <c r="AL221" i="18"/>
  <c r="AL170" i="18"/>
  <c r="AL197" i="18"/>
  <c r="AL162" i="18"/>
  <c r="AL122" i="18"/>
  <c r="AL130" i="18"/>
  <c r="AL133" i="18"/>
  <c r="AL66" i="18"/>
  <c r="AL93" i="18"/>
  <c r="AL94" i="18"/>
  <c r="AL50" i="18"/>
  <c r="AL18" i="18"/>
  <c r="AL41" i="18"/>
  <c r="AL340" i="18"/>
  <c r="AL32" i="18"/>
  <c r="AL160" i="18"/>
  <c r="AL252" i="18"/>
  <c r="AL23" i="18"/>
  <c r="AL87" i="18"/>
  <c r="AL151" i="18"/>
  <c r="AL215" i="18"/>
  <c r="AL116" i="18"/>
  <c r="AL273" i="18"/>
  <c r="AL268" i="18"/>
  <c r="AL267" i="18"/>
  <c r="AL88" i="18"/>
  <c r="AL216" i="18"/>
  <c r="AL11" i="18"/>
  <c r="AL75" i="18"/>
  <c r="AL139" i="18"/>
  <c r="AL203" i="18"/>
  <c r="AL44" i="18"/>
  <c r="AL172" i="18"/>
  <c r="AL232" i="18"/>
  <c r="AL336" i="18"/>
  <c r="AL323" i="18"/>
  <c r="AL310" i="18"/>
  <c r="AL302" i="18"/>
  <c r="AL288" i="18"/>
  <c r="AL254" i="18"/>
  <c r="AL247" i="18"/>
  <c r="AL230" i="18"/>
  <c r="AL210" i="18"/>
  <c r="AL214" i="18"/>
  <c r="AL165" i="18"/>
  <c r="AL173" i="18"/>
  <c r="AL157" i="18"/>
  <c r="AL106" i="18"/>
  <c r="AL109" i="18"/>
  <c r="AL110" i="18"/>
  <c r="AL54" i="18"/>
  <c r="AL74" i="18"/>
  <c r="AL89" i="18"/>
  <c r="AL45" i="18"/>
  <c r="AL46" i="18"/>
  <c r="AL34" i="18"/>
  <c r="AL248" i="18"/>
  <c r="AL48" i="18"/>
  <c r="AL176" i="18"/>
  <c r="AL313" i="18"/>
  <c r="AL31" i="18"/>
  <c r="AL95" i="18"/>
  <c r="AL159" i="18"/>
  <c r="AL223" i="18"/>
  <c r="AL132" i="18"/>
  <c r="AL305" i="18"/>
  <c r="AL281" i="18"/>
  <c r="AL233" i="18"/>
  <c r="AL104" i="18"/>
  <c r="AL245" i="18"/>
  <c r="AL19" i="18"/>
  <c r="AL83" i="18"/>
  <c r="AL147" i="18"/>
  <c r="AL211" i="18"/>
  <c r="AL60" i="18"/>
  <c r="AL188" i="18"/>
  <c r="AL261" i="18"/>
  <c r="AL348" i="18"/>
  <c r="AL350" i="18"/>
  <c r="AL320" i="18"/>
  <c r="AL314" i="18"/>
  <c r="AL290" i="18"/>
  <c r="AL285" i="18"/>
  <c r="AL278" i="18"/>
  <c r="AL243" i="18"/>
  <c r="AL262" i="18"/>
  <c r="AL201" i="18"/>
  <c r="AL209" i="18"/>
  <c r="AL158" i="18"/>
  <c r="AL166" i="18"/>
  <c r="AL174" i="18"/>
  <c r="AL134" i="18"/>
  <c r="AL137" i="18"/>
  <c r="AL145" i="18"/>
  <c r="AL90" i="18"/>
  <c r="AL69" i="18"/>
  <c r="AL77" i="18"/>
  <c r="AL42" i="18"/>
  <c r="AL38" i="18"/>
  <c r="AL9" i="18"/>
  <c r="AL299" i="18"/>
  <c r="AL64" i="18"/>
  <c r="AL192" i="18"/>
  <c r="AL335" i="18"/>
  <c r="AL39" i="18"/>
  <c r="AL103" i="18"/>
  <c r="AL167" i="18"/>
  <c r="AL20" i="18"/>
  <c r="AL148" i="18"/>
  <c r="AL337" i="18"/>
  <c r="AL303" i="18"/>
  <c r="AL316" i="18"/>
  <c r="AL120" i="18"/>
  <c r="AL280" i="18"/>
  <c r="AL27" i="18"/>
  <c r="AL91" i="18"/>
  <c r="AL155" i="18"/>
  <c r="AL219" i="18"/>
  <c r="AL76" i="18"/>
  <c r="AL204" i="18"/>
  <c r="AL283" i="18"/>
  <c r="AL343" i="18"/>
  <c r="AL342" i="18"/>
  <c r="AL329" i="18"/>
  <c r="AL306" i="18"/>
  <c r="AL295" i="18"/>
  <c r="AL275" i="18"/>
  <c r="AL270" i="18"/>
  <c r="AL242" i="18"/>
  <c r="AL237" i="18"/>
  <c r="AL218" i="18"/>
  <c r="AL193" i="18"/>
  <c r="AL177" i="18"/>
  <c r="AL185" i="18"/>
  <c r="AL146" i="18"/>
  <c r="AL113" i="18"/>
  <c r="AL114" i="18"/>
  <c r="AL138" i="18"/>
  <c r="AL85" i="18"/>
  <c r="AL86" i="18"/>
  <c r="AL70" i="18"/>
  <c r="AL37" i="18"/>
  <c r="AL26" i="18"/>
  <c r="AL29" i="18"/>
  <c r="AL325" i="18"/>
  <c r="AL80" i="18"/>
  <c r="AL208" i="18"/>
  <c r="AL251" i="18"/>
  <c r="AL47" i="18"/>
  <c r="AL111" i="18"/>
  <c r="AL175" i="18"/>
  <c r="AL36" i="18"/>
  <c r="AL164" i="18"/>
  <c r="AL293" i="18"/>
  <c r="AL228" i="18"/>
  <c r="AL8" i="18"/>
  <c r="AL136" i="18"/>
  <c r="AL331" i="18"/>
  <c r="AL35" i="18"/>
  <c r="AL99" i="18"/>
  <c r="AL163" i="18"/>
  <c r="AL284" i="18"/>
  <c r="AL92" i="18"/>
  <c r="AL220" i="18"/>
  <c r="AL236" i="18"/>
  <c r="CB348" i="18"/>
  <c r="CB328" i="18"/>
  <c r="CB327" i="18"/>
  <c r="CB324" i="18"/>
  <c r="CB300" i="18"/>
  <c r="CB307" i="18"/>
  <c r="CB310" i="18"/>
  <c r="CB282" i="18"/>
  <c r="CB265" i="18"/>
  <c r="CB293" i="18"/>
  <c r="CB285" i="18"/>
  <c r="CB247" i="18"/>
  <c r="CB245" i="18"/>
  <c r="CB236" i="18"/>
  <c r="CB244" i="18"/>
  <c r="CB212" i="18"/>
  <c r="CB189" i="18"/>
  <c r="CB232" i="18"/>
  <c r="CB213" i="18"/>
  <c r="CB226" i="18"/>
  <c r="CB186" i="18"/>
  <c r="CB158" i="18"/>
  <c r="CB180" i="18"/>
  <c r="CB164" i="18"/>
  <c r="CB150" i="18"/>
  <c r="CB147" i="18"/>
  <c r="CB123" i="18"/>
  <c r="CB106" i="18"/>
  <c r="CB141" i="18"/>
  <c r="CB128" i="18"/>
  <c r="CB112" i="18"/>
  <c r="CB94" i="18"/>
  <c r="CB82" i="18"/>
  <c r="CB73" i="18"/>
  <c r="CB63" i="18"/>
  <c r="CB74" i="18"/>
  <c r="CB95" i="18"/>
  <c r="CB23" i="18"/>
  <c r="CB32" i="18"/>
  <c r="CB30" i="18"/>
  <c r="CB39" i="18"/>
  <c r="CB24" i="18"/>
  <c r="CB6" i="18"/>
  <c r="CB349" i="18"/>
  <c r="CB338" i="18"/>
  <c r="CB339" i="18"/>
  <c r="CB326" i="18"/>
  <c r="CB323" i="18"/>
  <c r="CB321" i="18"/>
  <c r="CB297" i="18"/>
  <c r="CB308" i="18"/>
  <c r="CB302" i="18"/>
  <c r="CB274" i="18"/>
  <c r="CB271" i="18"/>
  <c r="CB273" i="18"/>
  <c r="CB246" i="18"/>
  <c r="CB248" i="18"/>
  <c r="CB259" i="18"/>
  <c r="CB239" i="18"/>
  <c r="CB198" i="18"/>
  <c r="CB220" i="18"/>
  <c r="CB225" i="18"/>
  <c r="CB206" i="18"/>
  <c r="CB215" i="18"/>
  <c r="CB181" i="18"/>
  <c r="CB156" i="18"/>
  <c r="CB167" i="18"/>
  <c r="CB151" i="18"/>
  <c r="CB148" i="18"/>
  <c r="CB139" i="18"/>
  <c r="CB117" i="18"/>
  <c r="CB104" i="18"/>
  <c r="CB131" i="18"/>
  <c r="CB115" i="18"/>
  <c r="CB99" i="18"/>
  <c r="CB89" i="18"/>
  <c r="CB80" i="18"/>
  <c r="CB66" i="18"/>
  <c r="CB88" i="18"/>
  <c r="CB69" i="18"/>
  <c r="CB84" i="18"/>
  <c r="CB14" i="18"/>
  <c r="CB10" i="18"/>
  <c r="CB25" i="18"/>
  <c r="CB33" i="18"/>
  <c r="CB17" i="18"/>
  <c r="CB8" i="18"/>
  <c r="CB345" i="18"/>
  <c r="CB350" i="18"/>
  <c r="CB329" i="18"/>
  <c r="CB320" i="18"/>
  <c r="CB325" i="18"/>
  <c r="CB317" i="18"/>
  <c r="CB309" i="18"/>
  <c r="CB305" i="18"/>
  <c r="CB296" i="18"/>
  <c r="CB288" i="18"/>
  <c r="CB289" i="18"/>
  <c r="CB270" i="18"/>
  <c r="CB258" i="18"/>
  <c r="CB238" i="18"/>
  <c r="CB252" i="18"/>
  <c r="CB229" i="18"/>
  <c r="CB196" i="18"/>
  <c r="CB210" i="18"/>
  <c r="CB224" i="18"/>
  <c r="CB204" i="18"/>
  <c r="CB202" i="18"/>
  <c r="CB171" i="18"/>
  <c r="CB183" i="18"/>
  <c r="CB161" i="18"/>
  <c r="CB145" i="18"/>
  <c r="CB190" i="18"/>
  <c r="CB133" i="18"/>
  <c r="CB107" i="18"/>
  <c r="CB146" i="18"/>
  <c r="CB125" i="18"/>
  <c r="CB109" i="18"/>
  <c r="CB142" i="18"/>
  <c r="CB83" i="18"/>
  <c r="CB67" i="18"/>
  <c r="CB64" i="18"/>
  <c r="CB75" i="18"/>
  <c r="CB60" i="18"/>
  <c r="CB71" i="18"/>
  <c r="CB12" i="18"/>
  <c r="CB51" i="18"/>
  <c r="CB20" i="18"/>
  <c r="CB27" i="18"/>
  <c r="CB15" i="18"/>
  <c r="CB36" i="18"/>
  <c r="CB351" i="18"/>
  <c r="CB344" i="18"/>
  <c r="CB337" i="18"/>
  <c r="CB318" i="18"/>
  <c r="CB322" i="18"/>
  <c r="CB316" i="18"/>
  <c r="CB303" i="18"/>
  <c r="CB301" i="18"/>
  <c r="CB291" i="18"/>
  <c r="CB277" i="18"/>
  <c r="CB272" i="18"/>
  <c r="CB267" i="18"/>
  <c r="CB255" i="18"/>
  <c r="CB237" i="18"/>
  <c r="CB240" i="18"/>
  <c r="CB221" i="18"/>
  <c r="CB222" i="18"/>
  <c r="CB208" i="18"/>
  <c r="CB219" i="18"/>
  <c r="CB216" i="18"/>
  <c r="CB200" i="18"/>
  <c r="CB159" i="18"/>
  <c r="CB177" i="18"/>
  <c r="CB154" i="18"/>
  <c r="CB191" i="18"/>
  <c r="CB188" i="18"/>
  <c r="CB124" i="18"/>
  <c r="CB101" i="18"/>
  <c r="CB134" i="18"/>
  <c r="CB118" i="18"/>
  <c r="CB100" i="18"/>
  <c r="CB140" i="18"/>
  <c r="CB77" i="18"/>
  <c r="CB61" i="18"/>
  <c r="CB54" i="18"/>
  <c r="CB62" i="18"/>
  <c r="CB96" i="18"/>
  <c r="CB65" i="18"/>
  <c r="CB49" i="18"/>
  <c r="CB43" i="18"/>
  <c r="CB48" i="18"/>
  <c r="CB21" i="18"/>
  <c r="CB9" i="18"/>
  <c r="CB13" i="18"/>
  <c r="CB352" i="18"/>
  <c r="CB342" i="18"/>
  <c r="CB347" i="18"/>
  <c r="CB312" i="18"/>
  <c r="CB313" i="18"/>
  <c r="CB299" i="18"/>
  <c r="CB280" i="18"/>
  <c r="CB295" i="18"/>
  <c r="CB284" i="18"/>
  <c r="CB276" i="18"/>
  <c r="CB269" i="18"/>
  <c r="CB266" i="18"/>
  <c r="CB253" i="18"/>
  <c r="CB231" i="18"/>
  <c r="CB233" i="18"/>
  <c r="CB214" i="18"/>
  <c r="CB217" i="18"/>
  <c r="CB194" i="18"/>
  <c r="CB207" i="18"/>
  <c r="CB203" i="18"/>
  <c r="CB193" i="18"/>
  <c r="CB153" i="18"/>
  <c r="CB168" i="18"/>
  <c r="CB152" i="18"/>
  <c r="CB185" i="18"/>
  <c r="CB175" i="18"/>
  <c r="CB110" i="18"/>
  <c r="CB135" i="18"/>
  <c r="CB132" i="18"/>
  <c r="CB116" i="18"/>
  <c r="CB143" i="18"/>
  <c r="CB126" i="18"/>
  <c r="CB70" i="18"/>
  <c r="CB55" i="18"/>
  <c r="CB90" i="18"/>
  <c r="CB57" i="18"/>
  <c r="CB86" i="18"/>
  <c r="CB58" i="18"/>
  <c r="CB41" i="18"/>
  <c r="CB50" i="18"/>
  <c r="CB40" i="18"/>
  <c r="CB18" i="18"/>
  <c r="CB38" i="18"/>
  <c r="CB7" i="18"/>
  <c r="CB346" i="18"/>
  <c r="CB335" i="18"/>
  <c r="CB343" i="18"/>
  <c r="CB334" i="18"/>
  <c r="CB319" i="18"/>
  <c r="CB298" i="18"/>
  <c r="CB304" i="18"/>
  <c r="CB294" i="18"/>
  <c r="CB279" i="18"/>
  <c r="CB261" i="18"/>
  <c r="CB268" i="18"/>
  <c r="CB264" i="18"/>
  <c r="CB241" i="18"/>
  <c r="CB249" i="18"/>
  <c r="CB230" i="18"/>
  <c r="CB209" i="18"/>
  <c r="CB211" i="18"/>
  <c r="CB192" i="18"/>
  <c r="CB201" i="18"/>
  <c r="CB197" i="18"/>
  <c r="CB174" i="18"/>
  <c r="CB184" i="18"/>
  <c r="CB155" i="18"/>
  <c r="CB179" i="18"/>
  <c r="CB178" i="18"/>
  <c r="CB169" i="18"/>
  <c r="CB108" i="18"/>
  <c r="CB129" i="18"/>
  <c r="CB119" i="18"/>
  <c r="CB102" i="18"/>
  <c r="CB137" i="18"/>
  <c r="CB121" i="18"/>
  <c r="CB68" i="18"/>
  <c r="CB97" i="18"/>
  <c r="CB85" i="18"/>
  <c r="CB98" i="18"/>
  <c r="CB81" i="18"/>
  <c r="CB53" i="18"/>
  <c r="CB34" i="18"/>
  <c r="CB45" i="18"/>
  <c r="CB28" i="18"/>
  <c r="CB336" i="18"/>
  <c r="CB341" i="18"/>
  <c r="CB340" i="18"/>
  <c r="CB331" i="18"/>
  <c r="CB311" i="18"/>
  <c r="CB315" i="18"/>
  <c r="CB290" i="18"/>
  <c r="CB286" i="18"/>
  <c r="CB278" i="18"/>
  <c r="CB260" i="18"/>
  <c r="CB292" i="18"/>
  <c r="CB257" i="18"/>
  <c r="CB263" i="18"/>
  <c r="CB243" i="18"/>
  <c r="CB251" i="18"/>
  <c r="CB199" i="18"/>
  <c r="CB205" i="18"/>
  <c r="CB235" i="18"/>
  <c r="CB228" i="18"/>
  <c r="CB187" i="18"/>
  <c r="CB172" i="18"/>
  <c r="CB170" i="18"/>
  <c r="CB149" i="18"/>
  <c r="CB173" i="18"/>
  <c r="CB176" i="18"/>
  <c r="CB162" i="18"/>
  <c r="CB138" i="18"/>
  <c r="CB122" i="18"/>
  <c r="CB113" i="18"/>
  <c r="CB144" i="18"/>
  <c r="CB127" i="18"/>
  <c r="CB111" i="18"/>
  <c r="CB56" i="18"/>
  <c r="CB91" i="18"/>
  <c r="CB78" i="18"/>
  <c r="CB93" i="18"/>
  <c r="CB72" i="18"/>
  <c r="CB46" i="18"/>
  <c r="CB52" i="18"/>
  <c r="CB42" i="18"/>
  <c r="CB19" i="18"/>
  <c r="CB29" i="18"/>
  <c r="CB22" i="18"/>
  <c r="BP7" i="18"/>
  <c r="BP13" i="18"/>
  <c r="BP44" i="18"/>
  <c r="BP14" i="18"/>
  <c r="BP21" i="18"/>
  <c r="BP25" i="18"/>
  <c r="BP76" i="18"/>
  <c r="BP79" i="18"/>
  <c r="BP92" i="18"/>
  <c r="BP53" i="18"/>
  <c r="BP81" i="18"/>
  <c r="BP98" i="18"/>
  <c r="BP132" i="18"/>
  <c r="BP146" i="18"/>
  <c r="BP110" i="18"/>
  <c r="BP140" i="18"/>
  <c r="BP100" i="18"/>
  <c r="BP118" i="18"/>
  <c r="BP183" i="18"/>
  <c r="BP159" i="18"/>
  <c r="BP174" i="18"/>
  <c r="BP148" i="18"/>
  <c r="BP164" i="18"/>
  <c r="BP180" i="18"/>
  <c r="BP195" i="18"/>
  <c r="BP223" i="18"/>
  <c r="BP226" i="18"/>
  <c r="BP204" i="18"/>
  <c r="BP225" i="18"/>
  <c r="BP238" i="18"/>
  <c r="BP233" i="18"/>
  <c r="BP244" i="18"/>
  <c r="BP274" i="18"/>
  <c r="BP256" i="18"/>
  <c r="BP275" i="18"/>
  <c r="BP290" i="18"/>
  <c r="BP301" i="18"/>
  <c r="BP303" i="18"/>
  <c r="BP299" i="18"/>
  <c r="BP342" i="18"/>
  <c r="BP326" i="18"/>
  <c r="BP337" i="18"/>
  <c r="BP330" i="18"/>
  <c r="BP349" i="18"/>
  <c r="BS27" i="18"/>
  <c r="BS48" i="18"/>
  <c r="BS43" i="18"/>
  <c r="BS9" i="18"/>
  <c r="BS81" i="18"/>
  <c r="BS75" i="18"/>
  <c r="BS79" i="18"/>
  <c r="BS68" i="18"/>
  <c r="BS95" i="18"/>
  <c r="BS130" i="18"/>
  <c r="BS119" i="18"/>
  <c r="BS117" i="18"/>
  <c r="BS111" i="18"/>
  <c r="BS185" i="18"/>
  <c r="BS167" i="18"/>
  <c r="BS165" i="18"/>
  <c r="BS146" i="18"/>
  <c r="BS216" i="18"/>
  <c r="BS219" i="18"/>
  <c r="BS211" i="18"/>
  <c r="BS200" i="18"/>
  <c r="BS235" i="18"/>
  <c r="BS237" i="18"/>
  <c r="BS262" i="18"/>
  <c r="BS296" i="18"/>
  <c r="BS274" i="18"/>
  <c r="BS281" i="18"/>
  <c r="BS291" i="18"/>
  <c r="BS310" i="18"/>
  <c r="BS318" i="18"/>
  <c r="BS328" i="18"/>
  <c r="BS341" i="18"/>
  <c r="BG8" i="18"/>
  <c r="BG27" i="18"/>
  <c r="BG23" i="18"/>
  <c r="BG6" i="18"/>
  <c r="BG31" i="18"/>
  <c r="BG97" i="18"/>
  <c r="BG83" i="18"/>
  <c r="BG81" i="18"/>
  <c r="BG62" i="18"/>
  <c r="BG129" i="18"/>
  <c r="BG121" i="18"/>
  <c r="BG144" i="18"/>
  <c r="BG184" i="18"/>
  <c r="BG192" i="18"/>
  <c r="BG167" i="18"/>
  <c r="BG196" i="18"/>
  <c r="BG216" i="18"/>
  <c r="BG231" i="18"/>
  <c r="BG246" i="18"/>
  <c r="BG274" i="18"/>
  <c r="BG268" i="18"/>
  <c r="BG307" i="18"/>
  <c r="BG316" i="18"/>
  <c r="BG339" i="18"/>
  <c r="CB47" i="18"/>
  <c r="CB92" i="18"/>
  <c r="CB163" i="18"/>
  <c r="CB195" i="18"/>
  <c r="CB281" i="18"/>
  <c r="CB353" i="18"/>
  <c r="AL271" i="18"/>
  <c r="AL119" i="18"/>
  <c r="AL30" i="18"/>
  <c r="AL178" i="18"/>
  <c r="AL294" i="18"/>
  <c r="BU37" i="18"/>
  <c r="BU108" i="18"/>
  <c r="BU164" i="18"/>
  <c r="BU195" i="18"/>
  <c r="BU303" i="18"/>
  <c r="CL203" i="18"/>
  <c r="CL324" i="18"/>
  <c r="CL95" i="18"/>
  <c r="CL86" i="18"/>
  <c r="CL209" i="18"/>
  <c r="CL307" i="18"/>
  <c r="BN42" i="18"/>
  <c r="BN99" i="18"/>
  <c r="BN170" i="18"/>
  <c r="BN238" i="18"/>
  <c r="BN350" i="18"/>
  <c r="BY72" i="18"/>
  <c r="BY147" i="18"/>
  <c r="BY249" i="18"/>
  <c r="BY351" i="18"/>
  <c r="BM339" i="18"/>
  <c r="CD350" i="18"/>
  <c r="CD338" i="18"/>
  <c r="CD337" i="18"/>
  <c r="CD326" i="18"/>
  <c r="CD321" i="18"/>
  <c r="CD304" i="18"/>
  <c r="CD314" i="18"/>
  <c r="CD288" i="18"/>
  <c r="CD299" i="18"/>
  <c r="CD271" i="18"/>
  <c r="CD273" i="18"/>
  <c r="CD248" i="18"/>
  <c r="CD246" i="18"/>
  <c r="CD228" i="18"/>
  <c r="CD258" i="18"/>
  <c r="CD222" i="18"/>
  <c r="CD194" i="18"/>
  <c r="CD233" i="18"/>
  <c r="CD216" i="18"/>
  <c r="CD221" i="18"/>
  <c r="CD196" i="18"/>
  <c r="CD183" i="18"/>
  <c r="CD167" i="18"/>
  <c r="CD151" i="18"/>
  <c r="CD150" i="18"/>
  <c r="CD172" i="18"/>
  <c r="CD135" i="18"/>
  <c r="CD119" i="18"/>
  <c r="CD102" i="18"/>
  <c r="CD137" i="18"/>
  <c r="CD121" i="18"/>
  <c r="CD138" i="18"/>
  <c r="CD79" i="18"/>
  <c r="CD76" i="18"/>
  <c r="CD87" i="18"/>
  <c r="CD59" i="18"/>
  <c r="CD89" i="18"/>
  <c r="CD80" i="18"/>
  <c r="CD10" i="18"/>
  <c r="CD25" i="18"/>
  <c r="CD27" i="18"/>
  <c r="CD24" i="18"/>
  <c r="CD17" i="18"/>
  <c r="CD13" i="18"/>
  <c r="CD346" i="18"/>
  <c r="CD328" i="18"/>
  <c r="CD347" i="18"/>
  <c r="CD317" i="18"/>
  <c r="CD311" i="18"/>
  <c r="CD297" i="18"/>
  <c r="CD295" i="18"/>
  <c r="CD291" i="18"/>
  <c r="CD277" i="18"/>
  <c r="CD268" i="18"/>
  <c r="CD282" i="18"/>
  <c r="CD267" i="18"/>
  <c r="CD235" i="18"/>
  <c r="CD239" i="18"/>
  <c r="CD250" i="18"/>
  <c r="CD231" i="18"/>
  <c r="CD219" i="18"/>
  <c r="CD206" i="18"/>
  <c r="CD226" i="18"/>
  <c r="CD193" i="18"/>
  <c r="CD158" i="18"/>
  <c r="CD149" i="18"/>
  <c r="CD179" i="18"/>
  <c r="CD185" i="18"/>
  <c r="CD162" i="18"/>
  <c r="CD181" i="18"/>
  <c r="CD106" i="18"/>
  <c r="CD131" i="18"/>
  <c r="CD115" i="18"/>
  <c r="CD99" i="18"/>
  <c r="CD133" i="18"/>
  <c r="CD107" i="18"/>
  <c r="CD54" i="18"/>
  <c r="CD62" i="18"/>
  <c r="CD96" i="18"/>
  <c r="CD65" i="18"/>
  <c r="CD68" i="18"/>
  <c r="CD49" i="18"/>
  <c r="CD45" i="18"/>
  <c r="CD40" i="18"/>
  <c r="CD46" i="18"/>
  <c r="CD14" i="18"/>
  <c r="CD6" i="18"/>
  <c r="CD341" i="18"/>
  <c r="CD332" i="18"/>
  <c r="CD333" i="18"/>
  <c r="CD316" i="18"/>
  <c r="CD320" i="18"/>
  <c r="CD293" i="18"/>
  <c r="CD298" i="18"/>
  <c r="CD269" i="18"/>
  <c r="CD263" i="18"/>
  <c r="CD260" i="18"/>
  <c r="CD244" i="18"/>
  <c r="CD255" i="18"/>
  <c r="CD236" i="18"/>
  <c r="CD213" i="18"/>
  <c r="CD202" i="18"/>
  <c r="CD184" i="18"/>
  <c r="CD155" i="18"/>
  <c r="CD166" i="18"/>
  <c r="CD148" i="18"/>
  <c r="CD186" i="18"/>
  <c r="CD134" i="18"/>
  <c r="CD144" i="18"/>
  <c r="CD112" i="18"/>
  <c r="CD110" i="18"/>
  <c r="CD73" i="18"/>
  <c r="CD75" i="18"/>
  <c r="CD81" i="18"/>
  <c r="CD83" i="18"/>
  <c r="CD55" i="18"/>
  <c r="CD37" i="18"/>
  <c r="CD21" i="18"/>
  <c r="CD23" i="18"/>
  <c r="CD11" i="18"/>
  <c r="CD340" i="18"/>
  <c r="CD351" i="18"/>
  <c r="CD327" i="18"/>
  <c r="CD318" i="18"/>
  <c r="CD313" i="18"/>
  <c r="CD292" i="18"/>
  <c r="CD284" i="18"/>
  <c r="CD279" i="18"/>
  <c r="CD262" i="18"/>
  <c r="CD259" i="18"/>
  <c r="CD266" i="18"/>
  <c r="CD245" i="18"/>
  <c r="CD225" i="18"/>
  <c r="CD204" i="18"/>
  <c r="CD200" i="18"/>
  <c r="CD170" i="18"/>
  <c r="CD187" i="18"/>
  <c r="CD164" i="18"/>
  <c r="CD175" i="18"/>
  <c r="CD171" i="18"/>
  <c r="CD132" i="18"/>
  <c r="CD130" i="18"/>
  <c r="CD142" i="18"/>
  <c r="CD108" i="18"/>
  <c r="CD66" i="18"/>
  <c r="CD57" i="18"/>
  <c r="CD72" i="18"/>
  <c r="CD77" i="18"/>
  <c r="CD52" i="18"/>
  <c r="CD30" i="18"/>
  <c r="CD18" i="18"/>
  <c r="CD12" i="18"/>
  <c r="CD8" i="18"/>
  <c r="CD348" i="18"/>
  <c r="CD339" i="18"/>
  <c r="CD329" i="18"/>
  <c r="CD319" i="18"/>
  <c r="CD307" i="18"/>
  <c r="CD285" i="18"/>
  <c r="CD274" i="18"/>
  <c r="CD275" i="18"/>
  <c r="CD238" i="18"/>
  <c r="CD254" i="18"/>
  <c r="CD265" i="18"/>
  <c r="CD217" i="18"/>
  <c r="CD224" i="18"/>
  <c r="CD190" i="18"/>
  <c r="CD214" i="18"/>
  <c r="CD165" i="18"/>
  <c r="CD182" i="18"/>
  <c r="CD145" i="18"/>
  <c r="CD169" i="18"/>
  <c r="CD159" i="18"/>
  <c r="CD113" i="18"/>
  <c r="CD128" i="18"/>
  <c r="CD140" i="18"/>
  <c r="CD136" i="18"/>
  <c r="CD64" i="18"/>
  <c r="CD98" i="18"/>
  <c r="CD95" i="18"/>
  <c r="CD70" i="18"/>
  <c r="CD44" i="18"/>
  <c r="CD20" i="18"/>
  <c r="CD16" i="18"/>
  <c r="CD34" i="18"/>
  <c r="CD41" i="18"/>
  <c r="CD342" i="18"/>
  <c r="CD336" i="18"/>
  <c r="CD324" i="18"/>
  <c r="CD310" i="18"/>
  <c r="CD315" i="18"/>
  <c r="CD281" i="18"/>
  <c r="CD276" i="18"/>
  <c r="CD280" i="18"/>
  <c r="CD243" i="18"/>
  <c r="CD234" i="18"/>
  <c r="CD264" i="18"/>
  <c r="CD211" i="18"/>
  <c r="CD207" i="18"/>
  <c r="CD188" i="18"/>
  <c r="CD209" i="18"/>
  <c r="CD156" i="18"/>
  <c r="CD180" i="18"/>
  <c r="CD195" i="18"/>
  <c r="CD157" i="18"/>
  <c r="CD153" i="18"/>
  <c r="CD103" i="18"/>
  <c r="CD109" i="18"/>
  <c r="CD126" i="18"/>
  <c r="CD123" i="18"/>
  <c r="CD90" i="18"/>
  <c r="CD93" i="18"/>
  <c r="CD84" i="18"/>
  <c r="CD56" i="18"/>
  <c r="CD32" i="18"/>
  <c r="CD7" i="18"/>
  <c r="CD38" i="18"/>
  <c r="CD31" i="18"/>
  <c r="CD29" i="18"/>
  <c r="CD353" i="18"/>
  <c r="CD334" i="18"/>
  <c r="CD323" i="18"/>
  <c r="CD309" i="18"/>
  <c r="CD305" i="18"/>
  <c r="CD312" i="18"/>
  <c r="CD290" i="18"/>
  <c r="CD270" i="18"/>
  <c r="CD242" i="18"/>
  <c r="CD232" i="18"/>
  <c r="CD256" i="18"/>
  <c r="CD205" i="18"/>
  <c r="CD201" i="18"/>
  <c r="CD203" i="18"/>
  <c r="CD199" i="18"/>
  <c r="CD197" i="18"/>
  <c r="CD161" i="18"/>
  <c r="CD189" i="18"/>
  <c r="CD147" i="18"/>
  <c r="CD129" i="18"/>
  <c r="CD141" i="18"/>
  <c r="CD100" i="18"/>
  <c r="CD111" i="18"/>
  <c r="CD117" i="18"/>
  <c r="CD85" i="18"/>
  <c r="CD74" i="18"/>
  <c r="CD71" i="18"/>
  <c r="CD92" i="18"/>
  <c r="CD51" i="18"/>
  <c r="CD48" i="18"/>
  <c r="CD36" i="18"/>
  <c r="CD28" i="18"/>
  <c r="CD345" i="18"/>
  <c r="CD331" i="18"/>
  <c r="CD322" i="18"/>
  <c r="CD308" i="18"/>
  <c r="CD301" i="18"/>
  <c r="CD300" i="18"/>
  <c r="CD287" i="18"/>
  <c r="CD286" i="18"/>
  <c r="CD257" i="18"/>
  <c r="CD229" i="18"/>
  <c r="CD253" i="18"/>
  <c r="CD220" i="18"/>
  <c r="CD191" i="18"/>
  <c r="CD237" i="18"/>
  <c r="CD223" i="18"/>
  <c r="CD192" i="18"/>
  <c r="CD154" i="18"/>
  <c r="CD178" i="18"/>
  <c r="CD174" i="18"/>
  <c r="CD122" i="18"/>
  <c r="CD125" i="18"/>
  <c r="CD143" i="18"/>
  <c r="CD105" i="18"/>
  <c r="CD101" i="18"/>
  <c r="CD78" i="18"/>
  <c r="CD69" i="18"/>
  <c r="CD58" i="18"/>
  <c r="CD82" i="18"/>
  <c r="CD43" i="18"/>
  <c r="CD47" i="18"/>
  <c r="CD26" i="18"/>
  <c r="CD19" i="18"/>
  <c r="CD349" i="18"/>
  <c r="CD330" i="18"/>
  <c r="CD335" i="18"/>
  <c r="CD302" i="18"/>
  <c r="CD303" i="18"/>
  <c r="CD289" i="18"/>
  <c r="CD278" i="18"/>
  <c r="CD283" i="18"/>
  <c r="CD249" i="18"/>
  <c r="CD240" i="18"/>
  <c r="CD251" i="18"/>
  <c r="CD210" i="18"/>
  <c r="CD230" i="18"/>
  <c r="CD227" i="18"/>
  <c r="CD212" i="18"/>
  <c r="CD177" i="18"/>
  <c r="CD152" i="18"/>
  <c r="CD176" i="18"/>
  <c r="CD160" i="18"/>
  <c r="CD120" i="18"/>
  <c r="CD118" i="18"/>
  <c r="CD127" i="18"/>
  <c r="CD139" i="18"/>
  <c r="CD97" i="18"/>
  <c r="CD63" i="18"/>
  <c r="CD60" i="18"/>
  <c r="CD53" i="18"/>
  <c r="CD67" i="18"/>
  <c r="CD50" i="18"/>
  <c r="CD39" i="18"/>
  <c r="CD15" i="18"/>
  <c r="CD9" i="18"/>
  <c r="CD296" i="18"/>
  <c r="CD208" i="18"/>
  <c r="CD104" i="18"/>
  <c r="CD61" i="18"/>
  <c r="CD294" i="18"/>
  <c r="CD218" i="18"/>
  <c r="CD116" i="18"/>
  <c r="CD42" i="18"/>
  <c r="CD306" i="18"/>
  <c r="CD215" i="18"/>
  <c r="CD114" i="18"/>
  <c r="CD33" i="18"/>
  <c r="CD272" i="18"/>
  <c r="CD198" i="18"/>
  <c r="CD124" i="18"/>
  <c r="CD35" i="18"/>
  <c r="CD352" i="18"/>
  <c r="CD252" i="18"/>
  <c r="CD168" i="18"/>
  <c r="CD91" i="18"/>
  <c r="CD22" i="18"/>
  <c r="CD344" i="18"/>
  <c r="CD247" i="18"/>
  <c r="CD173" i="18"/>
  <c r="CD88" i="18"/>
  <c r="CD343" i="18"/>
  <c r="CD261" i="18"/>
  <c r="CD163" i="18"/>
  <c r="CD86" i="18"/>
  <c r="CD325" i="18"/>
  <c r="CD241" i="18"/>
  <c r="CD146" i="18"/>
  <c r="CD94" i="18"/>
  <c r="BS32" i="18"/>
  <c r="BS36" i="18"/>
  <c r="BS89" i="18"/>
  <c r="BS106" i="18"/>
  <c r="BS194" i="18"/>
  <c r="BS198" i="18"/>
  <c r="BS264" i="18"/>
  <c r="BS267" i="18"/>
  <c r="BS303" i="18"/>
  <c r="BS346" i="18"/>
  <c r="CS18" i="18"/>
  <c r="CS82" i="18"/>
  <c r="CS146" i="18"/>
  <c r="CS210" i="18"/>
  <c r="CS274" i="18"/>
  <c r="CS338" i="18"/>
  <c r="CS51" i="18"/>
  <c r="CS115" i="18"/>
  <c r="CS179" i="18"/>
  <c r="CS243" i="18"/>
  <c r="CS307" i="18"/>
  <c r="CS28" i="18"/>
  <c r="CS92" i="18"/>
  <c r="CS50" i="18"/>
  <c r="CS114" i="18"/>
  <c r="CS178" i="18"/>
  <c r="CS242" i="18"/>
  <c r="CS306" i="18"/>
  <c r="CS19" i="18"/>
  <c r="CS83" i="18"/>
  <c r="CS147" i="18"/>
  <c r="CS211" i="18"/>
  <c r="CS275" i="18"/>
  <c r="CS339" i="18"/>
  <c r="CS60" i="18"/>
  <c r="CS124" i="18"/>
  <c r="CS42" i="18"/>
  <c r="CS130" i="18"/>
  <c r="CS218" i="18"/>
  <c r="CS298" i="18"/>
  <c r="CS35" i="18"/>
  <c r="CS123" i="18"/>
  <c r="CS203" i="18"/>
  <c r="CS291" i="18"/>
  <c r="CS36" i="18"/>
  <c r="CS116" i="18"/>
  <c r="CS188" i="18"/>
  <c r="CS252" i="18"/>
  <c r="CS316" i="18"/>
  <c r="CS37" i="18"/>
  <c r="CS101" i="18"/>
  <c r="CS165" i="18"/>
  <c r="CS229" i="18"/>
  <c r="CS293" i="18"/>
  <c r="CS14" i="18"/>
  <c r="CS78" i="18"/>
  <c r="CS142" i="18"/>
  <c r="CS206" i="18"/>
  <c r="CS270" i="18"/>
  <c r="CS334" i="18"/>
  <c r="CS47" i="18"/>
  <c r="CS111" i="18"/>
  <c r="CS175" i="18"/>
  <c r="CS239" i="18"/>
  <c r="CS303" i="18"/>
  <c r="CS16" i="18"/>
  <c r="CS80" i="18"/>
  <c r="CS144" i="18"/>
  <c r="CS208" i="18"/>
  <c r="CS272" i="18"/>
  <c r="CS336" i="18"/>
  <c r="CS49" i="18"/>
  <c r="CS249" i="18"/>
  <c r="CS73" i="18"/>
  <c r="CS209" i="18"/>
  <c r="CS345" i="18"/>
  <c r="CS58" i="18"/>
  <c r="CS138" i="18"/>
  <c r="CS226" i="18"/>
  <c r="CS314" i="18"/>
  <c r="CS43" i="18"/>
  <c r="CS131" i="18"/>
  <c r="CS219" i="18"/>
  <c r="CS299" i="18"/>
  <c r="CS44" i="18"/>
  <c r="CS132" i="18"/>
  <c r="CS196" i="18"/>
  <c r="CS260" i="18"/>
  <c r="CS324" i="18"/>
  <c r="CS45" i="18"/>
  <c r="CS109" i="18"/>
  <c r="CS173" i="18"/>
  <c r="CS237" i="18"/>
  <c r="CS301" i="18"/>
  <c r="CS22" i="18"/>
  <c r="CS86" i="18"/>
  <c r="CS150" i="18"/>
  <c r="CS214" i="18"/>
  <c r="CS278" i="18"/>
  <c r="CS342" i="18"/>
  <c r="CS55" i="18"/>
  <c r="CS119" i="18"/>
  <c r="CS183" i="18"/>
  <c r="CS247" i="18"/>
  <c r="CS311" i="18"/>
  <c r="CS24" i="18"/>
  <c r="CS88" i="18"/>
  <c r="CS152" i="18"/>
  <c r="CS216" i="18"/>
  <c r="CS280" i="18"/>
  <c r="CS344" i="18"/>
  <c r="CS113" i="18"/>
  <c r="CS313" i="18"/>
  <c r="CS137" i="18"/>
  <c r="CS273" i="18"/>
  <c r="CS33" i="18"/>
  <c r="CS66" i="18"/>
  <c r="CS154" i="18"/>
  <c r="CS234" i="18"/>
  <c r="CS322" i="18"/>
  <c r="CS59" i="18"/>
  <c r="CS139" i="18"/>
  <c r="CS227" i="18"/>
  <c r="CS315" i="18"/>
  <c r="CS52" i="18"/>
  <c r="CS140" i="18"/>
  <c r="CS204" i="18"/>
  <c r="CS268" i="18"/>
  <c r="CS332" i="18"/>
  <c r="CS53" i="18"/>
  <c r="CS117" i="18"/>
  <c r="CS181" i="18"/>
  <c r="CS245" i="18"/>
  <c r="CS309" i="18"/>
  <c r="CS30" i="18"/>
  <c r="CS94" i="18"/>
  <c r="CS158" i="18"/>
  <c r="CS222" i="18"/>
  <c r="CS286" i="18"/>
  <c r="CS350" i="18"/>
  <c r="CS63" i="18"/>
  <c r="CS127" i="18"/>
  <c r="CS191" i="18"/>
  <c r="CS255" i="18"/>
  <c r="CS319" i="18"/>
  <c r="CS32" i="18"/>
  <c r="CS96" i="18"/>
  <c r="CS160" i="18"/>
  <c r="CS224" i="18"/>
  <c r="CS288" i="18"/>
  <c r="CS352" i="18"/>
  <c r="CS177" i="18"/>
  <c r="CS65" i="18"/>
  <c r="CS201" i="18"/>
  <c r="CS337" i="18"/>
  <c r="CS74" i="18"/>
  <c r="CS162" i="18"/>
  <c r="CS250" i="18"/>
  <c r="CS330" i="18"/>
  <c r="CS67" i="18"/>
  <c r="CS155" i="18"/>
  <c r="CS235" i="18"/>
  <c r="CS323" i="18"/>
  <c r="CS68" i="18"/>
  <c r="CS148" i="18"/>
  <c r="CS212" i="18"/>
  <c r="CS276" i="18"/>
  <c r="CS340" i="18"/>
  <c r="CS61" i="18"/>
  <c r="CS125" i="18"/>
  <c r="CS189" i="18"/>
  <c r="CS253" i="18"/>
  <c r="CS317" i="18"/>
  <c r="CS38" i="18"/>
  <c r="CS102" i="18"/>
  <c r="CS166" i="18"/>
  <c r="CS230" i="18"/>
  <c r="CS294" i="18"/>
  <c r="CS7" i="18"/>
  <c r="CS71" i="18"/>
  <c r="CS135" i="18"/>
  <c r="CS199" i="18"/>
  <c r="CS263" i="18"/>
  <c r="CS327" i="18"/>
  <c r="CS40" i="18"/>
  <c r="CS104" i="18"/>
  <c r="CS168" i="18"/>
  <c r="CS232" i="18"/>
  <c r="CS296" i="18"/>
  <c r="CS41" i="18"/>
  <c r="CS241" i="18"/>
  <c r="CS129" i="18"/>
  <c r="CS265" i="18"/>
  <c r="CS25" i="18"/>
  <c r="CS161" i="18"/>
  <c r="CS10" i="18"/>
  <c r="CS98" i="18"/>
  <c r="CS186" i="18"/>
  <c r="CS266" i="18"/>
  <c r="CS6" i="18"/>
  <c r="CS91" i="18"/>
  <c r="CS171" i="18"/>
  <c r="CS259" i="18"/>
  <c r="CS347" i="18"/>
  <c r="CS84" i="18"/>
  <c r="CS164" i="18"/>
  <c r="CS228" i="18"/>
  <c r="CS292" i="18"/>
  <c r="CS13" i="18"/>
  <c r="CS77" i="18"/>
  <c r="CS141" i="18"/>
  <c r="CS205" i="18"/>
  <c r="CS269" i="18"/>
  <c r="CS333" i="18"/>
  <c r="CS54" i="18"/>
  <c r="CS118" i="18"/>
  <c r="CS182" i="18"/>
  <c r="CS246" i="18"/>
  <c r="CS310" i="18"/>
  <c r="CS23" i="18"/>
  <c r="CS87" i="18"/>
  <c r="CS151" i="18"/>
  <c r="CS215" i="18"/>
  <c r="CS279" i="18"/>
  <c r="CS343" i="18"/>
  <c r="CS56" i="18"/>
  <c r="CS120" i="18"/>
  <c r="CS184" i="18"/>
  <c r="CS248" i="18"/>
  <c r="CS312" i="18"/>
  <c r="CS169" i="18"/>
  <c r="CS57" i="18"/>
  <c r="CS257" i="18"/>
  <c r="CS17" i="18"/>
  <c r="CS153" i="18"/>
  <c r="CS289" i="18"/>
  <c r="CS26" i="18"/>
  <c r="CS106" i="18"/>
  <c r="CS194" i="18"/>
  <c r="CS282" i="18"/>
  <c r="CS11" i="18"/>
  <c r="CS99" i="18"/>
  <c r="CS187" i="18"/>
  <c r="CS267" i="18"/>
  <c r="CS12" i="18"/>
  <c r="CS100" i="18"/>
  <c r="CS172" i="18"/>
  <c r="CS236" i="18"/>
  <c r="CS300" i="18"/>
  <c r="CS21" i="18"/>
  <c r="CS85" i="18"/>
  <c r="CS149" i="18"/>
  <c r="CS213" i="18"/>
  <c r="CS277" i="18"/>
  <c r="CS341" i="18"/>
  <c r="CS62" i="18"/>
  <c r="CS126" i="18"/>
  <c r="CS190" i="18"/>
  <c r="CS254" i="18"/>
  <c r="CS318" i="18"/>
  <c r="CS31" i="18"/>
  <c r="CS95" i="18"/>
  <c r="CS159" i="18"/>
  <c r="CS223" i="18"/>
  <c r="CS287" i="18"/>
  <c r="CS351" i="18"/>
  <c r="CS64" i="18"/>
  <c r="CS128" i="18"/>
  <c r="CS192" i="18"/>
  <c r="CS256" i="18"/>
  <c r="CS320" i="18"/>
  <c r="CS233" i="18"/>
  <c r="CS121" i="18"/>
  <c r="CS321" i="18"/>
  <c r="CS81" i="18"/>
  <c r="CS217" i="18"/>
  <c r="CS353" i="18"/>
  <c r="CS34" i="18"/>
  <c r="CS122" i="18"/>
  <c r="CS202" i="18"/>
  <c r="CS290" i="18"/>
  <c r="CS27" i="18"/>
  <c r="CS107" i="18"/>
  <c r="CS195" i="18"/>
  <c r="CS283" i="18"/>
  <c r="CS20" i="18"/>
  <c r="CS108" i="18"/>
  <c r="CS180" i="18"/>
  <c r="CS244" i="18"/>
  <c r="CS308" i="18"/>
  <c r="CS29" i="18"/>
  <c r="CS93" i="18"/>
  <c r="CS157" i="18"/>
  <c r="CS221" i="18"/>
  <c r="CS285" i="18"/>
  <c r="CS349" i="18"/>
  <c r="CS70" i="18"/>
  <c r="CS134" i="18"/>
  <c r="CS198" i="18"/>
  <c r="CS262" i="18"/>
  <c r="CS326" i="18"/>
  <c r="CS39" i="18"/>
  <c r="CS103" i="18"/>
  <c r="CS167" i="18"/>
  <c r="CS231" i="18"/>
  <c r="CS295" i="18"/>
  <c r="CS8" i="18"/>
  <c r="CS72" i="18"/>
  <c r="CS136" i="18"/>
  <c r="CS200" i="18"/>
  <c r="CS264" i="18"/>
  <c r="CS328" i="18"/>
  <c r="CS297" i="18"/>
  <c r="CS185" i="18"/>
  <c r="CS9" i="18"/>
  <c r="CS145" i="18"/>
  <c r="CS281" i="18"/>
  <c r="CS258" i="18"/>
  <c r="CS220" i="18"/>
  <c r="CS46" i="18"/>
  <c r="CS207" i="18"/>
  <c r="CS105" i="18"/>
  <c r="CS346" i="18"/>
  <c r="CS284" i="18"/>
  <c r="CS110" i="18"/>
  <c r="CS271" i="18"/>
  <c r="CS305" i="18"/>
  <c r="CS75" i="18"/>
  <c r="CS348" i="18"/>
  <c r="CS174" i="18"/>
  <c r="CS335" i="18"/>
  <c r="CS193" i="18"/>
  <c r="CS163" i="18"/>
  <c r="CS69" i="18"/>
  <c r="CS238" i="18"/>
  <c r="CS48" i="18"/>
  <c r="CS329" i="18"/>
  <c r="CS251" i="18"/>
  <c r="CS133" i="18"/>
  <c r="CS302" i="18"/>
  <c r="CS112" i="18"/>
  <c r="CS89" i="18"/>
  <c r="CS331" i="18"/>
  <c r="CS197" i="18"/>
  <c r="CS15" i="18"/>
  <c r="CS176" i="18"/>
  <c r="CS97" i="18"/>
  <c r="CS90" i="18"/>
  <c r="CS76" i="18"/>
  <c r="CS261" i="18"/>
  <c r="CS79" i="18"/>
  <c r="CS240" i="18"/>
  <c r="CS225" i="18"/>
  <c r="CS170" i="18"/>
  <c r="CS156" i="18"/>
  <c r="CS325" i="18"/>
  <c r="CS143" i="18"/>
  <c r="CS304" i="18"/>
  <c r="BB352" i="18"/>
  <c r="BB345" i="18"/>
  <c r="BB330" i="18"/>
  <c r="BB316" i="18"/>
  <c r="BB333" i="18"/>
  <c r="BB303" i="18"/>
  <c r="BB297" i="18"/>
  <c r="BB293" i="18"/>
  <c r="BB287" i="18"/>
  <c r="BB286" i="18"/>
  <c r="BB291" i="18"/>
  <c r="BB267" i="18"/>
  <c r="BB256" i="18"/>
  <c r="BB262" i="18"/>
  <c r="BB235" i="18"/>
  <c r="BB230" i="18"/>
  <c r="BB209" i="18"/>
  <c r="BB196" i="18"/>
  <c r="BB194" i="18"/>
  <c r="BB231" i="18"/>
  <c r="BB185" i="18"/>
  <c r="BB162" i="18"/>
  <c r="BB146" i="18"/>
  <c r="BB170" i="18"/>
  <c r="BB149" i="18"/>
  <c r="BB179" i="18"/>
  <c r="BB114" i="18"/>
  <c r="BB139" i="18"/>
  <c r="BB123" i="18"/>
  <c r="BB106" i="18"/>
  <c r="BB131" i="18"/>
  <c r="BB115" i="18"/>
  <c r="BB95" i="18"/>
  <c r="BB83" i="18"/>
  <c r="BB67" i="18"/>
  <c r="BB64" i="18"/>
  <c r="BB88" i="18"/>
  <c r="BB69" i="18"/>
  <c r="BB18" i="18"/>
  <c r="BB12" i="18"/>
  <c r="BB51" i="18"/>
  <c r="BB30" i="18"/>
  <c r="BB28" i="18"/>
  <c r="BB9" i="18"/>
  <c r="BB350" i="18"/>
  <c r="BB335" i="18"/>
  <c r="BB344" i="18"/>
  <c r="BB340" i="18"/>
  <c r="BB327" i="18"/>
  <c r="BB295" i="18"/>
  <c r="BB313" i="18"/>
  <c r="BB292" i="18"/>
  <c r="BB275" i="18"/>
  <c r="BB283" i="18"/>
  <c r="BB272" i="18"/>
  <c r="BB239" i="18"/>
  <c r="BB253" i="18"/>
  <c r="BB248" i="18"/>
  <c r="BB234" i="18"/>
  <c r="BB227" i="18"/>
  <c r="BB199" i="18"/>
  <c r="BB222" i="18"/>
  <c r="BB228" i="18"/>
  <c r="BB218" i="18"/>
  <c r="BB178" i="18"/>
  <c r="BB157" i="18"/>
  <c r="BB195" i="18"/>
  <c r="BB165" i="18"/>
  <c r="BB182" i="18"/>
  <c r="BB173" i="18"/>
  <c r="BB112" i="18"/>
  <c r="BB133" i="18"/>
  <c r="BB117" i="18"/>
  <c r="BB104" i="18"/>
  <c r="BB125" i="18"/>
  <c r="BB109" i="18"/>
  <c r="BB84" i="18"/>
  <c r="BB77" i="18"/>
  <c r="BB61" i="18"/>
  <c r="BB54" i="18"/>
  <c r="BB75" i="18"/>
  <c r="BB60" i="18"/>
  <c r="BB16" i="18"/>
  <c r="BB49" i="18"/>
  <c r="BB43" i="18"/>
  <c r="BB25" i="18"/>
  <c r="BB24" i="18"/>
  <c r="BB341" i="18"/>
  <c r="BB348" i="18"/>
  <c r="BB319" i="18"/>
  <c r="BB339" i="18"/>
  <c r="BB332" i="18"/>
  <c r="BB317" i="18"/>
  <c r="BB306" i="18"/>
  <c r="BB288" i="18"/>
  <c r="BB273" i="18"/>
  <c r="BB282" i="18"/>
  <c r="BB269" i="18"/>
  <c r="BB261" i="18"/>
  <c r="BB251" i="18"/>
  <c r="BB243" i="18"/>
  <c r="BB232" i="18"/>
  <c r="BB226" i="18"/>
  <c r="BB193" i="18"/>
  <c r="BB217" i="18"/>
  <c r="BB225" i="18"/>
  <c r="BB213" i="18"/>
  <c r="BB176" i="18"/>
  <c r="BB147" i="18"/>
  <c r="BB186" i="18"/>
  <c r="BB158" i="18"/>
  <c r="BB180" i="18"/>
  <c r="BB166" i="18"/>
  <c r="BB142" i="18"/>
  <c r="BB124" i="18"/>
  <c r="BB107" i="18"/>
  <c r="BB134" i="18"/>
  <c r="BB118" i="18"/>
  <c r="BB100" i="18"/>
  <c r="BB71" i="18"/>
  <c r="BB70" i="18"/>
  <c r="BB55" i="18"/>
  <c r="BB90" i="18"/>
  <c r="BB62" i="18"/>
  <c r="BB48" i="18"/>
  <c r="BB46" i="18"/>
  <c r="BB41" i="18"/>
  <c r="BB31" i="18"/>
  <c r="BB20" i="18"/>
  <c r="BB19" i="18"/>
  <c r="BB351" i="18"/>
  <c r="BB342" i="18"/>
  <c r="BB315" i="18"/>
  <c r="BB326" i="18"/>
  <c r="BB328" i="18"/>
  <c r="BB309" i="18"/>
  <c r="BB289" i="18"/>
  <c r="BB285" i="18"/>
  <c r="BB270" i="18"/>
  <c r="BB277" i="18"/>
  <c r="BB268" i="18"/>
  <c r="BB244" i="18"/>
  <c r="BB250" i="18"/>
  <c r="BB242" i="18"/>
  <c r="BB229" i="18"/>
  <c r="BB215" i="18"/>
  <c r="BB238" i="18"/>
  <c r="BB211" i="18"/>
  <c r="BB224" i="18"/>
  <c r="BB206" i="18"/>
  <c r="BB163" i="18"/>
  <c r="BB189" i="18"/>
  <c r="BB181" i="18"/>
  <c r="BB156" i="18"/>
  <c r="BB167" i="18"/>
  <c r="BB164" i="18"/>
  <c r="BB140" i="18"/>
  <c r="BB110" i="18"/>
  <c r="BB101" i="18"/>
  <c r="BB132" i="18"/>
  <c r="BB116" i="18"/>
  <c r="BB96" i="18"/>
  <c r="BB65" i="18"/>
  <c r="BB68" i="18"/>
  <c r="BB97" i="18"/>
  <c r="BB85" i="18"/>
  <c r="BB57" i="18"/>
  <c r="BB47" i="18"/>
  <c r="BB38" i="18"/>
  <c r="BB34" i="18"/>
  <c r="BB17" i="18"/>
  <c r="BB7" i="18"/>
  <c r="BB15" i="18"/>
  <c r="BB338" i="18"/>
  <c r="BB329" i="18"/>
  <c r="BB314" i="18"/>
  <c r="BB320" i="18"/>
  <c r="BB323" i="18"/>
  <c r="BB308" i="18"/>
  <c r="BB300" i="18"/>
  <c r="BB312" i="18"/>
  <c r="BB279" i="18"/>
  <c r="BB276" i="18"/>
  <c r="BB260" i="18"/>
  <c r="BB241" i="18"/>
  <c r="BB265" i="18"/>
  <c r="BB257" i="18"/>
  <c r="BB236" i="18"/>
  <c r="BB202" i="18"/>
  <c r="BB237" i="18"/>
  <c r="BB205" i="18"/>
  <c r="BB219" i="18"/>
  <c r="BB204" i="18"/>
  <c r="BB150" i="18"/>
  <c r="BB187" i="18"/>
  <c r="BB171" i="18"/>
  <c r="BB183" i="18"/>
  <c r="BB161" i="18"/>
  <c r="BB151" i="18"/>
  <c r="BB126" i="18"/>
  <c r="BB108" i="18"/>
  <c r="BB135" i="18"/>
  <c r="BB119" i="18"/>
  <c r="BB102" i="18"/>
  <c r="BB86" i="18"/>
  <c r="BB58" i="18"/>
  <c r="BB56" i="18"/>
  <c r="BB91" i="18"/>
  <c r="BB78" i="18"/>
  <c r="BB98" i="18"/>
  <c r="BB39" i="18"/>
  <c r="BB36" i="18"/>
  <c r="BB52" i="18"/>
  <c r="BB50" i="18"/>
  <c r="BB11" i="18"/>
  <c r="BB8" i="18"/>
  <c r="BB353" i="18"/>
  <c r="BB346" i="18"/>
  <c r="BB349" i="18"/>
  <c r="BB311" i="18"/>
  <c r="BB318" i="18"/>
  <c r="BB305" i="18"/>
  <c r="BB304" i="18"/>
  <c r="BB307" i="18"/>
  <c r="BB294" i="18"/>
  <c r="BB280" i="18"/>
  <c r="BB284" i="18"/>
  <c r="BB259" i="18"/>
  <c r="BB266" i="18"/>
  <c r="BB255" i="18"/>
  <c r="BB249" i="18"/>
  <c r="BB216" i="18"/>
  <c r="BB200" i="18"/>
  <c r="BB223" i="18"/>
  <c r="BB220" i="18"/>
  <c r="BB207" i="18"/>
  <c r="BB190" i="18"/>
  <c r="BB148" i="18"/>
  <c r="BB174" i="18"/>
  <c r="BB159" i="18"/>
  <c r="BB177" i="18"/>
  <c r="BB154" i="18"/>
  <c r="BB143" i="18"/>
  <c r="BB121" i="18"/>
  <c r="BB145" i="18"/>
  <c r="BB129" i="18"/>
  <c r="BB113" i="18"/>
  <c r="BB144" i="18"/>
  <c r="BB81" i="18"/>
  <c r="BB53" i="18"/>
  <c r="BB92" i="18"/>
  <c r="BB79" i="18"/>
  <c r="BB76" i="18"/>
  <c r="BB93" i="18"/>
  <c r="BB33" i="18"/>
  <c r="BB35" i="18"/>
  <c r="BB44" i="18"/>
  <c r="BB45" i="18"/>
  <c r="BB29" i="18"/>
  <c r="BB26" i="18"/>
  <c r="BB347" i="18"/>
  <c r="BB325" i="18"/>
  <c r="BB334" i="18"/>
  <c r="BB310" i="18"/>
  <c r="BB336" i="18"/>
  <c r="BB301" i="18"/>
  <c r="BB302" i="18"/>
  <c r="BB299" i="18"/>
  <c r="BB281" i="18"/>
  <c r="BB252" i="18"/>
  <c r="BB278" i="18"/>
  <c r="BB254" i="18"/>
  <c r="BB264" i="18"/>
  <c r="BB245" i="18"/>
  <c r="BB247" i="18"/>
  <c r="BB203" i="18"/>
  <c r="BB221" i="18"/>
  <c r="BB212" i="18"/>
  <c r="BB210" i="18"/>
  <c r="BB201" i="18"/>
  <c r="BB188" i="18"/>
  <c r="BB175" i="18"/>
  <c r="BB172" i="18"/>
  <c r="BB153" i="18"/>
  <c r="BB168" i="18"/>
  <c r="BB152" i="18"/>
  <c r="BB137" i="18"/>
  <c r="BB111" i="18"/>
  <c r="BB138" i="18"/>
  <c r="BB122" i="18"/>
  <c r="BB103" i="18"/>
  <c r="BB130" i="18"/>
  <c r="BB72" i="18"/>
  <c r="BB94" i="18"/>
  <c r="BB82" i="18"/>
  <c r="BB73" i="18"/>
  <c r="BB63" i="18"/>
  <c r="BB87" i="18"/>
  <c r="BB27" i="18"/>
  <c r="BB23" i="18"/>
  <c r="BB32" i="18"/>
  <c r="BB42" i="18"/>
  <c r="BB13" i="18"/>
  <c r="BB22" i="18"/>
  <c r="BB343" i="18"/>
  <c r="BB324" i="18"/>
  <c r="BB331" i="18"/>
  <c r="BB321" i="18"/>
  <c r="BB337" i="18"/>
  <c r="BB322" i="18"/>
  <c r="BB296" i="18"/>
  <c r="BB298" i="18"/>
  <c r="BB290" i="18"/>
  <c r="BB274" i="18"/>
  <c r="BB271" i="18"/>
  <c r="BB240" i="18"/>
  <c r="BB258" i="18"/>
  <c r="BB263" i="18"/>
  <c r="BB246" i="18"/>
  <c r="BB233" i="18"/>
  <c r="BB214" i="18"/>
  <c r="BB198" i="18"/>
  <c r="BB208" i="18"/>
  <c r="BB191" i="18"/>
  <c r="BB197" i="18"/>
  <c r="BB169" i="18"/>
  <c r="BB160" i="18"/>
  <c r="BB184" i="18"/>
  <c r="BB155" i="18"/>
  <c r="BB192" i="18"/>
  <c r="BB127" i="18"/>
  <c r="BB105" i="18"/>
  <c r="BB136" i="18"/>
  <c r="BB120" i="18"/>
  <c r="BB141" i="18"/>
  <c r="BB128" i="18"/>
  <c r="BB59" i="18"/>
  <c r="BB89" i="18"/>
  <c r="BB80" i="18"/>
  <c r="BB66" i="18"/>
  <c r="BB99" i="18"/>
  <c r="BB74" i="18"/>
  <c r="BB21" i="18"/>
  <c r="BB14" i="18"/>
  <c r="BB10" i="18"/>
  <c r="BB37" i="18"/>
  <c r="BB40" i="18"/>
  <c r="BB6" i="18"/>
  <c r="AN339" i="18"/>
  <c r="AN322" i="18"/>
  <c r="AN307" i="18"/>
  <c r="AN297" i="18"/>
  <c r="AN274" i="18"/>
  <c r="AN265" i="18"/>
  <c r="AN252" i="18"/>
  <c r="AN247" i="18"/>
  <c r="AN236" i="18"/>
  <c r="AN197" i="18"/>
  <c r="AN205" i="18"/>
  <c r="AN173" i="18"/>
  <c r="AN150" i="18"/>
  <c r="AN165" i="18"/>
  <c r="AN118" i="18"/>
  <c r="AN142" i="18"/>
  <c r="AN129" i="18"/>
  <c r="AN69" i="18"/>
  <c r="AN89" i="18"/>
  <c r="AN73" i="18"/>
  <c r="AN42" i="18"/>
  <c r="AN29" i="18"/>
  <c r="AN10" i="18"/>
  <c r="AN271" i="18"/>
  <c r="AN120" i="18"/>
  <c r="AN289" i="18"/>
  <c r="AN59" i="18"/>
  <c r="AN187" i="18"/>
  <c r="AN28" i="18"/>
  <c r="AN156" i="18"/>
  <c r="AN229" i="18"/>
  <c r="AN95" i="18"/>
  <c r="AN223" i="18"/>
  <c r="AN319" i="18"/>
  <c r="AN128" i="18"/>
  <c r="AN292" i="18"/>
  <c r="AN19" i="18"/>
  <c r="AN147" i="18"/>
  <c r="AN321" i="18"/>
  <c r="AN68" i="18"/>
  <c r="AN196" i="18"/>
  <c r="AN39" i="18"/>
  <c r="AN167" i="18"/>
  <c r="AN350" i="18"/>
  <c r="AN338" i="18"/>
  <c r="AN313" i="18"/>
  <c r="AN314" i="18"/>
  <c r="AN284" i="18"/>
  <c r="AN269" i="18"/>
  <c r="AN279" i="18"/>
  <c r="AN246" i="18"/>
  <c r="AN233" i="18"/>
  <c r="AN237" i="18"/>
  <c r="AN190" i="18"/>
  <c r="AN198" i="18"/>
  <c r="AN154" i="18"/>
  <c r="AN194" i="18"/>
  <c r="AN177" i="18"/>
  <c r="AN109" i="18"/>
  <c r="AN133" i="18"/>
  <c r="AN122" i="18"/>
  <c r="AN62" i="18"/>
  <c r="AN77" i="18"/>
  <c r="AN85" i="18"/>
  <c r="AN33" i="18"/>
  <c r="AN14" i="18"/>
  <c r="AN13" i="18"/>
  <c r="AN8" i="18"/>
  <c r="AN136" i="18"/>
  <c r="AN337" i="18"/>
  <c r="AN75" i="18"/>
  <c r="AN203" i="18"/>
  <c r="AN44" i="18"/>
  <c r="AN172" i="18"/>
  <c r="AN264" i="18"/>
  <c r="AN111" i="18"/>
  <c r="AN243" i="18"/>
  <c r="AN16" i="18"/>
  <c r="AN144" i="18"/>
  <c r="AN340" i="18"/>
  <c r="AN35" i="18"/>
  <c r="AN163" i="18"/>
  <c r="AN235" i="18"/>
  <c r="AN84" i="18"/>
  <c r="AN212" i="18"/>
  <c r="AN55" i="18"/>
  <c r="AN183" i="18"/>
  <c r="AN349" i="18"/>
  <c r="AN333" i="18"/>
  <c r="AN320" i="18"/>
  <c r="AN302" i="18"/>
  <c r="AN298" i="18"/>
  <c r="AN281" i="18"/>
  <c r="AN270" i="18"/>
  <c r="AN266" i="18"/>
  <c r="AN231" i="18"/>
  <c r="AN210" i="18"/>
  <c r="AN221" i="18"/>
  <c r="AN189" i="18"/>
  <c r="AN193" i="18"/>
  <c r="AN162" i="18"/>
  <c r="AN170" i="18"/>
  <c r="AN102" i="18"/>
  <c r="AN126" i="18"/>
  <c r="AN113" i="18"/>
  <c r="AN98" i="18"/>
  <c r="AN58" i="18"/>
  <c r="AN66" i="18"/>
  <c r="AN21" i="18"/>
  <c r="AN34" i="18"/>
  <c r="AN6" i="18"/>
  <c r="AN24" i="18"/>
  <c r="AN152" i="18"/>
  <c r="AN248" i="18"/>
  <c r="AN91" i="18"/>
  <c r="AN219" i="18"/>
  <c r="AN60" i="18"/>
  <c r="AN188" i="18"/>
  <c r="AN312" i="18"/>
  <c r="AN127" i="18"/>
  <c r="AN276" i="18"/>
  <c r="AN32" i="18"/>
  <c r="AN160" i="18"/>
  <c r="AN251" i="18"/>
  <c r="AN51" i="18"/>
  <c r="AN179" i="18"/>
  <c r="AN315" i="18"/>
  <c r="AN100" i="18"/>
  <c r="AN244" i="18"/>
  <c r="AN71" i="18"/>
  <c r="AN199" i="18"/>
  <c r="AN346" i="18"/>
  <c r="AN336" i="18"/>
  <c r="AN316" i="18"/>
  <c r="AN311" i="18"/>
  <c r="AN294" i="18"/>
  <c r="AN268" i="18"/>
  <c r="AN290" i="18"/>
  <c r="AN254" i="18"/>
  <c r="AN234" i="18"/>
  <c r="AN201" i="18"/>
  <c r="AN209" i="18"/>
  <c r="AN230" i="18"/>
  <c r="AN185" i="18"/>
  <c r="AN181" i="18"/>
  <c r="AN158" i="18"/>
  <c r="AN137" i="18"/>
  <c r="AN145" i="18"/>
  <c r="AN106" i="18"/>
  <c r="AN81" i="18"/>
  <c r="AN94" i="18"/>
  <c r="AN54" i="18"/>
  <c r="AN46" i="18"/>
  <c r="AN22" i="18"/>
  <c r="AN343" i="18"/>
  <c r="AN40" i="18"/>
  <c r="AN168" i="18"/>
  <c r="AN277" i="18"/>
  <c r="AN107" i="18"/>
  <c r="AN225" i="18"/>
  <c r="AN76" i="18"/>
  <c r="AN204" i="18"/>
  <c r="AN15" i="18"/>
  <c r="AN143" i="18"/>
  <c r="AN305" i="18"/>
  <c r="AN48" i="18"/>
  <c r="AN176" i="18"/>
  <c r="AN267" i="18"/>
  <c r="AN67" i="18"/>
  <c r="AN195" i="18"/>
  <c r="AN328" i="18"/>
  <c r="AN116" i="18"/>
  <c r="AN232" i="18"/>
  <c r="AN87" i="18"/>
  <c r="AN215" i="18"/>
  <c r="AN342" i="18"/>
  <c r="AN334" i="18"/>
  <c r="AN332" i="18"/>
  <c r="AN318" i="18"/>
  <c r="AN304" i="18"/>
  <c r="AN278" i="18"/>
  <c r="AN272" i="18"/>
  <c r="AN242" i="18"/>
  <c r="AN258" i="18"/>
  <c r="AN238" i="18"/>
  <c r="AN202" i="18"/>
  <c r="AN224" i="18"/>
  <c r="AN166" i="18"/>
  <c r="AN174" i="18"/>
  <c r="AN149" i="18"/>
  <c r="AN130" i="18"/>
  <c r="AN117" i="18"/>
  <c r="AN90" i="18"/>
  <c r="AN74" i="18"/>
  <c r="AN70" i="18"/>
  <c r="AN45" i="18"/>
  <c r="AN38" i="18"/>
  <c r="AN30" i="18"/>
  <c r="AN273" i="18"/>
  <c r="AN56" i="18"/>
  <c r="AN184" i="18"/>
  <c r="AN344" i="18"/>
  <c r="AN123" i="18"/>
  <c r="AN324" i="18"/>
  <c r="AN92" i="18"/>
  <c r="AN220" i="18"/>
  <c r="AN31" i="18"/>
  <c r="AN159" i="18"/>
  <c r="AN293" i="18"/>
  <c r="AN64" i="18"/>
  <c r="AN192" i="18"/>
  <c r="AN299" i="18"/>
  <c r="AN83" i="18"/>
  <c r="AN211" i="18"/>
  <c r="AN239" i="18"/>
  <c r="AN132" i="18"/>
  <c r="AN261" i="18"/>
  <c r="AN103" i="18"/>
  <c r="AN323" i="18"/>
  <c r="AN352" i="18"/>
  <c r="AN330" i="18"/>
  <c r="AN329" i="18"/>
  <c r="AN300" i="18"/>
  <c r="AN306" i="18"/>
  <c r="AN286" i="18"/>
  <c r="AN275" i="18"/>
  <c r="AN240" i="18"/>
  <c r="AN250" i="18"/>
  <c r="AN213" i="18"/>
  <c r="AN226" i="18"/>
  <c r="AN222" i="18"/>
  <c r="AN178" i="18"/>
  <c r="AN153" i="18"/>
  <c r="AN141" i="18"/>
  <c r="AN121" i="18"/>
  <c r="AN110" i="18"/>
  <c r="AN78" i="18"/>
  <c r="AN86" i="18"/>
  <c r="AN61" i="18"/>
  <c r="AN37" i="18"/>
  <c r="AN26" i="18"/>
  <c r="AN18" i="18"/>
  <c r="AN308" i="18"/>
  <c r="AN72" i="18"/>
  <c r="AN200" i="18"/>
  <c r="AN11" i="18"/>
  <c r="AN139" i="18"/>
  <c r="AN347" i="18"/>
  <c r="AN108" i="18"/>
  <c r="AN241" i="18"/>
  <c r="AN47" i="18"/>
  <c r="AN175" i="18"/>
  <c r="AN255" i="18"/>
  <c r="AN80" i="18"/>
  <c r="AN208" i="18"/>
  <c r="AN245" i="18"/>
  <c r="AN99" i="18"/>
  <c r="AN335" i="18"/>
  <c r="AN20" i="18"/>
  <c r="AN148" i="18"/>
  <c r="AN309" i="18"/>
  <c r="AN119" i="18"/>
  <c r="AN345" i="18"/>
  <c r="AN327" i="18"/>
  <c r="AN317" i="18"/>
  <c r="AN295" i="18"/>
  <c r="AN301" i="18"/>
  <c r="AN282" i="18"/>
  <c r="AN259" i="18"/>
  <c r="AN256" i="18"/>
  <c r="AN262" i="18"/>
  <c r="AN218" i="18"/>
  <c r="AN214" i="18"/>
  <c r="AN161" i="18"/>
  <c r="AN169" i="18"/>
  <c r="AN146" i="18"/>
  <c r="AN134" i="18"/>
  <c r="AN114" i="18"/>
  <c r="AN101" i="18"/>
  <c r="AN57" i="18"/>
  <c r="AN65" i="18"/>
  <c r="AN97" i="18"/>
  <c r="AN25" i="18"/>
  <c r="AN49" i="18"/>
  <c r="AN9" i="18"/>
  <c r="AN331" i="18"/>
  <c r="AN88" i="18"/>
  <c r="AN216" i="18"/>
  <c r="AN27" i="18"/>
  <c r="AN155" i="18"/>
  <c r="AN325" i="18"/>
  <c r="AN124" i="18"/>
  <c r="AN353" i="18"/>
  <c r="AN63" i="18"/>
  <c r="AN191" i="18"/>
  <c r="AN287" i="18"/>
  <c r="AN96" i="18"/>
  <c r="AN227" i="18"/>
  <c r="AN280" i="18"/>
  <c r="AN115" i="18"/>
  <c r="AN351" i="18"/>
  <c r="AN36" i="18"/>
  <c r="AN164" i="18"/>
  <c r="AN7" i="18"/>
  <c r="AN135" i="18"/>
  <c r="AN348" i="18"/>
  <c r="AN326" i="18"/>
  <c r="AN310" i="18"/>
  <c r="AN291" i="18"/>
  <c r="AN285" i="18"/>
  <c r="AN288" i="18"/>
  <c r="AN263" i="18"/>
  <c r="AN253" i="18"/>
  <c r="AN249" i="18"/>
  <c r="AN206" i="18"/>
  <c r="AN217" i="18"/>
  <c r="AN182" i="18"/>
  <c r="AN157" i="18"/>
  <c r="AN186" i="18"/>
  <c r="AN125" i="18"/>
  <c r="AN105" i="18"/>
  <c r="AN138" i="18"/>
  <c r="AN93" i="18"/>
  <c r="AN53" i="18"/>
  <c r="AN82" i="18"/>
  <c r="AN50" i="18"/>
  <c r="AN41" i="18"/>
  <c r="AN17" i="18"/>
  <c r="AN296" i="18"/>
  <c r="AN104" i="18"/>
  <c r="AN260" i="18"/>
  <c r="AN43" i="18"/>
  <c r="AN171" i="18"/>
  <c r="AN12" i="18"/>
  <c r="AN140" i="18"/>
  <c r="AN283" i="18"/>
  <c r="AN79" i="18"/>
  <c r="AN207" i="18"/>
  <c r="AN303" i="18"/>
  <c r="AN112" i="18"/>
  <c r="AN257" i="18"/>
  <c r="AN341" i="18"/>
  <c r="AN131" i="18"/>
  <c r="AN228" i="18"/>
  <c r="AN52" i="18"/>
  <c r="AN180" i="18"/>
  <c r="AN23" i="18"/>
  <c r="AN151" i="18"/>
  <c r="CR331" i="18"/>
  <c r="CR334" i="18"/>
  <c r="CR294" i="18"/>
  <c r="CR274" i="18"/>
  <c r="CR249" i="18"/>
  <c r="CR251" i="18"/>
  <c r="CR220" i="18"/>
  <c r="CR236" i="18"/>
  <c r="CR218" i="18"/>
  <c r="CR169" i="18"/>
  <c r="CR196" i="18"/>
  <c r="CR158" i="18"/>
  <c r="CR161" i="18"/>
  <c r="CR178" i="18"/>
  <c r="CR105" i="18"/>
  <c r="CR101" i="18"/>
  <c r="CR113" i="18"/>
  <c r="CR130" i="18"/>
  <c r="CR65" i="18"/>
  <c r="CR82" i="18"/>
  <c r="CR90" i="18"/>
  <c r="CR346" i="18"/>
  <c r="CR310" i="18"/>
  <c r="CR286" i="18"/>
  <c r="CR267" i="18"/>
  <c r="CR238" i="18"/>
  <c r="CR230" i="18"/>
  <c r="CR208" i="18"/>
  <c r="CR234" i="18"/>
  <c r="CR213" i="18"/>
  <c r="CR162" i="18"/>
  <c r="CR186" i="18"/>
  <c r="CR152" i="18"/>
  <c r="CR154" i="18"/>
  <c r="CR172" i="18"/>
  <c r="CR133" i="18"/>
  <c r="CR129" i="18"/>
  <c r="CR100" i="18"/>
  <c r="CR109" i="18"/>
  <c r="CR58" i="18"/>
  <c r="CR76" i="18"/>
  <c r="CR85" i="18"/>
  <c r="CR338" i="18"/>
  <c r="CR299" i="18"/>
  <c r="CR282" i="18"/>
  <c r="CR254" i="18"/>
  <c r="CR250" i="18"/>
  <c r="CR237" i="18"/>
  <c r="CR198" i="18"/>
  <c r="CR210" i="18"/>
  <c r="CR206" i="18"/>
  <c r="CR157" i="18"/>
  <c r="CR181" i="18"/>
  <c r="CR177" i="18"/>
  <c r="CR148" i="18"/>
  <c r="CR160" i="18"/>
  <c r="CR120" i="18"/>
  <c r="CR122" i="18"/>
  <c r="CR141" i="18"/>
  <c r="CR137" i="18"/>
  <c r="CR53" i="18"/>
  <c r="CR61" i="18"/>
  <c r="CR78" i="18"/>
  <c r="CR84" i="18"/>
  <c r="CR38" i="18"/>
  <c r="CR34" i="18"/>
  <c r="CR50" i="18"/>
  <c r="CR24" i="18"/>
  <c r="CR14" i="18"/>
  <c r="CR317" i="18"/>
  <c r="CR252" i="18"/>
  <c r="CR103" i="18"/>
  <c r="CR259" i="18"/>
  <c r="CR313" i="18"/>
  <c r="CR27" i="18"/>
  <c r="CR155" i="18"/>
  <c r="CR311" i="18"/>
  <c r="CR323" i="18"/>
  <c r="CR326" i="18"/>
  <c r="CR306" i="18"/>
  <c r="CR302" i="18"/>
  <c r="CR270" i="18"/>
  <c r="CR242" i="18"/>
  <c r="CR212" i="18"/>
  <c r="CR192" i="18"/>
  <c r="CR204" i="18"/>
  <c r="CR200" i="18"/>
  <c r="CR193" i="18"/>
  <c r="CR168" i="18"/>
  <c r="CR164" i="18"/>
  <c r="CR188" i="18"/>
  <c r="CR150" i="18"/>
  <c r="CR110" i="18"/>
  <c r="CR116" i="18"/>
  <c r="CR125" i="18"/>
  <c r="CR124" i="18"/>
  <c r="CR94" i="18"/>
  <c r="CR97" i="18"/>
  <c r="CR60" i="18"/>
  <c r="CR74" i="18"/>
  <c r="CR26" i="18"/>
  <c r="CR29" i="18"/>
  <c r="CR45" i="18"/>
  <c r="CR13" i="18"/>
  <c r="CR12" i="18"/>
  <c r="CR225" i="18"/>
  <c r="CR297" i="18"/>
  <c r="CR119" i="18"/>
  <c r="CR320" i="18"/>
  <c r="CR335" i="18"/>
  <c r="CR43" i="18"/>
  <c r="CR171" i="18"/>
  <c r="CR327" i="18"/>
  <c r="CR228" i="18"/>
  <c r="CR351" i="18"/>
  <c r="CR127" i="18"/>
  <c r="CR336" i="18"/>
  <c r="CR239" i="18"/>
  <c r="CR281" i="18"/>
  <c r="CR99" i="18"/>
  <c r="CR227" i="18"/>
  <c r="CR322" i="18"/>
  <c r="CR298" i="18"/>
  <c r="CR278" i="18"/>
  <c r="CR268" i="18"/>
  <c r="CR258" i="18"/>
  <c r="CR202" i="18"/>
  <c r="CR222" i="18"/>
  <c r="CR233" i="18"/>
  <c r="CR190" i="18"/>
  <c r="CR184" i="18"/>
  <c r="CR153" i="18"/>
  <c r="CR149" i="18"/>
  <c r="CR173" i="18"/>
  <c r="CR142" i="18"/>
  <c r="CR104" i="18"/>
  <c r="CR106" i="18"/>
  <c r="CR118" i="18"/>
  <c r="CR114" i="18"/>
  <c r="CR89" i="18"/>
  <c r="CR88" i="18"/>
  <c r="CR349" i="18"/>
  <c r="CR318" i="18"/>
  <c r="CR314" i="18"/>
  <c r="CR285" i="18"/>
  <c r="CR266" i="18"/>
  <c r="CR262" i="18"/>
  <c r="CR221" i="18"/>
  <c r="CR217" i="18"/>
  <c r="CR216" i="18"/>
  <c r="CR226" i="18"/>
  <c r="CR174" i="18"/>
  <c r="CR180" i="18"/>
  <c r="CR194" i="18"/>
  <c r="CR166" i="18"/>
  <c r="CR136" i="18"/>
  <c r="CR138" i="18"/>
  <c r="CR144" i="18"/>
  <c r="CR112" i="18"/>
  <c r="CR108" i="18"/>
  <c r="CR77" i="18"/>
  <c r="CR73" i="18"/>
  <c r="CR342" i="18"/>
  <c r="CR330" i="18"/>
  <c r="CR283" i="18"/>
  <c r="CR272" i="18"/>
  <c r="CR246" i="18"/>
  <c r="CR256" i="18"/>
  <c r="CR214" i="18"/>
  <c r="CR205" i="18"/>
  <c r="CR201" i="18"/>
  <c r="CR224" i="18"/>
  <c r="CR156" i="18"/>
  <c r="CR170" i="18"/>
  <c r="CR182" i="18"/>
  <c r="CR145" i="18"/>
  <c r="CR126" i="18"/>
  <c r="CR132" i="18"/>
  <c r="CR134" i="18"/>
  <c r="CR102" i="18"/>
  <c r="CR92" i="18"/>
  <c r="CR70" i="18"/>
  <c r="CR66" i="18"/>
  <c r="CR62" i="18"/>
  <c r="CR81" i="18"/>
  <c r="CR44" i="18"/>
  <c r="CR48" i="18"/>
  <c r="CR30" i="18"/>
  <c r="CR21" i="18"/>
  <c r="CR319" i="18"/>
  <c r="CR337" i="18"/>
  <c r="CR39" i="18"/>
  <c r="CR167" i="18"/>
  <c r="CR273" i="18"/>
  <c r="CR263" i="18"/>
  <c r="CR91" i="18"/>
  <c r="CR219" i="18"/>
  <c r="CR341" i="18"/>
  <c r="CR350" i="18"/>
  <c r="CR315" i="18"/>
  <c r="CR290" i="18"/>
  <c r="CR269" i="18"/>
  <c r="CR265" i="18"/>
  <c r="CR253" i="18"/>
  <c r="CR209" i="18"/>
  <c r="CR189" i="18"/>
  <c r="CR235" i="18"/>
  <c r="CR197" i="18"/>
  <c r="CR146" i="18"/>
  <c r="CR165" i="18"/>
  <c r="CR176" i="18"/>
  <c r="CR185" i="18"/>
  <c r="CR121" i="18"/>
  <c r="CR117" i="18"/>
  <c r="CR128" i="18"/>
  <c r="CR140" i="18"/>
  <c r="CR80" i="18"/>
  <c r="CR64" i="18"/>
  <c r="CR54" i="18"/>
  <c r="CR57" i="18"/>
  <c r="CR68" i="18"/>
  <c r="CR32" i="18"/>
  <c r="CR40" i="18"/>
  <c r="CR25" i="18"/>
  <c r="CR10" i="18"/>
  <c r="CR288" i="18"/>
  <c r="CR340" i="18"/>
  <c r="CR55" i="18"/>
  <c r="CR183" i="18"/>
  <c r="CR276" i="18"/>
  <c r="CR232" i="18"/>
  <c r="CR107" i="18"/>
  <c r="CR291" i="18"/>
  <c r="CR223" i="18"/>
  <c r="CR229" i="18"/>
  <c r="CR63" i="18"/>
  <c r="CR191" i="18"/>
  <c r="CR353" i="18"/>
  <c r="CR296" i="18"/>
  <c r="CR35" i="18"/>
  <c r="CR163" i="18"/>
  <c r="CR308" i="18"/>
  <c r="CR86" i="18"/>
  <c r="CR8" i="18"/>
  <c r="CR33" i="18"/>
  <c r="CR295" i="18"/>
  <c r="CR151" i="18"/>
  <c r="CR240" i="18"/>
  <c r="CR203" i="18"/>
  <c r="CR292" i="18"/>
  <c r="CR79" i="18"/>
  <c r="CR275" i="18"/>
  <c r="CR257" i="18"/>
  <c r="CR51" i="18"/>
  <c r="CR211" i="18"/>
  <c r="CR56" i="18"/>
  <c r="CR28" i="18"/>
  <c r="CR20" i="18"/>
  <c r="CR264" i="18"/>
  <c r="CR199" i="18"/>
  <c r="CR261" i="18"/>
  <c r="CR307" i="18"/>
  <c r="CR343" i="18"/>
  <c r="CR95" i="18"/>
  <c r="CR339" i="18"/>
  <c r="CR260" i="18"/>
  <c r="CR67" i="18"/>
  <c r="CR241" i="18"/>
  <c r="CR46" i="18"/>
  <c r="CR17" i="18"/>
  <c r="CR18" i="18"/>
  <c r="CR293" i="18"/>
  <c r="CR215" i="18"/>
  <c r="CR11" i="18"/>
  <c r="CR244" i="18"/>
  <c r="CR328" i="18"/>
  <c r="CR111" i="18"/>
  <c r="CR279" i="18"/>
  <c r="CR325" i="18"/>
  <c r="CR83" i="18"/>
  <c r="CR247" i="18"/>
  <c r="CR96" i="18"/>
  <c r="CR9" i="18"/>
  <c r="CR42" i="18"/>
  <c r="CR245" i="18"/>
  <c r="CR7" i="18"/>
  <c r="CR333" i="18"/>
  <c r="CR59" i="18"/>
  <c r="CR280" i="18"/>
  <c r="CR287" i="18"/>
  <c r="CR143" i="18"/>
  <c r="CR321" i="18"/>
  <c r="CR255" i="18"/>
  <c r="CR115" i="18"/>
  <c r="CR305" i="18"/>
  <c r="CR72" i="18"/>
  <c r="CR52" i="18"/>
  <c r="CR37" i="18"/>
  <c r="CR344" i="18"/>
  <c r="CR23" i="18"/>
  <c r="CR352" i="18"/>
  <c r="CR75" i="18"/>
  <c r="CR309" i="18"/>
  <c r="CR316" i="18"/>
  <c r="CR159" i="18"/>
  <c r="CR248" i="18"/>
  <c r="CR271" i="18"/>
  <c r="CR131" i="18"/>
  <c r="CR324" i="18"/>
  <c r="CR98" i="18"/>
  <c r="CR49" i="18"/>
  <c r="CR16" i="18"/>
  <c r="CR301" i="18"/>
  <c r="CR71" i="18"/>
  <c r="CR312" i="18"/>
  <c r="CR123" i="18"/>
  <c r="CR300" i="18"/>
  <c r="CR15" i="18"/>
  <c r="CR175" i="18"/>
  <c r="CR277" i="18"/>
  <c r="CR303" i="18"/>
  <c r="CR147" i="18"/>
  <c r="CR93" i="18"/>
  <c r="CR41" i="18"/>
  <c r="CR36" i="18"/>
  <c r="CR304" i="18"/>
  <c r="CR87" i="18"/>
  <c r="CR284" i="18"/>
  <c r="CR139" i="18"/>
  <c r="CR329" i="18"/>
  <c r="CR31" i="18"/>
  <c r="CR207" i="18"/>
  <c r="CR347" i="18"/>
  <c r="CR332" i="18"/>
  <c r="CR179" i="18"/>
  <c r="CR69" i="18"/>
  <c r="CR22" i="18"/>
  <c r="CR6" i="18"/>
  <c r="CR231" i="18"/>
  <c r="CR135" i="18"/>
  <c r="CR348" i="18"/>
  <c r="CR187" i="18"/>
  <c r="CR289" i="18"/>
  <c r="CR47" i="18"/>
  <c r="CR243" i="18"/>
  <c r="CR345" i="18"/>
  <c r="CR19" i="18"/>
  <c r="CR195" i="18"/>
  <c r="BC346" i="18"/>
  <c r="BC326" i="18"/>
  <c r="BC336" i="18"/>
  <c r="BC318" i="18"/>
  <c r="BC295" i="18"/>
  <c r="BC323" i="18"/>
  <c r="BC300" i="18"/>
  <c r="BC281" i="18"/>
  <c r="BC270" i="18"/>
  <c r="BC248" i="18"/>
  <c r="BC269" i="18"/>
  <c r="BC252" i="18"/>
  <c r="BC265" i="18"/>
  <c r="BC242" i="18"/>
  <c r="BC260" i="18"/>
  <c r="BC202" i="18"/>
  <c r="BC212" i="18"/>
  <c r="BC189" i="18"/>
  <c r="BC207" i="18"/>
  <c r="BC236" i="18"/>
  <c r="BC187" i="18"/>
  <c r="BC159" i="18"/>
  <c r="BC183" i="18"/>
  <c r="BC167" i="18"/>
  <c r="BC164" i="18"/>
  <c r="BC148" i="18"/>
  <c r="BC133" i="18"/>
  <c r="BC117" i="18"/>
  <c r="BC104" i="18"/>
  <c r="BC131" i="18"/>
  <c r="BC115" i="18"/>
  <c r="BC99" i="18"/>
  <c r="BC89" i="18"/>
  <c r="BC80" i="18"/>
  <c r="BC66" i="18"/>
  <c r="BC349" i="18"/>
  <c r="BC345" i="18"/>
  <c r="BC332" i="18"/>
  <c r="BC325" i="18"/>
  <c r="BC317" i="18"/>
  <c r="BC319" i="18"/>
  <c r="BC304" i="18"/>
  <c r="BC292" i="18"/>
  <c r="BC282" i="18"/>
  <c r="BC289" i="18"/>
  <c r="BC284" i="18"/>
  <c r="BC275" i="18"/>
  <c r="BC264" i="18"/>
  <c r="BC231" i="18"/>
  <c r="BC246" i="18"/>
  <c r="BC230" i="18"/>
  <c r="BC209" i="18"/>
  <c r="BC217" i="18"/>
  <c r="BC228" i="18"/>
  <c r="BC206" i="18"/>
  <c r="BC175" i="18"/>
  <c r="BC146" i="18"/>
  <c r="BC170" i="18"/>
  <c r="BC149" i="18"/>
  <c r="BC192" i="18"/>
  <c r="BC178" i="18"/>
  <c r="BC121" i="18"/>
  <c r="BC145" i="18"/>
  <c r="BC129" i="18"/>
  <c r="BC113" i="18"/>
  <c r="BC102" i="18"/>
  <c r="BC137" i="18"/>
  <c r="BC65" i="18"/>
  <c r="BC68" i="18"/>
  <c r="BC97" i="18"/>
  <c r="BC339" i="18"/>
  <c r="BC328" i="18"/>
  <c r="BC320" i="18"/>
  <c r="BC313" i="18"/>
  <c r="BC291" i="18"/>
  <c r="BC294" i="18"/>
  <c r="BC266" i="18"/>
  <c r="BC278" i="18"/>
  <c r="BC244" i="18"/>
  <c r="BC238" i="18"/>
  <c r="BC235" i="18"/>
  <c r="BC215" i="18"/>
  <c r="BC196" i="18"/>
  <c r="BC225" i="18"/>
  <c r="BC188" i="18"/>
  <c r="BC172" i="18"/>
  <c r="BC165" i="18"/>
  <c r="BC180" i="18"/>
  <c r="BC194" i="18"/>
  <c r="BC111" i="18"/>
  <c r="BC123" i="18"/>
  <c r="BC132" i="18"/>
  <c r="BC144" i="18"/>
  <c r="BC112" i="18"/>
  <c r="BC77" i="18"/>
  <c r="BC91" i="18"/>
  <c r="BC76" i="18"/>
  <c r="BC87" i="18"/>
  <c r="BC59" i="18"/>
  <c r="BC9" i="18"/>
  <c r="BC52" i="18"/>
  <c r="BC42" i="18"/>
  <c r="BC19" i="18"/>
  <c r="BC23" i="18"/>
  <c r="BC353" i="18"/>
  <c r="BC344" i="18"/>
  <c r="BC312" i="18"/>
  <c r="BC329" i="18"/>
  <c r="BC305" i="18"/>
  <c r="BC306" i="18"/>
  <c r="BC279" i="18"/>
  <c r="BC271" i="18"/>
  <c r="BC239" i="18"/>
  <c r="BC237" i="18"/>
  <c r="BC234" i="18"/>
  <c r="BC200" i="18"/>
  <c r="BC222" i="18"/>
  <c r="BC224" i="18"/>
  <c r="BC216" i="18"/>
  <c r="BC160" i="18"/>
  <c r="BC158" i="18"/>
  <c r="BC161" i="18"/>
  <c r="BC185" i="18"/>
  <c r="BC105" i="18"/>
  <c r="BC107" i="18"/>
  <c r="BC119" i="18"/>
  <c r="BC130" i="18"/>
  <c r="BC95" i="18"/>
  <c r="BC70" i="18"/>
  <c r="BC79" i="18"/>
  <c r="BC63" i="18"/>
  <c r="BC74" i="18"/>
  <c r="BC47" i="18"/>
  <c r="BC35" i="18"/>
  <c r="BC44" i="18"/>
  <c r="BC37" i="18"/>
  <c r="BC13" i="18"/>
  <c r="BC8" i="18"/>
  <c r="BC347" i="18"/>
  <c r="BC337" i="18"/>
  <c r="BC340" i="18"/>
  <c r="BC322" i="18"/>
  <c r="BC309" i="18"/>
  <c r="BC301" i="18"/>
  <c r="BC286" i="18"/>
  <c r="BC274" i="18"/>
  <c r="BC272" i="18"/>
  <c r="BC261" i="18"/>
  <c r="BC263" i="18"/>
  <c r="BC232" i="18"/>
  <c r="BC221" i="18"/>
  <c r="BC211" i="18"/>
  <c r="BC219" i="18"/>
  <c r="BC203" i="18"/>
  <c r="BC186" i="18"/>
  <c r="BC156" i="18"/>
  <c r="BC154" i="18"/>
  <c r="BC176" i="18"/>
  <c r="BC139" i="18"/>
  <c r="BC101" i="18"/>
  <c r="BC103" i="18"/>
  <c r="BC128" i="18"/>
  <c r="BC84" i="18"/>
  <c r="BC56" i="18"/>
  <c r="BC73" i="18"/>
  <c r="BC88" i="18"/>
  <c r="BC69" i="18"/>
  <c r="BC46" i="18"/>
  <c r="BC49" i="18"/>
  <c r="BC51" i="18"/>
  <c r="BC30" i="18"/>
  <c r="BC6" i="18"/>
  <c r="BC33" i="18"/>
  <c r="BC343" i="18"/>
  <c r="BC333" i="18"/>
  <c r="BC334" i="18"/>
  <c r="BC341" i="18"/>
  <c r="BC308" i="18"/>
  <c r="BC280" i="18"/>
  <c r="BC283" i="18"/>
  <c r="BC258" i="18"/>
  <c r="BC268" i="18"/>
  <c r="BC241" i="18"/>
  <c r="BC262" i="18"/>
  <c r="BC254" i="18"/>
  <c r="BC214" i="18"/>
  <c r="BC205" i="18"/>
  <c r="BC201" i="18"/>
  <c r="BC197" i="18"/>
  <c r="BC181" i="18"/>
  <c r="BC177" i="18"/>
  <c r="BC152" i="18"/>
  <c r="BC163" i="18"/>
  <c r="BC124" i="18"/>
  <c r="BC135" i="18"/>
  <c r="BC147" i="18"/>
  <c r="BC109" i="18"/>
  <c r="BC71" i="18"/>
  <c r="BC92" i="18"/>
  <c r="BC64" i="18"/>
  <c r="BC75" i="18"/>
  <c r="BC60" i="18"/>
  <c r="BC38" i="18"/>
  <c r="BC41" i="18"/>
  <c r="BC43" i="18"/>
  <c r="BC25" i="18"/>
  <c r="BC39" i="18"/>
  <c r="BC16" i="18"/>
  <c r="BC352" i="18"/>
  <c r="BC327" i="18"/>
  <c r="BC331" i="18"/>
  <c r="BC311" i="18"/>
  <c r="BC297" i="18"/>
  <c r="BC302" i="18"/>
  <c r="BC296" i="18"/>
  <c r="BC253" i="18"/>
  <c r="BC350" i="18"/>
  <c r="BC351" i="18"/>
  <c r="BC330" i="18"/>
  <c r="BC307" i="18"/>
  <c r="BC310" i="18"/>
  <c r="BC293" i="18"/>
  <c r="BC288" i="18"/>
  <c r="BC285" i="18"/>
  <c r="BC287" i="18"/>
  <c r="BC251" i="18"/>
  <c r="BC257" i="18"/>
  <c r="BC233" i="18"/>
  <c r="BC229" i="18"/>
  <c r="BC220" i="18"/>
  <c r="BC213" i="18"/>
  <c r="BC162" i="18"/>
  <c r="BC153" i="18"/>
  <c r="BC155" i="18"/>
  <c r="BC173" i="18"/>
  <c r="BC142" i="18"/>
  <c r="BC108" i="18"/>
  <c r="BC120" i="18"/>
  <c r="BC125" i="18"/>
  <c r="BC143" i="18"/>
  <c r="BC53" i="18"/>
  <c r="BC67" i="18"/>
  <c r="BC90" i="18"/>
  <c r="BC57" i="18"/>
  <c r="BC86" i="18"/>
  <c r="BC26" i="18"/>
  <c r="BC29" i="18"/>
  <c r="BC17" i="18"/>
  <c r="BC48" i="18"/>
  <c r="BC21" i="18"/>
  <c r="BC32" i="18"/>
  <c r="BC348" i="18"/>
  <c r="BC335" i="18"/>
  <c r="BC321" i="18"/>
  <c r="BC303" i="18"/>
  <c r="BC299" i="18"/>
  <c r="BC315" i="18"/>
  <c r="BC273" i="18"/>
  <c r="BC277" i="18"/>
  <c r="BC259" i="18"/>
  <c r="BC250" i="18"/>
  <c r="BC249" i="18"/>
  <c r="BC227" i="18"/>
  <c r="BC223" i="18"/>
  <c r="BC210" i="18"/>
  <c r="BC204" i="18"/>
  <c r="BC157" i="18"/>
  <c r="BC191" i="18"/>
  <c r="BC193" i="18"/>
  <c r="BC166" i="18"/>
  <c r="BC140" i="18"/>
  <c r="BC138" i="18"/>
  <c r="BC106" i="18"/>
  <c r="BC118" i="18"/>
  <c r="BC127" i="18"/>
  <c r="BC94" i="18"/>
  <c r="BC61" i="18"/>
  <c r="BC85" i="18"/>
  <c r="BC98" i="18"/>
  <c r="BC81" i="18"/>
  <c r="BC24" i="18"/>
  <c r="BC22" i="18"/>
  <c r="BC50" i="18"/>
  <c r="BC40" i="18"/>
  <c r="BC7" i="18"/>
  <c r="BC18" i="18"/>
  <c r="BC342" i="18"/>
  <c r="BC338" i="18"/>
  <c r="BC316" i="18"/>
  <c r="BC324" i="18"/>
  <c r="BC298" i="18"/>
  <c r="BC314" i="18"/>
  <c r="BC267" i="18"/>
  <c r="BC276" i="18"/>
  <c r="BC245" i="18"/>
  <c r="BC255" i="18"/>
  <c r="BC247" i="18"/>
  <c r="BC226" i="18"/>
  <c r="BC198" i="18"/>
  <c r="BC208" i="18"/>
  <c r="BC190" i="18"/>
  <c r="BC174" i="18"/>
  <c r="BC184" i="18"/>
  <c r="BC182" i="18"/>
  <c r="BC151" i="18"/>
  <c r="BC126" i="18"/>
  <c r="BC136" i="18"/>
  <c r="BC134" i="18"/>
  <c r="BC116" i="18"/>
  <c r="BC114" i="18"/>
  <c r="BC83" i="18"/>
  <c r="BC55" i="18"/>
  <c r="BC78" i="18"/>
  <c r="BC93" i="18"/>
  <c r="BC72" i="18"/>
  <c r="BC15" i="18"/>
  <c r="BC11" i="18"/>
  <c r="BC45" i="18"/>
  <c r="BC28" i="18"/>
  <c r="BC27" i="18"/>
  <c r="BC14" i="18"/>
  <c r="BC195" i="18"/>
  <c r="BC122" i="18"/>
  <c r="BC36" i="18"/>
  <c r="BC218" i="18"/>
  <c r="BC141" i="18"/>
  <c r="BC34" i="18"/>
  <c r="BC169" i="18"/>
  <c r="BC100" i="18"/>
  <c r="BC31" i="18"/>
  <c r="BC290" i="18"/>
  <c r="BC171" i="18"/>
  <c r="BC58" i="18"/>
  <c r="BC20" i="18"/>
  <c r="BC256" i="18"/>
  <c r="BC168" i="18"/>
  <c r="BC82" i="18"/>
  <c r="BC10" i="18"/>
  <c r="BC243" i="18"/>
  <c r="BC179" i="18"/>
  <c r="BC54" i="18"/>
  <c r="BC12" i="18"/>
  <c r="BC240" i="18"/>
  <c r="BC150" i="18"/>
  <c r="BC62" i="18"/>
  <c r="BC199" i="18"/>
  <c r="BC110" i="18"/>
  <c r="BC96" i="18"/>
  <c r="BA346" i="18"/>
  <c r="AY339" i="18"/>
  <c r="AY326" i="18"/>
  <c r="AY318" i="18"/>
  <c r="BA302" i="18"/>
  <c r="AY294" i="18"/>
  <c r="AY282" i="18"/>
  <c r="AY275" i="18"/>
  <c r="AY266" i="18"/>
  <c r="AY274" i="18"/>
  <c r="BA234" i="18"/>
  <c r="AY206" i="18"/>
  <c r="BA237" i="18"/>
  <c r="AY146" i="18"/>
  <c r="BA149" i="18"/>
  <c r="BA154" i="18"/>
  <c r="BA137" i="18"/>
  <c r="BA74" i="18"/>
  <c r="AY58" i="18"/>
  <c r="BA78" i="18"/>
  <c r="BA45" i="18"/>
  <c r="BA46" i="18"/>
  <c r="BA41" i="18"/>
  <c r="BA25" i="18"/>
  <c r="AY7" i="18"/>
  <c r="BA287" i="18"/>
  <c r="AY350" i="18"/>
  <c r="AY323" i="18"/>
  <c r="BA310" i="18"/>
  <c r="BA306" i="18"/>
  <c r="AY300" i="18"/>
  <c r="AY291" i="18"/>
  <c r="AY280" i="18"/>
  <c r="BA281" i="18"/>
  <c r="BA246" i="18"/>
  <c r="AY246" i="18"/>
  <c r="AY230" i="18"/>
  <c r="AY231" i="18"/>
  <c r="AY232" i="18"/>
  <c r="BA202" i="18"/>
  <c r="BA214" i="18"/>
  <c r="BA222" i="18"/>
  <c r="BA189" i="18"/>
  <c r="AY174" i="18"/>
  <c r="AY186" i="18"/>
  <c r="BA142" i="18"/>
  <c r="BA105" i="18"/>
  <c r="AY114" i="18"/>
  <c r="BA129" i="18"/>
  <c r="BA69" i="18"/>
  <c r="AY62" i="18"/>
  <c r="BA58" i="18"/>
  <c r="BA70" i="18"/>
  <c r="BA97" i="18"/>
  <c r="AY38" i="18"/>
  <c r="BA21" i="18"/>
  <c r="AY39" i="18"/>
  <c r="AY52" i="18"/>
  <c r="BA99" i="18"/>
  <c r="AY180" i="18"/>
  <c r="AY247" i="18"/>
  <c r="BA260" i="18"/>
  <c r="AY99" i="18"/>
  <c r="BA316" i="18"/>
  <c r="BA301" i="18"/>
  <c r="BA48" i="18"/>
  <c r="AY305" i="18"/>
  <c r="AY95" i="18"/>
  <c r="BA31" i="18"/>
  <c r="AY112" i="18"/>
  <c r="BA159" i="18"/>
  <c r="AY328" i="18"/>
  <c r="BA314" i="18"/>
  <c r="BA318" i="18"/>
  <c r="AY296" i="18"/>
  <c r="BA297" i="18"/>
  <c r="AY268" i="18"/>
  <c r="BA274" i="18"/>
  <c r="AY242" i="18"/>
  <c r="AY254" i="18"/>
  <c r="BA266" i="18"/>
  <c r="AY262" i="18"/>
  <c r="BA218" i="18"/>
  <c r="BA197" i="18"/>
  <c r="BA209" i="18"/>
  <c r="AY226" i="18"/>
  <c r="BA217" i="18"/>
  <c r="AY194" i="18"/>
  <c r="AY178" i="18"/>
  <c r="AY150" i="18"/>
  <c r="AY162" i="18"/>
  <c r="BA170" i="18"/>
  <c r="BA177" i="18"/>
  <c r="BA182" i="18"/>
  <c r="BA110" i="18"/>
  <c r="AY126" i="18"/>
  <c r="AY138" i="18"/>
  <c r="BA141" i="18"/>
  <c r="AY106" i="18"/>
  <c r="AY98" i="18"/>
  <c r="BA53" i="18"/>
  <c r="AY94" i="18"/>
  <c r="BA54" i="18"/>
  <c r="BA13" i="18"/>
  <c r="BA38" i="18"/>
  <c r="BA9" i="18"/>
  <c r="BA34" i="18"/>
  <c r="AY10" i="18"/>
  <c r="BA30" i="18"/>
  <c r="AY71" i="18"/>
  <c r="BA19" i="18"/>
  <c r="AY346" i="18"/>
  <c r="BA350" i="18"/>
  <c r="AY332" i="18"/>
  <c r="BA313" i="18"/>
  <c r="AY312" i="18"/>
  <c r="BA269" i="18"/>
  <c r="BA286" i="18"/>
  <c r="BA262" i="18"/>
  <c r="AY252" i="18"/>
  <c r="AY264" i="18"/>
  <c r="BA213" i="18"/>
  <c r="BA233" i="18"/>
  <c r="AY214" i="18"/>
  <c r="BA210" i="18"/>
  <c r="AY154" i="18"/>
  <c r="BA169" i="18"/>
  <c r="BA174" i="18"/>
  <c r="BA146" i="18"/>
  <c r="BA153" i="18"/>
  <c r="BA165" i="18"/>
  <c r="AY118" i="18"/>
  <c r="BA117" i="18"/>
  <c r="BA122" i="18"/>
  <c r="BA134" i="18"/>
  <c r="BA102" i="18"/>
  <c r="BA86" i="18"/>
  <c r="BA82" i="18"/>
  <c r="AY66" i="18"/>
  <c r="AY6" i="18"/>
  <c r="BA29" i="18"/>
  <c r="AY14" i="18"/>
  <c r="BA37" i="18"/>
  <c r="AY30" i="18"/>
  <c r="AY103" i="18"/>
  <c r="AY20" i="18"/>
  <c r="BA67" i="18"/>
  <c r="AY148" i="18"/>
  <c r="AY344" i="18"/>
  <c r="BA329" i="18"/>
  <c r="AY316" i="18"/>
  <c r="AY298" i="18"/>
  <c r="BA294" i="18"/>
  <c r="AY302" i="18"/>
  <c r="AY290" i="18"/>
  <c r="BA270" i="18"/>
  <c r="BA282" i="18"/>
  <c r="AY258" i="18"/>
  <c r="AY259" i="18"/>
  <c r="BA258" i="18"/>
  <c r="AY248" i="18"/>
  <c r="AY210" i="18"/>
  <c r="BA230" i="18"/>
  <c r="AY190" i="18"/>
  <c r="BA205" i="18"/>
  <c r="AY222" i="18"/>
  <c r="BA173" i="18"/>
  <c r="BA150" i="18"/>
  <c r="AY166" i="18"/>
  <c r="BA190" i="18"/>
  <c r="BA109" i="18"/>
  <c r="BA114" i="18"/>
  <c r="AY130" i="18"/>
  <c r="BA133" i="18"/>
  <c r="BA98" i="18"/>
  <c r="BA81" i="18"/>
  <c r="BA94" i="18"/>
  <c r="BA73" i="18"/>
  <c r="BA62" i="18"/>
  <c r="AY50" i="18"/>
  <c r="AY26" i="18"/>
  <c r="AY34" i="18"/>
  <c r="BA18" i="18"/>
  <c r="AY135" i="18"/>
  <c r="AY68" i="18"/>
  <c r="BA115" i="18"/>
  <c r="AY196" i="18"/>
  <c r="AY165" i="18"/>
  <c r="AY223" i="18"/>
  <c r="AY195" i="18"/>
  <c r="AY329" i="18"/>
  <c r="BA148" i="18"/>
  <c r="BA225" i="18"/>
  <c r="BA251" i="18"/>
  <c r="AY191" i="18"/>
  <c r="BA351" i="18"/>
  <c r="BA47" i="18"/>
  <c r="AY128" i="18"/>
  <c r="BA175" i="18"/>
  <c r="AY342" i="18"/>
  <c r="AY338" i="18"/>
  <c r="AY334" i="18"/>
  <c r="BA342" i="18"/>
  <c r="AY307" i="18"/>
  <c r="AY322" i="18"/>
  <c r="AY310" i="18"/>
  <c r="AY286" i="18"/>
  <c r="BA298" i="18"/>
  <c r="AY270" i="18"/>
  <c r="BA250" i="18"/>
  <c r="BA253" i="18"/>
  <c r="AY243" i="18"/>
  <c r="BA206" i="18"/>
  <c r="AY227" i="18"/>
  <c r="BA193" i="18"/>
  <c r="BA185" i="18"/>
  <c r="BA162" i="18"/>
  <c r="BA158" i="18"/>
  <c r="AY170" i="18"/>
  <c r="BA126" i="18"/>
  <c r="BA145" i="18"/>
  <c r="BA125" i="18"/>
  <c r="BA93" i="18"/>
  <c r="BA89" i="18"/>
  <c r="AY70" i="18"/>
  <c r="BA90" i="18"/>
  <c r="BA57" i="18"/>
  <c r="AY42" i="18"/>
  <c r="BA22" i="18"/>
  <c r="AY22" i="18"/>
  <c r="BA14" i="18"/>
  <c r="AY167" i="18"/>
  <c r="BA35" i="18"/>
  <c r="AY116" i="18"/>
  <c r="BA163" i="18"/>
  <c r="AY265" i="18"/>
  <c r="BA44" i="18"/>
  <c r="BA84" i="18"/>
  <c r="BA245" i="18"/>
  <c r="BA68" i="18"/>
  <c r="AY149" i="18"/>
  <c r="BA216" i="18"/>
  <c r="AY235" i="18"/>
  <c r="AY271" i="18"/>
  <c r="AY229" i="18"/>
  <c r="AY48" i="18"/>
  <c r="BA95" i="18"/>
  <c r="AY176" i="18"/>
  <c r="BA334" i="18"/>
  <c r="BA326" i="18"/>
  <c r="AY306" i="18"/>
  <c r="AY284" i="18"/>
  <c r="BA290" i="18"/>
  <c r="BA265" i="18"/>
  <c r="BA249" i="18"/>
  <c r="BA254" i="18"/>
  <c r="AY234" i="18"/>
  <c r="BA242" i="18"/>
  <c r="AY238" i="18"/>
  <c r="BA226" i="18"/>
  <c r="AY202" i="18"/>
  <c r="AY198" i="18"/>
  <c r="BA166" i="18"/>
  <c r="AY182" i="18"/>
  <c r="BA157" i="18"/>
  <c r="BA186" i="18"/>
  <c r="BA161" i="18"/>
  <c r="AY134" i="18"/>
  <c r="BA121" i="18"/>
  <c r="AY142" i="18"/>
  <c r="BA101" i="18"/>
  <c r="AY110" i="18"/>
  <c r="AY122" i="18"/>
  <c r="AY90" i="18"/>
  <c r="AY74" i="18"/>
  <c r="AY86" i="18"/>
  <c r="BA66" i="18"/>
  <c r="BA85" i="18"/>
  <c r="AY54" i="18"/>
  <c r="BA33" i="18"/>
  <c r="BA26" i="18"/>
  <c r="BA49" i="18"/>
  <c r="BA17" i="18"/>
  <c r="BA42" i="18"/>
  <c r="AY18" i="18"/>
  <c r="AY199" i="18"/>
  <c r="AY36" i="18"/>
  <c r="BA83" i="18"/>
  <c r="AY164" i="18"/>
  <c r="BA211" i="18"/>
  <c r="AY217" i="18"/>
  <c r="AY340" i="18"/>
  <c r="BA36" i="18"/>
  <c r="AY69" i="18"/>
  <c r="BA256" i="18"/>
  <c r="BA293" i="18"/>
  <c r="AY261" i="18"/>
  <c r="BA15" i="18"/>
  <c r="AY96" i="18"/>
  <c r="BA143" i="18"/>
  <c r="BA345" i="18"/>
  <c r="BA338" i="18"/>
  <c r="BA330" i="18"/>
  <c r="AY330" i="18"/>
  <c r="AY348" i="18"/>
  <c r="BA322" i="18"/>
  <c r="AY314" i="18"/>
  <c r="AY278" i="18"/>
  <c r="BA278" i="18"/>
  <c r="AY250" i="18"/>
  <c r="AY236" i="18"/>
  <c r="AY218" i="18"/>
  <c r="BA221" i="18"/>
  <c r="BA238" i="18"/>
  <c r="BA198" i="18"/>
  <c r="BA194" i="18"/>
  <c r="BA201" i="18"/>
  <c r="BA178" i="18"/>
  <c r="BA181" i="18"/>
  <c r="AY158" i="18"/>
  <c r="BA130" i="18"/>
  <c r="AY102" i="18"/>
  <c r="BA138" i="18"/>
  <c r="BA106" i="18"/>
  <c r="BA113" i="18"/>
  <c r="BA118" i="18"/>
  <c r="AY78" i="18"/>
  <c r="BA65" i="18"/>
  <c r="BA77" i="18"/>
  <c r="BA61" i="18"/>
  <c r="AY82" i="18"/>
  <c r="BA50" i="18"/>
  <c r="AY46" i="18"/>
  <c r="BA10" i="18"/>
  <c r="BA6" i="18"/>
  <c r="AY84" i="18"/>
  <c r="BA131" i="18"/>
  <c r="AY67" i="18"/>
  <c r="AY157" i="18"/>
  <c r="AY325" i="18"/>
  <c r="AY64" i="18"/>
  <c r="AY208" i="18"/>
  <c r="BA60" i="18"/>
  <c r="BA132" i="18"/>
  <c r="AY209" i="18"/>
  <c r="AY317" i="18"/>
  <c r="AY123" i="18"/>
  <c r="BA303" i="18"/>
  <c r="BA332" i="18"/>
  <c r="AY53" i="18"/>
  <c r="AY109" i="18"/>
  <c r="AY349" i="18"/>
  <c r="AY321" i="18"/>
  <c r="AY23" i="18"/>
  <c r="BA43" i="18"/>
  <c r="AY124" i="18"/>
  <c r="BA171" i="18"/>
  <c r="AY295" i="18"/>
  <c r="AY73" i="18"/>
  <c r="AY161" i="18"/>
  <c r="BA247" i="18"/>
  <c r="BA267" i="18"/>
  <c r="AY147" i="18"/>
  <c r="AY45" i="18"/>
  <c r="BA160" i="18"/>
  <c r="AY237" i="18"/>
  <c r="BA289" i="18"/>
  <c r="AY47" i="18"/>
  <c r="AY309" i="18"/>
  <c r="BA23" i="18"/>
  <c r="AY104" i="18"/>
  <c r="BA151" i="18"/>
  <c r="AY249" i="18"/>
  <c r="BA227" i="18"/>
  <c r="BA196" i="18"/>
  <c r="AY228" i="18"/>
  <c r="AY331" i="18"/>
  <c r="BA277" i="18"/>
  <c r="AY139" i="18"/>
  <c r="AY25" i="18"/>
  <c r="BA104" i="18"/>
  <c r="AY253" i="18"/>
  <c r="AY289" i="18"/>
  <c r="AY100" i="18"/>
  <c r="BA76" i="18"/>
  <c r="AY244" i="18"/>
  <c r="AY131" i="18"/>
  <c r="AY320" i="18"/>
  <c r="BA255" i="18"/>
  <c r="BA79" i="18"/>
  <c r="AY160" i="18"/>
  <c r="BA268" i="18"/>
  <c r="AY9" i="18"/>
  <c r="AY133" i="18"/>
  <c r="BA192" i="18"/>
  <c r="BA340" i="18"/>
  <c r="AY155" i="18"/>
  <c r="BA176" i="18"/>
  <c r="BA257" i="18"/>
  <c r="AY55" i="18"/>
  <c r="AY44" i="18"/>
  <c r="BA91" i="18"/>
  <c r="AY172" i="18"/>
  <c r="BA219" i="18"/>
  <c r="BA333" i="18"/>
  <c r="BA279" i="18"/>
  <c r="AY287" i="18"/>
  <c r="AY179" i="18"/>
  <c r="AY299" i="18"/>
  <c r="AY337" i="18"/>
  <c r="AY79" i="18"/>
  <c r="AY341" i="18"/>
  <c r="AY24" i="18"/>
  <c r="BA71" i="18"/>
  <c r="AY152" i="18"/>
  <c r="BA199" i="18"/>
  <c r="BA307" i="18"/>
  <c r="BA144" i="18"/>
  <c r="AY197" i="18"/>
  <c r="BA353" i="18"/>
  <c r="AY171" i="18"/>
  <c r="BA285" i="18"/>
  <c r="AY105" i="18"/>
  <c r="BA241" i="18"/>
  <c r="AY132" i="18"/>
  <c r="BA252" i="18"/>
  <c r="AY77" i="18"/>
  <c r="AY163" i="18"/>
  <c r="AY61" i="18"/>
  <c r="BA229" i="18"/>
  <c r="BA335" i="18"/>
  <c r="AY80" i="18"/>
  <c r="AY89" i="18"/>
  <c r="AY193" i="18"/>
  <c r="BA235" i="18"/>
  <c r="AY187" i="18"/>
  <c r="BA116" i="18"/>
  <c r="AY177" i="18"/>
  <c r="AY267" i="18"/>
  <c r="AY87" i="18"/>
  <c r="BA11" i="18"/>
  <c r="AY92" i="18"/>
  <c r="BA139" i="18"/>
  <c r="AY220" i="18"/>
  <c r="AY336" i="18"/>
  <c r="BA80" i="18"/>
  <c r="BA168" i="18"/>
  <c r="AY276" i="18"/>
  <c r="BA309" i="18"/>
  <c r="AY211" i="18"/>
  <c r="BA64" i="18"/>
  <c r="BA305" i="18"/>
  <c r="BA147" i="18"/>
  <c r="AY97" i="18"/>
  <c r="BA263" i="18"/>
  <c r="BA259" i="18"/>
  <c r="AY31" i="18"/>
  <c r="AY16" i="18"/>
  <c r="BA16" i="18"/>
  <c r="BA140" i="18"/>
  <c r="BA295" i="18"/>
  <c r="AY219" i="18"/>
  <c r="BA8" i="18"/>
  <c r="BA88" i="18"/>
  <c r="AY117" i="18"/>
  <c r="BA261" i="18"/>
  <c r="AY119" i="18"/>
  <c r="AY12" i="18"/>
  <c r="BA59" i="18"/>
  <c r="AY140" i="18"/>
  <c r="BA187" i="18"/>
  <c r="AY41" i="18"/>
  <c r="AY81" i="18"/>
  <c r="BA343" i="18"/>
  <c r="BA325" i="18"/>
  <c r="AY65" i="18"/>
  <c r="AY145" i="18"/>
  <c r="AY324" i="18"/>
  <c r="AY315" i="18"/>
  <c r="AY143" i="18"/>
  <c r="BA319" i="18"/>
  <c r="BA39" i="18"/>
  <c r="AY120" i="18"/>
  <c r="BA167" i="18"/>
  <c r="BA300" i="18"/>
  <c r="BA128" i="18"/>
  <c r="BA204" i="18"/>
  <c r="BA288" i="18"/>
  <c r="BA244" i="18"/>
  <c r="BA347" i="18"/>
  <c r="BA232" i="18"/>
  <c r="AY304" i="18"/>
  <c r="BA323" i="18"/>
  <c r="BA56" i="18"/>
  <c r="BA112" i="18"/>
  <c r="AY173" i="18"/>
  <c r="AY292" i="18"/>
  <c r="BA273" i="18"/>
  <c r="BA283" i="18"/>
  <c r="BA179" i="18"/>
  <c r="BA243" i="18"/>
  <c r="AY263" i="18"/>
  <c r="BA96" i="18"/>
  <c r="AY269" i="18"/>
  <c r="AY63" i="18"/>
  <c r="BA111" i="18"/>
  <c r="BA191" i="18"/>
  <c r="AY17" i="18"/>
  <c r="AY141" i="18"/>
  <c r="BA200" i="18"/>
  <c r="AY260" i="18"/>
  <c r="BA311" i="18"/>
  <c r="BA299" i="18"/>
  <c r="BA248" i="18"/>
  <c r="AY272" i="18"/>
  <c r="AY21" i="18"/>
  <c r="BA184" i="18"/>
  <c r="AY151" i="18"/>
  <c r="AY60" i="18"/>
  <c r="BA107" i="18"/>
  <c r="AY188" i="18"/>
  <c r="AY288" i="18"/>
  <c r="AY345" i="18"/>
  <c r="BA220" i="18"/>
  <c r="AY285" i="18"/>
  <c r="BA228" i="18"/>
  <c r="AY19" i="18"/>
  <c r="BA271" i="18"/>
  <c r="AY233" i="18"/>
  <c r="BA339" i="18"/>
  <c r="BA304" i="18"/>
  <c r="AY127" i="18"/>
  <c r="AY32" i="18"/>
  <c r="AY192" i="18"/>
  <c r="AY201" i="18"/>
  <c r="BA337" i="18"/>
  <c r="AY27" i="18"/>
  <c r="BA280" i="18"/>
  <c r="AY101" i="18"/>
  <c r="BA124" i="18"/>
  <c r="BA327" i="18"/>
  <c r="AY319" i="18"/>
  <c r="AY183" i="18"/>
  <c r="BA27" i="18"/>
  <c r="AY108" i="18"/>
  <c r="BA155" i="18"/>
  <c r="BA275" i="18"/>
  <c r="BA52" i="18"/>
  <c r="BA100" i="18"/>
  <c r="AY221" i="18"/>
  <c r="AY51" i="18"/>
  <c r="AY33" i="18"/>
  <c r="BA72" i="18"/>
  <c r="BA152" i="18"/>
  <c r="AY213" i="18"/>
  <c r="BA352" i="18"/>
  <c r="BA331" i="18"/>
  <c r="AY207" i="18"/>
  <c r="BA7" i="18"/>
  <c r="AY88" i="18"/>
  <c r="BA135" i="18"/>
  <c r="AY216" i="18"/>
  <c r="AY13" i="18"/>
  <c r="BA188" i="18"/>
  <c r="BA308" i="18"/>
  <c r="AY43" i="18"/>
  <c r="BA296" i="18"/>
  <c r="AY313" i="18"/>
  <c r="BA349" i="18"/>
  <c r="BA180" i="18"/>
  <c r="AY347" i="18"/>
  <c r="BA51" i="18"/>
  <c r="BA195" i="18"/>
  <c r="BA164" i="18"/>
  <c r="BA324" i="18"/>
  <c r="AY343" i="18"/>
  <c r="AY159" i="18"/>
  <c r="BA127" i="18"/>
  <c r="BA317" i="18"/>
  <c r="AY29" i="18"/>
  <c r="AY125" i="18"/>
  <c r="AY308" i="18"/>
  <c r="AY59" i="18"/>
  <c r="BA312" i="18"/>
  <c r="AY281" i="18"/>
  <c r="BA28" i="18"/>
  <c r="BA272" i="18"/>
  <c r="AY257" i="18"/>
  <c r="AY335" i="18"/>
  <c r="AY215" i="18"/>
  <c r="BA344" i="18"/>
  <c r="AY28" i="18"/>
  <c r="BA75" i="18"/>
  <c r="AY156" i="18"/>
  <c r="BA203" i="18"/>
  <c r="AY297" i="18"/>
  <c r="AY279" i="18"/>
  <c r="BA320" i="18"/>
  <c r="BA292" i="18"/>
  <c r="AY83" i="18"/>
  <c r="AY153" i="18"/>
  <c r="BA224" i="18"/>
  <c r="BA341" i="18"/>
  <c r="AY245" i="18"/>
  <c r="AY8" i="18"/>
  <c r="BA55" i="18"/>
  <c r="AY136" i="18"/>
  <c r="BA183" i="18"/>
  <c r="AY224" i="18"/>
  <c r="BA348" i="18"/>
  <c r="BA92" i="18"/>
  <c r="BA136" i="18"/>
  <c r="AY189" i="18"/>
  <c r="BA212" i="18"/>
  <c r="BA231" i="18"/>
  <c r="AY353" i="18"/>
  <c r="AY75" i="18"/>
  <c r="BA328" i="18"/>
  <c r="BA236" i="18"/>
  <c r="AY85" i="18"/>
  <c r="BA120" i="18"/>
  <c r="AY181" i="18"/>
  <c r="BA336" i="18"/>
  <c r="AY225" i="18"/>
  <c r="AY212" i="18"/>
  <c r="AY49" i="18"/>
  <c r="AY35" i="18"/>
  <c r="AY256" i="18"/>
  <c r="AY37" i="18"/>
  <c r="BA156" i="18"/>
  <c r="AY241" i="18"/>
  <c r="AY293" i="18"/>
  <c r="BA63" i="18"/>
  <c r="AY144" i="18"/>
  <c r="BA207" i="18"/>
  <c r="AY185" i="18"/>
  <c r="BA208" i="18"/>
  <c r="BA276" i="18"/>
  <c r="AY91" i="18"/>
  <c r="BA108" i="18"/>
  <c r="AY169" i="18"/>
  <c r="AY351" i="18"/>
  <c r="BA223" i="18"/>
  <c r="AY76" i="18"/>
  <c r="BA123" i="18"/>
  <c r="AY204" i="18"/>
  <c r="BA291" i="18"/>
  <c r="AY115" i="18"/>
  <c r="BA284" i="18"/>
  <c r="BA40" i="18"/>
  <c r="AY93" i="18"/>
  <c r="AY273" i="18"/>
  <c r="AY15" i="18"/>
  <c r="AY277" i="18"/>
  <c r="AY56" i="18"/>
  <c r="BA103" i="18"/>
  <c r="AY184" i="18"/>
  <c r="AY352" i="18"/>
  <c r="BA20" i="18"/>
  <c r="AY137" i="18"/>
  <c r="BA321" i="18"/>
  <c r="AY255" i="18"/>
  <c r="AY107" i="18"/>
  <c r="BA239" i="18"/>
  <c r="AY240" i="18"/>
  <c r="BA24" i="18"/>
  <c r="AY121" i="18"/>
  <c r="BA240" i="18"/>
  <c r="AY72" i="18"/>
  <c r="BA172" i="18"/>
  <c r="BA315" i="18"/>
  <c r="BA87" i="18"/>
  <c r="AY11" i="18"/>
  <c r="AY111" i="18"/>
  <c r="BA119" i="18"/>
  <c r="AY311" i="18"/>
  <c r="AY203" i="18"/>
  <c r="AY175" i="18"/>
  <c r="BA12" i="18"/>
  <c r="AY205" i="18"/>
  <c r="BA264" i="18"/>
  <c r="AY327" i="18"/>
  <c r="AY301" i="18"/>
  <c r="BA32" i="18"/>
  <c r="AY251" i="18"/>
  <c r="AY168" i="18"/>
  <c r="AY57" i="18"/>
  <c r="AY283" i="18"/>
  <c r="AY200" i="18"/>
  <c r="AY239" i="18"/>
  <c r="AY333" i="18"/>
  <c r="AY40" i="18"/>
  <c r="BA215" i="18"/>
  <c r="AY129" i="18"/>
  <c r="AY113" i="18"/>
  <c r="AY303" i="18"/>
  <c r="CU19" i="18"/>
  <c r="CU83" i="18"/>
  <c r="CU147" i="18"/>
  <c r="CU211" i="18"/>
  <c r="CU275" i="18"/>
  <c r="CU27" i="18"/>
  <c r="CU91" i="18"/>
  <c r="CU155" i="18"/>
  <c r="CU219" i="18"/>
  <c r="CU283" i="18"/>
  <c r="CU20" i="18"/>
  <c r="CU84" i="18"/>
  <c r="CU148" i="18"/>
  <c r="CU212" i="18"/>
  <c r="CU276" i="18"/>
  <c r="CU13" i="18"/>
  <c r="CU77" i="18"/>
  <c r="CU141" i="18"/>
  <c r="CU205" i="18"/>
  <c r="CU269" i="18"/>
  <c r="CU333" i="18"/>
  <c r="CU70" i="18"/>
  <c r="CU134" i="18"/>
  <c r="CU198" i="18"/>
  <c r="CU262" i="18"/>
  <c r="CU326" i="18"/>
  <c r="CU55" i="18"/>
  <c r="CU119" i="18"/>
  <c r="CU183" i="18"/>
  <c r="CU247" i="18"/>
  <c r="CU311" i="18"/>
  <c r="CU43" i="18"/>
  <c r="CU107" i="18"/>
  <c r="CU171" i="18"/>
  <c r="CU235" i="18"/>
  <c r="CU299" i="18"/>
  <c r="CU36" i="18"/>
  <c r="CU100" i="18"/>
  <c r="CU164" i="18"/>
  <c r="CU228" i="18"/>
  <c r="CU292" i="18"/>
  <c r="CU29" i="18"/>
  <c r="CU93" i="18"/>
  <c r="CU157" i="18"/>
  <c r="CU221" i="18"/>
  <c r="CU285" i="18"/>
  <c r="CU22" i="18"/>
  <c r="CU86" i="18"/>
  <c r="CU150" i="18"/>
  <c r="CU214" i="18"/>
  <c r="CU278" i="18"/>
  <c r="CU7" i="18"/>
  <c r="CU71" i="18"/>
  <c r="CU135" i="18"/>
  <c r="CU199" i="18"/>
  <c r="CU263" i="18"/>
  <c r="CU327" i="18"/>
  <c r="CU56" i="18"/>
  <c r="CU120" i="18"/>
  <c r="CU184" i="18"/>
  <c r="CU248" i="18"/>
  <c r="CU312" i="18"/>
  <c r="CU41" i="18"/>
  <c r="CU105" i="18"/>
  <c r="CU169" i="18"/>
  <c r="CU233" i="18"/>
  <c r="CU297" i="18"/>
  <c r="CU178" i="18"/>
  <c r="CU250" i="18"/>
  <c r="CU322" i="18"/>
  <c r="CU330" i="18"/>
  <c r="CU338" i="18"/>
  <c r="CU339" i="18"/>
  <c r="CU348" i="18"/>
  <c r="CU59" i="18"/>
  <c r="CU123" i="18"/>
  <c r="CU187" i="18"/>
  <c r="CU251" i="18"/>
  <c r="CU315" i="18"/>
  <c r="CU52" i="18"/>
  <c r="CU116" i="18"/>
  <c r="CU180" i="18"/>
  <c r="CU244" i="18"/>
  <c r="CU308" i="18"/>
  <c r="CU45" i="18"/>
  <c r="CU109" i="18"/>
  <c r="CU173" i="18"/>
  <c r="CU237" i="18"/>
  <c r="CU301" i="18"/>
  <c r="CU38" i="18"/>
  <c r="CU102" i="18"/>
  <c r="CU166" i="18"/>
  <c r="CU230" i="18"/>
  <c r="CU294" i="18"/>
  <c r="CU23" i="18"/>
  <c r="CU87" i="18"/>
  <c r="CU151" i="18"/>
  <c r="CU215" i="18"/>
  <c r="CU279" i="18"/>
  <c r="CU67" i="18"/>
  <c r="CU131" i="18"/>
  <c r="CU195" i="18"/>
  <c r="CU259" i="18"/>
  <c r="CU323" i="18"/>
  <c r="CU60" i="18"/>
  <c r="CU124" i="18"/>
  <c r="CU188" i="18"/>
  <c r="CU252" i="18"/>
  <c r="CU316" i="18"/>
  <c r="CU53" i="18"/>
  <c r="CU117" i="18"/>
  <c r="CU181" i="18"/>
  <c r="CU245" i="18"/>
  <c r="CU309" i="18"/>
  <c r="CU46" i="18"/>
  <c r="CU110" i="18"/>
  <c r="CU174" i="18"/>
  <c r="CU238" i="18"/>
  <c r="CU302" i="18"/>
  <c r="CU31" i="18"/>
  <c r="CU95" i="18"/>
  <c r="CU159" i="18"/>
  <c r="CU223" i="18"/>
  <c r="CU287" i="18"/>
  <c r="CU16" i="18"/>
  <c r="CU80" i="18"/>
  <c r="CU144" i="18"/>
  <c r="CU208" i="18"/>
  <c r="CU11" i="18"/>
  <c r="CU75" i="18"/>
  <c r="CU139" i="18"/>
  <c r="CU203" i="18"/>
  <c r="CU267" i="18"/>
  <c r="CU331" i="18"/>
  <c r="CU68" i="18"/>
  <c r="CU132" i="18"/>
  <c r="CU196" i="18"/>
  <c r="CU260" i="18"/>
  <c r="CU324" i="18"/>
  <c r="CU61" i="18"/>
  <c r="CU125" i="18"/>
  <c r="CU189" i="18"/>
  <c r="CU253" i="18"/>
  <c r="CU317" i="18"/>
  <c r="CU54" i="18"/>
  <c r="CU118" i="18"/>
  <c r="CU182" i="18"/>
  <c r="CU246" i="18"/>
  <c r="CU310" i="18"/>
  <c r="CU39" i="18"/>
  <c r="CU103" i="18"/>
  <c r="CU167" i="18"/>
  <c r="CU231" i="18"/>
  <c r="CU295" i="18"/>
  <c r="CU24" i="18"/>
  <c r="CU88" i="18"/>
  <c r="CU152" i="18"/>
  <c r="CU216" i="18"/>
  <c r="CU280" i="18"/>
  <c r="CU9" i="18"/>
  <c r="CU73" i="18"/>
  <c r="CU137" i="18"/>
  <c r="CU201" i="18"/>
  <c r="CU265" i="18"/>
  <c r="CU329" i="18"/>
  <c r="CU350" i="18"/>
  <c r="CU66" i="18"/>
  <c r="CU74" i="18"/>
  <c r="CU82" i="18"/>
  <c r="CU90" i="18"/>
  <c r="CU162" i="18"/>
  <c r="CU349" i="18"/>
  <c r="CU51" i="18"/>
  <c r="CU307" i="18"/>
  <c r="CU156" i="18"/>
  <c r="CU332" i="18"/>
  <c r="CU165" i="18"/>
  <c r="CU14" i="18"/>
  <c r="CU190" i="18"/>
  <c r="CU15" i="18"/>
  <c r="CU191" i="18"/>
  <c r="CU8" i="18"/>
  <c r="CU112" i="18"/>
  <c r="CU224" i="18"/>
  <c r="CU304" i="18"/>
  <c r="CU57" i="18"/>
  <c r="CU145" i="18"/>
  <c r="CU225" i="18"/>
  <c r="CU313" i="18"/>
  <c r="CU58" i="18"/>
  <c r="CU258" i="18"/>
  <c r="CU353" i="18"/>
  <c r="CU154" i="18"/>
  <c r="CU340" i="18"/>
  <c r="CU99" i="18"/>
  <c r="CU12" i="18"/>
  <c r="CU172" i="18"/>
  <c r="CU21" i="18"/>
  <c r="CU197" i="18"/>
  <c r="CU30" i="18"/>
  <c r="CU206" i="18"/>
  <c r="CU47" i="18"/>
  <c r="CU207" i="18"/>
  <c r="CU32" i="18"/>
  <c r="CU128" i="18"/>
  <c r="CU232" i="18"/>
  <c r="CU320" i="18"/>
  <c r="CU65" i="18"/>
  <c r="CU153" i="18"/>
  <c r="CU241" i="18"/>
  <c r="CU321" i="18"/>
  <c r="CU122" i="18"/>
  <c r="CU344" i="18"/>
  <c r="CU18" i="18"/>
  <c r="CU218" i="18"/>
  <c r="CU234" i="18"/>
  <c r="CU115" i="18"/>
  <c r="CU28" i="18"/>
  <c r="CU204" i="18"/>
  <c r="CU37" i="18"/>
  <c r="CU213" i="18"/>
  <c r="CU62" i="18"/>
  <c r="CU222" i="18"/>
  <c r="CU63" i="18"/>
  <c r="CU239" i="18"/>
  <c r="CU40" i="18"/>
  <c r="CU136" i="18"/>
  <c r="CU240" i="18"/>
  <c r="CU328" i="18"/>
  <c r="CU81" i="18"/>
  <c r="CU161" i="18"/>
  <c r="CU249" i="18"/>
  <c r="CU337" i="18"/>
  <c r="CU186" i="18"/>
  <c r="CU352" i="18"/>
  <c r="CU146" i="18"/>
  <c r="CU282" i="18"/>
  <c r="CU298" i="18"/>
  <c r="CU163" i="18"/>
  <c r="CU44" i="18"/>
  <c r="CU220" i="18"/>
  <c r="CU69" i="18"/>
  <c r="CU229" i="18"/>
  <c r="CU78" i="18"/>
  <c r="CU254" i="18"/>
  <c r="CU79" i="18"/>
  <c r="CU255" i="18"/>
  <c r="CU48" i="18"/>
  <c r="CU160" i="18"/>
  <c r="CU256" i="18"/>
  <c r="CU336" i="18"/>
  <c r="CU89" i="18"/>
  <c r="CU177" i="18"/>
  <c r="CU257" i="18"/>
  <c r="CU50" i="18"/>
  <c r="CU314" i="18"/>
  <c r="CU10" i="18"/>
  <c r="CU210" i="18"/>
  <c r="CU347" i="18"/>
  <c r="CU341" i="18"/>
  <c r="CU179" i="18"/>
  <c r="CU76" i="18"/>
  <c r="CU236" i="18"/>
  <c r="CU85" i="18"/>
  <c r="CU261" i="18"/>
  <c r="CU94" i="18"/>
  <c r="CU270" i="18"/>
  <c r="CU111" i="18"/>
  <c r="CU271" i="18"/>
  <c r="CU64" i="18"/>
  <c r="CU168" i="18"/>
  <c r="CU264" i="18"/>
  <c r="CU17" i="18"/>
  <c r="CU97" i="18"/>
  <c r="CU185" i="18"/>
  <c r="CU273" i="18"/>
  <c r="CU114" i="18"/>
  <c r="CU343" i="18"/>
  <c r="CU138" i="18"/>
  <c r="CU274" i="18"/>
  <c r="CU34" i="18"/>
  <c r="CU42" i="18"/>
  <c r="CU227" i="18"/>
  <c r="CU92" i="18"/>
  <c r="CU268" i="18"/>
  <c r="CU101" i="18"/>
  <c r="CU277" i="18"/>
  <c r="CU126" i="18"/>
  <c r="CU286" i="18"/>
  <c r="CU127" i="18"/>
  <c r="CU303" i="18"/>
  <c r="CU72" i="18"/>
  <c r="CU176" i="18"/>
  <c r="CU272" i="18"/>
  <c r="CU25" i="18"/>
  <c r="CU113" i="18"/>
  <c r="CU193" i="18"/>
  <c r="CU281" i="18"/>
  <c r="CU242" i="18"/>
  <c r="CU351" i="18"/>
  <c r="CU202" i="18"/>
  <c r="CU346" i="18"/>
  <c r="CU98" i="18"/>
  <c r="CU106" i="18"/>
  <c r="CU243" i="18"/>
  <c r="CU108" i="18"/>
  <c r="CU284" i="18"/>
  <c r="CU133" i="18"/>
  <c r="CU293" i="18"/>
  <c r="CU142" i="18"/>
  <c r="CU318" i="18"/>
  <c r="CU143" i="18"/>
  <c r="CU319" i="18"/>
  <c r="CU96" i="18"/>
  <c r="CU192" i="18"/>
  <c r="CU288" i="18"/>
  <c r="CU33" i="18"/>
  <c r="CU121" i="18"/>
  <c r="CU209" i="18"/>
  <c r="CU289" i="18"/>
  <c r="CU306" i="18"/>
  <c r="CU130" i="18"/>
  <c r="CU266" i="18"/>
  <c r="CU6" i="18"/>
  <c r="CU226" i="18"/>
  <c r="CU170" i="18"/>
  <c r="CU300" i="18"/>
  <c r="CU200" i="18"/>
  <c r="CU345" i="18"/>
  <c r="CU149" i="18"/>
  <c r="CU296" i="18"/>
  <c r="CU26" i="18"/>
  <c r="CU325" i="18"/>
  <c r="CU49" i="18"/>
  <c r="CU290" i="18"/>
  <c r="CU158" i="18"/>
  <c r="CU129" i="18"/>
  <c r="CU334" i="18"/>
  <c r="CU217" i="18"/>
  <c r="CU35" i="18"/>
  <c r="CU175" i="18"/>
  <c r="CU305" i="18"/>
  <c r="CU291" i="18"/>
  <c r="CU335" i="18"/>
  <c r="CU342" i="18"/>
  <c r="CU140" i="18"/>
  <c r="CU104" i="18"/>
  <c r="CU194" i="18"/>
  <c r="CC352" i="18"/>
  <c r="CC346" i="18"/>
  <c r="CC334" i="18"/>
  <c r="CC326" i="18"/>
  <c r="CC319" i="18"/>
  <c r="CC321" i="18"/>
  <c r="CC313" i="18"/>
  <c r="CC287" i="18"/>
  <c r="CC284" i="18"/>
  <c r="CC277" i="18"/>
  <c r="CC278" i="18"/>
  <c r="CC267" i="18"/>
  <c r="CC243" i="18"/>
  <c r="CC254" i="18"/>
  <c r="CC256" i="18"/>
  <c r="CC211" i="18"/>
  <c r="CC192" i="18"/>
  <c r="CC201" i="18"/>
  <c r="CC204" i="18"/>
  <c r="CC202" i="18"/>
  <c r="CC186" i="18"/>
  <c r="CC158" i="18"/>
  <c r="CC187" i="18"/>
  <c r="CC173" i="18"/>
  <c r="CC163" i="18"/>
  <c r="CC350" i="18"/>
  <c r="CC342" i="18"/>
  <c r="CC331" i="18"/>
  <c r="CC320" i="18"/>
  <c r="CC315" i="18"/>
  <c r="CC310" i="18"/>
  <c r="CC307" i="18"/>
  <c r="CC293" i="18"/>
  <c r="CC279" i="18"/>
  <c r="CC276" i="18"/>
  <c r="CC272" i="18"/>
  <c r="CC266" i="18"/>
  <c r="CC242" i="18"/>
  <c r="CC252" i="18"/>
  <c r="CC253" i="18"/>
  <c r="CC205" i="18"/>
  <c r="CC235" i="18"/>
  <c r="CC191" i="18"/>
  <c r="CC216" i="18"/>
  <c r="CC200" i="18"/>
  <c r="CC181" i="18"/>
  <c r="CC156" i="18"/>
  <c r="CC182" i="18"/>
  <c r="CC166" i="18"/>
  <c r="CC150" i="18"/>
  <c r="CC341" i="18"/>
  <c r="CC335" i="18"/>
  <c r="CC330" i="18"/>
  <c r="CC318" i="18"/>
  <c r="CC314" i="18"/>
  <c r="CC309" i="18"/>
  <c r="CC305" i="18"/>
  <c r="CC292" i="18"/>
  <c r="CC297" i="18"/>
  <c r="CC271" i="18"/>
  <c r="CC269" i="18"/>
  <c r="CC281" i="18"/>
  <c r="CC236" i="18"/>
  <c r="CC240" i="18"/>
  <c r="CC241" i="18"/>
  <c r="CC195" i="18"/>
  <c r="CC234" i="18"/>
  <c r="CC233" i="18"/>
  <c r="CC203" i="18"/>
  <c r="CC229" i="18"/>
  <c r="CC171" i="18"/>
  <c r="CC196" i="18"/>
  <c r="CC180" i="18"/>
  <c r="CC164" i="18"/>
  <c r="CC148" i="18"/>
  <c r="CC351" i="18"/>
  <c r="CC323" i="18"/>
  <c r="CC347" i="18"/>
  <c r="CC312" i="18"/>
  <c r="CC311" i="18"/>
  <c r="CC308" i="18"/>
  <c r="CC301" i="18"/>
  <c r="CC288" i="18"/>
  <c r="CC289" i="18"/>
  <c r="CC263" i="18"/>
  <c r="CC268" i="18"/>
  <c r="CC265" i="18"/>
  <c r="CC257" i="18"/>
  <c r="CC261" i="18"/>
  <c r="CC223" i="18"/>
  <c r="CC231" i="18"/>
  <c r="CC232" i="18"/>
  <c r="CC230" i="18"/>
  <c r="CC197" i="18"/>
  <c r="CC221" i="18"/>
  <c r="CC159" i="18"/>
  <c r="CC183" i="18"/>
  <c r="CC167" i="18"/>
  <c r="CC151" i="18"/>
  <c r="CC190" i="18"/>
  <c r="CC172" i="18"/>
  <c r="CC101" i="18"/>
  <c r="CC132" i="18"/>
  <c r="CC116" i="18"/>
  <c r="CC143" i="18"/>
  <c r="CC140" i="18"/>
  <c r="CC110" i="18"/>
  <c r="CC97" i="18"/>
  <c r="CC85" i="18"/>
  <c r="CC98" i="18"/>
  <c r="CC81" i="18"/>
  <c r="CC53" i="18"/>
  <c r="CC49" i="18"/>
  <c r="CC32" i="18"/>
  <c r="CC42" i="18"/>
  <c r="CC39" i="18"/>
  <c r="CC36" i="18"/>
  <c r="CC20" i="18"/>
  <c r="CC353" i="18"/>
  <c r="CC339" i="18"/>
  <c r="CC325" i="18"/>
  <c r="CC332" i="18"/>
  <c r="CC340" i="18"/>
  <c r="CC304" i="18"/>
  <c r="CC299" i="18"/>
  <c r="CC285" i="18"/>
  <c r="CC286" i="18"/>
  <c r="CC262" i="18"/>
  <c r="CC275" i="18"/>
  <c r="CC255" i="18"/>
  <c r="CC247" i="18"/>
  <c r="CC244" i="18"/>
  <c r="CC212" i="18"/>
  <c r="CC220" i="18"/>
  <c r="CC225" i="18"/>
  <c r="CC228" i="18"/>
  <c r="CC237" i="18"/>
  <c r="CC214" i="18"/>
  <c r="CC153" i="18"/>
  <c r="CC177" i="18"/>
  <c r="CC161" i="18"/>
  <c r="CC189" i="18"/>
  <c r="CC344" i="18"/>
  <c r="CC336" i="18"/>
  <c r="CC324" i="18"/>
  <c r="CC328" i="18"/>
  <c r="CC322" i="18"/>
  <c r="CC302" i="18"/>
  <c r="CC298" i="18"/>
  <c r="CC295" i="18"/>
  <c r="CC283" i="18"/>
  <c r="CC251" i="18"/>
  <c r="CC280" i="18"/>
  <c r="CC245" i="18"/>
  <c r="CC246" i="18"/>
  <c r="CC239" i="18"/>
  <c r="CC198" i="18"/>
  <c r="CC210" i="18"/>
  <c r="CC224" i="18"/>
  <c r="CC218" i="18"/>
  <c r="CC227" i="18"/>
  <c r="CC209" i="18"/>
  <c r="CC184" i="18"/>
  <c r="CC168" i="18"/>
  <c r="CC154" i="18"/>
  <c r="CC185" i="18"/>
  <c r="CC349" i="18"/>
  <c r="CC348" i="18"/>
  <c r="CC329" i="18"/>
  <c r="CC333" i="18"/>
  <c r="CC338" i="18"/>
  <c r="CC306" i="18"/>
  <c r="CC296" i="18"/>
  <c r="CC303" i="18"/>
  <c r="CC294" i="18"/>
  <c r="CC282" i="18"/>
  <c r="CC250" i="18"/>
  <c r="CC273" i="18"/>
  <c r="CC248" i="18"/>
  <c r="CC260" i="18"/>
  <c r="CC264" i="18"/>
  <c r="CC222" i="18"/>
  <c r="CC208" i="18"/>
  <c r="CC219" i="18"/>
  <c r="CC213" i="18"/>
  <c r="CC226" i="18"/>
  <c r="CC199" i="18"/>
  <c r="CC170" i="18"/>
  <c r="CC155" i="18"/>
  <c r="CC152" i="18"/>
  <c r="CC178" i="18"/>
  <c r="CC345" i="18"/>
  <c r="CC343" i="18"/>
  <c r="CC337" i="18"/>
  <c r="CC327" i="18"/>
  <c r="CC317" i="18"/>
  <c r="CC300" i="18"/>
  <c r="CC316" i="18"/>
  <c r="CC290" i="18"/>
  <c r="CC291" i="18"/>
  <c r="CC274" i="18"/>
  <c r="CC249" i="18"/>
  <c r="CC270" i="18"/>
  <c r="CC238" i="18"/>
  <c r="CC259" i="18"/>
  <c r="CC258" i="18"/>
  <c r="CC217" i="18"/>
  <c r="CC194" i="18"/>
  <c r="CC207" i="18"/>
  <c r="CC206" i="18"/>
  <c r="CC215" i="18"/>
  <c r="CC193" i="18"/>
  <c r="CC165" i="18"/>
  <c r="CC149" i="18"/>
  <c r="CC179" i="18"/>
  <c r="CC176" i="18"/>
  <c r="CC162" i="18"/>
  <c r="CC136" i="18"/>
  <c r="CC120" i="18"/>
  <c r="CC141" i="18"/>
  <c r="CC128" i="18"/>
  <c r="CC112" i="18"/>
  <c r="CC105" i="18"/>
  <c r="CC80" i="18"/>
  <c r="CC66" i="18"/>
  <c r="CC88" i="18"/>
  <c r="CC69" i="18"/>
  <c r="CC84" i="18"/>
  <c r="CC77" i="18"/>
  <c r="CC22" i="18"/>
  <c r="CC17" i="18"/>
  <c r="CC28" i="18"/>
  <c r="CC18" i="18"/>
  <c r="CC9" i="18"/>
  <c r="CC10" i="18"/>
  <c r="CC169" i="18"/>
  <c r="CC117" i="18"/>
  <c r="CC119" i="18"/>
  <c r="CC130" i="18"/>
  <c r="CC145" i="18"/>
  <c r="CC108" i="18"/>
  <c r="CC73" i="18"/>
  <c r="CC62" i="18"/>
  <c r="CC72" i="18"/>
  <c r="CC83" i="18"/>
  <c r="CC52" i="18"/>
  <c r="CC37" i="18"/>
  <c r="CC21" i="18"/>
  <c r="CC23" i="18"/>
  <c r="CC157" i="18"/>
  <c r="CC107" i="18"/>
  <c r="CC113" i="18"/>
  <c r="CC115" i="18"/>
  <c r="CC142" i="18"/>
  <c r="CC92" i="18"/>
  <c r="CC64" i="18"/>
  <c r="CC57" i="18"/>
  <c r="CC59" i="18"/>
  <c r="CC70" i="18"/>
  <c r="CC44" i="18"/>
  <c r="CC48" i="18"/>
  <c r="CC16" i="18"/>
  <c r="CC35" i="18"/>
  <c r="CC147" i="18"/>
  <c r="CC135" i="18"/>
  <c r="CC103" i="18"/>
  <c r="CC109" i="18"/>
  <c r="CC126" i="18"/>
  <c r="CC82" i="18"/>
  <c r="CC54" i="18"/>
  <c r="CC93" i="18"/>
  <c r="CC95" i="18"/>
  <c r="CC68" i="18"/>
  <c r="CC51" i="18"/>
  <c r="CC40" i="18"/>
  <c r="CC46" i="18"/>
  <c r="CC6" i="18"/>
  <c r="CC174" i="18"/>
  <c r="CC129" i="18"/>
  <c r="CC131" i="18"/>
  <c r="CC100" i="18"/>
  <c r="CC121" i="18"/>
  <c r="CC67" i="18"/>
  <c r="CC90" i="18"/>
  <c r="CC87" i="18"/>
  <c r="CC71" i="18"/>
  <c r="CC56" i="18"/>
  <c r="CC43" i="18"/>
  <c r="CC19" i="18"/>
  <c r="CC38" i="18"/>
  <c r="CC30" i="18"/>
  <c r="CC160" i="18"/>
  <c r="CC122" i="18"/>
  <c r="CC125" i="18"/>
  <c r="CC137" i="18"/>
  <c r="CC111" i="18"/>
  <c r="CC61" i="18"/>
  <c r="CC78" i="18"/>
  <c r="CC74" i="18"/>
  <c r="CC65" i="18"/>
  <c r="CC41" i="18"/>
  <c r="CC31" i="18"/>
  <c r="CC13" i="18"/>
  <c r="CC26" i="18"/>
  <c r="CC14" i="18"/>
  <c r="CC146" i="18"/>
  <c r="CC106" i="18"/>
  <c r="CC118" i="18"/>
  <c r="CC127" i="18"/>
  <c r="CC139" i="18"/>
  <c r="CC55" i="18"/>
  <c r="CC76" i="18"/>
  <c r="CC60" i="18"/>
  <c r="CC58" i="18"/>
  <c r="CC34" i="18"/>
  <c r="CC8" i="18"/>
  <c r="CC47" i="18"/>
  <c r="CC24" i="18"/>
  <c r="CC7" i="18"/>
  <c r="CC188" i="18"/>
  <c r="CC138" i="18"/>
  <c r="CC104" i="18"/>
  <c r="CC102" i="18"/>
  <c r="CC114" i="18"/>
  <c r="CC133" i="18"/>
  <c r="CC91" i="18"/>
  <c r="CC63" i="18"/>
  <c r="CC96" i="18"/>
  <c r="CC94" i="18"/>
  <c r="CC29" i="18"/>
  <c r="CC50" i="18"/>
  <c r="CC33" i="18"/>
  <c r="CC15" i="18"/>
  <c r="CC12" i="18"/>
  <c r="CC134" i="18"/>
  <c r="CC11" i="18"/>
  <c r="CC144" i="18"/>
  <c r="CC45" i="18"/>
  <c r="CC99" i="18"/>
  <c r="CC27" i="18"/>
  <c r="CC124" i="18"/>
  <c r="CC25" i="18"/>
  <c r="CC79" i="18"/>
  <c r="CC75" i="18"/>
  <c r="CC175" i="18"/>
  <c r="CC86" i="18"/>
  <c r="CC123" i="18"/>
  <c r="CC89" i="18"/>
  <c r="BR350" i="18"/>
  <c r="BR345" i="18"/>
  <c r="BR329" i="18"/>
  <c r="BR314" i="18"/>
  <c r="BR333" i="18"/>
  <c r="BR295" i="18"/>
  <c r="BR297" i="18"/>
  <c r="BR293" i="18"/>
  <c r="BR275" i="18"/>
  <c r="BR286" i="18"/>
  <c r="BR272" i="18"/>
  <c r="BR248" i="18"/>
  <c r="BR265" i="18"/>
  <c r="BR261" i="18"/>
  <c r="BR235" i="18"/>
  <c r="BR230" i="18"/>
  <c r="BR209" i="18"/>
  <c r="BR222" i="18"/>
  <c r="BR228" i="18"/>
  <c r="BR218" i="18"/>
  <c r="BR176" i="18"/>
  <c r="BR147" i="18"/>
  <c r="BR181" i="18"/>
  <c r="BR158" i="18"/>
  <c r="BR180" i="18"/>
  <c r="BR173" i="18"/>
  <c r="BR114" i="18"/>
  <c r="BR105" i="18"/>
  <c r="BR123" i="18"/>
  <c r="BR106" i="18"/>
  <c r="BR131" i="18"/>
  <c r="BR115" i="18"/>
  <c r="BR95" i="18"/>
  <c r="BR83" i="18"/>
  <c r="BR67" i="18"/>
  <c r="BR353" i="18"/>
  <c r="BR338" i="18"/>
  <c r="BR335" i="18"/>
  <c r="BR330" i="18"/>
  <c r="BR316" i="18"/>
  <c r="BR317" i="18"/>
  <c r="BR304" i="18"/>
  <c r="BR312" i="18"/>
  <c r="BR294" i="18"/>
  <c r="BR291" i="18"/>
  <c r="BR276" i="18"/>
  <c r="BR245" i="18"/>
  <c r="BR257" i="18"/>
  <c r="BR238" i="18"/>
  <c r="BR256" i="18"/>
  <c r="BR236" i="18"/>
  <c r="BR202" i="18"/>
  <c r="BR223" i="18"/>
  <c r="BR220" i="18"/>
  <c r="BR207" i="18"/>
  <c r="BR190" i="18"/>
  <c r="BR175" i="18"/>
  <c r="BR172" i="18"/>
  <c r="BR197" i="18"/>
  <c r="BR168" i="18"/>
  <c r="BR152" i="18"/>
  <c r="BR145" i="18"/>
  <c r="BR140" i="18"/>
  <c r="BR110" i="18"/>
  <c r="BR135" i="18"/>
  <c r="BR119" i="18"/>
  <c r="BR102" i="18"/>
  <c r="BR86" i="18"/>
  <c r="BR91" i="18"/>
  <c r="BR325" i="18"/>
  <c r="BR346" i="18"/>
  <c r="BR310" i="18"/>
  <c r="BR305" i="18"/>
  <c r="BR328" i="18"/>
  <c r="BR288" i="18"/>
  <c r="BR280" i="18"/>
  <c r="BR271" i="18"/>
  <c r="BR241" i="18"/>
  <c r="BR267" i="18"/>
  <c r="BR250" i="18"/>
  <c r="BR226" i="18"/>
  <c r="BR212" i="18"/>
  <c r="BR194" i="18"/>
  <c r="BR206" i="18"/>
  <c r="BR169" i="18"/>
  <c r="BR186" i="18"/>
  <c r="BR183" i="18"/>
  <c r="BR195" i="18"/>
  <c r="BR127" i="18"/>
  <c r="BR133" i="18"/>
  <c r="BR129" i="18"/>
  <c r="BR141" i="18"/>
  <c r="BR100" i="18"/>
  <c r="BR92" i="18"/>
  <c r="BR66" i="18"/>
  <c r="BR88" i="18"/>
  <c r="BR69" i="18"/>
  <c r="BR324" i="18"/>
  <c r="BR322" i="18"/>
  <c r="BR321" i="18"/>
  <c r="BR301" i="18"/>
  <c r="BR307" i="18"/>
  <c r="BR285" i="18"/>
  <c r="BR252" i="18"/>
  <c r="BR269" i="18"/>
  <c r="BR266" i="18"/>
  <c r="BR243" i="18"/>
  <c r="BR234" i="18"/>
  <c r="BR215" i="18"/>
  <c r="BR198" i="18"/>
  <c r="BR225" i="18"/>
  <c r="BR204" i="18"/>
  <c r="BR162" i="18"/>
  <c r="BR171" i="18"/>
  <c r="BR177" i="18"/>
  <c r="BR192" i="18"/>
  <c r="BR112" i="18"/>
  <c r="BR124" i="18"/>
  <c r="BR122" i="18"/>
  <c r="BR125" i="18"/>
  <c r="BR96" i="18"/>
  <c r="BR82" i="18"/>
  <c r="BR75" i="18"/>
  <c r="BR347" i="18"/>
  <c r="BR349" i="18"/>
  <c r="BR334" i="18"/>
  <c r="BR323" i="18"/>
  <c r="BR303" i="18"/>
  <c r="BR289" i="18"/>
  <c r="BR281" i="18"/>
  <c r="BR274" i="18"/>
  <c r="BR268" i="18"/>
  <c r="BR249" i="18"/>
  <c r="BR242" i="18"/>
  <c r="BR232" i="18"/>
  <c r="BR200" i="18"/>
  <c r="BR196" i="18"/>
  <c r="BR224" i="18"/>
  <c r="BR188" i="18"/>
  <c r="BR157" i="18"/>
  <c r="BR159" i="18"/>
  <c r="BR155" i="18"/>
  <c r="BR179" i="18"/>
  <c r="BR99" i="18"/>
  <c r="BR108" i="18"/>
  <c r="BR120" i="18"/>
  <c r="BR118" i="18"/>
  <c r="BR81" i="18"/>
  <c r="BR94" i="18"/>
  <c r="BR80" i="18"/>
  <c r="BR343" i="18"/>
  <c r="BR339" i="18"/>
  <c r="BR331" i="18"/>
  <c r="BR320" i="18"/>
  <c r="BR306" i="18"/>
  <c r="BR300" i="18"/>
  <c r="BR290" i="18"/>
  <c r="BR283" i="18"/>
  <c r="BR255" i="18"/>
  <c r="BR247" i="18"/>
  <c r="BR244" i="18"/>
  <c r="BR229" i="18"/>
  <c r="BR221" i="18"/>
  <c r="BR217" i="18"/>
  <c r="BR219" i="18"/>
  <c r="BR185" i="18"/>
  <c r="BR189" i="18"/>
  <c r="BR153" i="18"/>
  <c r="BR149" i="18"/>
  <c r="BR166" i="18"/>
  <c r="BR142" i="18"/>
  <c r="BR138" i="18"/>
  <c r="BR104" i="18"/>
  <c r="BR116" i="18"/>
  <c r="BR72" i="18"/>
  <c r="BR89" i="18"/>
  <c r="BR90" i="18"/>
  <c r="BR352" i="18"/>
  <c r="BR336" i="18"/>
  <c r="BR326" i="18"/>
  <c r="BR318" i="18"/>
  <c r="BR309" i="18"/>
  <c r="BR299" i="18"/>
  <c r="BR287" i="18"/>
  <c r="BR282" i="18"/>
  <c r="BR240" i="18"/>
  <c r="BR246" i="18"/>
  <c r="BR264" i="18"/>
  <c r="BR216" i="18"/>
  <c r="BR214" i="18"/>
  <c r="BR211" i="18"/>
  <c r="BR201" i="18"/>
  <c r="BR178" i="18"/>
  <c r="BR187" i="18"/>
  <c r="BR184" i="18"/>
  <c r="BR182" i="18"/>
  <c r="BR164" i="18"/>
  <c r="BR126" i="18"/>
  <c r="BR136" i="18"/>
  <c r="BR134" i="18"/>
  <c r="BR144" i="18"/>
  <c r="BR77" i="18"/>
  <c r="BR85" i="18"/>
  <c r="BR98" i="18"/>
  <c r="BR341" i="18"/>
  <c r="BR337" i="18"/>
  <c r="BR319" i="18"/>
  <c r="BR327" i="18"/>
  <c r="BR308" i="18"/>
  <c r="BR298" i="18"/>
  <c r="BR273" i="18"/>
  <c r="BR277" i="18"/>
  <c r="BR263" i="18"/>
  <c r="BR260" i="18"/>
  <c r="BR258" i="18"/>
  <c r="BR203" i="18"/>
  <c r="BR199" i="18"/>
  <c r="BR205" i="18"/>
  <c r="BR191" i="18"/>
  <c r="BR163" i="18"/>
  <c r="BR174" i="18"/>
  <c r="BR170" i="18"/>
  <c r="BR167" i="18"/>
  <c r="BR151" i="18"/>
  <c r="BR121" i="18"/>
  <c r="BR117" i="18"/>
  <c r="BR132" i="18"/>
  <c r="BR130" i="18"/>
  <c r="BR84" i="18"/>
  <c r="BR70" i="18"/>
  <c r="BR97" i="18"/>
  <c r="BR78" i="18"/>
  <c r="BR93" i="18"/>
  <c r="BR340" i="18"/>
  <c r="BR351" i="18"/>
  <c r="BR315" i="18"/>
  <c r="BR344" i="18"/>
  <c r="BR302" i="18"/>
  <c r="BR313" i="18"/>
  <c r="BR270" i="18"/>
  <c r="BR284" i="18"/>
  <c r="BR262" i="18"/>
  <c r="BR259" i="18"/>
  <c r="BR253" i="18"/>
  <c r="BR233" i="18"/>
  <c r="BR193" i="18"/>
  <c r="BR210" i="18"/>
  <c r="BR231" i="18"/>
  <c r="BR150" i="18"/>
  <c r="BR160" i="18"/>
  <c r="BR165" i="18"/>
  <c r="BR161" i="18"/>
  <c r="BR143" i="18"/>
  <c r="BR111" i="18"/>
  <c r="BR107" i="18"/>
  <c r="BR113" i="18"/>
  <c r="BR128" i="18"/>
  <c r="BR71" i="18"/>
  <c r="BR68" i="18"/>
  <c r="BR79" i="18"/>
  <c r="BR76" i="18"/>
  <c r="BR87" i="18"/>
  <c r="BR342" i="18"/>
  <c r="BR348" i="18"/>
  <c r="BR311" i="18"/>
  <c r="BR332" i="18"/>
  <c r="BR296" i="18"/>
  <c r="BR292" i="18"/>
  <c r="BR279" i="18"/>
  <c r="BR278" i="18"/>
  <c r="BR239" i="18"/>
  <c r="BR254" i="18"/>
  <c r="BR251" i="18"/>
  <c r="BR227" i="18"/>
  <c r="BR237" i="18"/>
  <c r="BR208" i="18"/>
  <c r="BR213" i="18"/>
  <c r="BR148" i="18"/>
  <c r="BR146" i="18"/>
  <c r="BR156" i="18"/>
  <c r="BR154" i="18"/>
  <c r="BR137" i="18"/>
  <c r="BR139" i="18"/>
  <c r="BR101" i="18"/>
  <c r="BR103" i="18"/>
  <c r="BR109" i="18"/>
  <c r="BR73" i="18"/>
  <c r="BR74" i="18"/>
  <c r="BJ31" i="18"/>
  <c r="BJ95" i="18"/>
  <c r="BJ159" i="18"/>
  <c r="BJ223" i="18"/>
  <c r="BJ287" i="18"/>
  <c r="BJ351" i="18"/>
  <c r="BJ64" i="18"/>
  <c r="BJ128" i="18"/>
  <c r="BJ192" i="18"/>
  <c r="BJ256" i="18"/>
  <c r="BJ320" i="18"/>
  <c r="BJ47" i="18"/>
  <c r="BJ111" i="18"/>
  <c r="BJ175" i="18"/>
  <c r="BJ239" i="18"/>
  <c r="BJ303" i="18"/>
  <c r="BJ16" i="18"/>
  <c r="BJ80" i="18"/>
  <c r="BJ144" i="18"/>
  <c r="BJ208" i="18"/>
  <c r="BJ272" i="18"/>
  <c r="BJ336" i="18"/>
  <c r="BJ49" i="18"/>
  <c r="BJ113" i="18"/>
  <c r="BJ177" i="18"/>
  <c r="BJ241" i="18"/>
  <c r="BJ305" i="18"/>
  <c r="BJ63" i="18"/>
  <c r="BJ127" i="18"/>
  <c r="BJ191" i="18"/>
  <c r="BJ255" i="18"/>
  <c r="BJ319" i="18"/>
  <c r="BJ32" i="18"/>
  <c r="BJ96" i="18"/>
  <c r="BJ160" i="18"/>
  <c r="BJ224" i="18"/>
  <c r="BJ288" i="18"/>
  <c r="BJ352" i="18"/>
  <c r="BJ65" i="18"/>
  <c r="BJ129" i="18"/>
  <c r="BJ193" i="18"/>
  <c r="BJ257" i="18"/>
  <c r="BJ321" i="18"/>
  <c r="BJ15" i="18"/>
  <c r="BJ79" i="18"/>
  <c r="BJ143" i="18"/>
  <c r="BJ207" i="18"/>
  <c r="BJ271" i="18"/>
  <c r="BJ335" i="18"/>
  <c r="BJ48" i="18"/>
  <c r="BJ112" i="18"/>
  <c r="BJ176" i="18"/>
  <c r="BJ240" i="18"/>
  <c r="BJ304" i="18"/>
  <c r="BJ17" i="18"/>
  <c r="BJ81" i="18"/>
  <c r="BJ145" i="18"/>
  <c r="BJ209" i="18"/>
  <c r="BJ273" i="18"/>
  <c r="BJ337" i="18"/>
  <c r="BJ71" i="18"/>
  <c r="BJ199" i="18"/>
  <c r="BJ327" i="18"/>
  <c r="BJ104" i="18"/>
  <c r="BJ232" i="18"/>
  <c r="BJ9" i="18"/>
  <c r="BJ105" i="18"/>
  <c r="BJ217" i="18"/>
  <c r="BJ313" i="18"/>
  <c r="BJ42" i="18"/>
  <c r="BJ106" i="18"/>
  <c r="BJ170" i="18"/>
  <c r="BJ234" i="18"/>
  <c r="BJ298" i="18"/>
  <c r="BJ19" i="18"/>
  <c r="BJ83" i="18"/>
  <c r="BJ147" i="18"/>
  <c r="BJ211" i="18"/>
  <c r="BJ275" i="18"/>
  <c r="BJ339" i="18"/>
  <c r="BJ60" i="18"/>
  <c r="BJ124" i="18"/>
  <c r="BJ188" i="18"/>
  <c r="BJ252" i="18"/>
  <c r="BJ316" i="18"/>
  <c r="BJ37" i="18"/>
  <c r="BJ101" i="18"/>
  <c r="BJ165" i="18"/>
  <c r="BJ229" i="18"/>
  <c r="BJ293" i="18"/>
  <c r="BJ14" i="18"/>
  <c r="BJ150" i="18"/>
  <c r="BJ222" i="18"/>
  <c r="BJ238" i="18"/>
  <c r="BJ310" i="18"/>
  <c r="BJ198" i="18"/>
  <c r="BJ87" i="18"/>
  <c r="BJ215" i="18"/>
  <c r="BJ343" i="18"/>
  <c r="BJ120" i="18"/>
  <c r="BJ248" i="18"/>
  <c r="BJ25" i="18"/>
  <c r="BJ121" i="18"/>
  <c r="BJ225" i="18"/>
  <c r="BJ329" i="18"/>
  <c r="BJ50" i="18"/>
  <c r="BJ114" i="18"/>
  <c r="BJ178" i="18"/>
  <c r="BJ242" i="18"/>
  <c r="BJ306" i="18"/>
  <c r="BJ27" i="18"/>
  <c r="BJ91" i="18"/>
  <c r="BJ155" i="18"/>
  <c r="BJ219" i="18"/>
  <c r="BJ283" i="18"/>
  <c r="BJ347" i="18"/>
  <c r="BJ68" i="18"/>
  <c r="BJ132" i="18"/>
  <c r="BJ196" i="18"/>
  <c r="BJ260" i="18"/>
  <c r="BJ324" i="18"/>
  <c r="BJ45" i="18"/>
  <c r="BJ109" i="18"/>
  <c r="BJ173" i="18"/>
  <c r="BJ237" i="18"/>
  <c r="BJ301" i="18"/>
  <c r="BJ78" i="18"/>
  <c r="BJ214" i="18"/>
  <c r="BJ286" i="18"/>
  <c r="BJ46" i="18"/>
  <c r="BJ62" i="18"/>
  <c r="BJ262" i="18"/>
  <c r="BJ103" i="18"/>
  <c r="BJ231" i="18"/>
  <c r="BJ8" i="18"/>
  <c r="BJ136" i="18"/>
  <c r="BJ264" i="18"/>
  <c r="BJ33" i="18"/>
  <c r="BJ137" i="18"/>
  <c r="BJ233" i="18"/>
  <c r="BJ345" i="18"/>
  <c r="BJ58" i="18"/>
  <c r="BJ122" i="18"/>
  <c r="BJ186" i="18"/>
  <c r="BJ250" i="18"/>
  <c r="BJ314" i="18"/>
  <c r="BJ35" i="18"/>
  <c r="BJ99" i="18"/>
  <c r="BJ163" i="18"/>
  <c r="BJ227" i="18"/>
  <c r="BJ291" i="18"/>
  <c r="BJ12" i="18"/>
  <c r="BJ76" i="18"/>
  <c r="BJ140" i="18"/>
  <c r="BJ204" i="18"/>
  <c r="BJ268" i="18"/>
  <c r="BJ332" i="18"/>
  <c r="BJ53" i="18"/>
  <c r="BJ117" i="18"/>
  <c r="BJ181" i="18"/>
  <c r="BJ245" i="18"/>
  <c r="BJ309" i="18"/>
  <c r="BJ142" i="18"/>
  <c r="BJ278" i="18"/>
  <c r="BJ350" i="18"/>
  <c r="BJ110" i="18"/>
  <c r="BJ126" i="18"/>
  <c r="BJ326" i="18"/>
  <c r="BJ119" i="18"/>
  <c r="BJ247" i="18"/>
  <c r="BJ24" i="18"/>
  <c r="BJ152" i="18"/>
  <c r="BJ280" i="18"/>
  <c r="BJ41" i="18"/>
  <c r="BJ153" i="18"/>
  <c r="BJ249" i="18"/>
  <c r="BJ353" i="18"/>
  <c r="BJ66" i="18"/>
  <c r="BJ130" i="18"/>
  <c r="BJ194" i="18"/>
  <c r="BJ258" i="18"/>
  <c r="BJ322" i="18"/>
  <c r="BJ43" i="18"/>
  <c r="BJ107" i="18"/>
  <c r="BJ171" i="18"/>
  <c r="BJ235" i="18"/>
  <c r="BJ299" i="18"/>
  <c r="BJ20" i="18"/>
  <c r="BJ84" i="18"/>
  <c r="BJ148" i="18"/>
  <c r="BJ212" i="18"/>
  <c r="BJ276" i="18"/>
  <c r="BJ340" i="18"/>
  <c r="BJ61" i="18"/>
  <c r="BJ125" i="18"/>
  <c r="BJ189" i="18"/>
  <c r="BJ253" i="18"/>
  <c r="BJ317" i="18"/>
  <c r="BJ206" i="18"/>
  <c r="BJ342" i="18"/>
  <c r="BJ38" i="18"/>
  <c r="BJ174" i="18"/>
  <c r="BJ190" i="18"/>
  <c r="BJ7" i="18"/>
  <c r="BJ135" i="18"/>
  <c r="BJ263" i="18"/>
  <c r="BJ40" i="18"/>
  <c r="BJ168" i="18"/>
  <c r="BJ296" i="18"/>
  <c r="BJ57" i="18"/>
  <c r="BJ161" i="18"/>
  <c r="BJ265" i="18"/>
  <c r="BJ10" i="18"/>
  <c r="BJ74" i="18"/>
  <c r="BJ138" i="18"/>
  <c r="BJ202" i="18"/>
  <c r="BJ266" i="18"/>
  <c r="BJ330" i="18"/>
  <c r="BJ51" i="18"/>
  <c r="BJ115" i="18"/>
  <c r="BJ179" i="18"/>
  <c r="BJ243" i="18"/>
  <c r="BJ307" i="18"/>
  <c r="BJ28" i="18"/>
  <c r="BJ92" i="18"/>
  <c r="BJ156" i="18"/>
  <c r="BJ220" i="18"/>
  <c r="BJ284" i="18"/>
  <c r="BJ348" i="18"/>
  <c r="BJ69" i="18"/>
  <c r="BJ133" i="18"/>
  <c r="BJ197" i="18"/>
  <c r="BJ261" i="18"/>
  <c r="BJ325" i="18"/>
  <c r="BJ270" i="18"/>
  <c r="BJ302" i="18"/>
  <c r="BJ102" i="18"/>
  <c r="BJ54" i="18"/>
  <c r="BJ254" i="18"/>
  <c r="BJ23" i="18"/>
  <c r="BJ151" i="18"/>
  <c r="BJ279" i="18"/>
  <c r="BJ56" i="18"/>
  <c r="BJ184" i="18"/>
  <c r="BJ312" i="18"/>
  <c r="BJ73" i="18"/>
  <c r="BJ169" i="18"/>
  <c r="BJ281" i="18"/>
  <c r="BJ18" i="18"/>
  <c r="BJ82" i="18"/>
  <c r="BJ146" i="18"/>
  <c r="BJ210" i="18"/>
  <c r="BJ274" i="18"/>
  <c r="BJ338" i="18"/>
  <c r="BJ59" i="18"/>
  <c r="BJ123" i="18"/>
  <c r="BJ187" i="18"/>
  <c r="BJ251" i="18"/>
  <c r="BJ315" i="18"/>
  <c r="BJ36" i="18"/>
  <c r="BJ100" i="18"/>
  <c r="BJ164" i="18"/>
  <c r="BJ228" i="18"/>
  <c r="BJ292" i="18"/>
  <c r="BJ13" i="18"/>
  <c r="BJ77" i="18"/>
  <c r="BJ141" i="18"/>
  <c r="BJ205" i="18"/>
  <c r="BJ269" i="18"/>
  <c r="BJ333" i="18"/>
  <c r="BJ334" i="18"/>
  <c r="BJ30" i="18"/>
  <c r="BJ166" i="18"/>
  <c r="BJ118" i="18"/>
  <c r="BJ318" i="18"/>
  <c r="BJ39" i="18"/>
  <c r="BJ167" i="18"/>
  <c r="BJ295" i="18"/>
  <c r="BJ72" i="18"/>
  <c r="BJ200" i="18"/>
  <c r="BJ328" i="18"/>
  <c r="BJ89" i="18"/>
  <c r="BJ185" i="18"/>
  <c r="BJ289" i="18"/>
  <c r="BJ26" i="18"/>
  <c r="BJ90" i="18"/>
  <c r="BJ154" i="18"/>
  <c r="BJ218" i="18"/>
  <c r="BJ282" i="18"/>
  <c r="BJ346" i="18"/>
  <c r="BJ67" i="18"/>
  <c r="BJ131" i="18"/>
  <c r="BJ195" i="18"/>
  <c r="BJ259" i="18"/>
  <c r="BJ323" i="18"/>
  <c r="BJ44" i="18"/>
  <c r="BJ108" i="18"/>
  <c r="BJ172" i="18"/>
  <c r="BJ236" i="18"/>
  <c r="BJ300" i="18"/>
  <c r="BJ21" i="18"/>
  <c r="BJ85" i="18"/>
  <c r="BJ149" i="18"/>
  <c r="BJ213" i="18"/>
  <c r="BJ277" i="18"/>
  <c r="BJ341" i="18"/>
  <c r="BJ22" i="18"/>
  <c r="BJ94" i="18"/>
  <c r="BJ230" i="18"/>
  <c r="BJ182" i="18"/>
  <c r="BJ70" i="18"/>
  <c r="BJ55" i="18"/>
  <c r="BJ183" i="18"/>
  <c r="BJ311" i="18"/>
  <c r="BJ88" i="18"/>
  <c r="BJ216" i="18"/>
  <c r="BJ344" i="18"/>
  <c r="BJ97" i="18"/>
  <c r="BJ201" i="18"/>
  <c r="BJ297" i="18"/>
  <c r="BJ34" i="18"/>
  <c r="BJ98" i="18"/>
  <c r="BJ162" i="18"/>
  <c r="BJ226" i="18"/>
  <c r="BJ290" i="18"/>
  <c r="BJ11" i="18"/>
  <c r="BJ75" i="18"/>
  <c r="BJ139" i="18"/>
  <c r="BJ203" i="18"/>
  <c r="BJ267" i="18"/>
  <c r="BJ331" i="18"/>
  <c r="BJ52" i="18"/>
  <c r="BJ116" i="18"/>
  <c r="BJ180" i="18"/>
  <c r="BJ244" i="18"/>
  <c r="BJ308" i="18"/>
  <c r="BJ29" i="18"/>
  <c r="BJ93" i="18"/>
  <c r="BJ157" i="18"/>
  <c r="BJ221" i="18"/>
  <c r="BJ285" i="18"/>
  <c r="BJ349" i="18"/>
  <c r="BJ86" i="18"/>
  <c r="BJ158" i="18"/>
  <c r="BJ294" i="18"/>
  <c r="BJ246" i="18"/>
  <c r="BJ134" i="18"/>
  <c r="BJ6" i="18"/>
  <c r="AE338" i="18"/>
  <c r="AE326" i="18"/>
  <c r="AE302" i="18"/>
  <c r="AE294" i="18"/>
  <c r="AE278" i="18"/>
  <c r="AE268" i="18"/>
  <c r="AE262" i="18"/>
  <c r="AE213" i="18"/>
  <c r="AE216" i="18"/>
  <c r="AE205" i="18"/>
  <c r="AE180" i="18"/>
  <c r="AE181" i="18"/>
  <c r="AE161" i="18"/>
  <c r="AE121" i="18"/>
  <c r="AE101" i="18"/>
  <c r="AE120" i="18"/>
  <c r="AE60" i="18"/>
  <c r="AE97" i="18"/>
  <c r="AE57" i="18"/>
  <c r="AE21" i="18"/>
  <c r="AE25" i="18"/>
  <c r="AE271" i="18"/>
  <c r="AE126" i="18"/>
  <c r="AE337" i="18"/>
  <c r="AE248" i="18"/>
  <c r="AE227" i="18"/>
  <c r="AE175" i="18"/>
  <c r="AE42" i="18"/>
  <c r="AE170" i="18"/>
  <c r="AE79" i="18"/>
  <c r="AE287" i="18"/>
  <c r="AE159" i="18"/>
  <c r="AE86" i="18"/>
  <c r="AE214" i="18"/>
  <c r="AE31" i="18"/>
  <c r="AE211" i="18"/>
  <c r="AE228" i="18"/>
  <c r="AE179" i="18"/>
  <c r="AE34" i="18"/>
  <c r="AE162" i="18"/>
  <c r="AE163" i="18"/>
  <c r="AE308" i="18"/>
  <c r="AE155" i="18"/>
  <c r="AE334" i="18"/>
  <c r="AE322" i="18"/>
  <c r="AE316" i="18"/>
  <c r="AE288" i="18"/>
  <c r="AE253" i="18"/>
  <c r="AE242" i="18"/>
  <c r="AE266" i="18"/>
  <c r="AE208" i="18"/>
  <c r="AE209" i="18"/>
  <c r="AE212" i="18"/>
  <c r="AE152" i="18"/>
  <c r="AE153" i="18"/>
  <c r="AE156" i="18"/>
  <c r="AE105" i="18"/>
  <c r="AE129" i="18"/>
  <c r="AE104" i="18"/>
  <c r="AE53" i="18"/>
  <c r="AE73" i="18"/>
  <c r="AE52" i="18"/>
  <c r="AE9" i="18"/>
  <c r="AE37" i="18"/>
  <c r="AE14" i="18"/>
  <c r="AE142" i="18"/>
  <c r="AE15" i="18"/>
  <c r="AE277" i="18"/>
  <c r="AE307" i="18"/>
  <c r="AE183" i="18"/>
  <c r="AE58" i="18"/>
  <c r="AE186" i="18"/>
  <c r="AE99" i="18"/>
  <c r="AE276" i="18"/>
  <c r="AE293" i="18"/>
  <c r="AE102" i="18"/>
  <c r="AE257" i="18"/>
  <c r="AE91" i="18"/>
  <c r="AE245" i="18"/>
  <c r="AE321" i="18"/>
  <c r="AE328" i="18"/>
  <c r="AE50" i="18"/>
  <c r="AE178" i="18"/>
  <c r="AE223" i="18"/>
  <c r="AE275" i="18"/>
  <c r="AE215" i="18"/>
  <c r="AE330" i="18"/>
  <c r="AE317" i="18"/>
  <c r="AE314" i="18"/>
  <c r="AE300" i="18"/>
  <c r="AE252" i="18"/>
  <c r="AE258" i="18"/>
  <c r="AE256" i="18"/>
  <c r="AE233" i="18"/>
  <c r="AE193" i="18"/>
  <c r="AE196" i="18"/>
  <c r="AE169" i="18"/>
  <c r="AE172" i="18"/>
  <c r="AE132" i="18"/>
  <c r="AE100" i="18"/>
  <c r="AE124" i="18"/>
  <c r="AE93" i="18"/>
  <c r="AE96" i="18"/>
  <c r="AE68" i="18"/>
  <c r="AE45" i="18"/>
  <c r="AE49" i="18"/>
  <c r="AE32" i="18"/>
  <c r="AE30" i="18"/>
  <c r="AE158" i="18"/>
  <c r="AE59" i="18"/>
  <c r="AE344" i="18"/>
  <c r="AE7" i="18"/>
  <c r="AE325" i="18"/>
  <c r="AE74" i="18"/>
  <c r="AE202" i="18"/>
  <c r="AE167" i="18"/>
  <c r="AE305" i="18"/>
  <c r="AE263" i="18"/>
  <c r="AE118" i="18"/>
  <c r="AE292" i="18"/>
  <c r="AE127" i="18"/>
  <c r="AE280" i="18"/>
  <c r="AE23" i="18"/>
  <c r="AE295" i="18"/>
  <c r="AE66" i="18"/>
  <c r="AE194" i="18"/>
  <c r="AE232" i="18"/>
  <c r="AE291" i="18"/>
  <c r="AE296" i="18"/>
  <c r="AE350" i="18"/>
  <c r="AE348" i="18"/>
  <c r="AE332" i="18"/>
  <c r="AE301" i="18"/>
  <c r="AE298" i="18"/>
  <c r="AE270" i="18"/>
  <c r="AE249" i="18"/>
  <c r="AE254" i="18"/>
  <c r="AE204" i="18"/>
  <c r="AE238" i="18"/>
  <c r="AE192" i="18"/>
  <c r="AE157" i="18"/>
  <c r="AE160" i="18"/>
  <c r="AE137" i="18"/>
  <c r="AE112" i="18"/>
  <c r="AE136" i="18"/>
  <c r="AE69" i="18"/>
  <c r="AE77" i="18"/>
  <c r="AE92" i="18"/>
  <c r="AE33" i="18"/>
  <c r="AE36" i="18"/>
  <c r="AE16" i="18"/>
  <c r="AE62" i="18"/>
  <c r="AE190" i="18"/>
  <c r="AE139" i="18"/>
  <c r="AE331" i="18"/>
  <c r="AE87" i="18"/>
  <c r="AE347" i="18"/>
  <c r="AE106" i="18"/>
  <c r="AE241" i="18"/>
  <c r="AE229" i="18"/>
  <c r="AE39" i="18"/>
  <c r="AE22" i="18"/>
  <c r="AE150" i="18"/>
  <c r="AE259" i="18"/>
  <c r="AE143" i="18"/>
  <c r="AE251" i="18"/>
  <c r="AE103" i="18"/>
  <c r="AE235" i="18"/>
  <c r="AE98" i="18"/>
  <c r="AE244" i="18"/>
  <c r="AE309" i="18"/>
  <c r="AE47" i="18"/>
  <c r="AE279" i="18"/>
  <c r="AE346" i="18"/>
  <c r="AE336" i="18"/>
  <c r="AE320" i="18"/>
  <c r="AE297" i="18"/>
  <c r="AE284" i="18"/>
  <c r="AE269" i="18"/>
  <c r="AE237" i="18"/>
  <c r="AE240" i="18"/>
  <c r="AE188" i="18"/>
  <c r="AE226" i="18"/>
  <c r="AE173" i="18"/>
  <c r="AE189" i="18"/>
  <c r="AE177" i="18"/>
  <c r="AE116" i="18"/>
  <c r="AE145" i="18"/>
  <c r="AE113" i="18"/>
  <c r="AE88" i="18"/>
  <c r="AE72" i="18"/>
  <c r="AE85" i="18"/>
  <c r="AE48" i="18"/>
  <c r="AE29" i="18"/>
  <c r="AE12" i="18"/>
  <c r="AE78" i="18"/>
  <c r="AE206" i="18"/>
  <c r="AE191" i="18"/>
  <c r="AE319" i="18"/>
  <c r="AE107" i="18"/>
  <c r="AE239" i="18"/>
  <c r="AE122" i="18"/>
  <c r="AE353" i="18"/>
  <c r="AE264" i="18"/>
  <c r="AE63" i="18"/>
  <c r="AE38" i="18"/>
  <c r="AE166" i="18"/>
  <c r="AE339" i="18"/>
  <c r="AE187" i="18"/>
  <c r="AE255" i="18"/>
  <c r="AE111" i="18"/>
  <c r="AE299" i="18"/>
  <c r="AE114" i="18"/>
  <c r="AE43" i="18"/>
  <c r="AE327" i="18"/>
  <c r="AE67" i="18"/>
  <c r="AE343" i="18"/>
  <c r="AE345" i="18"/>
  <c r="AE333" i="18"/>
  <c r="AE318" i="18"/>
  <c r="AE306" i="18"/>
  <c r="AE274" i="18"/>
  <c r="AE286" i="18"/>
  <c r="AE234" i="18"/>
  <c r="AE236" i="18"/>
  <c r="AE230" i="18"/>
  <c r="AE224" i="18"/>
  <c r="AE168" i="18"/>
  <c r="AE176" i="18"/>
  <c r="AE149" i="18"/>
  <c r="AE144" i="18"/>
  <c r="AE140" i="18"/>
  <c r="AE141" i="18"/>
  <c r="AE81" i="18"/>
  <c r="AE84" i="18"/>
  <c r="AE80" i="18"/>
  <c r="AE40" i="18"/>
  <c r="AE24" i="18"/>
  <c r="AE8" i="18"/>
  <c r="AE94" i="18"/>
  <c r="AE260" i="18"/>
  <c r="AE199" i="18"/>
  <c r="AE225" i="18"/>
  <c r="AE115" i="18"/>
  <c r="AE10" i="18"/>
  <c r="AE138" i="18"/>
  <c r="AE323" i="18"/>
  <c r="AE312" i="18"/>
  <c r="AE71" i="18"/>
  <c r="AE54" i="18"/>
  <c r="AE182" i="18"/>
  <c r="AE11" i="18"/>
  <c r="AE195" i="18"/>
  <c r="AE335" i="18"/>
  <c r="AE119" i="18"/>
  <c r="AE303" i="18"/>
  <c r="AE130" i="18"/>
  <c r="AE75" i="18"/>
  <c r="AE222" i="18"/>
  <c r="AE95" i="18"/>
  <c r="AE267" i="18"/>
  <c r="AE329" i="18"/>
  <c r="AE282" i="18"/>
  <c r="AE217" i="18"/>
  <c r="AE128" i="18"/>
  <c r="AE61" i="18"/>
  <c r="AE44" i="18"/>
  <c r="AE324" i="18"/>
  <c r="AE51" i="18"/>
  <c r="AE198" i="18"/>
  <c r="AE171" i="18"/>
  <c r="AE273" i="18"/>
  <c r="AE313" i="18"/>
  <c r="AE250" i="18"/>
  <c r="AE201" i="18"/>
  <c r="AE133" i="18"/>
  <c r="AE56" i="18"/>
  <c r="AE46" i="18"/>
  <c r="AE27" i="18"/>
  <c r="AE219" i="18"/>
  <c r="AE340" i="18"/>
  <c r="AE311" i="18"/>
  <c r="AE35" i="18"/>
  <c r="AE304" i="18"/>
  <c r="AE265" i="18"/>
  <c r="AE185" i="18"/>
  <c r="AE117" i="18"/>
  <c r="AE64" i="18"/>
  <c r="AE110" i="18"/>
  <c r="AE123" i="18"/>
  <c r="AE283" i="18"/>
  <c r="AE19" i="18"/>
  <c r="AE18" i="18"/>
  <c r="AE147" i="18"/>
  <c r="AE310" i="18"/>
  <c r="AE246" i="18"/>
  <c r="AE164" i="18"/>
  <c r="AE108" i="18"/>
  <c r="AE13" i="18"/>
  <c r="AE174" i="18"/>
  <c r="AE231" i="18"/>
  <c r="AE243" i="18"/>
  <c r="AE135" i="18"/>
  <c r="AE82" i="18"/>
  <c r="AE247" i="18"/>
  <c r="AE285" i="18"/>
  <c r="AE220" i="18"/>
  <c r="AE148" i="18"/>
  <c r="AE125" i="18"/>
  <c r="AE28" i="18"/>
  <c r="AE289" i="18"/>
  <c r="AE26" i="18"/>
  <c r="AE151" i="18"/>
  <c r="AE203" i="18"/>
  <c r="AE146" i="18"/>
  <c r="AE352" i="18"/>
  <c r="AE281" i="18"/>
  <c r="AE197" i="18"/>
  <c r="AE165" i="18"/>
  <c r="AE76" i="18"/>
  <c r="AE41" i="18"/>
  <c r="AE131" i="18"/>
  <c r="AE90" i="18"/>
  <c r="AE6" i="18"/>
  <c r="AE341" i="18"/>
  <c r="AE210" i="18"/>
  <c r="AE342" i="18"/>
  <c r="AE290" i="18"/>
  <c r="AE221" i="18"/>
  <c r="AE184" i="18"/>
  <c r="AE65" i="18"/>
  <c r="AE17" i="18"/>
  <c r="AE207" i="18"/>
  <c r="AE154" i="18"/>
  <c r="AE70" i="18"/>
  <c r="AE351" i="18"/>
  <c r="AE83" i="18"/>
  <c r="AE349" i="18"/>
  <c r="AE272" i="18"/>
  <c r="AE200" i="18"/>
  <c r="AE109" i="18"/>
  <c r="AE89" i="18"/>
  <c r="AE20" i="18"/>
  <c r="AE315" i="18"/>
  <c r="AE218" i="18"/>
  <c r="AE134" i="18"/>
  <c r="AE55" i="18"/>
  <c r="AE261" i="18"/>
  <c r="BP15" i="18"/>
  <c r="BP8" i="18"/>
  <c r="BP52" i="18"/>
  <c r="BP23" i="18"/>
  <c r="BP27" i="18"/>
  <c r="BP30" i="18"/>
  <c r="BP78" i="18"/>
  <c r="BP91" i="18"/>
  <c r="BP56" i="18"/>
  <c r="BP58" i="18"/>
  <c r="BP86" i="18"/>
  <c r="BP57" i="18"/>
  <c r="BP134" i="18"/>
  <c r="BP101" i="18"/>
  <c r="BP124" i="18"/>
  <c r="BP142" i="18"/>
  <c r="BP109" i="18"/>
  <c r="BP125" i="18"/>
  <c r="BP156" i="18"/>
  <c r="BP171" i="18"/>
  <c r="BP187" i="18"/>
  <c r="BP150" i="18"/>
  <c r="BP166" i="18"/>
  <c r="BP182" i="18"/>
  <c r="BP205" i="18"/>
  <c r="BP199" i="18"/>
  <c r="BP227" i="18"/>
  <c r="BP206" i="18"/>
  <c r="BP228" i="18"/>
  <c r="BP252" i="18"/>
  <c r="BP240" i="18"/>
  <c r="BP250" i="18"/>
  <c r="BP281" i="18"/>
  <c r="BP257" i="18"/>
  <c r="BP268" i="18"/>
  <c r="BP280" i="18"/>
  <c r="BP305" i="18"/>
  <c r="BP300" i="18"/>
  <c r="BP308" i="18"/>
  <c r="BP310" i="18"/>
  <c r="BP317" i="18"/>
  <c r="BP350" i="18"/>
  <c r="BP331" i="18"/>
  <c r="BP344" i="18"/>
  <c r="BS12" i="18"/>
  <c r="BS25" i="18"/>
  <c r="BS51" i="18"/>
  <c r="BS15" i="18"/>
  <c r="BS96" i="18"/>
  <c r="BS88" i="18"/>
  <c r="BS91" i="18"/>
  <c r="BS77" i="18"/>
  <c r="BS99" i="18"/>
  <c r="BS144" i="18"/>
  <c r="BS134" i="18"/>
  <c r="BS123" i="18"/>
  <c r="BS121" i="18"/>
  <c r="BS151" i="18"/>
  <c r="BS180" i="18"/>
  <c r="BS170" i="18"/>
  <c r="BS172" i="18"/>
  <c r="BS236" i="18"/>
  <c r="BS224" i="18"/>
  <c r="BS222" i="18"/>
  <c r="BS202" i="18"/>
  <c r="BS250" i="18"/>
  <c r="BS254" i="18"/>
  <c r="BS263" i="18"/>
  <c r="BS271" i="18"/>
  <c r="BS279" i="18"/>
  <c r="BS294" i="18"/>
  <c r="BS304" i="18"/>
  <c r="BS329" i="18"/>
  <c r="BS320" i="18"/>
  <c r="BS332" i="18"/>
  <c r="BG7" i="18"/>
  <c r="BG21" i="18"/>
  <c r="BG9" i="18"/>
  <c r="BG13" i="18"/>
  <c r="BG43" i="18"/>
  <c r="BG61" i="18"/>
  <c r="BG89" i="18"/>
  <c r="BG86" i="18"/>
  <c r="BG88" i="18"/>
  <c r="BG101" i="18"/>
  <c r="BG140" i="18"/>
  <c r="BG116" i="18"/>
  <c r="BG159" i="18"/>
  <c r="BG150" i="18"/>
  <c r="BG182" i="18"/>
  <c r="BG212" i="18"/>
  <c r="BG190" i="18"/>
  <c r="BG238" i="18"/>
  <c r="BG249" i="18"/>
  <c r="BG288" i="18"/>
  <c r="BG272" i="18"/>
  <c r="BG283" i="18"/>
  <c r="BG299" i="18"/>
  <c r="CB37" i="18"/>
  <c r="CB105" i="18"/>
  <c r="CB166" i="18"/>
  <c r="CB223" i="18"/>
  <c r="CB283" i="18"/>
  <c r="AL249" i="18"/>
  <c r="AL152" i="18"/>
  <c r="AL55" i="18"/>
  <c r="AL82" i="18"/>
  <c r="AL149" i="18"/>
  <c r="AL301" i="18"/>
  <c r="BU51" i="18"/>
  <c r="BU126" i="18"/>
  <c r="BU167" i="18"/>
  <c r="BU230" i="18"/>
  <c r="BU287" i="18"/>
  <c r="CL75" i="18"/>
  <c r="CL128" i="18"/>
  <c r="CL261" i="18"/>
  <c r="CL85" i="18"/>
  <c r="CL206" i="18"/>
  <c r="CL316" i="18"/>
  <c r="BN49" i="18"/>
  <c r="BN128" i="18"/>
  <c r="BN209" i="18"/>
  <c r="BN269" i="18"/>
  <c r="BY20" i="18"/>
  <c r="BY116" i="18"/>
  <c r="BY151" i="18"/>
  <c r="BY297" i="18"/>
  <c r="BM47" i="18"/>
  <c r="BZ16" i="18"/>
  <c r="BS343" i="18"/>
  <c r="BS339" i="18"/>
  <c r="BS353" i="18"/>
  <c r="BS330" i="18"/>
  <c r="BS325" i="18"/>
  <c r="BS313" i="18"/>
  <c r="BS299" i="18"/>
  <c r="BS280" i="18"/>
  <c r="BS283" i="18"/>
  <c r="BS289" i="18"/>
  <c r="BS284" i="18"/>
  <c r="BS287" i="18"/>
  <c r="BS241" i="18"/>
  <c r="BS238" i="18"/>
  <c r="BS256" i="18"/>
  <c r="BS233" i="18"/>
  <c r="BS214" i="18"/>
  <c r="BS217" i="18"/>
  <c r="BS228" i="18"/>
  <c r="BS213" i="18"/>
  <c r="BS197" i="18"/>
  <c r="BS160" i="18"/>
  <c r="BS191" i="18"/>
  <c r="BS168" i="18"/>
  <c r="BS154" i="18"/>
  <c r="BS145" i="18"/>
  <c r="BS140" i="18"/>
  <c r="BS124" i="18"/>
  <c r="BS101" i="18"/>
  <c r="BS132" i="18"/>
  <c r="BS116" i="18"/>
  <c r="BS143" i="18"/>
  <c r="BS71" i="18"/>
  <c r="BS70" i="18"/>
  <c r="BS55" i="18"/>
  <c r="BS90" i="18"/>
  <c r="BS57" i="18"/>
  <c r="BS86" i="18"/>
  <c r="BS26" i="18"/>
  <c r="BS29" i="18"/>
  <c r="BS17" i="18"/>
  <c r="BS20" i="18"/>
  <c r="BS10" i="18"/>
  <c r="BS33" i="18"/>
  <c r="BS348" i="18"/>
  <c r="BS327" i="18"/>
  <c r="BS351" i="18"/>
  <c r="BS323" i="18"/>
  <c r="BS307" i="18"/>
  <c r="BS309" i="18"/>
  <c r="BS306" i="18"/>
  <c r="BS292" i="18"/>
  <c r="BS270" i="18"/>
  <c r="BS248" i="18"/>
  <c r="BS272" i="18"/>
  <c r="BS244" i="18"/>
  <c r="BS246" i="18"/>
  <c r="BS243" i="18"/>
  <c r="BS234" i="18"/>
  <c r="BS215" i="18"/>
  <c r="BS212" i="18"/>
  <c r="BS189" i="18"/>
  <c r="BS207" i="18"/>
  <c r="BS188" i="18"/>
  <c r="BS157" i="18"/>
  <c r="BS171" i="18"/>
  <c r="BS158" i="18"/>
  <c r="BS182" i="18"/>
  <c r="BS173" i="18"/>
  <c r="BS163" i="18"/>
  <c r="BS105" i="18"/>
  <c r="BS136" i="18"/>
  <c r="BS120" i="18"/>
  <c r="BS141" i="18"/>
  <c r="BS128" i="18"/>
  <c r="BS112" i="18"/>
  <c r="BS94" i="18"/>
  <c r="BS82" i="18"/>
  <c r="BS73" i="18"/>
  <c r="BS63" i="18"/>
  <c r="BS74" i="18"/>
  <c r="BS47" i="18"/>
  <c r="BS35" i="18"/>
  <c r="BS44" i="18"/>
  <c r="BS42" i="18"/>
  <c r="BS19" i="18"/>
  <c r="BS23" i="18"/>
  <c r="BO342" i="18"/>
  <c r="BO329" i="18"/>
  <c r="BO328" i="18"/>
  <c r="BO319" i="18"/>
  <c r="BO316" i="18"/>
  <c r="BO310" i="18"/>
  <c r="BO281" i="18"/>
  <c r="BO300" i="18"/>
  <c r="BO290" i="18"/>
  <c r="BO279" i="18"/>
  <c r="BO270" i="18"/>
  <c r="BO253" i="18"/>
  <c r="BO250" i="18"/>
  <c r="BO233" i="18"/>
  <c r="BO241" i="18"/>
  <c r="BO210" i="18"/>
  <c r="BO207" i="18"/>
  <c r="BO216" i="18"/>
  <c r="BO221" i="18"/>
  <c r="BO222" i="18"/>
  <c r="BO177" i="18"/>
  <c r="BO154" i="18"/>
  <c r="BO185" i="18"/>
  <c r="BO169" i="18"/>
  <c r="BO146" i="18"/>
  <c r="BO170" i="18"/>
  <c r="BO103" i="18"/>
  <c r="BO144" i="18"/>
  <c r="BO127" i="18"/>
  <c r="BO111" i="18"/>
  <c r="BO136" i="18"/>
  <c r="BO120" i="18"/>
  <c r="BO88" i="18"/>
  <c r="BO69" i="18"/>
  <c r="BO84" i="18"/>
  <c r="BO77" i="18"/>
  <c r="BO61" i="18"/>
  <c r="BO54" i="18"/>
  <c r="BO50" i="18"/>
  <c r="BO13" i="18"/>
  <c r="BO24" i="18"/>
  <c r="BO34" i="18"/>
  <c r="BO18" i="18"/>
  <c r="BO351" i="18"/>
  <c r="BO341" i="18"/>
  <c r="BO335" i="18"/>
  <c r="BO324" i="18"/>
  <c r="BO297" i="18"/>
  <c r="BO325" i="18"/>
  <c r="BO311" i="18"/>
  <c r="BO302" i="18"/>
  <c r="BO287" i="18"/>
  <c r="BO275" i="18"/>
  <c r="BO267" i="18"/>
  <c r="BO248" i="18"/>
  <c r="BO255" i="18"/>
  <c r="BO230" i="18"/>
  <c r="BO260" i="18"/>
  <c r="BO208" i="18"/>
  <c r="BO201" i="18"/>
  <c r="BO203" i="18"/>
  <c r="BO214" i="18"/>
  <c r="BO217" i="18"/>
  <c r="BO168" i="18"/>
  <c r="BO152" i="18"/>
  <c r="BO178" i="18"/>
  <c r="BO162" i="18"/>
  <c r="BO186" i="18"/>
  <c r="BO165" i="18"/>
  <c r="BO141" i="18"/>
  <c r="BO130" i="18"/>
  <c r="BO114" i="18"/>
  <c r="BO105" i="18"/>
  <c r="BO123" i="18"/>
  <c r="BO106" i="18"/>
  <c r="BO75" i="18"/>
  <c r="BO60" i="18"/>
  <c r="BO71" i="18"/>
  <c r="BO70" i="18"/>
  <c r="BO55" i="18"/>
  <c r="BO52" i="18"/>
  <c r="BO45" i="18"/>
  <c r="BO6" i="18"/>
  <c r="BO15" i="18"/>
  <c r="BO29" i="18"/>
  <c r="BO10" i="18"/>
  <c r="BO347" i="18"/>
  <c r="BO338" i="18"/>
  <c r="BO334" i="18"/>
  <c r="BO323" i="18"/>
  <c r="BO312" i="18"/>
  <c r="BO303" i="18"/>
  <c r="BO286" i="18"/>
  <c r="BO296" i="18"/>
  <c r="BO278" i="18"/>
  <c r="BO259" i="18"/>
  <c r="BO266" i="18"/>
  <c r="BO261" i="18"/>
  <c r="BO235" i="18"/>
  <c r="BO239" i="18"/>
  <c r="BO254" i="18"/>
  <c r="BO236" i="18"/>
  <c r="BO218" i="18"/>
  <c r="BO197" i="18"/>
  <c r="BO209" i="18"/>
  <c r="BO211" i="18"/>
  <c r="BO155" i="18"/>
  <c r="BO179" i="18"/>
  <c r="BO176" i="18"/>
  <c r="BO157" i="18"/>
  <c r="BO181" i="18"/>
  <c r="BO158" i="18"/>
  <c r="BO131" i="18"/>
  <c r="BO128" i="18"/>
  <c r="BO112" i="18"/>
  <c r="BO139" i="18"/>
  <c r="BO117" i="18"/>
  <c r="BO104" i="18"/>
  <c r="BO62" i="18"/>
  <c r="BO96" i="18"/>
  <c r="BO65" i="18"/>
  <c r="BO68" i="18"/>
  <c r="BO97" i="18"/>
  <c r="BO44" i="18"/>
  <c r="BO42" i="18"/>
  <c r="BO47" i="18"/>
  <c r="BO9" i="18"/>
  <c r="BO22" i="18"/>
  <c r="BO25" i="18"/>
  <c r="BO343" i="18"/>
  <c r="BO353" i="18"/>
  <c r="BO331" i="18"/>
  <c r="BO333" i="18"/>
  <c r="BO299" i="18"/>
  <c r="BO295" i="18"/>
  <c r="BO283" i="18"/>
  <c r="BO308" i="18"/>
  <c r="BO271" i="18"/>
  <c r="BO245" i="18"/>
  <c r="BO285" i="18"/>
  <c r="BO243" i="18"/>
  <c r="BO234" i="18"/>
  <c r="BO265" i="18"/>
  <c r="BO252" i="18"/>
  <c r="BO229" i="18"/>
  <c r="BO213" i="18"/>
  <c r="BO227" i="18"/>
  <c r="BO199" i="18"/>
  <c r="BO205" i="18"/>
  <c r="BO149" i="18"/>
  <c r="BO173" i="18"/>
  <c r="BO163" i="18"/>
  <c r="BO191" i="18"/>
  <c r="BO171" i="18"/>
  <c r="BO156" i="18"/>
  <c r="BO125" i="18"/>
  <c r="BO115" i="18"/>
  <c r="BO99" i="18"/>
  <c r="BO133" i="18"/>
  <c r="BO107" i="18"/>
  <c r="BO90" i="18"/>
  <c r="BO57" i="18"/>
  <c r="BO86" i="18"/>
  <c r="BO58" i="18"/>
  <c r="BO56" i="18"/>
  <c r="BO91" i="18"/>
  <c r="BO51" i="18"/>
  <c r="BO37" i="18"/>
  <c r="BO39" i="18"/>
  <c r="BO35" i="18"/>
  <c r="BO11" i="18"/>
  <c r="BO21" i="18"/>
  <c r="BO350" i="18"/>
  <c r="BO349" i="18"/>
  <c r="BO336" i="18"/>
  <c r="BO317" i="18"/>
  <c r="BO320" i="18"/>
  <c r="BO318" i="18"/>
  <c r="BO307" i="18"/>
  <c r="BO305" i="18"/>
  <c r="BO277" i="18"/>
  <c r="BO272" i="18"/>
  <c r="BO291" i="18"/>
  <c r="BO284" i="18"/>
  <c r="BO264" i="18"/>
  <c r="BO263" i="18"/>
  <c r="BO249" i="18"/>
  <c r="BO237" i="18"/>
  <c r="BO225" i="18"/>
  <c r="BO204" i="18"/>
  <c r="BO215" i="18"/>
  <c r="BO212" i="18"/>
  <c r="BO189" i="18"/>
  <c r="BO180" i="18"/>
  <c r="BO164" i="18"/>
  <c r="BO148" i="18"/>
  <c r="BO174" i="18"/>
  <c r="BO153" i="18"/>
  <c r="BO132" i="18"/>
  <c r="BO116" i="18"/>
  <c r="BO100" i="18"/>
  <c r="BO140" i="18"/>
  <c r="BO110" i="18"/>
  <c r="BO135" i="18"/>
  <c r="BO78" i="18"/>
  <c r="BO93" i="18"/>
  <c r="BO72" i="18"/>
  <c r="BO94" i="18"/>
  <c r="BO82" i="18"/>
  <c r="BO73" i="18"/>
  <c r="BO31" i="18"/>
  <c r="BO40" i="18"/>
  <c r="BO38" i="18"/>
  <c r="BO14" i="18"/>
  <c r="BO30" i="18"/>
  <c r="BO27" i="18"/>
  <c r="BO348" i="18"/>
  <c r="BO340" i="18"/>
  <c r="BO344" i="18"/>
  <c r="BO326" i="18"/>
  <c r="BO306" i="18"/>
  <c r="BO315" i="18"/>
  <c r="BO304" i="18"/>
  <c r="BO301" i="18"/>
  <c r="BO276" i="18"/>
  <c r="BO269" i="18"/>
  <c r="BO289" i="18"/>
  <c r="BO274" i="18"/>
  <c r="BO256" i="18"/>
  <c r="BO262" i="18"/>
  <c r="BO247" i="18"/>
  <c r="BO231" i="18"/>
  <c r="BO224" i="18"/>
  <c r="BO190" i="18"/>
  <c r="BO202" i="18"/>
  <c r="BO198" i="18"/>
  <c r="BO192" i="18"/>
  <c r="BO167" i="18"/>
  <c r="BO151" i="18"/>
  <c r="BO194" i="18"/>
  <c r="BO172" i="18"/>
  <c r="BO193" i="18"/>
  <c r="BO119" i="18"/>
  <c r="BO102" i="18"/>
  <c r="BO143" i="18"/>
  <c r="BO126" i="18"/>
  <c r="BO108" i="18"/>
  <c r="BO129" i="18"/>
  <c r="BO76" i="18"/>
  <c r="BO87" i="18"/>
  <c r="BO59" i="18"/>
  <c r="BO89" i="18"/>
  <c r="BO80" i="18"/>
  <c r="BO66" i="18"/>
  <c r="BO17" i="18"/>
  <c r="BO28" i="18"/>
  <c r="BO36" i="18"/>
  <c r="BO49" i="18"/>
  <c r="BO7" i="18"/>
  <c r="BO20" i="18"/>
  <c r="BO346" i="18"/>
  <c r="BO339" i="18"/>
  <c r="BO332" i="18"/>
  <c r="BO313" i="18"/>
  <c r="BO327" i="18"/>
  <c r="BO314" i="18"/>
  <c r="BO294" i="18"/>
  <c r="BO309" i="18"/>
  <c r="BO292" i="18"/>
  <c r="BO268" i="18"/>
  <c r="BO273" i="18"/>
  <c r="BO258" i="18"/>
  <c r="BO251" i="18"/>
  <c r="BO240" i="18"/>
  <c r="BO246" i="18"/>
  <c r="BO220" i="18"/>
  <c r="BO219" i="18"/>
  <c r="BO188" i="18"/>
  <c r="BO200" i="18"/>
  <c r="BO196" i="18"/>
  <c r="BO183" i="18"/>
  <c r="BO161" i="18"/>
  <c r="BO145" i="18"/>
  <c r="BO175" i="18"/>
  <c r="BO160" i="18"/>
  <c r="BO184" i="18"/>
  <c r="BO113" i="18"/>
  <c r="BO147" i="18"/>
  <c r="BO137" i="18"/>
  <c r="BO121" i="18"/>
  <c r="BO138" i="18"/>
  <c r="BO122" i="18"/>
  <c r="BO63" i="18"/>
  <c r="BO74" i="18"/>
  <c r="BO95" i="18"/>
  <c r="BO83" i="18"/>
  <c r="BO67" i="18"/>
  <c r="BO64" i="18"/>
  <c r="BO8" i="18"/>
  <c r="BO19" i="18"/>
  <c r="BO26" i="18"/>
  <c r="BO41" i="18"/>
  <c r="BO32" i="18"/>
  <c r="BO16" i="18"/>
  <c r="BO282" i="18"/>
  <c r="BO238" i="18"/>
  <c r="BO150" i="18"/>
  <c r="BO101" i="18"/>
  <c r="BO48" i="18"/>
  <c r="BO352" i="18"/>
  <c r="BO280" i="18"/>
  <c r="BO228" i="18"/>
  <c r="BO187" i="18"/>
  <c r="BO85" i="18"/>
  <c r="BO46" i="18"/>
  <c r="BO337" i="18"/>
  <c r="BO288" i="18"/>
  <c r="BO206" i="18"/>
  <c r="BO159" i="18"/>
  <c r="BO98" i="18"/>
  <c r="BO23" i="18"/>
  <c r="BO345" i="18"/>
  <c r="BO244" i="18"/>
  <c r="BO226" i="18"/>
  <c r="BO134" i="18"/>
  <c r="BO81" i="18"/>
  <c r="BO33" i="18"/>
  <c r="BO330" i="18"/>
  <c r="BO293" i="18"/>
  <c r="BO223" i="18"/>
  <c r="BO118" i="18"/>
  <c r="BO53" i="18"/>
  <c r="BO12" i="18"/>
  <c r="BO321" i="18"/>
  <c r="BO242" i="18"/>
  <c r="BO195" i="18"/>
  <c r="BO109" i="18"/>
  <c r="BO92" i="18"/>
  <c r="BO298" i="18"/>
  <c r="BO232" i="18"/>
  <c r="BO182" i="18"/>
  <c r="BO142" i="18"/>
  <c r="BO79" i="18"/>
  <c r="BO322" i="18"/>
  <c r="BO257" i="18"/>
  <c r="BO166" i="18"/>
  <c r="BO124" i="18"/>
  <c r="BO43" i="18"/>
  <c r="BS166" i="18"/>
  <c r="AJ334" i="18"/>
  <c r="AJ320" i="18"/>
  <c r="AJ311" i="18"/>
  <c r="AJ268" i="18"/>
  <c r="AJ247" i="18"/>
  <c r="AJ242" i="18"/>
  <c r="AJ230" i="18"/>
  <c r="AJ238" i="18"/>
  <c r="AJ206" i="18"/>
  <c r="AJ170" i="18"/>
  <c r="AJ161" i="18"/>
  <c r="AJ162" i="18"/>
  <c r="AJ129" i="18"/>
  <c r="AJ102" i="18"/>
  <c r="AJ121" i="18"/>
  <c r="AJ97" i="18"/>
  <c r="AJ57" i="18"/>
  <c r="AJ58" i="18"/>
  <c r="AJ50" i="18"/>
  <c r="AJ18" i="18"/>
  <c r="AJ29" i="18"/>
  <c r="AJ67" i="18"/>
  <c r="AJ195" i="18"/>
  <c r="AJ291" i="18"/>
  <c r="AJ321" i="18"/>
  <c r="AJ111" i="18"/>
  <c r="AJ280" i="18"/>
  <c r="AJ328" i="18"/>
  <c r="AJ52" i="18"/>
  <c r="AJ116" i="18"/>
  <c r="AJ180" i="18"/>
  <c r="AJ259" i="18"/>
  <c r="AJ309" i="18"/>
  <c r="AJ107" i="18"/>
  <c r="AJ248" i="18"/>
  <c r="AJ332" i="18"/>
  <c r="AJ7" i="18"/>
  <c r="AJ135" i="18"/>
  <c r="AJ323" i="18"/>
  <c r="AJ32" i="18"/>
  <c r="AJ96" i="18"/>
  <c r="AJ160" i="18"/>
  <c r="AJ227" i="18"/>
  <c r="AJ350" i="18"/>
  <c r="AJ330" i="18"/>
  <c r="AJ322" i="18"/>
  <c r="AJ295" i="18"/>
  <c r="AJ274" i="18"/>
  <c r="AJ263" i="18"/>
  <c r="AJ258" i="18"/>
  <c r="AJ226" i="18"/>
  <c r="AJ231" i="18"/>
  <c r="AJ236" i="18"/>
  <c r="AJ165" i="18"/>
  <c r="AJ154" i="18"/>
  <c r="AJ157" i="18"/>
  <c r="AJ122" i="18"/>
  <c r="AJ146" i="18"/>
  <c r="AJ105" i="18"/>
  <c r="AJ73" i="18"/>
  <c r="AJ98" i="18"/>
  <c r="AJ53" i="18"/>
  <c r="AJ45" i="18"/>
  <c r="AJ38" i="18"/>
  <c r="AJ229" i="18"/>
  <c r="AJ83" i="18"/>
  <c r="AJ211" i="18"/>
  <c r="AJ317" i="18"/>
  <c r="AJ244" i="18"/>
  <c r="AJ127" i="18"/>
  <c r="AJ255" i="18"/>
  <c r="AJ233" i="18"/>
  <c r="AJ60" i="18"/>
  <c r="AJ124" i="18"/>
  <c r="AJ188" i="18"/>
  <c r="AJ307" i="18"/>
  <c r="AJ341" i="18"/>
  <c r="AJ123" i="18"/>
  <c r="AJ249" i="18"/>
  <c r="AJ253" i="18"/>
  <c r="AJ23" i="18"/>
  <c r="AJ151" i="18"/>
  <c r="AJ340" i="18"/>
  <c r="AJ40" i="18"/>
  <c r="AJ104" i="18"/>
  <c r="AJ168" i="18"/>
  <c r="AJ269" i="18"/>
  <c r="AJ338" i="18"/>
  <c r="AJ326" i="18"/>
  <c r="AJ302" i="18"/>
  <c r="AJ283" i="18"/>
  <c r="AJ288" i="18"/>
  <c r="AJ262" i="18"/>
  <c r="AJ251" i="18"/>
  <c r="AJ198" i="18"/>
  <c r="AJ210" i="18"/>
  <c r="AJ197" i="18"/>
  <c r="AJ158" i="18"/>
  <c r="AJ173" i="18"/>
  <c r="AJ133" i="18"/>
  <c r="AJ106" i="18"/>
  <c r="AJ130" i="18"/>
  <c r="AJ94" i="18"/>
  <c r="AJ66" i="18"/>
  <c r="AJ93" i="18"/>
  <c r="AJ46" i="18"/>
  <c r="AJ42" i="18"/>
  <c r="AJ17" i="18"/>
  <c r="AJ261" i="18"/>
  <c r="AJ99" i="18"/>
  <c r="AJ312" i="18"/>
  <c r="AJ232" i="18"/>
  <c r="AJ15" i="18"/>
  <c r="AJ143" i="18"/>
  <c r="AJ297" i="18"/>
  <c r="AJ319" i="18"/>
  <c r="AJ68" i="18"/>
  <c r="AJ132" i="18"/>
  <c r="AJ196" i="18"/>
  <c r="AJ333" i="18"/>
  <c r="AJ11" i="18"/>
  <c r="AJ139" i="18"/>
  <c r="AJ271" i="18"/>
  <c r="AJ275" i="18"/>
  <c r="AJ39" i="18"/>
  <c r="AJ167" i="18"/>
  <c r="AJ264" i="18"/>
  <c r="AJ48" i="18"/>
  <c r="AJ112" i="18"/>
  <c r="AJ176" i="18"/>
  <c r="AJ241" i="18"/>
  <c r="AJ342" i="18"/>
  <c r="AJ327" i="18"/>
  <c r="AJ299" i="18"/>
  <c r="AJ294" i="18"/>
  <c r="AJ286" i="18"/>
  <c r="AJ266" i="18"/>
  <c r="AJ250" i="18"/>
  <c r="AJ224" i="18"/>
  <c r="AJ194" i="18"/>
  <c r="AJ202" i="18"/>
  <c r="AJ190" i="18"/>
  <c r="AJ166" i="18"/>
  <c r="AJ110" i="18"/>
  <c r="AJ134" i="18"/>
  <c r="AJ109" i="18"/>
  <c r="AJ89" i="18"/>
  <c r="AJ54" i="18"/>
  <c r="AJ74" i="18"/>
  <c r="AJ14" i="18"/>
  <c r="AJ37" i="18"/>
  <c r="AJ13" i="18"/>
  <c r="AJ293" i="18"/>
  <c r="AJ115" i="18"/>
  <c r="AJ239" i="18"/>
  <c r="AJ281" i="18"/>
  <c r="AJ31" i="18"/>
  <c r="AJ159" i="18"/>
  <c r="AJ345" i="18"/>
  <c r="AJ12" i="18"/>
  <c r="AJ76" i="18"/>
  <c r="AJ140" i="18"/>
  <c r="AJ204" i="18"/>
  <c r="AJ336" i="18"/>
  <c r="AJ27" i="18"/>
  <c r="AJ155" i="18"/>
  <c r="AJ353" i="18"/>
  <c r="AJ301" i="18"/>
  <c r="AJ55" i="18"/>
  <c r="AJ183" i="18"/>
  <c r="AJ287" i="18"/>
  <c r="AJ56" i="18"/>
  <c r="AJ120" i="18"/>
  <c r="AJ184" i="18"/>
  <c r="AJ305" i="18"/>
  <c r="AJ347" i="18"/>
  <c r="AJ314" i="18"/>
  <c r="AJ315" i="18"/>
  <c r="AJ279" i="18"/>
  <c r="AJ282" i="18"/>
  <c r="AJ246" i="18"/>
  <c r="AJ234" i="18"/>
  <c r="AJ222" i="18"/>
  <c r="AJ235" i="18"/>
  <c r="AJ174" i="18"/>
  <c r="AJ177" i="18"/>
  <c r="AJ185" i="18"/>
  <c r="AJ145" i="18"/>
  <c r="AJ113" i="18"/>
  <c r="AJ137" i="18"/>
  <c r="AJ77" i="18"/>
  <c r="AJ90" i="18"/>
  <c r="AJ69" i="18"/>
  <c r="AJ49" i="18"/>
  <c r="AJ30" i="18"/>
  <c r="AJ26" i="18"/>
  <c r="AJ325" i="18"/>
  <c r="AJ131" i="18"/>
  <c r="AJ303" i="18"/>
  <c r="AJ243" i="18"/>
  <c r="AJ47" i="18"/>
  <c r="AJ175" i="18"/>
  <c r="AJ300" i="18"/>
  <c r="AJ20" i="18"/>
  <c r="AJ84" i="18"/>
  <c r="AJ148" i="18"/>
  <c r="AJ212" i="18"/>
  <c r="AJ273" i="18"/>
  <c r="AJ43" i="18"/>
  <c r="AJ171" i="18"/>
  <c r="AJ260" i="18"/>
  <c r="AJ225" i="18"/>
  <c r="AJ71" i="18"/>
  <c r="AJ199" i="18"/>
  <c r="AJ329" i="18"/>
  <c r="AJ64" i="18"/>
  <c r="AJ128" i="18"/>
  <c r="AJ192" i="18"/>
  <c r="AJ276" i="18"/>
  <c r="AJ343" i="18"/>
  <c r="AJ310" i="18"/>
  <c r="AJ306" i="18"/>
  <c r="AJ290" i="18"/>
  <c r="AJ278" i="18"/>
  <c r="AJ256" i="18"/>
  <c r="AJ221" i="18"/>
  <c r="AJ217" i="18"/>
  <c r="AJ201" i="18"/>
  <c r="AJ186" i="18"/>
  <c r="AJ149" i="18"/>
  <c r="AJ178" i="18"/>
  <c r="AJ138" i="18"/>
  <c r="AJ141" i="18"/>
  <c r="AJ114" i="18"/>
  <c r="AJ70" i="18"/>
  <c r="AJ85" i="18"/>
  <c r="AJ86" i="18"/>
  <c r="AJ41" i="18"/>
  <c r="AJ25" i="18"/>
  <c r="AJ22" i="18"/>
  <c r="AJ19" i="18"/>
  <c r="AJ147" i="18"/>
  <c r="AJ351" i="18"/>
  <c r="AJ339" i="18"/>
  <c r="AJ63" i="18"/>
  <c r="AJ191" i="18"/>
  <c r="AJ285" i="18"/>
  <c r="AJ28" i="18"/>
  <c r="AJ92" i="18"/>
  <c r="AJ156" i="18"/>
  <c r="AJ220" i="18"/>
  <c r="AJ337" i="18"/>
  <c r="AJ59" i="18"/>
  <c r="AJ187" i="18"/>
  <c r="AJ296" i="18"/>
  <c r="AJ289" i="18"/>
  <c r="AJ87" i="18"/>
  <c r="AJ215" i="18"/>
  <c r="AJ8" i="18"/>
  <c r="AJ72" i="18"/>
  <c r="AJ136" i="18"/>
  <c r="AJ200" i="18"/>
  <c r="AJ352" i="18"/>
  <c r="AJ331" i="18"/>
  <c r="AJ304" i="18"/>
  <c r="AJ272" i="18"/>
  <c r="AJ267" i="18"/>
  <c r="AJ254" i="18"/>
  <c r="AJ214" i="18"/>
  <c r="AJ205" i="18"/>
  <c r="AJ218" i="18"/>
  <c r="AJ181" i="18"/>
  <c r="AJ193" i="18"/>
  <c r="AJ150" i="18"/>
  <c r="AJ117" i="18"/>
  <c r="AJ125" i="18"/>
  <c r="AJ142" i="18"/>
  <c r="AJ82" i="18"/>
  <c r="AJ78" i="18"/>
  <c r="AJ81" i="18"/>
  <c r="AJ34" i="18"/>
  <c r="AJ33" i="18"/>
  <c r="AJ6" i="18"/>
  <c r="AJ35" i="18"/>
  <c r="AJ163" i="18"/>
  <c r="AJ284" i="18"/>
  <c r="AJ349" i="18"/>
  <c r="AJ79" i="18"/>
  <c r="AJ207" i="18"/>
  <c r="AJ228" i="18"/>
  <c r="AJ36" i="18"/>
  <c r="AJ100" i="18"/>
  <c r="AJ164" i="18"/>
  <c r="AJ316" i="18"/>
  <c r="AJ245" i="18"/>
  <c r="AJ75" i="18"/>
  <c r="AJ203" i="18"/>
  <c r="AJ313" i="18"/>
  <c r="AJ308" i="18"/>
  <c r="AJ103" i="18"/>
  <c r="AJ344" i="18"/>
  <c r="AJ16" i="18"/>
  <c r="AJ80" i="18"/>
  <c r="AJ144" i="18"/>
  <c r="AJ208" i="18"/>
  <c r="AJ346" i="18"/>
  <c r="AJ318" i="18"/>
  <c r="AJ298" i="18"/>
  <c r="AJ270" i="18"/>
  <c r="AJ252" i="18"/>
  <c r="AJ240" i="18"/>
  <c r="AJ209" i="18"/>
  <c r="AJ189" i="18"/>
  <c r="AJ213" i="18"/>
  <c r="AJ153" i="18"/>
  <c r="AJ182" i="18"/>
  <c r="AJ169" i="18"/>
  <c r="AJ101" i="18"/>
  <c r="AJ118" i="18"/>
  <c r="AJ126" i="18"/>
  <c r="AJ61" i="18"/>
  <c r="AJ62" i="18"/>
  <c r="AJ65" i="18"/>
  <c r="AJ10" i="18"/>
  <c r="AJ21" i="18"/>
  <c r="AJ9" i="18"/>
  <c r="AJ51" i="18"/>
  <c r="AJ179" i="18"/>
  <c r="AJ348" i="18"/>
  <c r="AJ257" i="18"/>
  <c r="AJ95" i="18"/>
  <c r="AJ223" i="18"/>
  <c r="AJ292" i="18"/>
  <c r="AJ44" i="18"/>
  <c r="AJ108" i="18"/>
  <c r="AJ172" i="18"/>
  <c r="AJ237" i="18"/>
  <c r="AJ277" i="18"/>
  <c r="AJ91" i="18"/>
  <c r="AJ219" i="18"/>
  <c r="AJ335" i="18"/>
  <c r="AJ324" i="18"/>
  <c r="AJ119" i="18"/>
  <c r="AJ265" i="18"/>
  <c r="AJ24" i="18"/>
  <c r="AJ88" i="18"/>
  <c r="AJ152" i="18"/>
  <c r="AJ216" i="18"/>
  <c r="CG353" i="18"/>
  <c r="CG343" i="18"/>
  <c r="CG336" i="18"/>
  <c r="CG342" i="18"/>
  <c r="CG335" i="18"/>
  <c r="CG324" i="18"/>
  <c r="CG308" i="18"/>
  <c r="CG294" i="18"/>
  <c r="CG293" i="18"/>
  <c r="CG275" i="18"/>
  <c r="CG274" i="18"/>
  <c r="CG262" i="18"/>
  <c r="CG259" i="18"/>
  <c r="CG264" i="18"/>
  <c r="CG243" i="18"/>
  <c r="CG235" i="18"/>
  <c r="CG230" i="18"/>
  <c r="CG209" i="18"/>
  <c r="CG222" i="18"/>
  <c r="CG194" i="18"/>
  <c r="CG179" i="18"/>
  <c r="CG178" i="18"/>
  <c r="CG157" i="18"/>
  <c r="CG188" i="18"/>
  <c r="CG165" i="18"/>
  <c r="CG182" i="18"/>
  <c r="CG128" i="18"/>
  <c r="CG112" i="18"/>
  <c r="CG139" i="18"/>
  <c r="CG117" i="18"/>
  <c r="CG106" i="18"/>
  <c r="CG131" i="18"/>
  <c r="CG74" i="18"/>
  <c r="CG95" i="18"/>
  <c r="CG83" i="18"/>
  <c r="CG67" i="18"/>
  <c r="CG64" i="18"/>
  <c r="CG75" i="18"/>
  <c r="CG19" i="18"/>
  <c r="CG26" i="18"/>
  <c r="CG29" i="18"/>
  <c r="CG31" i="18"/>
  <c r="CG14" i="18"/>
  <c r="CG23" i="18"/>
  <c r="CG352" i="18"/>
  <c r="CG340" i="18"/>
  <c r="CG330" i="18"/>
  <c r="CG319" i="18"/>
  <c r="CG310" i="18"/>
  <c r="CG318" i="18"/>
  <c r="CG291" i="18"/>
  <c r="CG298" i="18"/>
  <c r="CG272" i="18"/>
  <c r="CG265" i="18"/>
  <c r="CG277" i="18"/>
  <c r="CG257" i="18"/>
  <c r="CG239" i="18"/>
  <c r="CG266" i="18"/>
  <c r="CG218" i="18"/>
  <c r="CG216" i="18"/>
  <c r="CG202" i="18"/>
  <c r="CG223" i="18"/>
  <c r="CG195" i="18"/>
  <c r="CG219" i="18"/>
  <c r="CG151" i="18"/>
  <c r="CG148" i="18"/>
  <c r="CG172" i="18"/>
  <c r="CG159" i="18"/>
  <c r="CG177" i="18"/>
  <c r="CG154" i="18"/>
  <c r="CG143" i="18"/>
  <c r="CG126" i="18"/>
  <c r="CG108" i="18"/>
  <c r="CG135" i="18"/>
  <c r="CG119" i="18"/>
  <c r="CG102" i="18"/>
  <c r="CG86" i="18"/>
  <c r="CG58" i="18"/>
  <c r="CG56" i="18"/>
  <c r="CG91" i="18"/>
  <c r="CG78" i="18"/>
  <c r="CG45" i="18"/>
  <c r="CG33" i="18"/>
  <c r="CG35" i="18"/>
  <c r="CG44" i="18"/>
  <c r="CG16" i="18"/>
  <c r="CG42" i="18"/>
  <c r="CG345" i="18"/>
  <c r="CG338" i="18"/>
  <c r="CG348" i="18"/>
  <c r="CG316" i="18"/>
  <c r="CG306" i="18"/>
  <c r="CG295" i="18"/>
  <c r="CG288" i="18"/>
  <c r="CG255" i="18"/>
  <c r="CG263" i="18"/>
  <c r="CG252" i="18"/>
  <c r="CG245" i="18"/>
  <c r="CG204" i="18"/>
  <c r="CG226" i="18"/>
  <c r="CG212" i="18"/>
  <c r="CG208" i="18"/>
  <c r="CG166" i="18"/>
  <c r="CG175" i="18"/>
  <c r="CG190" i="18"/>
  <c r="CG156" i="18"/>
  <c r="CG152" i="18"/>
  <c r="CG114" i="18"/>
  <c r="CG124" i="18"/>
  <c r="CG129" i="18"/>
  <c r="CG141" i="18"/>
  <c r="CG60" i="18"/>
  <c r="CG53" i="18"/>
  <c r="CG80" i="18"/>
  <c r="CG90" i="18"/>
  <c r="CG48" i="18"/>
  <c r="CG36" i="18"/>
  <c r="CG11" i="18"/>
  <c r="CG30" i="18"/>
  <c r="CG27" i="18"/>
  <c r="CG350" i="18"/>
  <c r="CG332" i="18"/>
  <c r="CG334" i="18"/>
  <c r="CG339" i="18"/>
  <c r="CG300" i="18"/>
  <c r="CG289" i="18"/>
  <c r="CG285" i="18"/>
  <c r="CG280" i="18"/>
  <c r="CG251" i="18"/>
  <c r="CG240" i="18"/>
  <c r="CG238" i="18"/>
  <c r="CG234" i="18"/>
  <c r="CG215" i="18"/>
  <c r="CG198" i="18"/>
  <c r="CG192" i="18"/>
  <c r="CG164" i="18"/>
  <c r="CG169" i="18"/>
  <c r="CG186" i="18"/>
  <c r="CG183" i="18"/>
  <c r="CG144" i="18"/>
  <c r="CG99" i="18"/>
  <c r="CG110" i="18"/>
  <c r="CG122" i="18"/>
  <c r="CG125" i="18"/>
  <c r="CG96" i="18"/>
  <c r="CG94" i="18"/>
  <c r="CG61" i="18"/>
  <c r="CG85" i="18"/>
  <c r="CG40" i="18"/>
  <c r="CG24" i="18"/>
  <c r="CG52" i="18"/>
  <c r="CG10" i="18"/>
  <c r="CG6" i="18"/>
  <c r="CG341" i="18"/>
  <c r="CG328" i="18"/>
  <c r="CG325" i="18"/>
  <c r="CG320" i="18"/>
  <c r="CG309" i="18"/>
  <c r="CG297" i="18"/>
  <c r="CG269" i="18"/>
  <c r="CG281" i="18"/>
  <c r="CG250" i="18"/>
  <c r="CG261" i="18"/>
  <c r="CG248" i="18"/>
  <c r="CG232" i="18"/>
  <c r="CG200" i="18"/>
  <c r="CG229" i="18"/>
  <c r="CG225" i="18"/>
  <c r="CG196" i="18"/>
  <c r="CG162" i="18"/>
  <c r="CG181" i="18"/>
  <c r="CG168" i="18"/>
  <c r="CG130" i="18"/>
  <c r="CG142" i="18"/>
  <c r="CG138" i="18"/>
  <c r="CG120" i="18"/>
  <c r="CG118" i="18"/>
  <c r="CG81" i="18"/>
  <c r="CG89" i="18"/>
  <c r="CG55" i="18"/>
  <c r="CG76" i="18"/>
  <c r="CG28" i="18"/>
  <c r="CG15" i="18"/>
  <c r="CG32" i="18"/>
  <c r="CG18" i="18"/>
  <c r="CG337" i="18"/>
  <c r="CG329" i="18"/>
  <c r="CG322" i="18"/>
  <c r="CG312" i="18"/>
  <c r="CG304" i="18"/>
  <c r="CG299" i="18"/>
  <c r="CG268" i="18"/>
  <c r="CG286" i="18"/>
  <c r="CG249" i="18"/>
  <c r="CG244" i="18"/>
  <c r="CG242" i="18"/>
  <c r="CG228" i="18"/>
  <c r="CG221" i="18"/>
  <c r="CG217" i="18"/>
  <c r="CG224" i="18"/>
  <c r="CG187" i="18"/>
  <c r="CG147" i="18"/>
  <c r="CG171" i="18"/>
  <c r="CG155" i="18"/>
  <c r="CG115" i="18"/>
  <c r="CG140" i="18"/>
  <c r="CG136" i="18"/>
  <c r="CG104" i="18"/>
  <c r="CG116" i="18"/>
  <c r="CG72" i="18"/>
  <c r="CG77" i="18"/>
  <c r="CG97" i="18"/>
  <c r="CG63" i="18"/>
  <c r="CG13" i="18"/>
  <c r="CG9" i="18"/>
  <c r="CG51" i="18"/>
  <c r="CG7" i="18"/>
  <c r="CG347" i="18"/>
  <c r="CG346" i="18"/>
  <c r="CG315" i="18"/>
  <c r="CG307" i="18"/>
  <c r="CG302" i="18"/>
  <c r="CG290" i="18"/>
  <c r="CG278" i="18"/>
  <c r="CG283" i="18"/>
  <c r="CG247" i="18"/>
  <c r="CG241" i="18"/>
  <c r="CG236" i="18"/>
  <c r="CG203" i="18"/>
  <c r="CG214" i="18"/>
  <c r="CG211" i="18"/>
  <c r="CG207" i="18"/>
  <c r="CG185" i="18"/>
  <c r="CG189" i="18"/>
  <c r="CG153" i="18"/>
  <c r="CG149" i="18"/>
  <c r="CG109" i="18"/>
  <c r="CG121" i="18"/>
  <c r="CG123" i="18"/>
  <c r="CG134" i="18"/>
  <c r="CG98" i="18"/>
  <c r="CG59" i="18"/>
  <c r="CG70" i="18"/>
  <c r="CG79" i="18"/>
  <c r="CG88" i="18"/>
  <c r="CG47" i="18"/>
  <c r="CG49" i="18"/>
  <c r="CG43" i="18"/>
  <c r="CG37" i="18"/>
  <c r="CG351" i="18"/>
  <c r="CG333" i="18"/>
  <c r="CG331" i="18"/>
  <c r="CG314" i="18"/>
  <c r="CG317" i="18"/>
  <c r="CG296" i="18"/>
  <c r="CG287" i="18"/>
  <c r="CG273" i="18"/>
  <c r="CG282" i="18"/>
  <c r="CG246" i="18"/>
  <c r="CG258" i="18"/>
  <c r="CG231" i="18"/>
  <c r="CG197" i="18"/>
  <c r="CG199" i="18"/>
  <c r="CG205" i="18"/>
  <c r="CG201" i="18"/>
  <c r="CG176" i="18"/>
  <c r="CG174" i="18"/>
  <c r="CG184" i="18"/>
  <c r="CG180" i="18"/>
  <c r="CG100" i="18"/>
  <c r="CG111" i="18"/>
  <c r="CG107" i="18"/>
  <c r="CG132" i="18"/>
  <c r="CG93" i="18"/>
  <c r="CG84" i="18"/>
  <c r="CG68" i="18"/>
  <c r="CG73" i="18"/>
  <c r="CG62" i="18"/>
  <c r="CG39" i="18"/>
  <c r="CG41" i="18"/>
  <c r="CG17" i="18"/>
  <c r="CG12" i="18"/>
  <c r="CG344" i="18"/>
  <c r="CG327" i="18"/>
  <c r="CG323" i="18"/>
  <c r="CG311" i="18"/>
  <c r="CG305" i="18"/>
  <c r="CG284" i="18"/>
  <c r="CG303" i="18"/>
  <c r="CG270" i="18"/>
  <c r="CG276" i="18"/>
  <c r="CG260" i="18"/>
  <c r="CG256" i="18"/>
  <c r="CG213" i="18"/>
  <c r="CG233" i="18"/>
  <c r="CG193" i="18"/>
  <c r="CG220" i="18"/>
  <c r="CG191" i="18"/>
  <c r="CG163" i="18"/>
  <c r="CG160" i="18"/>
  <c r="CG170" i="18"/>
  <c r="CG167" i="18"/>
  <c r="CG137" i="18"/>
  <c r="CG105" i="18"/>
  <c r="CG101" i="18"/>
  <c r="CG113" i="18"/>
  <c r="CG87" i="18"/>
  <c r="CG71" i="18"/>
  <c r="CG92" i="18"/>
  <c r="CG66" i="18"/>
  <c r="CG57" i="18"/>
  <c r="CG46" i="18"/>
  <c r="CG34" i="18"/>
  <c r="CG8" i="18"/>
  <c r="CG25" i="18"/>
  <c r="CG349" i="18"/>
  <c r="CG326" i="18"/>
  <c r="CG313" i="18"/>
  <c r="CG321" i="18"/>
  <c r="CG301" i="18"/>
  <c r="CG279" i="18"/>
  <c r="CG292" i="18"/>
  <c r="CG267" i="18"/>
  <c r="CG271" i="18"/>
  <c r="CG254" i="18"/>
  <c r="CG253" i="18"/>
  <c r="CG206" i="18"/>
  <c r="CG227" i="18"/>
  <c r="CG237" i="18"/>
  <c r="CG210" i="18"/>
  <c r="CG173" i="18"/>
  <c r="CG150" i="18"/>
  <c r="CG146" i="18"/>
  <c r="CG158" i="18"/>
  <c r="CG161" i="18"/>
  <c r="CG127" i="18"/>
  <c r="CG133" i="18"/>
  <c r="CG145" i="18"/>
  <c r="CG103" i="18"/>
  <c r="CG69" i="18"/>
  <c r="CG65" i="18"/>
  <c r="CG82" i="18"/>
  <c r="CG54" i="18"/>
  <c r="CG50" i="18"/>
  <c r="CG38" i="18"/>
  <c r="CG22" i="18"/>
  <c r="CG20" i="18"/>
  <c r="CG21" i="18"/>
  <c r="BI344" i="18"/>
  <c r="BI339" i="18"/>
  <c r="BI332" i="18"/>
  <c r="BI323" i="18"/>
  <c r="BI331" i="18"/>
  <c r="BI301" i="18"/>
  <c r="BI308" i="18"/>
  <c r="BI349" i="18"/>
  <c r="BI336" i="18"/>
  <c r="BI328" i="18"/>
  <c r="BI321" i="18"/>
  <c r="BI330" i="18"/>
  <c r="BI317" i="18"/>
  <c r="BI304" i="18"/>
  <c r="BI279" i="18"/>
  <c r="BI288" i="18"/>
  <c r="BI286" i="18"/>
  <c r="BI274" i="18"/>
  <c r="BI251" i="18"/>
  <c r="BI246" i="18"/>
  <c r="BI244" i="18"/>
  <c r="BI245" i="18"/>
  <c r="BI203" i="18"/>
  <c r="BI214" i="18"/>
  <c r="BI235" i="18"/>
  <c r="BI346" i="18"/>
  <c r="BI337" i="18"/>
  <c r="BI324" i="18"/>
  <c r="BI335" i="18"/>
  <c r="BI338" i="18"/>
  <c r="BI306" i="18"/>
  <c r="BI296" i="18"/>
  <c r="BI289" i="18"/>
  <c r="BI280" i="18"/>
  <c r="BI282" i="18"/>
  <c r="BI276" i="18"/>
  <c r="BI249" i="18"/>
  <c r="BI260" i="18"/>
  <c r="BI258" i="18"/>
  <c r="BI237" i="18"/>
  <c r="BI227" i="18"/>
  <c r="BI199" i="18"/>
  <c r="BI232" i="18"/>
  <c r="BI230" i="18"/>
  <c r="BI224" i="18"/>
  <c r="BI173" i="18"/>
  <c r="BI150" i="18"/>
  <c r="BI174" i="18"/>
  <c r="BI153" i="18"/>
  <c r="BI168" i="18"/>
  <c r="BI161" i="18"/>
  <c r="BI100" i="18"/>
  <c r="BI140" i="18"/>
  <c r="BI110" i="18"/>
  <c r="BI101" i="18"/>
  <c r="BI132" i="18"/>
  <c r="BI116" i="18"/>
  <c r="BI96" i="18"/>
  <c r="BI65" i="18"/>
  <c r="BI68" i="18"/>
  <c r="BI97" i="18"/>
  <c r="BI85" i="18"/>
  <c r="BI50" i="18"/>
  <c r="BI39" i="18"/>
  <c r="BI9" i="18"/>
  <c r="BI52" i="18"/>
  <c r="BI42" i="18"/>
  <c r="BI18" i="18"/>
  <c r="BI340" i="18"/>
  <c r="BI327" i="18"/>
  <c r="BI315" i="18"/>
  <c r="BI325" i="18"/>
  <c r="BI310" i="18"/>
  <c r="BI326" i="18"/>
  <c r="BI299" i="18"/>
  <c r="BI287" i="18"/>
  <c r="BI269" i="18"/>
  <c r="BI270" i="18"/>
  <c r="BI278" i="18"/>
  <c r="BI248" i="18"/>
  <c r="BI254" i="18"/>
  <c r="BI253" i="18"/>
  <c r="BI213" i="18"/>
  <c r="BI215" i="18"/>
  <c r="BI231" i="18"/>
  <c r="BI222" i="18"/>
  <c r="BI351" i="18"/>
  <c r="BI352" i="18"/>
  <c r="BI341" i="18"/>
  <c r="BI314" i="18"/>
  <c r="BI350" i="18"/>
  <c r="BI307" i="18"/>
  <c r="BI318" i="18"/>
  <c r="BI353" i="18"/>
  <c r="BI348" i="18"/>
  <c r="BI347" i="18"/>
  <c r="BI311" i="18"/>
  <c r="BI334" i="18"/>
  <c r="BI305" i="18"/>
  <c r="BI309" i="18"/>
  <c r="BI291" i="18"/>
  <c r="BI293" i="18"/>
  <c r="BI281" i="18"/>
  <c r="BI265" i="18"/>
  <c r="BI263" i="18"/>
  <c r="BI257" i="18"/>
  <c r="BI241" i="18"/>
  <c r="BI242" i="18"/>
  <c r="BI204" i="18"/>
  <c r="BI200" i="18"/>
  <c r="BI212" i="18"/>
  <c r="BI211" i="18"/>
  <c r="BI194" i="18"/>
  <c r="BI191" i="18"/>
  <c r="BI185" i="18"/>
  <c r="BI162" i="18"/>
  <c r="BI186" i="18"/>
  <c r="BI158" i="18"/>
  <c r="BI189" i="18"/>
  <c r="BI130" i="18"/>
  <c r="BI114" i="18"/>
  <c r="BI105" i="18"/>
  <c r="BI136" i="18"/>
  <c r="BI120" i="18"/>
  <c r="BI141" i="18"/>
  <c r="BI87" i="18"/>
  <c r="BI59" i="18"/>
  <c r="BI89" i="18"/>
  <c r="BI80" i="18"/>
  <c r="BI66" i="18"/>
  <c r="BI88" i="18"/>
  <c r="BI28" i="18"/>
  <c r="BI36" i="18"/>
  <c r="BI34" i="18"/>
  <c r="BI43" i="18"/>
  <c r="BI20" i="18"/>
  <c r="BI37" i="18"/>
  <c r="BI345" i="18"/>
  <c r="BI322" i="18"/>
  <c r="BI303" i="18"/>
  <c r="BI283" i="18"/>
  <c r="BI250" i="18"/>
  <c r="BI264" i="18"/>
  <c r="BI197" i="18"/>
  <c r="BI234" i="18"/>
  <c r="BI208" i="18"/>
  <c r="BI188" i="18"/>
  <c r="BI148" i="18"/>
  <c r="BI146" i="18"/>
  <c r="BI183" i="18"/>
  <c r="BI154" i="18"/>
  <c r="BI127" i="18"/>
  <c r="BI133" i="18"/>
  <c r="BI135" i="18"/>
  <c r="BI103" i="18"/>
  <c r="BI69" i="18"/>
  <c r="BI58" i="18"/>
  <c r="BI82" i="18"/>
  <c r="BI54" i="18"/>
  <c r="BI45" i="18"/>
  <c r="BI38" i="18"/>
  <c r="BI22" i="18"/>
  <c r="BI27" i="18"/>
  <c r="BI10" i="18"/>
  <c r="BI343" i="18"/>
  <c r="BI320" i="18"/>
  <c r="BI290" i="18"/>
  <c r="BI273" i="18"/>
  <c r="BI266" i="18"/>
  <c r="BI256" i="18"/>
  <c r="BI226" i="18"/>
  <c r="BI229" i="18"/>
  <c r="BI192" i="18"/>
  <c r="BI179" i="18"/>
  <c r="BI175" i="18"/>
  <c r="BI181" i="18"/>
  <c r="BI177" i="18"/>
  <c r="BI152" i="18"/>
  <c r="BI112" i="18"/>
  <c r="BI124" i="18"/>
  <c r="BI129" i="18"/>
  <c r="BI131" i="18"/>
  <c r="BI60" i="18"/>
  <c r="BI53" i="18"/>
  <c r="BI67" i="18"/>
  <c r="BI90" i="18"/>
  <c r="BI48" i="18"/>
  <c r="BI26" i="18"/>
  <c r="BI11" i="18"/>
  <c r="BI23" i="18"/>
  <c r="BI25" i="18"/>
  <c r="BI342" i="18"/>
  <c r="BI312" i="18"/>
  <c r="BI295" i="18"/>
  <c r="BI267" i="18"/>
  <c r="BI240" i="18"/>
  <c r="BI243" i="18"/>
  <c r="BI202" i="18"/>
  <c r="BI217" i="18"/>
  <c r="BI228" i="18"/>
  <c r="BI166" i="18"/>
  <c r="BI169" i="18"/>
  <c r="BI171" i="18"/>
  <c r="BI155" i="18"/>
  <c r="BI144" i="18"/>
  <c r="BI99" i="18"/>
  <c r="BI108" i="18"/>
  <c r="BI122" i="18"/>
  <c r="BI125" i="18"/>
  <c r="BI86" i="18"/>
  <c r="BI94" i="18"/>
  <c r="BI61" i="18"/>
  <c r="BI78" i="18"/>
  <c r="BI40" i="18"/>
  <c r="BI24" i="18"/>
  <c r="BI44" i="18"/>
  <c r="BI12" i="18"/>
  <c r="BI21" i="18"/>
  <c r="BI333" i="18"/>
  <c r="BI300" i="18"/>
  <c r="BI292" i="18"/>
  <c r="BI255" i="18"/>
  <c r="BI247" i="18"/>
  <c r="BI236" i="18"/>
  <c r="BI221" i="18"/>
  <c r="BI205" i="18"/>
  <c r="BI225" i="18"/>
  <c r="BI164" i="18"/>
  <c r="BI157" i="18"/>
  <c r="BI159" i="18"/>
  <c r="BI149" i="18"/>
  <c r="BI128" i="18"/>
  <c r="BI142" i="18"/>
  <c r="BI145" i="18"/>
  <c r="BI106" i="18"/>
  <c r="BI118" i="18"/>
  <c r="BI81" i="18"/>
  <c r="BI83" i="18"/>
  <c r="BI55" i="18"/>
  <c r="BI76" i="18"/>
  <c r="BI19" i="18"/>
  <c r="BI15" i="18"/>
  <c r="BI32" i="18"/>
  <c r="BI16" i="18"/>
  <c r="BI313" i="18"/>
  <c r="BI302" i="18"/>
  <c r="BI285" i="18"/>
  <c r="BI277" i="18"/>
  <c r="BI239" i="18"/>
  <c r="BI238" i="18"/>
  <c r="BI209" i="18"/>
  <c r="BI195" i="18"/>
  <c r="BI219" i="18"/>
  <c r="BI151" i="18"/>
  <c r="BI147" i="18"/>
  <c r="BI184" i="18"/>
  <c r="BI196" i="18"/>
  <c r="BI115" i="18"/>
  <c r="BI126" i="18"/>
  <c r="BI138" i="18"/>
  <c r="BI104" i="18"/>
  <c r="BI102" i="18"/>
  <c r="BI72" i="18"/>
  <c r="BI77" i="18"/>
  <c r="BI91" i="18"/>
  <c r="BI63" i="18"/>
  <c r="BI13" i="18"/>
  <c r="BI35" i="18"/>
  <c r="BI51" i="18"/>
  <c r="BI6" i="18"/>
  <c r="BI319" i="18"/>
  <c r="BI294" i="18"/>
  <c r="BI272" i="18"/>
  <c r="BI297" i="18"/>
  <c r="BI259" i="18"/>
  <c r="BI218" i="18"/>
  <c r="BI193" i="18"/>
  <c r="BI233" i="18"/>
  <c r="BI207" i="18"/>
  <c r="BI178" i="18"/>
  <c r="BI187" i="18"/>
  <c r="BI170" i="18"/>
  <c r="BI182" i="18"/>
  <c r="BI109" i="18"/>
  <c r="BI121" i="18"/>
  <c r="BI123" i="18"/>
  <c r="BI134" i="18"/>
  <c r="BI98" i="18"/>
  <c r="BI95" i="18"/>
  <c r="BI70" i="18"/>
  <c r="BI79" i="18"/>
  <c r="BI75" i="18"/>
  <c r="BI47" i="18"/>
  <c r="BI49" i="18"/>
  <c r="BI31" i="18"/>
  <c r="BI30" i="18"/>
  <c r="BI316" i="18"/>
  <c r="BI298" i="18"/>
  <c r="BI268" i="18"/>
  <c r="BI271" i="18"/>
  <c r="BI252" i="18"/>
  <c r="BI206" i="18"/>
  <c r="BI223" i="18"/>
  <c r="BI220" i="18"/>
  <c r="BI201" i="18"/>
  <c r="BI176" i="18"/>
  <c r="BI172" i="18"/>
  <c r="BI165" i="18"/>
  <c r="BI180" i="18"/>
  <c r="BI143" i="18"/>
  <c r="BI111" i="18"/>
  <c r="BI117" i="18"/>
  <c r="BI119" i="18"/>
  <c r="BI93" i="18"/>
  <c r="BI84" i="18"/>
  <c r="BI56" i="18"/>
  <c r="BI73" i="18"/>
  <c r="BI62" i="18"/>
  <c r="BI33" i="18"/>
  <c r="BI41" i="18"/>
  <c r="BI17" i="18"/>
  <c r="BI14" i="18"/>
  <c r="BI329" i="18"/>
  <c r="BI284" i="18"/>
  <c r="BI275" i="18"/>
  <c r="BI262" i="18"/>
  <c r="BI261" i="18"/>
  <c r="BI216" i="18"/>
  <c r="BI198" i="18"/>
  <c r="BI210" i="18"/>
  <c r="BI190" i="18"/>
  <c r="BI163" i="18"/>
  <c r="BI160" i="18"/>
  <c r="BI156" i="18"/>
  <c r="BI167" i="18"/>
  <c r="BI137" i="18"/>
  <c r="BI139" i="18"/>
  <c r="BI107" i="18"/>
  <c r="BI113" i="18"/>
  <c r="BI74" i="18"/>
  <c r="BI71" i="18"/>
  <c r="BI92" i="18"/>
  <c r="BI64" i="18"/>
  <c r="BI57" i="18"/>
  <c r="BI46" i="18"/>
  <c r="BI29" i="18"/>
  <c r="BI8" i="18"/>
  <c r="BI7" i="18"/>
  <c r="CI343" i="18"/>
  <c r="CI339" i="18"/>
  <c r="CI338" i="18"/>
  <c r="CI322" i="18"/>
  <c r="CI317" i="18"/>
  <c r="CI294" i="18"/>
  <c r="CI299" i="18"/>
  <c r="CI280" i="18"/>
  <c r="CI282" i="18"/>
  <c r="CI279" i="18"/>
  <c r="CI277" i="18"/>
  <c r="CI278" i="18"/>
  <c r="CI241" i="18"/>
  <c r="CI231" i="18"/>
  <c r="CI246" i="18"/>
  <c r="CI233" i="18"/>
  <c r="CI221" i="18"/>
  <c r="CI222" i="18"/>
  <c r="CI208" i="18"/>
  <c r="CI206" i="18"/>
  <c r="CI187" i="18"/>
  <c r="CI146" i="18"/>
  <c r="CI170" i="18"/>
  <c r="CI149" i="18"/>
  <c r="CI192" i="18"/>
  <c r="CI185" i="18"/>
  <c r="CI126" i="18"/>
  <c r="CI108" i="18"/>
  <c r="CI129" i="18"/>
  <c r="CI113" i="18"/>
  <c r="CI102" i="18"/>
  <c r="CI137" i="18"/>
  <c r="CI65" i="18"/>
  <c r="CI68" i="18"/>
  <c r="CI97" i="18"/>
  <c r="CI85" i="18"/>
  <c r="CI98" i="18"/>
  <c r="CI81" i="18"/>
  <c r="CI24" i="18"/>
  <c r="CI22" i="18"/>
  <c r="CI8" i="18"/>
  <c r="CI48" i="18"/>
  <c r="CI14" i="18"/>
  <c r="CI23" i="18"/>
  <c r="CI349" i="18"/>
  <c r="CI337" i="18"/>
  <c r="CI332" i="18"/>
  <c r="CI321" i="18"/>
  <c r="CI319" i="18"/>
  <c r="CI313" i="18"/>
  <c r="CI298" i="18"/>
  <c r="CI302" i="18"/>
  <c r="CI290" i="18"/>
  <c r="CI289" i="18"/>
  <c r="CI276" i="18"/>
  <c r="CI275" i="18"/>
  <c r="CI256" i="18"/>
  <c r="CI263" i="18"/>
  <c r="CI235" i="18"/>
  <c r="CI230" i="18"/>
  <c r="CI214" i="18"/>
  <c r="CI217" i="18"/>
  <c r="CI225" i="18"/>
  <c r="CI204" i="18"/>
  <c r="CI175" i="18"/>
  <c r="CI186" i="18"/>
  <c r="CI165" i="18"/>
  <c r="CI193" i="18"/>
  <c r="CI179" i="18"/>
  <c r="CI178" i="18"/>
  <c r="CI121" i="18"/>
  <c r="CI138" i="18"/>
  <c r="CI122" i="18"/>
  <c r="CI103" i="18"/>
  <c r="CI144" i="18"/>
  <c r="CI127" i="18"/>
  <c r="CI58" i="18"/>
  <c r="CI56" i="18"/>
  <c r="CI91" i="18"/>
  <c r="CI78" i="18"/>
  <c r="CI93" i="18"/>
  <c r="CI72" i="18"/>
  <c r="CI15" i="18"/>
  <c r="CI11" i="18"/>
  <c r="CI50" i="18"/>
  <c r="CI40" i="18"/>
  <c r="CI7" i="18"/>
  <c r="CI16" i="18"/>
  <c r="CI352" i="18"/>
  <c r="CI351" i="18"/>
  <c r="CI328" i="18"/>
  <c r="CI316" i="18"/>
  <c r="CI311" i="18"/>
  <c r="CI315" i="18"/>
  <c r="CI304" i="18"/>
  <c r="CI293" i="18"/>
  <c r="CI288" i="18"/>
  <c r="CI274" i="18"/>
  <c r="CI284" i="18"/>
  <c r="CI259" i="18"/>
  <c r="CI251" i="18"/>
  <c r="CI262" i="18"/>
  <c r="CI234" i="18"/>
  <c r="CI228" i="18"/>
  <c r="CI209" i="18"/>
  <c r="CI211" i="18"/>
  <c r="CI224" i="18"/>
  <c r="CI190" i="18"/>
  <c r="CI169" i="18"/>
  <c r="CI181" i="18"/>
  <c r="CI158" i="18"/>
  <c r="CI182" i="18"/>
  <c r="CI173" i="18"/>
  <c r="CI176" i="18"/>
  <c r="CI111" i="18"/>
  <c r="CI136" i="18"/>
  <c r="CI120" i="18"/>
  <c r="CI147" i="18"/>
  <c r="CI130" i="18"/>
  <c r="CI114" i="18"/>
  <c r="CI53" i="18"/>
  <c r="CI92" i="18"/>
  <c r="CI79" i="18"/>
  <c r="CI76" i="18"/>
  <c r="CI87" i="18"/>
  <c r="CI59" i="18"/>
  <c r="CI9" i="18"/>
  <c r="CI52" i="18"/>
  <c r="CI45" i="18"/>
  <c r="CI28" i="18"/>
  <c r="CI33" i="18"/>
  <c r="CI350" i="18"/>
  <c r="CI333" i="18"/>
  <c r="CI336" i="18"/>
  <c r="CI341" i="18"/>
  <c r="CI307" i="18"/>
  <c r="CI309" i="18"/>
  <c r="CI291" i="18"/>
  <c r="CI292" i="18"/>
  <c r="CI273" i="18"/>
  <c r="CI258" i="18"/>
  <c r="CI271" i="18"/>
  <c r="CI245" i="18"/>
  <c r="CI250" i="18"/>
  <c r="CI243" i="18"/>
  <c r="CI232" i="18"/>
  <c r="CI227" i="18"/>
  <c r="CI199" i="18"/>
  <c r="CI205" i="18"/>
  <c r="CI219" i="18"/>
  <c r="CI188" i="18"/>
  <c r="CI162" i="18"/>
  <c r="CI171" i="18"/>
  <c r="CI156" i="18"/>
  <c r="CI180" i="18"/>
  <c r="CI166" i="18"/>
  <c r="CI163" i="18"/>
  <c r="CI105" i="18"/>
  <c r="CI123" i="18"/>
  <c r="CI106" i="18"/>
  <c r="CI141" i="18"/>
  <c r="CI128" i="18"/>
  <c r="CI112" i="18"/>
  <c r="CI94" i="18"/>
  <c r="CI82" i="18"/>
  <c r="CI73" i="18"/>
  <c r="CI63" i="18"/>
  <c r="CI74" i="18"/>
  <c r="CI47" i="18"/>
  <c r="CI35" i="18"/>
  <c r="CI44" i="18"/>
  <c r="CI42" i="18"/>
  <c r="CI19" i="18"/>
  <c r="CI12" i="18"/>
  <c r="CI346" i="18"/>
  <c r="CI326" i="18"/>
  <c r="CI331" i="18"/>
  <c r="CI318" i="18"/>
  <c r="CI324" i="18"/>
  <c r="CI323" i="18"/>
  <c r="CI305" i="18"/>
  <c r="CI281" i="18"/>
  <c r="CI267" i="18"/>
  <c r="CI248" i="18"/>
  <c r="CI269" i="18"/>
  <c r="CI252" i="18"/>
  <c r="CI255" i="18"/>
  <c r="CI257" i="18"/>
  <c r="CI260" i="18"/>
  <c r="CI215" i="18"/>
  <c r="CI212" i="18"/>
  <c r="CI189" i="18"/>
  <c r="CI201" i="18"/>
  <c r="CI216" i="18"/>
  <c r="CI174" i="18"/>
  <c r="CI153" i="18"/>
  <c r="CI177" i="18"/>
  <c r="CI161" i="18"/>
  <c r="CI151" i="18"/>
  <c r="CI148" i="18"/>
  <c r="CI133" i="18"/>
  <c r="CI107" i="18"/>
  <c r="CI134" i="18"/>
  <c r="CI125" i="18"/>
  <c r="CI109" i="18"/>
  <c r="CI95" i="18"/>
  <c r="CI83" i="18"/>
  <c r="CI67" i="18"/>
  <c r="CI64" i="18"/>
  <c r="CI75" i="18"/>
  <c r="CI60" i="18"/>
  <c r="CI38" i="18"/>
  <c r="CI41" i="18"/>
  <c r="CI43" i="18"/>
  <c r="CI30" i="18"/>
  <c r="CI6" i="18"/>
  <c r="CI32" i="18"/>
  <c r="CI353" i="18"/>
  <c r="CI342" i="18"/>
  <c r="CI335" i="18"/>
  <c r="CI330" i="18"/>
  <c r="CI312" i="18"/>
  <c r="CI303" i="18"/>
  <c r="CI297" i="18"/>
  <c r="CI301" i="18"/>
  <c r="CI286" i="18"/>
  <c r="CI266" i="18"/>
  <c r="CI296" i="18"/>
  <c r="CI268" i="18"/>
  <c r="CI239" i="18"/>
  <c r="CI238" i="18"/>
  <c r="CI249" i="18"/>
  <c r="CI254" i="18"/>
  <c r="CI202" i="18"/>
  <c r="CI198" i="18"/>
  <c r="CI220" i="18"/>
  <c r="CI218" i="18"/>
  <c r="CI203" i="18"/>
  <c r="CI172" i="18"/>
  <c r="CI191" i="18"/>
  <c r="CI168" i="18"/>
  <c r="CI154" i="18"/>
  <c r="CI145" i="18"/>
  <c r="CI142" i="18"/>
  <c r="CI124" i="18"/>
  <c r="CI101" i="18"/>
  <c r="CI132" i="18"/>
  <c r="CI118" i="18"/>
  <c r="CI100" i="18"/>
  <c r="CI84" i="18"/>
  <c r="CI77" i="18"/>
  <c r="CI61" i="18"/>
  <c r="CI54" i="18"/>
  <c r="CI62" i="18"/>
  <c r="CI96" i="18"/>
  <c r="CI36" i="18"/>
  <c r="CI34" i="18"/>
  <c r="CI31" i="18"/>
  <c r="CI25" i="18"/>
  <c r="CI10" i="18"/>
  <c r="CI21" i="18"/>
  <c r="CI347" i="18"/>
  <c r="CI345" i="18"/>
  <c r="CI340" i="18"/>
  <c r="CI325" i="18"/>
  <c r="CI344" i="18"/>
  <c r="CI295" i="18"/>
  <c r="CI310" i="18"/>
  <c r="CI300" i="18"/>
  <c r="CI283" i="18"/>
  <c r="CI264" i="18"/>
  <c r="CI285" i="18"/>
  <c r="CI287" i="18"/>
  <c r="CI261" i="18"/>
  <c r="CI237" i="18"/>
  <c r="CI247" i="18"/>
  <c r="CI240" i="18"/>
  <c r="CI200" i="18"/>
  <c r="CI196" i="18"/>
  <c r="CI210" i="18"/>
  <c r="CI213" i="18"/>
  <c r="CI197" i="18"/>
  <c r="CI160" i="18"/>
  <c r="CI184" i="18"/>
  <c r="CI155" i="18"/>
  <c r="CI152" i="18"/>
  <c r="CI194" i="18"/>
  <c r="CI140" i="18"/>
  <c r="CI110" i="18"/>
  <c r="CI135" i="18"/>
  <c r="CI119" i="18"/>
  <c r="CI116" i="18"/>
  <c r="CI143" i="18"/>
  <c r="CI71" i="18"/>
  <c r="CI70" i="18"/>
  <c r="CI55" i="18"/>
  <c r="CI90" i="18"/>
  <c r="CI57" i="18"/>
  <c r="CI86" i="18"/>
  <c r="CI26" i="18"/>
  <c r="CI29" i="18"/>
  <c r="CI17" i="18"/>
  <c r="CI20" i="18"/>
  <c r="CI18" i="18"/>
  <c r="CI27" i="18"/>
  <c r="CI320" i="18"/>
  <c r="CI244" i="18"/>
  <c r="CI236" i="18"/>
  <c r="CI117" i="18"/>
  <c r="CI88" i="18"/>
  <c r="CI329" i="18"/>
  <c r="CI265" i="18"/>
  <c r="CI157" i="18"/>
  <c r="CI104" i="18"/>
  <c r="CI69" i="18"/>
  <c r="CI308" i="18"/>
  <c r="CI242" i="18"/>
  <c r="CI159" i="18"/>
  <c r="CI131" i="18"/>
  <c r="CI46" i="18"/>
  <c r="CI314" i="18"/>
  <c r="CI229" i="18"/>
  <c r="CI183" i="18"/>
  <c r="CI115" i="18"/>
  <c r="CI49" i="18"/>
  <c r="CI306" i="18"/>
  <c r="CI226" i="18"/>
  <c r="CI167" i="18"/>
  <c r="CI99" i="18"/>
  <c r="CI51" i="18"/>
  <c r="CI348" i="18"/>
  <c r="CI270" i="18"/>
  <c r="CI223" i="18"/>
  <c r="CI164" i="18"/>
  <c r="CI89" i="18"/>
  <c r="CI37" i="18"/>
  <c r="CI327" i="18"/>
  <c r="CI253" i="18"/>
  <c r="CI195" i="18"/>
  <c r="CI150" i="18"/>
  <c r="CI80" i="18"/>
  <c r="CI13" i="18"/>
  <c r="CI334" i="18"/>
  <c r="CI272" i="18"/>
  <c r="CI207" i="18"/>
  <c r="CI139" i="18"/>
  <c r="CI66" i="18"/>
  <c r="CI39" i="18"/>
  <c r="CW47" i="18"/>
  <c r="CW111" i="18"/>
  <c r="CW175" i="18"/>
  <c r="CW239" i="18"/>
  <c r="CW303" i="18"/>
  <c r="CW16" i="18"/>
  <c r="CW80" i="18"/>
  <c r="CW144" i="18"/>
  <c r="CW208" i="18"/>
  <c r="CW272" i="18"/>
  <c r="CW336" i="18"/>
  <c r="CW49" i="18"/>
  <c r="CW113" i="18"/>
  <c r="CW177" i="18"/>
  <c r="CW241" i="18"/>
  <c r="CW305" i="18"/>
  <c r="CW18" i="18"/>
  <c r="CW82" i="18"/>
  <c r="CW146" i="18"/>
  <c r="CW210" i="18"/>
  <c r="CW274" i="18"/>
  <c r="CW338" i="18"/>
  <c r="CW51" i="18"/>
  <c r="CW115" i="18"/>
  <c r="CW179" i="18"/>
  <c r="CW243" i="18"/>
  <c r="CW307" i="18"/>
  <c r="CW28" i="18"/>
  <c r="CW92" i="18"/>
  <c r="CW156" i="18"/>
  <c r="CW220" i="18"/>
  <c r="CW284" i="18"/>
  <c r="CW348" i="18"/>
  <c r="CW69" i="18"/>
  <c r="CW133" i="18"/>
  <c r="CW55" i="18"/>
  <c r="CW119" i="18"/>
  <c r="CW183" i="18"/>
  <c r="CW247" i="18"/>
  <c r="CW311" i="18"/>
  <c r="CW24" i="18"/>
  <c r="CW88" i="18"/>
  <c r="CW152" i="18"/>
  <c r="CW216" i="18"/>
  <c r="CW280" i="18"/>
  <c r="CW344" i="18"/>
  <c r="CW57" i="18"/>
  <c r="CW121" i="18"/>
  <c r="CW185" i="18"/>
  <c r="CW249" i="18"/>
  <c r="CW63" i="18"/>
  <c r="CW127" i="18"/>
  <c r="CW191" i="18"/>
  <c r="CW255" i="18"/>
  <c r="CW319" i="18"/>
  <c r="CW32" i="18"/>
  <c r="CW96" i="18"/>
  <c r="CW160" i="18"/>
  <c r="CW224" i="18"/>
  <c r="CW288" i="18"/>
  <c r="CW352" i="18"/>
  <c r="CW65" i="18"/>
  <c r="CW129" i="18"/>
  <c r="CW193" i="18"/>
  <c r="CW257" i="18"/>
  <c r="CW321" i="18"/>
  <c r="CW34" i="18"/>
  <c r="CW98" i="18"/>
  <c r="CW162" i="18"/>
  <c r="CW226" i="18"/>
  <c r="CW290" i="18"/>
  <c r="CW6" i="18"/>
  <c r="CW67" i="18"/>
  <c r="CW131" i="18"/>
  <c r="CW195" i="18"/>
  <c r="CW259" i="18"/>
  <c r="CW323" i="18"/>
  <c r="CW44" i="18"/>
  <c r="CW108" i="18"/>
  <c r="CW172" i="18"/>
  <c r="CW236" i="18"/>
  <c r="CW300" i="18"/>
  <c r="CW21" i="18"/>
  <c r="CW85" i="18"/>
  <c r="CW149" i="18"/>
  <c r="CW7" i="18"/>
  <c r="CW71" i="18"/>
  <c r="CW135" i="18"/>
  <c r="CW199" i="18"/>
  <c r="CW263" i="18"/>
  <c r="CW327" i="18"/>
  <c r="CW40" i="18"/>
  <c r="CW104" i="18"/>
  <c r="CW168" i="18"/>
  <c r="CW232" i="18"/>
  <c r="CW296" i="18"/>
  <c r="CW9" i="18"/>
  <c r="CW73" i="18"/>
  <c r="CW137" i="18"/>
  <c r="CW201" i="18"/>
  <c r="CW265" i="18"/>
  <c r="CW329" i="18"/>
  <c r="CW42" i="18"/>
  <c r="CW106" i="18"/>
  <c r="CW170" i="18"/>
  <c r="CW234" i="18"/>
  <c r="CW298" i="18"/>
  <c r="CW11" i="18"/>
  <c r="CW75" i="18"/>
  <c r="CW139" i="18"/>
  <c r="CW203" i="18"/>
  <c r="CW267" i="18"/>
  <c r="CW331" i="18"/>
  <c r="CW52" i="18"/>
  <c r="CW116" i="18"/>
  <c r="CW180" i="18"/>
  <c r="CW244" i="18"/>
  <c r="CW308" i="18"/>
  <c r="CW29" i="18"/>
  <c r="CW93" i="18"/>
  <c r="CW157" i="18"/>
  <c r="CW221" i="18"/>
  <c r="CW285" i="18"/>
  <c r="CW349" i="18"/>
  <c r="CW15" i="18"/>
  <c r="CW79" i="18"/>
  <c r="CW143" i="18"/>
  <c r="CW207" i="18"/>
  <c r="CW271" i="18"/>
  <c r="CW335" i="18"/>
  <c r="CW48" i="18"/>
  <c r="CW112" i="18"/>
  <c r="CW176" i="18"/>
  <c r="CW240" i="18"/>
  <c r="CW304" i="18"/>
  <c r="CW17" i="18"/>
  <c r="CW81" i="18"/>
  <c r="CW145" i="18"/>
  <c r="CW209" i="18"/>
  <c r="CW273" i="18"/>
  <c r="CW337" i="18"/>
  <c r="CW50" i="18"/>
  <c r="CW114" i="18"/>
  <c r="CW178" i="18"/>
  <c r="CW242" i="18"/>
  <c r="CW306" i="18"/>
  <c r="CW19" i="18"/>
  <c r="CW83" i="18"/>
  <c r="CW147" i="18"/>
  <c r="CW211" i="18"/>
  <c r="CW275" i="18"/>
  <c r="CW339" i="18"/>
  <c r="CW60" i="18"/>
  <c r="CW124" i="18"/>
  <c r="CW188" i="18"/>
  <c r="CW252" i="18"/>
  <c r="CW316" i="18"/>
  <c r="CW37" i="18"/>
  <c r="CW101" i="18"/>
  <c r="CW165" i="18"/>
  <c r="CW23" i="18"/>
  <c r="CW87" i="18"/>
  <c r="CW151" i="18"/>
  <c r="CW215" i="18"/>
  <c r="CW279" i="18"/>
  <c r="CW343" i="18"/>
  <c r="CW56" i="18"/>
  <c r="CW120" i="18"/>
  <c r="CW184" i="18"/>
  <c r="CW248" i="18"/>
  <c r="CW312" i="18"/>
  <c r="CW25" i="18"/>
  <c r="CW89" i="18"/>
  <c r="CW153" i="18"/>
  <c r="CW217" i="18"/>
  <c r="CW281" i="18"/>
  <c r="CW31" i="18"/>
  <c r="CW95" i="18"/>
  <c r="CW159" i="18"/>
  <c r="CW223" i="18"/>
  <c r="CW287" i="18"/>
  <c r="CW351" i="18"/>
  <c r="CW64" i="18"/>
  <c r="CW128" i="18"/>
  <c r="CW192" i="18"/>
  <c r="CW256" i="18"/>
  <c r="CW320" i="18"/>
  <c r="CW33" i="18"/>
  <c r="CW97" i="18"/>
  <c r="CW161" i="18"/>
  <c r="CW225" i="18"/>
  <c r="CW289" i="18"/>
  <c r="CW353" i="18"/>
  <c r="CW66" i="18"/>
  <c r="CW130" i="18"/>
  <c r="CW194" i="18"/>
  <c r="CW258" i="18"/>
  <c r="CW322" i="18"/>
  <c r="CW35" i="18"/>
  <c r="CW99" i="18"/>
  <c r="CW163" i="18"/>
  <c r="CW227" i="18"/>
  <c r="CW291" i="18"/>
  <c r="CW12" i="18"/>
  <c r="CW76" i="18"/>
  <c r="CW140" i="18"/>
  <c r="CW204" i="18"/>
  <c r="CW268" i="18"/>
  <c r="CW332" i="18"/>
  <c r="CW53" i="18"/>
  <c r="CW117" i="18"/>
  <c r="CW181" i="18"/>
  <c r="CW39" i="18"/>
  <c r="CW103" i="18"/>
  <c r="CW167" i="18"/>
  <c r="CW231" i="18"/>
  <c r="CW295" i="18"/>
  <c r="CW8" i="18"/>
  <c r="CW72" i="18"/>
  <c r="CW136" i="18"/>
  <c r="CW200" i="18"/>
  <c r="CW264" i="18"/>
  <c r="CW328" i="18"/>
  <c r="CW41" i="18"/>
  <c r="CW105" i="18"/>
  <c r="CW169" i="18"/>
  <c r="CW233" i="18"/>
  <c r="CW297" i="18"/>
  <c r="CW10" i="18"/>
  <c r="CW74" i="18"/>
  <c r="CW138" i="18"/>
  <c r="CW202" i="18"/>
  <c r="CW266" i="18"/>
  <c r="CW330" i="18"/>
  <c r="CW43" i="18"/>
  <c r="CW107" i="18"/>
  <c r="CW171" i="18"/>
  <c r="CW235" i="18"/>
  <c r="CW299" i="18"/>
  <c r="CW20" i="18"/>
  <c r="CW84" i="18"/>
  <c r="CW148" i="18"/>
  <c r="CW212" i="18"/>
  <c r="CW276" i="18"/>
  <c r="CW340" i="18"/>
  <c r="CW61" i="18"/>
  <c r="CW125" i="18"/>
  <c r="CW189" i="18"/>
  <c r="CW253" i="18"/>
  <c r="CW317" i="18"/>
  <c r="CW313" i="18"/>
  <c r="CW218" i="18"/>
  <c r="CW123" i="18"/>
  <c r="CW36" i="18"/>
  <c r="CW292" i="18"/>
  <c r="CW197" i="18"/>
  <c r="CW277" i="18"/>
  <c r="CW78" i="18"/>
  <c r="CW214" i="18"/>
  <c r="CW350" i="18"/>
  <c r="CW174" i="18"/>
  <c r="CW62" i="18"/>
  <c r="CW262" i="18"/>
  <c r="CW345" i="18"/>
  <c r="CW250" i="18"/>
  <c r="CW155" i="18"/>
  <c r="CW68" i="18"/>
  <c r="CW324" i="18"/>
  <c r="CW205" i="18"/>
  <c r="CW293" i="18"/>
  <c r="CW142" i="18"/>
  <c r="CW278" i="18"/>
  <c r="CW38" i="18"/>
  <c r="CW238" i="18"/>
  <c r="CW126" i="18"/>
  <c r="CW326" i="18"/>
  <c r="CW26" i="18"/>
  <c r="CW282" i="18"/>
  <c r="CW187" i="18"/>
  <c r="CW100" i="18"/>
  <c r="CW13" i="18"/>
  <c r="CW213" i="18"/>
  <c r="CW301" i="18"/>
  <c r="CW206" i="18"/>
  <c r="CW342" i="18"/>
  <c r="CW102" i="18"/>
  <c r="CW302" i="18"/>
  <c r="CW190" i="18"/>
  <c r="CW58" i="18"/>
  <c r="CW314" i="18"/>
  <c r="CW219" i="18"/>
  <c r="CW132" i="18"/>
  <c r="CW45" i="18"/>
  <c r="CW229" i="18"/>
  <c r="CW309" i="18"/>
  <c r="CW270" i="18"/>
  <c r="CW30" i="18"/>
  <c r="CW166" i="18"/>
  <c r="CW54" i="18"/>
  <c r="CW254" i="18"/>
  <c r="CW90" i="18"/>
  <c r="CW346" i="18"/>
  <c r="CW251" i="18"/>
  <c r="CW164" i="18"/>
  <c r="CW77" i="18"/>
  <c r="CW237" i="18"/>
  <c r="CW325" i="18"/>
  <c r="CW334" i="18"/>
  <c r="CW94" i="18"/>
  <c r="CW230" i="18"/>
  <c r="CW118" i="18"/>
  <c r="CW318" i="18"/>
  <c r="CW122" i="18"/>
  <c r="CW27" i="18"/>
  <c r="CW283" i="18"/>
  <c r="CW196" i="18"/>
  <c r="CW109" i="18"/>
  <c r="CW245" i="18"/>
  <c r="CW333" i="18"/>
  <c r="CW22" i="18"/>
  <c r="CW158" i="18"/>
  <c r="CW294" i="18"/>
  <c r="CW182" i="18"/>
  <c r="CW70" i="18"/>
  <c r="CW154" i="18"/>
  <c r="CW59" i="18"/>
  <c r="CW315" i="18"/>
  <c r="CW228" i="18"/>
  <c r="CW141" i="18"/>
  <c r="CW261" i="18"/>
  <c r="CW341" i="18"/>
  <c r="CW86" i="18"/>
  <c r="CW222" i="18"/>
  <c r="CW46" i="18"/>
  <c r="CW246" i="18"/>
  <c r="CW134" i="18"/>
  <c r="CW186" i="18"/>
  <c r="CW91" i="18"/>
  <c r="CW347" i="18"/>
  <c r="CW260" i="18"/>
  <c r="CW173" i="18"/>
  <c r="CW269" i="18"/>
  <c r="CW14" i="18"/>
  <c r="CW150" i="18"/>
  <c r="CW286" i="18"/>
  <c r="CW110" i="18"/>
  <c r="CW310" i="18"/>
  <c r="CW198" i="18"/>
  <c r="BL345" i="18"/>
  <c r="BL348" i="18"/>
  <c r="BL347" i="18"/>
  <c r="BL320" i="18"/>
  <c r="BL313" i="18"/>
  <c r="BL300" i="18"/>
  <c r="BL308" i="18"/>
  <c r="BL301" i="18"/>
  <c r="BL296" i="18"/>
  <c r="BL274" i="18"/>
  <c r="BL271" i="18"/>
  <c r="BL270" i="18"/>
  <c r="BL351" i="18"/>
  <c r="BL346" i="18"/>
  <c r="BL338" i="18"/>
  <c r="BL318" i="18"/>
  <c r="BL319" i="18"/>
  <c r="BL316" i="18"/>
  <c r="BL297" i="18"/>
  <c r="BL294" i="18"/>
  <c r="BL291" i="18"/>
  <c r="BL288" i="18"/>
  <c r="BL289" i="18"/>
  <c r="BL267" i="18"/>
  <c r="BL259" i="18"/>
  <c r="BL243" i="18"/>
  <c r="BL245" i="18"/>
  <c r="BL214" i="18"/>
  <c r="BL217" i="18"/>
  <c r="BL208" i="18"/>
  <c r="BL224" i="18"/>
  <c r="BL216" i="18"/>
  <c r="BL193" i="18"/>
  <c r="BL159" i="18"/>
  <c r="BL177" i="18"/>
  <c r="BL154" i="18"/>
  <c r="BL185" i="18"/>
  <c r="BL175" i="18"/>
  <c r="BL110" i="18"/>
  <c r="BL135" i="18"/>
  <c r="BL132" i="18"/>
  <c r="BL116" i="18"/>
  <c r="BL143" i="18"/>
  <c r="BL140" i="18"/>
  <c r="BL77" i="18"/>
  <c r="BL353" i="18"/>
  <c r="BL340" i="18"/>
  <c r="BL343" i="18"/>
  <c r="BL312" i="18"/>
  <c r="BL310" i="18"/>
  <c r="BL323" i="18"/>
  <c r="BL303" i="18"/>
  <c r="BL309" i="18"/>
  <c r="BL284" i="18"/>
  <c r="BL277" i="18"/>
  <c r="BL272" i="18"/>
  <c r="BL266" i="18"/>
  <c r="BL252" i="18"/>
  <c r="BL242" i="18"/>
  <c r="BL248" i="18"/>
  <c r="BL209" i="18"/>
  <c r="BL211" i="18"/>
  <c r="BL194" i="18"/>
  <c r="BL219" i="18"/>
  <c r="BL203" i="18"/>
  <c r="BL187" i="18"/>
  <c r="BL153" i="18"/>
  <c r="BL168" i="18"/>
  <c r="BL152" i="18"/>
  <c r="BL178" i="18"/>
  <c r="BL169" i="18"/>
  <c r="BL108" i="18"/>
  <c r="BL129" i="18"/>
  <c r="BL119" i="18"/>
  <c r="BL102" i="18"/>
  <c r="BL137" i="18"/>
  <c r="BL126" i="18"/>
  <c r="BL70" i="18"/>
  <c r="BL90" i="18"/>
  <c r="BL350" i="18"/>
  <c r="BL337" i="18"/>
  <c r="BL352" i="18"/>
  <c r="BL334" i="18"/>
  <c r="BL324" i="18"/>
  <c r="BL299" i="18"/>
  <c r="BL280" i="18"/>
  <c r="BL295" i="18"/>
  <c r="BL279" i="18"/>
  <c r="BL276" i="18"/>
  <c r="BL269" i="18"/>
  <c r="BL264" i="18"/>
  <c r="BL238" i="18"/>
  <c r="BL236" i="18"/>
  <c r="BL240" i="18"/>
  <c r="BL199" i="18"/>
  <c r="BL205" i="18"/>
  <c r="BL192" i="18"/>
  <c r="BL207" i="18"/>
  <c r="BL197" i="18"/>
  <c r="BL174" i="18"/>
  <c r="BL184" i="18"/>
  <c r="BL155" i="18"/>
  <c r="BL179" i="18"/>
  <c r="BL176" i="18"/>
  <c r="BL162" i="18"/>
  <c r="BL138" i="18"/>
  <c r="BL122" i="18"/>
  <c r="BL113" i="18"/>
  <c r="BL144" i="18"/>
  <c r="BL127" i="18"/>
  <c r="BL121" i="18"/>
  <c r="BL68" i="18"/>
  <c r="BL97" i="18"/>
  <c r="BL85" i="18"/>
  <c r="BL98" i="18"/>
  <c r="BL81" i="18"/>
  <c r="BL344" i="18"/>
  <c r="BL332" i="18"/>
  <c r="BL327" i="18"/>
  <c r="BL330" i="18"/>
  <c r="BL317" i="18"/>
  <c r="BL315" i="18"/>
  <c r="BL290" i="18"/>
  <c r="BL283" i="18"/>
  <c r="BL281" i="18"/>
  <c r="BL260" i="18"/>
  <c r="BL275" i="18"/>
  <c r="BL256" i="18"/>
  <c r="BL231" i="18"/>
  <c r="BL255" i="18"/>
  <c r="BL230" i="18"/>
  <c r="BL212" i="18"/>
  <c r="BL189" i="18"/>
  <c r="BL234" i="18"/>
  <c r="BL218" i="18"/>
  <c r="BL226" i="18"/>
  <c r="BL160" i="18"/>
  <c r="BL165" i="18"/>
  <c r="BL182" i="18"/>
  <c r="BL166" i="18"/>
  <c r="BL150" i="18"/>
  <c r="BL147" i="18"/>
  <c r="BL123" i="18"/>
  <c r="BL106" i="18"/>
  <c r="BL141" i="18"/>
  <c r="BL128" i="18"/>
  <c r="BL112" i="18"/>
  <c r="BL105" i="18"/>
  <c r="BL92" i="18"/>
  <c r="BL79" i="18"/>
  <c r="BL342" i="18"/>
  <c r="BL328" i="18"/>
  <c r="BL339" i="18"/>
  <c r="BL322" i="18"/>
  <c r="BL311" i="18"/>
  <c r="BL314" i="18"/>
  <c r="BL287" i="18"/>
  <c r="BL282" i="18"/>
  <c r="BL265" i="18"/>
  <c r="BL254" i="18"/>
  <c r="BL285" i="18"/>
  <c r="BL247" i="18"/>
  <c r="BL251" i="18"/>
  <c r="BL253" i="18"/>
  <c r="BL249" i="18"/>
  <c r="BL198" i="18"/>
  <c r="BL229" i="18"/>
  <c r="BL232" i="18"/>
  <c r="BL213" i="18"/>
  <c r="BL215" i="18"/>
  <c r="BL186" i="18"/>
  <c r="BL158" i="18"/>
  <c r="BL180" i="18"/>
  <c r="BL164" i="18"/>
  <c r="BL148" i="18"/>
  <c r="BL139" i="18"/>
  <c r="BL117" i="18"/>
  <c r="BL104" i="18"/>
  <c r="BL131" i="18"/>
  <c r="BL115" i="18"/>
  <c r="BL99" i="18"/>
  <c r="BL94" i="18"/>
  <c r="BL82" i="18"/>
  <c r="BL73" i="18"/>
  <c r="BL74" i="18"/>
  <c r="BL349" i="18"/>
  <c r="BL336" i="18"/>
  <c r="BL329" i="18"/>
  <c r="BL325" i="18"/>
  <c r="BL326" i="18"/>
  <c r="BL306" i="18"/>
  <c r="BL307" i="18"/>
  <c r="BL305" i="18"/>
  <c r="BL302" i="18"/>
  <c r="BL292" i="18"/>
  <c r="BL278" i="18"/>
  <c r="BL273" i="18"/>
  <c r="BL246" i="18"/>
  <c r="BL250" i="18"/>
  <c r="BL263" i="18"/>
  <c r="BL239" i="18"/>
  <c r="BL196" i="18"/>
  <c r="BL220" i="18"/>
  <c r="BL228" i="18"/>
  <c r="BL206" i="18"/>
  <c r="BL202" i="18"/>
  <c r="BL181" i="18"/>
  <c r="BL156" i="18"/>
  <c r="BL167" i="18"/>
  <c r="BL151" i="18"/>
  <c r="BL190" i="18"/>
  <c r="BL133" i="18"/>
  <c r="BL107" i="18"/>
  <c r="BL145" i="18"/>
  <c r="BL125" i="18"/>
  <c r="BL109" i="18"/>
  <c r="BL146" i="18"/>
  <c r="BL89" i="18"/>
  <c r="BL80" i="18"/>
  <c r="BL66" i="18"/>
  <c r="BL88" i="18"/>
  <c r="BL69" i="18"/>
  <c r="BL84" i="18"/>
  <c r="BL321" i="18"/>
  <c r="BL241" i="18"/>
  <c r="BL222" i="18"/>
  <c r="BL200" i="18"/>
  <c r="BL191" i="18"/>
  <c r="BL134" i="18"/>
  <c r="BL83" i="18"/>
  <c r="BL78" i="18"/>
  <c r="BL298" i="18"/>
  <c r="BL237" i="18"/>
  <c r="BL195" i="18"/>
  <c r="BL172" i="18"/>
  <c r="BL163" i="18"/>
  <c r="BL103" i="18"/>
  <c r="BL76" i="18"/>
  <c r="BL96" i="18"/>
  <c r="BL304" i="18"/>
  <c r="BL244" i="18"/>
  <c r="BL210" i="18"/>
  <c r="BL171" i="18"/>
  <c r="BL188" i="18"/>
  <c r="BL118" i="18"/>
  <c r="BL67" i="18"/>
  <c r="BL86" i="18"/>
  <c r="BL286" i="18"/>
  <c r="BL258" i="18"/>
  <c r="BL235" i="18"/>
  <c r="BL170" i="18"/>
  <c r="BL157" i="18"/>
  <c r="BL130" i="18"/>
  <c r="BL75" i="18"/>
  <c r="BL72" i="18"/>
  <c r="BL341" i="18"/>
  <c r="BL293" i="18"/>
  <c r="BL262" i="18"/>
  <c r="BL225" i="18"/>
  <c r="BL183" i="18"/>
  <c r="BL124" i="18"/>
  <c r="BL100" i="18"/>
  <c r="BL335" i="18"/>
  <c r="BL261" i="18"/>
  <c r="BL233" i="18"/>
  <c r="BL201" i="18"/>
  <c r="BL149" i="18"/>
  <c r="BL136" i="18"/>
  <c r="BL114" i="18"/>
  <c r="BL91" i="18"/>
  <c r="BL95" i="18"/>
  <c r="BL333" i="18"/>
  <c r="BL268" i="18"/>
  <c r="BL221" i="18"/>
  <c r="BL204" i="18"/>
  <c r="BL161" i="18"/>
  <c r="BL101" i="18"/>
  <c r="BL142" i="18"/>
  <c r="BL93" i="18"/>
  <c r="BL71" i="18"/>
  <c r="BL223" i="18"/>
  <c r="BL227" i="18"/>
  <c r="BL173" i="18"/>
  <c r="BL120" i="18"/>
  <c r="BL111" i="18"/>
  <c r="BL87" i="18"/>
  <c r="BL331" i="18"/>
  <c r="BL257" i="18"/>
  <c r="BG346" i="18"/>
  <c r="BG338" i="18"/>
  <c r="BG345" i="18"/>
  <c r="BG335" i="18"/>
  <c r="BG322" i="18"/>
  <c r="BG311" i="18"/>
  <c r="BG302" i="18"/>
  <c r="BG315" i="18"/>
  <c r="BG276" i="18"/>
  <c r="BG292" i="18"/>
  <c r="BG267" i="18"/>
  <c r="BG258" i="18"/>
  <c r="BG262" i="18"/>
  <c r="BG240" i="18"/>
  <c r="BG261" i="18"/>
  <c r="BG220" i="18"/>
  <c r="BG201" i="18"/>
  <c r="BG203" i="18"/>
  <c r="BG221" i="18"/>
  <c r="BG229" i="18"/>
  <c r="BG177" i="18"/>
  <c r="BG161" i="18"/>
  <c r="BG193" i="18"/>
  <c r="BG175" i="18"/>
  <c r="BG146" i="18"/>
  <c r="BG170" i="18"/>
  <c r="BG103" i="18"/>
  <c r="BG130" i="18"/>
  <c r="BG114" i="18"/>
  <c r="BG111" i="18"/>
  <c r="BG138" i="18"/>
  <c r="BG122" i="18"/>
  <c r="BG342" i="18"/>
  <c r="BG329" i="18"/>
  <c r="BG317" i="18"/>
  <c r="BG332" i="18"/>
  <c r="BG297" i="18"/>
  <c r="BG351" i="18"/>
  <c r="BG336" i="18"/>
  <c r="BG333" i="18"/>
  <c r="BG328" i="18"/>
  <c r="BG321" i="18"/>
  <c r="BG295" i="18"/>
  <c r="BG294" i="18"/>
  <c r="BG306" i="18"/>
  <c r="BG278" i="18"/>
  <c r="BG275" i="18"/>
  <c r="BG290" i="18"/>
  <c r="BG248" i="18"/>
  <c r="BG234" i="18"/>
  <c r="BG230" i="18"/>
  <c r="BG256" i="18"/>
  <c r="BG208" i="18"/>
  <c r="BG213" i="18"/>
  <c r="BG227" i="18"/>
  <c r="BG209" i="18"/>
  <c r="BG217" i="18"/>
  <c r="BG155" i="18"/>
  <c r="BG152" i="18"/>
  <c r="BG178" i="18"/>
  <c r="BG162" i="18"/>
  <c r="BG186" i="18"/>
  <c r="BG158" i="18"/>
  <c r="BG131" i="18"/>
  <c r="BG115" i="18"/>
  <c r="BG99" i="18"/>
  <c r="BG139" i="18"/>
  <c r="BG123" i="18"/>
  <c r="BG106" i="18"/>
  <c r="BG75" i="18"/>
  <c r="BG60" i="18"/>
  <c r="BG71" i="18"/>
  <c r="BG70" i="18"/>
  <c r="BG55" i="18"/>
  <c r="BG52" i="18"/>
  <c r="BG37" i="18"/>
  <c r="BG39" i="18"/>
  <c r="BG35" i="18"/>
  <c r="BG11" i="18"/>
  <c r="BG32" i="18"/>
  <c r="BG347" i="18"/>
  <c r="BG344" i="18"/>
  <c r="BG327" i="18"/>
  <c r="BG334" i="18"/>
  <c r="BG320" i="18"/>
  <c r="BG343" i="18"/>
  <c r="BG340" i="18"/>
  <c r="BG313" i="18"/>
  <c r="BG331" i="18"/>
  <c r="BG310" i="18"/>
  <c r="BG305" i="18"/>
  <c r="BG286" i="18"/>
  <c r="BG309" i="18"/>
  <c r="BG285" i="18"/>
  <c r="BG245" i="18"/>
  <c r="BG291" i="18"/>
  <c r="BG243" i="18"/>
  <c r="BG257" i="18"/>
  <c r="BG254" i="18"/>
  <c r="BG250" i="18"/>
  <c r="BG225" i="18"/>
  <c r="BG204" i="18"/>
  <c r="BG215" i="18"/>
  <c r="BG223" i="18"/>
  <c r="BG205" i="18"/>
  <c r="BG191" i="18"/>
  <c r="BG173" i="18"/>
  <c r="BG163" i="18"/>
  <c r="BG187" i="18"/>
  <c r="BG171" i="18"/>
  <c r="BG134" i="18"/>
  <c r="BG118" i="18"/>
  <c r="BG100" i="18"/>
  <c r="BG142" i="18"/>
  <c r="BG124" i="18"/>
  <c r="BG107" i="18"/>
  <c r="BG350" i="18"/>
  <c r="BG341" i="18"/>
  <c r="BG349" i="18"/>
  <c r="BG323" i="18"/>
  <c r="BG325" i="18"/>
  <c r="BG298" i="18"/>
  <c r="BG308" i="18"/>
  <c r="BG282" i="18"/>
  <c r="BG289" i="18"/>
  <c r="BG269" i="18"/>
  <c r="BG273" i="18"/>
  <c r="BG279" i="18"/>
  <c r="BG265" i="18"/>
  <c r="BG247" i="18"/>
  <c r="BG252" i="18"/>
  <c r="BG237" i="18"/>
  <c r="BG219" i="18"/>
  <c r="BG188" i="18"/>
  <c r="BG200" i="18"/>
  <c r="BG198" i="18"/>
  <c r="BG189" i="18"/>
  <c r="BG180" i="18"/>
  <c r="BG164" i="18"/>
  <c r="BG148" i="18"/>
  <c r="BG172" i="18"/>
  <c r="BG153" i="18"/>
  <c r="BG119" i="18"/>
  <c r="BG102" i="18"/>
  <c r="BG137" i="18"/>
  <c r="BG126" i="18"/>
  <c r="BG108" i="18"/>
  <c r="BG135" i="18"/>
  <c r="BG78" i="18"/>
  <c r="BG93" i="18"/>
  <c r="BG72" i="18"/>
  <c r="BG94" i="18"/>
  <c r="BG82" i="18"/>
  <c r="BG73" i="18"/>
  <c r="BG17" i="18"/>
  <c r="BG19" i="18"/>
  <c r="BG26" i="18"/>
  <c r="BG41" i="18"/>
  <c r="BG12" i="18"/>
  <c r="BG10" i="18"/>
  <c r="BP19" i="18"/>
  <c r="BP11" i="18"/>
  <c r="BP22" i="18"/>
  <c r="BP35" i="18"/>
  <c r="BP33" i="18"/>
  <c r="BP37" i="18"/>
  <c r="BP85" i="18"/>
  <c r="BP97" i="18"/>
  <c r="BP68" i="18"/>
  <c r="BP65" i="18"/>
  <c r="BP96" i="18"/>
  <c r="BP62" i="18"/>
  <c r="BP104" i="18"/>
  <c r="BP107" i="18"/>
  <c r="BP133" i="18"/>
  <c r="BP99" i="18"/>
  <c r="BP115" i="18"/>
  <c r="BP131" i="18"/>
  <c r="BP158" i="18"/>
  <c r="BP181" i="18"/>
  <c r="BP191" i="18"/>
  <c r="BP163" i="18"/>
  <c r="BP173" i="18"/>
  <c r="BP192" i="18"/>
  <c r="BP211" i="18"/>
  <c r="BP209" i="18"/>
  <c r="BP197" i="18"/>
  <c r="BP213" i="18"/>
  <c r="BP229" i="18"/>
  <c r="BP259" i="18"/>
  <c r="BP245" i="18"/>
  <c r="BP251" i="18"/>
  <c r="BP285" i="18"/>
  <c r="BP264" i="18"/>
  <c r="BP269" i="18"/>
  <c r="BP297" i="18"/>
  <c r="BP282" i="18"/>
  <c r="BP306" i="18"/>
  <c r="BP309" i="18"/>
  <c r="BP311" i="18"/>
  <c r="BP329" i="18"/>
  <c r="BP352" i="18"/>
  <c r="BP334" i="18"/>
  <c r="BP351" i="18"/>
  <c r="BS21" i="18"/>
  <c r="BS30" i="18"/>
  <c r="BS52" i="18"/>
  <c r="BS24" i="18"/>
  <c r="BS60" i="18"/>
  <c r="BS76" i="18"/>
  <c r="BS97" i="18"/>
  <c r="BS83" i="18"/>
  <c r="BS114" i="18"/>
  <c r="BS102" i="18"/>
  <c r="BS104" i="18"/>
  <c r="BS138" i="18"/>
  <c r="BS126" i="18"/>
  <c r="BS164" i="18"/>
  <c r="BS193" i="18"/>
  <c r="BS184" i="18"/>
  <c r="BS174" i="18"/>
  <c r="BS190" i="18"/>
  <c r="BS225" i="18"/>
  <c r="BS196" i="18"/>
  <c r="BS226" i="18"/>
  <c r="BS251" i="18"/>
  <c r="BS260" i="18"/>
  <c r="BS245" i="18"/>
  <c r="BS278" i="18"/>
  <c r="BS266" i="18"/>
  <c r="BS293" i="18"/>
  <c r="BS298" i="18"/>
  <c r="BS295" i="18"/>
  <c r="BS324" i="18"/>
  <c r="BS335" i="18"/>
  <c r="BS342" i="18"/>
  <c r="BG44" i="18"/>
  <c r="BG25" i="18"/>
  <c r="BG15" i="18"/>
  <c r="BG28" i="18"/>
  <c r="BG51" i="18"/>
  <c r="BG67" i="18"/>
  <c r="BG53" i="18"/>
  <c r="BG96" i="18"/>
  <c r="BG63" i="18"/>
  <c r="BG117" i="18"/>
  <c r="BG147" i="18"/>
  <c r="BG125" i="18"/>
  <c r="BG181" i="18"/>
  <c r="BG176" i="18"/>
  <c r="BG149" i="18"/>
  <c r="BG199" i="18"/>
  <c r="BG206" i="18"/>
  <c r="BG251" i="18"/>
  <c r="BG232" i="18"/>
  <c r="BG287" i="18"/>
  <c r="BG271" i="18"/>
  <c r="BG281" i="18"/>
  <c r="BG318" i="18"/>
  <c r="BG348" i="18"/>
  <c r="CB44" i="18"/>
  <c r="CB114" i="18"/>
  <c r="CB182" i="18"/>
  <c r="CB250" i="18"/>
  <c r="CB287" i="18"/>
  <c r="AL225" i="18"/>
  <c r="AL24" i="18"/>
  <c r="AL264" i="18"/>
  <c r="AL81" i="18"/>
  <c r="AL227" i="18"/>
  <c r="AL311" i="18"/>
  <c r="BU41" i="18"/>
  <c r="BU143" i="18"/>
  <c r="BU188" i="18"/>
  <c r="BU256" i="18"/>
  <c r="BU304" i="18"/>
  <c r="CL267" i="18"/>
  <c r="CL211" i="18"/>
  <c r="CL228" i="18"/>
  <c r="CL138" i="18"/>
  <c r="CL205" i="18"/>
  <c r="CL339" i="18"/>
  <c r="BN70" i="18"/>
  <c r="BN103" i="18"/>
  <c r="BN203" i="18"/>
  <c r="BN299" i="18"/>
  <c r="BY51" i="18"/>
  <c r="BY134" i="18"/>
  <c r="BY224" i="18"/>
  <c r="BY268" i="18"/>
  <c r="BM58" i="18"/>
  <c r="BZ131" i="18"/>
  <c r="P353" i="18"/>
  <c r="P345" i="18"/>
  <c r="P337" i="18"/>
  <c r="P329" i="18"/>
  <c r="P321" i="18"/>
  <c r="P313" i="18"/>
  <c r="P305" i="18"/>
  <c r="P297" i="18"/>
  <c r="P289" i="18"/>
  <c r="P281" i="18"/>
  <c r="P273" i="18"/>
  <c r="P265" i="18"/>
  <c r="P257" i="18"/>
  <c r="P249" i="18"/>
  <c r="P241" i="18"/>
  <c r="P233" i="18"/>
  <c r="P225" i="18"/>
  <c r="P217" i="18"/>
  <c r="P209" i="18"/>
  <c r="P201" i="18"/>
  <c r="P193" i="18"/>
  <c r="P185" i="18"/>
  <c r="P177" i="18"/>
  <c r="P169" i="18"/>
  <c r="P161" i="18"/>
  <c r="P153" i="18"/>
  <c r="P145" i="18"/>
  <c r="P137" i="18"/>
  <c r="P129" i="18"/>
  <c r="P121" i="18"/>
  <c r="P113" i="18"/>
  <c r="P105" i="18"/>
  <c r="P97" i="18"/>
  <c r="P89" i="18"/>
  <c r="P81" i="18"/>
  <c r="P73" i="18"/>
  <c r="P65" i="18"/>
  <c r="P57" i="18"/>
  <c r="P49" i="18"/>
  <c r="P41" i="18"/>
  <c r="P33" i="18"/>
  <c r="P25" i="18"/>
  <c r="P17" i="18"/>
  <c r="P9" i="18"/>
  <c r="J326" i="18"/>
  <c r="J262" i="18"/>
  <c r="J198" i="18"/>
  <c r="J134" i="18"/>
  <c r="J70" i="18"/>
  <c r="J6" i="18"/>
  <c r="J295" i="18"/>
  <c r="J231" i="18"/>
  <c r="J167" i="18"/>
  <c r="J103" i="18"/>
  <c r="J39" i="18"/>
  <c r="J328" i="18"/>
  <c r="J264" i="18"/>
  <c r="J200" i="18"/>
  <c r="J136" i="18"/>
  <c r="J72" i="18"/>
  <c r="J8" i="18"/>
  <c r="J297" i="18"/>
  <c r="J233" i="18"/>
  <c r="J169" i="18"/>
  <c r="J105" i="18"/>
  <c r="J41" i="18"/>
  <c r="J322" i="18"/>
  <c r="J258" i="18"/>
  <c r="J194" i="18"/>
  <c r="J130" i="18"/>
  <c r="J66" i="18"/>
  <c r="J347" i="18"/>
  <c r="J283" i="18"/>
  <c r="J219" i="18"/>
  <c r="J155" i="18"/>
  <c r="J91" i="18"/>
  <c r="J27" i="18"/>
  <c r="J308" i="18"/>
  <c r="J244" i="18"/>
  <c r="J180" i="18"/>
  <c r="J116" i="18"/>
  <c r="J52" i="18"/>
  <c r="J333" i="18"/>
  <c r="J269" i="18"/>
  <c r="J205" i="18"/>
  <c r="J141" i="18"/>
  <c r="J77" i="18"/>
  <c r="J13" i="18"/>
  <c r="L352" i="18"/>
  <c r="L331" i="18"/>
  <c r="L299" i="18"/>
  <c r="L267" i="18"/>
  <c r="L235" i="18"/>
  <c r="L203" i="18"/>
  <c r="L171" i="18"/>
  <c r="L139" i="18"/>
  <c r="L107" i="18"/>
  <c r="L75" i="18"/>
  <c r="L43" i="18"/>
  <c r="L11" i="18"/>
  <c r="L320" i="18"/>
  <c r="L288" i="18"/>
  <c r="L256" i="18"/>
  <c r="L224" i="18"/>
  <c r="L192" i="18"/>
  <c r="L160" i="18"/>
  <c r="L128" i="18"/>
  <c r="L96" i="18"/>
  <c r="L64" i="18"/>
  <c r="L32" i="18"/>
  <c r="L337" i="18"/>
  <c r="L305" i="18"/>
  <c r="L273" i="18"/>
  <c r="L241" i="18"/>
  <c r="L209" i="18"/>
  <c r="L177" i="18"/>
  <c r="L145" i="18"/>
  <c r="L113" i="18"/>
  <c r="L81" i="18"/>
  <c r="L49" i="18"/>
  <c r="L17" i="18"/>
  <c r="L322" i="18"/>
  <c r="L290" i="18"/>
  <c r="L258" i="18"/>
  <c r="L226" i="18"/>
  <c r="L194" i="18"/>
  <c r="L162" i="18"/>
  <c r="L130" i="18"/>
  <c r="L98" i="18"/>
  <c r="L66" i="18"/>
  <c r="L34" i="18"/>
  <c r="Q104" i="18"/>
  <c r="Q336" i="18"/>
  <c r="Q217" i="18"/>
  <c r="Q81" i="18"/>
  <c r="Q351" i="18"/>
  <c r="Q281" i="18"/>
  <c r="Q276" i="18"/>
  <c r="Q64" i="18"/>
  <c r="Q161" i="18"/>
  <c r="Q288" i="18"/>
  <c r="Q73" i="18"/>
  <c r="Q193" i="18"/>
  <c r="Q332" i="18"/>
  <c r="Q181" i="18"/>
  <c r="Q348" i="18"/>
  <c r="Q109" i="18"/>
  <c r="Q302" i="18"/>
  <c r="Q158" i="18"/>
  <c r="Q283" i="18"/>
  <c r="Q107" i="18"/>
  <c r="Q298" i="18"/>
  <c r="Q122" i="18"/>
  <c r="Q255" i="18"/>
  <c r="Q95" i="18"/>
  <c r="P352" i="18"/>
  <c r="P344" i="18"/>
  <c r="P336" i="18"/>
  <c r="P328" i="18"/>
  <c r="P320" i="18"/>
  <c r="P312" i="18"/>
  <c r="P304" i="18"/>
  <c r="P296" i="18"/>
  <c r="P288" i="18"/>
  <c r="P280" i="18"/>
  <c r="P272" i="18"/>
  <c r="P264" i="18"/>
  <c r="P256" i="18"/>
  <c r="P248" i="18"/>
  <c r="P240" i="18"/>
  <c r="P232" i="18"/>
  <c r="P224" i="18"/>
  <c r="P216" i="18"/>
  <c r="P208" i="18"/>
  <c r="P200" i="18"/>
  <c r="P192" i="18"/>
  <c r="P184" i="18"/>
  <c r="P176" i="18"/>
  <c r="P168" i="18"/>
  <c r="P160" i="18"/>
  <c r="P152" i="18"/>
  <c r="P144" i="18"/>
  <c r="P136" i="18"/>
  <c r="P128" i="18"/>
  <c r="P120" i="18"/>
  <c r="P112" i="18"/>
  <c r="P104" i="18"/>
  <c r="P96" i="18"/>
  <c r="P88" i="18"/>
  <c r="P80" i="18"/>
  <c r="P72" i="18"/>
  <c r="P64" i="18"/>
  <c r="P56" i="18"/>
  <c r="P48" i="18"/>
  <c r="P40" i="18"/>
  <c r="P32" i="18"/>
  <c r="P24" i="18"/>
  <c r="P16" i="18"/>
  <c r="P8" i="18"/>
  <c r="L348" i="18"/>
  <c r="L327" i="18"/>
  <c r="L295" i="18"/>
  <c r="L263" i="18"/>
  <c r="L231" i="18"/>
  <c r="L199" i="18"/>
  <c r="L167" i="18"/>
  <c r="L135" i="18"/>
  <c r="L103" i="18"/>
  <c r="L71" i="18"/>
  <c r="L39" i="18"/>
  <c r="L7" i="18"/>
  <c r="L316" i="18"/>
  <c r="L284" i="18"/>
  <c r="L252" i="18"/>
  <c r="L220" i="18"/>
  <c r="L188" i="18"/>
  <c r="L156" i="18"/>
  <c r="L124" i="18"/>
  <c r="L92" i="18"/>
  <c r="L60" i="18"/>
  <c r="L28" i="18"/>
  <c r="L333" i="18"/>
  <c r="L301" i="18"/>
  <c r="L269" i="18"/>
  <c r="L237" i="18"/>
  <c r="L205" i="18"/>
  <c r="L173" i="18"/>
  <c r="L141" i="18"/>
  <c r="L109" i="18"/>
  <c r="L77" i="18"/>
  <c r="L45" i="18"/>
  <c r="L13" i="18"/>
  <c r="L318" i="18"/>
  <c r="L286" i="18"/>
  <c r="L254" i="18"/>
  <c r="L222" i="18"/>
  <c r="L190" i="18"/>
  <c r="L158" i="18"/>
  <c r="L126" i="18"/>
  <c r="L94" i="18"/>
  <c r="L62" i="18"/>
  <c r="L30" i="18"/>
  <c r="Q60" i="18"/>
  <c r="Q264" i="18"/>
  <c r="Q176" i="18"/>
  <c r="Q33" i="18"/>
  <c r="Q284" i="18"/>
  <c r="Q240" i="18"/>
  <c r="Q256" i="18"/>
  <c r="Q340" i="18"/>
  <c r="Q140" i="18"/>
  <c r="Q265" i="18"/>
  <c r="Q20" i="18"/>
  <c r="Q172" i="18"/>
  <c r="Q321" i="18"/>
  <c r="Q149" i="18"/>
  <c r="Q327" i="18"/>
  <c r="Q77" i="18"/>
  <c r="Q286" i="18"/>
  <c r="Q126" i="18"/>
  <c r="Q267" i="18"/>
  <c r="Q91" i="18"/>
  <c r="Q266" i="18"/>
  <c r="Q106" i="18"/>
  <c r="Q239" i="18"/>
  <c r="Q47" i="18"/>
  <c r="L353" i="18"/>
  <c r="L323" i="18"/>
  <c r="L291" i="18"/>
  <c r="L259" i="18"/>
  <c r="L227" i="18"/>
  <c r="L195" i="18"/>
  <c r="L163" i="18"/>
  <c r="L131" i="18"/>
  <c r="L99" i="18"/>
  <c r="L67" i="18"/>
  <c r="L35" i="18"/>
  <c r="L344" i="18"/>
  <c r="L312" i="18"/>
  <c r="L280" i="18"/>
  <c r="L248" i="18"/>
  <c r="L216" i="18"/>
  <c r="L184" i="18"/>
  <c r="L152" i="18"/>
  <c r="L120" i="18"/>
  <c r="L88" i="18"/>
  <c r="L56" i="18"/>
  <c r="L24" i="18"/>
  <c r="L329" i="18"/>
  <c r="L297" i="18"/>
  <c r="L265" i="18"/>
  <c r="L233" i="18"/>
  <c r="L201" i="18"/>
  <c r="L169" i="18"/>
  <c r="L137" i="18"/>
  <c r="L105" i="18"/>
  <c r="L73" i="18"/>
  <c r="L41" i="18"/>
  <c r="L9" i="18"/>
  <c r="L314" i="18"/>
  <c r="L282" i="18"/>
  <c r="L250" i="18"/>
  <c r="L218" i="18"/>
  <c r="L186" i="18"/>
  <c r="L154" i="18"/>
  <c r="L122" i="18"/>
  <c r="L90" i="18"/>
  <c r="L58" i="18"/>
  <c r="L26" i="18"/>
  <c r="Q341" i="18"/>
  <c r="Q220" i="18"/>
  <c r="Q89" i="18"/>
  <c r="Q328" i="18"/>
  <c r="Q241" i="18"/>
  <c r="Q153" i="18"/>
  <c r="Q233" i="18"/>
  <c r="Q325" i="18"/>
  <c r="Q97" i="18"/>
  <c r="Q244" i="18"/>
  <c r="Q347" i="18"/>
  <c r="Q129" i="18"/>
  <c r="Q309" i="18"/>
  <c r="Q133" i="18"/>
  <c r="Q285" i="18"/>
  <c r="Q29" i="18"/>
  <c r="Q262" i="18"/>
  <c r="Q110" i="18"/>
  <c r="Q235" i="18"/>
  <c r="Q75" i="18"/>
  <c r="Q250" i="18"/>
  <c r="Q74" i="18"/>
  <c r="Q223" i="18"/>
  <c r="Q39" i="18"/>
  <c r="Q103" i="18"/>
  <c r="Q167" i="18"/>
  <c r="Q231" i="18"/>
  <c r="Q295" i="18"/>
  <c r="Q50" i="18"/>
  <c r="Q114" i="18"/>
  <c r="Q178" i="18"/>
  <c r="Q242" i="18"/>
  <c r="Q306" i="18"/>
  <c r="Q19" i="18"/>
  <c r="Q83" i="18"/>
  <c r="Q147" i="18"/>
  <c r="Q211" i="18"/>
  <c r="Q275" i="18"/>
  <c r="Q38" i="18"/>
  <c r="Q102" i="18"/>
  <c r="Q166" i="18"/>
  <c r="Q230" i="18"/>
  <c r="Q294" i="18"/>
  <c r="Q8" i="18"/>
  <c r="Q93" i="18"/>
  <c r="Q221" i="18"/>
  <c r="Q337" i="18"/>
  <c r="Q69" i="18"/>
  <c r="Q55" i="18"/>
  <c r="Q119" i="18"/>
  <c r="Q183" i="18"/>
  <c r="Q247" i="18"/>
  <c r="Q311" i="18"/>
  <c r="Q66" i="18"/>
  <c r="Q130" i="18"/>
  <c r="Q194" i="18"/>
  <c r="Q258" i="18"/>
  <c r="Q322" i="18"/>
  <c r="Q35" i="18"/>
  <c r="Q99" i="18"/>
  <c r="Q163" i="18"/>
  <c r="Q227" i="18"/>
  <c r="Q291" i="18"/>
  <c r="Q54" i="18"/>
  <c r="Q118" i="18"/>
  <c r="Q182" i="18"/>
  <c r="Q246" i="18"/>
  <c r="Q310" i="18"/>
  <c r="Q40" i="18"/>
  <c r="Q125" i="18"/>
  <c r="Q253" i="18"/>
  <c r="Q16" i="18"/>
  <c r="Q101" i="18"/>
  <c r="Q229" i="18"/>
  <c r="Q343" i="18"/>
  <c r="Q152" i="18"/>
  <c r="Q319" i="18"/>
  <c r="Q137" i="18"/>
  <c r="Q308" i="18"/>
  <c r="Q120" i="18"/>
  <c r="Q289" i="18"/>
  <c r="Q128" i="18"/>
  <c r="Q297" i="18"/>
  <c r="Q196" i="18"/>
  <c r="Q156" i="18"/>
  <c r="Q121" i="18"/>
  <c r="Q124" i="18"/>
  <c r="Q132" i="18"/>
  <c r="Q136" i="18"/>
  <c r="Q144" i="18"/>
  <c r="Q145" i="18"/>
  <c r="Q63" i="18"/>
  <c r="Q7" i="18"/>
  <c r="Q71" i="18"/>
  <c r="Q135" i="18"/>
  <c r="Q199" i="18"/>
  <c r="Q263" i="18"/>
  <c r="Q18" i="18"/>
  <c r="Q82" i="18"/>
  <c r="Q146" i="18"/>
  <c r="Q210" i="18"/>
  <c r="Q274" i="18"/>
  <c r="Q338" i="18"/>
  <c r="Q51" i="18"/>
  <c r="Q115" i="18"/>
  <c r="Q179" i="18"/>
  <c r="Q243" i="18"/>
  <c r="Q307" i="18"/>
  <c r="Q70" i="18"/>
  <c r="Q134" i="18"/>
  <c r="Q198" i="18"/>
  <c r="Q15" i="18"/>
  <c r="Q79" i="18"/>
  <c r="Q143" i="18"/>
  <c r="Q207" i="18"/>
  <c r="Q271" i="18"/>
  <c r="Q26" i="18"/>
  <c r="Q90" i="18"/>
  <c r="Q154" i="18"/>
  <c r="Q218" i="18"/>
  <c r="Q282" i="18"/>
  <c r="Q346" i="18"/>
  <c r="Q59" i="18"/>
  <c r="Q123" i="18"/>
  <c r="Q187" i="18"/>
  <c r="Q251" i="18"/>
  <c r="Q14" i="18"/>
  <c r="Q78" i="18"/>
  <c r="Q142" i="18"/>
  <c r="Q206" i="18"/>
  <c r="Q270" i="18"/>
  <c r="Q334" i="18"/>
  <c r="Q45" i="18"/>
  <c r="Q173" i="18"/>
  <c r="Q301" i="18"/>
  <c r="Q21" i="18"/>
  <c r="Q23" i="18"/>
  <c r="Q87" i="18"/>
  <c r="Q151" i="18"/>
  <c r="Q215" i="18"/>
  <c r="Q279" i="18"/>
  <c r="Q34" i="18"/>
  <c r="Q98" i="18"/>
  <c r="Q162" i="18"/>
  <c r="Q226" i="18"/>
  <c r="Q290" i="18"/>
  <c r="Q6" i="18"/>
  <c r="Q67" i="18"/>
  <c r="Q131" i="18"/>
  <c r="Q195" i="18"/>
  <c r="Q259" i="18"/>
  <c r="Q22" i="18"/>
  <c r="Q86" i="18"/>
  <c r="Q150" i="18"/>
  <c r="Q214" i="18"/>
  <c r="Q278" i="18"/>
  <c r="Q342" i="18"/>
  <c r="Q61" i="18"/>
  <c r="Q189" i="18"/>
  <c r="Q316" i="18"/>
  <c r="Q37" i="18"/>
  <c r="Q165" i="18"/>
  <c r="Q293" i="18"/>
  <c r="Q65" i="18"/>
  <c r="Q236" i="18"/>
  <c r="Q52" i="18"/>
  <c r="Q224" i="18"/>
  <c r="Q25" i="18"/>
  <c r="Q204" i="18"/>
  <c r="Q36" i="18"/>
  <c r="Q212" i="18"/>
  <c r="Q12" i="18"/>
  <c r="Q349" i="18"/>
  <c r="Q323" i="18"/>
  <c r="Q292" i="18"/>
  <c r="Q296" i="18"/>
  <c r="Q304" i="18"/>
  <c r="Q305" i="18"/>
  <c r="Q313" i="18"/>
  <c r="Q315" i="18"/>
  <c r="Q272" i="18"/>
  <c r="Q177" i="18"/>
  <c r="Q44" i="18"/>
  <c r="Q249" i="18"/>
  <c r="Q200" i="18"/>
  <c r="Q112" i="18"/>
  <c r="Q192" i="18"/>
  <c r="Q312" i="18"/>
  <c r="Q76" i="18"/>
  <c r="Q201" i="18"/>
  <c r="Q333" i="18"/>
  <c r="Q108" i="18"/>
  <c r="Q277" i="18"/>
  <c r="Q117" i="18"/>
  <c r="Q269" i="18"/>
  <c r="Q13" i="18"/>
  <c r="Q254" i="18"/>
  <c r="Q94" i="18"/>
  <c r="Q219" i="18"/>
  <c r="Q43" i="18"/>
  <c r="Q234" i="18"/>
  <c r="Q58" i="18"/>
  <c r="Q191" i="18"/>
  <c r="P349" i="18"/>
  <c r="P341" i="18"/>
  <c r="P333" i="18"/>
  <c r="P325" i="18"/>
  <c r="P317" i="18"/>
  <c r="P309" i="18"/>
  <c r="P301" i="18"/>
  <c r="P293" i="18"/>
  <c r="P285" i="18"/>
  <c r="P277" i="18"/>
  <c r="P269" i="18"/>
  <c r="P261" i="18"/>
  <c r="P253" i="18"/>
  <c r="P245" i="18"/>
  <c r="P237" i="18"/>
  <c r="P229" i="18"/>
  <c r="P221" i="18"/>
  <c r="P213" i="18"/>
  <c r="P205" i="18"/>
  <c r="P197" i="18"/>
  <c r="P189" i="18"/>
  <c r="P181" i="18"/>
  <c r="P173" i="18"/>
  <c r="P165" i="18"/>
  <c r="P157" i="18"/>
  <c r="P149" i="18"/>
  <c r="P141" i="18"/>
  <c r="P133" i="18"/>
  <c r="P125" i="18"/>
  <c r="P117" i="18"/>
  <c r="P109" i="18"/>
  <c r="P101" i="18"/>
  <c r="P93" i="18"/>
  <c r="P85" i="18"/>
  <c r="P77" i="18"/>
  <c r="P69" i="18"/>
  <c r="P61" i="18"/>
  <c r="P53" i="18"/>
  <c r="P45" i="18"/>
  <c r="P37" i="18"/>
  <c r="P29" i="18"/>
  <c r="P21" i="18"/>
  <c r="P13" i="18"/>
  <c r="J294" i="18"/>
  <c r="J230" i="18"/>
  <c r="J166" i="18"/>
  <c r="J102" i="18"/>
  <c r="J38" i="18"/>
  <c r="J327" i="18"/>
  <c r="J263" i="18"/>
  <c r="J199" i="18"/>
  <c r="J135" i="18"/>
  <c r="J71" i="18"/>
  <c r="J7" i="18"/>
  <c r="J296" i="18"/>
  <c r="J232" i="18"/>
  <c r="J168" i="18"/>
  <c r="J104" i="18"/>
  <c r="J40" i="18"/>
  <c r="J329" i="18"/>
  <c r="J265" i="18"/>
  <c r="J201" i="18"/>
  <c r="J137" i="18"/>
  <c r="J73" i="18"/>
  <c r="J9" i="18"/>
  <c r="J290" i="18"/>
  <c r="J226" i="18"/>
  <c r="J162" i="18"/>
  <c r="J98" i="18"/>
  <c r="J34" i="18"/>
  <c r="J315" i="18"/>
  <c r="J251" i="18"/>
  <c r="J187" i="18"/>
  <c r="J123" i="18"/>
  <c r="J59" i="18"/>
  <c r="J340" i="18"/>
  <c r="J276" i="18"/>
  <c r="J212" i="18"/>
  <c r="J148" i="18"/>
  <c r="J84" i="18"/>
  <c r="J20" i="18"/>
  <c r="J301" i="18"/>
  <c r="J237" i="18"/>
  <c r="J173" i="18"/>
  <c r="J109" i="18"/>
  <c r="L350" i="18"/>
  <c r="L345" i="18"/>
  <c r="L315" i="18"/>
  <c r="L283" i="18"/>
  <c r="L251" i="18"/>
  <c r="L219" i="18"/>
  <c r="L187" i="18"/>
  <c r="L155" i="18"/>
  <c r="L123" i="18"/>
  <c r="L91" i="18"/>
  <c r="L59" i="18"/>
  <c r="L27" i="18"/>
  <c r="L336" i="18"/>
  <c r="L304" i="18"/>
  <c r="L272" i="18"/>
  <c r="L240" i="18"/>
  <c r="L208" i="18"/>
  <c r="L176" i="18"/>
  <c r="L144" i="18"/>
  <c r="L112" i="18"/>
  <c r="L80" i="18"/>
  <c r="L48" i="18"/>
  <c r="L16" i="18"/>
  <c r="L321" i="18"/>
  <c r="L289" i="18"/>
  <c r="L257" i="18"/>
  <c r="L225" i="18"/>
  <c r="L193" i="18"/>
  <c r="L161" i="18"/>
  <c r="L129" i="18"/>
  <c r="L97" i="18"/>
  <c r="L65" i="18"/>
  <c r="L33" i="18"/>
  <c r="L338" i="18"/>
  <c r="L306" i="18"/>
  <c r="L274" i="18"/>
  <c r="L242" i="18"/>
  <c r="L210" i="18"/>
  <c r="L178" i="18"/>
  <c r="L146" i="18"/>
  <c r="L114" i="18"/>
  <c r="L82" i="18"/>
  <c r="L50" i="18"/>
  <c r="L18" i="18"/>
  <c r="Q344" i="18"/>
  <c r="Q228" i="18"/>
  <c r="Q92" i="18"/>
  <c r="Q329" i="18"/>
  <c r="Q208" i="18"/>
  <c r="Q113" i="18"/>
  <c r="Q68" i="18"/>
  <c r="Q169" i="18"/>
  <c r="Q268" i="18"/>
  <c r="Q56" i="18"/>
  <c r="Q180" i="18"/>
  <c r="Q300" i="18"/>
  <c r="Q88" i="18"/>
  <c r="Q261" i="18"/>
  <c r="Q85" i="18"/>
  <c r="Q237" i="18"/>
  <c r="Q24" i="18"/>
  <c r="Q238" i="18"/>
  <c r="Q62" i="18"/>
  <c r="Q203" i="18"/>
  <c r="Q27" i="18"/>
  <c r="Q202" i="18"/>
  <c r="Q42" i="18"/>
  <c r="Q175" i="18"/>
  <c r="Q273" i="18"/>
  <c r="Q185" i="18"/>
  <c r="Q49" i="18"/>
  <c r="Q252" i="18"/>
  <c r="Q164" i="18"/>
  <c r="Q72" i="18"/>
  <c r="Q345" i="18"/>
  <c r="Q148" i="18"/>
  <c r="Q248" i="18"/>
  <c r="Q352" i="18"/>
  <c r="Q160" i="18"/>
  <c r="Q280" i="18"/>
  <c r="Q41" i="18"/>
  <c r="Q245" i="18"/>
  <c r="Q53" i="18"/>
  <c r="Q205" i="18"/>
  <c r="Q350" i="18"/>
  <c r="Q222" i="18"/>
  <c r="Q46" i="18"/>
  <c r="Q171" i="18"/>
  <c r="Q11" i="18"/>
  <c r="Q186" i="18"/>
  <c r="Q10" i="18"/>
  <c r="Q159" i="18"/>
  <c r="K17" i="18"/>
  <c r="K33" i="18"/>
  <c r="K49" i="18"/>
  <c r="K65" i="18"/>
  <c r="K81" i="18"/>
  <c r="K97" i="18"/>
  <c r="K113" i="18"/>
  <c r="K129" i="18"/>
  <c r="K145" i="18"/>
  <c r="K161" i="18"/>
  <c r="K6" i="18"/>
  <c r="K22" i="18"/>
  <c r="K38" i="18"/>
  <c r="K54" i="18"/>
  <c r="K70" i="18"/>
  <c r="K86" i="18"/>
  <c r="K102" i="18"/>
  <c r="K118" i="18"/>
  <c r="K134" i="18"/>
  <c r="K150" i="18"/>
  <c r="K166" i="18"/>
  <c r="K182" i="18"/>
  <c r="K198" i="18"/>
  <c r="K214" i="18"/>
  <c r="K230" i="18"/>
  <c r="K246" i="18"/>
  <c r="K262" i="18"/>
  <c r="K278" i="18"/>
  <c r="K294" i="18"/>
  <c r="K310" i="18"/>
  <c r="K326" i="18"/>
  <c r="K342" i="18"/>
  <c r="K187" i="18"/>
  <c r="K203" i="18"/>
  <c r="K219" i="18"/>
  <c r="K235" i="18"/>
  <c r="K251" i="18"/>
  <c r="K267" i="18"/>
  <c r="K283" i="18"/>
  <c r="K299" i="18"/>
  <c r="K315" i="18"/>
  <c r="K331" i="18"/>
  <c r="K348" i="18"/>
  <c r="K131" i="18"/>
  <c r="K344" i="18"/>
  <c r="K253" i="18"/>
  <c r="K317" i="18"/>
  <c r="K333" i="18"/>
  <c r="K19" i="18"/>
  <c r="K35" i="18"/>
  <c r="K51" i="18"/>
  <c r="K67" i="18"/>
  <c r="K83" i="18"/>
  <c r="K99" i="18"/>
  <c r="K115" i="18"/>
  <c r="K147" i="18"/>
  <c r="K8" i="18"/>
  <c r="K24" i="18"/>
  <c r="K40" i="18"/>
  <c r="K56" i="18"/>
  <c r="K72" i="18"/>
  <c r="K88" i="18"/>
  <c r="K104" i="18"/>
  <c r="K120" i="18"/>
  <c r="K136" i="18"/>
  <c r="K152" i="18"/>
  <c r="K168" i="18"/>
  <c r="K184" i="18"/>
  <c r="K200" i="18"/>
  <c r="K216" i="18"/>
  <c r="K232" i="18"/>
  <c r="K248" i="18"/>
  <c r="K264" i="18"/>
  <c r="K280" i="18"/>
  <c r="K296" i="18"/>
  <c r="K328" i="18"/>
  <c r="K189" i="18"/>
  <c r="K205" i="18"/>
  <c r="K221" i="18"/>
  <c r="K269" i="18"/>
  <c r="K301" i="18"/>
  <c r="K21" i="18"/>
  <c r="K37" i="18"/>
  <c r="K53" i="18"/>
  <c r="K69" i="18"/>
  <c r="K85" i="18"/>
  <c r="K101" i="18"/>
  <c r="K117" i="18"/>
  <c r="K133" i="18"/>
  <c r="K149" i="18"/>
  <c r="K165" i="18"/>
  <c r="K10" i="18"/>
  <c r="K26" i="18"/>
  <c r="K42" i="18"/>
  <c r="K58" i="18"/>
  <c r="K74" i="18"/>
  <c r="K90" i="18"/>
  <c r="K106" i="18"/>
  <c r="K122" i="18"/>
  <c r="K138" i="18"/>
  <c r="K154" i="18"/>
  <c r="K170" i="18"/>
  <c r="K186" i="18"/>
  <c r="K202" i="18"/>
  <c r="K218" i="18"/>
  <c r="K234" i="18"/>
  <c r="K250" i="18"/>
  <c r="K266" i="18"/>
  <c r="K282" i="18"/>
  <c r="K298" i="18"/>
  <c r="K314" i="18"/>
  <c r="K330" i="18"/>
  <c r="K346" i="18"/>
  <c r="K191" i="18"/>
  <c r="K207" i="18"/>
  <c r="K223" i="18"/>
  <c r="K239" i="18"/>
  <c r="K255" i="18"/>
  <c r="K271" i="18"/>
  <c r="K287" i="18"/>
  <c r="K7" i="18"/>
  <c r="K23" i="18"/>
  <c r="K39" i="18"/>
  <c r="K55" i="18"/>
  <c r="K71" i="18"/>
  <c r="K87" i="18"/>
  <c r="K103" i="18"/>
  <c r="K119" i="18"/>
  <c r="K135" i="18"/>
  <c r="K151" i="18"/>
  <c r="K167" i="18"/>
  <c r="K12" i="18"/>
  <c r="K28" i="18"/>
  <c r="K44" i="18"/>
  <c r="K60" i="18"/>
  <c r="K76" i="18"/>
  <c r="K92" i="18"/>
  <c r="K108" i="18"/>
  <c r="K124" i="18"/>
  <c r="K140" i="18"/>
  <c r="K156" i="18"/>
  <c r="K172" i="18"/>
  <c r="K188" i="18"/>
  <c r="K204" i="18"/>
  <c r="K220" i="18"/>
  <c r="K236" i="18"/>
  <c r="K252" i="18"/>
  <c r="K268" i="18"/>
  <c r="K284" i="18"/>
  <c r="K300" i="18"/>
  <c r="K316" i="18"/>
  <c r="K332" i="18"/>
  <c r="K177" i="18"/>
  <c r="K193" i="18"/>
  <c r="K209" i="18"/>
  <c r="K225" i="18"/>
  <c r="K241" i="18"/>
  <c r="K257" i="18"/>
  <c r="K273" i="18"/>
  <c r="K289" i="18"/>
  <c r="K305" i="18"/>
  <c r="K321" i="18"/>
  <c r="K337" i="18"/>
  <c r="K347" i="18"/>
  <c r="K139" i="18"/>
  <c r="K336" i="18"/>
  <c r="K261" i="18"/>
  <c r="K293" i="18"/>
  <c r="K341" i="18"/>
  <c r="K9" i="18"/>
  <c r="K25" i="18"/>
  <c r="K41" i="18"/>
  <c r="K57" i="18"/>
  <c r="K73" i="18"/>
  <c r="K89" i="18"/>
  <c r="K105" i="18"/>
  <c r="K121" i="18"/>
  <c r="K137" i="18"/>
  <c r="K153" i="18"/>
  <c r="K169" i="18"/>
  <c r="K14" i="18"/>
  <c r="K30" i="18"/>
  <c r="K46" i="18"/>
  <c r="K62" i="18"/>
  <c r="K78" i="18"/>
  <c r="K94" i="18"/>
  <c r="K110" i="18"/>
  <c r="K126" i="18"/>
  <c r="K142" i="18"/>
  <c r="K158" i="18"/>
  <c r="K174" i="18"/>
  <c r="K190" i="18"/>
  <c r="K206" i="18"/>
  <c r="K222" i="18"/>
  <c r="K238" i="18"/>
  <c r="K254" i="18"/>
  <c r="K270" i="18"/>
  <c r="K286" i="18"/>
  <c r="K302" i="18"/>
  <c r="K318" i="18"/>
  <c r="K334" i="18"/>
  <c r="K179" i="18"/>
  <c r="K195" i="18"/>
  <c r="K211" i="18"/>
  <c r="K227" i="18"/>
  <c r="K243" i="18"/>
  <c r="K259" i="18"/>
  <c r="K275" i="18"/>
  <c r="K291" i="18"/>
  <c r="K307" i="18"/>
  <c r="K323" i="18"/>
  <c r="K339" i="18"/>
  <c r="K349" i="18"/>
  <c r="K123" i="18"/>
  <c r="K320" i="18"/>
  <c r="K245" i="18"/>
  <c r="K309" i="18"/>
  <c r="K351" i="18"/>
  <c r="K11" i="18"/>
  <c r="K27" i="18"/>
  <c r="K43" i="18"/>
  <c r="K59" i="18"/>
  <c r="K75" i="18"/>
  <c r="K91" i="18"/>
  <c r="K107" i="18"/>
  <c r="K155" i="18"/>
  <c r="K171" i="18"/>
  <c r="K16" i="18"/>
  <c r="K32" i="18"/>
  <c r="K48" i="18"/>
  <c r="K64" i="18"/>
  <c r="K80" i="18"/>
  <c r="K96" i="18"/>
  <c r="K112" i="18"/>
  <c r="K128" i="18"/>
  <c r="K144" i="18"/>
  <c r="K160" i="18"/>
  <c r="K176" i="18"/>
  <c r="K192" i="18"/>
  <c r="K208" i="18"/>
  <c r="K224" i="18"/>
  <c r="K240" i="18"/>
  <c r="K256" i="18"/>
  <c r="K272" i="18"/>
  <c r="K288" i="18"/>
  <c r="K304" i="18"/>
  <c r="K181" i="18"/>
  <c r="K197" i="18"/>
  <c r="K213" i="18"/>
  <c r="K229" i="18"/>
  <c r="K277" i="18"/>
  <c r="K325" i="18"/>
  <c r="K13" i="18"/>
  <c r="K29" i="18"/>
  <c r="K45" i="18"/>
  <c r="K61" i="18"/>
  <c r="K77" i="18"/>
  <c r="K93" i="18"/>
  <c r="K109" i="18"/>
  <c r="K125" i="18"/>
  <c r="K141" i="18"/>
  <c r="K157" i="18"/>
  <c r="K173" i="18"/>
  <c r="K18" i="18"/>
  <c r="K34" i="18"/>
  <c r="K50" i="18"/>
  <c r="K66" i="18"/>
  <c r="K82" i="18"/>
  <c r="K98" i="18"/>
  <c r="K114" i="18"/>
  <c r="K130" i="18"/>
  <c r="K146" i="18"/>
  <c r="K162" i="18"/>
  <c r="K178" i="18"/>
  <c r="K194" i="18"/>
  <c r="K210" i="18"/>
  <c r="K226" i="18"/>
  <c r="K242" i="18"/>
  <c r="K258" i="18"/>
  <c r="K274" i="18"/>
  <c r="K290" i="18"/>
  <c r="K306" i="18"/>
  <c r="K322" i="18"/>
  <c r="K338" i="18"/>
  <c r="K183" i="18"/>
  <c r="K199" i="18"/>
  <c r="K215" i="18"/>
  <c r="K231" i="18"/>
  <c r="K247" i="18"/>
  <c r="K263" i="18"/>
  <c r="K279" i="18"/>
  <c r="K295" i="18"/>
  <c r="K311" i="18"/>
  <c r="K327" i="18"/>
  <c r="K343" i="18"/>
  <c r="K353" i="18"/>
  <c r="K15" i="18"/>
  <c r="K31" i="18"/>
  <c r="K47" i="18"/>
  <c r="K63" i="18"/>
  <c r="K79" i="18"/>
  <c r="K95" i="18"/>
  <c r="K111" i="18"/>
  <c r="K127" i="18"/>
  <c r="K143" i="18"/>
  <c r="K159" i="18"/>
  <c r="K175" i="18"/>
  <c r="K20" i="18"/>
  <c r="K36" i="18"/>
  <c r="K52" i="18"/>
  <c r="K68" i="18"/>
  <c r="K84" i="18"/>
  <c r="K100" i="18"/>
  <c r="K116" i="18"/>
  <c r="K132" i="18"/>
  <c r="K148" i="18"/>
  <c r="K164" i="18"/>
  <c r="K180" i="18"/>
  <c r="K196" i="18"/>
  <c r="K212" i="18"/>
  <c r="K228" i="18"/>
  <c r="K244" i="18"/>
  <c r="K260" i="18"/>
  <c r="K276" i="18"/>
  <c r="K292" i="18"/>
  <c r="K308" i="18"/>
  <c r="K324" i="18"/>
  <c r="K340" i="18"/>
  <c r="K185" i="18"/>
  <c r="K201" i="18"/>
  <c r="K217" i="18"/>
  <c r="K233" i="18"/>
  <c r="K249" i="18"/>
  <c r="K265" i="18"/>
  <c r="K281" i="18"/>
  <c r="K297" i="18"/>
  <c r="K313" i="18"/>
  <c r="K329" i="18"/>
  <c r="K345" i="18"/>
  <c r="K163" i="18"/>
  <c r="K312" i="18"/>
  <c r="K237" i="18"/>
  <c r="K285" i="18"/>
  <c r="K350" i="18"/>
  <c r="K335" i="18"/>
  <c r="K303" i="18"/>
  <c r="K319" i="18"/>
  <c r="K352" i="18"/>
  <c r="P347" i="18"/>
  <c r="P339" i="18"/>
  <c r="P331" i="18"/>
  <c r="P323" i="18"/>
  <c r="P315" i="18"/>
  <c r="P307" i="18"/>
  <c r="P299" i="18"/>
  <c r="P291" i="18"/>
  <c r="P283" i="18"/>
  <c r="P275" i="18"/>
  <c r="P267" i="18"/>
  <c r="P259" i="18"/>
  <c r="P251" i="18"/>
  <c r="P243" i="18"/>
  <c r="P235" i="18"/>
  <c r="P227" i="18"/>
  <c r="P219" i="18"/>
  <c r="P211" i="18"/>
  <c r="P203" i="18"/>
  <c r="P195" i="18"/>
  <c r="P187" i="18"/>
  <c r="P179" i="18"/>
  <c r="P171" i="18"/>
  <c r="P163" i="18"/>
  <c r="P155" i="18"/>
  <c r="P147" i="18"/>
  <c r="P139" i="18"/>
  <c r="P131" i="18"/>
  <c r="P123" i="18"/>
  <c r="P115" i="18"/>
  <c r="P107" i="18"/>
  <c r="P99" i="18"/>
  <c r="P91" i="18"/>
  <c r="P83" i="18"/>
  <c r="P75" i="18"/>
  <c r="P67" i="18"/>
  <c r="P59" i="18"/>
  <c r="P51" i="18"/>
  <c r="P43" i="18"/>
  <c r="P35" i="18"/>
  <c r="P27" i="18"/>
  <c r="P19" i="18"/>
  <c r="L179" i="18"/>
  <c r="L147" i="18"/>
  <c r="L115" i="18"/>
  <c r="L83" i="18"/>
  <c r="L51" i="18"/>
  <c r="L19" i="18"/>
  <c r="L328" i="18"/>
  <c r="L296" i="18"/>
  <c r="L264" i="18"/>
  <c r="L232" i="18"/>
  <c r="L200" i="18"/>
  <c r="L168" i="18"/>
  <c r="L136" i="18"/>
  <c r="L104" i="18"/>
  <c r="L72" i="18"/>
  <c r="L40" i="18"/>
  <c r="L8" i="18"/>
  <c r="L313" i="18"/>
  <c r="L281" i="18"/>
  <c r="L249" i="18"/>
  <c r="L217" i="18"/>
  <c r="L185" i="18"/>
  <c r="L153" i="18"/>
  <c r="L121" i="18"/>
  <c r="L89" i="18"/>
  <c r="L57" i="18"/>
  <c r="L25" i="18"/>
  <c r="L330" i="18"/>
  <c r="L298" i="18"/>
  <c r="L266" i="18"/>
  <c r="L234" i="18"/>
  <c r="L202" i="18"/>
  <c r="L170" i="18"/>
  <c r="L138" i="18"/>
  <c r="L106" i="18"/>
  <c r="L74" i="18"/>
  <c r="L42" i="18"/>
  <c r="Q232" i="18"/>
  <c r="Q100" i="18"/>
  <c r="Q335" i="18"/>
  <c r="Q209" i="18"/>
  <c r="Q80" i="18"/>
  <c r="Q17" i="18"/>
  <c r="Q331" i="18"/>
  <c r="Q105" i="18"/>
  <c r="Q225" i="18"/>
  <c r="Q339" i="18"/>
  <c r="Q116" i="18"/>
  <c r="Q257" i="18"/>
  <c r="Q9" i="18"/>
  <c r="Q213" i="18"/>
  <c r="Q48" i="18"/>
  <c r="Q157" i="18"/>
  <c r="Q326" i="18"/>
  <c r="Q190" i="18"/>
  <c r="Q30" i="18"/>
  <c r="Q155" i="18"/>
  <c r="Q330" i="18"/>
  <c r="Q170" i="18"/>
  <c r="Q303" i="18"/>
  <c r="Q127" i="18"/>
  <c r="O24" i="18"/>
  <c r="O111" i="18"/>
  <c r="O79" i="18"/>
  <c r="O47" i="18"/>
  <c r="F24" i="8"/>
  <c r="D24" i="8" s="1"/>
  <c r="G61" i="8"/>
  <c r="K61" i="8" s="1"/>
  <c r="L61" i="8" s="1"/>
  <c r="F61" i="8" s="1"/>
  <c r="D61" i="8" s="1"/>
  <c r="G345" i="8"/>
  <c r="K345" i="8" s="1"/>
  <c r="L345" i="8" s="1"/>
  <c r="F345" i="8" s="1"/>
  <c r="D345" i="8" s="1"/>
  <c r="G335" i="8"/>
  <c r="K335" i="8" s="1"/>
  <c r="L335" i="8" s="1"/>
  <c r="F335" i="8" s="1"/>
  <c r="D335" i="8" s="1"/>
  <c r="G336" i="8"/>
  <c r="K336" i="8" s="1"/>
  <c r="L336" i="8" s="1"/>
  <c r="F336" i="8" s="1"/>
  <c r="D336" i="8" s="1"/>
  <c r="G339" i="8"/>
  <c r="K339" i="8" s="1"/>
  <c r="G63" i="8"/>
  <c r="K63" i="8" s="1"/>
  <c r="L63" i="8" s="1"/>
  <c r="F63" i="8" s="1"/>
  <c r="D63" i="8" s="1"/>
  <c r="F336" i="9"/>
  <c r="I333" i="8" s="1"/>
  <c r="I334" i="8"/>
  <c r="G334" i="8" s="1"/>
  <c r="K334" i="8" s="1"/>
  <c r="L334" i="8" s="1"/>
  <c r="F334" i="8" s="1"/>
  <c r="D334" i="8" s="1"/>
  <c r="G64" i="8"/>
  <c r="K64" i="8" s="1"/>
  <c r="L64" i="8" s="1"/>
  <c r="F64" i="8" s="1"/>
  <c r="D64" i="8" s="1"/>
  <c r="E336" i="9"/>
  <c r="H333" i="8" s="1"/>
  <c r="L57" i="8"/>
  <c r="F57" i="8" s="1"/>
  <c r="D57" i="8" s="1"/>
  <c r="G67" i="8"/>
  <c r="L67" i="8" s="1"/>
  <c r="G62" i="8"/>
  <c r="K62" i="8" s="1"/>
  <c r="L62" i="8" s="1"/>
  <c r="F62" i="8" s="1"/>
  <c r="D62" i="8" s="1"/>
  <c r="D68" i="8"/>
  <c r="G68" i="8"/>
  <c r="G69" i="8"/>
  <c r="L69" i="8" s="1"/>
  <c r="G71" i="8"/>
  <c r="L71" i="8" s="1"/>
  <c r="G70" i="8"/>
  <c r="L70" i="8" s="1"/>
  <c r="K67" i="8"/>
  <c r="F67" i="8" s="1"/>
  <c r="D67" i="8" s="1"/>
  <c r="G66" i="8"/>
  <c r="L66" i="8" s="1"/>
  <c r="C61" i="9"/>
  <c r="E58" i="8" s="1"/>
  <c r="C56" i="9"/>
  <c r="E53" i="8" s="1"/>
  <c r="F56" i="9"/>
  <c r="I53" i="8" s="1"/>
  <c r="E56" i="9"/>
  <c r="H53" i="8" s="1"/>
  <c r="C53" i="9"/>
  <c r="E50" i="8" s="1"/>
  <c r="C54" i="9"/>
  <c r="E51" i="8" s="1"/>
  <c r="C52" i="9"/>
  <c r="E49" i="8" s="1"/>
  <c r="C50" i="9"/>
  <c r="E47" i="8" s="1"/>
  <c r="C51" i="9"/>
  <c r="E48" i="8" s="1"/>
  <c r="E53" i="9"/>
  <c r="H50" i="8" s="1"/>
  <c r="F53" i="9"/>
  <c r="I50" i="8" s="1"/>
  <c r="E54" i="9"/>
  <c r="H51" i="8" s="1"/>
  <c r="F54" i="9"/>
  <c r="I51" i="8" s="1"/>
  <c r="F52" i="9"/>
  <c r="I49" i="8" s="1"/>
  <c r="E52" i="9"/>
  <c r="H49" i="8" s="1"/>
  <c r="F50" i="9"/>
  <c r="I47" i="8" s="1"/>
  <c r="E50" i="9"/>
  <c r="H47" i="8" s="1"/>
  <c r="F51" i="9"/>
  <c r="I48" i="8" s="1"/>
  <c r="E51" i="9"/>
  <c r="H48" i="8" s="1"/>
  <c r="C44" i="9"/>
  <c r="E41" i="8" s="1"/>
  <c r="C47" i="9"/>
  <c r="E44" i="8" s="1"/>
  <c r="C45" i="9"/>
  <c r="E42" i="8" s="1"/>
  <c r="C48" i="9"/>
  <c r="E45" i="8" s="1"/>
  <c r="C46" i="9"/>
  <c r="E43" i="8" s="1"/>
  <c r="C43" i="9"/>
  <c r="E40" i="8" s="1"/>
  <c r="E44" i="9"/>
  <c r="H41" i="8" s="1"/>
  <c r="F44" i="9"/>
  <c r="I41" i="8" s="1"/>
  <c r="E47" i="9"/>
  <c r="H44" i="8" s="1"/>
  <c r="F47" i="9"/>
  <c r="I44" i="8" s="1"/>
  <c r="E45" i="9"/>
  <c r="H42" i="8" s="1"/>
  <c r="F45" i="9"/>
  <c r="I42" i="8" s="1"/>
  <c r="E48" i="9"/>
  <c r="H45" i="8" s="1"/>
  <c r="F48" i="9"/>
  <c r="I45" i="8" s="1"/>
  <c r="F46" i="9"/>
  <c r="I43" i="8" s="1"/>
  <c r="E46" i="9"/>
  <c r="H43" i="8" s="1"/>
  <c r="F43" i="9"/>
  <c r="I40" i="8" s="1"/>
  <c r="E43" i="9"/>
  <c r="H40" i="8" s="1"/>
  <c r="C41" i="9"/>
  <c r="E38" i="8" s="1"/>
  <c r="C40" i="9"/>
  <c r="E37" i="8" s="1"/>
  <c r="C39" i="9"/>
  <c r="E36" i="8" s="1"/>
  <c r="E41" i="9"/>
  <c r="H38" i="8" s="1"/>
  <c r="F41" i="9"/>
  <c r="I38" i="8" s="1"/>
  <c r="F40" i="9"/>
  <c r="I37" i="8" s="1"/>
  <c r="E40" i="9"/>
  <c r="H37" i="8" s="1"/>
  <c r="F39" i="9"/>
  <c r="I36" i="8" s="1"/>
  <c r="E39" i="9"/>
  <c r="H36" i="8" s="1"/>
  <c r="C36" i="9"/>
  <c r="E33" i="8" s="1"/>
  <c r="C37" i="9"/>
  <c r="E34" i="8" s="1"/>
  <c r="C35" i="9"/>
  <c r="E32" i="8" s="1"/>
  <c r="C34" i="9"/>
  <c r="E31" i="8" s="1"/>
  <c r="E36" i="9"/>
  <c r="H33" i="8" s="1"/>
  <c r="F36" i="9"/>
  <c r="I33" i="8" s="1"/>
  <c r="E37" i="9"/>
  <c r="H34" i="8" s="1"/>
  <c r="F37" i="9"/>
  <c r="I34" i="8" s="1"/>
  <c r="F35" i="9"/>
  <c r="I32" i="8" s="1"/>
  <c r="E35" i="9"/>
  <c r="H32" i="8" s="1"/>
  <c r="F34" i="9"/>
  <c r="I31" i="8" s="1"/>
  <c r="E34" i="9"/>
  <c r="H31" i="8" s="1"/>
  <c r="C31" i="9"/>
  <c r="E28" i="8" s="1"/>
  <c r="C32" i="9"/>
  <c r="E29" i="8" s="1"/>
  <c r="E31" i="9"/>
  <c r="H28" i="8" s="1"/>
  <c r="F31" i="9"/>
  <c r="I28" i="8" s="1"/>
  <c r="F32" i="9"/>
  <c r="I29" i="8" s="1"/>
  <c r="E32" i="9"/>
  <c r="H29" i="8" s="1"/>
  <c r="E25" i="9"/>
  <c r="H22" i="8" s="1"/>
  <c r="F20" i="9"/>
  <c r="I17" i="8" s="1"/>
  <c r="E20" i="9"/>
  <c r="H17" i="8" s="1"/>
  <c r="D20" i="9"/>
  <c r="C20" i="9" s="1"/>
  <c r="E17" i="8" s="1"/>
  <c r="D19" i="9"/>
  <c r="E19" i="9" s="1"/>
  <c r="H16" i="8" s="1"/>
  <c r="D24" i="9"/>
  <c r="E24" i="9" s="1"/>
  <c r="H21" i="8" s="1"/>
  <c r="D23" i="9"/>
  <c r="F23" i="9" s="1"/>
  <c r="I20" i="8" s="1"/>
  <c r="D21" i="9"/>
  <c r="F21" i="9" s="1"/>
  <c r="I18" i="8" s="1"/>
  <c r="D18" i="9"/>
  <c r="E18" i="9" s="1"/>
  <c r="H15" i="8" s="1"/>
  <c r="D17" i="9"/>
  <c r="E17" i="9" s="1"/>
  <c r="H14" i="8" s="1"/>
  <c r="D16" i="9"/>
  <c r="D15" i="9"/>
  <c r="E15" i="9" s="1"/>
  <c r="H12" i="8" s="1"/>
  <c r="D13" i="9"/>
  <c r="C13" i="9" s="1"/>
  <c r="E10" i="8" s="1"/>
  <c r="D14" i="9"/>
  <c r="E14" i="9" s="1"/>
  <c r="H11" i="8" s="1"/>
  <c r="D12" i="9"/>
  <c r="F12" i="9" s="1"/>
  <c r="I9" i="8" s="1"/>
  <c r="D11" i="9"/>
  <c r="F11" i="9" s="1"/>
  <c r="I8" i="8" s="1"/>
  <c r="D10" i="9"/>
  <c r="E10" i="9" s="1"/>
  <c r="H7" i="8" s="1"/>
  <c r="D9" i="9"/>
  <c r="F9" i="9" s="1"/>
  <c r="I6" i="8" s="1"/>
  <c r="D8" i="9"/>
  <c r="F8" i="9" s="1"/>
  <c r="D99" i="8"/>
  <c r="D101" i="8"/>
  <c r="D98" i="8"/>
  <c r="V351" i="18" l="1"/>
  <c r="DB351" i="18" s="1"/>
  <c r="V350" i="18"/>
  <c r="DB350" i="18" s="1"/>
  <c r="V346" i="18"/>
  <c r="DB346" i="18" s="1"/>
  <c r="V342" i="18"/>
  <c r="DB342" i="18" s="1"/>
  <c r="V338" i="18"/>
  <c r="DB338" i="18" s="1"/>
  <c r="V348" i="18"/>
  <c r="DB348" i="18" s="1"/>
  <c r="V336" i="18"/>
  <c r="DB336" i="18" s="1"/>
  <c r="V345" i="18"/>
  <c r="DB345" i="18" s="1"/>
  <c r="V339" i="18"/>
  <c r="DB339" i="18" s="1"/>
  <c r="V334" i="18"/>
  <c r="DB334" i="18" s="1"/>
  <c r="V333" i="18"/>
  <c r="DB333" i="18" s="1"/>
  <c r="V332" i="18"/>
  <c r="DB332" i="18" s="1"/>
  <c r="V330" i="18"/>
  <c r="DB330" i="18" s="1"/>
  <c r="V335" i="18"/>
  <c r="DB335" i="18" s="1"/>
  <c r="V329" i="18"/>
  <c r="DB329" i="18" s="1"/>
  <c r="V349" i="18"/>
  <c r="DB349" i="18" s="1"/>
  <c r="V326" i="18"/>
  <c r="DB326" i="18" s="1"/>
  <c r="V323" i="18"/>
  <c r="DB323" i="18" s="1"/>
  <c r="V322" i="18"/>
  <c r="DB322" i="18" s="1"/>
  <c r="V319" i="18"/>
  <c r="DB319" i="18" s="1"/>
  <c r="V352" i="18"/>
  <c r="DB352" i="18" s="1"/>
  <c r="V314" i="18"/>
  <c r="DB314" i="18" s="1"/>
  <c r="V302" i="18"/>
  <c r="DB302" i="18" s="1"/>
  <c r="V320" i="18"/>
  <c r="DB320" i="18" s="1"/>
  <c r="V303" i="18"/>
  <c r="DB303" i="18" s="1"/>
  <c r="V301" i="18"/>
  <c r="DB301" i="18" s="1"/>
  <c r="V300" i="18"/>
  <c r="DB300" i="18" s="1"/>
  <c r="V318" i="18"/>
  <c r="DB318" i="18" s="1"/>
  <c r="V317" i="18"/>
  <c r="DB317" i="18" s="1"/>
  <c r="V313" i="18"/>
  <c r="DB313" i="18" s="1"/>
  <c r="V316" i="18"/>
  <c r="DB316" i="18" s="1"/>
  <c r="V307" i="18"/>
  <c r="DB307" i="18" s="1"/>
  <c r="V304" i="18"/>
  <c r="DB304" i="18" s="1"/>
  <c r="V297" i="18"/>
  <c r="DB297" i="18" s="1"/>
  <c r="V298" i="18"/>
  <c r="DB298" i="18" s="1"/>
  <c r="V294" i="18"/>
  <c r="DB294" i="18" s="1"/>
  <c r="V310" i="18"/>
  <c r="DB310" i="18" s="1"/>
  <c r="V306" i="18"/>
  <c r="DB306" i="18" s="1"/>
  <c r="V291" i="18"/>
  <c r="DB291" i="18" s="1"/>
  <c r="V285" i="18"/>
  <c r="DB285" i="18" s="1"/>
  <c r="V274" i="18"/>
  <c r="DB274" i="18" s="1"/>
  <c r="V265" i="18"/>
  <c r="DB265" i="18" s="1"/>
  <c r="V288" i="18"/>
  <c r="DB288" i="18" s="1"/>
  <c r="V278" i="18"/>
  <c r="DB278" i="18" s="1"/>
  <c r="V272" i="18"/>
  <c r="DB272" i="18" s="1"/>
  <c r="V286" i="18"/>
  <c r="DB286" i="18" s="1"/>
  <c r="V282" i="18"/>
  <c r="DB282" i="18" s="1"/>
  <c r="V287" i="18"/>
  <c r="DB287" i="18" s="1"/>
  <c r="V269" i="18"/>
  <c r="DB269" i="18" s="1"/>
  <c r="V270" i="18"/>
  <c r="DB270" i="18" s="1"/>
  <c r="V290" i="18"/>
  <c r="DB290" i="18" s="1"/>
  <c r="V275" i="18"/>
  <c r="DB275" i="18" s="1"/>
  <c r="V271" i="18"/>
  <c r="DB271" i="18" s="1"/>
  <c r="V284" i="18"/>
  <c r="DB284" i="18" s="1"/>
  <c r="V281" i="18"/>
  <c r="DB281" i="18" s="1"/>
  <c r="V258" i="18"/>
  <c r="DB258" i="18" s="1"/>
  <c r="V250" i="18"/>
  <c r="DB250" i="18" s="1"/>
  <c r="V243" i="18"/>
  <c r="DB243" i="18" s="1"/>
  <c r="V266" i="18"/>
  <c r="DB266" i="18" s="1"/>
  <c r="V252" i="18"/>
  <c r="DB252" i="18" s="1"/>
  <c r="V242" i="18"/>
  <c r="DB242" i="18" s="1"/>
  <c r="V239" i="18"/>
  <c r="DB239" i="18" s="1"/>
  <c r="V262" i="18"/>
  <c r="DB262" i="18" s="1"/>
  <c r="V255" i="18"/>
  <c r="DB255" i="18" s="1"/>
  <c r="V259" i="18"/>
  <c r="DB259" i="18" s="1"/>
  <c r="V256" i="18"/>
  <c r="DB256" i="18" s="1"/>
  <c r="V253" i="18"/>
  <c r="DB253" i="18" s="1"/>
  <c r="V236" i="18"/>
  <c r="DB236" i="18" s="1"/>
  <c r="V234" i="18"/>
  <c r="DB234" i="18" s="1"/>
  <c r="V246" i="18"/>
  <c r="DB246" i="18" s="1"/>
  <c r="V254" i="18"/>
  <c r="DB254" i="18" s="1"/>
  <c r="V240" i="18"/>
  <c r="DB240" i="18" s="1"/>
  <c r="V268" i="18"/>
  <c r="DB268" i="18" s="1"/>
  <c r="V233" i="18"/>
  <c r="DB233" i="18" s="1"/>
  <c r="V249" i="18"/>
  <c r="DB249" i="18" s="1"/>
  <c r="V238" i="18"/>
  <c r="DB238" i="18" s="1"/>
  <c r="V202" i="18"/>
  <c r="DB202" i="18" s="1"/>
  <c r="V221" i="18"/>
  <c r="DB221" i="18" s="1"/>
  <c r="V214" i="18"/>
  <c r="DB214" i="18" s="1"/>
  <c r="V209" i="18"/>
  <c r="DB209" i="18" s="1"/>
  <c r="V193" i="18"/>
  <c r="DB193" i="18" s="1"/>
  <c r="V224" i="18"/>
  <c r="DB224" i="18" s="1"/>
  <c r="V198" i="18"/>
  <c r="DB198" i="18" s="1"/>
  <c r="V227" i="18"/>
  <c r="DB227" i="18" s="1"/>
  <c r="V217" i="18"/>
  <c r="DB217" i="18" s="1"/>
  <c r="V205" i="18"/>
  <c r="DB205" i="18" s="1"/>
  <c r="V226" i="18"/>
  <c r="DB226" i="18" s="1"/>
  <c r="V222" i="18"/>
  <c r="DB222" i="18" s="1"/>
  <c r="V210" i="18"/>
  <c r="DB210" i="18" s="1"/>
  <c r="V237" i="18"/>
  <c r="DB237" i="18" s="1"/>
  <c r="V201" i="18"/>
  <c r="DB201" i="18" s="1"/>
  <c r="V230" i="18"/>
  <c r="DB230" i="18" s="1"/>
  <c r="V218" i="18"/>
  <c r="DB218" i="18" s="1"/>
  <c r="V213" i="18"/>
  <c r="DB213" i="18" s="1"/>
  <c r="V206" i="18"/>
  <c r="DB206" i="18" s="1"/>
  <c r="V190" i="18"/>
  <c r="DB190" i="18" s="1"/>
  <c r="V185" i="18"/>
  <c r="DB185" i="18" s="1"/>
  <c r="V178" i="18"/>
  <c r="DB178" i="18" s="1"/>
  <c r="V150" i="18"/>
  <c r="DB150" i="18" s="1"/>
  <c r="V169" i="18"/>
  <c r="DB169" i="18" s="1"/>
  <c r="V162" i="18"/>
  <c r="DB162" i="18" s="1"/>
  <c r="V157" i="18"/>
  <c r="DB157" i="18" s="1"/>
  <c r="V174" i="18"/>
  <c r="DB174" i="18" s="1"/>
  <c r="V146" i="18"/>
  <c r="DB146" i="18" s="1"/>
  <c r="V194" i="18"/>
  <c r="DB194" i="18" s="1"/>
  <c r="V186" i="18"/>
  <c r="DB186" i="18" s="1"/>
  <c r="V181" i="18"/>
  <c r="DB181" i="18" s="1"/>
  <c r="V153" i="18"/>
  <c r="DB153" i="18" s="1"/>
  <c r="V170" i="18"/>
  <c r="DB170" i="18" s="1"/>
  <c r="V165" i="18"/>
  <c r="DB165" i="18" s="1"/>
  <c r="V158" i="18"/>
  <c r="DB158" i="18" s="1"/>
  <c r="V177" i="18"/>
  <c r="DB177" i="18" s="1"/>
  <c r="V149" i="18"/>
  <c r="DB149" i="18" s="1"/>
  <c r="V197" i="18"/>
  <c r="DB197" i="18" s="1"/>
  <c r="V189" i="18"/>
  <c r="DB189" i="18" s="1"/>
  <c r="V182" i="18"/>
  <c r="DB182" i="18" s="1"/>
  <c r="V161" i="18"/>
  <c r="DB161" i="18" s="1"/>
  <c r="V154" i="18"/>
  <c r="DB154" i="18" s="1"/>
  <c r="V173" i="18"/>
  <c r="DB173" i="18" s="1"/>
  <c r="V166" i="18"/>
  <c r="DB166" i="18" s="1"/>
  <c r="V137" i="18"/>
  <c r="DB137" i="18" s="1"/>
  <c r="V114" i="18"/>
  <c r="DB114" i="18" s="1"/>
  <c r="V142" i="18"/>
  <c r="DB142" i="18" s="1"/>
  <c r="V126" i="18"/>
  <c r="DB126" i="18" s="1"/>
  <c r="V121" i="18"/>
  <c r="DB121" i="18" s="1"/>
  <c r="V105" i="18"/>
  <c r="DB105" i="18" s="1"/>
  <c r="V133" i="18"/>
  <c r="DB133" i="18" s="1"/>
  <c r="V110" i="18"/>
  <c r="DB110" i="18" s="1"/>
  <c r="V145" i="18"/>
  <c r="DB145" i="18" s="1"/>
  <c r="V138" i="18"/>
  <c r="DB138" i="18" s="1"/>
  <c r="V117" i="18"/>
  <c r="DB117" i="18" s="1"/>
  <c r="V101" i="18"/>
  <c r="DB101" i="18" s="1"/>
  <c r="V129" i="18"/>
  <c r="DB129" i="18" s="1"/>
  <c r="V122" i="18"/>
  <c r="DB122" i="18" s="1"/>
  <c r="V106" i="18"/>
  <c r="DB106" i="18" s="1"/>
  <c r="V134" i="18"/>
  <c r="DB134" i="18" s="1"/>
  <c r="V113" i="18"/>
  <c r="DB113" i="18" s="1"/>
  <c r="V141" i="18"/>
  <c r="DB141" i="18" s="1"/>
  <c r="V125" i="18"/>
  <c r="DB125" i="18" s="1"/>
  <c r="V118" i="18"/>
  <c r="DB118" i="18" s="1"/>
  <c r="V102" i="18"/>
  <c r="DB102" i="18" s="1"/>
  <c r="V130" i="18"/>
  <c r="DB130" i="18" s="1"/>
  <c r="V109" i="18"/>
  <c r="DB109" i="18" s="1"/>
  <c r="V86" i="18"/>
  <c r="DB86" i="18" s="1"/>
  <c r="V81" i="18"/>
  <c r="DB81" i="18" s="1"/>
  <c r="V65" i="18"/>
  <c r="DB65" i="18" s="1"/>
  <c r="V58" i="18"/>
  <c r="DB58" i="18" s="1"/>
  <c r="V94" i="18"/>
  <c r="DB94" i="18" s="1"/>
  <c r="V89" i="18"/>
  <c r="DB89" i="18" s="1"/>
  <c r="V77" i="18"/>
  <c r="DB77" i="18" s="1"/>
  <c r="V70" i="18"/>
  <c r="DB70" i="18" s="1"/>
  <c r="V82" i="18"/>
  <c r="DB82" i="18" s="1"/>
  <c r="V61" i="18"/>
  <c r="DB61" i="18" s="1"/>
  <c r="V97" i="18"/>
  <c r="DB97" i="18" s="1"/>
  <c r="V73" i="18"/>
  <c r="DB73" i="18" s="1"/>
  <c r="V66" i="18"/>
  <c r="DB66" i="18" s="1"/>
  <c r="V54" i="18"/>
  <c r="DB54" i="18" s="1"/>
  <c r="V90" i="18"/>
  <c r="DB90" i="18" s="1"/>
  <c r="V85" i="18"/>
  <c r="DB85" i="18" s="1"/>
  <c r="V78" i="18"/>
  <c r="DB78" i="18" s="1"/>
  <c r="V62" i="18"/>
  <c r="DB62" i="18" s="1"/>
  <c r="V57" i="18"/>
  <c r="DB57" i="18" s="1"/>
  <c r="V98" i="18"/>
  <c r="DB98" i="18" s="1"/>
  <c r="V93" i="18"/>
  <c r="DB93" i="18" s="1"/>
  <c r="V74" i="18"/>
  <c r="DB74" i="18" s="1"/>
  <c r="V69" i="18"/>
  <c r="DB69" i="18" s="1"/>
  <c r="V53" i="18"/>
  <c r="DB53" i="18" s="1"/>
  <c r="V45" i="18"/>
  <c r="DB45" i="18" s="1"/>
  <c r="V33" i="18"/>
  <c r="DB33" i="18" s="1"/>
  <c r="V18" i="18"/>
  <c r="DB18" i="18" s="1"/>
  <c r="V46" i="18"/>
  <c r="DB46" i="18" s="1"/>
  <c r="V38" i="18"/>
  <c r="DB38" i="18" s="1"/>
  <c r="V21" i="18"/>
  <c r="DB21" i="18" s="1"/>
  <c r="V14" i="18"/>
  <c r="DB14" i="18" s="1"/>
  <c r="V49" i="18"/>
  <c r="DB49" i="18" s="1"/>
  <c r="V41" i="18"/>
  <c r="DB41" i="18" s="1"/>
  <c r="V34" i="18"/>
  <c r="DB34" i="18" s="1"/>
  <c r="V10" i="18"/>
  <c r="DB10" i="18" s="1"/>
  <c r="V17" i="18"/>
  <c r="DB17" i="18" s="1"/>
  <c r="V50" i="18"/>
  <c r="DB50" i="18" s="1"/>
  <c r="V42" i="18"/>
  <c r="DB42" i="18" s="1"/>
  <c r="V37" i="18"/>
  <c r="DB37" i="18" s="1"/>
  <c r="V30" i="18"/>
  <c r="DB30" i="18" s="1"/>
  <c r="V25" i="18"/>
  <c r="DB25" i="18" s="1"/>
  <c r="V29" i="18"/>
  <c r="DB29" i="18" s="1"/>
  <c r="V9" i="18"/>
  <c r="DB9" i="18" s="1"/>
  <c r="V6" i="18"/>
  <c r="DB6" i="18" s="1"/>
  <c r="V26" i="18"/>
  <c r="DB26" i="18" s="1"/>
  <c r="V22" i="18"/>
  <c r="DB22" i="18" s="1"/>
  <c r="V13" i="18"/>
  <c r="DB13" i="18" s="1"/>
  <c r="V225" i="18"/>
  <c r="DB225" i="18" s="1"/>
  <c r="V247" i="18"/>
  <c r="DB247" i="18" s="1"/>
  <c r="V324" i="18"/>
  <c r="DB324" i="18" s="1"/>
  <c r="V7" i="18"/>
  <c r="DB7" i="18" s="1"/>
  <c r="V15" i="18"/>
  <c r="DB15" i="18" s="1"/>
  <c r="V23" i="18"/>
  <c r="DB23" i="18" s="1"/>
  <c r="V31" i="18"/>
  <c r="DB31" i="18" s="1"/>
  <c r="V39" i="18"/>
  <c r="DB39" i="18" s="1"/>
  <c r="V47" i="18"/>
  <c r="DB47" i="18" s="1"/>
  <c r="V55" i="18"/>
  <c r="DB55" i="18" s="1"/>
  <c r="V63" i="18"/>
  <c r="DB63" i="18" s="1"/>
  <c r="V71" i="18"/>
  <c r="DB71" i="18" s="1"/>
  <c r="V79" i="18"/>
  <c r="DB79" i="18" s="1"/>
  <c r="V87" i="18"/>
  <c r="DB87" i="18" s="1"/>
  <c r="V95" i="18"/>
  <c r="DB95" i="18" s="1"/>
  <c r="V103" i="18"/>
  <c r="DB103" i="18" s="1"/>
  <c r="V111" i="18"/>
  <c r="DB111" i="18" s="1"/>
  <c r="V119" i="18"/>
  <c r="DB119" i="18" s="1"/>
  <c r="V127" i="18"/>
  <c r="DB127" i="18" s="1"/>
  <c r="V135" i="18"/>
  <c r="DB135" i="18" s="1"/>
  <c r="V143" i="18"/>
  <c r="DB143" i="18" s="1"/>
  <c r="V151" i="18"/>
  <c r="DB151" i="18" s="1"/>
  <c r="V159" i="18"/>
  <c r="DB159" i="18" s="1"/>
  <c r="V167" i="18"/>
  <c r="DB167" i="18" s="1"/>
  <c r="V175" i="18"/>
  <c r="DB175" i="18" s="1"/>
  <c r="V183" i="18"/>
  <c r="DB183" i="18" s="1"/>
  <c r="V191" i="18"/>
  <c r="DB191" i="18" s="1"/>
  <c r="V199" i="18"/>
  <c r="DB199" i="18" s="1"/>
  <c r="V207" i="18"/>
  <c r="DB207" i="18" s="1"/>
  <c r="V215" i="18"/>
  <c r="DB215" i="18" s="1"/>
  <c r="V223" i="18"/>
  <c r="DB223" i="18" s="1"/>
  <c r="V325" i="18"/>
  <c r="DB325" i="18" s="1"/>
  <c r="V20" i="18"/>
  <c r="DB20" i="18" s="1"/>
  <c r="V36" i="18"/>
  <c r="DB36" i="18" s="1"/>
  <c r="V52" i="18"/>
  <c r="DB52" i="18" s="1"/>
  <c r="V68" i="18"/>
  <c r="DB68" i="18" s="1"/>
  <c r="V84" i="18"/>
  <c r="DB84" i="18" s="1"/>
  <c r="V100" i="18"/>
  <c r="DB100" i="18" s="1"/>
  <c r="V116" i="18"/>
  <c r="DB116" i="18" s="1"/>
  <c r="V132" i="18"/>
  <c r="DB132" i="18" s="1"/>
  <c r="V148" i="18"/>
  <c r="DB148" i="18" s="1"/>
  <c r="V164" i="18"/>
  <c r="DB164" i="18" s="1"/>
  <c r="V180" i="18"/>
  <c r="DB180" i="18" s="1"/>
  <c r="V196" i="18"/>
  <c r="DB196" i="18" s="1"/>
  <c r="V212" i="18"/>
  <c r="DB212" i="18" s="1"/>
  <c r="V241" i="18"/>
  <c r="DB241" i="18" s="1"/>
  <c r="V311" i="18"/>
  <c r="DB311" i="18" s="1"/>
  <c r="V353" i="18"/>
  <c r="DB353" i="18" s="1"/>
  <c r="V229" i="18"/>
  <c r="DB229" i="18" s="1"/>
  <c r="V264" i="18"/>
  <c r="DB264" i="18" s="1"/>
  <c r="V312" i="18"/>
  <c r="DB312" i="18" s="1"/>
  <c r="V347" i="18"/>
  <c r="DB347" i="18" s="1"/>
  <c r="V263" i="18"/>
  <c r="DB263" i="18" s="1"/>
  <c r="V276" i="18"/>
  <c r="DB276" i="18" s="1"/>
  <c r="V305" i="18"/>
  <c r="DB305" i="18" s="1"/>
  <c r="V251" i="18"/>
  <c r="DB251" i="18" s="1"/>
  <c r="V293" i="18"/>
  <c r="DB293" i="18" s="1"/>
  <c r="V8" i="18"/>
  <c r="DB8" i="18" s="1"/>
  <c r="V24" i="18"/>
  <c r="DB24" i="18" s="1"/>
  <c r="V40" i="18"/>
  <c r="DB40" i="18" s="1"/>
  <c r="V56" i="18"/>
  <c r="DB56" i="18" s="1"/>
  <c r="V72" i="18"/>
  <c r="DB72" i="18" s="1"/>
  <c r="V88" i="18"/>
  <c r="DB88" i="18" s="1"/>
  <c r="V104" i="18"/>
  <c r="DB104" i="18" s="1"/>
  <c r="V120" i="18"/>
  <c r="DB120" i="18" s="1"/>
  <c r="V136" i="18"/>
  <c r="DB136" i="18" s="1"/>
  <c r="V152" i="18"/>
  <c r="DB152" i="18" s="1"/>
  <c r="V168" i="18"/>
  <c r="DB168" i="18" s="1"/>
  <c r="V184" i="18"/>
  <c r="DB184" i="18" s="1"/>
  <c r="V200" i="18"/>
  <c r="DB200" i="18" s="1"/>
  <c r="V216" i="18"/>
  <c r="DB216" i="18" s="1"/>
  <c r="V257" i="18"/>
  <c r="DB257" i="18" s="1"/>
  <c r="V292" i="18"/>
  <c r="DB292" i="18" s="1"/>
  <c r="V327" i="18"/>
  <c r="DB327" i="18" s="1"/>
  <c r="V340" i="18"/>
  <c r="DB340" i="18" s="1"/>
  <c r="V245" i="18"/>
  <c r="DB245" i="18" s="1"/>
  <c r="V267" i="18"/>
  <c r="DB267" i="18" s="1"/>
  <c r="V280" i="18"/>
  <c r="DB280" i="18" s="1"/>
  <c r="V331" i="18"/>
  <c r="DB331" i="18" s="1"/>
  <c r="V341" i="18"/>
  <c r="DB341" i="18" s="1"/>
  <c r="V228" i="18"/>
  <c r="DB228" i="18" s="1"/>
  <c r="V321" i="18"/>
  <c r="DB321" i="18" s="1"/>
  <c r="V11" i="18"/>
  <c r="DB11" i="18" s="1"/>
  <c r="V19" i="18"/>
  <c r="DB19" i="18" s="1"/>
  <c r="V27" i="18"/>
  <c r="DB27" i="18" s="1"/>
  <c r="V35" i="18"/>
  <c r="DB35" i="18" s="1"/>
  <c r="V43" i="18"/>
  <c r="DB43" i="18" s="1"/>
  <c r="V51" i="18"/>
  <c r="DB51" i="18" s="1"/>
  <c r="V59" i="18"/>
  <c r="DB59" i="18" s="1"/>
  <c r="V67" i="18"/>
  <c r="DB67" i="18" s="1"/>
  <c r="V75" i="18"/>
  <c r="DB75" i="18" s="1"/>
  <c r="V83" i="18"/>
  <c r="DB83" i="18" s="1"/>
  <c r="V91" i="18"/>
  <c r="DB91" i="18" s="1"/>
  <c r="V99" i="18"/>
  <c r="DB99" i="18" s="1"/>
  <c r="V107" i="18"/>
  <c r="DB107" i="18" s="1"/>
  <c r="V115" i="18"/>
  <c r="DB115" i="18" s="1"/>
  <c r="V123" i="18"/>
  <c r="DB123" i="18" s="1"/>
  <c r="V131" i="18"/>
  <c r="DB131" i="18" s="1"/>
  <c r="V139" i="18"/>
  <c r="DB139" i="18" s="1"/>
  <c r="V147" i="18"/>
  <c r="DB147" i="18" s="1"/>
  <c r="V155" i="18"/>
  <c r="DB155" i="18" s="1"/>
  <c r="V163" i="18"/>
  <c r="DB163" i="18" s="1"/>
  <c r="V171" i="18"/>
  <c r="DB171" i="18" s="1"/>
  <c r="V179" i="18"/>
  <c r="DB179" i="18" s="1"/>
  <c r="V187" i="18"/>
  <c r="DB187" i="18" s="1"/>
  <c r="V195" i="18"/>
  <c r="DB195" i="18" s="1"/>
  <c r="V203" i="18"/>
  <c r="DB203" i="18" s="1"/>
  <c r="V211" i="18"/>
  <c r="DB211" i="18" s="1"/>
  <c r="V219" i="18"/>
  <c r="DB219" i="18" s="1"/>
  <c r="V315" i="18"/>
  <c r="DB315" i="18" s="1"/>
  <c r="V328" i="18"/>
  <c r="DB328" i="18" s="1"/>
  <c r="V12" i="18"/>
  <c r="DB12" i="18" s="1"/>
  <c r="V28" i="18"/>
  <c r="DB28" i="18" s="1"/>
  <c r="V44" i="18"/>
  <c r="DB44" i="18" s="1"/>
  <c r="V60" i="18"/>
  <c r="DB60" i="18" s="1"/>
  <c r="V76" i="18"/>
  <c r="DB76" i="18" s="1"/>
  <c r="V92" i="18"/>
  <c r="DB92" i="18" s="1"/>
  <c r="V108" i="18"/>
  <c r="DB108" i="18" s="1"/>
  <c r="V124" i="18"/>
  <c r="DB124" i="18" s="1"/>
  <c r="V140" i="18"/>
  <c r="DB140" i="18" s="1"/>
  <c r="V156" i="18"/>
  <c r="DB156" i="18" s="1"/>
  <c r="V172" i="18"/>
  <c r="DB172" i="18" s="1"/>
  <c r="V188" i="18"/>
  <c r="DB188" i="18" s="1"/>
  <c r="V204" i="18"/>
  <c r="DB204" i="18" s="1"/>
  <c r="V220" i="18"/>
  <c r="DB220" i="18" s="1"/>
  <c r="V244" i="18"/>
  <c r="DB244" i="18" s="1"/>
  <c r="V279" i="18"/>
  <c r="DB279" i="18" s="1"/>
  <c r="V232" i="18"/>
  <c r="DB232" i="18" s="1"/>
  <c r="V261" i="18"/>
  <c r="DB261" i="18" s="1"/>
  <c r="V299" i="18"/>
  <c r="DB299" i="18" s="1"/>
  <c r="V309" i="18"/>
  <c r="DB309" i="18" s="1"/>
  <c r="V273" i="18"/>
  <c r="DB273" i="18" s="1"/>
  <c r="V295" i="18"/>
  <c r="DB295" i="18" s="1"/>
  <c r="V308" i="18"/>
  <c r="DB308" i="18" s="1"/>
  <c r="V343" i="18"/>
  <c r="DB343" i="18" s="1"/>
  <c r="V283" i="18"/>
  <c r="DB283" i="18" s="1"/>
  <c r="V296" i="18"/>
  <c r="DB296" i="18" s="1"/>
  <c r="V16" i="18"/>
  <c r="DB16" i="18" s="1"/>
  <c r="V32" i="18"/>
  <c r="DB32" i="18" s="1"/>
  <c r="V48" i="18"/>
  <c r="DB48" i="18" s="1"/>
  <c r="V64" i="18"/>
  <c r="DB64" i="18" s="1"/>
  <c r="V80" i="18"/>
  <c r="DB80" i="18" s="1"/>
  <c r="V96" i="18"/>
  <c r="DB96" i="18" s="1"/>
  <c r="V112" i="18"/>
  <c r="DB112" i="18" s="1"/>
  <c r="V128" i="18"/>
  <c r="DB128" i="18" s="1"/>
  <c r="V144" i="18"/>
  <c r="DB144" i="18" s="1"/>
  <c r="V160" i="18"/>
  <c r="DB160" i="18" s="1"/>
  <c r="V176" i="18"/>
  <c r="DB176" i="18" s="1"/>
  <c r="V192" i="18"/>
  <c r="DB192" i="18" s="1"/>
  <c r="V208" i="18"/>
  <c r="DB208" i="18" s="1"/>
  <c r="V231" i="18"/>
  <c r="DB231" i="18" s="1"/>
  <c r="V260" i="18"/>
  <c r="DB260" i="18" s="1"/>
  <c r="V289" i="18"/>
  <c r="DB289" i="18" s="1"/>
  <c r="V337" i="18"/>
  <c r="DB337" i="18" s="1"/>
  <c r="V235" i="18"/>
  <c r="DB235" i="18" s="1"/>
  <c r="V248" i="18"/>
  <c r="DB248" i="18" s="1"/>
  <c r="V277" i="18"/>
  <c r="DB277" i="18" s="1"/>
  <c r="V344" i="18"/>
  <c r="DB344" i="18" s="1"/>
  <c r="AB349" i="18"/>
  <c r="DH349" i="18" s="1"/>
  <c r="AB350" i="18"/>
  <c r="DH350" i="18" s="1"/>
  <c r="AB346" i="18"/>
  <c r="DH346" i="18" s="1"/>
  <c r="AB342" i="18"/>
  <c r="DH342" i="18" s="1"/>
  <c r="AB333" i="18"/>
  <c r="DH333" i="18" s="1"/>
  <c r="AB326" i="18"/>
  <c r="DH326" i="18" s="1"/>
  <c r="AB339" i="18"/>
  <c r="DH339" i="18" s="1"/>
  <c r="AB352" i="18"/>
  <c r="DH352" i="18" s="1"/>
  <c r="AB348" i="18"/>
  <c r="DH348" i="18" s="1"/>
  <c r="AB338" i="18"/>
  <c r="DH338" i="18" s="1"/>
  <c r="AB334" i="18"/>
  <c r="DH334" i="18" s="1"/>
  <c r="AB330" i="18"/>
  <c r="DH330" i="18" s="1"/>
  <c r="AB332" i="18"/>
  <c r="DH332" i="18" s="1"/>
  <c r="AB320" i="18"/>
  <c r="DH320" i="18" s="1"/>
  <c r="AB315" i="18"/>
  <c r="DH315" i="18" s="1"/>
  <c r="AB318" i="18"/>
  <c r="DH318" i="18" s="1"/>
  <c r="AB331" i="18"/>
  <c r="DH331" i="18" s="1"/>
  <c r="AB322" i="18"/>
  <c r="DH322" i="18" s="1"/>
  <c r="AB317" i="18"/>
  <c r="DH317" i="18" s="1"/>
  <c r="AB336" i="18"/>
  <c r="DH336" i="18" s="1"/>
  <c r="AB314" i="18"/>
  <c r="DH314" i="18" s="1"/>
  <c r="AB300" i="18"/>
  <c r="DH300" i="18" s="1"/>
  <c r="AB298" i="18"/>
  <c r="DH298" i="18" s="1"/>
  <c r="AB302" i="18"/>
  <c r="DH302" i="18" s="1"/>
  <c r="AB313" i="18"/>
  <c r="DH313" i="18" s="1"/>
  <c r="AB301" i="18"/>
  <c r="DH301" i="18" s="1"/>
  <c r="AB306" i="18"/>
  <c r="DH306" i="18" s="1"/>
  <c r="AB310" i="18"/>
  <c r="DH310" i="18" s="1"/>
  <c r="AB294" i="18"/>
  <c r="DH294" i="18" s="1"/>
  <c r="AB304" i="18"/>
  <c r="DH304" i="18" s="1"/>
  <c r="AB286" i="18"/>
  <c r="DH286" i="18" s="1"/>
  <c r="AB282" i="18"/>
  <c r="DH282" i="18" s="1"/>
  <c r="AB288" i="18"/>
  <c r="DH288" i="18" s="1"/>
  <c r="AB270" i="18"/>
  <c r="DH270" i="18" s="1"/>
  <c r="AB266" i="18"/>
  <c r="DH266" i="18" s="1"/>
  <c r="AB283" i="18"/>
  <c r="DH283" i="18" s="1"/>
  <c r="AB269" i="18"/>
  <c r="DH269" i="18" s="1"/>
  <c r="AB290" i="18"/>
  <c r="DH290" i="18" s="1"/>
  <c r="AB274" i="18"/>
  <c r="DH274" i="18" s="1"/>
  <c r="AB258" i="18"/>
  <c r="DH258" i="18" s="1"/>
  <c r="AB285" i="18"/>
  <c r="DH285" i="18" s="1"/>
  <c r="AB265" i="18"/>
  <c r="DH265" i="18" s="1"/>
  <c r="AB281" i="18"/>
  <c r="DH281" i="18" s="1"/>
  <c r="AB278" i="18"/>
  <c r="DH278" i="18" s="1"/>
  <c r="AB272" i="18"/>
  <c r="DH272" i="18" s="1"/>
  <c r="AB299" i="18"/>
  <c r="DH299" i="18" s="1"/>
  <c r="AB256" i="18"/>
  <c r="DH256" i="18" s="1"/>
  <c r="AB246" i="18"/>
  <c r="DH246" i="18" s="1"/>
  <c r="AB254" i="18"/>
  <c r="DH254" i="18" s="1"/>
  <c r="AB253" i="18"/>
  <c r="DH253" i="18" s="1"/>
  <c r="AB251" i="18"/>
  <c r="DH251" i="18" s="1"/>
  <c r="AB240" i="18"/>
  <c r="DH240" i="18" s="1"/>
  <c r="AB233" i="18"/>
  <c r="DH233" i="18" s="1"/>
  <c r="AB267" i="18"/>
  <c r="DH267" i="18" s="1"/>
  <c r="AB238" i="18"/>
  <c r="DH238" i="18" s="1"/>
  <c r="AB250" i="18"/>
  <c r="DH250" i="18" s="1"/>
  <c r="AB249" i="18"/>
  <c r="DH249" i="18" s="1"/>
  <c r="AB242" i="18"/>
  <c r="DH242" i="18" s="1"/>
  <c r="AB262" i="18"/>
  <c r="DH262" i="18" s="1"/>
  <c r="AB237" i="18"/>
  <c r="DH237" i="18" s="1"/>
  <c r="AB234" i="18"/>
  <c r="DH234" i="18" s="1"/>
  <c r="AB235" i="18"/>
  <c r="DH235" i="18" s="1"/>
  <c r="AB230" i="18"/>
  <c r="DH230" i="18" s="1"/>
  <c r="AB226" i="18"/>
  <c r="DH226" i="18" s="1"/>
  <c r="AB222" i="18"/>
  <c r="DH222" i="18" s="1"/>
  <c r="AB217" i="18"/>
  <c r="DH217" i="18" s="1"/>
  <c r="AB205" i="18"/>
  <c r="DH205" i="18" s="1"/>
  <c r="AB210" i="18"/>
  <c r="DH210" i="18" s="1"/>
  <c r="AB201" i="18"/>
  <c r="DH201" i="18" s="1"/>
  <c r="AB218" i="18"/>
  <c r="DH218" i="18" s="1"/>
  <c r="AB213" i="18"/>
  <c r="DH213" i="18" s="1"/>
  <c r="AB206" i="18"/>
  <c r="DH206" i="18" s="1"/>
  <c r="AB190" i="18"/>
  <c r="DH190" i="18" s="1"/>
  <c r="AB202" i="18"/>
  <c r="DH202" i="18" s="1"/>
  <c r="AB221" i="18"/>
  <c r="DH221" i="18" s="1"/>
  <c r="AB214" i="18"/>
  <c r="DH214" i="18" s="1"/>
  <c r="AB209" i="18"/>
  <c r="DH209" i="18" s="1"/>
  <c r="AB193" i="18"/>
  <c r="DH193" i="18" s="1"/>
  <c r="AB224" i="18"/>
  <c r="DH224" i="18" s="1"/>
  <c r="AB198" i="18"/>
  <c r="DH198" i="18" s="1"/>
  <c r="AB170" i="18"/>
  <c r="DH170" i="18" s="1"/>
  <c r="AB165" i="18"/>
  <c r="DH165" i="18" s="1"/>
  <c r="AB158" i="18"/>
  <c r="DH158" i="18" s="1"/>
  <c r="AB194" i="18"/>
  <c r="DH194" i="18" s="1"/>
  <c r="AB177" i="18"/>
  <c r="DH177" i="18" s="1"/>
  <c r="AB149" i="18"/>
  <c r="DH149" i="18" s="1"/>
  <c r="AB182" i="18"/>
  <c r="DH182" i="18" s="1"/>
  <c r="AB161" i="18"/>
  <c r="DH161" i="18" s="1"/>
  <c r="AB154" i="18"/>
  <c r="DH154" i="18" s="1"/>
  <c r="AB173" i="18"/>
  <c r="DH173" i="18" s="1"/>
  <c r="AB166" i="18"/>
  <c r="DH166" i="18" s="1"/>
  <c r="AB189" i="18"/>
  <c r="DH189" i="18" s="1"/>
  <c r="AB185" i="18"/>
  <c r="DH185" i="18" s="1"/>
  <c r="AB178" i="18"/>
  <c r="DH178" i="18" s="1"/>
  <c r="AB150" i="18"/>
  <c r="DH150" i="18" s="1"/>
  <c r="AB197" i="18"/>
  <c r="DH197" i="18" s="1"/>
  <c r="AB169" i="18"/>
  <c r="DH169" i="18" s="1"/>
  <c r="AB162" i="18"/>
  <c r="DH162" i="18" s="1"/>
  <c r="AB157" i="18"/>
  <c r="DH157" i="18" s="1"/>
  <c r="AB174" i="18"/>
  <c r="DH174" i="18" s="1"/>
  <c r="AB146" i="18"/>
  <c r="DH146" i="18" s="1"/>
  <c r="AB186" i="18"/>
  <c r="DH186" i="18" s="1"/>
  <c r="AB181" i="18"/>
  <c r="DH181" i="18" s="1"/>
  <c r="AB153" i="18"/>
  <c r="DH153" i="18" s="1"/>
  <c r="AB129" i="18"/>
  <c r="DH129" i="18" s="1"/>
  <c r="AB122" i="18"/>
  <c r="DH122" i="18" s="1"/>
  <c r="AB106" i="18"/>
  <c r="DH106" i="18" s="1"/>
  <c r="AB134" i="18"/>
  <c r="DH134" i="18" s="1"/>
  <c r="AB113" i="18"/>
  <c r="DH113" i="18" s="1"/>
  <c r="AB141" i="18"/>
  <c r="DH141" i="18" s="1"/>
  <c r="AB125" i="18"/>
  <c r="DH125" i="18" s="1"/>
  <c r="AB118" i="18"/>
  <c r="DH118" i="18" s="1"/>
  <c r="AB102" i="18"/>
  <c r="DH102" i="18" s="1"/>
  <c r="AB130" i="18"/>
  <c r="DH130" i="18" s="1"/>
  <c r="AB109" i="18"/>
  <c r="DH109" i="18" s="1"/>
  <c r="AB137" i="18"/>
  <c r="DH137" i="18" s="1"/>
  <c r="AB114" i="18"/>
  <c r="DH114" i="18" s="1"/>
  <c r="AB142" i="18"/>
  <c r="DH142" i="18" s="1"/>
  <c r="AB126" i="18"/>
  <c r="DH126" i="18" s="1"/>
  <c r="AB121" i="18"/>
  <c r="DH121" i="18" s="1"/>
  <c r="AB105" i="18"/>
  <c r="DH105" i="18" s="1"/>
  <c r="AB133" i="18"/>
  <c r="DH133" i="18" s="1"/>
  <c r="AB110" i="18"/>
  <c r="DH110" i="18" s="1"/>
  <c r="AB145" i="18"/>
  <c r="DH145" i="18" s="1"/>
  <c r="AB138" i="18"/>
  <c r="DH138" i="18" s="1"/>
  <c r="AB117" i="18"/>
  <c r="DH117" i="18" s="1"/>
  <c r="AB101" i="18"/>
  <c r="DH101" i="18" s="1"/>
  <c r="AB97" i="18"/>
  <c r="DH97" i="18" s="1"/>
  <c r="AB73" i="18"/>
  <c r="DH73" i="18" s="1"/>
  <c r="AB66" i="18"/>
  <c r="DH66" i="18" s="1"/>
  <c r="AB54" i="18"/>
  <c r="DH54" i="18" s="1"/>
  <c r="AB90" i="18"/>
  <c r="DH90" i="18" s="1"/>
  <c r="AB85" i="18"/>
  <c r="DH85" i="18" s="1"/>
  <c r="AB78" i="18"/>
  <c r="DH78" i="18" s="1"/>
  <c r="AB62" i="18"/>
  <c r="DH62" i="18" s="1"/>
  <c r="AB57" i="18"/>
  <c r="DH57" i="18" s="1"/>
  <c r="AB98" i="18"/>
  <c r="DH98" i="18" s="1"/>
  <c r="AB93" i="18"/>
  <c r="DH93" i="18" s="1"/>
  <c r="AB74" i="18"/>
  <c r="DH74" i="18" s="1"/>
  <c r="AB69" i="18"/>
  <c r="DH69" i="18" s="1"/>
  <c r="AB86" i="18"/>
  <c r="DH86" i="18" s="1"/>
  <c r="AB81" i="18"/>
  <c r="DH81" i="18" s="1"/>
  <c r="AB65" i="18"/>
  <c r="DH65" i="18" s="1"/>
  <c r="AB58" i="18"/>
  <c r="DH58" i="18" s="1"/>
  <c r="AB53" i="18"/>
  <c r="DH53" i="18" s="1"/>
  <c r="AB94" i="18"/>
  <c r="DH94" i="18" s="1"/>
  <c r="AB89" i="18"/>
  <c r="DH89" i="18" s="1"/>
  <c r="AB77" i="18"/>
  <c r="DH77" i="18" s="1"/>
  <c r="AB70" i="18"/>
  <c r="DH70" i="18" s="1"/>
  <c r="AB82" i="18"/>
  <c r="DH82" i="18" s="1"/>
  <c r="AB61" i="18"/>
  <c r="DH61" i="18" s="1"/>
  <c r="AB49" i="18"/>
  <c r="DH49" i="18" s="1"/>
  <c r="AB10" i="18"/>
  <c r="DH10" i="18" s="1"/>
  <c r="AB50" i="18"/>
  <c r="DH50" i="18" s="1"/>
  <c r="AB42" i="18"/>
  <c r="DH42" i="18" s="1"/>
  <c r="AB37" i="18"/>
  <c r="DH37" i="18" s="1"/>
  <c r="AB30" i="18"/>
  <c r="DH30" i="18" s="1"/>
  <c r="AB25" i="18"/>
  <c r="DH25" i="18" s="1"/>
  <c r="AB45" i="18"/>
  <c r="DH45" i="18" s="1"/>
  <c r="AB33" i="18"/>
  <c r="DH33" i="18" s="1"/>
  <c r="AB18" i="18"/>
  <c r="DH18" i="18" s="1"/>
  <c r="AB46" i="18"/>
  <c r="DH46" i="18" s="1"/>
  <c r="AB38" i="18"/>
  <c r="DH38" i="18" s="1"/>
  <c r="AB26" i="18"/>
  <c r="DH26" i="18" s="1"/>
  <c r="AB21" i="18"/>
  <c r="DH21" i="18" s="1"/>
  <c r="AB14" i="18"/>
  <c r="DH14" i="18" s="1"/>
  <c r="AB29" i="18"/>
  <c r="DH29" i="18" s="1"/>
  <c r="AB9" i="18"/>
  <c r="DH9" i="18" s="1"/>
  <c r="AB17" i="18"/>
  <c r="DH17" i="18" s="1"/>
  <c r="AB22" i="18"/>
  <c r="DH22" i="18" s="1"/>
  <c r="AB13" i="18"/>
  <c r="DH13" i="18" s="1"/>
  <c r="AB41" i="18"/>
  <c r="DH41" i="18" s="1"/>
  <c r="AB34" i="18"/>
  <c r="DH34" i="18" s="1"/>
  <c r="AB6" i="18"/>
  <c r="DH6" i="18" s="1"/>
  <c r="AB261" i="18"/>
  <c r="DH261" i="18" s="1"/>
  <c r="AB312" i="18"/>
  <c r="DH312" i="18" s="1"/>
  <c r="AB252" i="18"/>
  <c r="DH252" i="18" s="1"/>
  <c r="AB291" i="18"/>
  <c r="DH291" i="18" s="1"/>
  <c r="AB307" i="18"/>
  <c r="DH307" i="18" s="1"/>
  <c r="AB311" i="18"/>
  <c r="DH311" i="18" s="1"/>
  <c r="AB327" i="18"/>
  <c r="DH327" i="18" s="1"/>
  <c r="AB15" i="18"/>
  <c r="DH15" i="18" s="1"/>
  <c r="AB31" i="18"/>
  <c r="DH31" i="18" s="1"/>
  <c r="AB47" i="18"/>
  <c r="DH47" i="18" s="1"/>
  <c r="AB63" i="18"/>
  <c r="DH63" i="18" s="1"/>
  <c r="AB79" i="18"/>
  <c r="DH79" i="18" s="1"/>
  <c r="AB95" i="18"/>
  <c r="DH95" i="18" s="1"/>
  <c r="AB111" i="18"/>
  <c r="DH111" i="18" s="1"/>
  <c r="AB127" i="18"/>
  <c r="DH127" i="18" s="1"/>
  <c r="AB143" i="18"/>
  <c r="DH143" i="18" s="1"/>
  <c r="AB159" i="18"/>
  <c r="DH159" i="18" s="1"/>
  <c r="AB175" i="18"/>
  <c r="DH175" i="18" s="1"/>
  <c r="AB191" i="18"/>
  <c r="DH191" i="18" s="1"/>
  <c r="AB207" i="18"/>
  <c r="DH207" i="18" s="1"/>
  <c r="AB223" i="18"/>
  <c r="DH223" i="18" s="1"/>
  <c r="AB309" i="18"/>
  <c r="DH309" i="18" s="1"/>
  <c r="AB341" i="18"/>
  <c r="DH341" i="18" s="1"/>
  <c r="AB264" i="18"/>
  <c r="DH264" i="18" s="1"/>
  <c r="AB329" i="18"/>
  <c r="DH329" i="18" s="1"/>
  <c r="AB323" i="18"/>
  <c r="DH323" i="18" s="1"/>
  <c r="AB289" i="18"/>
  <c r="DH289" i="18" s="1"/>
  <c r="AB343" i="18"/>
  <c r="DH343" i="18" s="1"/>
  <c r="AB229" i="18"/>
  <c r="DH229" i="18" s="1"/>
  <c r="AB328" i="18"/>
  <c r="DH328" i="18" s="1"/>
  <c r="AB12" i="18"/>
  <c r="DH12" i="18" s="1"/>
  <c r="AB20" i="18"/>
  <c r="DH20" i="18" s="1"/>
  <c r="AB28" i="18"/>
  <c r="DH28" i="18" s="1"/>
  <c r="AB36" i="18"/>
  <c r="DH36" i="18" s="1"/>
  <c r="AB44" i="18"/>
  <c r="DH44" i="18" s="1"/>
  <c r="AB52" i="18"/>
  <c r="DH52" i="18" s="1"/>
  <c r="AB60" i="18"/>
  <c r="DH60" i="18" s="1"/>
  <c r="AB68" i="18"/>
  <c r="DH68" i="18" s="1"/>
  <c r="AB76" i="18"/>
  <c r="DH76" i="18" s="1"/>
  <c r="AB84" i="18"/>
  <c r="DH84" i="18" s="1"/>
  <c r="AB92" i="18"/>
  <c r="DH92" i="18" s="1"/>
  <c r="AB100" i="18"/>
  <c r="DH100" i="18" s="1"/>
  <c r="AB108" i="18"/>
  <c r="DH108" i="18" s="1"/>
  <c r="AB116" i="18"/>
  <c r="DH116" i="18" s="1"/>
  <c r="AB124" i="18"/>
  <c r="DH124" i="18" s="1"/>
  <c r="AB132" i="18"/>
  <c r="DH132" i="18" s="1"/>
  <c r="AB140" i="18"/>
  <c r="DH140" i="18" s="1"/>
  <c r="AB148" i="18"/>
  <c r="DH148" i="18" s="1"/>
  <c r="AB156" i="18"/>
  <c r="DH156" i="18" s="1"/>
  <c r="AB164" i="18"/>
  <c r="DH164" i="18" s="1"/>
  <c r="AB172" i="18"/>
  <c r="DH172" i="18" s="1"/>
  <c r="AB180" i="18"/>
  <c r="DH180" i="18" s="1"/>
  <c r="AB188" i="18"/>
  <c r="DH188" i="18" s="1"/>
  <c r="AB196" i="18"/>
  <c r="DH196" i="18" s="1"/>
  <c r="AB204" i="18"/>
  <c r="DH204" i="18" s="1"/>
  <c r="AB212" i="18"/>
  <c r="DH212" i="18" s="1"/>
  <c r="AB220" i="18"/>
  <c r="DH220" i="18" s="1"/>
  <c r="AB287" i="18"/>
  <c r="DH287" i="18" s="1"/>
  <c r="AB351" i="18"/>
  <c r="DH351" i="18" s="1"/>
  <c r="AB268" i="18"/>
  <c r="DH268" i="18" s="1"/>
  <c r="AB243" i="18"/>
  <c r="DH243" i="18" s="1"/>
  <c r="AB275" i="18"/>
  <c r="DH275" i="18" s="1"/>
  <c r="AB279" i="18"/>
  <c r="DH279" i="18" s="1"/>
  <c r="AB321" i="18"/>
  <c r="DH321" i="18" s="1"/>
  <c r="AB353" i="18"/>
  <c r="DH353" i="18" s="1"/>
  <c r="AB228" i="18"/>
  <c r="DH228" i="18" s="1"/>
  <c r="AB260" i="18"/>
  <c r="DH260" i="18" s="1"/>
  <c r="AB292" i="18"/>
  <c r="DH292" i="18" s="1"/>
  <c r="AB324" i="18"/>
  <c r="DH324" i="18" s="1"/>
  <c r="AB11" i="18"/>
  <c r="DH11" i="18" s="1"/>
  <c r="AB27" i="18"/>
  <c r="DH27" i="18" s="1"/>
  <c r="AB43" i="18"/>
  <c r="DH43" i="18" s="1"/>
  <c r="AB59" i="18"/>
  <c r="DH59" i="18" s="1"/>
  <c r="AB75" i="18"/>
  <c r="DH75" i="18" s="1"/>
  <c r="AB91" i="18"/>
  <c r="DH91" i="18" s="1"/>
  <c r="AB107" i="18"/>
  <c r="DH107" i="18" s="1"/>
  <c r="AB123" i="18"/>
  <c r="DH123" i="18" s="1"/>
  <c r="AB139" i="18"/>
  <c r="DH139" i="18" s="1"/>
  <c r="AB155" i="18"/>
  <c r="DH155" i="18" s="1"/>
  <c r="AB171" i="18"/>
  <c r="DH171" i="18" s="1"/>
  <c r="AB187" i="18"/>
  <c r="DH187" i="18" s="1"/>
  <c r="AB203" i="18"/>
  <c r="DH203" i="18" s="1"/>
  <c r="AB219" i="18"/>
  <c r="DH219" i="18" s="1"/>
  <c r="AB277" i="18"/>
  <c r="DH277" i="18" s="1"/>
  <c r="AB347" i="18"/>
  <c r="DH347" i="18" s="1"/>
  <c r="AB239" i="18"/>
  <c r="DH239" i="18" s="1"/>
  <c r="AB345" i="18"/>
  <c r="DH345" i="18" s="1"/>
  <c r="AB316" i="18"/>
  <c r="DH316" i="18" s="1"/>
  <c r="AB257" i="18"/>
  <c r="DH257" i="18" s="1"/>
  <c r="AB325" i="18"/>
  <c r="DH325" i="18" s="1"/>
  <c r="AB280" i="18"/>
  <c r="DH280" i="18" s="1"/>
  <c r="AB255" i="18"/>
  <c r="DH255" i="18" s="1"/>
  <c r="AB271" i="18"/>
  <c r="DH271" i="18" s="1"/>
  <c r="AB303" i="18"/>
  <c r="DH303" i="18" s="1"/>
  <c r="AB227" i="18"/>
  <c r="DH227" i="18" s="1"/>
  <c r="AB241" i="18"/>
  <c r="DH241" i="18" s="1"/>
  <c r="AB247" i="18"/>
  <c r="DH247" i="18" s="1"/>
  <c r="AB305" i="18"/>
  <c r="DH305" i="18" s="1"/>
  <c r="AB7" i="18"/>
  <c r="DH7" i="18" s="1"/>
  <c r="AB23" i="18"/>
  <c r="DH23" i="18" s="1"/>
  <c r="AB39" i="18"/>
  <c r="DH39" i="18" s="1"/>
  <c r="AB55" i="18"/>
  <c r="DH55" i="18" s="1"/>
  <c r="AB71" i="18"/>
  <c r="DH71" i="18" s="1"/>
  <c r="AB87" i="18"/>
  <c r="DH87" i="18" s="1"/>
  <c r="AB103" i="18"/>
  <c r="DH103" i="18" s="1"/>
  <c r="AB119" i="18"/>
  <c r="DH119" i="18" s="1"/>
  <c r="AB135" i="18"/>
  <c r="DH135" i="18" s="1"/>
  <c r="AB151" i="18"/>
  <c r="DH151" i="18" s="1"/>
  <c r="AB167" i="18"/>
  <c r="DH167" i="18" s="1"/>
  <c r="AB183" i="18"/>
  <c r="DH183" i="18" s="1"/>
  <c r="AB199" i="18"/>
  <c r="DH199" i="18" s="1"/>
  <c r="AB215" i="18"/>
  <c r="DH215" i="18" s="1"/>
  <c r="AB245" i="18"/>
  <c r="DH245" i="18" s="1"/>
  <c r="AB296" i="18"/>
  <c r="DH296" i="18" s="1"/>
  <c r="AB344" i="18"/>
  <c r="DH344" i="18" s="1"/>
  <c r="AB319" i="18"/>
  <c r="DH319" i="18" s="1"/>
  <c r="AB284" i="18"/>
  <c r="DH284" i="18" s="1"/>
  <c r="AB225" i="18"/>
  <c r="DH225" i="18" s="1"/>
  <c r="AB231" i="18"/>
  <c r="DH231" i="18" s="1"/>
  <c r="AB295" i="18"/>
  <c r="DH295" i="18" s="1"/>
  <c r="AB337" i="18"/>
  <c r="DH337" i="18" s="1"/>
  <c r="AB293" i="18"/>
  <c r="DH293" i="18" s="1"/>
  <c r="AB232" i="18"/>
  <c r="DH232" i="18" s="1"/>
  <c r="AB8" i="18"/>
  <c r="DH8" i="18" s="1"/>
  <c r="AB16" i="18"/>
  <c r="DH16" i="18" s="1"/>
  <c r="AB24" i="18"/>
  <c r="DH24" i="18" s="1"/>
  <c r="AB32" i="18"/>
  <c r="DH32" i="18" s="1"/>
  <c r="AB40" i="18"/>
  <c r="DH40" i="18" s="1"/>
  <c r="AB48" i="18"/>
  <c r="DH48" i="18" s="1"/>
  <c r="AB56" i="18"/>
  <c r="DH56" i="18" s="1"/>
  <c r="AB64" i="18"/>
  <c r="DH64" i="18" s="1"/>
  <c r="AB72" i="18"/>
  <c r="DH72" i="18" s="1"/>
  <c r="AB80" i="18"/>
  <c r="DH80" i="18" s="1"/>
  <c r="AB88" i="18"/>
  <c r="DH88" i="18" s="1"/>
  <c r="AB96" i="18"/>
  <c r="DH96" i="18" s="1"/>
  <c r="AB104" i="18"/>
  <c r="DH104" i="18" s="1"/>
  <c r="AB112" i="18"/>
  <c r="DH112" i="18" s="1"/>
  <c r="AB120" i="18"/>
  <c r="DH120" i="18" s="1"/>
  <c r="AB128" i="18"/>
  <c r="DH128" i="18" s="1"/>
  <c r="AB136" i="18"/>
  <c r="DH136" i="18" s="1"/>
  <c r="AB144" i="18"/>
  <c r="DH144" i="18" s="1"/>
  <c r="AB152" i="18"/>
  <c r="DH152" i="18" s="1"/>
  <c r="AB160" i="18"/>
  <c r="DH160" i="18" s="1"/>
  <c r="AB168" i="18"/>
  <c r="DH168" i="18" s="1"/>
  <c r="AB176" i="18"/>
  <c r="DH176" i="18" s="1"/>
  <c r="AB184" i="18"/>
  <c r="DH184" i="18" s="1"/>
  <c r="AB192" i="18"/>
  <c r="DH192" i="18" s="1"/>
  <c r="AB200" i="18"/>
  <c r="DH200" i="18" s="1"/>
  <c r="AB208" i="18"/>
  <c r="DH208" i="18" s="1"/>
  <c r="AB216" i="18"/>
  <c r="DH216" i="18" s="1"/>
  <c r="AB297" i="18"/>
  <c r="DH297" i="18" s="1"/>
  <c r="AB236" i="18"/>
  <c r="DH236" i="18" s="1"/>
  <c r="AB259" i="18"/>
  <c r="DH259" i="18" s="1"/>
  <c r="AB273" i="18"/>
  <c r="DH273" i="18" s="1"/>
  <c r="AB244" i="18"/>
  <c r="DH244" i="18" s="1"/>
  <c r="AB276" i="18"/>
  <c r="DH276" i="18" s="1"/>
  <c r="AB308" i="18"/>
  <c r="DH308" i="18" s="1"/>
  <c r="AB340" i="18"/>
  <c r="DH340" i="18" s="1"/>
  <c r="AB19" i="18"/>
  <c r="DH19" i="18" s="1"/>
  <c r="AB35" i="18"/>
  <c r="DH35" i="18" s="1"/>
  <c r="AB51" i="18"/>
  <c r="DH51" i="18" s="1"/>
  <c r="AB67" i="18"/>
  <c r="DH67" i="18" s="1"/>
  <c r="AB83" i="18"/>
  <c r="DH83" i="18" s="1"/>
  <c r="AB99" i="18"/>
  <c r="DH99" i="18" s="1"/>
  <c r="AB115" i="18"/>
  <c r="DH115" i="18" s="1"/>
  <c r="AB131" i="18"/>
  <c r="DH131" i="18" s="1"/>
  <c r="AB147" i="18"/>
  <c r="DH147" i="18" s="1"/>
  <c r="AB163" i="18"/>
  <c r="DH163" i="18" s="1"/>
  <c r="AB179" i="18"/>
  <c r="DH179" i="18" s="1"/>
  <c r="AB195" i="18"/>
  <c r="DH195" i="18" s="1"/>
  <c r="AB211" i="18"/>
  <c r="DH211" i="18" s="1"/>
  <c r="AB248" i="18"/>
  <c r="DH248" i="18" s="1"/>
  <c r="AB335" i="18"/>
  <c r="DH335" i="18" s="1"/>
  <c r="AB263" i="18"/>
  <c r="DH263" i="18" s="1"/>
  <c r="Z346" i="18"/>
  <c r="DF346" i="18" s="1"/>
  <c r="Z350" i="18"/>
  <c r="DF350" i="18" s="1"/>
  <c r="Z342" i="18"/>
  <c r="DF342" i="18" s="1"/>
  <c r="Z314" i="18"/>
  <c r="DF314" i="18" s="1"/>
  <c r="Z338" i="18"/>
  <c r="DF338" i="18" s="1"/>
  <c r="Z334" i="18"/>
  <c r="DF334" i="18" s="1"/>
  <c r="Z330" i="18"/>
  <c r="DF330" i="18" s="1"/>
  <c r="Z322" i="18"/>
  <c r="DF322" i="18" s="1"/>
  <c r="Z326" i="18"/>
  <c r="DF326" i="18" s="1"/>
  <c r="Z310" i="18"/>
  <c r="DF310" i="18" s="1"/>
  <c r="Z318" i="18"/>
  <c r="DF318" i="18" s="1"/>
  <c r="Z306" i="18"/>
  <c r="DF306" i="18" s="1"/>
  <c r="Z302" i="18"/>
  <c r="DF302" i="18" s="1"/>
  <c r="Z294" i="18"/>
  <c r="DF294" i="18" s="1"/>
  <c r="Z298" i="18"/>
  <c r="DF298" i="18" s="1"/>
  <c r="Z290" i="18"/>
  <c r="DF290" i="18" s="1"/>
  <c r="Z286" i="18"/>
  <c r="DF286" i="18" s="1"/>
  <c r="Z282" i="18"/>
  <c r="DF282" i="18" s="1"/>
  <c r="Z270" i="18"/>
  <c r="DF270" i="18" s="1"/>
  <c r="Z274" i="18"/>
  <c r="DF274" i="18" s="1"/>
  <c r="Z278" i="18"/>
  <c r="DF278" i="18" s="1"/>
  <c r="Z262" i="18"/>
  <c r="DF262" i="18" s="1"/>
  <c r="Z250" i="18"/>
  <c r="DF250" i="18" s="1"/>
  <c r="Z266" i="18"/>
  <c r="DF266" i="18" s="1"/>
  <c r="Z246" i="18"/>
  <c r="DF246" i="18" s="1"/>
  <c r="Z254" i="18"/>
  <c r="DF254" i="18" s="1"/>
  <c r="Z258" i="18"/>
  <c r="DF258" i="18" s="1"/>
  <c r="Z242" i="18"/>
  <c r="DF242" i="18" s="1"/>
  <c r="Z238" i="18"/>
  <c r="DF238" i="18" s="1"/>
  <c r="Z214" i="18"/>
  <c r="DF214" i="18" s="1"/>
  <c r="Z217" i="18"/>
  <c r="DF217" i="18" s="1"/>
  <c r="Z205" i="18"/>
  <c r="DF205" i="18" s="1"/>
  <c r="Z198" i="18"/>
  <c r="DF198" i="18" s="1"/>
  <c r="Z226" i="18"/>
  <c r="DF226" i="18" s="1"/>
  <c r="Z222" i="18"/>
  <c r="DF222" i="18" s="1"/>
  <c r="Z210" i="18"/>
  <c r="DF210" i="18" s="1"/>
  <c r="Z201" i="18"/>
  <c r="DF201" i="18" s="1"/>
  <c r="Z194" i="18"/>
  <c r="DF194" i="18" s="1"/>
  <c r="Z213" i="18"/>
  <c r="DF213" i="18" s="1"/>
  <c r="Z234" i="18"/>
  <c r="DF234" i="18" s="1"/>
  <c r="Z218" i="18"/>
  <c r="DF218" i="18" s="1"/>
  <c r="Z206" i="18"/>
  <c r="DF206" i="18" s="1"/>
  <c r="Z197" i="18"/>
  <c r="DF197" i="18" s="1"/>
  <c r="Z230" i="18"/>
  <c r="DF230" i="18" s="1"/>
  <c r="Z221" i="18"/>
  <c r="DF221" i="18" s="1"/>
  <c r="Z209" i="18"/>
  <c r="DF209" i="18" s="1"/>
  <c r="Z202" i="18"/>
  <c r="DF202" i="18" s="1"/>
  <c r="Z193" i="18"/>
  <c r="DF193" i="18" s="1"/>
  <c r="Z181" i="18"/>
  <c r="DF181" i="18" s="1"/>
  <c r="Z174" i="18"/>
  <c r="DF174" i="18" s="1"/>
  <c r="Z153" i="18"/>
  <c r="DF153" i="18" s="1"/>
  <c r="Z186" i="18"/>
  <c r="DF186" i="18" s="1"/>
  <c r="Z165" i="18"/>
  <c r="DF165" i="18" s="1"/>
  <c r="Z177" i="18"/>
  <c r="DF177" i="18" s="1"/>
  <c r="Z170" i="18"/>
  <c r="DF170" i="18" s="1"/>
  <c r="Z158" i="18"/>
  <c r="DF158" i="18" s="1"/>
  <c r="Z149" i="18"/>
  <c r="DF149" i="18" s="1"/>
  <c r="Z161" i="18"/>
  <c r="DF161" i="18" s="1"/>
  <c r="Z182" i="18"/>
  <c r="DF182" i="18" s="1"/>
  <c r="Z173" i="18"/>
  <c r="DF173" i="18" s="1"/>
  <c r="Z154" i="18"/>
  <c r="DF154" i="18" s="1"/>
  <c r="Z189" i="18"/>
  <c r="DF189" i="18" s="1"/>
  <c r="Z185" i="18"/>
  <c r="DF185" i="18" s="1"/>
  <c r="Z166" i="18"/>
  <c r="DF166" i="18" s="1"/>
  <c r="Z178" i="18"/>
  <c r="DF178" i="18" s="1"/>
  <c r="Z169" i="18"/>
  <c r="DF169" i="18" s="1"/>
  <c r="Z157" i="18"/>
  <c r="DF157" i="18" s="1"/>
  <c r="Z150" i="18"/>
  <c r="DF150" i="18" s="1"/>
  <c r="Z190" i="18"/>
  <c r="DF190" i="18" s="1"/>
  <c r="Z162" i="18"/>
  <c r="DF162" i="18" s="1"/>
  <c r="Z145" i="18"/>
  <c r="DF145" i="18" s="1"/>
  <c r="Z117" i="18"/>
  <c r="DF117" i="18" s="1"/>
  <c r="Z110" i="18"/>
  <c r="DF110" i="18" s="1"/>
  <c r="Z101" i="18"/>
  <c r="DF101" i="18" s="1"/>
  <c r="Z138" i="18"/>
  <c r="DF138" i="18" s="1"/>
  <c r="Z129" i="18"/>
  <c r="DF129" i="18" s="1"/>
  <c r="Z122" i="18"/>
  <c r="DF122" i="18" s="1"/>
  <c r="Z113" i="18"/>
  <c r="DF113" i="18" s="1"/>
  <c r="Z106" i="18"/>
  <c r="DF106" i="18" s="1"/>
  <c r="Z141" i="18"/>
  <c r="DF141" i="18" s="1"/>
  <c r="Z134" i="18"/>
  <c r="DF134" i="18" s="1"/>
  <c r="Z125" i="18"/>
  <c r="DF125" i="18" s="1"/>
  <c r="Z118" i="18"/>
  <c r="DF118" i="18" s="1"/>
  <c r="Z109" i="18"/>
  <c r="DF109" i="18" s="1"/>
  <c r="Z102" i="18"/>
  <c r="DF102" i="18" s="1"/>
  <c r="Z137" i="18"/>
  <c r="DF137" i="18" s="1"/>
  <c r="Z130" i="18"/>
  <c r="DF130" i="18" s="1"/>
  <c r="Z121" i="18"/>
  <c r="DF121" i="18" s="1"/>
  <c r="Z114" i="18"/>
  <c r="DF114" i="18" s="1"/>
  <c r="Z105" i="18"/>
  <c r="DF105" i="18" s="1"/>
  <c r="Z146" i="18"/>
  <c r="DF146" i="18" s="1"/>
  <c r="Z142" i="18"/>
  <c r="DF142" i="18" s="1"/>
  <c r="Z133" i="18"/>
  <c r="DF133" i="18" s="1"/>
  <c r="Z126" i="18"/>
  <c r="DF126" i="18" s="1"/>
  <c r="Z94" i="18"/>
  <c r="DF94" i="18" s="1"/>
  <c r="Z70" i="18"/>
  <c r="DF70" i="18" s="1"/>
  <c r="Z61" i="18"/>
  <c r="DF61" i="18" s="1"/>
  <c r="Z97" i="18"/>
  <c r="DF97" i="18" s="1"/>
  <c r="Z82" i="18"/>
  <c r="DF82" i="18" s="1"/>
  <c r="Z73" i="18"/>
  <c r="DF73" i="18" s="1"/>
  <c r="Z85" i="18"/>
  <c r="DF85" i="18" s="1"/>
  <c r="Z66" i="18"/>
  <c r="DF66" i="18" s="1"/>
  <c r="Z54" i="18"/>
  <c r="DF54" i="18" s="1"/>
  <c r="Z90" i="18"/>
  <c r="DF90" i="18" s="1"/>
  <c r="Z78" i="18"/>
  <c r="DF78" i="18" s="1"/>
  <c r="Z57" i="18"/>
  <c r="DF57" i="18" s="1"/>
  <c r="Z93" i="18"/>
  <c r="DF93" i="18" s="1"/>
  <c r="Z69" i="18"/>
  <c r="DF69" i="18" s="1"/>
  <c r="Z62" i="18"/>
  <c r="DF62" i="18" s="1"/>
  <c r="Z98" i="18"/>
  <c r="DF98" i="18" s="1"/>
  <c r="Z81" i="18"/>
  <c r="DF81" i="18" s="1"/>
  <c r="Z74" i="18"/>
  <c r="DF74" i="18" s="1"/>
  <c r="Z86" i="18"/>
  <c r="DF86" i="18" s="1"/>
  <c r="Z65" i="18"/>
  <c r="DF65" i="18" s="1"/>
  <c r="Z89" i="18"/>
  <c r="DF89" i="18" s="1"/>
  <c r="Z77" i="18"/>
  <c r="DF77" i="18" s="1"/>
  <c r="Z58" i="18"/>
  <c r="DF58" i="18" s="1"/>
  <c r="Z46" i="18"/>
  <c r="DF46" i="18" s="1"/>
  <c r="Z49" i="18"/>
  <c r="DF49" i="18" s="1"/>
  <c r="Z41" i="18"/>
  <c r="DF41" i="18" s="1"/>
  <c r="Z29" i="18"/>
  <c r="DF29" i="18" s="1"/>
  <c r="Z14" i="18"/>
  <c r="DF14" i="18" s="1"/>
  <c r="Z34" i="18"/>
  <c r="DF34" i="18" s="1"/>
  <c r="Z17" i="18"/>
  <c r="DF17" i="18" s="1"/>
  <c r="Z10" i="18"/>
  <c r="DF10" i="18" s="1"/>
  <c r="Z37" i="18"/>
  <c r="DF37" i="18" s="1"/>
  <c r="Z50" i="18"/>
  <c r="DF50" i="18" s="1"/>
  <c r="Z42" i="18"/>
  <c r="DF42" i="18" s="1"/>
  <c r="Z30" i="18"/>
  <c r="DF30" i="18" s="1"/>
  <c r="Z13" i="18"/>
  <c r="DF13" i="18" s="1"/>
  <c r="Z45" i="18"/>
  <c r="DF45" i="18" s="1"/>
  <c r="Z33" i="18"/>
  <c r="DF33" i="18" s="1"/>
  <c r="Z53" i="18"/>
  <c r="DF53" i="18" s="1"/>
  <c r="Z18" i="18"/>
  <c r="DF18" i="18" s="1"/>
  <c r="Z9" i="18"/>
  <c r="DF9" i="18" s="1"/>
  <c r="Z38" i="18"/>
  <c r="DF38" i="18" s="1"/>
  <c r="Z6" i="18"/>
  <c r="DF6" i="18" s="1"/>
  <c r="Z25" i="18"/>
  <c r="DF25" i="18" s="1"/>
  <c r="Z21" i="18"/>
  <c r="DF21" i="18" s="1"/>
  <c r="Z26" i="18"/>
  <c r="DF26" i="18" s="1"/>
  <c r="Z22" i="18"/>
  <c r="DF22" i="18" s="1"/>
  <c r="Z248" i="18"/>
  <c r="DF248" i="18" s="1"/>
  <c r="Z280" i="18"/>
  <c r="DF280" i="18" s="1"/>
  <c r="Z312" i="18"/>
  <c r="DF312" i="18" s="1"/>
  <c r="Z16" i="18"/>
  <c r="DF16" i="18" s="1"/>
  <c r="Z32" i="18"/>
  <c r="DF32" i="18" s="1"/>
  <c r="Z48" i="18"/>
  <c r="DF48" i="18" s="1"/>
  <c r="Z64" i="18"/>
  <c r="DF64" i="18" s="1"/>
  <c r="Z80" i="18"/>
  <c r="DF80" i="18" s="1"/>
  <c r="Z96" i="18"/>
  <c r="DF96" i="18" s="1"/>
  <c r="Z112" i="18"/>
  <c r="DF112" i="18" s="1"/>
  <c r="Z128" i="18"/>
  <c r="DF128" i="18" s="1"/>
  <c r="Z144" i="18"/>
  <c r="DF144" i="18" s="1"/>
  <c r="Z160" i="18"/>
  <c r="DF160" i="18" s="1"/>
  <c r="Z176" i="18"/>
  <c r="DF176" i="18" s="1"/>
  <c r="Z192" i="18"/>
  <c r="DF192" i="18" s="1"/>
  <c r="Z208" i="18"/>
  <c r="DF208" i="18" s="1"/>
  <c r="Z303" i="18"/>
  <c r="DF303" i="18" s="1"/>
  <c r="Z281" i="18"/>
  <c r="DF281" i="18" s="1"/>
  <c r="Z332" i="18"/>
  <c r="DF332" i="18" s="1"/>
  <c r="Z272" i="18"/>
  <c r="DF272" i="18" s="1"/>
  <c r="Z349" i="18"/>
  <c r="DF349" i="18" s="1"/>
  <c r="Z327" i="18"/>
  <c r="DF327" i="18" s="1"/>
  <c r="Z257" i="18"/>
  <c r="DF257" i="18" s="1"/>
  <c r="Z321" i="18"/>
  <c r="DF321" i="18" s="1"/>
  <c r="Z344" i="18"/>
  <c r="DF344" i="18" s="1"/>
  <c r="Z297" i="18"/>
  <c r="DF297" i="18" s="1"/>
  <c r="Z345" i="18"/>
  <c r="DF345" i="18" s="1"/>
  <c r="Z275" i="18"/>
  <c r="DF275" i="18" s="1"/>
  <c r="Z291" i="18"/>
  <c r="DF291" i="18" s="1"/>
  <c r="Z285" i="18"/>
  <c r="DF285" i="18" s="1"/>
  <c r="Z320" i="18"/>
  <c r="DF320" i="18" s="1"/>
  <c r="Z247" i="18"/>
  <c r="DF247" i="18" s="1"/>
  <c r="Z279" i="18"/>
  <c r="DF279" i="18" s="1"/>
  <c r="Z343" i="18"/>
  <c r="DF343" i="18" s="1"/>
  <c r="Z228" i="18"/>
  <c r="DF228" i="18" s="1"/>
  <c r="Z292" i="18"/>
  <c r="DF292" i="18" s="1"/>
  <c r="Z7" i="18"/>
  <c r="DF7" i="18" s="1"/>
  <c r="Z23" i="18"/>
  <c r="DF23" i="18" s="1"/>
  <c r="Z39" i="18"/>
  <c r="DF39" i="18" s="1"/>
  <c r="Z55" i="18"/>
  <c r="DF55" i="18" s="1"/>
  <c r="Z71" i="18"/>
  <c r="DF71" i="18" s="1"/>
  <c r="Z87" i="18"/>
  <c r="DF87" i="18" s="1"/>
  <c r="Z103" i="18"/>
  <c r="DF103" i="18" s="1"/>
  <c r="Z119" i="18"/>
  <c r="DF119" i="18" s="1"/>
  <c r="Z135" i="18"/>
  <c r="DF135" i="18" s="1"/>
  <c r="Z151" i="18"/>
  <c r="DF151" i="18" s="1"/>
  <c r="Z167" i="18"/>
  <c r="DF167" i="18" s="1"/>
  <c r="Z183" i="18"/>
  <c r="DF183" i="18" s="1"/>
  <c r="Z199" i="18"/>
  <c r="DF199" i="18" s="1"/>
  <c r="Z215" i="18"/>
  <c r="DF215" i="18" s="1"/>
  <c r="Z267" i="18"/>
  <c r="DF267" i="18" s="1"/>
  <c r="Z12" i="18"/>
  <c r="DF12" i="18" s="1"/>
  <c r="Z28" i="18"/>
  <c r="DF28" i="18" s="1"/>
  <c r="Z44" i="18"/>
  <c r="DF44" i="18" s="1"/>
  <c r="Z60" i="18"/>
  <c r="DF60" i="18" s="1"/>
  <c r="Z76" i="18"/>
  <c r="DF76" i="18" s="1"/>
  <c r="Z92" i="18"/>
  <c r="DF92" i="18" s="1"/>
  <c r="Z108" i="18"/>
  <c r="DF108" i="18" s="1"/>
  <c r="Z124" i="18"/>
  <c r="DF124" i="18" s="1"/>
  <c r="Z140" i="18"/>
  <c r="DF140" i="18" s="1"/>
  <c r="Z156" i="18"/>
  <c r="DF156" i="18" s="1"/>
  <c r="Z172" i="18"/>
  <c r="DF172" i="18" s="1"/>
  <c r="Z188" i="18"/>
  <c r="DF188" i="18" s="1"/>
  <c r="Z204" i="18"/>
  <c r="DF204" i="18" s="1"/>
  <c r="Z220" i="18"/>
  <c r="DF220" i="18" s="1"/>
  <c r="Z271" i="18"/>
  <c r="DF271" i="18" s="1"/>
  <c r="Z233" i="18"/>
  <c r="DF233" i="18" s="1"/>
  <c r="Z284" i="18"/>
  <c r="DF284" i="18" s="1"/>
  <c r="Z224" i="18"/>
  <c r="DF224" i="18" s="1"/>
  <c r="Z237" i="18"/>
  <c r="DF237" i="18" s="1"/>
  <c r="Z333" i="18"/>
  <c r="DF333" i="18" s="1"/>
  <c r="Z352" i="18"/>
  <c r="DF352" i="18" s="1"/>
  <c r="Z273" i="18"/>
  <c r="DF273" i="18" s="1"/>
  <c r="Z337" i="18"/>
  <c r="DF337" i="18" s="1"/>
  <c r="Z315" i="18"/>
  <c r="DF315" i="18" s="1"/>
  <c r="Z331" i="18"/>
  <c r="DF331" i="18" s="1"/>
  <c r="Z245" i="18"/>
  <c r="DF245" i="18" s="1"/>
  <c r="Z277" i="18"/>
  <c r="DF277" i="18" s="1"/>
  <c r="Z309" i="18"/>
  <c r="DF309" i="18" s="1"/>
  <c r="Z341" i="18"/>
  <c r="DF341" i="18" s="1"/>
  <c r="Z319" i="18"/>
  <c r="DF319" i="18" s="1"/>
  <c r="Z249" i="18"/>
  <c r="DF249" i="18" s="1"/>
  <c r="Z300" i="18"/>
  <c r="DF300" i="18" s="1"/>
  <c r="Z348" i="18"/>
  <c r="DF348" i="18" s="1"/>
  <c r="Z227" i="18"/>
  <c r="DF227" i="18" s="1"/>
  <c r="Z307" i="18"/>
  <c r="DF307" i="18" s="1"/>
  <c r="Z288" i="18"/>
  <c r="DF288" i="18" s="1"/>
  <c r="Z231" i="18"/>
  <c r="DF231" i="18" s="1"/>
  <c r="Z244" i="18"/>
  <c r="DF244" i="18" s="1"/>
  <c r="Z308" i="18"/>
  <c r="DF308" i="18" s="1"/>
  <c r="Z353" i="18"/>
  <c r="DF353" i="18" s="1"/>
  <c r="Z11" i="18"/>
  <c r="DF11" i="18" s="1"/>
  <c r="Z27" i="18"/>
  <c r="DF27" i="18" s="1"/>
  <c r="Z43" i="18"/>
  <c r="DF43" i="18" s="1"/>
  <c r="Z59" i="18"/>
  <c r="DF59" i="18" s="1"/>
  <c r="Z75" i="18"/>
  <c r="DF75" i="18" s="1"/>
  <c r="Z91" i="18"/>
  <c r="DF91" i="18" s="1"/>
  <c r="Z107" i="18"/>
  <c r="DF107" i="18" s="1"/>
  <c r="Z123" i="18"/>
  <c r="DF123" i="18" s="1"/>
  <c r="Z139" i="18"/>
  <c r="DF139" i="18" s="1"/>
  <c r="Z155" i="18"/>
  <c r="DF155" i="18" s="1"/>
  <c r="Z171" i="18"/>
  <c r="DF171" i="18" s="1"/>
  <c r="Z187" i="18"/>
  <c r="DF187" i="18" s="1"/>
  <c r="Z203" i="18"/>
  <c r="DF203" i="18" s="1"/>
  <c r="Z219" i="18"/>
  <c r="DF219" i="18" s="1"/>
  <c r="Z347" i="18"/>
  <c r="DF347" i="18" s="1"/>
  <c r="Z232" i="18"/>
  <c r="DF232" i="18" s="1"/>
  <c r="Z264" i="18"/>
  <c r="DF264" i="18" s="1"/>
  <c r="Z296" i="18"/>
  <c r="DF296" i="18" s="1"/>
  <c r="Z328" i="18"/>
  <c r="DF328" i="18" s="1"/>
  <c r="Z8" i="18"/>
  <c r="DF8" i="18" s="1"/>
  <c r="Z24" i="18"/>
  <c r="DF24" i="18" s="1"/>
  <c r="Z40" i="18"/>
  <c r="DF40" i="18" s="1"/>
  <c r="Z56" i="18"/>
  <c r="DF56" i="18" s="1"/>
  <c r="Z72" i="18"/>
  <c r="DF72" i="18" s="1"/>
  <c r="Z88" i="18"/>
  <c r="DF88" i="18" s="1"/>
  <c r="Z104" i="18"/>
  <c r="DF104" i="18" s="1"/>
  <c r="Z120" i="18"/>
  <c r="DF120" i="18" s="1"/>
  <c r="Z136" i="18"/>
  <c r="DF136" i="18" s="1"/>
  <c r="Z152" i="18"/>
  <c r="DF152" i="18" s="1"/>
  <c r="Z168" i="18"/>
  <c r="DF168" i="18" s="1"/>
  <c r="Z184" i="18"/>
  <c r="DF184" i="18" s="1"/>
  <c r="Z200" i="18"/>
  <c r="DF200" i="18" s="1"/>
  <c r="Z216" i="18"/>
  <c r="DF216" i="18" s="1"/>
  <c r="Z239" i="18"/>
  <c r="DF239" i="18" s="1"/>
  <c r="Z236" i="18"/>
  <c r="DF236" i="18" s="1"/>
  <c r="Z313" i="18"/>
  <c r="DF313" i="18" s="1"/>
  <c r="Z323" i="18"/>
  <c r="DF323" i="18" s="1"/>
  <c r="Z240" i="18"/>
  <c r="DF240" i="18" s="1"/>
  <c r="Z253" i="18"/>
  <c r="DF253" i="18" s="1"/>
  <c r="Z301" i="18"/>
  <c r="DF301" i="18" s="1"/>
  <c r="Z336" i="18"/>
  <c r="DF336" i="18" s="1"/>
  <c r="Z225" i="18"/>
  <c r="DF225" i="18" s="1"/>
  <c r="Z289" i="18"/>
  <c r="DF289" i="18" s="1"/>
  <c r="Z283" i="18"/>
  <c r="DF283" i="18" s="1"/>
  <c r="Z287" i="18"/>
  <c r="DF287" i="18" s="1"/>
  <c r="Z252" i="18"/>
  <c r="DF252" i="18" s="1"/>
  <c r="Z265" i="18"/>
  <c r="DF265" i="18" s="1"/>
  <c r="Z243" i="18"/>
  <c r="DF243" i="18" s="1"/>
  <c r="Z263" i="18"/>
  <c r="DF263" i="18" s="1"/>
  <c r="Z260" i="18"/>
  <c r="DF260" i="18" s="1"/>
  <c r="Z324" i="18"/>
  <c r="DF324" i="18" s="1"/>
  <c r="Z15" i="18"/>
  <c r="DF15" i="18" s="1"/>
  <c r="Z31" i="18"/>
  <c r="DF31" i="18" s="1"/>
  <c r="Z47" i="18"/>
  <c r="DF47" i="18" s="1"/>
  <c r="Z63" i="18"/>
  <c r="DF63" i="18" s="1"/>
  <c r="Z79" i="18"/>
  <c r="DF79" i="18" s="1"/>
  <c r="Z95" i="18"/>
  <c r="DF95" i="18" s="1"/>
  <c r="Z111" i="18"/>
  <c r="DF111" i="18" s="1"/>
  <c r="Z127" i="18"/>
  <c r="DF127" i="18" s="1"/>
  <c r="Z143" i="18"/>
  <c r="DF143" i="18" s="1"/>
  <c r="Z159" i="18"/>
  <c r="DF159" i="18" s="1"/>
  <c r="Z175" i="18"/>
  <c r="DF175" i="18" s="1"/>
  <c r="Z191" i="18"/>
  <c r="DF191" i="18" s="1"/>
  <c r="Z207" i="18"/>
  <c r="DF207" i="18" s="1"/>
  <c r="Z223" i="18"/>
  <c r="DF223" i="18" s="1"/>
  <c r="Z20" i="18"/>
  <c r="DF20" i="18" s="1"/>
  <c r="Z36" i="18"/>
  <c r="DF36" i="18" s="1"/>
  <c r="Z52" i="18"/>
  <c r="DF52" i="18" s="1"/>
  <c r="Z68" i="18"/>
  <c r="DF68" i="18" s="1"/>
  <c r="Z84" i="18"/>
  <c r="DF84" i="18" s="1"/>
  <c r="Z100" i="18"/>
  <c r="DF100" i="18" s="1"/>
  <c r="Z116" i="18"/>
  <c r="DF116" i="18" s="1"/>
  <c r="Z132" i="18"/>
  <c r="DF132" i="18" s="1"/>
  <c r="Z148" i="18"/>
  <c r="DF148" i="18" s="1"/>
  <c r="Z164" i="18"/>
  <c r="DF164" i="18" s="1"/>
  <c r="Z180" i="18"/>
  <c r="DF180" i="18" s="1"/>
  <c r="Z196" i="18"/>
  <c r="DF196" i="18" s="1"/>
  <c r="Z212" i="18"/>
  <c r="DF212" i="18" s="1"/>
  <c r="Z316" i="18"/>
  <c r="DF316" i="18" s="1"/>
  <c r="Z329" i="18"/>
  <c r="DF329" i="18" s="1"/>
  <c r="Z259" i="18"/>
  <c r="DF259" i="18" s="1"/>
  <c r="Z339" i="18"/>
  <c r="DF339" i="18" s="1"/>
  <c r="Z256" i="18"/>
  <c r="DF256" i="18" s="1"/>
  <c r="Z269" i="18"/>
  <c r="DF269" i="18" s="1"/>
  <c r="Z304" i="18"/>
  <c r="DF304" i="18" s="1"/>
  <c r="Z241" i="18"/>
  <c r="DF241" i="18" s="1"/>
  <c r="Z305" i="18"/>
  <c r="DF305" i="18" s="1"/>
  <c r="Z251" i="18"/>
  <c r="DF251" i="18" s="1"/>
  <c r="Z229" i="18"/>
  <c r="DF229" i="18" s="1"/>
  <c r="Z261" i="18"/>
  <c r="DF261" i="18" s="1"/>
  <c r="Z293" i="18"/>
  <c r="DF293" i="18" s="1"/>
  <c r="Z325" i="18"/>
  <c r="DF325" i="18" s="1"/>
  <c r="Z255" i="18"/>
  <c r="DF255" i="18" s="1"/>
  <c r="Z335" i="18"/>
  <c r="DF335" i="18" s="1"/>
  <c r="Z351" i="18"/>
  <c r="DF351" i="18" s="1"/>
  <c r="Z268" i="18"/>
  <c r="DF268" i="18" s="1"/>
  <c r="Z317" i="18"/>
  <c r="DF317" i="18" s="1"/>
  <c r="Z295" i="18"/>
  <c r="DF295" i="18" s="1"/>
  <c r="Z311" i="18"/>
  <c r="DF311" i="18" s="1"/>
  <c r="Z276" i="18"/>
  <c r="DF276" i="18" s="1"/>
  <c r="Z340" i="18"/>
  <c r="DF340" i="18" s="1"/>
  <c r="Z19" i="18"/>
  <c r="DF19" i="18" s="1"/>
  <c r="Z35" i="18"/>
  <c r="DF35" i="18" s="1"/>
  <c r="Z51" i="18"/>
  <c r="DF51" i="18" s="1"/>
  <c r="Z67" i="18"/>
  <c r="DF67" i="18" s="1"/>
  <c r="Z83" i="18"/>
  <c r="DF83" i="18" s="1"/>
  <c r="Z99" i="18"/>
  <c r="DF99" i="18" s="1"/>
  <c r="Z115" i="18"/>
  <c r="DF115" i="18" s="1"/>
  <c r="Z131" i="18"/>
  <c r="DF131" i="18" s="1"/>
  <c r="Z147" i="18"/>
  <c r="DF147" i="18" s="1"/>
  <c r="Z163" i="18"/>
  <c r="DF163" i="18" s="1"/>
  <c r="Z179" i="18"/>
  <c r="DF179" i="18" s="1"/>
  <c r="Z195" i="18"/>
  <c r="DF195" i="18" s="1"/>
  <c r="Z211" i="18"/>
  <c r="DF211" i="18" s="1"/>
  <c r="Z235" i="18"/>
  <c r="DF235" i="18" s="1"/>
  <c r="Z299" i="18"/>
  <c r="DF299" i="18" s="1"/>
  <c r="G333" i="8"/>
  <c r="K333" i="8" s="1"/>
  <c r="L333" i="8" s="1"/>
  <c r="F333" i="8" s="1"/>
  <c r="D333" i="8" s="1"/>
  <c r="L339" i="8"/>
  <c r="F339" i="8" s="1"/>
  <c r="D339" i="8" s="1"/>
  <c r="G31" i="8"/>
  <c r="F31" i="8" s="1"/>
  <c r="D31" i="8" s="1"/>
  <c r="K66" i="8"/>
  <c r="F66" i="8" s="1"/>
  <c r="D66" i="8" s="1"/>
  <c r="G34" i="8"/>
  <c r="K34" i="8" s="1"/>
  <c r="L34" i="8" s="1"/>
  <c r="G50" i="8"/>
  <c r="K50" i="8" s="1"/>
  <c r="K69" i="8"/>
  <c r="F69" i="8" s="1"/>
  <c r="D69" i="8" s="1"/>
  <c r="G17" i="8"/>
  <c r="L17" i="8" s="1"/>
  <c r="G28" i="8"/>
  <c r="K28" i="8" s="1"/>
  <c r="L28" i="8" s="1"/>
  <c r="K70" i="8"/>
  <c r="F70" i="8" s="1"/>
  <c r="D70" i="8" s="1"/>
  <c r="G32" i="8"/>
  <c r="K32" i="8" s="1"/>
  <c r="L32" i="8" s="1"/>
  <c r="G40" i="8"/>
  <c r="K40" i="8" s="1"/>
  <c r="G48" i="8"/>
  <c r="K48" i="8" s="1"/>
  <c r="L48" i="8" s="1"/>
  <c r="F48" i="8" s="1"/>
  <c r="D48" i="8" s="1"/>
  <c r="G58" i="8"/>
  <c r="K58" i="8" s="1"/>
  <c r="K71" i="8"/>
  <c r="F71" i="8" s="1"/>
  <c r="D71" i="8" s="1"/>
  <c r="G33" i="8"/>
  <c r="K33" i="8" s="1"/>
  <c r="L33" i="8" s="1"/>
  <c r="G45" i="8"/>
  <c r="K45" i="8" s="1"/>
  <c r="L45" i="8" s="1"/>
  <c r="F45" i="8" s="1"/>
  <c r="D45" i="8" s="1"/>
  <c r="G49" i="8"/>
  <c r="K49" i="8" s="1"/>
  <c r="G51" i="8"/>
  <c r="K51" i="8" s="1"/>
  <c r="L51" i="8" s="1"/>
  <c r="F51" i="8" s="1"/>
  <c r="D51" i="8" s="1"/>
  <c r="E12" i="9"/>
  <c r="H9" i="8" s="1"/>
  <c r="C12" i="9"/>
  <c r="E9" i="8" s="1"/>
  <c r="F19" i="9"/>
  <c r="I16" i="8" s="1"/>
  <c r="F18" i="9"/>
  <c r="I15" i="8" s="1"/>
  <c r="F15" i="9"/>
  <c r="I12" i="8" s="1"/>
  <c r="E21" i="9"/>
  <c r="H18" i="8" s="1"/>
  <c r="E23" i="9"/>
  <c r="H20" i="8" s="1"/>
  <c r="F25" i="9"/>
  <c r="I22" i="8" s="1"/>
  <c r="E9" i="9"/>
  <c r="H6" i="8" s="1"/>
  <c r="F17" i="9"/>
  <c r="I14" i="8" s="1"/>
  <c r="F16" i="9"/>
  <c r="I13" i="8" s="1"/>
  <c r="F24" i="9"/>
  <c r="I21" i="8" s="1"/>
  <c r="E16" i="9"/>
  <c r="H13" i="8" s="1"/>
  <c r="E8" i="9"/>
  <c r="H5" i="8" s="1"/>
  <c r="F14" i="9"/>
  <c r="I11" i="8" s="1"/>
  <c r="F10" i="9"/>
  <c r="I7" i="8" s="1"/>
  <c r="E11" i="9"/>
  <c r="H8" i="8" s="1"/>
  <c r="C17" i="9"/>
  <c r="E14" i="8" s="1"/>
  <c r="F13" i="9"/>
  <c r="I10" i="8" s="1"/>
  <c r="E13" i="9"/>
  <c r="H10" i="8" s="1"/>
  <c r="I5" i="8"/>
  <c r="D100" i="8"/>
  <c r="D97" i="8"/>
  <c r="C8" i="9"/>
  <c r="D88" i="8"/>
  <c r="D90" i="8"/>
  <c r="D92" i="8"/>
  <c r="D96" i="8"/>
  <c r="R6" i="18" s="1"/>
  <c r="C9" i="9"/>
  <c r="C10" i="9"/>
  <c r="E7" i="8" s="1"/>
  <c r="C11" i="9"/>
  <c r="E8" i="8" s="1"/>
  <c r="C14" i="9"/>
  <c r="E11" i="8" s="1"/>
  <c r="C15" i="9"/>
  <c r="E12" i="8" s="1"/>
  <c r="C16" i="9"/>
  <c r="E13" i="8" s="1"/>
  <c r="C18" i="9"/>
  <c r="E15" i="8" s="1"/>
  <c r="C19" i="9"/>
  <c r="E16" i="8" s="1"/>
  <c r="C21" i="9"/>
  <c r="D81" i="8"/>
  <c r="G47" i="8"/>
  <c r="K47" i="8" s="1"/>
  <c r="L47" i="8" s="1"/>
  <c r="F47" i="8" s="1"/>
  <c r="G44" i="8"/>
  <c r="G42" i="8"/>
  <c r="K42" i="8" s="1"/>
  <c r="L42" i="8" s="1"/>
  <c r="F42" i="8" s="1"/>
  <c r="G41" i="8"/>
  <c r="K41" i="8" s="1"/>
  <c r="L41" i="8" s="1"/>
  <c r="F41" i="8" s="1"/>
  <c r="G38" i="8"/>
  <c r="K38" i="8" s="1"/>
  <c r="G37" i="8"/>
  <c r="K37" i="8" s="1"/>
  <c r="L37" i="8" s="1"/>
  <c r="F37" i="8" s="1"/>
  <c r="G36" i="8"/>
  <c r="E22" i="8"/>
  <c r="C24" i="9"/>
  <c r="E21" i="8" s="1"/>
  <c r="C23" i="9"/>
  <c r="E20" i="8" s="1"/>
  <c r="G10" i="8" l="1"/>
  <c r="AC339" i="18"/>
  <c r="AC327" i="18"/>
  <c r="AC317" i="18"/>
  <c r="AC294" i="18"/>
  <c r="AC285" i="18"/>
  <c r="AC253" i="18"/>
  <c r="AC247" i="18"/>
  <c r="AC213" i="18"/>
  <c r="AC214" i="18"/>
  <c r="AC194" i="18"/>
  <c r="AC185" i="18"/>
  <c r="AC186" i="18"/>
  <c r="AC113" i="18"/>
  <c r="AC114" i="18"/>
  <c r="AC138" i="18"/>
  <c r="AC78" i="18"/>
  <c r="AC81" i="18"/>
  <c r="AC61" i="18"/>
  <c r="AC37" i="18"/>
  <c r="AC53" i="18"/>
  <c r="AC10" i="18"/>
  <c r="AC8" i="18"/>
  <c r="AC224" i="18"/>
  <c r="AC107" i="18"/>
  <c r="AC251" i="18"/>
  <c r="AC220" i="18"/>
  <c r="AC337" i="18"/>
  <c r="AC152" i="18"/>
  <c r="AC23" i="18"/>
  <c r="AC151" i="18"/>
  <c r="AC12" i="18"/>
  <c r="AC196" i="18"/>
  <c r="AC24" i="18"/>
  <c r="AC271" i="18"/>
  <c r="AC51" i="18"/>
  <c r="AC179" i="18"/>
  <c r="AC164" i="18"/>
  <c r="AC225" i="18"/>
  <c r="AC261" i="18"/>
  <c r="AC156" i="18"/>
  <c r="AC15" i="18"/>
  <c r="AC143" i="18"/>
  <c r="AC16" i="18"/>
  <c r="AC287" i="18"/>
  <c r="AC349" i="18"/>
  <c r="AC318" i="18"/>
  <c r="AC306" i="18"/>
  <c r="AC291" i="18"/>
  <c r="AC254" i="18"/>
  <c r="AC259" i="18"/>
  <c r="AC243" i="18"/>
  <c r="AC206" i="18"/>
  <c r="AC209" i="18"/>
  <c r="AC177" i="18"/>
  <c r="AC178" i="18"/>
  <c r="AC181" i="18"/>
  <c r="AC141" i="18"/>
  <c r="AC142" i="18"/>
  <c r="AC117" i="18"/>
  <c r="AC62" i="18"/>
  <c r="AC65" i="18"/>
  <c r="AC97" i="18"/>
  <c r="AC45" i="18"/>
  <c r="AC49" i="18"/>
  <c r="AC30" i="18"/>
  <c r="AC28" i="18"/>
  <c r="AC239" i="18"/>
  <c r="AC123" i="18"/>
  <c r="AC277" i="18"/>
  <c r="AC288" i="18"/>
  <c r="AC232" i="18"/>
  <c r="AC236" i="18"/>
  <c r="AC160" i="18"/>
  <c r="AC39" i="18"/>
  <c r="AC167" i="18"/>
  <c r="AC20" i="18"/>
  <c r="AC204" i="18"/>
  <c r="AC56" i="18"/>
  <c r="AC304" i="18"/>
  <c r="AC67" i="18"/>
  <c r="AC195" i="18"/>
  <c r="AC319" i="18"/>
  <c r="AC248" i="18"/>
  <c r="AC283" i="18"/>
  <c r="AC216" i="18"/>
  <c r="AC31" i="18"/>
  <c r="AC159" i="18"/>
  <c r="AC60" i="18"/>
  <c r="AC320" i="18"/>
  <c r="AC334" i="18"/>
  <c r="AC295" i="18"/>
  <c r="AC297" i="18"/>
  <c r="AC278" i="18"/>
  <c r="AC238" i="18"/>
  <c r="AC230" i="18"/>
  <c r="AC190" i="18"/>
  <c r="AC198" i="18"/>
  <c r="AC149" i="18"/>
  <c r="AC150" i="18"/>
  <c r="AC153" i="18"/>
  <c r="AC125" i="18"/>
  <c r="AC126" i="18"/>
  <c r="AC101" i="18"/>
  <c r="AC57" i="18"/>
  <c r="AC58" i="18"/>
  <c r="AC73" i="18"/>
  <c r="AC13" i="18"/>
  <c r="AC41" i="18"/>
  <c r="AC18" i="18"/>
  <c r="AC88" i="18"/>
  <c r="AC313" i="18"/>
  <c r="AC11" i="18"/>
  <c r="AC139" i="18"/>
  <c r="AC300" i="18"/>
  <c r="AC244" i="18"/>
  <c r="AC241" i="18"/>
  <c r="AC293" i="18"/>
  <c r="AC240" i="18"/>
  <c r="AC55" i="18"/>
  <c r="AC183" i="18"/>
  <c r="AC32" i="18"/>
  <c r="AC212" i="18"/>
  <c r="AC104" i="18"/>
  <c r="AC83" i="18"/>
  <c r="AC211" i="18"/>
  <c r="AC345" i="18"/>
  <c r="AC257" i="18"/>
  <c r="AC332" i="18"/>
  <c r="AC249" i="18"/>
  <c r="AC47" i="18"/>
  <c r="AC175" i="18"/>
  <c r="AC132" i="18"/>
  <c r="AC228" i="18"/>
  <c r="AC338" i="18"/>
  <c r="AC330" i="18"/>
  <c r="AC307" i="18"/>
  <c r="AC286" i="18"/>
  <c r="AC275" i="18"/>
  <c r="AC263" i="18"/>
  <c r="AC231" i="18"/>
  <c r="AC197" i="18"/>
  <c r="AC226" i="18"/>
  <c r="AC182" i="18"/>
  <c r="AC169" i="18"/>
  <c r="AC193" i="18"/>
  <c r="AC118" i="18"/>
  <c r="AC121" i="18"/>
  <c r="AC129" i="18"/>
  <c r="AC98" i="18"/>
  <c r="AC94" i="18"/>
  <c r="AC66" i="18"/>
  <c r="AC46" i="18"/>
  <c r="AC34" i="18"/>
  <c r="AC14" i="18"/>
  <c r="AC108" i="18"/>
  <c r="AC335" i="18"/>
  <c r="AC27" i="18"/>
  <c r="AC155" i="18"/>
  <c r="AC348" i="18"/>
  <c r="AC308" i="18"/>
  <c r="AC264" i="18"/>
  <c r="AC315" i="18"/>
  <c r="AC255" i="18"/>
  <c r="AC71" i="18"/>
  <c r="AC199" i="18"/>
  <c r="AC92" i="18"/>
  <c r="AC233" i="18"/>
  <c r="AC112" i="18"/>
  <c r="AC99" i="18"/>
  <c r="AC268" i="18"/>
  <c r="AC276" i="18"/>
  <c r="AC280" i="18"/>
  <c r="AC36" i="18"/>
  <c r="AC272" i="18"/>
  <c r="AC63" i="18"/>
  <c r="AC191" i="18"/>
  <c r="AC140" i="18"/>
  <c r="AC292" i="18"/>
  <c r="AC343" i="18"/>
  <c r="AC322" i="18"/>
  <c r="AC298" i="18"/>
  <c r="AC282" i="18"/>
  <c r="AC279" i="18"/>
  <c r="AC250" i="18"/>
  <c r="AC210" i="18"/>
  <c r="AC237" i="18"/>
  <c r="AC222" i="18"/>
  <c r="AC161" i="18"/>
  <c r="AC162" i="18"/>
  <c r="AC170" i="18"/>
  <c r="AC102" i="18"/>
  <c r="AC105" i="18"/>
  <c r="AC122" i="18"/>
  <c r="AC93" i="18"/>
  <c r="AC89" i="18"/>
  <c r="AC54" i="18"/>
  <c r="AC38" i="18"/>
  <c r="AC29" i="18"/>
  <c r="AC6" i="18"/>
  <c r="AC116" i="18"/>
  <c r="AC352" i="18"/>
  <c r="AC43" i="18"/>
  <c r="AC171" i="18"/>
  <c r="AC52" i="18"/>
  <c r="AC273" i="18"/>
  <c r="AC341" i="18"/>
  <c r="AC281" i="18"/>
  <c r="AC87" i="18"/>
  <c r="AC215" i="18"/>
  <c r="AC128" i="18"/>
  <c r="AC260" i="18"/>
  <c r="AC120" i="18"/>
  <c r="AC115" i="18"/>
  <c r="AC309" i="18"/>
  <c r="AC340" i="18"/>
  <c r="AC289" i="18"/>
  <c r="AC48" i="18"/>
  <c r="AC351" i="18"/>
  <c r="AC79" i="18"/>
  <c r="AC207" i="18"/>
  <c r="AC192" i="18"/>
  <c r="AC342" i="18"/>
  <c r="AC323" i="18"/>
  <c r="AC333" i="18"/>
  <c r="AC314" i="18"/>
  <c r="AC302" i="18"/>
  <c r="AC270" i="18"/>
  <c r="AC242" i="18"/>
  <c r="AC201" i="18"/>
  <c r="AC234" i="18"/>
  <c r="AC217" i="18"/>
  <c r="AC154" i="18"/>
  <c r="AC157" i="18"/>
  <c r="AC165" i="18"/>
  <c r="AC130" i="18"/>
  <c r="AC133" i="18"/>
  <c r="AC106" i="18"/>
  <c r="AC74" i="18"/>
  <c r="AC77" i="18"/>
  <c r="AC17" i="18"/>
  <c r="AC26" i="18"/>
  <c r="AC22" i="18"/>
  <c r="AC353" i="18"/>
  <c r="AC124" i="18"/>
  <c r="AC59" i="18"/>
  <c r="AC187" i="18"/>
  <c r="AC80" i="18"/>
  <c r="AC296" i="18"/>
  <c r="AC40" i="18"/>
  <c r="AC303" i="18"/>
  <c r="AC103" i="18"/>
  <c r="AC229" i="18"/>
  <c r="AC136" i="18"/>
  <c r="AC324" i="18"/>
  <c r="AC245" i="18"/>
  <c r="AC172" i="18"/>
  <c r="AC131" i="18"/>
  <c r="AC44" i="18"/>
  <c r="AC312" i="18"/>
  <c r="AC68" i="18"/>
  <c r="AC95" i="18"/>
  <c r="AC299" i="18"/>
  <c r="AC200" i="18"/>
  <c r="AC350" i="18"/>
  <c r="AC329" i="18"/>
  <c r="AC326" i="18"/>
  <c r="AC301" i="18"/>
  <c r="AC269" i="18"/>
  <c r="AC266" i="18"/>
  <c r="AC258" i="18"/>
  <c r="AC227" i="18"/>
  <c r="AC202" i="18"/>
  <c r="AC205" i="18"/>
  <c r="AC173" i="18"/>
  <c r="AC174" i="18"/>
  <c r="AC158" i="18"/>
  <c r="AC109" i="18"/>
  <c r="AC110" i="18"/>
  <c r="AC90" i="18"/>
  <c r="AC69" i="18"/>
  <c r="AC70" i="18"/>
  <c r="AC50" i="18"/>
  <c r="AC21" i="18"/>
  <c r="AC33" i="18"/>
  <c r="AC235" i="18"/>
  <c r="AC176" i="18"/>
  <c r="AC75" i="18"/>
  <c r="AC203" i="18"/>
  <c r="AC100" i="18"/>
  <c r="AC305" i="18"/>
  <c r="AC64" i="18"/>
  <c r="AC336" i="18"/>
  <c r="AC119" i="18"/>
  <c r="AC252" i="18"/>
  <c r="AC144" i="18"/>
  <c r="AC316" i="18"/>
  <c r="AC180" i="18"/>
  <c r="AC19" i="18"/>
  <c r="AC147" i="18"/>
  <c r="AC76" i="18"/>
  <c r="AC321" i="18"/>
  <c r="AC96" i="18"/>
  <c r="AC111" i="18"/>
  <c r="AC325" i="18"/>
  <c r="AC208" i="18"/>
  <c r="AC346" i="18"/>
  <c r="AC311" i="18"/>
  <c r="AC310" i="18"/>
  <c r="AC290" i="18"/>
  <c r="AC274" i="18"/>
  <c r="AC246" i="18"/>
  <c r="AC262" i="18"/>
  <c r="AC218" i="18"/>
  <c r="AC221" i="18"/>
  <c r="AC189" i="18"/>
  <c r="AC166" i="18"/>
  <c r="AC146" i="18"/>
  <c r="AC134" i="18"/>
  <c r="AC137" i="18"/>
  <c r="AC145" i="18"/>
  <c r="AC85" i="18"/>
  <c r="AC86" i="18"/>
  <c r="AC82" i="18"/>
  <c r="AC42" i="18"/>
  <c r="AC9" i="18"/>
  <c r="AC25" i="18"/>
  <c r="AC284" i="18"/>
  <c r="AC184" i="18"/>
  <c r="AC91" i="18"/>
  <c r="AC219" i="18"/>
  <c r="AC168" i="18"/>
  <c r="AC328" i="18"/>
  <c r="AC72" i="18"/>
  <c r="AC7" i="18"/>
  <c r="AC135" i="18"/>
  <c r="AC267" i="18"/>
  <c r="AC188" i="18"/>
  <c r="AC331" i="18"/>
  <c r="AC256" i="18"/>
  <c r="AC35" i="18"/>
  <c r="AC163" i="18"/>
  <c r="AC84" i="18"/>
  <c r="AC223" i="18"/>
  <c r="AC148" i="18"/>
  <c r="AC344" i="18"/>
  <c r="AC127" i="18"/>
  <c r="AC347" i="18"/>
  <c r="AC265" i="18"/>
  <c r="S352" i="18"/>
  <c r="S350" i="18"/>
  <c r="S346" i="18"/>
  <c r="S342" i="18"/>
  <c r="S348" i="18"/>
  <c r="S339" i="18"/>
  <c r="S326" i="18"/>
  <c r="S336" i="18"/>
  <c r="S338" i="18"/>
  <c r="S334" i="18"/>
  <c r="S330" i="18"/>
  <c r="S332" i="18"/>
  <c r="S318" i="18"/>
  <c r="S322" i="18"/>
  <c r="S331" i="18"/>
  <c r="S299" i="18"/>
  <c r="S320" i="18"/>
  <c r="S310" i="18"/>
  <c r="S298" i="18"/>
  <c r="S300" i="18"/>
  <c r="S314" i="18"/>
  <c r="S304" i="18"/>
  <c r="S288" i="18"/>
  <c r="S283" i="18"/>
  <c r="S302" i="18"/>
  <c r="S294" i="18"/>
  <c r="S315" i="18"/>
  <c r="S306" i="18"/>
  <c r="S286" i="18"/>
  <c r="S282" i="18"/>
  <c r="S270" i="18"/>
  <c r="S266" i="18"/>
  <c r="S274" i="18"/>
  <c r="S258" i="18"/>
  <c r="S252" i="18"/>
  <c r="S272" i="18"/>
  <c r="S267" i="18"/>
  <c r="S278" i="18"/>
  <c r="S290" i="18"/>
  <c r="S250" i="18"/>
  <c r="S235" i="18"/>
  <c r="S251" i="18"/>
  <c r="S238" i="18"/>
  <c r="S262" i="18"/>
  <c r="S256" i="18"/>
  <c r="S242" i="18"/>
  <c r="S246" i="18"/>
  <c r="S234" i="18"/>
  <c r="S254" i="18"/>
  <c r="S240" i="18"/>
  <c r="S230" i="18"/>
  <c r="S226" i="18"/>
  <c r="S222" i="18"/>
  <c r="S210" i="18"/>
  <c r="S218" i="18"/>
  <c r="S213" i="18"/>
  <c r="S206" i="18"/>
  <c r="S190" i="18"/>
  <c r="S202" i="18"/>
  <c r="S224" i="18"/>
  <c r="S214" i="18"/>
  <c r="S198" i="18"/>
  <c r="S217" i="18"/>
  <c r="S182" i="18"/>
  <c r="S161" i="18"/>
  <c r="S154" i="18"/>
  <c r="S166" i="18"/>
  <c r="S185" i="18"/>
  <c r="S178" i="18"/>
  <c r="S150" i="18"/>
  <c r="S194" i="18"/>
  <c r="S169" i="18"/>
  <c r="S162" i="18"/>
  <c r="S174" i="18"/>
  <c r="S146" i="18"/>
  <c r="S186" i="18"/>
  <c r="S170" i="18"/>
  <c r="S158" i="18"/>
  <c r="S134" i="18"/>
  <c r="S125" i="18"/>
  <c r="S118" i="18"/>
  <c r="S102" i="18"/>
  <c r="S130" i="18"/>
  <c r="S114" i="18"/>
  <c r="S142" i="18"/>
  <c r="S126" i="18"/>
  <c r="S110" i="18"/>
  <c r="S145" i="18"/>
  <c r="S138" i="18"/>
  <c r="S101" i="18"/>
  <c r="S122" i="18"/>
  <c r="S106" i="18"/>
  <c r="S90" i="18"/>
  <c r="S85" i="18"/>
  <c r="S78" i="18"/>
  <c r="S62" i="18"/>
  <c r="S57" i="18"/>
  <c r="S98" i="18"/>
  <c r="S93" i="18"/>
  <c r="S74" i="18"/>
  <c r="S86" i="18"/>
  <c r="S58" i="18"/>
  <c r="S94" i="18"/>
  <c r="S89" i="18"/>
  <c r="S70" i="18"/>
  <c r="S82" i="18"/>
  <c r="S61" i="18"/>
  <c r="S97" i="18"/>
  <c r="S73" i="18"/>
  <c r="S66" i="18"/>
  <c r="S54" i="18"/>
  <c r="S50" i="18"/>
  <c r="S42" i="18"/>
  <c r="S53" i="18"/>
  <c r="S45" i="18"/>
  <c r="S46" i="18"/>
  <c r="S38" i="18"/>
  <c r="S26" i="18"/>
  <c r="S9" i="18"/>
  <c r="S21" i="18"/>
  <c r="S49" i="18"/>
  <c r="S41" i="18"/>
  <c r="S34" i="18"/>
  <c r="S29" i="18"/>
  <c r="S22" i="18"/>
  <c r="S18" i="18"/>
  <c r="S14" i="18"/>
  <c r="S33" i="18"/>
  <c r="S10" i="18"/>
  <c r="S6" i="18"/>
  <c r="S30" i="18"/>
  <c r="S23" i="18"/>
  <c r="S55" i="18"/>
  <c r="S87" i="18"/>
  <c r="S119" i="18"/>
  <c r="S151" i="18"/>
  <c r="S183" i="18"/>
  <c r="S215" i="18"/>
  <c r="S12" i="18"/>
  <c r="S28" i="18"/>
  <c r="S44" i="18"/>
  <c r="S60" i="18"/>
  <c r="S76" i="18"/>
  <c r="S92" i="18"/>
  <c r="S108" i="18"/>
  <c r="S124" i="18"/>
  <c r="S140" i="18"/>
  <c r="S156" i="18"/>
  <c r="S172" i="18"/>
  <c r="S188" i="18"/>
  <c r="S204" i="18"/>
  <c r="S220" i="18"/>
  <c r="S264" i="18"/>
  <c r="S297" i="18"/>
  <c r="S345" i="18"/>
  <c r="S81" i="18"/>
  <c r="S221" i="18"/>
  <c r="S285" i="18"/>
  <c r="S323" i="18"/>
  <c r="S343" i="18"/>
  <c r="S19" i="18"/>
  <c r="S51" i="18"/>
  <c r="S83" i="18"/>
  <c r="S115" i="18"/>
  <c r="S147" i="18"/>
  <c r="S179" i="18"/>
  <c r="S211" i="18"/>
  <c r="S233" i="18"/>
  <c r="S328" i="18"/>
  <c r="S287" i="18"/>
  <c r="S351" i="18"/>
  <c r="S65" i="18"/>
  <c r="S153" i="18"/>
  <c r="S237" i="18"/>
  <c r="S268" i="18"/>
  <c r="S333" i="18"/>
  <c r="S243" i="18"/>
  <c r="S275" i="18"/>
  <c r="S273" i="18"/>
  <c r="S337" i="18"/>
  <c r="S279" i="18"/>
  <c r="S15" i="18"/>
  <c r="S47" i="18"/>
  <c r="S79" i="18"/>
  <c r="S111" i="18"/>
  <c r="S143" i="18"/>
  <c r="S175" i="18"/>
  <c r="S207" i="18"/>
  <c r="S228" i="18"/>
  <c r="S245" i="18"/>
  <c r="S260" i="18"/>
  <c r="S277" i="18"/>
  <c r="S292" i="18"/>
  <c r="S309" i="18"/>
  <c r="S324" i="18"/>
  <c r="S341" i="18"/>
  <c r="S347" i="18"/>
  <c r="S8" i="18"/>
  <c r="S24" i="18"/>
  <c r="S40" i="18"/>
  <c r="S56" i="18"/>
  <c r="S72" i="18"/>
  <c r="S88" i="18"/>
  <c r="S104" i="18"/>
  <c r="S120" i="18"/>
  <c r="S136" i="18"/>
  <c r="S152" i="18"/>
  <c r="S168" i="18"/>
  <c r="S184" i="18"/>
  <c r="S200" i="18"/>
  <c r="S216" i="18"/>
  <c r="S249" i="18"/>
  <c r="S239" i="18"/>
  <c r="S13" i="18"/>
  <c r="S129" i="18"/>
  <c r="S137" i="18"/>
  <c r="S189" i="18"/>
  <c r="S197" i="18"/>
  <c r="S205" i="18"/>
  <c r="S316" i="18"/>
  <c r="S353" i="18"/>
  <c r="S11" i="18"/>
  <c r="S43" i="18"/>
  <c r="S75" i="18"/>
  <c r="S107" i="18"/>
  <c r="S139" i="18"/>
  <c r="S171" i="18"/>
  <c r="S203" i="18"/>
  <c r="S280" i="18"/>
  <c r="S313" i="18"/>
  <c r="S255" i="18"/>
  <c r="S271" i="18"/>
  <c r="S303" i="18"/>
  <c r="S25" i="18"/>
  <c r="S105" i="18"/>
  <c r="S113" i="18"/>
  <c r="S121" i="18"/>
  <c r="S173" i="18"/>
  <c r="S181" i="18"/>
  <c r="S253" i="18"/>
  <c r="S301" i="18"/>
  <c r="S227" i="18"/>
  <c r="S225" i="18"/>
  <c r="S289" i="18"/>
  <c r="S247" i="18"/>
  <c r="S7" i="18"/>
  <c r="S39" i="18"/>
  <c r="S71" i="18"/>
  <c r="S103" i="18"/>
  <c r="S135" i="18"/>
  <c r="S167" i="18"/>
  <c r="S199" i="18"/>
  <c r="S20" i="18"/>
  <c r="S36" i="18"/>
  <c r="S52" i="18"/>
  <c r="S68" i="18"/>
  <c r="S84" i="18"/>
  <c r="S100" i="18"/>
  <c r="S116" i="18"/>
  <c r="S132" i="18"/>
  <c r="S148" i="18"/>
  <c r="S164" i="18"/>
  <c r="S180" i="18"/>
  <c r="S196" i="18"/>
  <c r="S212" i="18"/>
  <c r="S265" i="18"/>
  <c r="S296" i="18"/>
  <c r="S344" i="18"/>
  <c r="S319" i="18"/>
  <c r="S77" i="18"/>
  <c r="S165" i="18"/>
  <c r="S284" i="18"/>
  <c r="S231" i="18"/>
  <c r="S295" i="18"/>
  <c r="S35" i="18"/>
  <c r="S67" i="18"/>
  <c r="S99" i="18"/>
  <c r="S131" i="18"/>
  <c r="S163" i="18"/>
  <c r="S195" i="18"/>
  <c r="S232" i="18"/>
  <c r="S329" i="18"/>
  <c r="S37" i="18"/>
  <c r="S69" i="18"/>
  <c r="S149" i="18"/>
  <c r="S157" i="18"/>
  <c r="S236" i="18"/>
  <c r="S269" i="18"/>
  <c r="S259" i="18"/>
  <c r="S241" i="18"/>
  <c r="S305" i="18"/>
  <c r="S31" i="18"/>
  <c r="S63" i="18"/>
  <c r="S95" i="18"/>
  <c r="S127" i="18"/>
  <c r="S159" i="18"/>
  <c r="S191" i="18"/>
  <c r="S223" i="18"/>
  <c r="S229" i="18"/>
  <c r="S244" i="18"/>
  <c r="S261" i="18"/>
  <c r="S276" i="18"/>
  <c r="S293" i="18"/>
  <c r="S308" i="18"/>
  <c r="S325" i="18"/>
  <c r="S340" i="18"/>
  <c r="S16" i="18"/>
  <c r="S32" i="18"/>
  <c r="S48" i="18"/>
  <c r="S64" i="18"/>
  <c r="S80" i="18"/>
  <c r="S96" i="18"/>
  <c r="S112" i="18"/>
  <c r="S128" i="18"/>
  <c r="S144" i="18"/>
  <c r="S160" i="18"/>
  <c r="S176" i="18"/>
  <c r="S192" i="18"/>
  <c r="S208" i="18"/>
  <c r="S248" i="18"/>
  <c r="S335" i="18"/>
  <c r="S17" i="18"/>
  <c r="S133" i="18"/>
  <c r="S141" i="18"/>
  <c r="S193" i="18"/>
  <c r="S201" i="18"/>
  <c r="S209" i="18"/>
  <c r="S317" i="18"/>
  <c r="S263" i="18"/>
  <c r="S27" i="18"/>
  <c r="S59" i="18"/>
  <c r="S91" i="18"/>
  <c r="S123" i="18"/>
  <c r="S155" i="18"/>
  <c r="S187" i="18"/>
  <c r="S219" i="18"/>
  <c r="S281" i="18"/>
  <c r="S312" i="18"/>
  <c r="S109" i="18"/>
  <c r="S117" i="18"/>
  <c r="S177" i="18"/>
  <c r="S349" i="18"/>
  <c r="S291" i="18"/>
  <c r="S307" i="18"/>
  <c r="S257" i="18"/>
  <c r="S321" i="18"/>
  <c r="S311" i="18"/>
  <c r="S327" i="18"/>
  <c r="T352" i="18"/>
  <c r="CZ352" i="18" s="1"/>
  <c r="T345" i="18"/>
  <c r="CZ345" i="18" s="1"/>
  <c r="T343" i="18"/>
  <c r="CZ343" i="18" s="1"/>
  <c r="T348" i="18"/>
  <c r="CZ348" i="18" s="1"/>
  <c r="T350" i="18"/>
  <c r="CZ350" i="18" s="1"/>
  <c r="T336" i="18"/>
  <c r="CZ336" i="18" s="1"/>
  <c r="T338" i="18"/>
  <c r="CZ338" i="18" s="1"/>
  <c r="T346" i="18"/>
  <c r="CZ346" i="18" s="1"/>
  <c r="T342" i="18"/>
  <c r="CZ342" i="18" s="1"/>
  <c r="T332" i="18"/>
  <c r="CZ332" i="18" s="1"/>
  <c r="T339" i="18"/>
  <c r="CZ339" i="18" s="1"/>
  <c r="T329" i="18"/>
  <c r="CZ329" i="18" s="1"/>
  <c r="T349" i="18"/>
  <c r="CZ349" i="18" s="1"/>
  <c r="T323" i="18"/>
  <c r="CZ323" i="18" s="1"/>
  <c r="T318" i="18"/>
  <c r="CZ318" i="18" s="1"/>
  <c r="T317" i="18"/>
  <c r="CZ317" i="18" s="1"/>
  <c r="T327" i="18"/>
  <c r="CZ327" i="18" s="1"/>
  <c r="T326" i="18"/>
  <c r="CZ326" i="18" s="1"/>
  <c r="T322" i="18"/>
  <c r="CZ322" i="18" s="1"/>
  <c r="T320" i="18"/>
  <c r="CZ320" i="18" s="1"/>
  <c r="T316" i="18"/>
  <c r="CZ316" i="18" s="1"/>
  <c r="T334" i="18"/>
  <c r="CZ334" i="18" s="1"/>
  <c r="T333" i="18"/>
  <c r="CZ333" i="18" s="1"/>
  <c r="T330" i="18"/>
  <c r="CZ330" i="18" s="1"/>
  <c r="T314" i="18"/>
  <c r="CZ314" i="18" s="1"/>
  <c r="T306" i="18"/>
  <c r="CZ306" i="18" s="1"/>
  <c r="T310" i="18"/>
  <c r="CZ310" i="18" s="1"/>
  <c r="T298" i="18"/>
  <c r="CZ298" i="18" s="1"/>
  <c r="T295" i="18"/>
  <c r="CZ295" i="18" s="1"/>
  <c r="T311" i="18"/>
  <c r="CZ311" i="18" s="1"/>
  <c r="T297" i="18"/>
  <c r="CZ297" i="18" s="1"/>
  <c r="T307" i="18"/>
  <c r="CZ307" i="18" s="1"/>
  <c r="T304" i="18"/>
  <c r="CZ304" i="18" s="1"/>
  <c r="T288" i="18"/>
  <c r="CZ288" i="18" s="1"/>
  <c r="T302" i="18"/>
  <c r="CZ302" i="18" s="1"/>
  <c r="T290" i="18"/>
  <c r="CZ290" i="18" s="1"/>
  <c r="T301" i="18"/>
  <c r="CZ301" i="18" s="1"/>
  <c r="T294" i="18"/>
  <c r="CZ294" i="18" s="1"/>
  <c r="T286" i="18"/>
  <c r="CZ286" i="18" s="1"/>
  <c r="T282" i="18"/>
  <c r="CZ282" i="18" s="1"/>
  <c r="T300" i="18"/>
  <c r="CZ300" i="18" s="1"/>
  <c r="T284" i="18"/>
  <c r="CZ284" i="18" s="1"/>
  <c r="T275" i="18"/>
  <c r="CZ275" i="18" s="1"/>
  <c r="T279" i="18"/>
  <c r="CZ279" i="18" s="1"/>
  <c r="T274" i="18"/>
  <c r="CZ274" i="18" s="1"/>
  <c r="T291" i="18"/>
  <c r="CZ291" i="18" s="1"/>
  <c r="T272" i="18"/>
  <c r="CZ272" i="18" s="1"/>
  <c r="T254" i="18"/>
  <c r="CZ254" i="18" s="1"/>
  <c r="T253" i="18"/>
  <c r="CZ253" i="18" s="1"/>
  <c r="T278" i="18"/>
  <c r="CZ278" i="18" s="1"/>
  <c r="T285" i="18"/>
  <c r="CZ285" i="18" s="1"/>
  <c r="T269" i="18"/>
  <c r="CZ269" i="18" s="1"/>
  <c r="T268" i="18"/>
  <c r="CZ268" i="18" s="1"/>
  <c r="T270" i="18"/>
  <c r="CZ270" i="18" s="1"/>
  <c r="T266" i="18"/>
  <c r="CZ266" i="18" s="1"/>
  <c r="T256" i="18"/>
  <c r="CZ256" i="18" s="1"/>
  <c r="T246" i="18"/>
  <c r="CZ246" i="18" s="1"/>
  <c r="T265" i="18"/>
  <c r="CZ265" i="18" s="1"/>
  <c r="T250" i="18"/>
  <c r="CZ250" i="18" s="1"/>
  <c r="T243" i="18"/>
  <c r="CZ243" i="18" s="1"/>
  <c r="T258" i="18"/>
  <c r="CZ258" i="18" s="1"/>
  <c r="T252" i="18"/>
  <c r="CZ252" i="18" s="1"/>
  <c r="T238" i="18"/>
  <c r="CZ238" i="18" s="1"/>
  <c r="T262" i="18"/>
  <c r="CZ262" i="18" s="1"/>
  <c r="T242" i="18"/>
  <c r="CZ242" i="18" s="1"/>
  <c r="T237" i="18"/>
  <c r="CZ237" i="18" s="1"/>
  <c r="T231" i="18"/>
  <c r="CZ231" i="18" s="1"/>
  <c r="T259" i="18"/>
  <c r="CZ259" i="18" s="1"/>
  <c r="T263" i="18"/>
  <c r="CZ263" i="18" s="1"/>
  <c r="T240" i="18"/>
  <c r="CZ240" i="18" s="1"/>
  <c r="T230" i="18"/>
  <c r="CZ230" i="18" s="1"/>
  <c r="T247" i="18"/>
  <c r="CZ247" i="18" s="1"/>
  <c r="T234" i="18"/>
  <c r="CZ234" i="18" s="1"/>
  <c r="T201" i="18"/>
  <c r="CZ201" i="18" s="1"/>
  <c r="T218" i="18"/>
  <c r="CZ218" i="18" s="1"/>
  <c r="T213" i="18"/>
  <c r="CZ213" i="18" s="1"/>
  <c r="T206" i="18"/>
  <c r="CZ206" i="18" s="1"/>
  <c r="T197" i="18"/>
  <c r="CZ197" i="18" s="1"/>
  <c r="T236" i="18"/>
  <c r="CZ236" i="18" s="1"/>
  <c r="T202" i="18"/>
  <c r="CZ202" i="18" s="1"/>
  <c r="T224" i="18"/>
  <c r="CZ224" i="18" s="1"/>
  <c r="T221" i="18"/>
  <c r="CZ221" i="18" s="1"/>
  <c r="T214" i="18"/>
  <c r="CZ214" i="18" s="1"/>
  <c r="T209" i="18"/>
  <c r="CZ209" i="18" s="1"/>
  <c r="T233" i="18"/>
  <c r="CZ233" i="18" s="1"/>
  <c r="T227" i="18"/>
  <c r="CZ227" i="18" s="1"/>
  <c r="T198" i="18"/>
  <c r="CZ198" i="18" s="1"/>
  <c r="T217" i="18"/>
  <c r="CZ217" i="18" s="1"/>
  <c r="T205" i="18"/>
  <c r="CZ205" i="18" s="1"/>
  <c r="T189" i="18"/>
  <c r="CZ189" i="18" s="1"/>
  <c r="T226" i="18"/>
  <c r="CZ226" i="18" s="1"/>
  <c r="T222" i="18"/>
  <c r="CZ222" i="18" s="1"/>
  <c r="T210" i="18"/>
  <c r="CZ210" i="18" s="1"/>
  <c r="T194" i="18"/>
  <c r="CZ194" i="18" s="1"/>
  <c r="T182" i="18"/>
  <c r="CZ182" i="18" s="1"/>
  <c r="T161" i="18"/>
  <c r="CZ161" i="18" s="1"/>
  <c r="T154" i="18"/>
  <c r="CZ154" i="18" s="1"/>
  <c r="T190" i="18"/>
  <c r="CZ190" i="18" s="1"/>
  <c r="T173" i="18"/>
  <c r="CZ173" i="18" s="1"/>
  <c r="T166" i="18"/>
  <c r="CZ166" i="18" s="1"/>
  <c r="T193" i="18"/>
  <c r="CZ193" i="18" s="1"/>
  <c r="T185" i="18"/>
  <c r="CZ185" i="18" s="1"/>
  <c r="T178" i="18"/>
  <c r="CZ178" i="18" s="1"/>
  <c r="T150" i="18"/>
  <c r="CZ150" i="18" s="1"/>
  <c r="T169" i="18"/>
  <c r="CZ169" i="18" s="1"/>
  <c r="T162" i="18"/>
  <c r="CZ162" i="18" s="1"/>
  <c r="T157" i="18"/>
  <c r="CZ157" i="18" s="1"/>
  <c r="T174" i="18"/>
  <c r="CZ174" i="18" s="1"/>
  <c r="T186" i="18"/>
  <c r="CZ186" i="18" s="1"/>
  <c r="T181" i="18"/>
  <c r="CZ181" i="18" s="1"/>
  <c r="T153" i="18"/>
  <c r="CZ153" i="18" s="1"/>
  <c r="T170" i="18"/>
  <c r="CZ170" i="18" s="1"/>
  <c r="T165" i="18"/>
  <c r="CZ165" i="18" s="1"/>
  <c r="T158" i="18"/>
  <c r="CZ158" i="18" s="1"/>
  <c r="T177" i="18"/>
  <c r="CZ177" i="18" s="1"/>
  <c r="T149" i="18"/>
  <c r="CZ149" i="18" s="1"/>
  <c r="T146" i="18"/>
  <c r="CZ146" i="18" s="1"/>
  <c r="T141" i="18"/>
  <c r="CZ141" i="18" s="1"/>
  <c r="T125" i="18"/>
  <c r="CZ125" i="18" s="1"/>
  <c r="T118" i="18"/>
  <c r="CZ118" i="18" s="1"/>
  <c r="T102" i="18"/>
  <c r="CZ102" i="18" s="1"/>
  <c r="T130" i="18"/>
  <c r="CZ130" i="18" s="1"/>
  <c r="T109" i="18"/>
  <c r="CZ109" i="18" s="1"/>
  <c r="T137" i="18"/>
  <c r="CZ137" i="18" s="1"/>
  <c r="T114" i="18"/>
  <c r="CZ114" i="18" s="1"/>
  <c r="T142" i="18"/>
  <c r="CZ142" i="18" s="1"/>
  <c r="T126" i="18"/>
  <c r="CZ126" i="18" s="1"/>
  <c r="T121" i="18"/>
  <c r="CZ121" i="18" s="1"/>
  <c r="T105" i="18"/>
  <c r="CZ105" i="18" s="1"/>
  <c r="T133" i="18"/>
  <c r="CZ133" i="18" s="1"/>
  <c r="T110" i="18"/>
  <c r="CZ110" i="18" s="1"/>
  <c r="T145" i="18"/>
  <c r="CZ145" i="18" s="1"/>
  <c r="T138" i="18"/>
  <c r="CZ138" i="18" s="1"/>
  <c r="T117" i="18"/>
  <c r="CZ117" i="18" s="1"/>
  <c r="T101" i="18"/>
  <c r="CZ101" i="18" s="1"/>
  <c r="T129" i="18"/>
  <c r="CZ129" i="18" s="1"/>
  <c r="T122" i="18"/>
  <c r="CZ122" i="18" s="1"/>
  <c r="T106" i="18"/>
  <c r="CZ106" i="18" s="1"/>
  <c r="T134" i="18"/>
  <c r="CZ134" i="18" s="1"/>
  <c r="T113" i="18"/>
  <c r="CZ113" i="18" s="1"/>
  <c r="T62" i="18"/>
  <c r="CZ62" i="18" s="1"/>
  <c r="T57" i="18"/>
  <c r="CZ57" i="18" s="1"/>
  <c r="T98" i="18"/>
  <c r="CZ98" i="18" s="1"/>
  <c r="T93" i="18"/>
  <c r="CZ93" i="18" s="1"/>
  <c r="T74" i="18"/>
  <c r="CZ74" i="18" s="1"/>
  <c r="T69" i="18"/>
  <c r="CZ69" i="18" s="1"/>
  <c r="T86" i="18"/>
  <c r="CZ86" i="18" s="1"/>
  <c r="T81" i="18"/>
  <c r="CZ81" i="18" s="1"/>
  <c r="T65" i="18"/>
  <c r="CZ65" i="18" s="1"/>
  <c r="T58" i="18"/>
  <c r="CZ58" i="18" s="1"/>
  <c r="T94" i="18"/>
  <c r="CZ94" i="18" s="1"/>
  <c r="T89" i="18"/>
  <c r="CZ89" i="18" s="1"/>
  <c r="T77" i="18"/>
  <c r="CZ77" i="18" s="1"/>
  <c r="T70" i="18"/>
  <c r="CZ70" i="18" s="1"/>
  <c r="T82" i="18"/>
  <c r="CZ82" i="18" s="1"/>
  <c r="T61" i="18"/>
  <c r="CZ61" i="18" s="1"/>
  <c r="T97" i="18"/>
  <c r="CZ97" i="18" s="1"/>
  <c r="T73" i="18"/>
  <c r="CZ73" i="18" s="1"/>
  <c r="T66" i="18"/>
  <c r="CZ66" i="18" s="1"/>
  <c r="T54" i="18"/>
  <c r="CZ54" i="18" s="1"/>
  <c r="T90" i="18"/>
  <c r="CZ90" i="18" s="1"/>
  <c r="T85" i="18"/>
  <c r="CZ85" i="18" s="1"/>
  <c r="T78" i="18"/>
  <c r="CZ78" i="18" s="1"/>
  <c r="T50" i="18"/>
  <c r="CZ50" i="18" s="1"/>
  <c r="T42" i="18"/>
  <c r="CZ42" i="18" s="1"/>
  <c r="T37" i="18"/>
  <c r="CZ37" i="18" s="1"/>
  <c r="T30" i="18"/>
  <c r="CZ30" i="18" s="1"/>
  <c r="T25" i="18"/>
  <c r="CZ25" i="18" s="1"/>
  <c r="T53" i="18"/>
  <c r="CZ53" i="18" s="1"/>
  <c r="T45" i="18"/>
  <c r="CZ45" i="18" s="1"/>
  <c r="T33" i="18"/>
  <c r="CZ33" i="18" s="1"/>
  <c r="T18" i="18"/>
  <c r="CZ18" i="18" s="1"/>
  <c r="T46" i="18"/>
  <c r="CZ46" i="18" s="1"/>
  <c r="T38" i="18"/>
  <c r="CZ38" i="18" s="1"/>
  <c r="T21" i="18"/>
  <c r="CZ21" i="18" s="1"/>
  <c r="T14" i="18"/>
  <c r="CZ14" i="18" s="1"/>
  <c r="T49" i="18"/>
  <c r="CZ49" i="18" s="1"/>
  <c r="T41" i="18"/>
  <c r="CZ41" i="18" s="1"/>
  <c r="T34" i="18"/>
  <c r="CZ34" i="18" s="1"/>
  <c r="T29" i="18"/>
  <c r="CZ29" i="18" s="1"/>
  <c r="T22" i="18"/>
  <c r="CZ22" i="18" s="1"/>
  <c r="T10" i="18"/>
  <c r="CZ10" i="18" s="1"/>
  <c r="T17" i="18"/>
  <c r="CZ17" i="18" s="1"/>
  <c r="T9" i="18"/>
  <c r="CZ9" i="18" s="1"/>
  <c r="T6" i="18"/>
  <c r="CZ6" i="18" s="1"/>
  <c r="T26" i="18"/>
  <c r="CZ26" i="18" s="1"/>
  <c r="T13" i="18"/>
  <c r="CZ13" i="18" s="1"/>
  <c r="T15" i="18"/>
  <c r="CZ15" i="18" s="1"/>
  <c r="T31" i="18"/>
  <c r="CZ31" i="18" s="1"/>
  <c r="T47" i="18"/>
  <c r="CZ47" i="18" s="1"/>
  <c r="T63" i="18"/>
  <c r="CZ63" i="18" s="1"/>
  <c r="T79" i="18"/>
  <c r="CZ79" i="18" s="1"/>
  <c r="T95" i="18"/>
  <c r="CZ95" i="18" s="1"/>
  <c r="T111" i="18"/>
  <c r="CZ111" i="18" s="1"/>
  <c r="T127" i="18"/>
  <c r="CZ127" i="18" s="1"/>
  <c r="T143" i="18"/>
  <c r="CZ143" i="18" s="1"/>
  <c r="T159" i="18"/>
  <c r="CZ159" i="18" s="1"/>
  <c r="T175" i="18"/>
  <c r="CZ175" i="18" s="1"/>
  <c r="T191" i="18"/>
  <c r="CZ191" i="18" s="1"/>
  <c r="T207" i="18"/>
  <c r="CZ207" i="18" s="1"/>
  <c r="T223" i="18"/>
  <c r="CZ223" i="18" s="1"/>
  <c r="T251" i="18"/>
  <c r="CZ251" i="18" s="1"/>
  <c r="T277" i="18"/>
  <c r="CZ277" i="18" s="1"/>
  <c r="T280" i="18"/>
  <c r="CZ280" i="18" s="1"/>
  <c r="T296" i="18"/>
  <c r="CZ296" i="18" s="1"/>
  <c r="T241" i="18"/>
  <c r="CZ241" i="18" s="1"/>
  <c r="T273" i="18"/>
  <c r="CZ273" i="18" s="1"/>
  <c r="T305" i="18"/>
  <c r="CZ305" i="18" s="1"/>
  <c r="T337" i="18"/>
  <c r="CZ337" i="18" s="1"/>
  <c r="T260" i="18"/>
  <c r="CZ260" i="18" s="1"/>
  <c r="T293" i="18"/>
  <c r="CZ293" i="18" s="1"/>
  <c r="T315" i="18"/>
  <c r="CZ315" i="18" s="1"/>
  <c r="T341" i="18"/>
  <c r="CZ341" i="18" s="1"/>
  <c r="T12" i="18"/>
  <c r="CZ12" i="18" s="1"/>
  <c r="T20" i="18"/>
  <c r="CZ20" i="18" s="1"/>
  <c r="T28" i="18"/>
  <c r="CZ28" i="18" s="1"/>
  <c r="T36" i="18"/>
  <c r="CZ36" i="18" s="1"/>
  <c r="T44" i="18"/>
  <c r="CZ44" i="18" s="1"/>
  <c r="T52" i="18"/>
  <c r="CZ52" i="18" s="1"/>
  <c r="T60" i="18"/>
  <c r="CZ60" i="18" s="1"/>
  <c r="T68" i="18"/>
  <c r="CZ68" i="18" s="1"/>
  <c r="T76" i="18"/>
  <c r="CZ76" i="18" s="1"/>
  <c r="T84" i="18"/>
  <c r="CZ84" i="18" s="1"/>
  <c r="T92" i="18"/>
  <c r="CZ92" i="18" s="1"/>
  <c r="T100" i="18"/>
  <c r="CZ100" i="18" s="1"/>
  <c r="T108" i="18"/>
  <c r="CZ108" i="18" s="1"/>
  <c r="T116" i="18"/>
  <c r="CZ116" i="18" s="1"/>
  <c r="T124" i="18"/>
  <c r="CZ124" i="18" s="1"/>
  <c r="T132" i="18"/>
  <c r="CZ132" i="18" s="1"/>
  <c r="T140" i="18"/>
  <c r="CZ140" i="18" s="1"/>
  <c r="T148" i="18"/>
  <c r="CZ148" i="18" s="1"/>
  <c r="T156" i="18"/>
  <c r="CZ156" i="18" s="1"/>
  <c r="T164" i="18"/>
  <c r="CZ164" i="18" s="1"/>
  <c r="T172" i="18"/>
  <c r="CZ172" i="18" s="1"/>
  <c r="T180" i="18"/>
  <c r="CZ180" i="18" s="1"/>
  <c r="T188" i="18"/>
  <c r="CZ188" i="18" s="1"/>
  <c r="T196" i="18"/>
  <c r="CZ196" i="18" s="1"/>
  <c r="T204" i="18"/>
  <c r="CZ204" i="18" s="1"/>
  <c r="T212" i="18"/>
  <c r="CZ212" i="18" s="1"/>
  <c r="T220" i="18"/>
  <c r="CZ220" i="18" s="1"/>
  <c r="T255" i="18"/>
  <c r="CZ255" i="18" s="1"/>
  <c r="T281" i="18"/>
  <c r="CZ281" i="18" s="1"/>
  <c r="T303" i="18"/>
  <c r="CZ303" i="18" s="1"/>
  <c r="T11" i="18"/>
  <c r="CZ11" i="18" s="1"/>
  <c r="T27" i="18"/>
  <c r="CZ27" i="18" s="1"/>
  <c r="T43" i="18"/>
  <c r="CZ43" i="18" s="1"/>
  <c r="T59" i="18"/>
  <c r="CZ59" i="18" s="1"/>
  <c r="T75" i="18"/>
  <c r="CZ75" i="18" s="1"/>
  <c r="T91" i="18"/>
  <c r="CZ91" i="18" s="1"/>
  <c r="T107" i="18"/>
  <c r="CZ107" i="18" s="1"/>
  <c r="T123" i="18"/>
  <c r="CZ123" i="18" s="1"/>
  <c r="T139" i="18"/>
  <c r="CZ139" i="18" s="1"/>
  <c r="T155" i="18"/>
  <c r="CZ155" i="18" s="1"/>
  <c r="T171" i="18"/>
  <c r="CZ171" i="18" s="1"/>
  <c r="T187" i="18"/>
  <c r="CZ187" i="18" s="1"/>
  <c r="T203" i="18"/>
  <c r="CZ203" i="18" s="1"/>
  <c r="T219" i="18"/>
  <c r="CZ219" i="18" s="1"/>
  <c r="T308" i="18"/>
  <c r="CZ308" i="18" s="1"/>
  <c r="T340" i="18"/>
  <c r="CZ340" i="18" s="1"/>
  <c r="T229" i="18"/>
  <c r="CZ229" i="18" s="1"/>
  <c r="T267" i="18"/>
  <c r="CZ267" i="18" s="1"/>
  <c r="T312" i="18"/>
  <c r="CZ312" i="18" s="1"/>
  <c r="T228" i="18"/>
  <c r="CZ228" i="18" s="1"/>
  <c r="T245" i="18"/>
  <c r="CZ245" i="18" s="1"/>
  <c r="T331" i="18"/>
  <c r="CZ331" i="18" s="1"/>
  <c r="T328" i="18"/>
  <c r="CZ328" i="18" s="1"/>
  <c r="T271" i="18"/>
  <c r="CZ271" i="18" s="1"/>
  <c r="T7" i="18"/>
  <c r="CZ7" i="18" s="1"/>
  <c r="T23" i="18"/>
  <c r="CZ23" i="18" s="1"/>
  <c r="T39" i="18"/>
  <c r="CZ39" i="18" s="1"/>
  <c r="T55" i="18"/>
  <c r="CZ55" i="18" s="1"/>
  <c r="T71" i="18"/>
  <c r="CZ71" i="18" s="1"/>
  <c r="T87" i="18"/>
  <c r="CZ87" i="18" s="1"/>
  <c r="T103" i="18"/>
  <c r="CZ103" i="18" s="1"/>
  <c r="T119" i="18"/>
  <c r="CZ119" i="18" s="1"/>
  <c r="T135" i="18"/>
  <c r="CZ135" i="18" s="1"/>
  <c r="T151" i="18"/>
  <c r="CZ151" i="18" s="1"/>
  <c r="T167" i="18"/>
  <c r="CZ167" i="18" s="1"/>
  <c r="T183" i="18"/>
  <c r="CZ183" i="18" s="1"/>
  <c r="T199" i="18"/>
  <c r="CZ199" i="18" s="1"/>
  <c r="T215" i="18"/>
  <c r="CZ215" i="18" s="1"/>
  <c r="T276" i="18"/>
  <c r="CZ276" i="18" s="1"/>
  <c r="T309" i="18"/>
  <c r="CZ309" i="18" s="1"/>
  <c r="T248" i="18"/>
  <c r="CZ248" i="18" s="1"/>
  <c r="T319" i="18"/>
  <c r="CZ319" i="18" s="1"/>
  <c r="T225" i="18"/>
  <c r="CZ225" i="18" s="1"/>
  <c r="T257" i="18"/>
  <c r="CZ257" i="18" s="1"/>
  <c r="T289" i="18"/>
  <c r="CZ289" i="18" s="1"/>
  <c r="T321" i="18"/>
  <c r="CZ321" i="18" s="1"/>
  <c r="T324" i="18"/>
  <c r="CZ324" i="18" s="1"/>
  <c r="T261" i="18"/>
  <c r="CZ261" i="18" s="1"/>
  <c r="T283" i="18"/>
  <c r="CZ283" i="18" s="1"/>
  <c r="T8" i="18"/>
  <c r="CZ8" i="18" s="1"/>
  <c r="T16" i="18"/>
  <c r="CZ16" i="18" s="1"/>
  <c r="T24" i="18"/>
  <c r="CZ24" i="18" s="1"/>
  <c r="T32" i="18"/>
  <c r="CZ32" i="18" s="1"/>
  <c r="T40" i="18"/>
  <c r="CZ40" i="18" s="1"/>
  <c r="T48" i="18"/>
  <c r="CZ48" i="18" s="1"/>
  <c r="T56" i="18"/>
  <c r="CZ56" i="18" s="1"/>
  <c r="T64" i="18"/>
  <c r="CZ64" i="18" s="1"/>
  <c r="T72" i="18"/>
  <c r="CZ72" i="18" s="1"/>
  <c r="T80" i="18"/>
  <c r="CZ80" i="18" s="1"/>
  <c r="T88" i="18"/>
  <c r="CZ88" i="18" s="1"/>
  <c r="T96" i="18"/>
  <c r="CZ96" i="18" s="1"/>
  <c r="T104" i="18"/>
  <c r="CZ104" i="18" s="1"/>
  <c r="T112" i="18"/>
  <c r="CZ112" i="18" s="1"/>
  <c r="T120" i="18"/>
  <c r="CZ120" i="18" s="1"/>
  <c r="T128" i="18"/>
  <c r="CZ128" i="18" s="1"/>
  <c r="T136" i="18"/>
  <c r="CZ136" i="18" s="1"/>
  <c r="T144" i="18"/>
  <c r="CZ144" i="18" s="1"/>
  <c r="T152" i="18"/>
  <c r="CZ152" i="18" s="1"/>
  <c r="T160" i="18"/>
  <c r="CZ160" i="18" s="1"/>
  <c r="T168" i="18"/>
  <c r="CZ168" i="18" s="1"/>
  <c r="T176" i="18"/>
  <c r="CZ176" i="18" s="1"/>
  <c r="T184" i="18"/>
  <c r="CZ184" i="18" s="1"/>
  <c r="T192" i="18"/>
  <c r="CZ192" i="18" s="1"/>
  <c r="T200" i="18"/>
  <c r="CZ200" i="18" s="1"/>
  <c r="T208" i="18"/>
  <c r="CZ208" i="18" s="1"/>
  <c r="T216" i="18"/>
  <c r="CZ216" i="18" s="1"/>
  <c r="T264" i="18"/>
  <c r="CZ264" i="18" s="1"/>
  <c r="T344" i="18"/>
  <c r="CZ344" i="18" s="1"/>
  <c r="T249" i="18"/>
  <c r="CZ249" i="18" s="1"/>
  <c r="T351" i="18"/>
  <c r="CZ351" i="18" s="1"/>
  <c r="T19" i="18"/>
  <c r="CZ19" i="18" s="1"/>
  <c r="T35" i="18"/>
  <c r="CZ35" i="18" s="1"/>
  <c r="T51" i="18"/>
  <c r="CZ51" i="18" s="1"/>
  <c r="T67" i="18"/>
  <c r="CZ67" i="18" s="1"/>
  <c r="T83" i="18"/>
  <c r="CZ83" i="18" s="1"/>
  <c r="T99" i="18"/>
  <c r="CZ99" i="18" s="1"/>
  <c r="T115" i="18"/>
  <c r="CZ115" i="18" s="1"/>
  <c r="T131" i="18"/>
  <c r="CZ131" i="18" s="1"/>
  <c r="T147" i="18"/>
  <c r="CZ147" i="18" s="1"/>
  <c r="T163" i="18"/>
  <c r="CZ163" i="18" s="1"/>
  <c r="T179" i="18"/>
  <c r="CZ179" i="18" s="1"/>
  <c r="T195" i="18"/>
  <c r="CZ195" i="18" s="1"/>
  <c r="T211" i="18"/>
  <c r="CZ211" i="18" s="1"/>
  <c r="T244" i="18"/>
  <c r="CZ244" i="18" s="1"/>
  <c r="T299" i="18"/>
  <c r="CZ299" i="18" s="1"/>
  <c r="T325" i="18"/>
  <c r="CZ325" i="18" s="1"/>
  <c r="T347" i="18"/>
  <c r="CZ347" i="18" s="1"/>
  <c r="T232" i="18"/>
  <c r="CZ232" i="18" s="1"/>
  <c r="T287" i="18"/>
  <c r="CZ287" i="18" s="1"/>
  <c r="T353" i="18"/>
  <c r="CZ353" i="18" s="1"/>
  <c r="T292" i="18"/>
  <c r="CZ292" i="18" s="1"/>
  <c r="T235" i="18"/>
  <c r="CZ235" i="18" s="1"/>
  <c r="T239" i="18"/>
  <c r="CZ239" i="18" s="1"/>
  <c r="T313" i="18"/>
  <c r="CZ313" i="18" s="1"/>
  <c r="T335" i="18"/>
  <c r="CZ335" i="18" s="1"/>
  <c r="R352" i="18"/>
  <c r="CX352" i="18" s="1"/>
  <c r="R347" i="18"/>
  <c r="CX347" i="18" s="1"/>
  <c r="R345" i="18"/>
  <c r="CX345" i="18" s="1"/>
  <c r="R343" i="18"/>
  <c r="CX343" i="18" s="1"/>
  <c r="R350" i="18"/>
  <c r="CX350" i="18" s="1"/>
  <c r="R346" i="18"/>
  <c r="CX346" i="18" s="1"/>
  <c r="R338" i="18"/>
  <c r="CX338" i="18" s="1"/>
  <c r="R349" i="18"/>
  <c r="CX349" i="18" s="1"/>
  <c r="R331" i="18"/>
  <c r="CX331" i="18" s="1"/>
  <c r="R342" i="18"/>
  <c r="CX342" i="18" s="1"/>
  <c r="R333" i="18"/>
  <c r="CX333" i="18" s="1"/>
  <c r="R332" i="18"/>
  <c r="CX332" i="18" s="1"/>
  <c r="R327" i="18"/>
  <c r="CX327" i="18" s="1"/>
  <c r="R334" i="18"/>
  <c r="CX334" i="18" s="1"/>
  <c r="R330" i="18"/>
  <c r="CX330" i="18" s="1"/>
  <c r="R314" i="18"/>
  <c r="CX314" i="18" s="1"/>
  <c r="R310" i="18"/>
  <c r="CX310" i="18" s="1"/>
  <c r="R317" i="18"/>
  <c r="CX317" i="18" s="1"/>
  <c r="R329" i="18"/>
  <c r="CX329" i="18" s="1"/>
  <c r="R326" i="18"/>
  <c r="CX326" i="18" s="1"/>
  <c r="R318" i="18"/>
  <c r="CX318" i="18" s="1"/>
  <c r="R313" i="18"/>
  <c r="CX313" i="18" s="1"/>
  <c r="R311" i="18"/>
  <c r="CX311" i="18" s="1"/>
  <c r="R315" i="18"/>
  <c r="CX315" i="18" s="1"/>
  <c r="R304" i="18"/>
  <c r="CX304" i="18" s="1"/>
  <c r="R320" i="18"/>
  <c r="CX320" i="18" s="1"/>
  <c r="R302" i="18"/>
  <c r="CX302" i="18" s="1"/>
  <c r="R301" i="18"/>
  <c r="CX301" i="18" s="1"/>
  <c r="R300" i="18"/>
  <c r="CX300" i="18" s="1"/>
  <c r="R322" i="18"/>
  <c r="CX322" i="18" s="1"/>
  <c r="R316" i="18"/>
  <c r="CX316" i="18" s="1"/>
  <c r="R295" i="18"/>
  <c r="CX295" i="18" s="1"/>
  <c r="R306" i="18"/>
  <c r="CX306" i="18" s="1"/>
  <c r="R285" i="18"/>
  <c r="CX285" i="18" s="1"/>
  <c r="R299" i="18"/>
  <c r="CX299" i="18" s="1"/>
  <c r="R298" i="18"/>
  <c r="CX298" i="18" s="1"/>
  <c r="R284" i="18"/>
  <c r="CX284" i="18" s="1"/>
  <c r="R281" i="18"/>
  <c r="CX281" i="18" s="1"/>
  <c r="R294" i="18"/>
  <c r="CX294" i="18" s="1"/>
  <c r="R290" i="18"/>
  <c r="CX290" i="18" s="1"/>
  <c r="R270" i="18"/>
  <c r="CX270" i="18" s="1"/>
  <c r="R279" i="18"/>
  <c r="CX279" i="18" s="1"/>
  <c r="R297" i="18"/>
  <c r="CX297" i="18" s="1"/>
  <c r="R288" i="18"/>
  <c r="CX288" i="18" s="1"/>
  <c r="R283" i="18"/>
  <c r="CX283" i="18" s="1"/>
  <c r="R265" i="18"/>
  <c r="CX265" i="18" s="1"/>
  <c r="R274" i="18"/>
  <c r="CX274" i="18" s="1"/>
  <c r="R286" i="18"/>
  <c r="CX286" i="18" s="1"/>
  <c r="R282" i="18"/>
  <c r="CX282" i="18" s="1"/>
  <c r="R272" i="18"/>
  <c r="CX272" i="18" s="1"/>
  <c r="R278" i="18"/>
  <c r="CX278" i="18" s="1"/>
  <c r="R269" i="18"/>
  <c r="CX269" i="18" s="1"/>
  <c r="R268" i="18"/>
  <c r="CX268" i="18" s="1"/>
  <c r="R254" i="18"/>
  <c r="CX254" i="18" s="1"/>
  <c r="R247" i="18"/>
  <c r="CX247" i="18" s="1"/>
  <c r="R240" i="18"/>
  <c r="CX240" i="18" s="1"/>
  <c r="R249" i="18"/>
  <c r="CX249" i="18" s="1"/>
  <c r="R266" i="18"/>
  <c r="CX266" i="18" s="1"/>
  <c r="R258" i="18"/>
  <c r="CX258" i="18" s="1"/>
  <c r="R252" i="18"/>
  <c r="CX252" i="18" s="1"/>
  <c r="R250" i="18"/>
  <c r="CX250" i="18" s="1"/>
  <c r="R235" i="18"/>
  <c r="CX235" i="18" s="1"/>
  <c r="R251" i="18"/>
  <c r="CX251" i="18" s="1"/>
  <c r="R267" i="18"/>
  <c r="CX267" i="18" s="1"/>
  <c r="R262" i="18"/>
  <c r="CX262" i="18" s="1"/>
  <c r="R256" i="18"/>
  <c r="CX256" i="18" s="1"/>
  <c r="R253" i="18"/>
  <c r="CX253" i="18" s="1"/>
  <c r="R242" i="18"/>
  <c r="CX242" i="18" s="1"/>
  <c r="R263" i="18"/>
  <c r="CX263" i="18" s="1"/>
  <c r="R246" i="18"/>
  <c r="CX246" i="18" s="1"/>
  <c r="R234" i="18"/>
  <c r="CX234" i="18" s="1"/>
  <c r="R217" i="18"/>
  <c r="CX217" i="18" s="1"/>
  <c r="R230" i="18"/>
  <c r="CX230" i="18" s="1"/>
  <c r="R226" i="18"/>
  <c r="CX226" i="18" s="1"/>
  <c r="R222" i="18"/>
  <c r="CX222" i="18" s="1"/>
  <c r="R210" i="18"/>
  <c r="CX210" i="18" s="1"/>
  <c r="R201" i="18"/>
  <c r="CX201" i="18" s="1"/>
  <c r="R238" i="18"/>
  <c r="CX238" i="18" s="1"/>
  <c r="R218" i="18"/>
  <c r="CX218" i="18" s="1"/>
  <c r="R213" i="18"/>
  <c r="CX213" i="18" s="1"/>
  <c r="R206" i="18"/>
  <c r="CX206" i="18" s="1"/>
  <c r="R197" i="18"/>
  <c r="CX197" i="18" s="1"/>
  <c r="R190" i="18"/>
  <c r="CX190" i="18" s="1"/>
  <c r="R236" i="18"/>
  <c r="CX236" i="18" s="1"/>
  <c r="R221" i="18"/>
  <c r="CX221" i="18" s="1"/>
  <c r="R209" i="18"/>
  <c r="CX209" i="18" s="1"/>
  <c r="R202" i="18"/>
  <c r="CX202" i="18" s="1"/>
  <c r="R233" i="18"/>
  <c r="CX233" i="18" s="1"/>
  <c r="R224" i="18"/>
  <c r="CX224" i="18" s="1"/>
  <c r="R214" i="18"/>
  <c r="CX214" i="18" s="1"/>
  <c r="R237" i="18"/>
  <c r="CX237" i="18" s="1"/>
  <c r="R231" i="18"/>
  <c r="CX231" i="18" s="1"/>
  <c r="R205" i="18"/>
  <c r="CX205" i="18" s="1"/>
  <c r="R198" i="18"/>
  <c r="CX198" i="18" s="1"/>
  <c r="R189" i="18"/>
  <c r="CX189" i="18" s="1"/>
  <c r="R177" i="18"/>
  <c r="CX177" i="18" s="1"/>
  <c r="R170" i="18"/>
  <c r="CX170" i="18" s="1"/>
  <c r="R158" i="18"/>
  <c r="CX158" i="18" s="1"/>
  <c r="R149" i="18"/>
  <c r="CX149" i="18" s="1"/>
  <c r="R182" i="18"/>
  <c r="CX182" i="18" s="1"/>
  <c r="R173" i="18"/>
  <c r="CX173" i="18" s="1"/>
  <c r="R161" i="18"/>
  <c r="CX161" i="18" s="1"/>
  <c r="R154" i="18"/>
  <c r="CX154" i="18" s="1"/>
  <c r="R193" i="18"/>
  <c r="CX193" i="18" s="1"/>
  <c r="R166" i="18"/>
  <c r="CX166" i="18" s="1"/>
  <c r="R185" i="18"/>
  <c r="CX185" i="18" s="1"/>
  <c r="R178" i="18"/>
  <c r="CX178" i="18" s="1"/>
  <c r="R157" i="18"/>
  <c r="CX157" i="18" s="1"/>
  <c r="R150" i="18"/>
  <c r="CX150" i="18" s="1"/>
  <c r="R194" i="18"/>
  <c r="CX194" i="18" s="1"/>
  <c r="R169" i="18"/>
  <c r="CX169" i="18" s="1"/>
  <c r="R162" i="18"/>
  <c r="CX162" i="18" s="1"/>
  <c r="R181" i="18"/>
  <c r="CX181" i="18" s="1"/>
  <c r="R174" i="18"/>
  <c r="CX174" i="18" s="1"/>
  <c r="R153" i="18"/>
  <c r="CX153" i="18" s="1"/>
  <c r="R146" i="18"/>
  <c r="CX146" i="18" s="1"/>
  <c r="R186" i="18"/>
  <c r="CX186" i="18" s="1"/>
  <c r="R165" i="18"/>
  <c r="CX165" i="18" s="1"/>
  <c r="R122" i="18"/>
  <c r="CX122" i="18" s="1"/>
  <c r="R113" i="18"/>
  <c r="CX113" i="18" s="1"/>
  <c r="R106" i="18"/>
  <c r="CX106" i="18" s="1"/>
  <c r="R141" i="18"/>
  <c r="CX141" i="18" s="1"/>
  <c r="R134" i="18"/>
  <c r="CX134" i="18" s="1"/>
  <c r="R125" i="18"/>
  <c r="CX125" i="18" s="1"/>
  <c r="R118" i="18"/>
  <c r="CX118" i="18" s="1"/>
  <c r="R109" i="18"/>
  <c r="CX109" i="18" s="1"/>
  <c r="R102" i="18"/>
  <c r="CX102" i="18" s="1"/>
  <c r="R137" i="18"/>
  <c r="CX137" i="18" s="1"/>
  <c r="R130" i="18"/>
  <c r="CX130" i="18" s="1"/>
  <c r="R121" i="18"/>
  <c r="CX121" i="18" s="1"/>
  <c r="R114" i="18"/>
  <c r="CX114" i="18" s="1"/>
  <c r="R105" i="18"/>
  <c r="CX105" i="18" s="1"/>
  <c r="R142" i="18"/>
  <c r="CX142" i="18" s="1"/>
  <c r="R133" i="18"/>
  <c r="CX133" i="18" s="1"/>
  <c r="R126" i="18"/>
  <c r="CX126" i="18" s="1"/>
  <c r="R117" i="18"/>
  <c r="CX117" i="18" s="1"/>
  <c r="R110" i="18"/>
  <c r="CX110" i="18" s="1"/>
  <c r="R145" i="18"/>
  <c r="CX145" i="18" s="1"/>
  <c r="R138" i="18"/>
  <c r="CX138" i="18" s="1"/>
  <c r="R129" i="18"/>
  <c r="CX129" i="18" s="1"/>
  <c r="R101" i="18"/>
  <c r="CX101" i="18" s="1"/>
  <c r="R97" i="18"/>
  <c r="CX97" i="18" s="1"/>
  <c r="R73" i="18"/>
  <c r="CX73" i="18" s="1"/>
  <c r="R66" i="18"/>
  <c r="CX66" i="18" s="1"/>
  <c r="R54" i="18"/>
  <c r="CX54" i="18" s="1"/>
  <c r="R90" i="18"/>
  <c r="CX90" i="18" s="1"/>
  <c r="R85" i="18"/>
  <c r="CX85" i="18" s="1"/>
  <c r="R78" i="18"/>
  <c r="CX78" i="18" s="1"/>
  <c r="R69" i="18"/>
  <c r="CX69" i="18" s="1"/>
  <c r="R62" i="18"/>
  <c r="CX62" i="18" s="1"/>
  <c r="R57" i="18"/>
  <c r="CX57" i="18" s="1"/>
  <c r="R98" i="18"/>
  <c r="CX98" i="18" s="1"/>
  <c r="R93" i="18"/>
  <c r="CX93" i="18" s="1"/>
  <c r="R81" i="18"/>
  <c r="CX81" i="18" s="1"/>
  <c r="R74" i="18"/>
  <c r="CX74" i="18" s="1"/>
  <c r="R86" i="18"/>
  <c r="CX86" i="18" s="1"/>
  <c r="R65" i="18"/>
  <c r="CX65" i="18" s="1"/>
  <c r="R77" i="18"/>
  <c r="CX77" i="18" s="1"/>
  <c r="R58" i="18"/>
  <c r="CX58" i="18" s="1"/>
  <c r="R94" i="18"/>
  <c r="CX94" i="18" s="1"/>
  <c r="R89" i="18"/>
  <c r="CX89" i="18" s="1"/>
  <c r="R70" i="18"/>
  <c r="CX70" i="18" s="1"/>
  <c r="R82" i="18"/>
  <c r="CX82" i="18" s="1"/>
  <c r="R61" i="18"/>
  <c r="CX61" i="18" s="1"/>
  <c r="R49" i="18"/>
  <c r="CX49" i="18" s="1"/>
  <c r="R17" i="18"/>
  <c r="CX17" i="18" s="1"/>
  <c r="R10" i="18"/>
  <c r="CX10" i="18" s="1"/>
  <c r="R37" i="18"/>
  <c r="CX37" i="18" s="1"/>
  <c r="R50" i="18"/>
  <c r="CX50" i="18" s="1"/>
  <c r="R42" i="18"/>
  <c r="CX42" i="18" s="1"/>
  <c r="R30" i="18"/>
  <c r="CX30" i="18" s="1"/>
  <c r="R13" i="18"/>
  <c r="CX13" i="18" s="1"/>
  <c r="R53" i="18"/>
  <c r="CX53" i="18" s="1"/>
  <c r="R45" i="18"/>
  <c r="CX45" i="18" s="1"/>
  <c r="R33" i="18"/>
  <c r="CX33" i="18" s="1"/>
  <c r="R18" i="18"/>
  <c r="CX18" i="18" s="1"/>
  <c r="R46" i="18"/>
  <c r="CX46" i="18" s="1"/>
  <c r="R38" i="18"/>
  <c r="CX38" i="18" s="1"/>
  <c r="R26" i="18"/>
  <c r="CX26" i="18" s="1"/>
  <c r="R21" i="18"/>
  <c r="CX21" i="18" s="1"/>
  <c r="R14" i="18"/>
  <c r="CX14" i="18" s="1"/>
  <c r="R29" i="18"/>
  <c r="CX29" i="18" s="1"/>
  <c r="R25" i="18"/>
  <c r="CX25" i="18" s="1"/>
  <c r="R9" i="18"/>
  <c r="CX9" i="18" s="1"/>
  <c r="R41" i="18"/>
  <c r="CX41" i="18" s="1"/>
  <c r="R34" i="18"/>
  <c r="CX34" i="18" s="1"/>
  <c r="R22" i="18"/>
  <c r="CX22" i="18" s="1"/>
  <c r="CX6" i="18"/>
  <c r="R280" i="18"/>
  <c r="CX280" i="18" s="1"/>
  <c r="R309" i="18"/>
  <c r="CX309" i="18" s="1"/>
  <c r="R341" i="18"/>
  <c r="CX341" i="18" s="1"/>
  <c r="R255" i="18"/>
  <c r="CX255" i="18" s="1"/>
  <c r="R7" i="18"/>
  <c r="CX7" i="18" s="1"/>
  <c r="R23" i="18"/>
  <c r="CX23" i="18" s="1"/>
  <c r="R39" i="18"/>
  <c r="CX39" i="18" s="1"/>
  <c r="R55" i="18"/>
  <c r="CX55" i="18" s="1"/>
  <c r="R71" i="18"/>
  <c r="CX71" i="18" s="1"/>
  <c r="R87" i="18"/>
  <c r="CX87" i="18" s="1"/>
  <c r="R103" i="18"/>
  <c r="CX103" i="18" s="1"/>
  <c r="R119" i="18"/>
  <c r="CX119" i="18" s="1"/>
  <c r="R135" i="18"/>
  <c r="CX135" i="18" s="1"/>
  <c r="R151" i="18"/>
  <c r="CX151" i="18" s="1"/>
  <c r="R167" i="18"/>
  <c r="CX167" i="18" s="1"/>
  <c r="R183" i="18"/>
  <c r="CX183" i="18" s="1"/>
  <c r="R199" i="18"/>
  <c r="CX199" i="18" s="1"/>
  <c r="R215" i="18"/>
  <c r="CX215" i="18" s="1"/>
  <c r="R228" i="18"/>
  <c r="CX228" i="18" s="1"/>
  <c r="R289" i="18"/>
  <c r="CX289" i="18" s="1"/>
  <c r="R292" i="18"/>
  <c r="CX292" i="18" s="1"/>
  <c r="R12" i="18"/>
  <c r="CX12" i="18" s="1"/>
  <c r="R28" i="18"/>
  <c r="CX28" i="18" s="1"/>
  <c r="R44" i="18"/>
  <c r="CX44" i="18" s="1"/>
  <c r="R60" i="18"/>
  <c r="CX60" i="18" s="1"/>
  <c r="R76" i="18"/>
  <c r="CX76" i="18" s="1"/>
  <c r="R92" i="18"/>
  <c r="CX92" i="18" s="1"/>
  <c r="R108" i="18"/>
  <c r="CX108" i="18" s="1"/>
  <c r="R124" i="18"/>
  <c r="CX124" i="18" s="1"/>
  <c r="R140" i="18"/>
  <c r="CX140" i="18" s="1"/>
  <c r="R156" i="18"/>
  <c r="CX156" i="18" s="1"/>
  <c r="R172" i="18"/>
  <c r="CX172" i="18" s="1"/>
  <c r="R188" i="18"/>
  <c r="CX188" i="18" s="1"/>
  <c r="R204" i="18"/>
  <c r="CX204" i="18" s="1"/>
  <c r="R220" i="18"/>
  <c r="CX220" i="18" s="1"/>
  <c r="R229" i="18"/>
  <c r="CX229" i="18" s="1"/>
  <c r="R328" i="18"/>
  <c r="CX328" i="18" s="1"/>
  <c r="R319" i="18"/>
  <c r="CX319" i="18" s="1"/>
  <c r="R259" i="18"/>
  <c r="CX259" i="18" s="1"/>
  <c r="R307" i="18"/>
  <c r="CX307" i="18" s="1"/>
  <c r="R336" i="18"/>
  <c r="CX336" i="18" s="1"/>
  <c r="R321" i="18"/>
  <c r="CX321" i="18" s="1"/>
  <c r="R353" i="18"/>
  <c r="CX353" i="18" s="1"/>
  <c r="R248" i="18"/>
  <c r="CX248" i="18" s="1"/>
  <c r="R277" i="18"/>
  <c r="CX277" i="18" s="1"/>
  <c r="R271" i="18"/>
  <c r="CX271" i="18" s="1"/>
  <c r="R11" i="18"/>
  <c r="CX11" i="18" s="1"/>
  <c r="R27" i="18"/>
  <c r="CX27" i="18" s="1"/>
  <c r="R43" i="18"/>
  <c r="CX43" i="18" s="1"/>
  <c r="R59" i="18"/>
  <c r="CX59" i="18" s="1"/>
  <c r="R75" i="18"/>
  <c r="CX75" i="18" s="1"/>
  <c r="R91" i="18"/>
  <c r="CX91" i="18" s="1"/>
  <c r="R107" i="18"/>
  <c r="CX107" i="18" s="1"/>
  <c r="R123" i="18"/>
  <c r="CX123" i="18" s="1"/>
  <c r="R139" i="18"/>
  <c r="CX139" i="18" s="1"/>
  <c r="R155" i="18"/>
  <c r="CX155" i="18" s="1"/>
  <c r="R171" i="18"/>
  <c r="CX171" i="18" s="1"/>
  <c r="R187" i="18"/>
  <c r="CX187" i="18" s="1"/>
  <c r="R203" i="18"/>
  <c r="CX203" i="18" s="1"/>
  <c r="R219" i="18"/>
  <c r="CX219" i="18" s="1"/>
  <c r="R257" i="18"/>
  <c r="CX257" i="18" s="1"/>
  <c r="R260" i="18"/>
  <c r="CX260" i="18" s="1"/>
  <c r="R8" i="18"/>
  <c r="CX8" i="18" s="1"/>
  <c r="R24" i="18"/>
  <c r="CX24" i="18" s="1"/>
  <c r="R40" i="18"/>
  <c r="CX40" i="18" s="1"/>
  <c r="R56" i="18"/>
  <c r="CX56" i="18" s="1"/>
  <c r="R72" i="18"/>
  <c r="CX72" i="18" s="1"/>
  <c r="R88" i="18"/>
  <c r="CX88" i="18" s="1"/>
  <c r="R104" i="18"/>
  <c r="CX104" i="18" s="1"/>
  <c r="R120" i="18"/>
  <c r="CX120" i="18" s="1"/>
  <c r="R136" i="18"/>
  <c r="CX136" i="18" s="1"/>
  <c r="R152" i="18"/>
  <c r="CX152" i="18" s="1"/>
  <c r="R168" i="18"/>
  <c r="CX168" i="18" s="1"/>
  <c r="R184" i="18"/>
  <c r="CX184" i="18" s="1"/>
  <c r="R200" i="18"/>
  <c r="CX200" i="18" s="1"/>
  <c r="R216" i="18"/>
  <c r="CX216" i="18" s="1"/>
  <c r="R296" i="18"/>
  <c r="CX296" i="18" s="1"/>
  <c r="R325" i="18"/>
  <c r="CX325" i="18" s="1"/>
  <c r="R335" i="18"/>
  <c r="CX335" i="18" s="1"/>
  <c r="R275" i="18"/>
  <c r="CX275" i="18" s="1"/>
  <c r="R241" i="18"/>
  <c r="CX241" i="18" s="1"/>
  <c r="R305" i="18"/>
  <c r="CX305" i="18" s="1"/>
  <c r="R308" i="18"/>
  <c r="CX308" i="18" s="1"/>
  <c r="R324" i="18"/>
  <c r="CX324" i="18" s="1"/>
  <c r="R245" i="18"/>
  <c r="CX245" i="18" s="1"/>
  <c r="R344" i="18"/>
  <c r="CX344" i="18" s="1"/>
  <c r="R323" i="18"/>
  <c r="CX323" i="18" s="1"/>
  <c r="R15" i="18"/>
  <c r="CX15" i="18" s="1"/>
  <c r="R31" i="18"/>
  <c r="CX31" i="18" s="1"/>
  <c r="R47" i="18"/>
  <c r="CX47" i="18" s="1"/>
  <c r="R63" i="18"/>
  <c r="CX63" i="18" s="1"/>
  <c r="R79" i="18"/>
  <c r="CX79" i="18" s="1"/>
  <c r="R95" i="18"/>
  <c r="CX95" i="18" s="1"/>
  <c r="R111" i="18"/>
  <c r="CX111" i="18" s="1"/>
  <c r="R127" i="18"/>
  <c r="CX127" i="18" s="1"/>
  <c r="R143" i="18"/>
  <c r="CX143" i="18" s="1"/>
  <c r="R159" i="18"/>
  <c r="CX159" i="18" s="1"/>
  <c r="R175" i="18"/>
  <c r="CX175" i="18" s="1"/>
  <c r="R191" i="18"/>
  <c r="CX191" i="18" s="1"/>
  <c r="R207" i="18"/>
  <c r="CX207" i="18" s="1"/>
  <c r="R223" i="18"/>
  <c r="CX223" i="18" s="1"/>
  <c r="R225" i="18"/>
  <c r="CX225" i="18" s="1"/>
  <c r="R337" i="18"/>
  <c r="CX337" i="18" s="1"/>
  <c r="R340" i="18"/>
  <c r="CX340" i="18" s="1"/>
  <c r="R20" i="18"/>
  <c r="CX20" i="18" s="1"/>
  <c r="R36" i="18"/>
  <c r="CX36" i="18" s="1"/>
  <c r="R52" i="18"/>
  <c r="CX52" i="18" s="1"/>
  <c r="R68" i="18"/>
  <c r="CX68" i="18" s="1"/>
  <c r="R84" i="18"/>
  <c r="CX84" i="18" s="1"/>
  <c r="R100" i="18"/>
  <c r="CX100" i="18" s="1"/>
  <c r="R116" i="18"/>
  <c r="CX116" i="18" s="1"/>
  <c r="R132" i="18"/>
  <c r="CX132" i="18" s="1"/>
  <c r="R148" i="18"/>
  <c r="CX148" i="18" s="1"/>
  <c r="R164" i="18"/>
  <c r="CX164" i="18" s="1"/>
  <c r="R180" i="18"/>
  <c r="CX180" i="18" s="1"/>
  <c r="R196" i="18"/>
  <c r="CX196" i="18" s="1"/>
  <c r="R212" i="18"/>
  <c r="CX212" i="18" s="1"/>
  <c r="R264" i="18"/>
  <c r="CX264" i="18" s="1"/>
  <c r="R293" i="18"/>
  <c r="CX293" i="18" s="1"/>
  <c r="R287" i="18"/>
  <c r="CX287" i="18" s="1"/>
  <c r="R227" i="18"/>
  <c r="CX227" i="18" s="1"/>
  <c r="R273" i="18"/>
  <c r="CX273" i="18" s="1"/>
  <c r="R276" i="18"/>
  <c r="CX276" i="18" s="1"/>
  <c r="R312" i="18"/>
  <c r="CX312" i="18" s="1"/>
  <c r="R239" i="18"/>
  <c r="CX239" i="18" s="1"/>
  <c r="R303" i="18"/>
  <c r="CX303" i="18" s="1"/>
  <c r="R351" i="18"/>
  <c r="CX351" i="18" s="1"/>
  <c r="R348" i="18"/>
  <c r="CX348" i="18" s="1"/>
  <c r="R291" i="18"/>
  <c r="CX291" i="18" s="1"/>
  <c r="R19" i="18"/>
  <c r="CX19" i="18" s="1"/>
  <c r="R35" i="18"/>
  <c r="CX35" i="18" s="1"/>
  <c r="R51" i="18"/>
  <c r="CX51" i="18" s="1"/>
  <c r="R67" i="18"/>
  <c r="CX67" i="18" s="1"/>
  <c r="R83" i="18"/>
  <c r="CX83" i="18" s="1"/>
  <c r="R99" i="18"/>
  <c r="CX99" i="18" s="1"/>
  <c r="R115" i="18"/>
  <c r="CX115" i="18" s="1"/>
  <c r="R131" i="18"/>
  <c r="CX131" i="18" s="1"/>
  <c r="R147" i="18"/>
  <c r="CX147" i="18" s="1"/>
  <c r="R163" i="18"/>
  <c r="CX163" i="18" s="1"/>
  <c r="R179" i="18"/>
  <c r="CX179" i="18" s="1"/>
  <c r="R195" i="18"/>
  <c r="CX195" i="18" s="1"/>
  <c r="R211" i="18"/>
  <c r="CX211" i="18" s="1"/>
  <c r="R16" i="18"/>
  <c r="CX16" i="18" s="1"/>
  <c r="R32" i="18"/>
  <c r="CX32" i="18" s="1"/>
  <c r="R48" i="18"/>
  <c r="CX48" i="18" s="1"/>
  <c r="R64" i="18"/>
  <c r="CX64" i="18" s="1"/>
  <c r="R80" i="18"/>
  <c r="CX80" i="18" s="1"/>
  <c r="R96" i="18"/>
  <c r="CX96" i="18" s="1"/>
  <c r="R112" i="18"/>
  <c r="CX112" i="18" s="1"/>
  <c r="R128" i="18"/>
  <c r="CX128" i="18" s="1"/>
  <c r="R144" i="18"/>
  <c r="CX144" i="18" s="1"/>
  <c r="R160" i="18"/>
  <c r="CX160" i="18" s="1"/>
  <c r="R176" i="18"/>
  <c r="CX176" i="18" s="1"/>
  <c r="R192" i="18"/>
  <c r="CX192" i="18" s="1"/>
  <c r="R208" i="18"/>
  <c r="CX208" i="18" s="1"/>
  <c r="R232" i="18"/>
  <c r="CX232" i="18" s="1"/>
  <c r="R261" i="18"/>
  <c r="CX261" i="18" s="1"/>
  <c r="R243" i="18"/>
  <c r="CX243" i="18" s="1"/>
  <c r="R339" i="18"/>
  <c r="CX339" i="18" s="1"/>
  <c r="R244" i="18"/>
  <c r="CX244" i="18" s="1"/>
  <c r="X341" i="18"/>
  <c r="DD341" i="18" s="1"/>
  <c r="X348" i="18"/>
  <c r="DD348" i="18" s="1"/>
  <c r="X352" i="18"/>
  <c r="DD352" i="18" s="1"/>
  <c r="X345" i="18"/>
  <c r="DD345" i="18" s="1"/>
  <c r="X339" i="18"/>
  <c r="DD339" i="18" s="1"/>
  <c r="X350" i="18"/>
  <c r="DD350" i="18" s="1"/>
  <c r="X334" i="18"/>
  <c r="DD334" i="18" s="1"/>
  <c r="X332" i="18"/>
  <c r="DD332" i="18" s="1"/>
  <c r="X330" i="18"/>
  <c r="DD330" i="18" s="1"/>
  <c r="X328" i="18"/>
  <c r="DD328" i="18" s="1"/>
  <c r="X346" i="18"/>
  <c r="DD346" i="18" s="1"/>
  <c r="X342" i="18"/>
  <c r="DD342" i="18" s="1"/>
  <c r="X326" i="18"/>
  <c r="DD326" i="18" s="1"/>
  <c r="X344" i="18"/>
  <c r="DD344" i="18" s="1"/>
  <c r="X329" i="18"/>
  <c r="DD329" i="18" s="1"/>
  <c r="X313" i="18"/>
  <c r="DD313" i="18" s="1"/>
  <c r="X320" i="18"/>
  <c r="DD320" i="18" s="1"/>
  <c r="X316" i="18"/>
  <c r="DD316" i="18" s="1"/>
  <c r="X314" i="18"/>
  <c r="DD314" i="18" s="1"/>
  <c r="X310" i="18"/>
  <c r="DD310" i="18" s="1"/>
  <c r="X338" i="18"/>
  <c r="DD338" i="18" s="1"/>
  <c r="X318" i="18"/>
  <c r="DD318" i="18" s="1"/>
  <c r="X325" i="18"/>
  <c r="DD325" i="18" s="1"/>
  <c r="X309" i="18"/>
  <c r="DD309" i="18" s="1"/>
  <c r="X298" i="18"/>
  <c r="DD298" i="18" s="1"/>
  <c r="X296" i="18"/>
  <c r="DD296" i="18" s="1"/>
  <c r="X323" i="18"/>
  <c r="DD323" i="18" s="1"/>
  <c r="X297" i="18"/>
  <c r="DD297" i="18" s="1"/>
  <c r="X322" i="18"/>
  <c r="DD322" i="18" s="1"/>
  <c r="X307" i="18"/>
  <c r="DD307" i="18" s="1"/>
  <c r="X306" i="18"/>
  <c r="DD306" i="18" s="1"/>
  <c r="X312" i="18"/>
  <c r="DD312" i="18" s="1"/>
  <c r="X302" i="18"/>
  <c r="DD302" i="18" s="1"/>
  <c r="X293" i="18"/>
  <c r="DD293" i="18" s="1"/>
  <c r="X286" i="18"/>
  <c r="DD286" i="18" s="1"/>
  <c r="X284" i="18"/>
  <c r="DD284" i="18" s="1"/>
  <c r="X282" i="18"/>
  <c r="DD282" i="18" s="1"/>
  <c r="X281" i="18"/>
  <c r="DD281" i="18" s="1"/>
  <c r="X300" i="18"/>
  <c r="DD300" i="18" s="1"/>
  <c r="X291" i="18"/>
  <c r="DD291" i="18" s="1"/>
  <c r="X290" i="18"/>
  <c r="DD290" i="18" s="1"/>
  <c r="X288" i="18"/>
  <c r="DD288" i="18" s="1"/>
  <c r="X278" i="18"/>
  <c r="DD278" i="18" s="1"/>
  <c r="X277" i="18"/>
  <c r="DD277" i="18" s="1"/>
  <c r="X270" i="18"/>
  <c r="DD270" i="18" s="1"/>
  <c r="X268" i="18"/>
  <c r="DD268" i="18" s="1"/>
  <c r="X266" i="18"/>
  <c r="DD266" i="18" s="1"/>
  <c r="X246" i="18"/>
  <c r="DD246" i="18" s="1"/>
  <c r="X280" i="18"/>
  <c r="DD280" i="18" s="1"/>
  <c r="X275" i="18"/>
  <c r="DD275" i="18" s="1"/>
  <c r="X274" i="18"/>
  <c r="DD274" i="18" s="1"/>
  <c r="X294" i="18"/>
  <c r="DD294" i="18" s="1"/>
  <c r="X254" i="18"/>
  <c r="DD254" i="18" s="1"/>
  <c r="X252" i="18"/>
  <c r="DD252" i="18" s="1"/>
  <c r="X262" i="18"/>
  <c r="DD262" i="18" s="1"/>
  <c r="X248" i="18"/>
  <c r="DD248" i="18" s="1"/>
  <c r="X259" i="18"/>
  <c r="DD259" i="18" s="1"/>
  <c r="X230" i="18"/>
  <c r="DD230" i="18" s="1"/>
  <c r="X232" i="18"/>
  <c r="DD232" i="18" s="1"/>
  <c r="X229" i="18"/>
  <c r="DD229" i="18" s="1"/>
  <c r="X261" i="18"/>
  <c r="DD261" i="18" s="1"/>
  <c r="X265" i="18"/>
  <c r="DD265" i="18" s="1"/>
  <c r="X264" i="18"/>
  <c r="DD264" i="18" s="1"/>
  <c r="X250" i="18"/>
  <c r="DD250" i="18" s="1"/>
  <c r="X249" i="18"/>
  <c r="DD249" i="18" s="1"/>
  <c r="X238" i="18"/>
  <c r="DD238" i="18" s="1"/>
  <c r="X258" i="18"/>
  <c r="DD258" i="18" s="1"/>
  <c r="X245" i="18"/>
  <c r="DD245" i="18" s="1"/>
  <c r="X243" i="18"/>
  <c r="DD243" i="18" s="1"/>
  <c r="X242" i="18"/>
  <c r="DD242" i="18" s="1"/>
  <c r="X221" i="18"/>
  <c r="DD221" i="18" s="1"/>
  <c r="X209" i="18"/>
  <c r="DD209" i="18" s="1"/>
  <c r="X202" i="18"/>
  <c r="DD202" i="18" s="1"/>
  <c r="X214" i="18"/>
  <c r="DD214" i="18" s="1"/>
  <c r="X236" i="18"/>
  <c r="DD236" i="18" s="1"/>
  <c r="X217" i="18"/>
  <c r="DD217" i="18" s="1"/>
  <c r="X205" i="18"/>
  <c r="DD205" i="18" s="1"/>
  <c r="X198" i="18"/>
  <c r="DD198" i="18" s="1"/>
  <c r="X189" i="18"/>
  <c r="DD189" i="18" s="1"/>
  <c r="X233" i="18"/>
  <c r="DD233" i="18" s="1"/>
  <c r="X227" i="18"/>
  <c r="DD227" i="18" s="1"/>
  <c r="X226" i="18"/>
  <c r="DD226" i="18" s="1"/>
  <c r="X222" i="18"/>
  <c r="DD222" i="18" s="1"/>
  <c r="X210" i="18"/>
  <c r="DD210" i="18" s="1"/>
  <c r="X201" i="18"/>
  <c r="DD201" i="18" s="1"/>
  <c r="X213" i="18"/>
  <c r="DD213" i="18" s="1"/>
  <c r="X234" i="18"/>
  <c r="DD234" i="18" s="1"/>
  <c r="X231" i="18"/>
  <c r="DD231" i="18" s="1"/>
  <c r="X218" i="18"/>
  <c r="DD218" i="18" s="1"/>
  <c r="X206" i="18"/>
  <c r="DD206" i="18" s="1"/>
  <c r="X197" i="18"/>
  <c r="DD197" i="18" s="1"/>
  <c r="X190" i="18"/>
  <c r="DD190" i="18" s="1"/>
  <c r="X193" i="18"/>
  <c r="DD193" i="18" s="1"/>
  <c r="X162" i="18"/>
  <c r="DD162" i="18" s="1"/>
  <c r="X181" i="18"/>
  <c r="DD181" i="18" s="1"/>
  <c r="X174" i="18"/>
  <c r="DD174" i="18" s="1"/>
  <c r="X153" i="18"/>
  <c r="DD153" i="18" s="1"/>
  <c r="X146" i="18"/>
  <c r="DD146" i="18" s="1"/>
  <c r="X194" i="18"/>
  <c r="DD194" i="18" s="1"/>
  <c r="X186" i="18"/>
  <c r="DD186" i="18" s="1"/>
  <c r="X165" i="18"/>
  <c r="DD165" i="18" s="1"/>
  <c r="X177" i="18"/>
  <c r="DD177" i="18" s="1"/>
  <c r="X170" i="18"/>
  <c r="DD170" i="18" s="1"/>
  <c r="X158" i="18"/>
  <c r="DD158" i="18" s="1"/>
  <c r="X149" i="18"/>
  <c r="DD149" i="18" s="1"/>
  <c r="X161" i="18"/>
  <c r="DD161" i="18" s="1"/>
  <c r="X182" i="18"/>
  <c r="DD182" i="18" s="1"/>
  <c r="X173" i="18"/>
  <c r="DD173" i="18" s="1"/>
  <c r="X154" i="18"/>
  <c r="DD154" i="18" s="1"/>
  <c r="X185" i="18"/>
  <c r="DD185" i="18" s="1"/>
  <c r="X166" i="18"/>
  <c r="DD166" i="18" s="1"/>
  <c r="X178" i="18"/>
  <c r="DD178" i="18" s="1"/>
  <c r="X169" i="18"/>
  <c r="DD169" i="18" s="1"/>
  <c r="X157" i="18"/>
  <c r="DD157" i="18" s="1"/>
  <c r="X150" i="18"/>
  <c r="DD150" i="18" s="1"/>
  <c r="X142" i="18"/>
  <c r="DD142" i="18" s="1"/>
  <c r="X133" i="18"/>
  <c r="DD133" i="18" s="1"/>
  <c r="X126" i="18"/>
  <c r="DD126" i="18" s="1"/>
  <c r="X145" i="18"/>
  <c r="DD145" i="18" s="1"/>
  <c r="X117" i="18"/>
  <c r="DD117" i="18" s="1"/>
  <c r="X110" i="18"/>
  <c r="DD110" i="18" s="1"/>
  <c r="X101" i="18"/>
  <c r="DD101" i="18" s="1"/>
  <c r="X138" i="18"/>
  <c r="DD138" i="18" s="1"/>
  <c r="X129" i="18"/>
  <c r="DD129" i="18" s="1"/>
  <c r="X122" i="18"/>
  <c r="DD122" i="18" s="1"/>
  <c r="X113" i="18"/>
  <c r="DD113" i="18" s="1"/>
  <c r="X106" i="18"/>
  <c r="DD106" i="18" s="1"/>
  <c r="X141" i="18"/>
  <c r="DD141" i="18" s="1"/>
  <c r="X134" i="18"/>
  <c r="DD134" i="18" s="1"/>
  <c r="X125" i="18"/>
  <c r="DD125" i="18" s="1"/>
  <c r="X118" i="18"/>
  <c r="DD118" i="18" s="1"/>
  <c r="X109" i="18"/>
  <c r="DD109" i="18" s="1"/>
  <c r="X102" i="18"/>
  <c r="DD102" i="18" s="1"/>
  <c r="X137" i="18"/>
  <c r="DD137" i="18" s="1"/>
  <c r="X130" i="18"/>
  <c r="DD130" i="18" s="1"/>
  <c r="X121" i="18"/>
  <c r="DD121" i="18" s="1"/>
  <c r="X114" i="18"/>
  <c r="DD114" i="18" s="1"/>
  <c r="X105" i="18"/>
  <c r="DD105" i="18" s="1"/>
  <c r="X89" i="18"/>
  <c r="DD89" i="18" s="1"/>
  <c r="X77" i="18"/>
  <c r="DD77" i="18" s="1"/>
  <c r="X58" i="18"/>
  <c r="DD58" i="18" s="1"/>
  <c r="X94" i="18"/>
  <c r="DD94" i="18" s="1"/>
  <c r="X70" i="18"/>
  <c r="DD70" i="18" s="1"/>
  <c r="X61" i="18"/>
  <c r="DD61" i="18" s="1"/>
  <c r="X97" i="18"/>
  <c r="DD97" i="18" s="1"/>
  <c r="X82" i="18"/>
  <c r="DD82" i="18" s="1"/>
  <c r="X73" i="18"/>
  <c r="DD73" i="18" s="1"/>
  <c r="X85" i="18"/>
  <c r="DD85" i="18" s="1"/>
  <c r="X66" i="18"/>
  <c r="DD66" i="18" s="1"/>
  <c r="X54" i="18"/>
  <c r="DD54" i="18" s="1"/>
  <c r="X90" i="18"/>
  <c r="DD90" i="18" s="1"/>
  <c r="X78" i="18"/>
  <c r="DD78" i="18" s="1"/>
  <c r="X57" i="18"/>
  <c r="DD57" i="18" s="1"/>
  <c r="X93" i="18"/>
  <c r="DD93" i="18" s="1"/>
  <c r="X69" i="18"/>
  <c r="DD69" i="18" s="1"/>
  <c r="X62" i="18"/>
  <c r="DD62" i="18" s="1"/>
  <c r="X98" i="18"/>
  <c r="DD98" i="18" s="1"/>
  <c r="X81" i="18"/>
  <c r="DD81" i="18" s="1"/>
  <c r="X74" i="18"/>
  <c r="DD74" i="18" s="1"/>
  <c r="X86" i="18"/>
  <c r="DD86" i="18" s="1"/>
  <c r="X65" i="18"/>
  <c r="DD65" i="18" s="1"/>
  <c r="X53" i="18"/>
  <c r="DD53" i="18" s="1"/>
  <c r="X46" i="18"/>
  <c r="DD46" i="18" s="1"/>
  <c r="X38" i="18"/>
  <c r="DD38" i="18" s="1"/>
  <c r="X26" i="18"/>
  <c r="DD26" i="18" s="1"/>
  <c r="X21" i="18"/>
  <c r="DD21" i="18" s="1"/>
  <c r="X49" i="18"/>
  <c r="DD49" i="18" s="1"/>
  <c r="X41" i="18"/>
  <c r="DD41" i="18" s="1"/>
  <c r="X34" i="18"/>
  <c r="DD34" i="18" s="1"/>
  <c r="X22" i="18"/>
  <c r="DD22" i="18" s="1"/>
  <c r="X37" i="18"/>
  <c r="DD37" i="18" s="1"/>
  <c r="X25" i="18"/>
  <c r="DD25" i="18" s="1"/>
  <c r="X50" i="18"/>
  <c r="DD50" i="18" s="1"/>
  <c r="X42" i="18"/>
  <c r="DD42" i="18" s="1"/>
  <c r="X30" i="18"/>
  <c r="DD30" i="18" s="1"/>
  <c r="X45" i="18"/>
  <c r="DD45" i="18" s="1"/>
  <c r="X33" i="18"/>
  <c r="DD33" i="18" s="1"/>
  <c r="X29" i="18"/>
  <c r="DD29" i="18" s="1"/>
  <c r="X9" i="18"/>
  <c r="DD9" i="18" s="1"/>
  <c r="X6" i="18"/>
  <c r="DD6" i="18" s="1"/>
  <c r="X17" i="18"/>
  <c r="DD17" i="18" s="1"/>
  <c r="X10" i="18"/>
  <c r="DD10" i="18" s="1"/>
  <c r="X13" i="18"/>
  <c r="DD13" i="18" s="1"/>
  <c r="X18" i="18"/>
  <c r="DD18" i="18" s="1"/>
  <c r="X14" i="18"/>
  <c r="DD14" i="18" s="1"/>
  <c r="X272" i="18"/>
  <c r="DD272" i="18" s="1"/>
  <c r="X301" i="18"/>
  <c r="DD301" i="18" s="1"/>
  <c r="X349" i="18"/>
  <c r="DD349" i="18" s="1"/>
  <c r="X289" i="18"/>
  <c r="DD289" i="18" s="1"/>
  <c r="X267" i="18"/>
  <c r="DD267" i="18" s="1"/>
  <c r="X12" i="18"/>
  <c r="DD12" i="18" s="1"/>
  <c r="X28" i="18"/>
  <c r="DD28" i="18" s="1"/>
  <c r="X44" i="18"/>
  <c r="DD44" i="18" s="1"/>
  <c r="X60" i="18"/>
  <c r="DD60" i="18" s="1"/>
  <c r="X76" i="18"/>
  <c r="DD76" i="18" s="1"/>
  <c r="X92" i="18"/>
  <c r="DD92" i="18" s="1"/>
  <c r="X108" i="18"/>
  <c r="DD108" i="18" s="1"/>
  <c r="X124" i="18"/>
  <c r="DD124" i="18" s="1"/>
  <c r="X140" i="18"/>
  <c r="DD140" i="18" s="1"/>
  <c r="X156" i="18"/>
  <c r="DD156" i="18" s="1"/>
  <c r="X172" i="18"/>
  <c r="DD172" i="18" s="1"/>
  <c r="X188" i="18"/>
  <c r="DD188" i="18" s="1"/>
  <c r="X204" i="18"/>
  <c r="DD204" i="18" s="1"/>
  <c r="X220" i="18"/>
  <c r="DD220" i="18" s="1"/>
  <c r="X319" i="18"/>
  <c r="DD319" i="18" s="1"/>
  <c r="X335" i="18"/>
  <c r="DD335" i="18" s="1"/>
  <c r="X351" i="18"/>
  <c r="DD351" i="18" s="1"/>
  <c r="X237" i="18"/>
  <c r="DD237" i="18" s="1"/>
  <c r="X336" i="18"/>
  <c r="DD336" i="18" s="1"/>
  <c r="X279" i="18"/>
  <c r="DD279" i="18" s="1"/>
  <c r="X295" i="18"/>
  <c r="DD295" i="18" s="1"/>
  <c r="X241" i="18"/>
  <c r="DD241" i="18" s="1"/>
  <c r="X276" i="18"/>
  <c r="DD276" i="18" s="1"/>
  <c r="X337" i="18"/>
  <c r="DD337" i="18" s="1"/>
  <c r="X15" i="18"/>
  <c r="DD15" i="18" s="1"/>
  <c r="X31" i="18"/>
  <c r="DD31" i="18" s="1"/>
  <c r="X47" i="18"/>
  <c r="DD47" i="18" s="1"/>
  <c r="X63" i="18"/>
  <c r="DD63" i="18" s="1"/>
  <c r="X79" i="18"/>
  <c r="DD79" i="18" s="1"/>
  <c r="X95" i="18"/>
  <c r="DD95" i="18" s="1"/>
  <c r="X111" i="18"/>
  <c r="DD111" i="18" s="1"/>
  <c r="X127" i="18"/>
  <c r="DD127" i="18" s="1"/>
  <c r="X143" i="18"/>
  <c r="DD143" i="18" s="1"/>
  <c r="X159" i="18"/>
  <c r="DD159" i="18" s="1"/>
  <c r="X175" i="18"/>
  <c r="DD175" i="18" s="1"/>
  <c r="X191" i="18"/>
  <c r="DD191" i="18" s="1"/>
  <c r="X207" i="18"/>
  <c r="DD207" i="18" s="1"/>
  <c r="X223" i="18"/>
  <c r="DD223" i="18" s="1"/>
  <c r="X287" i="18"/>
  <c r="DD287" i="18" s="1"/>
  <c r="X253" i="18"/>
  <c r="DD253" i="18" s="1"/>
  <c r="X324" i="18"/>
  <c r="DD324" i="18" s="1"/>
  <c r="X299" i="18"/>
  <c r="DD299" i="18" s="1"/>
  <c r="X315" i="18"/>
  <c r="DD315" i="18" s="1"/>
  <c r="X16" i="18"/>
  <c r="DD16" i="18" s="1"/>
  <c r="X32" i="18"/>
  <c r="DD32" i="18" s="1"/>
  <c r="X48" i="18"/>
  <c r="DD48" i="18" s="1"/>
  <c r="X64" i="18"/>
  <c r="DD64" i="18" s="1"/>
  <c r="X80" i="18"/>
  <c r="DD80" i="18" s="1"/>
  <c r="X96" i="18"/>
  <c r="DD96" i="18" s="1"/>
  <c r="X112" i="18"/>
  <c r="DD112" i="18" s="1"/>
  <c r="X128" i="18"/>
  <c r="DD128" i="18" s="1"/>
  <c r="X144" i="18"/>
  <c r="DD144" i="18" s="1"/>
  <c r="X160" i="18"/>
  <c r="DD160" i="18" s="1"/>
  <c r="X176" i="18"/>
  <c r="DD176" i="18" s="1"/>
  <c r="X192" i="18"/>
  <c r="DD192" i="18" s="1"/>
  <c r="X208" i="18"/>
  <c r="DD208" i="18" s="1"/>
  <c r="X224" i="18"/>
  <c r="DD224" i="18" s="1"/>
  <c r="X317" i="18"/>
  <c r="DD317" i="18" s="1"/>
  <c r="X311" i="18"/>
  <c r="DD311" i="18" s="1"/>
  <c r="X228" i="18"/>
  <c r="DD228" i="18" s="1"/>
  <c r="X257" i="18"/>
  <c r="DD257" i="18" s="1"/>
  <c r="X305" i="18"/>
  <c r="DD305" i="18" s="1"/>
  <c r="X19" i="18"/>
  <c r="DD19" i="18" s="1"/>
  <c r="X35" i="18"/>
  <c r="DD35" i="18" s="1"/>
  <c r="X51" i="18"/>
  <c r="DD51" i="18" s="1"/>
  <c r="X67" i="18"/>
  <c r="DD67" i="18" s="1"/>
  <c r="X83" i="18"/>
  <c r="DD83" i="18" s="1"/>
  <c r="X99" i="18"/>
  <c r="DD99" i="18" s="1"/>
  <c r="X115" i="18"/>
  <c r="DD115" i="18" s="1"/>
  <c r="X131" i="18"/>
  <c r="DD131" i="18" s="1"/>
  <c r="X147" i="18"/>
  <c r="DD147" i="18" s="1"/>
  <c r="X163" i="18"/>
  <c r="DD163" i="18" s="1"/>
  <c r="X179" i="18"/>
  <c r="DD179" i="18" s="1"/>
  <c r="X195" i="18"/>
  <c r="DD195" i="18" s="1"/>
  <c r="X211" i="18"/>
  <c r="DD211" i="18" s="1"/>
  <c r="X331" i="18"/>
  <c r="DD331" i="18" s="1"/>
  <c r="X255" i="18"/>
  <c r="DD255" i="18" s="1"/>
  <c r="X240" i="18"/>
  <c r="DD240" i="18" s="1"/>
  <c r="X269" i="18"/>
  <c r="DD269" i="18" s="1"/>
  <c r="X304" i="18"/>
  <c r="DD304" i="18" s="1"/>
  <c r="X327" i="18"/>
  <c r="DD327" i="18" s="1"/>
  <c r="X292" i="18"/>
  <c r="DD292" i="18" s="1"/>
  <c r="X251" i="18"/>
  <c r="DD251" i="18" s="1"/>
  <c r="X283" i="18"/>
  <c r="DD283" i="18" s="1"/>
  <c r="X347" i="18"/>
  <c r="DD347" i="18" s="1"/>
  <c r="X20" i="18"/>
  <c r="DD20" i="18" s="1"/>
  <c r="X36" i="18"/>
  <c r="DD36" i="18" s="1"/>
  <c r="X52" i="18"/>
  <c r="DD52" i="18" s="1"/>
  <c r="X68" i="18"/>
  <c r="DD68" i="18" s="1"/>
  <c r="X84" i="18"/>
  <c r="DD84" i="18" s="1"/>
  <c r="X100" i="18"/>
  <c r="DD100" i="18" s="1"/>
  <c r="X116" i="18"/>
  <c r="DD116" i="18" s="1"/>
  <c r="X132" i="18"/>
  <c r="DD132" i="18" s="1"/>
  <c r="X148" i="18"/>
  <c r="DD148" i="18" s="1"/>
  <c r="X164" i="18"/>
  <c r="DD164" i="18" s="1"/>
  <c r="X180" i="18"/>
  <c r="DD180" i="18" s="1"/>
  <c r="X196" i="18"/>
  <c r="DD196" i="18" s="1"/>
  <c r="X212" i="18"/>
  <c r="DD212" i="18" s="1"/>
  <c r="X239" i="18"/>
  <c r="DD239" i="18" s="1"/>
  <c r="X303" i="18"/>
  <c r="DD303" i="18" s="1"/>
  <c r="X333" i="18"/>
  <c r="DD333" i="18" s="1"/>
  <c r="X247" i="18"/>
  <c r="DD247" i="18" s="1"/>
  <c r="X244" i="18"/>
  <c r="DD244" i="18" s="1"/>
  <c r="X273" i="18"/>
  <c r="DD273" i="18" s="1"/>
  <c r="X340" i="18"/>
  <c r="DD340" i="18" s="1"/>
  <c r="X7" i="18"/>
  <c r="DD7" i="18" s="1"/>
  <c r="X23" i="18"/>
  <c r="DD23" i="18" s="1"/>
  <c r="X39" i="18"/>
  <c r="DD39" i="18" s="1"/>
  <c r="X55" i="18"/>
  <c r="DD55" i="18" s="1"/>
  <c r="X71" i="18"/>
  <c r="DD71" i="18" s="1"/>
  <c r="X87" i="18"/>
  <c r="DD87" i="18" s="1"/>
  <c r="X103" i="18"/>
  <c r="DD103" i="18" s="1"/>
  <c r="X119" i="18"/>
  <c r="DD119" i="18" s="1"/>
  <c r="X135" i="18"/>
  <c r="DD135" i="18" s="1"/>
  <c r="X151" i="18"/>
  <c r="DD151" i="18" s="1"/>
  <c r="X167" i="18"/>
  <c r="DD167" i="18" s="1"/>
  <c r="X183" i="18"/>
  <c r="DD183" i="18" s="1"/>
  <c r="X199" i="18"/>
  <c r="DD199" i="18" s="1"/>
  <c r="X215" i="18"/>
  <c r="DD215" i="18" s="1"/>
  <c r="X256" i="18"/>
  <c r="DD256" i="18" s="1"/>
  <c r="X263" i="18"/>
  <c r="DD263" i="18" s="1"/>
  <c r="X343" i="18"/>
  <c r="DD343" i="18" s="1"/>
  <c r="X321" i="18"/>
  <c r="DD321" i="18" s="1"/>
  <c r="X235" i="18"/>
  <c r="DD235" i="18" s="1"/>
  <c r="X8" i="18"/>
  <c r="DD8" i="18" s="1"/>
  <c r="X24" i="18"/>
  <c r="DD24" i="18" s="1"/>
  <c r="X40" i="18"/>
  <c r="DD40" i="18" s="1"/>
  <c r="X56" i="18"/>
  <c r="DD56" i="18" s="1"/>
  <c r="X72" i="18"/>
  <c r="DD72" i="18" s="1"/>
  <c r="X88" i="18"/>
  <c r="DD88" i="18" s="1"/>
  <c r="X104" i="18"/>
  <c r="DD104" i="18" s="1"/>
  <c r="X120" i="18"/>
  <c r="DD120" i="18" s="1"/>
  <c r="X136" i="18"/>
  <c r="DD136" i="18" s="1"/>
  <c r="X152" i="18"/>
  <c r="DD152" i="18" s="1"/>
  <c r="X168" i="18"/>
  <c r="DD168" i="18" s="1"/>
  <c r="X184" i="18"/>
  <c r="DD184" i="18" s="1"/>
  <c r="X200" i="18"/>
  <c r="DD200" i="18" s="1"/>
  <c r="X216" i="18"/>
  <c r="DD216" i="18" s="1"/>
  <c r="X271" i="18"/>
  <c r="DD271" i="18" s="1"/>
  <c r="X285" i="18"/>
  <c r="DD285" i="18" s="1"/>
  <c r="X225" i="18"/>
  <c r="DD225" i="18" s="1"/>
  <c r="X260" i="18"/>
  <c r="DD260" i="18" s="1"/>
  <c r="X308" i="18"/>
  <c r="DD308" i="18" s="1"/>
  <c r="X353" i="18"/>
  <c r="DD353" i="18" s="1"/>
  <c r="X11" i="18"/>
  <c r="DD11" i="18" s="1"/>
  <c r="X27" i="18"/>
  <c r="DD27" i="18" s="1"/>
  <c r="X43" i="18"/>
  <c r="DD43" i="18" s="1"/>
  <c r="X59" i="18"/>
  <c r="DD59" i="18" s="1"/>
  <c r="X75" i="18"/>
  <c r="DD75" i="18" s="1"/>
  <c r="X91" i="18"/>
  <c r="DD91" i="18" s="1"/>
  <c r="X107" i="18"/>
  <c r="DD107" i="18" s="1"/>
  <c r="X123" i="18"/>
  <c r="DD123" i="18" s="1"/>
  <c r="X139" i="18"/>
  <c r="DD139" i="18" s="1"/>
  <c r="X155" i="18"/>
  <c r="DD155" i="18" s="1"/>
  <c r="X171" i="18"/>
  <c r="DD171" i="18" s="1"/>
  <c r="X187" i="18"/>
  <c r="DD187" i="18" s="1"/>
  <c r="X203" i="18"/>
  <c r="DD203" i="18" s="1"/>
  <c r="X219" i="18"/>
  <c r="DD219" i="18" s="1"/>
  <c r="Y329" i="18"/>
  <c r="Y303" i="18"/>
  <c r="Y268" i="18"/>
  <c r="Y256" i="18"/>
  <c r="Y237" i="18"/>
  <c r="Y152" i="18"/>
  <c r="Y77" i="18"/>
  <c r="Y205" i="18"/>
  <c r="Y154" i="18"/>
  <c r="Y135" i="18"/>
  <c r="Y20" i="18"/>
  <c r="Y304" i="18"/>
  <c r="Y206" i="18"/>
  <c r="Y195" i="18"/>
  <c r="Y302" i="18"/>
  <c r="Y16" i="18"/>
  <c r="Y25" i="18"/>
  <c r="Y153" i="18"/>
  <c r="Y26" i="18"/>
  <c r="Y343" i="18"/>
  <c r="Y191" i="18"/>
  <c r="Y76" i="18"/>
  <c r="Y98" i="18"/>
  <c r="Y91" i="18"/>
  <c r="Y266" i="18"/>
  <c r="Y40" i="18"/>
  <c r="Y53" i="18"/>
  <c r="Y181" i="18"/>
  <c r="Y70" i="18"/>
  <c r="Y55" i="18"/>
  <c r="Y10" i="18"/>
  <c r="Y194" i="18"/>
  <c r="Y115" i="18"/>
  <c r="Y246" i="18"/>
  <c r="Y192" i="18"/>
  <c r="Y129" i="18"/>
  <c r="Y301" i="18"/>
  <c r="Y279" i="18"/>
  <c r="Y175" i="18"/>
  <c r="Y60" i="18"/>
  <c r="Y317" i="18"/>
  <c r="Y244" i="18"/>
  <c r="Y139" i="18"/>
  <c r="Y290" i="18"/>
  <c r="Y345" i="18"/>
  <c r="Y299" i="18"/>
  <c r="Y287" i="18"/>
  <c r="Y255" i="18"/>
  <c r="Y236" i="18"/>
  <c r="Y184" i="18"/>
  <c r="Y93" i="18"/>
  <c r="Y221" i="18"/>
  <c r="Y214" i="18"/>
  <c r="Y167" i="18"/>
  <c r="Y52" i="18"/>
  <c r="Y333" i="18"/>
  <c r="Y295" i="18"/>
  <c r="Y248" i="18"/>
  <c r="Y318" i="18"/>
  <c r="Y48" i="18"/>
  <c r="Y41" i="18"/>
  <c r="Y169" i="18"/>
  <c r="Y86" i="18"/>
  <c r="Y289" i="18"/>
  <c r="Y232" i="18"/>
  <c r="Y108" i="18"/>
  <c r="Y166" i="18"/>
  <c r="Y123" i="18"/>
  <c r="Y282" i="18"/>
  <c r="Y72" i="18"/>
  <c r="Y69" i="18"/>
  <c r="Y197" i="18"/>
  <c r="Y150" i="18"/>
  <c r="Y87" i="18"/>
  <c r="Y36" i="18"/>
  <c r="Y18" i="18"/>
  <c r="Y202" i="18"/>
  <c r="Y147" i="18"/>
  <c r="Y262" i="18"/>
  <c r="Y17" i="18"/>
  <c r="Y145" i="18"/>
  <c r="Y22" i="18"/>
  <c r="Y225" i="18"/>
  <c r="Y207" i="18"/>
  <c r="Y92" i="18"/>
  <c r="Y352" i="18"/>
  <c r="Y276" i="18"/>
  <c r="Y171" i="18"/>
  <c r="Y306" i="18"/>
  <c r="Y335" i="18"/>
  <c r="Y297" i="18"/>
  <c r="Y267" i="18"/>
  <c r="Y251" i="18"/>
  <c r="Y224" i="18"/>
  <c r="Y216" i="18"/>
  <c r="Y109" i="18"/>
  <c r="Y243" i="18"/>
  <c r="Y231" i="18"/>
  <c r="Y199" i="18"/>
  <c r="Y84" i="18"/>
  <c r="Y14" i="18"/>
  <c r="Y228" i="18"/>
  <c r="Y309" i="18"/>
  <c r="Y334" i="18"/>
  <c r="Y80" i="18"/>
  <c r="Y57" i="18"/>
  <c r="Y185" i="18"/>
  <c r="Y106" i="18"/>
  <c r="Y305" i="18"/>
  <c r="Y296" i="18"/>
  <c r="Y140" i="18"/>
  <c r="Y218" i="18"/>
  <c r="Y155" i="18"/>
  <c r="Y298" i="18"/>
  <c r="Y104" i="18"/>
  <c r="Y85" i="18"/>
  <c r="Y213" i="18"/>
  <c r="Y158" i="18"/>
  <c r="Y119" i="18"/>
  <c r="Y68" i="18"/>
  <c r="Y30" i="18"/>
  <c r="Y210" i="18"/>
  <c r="Y179" i="18"/>
  <c r="Y278" i="18"/>
  <c r="Y33" i="18"/>
  <c r="Y161" i="18"/>
  <c r="Y54" i="18"/>
  <c r="Y324" i="18"/>
  <c r="Y223" i="18"/>
  <c r="Y124" i="18"/>
  <c r="Y42" i="18"/>
  <c r="Y337" i="18"/>
  <c r="Y203" i="18"/>
  <c r="Y322" i="18"/>
  <c r="Y319" i="18"/>
  <c r="Y271" i="18"/>
  <c r="Y240" i="18"/>
  <c r="Y235" i="18"/>
  <c r="Y351" i="18"/>
  <c r="Y125" i="18"/>
  <c r="Y34" i="18"/>
  <c r="Y257" i="18"/>
  <c r="Y261" i="18"/>
  <c r="Y116" i="18"/>
  <c r="Y58" i="18"/>
  <c r="Y35" i="18"/>
  <c r="Y325" i="18"/>
  <c r="Y350" i="18"/>
  <c r="Y112" i="18"/>
  <c r="Y73" i="18"/>
  <c r="Y201" i="18"/>
  <c r="Y114" i="18"/>
  <c r="Y31" i="18"/>
  <c r="Y341" i="18"/>
  <c r="Y172" i="18"/>
  <c r="Y260" i="18"/>
  <c r="Y187" i="18"/>
  <c r="Y314" i="18"/>
  <c r="Y136" i="18"/>
  <c r="Y101" i="18"/>
  <c r="Y285" i="18"/>
  <c r="Y263" i="18"/>
  <c r="Y151" i="18"/>
  <c r="Y100" i="18"/>
  <c r="Y90" i="18"/>
  <c r="Y292" i="18"/>
  <c r="Y211" i="18"/>
  <c r="Y294" i="18"/>
  <c r="Y32" i="18"/>
  <c r="Y49" i="18"/>
  <c r="Y177" i="18"/>
  <c r="Y102" i="18"/>
  <c r="Y15" i="18"/>
  <c r="Y229" i="18"/>
  <c r="Y156" i="18"/>
  <c r="Y74" i="18"/>
  <c r="Y340" i="18"/>
  <c r="Y280" i="18"/>
  <c r="Y338" i="18"/>
  <c r="Y332" i="18"/>
  <c r="Y283" i="18"/>
  <c r="Y284" i="18"/>
  <c r="Y233" i="18"/>
  <c r="Y24" i="18"/>
  <c r="Y13" i="18"/>
  <c r="Y141" i="18"/>
  <c r="Y46" i="18"/>
  <c r="Y7" i="18"/>
  <c r="Y148" i="18"/>
  <c r="Y130" i="18"/>
  <c r="Y67" i="18"/>
  <c r="Y238" i="18"/>
  <c r="Y144" i="18"/>
  <c r="Y89" i="18"/>
  <c r="Y217" i="18"/>
  <c r="Y122" i="18"/>
  <c r="Y63" i="18"/>
  <c r="Y204" i="18"/>
  <c r="Y321" i="18"/>
  <c r="Y219" i="18"/>
  <c r="Y330" i="18"/>
  <c r="Y168" i="18"/>
  <c r="Y117" i="18"/>
  <c r="Y336" i="18"/>
  <c r="Y311" i="18"/>
  <c r="Y183" i="18"/>
  <c r="Y132" i="18"/>
  <c r="Y126" i="18"/>
  <c r="Y308" i="18"/>
  <c r="Y245" i="18"/>
  <c r="Y310" i="18"/>
  <c r="Y64" i="18"/>
  <c r="Y65" i="18"/>
  <c r="Y193" i="18"/>
  <c r="Y110" i="18"/>
  <c r="Y47" i="18"/>
  <c r="Y293" i="18"/>
  <c r="Y188" i="18"/>
  <c r="Y82" i="18"/>
  <c r="Y11" i="18"/>
  <c r="Y226" i="18"/>
  <c r="Y348" i="18"/>
  <c r="Y313" i="18"/>
  <c r="Y300" i="18"/>
  <c r="Y281" i="18"/>
  <c r="Y265" i="18"/>
  <c r="Y56" i="18"/>
  <c r="Y29" i="18"/>
  <c r="Y157" i="18"/>
  <c r="Y66" i="18"/>
  <c r="Y39" i="18"/>
  <c r="Y180" i="18"/>
  <c r="Y138" i="18"/>
  <c r="Y99" i="18"/>
  <c r="Y254" i="18"/>
  <c r="Y176" i="18"/>
  <c r="Y105" i="18"/>
  <c r="Y259" i="18"/>
  <c r="Y174" i="18"/>
  <c r="Y95" i="18"/>
  <c r="Y323" i="18"/>
  <c r="Y353" i="18"/>
  <c r="Y277" i="18"/>
  <c r="Y346" i="18"/>
  <c r="Y200" i="18"/>
  <c r="Y133" i="18"/>
  <c r="Y349" i="18"/>
  <c r="Y241" i="18"/>
  <c r="Y215" i="18"/>
  <c r="Y164" i="18"/>
  <c r="Y134" i="18"/>
  <c r="Y19" i="18"/>
  <c r="Y312" i="18"/>
  <c r="Y326" i="18"/>
  <c r="Y96" i="18"/>
  <c r="Y81" i="18"/>
  <c r="Y209" i="18"/>
  <c r="Y118" i="18"/>
  <c r="Y79" i="18"/>
  <c r="Y344" i="18"/>
  <c r="Y220" i="18"/>
  <c r="Y162" i="18"/>
  <c r="Y43" i="18"/>
  <c r="Y242" i="18"/>
  <c r="Y347" i="18"/>
  <c r="Y316" i="18"/>
  <c r="Y272" i="18"/>
  <c r="Y253" i="18"/>
  <c r="Y249" i="18"/>
  <c r="Y88" i="18"/>
  <c r="Y45" i="18"/>
  <c r="Y173" i="18"/>
  <c r="Y94" i="18"/>
  <c r="Y71" i="18"/>
  <c r="Y212" i="18"/>
  <c r="Y190" i="18"/>
  <c r="Y131" i="18"/>
  <c r="Y270" i="18"/>
  <c r="Y208" i="18"/>
  <c r="Y121" i="18"/>
  <c r="Y320" i="18"/>
  <c r="Y182" i="18"/>
  <c r="Y127" i="18"/>
  <c r="Y12" i="18"/>
  <c r="Y50" i="18"/>
  <c r="Y27" i="18"/>
  <c r="Y234" i="18"/>
  <c r="Y21" i="18"/>
  <c r="Y149" i="18"/>
  <c r="Y38" i="18"/>
  <c r="Y273" i="18"/>
  <c r="Y264" i="18"/>
  <c r="Y196" i="18"/>
  <c r="Y142" i="18"/>
  <c r="Y51" i="18"/>
  <c r="Y328" i="18"/>
  <c r="Y342" i="18"/>
  <c r="Y128" i="18"/>
  <c r="Y97" i="18"/>
  <c r="Y291" i="18"/>
  <c r="Y170" i="18"/>
  <c r="Y111" i="18"/>
  <c r="Y227" i="18"/>
  <c r="Y222" i="18"/>
  <c r="Y75" i="18"/>
  <c r="Y258" i="18"/>
  <c r="Y331" i="18"/>
  <c r="Y315" i="18"/>
  <c r="Y269" i="18"/>
  <c r="Y239" i="18"/>
  <c r="Y252" i="18"/>
  <c r="Y120" i="18"/>
  <c r="Y61" i="18"/>
  <c r="Y189" i="18"/>
  <c r="Y146" i="18"/>
  <c r="Y103" i="18"/>
  <c r="Y307" i="18"/>
  <c r="Y198" i="18"/>
  <c r="Y163" i="18"/>
  <c r="Y286" i="18"/>
  <c r="Y9" i="18"/>
  <c r="Y137" i="18"/>
  <c r="Y6" i="18"/>
  <c r="Y247" i="18"/>
  <c r="Y159" i="18"/>
  <c r="Y44" i="18"/>
  <c r="Y78" i="18"/>
  <c r="Y59" i="18"/>
  <c r="Y250" i="18"/>
  <c r="Y8" i="18"/>
  <c r="Y37" i="18"/>
  <c r="Y165" i="18"/>
  <c r="Y62" i="18"/>
  <c r="Y23" i="18"/>
  <c r="Y275" i="18"/>
  <c r="Y186" i="18"/>
  <c r="Y83" i="18"/>
  <c r="Y230" i="18"/>
  <c r="Y160" i="18"/>
  <c r="Y113" i="18"/>
  <c r="Y339" i="18"/>
  <c r="Y178" i="18"/>
  <c r="Y143" i="18"/>
  <c r="Y28" i="18"/>
  <c r="Y288" i="18"/>
  <c r="Y327" i="18"/>
  <c r="Y107" i="18"/>
  <c r="Y274" i="18"/>
  <c r="F34" i="8"/>
  <c r="D34" i="8" s="1"/>
  <c r="K31" i="8"/>
  <c r="L31" i="8" s="1"/>
  <c r="K17" i="8"/>
  <c r="F17" i="8" s="1"/>
  <c r="D17" i="8" s="1"/>
  <c r="L10" i="8"/>
  <c r="K10" i="8"/>
  <c r="L58" i="8"/>
  <c r="F58" i="8" s="1"/>
  <c r="D58" i="8" s="1"/>
  <c r="AM135" i="15" s="1"/>
  <c r="L40" i="8"/>
  <c r="F40" i="8" s="1"/>
  <c r="D40" i="8" s="1"/>
  <c r="G16" i="8"/>
  <c r="L16" i="8" s="1"/>
  <c r="E6" i="8"/>
  <c r="G6" i="8" s="1"/>
  <c r="L49" i="8"/>
  <c r="F49" i="8" s="1"/>
  <c r="D49" i="8" s="1"/>
  <c r="L50" i="8"/>
  <c r="F50" i="8" s="1"/>
  <c r="D50" i="8" s="1"/>
  <c r="E18" i="8"/>
  <c r="G8" i="8"/>
  <c r="L8" i="8" s="1"/>
  <c r="G15" i="8"/>
  <c r="L15" i="8" s="1"/>
  <c r="G20" i="8"/>
  <c r="L20" i="8" s="1"/>
  <c r="G13" i="8"/>
  <c r="L13" i="8" s="1"/>
  <c r="G21" i="8"/>
  <c r="L21" i="8" s="1"/>
  <c r="G12" i="8"/>
  <c r="L12" i="8" s="1"/>
  <c r="F32" i="8"/>
  <c r="D32" i="8" s="1"/>
  <c r="G22" i="8"/>
  <c r="L22" i="8" s="1"/>
  <c r="G11" i="8"/>
  <c r="L11" i="8" s="1"/>
  <c r="G14" i="8"/>
  <c r="L14" i="8" s="1"/>
  <c r="G9" i="8"/>
  <c r="L9" i="8" s="1"/>
  <c r="F33" i="8"/>
  <c r="D33" i="8" s="1"/>
  <c r="G7" i="8"/>
  <c r="L7" i="8" s="1"/>
  <c r="E5" i="8"/>
  <c r="F28" i="8"/>
  <c r="D28" i="8" s="1"/>
  <c r="D47" i="8"/>
  <c r="D37" i="8"/>
  <c r="D42" i="8"/>
  <c r="D89" i="8"/>
  <c r="G59" i="8"/>
  <c r="K59" i="8" s="1"/>
  <c r="L59" i="8" s="1"/>
  <c r="F59" i="8" s="1"/>
  <c r="D59" i="8" s="1"/>
  <c r="K36" i="8"/>
  <c r="L36" i="8" s="1"/>
  <c r="F36" i="8" s="1"/>
  <c r="D36" i="8" s="1"/>
  <c r="D91" i="8"/>
  <c r="K44" i="8"/>
  <c r="L44" i="8" s="1"/>
  <c r="F44" i="8" s="1"/>
  <c r="D44" i="8" s="1"/>
  <c r="G43" i="8"/>
  <c r="K43" i="8" s="1"/>
  <c r="L43" i="8" s="1"/>
  <c r="F43" i="8" s="1"/>
  <c r="D43" i="8" s="1"/>
  <c r="D41" i="8"/>
  <c r="D93" i="8"/>
  <c r="G60" i="8"/>
  <c r="K60" i="8" s="1"/>
  <c r="L60" i="8" s="1"/>
  <c r="F60" i="8" s="1"/>
  <c r="D60" i="8" s="1"/>
  <c r="L38" i="8"/>
  <c r="F38" i="8" s="1"/>
  <c r="D38" i="8" s="1"/>
  <c r="G29" i="8"/>
  <c r="K29" i="8" s="1"/>
  <c r="L29" i="8" s="1"/>
  <c r="C328" i="15" l="1"/>
  <c r="D328" i="15" s="1"/>
  <c r="K135" i="15"/>
  <c r="L135" i="15" s="1"/>
  <c r="K263" i="15"/>
  <c r="L263" i="15" s="1"/>
  <c r="G151" i="15"/>
  <c r="H151" i="15" s="1"/>
  <c r="G333" i="15"/>
  <c r="H333" i="15" s="1"/>
  <c r="K279" i="15"/>
  <c r="L279" i="15" s="1"/>
  <c r="K346" i="15"/>
  <c r="K33" i="15"/>
  <c r="C211" i="15"/>
  <c r="D211" i="15" s="1"/>
  <c r="G325" i="15"/>
  <c r="H325" i="15" s="1"/>
  <c r="K173" i="15"/>
  <c r="L173" i="15" s="1"/>
  <c r="G263" i="15"/>
  <c r="H263" i="15" s="1"/>
  <c r="K339" i="15"/>
  <c r="L339" i="15" s="1"/>
  <c r="C148" i="15"/>
  <c r="D148" i="15" s="1"/>
  <c r="K118" i="15"/>
  <c r="L118" i="15" s="1"/>
  <c r="C131" i="15"/>
  <c r="C325" i="15"/>
  <c r="D325" i="15" s="1"/>
  <c r="D39" i="14"/>
  <c r="K6" i="15" s="1"/>
  <c r="L6" i="15" s="1"/>
  <c r="K21" i="15"/>
  <c r="L21" i="15" s="1"/>
  <c r="G98" i="15"/>
  <c r="H98" i="15" s="1"/>
  <c r="G91" i="15"/>
  <c r="H91" i="15" s="1"/>
  <c r="K176" i="15"/>
  <c r="L176" i="15" s="1"/>
  <c r="C350" i="15"/>
  <c r="G103" i="15"/>
  <c r="C332" i="15"/>
  <c r="D332" i="15" s="1"/>
  <c r="K252" i="15"/>
  <c r="L252" i="15" s="1"/>
  <c r="C83" i="15"/>
  <c r="D83" i="15" s="1"/>
  <c r="C97" i="15"/>
  <c r="D97" i="15" s="1"/>
  <c r="G76" i="15"/>
  <c r="H76" i="15" s="1"/>
  <c r="C236" i="15"/>
  <c r="D236" i="15" s="1"/>
  <c r="C303" i="15"/>
  <c r="D303" i="15" s="1"/>
  <c r="G305" i="15"/>
  <c r="K333" i="15"/>
  <c r="L333" i="15" s="1"/>
  <c r="G9" i="15"/>
  <c r="K202" i="15"/>
  <c r="L202" i="15" s="1"/>
  <c r="C40" i="15"/>
  <c r="D40" i="15" s="1"/>
  <c r="C258" i="15"/>
  <c r="D258" i="15" s="1"/>
  <c r="K125" i="15"/>
  <c r="L125" i="15" s="1"/>
  <c r="C204" i="15"/>
  <c r="D204" i="15" s="1"/>
  <c r="K255" i="15"/>
  <c r="K26" i="15"/>
  <c r="L26" i="15" s="1"/>
  <c r="K45" i="15"/>
  <c r="L45" i="15" s="1"/>
  <c r="G183" i="15"/>
  <c r="H183" i="15" s="1"/>
  <c r="C353" i="15"/>
  <c r="D353" i="15" s="1"/>
  <c r="C216" i="15"/>
  <c r="D216" i="15" s="1"/>
  <c r="C89" i="15"/>
  <c r="D89" i="15" s="1"/>
  <c r="K259" i="15"/>
  <c r="C284" i="15"/>
  <c r="D284" i="15" s="1"/>
  <c r="K57" i="15"/>
  <c r="L57" i="15" s="1"/>
  <c r="C127" i="15"/>
  <c r="G353" i="15"/>
  <c r="H353" i="15" s="1"/>
  <c r="K307" i="15"/>
  <c r="L307" i="15" s="1"/>
  <c r="C187" i="15"/>
  <c r="D187" i="15" s="1"/>
  <c r="K127" i="15"/>
  <c r="L127" i="15" s="1"/>
  <c r="C243" i="15"/>
  <c r="D243" i="15" s="1"/>
  <c r="G44" i="15"/>
  <c r="C110" i="15"/>
  <c r="D110" i="15" s="1"/>
  <c r="G172" i="15"/>
  <c r="H172" i="15" s="1"/>
  <c r="G8" i="15"/>
  <c r="H8" i="15" s="1"/>
  <c r="G312" i="15"/>
  <c r="H312" i="15" s="1"/>
  <c r="G51" i="15"/>
  <c r="H51" i="15" s="1"/>
  <c r="C139" i="15"/>
  <c r="D139" i="15" s="1"/>
  <c r="K271" i="15"/>
  <c r="L271" i="15" s="1"/>
  <c r="C22" i="15"/>
  <c r="C9" i="15"/>
  <c r="D9" i="15" s="1"/>
  <c r="K51" i="15"/>
  <c r="L51" i="15" s="1"/>
  <c r="C314" i="15"/>
  <c r="D314" i="15" s="1"/>
  <c r="K140" i="15"/>
  <c r="L140" i="15" s="1"/>
  <c r="C115" i="15"/>
  <c r="D115" i="15" s="1"/>
  <c r="C53" i="15"/>
  <c r="D53" i="15" s="1"/>
  <c r="G73" i="15"/>
  <c r="H73" i="15" s="1"/>
  <c r="K201" i="15"/>
  <c r="G247" i="15"/>
  <c r="H247" i="15" s="1"/>
  <c r="G111" i="15"/>
  <c r="C154" i="15"/>
  <c r="D154" i="15" s="1"/>
  <c r="C266" i="15"/>
  <c r="D266" i="15" s="1"/>
  <c r="K197" i="15"/>
  <c r="L197" i="15" s="1"/>
  <c r="K152" i="15"/>
  <c r="L152" i="15" s="1"/>
  <c r="K224" i="15"/>
  <c r="L224" i="15" s="1"/>
  <c r="C7" i="15"/>
  <c r="D7" i="15" s="1"/>
  <c r="C58" i="15"/>
  <c r="D58" i="15" s="1"/>
  <c r="C108" i="15"/>
  <c r="D108" i="15" s="1"/>
  <c r="C249" i="15"/>
  <c r="D249" i="15" s="1"/>
  <c r="C208" i="15"/>
  <c r="D208" i="15" s="1"/>
  <c r="C98" i="15"/>
  <c r="D98" i="15" s="1"/>
  <c r="K318" i="15"/>
  <c r="L318" i="15" s="1"/>
  <c r="C349" i="15"/>
  <c r="G165" i="15"/>
  <c r="H165" i="15" s="1"/>
  <c r="C264" i="15"/>
  <c r="D264" i="15" s="1"/>
  <c r="C138" i="15"/>
  <c r="D138" i="15" s="1"/>
  <c r="K28" i="15"/>
  <c r="L28" i="15" s="1"/>
  <c r="C317" i="15"/>
  <c r="D317" i="15" s="1"/>
  <c r="G95" i="15"/>
  <c r="H95" i="15" s="1"/>
  <c r="C134" i="15"/>
  <c r="D134" i="15" s="1"/>
  <c r="C65" i="15"/>
  <c r="D65" i="15" s="1"/>
  <c r="C155" i="15"/>
  <c r="D155" i="15" s="1"/>
  <c r="G79" i="15"/>
  <c r="H79" i="15" s="1"/>
  <c r="G202" i="15"/>
  <c r="H202" i="15" s="1"/>
  <c r="C233" i="15"/>
  <c r="D233" i="15" s="1"/>
  <c r="K149" i="15"/>
  <c r="L149" i="15" s="1"/>
  <c r="C100" i="15"/>
  <c r="D100" i="15" s="1"/>
  <c r="G164" i="15"/>
  <c r="H164" i="15" s="1"/>
  <c r="C294" i="15"/>
  <c r="D294" i="15" s="1"/>
  <c r="C145" i="15"/>
  <c r="D145" i="15" s="1"/>
  <c r="K251" i="15"/>
  <c r="L251" i="15" s="1"/>
  <c r="C276" i="15"/>
  <c r="D276" i="15" s="1"/>
  <c r="G84" i="15"/>
  <c r="H84" i="15" s="1"/>
  <c r="G221" i="15"/>
  <c r="H221" i="15" s="1"/>
  <c r="G18" i="15"/>
  <c r="H18" i="15" s="1"/>
  <c r="C72" i="15"/>
  <c r="D72" i="15" s="1"/>
  <c r="K146" i="15"/>
  <c r="L146" i="15" s="1"/>
  <c r="G199" i="15"/>
  <c r="K145" i="15"/>
  <c r="L145" i="15" s="1"/>
  <c r="AQ278" i="15"/>
  <c r="G285" i="15"/>
  <c r="H285" i="15" s="1"/>
  <c r="K73" i="15"/>
  <c r="L73" i="15" s="1"/>
  <c r="K108" i="15"/>
  <c r="L108" i="15" s="1"/>
  <c r="C295" i="15"/>
  <c r="D295" i="15" s="1"/>
  <c r="C93" i="15"/>
  <c r="D93" i="15" s="1"/>
  <c r="G166" i="15"/>
  <c r="G177" i="15"/>
  <c r="H177" i="15" s="1"/>
  <c r="G36" i="15"/>
  <c r="K77" i="15"/>
  <c r="L77" i="15" s="1"/>
  <c r="C207" i="15"/>
  <c r="D207" i="15" s="1"/>
  <c r="C117" i="15"/>
  <c r="D117" i="15" s="1"/>
  <c r="C28" i="15"/>
  <c r="D28" i="15" s="1"/>
  <c r="C10" i="15"/>
  <c r="D10" i="15" s="1"/>
  <c r="K242" i="15"/>
  <c r="K15" i="15"/>
  <c r="L15" i="15" s="1"/>
  <c r="K123" i="15"/>
  <c r="L123" i="15" s="1"/>
  <c r="C344" i="15"/>
  <c r="D344" i="15" s="1"/>
  <c r="G169" i="15"/>
  <c r="H169" i="15" s="1"/>
  <c r="C20" i="15"/>
  <c r="D20" i="15" s="1"/>
  <c r="G225" i="15"/>
  <c r="H225" i="15" s="1"/>
  <c r="G46" i="15"/>
  <c r="H46" i="15" s="1"/>
  <c r="K294" i="15"/>
  <c r="G303" i="15"/>
  <c r="H303" i="15" s="1"/>
  <c r="G300" i="15"/>
  <c r="H300" i="15" s="1"/>
  <c r="C76" i="15"/>
  <c r="D76" i="15" s="1"/>
  <c r="G281" i="15"/>
  <c r="H281" i="15" s="1"/>
  <c r="G102" i="15"/>
  <c r="H102" i="15" s="1"/>
  <c r="K94" i="15"/>
  <c r="L94" i="15" s="1"/>
  <c r="G35" i="15"/>
  <c r="C96" i="15"/>
  <c r="D96" i="15" s="1"/>
  <c r="C306" i="15"/>
  <c r="D306" i="15" s="1"/>
  <c r="K337" i="15"/>
  <c r="L337" i="15" s="1"/>
  <c r="K7" i="15"/>
  <c r="L7" i="15" s="1"/>
  <c r="K282" i="15"/>
  <c r="L282" i="15" s="1"/>
  <c r="K336" i="15"/>
  <c r="L336" i="15" s="1"/>
  <c r="C71" i="15"/>
  <c r="D71" i="15" s="1"/>
  <c r="G122" i="15"/>
  <c r="H122" i="15" s="1"/>
  <c r="AU112" i="15"/>
  <c r="K351" i="15"/>
  <c r="L351" i="15" s="1"/>
  <c r="K331" i="15"/>
  <c r="K194" i="15"/>
  <c r="L194" i="15" s="1"/>
  <c r="G139" i="15"/>
  <c r="H139" i="15" s="1"/>
  <c r="C338" i="15"/>
  <c r="D338" i="15" s="1"/>
  <c r="G42" i="15"/>
  <c r="H42" i="15" s="1"/>
  <c r="K8" i="15"/>
  <c r="L8" i="15" s="1"/>
  <c r="K292" i="15"/>
  <c r="L292" i="15" s="1"/>
  <c r="C200" i="15"/>
  <c r="D200" i="15" s="1"/>
  <c r="G198" i="15"/>
  <c r="H198" i="15" s="1"/>
  <c r="G243" i="15"/>
  <c r="H243" i="15" s="1"/>
  <c r="K250" i="15"/>
  <c r="L250" i="15" s="1"/>
  <c r="G54" i="15"/>
  <c r="H54" i="15" s="1"/>
  <c r="K238" i="15"/>
  <c r="L238" i="15" s="1"/>
  <c r="G255" i="15"/>
  <c r="H255" i="15" s="1"/>
  <c r="C158" i="15"/>
  <c r="D158" i="15" s="1"/>
  <c r="C128" i="15"/>
  <c r="D128" i="15" s="1"/>
  <c r="K280" i="15"/>
  <c r="L280" i="15" s="1"/>
  <c r="K162" i="15"/>
  <c r="L162" i="15" s="1"/>
  <c r="K16" i="15"/>
  <c r="L16" i="15" s="1"/>
  <c r="K38" i="15"/>
  <c r="L38" i="15" s="1"/>
  <c r="G326" i="15"/>
  <c r="H326" i="15" s="1"/>
  <c r="C240" i="15"/>
  <c r="D240" i="15" s="1"/>
  <c r="G129" i="15"/>
  <c r="G104" i="15"/>
  <c r="H104" i="15" s="1"/>
  <c r="K240" i="15"/>
  <c r="L240" i="15" s="1"/>
  <c r="K309" i="15"/>
  <c r="L309" i="15" s="1"/>
  <c r="K50" i="15"/>
  <c r="L50" i="15" s="1"/>
  <c r="G160" i="15"/>
  <c r="H160" i="15" s="1"/>
  <c r="C178" i="15"/>
  <c r="D178" i="15" s="1"/>
  <c r="G196" i="15"/>
  <c r="G270" i="15"/>
  <c r="C252" i="15"/>
  <c r="D252" i="15" s="1"/>
  <c r="K239" i="15"/>
  <c r="L239" i="15" s="1"/>
  <c r="C165" i="15"/>
  <c r="D165" i="15" s="1"/>
  <c r="K82" i="15"/>
  <c r="L82" i="15" s="1"/>
  <c r="O302" i="15"/>
  <c r="P302" i="15" s="1"/>
  <c r="C27" i="15"/>
  <c r="D27" i="15" s="1"/>
  <c r="K95" i="15"/>
  <c r="L95" i="15" s="1"/>
  <c r="K203" i="15"/>
  <c r="C54" i="15"/>
  <c r="D54" i="15" s="1"/>
  <c r="C228" i="15"/>
  <c r="D228" i="15" s="1"/>
  <c r="C210" i="15"/>
  <c r="D210" i="15" s="1"/>
  <c r="K32" i="15"/>
  <c r="L32" i="15" s="1"/>
  <c r="K65" i="15"/>
  <c r="L65" i="15" s="1"/>
  <c r="K164" i="15"/>
  <c r="L164" i="15" s="1"/>
  <c r="G310" i="15"/>
  <c r="H310" i="15" s="1"/>
  <c r="G231" i="15"/>
  <c r="K330" i="15"/>
  <c r="L330" i="15" s="1"/>
  <c r="C273" i="15"/>
  <c r="D273" i="15" s="1"/>
  <c r="G93" i="15"/>
  <c r="H93" i="15" s="1"/>
  <c r="K110" i="15"/>
  <c r="L110" i="15" s="1"/>
  <c r="C198" i="15"/>
  <c r="D198" i="15" s="1"/>
  <c r="C222" i="15"/>
  <c r="D222" i="15" s="1"/>
  <c r="G215" i="15"/>
  <c r="H215" i="15" s="1"/>
  <c r="C259" i="15"/>
  <c r="C137" i="15"/>
  <c r="D137" i="15" s="1"/>
  <c r="G85" i="15"/>
  <c r="H85" i="15" s="1"/>
  <c r="K253" i="15"/>
  <c r="L253" i="15" s="1"/>
  <c r="C14" i="15"/>
  <c r="D14" i="15" s="1"/>
  <c r="G327" i="15"/>
  <c r="H327" i="15" s="1"/>
  <c r="C315" i="15"/>
  <c r="D315" i="15" s="1"/>
  <c r="C193" i="15"/>
  <c r="D193" i="15" s="1"/>
  <c r="G77" i="15"/>
  <c r="H77" i="15" s="1"/>
  <c r="K268" i="15"/>
  <c r="L268" i="15" s="1"/>
  <c r="C287" i="15"/>
  <c r="D287" i="15" s="1"/>
  <c r="C29" i="15"/>
  <c r="D29" i="15" s="1"/>
  <c r="G81" i="15"/>
  <c r="H81" i="15" s="1"/>
  <c r="K161" i="15"/>
  <c r="L161" i="15" s="1"/>
  <c r="C346" i="15"/>
  <c r="D346" i="15" s="1"/>
  <c r="K24" i="15"/>
  <c r="L24" i="15" s="1"/>
  <c r="K78" i="15"/>
  <c r="L78" i="15" s="1"/>
  <c r="K289" i="15"/>
  <c r="L289" i="15" s="1"/>
  <c r="K42" i="15"/>
  <c r="L42" i="15" s="1"/>
  <c r="S233" i="15"/>
  <c r="T233" i="15" s="1"/>
  <c r="G70" i="15"/>
  <c r="H70" i="15" s="1"/>
  <c r="K190" i="15"/>
  <c r="L190" i="15" s="1"/>
  <c r="C104" i="15"/>
  <c r="D104" i="15" s="1"/>
  <c r="G220" i="15"/>
  <c r="H220" i="15" s="1"/>
  <c r="G315" i="15"/>
  <c r="G163" i="15"/>
  <c r="H163" i="15" s="1"/>
  <c r="G126" i="15"/>
  <c r="K151" i="15"/>
  <c r="L151" i="15" s="1"/>
  <c r="K131" i="15"/>
  <c r="L131" i="15" s="1"/>
  <c r="C279" i="15"/>
  <c r="D279" i="15" s="1"/>
  <c r="C333" i="15"/>
  <c r="D333" i="15" s="1"/>
  <c r="C11" i="15"/>
  <c r="D11" i="15" s="1"/>
  <c r="G240" i="15"/>
  <c r="G92" i="15"/>
  <c r="H92" i="15" s="1"/>
  <c r="K69" i="15"/>
  <c r="L69" i="15" s="1"/>
  <c r="C91" i="15"/>
  <c r="D91" i="15" s="1"/>
  <c r="C263" i="15"/>
  <c r="D263" i="15" s="1"/>
  <c r="C61" i="15"/>
  <c r="D61" i="15" s="1"/>
  <c r="G226" i="15"/>
  <c r="H226" i="15" s="1"/>
  <c r="G232" i="15"/>
  <c r="K200" i="15"/>
  <c r="K212" i="15"/>
  <c r="L212" i="15" s="1"/>
  <c r="G25" i="15"/>
  <c r="C173" i="15"/>
  <c r="D173" i="15" s="1"/>
  <c r="G282" i="15"/>
  <c r="H282" i="15" s="1"/>
  <c r="G288" i="15"/>
  <c r="H288" i="15" s="1"/>
  <c r="K168" i="15"/>
  <c r="L168" i="15" s="1"/>
  <c r="K107" i="15"/>
  <c r="L107" i="15" s="1"/>
  <c r="C46" i="15"/>
  <c r="C132" i="15"/>
  <c r="D132" i="15" s="1"/>
  <c r="G216" i="15"/>
  <c r="H216" i="15" s="1"/>
  <c r="K342" i="15"/>
  <c r="L342" i="15" s="1"/>
  <c r="C270" i="15"/>
  <c r="D270" i="15" s="1"/>
  <c r="G265" i="15"/>
  <c r="H265" i="15" s="1"/>
  <c r="K91" i="15"/>
  <c r="L91" i="15" s="1"/>
  <c r="G267" i="15"/>
  <c r="H267" i="15" s="1"/>
  <c r="K326" i="15"/>
  <c r="W75" i="15"/>
  <c r="Y75" i="15" s="1"/>
  <c r="Z75" i="15" s="1"/>
  <c r="B39" i="14"/>
  <c r="B35" i="14" s="1"/>
  <c r="D38" i="14"/>
  <c r="AM6" i="15" s="1"/>
  <c r="AN6" i="15" s="1"/>
  <c r="G109" i="15"/>
  <c r="H109" i="15" s="1"/>
  <c r="K277" i="15"/>
  <c r="L277" i="15" s="1"/>
  <c r="C239" i="15"/>
  <c r="D239" i="15" s="1"/>
  <c r="C160" i="15"/>
  <c r="D160" i="15" s="1"/>
  <c r="C339" i="15"/>
  <c r="D339" i="15" s="1"/>
  <c r="C345" i="15"/>
  <c r="D345" i="15" s="1"/>
  <c r="K320" i="15"/>
  <c r="K246" i="15"/>
  <c r="L246" i="15" s="1"/>
  <c r="C63" i="15"/>
  <c r="D63" i="15" s="1"/>
  <c r="C23" i="15"/>
  <c r="D23" i="15" s="1"/>
  <c r="G89" i="15"/>
  <c r="H89" i="15" s="1"/>
  <c r="G234" i="15"/>
  <c r="H234" i="15" s="1"/>
  <c r="K312" i="15"/>
  <c r="L312" i="15" s="1"/>
  <c r="K185" i="15"/>
  <c r="L185" i="15" s="1"/>
  <c r="K284" i="15"/>
  <c r="C26" i="15"/>
  <c r="D26" i="15" s="1"/>
  <c r="C278" i="15"/>
  <c r="D278" i="15" s="1"/>
  <c r="G27" i="15"/>
  <c r="H27" i="15" s="1"/>
  <c r="K184" i="15"/>
  <c r="L184" i="15" s="1"/>
  <c r="G90" i="15"/>
  <c r="H90" i="15" s="1"/>
  <c r="K177" i="15"/>
  <c r="L177" i="15" s="1"/>
  <c r="K84" i="15"/>
  <c r="L84" i="15" s="1"/>
  <c r="G205" i="15"/>
  <c r="G260" i="15"/>
  <c r="H260" i="15" s="1"/>
  <c r="G105" i="15"/>
  <c r="H105" i="15" s="1"/>
  <c r="G146" i="15"/>
  <c r="H146" i="15" s="1"/>
  <c r="K169" i="15"/>
  <c r="L169" i="15" s="1"/>
  <c r="C286" i="15"/>
  <c r="D286" i="15" s="1"/>
  <c r="C231" i="15"/>
  <c r="G347" i="15"/>
  <c r="H347" i="15" s="1"/>
  <c r="K66" i="15"/>
  <c r="K214" i="15"/>
  <c r="L214" i="15" s="1"/>
  <c r="G302" i="15"/>
  <c r="H302" i="15" s="1"/>
  <c r="G336" i="15"/>
  <c r="H336" i="15" s="1"/>
  <c r="C237" i="15"/>
  <c r="D237" i="15" s="1"/>
  <c r="G322" i="15"/>
  <c r="H322" i="15" s="1"/>
  <c r="K157" i="15"/>
  <c r="L157" i="15" s="1"/>
  <c r="AE255" i="15"/>
  <c r="AG255" i="15" s="1"/>
  <c r="AH255" i="15" s="1"/>
  <c r="AI90" i="15"/>
  <c r="K122" i="15"/>
  <c r="L122" i="15" s="1"/>
  <c r="G320" i="15"/>
  <c r="H320" i="15" s="1"/>
  <c r="K290" i="15"/>
  <c r="L290" i="15" s="1"/>
  <c r="K287" i="15"/>
  <c r="L287" i="15" s="1"/>
  <c r="K126" i="15"/>
  <c r="L126" i="15" s="1"/>
  <c r="K300" i="15"/>
  <c r="L300" i="15" s="1"/>
  <c r="K139" i="15"/>
  <c r="L139" i="15" s="1"/>
  <c r="C336" i="15"/>
  <c r="C167" i="15"/>
  <c r="D167" i="15" s="1"/>
  <c r="C261" i="15"/>
  <c r="D261" i="15" s="1"/>
  <c r="K120" i="15"/>
  <c r="L120" i="15" s="1"/>
  <c r="G186" i="15"/>
  <c r="H186" i="15" s="1"/>
  <c r="G251" i="15"/>
  <c r="H251" i="15" s="1"/>
  <c r="C19" i="15"/>
  <c r="C146" i="15"/>
  <c r="D146" i="15" s="1"/>
  <c r="C281" i="15"/>
  <c r="D281" i="15" s="1"/>
  <c r="G16" i="15"/>
  <c r="H16" i="15" s="1"/>
  <c r="G47" i="15"/>
  <c r="H47" i="15" s="1"/>
  <c r="G101" i="15"/>
  <c r="H101" i="15" s="1"/>
  <c r="K257" i="15"/>
  <c r="L257" i="15" s="1"/>
  <c r="K87" i="15"/>
  <c r="L87" i="15" s="1"/>
  <c r="K269" i="15"/>
  <c r="L269" i="15" s="1"/>
  <c r="K100" i="15"/>
  <c r="L100" i="15" s="1"/>
  <c r="C55" i="15"/>
  <c r="D55" i="15" s="1"/>
  <c r="C310" i="15"/>
  <c r="D310" i="15" s="1"/>
  <c r="G287" i="15"/>
  <c r="H287" i="15" s="1"/>
  <c r="C166" i="15"/>
  <c r="D166" i="15" s="1"/>
  <c r="C272" i="15"/>
  <c r="D272" i="15" s="1"/>
  <c r="C205" i="15"/>
  <c r="D205" i="15" s="1"/>
  <c r="C220" i="15"/>
  <c r="C331" i="15"/>
  <c r="D331" i="15" s="1"/>
  <c r="G147" i="15"/>
  <c r="H147" i="15" s="1"/>
  <c r="G297" i="15"/>
  <c r="H297" i="15" s="1"/>
  <c r="C81" i="15"/>
  <c r="D81" i="15" s="1"/>
  <c r="G34" i="15"/>
  <c r="H34" i="15" s="1"/>
  <c r="K297" i="15"/>
  <c r="L297" i="15" s="1"/>
  <c r="G28" i="15"/>
  <c r="H28" i="15" s="1"/>
  <c r="K207" i="15"/>
  <c r="L207" i="15" s="1"/>
  <c r="K46" i="15"/>
  <c r="L46" i="15" s="1"/>
  <c r="K220" i="15"/>
  <c r="L220" i="15" s="1"/>
  <c r="K59" i="15"/>
  <c r="L59" i="15" s="1"/>
  <c r="C109" i="15"/>
  <c r="D109" i="15" s="1"/>
  <c r="G178" i="15"/>
  <c r="H178" i="15" s="1"/>
  <c r="C280" i="15"/>
  <c r="D280" i="15" s="1"/>
  <c r="C135" i="15"/>
  <c r="D135" i="15" s="1"/>
  <c r="C229" i="15"/>
  <c r="G194" i="15"/>
  <c r="H194" i="15" s="1"/>
  <c r="G158" i="15"/>
  <c r="G299" i="15"/>
  <c r="H299" i="15" s="1"/>
  <c r="C67" i="15"/>
  <c r="D67" i="15" s="1"/>
  <c r="C194" i="15"/>
  <c r="D194" i="15" s="1"/>
  <c r="C329" i="15"/>
  <c r="D329" i="15" s="1"/>
  <c r="G144" i="15"/>
  <c r="H144" i="15" s="1"/>
  <c r="G31" i="15"/>
  <c r="G21" i="15"/>
  <c r="H21" i="15" s="1"/>
  <c r="K113" i="15"/>
  <c r="L113" i="15" s="1"/>
  <c r="K230" i="15"/>
  <c r="L230" i="15" s="1"/>
  <c r="K61" i="15"/>
  <c r="L61" i="15" s="1"/>
  <c r="K243" i="15"/>
  <c r="L243" i="15" s="1"/>
  <c r="C111" i="15"/>
  <c r="D111" i="15" s="1"/>
  <c r="C247" i="15"/>
  <c r="D247" i="15" s="1"/>
  <c r="C341" i="15"/>
  <c r="D341" i="15" s="1"/>
  <c r="G195" i="15"/>
  <c r="H195" i="15" s="1"/>
  <c r="K226" i="15"/>
  <c r="L226" i="15" s="1"/>
  <c r="C12" i="15"/>
  <c r="D12" i="15" s="1"/>
  <c r="C123" i="15"/>
  <c r="D123" i="15" s="1"/>
  <c r="C250" i="15"/>
  <c r="D250" i="15" s="1"/>
  <c r="K88" i="15"/>
  <c r="L88" i="15" s="1"/>
  <c r="G224" i="15"/>
  <c r="H224" i="15" s="1"/>
  <c r="G87" i="15"/>
  <c r="G13" i="15"/>
  <c r="H13" i="15" s="1"/>
  <c r="K105" i="15"/>
  <c r="L105" i="15" s="1"/>
  <c r="K286" i="15"/>
  <c r="L286" i="15" s="1"/>
  <c r="K117" i="15"/>
  <c r="L117" i="15" s="1"/>
  <c r="K299" i="15"/>
  <c r="L299" i="15" s="1"/>
  <c r="C149" i="15"/>
  <c r="D149" i="15" s="1"/>
  <c r="G313" i="15"/>
  <c r="H313" i="15" s="1"/>
  <c r="C254" i="15"/>
  <c r="G294" i="15"/>
  <c r="H294" i="15" s="1"/>
  <c r="G176" i="15"/>
  <c r="H176" i="15" s="1"/>
  <c r="G284" i="15"/>
  <c r="H284" i="15" s="1"/>
  <c r="G33" i="15"/>
  <c r="H33" i="15" s="1"/>
  <c r="C324" i="15"/>
  <c r="D324" i="15" s="1"/>
  <c r="G107" i="15"/>
  <c r="H107" i="15" s="1"/>
  <c r="G274" i="15"/>
  <c r="H274" i="15" s="1"/>
  <c r="G337" i="15"/>
  <c r="H337" i="15" s="1"/>
  <c r="C57" i="15"/>
  <c r="D57" i="15" s="1"/>
  <c r="G10" i="15"/>
  <c r="H10" i="15" s="1"/>
  <c r="K208" i="15"/>
  <c r="L208" i="15" s="1"/>
  <c r="K354" i="15"/>
  <c r="L354" i="15" s="1"/>
  <c r="K183" i="15"/>
  <c r="L183" i="15" s="1"/>
  <c r="K22" i="15"/>
  <c r="L22" i="15" s="1"/>
  <c r="K196" i="15"/>
  <c r="L196" i="15" s="1"/>
  <c r="K35" i="15"/>
  <c r="L35" i="15" s="1"/>
  <c r="G259" i="15"/>
  <c r="H259" i="15" s="1"/>
  <c r="K64" i="15"/>
  <c r="L64" i="15" s="1"/>
  <c r="C342" i="15"/>
  <c r="D342" i="15" s="1"/>
  <c r="C343" i="15"/>
  <c r="D343" i="15" s="1"/>
  <c r="G171" i="15"/>
  <c r="H171" i="15" s="1"/>
  <c r="G112" i="15"/>
  <c r="H112" i="15" s="1"/>
  <c r="G96" i="15"/>
  <c r="H96" i="15" s="1"/>
  <c r="G275" i="15"/>
  <c r="H275" i="15" s="1"/>
  <c r="C43" i="15"/>
  <c r="D43" i="15" s="1"/>
  <c r="C106" i="15"/>
  <c r="C177" i="15"/>
  <c r="D177" i="15" s="1"/>
  <c r="G66" i="15"/>
  <c r="H66" i="15" s="1"/>
  <c r="G150" i="15"/>
  <c r="H150" i="15" s="1"/>
  <c r="G188" i="15"/>
  <c r="H188" i="15" s="1"/>
  <c r="K89" i="15"/>
  <c r="L89" i="15" s="1"/>
  <c r="K270" i="15"/>
  <c r="K101" i="15"/>
  <c r="L101" i="15" s="1"/>
  <c r="K283" i="15"/>
  <c r="C70" i="15"/>
  <c r="D70" i="15" s="1"/>
  <c r="G179" i="15"/>
  <c r="H179" i="15" s="1"/>
  <c r="C206" i="15"/>
  <c r="D206" i="15" s="1"/>
  <c r="G278" i="15"/>
  <c r="H278" i="15" s="1"/>
  <c r="G301" i="15"/>
  <c r="H301" i="15" s="1"/>
  <c r="C64" i="15"/>
  <c r="G340" i="15"/>
  <c r="H340" i="15" s="1"/>
  <c r="C116" i="15"/>
  <c r="D116" i="15" s="1"/>
  <c r="C163" i="15"/>
  <c r="D163" i="15" s="1"/>
  <c r="C290" i="15"/>
  <c r="D290" i="15" s="1"/>
  <c r="G40" i="15"/>
  <c r="H40" i="15" s="1"/>
  <c r="G264" i="15"/>
  <c r="H264" i="15" s="1"/>
  <c r="G127" i="15"/>
  <c r="H127" i="15" s="1"/>
  <c r="G117" i="15"/>
  <c r="K72" i="15"/>
  <c r="L72" i="15" s="1"/>
  <c r="K167" i="15"/>
  <c r="K349" i="15"/>
  <c r="L349" i="15" s="1"/>
  <c r="K180" i="15"/>
  <c r="L180" i="15" s="1"/>
  <c r="K19" i="15"/>
  <c r="L19" i="15" s="1"/>
  <c r="O135" i="15"/>
  <c r="W267" i="15"/>
  <c r="AA101" i="15"/>
  <c r="AI282" i="15"/>
  <c r="AK282" i="15" s="1"/>
  <c r="AL282" i="15" s="1"/>
  <c r="AM124" i="15"/>
  <c r="AU304" i="15"/>
  <c r="AW304" i="15" s="1"/>
  <c r="AX304" i="15" s="1"/>
  <c r="AY146" i="15"/>
  <c r="BA146" i="15" s="1"/>
  <c r="BB146" i="15" s="1"/>
  <c r="S328" i="15"/>
  <c r="W170" i="15"/>
  <c r="Y170" i="15" s="1"/>
  <c r="Z170" i="15" s="1"/>
  <c r="AE350" i="15"/>
  <c r="AF350" i="15" s="1"/>
  <c r="AI193" i="15"/>
  <c r="AM35" i="15"/>
  <c r="AN35" i="15" s="1"/>
  <c r="AU215" i="15"/>
  <c r="AY49" i="15"/>
  <c r="BA49" i="15" s="1"/>
  <c r="BB49" i="15" s="1"/>
  <c r="S231" i="15"/>
  <c r="T231" i="15" s="1"/>
  <c r="W73" i="15"/>
  <c r="Y73" i="15" s="1"/>
  <c r="Z73" i="15" s="1"/>
  <c r="AE261" i="15"/>
  <c r="AF261" i="15" s="1"/>
  <c r="AI96" i="15"/>
  <c r="AK96" i="15" s="1"/>
  <c r="AL96" i="15" s="1"/>
  <c r="AQ228" i="15"/>
  <c r="AU62" i="15"/>
  <c r="AW62" i="15" s="1"/>
  <c r="AX62" i="15" s="1"/>
  <c r="O244" i="15"/>
  <c r="S78" i="15"/>
  <c r="U78" i="15" s="1"/>
  <c r="V78" i="15" s="1"/>
  <c r="AA266" i="15"/>
  <c r="AC266" i="15" s="1"/>
  <c r="AD266" i="15" s="1"/>
  <c r="AE100" i="15"/>
  <c r="AM281" i="15"/>
  <c r="AQ123" i="15"/>
  <c r="AY303" i="15"/>
  <c r="O131" i="15"/>
  <c r="P131" i="15" s="1"/>
  <c r="W311" i="15"/>
  <c r="AA153" i="15"/>
  <c r="AC153" i="15" s="1"/>
  <c r="AD153" i="15" s="1"/>
  <c r="AI342" i="15"/>
  <c r="AJ342" i="15" s="1"/>
  <c r="AM176" i="15"/>
  <c r="AN176" i="15" s="1"/>
  <c r="AQ18" i="15"/>
  <c r="AS18" i="15" s="1"/>
  <c r="AT18" i="15" s="1"/>
  <c r="AY206" i="15"/>
  <c r="O42" i="15"/>
  <c r="P42" i="15" s="1"/>
  <c r="W222" i="15"/>
  <c r="Y222" i="15" s="1"/>
  <c r="Z222" i="15" s="1"/>
  <c r="AA56" i="15"/>
  <c r="AB56" i="15" s="1"/>
  <c r="AI245" i="15"/>
  <c r="AK245" i="15" s="1"/>
  <c r="AL245" i="15" s="1"/>
  <c r="AM79" i="15"/>
  <c r="AO79" i="15" s="1"/>
  <c r="AP79" i="15" s="1"/>
  <c r="AU267" i="15"/>
  <c r="AW267" i="15" s="1"/>
  <c r="AX267" i="15" s="1"/>
  <c r="AY101" i="15"/>
  <c r="S291" i="15"/>
  <c r="T291" i="15" s="1"/>
  <c r="W125" i="15"/>
  <c r="AE313" i="15"/>
  <c r="AG313" i="15" s="1"/>
  <c r="AH313" i="15" s="1"/>
  <c r="AI156" i="15"/>
  <c r="AQ336" i="15"/>
  <c r="AS336" i="15" s="1"/>
  <c r="AT336" i="15" s="1"/>
  <c r="AU178" i="15"/>
  <c r="AW178" i="15" s="1"/>
  <c r="AX178" i="15" s="1"/>
  <c r="AY20" i="15"/>
  <c r="S210" i="15"/>
  <c r="U210" i="15" s="1"/>
  <c r="V210" i="15" s="1"/>
  <c r="W44" i="15"/>
  <c r="Y44" i="15" s="1"/>
  <c r="Z44" i="15" s="1"/>
  <c r="AE224" i="15"/>
  <c r="AI67" i="15"/>
  <c r="AJ67" i="15" s="1"/>
  <c r="AQ247" i="15"/>
  <c r="AU81" i="15"/>
  <c r="AW81" i="15" s="1"/>
  <c r="AX81" i="15" s="1"/>
  <c r="O255" i="15"/>
  <c r="Q255" i="15" s="1"/>
  <c r="R255" i="15" s="1"/>
  <c r="S97" i="15"/>
  <c r="U97" i="15" s="1"/>
  <c r="V97" i="15" s="1"/>
  <c r="AA285" i="15"/>
  <c r="AE119" i="15"/>
  <c r="AM308" i="15"/>
  <c r="AQ142" i="15"/>
  <c r="AS142" i="15" s="1"/>
  <c r="AT142" i="15" s="1"/>
  <c r="AY330" i="15"/>
  <c r="O166" i="15"/>
  <c r="Q166" i="15" s="1"/>
  <c r="R166" i="15" s="1"/>
  <c r="W354" i="15"/>
  <c r="X354" i="15" s="1"/>
  <c r="AA188" i="15"/>
  <c r="AE22" i="15"/>
  <c r="AG22" i="15" s="1"/>
  <c r="AH22" i="15" s="1"/>
  <c r="AM219" i="15"/>
  <c r="AQ53" i="15"/>
  <c r="AY233" i="15"/>
  <c r="AZ233" i="15" s="1"/>
  <c r="O69" i="15"/>
  <c r="W257" i="15"/>
  <c r="Y257" i="15" s="1"/>
  <c r="Z257" i="15" s="1"/>
  <c r="AA99" i="15"/>
  <c r="AC99" i="15" s="1"/>
  <c r="AD99" i="15" s="1"/>
  <c r="AI280" i="15"/>
  <c r="AK280" i="15" s="1"/>
  <c r="AL280" i="15" s="1"/>
  <c r="AM122" i="15"/>
  <c r="AN122" i="15" s="1"/>
  <c r="AU310" i="15"/>
  <c r="AV310" i="15" s="1"/>
  <c r="AY144" i="15"/>
  <c r="S326" i="15"/>
  <c r="U326" i="15" s="1"/>
  <c r="V326" i="15" s="1"/>
  <c r="W160" i="15"/>
  <c r="AE348" i="15"/>
  <c r="AG348" i="15" s="1"/>
  <c r="AH348" i="15" s="1"/>
  <c r="AI183" i="15"/>
  <c r="AJ183" i="15" s="1"/>
  <c r="AM17" i="15"/>
  <c r="AU205" i="15"/>
  <c r="AY39" i="15"/>
  <c r="BA39" i="15" s="1"/>
  <c r="BB39" i="15" s="1"/>
  <c r="S213" i="15"/>
  <c r="W47" i="15"/>
  <c r="X47" i="15" s="1"/>
  <c r="AE243" i="15"/>
  <c r="AI78" i="15"/>
  <c r="AK78" i="15" s="1"/>
  <c r="AL78" i="15" s="1"/>
  <c r="AQ266" i="15"/>
  <c r="AS266" i="15" s="1"/>
  <c r="AT266" i="15" s="1"/>
  <c r="AU108" i="15"/>
  <c r="AW108" i="15" s="1"/>
  <c r="AX108" i="15" s="1"/>
  <c r="O290" i="15"/>
  <c r="Q290" i="15" s="1"/>
  <c r="R290" i="15" s="1"/>
  <c r="S124" i="15"/>
  <c r="AA304" i="15"/>
  <c r="AE146" i="15"/>
  <c r="AF146" i="15" s="1"/>
  <c r="AM327" i="15"/>
  <c r="AQ161" i="15"/>
  <c r="AS161" i="15" s="1"/>
  <c r="AT161" i="15" s="1"/>
  <c r="D34" i="14"/>
  <c r="AY6" i="15" s="1"/>
  <c r="AZ6" i="15" s="1"/>
  <c r="K58" i="15"/>
  <c r="L58" i="15" s="1"/>
  <c r="G114" i="15"/>
  <c r="H114" i="15" s="1"/>
  <c r="K40" i="15"/>
  <c r="L40" i="15" s="1"/>
  <c r="K223" i="15"/>
  <c r="L223" i="15" s="1"/>
  <c r="K62" i="15"/>
  <c r="L62" i="15" s="1"/>
  <c r="K236" i="15"/>
  <c r="L236" i="15" s="1"/>
  <c r="K75" i="15"/>
  <c r="L75" i="15" s="1"/>
  <c r="C24" i="15"/>
  <c r="D24" i="15" s="1"/>
  <c r="C39" i="15"/>
  <c r="D39" i="15" s="1"/>
  <c r="C133" i="15"/>
  <c r="D133" i="15" s="1"/>
  <c r="G341" i="15"/>
  <c r="H341" i="15" s="1"/>
  <c r="G32" i="15"/>
  <c r="H32" i="15" s="1"/>
  <c r="G182" i="15"/>
  <c r="H182" i="15" s="1"/>
  <c r="G306" i="15"/>
  <c r="H306" i="15" s="1"/>
  <c r="C82" i="15"/>
  <c r="D82" i="15" s="1"/>
  <c r="C217" i="15"/>
  <c r="D217" i="15" s="1"/>
  <c r="G170" i="15"/>
  <c r="H170" i="15" s="1"/>
  <c r="K274" i="15"/>
  <c r="L274" i="15" s="1"/>
  <c r="G37" i="15"/>
  <c r="H37" i="15" s="1"/>
  <c r="K193" i="15"/>
  <c r="L193" i="15" s="1"/>
  <c r="K23" i="15"/>
  <c r="L23" i="15" s="1"/>
  <c r="K205" i="15"/>
  <c r="L205" i="15" s="1"/>
  <c r="K36" i="15"/>
  <c r="L36" i="15" s="1"/>
  <c r="C277" i="15"/>
  <c r="D277" i="15" s="1"/>
  <c r="G239" i="15"/>
  <c r="H239" i="15" s="1"/>
  <c r="C174" i="15"/>
  <c r="D174" i="15" s="1"/>
  <c r="C38" i="15"/>
  <c r="D38" i="15" s="1"/>
  <c r="C144" i="15"/>
  <c r="C77" i="15"/>
  <c r="D77" i="15" s="1"/>
  <c r="C156" i="15"/>
  <c r="C267" i="15"/>
  <c r="D267" i="15" s="1"/>
  <c r="K258" i="15"/>
  <c r="L258" i="15" s="1"/>
  <c r="G233" i="15"/>
  <c r="H233" i="15" s="1"/>
  <c r="C17" i="15"/>
  <c r="D17" i="15" s="1"/>
  <c r="K256" i="15"/>
  <c r="L256" i="15" s="1"/>
  <c r="K48" i="15"/>
  <c r="K232" i="15"/>
  <c r="L232" i="15" s="1"/>
  <c r="K143" i="15"/>
  <c r="L143" i="15" s="1"/>
  <c r="K325" i="15"/>
  <c r="L325" i="15" s="1"/>
  <c r="K156" i="15"/>
  <c r="L156" i="15" s="1"/>
  <c r="O7" i="15"/>
  <c r="P7" i="15" s="1"/>
  <c r="C300" i="15"/>
  <c r="D300" i="15" s="1"/>
  <c r="G55" i="15"/>
  <c r="H55" i="15" s="1"/>
  <c r="G246" i="15"/>
  <c r="H246" i="15" s="1"/>
  <c r="G350" i="15"/>
  <c r="H350" i="15" s="1"/>
  <c r="C101" i="15"/>
  <c r="G309" i="15"/>
  <c r="H309" i="15" s="1"/>
  <c r="K353" i="15"/>
  <c r="L353" i="15" s="1"/>
  <c r="G235" i="15"/>
  <c r="H235" i="15" s="1"/>
  <c r="G354" i="15"/>
  <c r="H354" i="15" s="1"/>
  <c r="C130" i="15"/>
  <c r="D130" i="15" s="1"/>
  <c r="C265" i="15"/>
  <c r="D265" i="15" s="1"/>
  <c r="K248" i="15"/>
  <c r="L248" i="15" s="1"/>
  <c r="K210" i="15"/>
  <c r="L210" i="15" s="1"/>
  <c r="K170" i="15"/>
  <c r="L170" i="15" s="1"/>
  <c r="K49" i="15"/>
  <c r="L49" i="15" s="1"/>
  <c r="K166" i="15"/>
  <c r="L166" i="15" s="1"/>
  <c r="K340" i="15"/>
  <c r="L340" i="15" s="1"/>
  <c r="K179" i="15"/>
  <c r="C238" i="15"/>
  <c r="D238" i="15" s="1"/>
  <c r="C119" i="15"/>
  <c r="D119" i="15" s="1"/>
  <c r="C213" i="15"/>
  <c r="D213" i="15" s="1"/>
  <c r="G155" i="15"/>
  <c r="H155" i="15" s="1"/>
  <c r="G137" i="15"/>
  <c r="H137" i="15" s="1"/>
  <c r="G291" i="15"/>
  <c r="H291" i="15" s="1"/>
  <c r="C59" i="15"/>
  <c r="D59" i="15" s="1"/>
  <c r="C186" i="15"/>
  <c r="D186" i="15" s="1"/>
  <c r="C321" i="15"/>
  <c r="D321" i="15" s="1"/>
  <c r="G121" i="15"/>
  <c r="H121" i="15" s="1"/>
  <c r="G23" i="15"/>
  <c r="K138" i="15"/>
  <c r="L138" i="15" s="1"/>
  <c r="K41" i="15"/>
  <c r="L41" i="15" s="1"/>
  <c r="K222" i="15"/>
  <c r="L222" i="15" s="1"/>
  <c r="K53" i="15"/>
  <c r="L53" i="15" s="1"/>
  <c r="K235" i="15"/>
  <c r="L235" i="15" s="1"/>
  <c r="C176" i="15"/>
  <c r="C289" i="15"/>
  <c r="D289" i="15" s="1"/>
  <c r="C190" i="15"/>
  <c r="D190" i="15" s="1"/>
  <c r="C136" i="15"/>
  <c r="D136" i="15" s="1"/>
  <c r="C246" i="15"/>
  <c r="D246" i="15" s="1"/>
  <c r="G56" i="15"/>
  <c r="H56" i="15" s="1"/>
  <c r="C285" i="15"/>
  <c r="D285" i="15" s="1"/>
  <c r="C260" i="15"/>
  <c r="D260" i="15" s="1"/>
  <c r="K98" i="15"/>
  <c r="G210" i="15"/>
  <c r="H210" i="15" s="1"/>
  <c r="G273" i="15"/>
  <c r="H273" i="15" s="1"/>
  <c r="G344" i="15"/>
  <c r="H344" i="15" s="1"/>
  <c r="K160" i="15"/>
  <c r="L160" i="15" s="1"/>
  <c r="G133" i="15"/>
  <c r="H133" i="15" s="1"/>
  <c r="K136" i="15"/>
  <c r="L136" i="15" s="1"/>
  <c r="K119" i="15"/>
  <c r="K301" i="15"/>
  <c r="K132" i="15"/>
  <c r="L132" i="15" s="1"/>
  <c r="C159" i="15"/>
  <c r="D159" i="15" s="1"/>
  <c r="C219" i="15"/>
  <c r="D219" i="15" s="1"/>
  <c r="K298" i="15"/>
  <c r="L298" i="15" s="1"/>
  <c r="C30" i="15"/>
  <c r="D30" i="15" s="1"/>
  <c r="C215" i="15"/>
  <c r="D215" i="15" s="1"/>
  <c r="C309" i="15"/>
  <c r="D309" i="15" s="1"/>
  <c r="G48" i="15"/>
  <c r="H48" i="15" s="1"/>
  <c r="K130" i="15"/>
  <c r="L130" i="15" s="1"/>
  <c r="G211" i="15"/>
  <c r="G330" i="15"/>
  <c r="H330" i="15" s="1"/>
  <c r="C42" i="15"/>
  <c r="D42" i="15" s="1"/>
  <c r="C113" i="15"/>
  <c r="D113" i="15" s="1"/>
  <c r="K352" i="15"/>
  <c r="L352" i="15" s="1"/>
  <c r="G86" i="15"/>
  <c r="H86" i="15" s="1"/>
  <c r="G124" i="15"/>
  <c r="H124" i="15" s="1"/>
  <c r="K25" i="15"/>
  <c r="L25" i="15" s="1"/>
  <c r="K206" i="15"/>
  <c r="L206" i="15" s="1"/>
  <c r="K37" i="15"/>
  <c r="L37" i="15" s="1"/>
  <c r="K219" i="15"/>
  <c r="L219" i="15" s="1"/>
  <c r="G236" i="15"/>
  <c r="H236" i="15" s="1"/>
  <c r="C161" i="15"/>
  <c r="D161" i="15" s="1"/>
  <c r="C318" i="15"/>
  <c r="D318" i="15" s="1"/>
  <c r="C327" i="15"/>
  <c r="G120" i="15"/>
  <c r="H120" i="15" s="1"/>
  <c r="G279" i="15"/>
  <c r="H279" i="15" s="1"/>
  <c r="G212" i="15"/>
  <c r="H212" i="15" s="1"/>
  <c r="C52" i="15"/>
  <c r="D52" i="15" s="1"/>
  <c r="C99" i="15"/>
  <c r="D99" i="15" s="1"/>
  <c r="C226" i="15"/>
  <c r="D226" i="15" s="1"/>
  <c r="G7" i="15"/>
  <c r="H7" i="15" s="1"/>
  <c r="G200" i="15"/>
  <c r="G63" i="15"/>
  <c r="H63" i="15" s="1"/>
  <c r="G53" i="15"/>
  <c r="H53" i="15" s="1"/>
  <c r="K273" i="15"/>
  <c r="L273" i="15" s="1"/>
  <c r="K103" i="15"/>
  <c r="L103" i="15" s="1"/>
  <c r="K285" i="15"/>
  <c r="L285" i="15" s="1"/>
  <c r="K116" i="15"/>
  <c r="L116" i="15" s="1"/>
  <c r="O71" i="15"/>
  <c r="W203" i="15"/>
  <c r="AA37" i="15"/>
  <c r="AC37" i="15" s="1"/>
  <c r="AD37" i="15" s="1"/>
  <c r="AI218" i="15"/>
  <c r="AK218" i="15" s="1"/>
  <c r="AL218" i="15" s="1"/>
  <c r="AM60" i="15"/>
  <c r="AO60" i="15" s="1"/>
  <c r="AP60" i="15" s="1"/>
  <c r="AU240" i="15"/>
  <c r="AV240" i="15" s="1"/>
  <c r="AY82" i="15"/>
  <c r="S264" i="15"/>
  <c r="U264" i="15" s="1"/>
  <c r="V264" i="15" s="1"/>
  <c r="W106" i="15"/>
  <c r="Y106" i="15" s="1"/>
  <c r="Z106" i="15" s="1"/>
  <c r="AE286" i="15"/>
  <c r="AG286" i="15" s="1"/>
  <c r="AH286" i="15" s="1"/>
  <c r="AI129" i="15"/>
  <c r="AK129" i="15" s="1"/>
  <c r="AL129" i="15" s="1"/>
  <c r="AQ317" i="15"/>
  <c r="AU151" i="15"/>
  <c r="AW151" i="15" s="1"/>
  <c r="AX151" i="15" s="1"/>
  <c r="O333" i="15"/>
  <c r="Q333" i="15" s="1"/>
  <c r="R333" i="15" s="1"/>
  <c r="S167" i="15"/>
  <c r="W9" i="15"/>
  <c r="Y9" i="15" s="1"/>
  <c r="Z9" i="15" s="1"/>
  <c r="AE197" i="15"/>
  <c r="AI32" i="15"/>
  <c r="AQ164" i="15"/>
  <c r="AS164" i="15" s="1"/>
  <c r="AT164" i="15" s="1"/>
  <c r="AY344" i="15"/>
  <c r="O180" i="15"/>
  <c r="Q180" i="15" s="1"/>
  <c r="R180" i="15" s="1"/>
  <c r="S14" i="15"/>
  <c r="U14" i="15" s="1"/>
  <c r="V14" i="15" s="1"/>
  <c r="AA202" i="15"/>
  <c r="AE36" i="15"/>
  <c r="AG36" i="15" s="1"/>
  <c r="AH36" i="15" s="1"/>
  <c r="AM217" i="15"/>
  <c r="AQ59" i="15"/>
  <c r="AY239" i="15"/>
  <c r="BA239" i="15" s="1"/>
  <c r="BB239" i="15" s="1"/>
  <c r="O67" i="15"/>
  <c r="W247" i="15"/>
  <c r="Y247" i="15" s="1"/>
  <c r="Z247" i="15" s="1"/>
  <c r="AA89" i="15"/>
  <c r="AC89" i="15" s="1"/>
  <c r="AD89" i="15" s="1"/>
  <c r="AI278" i="15"/>
  <c r="AK278" i="15" s="1"/>
  <c r="AL278" i="15" s="1"/>
  <c r="AM112" i="15"/>
  <c r="AO112" i="15" s="1"/>
  <c r="AP112" i="15" s="1"/>
  <c r="AU308" i="15"/>
  <c r="AY142" i="15"/>
  <c r="S324" i="15"/>
  <c r="U324" i="15" s="1"/>
  <c r="V324" i="15" s="1"/>
  <c r="W158" i="15"/>
  <c r="AE346" i="15"/>
  <c r="AF346" i="15" s="1"/>
  <c r="AI181" i="15"/>
  <c r="AJ181" i="15" s="1"/>
  <c r="AM15" i="15"/>
  <c r="AN15" i="15" s="1"/>
  <c r="AU203" i="15"/>
  <c r="AY37" i="15"/>
  <c r="BA37" i="15" s="1"/>
  <c r="BB37" i="15" s="1"/>
  <c r="S227" i="15"/>
  <c r="W61" i="15"/>
  <c r="X61" i="15" s="1"/>
  <c r="AE249" i="15"/>
  <c r="AI92" i="15"/>
  <c r="AJ92" i="15" s="1"/>
  <c r="AQ272" i="15"/>
  <c r="AS272" i="15" s="1"/>
  <c r="AT272" i="15" s="1"/>
  <c r="AU114" i="15"/>
  <c r="AW114" i="15" s="1"/>
  <c r="AX114" i="15" s="1"/>
  <c r="O304" i="15"/>
  <c r="Q304" i="15" s="1"/>
  <c r="R304" i="15" s="1"/>
  <c r="S146" i="15"/>
  <c r="AA326" i="15"/>
  <c r="AE160" i="15"/>
  <c r="AG160" i="15" s="1"/>
  <c r="AH160" i="15" s="1"/>
  <c r="AM349" i="15"/>
  <c r="AQ183" i="15"/>
  <c r="AS183" i="15" s="1"/>
  <c r="AT183" i="15" s="1"/>
  <c r="AU17" i="15"/>
  <c r="AW17" i="15" s="1"/>
  <c r="AX17" i="15" s="1"/>
  <c r="O191" i="15"/>
  <c r="S33" i="15"/>
  <c r="AA221" i="15"/>
  <c r="AE55" i="15"/>
  <c r="AM244" i="15"/>
  <c r="AO244" i="15" s="1"/>
  <c r="AP244" i="15" s="1"/>
  <c r="AQ78" i="15"/>
  <c r="AY266" i="15"/>
  <c r="BA266" i="15" s="1"/>
  <c r="BB266" i="15" s="1"/>
  <c r="O102" i="15"/>
  <c r="Q102" i="15" s="1"/>
  <c r="R102" i="15" s="1"/>
  <c r="W290" i="15"/>
  <c r="X290" i="15" s="1"/>
  <c r="AA124" i="15"/>
  <c r="AC124" i="15" s="1"/>
  <c r="AD124" i="15" s="1"/>
  <c r="AI313" i="15"/>
  <c r="AM155" i="15"/>
  <c r="AU335" i="15"/>
  <c r="AW335" i="15" s="1"/>
  <c r="AX335" i="15" s="1"/>
  <c r="AY169" i="15"/>
  <c r="S351" i="15"/>
  <c r="U351" i="15" s="1"/>
  <c r="V351" i="15" s="1"/>
  <c r="W193" i="15"/>
  <c r="X193" i="15" s="1"/>
  <c r="AA35" i="15"/>
  <c r="AI216" i="15"/>
  <c r="AM58" i="15"/>
  <c r="AN58" i="15" s="1"/>
  <c r="AU246" i="15"/>
  <c r="AW246" i="15" s="1"/>
  <c r="AX246" i="15" s="1"/>
  <c r="AY80" i="15"/>
  <c r="BA80" i="15" s="1"/>
  <c r="BB80" i="15" s="1"/>
  <c r="S262" i="15"/>
  <c r="U262" i="15" s="1"/>
  <c r="V262" i="15" s="1"/>
  <c r="W96" i="15"/>
  <c r="Y96" i="15" s="1"/>
  <c r="Z96" i="15" s="1"/>
  <c r="AE284" i="15"/>
  <c r="AG284" i="15" s="1"/>
  <c r="AH284" i="15" s="1"/>
  <c r="AI119" i="15"/>
  <c r="AK119" i="15" s="1"/>
  <c r="AL119" i="15" s="1"/>
  <c r="AQ307" i="15"/>
  <c r="AU141" i="15"/>
  <c r="O315" i="15"/>
  <c r="S149" i="15"/>
  <c r="U149" i="15" s="1"/>
  <c r="V149" i="15" s="1"/>
  <c r="AA337" i="15"/>
  <c r="AC337" i="15" s="1"/>
  <c r="AD337" i="15" s="1"/>
  <c r="AE179" i="15"/>
  <c r="AF179" i="15" s="1"/>
  <c r="AI14" i="15"/>
  <c r="AK14" i="15" s="1"/>
  <c r="AL14" i="15" s="1"/>
  <c r="AQ202" i="15"/>
  <c r="AU44" i="15"/>
  <c r="AW44" i="15" s="1"/>
  <c r="AX44" i="15" s="1"/>
  <c r="O226" i="15"/>
  <c r="S60" i="15"/>
  <c r="AA240" i="15"/>
  <c r="AB240" i="15" s="1"/>
  <c r="AE82" i="15"/>
  <c r="AG82" i="15" s="1"/>
  <c r="AH82" i="15" s="1"/>
  <c r="AM263" i="15"/>
  <c r="AO263" i="15" s="1"/>
  <c r="AP263" i="15" s="1"/>
  <c r="AQ97" i="15"/>
  <c r="AS97" i="15" s="1"/>
  <c r="AT97" i="15" s="1"/>
  <c r="K350" i="15"/>
  <c r="L350" i="15" s="1"/>
  <c r="K12" i="15"/>
  <c r="L12" i="15" s="1"/>
  <c r="C282" i="15"/>
  <c r="D282" i="15" s="1"/>
  <c r="C304" i="15"/>
  <c r="C69" i="15"/>
  <c r="D69" i="15" s="1"/>
  <c r="K218" i="15"/>
  <c r="G338" i="15"/>
  <c r="H338" i="15" s="1"/>
  <c r="C121" i="15"/>
  <c r="D121" i="15" s="1"/>
  <c r="G30" i="15"/>
  <c r="H30" i="15" s="1"/>
  <c r="K247" i="15"/>
  <c r="L247" i="15" s="1"/>
  <c r="K260" i="15"/>
  <c r="L260" i="15" s="1"/>
  <c r="C172" i="15"/>
  <c r="D172" i="15" s="1"/>
  <c r="C90" i="15"/>
  <c r="D90" i="15" s="1"/>
  <c r="G324" i="15"/>
  <c r="H324" i="15" s="1"/>
  <c r="G119" i="15"/>
  <c r="H119" i="15" s="1"/>
  <c r="K265" i="15"/>
  <c r="L265" i="15" s="1"/>
  <c r="K159" i="15"/>
  <c r="L159" i="15" s="1"/>
  <c r="K341" i="15"/>
  <c r="L341" i="15" s="1"/>
  <c r="K172" i="15"/>
  <c r="L172" i="15" s="1"/>
  <c r="K11" i="15"/>
  <c r="C142" i="15"/>
  <c r="D142" i="15" s="1"/>
  <c r="G254" i="15"/>
  <c r="H254" i="15" s="1"/>
  <c r="G348" i="15"/>
  <c r="H348" i="15" s="1"/>
  <c r="G213" i="15"/>
  <c r="H213" i="15" s="1"/>
  <c r="C292" i="15"/>
  <c r="D292" i="15" s="1"/>
  <c r="G24" i="15"/>
  <c r="H24" i="15" s="1"/>
  <c r="G242" i="15"/>
  <c r="H242" i="15" s="1"/>
  <c r="C18" i="15"/>
  <c r="C153" i="15"/>
  <c r="D153" i="15" s="1"/>
  <c r="G106" i="15"/>
  <c r="K18" i="15"/>
  <c r="L18" i="15" s="1"/>
  <c r="K234" i="15"/>
  <c r="L234" i="15" s="1"/>
  <c r="K129" i="15"/>
  <c r="L129" i="15" s="1"/>
  <c r="K310" i="15"/>
  <c r="L310" i="15" s="1"/>
  <c r="K141" i="15"/>
  <c r="L141" i="15" s="1"/>
  <c r="K323" i="15"/>
  <c r="L323" i="15" s="1"/>
  <c r="G229" i="15"/>
  <c r="H229" i="15" s="1"/>
  <c r="C78" i="15"/>
  <c r="G136" i="15"/>
  <c r="H136" i="15" s="1"/>
  <c r="G253" i="15"/>
  <c r="H253" i="15" s="1"/>
  <c r="C16" i="15"/>
  <c r="D16" i="15" s="1"/>
  <c r="G292" i="15"/>
  <c r="H292" i="15" s="1"/>
  <c r="C92" i="15"/>
  <c r="D92" i="15" s="1"/>
  <c r="C203" i="15"/>
  <c r="C330" i="15"/>
  <c r="D330" i="15" s="1"/>
  <c r="G145" i="15"/>
  <c r="G304" i="15"/>
  <c r="H304" i="15" s="1"/>
  <c r="G167" i="15"/>
  <c r="H167" i="15" s="1"/>
  <c r="G157" i="15"/>
  <c r="H157" i="15" s="1"/>
  <c r="K249" i="15"/>
  <c r="L249" i="15" s="1"/>
  <c r="K79" i="15"/>
  <c r="L79" i="15" s="1"/>
  <c r="K261" i="15"/>
  <c r="K92" i="15"/>
  <c r="L92" i="15" s="1"/>
  <c r="C168" i="15"/>
  <c r="G323" i="15"/>
  <c r="H323" i="15" s="1"/>
  <c r="K266" i="15"/>
  <c r="L266" i="15" s="1"/>
  <c r="C56" i="15"/>
  <c r="D56" i="15" s="1"/>
  <c r="G222" i="15"/>
  <c r="H222" i="15" s="1"/>
  <c r="G316" i="15"/>
  <c r="H316" i="15" s="1"/>
  <c r="G153" i="15"/>
  <c r="C340" i="15"/>
  <c r="D340" i="15" s="1"/>
  <c r="G152" i="15"/>
  <c r="H152" i="15" s="1"/>
  <c r="G290" i="15"/>
  <c r="H290" i="15" s="1"/>
  <c r="C66" i="15"/>
  <c r="D66" i="15" s="1"/>
  <c r="C201" i="15"/>
  <c r="D201" i="15" s="1"/>
  <c r="G154" i="15"/>
  <c r="H154" i="15" s="1"/>
  <c r="G110" i="15"/>
  <c r="H110" i="15" s="1"/>
  <c r="G148" i="15"/>
  <c r="H148" i="15" s="1"/>
  <c r="K327" i="15"/>
  <c r="L327" i="15" s="1"/>
  <c r="K102" i="15"/>
  <c r="L102" i="15" s="1"/>
  <c r="K276" i="15"/>
  <c r="L276" i="15" s="1"/>
  <c r="K115" i="15"/>
  <c r="L115" i="15" s="1"/>
  <c r="C334" i="15"/>
  <c r="D334" i="15" s="1"/>
  <c r="G334" i="15"/>
  <c r="H334" i="15" s="1"/>
  <c r="C85" i="15"/>
  <c r="D85" i="15" s="1"/>
  <c r="G293" i="15"/>
  <c r="H293" i="15" s="1"/>
  <c r="K304" i="15"/>
  <c r="L304" i="15" s="1"/>
  <c r="G227" i="15"/>
  <c r="H227" i="15" s="1"/>
  <c r="G346" i="15"/>
  <c r="H346" i="15" s="1"/>
  <c r="C122" i="15"/>
  <c r="D122" i="15" s="1"/>
  <c r="C257" i="15"/>
  <c r="D257" i="15" s="1"/>
  <c r="K154" i="15"/>
  <c r="L154" i="15" s="1"/>
  <c r="K178" i="15"/>
  <c r="L178" i="15" s="1"/>
  <c r="G140" i="15"/>
  <c r="K319" i="15"/>
  <c r="L319" i="15" s="1"/>
  <c r="K158" i="15"/>
  <c r="L158" i="15" s="1"/>
  <c r="K332" i="15"/>
  <c r="L332" i="15" s="1"/>
  <c r="K171" i="15"/>
  <c r="L171" i="15" s="1"/>
  <c r="G197" i="15"/>
  <c r="H197" i="15" s="1"/>
  <c r="C33" i="15"/>
  <c r="D33" i="15" s="1"/>
  <c r="C296" i="15"/>
  <c r="D296" i="15" s="1"/>
  <c r="C351" i="15"/>
  <c r="C118" i="15"/>
  <c r="D118" i="15" s="1"/>
  <c r="C224" i="15"/>
  <c r="C157" i="15"/>
  <c r="D157" i="15" s="1"/>
  <c r="C196" i="15"/>
  <c r="D196" i="15" s="1"/>
  <c r="C307" i="15"/>
  <c r="D307" i="15" s="1"/>
  <c r="G83" i="15"/>
  <c r="H83" i="15" s="1"/>
  <c r="G209" i="15"/>
  <c r="H209" i="15" s="1"/>
  <c r="G280" i="15"/>
  <c r="G143" i="15"/>
  <c r="H143" i="15" s="1"/>
  <c r="G69" i="15"/>
  <c r="H69" i="15" s="1"/>
  <c r="K225" i="15"/>
  <c r="L225" i="15" s="1"/>
  <c r="K55" i="15"/>
  <c r="L55" i="15" s="1"/>
  <c r="K237" i="15"/>
  <c r="L237" i="15" s="1"/>
  <c r="K68" i="15"/>
  <c r="L68" i="15" s="1"/>
  <c r="C8" i="15"/>
  <c r="D8" i="15" s="1"/>
  <c r="G314" i="15"/>
  <c r="K112" i="15"/>
  <c r="L112" i="15" s="1"/>
  <c r="C152" i="15"/>
  <c r="D152" i="15" s="1"/>
  <c r="C87" i="15"/>
  <c r="D87" i="15" s="1"/>
  <c r="C181" i="15"/>
  <c r="D181" i="15" s="1"/>
  <c r="G261" i="15"/>
  <c r="H261" i="15" s="1"/>
  <c r="C316" i="15"/>
  <c r="D316" i="15" s="1"/>
  <c r="G88" i="15"/>
  <c r="G266" i="15"/>
  <c r="H266" i="15" s="1"/>
  <c r="G329" i="15"/>
  <c r="H329" i="15" s="1"/>
  <c r="C49" i="15"/>
  <c r="D49" i="15" s="1"/>
  <c r="K128" i="15"/>
  <c r="L128" i="15" s="1"/>
  <c r="G22" i="15"/>
  <c r="H22" i="15" s="1"/>
  <c r="G60" i="15"/>
  <c r="H60" i="15" s="1"/>
  <c r="K303" i="15"/>
  <c r="L303" i="15" s="1"/>
  <c r="K142" i="15"/>
  <c r="L142" i="15" s="1"/>
  <c r="K316" i="15"/>
  <c r="K155" i="15"/>
  <c r="L155" i="15" s="1"/>
  <c r="K305" i="15"/>
  <c r="L305" i="15" s="1"/>
  <c r="G189" i="15"/>
  <c r="H189" i="15" s="1"/>
  <c r="G319" i="15"/>
  <c r="H319" i="15" s="1"/>
  <c r="C199" i="15"/>
  <c r="D199" i="15" s="1"/>
  <c r="C293" i="15"/>
  <c r="D293" i="15" s="1"/>
  <c r="G49" i="15"/>
  <c r="H49" i="15" s="1"/>
  <c r="G206" i="15"/>
  <c r="G331" i="15"/>
  <c r="H331" i="15" s="1"/>
  <c r="C35" i="15"/>
  <c r="D35" i="15" s="1"/>
  <c r="C162" i="15"/>
  <c r="D162" i="15" s="1"/>
  <c r="C297" i="15"/>
  <c r="D297" i="15" s="1"/>
  <c r="G57" i="15"/>
  <c r="H57" i="15" s="1"/>
  <c r="K321" i="15"/>
  <c r="L321" i="15" s="1"/>
  <c r="K296" i="15"/>
  <c r="L296" i="15" s="1"/>
  <c r="K209" i="15"/>
  <c r="L209" i="15" s="1"/>
  <c r="K39" i="15"/>
  <c r="L39" i="15" s="1"/>
  <c r="K221" i="15"/>
  <c r="K52" i="15"/>
  <c r="L52" i="15" s="1"/>
  <c r="S297" i="15"/>
  <c r="T297" i="15" s="1"/>
  <c r="W139" i="15"/>
  <c r="X139" i="15" s="1"/>
  <c r="AE319" i="15"/>
  <c r="AG319" i="15" s="1"/>
  <c r="AH319" i="15" s="1"/>
  <c r="AI154" i="15"/>
  <c r="AK154" i="15" s="1"/>
  <c r="AL154" i="15" s="1"/>
  <c r="AQ342" i="15"/>
  <c r="AU176" i="15"/>
  <c r="AV176" i="15" s="1"/>
  <c r="AY18" i="15"/>
  <c r="BA18" i="15" s="1"/>
  <c r="BB18" i="15" s="1"/>
  <c r="S200" i="15"/>
  <c r="U200" i="15" s="1"/>
  <c r="V200" i="15" s="1"/>
  <c r="W42" i="15"/>
  <c r="Y42" i="15" s="1"/>
  <c r="Z42" i="15" s="1"/>
  <c r="AE222" i="15"/>
  <c r="AI65" i="15"/>
  <c r="AJ65" i="15" s="1"/>
  <c r="AQ253" i="15"/>
  <c r="AU87" i="15"/>
  <c r="O269" i="15"/>
  <c r="P269" i="15" s="1"/>
  <c r="S103" i="15"/>
  <c r="U103" i="15" s="1"/>
  <c r="V103" i="15" s="1"/>
  <c r="AA299" i="15"/>
  <c r="AC299" i="15" s="1"/>
  <c r="AD299" i="15" s="1"/>
  <c r="AE133" i="15"/>
  <c r="AG133" i="15" s="1"/>
  <c r="AH133" i="15" s="1"/>
  <c r="AM322" i="15"/>
  <c r="AO322" i="15" s="1"/>
  <c r="AP322" i="15" s="1"/>
  <c r="AQ100" i="15"/>
  <c r="AS100" i="15" s="1"/>
  <c r="AT100" i="15" s="1"/>
  <c r="AY280" i="15"/>
  <c r="AZ280" i="15" s="1"/>
  <c r="O116" i="15"/>
  <c r="W296" i="15"/>
  <c r="Y296" i="15" s="1"/>
  <c r="Z296" i="15" s="1"/>
  <c r="AA138" i="15"/>
  <c r="AB138" i="15" s="1"/>
  <c r="AI319" i="15"/>
  <c r="AK319" i="15" s="1"/>
  <c r="AL319" i="15" s="1"/>
  <c r="AM153" i="15"/>
  <c r="AO153" i="15" s="1"/>
  <c r="AP153" i="15" s="1"/>
  <c r="AU341" i="15"/>
  <c r="AY175" i="15"/>
  <c r="S349" i="15"/>
  <c r="W183" i="15"/>
  <c r="AA25" i="15"/>
  <c r="AC25" i="15" s="1"/>
  <c r="AD25" i="15" s="1"/>
  <c r="AI214" i="15"/>
  <c r="AJ214" i="15" s="1"/>
  <c r="AM48" i="15"/>
  <c r="AO48" i="15" s="1"/>
  <c r="AP48" i="15" s="1"/>
  <c r="AU244" i="15"/>
  <c r="AV244" i="15" s="1"/>
  <c r="AY78" i="15"/>
  <c r="BA78" i="15" s="1"/>
  <c r="BB78" i="15" s="1"/>
  <c r="S260" i="15"/>
  <c r="T260" i="15" s="1"/>
  <c r="W94" i="15"/>
  <c r="Y94" i="15" s="1"/>
  <c r="Z94" i="15" s="1"/>
  <c r="AE282" i="15"/>
  <c r="AI117" i="15"/>
  <c r="AK117" i="15" s="1"/>
  <c r="AL117" i="15" s="1"/>
  <c r="AQ297" i="15"/>
  <c r="AU139" i="15"/>
  <c r="AW139" i="15" s="1"/>
  <c r="AX139" i="15" s="1"/>
  <c r="O321" i="15"/>
  <c r="Q321" i="15" s="1"/>
  <c r="R321" i="15" s="1"/>
  <c r="S163" i="15"/>
  <c r="AA343" i="15"/>
  <c r="AB343" i="15" s="1"/>
  <c r="AE185" i="15"/>
  <c r="AI28" i="15"/>
  <c r="AQ208" i="15"/>
  <c r="AS208" i="15" s="1"/>
  <c r="AT208" i="15" s="1"/>
  <c r="AU50" i="15"/>
  <c r="O240" i="15"/>
  <c r="Q240" i="15" s="1"/>
  <c r="R240" i="15" s="1"/>
  <c r="S82" i="15"/>
  <c r="U82" i="15" s="1"/>
  <c r="V82" i="15" s="1"/>
  <c r="AA262" i="15"/>
  <c r="AB262" i="15" s="1"/>
  <c r="AE96" i="15"/>
  <c r="AF96" i="15" s="1"/>
  <c r="AM285" i="15"/>
  <c r="AN285" i="15" s="1"/>
  <c r="AQ119" i="15"/>
  <c r="AR119" i="15" s="1"/>
  <c r="AY307" i="15"/>
  <c r="BA307" i="15" s="1"/>
  <c r="BB307" i="15" s="1"/>
  <c r="O127" i="15"/>
  <c r="W323" i="15"/>
  <c r="Y323" i="15" s="1"/>
  <c r="Z323" i="15" s="1"/>
  <c r="AA157" i="15"/>
  <c r="AC157" i="15" s="1"/>
  <c r="AD157" i="15" s="1"/>
  <c r="AI338" i="15"/>
  <c r="AM180" i="15"/>
  <c r="AO180" i="15" s="1"/>
  <c r="AP180" i="15" s="1"/>
  <c r="AQ14" i="15"/>
  <c r="AY202" i="15"/>
  <c r="O38" i="15"/>
  <c r="Q38" i="15" s="1"/>
  <c r="R38" i="15" s="1"/>
  <c r="W226" i="15"/>
  <c r="AA60" i="15"/>
  <c r="AC60" i="15" s="1"/>
  <c r="AD60" i="15" s="1"/>
  <c r="AI249" i="15"/>
  <c r="AJ249" i="15" s="1"/>
  <c r="AM91" i="15"/>
  <c r="AO91" i="15" s="1"/>
  <c r="AP91" i="15" s="1"/>
  <c r="AU271" i="15"/>
  <c r="AV271" i="15" s="1"/>
  <c r="AY105" i="15"/>
  <c r="BA105" i="15" s="1"/>
  <c r="BB105" i="15" s="1"/>
  <c r="S287" i="15"/>
  <c r="W129" i="15"/>
  <c r="Y129" i="15" s="1"/>
  <c r="Z129" i="15" s="1"/>
  <c r="AE317" i="15"/>
  <c r="AG317" i="15" s="1"/>
  <c r="AH317" i="15" s="1"/>
  <c r="AI152" i="15"/>
  <c r="AK152" i="15" s="1"/>
  <c r="AL152" i="15" s="1"/>
  <c r="AQ348" i="15"/>
  <c r="AS348" i="15" s="1"/>
  <c r="AT348" i="15" s="1"/>
  <c r="AU182" i="15"/>
  <c r="AY16" i="15"/>
  <c r="BA16" i="15" s="1"/>
  <c r="BB16" i="15" s="1"/>
  <c r="S198" i="15"/>
  <c r="W32" i="15"/>
  <c r="AE220" i="15"/>
  <c r="AG220" i="15" s="1"/>
  <c r="AH220" i="15" s="1"/>
  <c r="AI55" i="15"/>
  <c r="AK55" i="15" s="1"/>
  <c r="AL55" i="15" s="1"/>
  <c r="AQ243" i="15"/>
  <c r="AS243" i="15" s="1"/>
  <c r="AT243" i="15" s="1"/>
  <c r="AU77" i="15"/>
  <c r="AW77" i="15" s="1"/>
  <c r="AX77" i="15" s="1"/>
  <c r="O251" i="15"/>
  <c r="Q251" i="15" s="1"/>
  <c r="R251" i="15" s="1"/>
  <c r="S85" i="15"/>
  <c r="AA273" i="15"/>
  <c r="AB273" i="15" s="1"/>
  <c r="AE115" i="15"/>
  <c r="AM296" i="15"/>
  <c r="AO296" i="15" s="1"/>
  <c r="AP296" i="15" s="1"/>
  <c r="AQ138" i="15"/>
  <c r="AR138" i="15" s="1"/>
  <c r="AY326" i="15"/>
  <c r="BA326" i="15" s="1"/>
  <c r="BB326" i="15" s="1"/>
  <c r="O162" i="15"/>
  <c r="Q162" i="15" s="1"/>
  <c r="R162" i="15" s="1"/>
  <c r="W342" i="15"/>
  <c r="Y342" i="15" s="1"/>
  <c r="Z342" i="15" s="1"/>
  <c r="AA176" i="15"/>
  <c r="AC176" i="15" s="1"/>
  <c r="AD176" i="15" s="1"/>
  <c r="AE18" i="15"/>
  <c r="AM199" i="15"/>
  <c r="AU323" i="15"/>
  <c r="AV323" i="15" s="1"/>
  <c r="S136" i="15"/>
  <c r="T136" i="15" s="1"/>
  <c r="AA324" i="15"/>
  <c r="AB324" i="15" s="1"/>
  <c r="AE158" i="15"/>
  <c r="AF158" i="15" s="1"/>
  <c r="AM7" i="15"/>
  <c r="AN7" i="15" s="1"/>
  <c r="AQ189" i="15"/>
  <c r="AS189" i="15" s="1"/>
  <c r="AT189" i="15" s="1"/>
  <c r="AU23" i="15"/>
  <c r="AW23" i="15" s="1"/>
  <c r="AX23" i="15" s="1"/>
  <c r="O205" i="15"/>
  <c r="S39" i="15"/>
  <c r="T39" i="15" s="1"/>
  <c r="AA235" i="15"/>
  <c r="AE69" i="15"/>
  <c r="AG69" i="15" s="1"/>
  <c r="AH69" i="15" s="1"/>
  <c r="AM258" i="15"/>
  <c r="AO258" i="15" s="1"/>
  <c r="AP258" i="15" s="1"/>
  <c r="AQ36" i="15"/>
  <c r="AY216" i="15"/>
  <c r="BA216" i="15" s="1"/>
  <c r="BB216" i="15" s="1"/>
  <c r="O52" i="15"/>
  <c r="W232" i="15"/>
  <c r="AA74" i="15"/>
  <c r="AC74" i="15" s="1"/>
  <c r="AD74" i="15" s="1"/>
  <c r="AI255" i="15"/>
  <c r="AM89" i="15"/>
  <c r="AN89" i="15" s="1"/>
  <c r="AU277" i="15"/>
  <c r="AW277" i="15" s="1"/>
  <c r="AX277" i="15" s="1"/>
  <c r="AY111" i="15"/>
  <c r="AZ111" i="15" s="1"/>
  <c r="S285" i="15"/>
  <c r="U285" i="15" s="1"/>
  <c r="V285" i="15" s="1"/>
  <c r="W119" i="15"/>
  <c r="Y119" i="15" s="1"/>
  <c r="Z119" i="15" s="1"/>
  <c r="AE315" i="15"/>
  <c r="AI150" i="15"/>
  <c r="AK150" i="15" s="1"/>
  <c r="AL150" i="15" s="1"/>
  <c r="AQ338" i="15"/>
  <c r="AU180" i="15"/>
  <c r="AW180" i="15" s="1"/>
  <c r="AX180" i="15" s="1"/>
  <c r="AY14" i="15"/>
  <c r="BA14" i="15" s="1"/>
  <c r="BB14" i="15" s="1"/>
  <c r="S196" i="15"/>
  <c r="W30" i="15"/>
  <c r="X30" i="15" s="1"/>
  <c r="AE218" i="15"/>
  <c r="AF218" i="15" s="1"/>
  <c r="AI53" i="15"/>
  <c r="AQ233" i="15"/>
  <c r="AS233" i="15" s="1"/>
  <c r="AT233" i="15" s="1"/>
  <c r="AU75" i="15"/>
  <c r="O257" i="15"/>
  <c r="Q257" i="15" s="1"/>
  <c r="R257" i="15" s="1"/>
  <c r="S99" i="15"/>
  <c r="T99" i="15" s="1"/>
  <c r="AA279" i="15"/>
  <c r="AC279" i="15" s="1"/>
  <c r="AD279" i="15" s="1"/>
  <c r="AE121" i="15"/>
  <c r="AG121" i="15" s="1"/>
  <c r="AH121" i="15" s="1"/>
  <c r="AM310" i="15"/>
  <c r="AN310" i="15" s="1"/>
  <c r="AQ144" i="15"/>
  <c r="AY340" i="15"/>
  <c r="BA340" i="15" s="1"/>
  <c r="BB340" i="15" s="1"/>
  <c r="O176" i="15"/>
  <c r="P176" i="15" s="1"/>
  <c r="S18" i="15"/>
  <c r="U18" i="15" s="1"/>
  <c r="V18" i="15" s="1"/>
  <c r="AA198" i="15"/>
  <c r="AC198" i="15" s="1"/>
  <c r="AD198" i="15" s="1"/>
  <c r="AE32" i="15"/>
  <c r="AF32" i="15" s="1"/>
  <c r="AM221" i="15"/>
  <c r="AO221" i="15" s="1"/>
  <c r="AP221" i="15" s="1"/>
  <c r="AQ55" i="15"/>
  <c r="AY243" i="15"/>
  <c r="O63" i="15"/>
  <c r="Q63" i="15" s="1"/>
  <c r="R63" i="15" s="1"/>
  <c r="W259" i="15"/>
  <c r="X259" i="15" s="1"/>
  <c r="AA93" i="15"/>
  <c r="AC93" i="15" s="1"/>
  <c r="AD93" i="15" s="1"/>
  <c r="AI274" i="15"/>
  <c r="AK274" i="15" s="1"/>
  <c r="AL274" i="15" s="1"/>
  <c r="AM116" i="15"/>
  <c r="AO116" i="15" s="1"/>
  <c r="AP116" i="15" s="1"/>
  <c r="AU296" i="15"/>
  <c r="AW296" i="15" s="1"/>
  <c r="AX296" i="15" s="1"/>
  <c r="AY138" i="15"/>
  <c r="BA138" i="15" s="1"/>
  <c r="BB138" i="15" s="1"/>
  <c r="S320" i="15"/>
  <c r="W162" i="15"/>
  <c r="X162" i="15" s="1"/>
  <c r="AE342" i="15"/>
  <c r="AG342" i="15" s="1"/>
  <c r="AH342" i="15" s="1"/>
  <c r="AI185" i="15"/>
  <c r="AK185" i="15" s="1"/>
  <c r="AL185" i="15" s="1"/>
  <c r="AM27" i="15"/>
  <c r="AO27" i="15" s="1"/>
  <c r="AP27" i="15" s="1"/>
  <c r="AU207" i="15"/>
  <c r="AV207" i="15" s="1"/>
  <c r="AY41" i="15"/>
  <c r="BA41" i="15" s="1"/>
  <c r="BB41" i="15" s="1"/>
  <c r="S223" i="15"/>
  <c r="T223" i="15" s="1"/>
  <c r="W65" i="15"/>
  <c r="AE253" i="15"/>
  <c r="AG253" i="15" s="1"/>
  <c r="AH253" i="15" s="1"/>
  <c r="AI88" i="15"/>
  <c r="AJ88" i="15" s="1"/>
  <c r="AQ284" i="15"/>
  <c r="AR284" i="15" s="1"/>
  <c r="AU118" i="15"/>
  <c r="AV118" i="15" s="1"/>
  <c r="O300" i="15"/>
  <c r="P300" i="15" s="1"/>
  <c r="S134" i="15"/>
  <c r="T134" i="15" s="1"/>
  <c r="AA322" i="15"/>
  <c r="AB322" i="15" s="1"/>
  <c r="AE156" i="15"/>
  <c r="AM337" i="15"/>
  <c r="AO337" i="15" s="1"/>
  <c r="AP337" i="15" s="1"/>
  <c r="AQ179" i="15"/>
  <c r="AU13" i="15"/>
  <c r="AV13" i="15" s="1"/>
  <c r="O187" i="15"/>
  <c r="Q187" i="15" s="1"/>
  <c r="R187" i="15" s="1"/>
  <c r="S21" i="15"/>
  <c r="U21" i="15" s="1"/>
  <c r="V21" i="15" s="1"/>
  <c r="AA209" i="15"/>
  <c r="AC209" i="15" s="1"/>
  <c r="AD209" i="15" s="1"/>
  <c r="AE51" i="15"/>
  <c r="AM232" i="15"/>
  <c r="AQ74" i="15"/>
  <c r="AS74" i="15" s="1"/>
  <c r="AT74" i="15" s="1"/>
  <c r="AY262" i="15"/>
  <c r="O98" i="15"/>
  <c r="Q98" i="15" s="1"/>
  <c r="R98" i="15" s="1"/>
  <c r="W278" i="15"/>
  <c r="Y278" i="15" s="1"/>
  <c r="Z278" i="15" s="1"/>
  <c r="AA112" i="15"/>
  <c r="AC112" i="15" s="1"/>
  <c r="AD112" i="15" s="1"/>
  <c r="AI301" i="15"/>
  <c r="AK301" i="15" s="1"/>
  <c r="AL301" i="15" s="1"/>
  <c r="AY251" i="15"/>
  <c r="BA251" i="15" s="1"/>
  <c r="BB251" i="15" s="1"/>
  <c r="AQ63" i="15"/>
  <c r="AM229" i="15"/>
  <c r="AO229" i="15" s="1"/>
  <c r="AP229" i="15" s="1"/>
  <c r="AE40" i="15"/>
  <c r="AG40" i="15" s="1"/>
  <c r="AH40" i="15" s="1"/>
  <c r="AA206" i="15"/>
  <c r="AC206" i="15" s="1"/>
  <c r="AD206" i="15" s="1"/>
  <c r="S26" i="15"/>
  <c r="U26" i="15" s="1"/>
  <c r="V26" i="15" s="1"/>
  <c r="O184" i="15"/>
  <c r="AY348" i="15"/>
  <c r="BA348" i="15" s="1"/>
  <c r="BB348" i="15" s="1"/>
  <c r="AQ152" i="15"/>
  <c r="AM318" i="15"/>
  <c r="AE193" i="15"/>
  <c r="AG193" i="15" s="1"/>
  <c r="AH193" i="15" s="1"/>
  <c r="AA351" i="15"/>
  <c r="S171" i="15"/>
  <c r="T171" i="15" s="1"/>
  <c r="O329" i="15"/>
  <c r="Q329" i="15" s="1"/>
  <c r="R329" i="15" s="1"/>
  <c r="AU147" i="15"/>
  <c r="AW147" i="15" s="1"/>
  <c r="AX147" i="15" s="1"/>
  <c r="AQ305" i="15"/>
  <c r="AR305" i="15" s="1"/>
  <c r="AI125" i="15"/>
  <c r="AE290" i="15"/>
  <c r="W102" i="15"/>
  <c r="Y102" i="15" s="1"/>
  <c r="Z102" i="15" s="1"/>
  <c r="S268" i="15"/>
  <c r="AY86" i="15"/>
  <c r="BA86" i="15" s="1"/>
  <c r="BB86" i="15" s="1"/>
  <c r="AU252" i="15"/>
  <c r="AW252" i="15" s="1"/>
  <c r="AX252" i="15" s="1"/>
  <c r="AM56" i="15"/>
  <c r="AO56" i="15" s="1"/>
  <c r="AP56" i="15" s="1"/>
  <c r="AI222" i="15"/>
  <c r="AK222" i="15" s="1"/>
  <c r="AL222" i="15" s="1"/>
  <c r="AA33" i="15"/>
  <c r="W191" i="15"/>
  <c r="O11" i="15"/>
  <c r="Q11" i="15" s="1"/>
  <c r="R11" i="15" s="1"/>
  <c r="AY183" i="15"/>
  <c r="AU349" i="15"/>
  <c r="AW349" i="15" s="1"/>
  <c r="AX349" i="15" s="1"/>
  <c r="AM161" i="15"/>
  <c r="AO161" i="15" s="1"/>
  <c r="AP161" i="15" s="1"/>
  <c r="AI327" i="15"/>
  <c r="AK327" i="15" s="1"/>
  <c r="AL327" i="15" s="1"/>
  <c r="AA146" i="15"/>
  <c r="W304" i="15"/>
  <c r="Y304" i="15" s="1"/>
  <c r="Z304" i="15" s="1"/>
  <c r="O124" i="15"/>
  <c r="P124" i="15" s="1"/>
  <c r="AY288" i="15"/>
  <c r="BA288" i="15" s="1"/>
  <c r="BB288" i="15" s="1"/>
  <c r="AQ108" i="15"/>
  <c r="AM266" i="15"/>
  <c r="AO266" i="15" s="1"/>
  <c r="AP266" i="15" s="1"/>
  <c r="AE77" i="15"/>
  <c r="AG77" i="15" s="1"/>
  <c r="AH77" i="15" s="1"/>
  <c r="AA243" i="15"/>
  <c r="S47" i="15"/>
  <c r="O213" i="15"/>
  <c r="AU31" i="15"/>
  <c r="AQ197" i="15"/>
  <c r="AS197" i="15" s="1"/>
  <c r="AT197" i="15" s="1"/>
  <c r="AI9" i="15"/>
  <c r="AJ9" i="15" s="1"/>
  <c r="AE166" i="15"/>
  <c r="AG166" i="15" s="1"/>
  <c r="AH166" i="15" s="1"/>
  <c r="AA332" i="15"/>
  <c r="AB332" i="15" s="1"/>
  <c r="S144" i="15"/>
  <c r="T144" i="15" s="1"/>
  <c r="O310" i="15"/>
  <c r="Q310" i="15" s="1"/>
  <c r="R310" i="15" s="1"/>
  <c r="AU120" i="15"/>
  <c r="AQ286" i="15"/>
  <c r="AI98" i="15"/>
  <c r="AJ98" i="15" s="1"/>
  <c r="AE263" i="15"/>
  <c r="W83" i="15"/>
  <c r="Y83" i="15" s="1"/>
  <c r="Z83" i="15" s="1"/>
  <c r="S241" i="15"/>
  <c r="U241" i="15" s="1"/>
  <c r="V241" i="15" s="1"/>
  <c r="AY67" i="15"/>
  <c r="AZ67" i="15" s="1"/>
  <c r="AU225" i="15"/>
  <c r="AM45" i="15"/>
  <c r="AI211" i="15"/>
  <c r="AA22" i="15"/>
  <c r="AB22" i="15" s="1"/>
  <c r="W188" i="15"/>
  <c r="S354" i="15"/>
  <c r="U354" i="15" s="1"/>
  <c r="V354" i="15" s="1"/>
  <c r="AY164" i="15"/>
  <c r="BA164" i="15" s="1"/>
  <c r="BB164" i="15" s="1"/>
  <c r="AQ32" i="15"/>
  <c r="AR32" i="15" s="1"/>
  <c r="AM198" i="15"/>
  <c r="AO198" i="15" s="1"/>
  <c r="AP198" i="15" s="1"/>
  <c r="AE9" i="15"/>
  <c r="AF9" i="15" s="1"/>
  <c r="AA167" i="15"/>
  <c r="W333" i="15"/>
  <c r="Y333" i="15" s="1"/>
  <c r="Z333" i="15" s="1"/>
  <c r="O145" i="15"/>
  <c r="AY309" i="15"/>
  <c r="AZ309" i="15" s="1"/>
  <c r="AQ121" i="15"/>
  <c r="AS121" i="15" s="1"/>
  <c r="AT121" i="15" s="1"/>
  <c r="AM287" i="15"/>
  <c r="AO287" i="15" s="1"/>
  <c r="AP287" i="15" s="1"/>
  <c r="AE106" i="15"/>
  <c r="AA264" i="15"/>
  <c r="S84" i="15"/>
  <c r="O250" i="15"/>
  <c r="P250" i="15" s="1"/>
  <c r="AU68" i="15"/>
  <c r="AQ226" i="15"/>
  <c r="AS226" i="15" s="1"/>
  <c r="AT226" i="15" s="1"/>
  <c r="AI38" i="15"/>
  <c r="AJ38" i="15" s="1"/>
  <c r="AE203" i="15"/>
  <c r="W71" i="15"/>
  <c r="S237" i="15"/>
  <c r="AY63" i="15"/>
  <c r="AU229" i="15"/>
  <c r="AW229" i="15" s="1"/>
  <c r="AX229" i="15" s="1"/>
  <c r="AM41" i="15"/>
  <c r="AO41" i="15" s="1"/>
  <c r="AP41" i="15" s="1"/>
  <c r="AI207" i="15"/>
  <c r="AK207" i="15" s="1"/>
  <c r="AL207" i="15" s="1"/>
  <c r="AA26" i="15"/>
  <c r="AC26" i="15" s="1"/>
  <c r="AD26" i="15" s="1"/>
  <c r="W184" i="15"/>
  <c r="S350" i="15"/>
  <c r="T350" i="15" s="1"/>
  <c r="AY168" i="15"/>
  <c r="AU334" i="15"/>
  <c r="AM146" i="15"/>
  <c r="AN146" i="15" s="1"/>
  <c r="AI304" i="15"/>
  <c r="AA123" i="15"/>
  <c r="AC123" i="15" s="1"/>
  <c r="AD123" i="15" s="1"/>
  <c r="W281" i="15"/>
  <c r="X281" i="15" s="1"/>
  <c r="O93" i="15"/>
  <c r="P93" i="15" s="1"/>
  <c r="AY257" i="15"/>
  <c r="BA257" i="15" s="1"/>
  <c r="BB257" i="15" s="1"/>
  <c r="AQ77" i="15"/>
  <c r="AS77" i="15" s="1"/>
  <c r="AT77" i="15" s="1"/>
  <c r="AM243" i="15"/>
  <c r="AE46" i="15"/>
  <c r="AF46" i="15" s="1"/>
  <c r="AA212" i="15"/>
  <c r="S24" i="15"/>
  <c r="T24" i="15" s="1"/>
  <c r="O190" i="15"/>
  <c r="Q190" i="15" s="1"/>
  <c r="R190" i="15" s="1"/>
  <c r="AY354" i="15"/>
  <c r="BA354" i="15" s="1"/>
  <c r="BB354" i="15" s="1"/>
  <c r="AQ166" i="15"/>
  <c r="AM332" i="15"/>
  <c r="AN332" i="15" s="1"/>
  <c r="AE143" i="15"/>
  <c r="AA309" i="15"/>
  <c r="AC309" i="15" s="1"/>
  <c r="AD309" i="15" s="1"/>
  <c r="S121" i="15"/>
  <c r="O279" i="15"/>
  <c r="Q279" i="15" s="1"/>
  <c r="R279" i="15" s="1"/>
  <c r="AU41" i="15"/>
  <c r="AV41" i="15" s="1"/>
  <c r="AQ207" i="15"/>
  <c r="AI27" i="15"/>
  <c r="AE184" i="15"/>
  <c r="AA350" i="15"/>
  <c r="S170" i="15"/>
  <c r="U170" i="15" s="1"/>
  <c r="V170" i="15" s="1"/>
  <c r="O328" i="15"/>
  <c r="AU138" i="15"/>
  <c r="AW138" i="15" s="1"/>
  <c r="AX138" i="15" s="1"/>
  <c r="AQ296" i="15"/>
  <c r="AR296" i="15" s="1"/>
  <c r="AI116" i="15"/>
  <c r="AE273" i="15"/>
  <c r="AF273" i="15" s="1"/>
  <c r="W85" i="15"/>
  <c r="S251" i="15"/>
  <c r="AY61" i="15"/>
  <c r="AZ61" i="15" s="1"/>
  <c r="AU227" i="15"/>
  <c r="AM39" i="15"/>
  <c r="AO39" i="15" s="1"/>
  <c r="AP39" i="15" s="1"/>
  <c r="AI205" i="15"/>
  <c r="AK205" i="15" s="1"/>
  <c r="AL205" i="15" s="1"/>
  <c r="AA16" i="15"/>
  <c r="AB16" i="15" s="1"/>
  <c r="W182" i="15"/>
  <c r="S348" i="15"/>
  <c r="U348" i="15" s="1"/>
  <c r="V348" i="15" s="1"/>
  <c r="AY166" i="15"/>
  <c r="AU332" i="15"/>
  <c r="AW332" i="15" s="1"/>
  <c r="AX332" i="15" s="1"/>
  <c r="AM136" i="15"/>
  <c r="AO136" i="15" s="1"/>
  <c r="AP136" i="15" s="1"/>
  <c r="AI302" i="15"/>
  <c r="AK302" i="15" s="1"/>
  <c r="AL302" i="15" s="1"/>
  <c r="AA113" i="15"/>
  <c r="AC113" i="15" s="1"/>
  <c r="AD113" i="15" s="1"/>
  <c r="W271" i="15"/>
  <c r="Y271" i="15" s="1"/>
  <c r="Z271" i="15" s="1"/>
  <c r="O91" i="15"/>
  <c r="Q91" i="15" s="1"/>
  <c r="R91" i="15" s="1"/>
  <c r="AY263" i="15"/>
  <c r="AZ263" i="15" s="1"/>
  <c r="AQ83" i="15"/>
  <c r="AM241" i="15"/>
  <c r="AO241" i="15" s="1"/>
  <c r="AP241" i="15" s="1"/>
  <c r="AE60" i="15"/>
  <c r="AF60" i="15" s="1"/>
  <c r="AA226" i="15"/>
  <c r="AC226" i="15" s="1"/>
  <c r="AD226" i="15" s="1"/>
  <c r="S38" i="15"/>
  <c r="U38" i="15" s="1"/>
  <c r="V38" i="15" s="1"/>
  <c r="O204" i="15"/>
  <c r="Q204" i="15" s="1"/>
  <c r="R204" i="15" s="1"/>
  <c r="AU22" i="15"/>
  <c r="AQ188" i="15"/>
  <c r="AM346" i="15"/>
  <c r="AE157" i="15"/>
  <c r="AF157" i="15" s="1"/>
  <c r="AA323" i="15"/>
  <c r="S127" i="15"/>
  <c r="T127" i="15" s="1"/>
  <c r="O293" i="15"/>
  <c r="P293" i="15" s="1"/>
  <c r="AU111" i="15"/>
  <c r="AQ277" i="15"/>
  <c r="AS277" i="15" s="1"/>
  <c r="AT277" i="15" s="1"/>
  <c r="AI89" i="15"/>
  <c r="AE246" i="15"/>
  <c r="W66" i="15"/>
  <c r="X66" i="15" s="1"/>
  <c r="S224" i="15"/>
  <c r="AY42" i="15"/>
  <c r="AZ42" i="15" s="1"/>
  <c r="AU200" i="15"/>
  <c r="AW200" i="15" s="1"/>
  <c r="AX200" i="15" s="1"/>
  <c r="AM20" i="15"/>
  <c r="AN20" i="15" s="1"/>
  <c r="AI178" i="15"/>
  <c r="AK178" i="15" s="1"/>
  <c r="AL178" i="15" s="1"/>
  <c r="AE343" i="15"/>
  <c r="AG343" i="15" s="1"/>
  <c r="AH343" i="15" s="1"/>
  <c r="W163" i="15"/>
  <c r="X163" i="15" s="1"/>
  <c r="S321" i="15"/>
  <c r="T321" i="15" s="1"/>
  <c r="AY83" i="15"/>
  <c r="AU241" i="15"/>
  <c r="AV241" i="15" s="1"/>
  <c r="AM61" i="15"/>
  <c r="AO61" i="15" s="1"/>
  <c r="AP61" i="15" s="1"/>
  <c r="AI227" i="15"/>
  <c r="AK227" i="15" s="1"/>
  <c r="AL227" i="15" s="1"/>
  <c r="AA38" i="15"/>
  <c r="W204" i="15"/>
  <c r="X204" i="15" s="1"/>
  <c r="O16" i="15"/>
  <c r="AY180" i="15"/>
  <c r="BA180" i="15" s="1"/>
  <c r="BB180" i="15" s="1"/>
  <c r="AU338" i="15"/>
  <c r="AM150" i="15"/>
  <c r="AN150" i="15" s="1"/>
  <c r="AI316" i="15"/>
  <c r="AK316" i="15" s="1"/>
  <c r="AL316" i="15" s="1"/>
  <c r="AA119" i="15"/>
  <c r="W285" i="15"/>
  <c r="O97" i="15"/>
  <c r="AY261" i="15"/>
  <c r="AQ73" i="15"/>
  <c r="AR73" i="15" s="1"/>
  <c r="AM239" i="15"/>
  <c r="AN239" i="15" s="1"/>
  <c r="AE58" i="15"/>
  <c r="AG58" i="15" s="1"/>
  <c r="AH58" i="15" s="1"/>
  <c r="AA216" i="15"/>
  <c r="AB216" i="15" s="1"/>
  <c r="S36" i="15"/>
  <c r="O202" i="15"/>
  <c r="AU20" i="15"/>
  <c r="AQ178" i="15"/>
  <c r="AM336" i="15"/>
  <c r="AN336" i="15" s="1"/>
  <c r="AE155" i="15"/>
  <c r="AA313" i="15"/>
  <c r="AB313" i="15" s="1"/>
  <c r="S125" i="15"/>
  <c r="U125" i="15" s="1"/>
  <c r="V125" i="15" s="1"/>
  <c r="O291" i="15"/>
  <c r="AU117" i="15"/>
  <c r="AV117" i="15" s="1"/>
  <c r="AQ283" i="15"/>
  <c r="AS283" i="15" s="1"/>
  <c r="AT283" i="15" s="1"/>
  <c r="AI95" i="15"/>
  <c r="AE260" i="15"/>
  <c r="AG260" i="15" s="1"/>
  <c r="AH260" i="15" s="1"/>
  <c r="W72" i="15"/>
  <c r="S238" i="15"/>
  <c r="U238" i="15" s="1"/>
  <c r="V238" i="15" s="1"/>
  <c r="AY56" i="15"/>
  <c r="BA56" i="15" s="1"/>
  <c r="BB56" i="15" s="1"/>
  <c r="AU222" i="15"/>
  <c r="AW222" i="15" s="1"/>
  <c r="AX222" i="15" s="1"/>
  <c r="AM34" i="15"/>
  <c r="AN34" i="15" s="1"/>
  <c r="AI192" i="15"/>
  <c r="AJ192" i="15" s="1"/>
  <c r="AA11" i="15"/>
  <c r="W169" i="15"/>
  <c r="X169" i="15" s="1"/>
  <c r="O45" i="15"/>
  <c r="AY209" i="15"/>
  <c r="AZ209" i="15" s="1"/>
  <c r="AQ29" i="15"/>
  <c r="AS29" i="15" s="1"/>
  <c r="AT29" i="15" s="1"/>
  <c r="AM195" i="15"/>
  <c r="AO195" i="15" s="1"/>
  <c r="AP195" i="15" s="1"/>
  <c r="AI353" i="15"/>
  <c r="AA164" i="15"/>
  <c r="W330" i="15"/>
  <c r="O142" i="15"/>
  <c r="Q142" i="15" s="1"/>
  <c r="R142" i="15" s="1"/>
  <c r="AY306" i="15"/>
  <c r="AQ118" i="15"/>
  <c r="AS118" i="15" s="1"/>
  <c r="AT118" i="15" s="1"/>
  <c r="AM284" i="15"/>
  <c r="AN284" i="15" s="1"/>
  <c r="AE95" i="15"/>
  <c r="AG95" i="15" s="1"/>
  <c r="AH95" i="15" s="1"/>
  <c r="AA261" i="15"/>
  <c r="S73" i="15"/>
  <c r="O231" i="15"/>
  <c r="AU57" i="15"/>
  <c r="AV57" i="15" s="1"/>
  <c r="AQ223" i="15"/>
  <c r="AI43" i="15"/>
  <c r="AK43" i="15" s="1"/>
  <c r="AL43" i="15" s="1"/>
  <c r="AE200" i="15"/>
  <c r="AG200" i="15" s="1"/>
  <c r="AH200" i="15" s="1"/>
  <c r="W20" i="15"/>
  <c r="S186" i="15"/>
  <c r="O344" i="15"/>
  <c r="Q344" i="15" s="1"/>
  <c r="R344" i="15" s="1"/>
  <c r="AU154" i="15"/>
  <c r="AV154" i="15" s="1"/>
  <c r="AQ312" i="15"/>
  <c r="AS312" i="15" s="1"/>
  <c r="AT312" i="15" s="1"/>
  <c r="AI132" i="15"/>
  <c r="AK132" i="15" s="1"/>
  <c r="AL132" i="15" s="1"/>
  <c r="AE289" i="15"/>
  <c r="AG289" i="15" s="1"/>
  <c r="AH289" i="15" s="1"/>
  <c r="W101" i="15"/>
  <c r="Y101" i="15" s="1"/>
  <c r="Z101" i="15" s="1"/>
  <c r="S267" i="15"/>
  <c r="T267" i="15" s="1"/>
  <c r="AY77" i="15"/>
  <c r="BA77" i="15" s="1"/>
  <c r="BB77" i="15" s="1"/>
  <c r="AU243" i="15"/>
  <c r="AV243" i="15" s="1"/>
  <c r="AM55" i="15"/>
  <c r="AI221" i="15"/>
  <c r="AJ221" i="15" s="1"/>
  <c r="AA32" i="15"/>
  <c r="AB32" i="15" s="1"/>
  <c r="W198" i="15"/>
  <c r="Y198" i="15" s="1"/>
  <c r="Z198" i="15" s="1"/>
  <c r="O18" i="15"/>
  <c r="Q18" i="15" s="1"/>
  <c r="R18" i="15" s="1"/>
  <c r="AY182" i="15"/>
  <c r="AZ182" i="15" s="1"/>
  <c r="AU348" i="15"/>
  <c r="AM152" i="15"/>
  <c r="AI318" i="15"/>
  <c r="AA193" i="15"/>
  <c r="AC193" i="15" s="1"/>
  <c r="AD193" i="15" s="1"/>
  <c r="W351" i="15"/>
  <c r="O171" i="15"/>
  <c r="Q171" i="15" s="1"/>
  <c r="R171" i="15" s="1"/>
  <c r="AY343" i="15"/>
  <c r="BA343" i="15" s="1"/>
  <c r="BB343" i="15" s="1"/>
  <c r="AQ163" i="15"/>
  <c r="AR163" i="15" s="1"/>
  <c r="AM321" i="15"/>
  <c r="AN321" i="15" s="1"/>
  <c r="AE140" i="15"/>
  <c r="AA306" i="15"/>
  <c r="S118" i="15"/>
  <c r="T118" i="15" s="1"/>
  <c r="O284" i="15"/>
  <c r="AU102" i="15"/>
  <c r="AW102" i="15" s="1"/>
  <c r="AX102" i="15" s="1"/>
  <c r="AQ268" i="15"/>
  <c r="AS268" i="15" s="1"/>
  <c r="AT268" i="15" s="1"/>
  <c r="AI72" i="15"/>
  <c r="AK72" i="15" s="1"/>
  <c r="AL72" i="15" s="1"/>
  <c r="AE237" i="15"/>
  <c r="W49" i="15"/>
  <c r="Y49" i="15" s="1"/>
  <c r="Z49" i="15" s="1"/>
  <c r="S207" i="15"/>
  <c r="AY25" i="15"/>
  <c r="BA25" i="15" s="1"/>
  <c r="BB25" i="15" s="1"/>
  <c r="AU191" i="15"/>
  <c r="AM11" i="15"/>
  <c r="AO11" i="15" s="1"/>
  <c r="AP11" i="15" s="1"/>
  <c r="AI169" i="15"/>
  <c r="AJ169" i="15" s="1"/>
  <c r="AE326" i="15"/>
  <c r="AG326" i="15" s="1"/>
  <c r="AH326" i="15" s="1"/>
  <c r="W146" i="15"/>
  <c r="S304" i="15"/>
  <c r="T304" i="15" s="1"/>
  <c r="AY122" i="15"/>
  <c r="AU280" i="15"/>
  <c r="AV280" i="15" s="1"/>
  <c r="AM100" i="15"/>
  <c r="AN100" i="15" s="1"/>
  <c r="AI322" i="15"/>
  <c r="AK322" i="15" s="1"/>
  <c r="AL322" i="15" s="1"/>
  <c r="AA141" i="15"/>
  <c r="AC141" i="15" s="1"/>
  <c r="AD141" i="15" s="1"/>
  <c r="W307" i="15"/>
  <c r="Y307" i="15" s="1"/>
  <c r="Z307" i="15" s="1"/>
  <c r="O111" i="15"/>
  <c r="AY291" i="15"/>
  <c r="AQ103" i="15"/>
  <c r="AM269" i="15"/>
  <c r="AO269" i="15" s="1"/>
  <c r="AP269" i="15" s="1"/>
  <c r="AE80" i="15"/>
  <c r="AA246" i="15"/>
  <c r="AC246" i="15" s="1"/>
  <c r="AD246" i="15" s="1"/>
  <c r="S66" i="15"/>
  <c r="U66" i="15" s="1"/>
  <c r="V66" i="15" s="1"/>
  <c r="O224" i="15"/>
  <c r="AU34" i="15"/>
  <c r="AQ192" i="15"/>
  <c r="AI12" i="15"/>
  <c r="AE169" i="15"/>
  <c r="AF169" i="15" s="1"/>
  <c r="W45" i="15"/>
  <c r="S211" i="15"/>
  <c r="U211" i="15" s="1"/>
  <c r="V211" i="15" s="1"/>
  <c r="AY21" i="15"/>
  <c r="BA21" i="15" s="1"/>
  <c r="BB21" i="15" s="1"/>
  <c r="AU187" i="15"/>
  <c r="AQ345" i="15"/>
  <c r="AI165" i="15"/>
  <c r="AK165" i="15" s="1"/>
  <c r="AL165" i="15" s="1"/>
  <c r="AE330" i="15"/>
  <c r="AF330" i="15" s="1"/>
  <c r="W142" i="15"/>
  <c r="Y142" i="15" s="1"/>
  <c r="Z142" i="15" s="1"/>
  <c r="S308" i="15"/>
  <c r="AY126" i="15"/>
  <c r="BA126" i="15" s="1"/>
  <c r="BB126" i="15" s="1"/>
  <c r="AU292" i="15"/>
  <c r="AV292" i="15" s="1"/>
  <c r="AM160" i="15"/>
  <c r="AI326" i="15"/>
  <c r="AA137" i="15"/>
  <c r="AB137" i="15" s="1"/>
  <c r="W295" i="15"/>
  <c r="O115" i="15"/>
  <c r="P115" i="15" s="1"/>
  <c r="AY287" i="15"/>
  <c r="BA287" i="15" s="1"/>
  <c r="BB287" i="15" s="1"/>
  <c r="AQ107" i="15"/>
  <c r="AS107" i="15" s="1"/>
  <c r="AT107" i="15" s="1"/>
  <c r="AM265" i="15"/>
  <c r="AO265" i="15" s="1"/>
  <c r="AP265" i="15" s="1"/>
  <c r="AE84" i="15"/>
  <c r="AF84" i="15" s="1"/>
  <c r="AA250" i="15"/>
  <c r="AB250" i="15" s="1"/>
  <c r="S62" i="15"/>
  <c r="O228" i="15"/>
  <c r="AU46" i="15"/>
  <c r="AW46" i="15" s="1"/>
  <c r="AX46" i="15" s="1"/>
  <c r="AQ212" i="15"/>
  <c r="AI16" i="15"/>
  <c r="AK16" i="15" s="1"/>
  <c r="AL16" i="15" s="1"/>
  <c r="AE181" i="15"/>
  <c r="AG181" i="15" s="1"/>
  <c r="AH181" i="15" s="1"/>
  <c r="AA347" i="15"/>
  <c r="AC347" i="15" s="1"/>
  <c r="AD347" i="15" s="1"/>
  <c r="S151" i="15"/>
  <c r="U151" i="15" s="1"/>
  <c r="V151" i="15" s="1"/>
  <c r="O317" i="15"/>
  <c r="AU135" i="15"/>
  <c r="AQ301" i="15"/>
  <c r="AR301" i="15" s="1"/>
  <c r="AI113" i="15"/>
  <c r="AE270" i="15"/>
  <c r="AF270" i="15" s="1"/>
  <c r="W90" i="15"/>
  <c r="Y90" i="15" s="1"/>
  <c r="Z90" i="15" s="1"/>
  <c r="S248" i="15"/>
  <c r="U248" i="15" s="1"/>
  <c r="V248" i="15" s="1"/>
  <c r="AY66" i="15"/>
  <c r="AU224" i="15"/>
  <c r="AW224" i="15" s="1"/>
  <c r="AX224" i="15" s="1"/>
  <c r="AM44" i="15"/>
  <c r="AI202" i="15"/>
  <c r="AK202" i="15" s="1"/>
  <c r="AL202" i="15" s="1"/>
  <c r="AA21" i="15"/>
  <c r="W187" i="15"/>
  <c r="X187" i="15" s="1"/>
  <c r="S345" i="15"/>
  <c r="T345" i="15" s="1"/>
  <c r="AY171" i="15"/>
  <c r="BA171" i="15" s="1"/>
  <c r="BB171" i="15" s="1"/>
  <c r="AU329" i="15"/>
  <c r="AM149" i="15"/>
  <c r="AN149" i="15" s="1"/>
  <c r="AI315" i="15"/>
  <c r="AA126" i="15"/>
  <c r="AB126" i="15" s="1"/>
  <c r="W292" i="15"/>
  <c r="O104" i="15"/>
  <c r="Q104" i="15" s="1"/>
  <c r="R104" i="15" s="1"/>
  <c r="AY268" i="15"/>
  <c r="BA268" i="15" s="1"/>
  <c r="BB268" i="15" s="1"/>
  <c r="AQ72" i="15"/>
  <c r="AS72" i="15" s="1"/>
  <c r="AT72" i="15" s="1"/>
  <c r="AM238" i="15"/>
  <c r="AE49" i="15"/>
  <c r="AA207" i="15"/>
  <c r="S27" i="15"/>
  <c r="U27" i="15" s="1"/>
  <c r="V27" i="15" s="1"/>
  <c r="O185" i="15"/>
  <c r="AY349" i="15"/>
  <c r="AZ349" i="15" s="1"/>
  <c r="AY315" i="15"/>
  <c r="BA315" i="15" s="1"/>
  <c r="BB315" i="15" s="1"/>
  <c r="AQ127" i="15"/>
  <c r="AM293" i="15"/>
  <c r="AE104" i="15"/>
  <c r="AG104" i="15" s="1"/>
  <c r="AH104" i="15" s="1"/>
  <c r="AA270" i="15"/>
  <c r="S90" i="15"/>
  <c r="U90" i="15" s="1"/>
  <c r="V90" i="15" s="1"/>
  <c r="O248" i="15"/>
  <c r="P248" i="15" s="1"/>
  <c r="AU58" i="15"/>
  <c r="AV58" i="15" s="1"/>
  <c r="AQ216" i="15"/>
  <c r="AR216" i="15" s="1"/>
  <c r="AI36" i="15"/>
  <c r="AE257" i="15"/>
  <c r="W69" i="15"/>
  <c r="X69" i="15" s="1"/>
  <c r="S235" i="15"/>
  <c r="AY45" i="15"/>
  <c r="BA45" i="15" s="1"/>
  <c r="BB45" i="15" s="1"/>
  <c r="AU211" i="15"/>
  <c r="AM23" i="15"/>
  <c r="AO23" i="15" s="1"/>
  <c r="AP23" i="15" s="1"/>
  <c r="AI189" i="15"/>
  <c r="AJ189" i="15" s="1"/>
  <c r="AE354" i="15"/>
  <c r="W166" i="15"/>
  <c r="S332" i="15"/>
  <c r="AY150" i="15"/>
  <c r="AU316" i="15"/>
  <c r="AW316" i="15" s="1"/>
  <c r="AX316" i="15" s="1"/>
  <c r="AM120" i="15"/>
  <c r="AI286" i="15"/>
  <c r="AK286" i="15" s="1"/>
  <c r="AL286" i="15" s="1"/>
  <c r="AA97" i="15"/>
  <c r="AC97" i="15" s="1"/>
  <c r="AD97" i="15" s="1"/>
  <c r="W255" i="15"/>
  <c r="O75" i="15"/>
  <c r="AY247" i="15"/>
  <c r="AQ67" i="15"/>
  <c r="AR67" i="15" s="1"/>
  <c r="AM225" i="15"/>
  <c r="AN225" i="15" s="1"/>
  <c r="AE44" i="15"/>
  <c r="AF44" i="15" s="1"/>
  <c r="AA210" i="15"/>
  <c r="AC210" i="15" s="1"/>
  <c r="AD210" i="15" s="1"/>
  <c r="S22" i="15"/>
  <c r="T22" i="15" s="1"/>
  <c r="O188" i="15"/>
  <c r="AY352" i="15"/>
  <c r="BA352" i="15" s="1"/>
  <c r="BB352" i="15" s="1"/>
  <c r="AQ172" i="15"/>
  <c r="AS172" i="15" s="1"/>
  <c r="AT172" i="15" s="1"/>
  <c r="AM330" i="15"/>
  <c r="AE141" i="15"/>
  <c r="AG141" i="15" s="1"/>
  <c r="AH141" i="15" s="1"/>
  <c r="AA307" i="15"/>
  <c r="S111" i="15"/>
  <c r="T111" i="15" s="1"/>
  <c r="O277" i="15"/>
  <c r="P277" i="15" s="1"/>
  <c r="AU95" i="15"/>
  <c r="AQ261" i="15"/>
  <c r="AI73" i="15"/>
  <c r="AJ73" i="15" s="1"/>
  <c r="AE230" i="15"/>
  <c r="W50" i="15"/>
  <c r="Y50" i="15" s="1"/>
  <c r="Z50" i="15" s="1"/>
  <c r="S208" i="15"/>
  <c r="AY26" i="15"/>
  <c r="BA26" i="15" s="1"/>
  <c r="BB26" i="15" s="1"/>
  <c r="AU184" i="15"/>
  <c r="AW184" i="15" s="1"/>
  <c r="AX184" i="15" s="1"/>
  <c r="AQ350" i="15"/>
  <c r="AI162" i="15"/>
  <c r="AK162" i="15" s="1"/>
  <c r="AL162" i="15" s="1"/>
  <c r="AE327" i="15"/>
  <c r="W147" i="15"/>
  <c r="S305" i="15"/>
  <c r="U305" i="15" s="1"/>
  <c r="V305" i="15" s="1"/>
  <c r="AY131" i="15"/>
  <c r="BA131" i="15" s="1"/>
  <c r="BB131" i="15" s="1"/>
  <c r="AU289" i="15"/>
  <c r="AW289" i="15" s="1"/>
  <c r="AX289" i="15" s="1"/>
  <c r="AM109" i="15"/>
  <c r="AN109" i="15" s="1"/>
  <c r="AI275" i="15"/>
  <c r="AA86" i="15"/>
  <c r="W252" i="15"/>
  <c r="O64" i="15"/>
  <c r="AY228" i="15"/>
  <c r="AZ228" i="15" s="1"/>
  <c r="AQ96" i="15"/>
  <c r="AM262" i="15"/>
  <c r="AN262" i="15" s="1"/>
  <c r="AE73" i="15"/>
  <c r="AG73" i="15" s="1"/>
  <c r="AH73" i="15" s="1"/>
  <c r="AA231" i="15"/>
  <c r="S51" i="15"/>
  <c r="U51" i="15" s="1"/>
  <c r="V51" i="15" s="1"/>
  <c r="O209" i="15"/>
  <c r="Q209" i="15" s="1"/>
  <c r="R209" i="15" s="1"/>
  <c r="AU27" i="15"/>
  <c r="AQ185" i="15"/>
  <c r="AR185" i="15" s="1"/>
  <c r="AM351" i="15"/>
  <c r="AE170" i="15"/>
  <c r="AG170" i="15" s="1"/>
  <c r="AH170" i="15" s="1"/>
  <c r="AA328" i="15"/>
  <c r="AC328" i="15" s="1"/>
  <c r="AD328" i="15" s="1"/>
  <c r="S148" i="15"/>
  <c r="T148" i="15" s="1"/>
  <c r="O314" i="15"/>
  <c r="AU132" i="15"/>
  <c r="AV132" i="15" s="1"/>
  <c r="AQ290" i="15"/>
  <c r="AI102" i="15"/>
  <c r="AK102" i="15" s="1"/>
  <c r="AL102" i="15" s="1"/>
  <c r="AE267" i="15"/>
  <c r="W135" i="15"/>
  <c r="Y135" i="15" s="1"/>
  <c r="Z135" i="15" s="1"/>
  <c r="S301" i="15"/>
  <c r="T301" i="15" s="1"/>
  <c r="AY127" i="15"/>
  <c r="AZ127" i="15" s="1"/>
  <c r="AU293" i="15"/>
  <c r="AV293" i="15" s="1"/>
  <c r="AM105" i="15"/>
  <c r="AI271" i="15"/>
  <c r="AA90" i="15"/>
  <c r="AC90" i="15" s="1"/>
  <c r="AD90" i="15" s="1"/>
  <c r="W248" i="15"/>
  <c r="O68" i="15"/>
  <c r="Q68" i="15" s="1"/>
  <c r="R68" i="15" s="1"/>
  <c r="AY232" i="15"/>
  <c r="AZ232" i="15" s="1"/>
  <c r="AQ52" i="15"/>
  <c r="AR52" i="15" s="1"/>
  <c r="AM210" i="15"/>
  <c r="AE21" i="15"/>
  <c r="AA187" i="15"/>
  <c r="AB187" i="15" s="1"/>
  <c r="W345" i="15"/>
  <c r="Y345" i="15" s="1"/>
  <c r="Z345" i="15" s="1"/>
  <c r="O157" i="15"/>
  <c r="AY321" i="15"/>
  <c r="AZ321" i="15" s="1"/>
  <c r="AQ141" i="15"/>
  <c r="AS141" i="15" s="1"/>
  <c r="AT141" i="15" s="1"/>
  <c r="AM307" i="15"/>
  <c r="AO307" i="15" s="1"/>
  <c r="AP307" i="15" s="1"/>
  <c r="AE110" i="15"/>
  <c r="AF110" i="15" s="1"/>
  <c r="AA276" i="15"/>
  <c r="AC276" i="15" s="1"/>
  <c r="AD276" i="15" s="1"/>
  <c r="S88" i="15"/>
  <c r="O254" i="15"/>
  <c r="Q254" i="15" s="1"/>
  <c r="R254" i="15" s="1"/>
  <c r="AU64" i="15"/>
  <c r="AQ230" i="15"/>
  <c r="AR230" i="15" s="1"/>
  <c r="AI42" i="15"/>
  <c r="AJ42" i="15" s="1"/>
  <c r="AE207" i="15"/>
  <c r="AG207" i="15" s="1"/>
  <c r="AH207" i="15" s="1"/>
  <c r="W27" i="15"/>
  <c r="S185" i="15"/>
  <c r="T185" i="15" s="1"/>
  <c r="O343" i="15"/>
  <c r="AU105" i="15"/>
  <c r="AW105" i="15" s="1"/>
  <c r="AX105" i="15" s="1"/>
  <c r="AQ271" i="15"/>
  <c r="AR271" i="15" s="1"/>
  <c r="AI91" i="15"/>
  <c r="AK91" i="15" s="1"/>
  <c r="AL91" i="15" s="1"/>
  <c r="AE248" i="15"/>
  <c r="AG248" i="15" s="1"/>
  <c r="AH248" i="15" s="1"/>
  <c r="W68" i="15"/>
  <c r="X68" i="15" s="1"/>
  <c r="S234" i="15"/>
  <c r="T234" i="15" s="1"/>
  <c r="AY44" i="15"/>
  <c r="AU202" i="15"/>
  <c r="AM14" i="15"/>
  <c r="AO14" i="15" s="1"/>
  <c r="AP14" i="15" s="1"/>
  <c r="AI180" i="15"/>
  <c r="AE337" i="15"/>
  <c r="AG337" i="15" s="1"/>
  <c r="AH337" i="15" s="1"/>
  <c r="W149" i="15"/>
  <c r="Y149" i="15" s="1"/>
  <c r="Z149" i="15" s="1"/>
  <c r="S315" i="15"/>
  <c r="U315" i="15" s="1"/>
  <c r="V315" i="15" s="1"/>
  <c r="AY125" i="15"/>
  <c r="AU291" i="15"/>
  <c r="AM103" i="15"/>
  <c r="AI269" i="15"/>
  <c r="AJ269" i="15" s="1"/>
  <c r="AA80" i="15"/>
  <c r="W246" i="15"/>
  <c r="X246" i="15" s="1"/>
  <c r="O66" i="15"/>
  <c r="Q66" i="15" s="1"/>
  <c r="R66" i="15" s="1"/>
  <c r="AY230" i="15"/>
  <c r="BA230" i="15" s="1"/>
  <c r="BB230" i="15" s="1"/>
  <c r="AQ42" i="15"/>
  <c r="AR42" i="15" s="1"/>
  <c r="AM200" i="15"/>
  <c r="AO200" i="15" s="1"/>
  <c r="AP200" i="15" s="1"/>
  <c r="AE19" i="15"/>
  <c r="AA177" i="15"/>
  <c r="AC177" i="15" s="1"/>
  <c r="AD177" i="15" s="1"/>
  <c r="W335" i="15"/>
  <c r="Y335" i="15" s="1"/>
  <c r="Z335" i="15" s="1"/>
  <c r="O155" i="15"/>
  <c r="P155" i="15" s="1"/>
  <c r="AY327" i="15"/>
  <c r="AZ327" i="15" s="1"/>
  <c r="AQ147" i="15"/>
  <c r="AS147" i="15" s="1"/>
  <c r="AT147" i="15" s="1"/>
  <c r="AM305" i="15"/>
  <c r="AN305" i="15" s="1"/>
  <c r="AE124" i="15"/>
  <c r="AF124" i="15" s="1"/>
  <c r="AA290" i="15"/>
  <c r="S102" i="15"/>
  <c r="U102" i="15" s="1"/>
  <c r="V102" i="15" s="1"/>
  <c r="O268" i="15"/>
  <c r="AU86" i="15"/>
  <c r="AW86" i="15" s="1"/>
  <c r="AX86" i="15" s="1"/>
  <c r="AQ252" i="15"/>
  <c r="AS252" i="15" s="1"/>
  <c r="AT252" i="15" s="1"/>
  <c r="AI56" i="15"/>
  <c r="AJ56" i="15" s="1"/>
  <c r="AE221" i="15"/>
  <c r="AG221" i="15" s="1"/>
  <c r="AH221" i="15" s="1"/>
  <c r="W33" i="15"/>
  <c r="S191" i="15"/>
  <c r="AY9" i="15"/>
  <c r="BA9" i="15" s="1"/>
  <c r="BB9" i="15" s="1"/>
  <c r="AU175" i="15"/>
  <c r="AQ341" i="15"/>
  <c r="AS341" i="15" s="1"/>
  <c r="AT341" i="15" s="1"/>
  <c r="AI153" i="15"/>
  <c r="AJ153" i="15" s="1"/>
  <c r="AE310" i="15"/>
  <c r="AF310" i="15" s="1"/>
  <c r="W130" i="15"/>
  <c r="S288" i="15"/>
  <c r="AY106" i="15"/>
  <c r="AZ106" i="15" s="1"/>
  <c r="AU264" i="15"/>
  <c r="AW264" i="15" s="1"/>
  <c r="AX264" i="15" s="1"/>
  <c r="AM84" i="15"/>
  <c r="AI242" i="15"/>
  <c r="AK242" i="15" s="1"/>
  <c r="AL242" i="15" s="1"/>
  <c r="AA61" i="15"/>
  <c r="AC61" i="15" s="1"/>
  <c r="AD61" i="15" s="1"/>
  <c r="W227" i="15"/>
  <c r="Y227" i="15" s="1"/>
  <c r="Z227" i="15" s="1"/>
  <c r="O31" i="15"/>
  <c r="AY147" i="15"/>
  <c r="BA147" i="15" s="1"/>
  <c r="BB147" i="15" s="1"/>
  <c r="AU305" i="15"/>
  <c r="AM125" i="15"/>
  <c r="AO125" i="15" s="1"/>
  <c r="AP125" i="15" s="1"/>
  <c r="AI291" i="15"/>
  <c r="AJ291" i="15" s="1"/>
  <c r="AA102" i="15"/>
  <c r="AC102" i="15" s="1"/>
  <c r="AD102" i="15" s="1"/>
  <c r="W268" i="15"/>
  <c r="Y268" i="15" s="1"/>
  <c r="Z268" i="15" s="1"/>
  <c r="O80" i="15"/>
  <c r="Q80" i="15" s="1"/>
  <c r="R80" i="15" s="1"/>
  <c r="AY244" i="15"/>
  <c r="AZ244" i="15" s="1"/>
  <c r="AQ48" i="15"/>
  <c r="AR48" i="15" s="1"/>
  <c r="AM214" i="15"/>
  <c r="AE25" i="15"/>
  <c r="AG25" i="15" s="1"/>
  <c r="AH25" i="15" s="1"/>
  <c r="AA183" i="15"/>
  <c r="W349" i="15"/>
  <c r="Y349" i="15" s="1"/>
  <c r="Z349" i="15" s="1"/>
  <c r="O161" i="15"/>
  <c r="Q161" i="15" s="1"/>
  <c r="R161" i="15" s="1"/>
  <c r="AY325" i="15"/>
  <c r="BA325" i="15" s="1"/>
  <c r="BB325" i="15" s="1"/>
  <c r="AQ137" i="15"/>
  <c r="AM303" i="15"/>
  <c r="AE122" i="15"/>
  <c r="AA280" i="15"/>
  <c r="AC280" i="15" s="1"/>
  <c r="AD280" i="15" s="1"/>
  <c r="S100" i="15"/>
  <c r="O266" i="15"/>
  <c r="P266" i="15" s="1"/>
  <c r="AU84" i="15"/>
  <c r="AW84" i="15" s="1"/>
  <c r="AX84" i="15" s="1"/>
  <c r="AQ242" i="15"/>
  <c r="AI54" i="15"/>
  <c r="AE219" i="15"/>
  <c r="W23" i="15"/>
  <c r="S189" i="15"/>
  <c r="T189" i="15" s="1"/>
  <c r="AY15" i="15"/>
  <c r="BA15" i="15" s="1"/>
  <c r="BB15" i="15" s="1"/>
  <c r="AU181" i="15"/>
  <c r="AV181" i="15" s="1"/>
  <c r="AQ347" i="15"/>
  <c r="AR347" i="15" s="1"/>
  <c r="AI159" i="15"/>
  <c r="AE324" i="15"/>
  <c r="AG324" i="15" s="1"/>
  <c r="AH324" i="15" s="1"/>
  <c r="W136" i="15"/>
  <c r="Y136" i="15" s="1"/>
  <c r="Z136" i="15" s="1"/>
  <c r="S302" i="15"/>
  <c r="AY120" i="15"/>
  <c r="AZ120" i="15" s="1"/>
  <c r="AU286" i="15"/>
  <c r="AM98" i="15"/>
  <c r="AO98" i="15" s="1"/>
  <c r="AP98" i="15" s="1"/>
  <c r="AI256" i="15"/>
  <c r="AK256" i="15" s="1"/>
  <c r="AL256" i="15" s="1"/>
  <c r="AA75" i="15"/>
  <c r="AC75" i="15" s="1"/>
  <c r="AD75" i="15" s="1"/>
  <c r="W233" i="15"/>
  <c r="X233" i="15" s="1"/>
  <c r="O109" i="15"/>
  <c r="P109" i="15" s="1"/>
  <c r="AY273" i="15"/>
  <c r="AQ93" i="15"/>
  <c r="AS93" i="15" s="1"/>
  <c r="AT93" i="15" s="1"/>
  <c r="AM259" i="15"/>
  <c r="AE62" i="15"/>
  <c r="AG62" i="15" s="1"/>
  <c r="AH62" i="15" s="1"/>
  <c r="AA228" i="15"/>
  <c r="AC228" i="15" s="1"/>
  <c r="AD228" i="15" s="1"/>
  <c r="S40" i="15"/>
  <c r="U40" i="15" s="1"/>
  <c r="V40" i="15" s="1"/>
  <c r="O206" i="15"/>
  <c r="AU16" i="15"/>
  <c r="AQ182" i="15"/>
  <c r="AM348" i="15"/>
  <c r="AO348" i="15" s="1"/>
  <c r="AP348" i="15" s="1"/>
  <c r="AE159" i="15"/>
  <c r="AF159" i="15" s="1"/>
  <c r="AA325" i="15"/>
  <c r="AC325" i="15" s="1"/>
  <c r="AD325" i="15" s="1"/>
  <c r="S137" i="15"/>
  <c r="T137" i="15" s="1"/>
  <c r="O295" i="15"/>
  <c r="Q295" i="15" s="1"/>
  <c r="R295" i="15" s="1"/>
  <c r="AU121" i="15"/>
  <c r="AQ287" i="15"/>
  <c r="AS287" i="15" s="1"/>
  <c r="AT287" i="15" s="1"/>
  <c r="AI107" i="15"/>
  <c r="AE264" i="15"/>
  <c r="AG264" i="15" s="1"/>
  <c r="AH264" i="15" s="1"/>
  <c r="W84" i="15"/>
  <c r="S250" i="15"/>
  <c r="U250" i="15" s="1"/>
  <c r="V250" i="15" s="1"/>
  <c r="AY60" i="15"/>
  <c r="BA60" i="15" s="1"/>
  <c r="BB60" i="15" s="1"/>
  <c r="AU218" i="15"/>
  <c r="AW218" i="15" s="1"/>
  <c r="AX218" i="15" s="1"/>
  <c r="AM30" i="15"/>
  <c r="AI196" i="15"/>
  <c r="AE353" i="15"/>
  <c r="W165" i="15"/>
  <c r="Y165" i="15" s="1"/>
  <c r="Z165" i="15" s="1"/>
  <c r="S331" i="15"/>
  <c r="AY141" i="15"/>
  <c r="BA141" i="15" s="1"/>
  <c r="BB141" i="15" s="1"/>
  <c r="AU307" i="15"/>
  <c r="AW307" i="15" s="1"/>
  <c r="AX307" i="15" s="1"/>
  <c r="AM119" i="15"/>
  <c r="AO119" i="15" s="1"/>
  <c r="AP119" i="15" s="1"/>
  <c r="AI285" i="15"/>
  <c r="AA96" i="15"/>
  <c r="W262" i="15"/>
  <c r="O82" i="15"/>
  <c r="Q82" i="15" s="1"/>
  <c r="R82" i="15" s="1"/>
  <c r="AY246" i="15"/>
  <c r="AZ246" i="15" s="1"/>
  <c r="AQ58" i="15"/>
  <c r="AS58" i="15" s="1"/>
  <c r="AT58" i="15" s="1"/>
  <c r="AM216" i="15"/>
  <c r="AN216" i="15" s="1"/>
  <c r="AE35" i="15"/>
  <c r="AF35" i="15" s="1"/>
  <c r="AA257" i="15"/>
  <c r="S69" i="15"/>
  <c r="U69" i="15" s="1"/>
  <c r="V69" i="15" s="1"/>
  <c r="O235" i="15"/>
  <c r="AU61" i="15"/>
  <c r="AW61" i="15" s="1"/>
  <c r="AX61" i="15" s="1"/>
  <c r="AQ227" i="15"/>
  <c r="AI39" i="15"/>
  <c r="AK39" i="15" s="1"/>
  <c r="AL39" i="15" s="1"/>
  <c r="AE204" i="15"/>
  <c r="AG204" i="15" s="1"/>
  <c r="AH204" i="15" s="1"/>
  <c r="W16" i="15"/>
  <c r="Y16" i="15" s="1"/>
  <c r="Z16" i="15" s="1"/>
  <c r="S182" i="15"/>
  <c r="O348" i="15"/>
  <c r="AU166" i="15"/>
  <c r="AQ332" i="15"/>
  <c r="AS332" i="15" s="1"/>
  <c r="AT332" i="15" s="1"/>
  <c r="AI136" i="15"/>
  <c r="AK136" i="15" s="1"/>
  <c r="AL136" i="15" s="1"/>
  <c r="AE301" i="15"/>
  <c r="AG301" i="15" s="1"/>
  <c r="AH301" i="15" s="1"/>
  <c r="W113" i="15"/>
  <c r="X113" i="15" s="1"/>
  <c r="S271" i="15"/>
  <c r="T271" i="15" s="1"/>
  <c r="AY89" i="15"/>
  <c r="AU255" i="15"/>
  <c r="AM75" i="15"/>
  <c r="AO75" i="15" s="1"/>
  <c r="AP75" i="15" s="1"/>
  <c r="AI233" i="15"/>
  <c r="AK233" i="15" s="1"/>
  <c r="AL233" i="15" s="1"/>
  <c r="AA44" i="15"/>
  <c r="W210" i="15"/>
  <c r="Y210" i="15" s="1"/>
  <c r="Z210" i="15" s="1"/>
  <c r="O22" i="15"/>
  <c r="Q22" i="15" s="1"/>
  <c r="R22" i="15" s="1"/>
  <c r="AY186" i="15"/>
  <c r="AZ186" i="15" s="1"/>
  <c r="AU344" i="15"/>
  <c r="AM164" i="15"/>
  <c r="AN164" i="15" s="1"/>
  <c r="AE39" i="15"/>
  <c r="AA205" i="15"/>
  <c r="AC205" i="15" s="1"/>
  <c r="AD205" i="15" s="1"/>
  <c r="S17" i="15"/>
  <c r="O175" i="15"/>
  <c r="P175" i="15" s="1"/>
  <c r="AY7" i="15"/>
  <c r="BA7" i="15" s="1"/>
  <c r="BB7" i="15" s="1"/>
  <c r="AQ167" i="15"/>
  <c r="AS167" i="15" s="1"/>
  <c r="AT167" i="15" s="1"/>
  <c r="AM333" i="15"/>
  <c r="AE144" i="15"/>
  <c r="AA310" i="15"/>
  <c r="S130" i="15"/>
  <c r="U130" i="15" s="1"/>
  <c r="V130" i="15" s="1"/>
  <c r="O288" i="15"/>
  <c r="AU98" i="15"/>
  <c r="AW98" i="15" s="1"/>
  <c r="AX98" i="15" s="1"/>
  <c r="AQ256" i="15"/>
  <c r="AS256" i="15" s="1"/>
  <c r="AT256" i="15" s="1"/>
  <c r="AI76" i="15"/>
  <c r="AE233" i="15"/>
  <c r="AG233" i="15" s="1"/>
  <c r="AH233" i="15" s="1"/>
  <c r="W109" i="15"/>
  <c r="Y109" i="15" s="1"/>
  <c r="Z109" i="15" s="1"/>
  <c r="S275" i="15"/>
  <c r="AY85" i="15"/>
  <c r="AZ85" i="15" s="1"/>
  <c r="AU251" i="15"/>
  <c r="AM63" i="15"/>
  <c r="AN63" i="15" s="1"/>
  <c r="AI229" i="15"/>
  <c r="AJ229" i="15" s="1"/>
  <c r="AA40" i="15"/>
  <c r="AB40" i="15" s="1"/>
  <c r="W206" i="15"/>
  <c r="Y206" i="15" s="1"/>
  <c r="Z206" i="15" s="1"/>
  <c r="O26" i="15"/>
  <c r="AY190" i="15"/>
  <c r="AQ66" i="15"/>
  <c r="AS66" i="15" s="1"/>
  <c r="AT66" i="15" s="1"/>
  <c r="AM224" i="15"/>
  <c r="AE43" i="15"/>
  <c r="AG43" i="15" s="1"/>
  <c r="AH43" i="15" s="1"/>
  <c r="AA201" i="15"/>
  <c r="AB201" i="15" s="1"/>
  <c r="S13" i="15"/>
  <c r="U13" i="15" s="1"/>
  <c r="V13" i="15" s="1"/>
  <c r="O179" i="15"/>
  <c r="AY351" i="15"/>
  <c r="AQ171" i="15"/>
  <c r="AM329" i="15"/>
  <c r="AN329" i="15" s="1"/>
  <c r="AE148" i="15"/>
  <c r="AA314" i="15"/>
  <c r="AB314" i="15" s="1"/>
  <c r="S126" i="15"/>
  <c r="U126" i="15" s="1"/>
  <c r="V126" i="15" s="1"/>
  <c r="O292" i="15"/>
  <c r="P292" i="15" s="1"/>
  <c r="AU110" i="15"/>
  <c r="AW110" i="15" s="1"/>
  <c r="AX110" i="15" s="1"/>
  <c r="AQ276" i="15"/>
  <c r="AS276" i="15" s="1"/>
  <c r="AT276" i="15" s="1"/>
  <c r="AI80" i="15"/>
  <c r="AK80" i="15" s="1"/>
  <c r="AL80" i="15" s="1"/>
  <c r="AE245" i="15"/>
  <c r="AG245" i="15" s="1"/>
  <c r="AH245" i="15" s="1"/>
  <c r="W57" i="15"/>
  <c r="S215" i="15"/>
  <c r="T215" i="15" s="1"/>
  <c r="AY33" i="15"/>
  <c r="BA33" i="15" s="1"/>
  <c r="BB33" i="15" s="1"/>
  <c r="AU199" i="15"/>
  <c r="AV199" i="15" s="1"/>
  <c r="AM19" i="15"/>
  <c r="AI177" i="15"/>
  <c r="AE334" i="15"/>
  <c r="W154" i="15"/>
  <c r="Y154" i="15" s="1"/>
  <c r="Z154" i="15" s="1"/>
  <c r="S312" i="15"/>
  <c r="AY130" i="15"/>
  <c r="BA130" i="15" s="1"/>
  <c r="BB130" i="15" s="1"/>
  <c r="AU288" i="15"/>
  <c r="AV288" i="15" s="1"/>
  <c r="AM108" i="15"/>
  <c r="AN108" i="15" s="1"/>
  <c r="AI266" i="15"/>
  <c r="AA85" i="15"/>
  <c r="W251" i="15"/>
  <c r="O55" i="15"/>
  <c r="Q55" i="15" s="1"/>
  <c r="R55" i="15" s="1"/>
  <c r="AY235" i="15"/>
  <c r="AQ47" i="15"/>
  <c r="AR47" i="15" s="1"/>
  <c r="AM213" i="15"/>
  <c r="AO213" i="15" s="1"/>
  <c r="AP213" i="15" s="1"/>
  <c r="AE24" i="15"/>
  <c r="AA190" i="15"/>
  <c r="S10" i="15"/>
  <c r="T10" i="15" s="1"/>
  <c r="O168" i="15"/>
  <c r="AY332" i="15"/>
  <c r="AZ332" i="15" s="1"/>
  <c r="AQ136" i="15"/>
  <c r="AM302" i="15"/>
  <c r="AO302" i="15" s="1"/>
  <c r="AP302" i="15" s="1"/>
  <c r="AE113" i="15"/>
  <c r="AF113" i="15" s="1"/>
  <c r="AA271" i="15"/>
  <c r="S91" i="15"/>
  <c r="U91" i="15" s="1"/>
  <c r="V91" i="15" s="1"/>
  <c r="O249" i="15"/>
  <c r="AU67" i="15"/>
  <c r="AU25" i="15"/>
  <c r="AW25" i="15" s="1"/>
  <c r="AX25" i="15" s="1"/>
  <c r="AQ191" i="15"/>
  <c r="AI11" i="15"/>
  <c r="AJ11" i="15" s="1"/>
  <c r="AE168" i="15"/>
  <c r="AG168" i="15" s="1"/>
  <c r="AH168" i="15" s="1"/>
  <c r="AA334" i="15"/>
  <c r="AC334" i="15" s="1"/>
  <c r="AD334" i="15" s="1"/>
  <c r="S154" i="15"/>
  <c r="O312" i="15"/>
  <c r="AU122" i="15"/>
  <c r="AQ280" i="15"/>
  <c r="AS280" i="15" s="1"/>
  <c r="AT280" i="15" s="1"/>
  <c r="AI100" i="15"/>
  <c r="AJ100" i="15" s="1"/>
  <c r="AE321" i="15"/>
  <c r="AF321" i="15" s="1"/>
  <c r="W133" i="15"/>
  <c r="X133" i="15" s="1"/>
  <c r="S299" i="15"/>
  <c r="U299" i="15" s="1"/>
  <c r="V299" i="15" s="1"/>
  <c r="AY109" i="15"/>
  <c r="AZ109" i="15" s="1"/>
  <c r="AU275" i="15"/>
  <c r="AW275" i="15" s="1"/>
  <c r="AX275" i="15" s="1"/>
  <c r="AM87" i="15"/>
  <c r="AN87" i="15" s="1"/>
  <c r="AI253" i="15"/>
  <c r="AJ253" i="15" s="1"/>
  <c r="AA64" i="15"/>
  <c r="W230" i="15"/>
  <c r="X230" i="15" s="1"/>
  <c r="O50" i="15"/>
  <c r="Q50" i="15" s="1"/>
  <c r="R50" i="15" s="1"/>
  <c r="AY214" i="15"/>
  <c r="BA214" i="15" s="1"/>
  <c r="BB214" i="15" s="1"/>
  <c r="AQ26" i="15"/>
  <c r="AR26" i="15" s="1"/>
  <c r="AM184" i="15"/>
  <c r="AI350" i="15"/>
  <c r="AA161" i="15"/>
  <c r="AC161" i="15" s="1"/>
  <c r="AD161" i="15" s="1"/>
  <c r="W319" i="15"/>
  <c r="O139" i="15"/>
  <c r="Q139" i="15" s="1"/>
  <c r="R139" i="15" s="1"/>
  <c r="AY311" i="15"/>
  <c r="AZ311" i="15" s="1"/>
  <c r="AQ131" i="15"/>
  <c r="AR131" i="15" s="1"/>
  <c r="AM289" i="15"/>
  <c r="AN289" i="15" s="1"/>
  <c r="AE108" i="15"/>
  <c r="AG108" i="15" s="1"/>
  <c r="AH108" i="15" s="1"/>
  <c r="AA274" i="15"/>
  <c r="S86" i="15"/>
  <c r="U86" i="15" s="1"/>
  <c r="V86" i="15" s="1"/>
  <c r="O252" i="15"/>
  <c r="AU70" i="15"/>
  <c r="AV70" i="15" s="1"/>
  <c r="AQ236" i="15"/>
  <c r="AS236" i="15" s="1"/>
  <c r="AT236" i="15" s="1"/>
  <c r="AI40" i="15"/>
  <c r="AJ40" i="15" s="1"/>
  <c r="AE205" i="15"/>
  <c r="AF205" i="15" s="1"/>
  <c r="W17" i="15"/>
  <c r="S175" i="15"/>
  <c r="O341" i="15"/>
  <c r="Q341" i="15" s="1"/>
  <c r="R341" i="15" s="1"/>
  <c r="AU159" i="15"/>
  <c r="AQ325" i="15"/>
  <c r="AS325" i="15" s="1"/>
  <c r="AT325" i="15" s="1"/>
  <c r="AI137" i="15"/>
  <c r="AK137" i="15" s="1"/>
  <c r="AL137" i="15" s="1"/>
  <c r="AE294" i="15"/>
  <c r="W114" i="15"/>
  <c r="X114" i="15" s="1"/>
  <c r="S272" i="15"/>
  <c r="T272" i="15" s="1"/>
  <c r="AY90" i="15"/>
  <c r="AU248" i="15"/>
  <c r="AV248" i="15" s="1"/>
  <c r="AM68" i="15"/>
  <c r="AO68" i="15" s="1"/>
  <c r="AP68" i="15" s="1"/>
  <c r="AI226" i="15"/>
  <c r="AJ226" i="15" s="1"/>
  <c r="AA45" i="15"/>
  <c r="AB45" i="15" s="1"/>
  <c r="W211" i="15"/>
  <c r="O15" i="15"/>
  <c r="P15" i="15" s="1"/>
  <c r="AY195" i="15"/>
  <c r="AU353" i="15"/>
  <c r="AM173" i="15"/>
  <c r="AO173" i="15" s="1"/>
  <c r="AP173" i="15" s="1"/>
  <c r="AI339" i="15"/>
  <c r="AA150" i="15"/>
  <c r="AB150" i="15" s="1"/>
  <c r="W316" i="15"/>
  <c r="Y316" i="15" s="1"/>
  <c r="Z316" i="15" s="1"/>
  <c r="O128" i="15"/>
  <c r="AY292" i="15"/>
  <c r="AZ292" i="15" s="1"/>
  <c r="AQ160" i="15"/>
  <c r="AM326" i="15"/>
  <c r="AE137" i="15"/>
  <c r="AG137" i="15" s="1"/>
  <c r="AH137" i="15" s="1"/>
  <c r="AA295" i="15"/>
  <c r="S115" i="15"/>
  <c r="T115" i="15" s="1"/>
  <c r="O273" i="15"/>
  <c r="P273" i="15" s="1"/>
  <c r="AU91" i="15"/>
  <c r="AQ249" i="15"/>
  <c r="AI69" i="15"/>
  <c r="AE234" i="15"/>
  <c r="W46" i="15"/>
  <c r="Y46" i="15" s="1"/>
  <c r="Z46" i="15" s="1"/>
  <c r="S212" i="15"/>
  <c r="U212" i="15" s="1"/>
  <c r="V212" i="15" s="1"/>
  <c r="AY30" i="15"/>
  <c r="BA30" i="15" s="1"/>
  <c r="BB30" i="15" s="1"/>
  <c r="AU196" i="15"/>
  <c r="AW196" i="15" s="1"/>
  <c r="AX196" i="15" s="1"/>
  <c r="AQ354" i="15"/>
  <c r="AI166" i="15"/>
  <c r="AJ166" i="15" s="1"/>
  <c r="AE331" i="15"/>
  <c r="W199" i="15"/>
  <c r="O19" i="15"/>
  <c r="Q19" i="15" s="1"/>
  <c r="R19" i="15" s="1"/>
  <c r="AY191" i="15"/>
  <c r="AQ11" i="15"/>
  <c r="AS11" i="15" s="1"/>
  <c r="AT11" i="15" s="1"/>
  <c r="AM169" i="15"/>
  <c r="AO169" i="15" s="1"/>
  <c r="AP169" i="15" s="1"/>
  <c r="AI335" i="15"/>
  <c r="AK335" i="15" s="1"/>
  <c r="AL335" i="15" s="1"/>
  <c r="AA154" i="15"/>
  <c r="AB154" i="15" s="1"/>
  <c r="W312" i="15"/>
  <c r="Y312" i="15" s="1"/>
  <c r="Z312" i="15" s="1"/>
  <c r="O132" i="15"/>
  <c r="AY296" i="15"/>
  <c r="AZ296" i="15" s="1"/>
  <c r="AQ116" i="15"/>
  <c r="AS116" i="15" s="1"/>
  <c r="AT116" i="15" s="1"/>
  <c r="AM274" i="15"/>
  <c r="AO274" i="15" s="1"/>
  <c r="AP274" i="15" s="1"/>
  <c r="AE85" i="15"/>
  <c r="AF85" i="15" s="1"/>
  <c r="AA251" i="15"/>
  <c r="S55" i="15"/>
  <c r="T55" i="15" s="1"/>
  <c r="O221" i="15"/>
  <c r="AU39" i="15"/>
  <c r="AQ205" i="15"/>
  <c r="AS205" i="15" s="1"/>
  <c r="AT205" i="15" s="1"/>
  <c r="AI17" i="15"/>
  <c r="AE174" i="15"/>
  <c r="AG174" i="15" s="1"/>
  <c r="AH174" i="15" s="1"/>
  <c r="AA340" i="15"/>
  <c r="AC340" i="15" s="1"/>
  <c r="AD340" i="15" s="1"/>
  <c r="S152" i="15"/>
  <c r="U152" i="15" s="1"/>
  <c r="V152" i="15" s="1"/>
  <c r="O318" i="15"/>
  <c r="P318" i="15" s="1"/>
  <c r="AU128" i="15"/>
  <c r="AW128" i="15" s="1"/>
  <c r="AX128" i="15" s="1"/>
  <c r="AQ294" i="15"/>
  <c r="AI106" i="15"/>
  <c r="AK106" i="15" s="1"/>
  <c r="AL106" i="15" s="1"/>
  <c r="AE271" i="15"/>
  <c r="W91" i="15"/>
  <c r="Y91" i="15" s="1"/>
  <c r="Z91" i="15" s="1"/>
  <c r="S249" i="15"/>
  <c r="T249" i="15" s="1"/>
  <c r="AY11" i="15"/>
  <c r="BA11" i="15" s="1"/>
  <c r="BB11" i="15" s="1"/>
  <c r="AU169" i="15"/>
  <c r="AV169" i="15" s="1"/>
  <c r="AQ335" i="15"/>
  <c r="AI155" i="15"/>
  <c r="AE312" i="15"/>
  <c r="AF312" i="15" s="1"/>
  <c r="W132" i="15"/>
  <c r="S298" i="15"/>
  <c r="U298" i="15" s="1"/>
  <c r="V298" i="15" s="1"/>
  <c r="AY108" i="15"/>
  <c r="BA108" i="15" s="1"/>
  <c r="BB108" i="15" s="1"/>
  <c r="AU266" i="15"/>
  <c r="AW266" i="15" s="1"/>
  <c r="AX266" i="15" s="1"/>
  <c r="AM78" i="15"/>
  <c r="AN78" i="15" s="1"/>
  <c r="AI244" i="15"/>
  <c r="AJ244" i="15" s="1"/>
  <c r="AA47" i="15"/>
  <c r="W213" i="15"/>
  <c r="Y213" i="15" s="1"/>
  <c r="Z213" i="15" s="1"/>
  <c r="O25" i="15"/>
  <c r="AY189" i="15"/>
  <c r="BA189" i="15" s="1"/>
  <c r="BB189" i="15" s="1"/>
  <c r="AU7" i="15"/>
  <c r="AW7" i="15" s="1"/>
  <c r="AX7" i="15" s="1"/>
  <c r="AM167" i="15"/>
  <c r="AO167" i="15" s="1"/>
  <c r="AP167" i="15" s="1"/>
  <c r="AI333" i="15"/>
  <c r="AJ333" i="15" s="1"/>
  <c r="AA144" i="15"/>
  <c r="W310" i="15"/>
  <c r="O130" i="15"/>
  <c r="P130" i="15" s="1"/>
  <c r="AY294" i="15"/>
  <c r="AQ106" i="15"/>
  <c r="AS106" i="15" s="1"/>
  <c r="AT106" i="15" s="1"/>
  <c r="AM264" i="15"/>
  <c r="AN264" i="15" s="1"/>
  <c r="AE83" i="15"/>
  <c r="AF83" i="15" s="1"/>
  <c r="AA241" i="15"/>
  <c r="S53" i="15"/>
  <c r="T53" i="15" s="1"/>
  <c r="O219" i="15"/>
  <c r="AU45" i="15"/>
  <c r="AW45" i="15" s="1"/>
  <c r="AX45" i="15" s="1"/>
  <c r="AQ211" i="15"/>
  <c r="AI23" i="15"/>
  <c r="AK23" i="15" s="1"/>
  <c r="AL23" i="15" s="1"/>
  <c r="AE188" i="15"/>
  <c r="AG188" i="15" s="1"/>
  <c r="AH188" i="15" s="1"/>
  <c r="AA354" i="15"/>
  <c r="S166" i="15"/>
  <c r="T166" i="15" s="1"/>
  <c r="O332" i="15"/>
  <c r="AU150" i="15"/>
  <c r="AQ316" i="15"/>
  <c r="AS316" i="15" s="1"/>
  <c r="AT316" i="15" s="1"/>
  <c r="AI120" i="15"/>
  <c r="AE285" i="15"/>
  <c r="AG285" i="15" s="1"/>
  <c r="AH285" i="15" s="1"/>
  <c r="W97" i="15"/>
  <c r="Y97" i="15" s="1"/>
  <c r="Z97" i="15" s="1"/>
  <c r="S255" i="15"/>
  <c r="AY73" i="15"/>
  <c r="AZ73" i="15" s="1"/>
  <c r="AU239" i="15"/>
  <c r="AM59" i="15"/>
  <c r="AI217" i="15"/>
  <c r="AK217" i="15" s="1"/>
  <c r="AL217" i="15" s="1"/>
  <c r="AA28" i="15"/>
  <c r="AB28" i="15" s="1"/>
  <c r="W194" i="15"/>
  <c r="Y194" i="15" s="1"/>
  <c r="Z194" i="15" s="1"/>
  <c r="S352" i="15"/>
  <c r="U352" i="15" s="1"/>
  <c r="V352" i="15" s="1"/>
  <c r="AY170" i="15"/>
  <c r="AU328" i="15"/>
  <c r="AV328" i="15" s="1"/>
  <c r="AM148" i="15"/>
  <c r="AO148" i="15" s="1"/>
  <c r="AP148" i="15" s="1"/>
  <c r="AI306" i="15"/>
  <c r="AA125" i="15"/>
  <c r="AC125" i="15" s="1"/>
  <c r="AD125" i="15" s="1"/>
  <c r="W291" i="15"/>
  <c r="O95" i="15"/>
  <c r="Q95" i="15" s="1"/>
  <c r="R95" i="15" s="1"/>
  <c r="AY211" i="15"/>
  <c r="AZ211" i="15" s="1"/>
  <c r="AQ23" i="15"/>
  <c r="AM189" i="15"/>
  <c r="AN189" i="15" s="1"/>
  <c r="AI7" i="15"/>
  <c r="AA166" i="15"/>
  <c r="W332" i="15"/>
  <c r="Y332" i="15" s="1"/>
  <c r="Z332" i="15" s="1"/>
  <c r="O144" i="15"/>
  <c r="AY308" i="15"/>
  <c r="AZ308" i="15" s="1"/>
  <c r="AQ112" i="15"/>
  <c r="AM278" i="15"/>
  <c r="AE89" i="15"/>
  <c r="AF89" i="15" s="1"/>
  <c r="AA247" i="15"/>
  <c r="AB247" i="15" s="1"/>
  <c r="S67" i="15"/>
  <c r="O225" i="15"/>
  <c r="Q225" i="15" s="1"/>
  <c r="R225" i="15" s="1"/>
  <c r="AU43" i="15"/>
  <c r="AQ201" i="15"/>
  <c r="AS201" i="15" s="1"/>
  <c r="AT201" i="15" s="1"/>
  <c r="AI21" i="15"/>
  <c r="AE186" i="15"/>
  <c r="AG186" i="15" s="1"/>
  <c r="AH186" i="15" s="1"/>
  <c r="AA344" i="15"/>
  <c r="AB344" i="15" s="1"/>
  <c r="S164" i="15"/>
  <c r="U164" i="15" s="1"/>
  <c r="V164" i="15" s="1"/>
  <c r="O330" i="15"/>
  <c r="AU148" i="15"/>
  <c r="AW148" i="15" s="1"/>
  <c r="AX148" i="15" s="1"/>
  <c r="AQ306" i="15"/>
  <c r="AI118" i="15"/>
  <c r="AK118" i="15" s="1"/>
  <c r="AL118" i="15" s="1"/>
  <c r="AE283" i="15"/>
  <c r="AG283" i="15" s="1"/>
  <c r="AH283" i="15" s="1"/>
  <c r="W87" i="15"/>
  <c r="Y87" i="15" s="1"/>
  <c r="Z87" i="15" s="1"/>
  <c r="S253" i="15"/>
  <c r="T253" i="15" s="1"/>
  <c r="AY79" i="15"/>
  <c r="AU245" i="15"/>
  <c r="AM57" i="15"/>
  <c r="AO57" i="15" s="1"/>
  <c r="AP57" i="15" s="1"/>
  <c r="AI223" i="15"/>
  <c r="AJ223" i="15" s="1"/>
  <c r="AA42" i="15"/>
  <c r="AC42" i="15" s="1"/>
  <c r="AD42" i="15" s="1"/>
  <c r="W200" i="15"/>
  <c r="Y200" i="15" s="1"/>
  <c r="Z200" i="15" s="1"/>
  <c r="O20" i="15"/>
  <c r="Q20" i="15" s="1"/>
  <c r="R20" i="15" s="1"/>
  <c r="AY184" i="15"/>
  <c r="AU350" i="15"/>
  <c r="AW350" i="15" s="1"/>
  <c r="AX350" i="15" s="1"/>
  <c r="AM162" i="15"/>
  <c r="AI320" i="15"/>
  <c r="AJ320" i="15" s="1"/>
  <c r="AA139" i="15"/>
  <c r="W297" i="15"/>
  <c r="Y297" i="15" s="1"/>
  <c r="Z297" i="15" s="1"/>
  <c r="O173" i="15"/>
  <c r="Q173" i="15" s="1"/>
  <c r="R173" i="15" s="1"/>
  <c r="AY337" i="15"/>
  <c r="BA337" i="15" s="1"/>
  <c r="BB337" i="15" s="1"/>
  <c r="AQ157" i="15"/>
  <c r="AR157" i="15" s="1"/>
  <c r="AM323" i="15"/>
  <c r="AE126" i="15"/>
  <c r="AA292" i="15"/>
  <c r="AC292" i="15" s="1"/>
  <c r="AD292" i="15" s="1"/>
  <c r="S104" i="15"/>
  <c r="T104" i="15" s="1"/>
  <c r="O270" i="15"/>
  <c r="Q270" i="15" s="1"/>
  <c r="R270" i="15" s="1"/>
  <c r="AU80" i="15"/>
  <c r="AW80" i="15" s="1"/>
  <c r="AX80" i="15" s="1"/>
  <c r="AQ246" i="15"/>
  <c r="AS246" i="15" s="1"/>
  <c r="AT246" i="15" s="1"/>
  <c r="AI58" i="15"/>
  <c r="AJ58" i="15" s="1"/>
  <c r="AE223" i="15"/>
  <c r="W43" i="15"/>
  <c r="S201" i="15"/>
  <c r="U201" i="15" s="1"/>
  <c r="V201" i="15" s="1"/>
  <c r="AY27" i="15"/>
  <c r="AU185" i="15"/>
  <c r="AW185" i="15" s="1"/>
  <c r="AX185" i="15" s="1"/>
  <c r="AQ351" i="15"/>
  <c r="AR351" i="15" s="1"/>
  <c r="AI171" i="15"/>
  <c r="AJ171" i="15" s="1"/>
  <c r="AE328" i="15"/>
  <c r="AF328" i="15" s="1"/>
  <c r="W148" i="15"/>
  <c r="Y148" i="15" s="1"/>
  <c r="Z148" i="15" s="1"/>
  <c r="S314" i="15"/>
  <c r="AY124" i="15"/>
  <c r="BA124" i="15" s="1"/>
  <c r="BB124" i="15" s="1"/>
  <c r="AU282" i="15"/>
  <c r="AM94" i="15"/>
  <c r="AO94" i="15" s="1"/>
  <c r="AP94" i="15" s="1"/>
  <c r="AI260" i="15"/>
  <c r="AK260" i="15" s="1"/>
  <c r="AL260" i="15" s="1"/>
  <c r="AA63" i="15"/>
  <c r="AC63" i="15" s="1"/>
  <c r="AD63" i="15" s="1"/>
  <c r="W229" i="15"/>
  <c r="X229" i="15" s="1"/>
  <c r="O41" i="15"/>
  <c r="AY205" i="15"/>
  <c r="AQ17" i="15"/>
  <c r="AR17" i="15" s="1"/>
  <c r="AM183" i="15"/>
  <c r="AI349" i="15"/>
  <c r="AK349" i="15" s="1"/>
  <c r="AL349" i="15" s="1"/>
  <c r="AA160" i="15"/>
  <c r="W326" i="15"/>
  <c r="X326" i="15" s="1"/>
  <c r="O146" i="15"/>
  <c r="P146" i="15" s="1"/>
  <c r="AY310" i="15"/>
  <c r="AQ122" i="15"/>
  <c r="AM280" i="15"/>
  <c r="AN280" i="15" s="1"/>
  <c r="AE99" i="15"/>
  <c r="AA321" i="15"/>
  <c r="AC321" i="15" s="1"/>
  <c r="AD321" i="15" s="1"/>
  <c r="S133" i="15"/>
  <c r="O299" i="15"/>
  <c r="P299" i="15" s="1"/>
  <c r="AU125" i="15"/>
  <c r="AV125" i="15" s="1"/>
  <c r="AQ291" i="15"/>
  <c r="AR291" i="15" s="1"/>
  <c r="AI103" i="15"/>
  <c r="AE268" i="15"/>
  <c r="AF268" i="15" s="1"/>
  <c r="W80" i="15"/>
  <c r="S246" i="15"/>
  <c r="U246" i="15" s="1"/>
  <c r="V246" i="15" s="1"/>
  <c r="AY64" i="15"/>
  <c r="AU230" i="15"/>
  <c r="AM42" i="15"/>
  <c r="AN42" i="15" s="1"/>
  <c r="AI200" i="15"/>
  <c r="AA19" i="15"/>
  <c r="W177" i="15"/>
  <c r="Y177" i="15" s="1"/>
  <c r="Z177" i="15" s="1"/>
  <c r="S335" i="15"/>
  <c r="AY153" i="15"/>
  <c r="BA153" i="15" s="1"/>
  <c r="BB153" i="15" s="1"/>
  <c r="AU319" i="15"/>
  <c r="AM139" i="15"/>
  <c r="AN139" i="15" s="1"/>
  <c r="AI297" i="15"/>
  <c r="AJ297" i="15" s="1"/>
  <c r="AA108" i="15"/>
  <c r="W274" i="15"/>
  <c r="O86" i="15"/>
  <c r="P86" i="15" s="1"/>
  <c r="AY250" i="15"/>
  <c r="AQ62" i="15"/>
  <c r="AR62" i="15" s="1"/>
  <c r="AM228" i="15"/>
  <c r="AE103" i="15"/>
  <c r="AG103" i="15" s="1"/>
  <c r="AH103" i="15" s="1"/>
  <c r="AA269" i="15"/>
  <c r="AB269" i="15" s="1"/>
  <c r="S81" i="15"/>
  <c r="T81" i="15" s="1"/>
  <c r="O239" i="15"/>
  <c r="AU65" i="15"/>
  <c r="AW65" i="15" s="1"/>
  <c r="AX65" i="15" s="1"/>
  <c r="AQ231" i="15"/>
  <c r="AI51" i="15"/>
  <c r="AJ51" i="15" s="1"/>
  <c r="AE208" i="15"/>
  <c r="AF208" i="15" s="1"/>
  <c r="W28" i="15"/>
  <c r="Y28" i="15" s="1"/>
  <c r="Z28" i="15" s="1"/>
  <c r="S194" i="15"/>
  <c r="T194" i="15" s="1"/>
  <c r="O352" i="15"/>
  <c r="AU162" i="15"/>
  <c r="AQ320" i="15"/>
  <c r="AR320" i="15" s="1"/>
  <c r="AI140" i="15"/>
  <c r="AE297" i="15"/>
  <c r="AF297" i="15" s="1"/>
  <c r="W173" i="15"/>
  <c r="X173" i="15" s="1"/>
  <c r="S339" i="15"/>
  <c r="AY149" i="15"/>
  <c r="AZ149" i="15" s="1"/>
  <c r="AU315" i="15"/>
  <c r="AM127" i="15"/>
  <c r="AI293" i="15"/>
  <c r="AK293" i="15" s="1"/>
  <c r="AL293" i="15" s="1"/>
  <c r="AA104" i="15"/>
  <c r="W270" i="15"/>
  <c r="X270" i="15" s="1"/>
  <c r="O90" i="15"/>
  <c r="AY254" i="15"/>
  <c r="AQ130" i="15"/>
  <c r="AR130" i="15" s="1"/>
  <c r="AM288" i="15"/>
  <c r="AO288" i="15" s="1"/>
  <c r="AP288" i="15" s="1"/>
  <c r="AE107" i="15"/>
  <c r="AA265" i="15"/>
  <c r="AC265" i="15" s="1"/>
  <c r="AD265" i="15" s="1"/>
  <c r="S77" i="15"/>
  <c r="T77" i="15" s="1"/>
  <c r="O243" i="15"/>
  <c r="P243" i="15" s="1"/>
  <c r="AU69" i="15"/>
  <c r="AQ235" i="15"/>
  <c r="AI47" i="15"/>
  <c r="AJ47" i="15" s="1"/>
  <c r="AE212" i="15"/>
  <c r="W24" i="15"/>
  <c r="S190" i="15"/>
  <c r="U190" i="15" s="1"/>
  <c r="V190" i="15" s="1"/>
  <c r="AY8" i="15"/>
  <c r="AU174" i="15"/>
  <c r="AV174" i="15" s="1"/>
  <c r="AQ340" i="15"/>
  <c r="AI144" i="15"/>
  <c r="AE309" i="15"/>
  <c r="AF309" i="15" s="1"/>
  <c r="W121" i="15"/>
  <c r="X121" i="15" s="1"/>
  <c r="S279" i="15"/>
  <c r="AY97" i="15"/>
  <c r="BA97" i="15" s="1"/>
  <c r="BB97" i="15" s="1"/>
  <c r="AU263" i="15"/>
  <c r="AM83" i="15"/>
  <c r="AN83" i="15" s="1"/>
  <c r="AI241" i="15"/>
  <c r="AA52" i="15"/>
  <c r="AB52" i="15" s="1"/>
  <c r="W218" i="15"/>
  <c r="X218" i="15" s="1"/>
  <c r="O30" i="15"/>
  <c r="AY194" i="15"/>
  <c r="AU352" i="15"/>
  <c r="AV352" i="15" s="1"/>
  <c r="AM172" i="15"/>
  <c r="AI330" i="15"/>
  <c r="AJ330" i="15" s="1"/>
  <c r="AA149" i="15"/>
  <c r="W315" i="15"/>
  <c r="X315" i="15" s="1"/>
  <c r="O119" i="15"/>
  <c r="AY299" i="15"/>
  <c r="AQ111" i="15"/>
  <c r="AM277" i="15"/>
  <c r="AN277" i="15" s="1"/>
  <c r="AE88" i="15"/>
  <c r="AA254" i="15"/>
  <c r="AB254" i="15" s="1"/>
  <c r="S74" i="15"/>
  <c r="O232" i="15"/>
  <c r="AU42" i="15"/>
  <c r="AQ200" i="15"/>
  <c r="AS200" i="15" s="1"/>
  <c r="AT200" i="15" s="1"/>
  <c r="AI20" i="15"/>
  <c r="AE177" i="15"/>
  <c r="AF177" i="15" s="1"/>
  <c r="AA335" i="15"/>
  <c r="S155" i="15"/>
  <c r="U155" i="15" s="1"/>
  <c r="V155" i="15" s="1"/>
  <c r="O313" i="15"/>
  <c r="P313" i="15" s="1"/>
  <c r="AU131" i="15"/>
  <c r="AU89" i="15"/>
  <c r="AQ255" i="15"/>
  <c r="AS255" i="15" s="1"/>
  <c r="AT255" i="15" s="1"/>
  <c r="AI75" i="15"/>
  <c r="AE232" i="15"/>
  <c r="AF232" i="15" s="1"/>
  <c r="W52" i="15"/>
  <c r="S218" i="15"/>
  <c r="U218" i="15" s="1"/>
  <c r="V218" i="15" s="1"/>
  <c r="AY28" i="15"/>
  <c r="BA28" i="15" s="1"/>
  <c r="BB28" i="15" s="1"/>
  <c r="AU186" i="15"/>
  <c r="AQ344" i="15"/>
  <c r="AI164" i="15"/>
  <c r="AK164" i="15" s="1"/>
  <c r="AL164" i="15" s="1"/>
  <c r="AA31" i="15"/>
  <c r="W197" i="15"/>
  <c r="Y197" i="15" s="1"/>
  <c r="Z197" i="15" s="1"/>
  <c r="O9" i="15"/>
  <c r="AY173" i="15"/>
  <c r="AZ173" i="15" s="1"/>
  <c r="AU339" i="15"/>
  <c r="AW339" i="15" s="1"/>
  <c r="AX339" i="15" s="1"/>
  <c r="AM151" i="15"/>
  <c r="AI317" i="15"/>
  <c r="AJ317" i="15" s="1"/>
  <c r="AA128" i="15"/>
  <c r="AC128" i="15" s="1"/>
  <c r="AD128" i="15" s="1"/>
  <c r="W294" i="15"/>
  <c r="O114" i="15"/>
  <c r="P114" i="15" s="1"/>
  <c r="AY278" i="15"/>
  <c r="AZ278" i="15" s="1"/>
  <c r="AQ90" i="15"/>
  <c r="AS90" i="15" s="1"/>
  <c r="AT90" i="15" s="1"/>
  <c r="AM248" i="15"/>
  <c r="AO248" i="15" s="1"/>
  <c r="AP248" i="15" s="1"/>
  <c r="AE67" i="15"/>
  <c r="AA225" i="15"/>
  <c r="S37" i="15"/>
  <c r="U37" i="15" s="1"/>
  <c r="V37" i="15" s="1"/>
  <c r="O203" i="15"/>
  <c r="AU29" i="15"/>
  <c r="AW29" i="15" s="1"/>
  <c r="AX29" i="15" s="1"/>
  <c r="AQ195" i="15"/>
  <c r="AM353" i="15"/>
  <c r="AN353" i="15" s="1"/>
  <c r="AE172" i="15"/>
  <c r="AA338" i="15"/>
  <c r="S150" i="15"/>
  <c r="O316" i="15"/>
  <c r="Q316" i="15" s="1"/>
  <c r="R316" i="15" s="1"/>
  <c r="AU134" i="15"/>
  <c r="AQ300" i="15"/>
  <c r="AS300" i="15" s="1"/>
  <c r="AT300" i="15" s="1"/>
  <c r="AI104" i="15"/>
  <c r="AJ104" i="15" s="1"/>
  <c r="AE269" i="15"/>
  <c r="AG269" i="15" s="1"/>
  <c r="AH269" i="15" s="1"/>
  <c r="W81" i="15"/>
  <c r="S239" i="15"/>
  <c r="AY57" i="15"/>
  <c r="AU223" i="15"/>
  <c r="AW223" i="15" s="1"/>
  <c r="AX223" i="15" s="1"/>
  <c r="AM43" i="15"/>
  <c r="AI201" i="15"/>
  <c r="AJ201" i="15" s="1"/>
  <c r="AA12" i="15"/>
  <c r="W178" i="15"/>
  <c r="X178" i="15" s="1"/>
  <c r="S336" i="15"/>
  <c r="AY154" i="15"/>
  <c r="BA154" i="15" s="1"/>
  <c r="BB154" i="15" s="1"/>
  <c r="AU312" i="15"/>
  <c r="AV312" i="15" s="1"/>
  <c r="AM132" i="15"/>
  <c r="AO132" i="15" s="1"/>
  <c r="AP132" i="15" s="1"/>
  <c r="AI290" i="15"/>
  <c r="AA109" i="15"/>
  <c r="AC109" i="15" s="1"/>
  <c r="AD109" i="15" s="1"/>
  <c r="W275" i="15"/>
  <c r="O79" i="15"/>
  <c r="Q79" i="15" s="1"/>
  <c r="R79" i="15" s="1"/>
  <c r="AY259" i="15"/>
  <c r="AQ71" i="15"/>
  <c r="AR71" i="15" s="1"/>
  <c r="AM237" i="15"/>
  <c r="AE48" i="15"/>
  <c r="AG48" i="15" s="1"/>
  <c r="AH48" i="15" s="1"/>
  <c r="AA214" i="15"/>
  <c r="S34" i="15"/>
  <c r="T34" i="15" s="1"/>
  <c r="O192" i="15"/>
  <c r="Q192" i="15" s="1"/>
  <c r="R192" i="15" s="1"/>
  <c r="AU66" i="15"/>
  <c r="AV66" i="15" s="1"/>
  <c r="AQ224" i="15"/>
  <c r="AI44" i="15"/>
  <c r="AE201" i="15"/>
  <c r="W13" i="15"/>
  <c r="Y13" i="15" s="1"/>
  <c r="Z13" i="15" s="1"/>
  <c r="S179" i="15"/>
  <c r="O337" i="15"/>
  <c r="Q337" i="15" s="1"/>
  <c r="R337" i="15" s="1"/>
  <c r="AU155" i="15"/>
  <c r="AQ313" i="15"/>
  <c r="AS313" i="15" s="1"/>
  <c r="AT313" i="15" s="1"/>
  <c r="AI133" i="15"/>
  <c r="AE298" i="15"/>
  <c r="W110" i="15"/>
  <c r="S276" i="15"/>
  <c r="U276" i="15" s="1"/>
  <c r="V276" i="15" s="1"/>
  <c r="AY94" i="15"/>
  <c r="AU260" i="15"/>
  <c r="AV260" i="15" s="1"/>
  <c r="AM64" i="15"/>
  <c r="AI230" i="15"/>
  <c r="AJ230" i="15" s="1"/>
  <c r="AA41" i="15"/>
  <c r="W263" i="15"/>
  <c r="O83" i="15"/>
  <c r="P83" i="15" s="1"/>
  <c r="AY255" i="15"/>
  <c r="BA255" i="15" s="1"/>
  <c r="BB255" i="15" s="1"/>
  <c r="AQ75" i="15"/>
  <c r="AM233" i="15"/>
  <c r="AO233" i="15" s="1"/>
  <c r="AP233" i="15" s="1"/>
  <c r="AE52" i="15"/>
  <c r="AA218" i="15"/>
  <c r="AC218" i="15" s="1"/>
  <c r="AD218" i="15" s="1"/>
  <c r="S30" i="15"/>
  <c r="O196" i="15"/>
  <c r="AU14" i="15"/>
  <c r="AQ180" i="15"/>
  <c r="AS180" i="15" s="1"/>
  <c r="AT180" i="15" s="1"/>
  <c r="AM338" i="15"/>
  <c r="AE149" i="15"/>
  <c r="AG149" i="15" s="1"/>
  <c r="AH149" i="15" s="1"/>
  <c r="AA315" i="15"/>
  <c r="S119" i="15"/>
  <c r="U119" i="15" s="1"/>
  <c r="V119" i="15" s="1"/>
  <c r="O285" i="15"/>
  <c r="P285" i="15" s="1"/>
  <c r="AU103" i="15"/>
  <c r="AW103" i="15" s="1"/>
  <c r="AX103" i="15" s="1"/>
  <c r="AQ269" i="15"/>
  <c r="AI81" i="15"/>
  <c r="AK81" i="15" s="1"/>
  <c r="AL81" i="15" s="1"/>
  <c r="AE238" i="15"/>
  <c r="W58" i="15"/>
  <c r="Y58" i="15" s="1"/>
  <c r="Z58" i="15" s="1"/>
  <c r="S216" i="15"/>
  <c r="AY34" i="15"/>
  <c r="BA34" i="15" s="1"/>
  <c r="BB34" i="15" s="1"/>
  <c r="AU192" i="15"/>
  <c r="AW192" i="15" s="1"/>
  <c r="AX192" i="15" s="1"/>
  <c r="AM12" i="15"/>
  <c r="AN12" i="15" s="1"/>
  <c r="AI170" i="15"/>
  <c r="AE335" i="15"/>
  <c r="AG335" i="15" s="1"/>
  <c r="AH335" i="15" s="1"/>
  <c r="W155" i="15"/>
  <c r="S313" i="15"/>
  <c r="U313" i="15" s="1"/>
  <c r="V313" i="15" s="1"/>
  <c r="AY75" i="15"/>
  <c r="AU233" i="15"/>
  <c r="AW233" i="15" s="1"/>
  <c r="AX233" i="15" s="1"/>
  <c r="AM53" i="15"/>
  <c r="AO53" i="15" s="1"/>
  <c r="AP53" i="15" s="1"/>
  <c r="AI219" i="15"/>
  <c r="AJ219" i="15" s="1"/>
  <c r="AA30" i="15"/>
  <c r="AB30" i="15" s="1"/>
  <c r="W196" i="15"/>
  <c r="Y196" i="15" s="1"/>
  <c r="Z196" i="15" s="1"/>
  <c r="O8" i="15"/>
  <c r="AY172" i="15"/>
  <c r="BA172" i="15" s="1"/>
  <c r="BB172" i="15" s="1"/>
  <c r="AU330" i="15"/>
  <c r="AM142" i="15"/>
  <c r="AO142" i="15" s="1"/>
  <c r="AP142" i="15" s="1"/>
  <c r="AI308" i="15"/>
  <c r="AA111" i="15"/>
  <c r="W277" i="15"/>
  <c r="O89" i="15"/>
  <c r="Q89" i="15" s="1"/>
  <c r="R89" i="15" s="1"/>
  <c r="AY253" i="15"/>
  <c r="AQ65" i="15"/>
  <c r="AS65" i="15" s="1"/>
  <c r="AT65" i="15" s="1"/>
  <c r="AM231" i="15"/>
  <c r="AN231" i="15" s="1"/>
  <c r="AE50" i="15"/>
  <c r="AG50" i="15" s="1"/>
  <c r="AH50" i="15" s="1"/>
  <c r="AA208" i="15"/>
  <c r="AC208" i="15" s="1"/>
  <c r="AD208" i="15" s="1"/>
  <c r="S28" i="15"/>
  <c r="O194" i="15"/>
  <c r="AU12" i="15"/>
  <c r="AW12" i="15" s="1"/>
  <c r="AX12" i="15" s="1"/>
  <c r="AQ170" i="15"/>
  <c r="AM328" i="15"/>
  <c r="AN328" i="15" s="1"/>
  <c r="AE147" i="15"/>
  <c r="AA305" i="15"/>
  <c r="AC305" i="15" s="1"/>
  <c r="AD305" i="15" s="1"/>
  <c r="S117" i="15"/>
  <c r="T117" i="15" s="1"/>
  <c r="O283" i="15"/>
  <c r="AU109" i="15"/>
  <c r="AQ275" i="15"/>
  <c r="AS275" i="15" s="1"/>
  <c r="AT275" i="15" s="1"/>
  <c r="AI87" i="15"/>
  <c r="AE252" i="15"/>
  <c r="AG252" i="15" s="1"/>
  <c r="AH252" i="15" s="1"/>
  <c r="W64" i="15"/>
  <c r="S230" i="15"/>
  <c r="U230" i="15" s="1"/>
  <c r="V230" i="15" s="1"/>
  <c r="AY48" i="15"/>
  <c r="AU214" i="15"/>
  <c r="AM26" i="15"/>
  <c r="AN26" i="15" s="1"/>
  <c r="AI184" i="15"/>
  <c r="AK184" i="15" s="1"/>
  <c r="AL184" i="15" s="1"/>
  <c r="AE349" i="15"/>
  <c r="W161" i="15"/>
  <c r="Y161" i="15" s="1"/>
  <c r="Z161" i="15" s="1"/>
  <c r="S319" i="15"/>
  <c r="T319" i="15" s="1"/>
  <c r="AY137" i="15"/>
  <c r="BA137" i="15" s="1"/>
  <c r="BB137" i="15" s="1"/>
  <c r="AU303" i="15"/>
  <c r="AW303" i="15" s="1"/>
  <c r="AX303" i="15" s="1"/>
  <c r="AM123" i="15"/>
  <c r="AI281" i="15"/>
  <c r="AA92" i="15"/>
  <c r="AC92" i="15" s="1"/>
  <c r="AD92" i="15" s="1"/>
  <c r="W258" i="15"/>
  <c r="O70" i="15"/>
  <c r="P70" i="15" s="1"/>
  <c r="AY234" i="15"/>
  <c r="AQ46" i="15"/>
  <c r="AS46" i="15" s="1"/>
  <c r="AT46" i="15" s="1"/>
  <c r="AM212" i="15"/>
  <c r="AN212" i="15" s="1"/>
  <c r="AE23" i="15"/>
  <c r="AA189" i="15"/>
  <c r="W7" i="15"/>
  <c r="Y7" i="15" s="1"/>
  <c r="Z7" i="15" s="1"/>
  <c r="O159" i="15"/>
  <c r="AY275" i="15"/>
  <c r="BA275" i="15" s="1"/>
  <c r="BB275" i="15" s="1"/>
  <c r="AQ87" i="15"/>
  <c r="AM253" i="15"/>
  <c r="AO253" i="15" s="1"/>
  <c r="AP253" i="15" s="1"/>
  <c r="AE64" i="15"/>
  <c r="AF64" i="15" s="1"/>
  <c r="AA230" i="15"/>
  <c r="AB230" i="15" s="1"/>
  <c r="S50" i="15"/>
  <c r="O208" i="15"/>
  <c r="Q208" i="15" s="1"/>
  <c r="R208" i="15" s="1"/>
  <c r="AU18" i="15"/>
  <c r="AQ176" i="15"/>
  <c r="AS176" i="15" s="1"/>
  <c r="AT176" i="15" s="1"/>
  <c r="AM342" i="15"/>
  <c r="AE153" i="15"/>
  <c r="AG153" i="15" s="1"/>
  <c r="AH153" i="15" s="1"/>
  <c r="AA311" i="15"/>
  <c r="S131" i="15"/>
  <c r="U131" i="15" s="1"/>
  <c r="V131" i="15" s="1"/>
  <c r="O289" i="15"/>
  <c r="AU107" i="15"/>
  <c r="AW107" i="15" s="1"/>
  <c r="AX107" i="15" s="1"/>
  <c r="AQ265" i="15"/>
  <c r="AI85" i="15"/>
  <c r="AK85" i="15" s="1"/>
  <c r="AL85" i="15" s="1"/>
  <c r="AE250" i="15"/>
  <c r="W62" i="15"/>
  <c r="Y62" i="15" s="1"/>
  <c r="Z62" i="15" s="1"/>
  <c r="S228" i="15"/>
  <c r="U228" i="15" s="1"/>
  <c r="V228" i="15" s="1"/>
  <c r="AY46" i="15"/>
  <c r="AZ46" i="15" s="1"/>
  <c r="AU212" i="15"/>
  <c r="AM16" i="15"/>
  <c r="AI182" i="15"/>
  <c r="AE347" i="15"/>
  <c r="AF347" i="15" s="1"/>
  <c r="W151" i="15"/>
  <c r="S317" i="15"/>
  <c r="U317" i="15" s="1"/>
  <c r="V317" i="15" s="1"/>
  <c r="AY143" i="15"/>
  <c r="AZ143" i="15" s="1"/>
  <c r="AU309" i="15"/>
  <c r="AM121" i="15"/>
  <c r="AI287" i="15"/>
  <c r="AJ287" i="15" s="1"/>
  <c r="AA106" i="15"/>
  <c r="W264" i="15"/>
  <c r="Y264" i="15" s="1"/>
  <c r="Z264" i="15" s="1"/>
  <c r="O84" i="15"/>
  <c r="AY248" i="15"/>
  <c r="BA248" i="15" s="1"/>
  <c r="BB248" i="15" s="1"/>
  <c r="AQ68" i="15"/>
  <c r="AR68" i="15" s="1"/>
  <c r="AM226" i="15"/>
  <c r="AE37" i="15"/>
  <c r="AF37" i="15" s="1"/>
  <c r="AA203" i="15"/>
  <c r="S71" i="15"/>
  <c r="O237" i="15"/>
  <c r="Q237" i="15" s="1"/>
  <c r="R237" i="15" s="1"/>
  <c r="AU55" i="15"/>
  <c r="AQ221" i="15"/>
  <c r="AR221" i="15" s="1"/>
  <c r="AI33" i="15"/>
  <c r="AK33" i="15" s="1"/>
  <c r="AL33" i="15" s="1"/>
  <c r="AE190" i="15"/>
  <c r="W10" i="15"/>
  <c r="S168" i="15"/>
  <c r="T168" i="15" s="1"/>
  <c r="O334" i="15"/>
  <c r="AU144" i="15"/>
  <c r="AW144" i="15" s="1"/>
  <c r="AX144" i="15" s="1"/>
  <c r="AQ310" i="15"/>
  <c r="AI122" i="15"/>
  <c r="AK122" i="15" s="1"/>
  <c r="AL122" i="15" s="1"/>
  <c r="AE287" i="15"/>
  <c r="AF287" i="15" s="1"/>
  <c r="W107" i="15"/>
  <c r="S265" i="15"/>
  <c r="AY91" i="15"/>
  <c r="AU249" i="15"/>
  <c r="AM69" i="15"/>
  <c r="AN69" i="15" s="1"/>
  <c r="AI235" i="15"/>
  <c r="AA46" i="15"/>
  <c r="AC46" i="15" s="1"/>
  <c r="AD46" i="15" s="1"/>
  <c r="W212" i="15"/>
  <c r="X212" i="15" s="1"/>
  <c r="O24" i="15"/>
  <c r="AY188" i="15"/>
  <c r="BA188" i="15" s="1"/>
  <c r="BB188" i="15" s="1"/>
  <c r="AU346" i="15"/>
  <c r="AV346" i="15" s="1"/>
  <c r="AM158" i="15"/>
  <c r="AI324" i="15"/>
  <c r="AK324" i="15" s="1"/>
  <c r="AL324" i="15" s="1"/>
  <c r="AA127" i="15"/>
  <c r="W293" i="15"/>
  <c r="X293" i="15" s="1"/>
  <c r="O105" i="15"/>
  <c r="AY269" i="15"/>
  <c r="AZ269" i="15" s="1"/>
  <c r="AQ81" i="15"/>
  <c r="AM247" i="15"/>
  <c r="AO247" i="15" s="1"/>
  <c r="AP247" i="15" s="1"/>
  <c r="AE66" i="15"/>
  <c r="AA224" i="15"/>
  <c r="AC224" i="15" s="1"/>
  <c r="AD224" i="15" s="1"/>
  <c r="S44" i="15"/>
  <c r="O210" i="15"/>
  <c r="P210" i="15" s="1"/>
  <c r="AU28" i="15"/>
  <c r="AW28" i="15" s="1"/>
  <c r="AX28" i="15" s="1"/>
  <c r="AQ186" i="15"/>
  <c r="AS186" i="15" s="1"/>
  <c r="AT186" i="15" s="1"/>
  <c r="AM344" i="15"/>
  <c r="AE163" i="15"/>
  <c r="AG163" i="15" s="1"/>
  <c r="AH163" i="15" s="1"/>
  <c r="W31" i="15"/>
  <c r="S197" i="15"/>
  <c r="U197" i="15" s="1"/>
  <c r="V197" i="15" s="1"/>
  <c r="AY23" i="15"/>
  <c r="AZ23" i="15" s="1"/>
  <c r="AU189" i="15"/>
  <c r="AV189" i="15" s="1"/>
  <c r="AQ7" i="15"/>
  <c r="AS7" i="15" s="1"/>
  <c r="AT7" i="15" s="1"/>
  <c r="AI167" i="15"/>
  <c r="AE332" i="15"/>
  <c r="AG332" i="15" s="1"/>
  <c r="AH332" i="15" s="1"/>
  <c r="W144" i="15"/>
  <c r="S310" i="15"/>
  <c r="AY128" i="15"/>
  <c r="BA128" i="15" s="1"/>
  <c r="BB128" i="15" s="1"/>
  <c r="AU294" i="15"/>
  <c r="AM106" i="15"/>
  <c r="AO106" i="15" s="1"/>
  <c r="AP106" i="15" s="1"/>
  <c r="AI264" i="15"/>
  <c r="AA83" i="15"/>
  <c r="W241" i="15"/>
  <c r="O53" i="15"/>
  <c r="AY217" i="15"/>
  <c r="AQ37" i="15"/>
  <c r="AS37" i="15" s="1"/>
  <c r="AT37" i="15" s="1"/>
  <c r="AM203" i="15"/>
  <c r="AE7" i="15"/>
  <c r="AG7" i="15" s="1"/>
  <c r="AH7" i="15" s="1"/>
  <c r="AA172" i="15"/>
  <c r="AC172" i="15" s="1"/>
  <c r="AD172" i="15" s="1"/>
  <c r="W338" i="15"/>
  <c r="X338" i="15" s="1"/>
  <c r="O150" i="15"/>
  <c r="AY314" i="15"/>
  <c r="BA314" i="15" s="1"/>
  <c r="BB314" i="15" s="1"/>
  <c r="AQ126" i="15"/>
  <c r="AM292" i="15"/>
  <c r="AN292" i="15" s="1"/>
  <c r="AE167" i="15"/>
  <c r="AA333" i="15"/>
  <c r="AB333" i="15" s="1"/>
  <c r="S145" i="15"/>
  <c r="T145" i="15" s="1"/>
  <c r="O303" i="15"/>
  <c r="Q303" i="15" s="1"/>
  <c r="R303" i="15" s="1"/>
  <c r="AU129" i="15"/>
  <c r="AQ295" i="15"/>
  <c r="AR295" i="15" s="1"/>
  <c r="AI115" i="15"/>
  <c r="AE272" i="15"/>
  <c r="AG272" i="15" s="1"/>
  <c r="AH272" i="15" s="1"/>
  <c r="W92" i="15"/>
  <c r="S258" i="15"/>
  <c r="U258" i="15" s="1"/>
  <c r="V258" i="15" s="1"/>
  <c r="AY68" i="15"/>
  <c r="AU226" i="15"/>
  <c r="AM38" i="15"/>
  <c r="AI204" i="15"/>
  <c r="AA71" i="15"/>
  <c r="W237" i="15"/>
  <c r="Y237" i="15" s="1"/>
  <c r="Z237" i="15" s="1"/>
  <c r="O49" i="15"/>
  <c r="Q49" i="15" s="1"/>
  <c r="R49" i="15" s="1"/>
  <c r="AY213" i="15"/>
  <c r="BA213" i="15" s="1"/>
  <c r="BB213" i="15" s="1"/>
  <c r="AQ25" i="15"/>
  <c r="AM191" i="15"/>
  <c r="AO191" i="15" s="1"/>
  <c r="AP191" i="15" s="1"/>
  <c r="AE10" i="15"/>
  <c r="AA168" i="15"/>
  <c r="W334" i="15"/>
  <c r="O154" i="15"/>
  <c r="P154" i="15" s="1"/>
  <c r="AY318" i="15"/>
  <c r="AQ194" i="15"/>
  <c r="AR194" i="15" s="1"/>
  <c r="AM352" i="15"/>
  <c r="AE171" i="15"/>
  <c r="AF171" i="15" s="1"/>
  <c r="AA329" i="15"/>
  <c r="S141" i="15"/>
  <c r="U141" i="15" s="1"/>
  <c r="V141" i="15" s="1"/>
  <c r="O307" i="15"/>
  <c r="AU133" i="15"/>
  <c r="AV133" i="15" s="1"/>
  <c r="AQ299" i="15"/>
  <c r="AI111" i="15"/>
  <c r="AK111" i="15" s="1"/>
  <c r="AL111" i="15" s="1"/>
  <c r="AE276" i="15"/>
  <c r="AF276" i="15" s="1"/>
  <c r="W88" i="15"/>
  <c r="S254" i="15"/>
  <c r="T254" i="15" s="1"/>
  <c r="AY72" i="15"/>
  <c r="BA72" i="15" s="1"/>
  <c r="BB72" i="15" s="1"/>
  <c r="AU238" i="15"/>
  <c r="AM50" i="15"/>
  <c r="AO50" i="15" s="1"/>
  <c r="AP50" i="15" s="1"/>
  <c r="AI208" i="15"/>
  <c r="AA27" i="15"/>
  <c r="AB27" i="15" s="1"/>
  <c r="W185" i="15"/>
  <c r="Y185" i="15" s="1"/>
  <c r="Z185" i="15" s="1"/>
  <c r="S343" i="15"/>
  <c r="U343" i="15" s="1"/>
  <c r="V343" i="15" s="1"/>
  <c r="AY161" i="15"/>
  <c r="AU327" i="15"/>
  <c r="AW327" i="15" s="1"/>
  <c r="AX327" i="15" s="1"/>
  <c r="AM147" i="15"/>
  <c r="AI305" i="15"/>
  <c r="AK305" i="15" s="1"/>
  <c r="AL305" i="15" s="1"/>
  <c r="AA116" i="15"/>
  <c r="W282" i="15"/>
  <c r="Y282" i="15" s="1"/>
  <c r="Z282" i="15" s="1"/>
  <c r="O94" i="15"/>
  <c r="Q94" i="15" s="1"/>
  <c r="R94" i="15" s="1"/>
  <c r="AY258" i="15"/>
  <c r="AQ70" i="15"/>
  <c r="AM236" i="15"/>
  <c r="AE47" i="15"/>
  <c r="AA213" i="15"/>
  <c r="AC213" i="15" s="1"/>
  <c r="AD213" i="15" s="1"/>
  <c r="S25" i="15"/>
  <c r="U25" i="15" s="1"/>
  <c r="V25" i="15" s="1"/>
  <c r="O183" i="15"/>
  <c r="Q183" i="15" s="1"/>
  <c r="R183" i="15" s="1"/>
  <c r="AU9" i="15"/>
  <c r="AV9" i="15" s="1"/>
  <c r="AQ175" i="15"/>
  <c r="AM341" i="15"/>
  <c r="AO341" i="15" s="1"/>
  <c r="AP341" i="15" s="1"/>
  <c r="AE152" i="15"/>
  <c r="AG152" i="15" s="1"/>
  <c r="AH152" i="15" s="1"/>
  <c r="AA318" i="15"/>
  <c r="S138" i="15"/>
  <c r="U138" i="15" s="1"/>
  <c r="V138" i="15" s="1"/>
  <c r="O296" i="15"/>
  <c r="P296" i="15" s="1"/>
  <c r="AU106" i="15"/>
  <c r="AV106" i="15" s="1"/>
  <c r="AQ264" i="15"/>
  <c r="AI84" i="15"/>
  <c r="AE241" i="15"/>
  <c r="W53" i="15"/>
  <c r="X53" i="15" s="1"/>
  <c r="S219" i="15"/>
  <c r="T219" i="15" s="1"/>
  <c r="AY29" i="15"/>
  <c r="BA29" i="15" s="1"/>
  <c r="BB29" i="15" s="1"/>
  <c r="AU195" i="15"/>
  <c r="AU153" i="15"/>
  <c r="AW153" i="15" s="1"/>
  <c r="AX153" i="15" s="1"/>
  <c r="AQ319" i="15"/>
  <c r="AS319" i="15" s="1"/>
  <c r="AT319" i="15" s="1"/>
  <c r="AI139" i="15"/>
  <c r="AE296" i="15"/>
  <c r="W116" i="15"/>
  <c r="Y116" i="15" s="1"/>
  <c r="Z116" i="15" s="1"/>
  <c r="S282" i="15"/>
  <c r="AY92" i="15"/>
  <c r="AZ92" i="15" s="1"/>
  <c r="AU250" i="15"/>
  <c r="AM62" i="15"/>
  <c r="AO62" i="15" s="1"/>
  <c r="AP62" i="15" s="1"/>
  <c r="AI228" i="15"/>
  <c r="AK228" i="15" s="1"/>
  <c r="AL228" i="15" s="1"/>
  <c r="AA95" i="15"/>
  <c r="AC95" i="15" s="1"/>
  <c r="AD95" i="15" s="1"/>
  <c r="W261" i="15"/>
  <c r="O73" i="15"/>
  <c r="Q73" i="15" s="1"/>
  <c r="R73" i="15" s="1"/>
  <c r="AY237" i="15"/>
  <c r="AQ49" i="15"/>
  <c r="AS49" i="15" s="1"/>
  <c r="AT49" i="15" s="1"/>
  <c r="AM215" i="15"/>
  <c r="AE34" i="15"/>
  <c r="AG34" i="15" s="1"/>
  <c r="AH34" i="15" s="1"/>
  <c r="AA192" i="15"/>
  <c r="AC192" i="15" s="1"/>
  <c r="AD192" i="15" s="1"/>
  <c r="S12" i="15"/>
  <c r="O178" i="15"/>
  <c r="Q178" i="15" s="1"/>
  <c r="R178" i="15" s="1"/>
  <c r="AY342" i="15"/>
  <c r="AQ154" i="15"/>
  <c r="AM312" i="15"/>
  <c r="AN312" i="15" s="1"/>
  <c r="AE131" i="15"/>
  <c r="AA289" i="15"/>
  <c r="AC289" i="15" s="1"/>
  <c r="AD289" i="15" s="1"/>
  <c r="S101" i="15"/>
  <c r="T101" i="15" s="1"/>
  <c r="O267" i="15"/>
  <c r="Q267" i="15" s="1"/>
  <c r="R267" i="15" s="1"/>
  <c r="AU93" i="15"/>
  <c r="AQ259" i="15"/>
  <c r="AR259" i="15" s="1"/>
  <c r="AI71" i="15"/>
  <c r="AE236" i="15"/>
  <c r="AF236" i="15" s="1"/>
  <c r="W48" i="15"/>
  <c r="S214" i="15"/>
  <c r="U214" i="15" s="1"/>
  <c r="V214" i="15" s="1"/>
  <c r="AY32" i="15"/>
  <c r="AU198" i="15"/>
  <c r="AM10" i="15"/>
  <c r="AI168" i="15"/>
  <c r="AK168" i="15" s="1"/>
  <c r="AL168" i="15" s="1"/>
  <c r="AE333" i="15"/>
  <c r="W145" i="15"/>
  <c r="X145" i="15" s="1"/>
  <c r="S303" i="15"/>
  <c r="AY121" i="15"/>
  <c r="BA121" i="15" s="1"/>
  <c r="BB121" i="15" s="1"/>
  <c r="AU287" i="15"/>
  <c r="AW287" i="15" s="1"/>
  <c r="AX287" i="15" s="1"/>
  <c r="AM107" i="15"/>
  <c r="AO107" i="15" s="1"/>
  <c r="AP107" i="15" s="1"/>
  <c r="AI265" i="15"/>
  <c r="AA76" i="15"/>
  <c r="AB76" i="15" s="1"/>
  <c r="W242" i="15"/>
  <c r="O54" i="15"/>
  <c r="Q54" i="15" s="1"/>
  <c r="R54" i="15" s="1"/>
  <c r="AY218" i="15"/>
  <c r="AQ30" i="15"/>
  <c r="AS30" i="15" s="1"/>
  <c r="AT30" i="15" s="1"/>
  <c r="AM196" i="15"/>
  <c r="AI354" i="15"/>
  <c r="AK354" i="15" s="1"/>
  <c r="AL354" i="15" s="1"/>
  <c r="AA173" i="15"/>
  <c r="W339" i="15"/>
  <c r="O143" i="15"/>
  <c r="AY323" i="15"/>
  <c r="AZ323" i="15" s="1"/>
  <c r="AQ135" i="15"/>
  <c r="AM301" i="15"/>
  <c r="AN301" i="15" s="1"/>
  <c r="AE112" i="15"/>
  <c r="AF112" i="15" s="1"/>
  <c r="AA278" i="15"/>
  <c r="S98" i="15"/>
  <c r="O256" i="15"/>
  <c r="AU130" i="15"/>
  <c r="AQ288" i="15"/>
  <c r="AR288" i="15" s="1"/>
  <c r="AI108" i="15"/>
  <c r="AE265" i="15"/>
  <c r="AG265" i="15" s="1"/>
  <c r="AH265" i="15" s="1"/>
  <c r="W77" i="15"/>
  <c r="Y77" i="15" s="1"/>
  <c r="Z77" i="15" s="1"/>
  <c r="S243" i="15"/>
  <c r="U243" i="15" s="1"/>
  <c r="V243" i="15" s="1"/>
  <c r="AY53" i="15"/>
  <c r="AU219" i="15"/>
  <c r="AW219" i="15" s="1"/>
  <c r="AX219" i="15" s="1"/>
  <c r="AM31" i="15"/>
  <c r="AN31" i="15" s="1"/>
  <c r="AI197" i="15"/>
  <c r="AK197" i="15" s="1"/>
  <c r="AL197" i="15" s="1"/>
  <c r="AA8" i="15"/>
  <c r="W174" i="15"/>
  <c r="Y174" i="15" s="1"/>
  <c r="Z174" i="15" s="1"/>
  <c r="S340" i="15"/>
  <c r="U340" i="15" s="1"/>
  <c r="V340" i="15" s="1"/>
  <c r="AY158" i="15"/>
  <c r="AU324" i="15"/>
  <c r="AV324" i="15" s="1"/>
  <c r="AM128" i="15"/>
  <c r="AO128" i="15" s="1"/>
  <c r="AP128" i="15" s="1"/>
  <c r="AI294" i="15"/>
  <c r="AK294" i="15" s="1"/>
  <c r="AL294" i="15" s="1"/>
  <c r="AA105" i="15"/>
  <c r="AB105" i="15" s="1"/>
  <c r="W327" i="15"/>
  <c r="O147" i="15"/>
  <c r="Q147" i="15" s="1"/>
  <c r="R147" i="15" s="1"/>
  <c r="AY319" i="15"/>
  <c r="AZ319" i="15" s="1"/>
  <c r="AQ139" i="15"/>
  <c r="AM297" i="15"/>
  <c r="AE116" i="15"/>
  <c r="AA282" i="15"/>
  <c r="AC282" i="15" s="1"/>
  <c r="AD282" i="15" s="1"/>
  <c r="S94" i="15"/>
  <c r="T94" i="15" s="1"/>
  <c r="O260" i="15"/>
  <c r="AU78" i="15"/>
  <c r="AV78" i="15" s="1"/>
  <c r="AQ244" i="15"/>
  <c r="AI48" i="15"/>
  <c r="AE213" i="15"/>
  <c r="AG213" i="15" s="1"/>
  <c r="AH213" i="15" s="1"/>
  <c r="W25" i="15"/>
  <c r="X25" i="15" s="1"/>
  <c r="S183" i="15"/>
  <c r="U183" i="15" s="1"/>
  <c r="V183" i="15" s="1"/>
  <c r="O349" i="15"/>
  <c r="Q349" i="15" s="1"/>
  <c r="R349" i="15" s="1"/>
  <c r="AU167" i="15"/>
  <c r="AW167" i="15" s="1"/>
  <c r="AX167" i="15" s="1"/>
  <c r="AQ333" i="15"/>
  <c r="AS333" i="15" s="1"/>
  <c r="AT333" i="15" s="1"/>
  <c r="AI145" i="15"/>
  <c r="AJ145" i="15" s="1"/>
  <c r="AE302" i="15"/>
  <c r="W122" i="15"/>
  <c r="S280" i="15"/>
  <c r="T280" i="15" s="1"/>
  <c r="AY98" i="15"/>
  <c r="BA98" i="15" s="1"/>
  <c r="BB98" i="15" s="1"/>
  <c r="AU256" i="15"/>
  <c r="AW256" i="15" s="1"/>
  <c r="AX256" i="15" s="1"/>
  <c r="AM76" i="15"/>
  <c r="AI234" i="15"/>
  <c r="AK234" i="15" s="1"/>
  <c r="AL234" i="15" s="1"/>
  <c r="AA53" i="15"/>
  <c r="AC53" i="15" s="1"/>
  <c r="AD53" i="15" s="1"/>
  <c r="W219" i="15"/>
  <c r="Y219" i="15" s="1"/>
  <c r="Z219" i="15" s="1"/>
  <c r="O23" i="15"/>
  <c r="AY139" i="15"/>
  <c r="BA139" i="15" s="1"/>
  <c r="BB139" i="15" s="1"/>
  <c r="AU297" i="15"/>
  <c r="AW297" i="15" s="1"/>
  <c r="AX297" i="15" s="1"/>
  <c r="AM117" i="15"/>
  <c r="AO117" i="15" s="1"/>
  <c r="AP117" i="15" s="1"/>
  <c r="AI283" i="15"/>
  <c r="AA94" i="15"/>
  <c r="AC94" i="15" s="1"/>
  <c r="AD94" i="15" s="1"/>
  <c r="W260" i="15"/>
  <c r="Y260" i="15" s="1"/>
  <c r="Z260" i="15" s="1"/>
  <c r="O72" i="15"/>
  <c r="AY236" i="15"/>
  <c r="AQ40" i="15"/>
  <c r="AS40" i="15" s="1"/>
  <c r="AT40" i="15" s="1"/>
  <c r="AM206" i="15"/>
  <c r="AO206" i="15" s="1"/>
  <c r="AP206" i="15" s="1"/>
  <c r="AE17" i="15"/>
  <c r="AF17" i="15" s="1"/>
  <c r="AA175" i="15"/>
  <c r="W341" i="15"/>
  <c r="Y341" i="15" s="1"/>
  <c r="Z341" i="15" s="1"/>
  <c r="O153" i="15"/>
  <c r="Q153" i="15" s="1"/>
  <c r="R153" i="15" s="1"/>
  <c r="AY317" i="15"/>
  <c r="BA317" i="15" s="1"/>
  <c r="BB317" i="15" s="1"/>
  <c r="AQ129" i="15"/>
  <c r="AM295" i="15"/>
  <c r="AN295" i="15" s="1"/>
  <c r="AE114" i="15"/>
  <c r="AG114" i="15" s="1"/>
  <c r="AH114" i="15" s="1"/>
  <c r="AA272" i="15"/>
  <c r="AC272" i="15" s="1"/>
  <c r="AD272" i="15" s="1"/>
  <c r="S92" i="15"/>
  <c r="O258" i="15"/>
  <c r="Q258" i="15" s="1"/>
  <c r="R258" i="15" s="1"/>
  <c r="AU76" i="15"/>
  <c r="AV76" i="15" s="1"/>
  <c r="AQ234" i="15"/>
  <c r="AI46" i="15"/>
  <c r="AE211" i="15"/>
  <c r="W15" i="15"/>
  <c r="Y15" i="15" s="1"/>
  <c r="Z15" i="15" s="1"/>
  <c r="S181" i="15"/>
  <c r="T181" i="15" s="1"/>
  <c r="O347" i="15"/>
  <c r="Q347" i="15" s="1"/>
  <c r="R347" i="15" s="1"/>
  <c r="AU173" i="15"/>
  <c r="AW173" i="15" s="1"/>
  <c r="AX173" i="15" s="1"/>
  <c r="AQ339" i="15"/>
  <c r="AR339" i="15" s="1"/>
  <c r="AI151" i="15"/>
  <c r="AJ151" i="15" s="1"/>
  <c r="AE316" i="15"/>
  <c r="W128" i="15"/>
  <c r="Y128" i="15" s="1"/>
  <c r="Z128" i="15" s="1"/>
  <c r="S294" i="15"/>
  <c r="U294" i="15" s="1"/>
  <c r="V294" i="15" s="1"/>
  <c r="AY112" i="15"/>
  <c r="BA112" i="15" s="1"/>
  <c r="BB112" i="15" s="1"/>
  <c r="AU278" i="15"/>
  <c r="AV278" i="15" s="1"/>
  <c r="AM90" i="15"/>
  <c r="AN90" i="15" s="1"/>
  <c r="AI248" i="15"/>
  <c r="AK248" i="15" s="1"/>
  <c r="AL248" i="15" s="1"/>
  <c r="AA67" i="15"/>
  <c r="W225" i="15"/>
  <c r="O37" i="15"/>
  <c r="Q37" i="15" s="1"/>
  <c r="R37" i="15" s="1"/>
  <c r="AY201" i="15"/>
  <c r="BA201" i="15" s="1"/>
  <c r="BB201" i="15" s="1"/>
  <c r="AQ21" i="15"/>
  <c r="AR21" i="15" s="1"/>
  <c r="AM187" i="15"/>
  <c r="AI345" i="15"/>
  <c r="AJ345" i="15" s="1"/>
  <c r="AA156" i="15"/>
  <c r="AC156" i="15" s="1"/>
  <c r="AD156" i="15" s="1"/>
  <c r="W322" i="15"/>
  <c r="O134" i="15"/>
  <c r="AY298" i="15"/>
  <c r="AZ298" i="15" s="1"/>
  <c r="AQ110" i="15"/>
  <c r="AS110" i="15" s="1"/>
  <c r="AT110" i="15" s="1"/>
  <c r="AM276" i="15"/>
  <c r="AO276" i="15" s="1"/>
  <c r="AP276" i="15" s="1"/>
  <c r="AE87" i="15"/>
  <c r="AA253" i="15"/>
  <c r="AB253" i="15" s="1"/>
  <c r="S65" i="15"/>
  <c r="O223" i="15"/>
  <c r="AY339" i="15"/>
  <c r="AQ151" i="15"/>
  <c r="AM317" i="15"/>
  <c r="AO317" i="15" s="1"/>
  <c r="AP317" i="15" s="1"/>
  <c r="AE128" i="15"/>
  <c r="AG128" i="15" s="1"/>
  <c r="AH128" i="15" s="1"/>
  <c r="AA294" i="15"/>
  <c r="S114" i="15"/>
  <c r="U114" i="15" s="1"/>
  <c r="V114" i="15" s="1"/>
  <c r="O272" i="15"/>
  <c r="P272" i="15" s="1"/>
  <c r="AU82" i="15"/>
  <c r="AW82" i="15" s="1"/>
  <c r="AX82" i="15" s="1"/>
  <c r="AQ240" i="15"/>
  <c r="AI60" i="15"/>
  <c r="AK60" i="15" s="1"/>
  <c r="AL60" i="15" s="1"/>
  <c r="AE217" i="15"/>
  <c r="AG217" i="15" s="1"/>
  <c r="AH217" i="15" s="1"/>
  <c r="W29" i="15"/>
  <c r="Y29" i="15" s="1"/>
  <c r="Z29" i="15" s="1"/>
  <c r="S195" i="15"/>
  <c r="O353" i="15"/>
  <c r="P353" i="15" s="1"/>
  <c r="AU171" i="15"/>
  <c r="AQ329" i="15"/>
  <c r="AI149" i="15"/>
  <c r="AE314" i="15"/>
  <c r="AG314" i="15" s="1"/>
  <c r="AH314" i="15" s="1"/>
  <c r="W126" i="15"/>
  <c r="Y126" i="15" s="1"/>
  <c r="Z126" i="15" s="1"/>
  <c r="S292" i="15"/>
  <c r="T292" i="15" s="1"/>
  <c r="AY110" i="15"/>
  <c r="BA110" i="15" s="1"/>
  <c r="BB110" i="15" s="1"/>
  <c r="AU276" i="15"/>
  <c r="AV276" i="15" s="1"/>
  <c r="AM80" i="15"/>
  <c r="AN80" i="15" s="1"/>
  <c r="AI246" i="15"/>
  <c r="AK246" i="15" s="1"/>
  <c r="AL246" i="15" s="1"/>
  <c r="AA57" i="15"/>
  <c r="W215" i="15"/>
  <c r="X215" i="15" s="1"/>
  <c r="O35" i="15"/>
  <c r="Q35" i="15" s="1"/>
  <c r="R35" i="15" s="1"/>
  <c r="AY207" i="15"/>
  <c r="BA207" i="15" s="1"/>
  <c r="BB207" i="15" s="1"/>
  <c r="AQ27" i="15"/>
  <c r="AM185" i="15"/>
  <c r="AO185" i="15" s="1"/>
  <c r="AP185" i="15" s="1"/>
  <c r="AI351" i="15"/>
  <c r="AJ351" i="15" s="1"/>
  <c r="AA170" i="15"/>
  <c r="W328" i="15"/>
  <c r="X328" i="15" s="1"/>
  <c r="O148" i="15"/>
  <c r="P148" i="15" s="1"/>
  <c r="AY312" i="15"/>
  <c r="BA312" i="15" s="1"/>
  <c r="BB312" i="15" s="1"/>
  <c r="AQ132" i="15"/>
  <c r="AS132" i="15" s="1"/>
  <c r="AT132" i="15" s="1"/>
  <c r="AM290" i="15"/>
  <c r="AN290" i="15" s="1"/>
  <c r="AE101" i="15"/>
  <c r="AG101" i="15" s="1"/>
  <c r="AH101" i="15" s="1"/>
  <c r="AA267" i="15"/>
  <c r="AC267" i="15" s="1"/>
  <c r="AD267" i="15" s="1"/>
  <c r="S135" i="15"/>
  <c r="U135" i="15" s="1"/>
  <c r="V135" i="15" s="1"/>
  <c r="O301" i="15"/>
  <c r="AU119" i="15"/>
  <c r="AW119" i="15" s="1"/>
  <c r="AX119" i="15" s="1"/>
  <c r="AQ285" i="15"/>
  <c r="AS285" i="15" s="1"/>
  <c r="AT285" i="15" s="1"/>
  <c r="AI97" i="15"/>
  <c r="AK97" i="15" s="1"/>
  <c r="AL97" i="15" s="1"/>
  <c r="AE254" i="15"/>
  <c r="W74" i="15"/>
  <c r="Y74" i="15" s="1"/>
  <c r="Z74" i="15" s="1"/>
  <c r="S232" i="15"/>
  <c r="U232" i="15" s="1"/>
  <c r="V232" i="15" s="1"/>
  <c r="AY50" i="15"/>
  <c r="AU208" i="15"/>
  <c r="AW208" i="15" s="1"/>
  <c r="AX208" i="15" s="1"/>
  <c r="AM28" i="15"/>
  <c r="AO28" i="15" s="1"/>
  <c r="AP28" i="15" s="1"/>
  <c r="AI186" i="15"/>
  <c r="AK186" i="15" s="1"/>
  <c r="AL186" i="15" s="1"/>
  <c r="AE351" i="15"/>
  <c r="AF351" i="15" s="1"/>
  <c r="W171" i="15"/>
  <c r="S329" i="15"/>
  <c r="U329" i="15" s="1"/>
  <c r="V329" i="15" s="1"/>
  <c r="AY155" i="15"/>
  <c r="AZ155" i="15" s="1"/>
  <c r="AU313" i="15"/>
  <c r="AW313" i="15" s="1"/>
  <c r="AX313" i="15" s="1"/>
  <c r="AM133" i="15"/>
  <c r="AI299" i="15"/>
  <c r="AJ299" i="15" s="1"/>
  <c r="AA110" i="15"/>
  <c r="AC110" i="15" s="1"/>
  <c r="AD110" i="15" s="1"/>
  <c r="W276" i="15"/>
  <c r="Y276" i="15" s="1"/>
  <c r="Z276" i="15" s="1"/>
  <c r="O88" i="15"/>
  <c r="AY252" i="15"/>
  <c r="BA252" i="15" s="1"/>
  <c r="BB252" i="15" s="1"/>
  <c r="AQ56" i="15"/>
  <c r="AR56" i="15" s="1"/>
  <c r="AM222" i="15"/>
  <c r="AE33" i="15"/>
  <c r="AA191" i="15"/>
  <c r="AB191" i="15" s="1"/>
  <c r="S11" i="15"/>
  <c r="U11" i="15" s="1"/>
  <c r="V11" i="15" s="1"/>
  <c r="O169" i="15"/>
  <c r="Q169" i="15" s="1"/>
  <c r="R169" i="15" s="1"/>
  <c r="AY333" i="15"/>
  <c r="AQ145" i="15"/>
  <c r="AS145" i="15" s="1"/>
  <c r="AT145" i="15" s="1"/>
  <c r="AM311" i="15"/>
  <c r="AO311" i="15" s="1"/>
  <c r="AP311" i="15" s="1"/>
  <c r="AE130" i="15"/>
  <c r="AF130" i="15" s="1"/>
  <c r="AA288" i="15"/>
  <c r="S108" i="15"/>
  <c r="U108" i="15" s="1"/>
  <c r="V108" i="15" s="1"/>
  <c r="O274" i="15"/>
  <c r="Q274" i="15" s="1"/>
  <c r="R274" i="15" s="1"/>
  <c r="AU92" i="15"/>
  <c r="AW92" i="15" s="1"/>
  <c r="AX92" i="15" s="1"/>
  <c r="AQ250" i="15"/>
  <c r="AR250" i="15" s="1"/>
  <c r="AI62" i="15"/>
  <c r="AK62" i="15" s="1"/>
  <c r="AL62" i="15" s="1"/>
  <c r="AE227" i="15"/>
  <c r="AG227" i="15" s="1"/>
  <c r="AH227" i="15" s="1"/>
  <c r="W95" i="15"/>
  <c r="S261" i="15"/>
  <c r="AY87" i="15"/>
  <c r="BA87" i="15" s="1"/>
  <c r="BB87" i="15" s="1"/>
  <c r="AU253" i="15"/>
  <c r="AW253" i="15" s="1"/>
  <c r="AX253" i="15" s="1"/>
  <c r="AM65" i="15"/>
  <c r="AO65" i="15" s="1"/>
  <c r="AP65" i="15" s="1"/>
  <c r="AI231" i="15"/>
  <c r="AA50" i="15"/>
  <c r="AC50" i="15" s="1"/>
  <c r="AD50" i="15" s="1"/>
  <c r="W208" i="15"/>
  <c r="Y208" i="15" s="1"/>
  <c r="Z208" i="15" s="1"/>
  <c r="O28" i="15"/>
  <c r="Q28" i="15" s="1"/>
  <c r="R28" i="15" s="1"/>
  <c r="AY192" i="15"/>
  <c r="AQ12" i="15"/>
  <c r="AR12" i="15" s="1"/>
  <c r="AM170" i="15"/>
  <c r="AO170" i="15" s="1"/>
  <c r="AP170" i="15" s="1"/>
  <c r="AI328" i="15"/>
  <c r="AK328" i="15" s="1"/>
  <c r="AL328" i="15" s="1"/>
  <c r="AA147" i="15"/>
  <c r="W305" i="15"/>
  <c r="Y305" i="15" s="1"/>
  <c r="Z305" i="15" s="1"/>
  <c r="O117" i="15"/>
  <c r="P117" i="15" s="1"/>
  <c r="AY281" i="15"/>
  <c r="AQ101" i="15"/>
  <c r="AM267" i="15"/>
  <c r="AN267" i="15" s="1"/>
  <c r="AE70" i="15"/>
  <c r="AG70" i="15" s="1"/>
  <c r="AH70" i="15" s="1"/>
  <c r="AA236" i="15"/>
  <c r="AC236" i="15" s="1"/>
  <c r="AD236" i="15" s="1"/>
  <c r="S48" i="15"/>
  <c r="O214" i="15"/>
  <c r="P214" i="15" s="1"/>
  <c r="AU24" i="15"/>
  <c r="AW24" i="15" s="1"/>
  <c r="AX24" i="15" s="1"/>
  <c r="AQ190" i="15"/>
  <c r="AI66" i="15"/>
  <c r="AE231" i="15"/>
  <c r="AG231" i="15" s="1"/>
  <c r="AH231" i="15" s="1"/>
  <c r="W51" i="15"/>
  <c r="Y51" i="15" s="1"/>
  <c r="Z51" i="15" s="1"/>
  <c r="S209" i="15"/>
  <c r="T209" i="15" s="1"/>
  <c r="AY35" i="15"/>
  <c r="AU193" i="15"/>
  <c r="AW193" i="15" s="1"/>
  <c r="AX193" i="15" s="1"/>
  <c r="AM13" i="15"/>
  <c r="AI179" i="15"/>
  <c r="AE336" i="15"/>
  <c r="W156" i="15"/>
  <c r="Y156" i="15" s="1"/>
  <c r="Z156" i="15" s="1"/>
  <c r="S322" i="15"/>
  <c r="U322" i="15" s="1"/>
  <c r="V322" i="15" s="1"/>
  <c r="AY132" i="15"/>
  <c r="AZ132" i="15" s="1"/>
  <c r="AU290" i="15"/>
  <c r="AM102" i="15"/>
  <c r="AN102" i="15" s="1"/>
  <c r="AI268" i="15"/>
  <c r="AK268" i="15" s="1"/>
  <c r="AL268" i="15" s="1"/>
  <c r="AA135" i="15"/>
  <c r="W301" i="15"/>
  <c r="O113" i="15"/>
  <c r="P113" i="15" s="1"/>
  <c r="AY277" i="15"/>
  <c r="BA277" i="15" s="1"/>
  <c r="BB277" i="15" s="1"/>
  <c r="AQ89" i="15"/>
  <c r="AR89" i="15" s="1"/>
  <c r="AM255" i="15"/>
  <c r="AN255" i="15" s="1"/>
  <c r="AE74" i="15"/>
  <c r="AF74" i="15" s="1"/>
  <c r="AA232" i="15"/>
  <c r="AC232" i="15" s="1"/>
  <c r="AD232" i="15" s="1"/>
  <c r="S52" i="15"/>
  <c r="O218" i="15"/>
  <c r="AU36" i="15"/>
  <c r="AV36" i="15" s="1"/>
  <c r="AQ258" i="15"/>
  <c r="AS258" i="15" s="1"/>
  <c r="AT258" i="15" s="1"/>
  <c r="AI70" i="15"/>
  <c r="AJ70" i="15" s="1"/>
  <c r="AE235" i="15"/>
  <c r="W39" i="15"/>
  <c r="Y39" i="15" s="1"/>
  <c r="Z39" i="15" s="1"/>
  <c r="S205" i="15"/>
  <c r="U205" i="15" s="1"/>
  <c r="V205" i="15" s="1"/>
  <c r="AY31" i="15"/>
  <c r="BA31" i="15" s="1"/>
  <c r="BB31" i="15" s="1"/>
  <c r="AU197" i="15"/>
  <c r="AV197" i="15" s="1"/>
  <c r="AM9" i="15"/>
  <c r="AO9" i="15" s="1"/>
  <c r="AP9" i="15" s="1"/>
  <c r="AI175" i="15"/>
  <c r="AK175" i="15" s="1"/>
  <c r="AL175" i="15" s="1"/>
  <c r="AE340" i="15"/>
  <c r="AG340" i="15" s="1"/>
  <c r="AH340" i="15" s="1"/>
  <c r="W152" i="15"/>
  <c r="S318" i="15"/>
  <c r="U318" i="15" s="1"/>
  <c r="V318" i="15" s="1"/>
  <c r="AY136" i="15"/>
  <c r="BA136" i="15" s="1"/>
  <c r="BB136" i="15" s="1"/>
  <c r="AU302" i="15"/>
  <c r="AM114" i="15"/>
  <c r="AI272" i="15"/>
  <c r="AK272" i="15" s="1"/>
  <c r="AL272" i="15" s="1"/>
  <c r="AA91" i="15"/>
  <c r="AC91" i="15" s="1"/>
  <c r="AD91" i="15" s="1"/>
  <c r="W249" i="15"/>
  <c r="Y249" i="15" s="1"/>
  <c r="Z249" i="15" s="1"/>
  <c r="O61" i="15"/>
  <c r="AY225" i="15"/>
  <c r="BA225" i="15" s="1"/>
  <c r="BB225" i="15" s="1"/>
  <c r="AQ45" i="15"/>
  <c r="AR45" i="15" s="1"/>
  <c r="AM211" i="15"/>
  <c r="AN211" i="15" s="1"/>
  <c r="AE14" i="15"/>
  <c r="AF14" i="15" s="1"/>
  <c r="AA180" i="15"/>
  <c r="AB180" i="15" s="1"/>
  <c r="W346" i="15"/>
  <c r="Y346" i="15" s="1"/>
  <c r="Z346" i="15" s="1"/>
  <c r="O158" i="15"/>
  <c r="P158" i="15" s="1"/>
  <c r="AY322" i="15"/>
  <c r="AQ134" i="15"/>
  <c r="AS134" i="15" s="1"/>
  <c r="AT134" i="15" s="1"/>
  <c r="AM300" i="15"/>
  <c r="AN300" i="15" s="1"/>
  <c r="AE111" i="15"/>
  <c r="AA277" i="15"/>
  <c r="S89" i="15"/>
  <c r="T89" i="15" s="1"/>
  <c r="O247" i="15"/>
  <c r="Q247" i="15" s="1"/>
  <c r="R247" i="15" s="1"/>
  <c r="AU73" i="15"/>
  <c r="AV73" i="15" s="1"/>
  <c r="AQ239" i="15"/>
  <c r="AI59" i="15"/>
  <c r="AK59" i="15" s="1"/>
  <c r="AL59" i="15" s="1"/>
  <c r="AE216" i="15"/>
  <c r="AF216" i="15" s="1"/>
  <c r="W36" i="15"/>
  <c r="S202" i="15"/>
  <c r="U202" i="15" s="1"/>
  <c r="V202" i="15" s="1"/>
  <c r="AY12" i="15"/>
  <c r="BA12" i="15" s="1"/>
  <c r="BB12" i="15" s="1"/>
  <c r="AU170" i="15"/>
  <c r="AW170" i="15" s="1"/>
  <c r="AX170" i="15" s="1"/>
  <c r="AQ328" i="15"/>
  <c r="AS328" i="15" s="1"/>
  <c r="AT328" i="15" s="1"/>
  <c r="AI148" i="15"/>
  <c r="AJ148" i="15" s="1"/>
  <c r="AE305" i="15"/>
  <c r="AF305" i="15" s="1"/>
  <c r="W117" i="15"/>
  <c r="Y117" i="15" s="1"/>
  <c r="Z117" i="15" s="1"/>
  <c r="S283" i="15"/>
  <c r="AY93" i="15"/>
  <c r="AU259" i="15"/>
  <c r="AW259" i="15" s="1"/>
  <c r="AX259" i="15" s="1"/>
  <c r="AY59" i="15"/>
  <c r="AU217" i="15"/>
  <c r="AW217" i="15" s="1"/>
  <c r="AX217" i="15" s="1"/>
  <c r="AM37" i="15"/>
  <c r="AO37" i="15" s="1"/>
  <c r="AP37" i="15" s="1"/>
  <c r="AI203" i="15"/>
  <c r="AK203" i="15" s="1"/>
  <c r="AL203" i="15" s="1"/>
  <c r="AA14" i="15"/>
  <c r="AB14" i="15" s="1"/>
  <c r="W180" i="15"/>
  <c r="X180" i="15" s="1"/>
  <c r="S346" i="15"/>
  <c r="T346" i="15" s="1"/>
  <c r="AY156" i="15"/>
  <c r="AU314" i="15"/>
  <c r="AM126" i="15"/>
  <c r="AO126" i="15" s="1"/>
  <c r="AP126" i="15" s="1"/>
  <c r="AI292" i="15"/>
  <c r="AK292" i="15" s="1"/>
  <c r="AL292" i="15" s="1"/>
  <c r="AA159" i="15"/>
  <c r="AC159" i="15" s="1"/>
  <c r="AD159" i="15" s="1"/>
  <c r="W325" i="15"/>
  <c r="Y325" i="15" s="1"/>
  <c r="Z325" i="15" s="1"/>
  <c r="O137" i="15"/>
  <c r="P137" i="15" s="1"/>
  <c r="AY301" i="15"/>
  <c r="BA301" i="15" s="1"/>
  <c r="BB301" i="15" s="1"/>
  <c r="AQ113" i="15"/>
  <c r="AS113" i="15" s="1"/>
  <c r="AT113" i="15" s="1"/>
  <c r="AM279" i="15"/>
  <c r="AE98" i="15"/>
  <c r="AG98" i="15" s="1"/>
  <c r="AH98" i="15" s="1"/>
  <c r="AA256" i="15"/>
  <c r="AC256" i="15" s="1"/>
  <c r="AD256" i="15" s="1"/>
  <c r="S76" i="15"/>
  <c r="U76" i="15" s="1"/>
  <c r="V76" i="15" s="1"/>
  <c r="O242" i="15"/>
  <c r="Q242" i="15" s="1"/>
  <c r="R242" i="15" s="1"/>
  <c r="AU60" i="15"/>
  <c r="AW60" i="15" s="1"/>
  <c r="AX60" i="15" s="1"/>
  <c r="AQ218" i="15"/>
  <c r="AS218" i="15" s="1"/>
  <c r="AT218" i="15" s="1"/>
  <c r="AI30" i="15"/>
  <c r="AJ30" i="15" s="1"/>
  <c r="AE195" i="15"/>
  <c r="AA353" i="15"/>
  <c r="AC353" i="15" s="1"/>
  <c r="AD353" i="15" s="1"/>
  <c r="S165" i="15"/>
  <c r="T165" i="15" s="1"/>
  <c r="O331" i="15"/>
  <c r="P331" i="15" s="1"/>
  <c r="AU157" i="15"/>
  <c r="AV157" i="15" s="1"/>
  <c r="AQ323" i="15"/>
  <c r="AS323" i="15" s="1"/>
  <c r="AT323" i="15" s="1"/>
  <c r="AI135" i="15"/>
  <c r="AK135" i="15" s="1"/>
  <c r="AL135" i="15" s="1"/>
  <c r="AE300" i="15"/>
  <c r="AG300" i="15" s="1"/>
  <c r="AH300" i="15" s="1"/>
  <c r="W112" i="15"/>
  <c r="S278" i="15"/>
  <c r="U278" i="15" s="1"/>
  <c r="V278" i="15" s="1"/>
  <c r="AY96" i="15"/>
  <c r="AU262" i="15"/>
  <c r="AW262" i="15" s="1"/>
  <c r="AX262" i="15" s="1"/>
  <c r="AM74" i="15"/>
  <c r="AO74" i="15" s="1"/>
  <c r="AP74" i="15" s="1"/>
  <c r="AI232" i="15"/>
  <c r="AJ232" i="15" s="1"/>
  <c r="AA51" i="15"/>
  <c r="AB51" i="15" s="1"/>
  <c r="W209" i="15"/>
  <c r="O21" i="15"/>
  <c r="AY185" i="15"/>
  <c r="BA185" i="15" s="1"/>
  <c r="BB185" i="15" s="1"/>
  <c r="AU351" i="15"/>
  <c r="AV351" i="15" s="1"/>
  <c r="AM171" i="15"/>
  <c r="AO171" i="15" s="1"/>
  <c r="AP171" i="15" s="1"/>
  <c r="AI329" i="15"/>
  <c r="AJ329" i="15" s="1"/>
  <c r="AA140" i="15"/>
  <c r="AB140" i="15" s="1"/>
  <c r="W306" i="15"/>
  <c r="Y306" i="15" s="1"/>
  <c r="Z306" i="15" s="1"/>
  <c r="O118" i="15"/>
  <c r="P118" i="15" s="1"/>
  <c r="AY282" i="15"/>
  <c r="AQ94" i="15"/>
  <c r="AR94" i="15" s="1"/>
  <c r="AM260" i="15"/>
  <c r="AN260" i="15" s="1"/>
  <c r="AE71" i="15"/>
  <c r="AG71" i="15" s="1"/>
  <c r="AH71" i="15" s="1"/>
  <c r="AA237" i="15"/>
  <c r="AC237" i="15" s="1"/>
  <c r="AD237" i="15" s="1"/>
  <c r="S49" i="15"/>
  <c r="U49" i="15" s="1"/>
  <c r="V49" i="15" s="1"/>
  <c r="O207" i="15"/>
  <c r="Q207" i="15" s="1"/>
  <c r="R207" i="15" s="1"/>
  <c r="AU33" i="15"/>
  <c r="AV33" i="15" s="1"/>
  <c r="AQ199" i="15"/>
  <c r="AI19" i="15"/>
  <c r="AK19" i="15" s="1"/>
  <c r="AL19" i="15" s="1"/>
  <c r="AE176" i="15"/>
  <c r="AF176" i="15" s="1"/>
  <c r="AA342" i="15"/>
  <c r="AC342" i="15" s="1"/>
  <c r="AD342" i="15" s="1"/>
  <c r="S162" i="15"/>
  <c r="T162" i="15" s="1"/>
  <c r="O320" i="15"/>
  <c r="Q320" i="15" s="1"/>
  <c r="R320" i="15" s="1"/>
  <c r="AU194" i="15"/>
  <c r="AW194" i="15" s="1"/>
  <c r="AX194" i="15" s="1"/>
  <c r="AQ352" i="15"/>
  <c r="AS352" i="15" s="1"/>
  <c r="AT352" i="15" s="1"/>
  <c r="AI172" i="15"/>
  <c r="AE329" i="15"/>
  <c r="AG329" i="15" s="1"/>
  <c r="AH329" i="15" s="1"/>
  <c r="W141" i="15"/>
  <c r="S307" i="15"/>
  <c r="T307" i="15" s="1"/>
  <c r="AY117" i="15"/>
  <c r="BA117" i="15" s="1"/>
  <c r="BB117" i="15" s="1"/>
  <c r="AU283" i="15"/>
  <c r="AW283" i="15" s="1"/>
  <c r="AX283" i="15" s="1"/>
  <c r="AM95" i="15"/>
  <c r="AN95" i="15" s="1"/>
  <c r="AI261" i="15"/>
  <c r="AA72" i="15"/>
  <c r="W238" i="15"/>
  <c r="X238" i="15" s="1"/>
  <c r="O58" i="15"/>
  <c r="Q58" i="15" s="1"/>
  <c r="R58" i="15" s="1"/>
  <c r="AY222" i="15"/>
  <c r="BA222" i="15" s="1"/>
  <c r="BB222" i="15" s="1"/>
  <c r="AQ34" i="15"/>
  <c r="AR34" i="15" s="1"/>
  <c r="AM192" i="15"/>
  <c r="AN192" i="15" s="1"/>
  <c r="AE11" i="15"/>
  <c r="AG11" i="15" s="1"/>
  <c r="AH11" i="15" s="1"/>
  <c r="AA169" i="15"/>
  <c r="AC169" i="15" s="1"/>
  <c r="AD169" i="15" s="1"/>
  <c r="S45" i="15"/>
  <c r="O211" i="15"/>
  <c r="Q211" i="15" s="1"/>
  <c r="R211" i="15" s="1"/>
  <c r="AU37" i="15"/>
  <c r="AV37" i="15" s="1"/>
  <c r="AQ203" i="15"/>
  <c r="AS203" i="15" s="1"/>
  <c r="AT203" i="15" s="1"/>
  <c r="AI15" i="15"/>
  <c r="AJ15" i="15" s="1"/>
  <c r="AE180" i="15"/>
  <c r="AG180" i="15" s="1"/>
  <c r="AH180" i="15" s="1"/>
  <c r="AA346" i="15"/>
  <c r="AC346" i="15" s="1"/>
  <c r="AD346" i="15" s="1"/>
  <c r="S158" i="15"/>
  <c r="T158" i="15" s="1"/>
  <c r="O324" i="15"/>
  <c r="AU142" i="15"/>
  <c r="AW142" i="15" s="1"/>
  <c r="AX142" i="15" s="1"/>
  <c r="AQ308" i="15"/>
  <c r="AI112" i="15"/>
  <c r="AK112" i="15" s="1"/>
  <c r="AL112" i="15" s="1"/>
  <c r="AE277" i="15"/>
  <c r="AF277" i="15" s="1"/>
  <c r="W89" i="15"/>
  <c r="Y89" i="15" s="1"/>
  <c r="Z89" i="15" s="1"/>
  <c r="S247" i="15"/>
  <c r="T247" i="15" s="1"/>
  <c r="AY65" i="15"/>
  <c r="BA65" i="15" s="1"/>
  <c r="BB65" i="15" s="1"/>
  <c r="AU231" i="15"/>
  <c r="AM51" i="15"/>
  <c r="AO51" i="15" s="1"/>
  <c r="AP51" i="15" s="1"/>
  <c r="AI209" i="15"/>
  <c r="AK209" i="15" s="1"/>
  <c r="AL209" i="15" s="1"/>
  <c r="AA20" i="15"/>
  <c r="AC20" i="15" s="1"/>
  <c r="AD20" i="15" s="1"/>
  <c r="W186" i="15"/>
  <c r="Y186" i="15" s="1"/>
  <c r="Z186" i="15" s="1"/>
  <c r="S344" i="15"/>
  <c r="U344" i="15" s="1"/>
  <c r="V344" i="15" s="1"/>
  <c r="AY162" i="15"/>
  <c r="BA162" i="15" s="1"/>
  <c r="BB162" i="15" s="1"/>
  <c r="AU320" i="15"/>
  <c r="AM140" i="15"/>
  <c r="AI298" i="15"/>
  <c r="AK298" i="15" s="1"/>
  <c r="AL298" i="15" s="1"/>
  <c r="AA117" i="15"/>
  <c r="AC117" i="15" s="1"/>
  <c r="AD117" i="15" s="1"/>
  <c r="W283" i="15"/>
  <c r="Y283" i="15" s="1"/>
  <c r="Z283" i="15" s="1"/>
  <c r="O87" i="15"/>
  <c r="P87" i="15" s="1"/>
  <c r="AY203" i="15"/>
  <c r="BA203" i="15" s="1"/>
  <c r="BB203" i="15" s="1"/>
  <c r="AQ15" i="15"/>
  <c r="AR15" i="15" s="1"/>
  <c r="AM181" i="15"/>
  <c r="AN181" i="15" s="1"/>
  <c r="AI347" i="15"/>
  <c r="AA158" i="15"/>
  <c r="AC158" i="15" s="1"/>
  <c r="AD158" i="15" s="1"/>
  <c r="W324" i="15"/>
  <c r="O136" i="15"/>
  <c r="Q136" i="15" s="1"/>
  <c r="R136" i="15" s="1"/>
  <c r="AY300" i="15"/>
  <c r="BA300" i="15" s="1"/>
  <c r="BB300" i="15" s="1"/>
  <c r="AQ104" i="15"/>
  <c r="AS104" i="15" s="1"/>
  <c r="AT104" i="15" s="1"/>
  <c r="AM270" i="15"/>
  <c r="AO270" i="15" s="1"/>
  <c r="AP270" i="15" s="1"/>
  <c r="AE81" i="15"/>
  <c r="AF81" i="15" s="1"/>
  <c r="AA239" i="15"/>
  <c r="S59" i="15"/>
  <c r="T59" i="15" s="1"/>
  <c r="O217" i="15"/>
  <c r="AU35" i="15"/>
  <c r="AW35" i="15" s="1"/>
  <c r="AX35" i="15" s="1"/>
  <c r="AQ193" i="15"/>
  <c r="AR193" i="15" s="1"/>
  <c r="AI13" i="15"/>
  <c r="AJ13" i="15" s="1"/>
  <c r="AE178" i="15"/>
  <c r="AF178" i="15" s="1"/>
  <c r="AA336" i="15"/>
  <c r="AC336" i="15" s="1"/>
  <c r="AD336" i="15" s="1"/>
  <c r="S156" i="15"/>
  <c r="O322" i="15"/>
  <c r="P322" i="15" s="1"/>
  <c r="AU140" i="15"/>
  <c r="AV140" i="15" s="1"/>
  <c r="AQ298" i="15"/>
  <c r="AR298" i="15" s="1"/>
  <c r="AI110" i="15"/>
  <c r="AJ110" i="15" s="1"/>
  <c r="AE275" i="15"/>
  <c r="AG275" i="15" s="1"/>
  <c r="AH275" i="15" s="1"/>
  <c r="W79" i="15"/>
  <c r="Y79" i="15" s="1"/>
  <c r="Z79" i="15" s="1"/>
  <c r="S245" i="15"/>
  <c r="AY71" i="15"/>
  <c r="AU237" i="15"/>
  <c r="AW237" i="15" s="1"/>
  <c r="AX237" i="15" s="1"/>
  <c r="AM49" i="15"/>
  <c r="AI215" i="15"/>
  <c r="AJ215" i="15" s="1"/>
  <c r="AA34" i="15"/>
  <c r="AC34" i="15" s="1"/>
  <c r="AD34" i="15" s="1"/>
  <c r="W192" i="15"/>
  <c r="Y192" i="15" s="1"/>
  <c r="Z192" i="15" s="1"/>
  <c r="O12" i="15"/>
  <c r="Q12" i="15" s="1"/>
  <c r="R12" i="15" s="1"/>
  <c r="AY176" i="15"/>
  <c r="BA176" i="15" s="1"/>
  <c r="BB176" i="15" s="1"/>
  <c r="AU342" i="15"/>
  <c r="AM154" i="15"/>
  <c r="AO154" i="15" s="1"/>
  <c r="AP154" i="15" s="1"/>
  <c r="AI312" i="15"/>
  <c r="AK312" i="15" s="1"/>
  <c r="AL312" i="15" s="1"/>
  <c r="AA131" i="15"/>
  <c r="AC131" i="15" s="1"/>
  <c r="AD131" i="15" s="1"/>
  <c r="W289" i="15"/>
  <c r="X289" i="15" s="1"/>
  <c r="O101" i="15"/>
  <c r="Q101" i="15" s="1"/>
  <c r="R101" i="15" s="1"/>
  <c r="AY265" i="15"/>
  <c r="BA265" i="15" s="1"/>
  <c r="BB265" i="15" s="1"/>
  <c r="AQ85" i="15"/>
  <c r="AR85" i="15" s="1"/>
  <c r="AM251" i="15"/>
  <c r="AE54" i="15"/>
  <c r="AG54" i="15" s="1"/>
  <c r="AH54" i="15" s="1"/>
  <c r="AA220" i="15"/>
  <c r="AB220" i="15" s="1"/>
  <c r="S32" i="15"/>
  <c r="U32" i="15" s="1"/>
  <c r="V32" i="15" s="1"/>
  <c r="O198" i="15"/>
  <c r="Q198" i="15" s="1"/>
  <c r="R198" i="15" s="1"/>
  <c r="AU8" i="15"/>
  <c r="AV8" i="15" s="1"/>
  <c r="AQ174" i="15"/>
  <c r="AS174" i="15" s="1"/>
  <c r="AT174" i="15" s="1"/>
  <c r="AM340" i="15"/>
  <c r="AO340" i="15" s="1"/>
  <c r="AP340" i="15" s="1"/>
  <c r="AE151" i="15"/>
  <c r="AA317" i="15"/>
  <c r="AC317" i="15" s="1"/>
  <c r="AD317" i="15" s="1"/>
  <c r="S129" i="15"/>
  <c r="O287" i="15"/>
  <c r="Q287" i="15" s="1"/>
  <c r="R287" i="15" s="1"/>
  <c r="AU49" i="15"/>
  <c r="AV49" i="15" s="1"/>
  <c r="AQ215" i="15"/>
  <c r="AS215" i="15" s="1"/>
  <c r="AT215" i="15" s="1"/>
  <c r="AI35" i="15"/>
  <c r="AJ35" i="15" s="1"/>
  <c r="AE192" i="15"/>
  <c r="W12" i="15"/>
  <c r="S178" i="15"/>
  <c r="U178" i="15" s="1"/>
  <c r="V178" i="15" s="1"/>
  <c r="O336" i="15"/>
  <c r="Q336" i="15" s="1"/>
  <c r="R336" i="15" s="1"/>
  <c r="AU146" i="15"/>
  <c r="AW146" i="15" s="1"/>
  <c r="AX146" i="15" s="1"/>
  <c r="AQ304" i="15"/>
  <c r="AS304" i="15" s="1"/>
  <c r="AT304" i="15" s="1"/>
  <c r="AI124" i="15"/>
  <c r="AK124" i="15" s="1"/>
  <c r="AL124" i="15" s="1"/>
  <c r="AE281" i="15"/>
  <c r="AG281" i="15" s="1"/>
  <c r="AH281" i="15" s="1"/>
  <c r="W93" i="15"/>
  <c r="X93" i="15" s="1"/>
  <c r="S259" i="15"/>
  <c r="AY69" i="15"/>
  <c r="AZ69" i="15" s="1"/>
  <c r="AU235" i="15"/>
  <c r="AV235" i="15" s="1"/>
  <c r="AM47" i="15"/>
  <c r="AO47" i="15" s="1"/>
  <c r="AP47" i="15" s="1"/>
  <c r="AI213" i="15"/>
  <c r="AK213" i="15" s="1"/>
  <c r="AL213" i="15" s="1"/>
  <c r="AA24" i="15"/>
  <c r="AC24" i="15" s="1"/>
  <c r="AD24" i="15" s="1"/>
  <c r="W190" i="15"/>
  <c r="X190" i="15" s="1"/>
  <c r="O10" i="15"/>
  <c r="P10" i="15" s="1"/>
  <c r="AY174" i="15"/>
  <c r="AU340" i="15"/>
  <c r="AV340" i="15" s="1"/>
  <c r="AM144" i="15"/>
  <c r="AI310" i="15"/>
  <c r="AK310" i="15" s="1"/>
  <c r="AL310" i="15" s="1"/>
  <c r="AA121" i="15"/>
  <c r="AC121" i="15" s="1"/>
  <c r="AD121" i="15" s="1"/>
  <c r="W279" i="15"/>
  <c r="Y279" i="15" s="1"/>
  <c r="Z279" i="15" s="1"/>
  <c r="O99" i="15"/>
  <c r="Q99" i="15" s="1"/>
  <c r="R99" i="15" s="1"/>
  <c r="AY271" i="15"/>
  <c r="BA271" i="15" s="1"/>
  <c r="BB271" i="15" s="1"/>
  <c r="AQ91" i="15"/>
  <c r="AM249" i="15"/>
  <c r="AO249" i="15" s="1"/>
  <c r="AP249" i="15" s="1"/>
  <c r="AE68" i="15"/>
  <c r="AG68" i="15" s="1"/>
  <c r="AH68" i="15" s="1"/>
  <c r="AA234" i="15"/>
  <c r="AB234" i="15" s="1"/>
  <c r="S46" i="15"/>
  <c r="U46" i="15" s="1"/>
  <c r="V46" i="15" s="1"/>
  <c r="O212" i="15"/>
  <c r="Q212" i="15" s="1"/>
  <c r="R212" i="15" s="1"/>
  <c r="AU30" i="15"/>
  <c r="AV30" i="15" s="1"/>
  <c r="AQ196" i="15"/>
  <c r="AM354" i="15"/>
  <c r="AE165" i="15"/>
  <c r="AF165" i="15" s="1"/>
  <c r="AA331" i="15"/>
  <c r="S199" i="15"/>
  <c r="U199" i="15" s="1"/>
  <c r="V199" i="15" s="1"/>
  <c r="AY17" i="15"/>
  <c r="BA17" i="15" s="1"/>
  <c r="BB17" i="15" s="1"/>
  <c r="AU183" i="15"/>
  <c r="AW183" i="15" s="1"/>
  <c r="AX183" i="15" s="1"/>
  <c r="AQ349" i="15"/>
  <c r="AR349" i="15" s="1"/>
  <c r="AI161" i="15"/>
  <c r="AK161" i="15" s="1"/>
  <c r="AL161" i="15" s="1"/>
  <c r="AE318" i="15"/>
  <c r="W138" i="15"/>
  <c r="Y138" i="15" s="1"/>
  <c r="Z138" i="15" s="1"/>
  <c r="S296" i="15"/>
  <c r="U296" i="15" s="1"/>
  <c r="V296" i="15" s="1"/>
  <c r="AY114" i="15"/>
  <c r="BA114" i="15" s="1"/>
  <c r="BB114" i="15" s="1"/>
  <c r="AU272" i="15"/>
  <c r="AW272" i="15" s="1"/>
  <c r="AX272" i="15" s="1"/>
  <c r="AM92" i="15"/>
  <c r="AN92" i="15" s="1"/>
  <c r="AI250" i="15"/>
  <c r="AJ250" i="15" s="1"/>
  <c r="AA69" i="15"/>
  <c r="AB69" i="15" s="1"/>
  <c r="W235" i="15"/>
  <c r="O39" i="15"/>
  <c r="Q39" i="15" s="1"/>
  <c r="R39" i="15" s="1"/>
  <c r="AY219" i="15"/>
  <c r="AZ219" i="15" s="1"/>
  <c r="AQ31" i="15"/>
  <c r="AS31" i="15" s="1"/>
  <c r="AT31" i="15" s="1"/>
  <c r="AM197" i="15"/>
  <c r="AO197" i="15" s="1"/>
  <c r="AP197" i="15" s="1"/>
  <c r="AE8" i="15"/>
  <c r="AF8" i="15" s="1"/>
  <c r="AA174" i="15"/>
  <c r="AC174" i="15" s="1"/>
  <c r="AD174" i="15" s="1"/>
  <c r="W340" i="15"/>
  <c r="Y340" i="15" s="1"/>
  <c r="Z340" i="15" s="1"/>
  <c r="O152" i="15"/>
  <c r="AY316" i="15"/>
  <c r="BA316" i="15" s="1"/>
  <c r="BB316" i="15" s="1"/>
  <c r="AQ120" i="15"/>
  <c r="AR120" i="15" s="1"/>
  <c r="AM286" i="15"/>
  <c r="AO286" i="15" s="1"/>
  <c r="AP286" i="15" s="1"/>
  <c r="AE97" i="15"/>
  <c r="AG97" i="15" s="1"/>
  <c r="AH97" i="15" s="1"/>
  <c r="AA255" i="15"/>
  <c r="AC255" i="15" s="1"/>
  <c r="AD255" i="15" s="1"/>
  <c r="S75" i="15"/>
  <c r="U75" i="15" s="1"/>
  <c r="V75" i="15" s="1"/>
  <c r="O233" i="15"/>
  <c r="AU51" i="15"/>
  <c r="AQ209" i="15"/>
  <c r="AS209" i="15" s="1"/>
  <c r="AT209" i="15" s="1"/>
  <c r="AI29" i="15"/>
  <c r="AE194" i="15"/>
  <c r="AG194" i="15" s="1"/>
  <c r="AH194" i="15" s="1"/>
  <c r="AA352" i="15"/>
  <c r="AC352" i="15" s="1"/>
  <c r="AD352" i="15" s="1"/>
  <c r="S172" i="15"/>
  <c r="U172" i="15" s="1"/>
  <c r="V172" i="15" s="1"/>
  <c r="O338" i="15"/>
  <c r="P338" i="15" s="1"/>
  <c r="AU156" i="15"/>
  <c r="AV156" i="15" s="1"/>
  <c r="AQ314" i="15"/>
  <c r="AI126" i="15"/>
  <c r="AJ126" i="15" s="1"/>
  <c r="AE291" i="15"/>
  <c r="AF291" i="15" s="1"/>
  <c r="W159" i="15"/>
  <c r="X159" i="15" s="1"/>
  <c r="S325" i="15"/>
  <c r="T325" i="15" s="1"/>
  <c r="AY151" i="15"/>
  <c r="BA151" i="15" s="1"/>
  <c r="BB151" i="15" s="1"/>
  <c r="AU317" i="15"/>
  <c r="AW317" i="15" s="1"/>
  <c r="AX317" i="15" s="1"/>
  <c r="AM129" i="15"/>
  <c r="AN129" i="15" s="1"/>
  <c r="AI295" i="15"/>
  <c r="AA114" i="15"/>
  <c r="AC114" i="15" s="1"/>
  <c r="AD114" i="15" s="1"/>
  <c r="W272" i="15"/>
  <c r="O92" i="15"/>
  <c r="Q92" i="15" s="1"/>
  <c r="R92" i="15" s="1"/>
  <c r="AY256" i="15"/>
  <c r="BA256" i="15" s="1"/>
  <c r="BB256" i="15" s="1"/>
  <c r="AQ76" i="15"/>
  <c r="AS76" i="15" s="1"/>
  <c r="AT76" i="15" s="1"/>
  <c r="AM234" i="15"/>
  <c r="AO234" i="15" s="1"/>
  <c r="AP234" i="15" s="1"/>
  <c r="AE45" i="15"/>
  <c r="AG45" i="15" s="1"/>
  <c r="AH45" i="15" s="1"/>
  <c r="AA211" i="15"/>
  <c r="S15" i="15"/>
  <c r="U15" i="15" s="1"/>
  <c r="V15" i="15" s="1"/>
  <c r="O181" i="15"/>
  <c r="Q181" i="15" s="1"/>
  <c r="R181" i="15" s="1"/>
  <c r="AY345" i="15"/>
  <c r="AZ345" i="15" s="1"/>
  <c r="AQ165" i="15"/>
  <c r="AR165" i="15" s="1"/>
  <c r="AM331" i="15"/>
  <c r="AN331" i="15" s="1"/>
  <c r="AE134" i="15"/>
  <c r="AG134" i="15" s="1"/>
  <c r="AH134" i="15" s="1"/>
  <c r="AA300" i="15"/>
  <c r="S112" i="15"/>
  <c r="O278" i="15"/>
  <c r="Q278" i="15" s="1"/>
  <c r="R278" i="15" s="1"/>
  <c r="AU88" i="15"/>
  <c r="AV88" i="15" s="1"/>
  <c r="AQ254" i="15"/>
  <c r="AR254" i="15" s="1"/>
  <c r="AI130" i="15"/>
  <c r="AK130" i="15" s="1"/>
  <c r="AL130" i="15" s="1"/>
  <c r="AE295" i="15"/>
  <c r="AG295" i="15" s="1"/>
  <c r="AH295" i="15" s="1"/>
  <c r="W115" i="15"/>
  <c r="X115" i="15" s="1"/>
  <c r="S273" i="15"/>
  <c r="U273" i="15" s="1"/>
  <c r="V273" i="15" s="1"/>
  <c r="AY99" i="15"/>
  <c r="AU257" i="15"/>
  <c r="AV257" i="15" s="1"/>
  <c r="AM77" i="15"/>
  <c r="AI243" i="15"/>
  <c r="AK243" i="15" s="1"/>
  <c r="AL243" i="15" s="1"/>
  <c r="AA54" i="15"/>
  <c r="AC54" i="15" s="1"/>
  <c r="AD54" i="15" s="1"/>
  <c r="W220" i="15"/>
  <c r="X220" i="15" s="1"/>
  <c r="O32" i="15"/>
  <c r="Q32" i="15" s="1"/>
  <c r="R32" i="15" s="1"/>
  <c r="AY196" i="15"/>
  <c r="AZ196" i="15" s="1"/>
  <c r="AU354" i="15"/>
  <c r="AM166" i="15"/>
  <c r="AO166" i="15" s="1"/>
  <c r="AP166" i="15" s="1"/>
  <c r="AI332" i="15"/>
  <c r="AJ332" i="15" s="1"/>
  <c r="AA199" i="15"/>
  <c r="AC199" i="15" s="1"/>
  <c r="AD199" i="15" s="1"/>
  <c r="S19" i="15"/>
  <c r="T19" i="15" s="1"/>
  <c r="O177" i="15"/>
  <c r="Q177" i="15" s="1"/>
  <c r="R177" i="15" s="1"/>
  <c r="AY341" i="15"/>
  <c r="BA341" i="15" s="1"/>
  <c r="BB341" i="15" s="1"/>
  <c r="AQ153" i="15"/>
  <c r="AS153" i="15" s="1"/>
  <c r="AT153" i="15" s="1"/>
  <c r="AM319" i="15"/>
  <c r="AE138" i="15"/>
  <c r="AG138" i="15" s="1"/>
  <c r="AH138" i="15" s="1"/>
  <c r="AA296" i="15"/>
  <c r="AC296" i="15" s="1"/>
  <c r="AD296" i="15" s="1"/>
  <c r="S116" i="15"/>
  <c r="U116" i="15" s="1"/>
  <c r="V116" i="15" s="1"/>
  <c r="O282" i="15"/>
  <c r="Q282" i="15" s="1"/>
  <c r="R282" i="15" s="1"/>
  <c r="AU100" i="15"/>
  <c r="AW100" i="15" s="1"/>
  <c r="AX100" i="15" s="1"/>
  <c r="AQ322" i="15"/>
  <c r="AR322" i="15" s="1"/>
  <c r="AI134" i="15"/>
  <c r="AE299" i="15"/>
  <c r="W103" i="15"/>
  <c r="Y103" i="15" s="1"/>
  <c r="Z103" i="15" s="1"/>
  <c r="S269" i="15"/>
  <c r="AY95" i="15"/>
  <c r="BA95" i="15" s="1"/>
  <c r="BB95" i="15" s="1"/>
  <c r="AU261" i="15"/>
  <c r="AV261" i="15" s="1"/>
  <c r="AM73" i="15"/>
  <c r="AO73" i="15" s="1"/>
  <c r="AP73" i="15" s="1"/>
  <c r="AI239" i="15"/>
  <c r="AK239" i="15" s="1"/>
  <c r="AL239" i="15" s="1"/>
  <c r="AA58" i="15"/>
  <c r="AB58" i="15" s="1"/>
  <c r="W216" i="15"/>
  <c r="O36" i="15"/>
  <c r="P36" i="15" s="1"/>
  <c r="AY200" i="15"/>
  <c r="BA200" i="15" s="1"/>
  <c r="BB200" i="15" s="1"/>
  <c r="AQ20" i="15"/>
  <c r="AS20" i="15" s="1"/>
  <c r="AT20" i="15" s="1"/>
  <c r="AM178" i="15"/>
  <c r="AO178" i="15" s="1"/>
  <c r="AP178" i="15" s="1"/>
  <c r="AI336" i="15"/>
  <c r="AK336" i="15" s="1"/>
  <c r="AL336" i="15" s="1"/>
  <c r="AA155" i="15"/>
  <c r="AB155" i="15" s="1"/>
  <c r="W313" i="15"/>
  <c r="X313" i="15" s="1"/>
  <c r="O125" i="15"/>
  <c r="AY289" i="15"/>
  <c r="AZ289" i="15" s="1"/>
  <c r="AQ109" i="15"/>
  <c r="AM275" i="15"/>
  <c r="AO275" i="15" s="1"/>
  <c r="AP275" i="15" s="1"/>
  <c r="AE78" i="15"/>
  <c r="AF78" i="15" s="1"/>
  <c r="AA244" i="15"/>
  <c r="AC244" i="15" s="1"/>
  <c r="AD244" i="15" s="1"/>
  <c r="S56" i="15"/>
  <c r="T56" i="15" s="1"/>
  <c r="O222" i="15"/>
  <c r="Q222" i="15" s="1"/>
  <c r="R222" i="15" s="1"/>
  <c r="AU32" i="15"/>
  <c r="AQ198" i="15"/>
  <c r="AS198" i="15" s="1"/>
  <c r="AT198" i="15" s="1"/>
  <c r="AI10" i="15"/>
  <c r="AE175" i="15"/>
  <c r="AG175" i="15" s="1"/>
  <c r="AH175" i="15" s="1"/>
  <c r="AA341" i="15"/>
  <c r="AC341" i="15" s="1"/>
  <c r="AD341" i="15" s="1"/>
  <c r="S153" i="15"/>
  <c r="U153" i="15" s="1"/>
  <c r="V153" i="15" s="1"/>
  <c r="O311" i="15"/>
  <c r="P311" i="15" s="1"/>
  <c r="AU137" i="15"/>
  <c r="AQ303" i="15"/>
  <c r="AI123" i="15"/>
  <c r="AK123" i="15" s="1"/>
  <c r="AL123" i="15" s="1"/>
  <c r="AE280" i="15"/>
  <c r="W100" i="15"/>
  <c r="X100" i="15" s="1"/>
  <c r="S266" i="15"/>
  <c r="U266" i="15" s="1"/>
  <c r="V266" i="15" s="1"/>
  <c r="AY76" i="15"/>
  <c r="BA76" i="15" s="1"/>
  <c r="BB76" i="15" s="1"/>
  <c r="AU234" i="15"/>
  <c r="AV234" i="15" s="1"/>
  <c r="AM46" i="15"/>
  <c r="AO46" i="15" s="1"/>
  <c r="AP46" i="15" s="1"/>
  <c r="AI212" i="15"/>
  <c r="AA15" i="15"/>
  <c r="AB15" i="15" s="1"/>
  <c r="W181" i="15"/>
  <c r="X181" i="15" s="1"/>
  <c r="S347" i="15"/>
  <c r="T347" i="15" s="1"/>
  <c r="AY157" i="15"/>
  <c r="AZ157" i="15" s="1"/>
  <c r="AY123" i="15"/>
  <c r="AU281" i="15"/>
  <c r="AW281" i="15" s="1"/>
  <c r="AX281" i="15" s="1"/>
  <c r="AM101" i="15"/>
  <c r="AO101" i="15" s="1"/>
  <c r="AP101" i="15" s="1"/>
  <c r="AI267" i="15"/>
  <c r="AA78" i="15"/>
  <c r="AC78" i="15" s="1"/>
  <c r="AD78" i="15" s="1"/>
  <c r="W244" i="15"/>
  <c r="O56" i="15"/>
  <c r="P56" i="15" s="1"/>
  <c r="AY220" i="15"/>
  <c r="BA220" i="15" s="1"/>
  <c r="BB220" i="15" s="1"/>
  <c r="AQ24" i="15"/>
  <c r="AM190" i="15"/>
  <c r="AN190" i="15" s="1"/>
  <c r="AE65" i="15"/>
  <c r="AA223" i="15"/>
  <c r="S43" i="15"/>
  <c r="U43" i="15" s="1"/>
  <c r="V43" i="15" s="1"/>
  <c r="O201" i="15"/>
  <c r="AU19" i="15"/>
  <c r="AW19" i="15" s="1"/>
  <c r="AX19" i="15" s="1"/>
  <c r="AQ177" i="15"/>
  <c r="AR177" i="15" s="1"/>
  <c r="AM343" i="15"/>
  <c r="AE162" i="15"/>
  <c r="AG162" i="15" s="1"/>
  <c r="AH162" i="15" s="1"/>
  <c r="AA320" i="15"/>
  <c r="AC320" i="15" s="1"/>
  <c r="AD320" i="15" s="1"/>
  <c r="S140" i="15"/>
  <c r="O306" i="15"/>
  <c r="Q306" i="15" s="1"/>
  <c r="R306" i="15" s="1"/>
  <c r="AU124" i="15"/>
  <c r="AV124" i="15" s="1"/>
  <c r="AQ282" i="15"/>
  <c r="AS282" i="15" s="1"/>
  <c r="AT282" i="15" s="1"/>
  <c r="AI94" i="15"/>
  <c r="AJ94" i="15" s="1"/>
  <c r="AE259" i="15"/>
  <c r="W63" i="15"/>
  <c r="X63" i="15" s="1"/>
  <c r="S229" i="15"/>
  <c r="T229" i="15" s="1"/>
  <c r="AY55" i="15"/>
  <c r="AU221" i="15"/>
  <c r="AV221" i="15" s="1"/>
  <c r="AM33" i="15"/>
  <c r="AO33" i="15" s="1"/>
  <c r="AP33" i="15" s="1"/>
  <c r="AI199" i="15"/>
  <c r="AJ199" i="15" s="1"/>
  <c r="AA18" i="15"/>
  <c r="AB18" i="15" s="1"/>
  <c r="W176" i="15"/>
  <c r="S342" i="15"/>
  <c r="U342" i="15" s="1"/>
  <c r="V342" i="15" s="1"/>
  <c r="AY160" i="15"/>
  <c r="BA160" i="15" s="1"/>
  <c r="BB160" i="15" s="1"/>
  <c r="AU326" i="15"/>
  <c r="AM138" i="15"/>
  <c r="AO138" i="15" s="1"/>
  <c r="AP138" i="15" s="1"/>
  <c r="AI296" i="15"/>
  <c r="AA115" i="15"/>
  <c r="AC115" i="15" s="1"/>
  <c r="AD115" i="15" s="1"/>
  <c r="W273" i="15"/>
  <c r="Y273" i="15" s="1"/>
  <c r="Z273" i="15" s="1"/>
  <c r="O85" i="15"/>
  <c r="AY249" i="15"/>
  <c r="AZ249" i="15" s="1"/>
  <c r="AQ69" i="15"/>
  <c r="AM235" i="15"/>
  <c r="AE38" i="15"/>
  <c r="AG38" i="15" s="1"/>
  <c r="AH38" i="15" s="1"/>
  <c r="AA204" i="15"/>
  <c r="AB204" i="15" s="1"/>
  <c r="S16" i="15"/>
  <c r="T16" i="15" s="1"/>
  <c r="O182" i="15"/>
  <c r="P182" i="15" s="1"/>
  <c r="AY346" i="15"/>
  <c r="AQ158" i="15"/>
  <c r="AS158" i="15" s="1"/>
  <c r="AT158" i="15" s="1"/>
  <c r="AM324" i="15"/>
  <c r="AO324" i="15" s="1"/>
  <c r="AP324" i="15" s="1"/>
  <c r="AE135" i="15"/>
  <c r="AA301" i="15"/>
  <c r="AC301" i="15" s="1"/>
  <c r="AD301" i="15" s="1"/>
  <c r="S113" i="15"/>
  <c r="O271" i="15"/>
  <c r="Q271" i="15" s="1"/>
  <c r="R271" i="15" s="1"/>
  <c r="AU97" i="15"/>
  <c r="AV97" i="15" s="1"/>
  <c r="AQ263" i="15"/>
  <c r="AI83" i="15"/>
  <c r="AK83" i="15" s="1"/>
  <c r="AL83" i="15" s="1"/>
  <c r="AE240" i="15"/>
  <c r="AF240" i="15" s="1"/>
  <c r="W60" i="15"/>
  <c r="S226" i="15"/>
  <c r="U226" i="15" s="1"/>
  <c r="V226" i="15" s="1"/>
  <c r="AY36" i="15"/>
  <c r="AU258" i="15"/>
  <c r="AV258" i="15" s="1"/>
  <c r="AM70" i="15"/>
  <c r="AO70" i="15" s="1"/>
  <c r="AP70" i="15" s="1"/>
  <c r="AI236" i="15"/>
  <c r="AJ236" i="15" s="1"/>
  <c r="AA39" i="15"/>
  <c r="AB39" i="15" s="1"/>
  <c r="W205" i="15"/>
  <c r="Y205" i="15" s="1"/>
  <c r="Z205" i="15" s="1"/>
  <c r="O17" i="15"/>
  <c r="AY181" i="15"/>
  <c r="AZ181" i="15" s="1"/>
  <c r="AU347" i="15"/>
  <c r="AV347" i="15" s="1"/>
  <c r="AM159" i="15"/>
  <c r="AO159" i="15" s="1"/>
  <c r="AP159" i="15" s="1"/>
  <c r="AI325" i="15"/>
  <c r="AJ325" i="15" s="1"/>
  <c r="AA136" i="15"/>
  <c r="AB136" i="15" s="1"/>
  <c r="W302" i="15"/>
  <c r="Y302" i="15" s="1"/>
  <c r="Z302" i="15" s="1"/>
  <c r="O122" i="15"/>
  <c r="AY286" i="15"/>
  <c r="AQ98" i="15"/>
  <c r="AS98" i="15" s="1"/>
  <c r="AT98" i="15" s="1"/>
  <c r="AM256" i="15"/>
  <c r="AE75" i="15"/>
  <c r="AG75" i="15" s="1"/>
  <c r="AH75" i="15" s="1"/>
  <c r="AA233" i="15"/>
  <c r="AC233" i="15" s="1"/>
  <c r="AD233" i="15" s="1"/>
  <c r="S109" i="15"/>
  <c r="O275" i="15"/>
  <c r="P275" i="15" s="1"/>
  <c r="AU101" i="15"/>
  <c r="AW101" i="15" s="1"/>
  <c r="AX101" i="15" s="1"/>
  <c r="AQ267" i="15"/>
  <c r="AI79" i="15"/>
  <c r="AK79" i="15" s="1"/>
  <c r="AL79" i="15" s="1"/>
  <c r="AE244" i="15"/>
  <c r="W56" i="15"/>
  <c r="Y56" i="15" s="1"/>
  <c r="Z56" i="15" s="1"/>
  <c r="S222" i="15"/>
  <c r="U222" i="15" s="1"/>
  <c r="V222" i="15" s="1"/>
  <c r="AY40" i="15"/>
  <c r="AU206" i="15"/>
  <c r="AW206" i="15" s="1"/>
  <c r="AX206" i="15" s="1"/>
  <c r="AM18" i="15"/>
  <c r="AN18" i="15" s="1"/>
  <c r="AI176" i="15"/>
  <c r="AE341" i="15"/>
  <c r="AG341" i="15" s="1"/>
  <c r="AH341" i="15" s="1"/>
  <c r="W153" i="15"/>
  <c r="X153" i="15" s="1"/>
  <c r="S311" i="15"/>
  <c r="T311" i="15" s="1"/>
  <c r="AY129" i="15"/>
  <c r="BA129" i="15" s="1"/>
  <c r="BB129" i="15" s="1"/>
  <c r="AU295" i="15"/>
  <c r="AW295" i="15" s="1"/>
  <c r="AX295" i="15" s="1"/>
  <c r="AM115" i="15"/>
  <c r="AO115" i="15" s="1"/>
  <c r="AP115" i="15" s="1"/>
  <c r="AI273" i="15"/>
  <c r="AK273" i="15" s="1"/>
  <c r="AL273" i="15" s="1"/>
  <c r="AA84" i="15"/>
  <c r="W250" i="15"/>
  <c r="Y250" i="15" s="1"/>
  <c r="Z250" i="15" s="1"/>
  <c r="O62" i="15"/>
  <c r="Q62" i="15" s="1"/>
  <c r="R62" i="15" s="1"/>
  <c r="AY226" i="15"/>
  <c r="BA226" i="15" s="1"/>
  <c r="BB226" i="15" s="1"/>
  <c r="AQ38" i="15"/>
  <c r="AS38" i="15" s="1"/>
  <c r="AT38" i="15" s="1"/>
  <c r="AM204" i="15"/>
  <c r="AN204" i="15" s="1"/>
  <c r="AE15" i="15"/>
  <c r="AG15" i="15" s="1"/>
  <c r="AH15" i="15" s="1"/>
  <c r="AA181" i="15"/>
  <c r="W347" i="15"/>
  <c r="O151" i="15"/>
  <c r="Q151" i="15" s="1"/>
  <c r="R151" i="15" s="1"/>
  <c r="AY267" i="15"/>
  <c r="AQ79" i="15"/>
  <c r="AR79" i="15" s="1"/>
  <c r="AM245" i="15"/>
  <c r="AN245" i="15" s="1"/>
  <c r="AE56" i="15"/>
  <c r="AF56" i="15" s="1"/>
  <c r="AA222" i="15"/>
  <c r="AC222" i="15" s="1"/>
  <c r="AD222" i="15" s="1"/>
  <c r="S42" i="15"/>
  <c r="U42" i="15" s="1"/>
  <c r="V42" i="15" s="1"/>
  <c r="O200" i="15"/>
  <c r="AU10" i="15"/>
  <c r="AW10" i="15" s="1"/>
  <c r="AX10" i="15" s="1"/>
  <c r="AQ168" i="15"/>
  <c r="AR168" i="15" s="1"/>
  <c r="AM334" i="15"/>
  <c r="AO334" i="15" s="1"/>
  <c r="AP334" i="15" s="1"/>
  <c r="AE145" i="15"/>
  <c r="AG145" i="15" s="1"/>
  <c r="AH145" i="15" s="1"/>
  <c r="AA303" i="15"/>
  <c r="AB303" i="15" s="1"/>
  <c r="S123" i="15"/>
  <c r="U123" i="15" s="1"/>
  <c r="V123" i="15" s="1"/>
  <c r="O281" i="15"/>
  <c r="P281" i="15" s="1"/>
  <c r="AU99" i="15"/>
  <c r="AQ257" i="15"/>
  <c r="AS257" i="15" s="1"/>
  <c r="AT257" i="15" s="1"/>
  <c r="AI77" i="15"/>
  <c r="AE242" i="15"/>
  <c r="AG242" i="15" s="1"/>
  <c r="AH242" i="15" s="1"/>
  <c r="W54" i="15"/>
  <c r="Y54" i="15" s="1"/>
  <c r="Z54" i="15" s="1"/>
  <c r="S220" i="15"/>
  <c r="T220" i="15" s="1"/>
  <c r="AY38" i="15"/>
  <c r="BA38" i="15" s="1"/>
  <c r="BB38" i="15" s="1"/>
  <c r="AU204" i="15"/>
  <c r="AW204" i="15" s="1"/>
  <c r="AX204" i="15" s="1"/>
  <c r="AM8" i="15"/>
  <c r="AI174" i="15"/>
  <c r="AK174" i="15" s="1"/>
  <c r="AL174" i="15" s="1"/>
  <c r="AE339" i="15"/>
  <c r="AG339" i="15" s="1"/>
  <c r="AH339" i="15" s="1"/>
  <c r="W143" i="15"/>
  <c r="Y143" i="15" s="1"/>
  <c r="Z143" i="15" s="1"/>
  <c r="S309" i="15"/>
  <c r="U309" i="15" s="1"/>
  <c r="V309" i="15" s="1"/>
  <c r="AY135" i="15"/>
  <c r="BA135" i="15" s="1"/>
  <c r="BB135" i="15" s="1"/>
  <c r="AU301" i="15"/>
  <c r="AW301" i="15" s="1"/>
  <c r="AX301" i="15" s="1"/>
  <c r="AM113" i="15"/>
  <c r="AI279" i="15"/>
  <c r="AA98" i="15"/>
  <c r="AC98" i="15" s="1"/>
  <c r="AD98" i="15" s="1"/>
  <c r="W256" i="15"/>
  <c r="O76" i="15"/>
  <c r="Q76" i="15" s="1"/>
  <c r="R76" i="15" s="1"/>
  <c r="AY240" i="15"/>
  <c r="AZ240" i="15" s="1"/>
  <c r="AQ60" i="15"/>
  <c r="AS60" i="15" s="1"/>
  <c r="AT60" i="15" s="1"/>
  <c r="AM218" i="15"/>
  <c r="AO218" i="15" s="1"/>
  <c r="AP218" i="15" s="1"/>
  <c r="AE29" i="15"/>
  <c r="AG29" i="15" s="1"/>
  <c r="AH29" i="15" s="1"/>
  <c r="AA195" i="15"/>
  <c r="W353" i="15"/>
  <c r="Y353" i="15" s="1"/>
  <c r="Z353" i="15" s="1"/>
  <c r="O165" i="15"/>
  <c r="AY329" i="15"/>
  <c r="AZ329" i="15" s="1"/>
  <c r="AQ149" i="15"/>
  <c r="AS149" i="15" s="1"/>
  <c r="AT149" i="15" s="1"/>
  <c r="AM315" i="15"/>
  <c r="AO315" i="15" s="1"/>
  <c r="AP315" i="15" s="1"/>
  <c r="AE118" i="15"/>
  <c r="AG118" i="15" s="1"/>
  <c r="AH118" i="15" s="1"/>
  <c r="AA284" i="15"/>
  <c r="AB284" i="15" s="1"/>
  <c r="S96" i="15"/>
  <c r="O262" i="15"/>
  <c r="Q262" i="15" s="1"/>
  <c r="R262" i="15" s="1"/>
  <c r="AU72" i="15"/>
  <c r="AQ238" i="15"/>
  <c r="AS238" i="15" s="1"/>
  <c r="AT238" i="15" s="1"/>
  <c r="AI50" i="15"/>
  <c r="AK50" i="15" s="1"/>
  <c r="AL50" i="15" s="1"/>
  <c r="AE215" i="15"/>
  <c r="AG215" i="15" s="1"/>
  <c r="AH215" i="15" s="1"/>
  <c r="W35" i="15"/>
  <c r="X35" i="15" s="1"/>
  <c r="S193" i="15"/>
  <c r="U193" i="15" s="1"/>
  <c r="V193" i="15" s="1"/>
  <c r="O351" i="15"/>
  <c r="AU113" i="15"/>
  <c r="AV113" i="15" s="1"/>
  <c r="AQ279" i="15"/>
  <c r="AR279" i="15" s="1"/>
  <c r="AI99" i="15"/>
  <c r="AJ99" i="15" s="1"/>
  <c r="AE256" i="15"/>
  <c r="AG256" i="15" s="1"/>
  <c r="AH256" i="15" s="1"/>
  <c r="W76" i="15"/>
  <c r="Y76" i="15" s="1"/>
  <c r="Z76" i="15" s="1"/>
  <c r="S242" i="15"/>
  <c r="U242" i="15" s="1"/>
  <c r="V242" i="15" s="1"/>
  <c r="AY52" i="15"/>
  <c r="AU210" i="15"/>
  <c r="AM22" i="15"/>
  <c r="AN22" i="15" s="1"/>
  <c r="AI188" i="15"/>
  <c r="AE345" i="15"/>
  <c r="AG345" i="15" s="1"/>
  <c r="AH345" i="15" s="1"/>
  <c r="W157" i="15"/>
  <c r="X157" i="15" s="1"/>
  <c r="S323" i="15"/>
  <c r="U323" i="15" s="1"/>
  <c r="V323" i="15" s="1"/>
  <c r="AY133" i="15"/>
  <c r="AZ133" i="15" s="1"/>
  <c r="AU299" i="15"/>
  <c r="AW299" i="15" s="1"/>
  <c r="AX299" i="15" s="1"/>
  <c r="AM111" i="15"/>
  <c r="AI277" i="15"/>
  <c r="AK277" i="15" s="1"/>
  <c r="AL277" i="15" s="1"/>
  <c r="AA88" i="15"/>
  <c r="AB88" i="15" s="1"/>
  <c r="W254" i="15"/>
  <c r="Y254" i="15" s="1"/>
  <c r="Z254" i="15" s="1"/>
  <c r="O74" i="15"/>
  <c r="Q74" i="15" s="1"/>
  <c r="R74" i="15" s="1"/>
  <c r="AY238" i="15"/>
  <c r="BA238" i="15" s="1"/>
  <c r="BB238" i="15" s="1"/>
  <c r="AQ50" i="15"/>
  <c r="AS50" i="15" s="1"/>
  <c r="AT50" i="15" s="1"/>
  <c r="AM208" i="15"/>
  <c r="AN208" i="15" s="1"/>
  <c r="AE27" i="15"/>
  <c r="AA185" i="15"/>
  <c r="AC185" i="15" s="1"/>
  <c r="AD185" i="15" s="1"/>
  <c r="W343" i="15"/>
  <c r="O163" i="15"/>
  <c r="P163" i="15" s="1"/>
  <c r="AY335" i="15"/>
  <c r="AZ335" i="15" s="1"/>
  <c r="AQ155" i="15"/>
  <c r="AS155" i="15" s="1"/>
  <c r="AT155" i="15" s="1"/>
  <c r="AM313" i="15"/>
  <c r="AO313" i="15" s="1"/>
  <c r="AP313" i="15" s="1"/>
  <c r="AE132" i="15"/>
  <c r="AG132" i="15" s="1"/>
  <c r="AH132" i="15" s="1"/>
  <c r="AA298" i="15"/>
  <c r="S110" i="15"/>
  <c r="T110" i="15" s="1"/>
  <c r="O276" i="15"/>
  <c r="P276" i="15" s="1"/>
  <c r="AU94" i="15"/>
  <c r="AW94" i="15" s="1"/>
  <c r="AX94" i="15" s="1"/>
  <c r="AQ260" i="15"/>
  <c r="AR260" i="15" s="1"/>
  <c r="AI64" i="15"/>
  <c r="AK64" i="15" s="1"/>
  <c r="AL64" i="15" s="1"/>
  <c r="AE229" i="15"/>
  <c r="AF229" i="15" s="1"/>
  <c r="W41" i="15"/>
  <c r="S263" i="15"/>
  <c r="AY81" i="15"/>
  <c r="BA81" i="15" s="1"/>
  <c r="BB81" i="15" s="1"/>
  <c r="AU247" i="15"/>
  <c r="AM67" i="15"/>
  <c r="AO67" i="15" s="1"/>
  <c r="AP67" i="15" s="1"/>
  <c r="AI225" i="15"/>
  <c r="AJ225" i="15" s="1"/>
  <c r="AA36" i="15"/>
  <c r="AB36" i="15" s="1"/>
  <c r="W202" i="15"/>
  <c r="X202" i="15" s="1"/>
  <c r="O14" i="15"/>
  <c r="Q14" i="15" s="1"/>
  <c r="R14" i="15" s="1"/>
  <c r="AY178" i="15"/>
  <c r="AU336" i="15"/>
  <c r="AW336" i="15" s="1"/>
  <c r="AX336" i="15" s="1"/>
  <c r="AM156" i="15"/>
  <c r="AN156" i="15" s="1"/>
  <c r="AI314" i="15"/>
  <c r="AJ314" i="15" s="1"/>
  <c r="AA133" i="15"/>
  <c r="AC133" i="15" s="1"/>
  <c r="AD133" i="15" s="1"/>
  <c r="W299" i="15"/>
  <c r="Y299" i="15" s="1"/>
  <c r="Z299" i="15" s="1"/>
  <c r="O103" i="15"/>
  <c r="P103" i="15" s="1"/>
  <c r="AY283" i="15"/>
  <c r="BA283" i="15" s="1"/>
  <c r="BB283" i="15" s="1"/>
  <c r="AQ95" i="15"/>
  <c r="AM261" i="15"/>
  <c r="AO261" i="15" s="1"/>
  <c r="AP261" i="15" s="1"/>
  <c r="AE72" i="15"/>
  <c r="AA238" i="15"/>
  <c r="AC238" i="15" s="1"/>
  <c r="AD238" i="15" s="1"/>
  <c r="S58" i="15"/>
  <c r="T58" i="15" s="1"/>
  <c r="O216" i="15"/>
  <c r="Q216" i="15" s="1"/>
  <c r="R216" i="15" s="1"/>
  <c r="AU26" i="15"/>
  <c r="AV26" i="15" s="1"/>
  <c r="AQ184" i="15"/>
  <c r="AM350" i="15"/>
  <c r="AE161" i="15"/>
  <c r="AG161" i="15" s="1"/>
  <c r="AH161" i="15" s="1"/>
  <c r="AA319" i="15"/>
  <c r="AB319" i="15" s="1"/>
  <c r="S139" i="15"/>
  <c r="U139" i="15" s="1"/>
  <c r="V139" i="15" s="1"/>
  <c r="O297" i="15"/>
  <c r="P297" i="15" s="1"/>
  <c r="AU115" i="15"/>
  <c r="AW115" i="15" s="1"/>
  <c r="AX115" i="15" s="1"/>
  <c r="AQ273" i="15"/>
  <c r="AR273" i="15" s="1"/>
  <c r="AI93" i="15"/>
  <c r="AJ93" i="15" s="1"/>
  <c r="AE258" i="15"/>
  <c r="W70" i="15"/>
  <c r="X70" i="15" s="1"/>
  <c r="S236" i="15"/>
  <c r="AY54" i="15"/>
  <c r="BA54" i="15" s="1"/>
  <c r="BB54" i="15" s="1"/>
  <c r="AU220" i="15"/>
  <c r="AV220" i="15" s="1"/>
  <c r="AM24" i="15"/>
  <c r="AO24" i="15" s="1"/>
  <c r="AP24" i="15" s="1"/>
  <c r="AI190" i="15"/>
  <c r="AA65" i="15"/>
  <c r="AB65" i="15" s="1"/>
  <c r="W223" i="15"/>
  <c r="Y223" i="15" s="1"/>
  <c r="Z223" i="15" s="1"/>
  <c r="O43" i="15"/>
  <c r="Q43" i="15" s="1"/>
  <c r="R43" i="15" s="1"/>
  <c r="AY215" i="15"/>
  <c r="BA215" i="15" s="1"/>
  <c r="BB215" i="15" s="1"/>
  <c r="AQ35" i="15"/>
  <c r="AS35" i="15" s="1"/>
  <c r="AT35" i="15" s="1"/>
  <c r="AM193" i="15"/>
  <c r="AO193" i="15" s="1"/>
  <c r="AP193" i="15" s="1"/>
  <c r="AE12" i="15"/>
  <c r="AG12" i="15" s="1"/>
  <c r="AH12" i="15" s="1"/>
  <c r="AA178" i="15"/>
  <c r="W336" i="15"/>
  <c r="Y336" i="15" s="1"/>
  <c r="Z336" i="15" s="1"/>
  <c r="O156" i="15"/>
  <c r="P156" i="15" s="1"/>
  <c r="AY320" i="15"/>
  <c r="BA320" i="15" s="1"/>
  <c r="BB320" i="15" s="1"/>
  <c r="AQ140" i="15"/>
  <c r="AM298" i="15"/>
  <c r="AO298" i="15" s="1"/>
  <c r="AP298" i="15" s="1"/>
  <c r="AE109" i="15"/>
  <c r="AF109" i="15" s="1"/>
  <c r="AA275" i="15"/>
  <c r="AC275" i="15" s="1"/>
  <c r="AD275" i="15" s="1"/>
  <c r="S79" i="15"/>
  <c r="T79" i="15" s="1"/>
  <c r="O245" i="15"/>
  <c r="AU63" i="15"/>
  <c r="AQ229" i="15"/>
  <c r="AS229" i="15" s="1"/>
  <c r="AT229" i="15" s="1"/>
  <c r="AI41" i="15"/>
  <c r="AJ41" i="15" s="1"/>
  <c r="AE198" i="15"/>
  <c r="AF198" i="15" s="1"/>
  <c r="W18" i="15"/>
  <c r="X18" i="15" s="1"/>
  <c r="S176" i="15"/>
  <c r="T176" i="15" s="1"/>
  <c r="O342" i="15"/>
  <c r="P342" i="15" s="1"/>
  <c r="AU152" i="15"/>
  <c r="AQ318" i="15"/>
  <c r="AI194" i="15"/>
  <c r="AK194" i="15" s="1"/>
  <c r="AL194" i="15" s="1"/>
  <c r="AA13" i="15"/>
  <c r="W179" i="15"/>
  <c r="Y179" i="15" s="1"/>
  <c r="Z179" i="15" s="1"/>
  <c r="S337" i="15"/>
  <c r="T337" i="15" s="1"/>
  <c r="AY163" i="15"/>
  <c r="BA163" i="15" s="1"/>
  <c r="BB163" i="15" s="1"/>
  <c r="AU321" i="15"/>
  <c r="AV321" i="15" s="1"/>
  <c r="AM141" i="15"/>
  <c r="AO141" i="15" s="1"/>
  <c r="AP141" i="15" s="1"/>
  <c r="AI307" i="15"/>
  <c r="AA118" i="15"/>
  <c r="AC118" i="15" s="1"/>
  <c r="AD118" i="15" s="1"/>
  <c r="W284" i="15"/>
  <c r="X284" i="15" s="1"/>
  <c r="O96" i="15"/>
  <c r="Q96" i="15" s="1"/>
  <c r="R96" i="15" s="1"/>
  <c r="AY260" i="15"/>
  <c r="AZ260" i="15" s="1"/>
  <c r="AQ64" i="15"/>
  <c r="AS64" i="15" s="1"/>
  <c r="AT64" i="15" s="1"/>
  <c r="AM230" i="15"/>
  <c r="AN230" i="15" s="1"/>
  <c r="AE41" i="15"/>
  <c r="AG41" i="15" s="1"/>
  <c r="AH41" i="15" s="1"/>
  <c r="AA263" i="15"/>
  <c r="S83" i="15"/>
  <c r="T83" i="15" s="1"/>
  <c r="O241" i="15"/>
  <c r="AU59" i="15"/>
  <c r="AW59" i="15" s="1"/>
  <c r="AX59" i="15" s="1"/>
  <c r="AQ217" i="15"/>
  <c r="AS217" i="15" s="1"/>
  <c r="AT217" i="15" s="1"/>
  <c r="AI37" i="15"/>
  <c r="AE202" i="15"/>
  <c r="W14" i="15"/>
  <c r="S180" i="15"/>
  <c r="O346" i="15"/>
  <c r="P346" i="15" s="1"/>
  <c r="AU164" i="15"/>
  <c r="AM32" i="15"/>
  <c r="AO32" i="15" s="1"/>
  <c r="AP32" i="15" s="1"/>
  <c r="AI198" i="15"/>
  <c r="AK198" i="15" s="1"/>
  <c r="AL198" i="15" s="1"/>
  <c r="AA9" i="15"/>
  <c r="W167" i="15"/>
  <c r="X167" i="15" s="1"/>
  <c r="S333" i="15"/>
  <c r="T333" i="15" s="1"/>
  <c r="AY159" i="15"/>
  <c r="AU325" i="15"/>
  <c r="AW325" i="15" s="1"/>
  <c r="AX325" i="15" s="1"/>
  <c r="AM137" i="15"/>
  <c r="AN137" i="15" s="1"/>
  <c r="AI303" i="15"/>
  <c r="AK303" i="15" s="1"/>
  <c r="AL303" i="15" s="1"/>
  <c r="AA122" i="15"/>
  <c r="AB122" i="15" s="1"/>
  <c r="W280" i="15"/>
  <c r="O100" i="15"/>
  <c r="P100" i="15" s="1"/>
  <c r="AY264" i="15"/>
  <c r="AZ264" i="15" s="1"/>
  <c r="AQ84" i="15"/>
  <c r="AM242" i="15"/>
  <c r="AN242" i="15" s="1"/>
  <c r="AE53" i="15"/>
  <c r="AA219" i="15"/>
  <c r="AB219" i="15" s="1"/>
  <c r="S23" i="15"/>
  <c r="U23" i="15" s="1"/>
  <c r="V23" i="15" s="1"/>
  <c r="O189" i="15"/>
  <c r="Q189" i="15" s="1"/>
  <c r="R189" i="15" s="1"/>
  <c r="AY353" i="15"/>
  <c r="AZ353" i="15" s="1"/>
  <c r="AQ173" i="15"/>
  <c r="AS173" i="15" s="1"/>
  <c r="AT173" i="15" s="1"/>
  <c r="AM339" i="15"/>
  <c r="AE142" i="15"/>
  <c r="AG142" i="15" s="1"/>
  <c r="AH142" i="15" s="1"/>
  <c r="AA308" i="15"/>
  <c r="S120" i="15"/>
  <c r="U120" i="15" s="1"/>
  <c r="V120" i="15" s="1"/>
  <c r="O286" i="15"/>
  <c r="P286" i="15" s="1"/>
  <c r="AU96" i="15"/>
  <c r="AQ262" i="15"/>
  <c r="AR262" i="15" s="1"/>
  <c r="AI74" i="15"/>
  <c r="AE239" i="15"/>
  <c r="W59" i="15"/>
  <c r="Y59" i="15" s="1"/>
  <c r="Z59" i="15" s="1"/>
  <c r="S217" i="15"/>
  <c r="T217" i="15" s="1"/>
  <c r="AY43" i="15"/>
  <c r="BA43" i="15" s="1"/>
  <c r="BB43" i="15" s="1"/>
  <c r="AU201" i="15"/>
  <c r="AW201" i="15" s="1"/>
  <c r="AX201" i="15" s="1"/>
  <c r="AM21" i="15"/>
  <c r="AI187" i="15"/>
  <c r="AJ187" i="15" s="1"/>
  <c r="AE344" i="15"/>
  <c r="W164" i="15"/>
  <c r="S330" i="15"/>
  <c r="T330" i="15" s="1"/>
  <c r="AY140" i="15"/>
  <c r="AU298" i="15"/>
  <c r="AV298" i="15" s="1"/>
  <c r="AM110" i="15"/>
  <c r="AN110" i="15" s="1"/>
  <c r="AI276" i="15"/>
  <c r="AK276" i="15" s="1"/>
  <c r="AL276" i="15" s="1"/>
  <c r="AA79" i="15"/>
  <c r="AB79" i="15" s="1"/>
  <c r="W245" i="15"/>
  <c r="Y245" i="15" s="1"/>
  <c r="Z245" i="15" s="1"/>
  <c r="O57" i="15"/>
  <c r="P57" i="15" s="1"/>
  <c r="AY221" i="15"/>
  <c r="AZ221" i="15" s="1"/>
  <c r="AQ33" i="15"/>
  <c r="AY187" i="15"/>
  <c r="BA187" i="15" s="1"/>
  <c r="BB187" i="15" s="1"/>
  <c r="AU345" i="15"/>
  <c r="AM165" i="15"/>
  <c r="AI331" i="15"/>
  <c r="AJ331" i="15" s="1"/>
  <c r="AA142" i="15"/>
  <c r="AC142" i="15" s="1"/>
  <c r="AD142" i="15" s="1"/>
  <c r="W308" i="15"/>
  <c r="O120" i="15"/>
  <c r="P120" i="15" s="1"/>
  <c r="AY284" i="15"/>
  <c r="AZ284" i="15" s="1"/>
  <c r="AQ88" i="15"/>
  <c r="AS88" i="15" s="1"/>
  <c r="AT88" i="15" s="1"/>
  <c r="AM254" i="15"/>
  <c r="AO254" i="15" s="1"/>
  <c r="AP254" i="15" s="1"/>
  <c r="AE129" i="15"/>
  <c r="AA287" i="15"/>
  <c r="AC287" i="15" s="1"/>
  <c r="AD287" i="15" s="1"/>
  <c r="S107" i="15"/>
  <c r="O265" i="15"/>
  <c r="AU83" i="15"/>
  <c r="AW83" i="15" s="1"/>
  <c r="AX83" i="15" s="1"/>
  <c r="AQ241" i="15"/>
  <c r="AI61" i="15"/>
  <c r="AJ61" i="15" s="1"/>
  <c r="AE226" i="15"/>
  <c r="AG226" i="15" s="1"/>
  <c r="AH226" i="15" s="1"/>
  <c r="W38" i="15"/>
  <c r="S204" i="15"/>
  <c r="T204" i="15" s="1"/>
  <c r="AY22" i="15"/>
  <c r="BA22" i="15" s="1"/>
  <c r="BB22" i="15" s="1"/>
  <c r="AU188" i="15"/>
  <c r="AQ346" i="15"/>
  <c r="AS346" i="15" s="1"/>
  <c r="AT346" i="15" s="1"/>
  <c r="AI158" i="15"/>
  <c r="AE323" i="15"/>
  <c r="AG323" i="15" s="1"/>
  <c r="AH323" i="15" s="1"/>
  <c r="W127" i="15"/>
  <c r="Y127" i="15" s="1"/>
  <c r="Z127" i="15" s="1"/>
  <c r="S293" i="15"/>
  <c r="AY119" i="15"/>
  <c r="BA119" i="15" s="1"/>
  <c r="BB119" i="15" s="1"/>
  <c r="AU285" i="15"/>
  <c r="AM97" i="15"/>
  <c r="AI263" i="15"/>
  <c r="AJ263" i="15" s="1"/>
  <c r="AA82" i="15"/>
  <c r="AB82" i="15" s="1"/>
  <c r="W240" i="15"/>
  <c r="X240" i="15" s="1"/>
  <c r="O60" i="15"/>
  <c r="Q60" i="15" s="1"/>
  <c r="R60" i="15" s="1"/>
  <c r="AY224" i="15"/>
  <c r="AQ44" i="15"/>
  <c r="AR44" i="15" s="1"/>
  <c r="AM202" i="15"/>
  <c r="AO202" i="15" s="1"/>
  <c r="AP202" i="15" s="1"/>
  <c r="AE13" i="15"/>
  <c r="AA179" i="15"/>
  <c r="AC179" i="15" s="1"/>
  <c r="AD179" i="15" s="1"/>
  <c r="W337" i="15"/>
  <c r="Y337" i="15" s="1"/>
  <c r="Z337" i="15" s="1"/>
  <c r="O149" i="15"/>
  <c r="Q149" i="15" s="1"/>
  <c r="R149" i="15" s="1"/>
  <c r="AY313" i="15"/>
  <c r="BA313" i="15" s="1"/>
  <c r="BB313" i="15" s="1"/>
  <c r="AQ133" i="15"/>
  <c r="AM299" i="15"/>
  <c r="AO299" i="15" s="1"/>
  <c r="AP299" i="15" s="1"/>
  <c r="AE102" i="15"/>
  <c r="AF102" i="15" s="1"/>
  <c r="AA268" i="15"/>
  <c r="AB268" i="15" s="1"/>
  <c r="S80" i="15"/>
  <c r="T80" i="15" s="1"/>
  <c r="O246" i="15"/>
  <c r="AU56" i="15"/>
  <c r="AW56" i="15" s="1"/>
  <c r="AX56" i="15" s="1"/>
  <c r="AQ222" i="15"/>
  <c r="AS222" i="15" s="1"/>
  <c r="AT222" i="15" s="1"/>
  <c r="AI34" i="15"/>
  <c r="AE199" i="15"/>
  <c r="W19" i="15"/>
  <c r="S177" i="15"/>
  <c r="O335" i="15"/>
  <c r="Q335" i="15" s="1"/>
  <c r="R335" i="15" s="1"/>
  <c r="AU161" i="15"/>
  <c r="AQ327" i="15"/>
  <c r="AS327" i="15" s="1"/>
  <c r="AT327" i="15" s="1"/>
  <c r="AI147" i="15"/>
  <c r="AK147" i="15" s="1"/>
  <c r="AL147" i="15" s="1"/>
  <c r="AE304" i="15"/>
  <c r="W124" i="15"/>
  <c r="Y124" i="15" s="1"/>
  <c r="Z124" i="15" s="1"/>
  <c r="S290" i="15"/>
  <c r="AY100" i="15"/>
  <c r="AU322" i="15"/>
  <c r="AV322" i="15" s="1"/>
  <c r="AM134" i="15"/>
  <c r="AN134" i="15" s="1"/>
  <c r="AI300" i="15"/>
  <c r="AJ300" i="15" s="1"/>
  <c r="AA103" i="15"/>
  <c r="AC103" i="15" s="1"/>
  <c r="AD103" i="15" s="1"/>
  <c r="W269" i="15"/>
  <c r="O81" i="15"/>
  <c r="Q81" i="15" s="1"/>
  <c r="R81" i="15" s="1"/>
  <c r="AY245" i="15"/>
  <c r="BA245" i="15" s="1"/>
  <c r="BB245" i="15" s="1"/>
  <c r="AQ57" i="15"/>
  <c r="AM223" i="15"/>
  <c r="AN223" i="15" s="1"/>
  <c r="AE42" i="15"/>
  <c r="AF42" i="15" s="1"/>
  <c r="AA200" i="15"/>
  <c r="AC200" i="15" s="1"/>
  <c r="AD200" i="15" s="1"/>
  <c r="S20" i="15"/>
  <c r="U20" i="15" s="1"/>
  <c r="V20" i="15" s="1"/>
  <c r="O186" i="15"/>
  <c r="Q186" i="15" s="1"/>
  <c r="R186" i="15" s="1"/>
  <c r="AY350" i="15"/>
  <c r="BA350" i="15" s="1"/>
  <c r="BB350" i="15" s="1"/>
  <c r="AQ162" i="15"/>
  <c r="AM320" i="15"/>
  <c r="AE139" i="15"/>
  <c r="AG139" i="15" s="1"/>
  <c r="AH139" i="15" s="1"/>
  <c r="AA297" i="15"/>
  <c r="S173" i="15"/>
  <c r="T173" i="15" s="1"/>
  <c r="O339" i="15"/>
  <c r="Q339" i="15" s="1"/>
  <c r="R339" i="15" s="1"/>
  <c r="AU165" i="15"/>
  <c r="AW165" i="15" s="1"/>
  <c r="AX165" i="15" s="1"/>
  <c r="AQ331" i="15"/>
  <c r="AS331" i="15" s="1"/>
  <c r="AT331" i="15" s="1"/>
  <c r="AI143" i="15"/>
  <c r="AK143" i="15" s="1"/>
  <c r="AL143" i="15" s="1"/>
  <c r="AE308" i="15"/>
  <c r="W120" i="15"/>
  <c r="Y120" i="15" s="1"/>
  <c r="Z120" i="15" s="1"/>
  <c r="S286" i="15"/>
  <c r="U286" i="15" s="1"/>
  <c r="V286" i="15" s="1"/>
  <c r="AY104" i="15"/>
  <c r="BA104" i="15" s="1"/>
  <c r="BB104" i="15" s="1"/>
  <c r="AU270" i="15"/>
  <c r="AW270" i="15" s="1"/>
  <c r="AX270" i="15" s="1"/>
  <c r="AM82" i="15"/>
  <c r="AN82" i="15" s="1"/>
  <c r="AI240" i="15"/>
  <c r="AK240" i="15" s="1"/>
  <c r="AL240" i="15" s="1"/>
  <c r="AA59" i="15"/>
  <c r="W217" i="15"/>
  <c r="O29" i="15"/>
  <c r="P29" i="15" s="1"/>
  <c r="AY193" i="15"/>
  <c r="AQ13" i="15"/>
  <c r="AR13" i="15" s="1"/>
  <c r="AM179" i="15"/>
  <c r="AN179" i="15" s="1"/>
  <c r="AI337" i="15"/>
  <c r="AA148" i="15"/>
  <c r="AB148" i="15" s="1"/>
  <c r="W314" i="15"/>
  <c r="Y314" i="15" s="1"/>
  <c r="Z314" i="15" s="1"/>
  <c r="O126" i="15"/>
  <c r="AY290" i="15"/>
  <c r="AZ290" i="15" s="1"/>
  <c r="AQ102" i="15"/>
  <c r="AM268" i="15"/>
  <c r="AO268" i="15" s="1"/>
  <c r="AP268" i="15" s="1"/>
  <c r="AE79" i="15"/>
  <c r="AF79" i="15" s="1"/>
  <c r="AA245" i="15"/>
  <c r="AC245" i="15" s="1"/>
  <c r="AD245" i="15" s="1"/>
  <c r="S57" i="15"/>
  <c r="T57" i="15" s="1"/>
  <c r="O215" i="15"/>
  <c r="AY331" i="15"/>
  <c r="AZ331" i="15" s="1"/>
  <c r="AQ143" i="15"/>
  <c r="AR143" i="15" s="1"/>
  <c r="AM309" i="15"/>
  <c r="AN309" i="15" s="1"/>
  <c r="AE120" i="15"/>
  <c r="AF120" i="15" s="1"/>
  <c r="AA286" i="15"/>
  <c r="AC286" i="15" s="1"/>
  <c r="AD286" i="15" s="1"/>
  <c r="S106" i="15"/>
  <c r="U106" i="15" s="1"/>
  <c r="V106" i="15" s="1"/>
  <c r="O264" i="15"/>
  <c r="P264" i="15" s="1"/>
  <c r="AU74" i="15"/>
  <c r="AQ232" i="15"/>
  <c r="AI52" i="15"/>
  <c r="AK52" i="15" s="1"/>
  <c r="AL52" i="15" s="1"/>
  <c r="AE209" i="15"/>
  <c r="AF209" i="15" s="1"/>
  <c r="W21" i="15"/>
  <c r="Y21" i="15" s="1"/>
  <c r="Z21" i="15" s="1"/>
  <c r="S187" i="15"/>
  <c r="T187" i="15" s="1"/>
  <c r="O345" i="15"/>
  <c r="Q345" i="15" s="1"/>
  <c r="R345" i="15" s="1"/>
  <c r="AU163" i="15"/>
  <c r="AV163" i="15" s="1"/>
  <c r="AQ321" i="15"/>
  <c r="AS321" i="15" s="1"/>
  <c r="AT321" i="15" s="1"/>
  <c r="AI141" i="15"/>
  <c r="AE306" i="15"/>
  <c r="AG306" i="15" s="1"/>
  <c r="AH306" i="15" s="1"/>
  <c r="W118" i="15"/>
  <c r="S284" i="15"/>
  <c r="U284" i="15" s="1"/>
  <c r="V284" i="15" s="1"/>
  <c r="AY102" i="15"/>
  <c r="AZ102" i="15" s="1"/>
  <c r="AU268" i="15"/>
  <c r="AV268" i="15" s="1"/>
  <c r="AM72" i="15"/>
  <c r="AN72" i="15" s="1"/>
  <c r="AI238" i="15"/>
  <c r="AK238" i="15" s="1"/>
  <c r="AL238" i="15" s="1"/>
  <c r="AA49" i="15"/>
  <c r="W207" i="15"/>
  <c r="Y207" i="15" s="1"/>
  <c r="Z207" i="15" s="1"/>
  <c r="O27" i="15"/>
  <c r="AY199" i="15"/>
  <c r="AQ19" i="15"/>
  <c r="AR19" i="15" s="1"/>
  <c r="AM177" i="15"/>
  <c r="AI343" i="15"/>
  <c r="AK343" i="15" s="1"/>
  <c r="AL343" i="15" s="1"/>
  <c r="AA162" i="15"/>
  <c r="W320" i="15"/>
  <c r="O140" i="15"/>
  <c r="Q140" i="15" s="1"/>
  <c r="R140" i="15" s="1"/>
  <c r="AY304" i="15"/>
  <c r="AZ304" i="15" s="1"/>
  <c r="AQ124" i="15"/>
  <c r="AR124" i="15" s="1"/>
  <c r="AM282" i="15"/>
  <c r="AO282" i="15" s="1"/>
  <c r="AP282" i="15" s="1"/>
  <c r="AE93" i="15"/>
  <c r="AA259" i="15"/>
  <c r="AC259" i="15" s="1"/>
  <c r="AD259" i="15" s="1"/>
  <c r="S63" i="15"/>
  <c r="O229" i="15"/>
  <c r="AU47" i="15"/>
  <c r="AW47" i="15" s="1"/>
  <c r="AX47" i="15" s="1"/>
  <c r="AQ213" i="15"/>
  <c r="AR213" i="15" s="1"/>
  <c r="AI25" i="15"/>
  <c r="AK25" i="15" s="1"/>
  <c r="AL25" i="15" s="1"/>
  <c r="AE182" i="15"/>
  <c r="AG182" i="15" s="1"/>
  <c r="AH182" i="15" s="1"/>
  <c r="AA348" i="15"/>
  <c r="AC348" i="15" s="1"/>
  <c r="AD348" i="15" s="1"/>
  <c r="S160" i="15"/>
  <c r="O326" i="15"/>
  <c r="Q326" i="15" s="1"/>
  <c r="R326" i="15" s="1"/>
  <c r="AU136" i="15"/>
  <c r="AW136" i="15" s="1"/>
  <c r="AX136" i="15" s="1"/>
  <c r="AQ302" i="15"/>
  <c r="AR302" i="15" s="1"/>
  <c r="AI114" i="15"/>
  <c r="AE279" i="15"/>
  <c r="AF279" i="15" s="1"/>
  <c r="W99" i="15"/>
  <c r="Y99" i="15" s="1"/>
  <c r="Z99" i="15" s="1"/>
  <c r="S257" i="15"/>
  <c r="U257" i="15" s="1"/>
  <c r="V257" i="15" s="1"/>
  <c r="AY19" i="15"/>
  <c r="AU177" i="15"/>
  <c r="AQ343" i="15"/>
  <c r="AI163" i="15"/>
  <c r="AJ163" i="15" s="1"/>
  <c r="AE320" i="15"/>
  <c r="W140" i="15"/>
  <c r="Y140" i="15" s="1"/>
  <c r="Z140" i="15" s="1"/>
  <c r="S306" i="15"/>
  <c r="U306" i="15" s="1"/>
  <c r="V306" i="15" s="1"/>
  <c r="AY116" i="15"/>
  <c r="BA116" i="15" s="1"/>
  <c r="BB116" i="15" s="1"/>
  <c r="AU274" i="15"/>
  <c r="AM86" i="15"/>
  <c r="AI252" i="15"/>
  <c r="AA55" i="15"/>
  <c r="AC55" i="15" s="1"/>
  <c r="AD55" i="15" s="1"/>
  <c r="W221" i="15"/>
  <c r="O33" i="15"/>
  <c r="Q33" i="15" s="1"/>
  <c r="R33" i="15" s="1"/>
  <c r="AY197" i="15"/>
  <c r="BA197" i="15" s="1"/>
  <c r="BB197" i="15" s="1"/>
  <c r="AQ9" i="15"/>
  <c r="AS9" i="15" s="1"/>
  <c r="AT9" i="15" s="1"/>
  <c r="AM175" i="15"/>
  <c r="AO175" i="15" s="1"/>
  <c r="AP175" i="15" s="1"/>
  <c r="AI341" i="15"/>
  <c r="AA152" i="15"/>
  <c r="W318" i="15"/>
  <c r="Y318" i="15" s="1"/>
  <c r="Z318" i="15" s="1"/>
  <c r="O138" i="15"/>
  <c r="AY302" i="15"/>
  <c r="BA302" i="15" s="1"/>
  <c r="BB302" i="15" s="1"/>
  <c r="AQ114" i="15"/>
  <c r="AS114" i="15" s="1"/>
  <c r="AT114" i="15" s="1"/>
  <c r="AM272" i="15"/>
  <c r="AE91" i="15"/>
  <c r="AA249" i="15"/>
  <c r="AC249" i="15" s="1"/>
  <c r="AD249" i="15" s="1"/>
  <c r="S61" i="15"/>
  <c r="O227" i="15"/>
  <c r="P227" i="15" s="1"/>
  <c r="AU53" i="15"/>
  <c r="AV53" i="15" s="1"/>
  <c r="AQ219" i="15"/>
  <c r="AR219" i="15" s="1"/>
  <c r="AI31" i="15"/>
  <c r="AK31" i="15" s="1"/>
  <c r="AL31" i="15" s="1"/>
  <c r="AE196" i="15"/>
  <c r="AF196" i="15" s="1"/>
  <c r="W8" i="15"/>
  <c r="S174" i="15"/>
  <c r="U174" i="15" s="1"/>
  <c r="V174" i="15" s="1"/>
  <c r="O340" i="15"/>
  <c r="AU158" i="15"/>
  <c r="AV158" i="15" s="1"/>
  <c r="AQ324" i="15"/>
  <c r="AI128" i="15"/>
  <c r="AK128" i="15" s="1"/>
  <c r="AL128" i="15" s="1"/>
  <c r="AE293" i="15"/>
  <c r="AF293" i="15" s="1"/>
  <c r="W105" i="15"/>
  <c r="S327" i="15"/>
  <c r="U327" i="15" s="1"/>
  <c r="V327" i="15" s="1"/>
  <c r="AY145" i="15"/>
  <c r="AU311" i="15"/>
  <c r="AM131" i="15"/>
  <c r="AO131" i="15" s="1"/>
  <c r="AP131" i="15" s="1"/>
  <c r="AI289" i="15"/>
  <c r="AJ289" i="15" s="1"/>
  <c r="AA100" i="15"/>
  <c r="AB100" i="15" s="1"/>
  <c r="W266" i="15"/>
  <c r="X266" i="15" s="1"/>
  <c r="O78" i="15"/>
  <c r="AY242" i="15"/>
  <c r="BA242" i="15" s="1"/>
  <c r="BB242" i="15" s="1"/>
  <c r="AQ54" i="15"/>
  <c r="AM220" i="15"/>
  <c r="AE31" i="15"/>
  <c r="AG31" i="15" s="1"/>
  <c r="AH31" i="15" s="1"/>
  <c r="AA197" i="15"/>
  <c r="S9" i="15"/>
  <c r="U9" i="15" s="1"/>
  <c r="V9" i="15" s="1"/>
  <c r="O167" i="15"/>
  <c r="Q167" i="15" s="1"/>
  <c r="R167" i="15" s="1"/>
  <c r="AY347" i="15"/>
  <c r="AQ159" i="15"/>
  <c r="AM325" i="15"/>
  <c r="AO325" i="15" s="1"/>
  <c r="AP325" i="15" s="1"/>
  <c r="AE136" i="15"/>
  <c r="AA302" i="15"/>
  <c r="AB302" i="15" s="1"/>
  <c r="S122" i="15"/>
  <c r="O280" i="15"/>
  <c r="P280" i="15" s="1"/>
  <c r="AU90" i="15"/>
  <c r="AV90" i="15" s="1"/>
  <c r="AQ248" i="15"/>
  <c r="AS248" i="15" s="1"/>
  <c r="AT248" i="15" s="1"/>
  <c r="AI68" i="15"/>
  <c r="AE225" i="15"/>
  <c r="W37" i="15"/>
  <c r="S203" i="15"/>
  <c r="U203" i="15" s="1"/>
  <c r="V203" i="15" s="1"/>
  <c r="AY13" i="15"/>
  <c r="AU179" i="15"/>
  <c r="AW179" i="15" s="1"/>
  <c r="AX179" i="15" s="1"/>
  <c r="AQ337" i="15"/>
  <c r="AS337" i="15" s="1"/>
  <c r="AT337" i="15" s="1"/>
  <c r="AI157" i="15"/>
  <c r="AK157" i="15" s="1"/>
  <c r="AL157" i="15" s="1"/>
  <c r="AE322" i="15"/>
  <c r="W134" i="15"/>
  <c r="S300" i="15"/>
  <c r="AY118" i="15"/>
  <c r="AZ118" i="15" s="1"/>
  <c r="AU284" i="15"/>
  <c r="AV284" i="15" s="1"/>
  <c r="AM88" i="15"/>
  <c r="AO88" i="15" s="1"/>
  <c r="AP88" i="15" s="1"/>
  <c r="AI254" i="15"/>
  <c r="AK254" i="15" s="1"/>
  <c r="AL254" i="15" s="1"/>
  <c r="AA129" i="15"/>
  <c r="AC129" i="15" s="1"/>
  <c r="AD129" i="15" s="1"/>
  <c r="W287" i="15"/>
  <c r="Y287" i="15" s="1"/>
  <c r="Z287" i="15" s="1"/>
  <c r="O107" i="15"/>
  <c r="AY279" i="15"/>
  <c r="AQ99" i="15"/>
  <c r="AR99" i="15" s="1"/>
  <c r="AM257" i="15"/>
  <c r="AE76" i="15"/>
  <c r="AG76" i="15" s="1"/>
  <c r="AH76" i="15" s="1"/>
  <c r="AA242" i="15"/>
  <c r="S54" i="15"/>
  <c r="O220" i="15"/>
  <c r="AU38" i="15"/>
  <c r="AW38" i="15" s="1"/>
  <c r="AX38" i="15" s="1"/>
  <c r="AQ204" i="15"/>
  <c r="AI8" i="15"/>
  <c r="AJ8" i="15" s="1"/>
  <c r="AE173" i="15"/>
  <c r="AF173" i="15" s="1"/>
  <c r="AA339" i="15"/>
  <c r="AB339" i="15" s="1"/>
  <c r="S143" i="15"/>
  <c r="T143" i="15" s="1"/>
  <c r="O309" i="15"/>
  <c r="Q309" i="15" s="1"/>
  <c r="R309" i="15" s="1"/>
  <c r="AU127" i="15"/>
  <c r="AQ293" i="15"/>
  <c r="AS293" i="15" s="1"/>
  <c r="AT293" i="15" s="1"/>
  <c r="AI105" i="15"/>
  <c r="AE262" i="15"/>
  <c r="AG262" i="15" s="1"/>
  <c r="AH262" i="15" s="1"/>
  <c r="W82" i="15"/>
  <c r="S240" i="15"/>
  <c r="AY58" i="15"/>
  <c r="AZ58" i="15" s="1"/>
  <c r="AU216" i="15"/>
  <c r="AW216" i="15" s="1"/>
  <c r="AX216" i="15" s="1"/>
  <c r="AM36" i="15"/>
  <c r="AO36" i="15" s="1"/>
  <c r="AP36" i="15" s="1"/>
  <c r="AI258" i="15"/>
  <c r="AA77" i="15"/>
  <c r="W243" i="15"/>
  <c r="Y243" i="15" s="1"/>
  <c r="Z243" i="15" s="1"/>
  <c r="O47" i="15"/>
  <c r="AY227" i="15"/>
  <c r="AZ227" i="15" s="1"/>
  <c r="AQ39" i="15"/>
  <c r="AS39" i="15" s="1"/>
  <c r="AT39" i="15" s="1"/>
  <c r="AM205" i="15"/>
  <c r="AO205" i="15" s="1"/>
  <c r="AP205" i="15" s="1"/>
  <c r="AE16" i="15"/>
  <c r="AG16" i="15" s="1"/>
  <c r="AH16" i="15" s="1"/>
  <c r="AA182" i="15"/>
  <c r="W348" i="15"/>
  <c r="O160" i="15"/>
  <c r="Q160" i="15" s="1"/>
  <c r="R160" i="15" s="1"/>
  <c r="AY324" i="15"/>
  <c r="AQ128" i="15"/>
  <c r="AS128" i="15" s="1"/>
  <c r="AT128" i="15" s="1"/>
  <c r="AM294" i="15"/>
  <c r="AO294" i="15" s="1"/>
  <c r="AP294" i="15" s="1"/>
  <c r="AE105" i="15"/>
  <c r="AA327" i="15"/>
  <c r="S147" i="15"/>
  <c r="U147" i="15" s="1"/>
  <c r="V147" i="15" s="1"/>
  <c r="O305" i="15"/>
  <c r="AU123" i="15"/>
  <c r="AV123" i="15" s="1"/>
  <c r="AQ281" i="15"/>
  <c r="AR281" i="15" s="1"/>
  <c r="AI101" i="15"/>
  <c r="AJ101" i="15" s="1"/>
  <c r="AE266" i="15"/>
  <c r="W78" i="15"/>
  <c r="Y78" i="15" s="1"/>
  <c r="Z78" i="15" s="1"/>
  <c r="S244" i="15"/>
  <c r="AY62" i="15"/>
  <c r="AU228" i="15"/>
  <c r="AM96" i="15"/>
  <c r="AN96" i="15" s="1"/>
  <c r="AI262" i="15"/>
  <c r="AJ262" i="15" s="1"/>
  <c r="AA73" i="15"/>
  <c r="AC73" i="15" s="1"/>
  <c r="AD73" i="15" s="1"/>
  <c r="W231" i="15"/>
  <c r="Y231" i="15" s="1"/>
  <c r="Z231" i="15" s="1"/>
  <c r="O51" i="15"/>
  <c r="Q51" i="15" s="1"/>
  <c r="R51" i="15" s="1"/>
  <c r="AY223" i="15"/>
  <c r="AQ43" i="15"/>
  <c r="AM201" i="15"/>
  <c r="AE20" i="15"/>
  <c r="AG20" i="15" s="1"/>
  <c r="AH20" i="15" s="1"/>
  <c r="AA186" i="15"/>
  <c r="AC186" i="15" s="1"/>
  <c r="AD186" i="15" s="1"/>
  <c r="W344" i="15"/>
  <c r="Y344" i="15" s="1"/>
  <c r="Z344" i="15" s="1"/>
  <c r="O164" i="15"/>
  <c r="P164" i="15" s="1"/>
  <c r="AY328" i="15"/>
  <c r="BA328" i="15" s="1"/>
  <c r="BB328" i="15" s="1"/>
  <c r="AQ148" i="15"/>
  <c r="AS148" i="15" s="1"/>
  <c r="AT148" i="15" s="1"/>
  <c r="AM306" i="15"/>
  <c r="AE117" i="15"/>
  <c r="AA283" i="15"/>
  <c r="AB283" i="15" s="1"/>
  <c r="S87" i="15"/>
  <c r="O253" i="15"/>
  <c r="Q253" i="15" s="1"/>
  <c r="R253" i="15" s="1"/>
  <c r="AU71" i="15"/>
  <c r="AQ237" i="15"/>
  <c r="AI49" i="15"/>
  <c r="AE206" i="15"/>
  <c r="AG206" i="15" s="1"/>
  <c r="AH206" i="15" s="1"/>
  <c r="W26" i="15"/>
  <c r="S184" i="15"/>
  <c r="U184" i="15" s="1"/>
  <c r="V184" i="15" s="1"/>
  <c r="O350" i="15"/>
  <c r="P350" i="15" s="1"/>
  <c r="AU160" i="15"/>
  <c r="AV160" i="15" s="1"/>
  <c r="AQ326" i="15"/>
  <c r="AS326" i="15" s="1"/>
  <c r="AT326" i="15" s="1"/>
  <c r="AI138" i="15"/>
  <c r="AJ138" i="15" s="1"/>
  <c r="AE303" i="15"/>
  <c r="W123" i="15"/>
  <c r="Y123" i="15" s="1"/>
  <c r="Z123" i="15" s="1"/>
  <c r="S281" i="15"/>
  <c r="AY107" i="15"/>
  <c r="BA107" i="15" s="1"/>
  <c r="BB107" i="15" s="1"/>
  <c r="AU265" i="15"/>
  <c r="AM85" i="15"/>
  <c r="AO85" i="15" s="1"/>
  <c r="AP85" i="15" s="1"/>
  <c r="AI251" i="15"/>
  <c r="AJ251" i="15" s="1"/>
  <c r="AA62" i="15"/>
  <c r="W228" i="15"/>
  <c r="Y228" i="15" s="1"/>
  <c r="Z228" i="15" s="1"/>
  <c r="O40" i="15"/>
  <c r="AY204" i="15"/>
  <c r="AQ8" i="15"/>
  <c r="AR8" i="15" s="1"/>
  <c r="AM174" i="15"/>
  <c r="AN174" i="15" s="1"/>
  <c r="AI340" i="15"/>
  <c r="AK340" i="15" s="1"/>
  <c r="AL340" i="15" s="1"/>
  <c r="AA143" i="15"/>
  <c r="AC143" i="15" s="1"/>
  <c r="AD143" i="15" s="1"/>
  <c r="W309" i="15"/>
  <c r="O121" i="15"/>
  <c r="Q121" i="15" s="1"/>
  <c r="R121" i="15" s="1"/>
  <c r="AY285" i="15"/>
  <c r="C62" i="15"/>
  <c r="G43" i="15"/>
  <c r="H43" i="15" s="1"/>
  <c r="G173" i="15"/>
  <c r="H173" i="15" s="1"/>
  <c r="K137" i="15"/>
  <c r="L137" i="15" s="1"/>
  <c r="K31" i="15"/>
  <c r="L31" i="15" s="1"/>
  <c r="K213" i="15"/>
  <c r="L213" i="15" s="1"/>
  <c r="K44" i="15"/>
  <c r="L44" i="15" s="1"/>
  <c r="G335" i="15"/>
  <c r="H335" i="15" s="1"/>
  <c r="G351" i="15"/>
  <c r="C182" i="15"/>
  <c r="D182" i="15" s="1"/>
  <c r="C288" i="15"/>
  <c r="C221" i="15"/>
  <c r="D221" i="15" s="1"/>
  <c r="C164" i="15"/>
  <c r="D164" i="15" s="1"/>
  <c r="C275" i="15"/>
  <c r="D275" i="15" s="1"/>
  <c r="K328" i="15"/>
  <c r="L328" i="15" s="1"/>
  <c r="G241" i="15"/>
  <c r="H241" i="15" s="1"/>
  <c r="C25" i="15"/>
  <c r="K288" i="15"/>
  <c r="L288" i="15" s="1"/>
  <c r="G62" i="15"/>
  <c r="H62" i="15" s="1"/>
  <c r="G100" i="15"/>
  <c r="H100" i="15" s="1"/>
  <c r="K343" i="15"/>
  <c r="L343" i="15" s="1"/>
  <c r="K182" i="15"/>
  <c r="L182" i="15" s="1"/>
  <c r="K13" i="15"/>
  <c r="L13" i="15" s="1"/>
  <c r="K195" i="15"/>
  <c r="L195" i="15" s="1"/>
  <c r="C347" i="15"/>
  <c r="C312" i="15"/>
  <c r="D312" i="15" s="1"/>
  <c r="C151" i="15"/>
  <c r="C245" i="15"/>
  <c r="D245" i="15" s="1"/>
  <c r="G214" i="15"/>
  <c r="H214" i="15" s="1"/>
  <c r="G174" i="15"/>
  <c r="H174" i="15" s="1"/>
  <c r="G307" i="15"/>
  <c r="H307" i="15" s="1"/>
  <c r="C75" i="15"/>
  <c r="C202" i="15"/>
  <c r="C337" i="15"/>
  <c r="D337" i="15" s="1"/>
  <c r="G161" i="15"/>
  <c r="H161" i="15" s="1"/>
  <c r="G39" i="15"/>
  <c r="H39" i="15" s="1"/>
  <c r="G29" i="15"/>
  <c r="H29" i="15" s="1"/>
  <c r="K121" i="15"/>
  <c r="L121" i="15" s="1"/>
  <c r="K302" i="15"/>
  <c r="L302" i="15" s="1"/>
  <c r="K133" i="15"/>
  <c r="L133" i="15" s="1"/>
  <c r="K315" i="15"/>
  <c r="G207" i="15"/>
  <c r="H207" i="15" s="1"/>
  <c r="G19" i="15"/>
  <c r="H19" i="15" s="1"/>
  <c r="C143" i="15"/>
  <c r="D143" i="15" s="1"/>
  <c r="G223" i="15"/>
  <c r="H223" i="15" s="1"/>
  <c r="C150" i="15"/>
  <c r="D150" i="15" s="1"/>
  <c r="C256" i="15"/>
  <c r="D256" i="15" s="1"/>
  <c r="C189" i="15"/>
  <c r="D189" i="15" s="1"/>
  <c r="C212" i="15"/>
  <c r="C323" i="15"/>
  <c r="D323" i="15" s="1"/>
  <c r="G128" i="15"/>
  <c r="H128" i="15" s="1"/>
  <c r="G289" i="15"/>
  <c r="H289" i="15" s="1"/>
  <c r="C73" i="15"/>
  <c r="D73" i="15" s="1"/>
  <c r="G26" i="15"/>
  <c r="H26" i="15" s="1"/>
  <c r="K272" i="15"/>
  <c r="L272" i="15" s="1"/>
  <c r="G20" i="15"/>
  <c r="H20" i="15" s="1"/>
  <c r="K199" i="15"/>
  <c r="L199" i="15" s="1"/>
  <c r="K317" i="15"/>
  <c r="L317" i="15" s="1"/>
  <c r="K148" i="15"/>
  <c r="L148" i="15" s="1"/>
  <c r="C335" i="15"/>
  <c r="D335" i="15" s="1"/>
  <c r="C175" i="15"/>
  <c r="D175" i="15" s="1"/>
  <c r="C262" i="15"/>
  <c r="D262" i="15" s="1"/>
  <c r="G113" i="15"/>
  <c r="H113" i="15" s="1"/>
  <c r="C301" i="15"/>
  <c r="D301" i="15" s="1"/>
  <c r="C268" i="15"/>
  <c r="K186" i="15"/>
  <c r="L186" i="15" s="1"/>
  <c r="G218" i="15"/>
  <c r="H218" i="15" s="1"/>
  <c r="G345" i="15"/>
  <c r="H345" i="15" s="1"/>
  <c r="C129" i="15"/>
  <c r="D129" i="15" s="1"/>
  <c r="G82" i="15"/>
  <c r="H82" i="15" s="1"/>
  <c r="G38" i="15"/>
  <c r="H38" i="15" s="1"/>
  <c r="G12" i="15"/>
  <c r="H12" i="15" s="1"/>
  <c r="K191" i="15"/>
  <c r="K30" i="15"/>
  <c r="L30" i="15" s="1"/>
  <c r="K204" i="15"/>
  <c r="L204" i="15" s="1"/>
  <c r="K43" i="15"/>
  <c r="L43" i="15" s="1"/>
  <c r="G193" i="15"/>
  <c r="H193" i="15" s="1"/>
  <c r="K306" i="15"/>
  <c r="L306" i="15" s="1"/>
  <c r="G262" i="15"/>
  <c r="H262" i="15" s="1"/>
  <c r="K216" i="15"/>
  <c r="L216" i="15" s="1"/>
  <c r="G204" i="15"/>
  <c r="H204" i="15" s="1"/>
  <c r="G311" i="15"/>
  <c r="H311" i="15" s="1"/>
  <c r="G244" i="15"/>
  <c r="H244" i="15" s="1"/>
  <c r="C68" i="15"/>
  <c r="D68" i="15" s="1"/>
  <c r="C179" i="15"/>
  <c r="D179" i="15" s="1"/>
  <c r="C242" i="15"/>
  <c r="D242" i="15" s="1"/>
  <c r="C313" i="15"/>
  <c r="D313" i="15" s="1"/>
  <c r="G99" i="15"/>
  <c r="H99" i="15" s="1"/>
  <c r="G15" i="15"/>
  <c r="H15" i="15" s="1"/>
  <c r="K106" i="15"/>
  <c r="L106" i="15" s="1"/>
  <c r="K97" i="15"/>
  <c r="L97" i="15" s="1"/>
  <c r="K278" i="15"/>
  <c r="L278" i="15" s="1"/>
  <c r="K109" i="15"/>
  <c r="L109" i="15" s="1"/>
  <c r="K291" i="15"/>
  <c r="L291" i="15" s="1"/>
  <c r="G67" i="15"/>
  <c r="H67" i="15" s="1"/>
  <c r="G249" i="15"/>
  <c r="H249" i="15" s="1"/>
  <c r="C79" i="15"/>
  <c r="G230" i="15"/>
  <c r="H230" i="15" s="1"/>
  <c r="G131" i="15"/>
  <c r="H131" i="15" s="1"/>
  <c r="G268" i="15"/>
  <c r="H268" i="15" s="1"/>
  <c r="C269" i="15"/>
  <c r="D269" i="15" s="1"/>
  <c r="C188" i="15"/>
  <c r="D188" i="15" s="1"/>
  <c r="C299" i="15"/>
  <c r="D299" i="15" s="1"/>
  <c r="G64" i="15"/>
  <c r="H64" i="15" s="1"/>
  <c r="G201" i="15"/>
  <c r="H201" i="15" s="1"/>
  <c r="G272" i="15"/>
  <c r="H272" i="15" s="1"/>
  <c r="G135" i="15"/>
  <c r="H135" i="15" s="1"/>
  <c r="G125" i="15"/>
  <c r="H125" i="15" s="1"/>
  <c r="K104" i="15"/>
  <c r="L104" i="15" s="1"/>
  <c r="K175" i="15"/>
  <c r="L175" i="15" s="1"/>
  <c r="K14" i="15"/>
  <c r="L14" i="15" s="1"/>
  <c r="K188" i="15"/>
  <c r="L188" i="15" s="1"/>
  <c r="K27" i="15"/>
  <c r="C44" i="15"/>
  <c r="D44" i="15" s="1"/>
  <c r="G45" i="15"/>
  <c r="C223" i="15"/>
  <c r="D223" i="15" s="1"/>
  <c r="G286" i="15"/>
  <c r="H286" i="15" s="1"/>
  <c r="C37" i="15"/>
  <c r="D37" i="15" s="1"/>
  <c r="G245" i="15"/>
  <c r="H245" i="15" s="1"/>
  <c r="K56" i="15"/>
  <c r="L56" i="15" s="1"/>
  <c r="G203" i="15"/>
  <c r="G258" i="15"/>
  <c r="H258" i="15" s="1"/>
  <c r="C34" i="15"/>
  <c r="D34" i="15" s="1"/>
  <c r="C169" i="15"/>
  <c r="D169" i="15" s="1"/>
  <c r="G58" i="15"/>
  <c r="H58" i="15" s="1"/>
  <c r="G142" i="15"/>
  <c r="H142" i="15" s="1"/>
  <c r="G180" i="15"/>
  <c r="H180" i="15" s="1"/>
  <c r="K81" i="15"/>
  <c r="L81" i="15" s="1"/>
  <c r="K262" i="15"/>
  <c r="L262" i="15" s="1"/>
  <c r="K93" i="15"/>
  <c r="L93" i="15" s="1"/>
  <c r="K275" i="15"/>
  <c r="L275" i="15" s="1"/>
  <c r="S169" i="15"/>
  <c r="U169" i="15" s="1"/>
  <c r="V169" i="15" s="1"/>
  <c r="W11" i="15"/>
  <c r="Y11" i="15" s="1"/>
  <c r="Z11" i="15" s="1"/>
  <c r="AE191" i="15"/>
  <c r="AG191" i="15" s="1"/>
  <c r="AH191" i="15" s="1"/>
  <c r="AI26" i="15"/>
  <c r="AQ214" i="15"/>
  <c r="AR214" i="15" s="1"/>
  <c r="AU48" i="15"/>
  <c r="AW48" i="15" s="1"/>
  <c r="AX48" i="15" s="1"/>
  <c r="O238" i="15"/>
  <c r="Q238" i="15" s="1"/>
  <c r="R238" i="15" s="1"/>
  <c r="S72" i="15"/>
  <c r="U72" i="15" s="1"/>
  <c r="V72" i="15" s="1"/>
  <c r="AA260" i="15"/>
  <c r="AB260" i="15" s="1"/>
  <c r="AE94" i="15"/>
  <c r="AM291" i="15"/>
  <c r="AO291" i="15" s="1"/>
  <c r="AP291" i="15" s="1"/>
  <c r="AQ125" i="15"/>
  <c r="AS125" i="15" s="1"/>
  <c r="AT125" i="15" s="1"/>
  <c r="AY305" i="15"/>
  <c r="O141" i="15"/>
  <c r="Q141" i="15" s="1"/>
  <c r="R141" i="15" s="1"/>
  <c r="W329" i="15"/>
  <c r="Y329" i="15" s="1"/>
  <c r="Z329" i="15" s="1"/>
  <c r="AA171" i="15"/>
  <c r="AC171" i="15" s="1"/>
  <c r="AD171" i="15" s="1"/>
  <c r="AI352" i="15"/>
  <c r="AJ352" i="15" s="1"/>
  <c r="AM194" i="15"/>
  <c r="AU318" i="15"/>
  <c r="AW318" i="15" s="1"/>
  <c r="AX318" i="15" s="1"/>
  <c r="AY152" i="15"/>
  <c r="S334" i="15"/>
  <c r="U334" i="15" s="1"/>
  <c r="V334" i="15" s="1"/>
  <c r="W168" i="15"/>
  <c r="Y168" i="15" s="1"/>
  <c r="Z168" i="15" s="1"/>
  <c r="AA10" i="15"/>
  <c r="AB10" i="15" s="1"/>
  <c r="AI191" i="15"/>
  <c r="AK191" i="15" s="1"/>
  <c r="AL191" i="15" s="1"/>
  <c r="AM25" i="15"/>
  <c r="AO25" i="15" s="1"/>
  <c r="AP25" i="15" s="1"/>
  <c r="AU213" i="15"/>
  <c r="AV213" i="15" s="1"/>
  <c r="AY47" i="15"/>
  <c r="BA47" i="15" s="1"/>
  <c r="BB47" i="15" s="1"/>
  <c r="S221" i="15"/>
  <c r="U221" i="15" s="1"/>
  <c r="V221" i="15" s="1"/>
  <c r="W55" i="15"/>
  <c r="Y55" i="15" s="1"/>
  <c r="Z55" i="15" s="1"/>
  <c r="AE251" i="15"/>
  <c r="AG251" i="15" s="1"/>
  <c r="AH251" i="15" s="1"/>
  <c r="AI86" i="15"/>
  <c r="AK86" i="15" s="1"/>
  <c r="AL86" i="15" s="1"/>
  <c r="AQ274" i="15"/>
  <c r="AS274" i="15" s="1"/>
  <c r="AT274" i="15" s="1"/>
  <c r="AU116" i="15"/>
  <c r="AW116" i="15" s="1"/>
  <c r="AX116" i="15" s="1"/>
  <c r="O298" i="15"/>
  <c r="Q298" i="15" s="1"/>
  <c r="R298" i="15" s="1"/>
  <c r="S132" i="15"/>
  <c r="U132" i="15" s="1"/>
  <c r="V132" i="15" s="1"/>
  <c r="AA312" i="15"/>
  <c r="AE154" i="15"/>
  <c r="AG154" i="15" s="1"/>
  <c r="AH154" i="15" s="1"/>
  <c r="AM335" i="15"/>
  <c r="AO335" i="15" s="1"/>
  <c r="AP335" i="15" s="1"/>
  <c r="AQ169" i="15"/>
  <c r="AU11" i="15"/>
  <c r="AW11" i="15" s="1"/>
  <c r="AX11" i="15" s="1"/>
  <c r="O193" i="15"/>
  <c r="P193" i="15" s="1"/>
  <c r="S35" i="15"/>
  <c r="U35" i="15" s="1"/>
  <c r="V35" i="15" s="1"/>
  <c r="AA215" i="15"/>
  <c r="AC215" i="15" s="1"/>
  <c r="AD215" i="15" s="1"/>
  <c r="AE57" i="15"/>
  <c r="AG57" i="15" s="1"/>
  <c r="AH57" i="15" s="1"/>
  <c r="AM246" i="15"/>
  <c r="AO246" i="15" s="1"/>
  <c r="AP246" i="15" s="1"/>
  <c r="AQ80" i="15"/>
  <c r="AS80" i="15" s="1"/>
  <c r="AT80" i="15" s="1"/>
  <c r="AY276" i="15"/>
  <c r="BA276" i="15" s="1"/>
  <c r="BB276" i="15" s="1"/>
  <c r="O112" i="15"/>
  <c r="Q112" i="15" s="1"/>
  <c r="R112" i="15" s="1"/>
  <c r="W300" i="15"/>
  <c r="X300" i="15" s="1"/>
  <c r="AA134" i="15"/>
  <c r="AC134" i="15" s="1"/>
  <c r="AD134" i="15" s="1"/>
  <c r="AI323" i="15"/>
  <c r="AK323" i="15" s="1"/>
  <c r="AL323" i="15" s="1"/>
  <c r="AM157" i="15"/>
  <c r="AU337" i="15"/>
  <c r="AW337" i="15" s="1"/>
  <c r="AX337" i="15" s="1"/>
  <c r="AY179" i="15"/>
  <c r="BA179" i="15" s="1"/>
  <c r="BB179" i="15" s="1"/>
  <c r="S353" i="15"/>
  <c r="U353" i="15" s="1"/>
  <c r="V353" i="15" s="1"/>
  <c r="W195" i="15"/>
  <c r="Y195" i="15" s="1"/>
  <c r="Z195" i="15" s="1"/>
  <c r="AA29" i="15"/>
  <c r="AC29" i="15" s="1"/>
  <c r="AD29" i="15" s="1"/>
  <c r="AI210" i="15"/>
  <c r="AK210" i="15" s="1"/>
  <c r="AL210" i="15" s="1"/>
  <c r="AM52" i="15"/>
  <c r="AO52" i="15" s="1"/>
  <c r="AP52" i="15" s="1"/>
  <c r="AU232" i="15"/>
  <c r="AW232" i="15" s="1"/>
  <c r="AX232" i="15" s="1"/>
  <c r="AY74" i="15"/>
  <c r="BA74" i="15" s="1"/>
  <c r="BB74" i="15" s="1"/>
  <c r="S256" i="15"/>
  <c r="U256" i="15" s="1"/>
  <c r="V256" i="15" s="1"/>
  <c r="W98" i="15"/>
  <c r="Y98" i="15" s="1"/>
  <c r="Z98" i="15" s="1"/>
  <c r="AE278" i="15"/>
  <c r="AG278" i="15" s="1"/>
  <c r="AH278" i="15" s="1"/>
  <c r="AI121" i="15"/>
  <c r="AK121" i="15" s="1"/>
  <c r="AL121" i="15" s="1"/>
  <c r="AQ309" i="15"/>
  <c r="AU143" i="15"/>
  <c r="AW143" i="15" s="1"/>
  <c r="AX143" i="15" s="1"/>
  <c r="O325" i="15"/>
  <c r="S159" i="15"/>
  <c r="U159" i="15" s="1"/>
  <c r="V159" i="15" s="1"/>
  <c r="AA7" i="15"/>
  <c r="AC7" i="15" s="1"/>
  <c r="AD7" i="15" s="1"/>
  <c r="AE189" i="15"/>
  <c r="AF189" i="15" s="1"/>
  <c r="AI24" i="15"/>
  <c r="AK24" i="15" s="1"/>
  <c r="AL24" i="15" s="1"/>
  <c r="AQ220" i="15"/>
  <c r="AR220" i="15" s="1"/>
  <c r="AU54" i="15"/>
  <c r="O236" i="15"/>
  <c r="P236" i="15" s="1"/>
  <c r="S70" i="15"/>
  <c r="U70" i="15" s="1"/>
  <c r="V70" i="15" s="1"/>
  <c r="AA258" i="15"/>
  <c r="AC258" i="15" s="1"/>
  <c r="AD258" i="15" s="1"/>
  <c r="AE92" i="15"/>
  <c r="AG92" i="15" s="1"/>
  <c r="AH92" i="15" s="1"/>
  <c r="AM273" i="15"/>
  <c r="AO273" i="15" s="1"/>
  <c r="AP273" i="15" s="1"/>
  <c r="AQ115" i="15"/>
  <c r="AS115" i="15" s="1"/>
  <c r="AT115" i="15" s="1"/>
  <c r="AY295" i="15"/>
  <c r="BA295" i="15" s="1"/>
  <c r="BB295" i="15" s="1"/>
  <c r="O123" i="15"/>
  <c r="P123" i="15" s="1"/>
  <c r="W303" i="15"/>
  <c r="X303" i="15" s="1"/>
  <c r="AA145" i="15"/>
  <c r="AC145" i="15" s="1"/>
  <c r="AD145" i="15" s="1"/>
  <c r="AI334" i="15"/>
  <c r="AK334" i="15" s="1"/>
  <c r="AL334" i="15" s="1"/>
  <c r="AM168" i="15"/>
  <c r="AO168" i="15" s="1"/>
  <c r="AP168" i="15" s="1"/>
  <c r="AQ10" i="15"/>
  <c r="AR10" i="15" s="1"/>
  <c r="AY198" i="15"/>
  <c r="AZ198" i="15" s="1"/>
  <c r="O34" i="15"/>
  <c r="P34" i="15" s="1"/>
  <c r="W214" i="15"/>
  <c r="Y214" i="15" s="1"/>
  <c r="Z214" i="15" s="1"/>
  <c r="AA48" i="15"/>
  <c r="AB48" i="15" s="1"/>
  <c r="AI237" i="15"/>
  <c r="AM71" i="15"/>
  <c r="AO71" i="15" s="1"/>
  <c r="AP71" i="15" s="1"/>
  <c r="K227" i="15"/>
  <c r="L227" i="15" s="1"/>
  <c r="C48" i="15"/>
  <c r="D48" i="15" s="1"/>
  <c r="C225" i="15"/>
  <c r="D225" i="15" s="1"/>
  <c r="C15" i="15"/>
  <c r="D15" i="15" s="1"/>
  <c r="C94" i="15"/>
  <c r="D94" i="15" s="1"/>
  <c r="C230" i="15"/>
  <c r="D230" i="15" s="1"/>
  <c r="C141" i="15"/>
  <c r="D141" i="15" s="1"/>
  <c r="C124" i="15"/>
  <c r="D124" i="15" s="1"/>
  <c r="C235" i="15"/>
  <c r="C298" i="15"/>
  <c r="D298" i="15" s="1"/>
  <c r="G59" i="15"/>
  <c r="H59" i="15" s="1"/>
  <c r="G208" i="15"/>
  <c r="H208" i="15" s="1"/>
  <c r="G71" i="15"/>
  <c r="H71" i="15" s="1"/>
  <c r="G61" i="15"/>
  <c r="H61" i="15" s="1"/>
  <c r="K281" i="15"/>
  <c r="L281" i="15" s="1"/>
  <c r="K111" i="15"/>
  <c r="L111" i="15" s="1"/>
  <c r="K293" i="15"/>
  <c r="K124" i="15"/>
  <c r="L124" i="15" s="1"/>
  <c r="C271" i="15"/>
  <c r="D271" i="15" s="1"/>
  <c r="C283" i="15"/>
  <c r="D283" i="15" s="1"/>
  <c r="C232" i="15"/>
  <c r="D232" i="15" s="1"/>
  <c r="C352" i="15"/>
  <c r="D352" i="15" s="1"/>
  <c r="G72" i="15"/>
  <c r="H72" i="15" s="1"/>
  <c r="G252" i="15"/>
  <c r="H252" i="15" s="1"/>
  <c r="K34" i="15"/>
  <c r="L34" i="15" s="1"/>
  <c r="C308" i="15"/>
  <c r="D308" i="15" s="1"/>
  <c r="G65" i="15"/>
  <c r="H65" i="15" s="1"/>
  <c r="G192" i="15"/>
  <c r="H192" i="15" s="1"/>
  <c r="G321" i="15"/>
  <c r="H321" i="15" s="1"/>
  <c r="C105" i="15"/>
  <c r="D105" i="15" s="1"/>
  <c r="K329" i="15"/>
  <c r="L329" i="15" s="1"/>
  <c r="G78" i="15"/>
  <c r="H78" i="15" s="1"/>
  <c r="G116" i="15"/>
  <c r="K17" i="15"/>
  <c r="L17" i="15" s="1"/>
  <c r="K198" i="15"/>
  <c r="L198" i="15" s="1"/>
  <c r="K29" i="15"/>
  <c r="L29" i="15" s="1"/>
  <c r="K211" i="15"/>
  <c r="L211" i="15" s="1"/>
  <c r="O327" i="15"/>
  <c r="P327" i="15" s="1"/>
  <c r="S105" i="15"/>
  <c r="AA293" i="15"/>
  <c r="AC293" i="15" s="1"/>
  <c r="AD293" i="15" s="1"/>
  <c r="AE127" i="15"/>
  <c r="AG127" i="15" s="1"/>
  <c r="AH127" i="15" s="1"/>
  <c r="AM316" i="15"/>
  <c r="AQ150" i="15"/>
  <c r="AS150" i="15" s="1"/>
  <c r="AT150" i="15" s="1"/>
  <c r="AY338" i="15"/>
  <c r="BA338" i="15" s="1"/>
  <c r="BB338" i="15" s="1"/>
  <c r="O174" i="15"/>
  <c r="P174" i="15" s="1"/>
  <c r="S8" i="15"/>
  <c r="T8" i="15" s="1"/>
  <c r="AA196" i="15"/>
  <c r="AB196" i="15" s="1"/>
  <c r="AE30" i="15"/>
  <c r="AM227" i="15"/>
  <c r="AO227" i="15" s="1"/>
  <c r="AP227" i="15" s="1"/>
  <c r="AQ61" i="15"/>
  <c r="AS61" i="15" s="1"/>
  <c r="AT61" i="15" s="1"/>
  <c r="AY241" i="15"/>
  <c r="BA241" i="15" s="1"/>
  <c r="BB241" i="15" s="1"/>
  <c r="O77" i="15"/>
  <c r="Q77" i="15" s="1"/>
  <c r="R77" i="15" s="1"/>
  <c r="W265" i="15"/>
  <c r="Y265" i="15" s="1"/>
  <c r="Z265" i="15" s="1"/>
  <c r="AA107" i="15"/>
  <c r="AB107" i="15" s="1"/>
  <c r="AI288" i="15"/>
  <c r="AK288" i="15" s="1"/>
  <c r="AL288" i="15" s="1"/>
  <c r="AM130" i="15"/>
  <c r="AN130" i="15" s="1"/>
  <c r="AU254" i="15"/>
  <c r="AW254" i="15" s="1"/>
  <c r="AX254" i="15" s="1"/>
  <c r="AY88" i="15"/>
  <c r="S270" i="15"/>
  <c r="U270" i="15" s="1"/>
  <c r="V270" i="15" s="1"/>
  <c r="W104" i="15"/>
  <c r="Y104" i="15" s="1"/>
  <c r="Z104" i="15" s="1"/>
  <c r="AE292" i="15"/>
  <c r="AI127" i="15"/>
  <c r="AJ127" i="15" s="1"/>
  <c r="AQ315" i="15"/>
  <c r="AS315" i="15" s="1"/>
  <c r="AT315" i="15" s="1"/>
  <c r="AU149" i="15"/>
  <c r="AW149" i="15" s="1"/>
  <c r="AX149" i="15" s="1"/>
  <c r="O323" i="15"/>
  <c r="Q323" i="15" s="1"/>
  <c r="R323" i="15" s="1"/>
  <c r="S157" i="15"/>
  <c r="U157" i="15" s="1"/>
  <c r="V157" i="15" s="1"/>
  <c r="AA345" i="15"/>
  <c r="AB345" i="15" s="1"/>
  <c r="AE187" i="15"/>
  <c r="AG187" i="15" s="1"/>
  <c r="AH187" i="15" s="1"/>
  <c r="AI22" i="15"/>
  <c r="AK22" i="15" s="1"/>
  <c r="AL22" i="15" s="1"/>
  <c r="AQ210" i="15"/>
  <c r="AR210" i="15" s="1"/>
  <c r="AU52" i="15"/>
  <c r="O234" i="15"/>
  <c r="Q234" i="15" s="1"/>
  <c r="R234" i="15" s="1"/>
  <c r="S68" i="15"/>
  <c r="U68" i="15" s="1"/>
  <c r="V68" i="15" s="1"/>
  <c r="AA248" i="15"/>
  <c r="AE90" i="15"/>
  <c r="AG90" i="15" s="1"/>
  <c r="AH90" i="15" s="1"/>
  <c r="AM271" i="15"/>
  <c r="AO271" i="15" s="1"/>
  <c r="AP271" i="15" s="1"/>
  <c r="AQ105" i="15"/>
  <c r="AY293" i="15"/>
  <c r="O129" i="15"/>
  <c r="W317" i="15"/>
  <c r="Y317" i="15" s="1"/>
  <c r="Z317" i="15" s="1"/>
  <c r="AA151" i="15"/>
  <c r="AC151" i="15" s="1"/>
  <c r="AD151" i="15" s="1"/>
  <c r="AI348" i="15"/>
  <c r="AK348" i="15" s="1"/>
  <c r="AL348" i="15" s="1"/>
  <c r="AM182" i="15"/>
  <c r="AN182" i="15" s="1"/>
  <c r="AQ16" i="15"/>
  <c r="AR16" i="15" s="1"/>
  <c r="AY212" i="15"/>
  <c r="AZ212" i="15" s="1"/>
  <c r="O48" i="15"/>
  <c r="P48" i="15" s="1"/>
  <c r="W236" i="15"/>
  <c r="Y236" i="15" s="1"/>
  <c r="Z236" i="15" s="1"/>
  <c r="AA70" i="15"/>
  <c r="AC70" i="15" s="1"/>
  <c r="AD70" i="15" s="1"/>
  <c r="AI259" i="15"/>
  <c r="AK259" i="15" s="1"/>
  <c r="AL259" i="15" s="1"/>
  <c r="AM93" i="15"/>
  <c r="AN93" i="15" s="1"/>
  <c r="AU273" i="15"/>
  <c r="AW273" i="15" s="1"/>
  <c r="AX273" i="15" s="1"/>
  <c r="AY115" i="15"/>
  <c r="AZ115" i="15" s="1"/>
  <c r="S289" i="15"/>
  <c r="U289" i="15" s="1"/>
  <c r="V289" i="15" s="1"/>
  <c r="W131" i="15"/>
  <c r="X131" i="15" s="1"/>
  <c r="AE311" i="15"/>
  <c r="AG311" i="15" s="1"/>
  <c r="AH311" i="15" s="1"/>
  <c r="AI146" i="15"/>
  <c r="AK146" i="15" s="1"/>
  <c r="AL146" i="15" s="1"/>
  <c r="AQ334" i="15"/>
  <c r="AS334" i="15" s="1"/>
  <c r="AT334" i="15" s="1"/>
  <c r="AU168" i="15"/>
  <c r="AW168" i="15" s="1"/>
  <c r="AX168" i="15" s="1"/>
  <c r="AY10" i="15"/>
  <c r="AZ10" i="15" s="1"/>
  <c r="S192" i="15"/>
  <c r="T192" i="15" s="1"/>
  <c r="W34" i="15"/>
  <c r="Y34" i="15" s="1"/>
  <c r="Z34" i="15" s="1"/>
  <c r="AE214" i="15"/>
  <c r="AF214" i="15" s="1"/>
  <c r="AI57" i="15"/>
  <c r="AQ245" i="15"/>
  <c r="AR245" i="15" s="1"/>
  <c r="AU79" i="15"/>
  <c r="AW79" i="15" s="1"/>
  <c r="AX79" i="15" s="1"/>
  <c r="O261" i="15"/>
  <c r="Q261" i="15" s="1"/>
  <c r="R261" i="15" s="1"/>
  <c r="S95" i="15"/>
  <c r="U95" i="15" s="1"/>
  <c r="V95" i="15" s="1"/>
  <c r="AA291" i="15"/>
  <c r="AC291" i="15" s="1"/>
  <c r="AD291" i="15" s="1"/>
  <c r="AE125" i="15"/>
  <c r="AG125" i="15" s="1"/>
  <c r="AH125" i="15" s="1"/>
  <c r="AM314" i="15"/>
  <c r="AN314" i="15" s="1"/>
  <c r="AQ156" i="15"/>
  <c r="AY336" i="15"/>
  <c r="BA336" i="15" s="1"/>
  <c r="BB336" i="15" s="1"/>
  <c r="O172" i="15"/>
  <c r="Q172" i="15" s="1"/>
  <c r="R172" i="15" s="1"/>
  <c r="W352" i="15"/>
  <c r="Y352" i="15" s="1"/>
  <c r="Z352" i="15" s="1"/>
  <c r="AA194" i="15"/>
  <c r="AC194" i="15" s="1"/>
  <c r="AD194" i="15" s="1"/>
  <c r="AE28" i="15"/>
  <c r="AG28" i="15" s="1"/>
  <c r="AH28" i="15" s="1"/>
  <c r="AM209" i="15"/>
  <c r="AO209" i="15" s="1"/>
  <c r="AP209" i="15" s="1"/>
  <c r="AQ51" i="15"/>
  <c r="AY231" i="15"/>
  <c r="BA231" i="15" s="1"/>
  <c r="BB231" i="15" s="1"/>
  <c r="O59" i="15"/>
  <c r="Q59" i="15" s="1"/>
  <c r="R59" i="15" s="1"/>
  <c r="W239" i="15"/>
  <c r="Y239" i="15" s="1"/>
  <c r="Z239" i="15" s="1"/>
  <c r="AA81" i="15"/>
  <c r="AC81" i="15" s="1"/>
  <c r="AD81" i="15" s="1"/>
  <c r="AI270" i="15"/>
  <c r="AK270" i="15" s="1"/>
  <c r="AL270" i="15" s="1"/>
  <c r="AM104" i="15"/>
  <c r="AO104" i="15" s="1"/>
  <c r="AP104" i="15" s="1"/>
  <c r="AU300" i="15"/>
  <c r="AY134" i="15"/>
  <c r="S316" i="15"/>
  <c r="U316" i="15" s="1"/>
  <c r="V316" i="15" s="1"/>
  <c r="W150" i="15"/>
  <c r="Y150" i="15" s="1"/>
  <c r="Z150" i="15" s="1"/>
  <c r="AE338" i="15"/>
  <c r="AG338" i="15" s="1"/>
  <c r="AH338" i="15" s="1"/>
  <c r="AI173" i="15"/>
  <c r="AJ173" i="15" s="1"/>
  <c r="AQ353" i="15"/>
  <c r="AR353" i="15" s="1"/>
  <c r="C183" i="15"/>
  <c r="D183" i="15" s="1"/>
  <c r="C218" i="15"/>
  <c r="D218" i="15" s="1"/>
  <c r="K10" i="15"/>
  <c r="L10" i="15" s="1"/>
  <c r="K9" i="15"/>
  <c r="L9" i="15" s="1"/>
  <c r="K254" i="15"/>
  <c r="L254" i="15" s="1"/>
  <c r="K85" i="15"/>
  <c r="L85" i="15" s="1"/>
  <c r="K267" i="15"/>
  <c r="L267" i="15" s="1"/>
  <c r="C120" i="15"/>
  <c r="D120" i="15" s="1"/>
  <c r="G184" i="15"/>
  <c r="H184" i="15" s="1"/>
  <c r="G269" i="15"/>
  <c r="H269" i="15" s="1"/>
  <c r="C32" i="15"/>
  <c r="D32" i="15" s="1"/>
  <c r="G308" i="15"/>
  <c r="H308" i="15" s="1"/>
  <c r="C36" i="15"/>
  <c r="C147" i="15"/>
  <c r="D147" i="15" s="1"/>
  <c r="C274" i="15"/>
  <c r="D274" i="15" s="1"/>
  <c r="K322" i="15"/>
  <c r="L322" i="15" s="1"/>
  <c r="G248" i="15"/>
  <c r="H248" i="15" s="1"/>
  <c r="G175" i="15"/>
  <c r="H175" i="15" s="1"/>
  <c r="K80" i="15"/>
  <c r="L80" i="15" s="1"/>
  <c r="K264" i="15"/>
  <c r="L264" i="15" s="1"/>
  <c r="K215" i="15"/>
  <c r="L215" i="15" s="1"/>
  <c r="K54" i="15"/>
  <c r="L54" i="15" s="1"/>
  <c r="K228" i="15"/>
  <c r="L228" i="15" s="1"/>
  <c r="K67" i="15"/>
  <c r="L67" i="15" s="1"/>
  <c r="G134" i="15"/>
  <c r="H134" i="15" s="1"/>
  <c r="C95" i="15"/>
  <c r="D95" i="15" s="1"/>
  <c r="G238" i="15"/>
  <c r="H238" i="15" s="1"/>
  <c r="G332" i="15"/>
  <c r="H332" i="15" s="1"/>
  <c r="G187" i="15"/>
  <c r="H187" i="15" s="1"/>
  <c r="C348" i="15"/>
  <c r="D348" i="15" s="1"/>
  <c r="G168" i="15"/>
  <c r="H168" i="15" s="1"/>
  <c r="G298" i="15"/>
  <c r="H298" i="15" s="1"/>
  <c r="C74" i="15"/>
  <c r="D74" i="15" s="1"/>
  <c r="C209" i="15"/>
  <c r="D209" i="15" s="1"/>
  <c r="G162" i="15"/>
  <c r="H162" i="15" s="1"/>
  <c r="G118" i="15"/>
  <c r="H118" i="15" s="1"/>
  <c r="G156" i="15"/>
  <c r="K335" i="15"/>
  <c r="L335" i="15" s="1"/>
  <c r="K174" i="15"/>
  <c r="L174" i="15" s="1"/>
  <c r="K348" i="15"/>
  <c r="L348" i="15" s="1"/>
  <c r="K187" i="15"/>
  <c r="L187" i="15" s="1"/>
  <c r="C21" i="15"/>
  <c r="D21" i="15" s="1"/>
  <c r="G17" i="15"/>
  <c r="H17" i="15" s="1"/>
  <c r="C31" i="15"/>
  <c r="D31" i="15" s="1"/>
  <c r="G75" i="15"/>
  <c r="H75" i="15" s="1"/>
  <c r="G237" i="15"/>
  <c r="G343" i="15"/>
  <c r="H343" i="15" s="1"/>
  <c r="G276" i="15"/>
  <c r="H276" i="15" s="1"/>
  <c r="C84" i="15"/>
  <c r="D84" i="15" s="1"/>
  <c r="C195" i="15"/>
  <c r="D195" i="15" s="1"/>
  <c r="C322" i="15"/>
  <c r="D322" i="15" s="1"/>
  <c r="G123" i="15"/>
  <c r="H123" i="15" s="1"/>
  <c r="G296" i="15"/>
  <c r="H296" i="15" s="1"/>
  <c r="G159" i="15"/>
  <c r="G149" i="15"/>
  <c r="H149" i="15" s="1"/>
  <c r="K241" i="15"/>
  <c r="L241" i="15" s="1"/>
  <c r="K71" i="15"/>
  <c r="L71" i="15" s="1"/>
  <c r="K189" i="15"/>
  <c r="L189" i="15" s="1"/>
  <c r="K20" i="15"/>
  <c r="L20" i="15" s="1"/>
  <c r="C319" i="15"/>
  <c r="D319" i="15" s="1"/>
  <c r="C88" i="15"/>
  <c r="G349" i="15"/>
  <c r="H349" i="15" s="1"/>
  <c r="C112" i="15"/>
  <c r="D112" i="15" s="1"/>
  <c r="C45" i="15"/>
  <c r="D45" i="15" s="1"/>
  <c r="C140" i="15"/>
  <c r="D140" i="15" s="1"/>
  <c r="C251" i="15"/>
  <c r="D251" i="15" s="1"/>
  <c r="K90" i="15"/>
  <c r="L90" i="15" s="1"/>
  <c r="G217" i="15"/>
  <c r="H217" i="15" s="1"/>
  <c r="G352" i="15"/>
  <c r="H352" i="15" s="1"/>
  <c r="K192" i="15"/>
  <c r="L192" i="15" s="1"/>
  <c r="G141" i="15"/>
  <c r="H141" i="15" s="1"/>
  <c r="K233" i="15"/>
  <c r="L233" i="15" s="1"/>
  <c r="K63" i="15"/>
  <c r="L63" i="15" s="1"/>
  <c r="K245" i="15"/>
  <c r="L245" i="15" s="1"/>
  <c r="K76" i="15"/>
  <c r="L76" i="15" s="1"/>
  <c r="C255" i="15"/>
  <c r="D255" i="15" s="1"/>
  <c r="G250" i="15"/>
  <c r="H250" i="15" s="1"/>
  <c r="K338" i="15"/>
  <c r="L338" i="15" s="1"/>
  <c r="C191" i="15"/>
  <c r="D191" i="15" s="1"/>
  <c r="C103" i="15"/>
  <c r="D103" i="15" s="1"/>
  <c r="C197" i="15"/>
  <c r="D197" i="15" s="1"/>
  <c r="G97" i="15"/>
  <c r="H97" i="15" s="1"/>
  <c r="G115" i="15"/>
  <c r="H115" i="15" s="1"/>
  <c r="G283" i="15"/>
  <c r="H283" i="15" s="1"/>
  <c r="C51" i="15"/>
  <c r="D51" i="15" s="1"/>
  <c r="C114" i="15"/>
  <c r="C185" i="15"/>
  <c r="D185" i="15" s="1"/>
  <c r="G138" i="15"/>
  <c r="H138" i="15" s="1"/>
  <c r="G94" i="15"/>
  <c r="H94" i="15" s="1"/>
  <c r="G132" i="15"/>
  <c r="H132" i="15" s="1"/>
  <c r="K311" i="15"/>
  <c r="L311" i="15" s="1"/>
  <c r="K150" i="15"/>
  <c r="L150" i="15" s="1"/>
  <c r="K324" i="15"/>
  <c r="L324" i="15" s="1"/>
  <c r="K163" i="15"/>
  <c r="L163" i="15" s="1"/>
  <c r="G185" i="15"/>
  <c r="H185" i="15" s="1"/>
  <c r="G256" i="15"/>
  <c r="H256" i="15" s="1"/>
  <c r="C126" i="15"/>
  <c r="D126" i="15" s="1"/>
  <c r="C326" i="15"/>
  <c r="D326" i="15" s="1"/>
  <c r="C102" i="15"/>
  <c r="D102" i="15" s="1"/>
  <c r="C80" i="15"/>
  <c r="D80" i="15" s="1"/>
  <c r="C13" i="15"/>
  <c r="D13" i="15" s="1"/>
  <c r="C60" i="15"/>
  <c r="C171" i="15"/>
  <c r="D171" i="15" s="1"/>
  <c r="C234" i="15"/>
  <c r="D234" i="15" s="1"/>
  <c r="C305" i="15"/>
  <c r="D305" i="15" s="1"/>
  <c r="G80" i="15"/>
  <c r="H80" i="15" s="1"/>
  <c r="K344" i="15"/>
  <c r="L344" i="15" s="1"/>
  <c r="K314" i="15"/>
  <c r="L314" i="15" s="1"/>
  <c r="K217" i="15"/>
  <c r="L217" i="15" s="1"/>
  <c r="K47" i="15"/>
  <c r="L47" i="15" s="1"/>
  <c r="K229" i="15"/>
  <c r="L229" i="15" s="1"/>
  <c r="K60" i="15"/>
  <c r="L60" i="15" s="1"/>
  <c r="C184" i="15"/>
  <c r="D184" i="15" s="1"/>
  <c r="G181" i="15"/>
  <c r="H181" i="15" s="1"/>
  <c r="C320" i="15"/>
  <c r="D320" i="15" s="1"/>
  <c r="C47" i="15"/>
  <c r="D47" i="15" s="1"/>
  <c r="C214" i="15"/>
  <c r="D214" i="15" s="1"/>
  <c r="K345" i="15"/>
  <c r="L345" i="15" s="1"/>
  <c r="C253" i="15"/>
  <c r="D253" i="15" s="1"/>
  <c r="C244" i="15"/>
  <c r="D244" i="15" s="1"/>
  <c r="C291" i="15"/>
  <c r="D291" i="15" s="1"/>
  <c r="G41" i="15"/>
  <c r="H41" i="15" s="1"/>
  <c r="G257" i="15"/>
  <c r="H257" i="15" s="1"/>
  <c r="C41" i="15"/>
  <c r="D41" i="15" s="1"/>
  <c r="K96" i="15"/>
  <c r="L96" i="15" s="1"/>
  <c r="G14" i="15"/>
  <c r="G52" i="15"/>
  <c r="H52" i="15" s="1"/>
  <c r="K295" i="15"/>
  <c r="L295" i="15" s="1"/>
  <c r="K134" i="15"/>
  <c r="L134" i="15" s="1"/>
  <c r="K308" i="15"/>
  <c r="L308" i="15" s="1"/>
  <c r="K147" i="15"/>
  <c r="L147" i="15" s="1"/>
  <c r="O263" i="15"/>
  <c r="P263" i="15" s="1"/>
  <c r="S41" i="15"/>
  <c r="AA229" i="15"/>
  <c r="AC229" i="15" s="1"/>
  <c r="AD229" i="15" s="1"/>
  <c r="AE63" i="15"/>
  <c r="AF63" i="15" s="1"/>
  <c r="AM252" i="15"/>
  <c r="AO252" i="15" s="1"/>
  <c r="AP252" i="15" s="1"/>
  <c r="AQ86" i="15"/>
  <c r="AS86" i="15" s="1"/>
  <c r="AT86" i="15" s="1"/>
  <c r="AY274" i="15"/>
  <c r="O110" i="15"/>
  <c r="W298" i="15"/>
  <c r="Y298" i="15" s="1"/>
  <c r="Z298" i="15" s="1"/>
  <c r="AA132" i="15"/>
  <c r="AC132" i="15" s="1"/>
  <c r="AD132" i="15" s="1"/>
  <c r="AI321" i="15"/>
  <c r="AK321" i="15" s="1"/>
  <c r="AL321" i="15" s="1"/>
  <c r="AM163" i="15"/>
  <c r="AO163" i="15" s="1"/>
  <c r="AP163" i="15" s="1"/>
  <c r="AU343" i="15"/>
  <c r="AW343" i="15" s="1"/>
  <c r="AX343" i="15" s="1"/>
  <c r="AY177" i="15"/>
  <c r="BA177" i="15" s="1"/>
  <c r="BB177" i="15" s="1"/>
  <c r="O13" i="15"/>
  <c r="Q13" i="15" s="1"/>
  <c r="R13" i="15" s="1"/>
  <c r="W201" i="15"/>
  <c r="X201" i="15" s="1"/>
  <c r="AA43" i="15"/>
  <c r="AI224" i="15"/>
  <c r="AK224" i="15" s="1"/>
  <c r="AL224" i="15" s="1"/>
  <c r="AM66" i="15"/>
  <c r="AO66" i="15" s="1"/>
  <c r="AP66" i="15" s="1"/>
  <c r="AU190" i="15"/>
  <c r="AW190" i="15" s="1"/>
  <c r="AX190" i="15" s="1"/>
  <c r="AY24" i="15"/>
  <c r="BA24" i="15" s="1"/>
  <c r="BB24" i="15" s="1"/>
  <c r="S206" i="15"/>
  <c r="U206" i="15" s="1"/>
  <c r="V206" i="15" s="1"/>
  <c r="W40" i="15"/>
  <c r="Y40" i="15" s="1"/>
  <c r="Z40" i="15" s="1"/>
  <c r="AE228" i="15"/>
  <c r="AF228" i="15" s="1"/>
  <c r="AI63" i="15"/>
  <c r="AK63" i="15" s="1"/>
  <c r="AL63" i="15" s="1"/>
  <c r="AQ251" i="15"/>
  <c r="AS251" i="15" s="1"/>
  <c r="AT251" i="15" s="1"/>
  <c r="AU85" i="15"/>
  <c r="AW85" i="15" s="1"/>
  <c r="AX85" i="15" s="1"/>
  <c r="O259" i="15"/>
  <c r="Q259" i="15" s="1"/>
  <c r="R259" i="15" s="1"/>
  <c r="S93" i="15"/>
  <c r="U93" i="15" s="1"/>
  <c r="V93" i="15" s="1"/>
  <c r="AA281" i="15"/>
  <c r="AC281" i="15" s="1"/>
  <c r="AD281" i="15" s="1"/>
  <c r="AE123" i="15"/>
  <c r="AM304" i="15"/>
  <c r="AO304" i="15" s="1"/>
  <c r="AP304" i="15" s="1"/>
  <c r="AQ146" i="15"/>
  <c r="AY334" i="15"/>
  <c r="BA334" i="15" s="1"/>
  <c r="BB334" i="15" s="1"/>
  <c r="O170" i="15"/>
  <c r="Q170" i="15" s="1"/>
  <c r="R170" i="15" s="1"/>
  <c r="W350" i="15"/>
  <c r="Y350" i="15" s="1"/>
  <c r="Z350" i="15" s="1"/>
  <c r="AA184" i="15"/>
  <c r="AC184" i="15" s="1"/>
  <c r="AD184" i="15" s="1"/>
  <c r="AE26" i="15"/>
  <c r="AG26" i="15" s="1"/>
  <c r="AH26" i="15" s="1"/>
  <c r="AM207" i="15"/>
  <c r="AN207" i="15" s="1"/>
  <c r="AQ41" i="15"/>
  <c r="AR41" i="15" s="1"/>
  <c r="AY229" i="15"/>
  <c r="BA229" i="15" s="1"/>
  <c r="BB229" i="15" s="1"/>
  <c r="O65" i="15"/>
  <c r="P65" i="15" s="1"/>
  <c r="W253" i="15"/>
  <c r="Y253" i="15" s="1"/>
  <c r="Z253" i="15" s="1"/>
  <c r="AA87" i="15"/>
  <c r="AC87" i="15" s="1"/>
  <c r="AD87" i="15" s="1"/>
  <c r="AI284" i="15"/>
  <c r="AK284" i="15" s="1"/>
  <c r="AL284" i="15" s="1"/>
  <c r="AM118" i="15"/>
  <c r="AO118" i="15" s="1"/>
  <c r="AP118" i="15" s="1"/>
  <c r="AU306" i="15"/>
  <c r="AV306" i="15" s="1"/>
  <c r="AY148" i="15"/>
  <c r="S338" i="15"/>
  <c r="T338" i="15" s="1"/>
  <c r="W172" i="15"/>
  <c r="Y172" i="15" s="1"/>
  <c r="Z172" i="15" s="1"/>
  <c r="AE352" i="15"/>
  <c r="AG352" i="15" s="1"/>
  <c r="AH352" i="15" s="1"/>
  <c r="AI195" i="15"/>
  <c r="AK195" i="15" s="1"/>
  <c r="AL195" i="15" s="1"/>
  <c r="AM29" i="15"/>
  <c r="AO29" i="15" s="1"/>
  <c r="AP29" i="15" s="1"/>
  <c r="AU209" i="15"/>
  <c r="AW209" i="15" s="1"/>
  <c r="AX209" i="15" s="1"/>
  <c r="AY51" i="15"/>
  <c r="AZ51" i="15" s="1"/>
  <c r="S225" i="15"/>
  <c r="U225" i="15" s="1"/>
  <c r="V225" i="15" s="1"/>
  <c r="W67" i="15"/>
  <c r="Y67" i="15" s="1"/>
  <c r="Z67" i="15" s="1"/>
  <c r="AE247" i="15"/>
  <c r="AG247" i="15" s="1"/>
  <c r="AH247" i="15" s="1"/>
  <c r="AI82" i="15"/>
  <c r="AK82" i="15" s="1"/>
  <c r="AL82" i="15" s="1"/>
  <c r="AQ270" i="15"/>
  <c r="AS270" i="15" s="1"/>
  <c r="AT270" i="15" s="1"/>
  <c r="AU104" i="15"/>
  <c r="AV104" i="15" s="1"/>
  <c r="O294" i="15"/>
  <c r="Q294" i="15" s="1"/>
  <c r="R294" i="15" s="1"/>
  <c r="S128" i="15"/>
  <c r="T128" i="15" s="1"/>
  <c r="AA316" i="15"/>
  <c r="AB316" i="15" s="1"/>
  <c r="AE150" i="15"/>
  <c r="AM347" i="15"/>
  <c r="AO347" i="15" s="1"/>
  <c r="AP347" i="15" s="1"/>
  <c r="AQ181" i="15"/>
  <c r="AS181" i="15" s="1"/>
  <c r="AT181" i="15" s="1"/>
  <c r="AU15" i="15"/>
  <c r="AV15" i="15" s="1"/>
  <c r="O197" i="15"/>
  <c r="Q197" i="15" s="1"/>
  <c r="R197" i="15" s="1"/>
  <c r="S31" i="15"/>
  <c r="T31" i="15" s="1"/>
  <c r="AA227" i="15"/>
  <c r="AC227" i="15" s="1"/>
  <c r="AD227" i="15" s="1"/>
  <c r="AE61" i="15"/>
  <c r="AM250" i="15"/>
  <c r="AO250" i="15" s="1"/>
  <c r="AP250" i="15" s="1"/>
  <c r="AQ92" i="15"/>
  <c r="AR92" i="15" s="1"/>
  <c r="AY272" i="15"/>
  <c r="BA272" i="15" s="1"/>
  <c r="BB272" i="15" s="1"/>
  <c r="O108" i="15"/>
  <c r="Q108" i="15" s="1"/>
  <c r="R108" i="15" s="1"/>
  <c r="W288" i="15"/>
  <c r="Y288" i="15" s="1"/>
  <c r="Z288" i="15" s="1"/>
  <c r="AA130" i="15"/>
  <c r="AB130" i="15" s="1"/>
  <c r="AI311" i="15"/>
  <c r="AK311" i="15" s="1"/>
  <c r="AL311" i="15" s="1"/>
  <c r="AM145" i="15"/>
  <c r="AU333" i="15"/>
  <c r="AY167" i="15"/>
  <c r="BA167" i="15" s="1"/>
  <c r="BB167" i="15" s="1"/>
  <c r="S341" i="15"/>
  <c r="U341" i="15" s="1"/>
  <c r="V341" i="15" s="1"/>
  <c r="W175" i="15"/>
  <c r="Y175" i="15" s="1"/>
  <c r="Z175" i="15" s="1"/>
  <c r="AA17" i="15"/>
  <c r="AC17" i="15" s="1"/>
  <c r="AD17" i="15" s="1"/>
  <c r="AI206" i="15"/>
  <c r="AK206" i="15" s="1"/>
  <c r="AL206" i="15" s="1"/>
  <c r="AM40" i="15"/>
  <c r="AN40" i="15" s="1"/>
  <c r="AU236" i="15"/>
  <c r="AY70" i="15"/>
  <c r="BA70" i="15" s="1"/>
  <c r="BB70" i="15" s="1"/>
  <c r="S252" i="15"/>
  <c r="U252" i="15" s="1"/>
  <c r="V252" i="15" s="1"/>
  <c r="W86" i="15"/>
  <c r="Y86" i="15" s="1"/>
  <c r="Z86" i="15" s="1"/>
  <c r="AE274" i="15"/>
  <c r="AG274" i="15" s="1"/>
  <c r="AH274" i="15" s="1"/>
  <c r="AI109" i="15"/>
  <c r="AK109" i="15" s="1"/>
  <c r="AL109" i="15" s="1"/>
  <c r="AQ289" i="15"/>
  <c r="AS289" i="15" s="1"/>
  <c r="AT289" i="15" s="1"/>
  <c r="K181" i="15"/>
  <c r="L181" i="15" s="1"/>
  <c r="G11" i="15"/>
  <c r="H11" i="15" s="1"/>
  <c r="G108" i="15"/>
  <c r="H108" i="15" s="1"/>
  <c r="G318" i="15"/>
  <c r="H318" i="15" s="1"/>
  <c r="G277" i="15"/>
  <c r="G219" i="15"/>
  <c r="H219" i="15" s="1"/>
  <c r="C50" i="15"/>
  <c r="D50" i="15" s="1"/>
  <c r="G74" i="15"/>
  <c r="H74" i="15" s="1"/>
  <c r="G68" i="15"/>
  <c r="H68" i="15" s="1"/>
  <c r="K86" i="15"/>
  <c r="L86" i="15" s="1"/>
  <c r="K99" i="15"/>
  <c r="L99" i="15" s="1"/>
  <c r="G50" i="15"/>
  <c r="H50" i="15" s="1"/>
  <c r="C248" i="15"/>
  <c r="D248" i="15" s="1"/>
  <c r="G342" i="15"/>
  <c r="H342" i="15" s="1"/>
  <c r="G317" i="15"/>
  <c r="H317" i="15" s="1"/>
  <c r="G295" i="15"/>
  <c r="H295" i="15" s="1"/>
  <c r="G228" i="15"/>
  <c r="H228" i="15" s="1"/>
  <c r="G339" i="15"/>
  <c r="H339" i="15" s="1"/>
  <c r="C107" i="15"/>
  <c r="D107" i="15" s="1"/>
  <c r="C170" i="15"/>
  <c r="C241" i="15"/>
  <c r="G130" i="15"/>
  <c r="H130" i="15" s="1"/>
  <c r="K114" i="15"/>
  <c r="L114" i="15" s="1"/>
  <c r="K74" i="15"/>
  <c r="L74" i="15" s="1"/>
  <c r="K153" i="15"/>
  <c r="L153" i="15" s="1"/>
  <c r="K334" i="15"/>
  <c r="L334" i="15" s="1"/>
  <c r="K165" i="15"/>
  <c r="L165" i="15" s="1"/>
  <c r="K347" i="15"/>
  <c r="L347" i="15" s="1"/>
  <c r="C311" i="15"/>
  <c r="G271" i="15"/>
  <c r="H271" i="15" s="1"/>
  <c r="C302" i="15"/>
  <c r="D302" i="15" s="1"/>
  <c r="C86" i="15"/>
  <c r="D86" i="15" s="1"/>
  <c r="C192" i="15"/>
  <c r="D192" i="15" s="1"/>
  <c r="C125" i="15"/>
  <c r="D125" i="15" s="1"/>
  <c r="C180" i="15"/>
  <c r="D180" i="15" s="1"/>
  <c r="C227" i="15"/>
  <c r="D227" i="15" s="1"/>
  <c r="C354" i="15"/>
  <c r="G190" i="15"/>
  <c r="H190" i="15" s="1"/>
  <c r="G328" i="15"/>
  <c r="H328" i="15" s="1"/>
  <c r="G191" i="15"/>
  <c r="H191" i="15" s="1"/>
  <c r="K144" i="15"/>
  <c r="L144" i="15" s="1"/>
  <c r="K313" i="15"/>
  <c r="L313" i="15" s="1"/>
  <c r="K231" i="15"/>
  <c r="L231" i="15" s="1"/>
  <c r="K70" i="15"/>
  <c r="L70" i="15" s="1"/>
  <c r="K244" i="15"/>
  <c r="L244" i="15" s="1"/>
  <c r="K83" i="15"/>
  <c r="L83" i="15" s="1"/>
  <c r="O199" i="15"/>
  <c r="Q199" i="15" s="1"/>
  <c r="R199" i="15" s="1"/>
  <c r="W331" i="15"/>
  <c r="Y331" i="15" s="1"/>
  <c r="Z331" i="15" s="1"/>
  <c r="AA165" i="15"/>
  <c r="AC165" i="15" s="1"/>
  <c r="AD165" i="15" s="1"/>
  <c r="AI346" i="15"/>
  <c r="AJ346" i="15" s="1"/>
  <c r="AM188" i="15"/>
  <c r="AQ22" i="15"/>
  <c r="AR22" i="15" s="1"/>
  <c r="AY210" i="15"/>
  <c r="O46" i="15"/>
  <c r="Q46" i="15" s="1"/>
  <c r="R46" i="15" s="1"/>
  <c r="W234" i="15"/>
  <c r="Y234" i="15" s="1"/>
  <c r="Z234" i="15" s="1"/>
  <c r="AA68" i="15"/>
  <c r="AC68" i="15" s="1"/>
  <c r="AD68" i="15" s="1"/>
  <c r="AI257" i="15"/>
  <c r="AK257" i="15" s="1"/>
  <c r="AL257" i="15" s="1"/>
  <c r="AM99" i="15"/>
  <c r="AN99" i="15" s="1"/>
  <c r="AU279" i="15"/>
  <c r="AW279" i="15" s="1"/>
  <c r="AX279" i="15" s="1"/>
  <c r="AY113" i="15"/>
  <c r="BA113" i="15" s="1"/>
  <c r="BB113" i="15" s="1"/>
  <c r="S295" i="15"/>
  <c r="W137" i="15"/>
  <c r="Y137" i="15" s="1"/>
  <c r="Z137" i="15" s="1"/>
  <c r="AE325" i="15"/>
  <c r="AG325" i="15" s="1"/>
  <c r="AH325" i="15" s="1"/>
  <c r="AI160" i="15"/>
  <c r="AK160" i="15" s="1"/>
  <c r="AL160" i="15" s="1"/>
  <c r="AQ292" i="15"/>
  <c r="AS292" i="15" s="1"/>
  <c r="AT292" i="15" s="1"/>
  <c r="AU126" i="15"/>
  <c r="AV126" i="15" s="1"/>
  <c r="O308" i="15"/>
  <c r="Q308" i="15" s="1"/>
  <c r="R308" i="15" s="1"/>
  <c r="S142" i="15"/>
  <c r="U142" i="15" s="1"/>
  <c r="V142" i="15" s="1"/>
  <c r="AA330" i="15"/>
  <c r="AE164" i="15"/>
  <c r="AG164" i="15" s="1"/>
  <c r="AH164" i="15" s="1"/>
  <c r="AM345" i="15"/>
  <c r="AO345" i="15" s="1"/>
  <c r="AP345" i="15" s="1"/>
  <c r="AQ187" i="15"/>
  <c r="AS187" i="15" s="1"/>
  <c r="AT187" i="15" s="1"/>
  <c r="AU21" i="15"/>
  <c r="AV21" i="15" s="1"/>
  <c r="O195" i="15"/>
  <c r="S29" i="15"/>
  <c r="AA217" i="15"/>
  <c r="AC217" i="15" s="1"/>
  <c r="AD217" i="15" s="1"/>
  <c r="AE59" i="15"/>
  <c r="AM240" i="15"/>
  <c r="AN240" i="15" s="1"/>
  <c r="AQ82" i="15"/>
  <c r="AS82" i="15" s="1"/>
  <c r="AT82" i="15" s="1"/>
  <c r="AY270" i="15"/>
  <c r="AZ270" i="15" s="1"/>
  <c r="O106" i="15"/>
  <c r="P106" i="15" s="1"/>
  <c r="W286" i="15"/>
  <c r="X286" i="15" s="1"/>
  <c r="AA120" i="15"/>
  <c r="AB120" i="15" s="1"/>
  <c r="AI309" i="15"/>
  <c r="AK309" i="15" s="1"/>
  <c r="AL309" i="15" s="1"/>
  <c r="AM143" i="15"/>
  <c r="AU331" i="15"/>
  <c r="AW331" i="15" s="1"/>
  <c r="AX331" i="15" s="1"/>
  <c r="AY165" i="15"/>
  <c r="AZ165" i="15" s="1"/>
  <c r="S7" i="15"/>
  <c r="U7" i="15" s="1"/>
  <c r="V7" i="15" s="1"/>
  <c r="W189" i="15"/>
  <c r="Y189" i="15" s="1"/>
  <c r="Z189" i="15" s="1"/>
  <c r="AA23" i="15"/>
  <c r="AC23" i="15" s="1"/>
  <c r="AD23" i="15" s="1"/>
  <c r="AI220" i="15"/>
  <c r="AK220" i="15" s="1"/>
  <c r="AL220" i="15" s="1"/>
  <c r="AM54" i="15"/>
  <c r="AO54" i="15" s="1"/>
  <c r="AP54" i="15" s="1"/>
  <c r="AU242" i="15"/>
  <c r="AY84" i="15"/>
  <c r="BA84" i="15" s="1"/>
  <c r="BB84" i="15" s="1"/>
  <c r="S274" i="15"/>
  <c r="T274" i="15" s="1"/>
  <c r="W108" i="15"/>
  <c r="Y108" i="15" s="1"/>
  <c r="Z108" i="15" s="1"/>
  <c r="AE288" i="15"/>
  <c r="AI131" i="15"/>
  <c r="AQ311" i="15"/>
  <c r="AR311" i="15" s="1"/>
  <c r="AU145" i="15"/>
  <c r="AW145" i="15" s="1"/>
  <c r="AX145" i="15" s="1"/>
  <c r="O319" i="15"/>
  <c r="S161" i="15"/>
  <c r="T161" i="15" s="1"/>
  <c r="AA349" i="15"/>
  <c r="AC349" i="15" s="1"/>
  <c r="AD349" i="15" s="1"/>
  <c r="AE183" i="15"/>
  <c r="AF183" i="15" s="1"/>
  <c r="AI18" i="15"/>
  <c r="AK18" i="15" s="1"/>
  <c r="AL18" i="15" s="1"/>
  <c r="AQ206" i="15"/>
  <c r="AS206" i="15" s="1"/>
  <c r="AT206" i="15" s="1"/>
  <c r="AU40" i="15"/>
  <c r="AW40" i="15" s="1"/>
  <c r="AX40" i="15" s="1"/>
  <c r="O230" i="15"/>
  <c r="S64" i="15"/>
  <c r="AA252" i="15"/>
  <c r="AC252" i="15" s="1"/>
  <c r="AD252" i="15" s="1"/>
  <c r="AE86" i="15"/>
  <c r="AG86" i="15" s="1"/>
  <c r="AH86" i="15" s="1"/>
  <c r="AM283" i="15"/>
  <c r="AO283" i="15" s="1"/>
  <c r="AP283" i="15" s="1"/>
  <c r="AQ117" i="15"/>
  <c r="AY297" i="15"/>
  <c r="BA297" i="15" s="1"/>
  <c r="BB297" i="15" s="1"/>
  <c r="O133" i="15"/>
  <c r="P133" i="15" s="1"/>
  <c r="W321" i="15"/>
  <c r="Y321" i="15" s="1"/>
  <c r="Z321" i="15" s="1"/>
  <c r="AA163" i="15"/>
  <c r="AI344" i="15"/>
  <c r="AK344" i="15" s="1"/>
  <c r="AL344" i="15" s="1"/>
  <c r="AM186" i="15"/>
  <c r="AO186" i="15" s="1"/>
  <c r="AP186" i="15" s="1"/>
  <c r="AQ28" i="15"/>
  <c r="AS28" i="15" s="1"/>
  <c r="AT28" i="15" s="1"/>
  <c r="AY208" i="15"/>
  <c r="AZ208" i="15" s="1"/>
  <c r="O44" i="15"/>
  <c r="W224" i="15"/>
  <c r="AA66" i="15"/>
  <c r="AC66" i="15" s="1"/>
  <c r="AD66" i="15" s="1"/>
  <c r="AI247" i="15"/>
  <c r="AM81" i="15"/>
  <c r="AO81" i="15" s="1"/>
  <c r="AP81" i="15" s="1"/>
  <c r="AU269" i="15"/>
  <c r="AV269" i="15" s="1"/>
  <c r="AY103" i="15"/>
  <c r="AZ103" i="15" s="1"/>
  <c r="S277" i="15"/>
  <c r="T277" i="15" s="1"/>
  <c r="W111" i="15"/>
  <c r="X111" i="15" s="1"/>
  <c r="AE307" i="15"/>
  <c r="AF307" i="15" s="1"/>
  <c r="AI142" i="15"/>
  <c r="AK142" i="15" s="1"/>
  <c r="AL142" i="15" s="1"/>
  <c r="AQ330" i="15"/>
  <c r="AU172" i="15"/>
  <c r="AW172" i="15" s="1"/>
  <c r="AX172" i="15" s="1"/>
  <c r="O354" i="15"/>
  <c r="Q354" i="15" s="1"/>
  <c r="R354" i="15" s="1"/>
  <c r="S188" i="15"/>
  <c r="T188" i="15" s="1"/>
  <c r="W22" i="15"/>
  <c r="X22" i="15" s="1"/>
  <c r="AE210" i="15"/>
  <c r="AF210" i="15" s="1"/>
  <c r="AI45" i="15"/>
  <c r="AQ225" i="15"/>
  <c r="AS225" i="15" s="1"/>
  <c r="AT225" i="15" s="1"/>
  <c r="AO135" i="15"/>
  <c r="AP135" i="15" s="1"/>
  <c r="AN135" i="15"/>
  <c r="G5" i="8"/>
  <c r="L5" i="8" s="1"/>
  <c r="D37" i="14"/>
  <c r="AU6" i="15" s="1"/>
  <c r="W350" i="18"/>
  <c r="W349" i="18"/>
  <c r="W334" i="18"/>
  <c r="W317" i="18"/>
  <c r="W282" i="18"/>
  <c r="W269" i="18"/>
  <c r="W258" i="18"/>
  <c r="W246" i="18"/>
  <c r="W209" i="18"/>
  <c r="W233" i="18"/>
  <c r="W212" i="18"/>
  <c r="W192" i="18"/>
  <c r="W177" i="18"/>
  <c r="W185" i="18"/>
  <c r="W117" i="18"/>
  <c r="W112" i="18"/>
  <c r="W136" i="18"/>
  <c r="W97" i="18"/>
  <c r="W93" i="18"/>
  <c r="W45" i="18"/>
  <c r="W20" i="18"/>
  <c r="W24" i="18"/>
  <c r="W7" i="18"/>
  <c r="W232" i="18"/>
  <c r="W271" i="18"/>
  <c r="W122" i="18"/>
  <c r="W324" i="18"/>
  <c r="W331" i="18"/>
  <c r="W39" i="18"/>
  <c r="W309" i="18"/>
  <c r="W102" i="18"/>
  <c r="W260" i="18"/>
  <c r="W135" i="18"/>
  <c r="W289" i="18"/>
  <c r="W179" i="18"/>
  <c r="W34" i="18"/>
  <c r="W162" i="18"/>
  <c r="W83" i="18"/>
  <c r="W292" i="18"/>
  <c r="W215" i="18"/>
  <c r="W299" i="18"/>
  <c r="W303" i="18"/>
  <c r="W126" i="18"/>
  <c r="W59" i="18"/>
  <c r="W336" i="18"/>
  <c r="W333" i="18"/>
  <c r="W322" i="18"/>
  <c r="W281" i="18"/>
  <c r="W249" i="18"/>
  <c r="W252" i="18"/>
  <c r="W230" i="18"/>
  <c r="W208" i="18"/>
  <c r="W226" i="18"/>
  <c r="W197" i="18"/>
  <c r="W168" i="18"/>
  <c r="W176" i="18"/>
  <c r="W121" i="18"/>
  <c r="W116" i="18"/>
  <c r="W141" i="18"/>
  <c r="W65" i="18"/>
  <c r="W73" i="18"/>
  <c r="W69" i="18"/>
  <c r="W52" i="18"/>
  <c r="W48" i="18"/>
  <c r="W13" i="18"/>
  <c r="W27" i="18"/>
  <c r="W247" i="18"/>
  <c r="W10" i="18"/>
  <c r="W138" i="18"/>
  <c r="W337" i="18"/>
  <c r="W63" i="18"/>
  <c r="W347" i="18"/>
  <c r="W239" i="18"/>
  <c r="W118" i="18"/>
  <c r="W323" i="18"/>
  <c r="W143" i="18"/>
  <c r="W353" i="18"/>
  <c r="W245" i="18"/>
  <c r="W50" i="18"/>
  <c r="W178" i="18"/>
  <c r="W163" i="18"/>
  <c r="W305" i="18"/>
  <c r="W229" i="18"/>
  <c r="W14" i="18"/>
  <c r="W142" i="18"/>
  <c r="W131" i="18"/>
  <c r="W326" i="18"/>
  <c r="W330" i="18"/>
  <c r="W304" i="18"/>
  <c r="W306" i="18"/>
  <c r="W270" i="18"/>
  <c r="W242" i="18"/>
  <c r="W254" i="18"/>
  <c r="W224" i="18"/>
  <c r="W222" i="18"/>
  <c r="W196" i="18"/>
  <c r="W181" i="18"/>
  <c r="W149" i="18"/>
  <c r="W120" i="18"/>
  <c r="W101" i="18"/>
  <c r="W140" i="18"/>
  <c r="W64" i="18"/>
  <c r="W60" i="18"/>
  <c r="W68" i="18"/>
  <c r="W44" i="18"/>
  <c r="W40" i="18"/>
  <c r="W12" i="18"/>
  <c r="W87" i="18"/>
  <c r="W261" i="18"/>
  <c r="W26" i="18"/>
  <c r="W154" i="18"/>
  <c r="W51" i="18"/>
  <c r="W71" i="18"/>
  <c r="W6" i="18"/>
  <c r="W134" i="18"/>
  <c r="W340" i="18"/>
  <c r="W187" i="18"/>
  <c r="W23" i="18"/>
  <c r="W263" i="18"/>
  <c r="W66" i="18"/>
  <c r="W194" i="18"/>
  <c r="W223" i="18"/>
  <c r="W35" i="18"/>
  <c r="W248" i="18"/>
  <c r="W30" i="18"/>
  <c r="W158" i="18"/>
  <c r="W139" i="18"/>
  <c r="W332" i="18"/>
  <c r="W301" i="18"/>
  <c r="W314" i="18"/>
  <c r="W285" i="18"/>
  <c r="W268" i="18"/>
  <c r="W262" i="18"/>
  <c r="W240" i="18"/>
  <c r="W217" i="18"/>
  <c r="W216" i="18"/>
  <c r="W184" i="18"/>
  <c r="W180" i="18"/>
  <c r="W148" i="18"/>
  <c r="W105" i="18"/>
  <c r="W144" i="18"/>
  <c r="W125" i="18"/>
  <c r="W89" i="18"/>
  <c r="W96" i="18"/>
  <c r="W56" i="18"/>
  <c r="W32" i="18"/>
  <c r="W17" i="18"/>
  <c r="W33" i="18"/>
  <c r="W228" i="18"/>
  <c r="W107" i="18"/>
  <c r="W279" i="18"/>
  <c r="W42" i="18"/>
  <c r="W170" i="18"/>
  <c r="W79" i="18"/>
  <c r="W151" i="18"/>
  <c r="W22" i="18"/>
  <c r="W150" i="18"/>
  <c r="W11" i="18"/>
  <c r="W195" i="18"/>
  <c r="W55" i="18"/>
  <c r="W277" i="18"/>
  <c r="W82" i="18"/>
  <c r="W210" i="18"/>
  <c r="W328" i="18"/>
  <c r="W255" i="18"/>
  <c r="W47" i="18"/>
  <c r="W280" i="18"/>
  <c r="W46" i="18"/>
  <c r="W174" i="18"/>
  <c r="W191" i="18"/>
  <c r="W346" i="18"/>
  <c r="W352" i="18"/>
  <c r="W313" i="18"/>
  <c r="W300" i="18"/>
  <c r="W302" i="18"/>
  <c r="W297" i="18"/>
  <c r="W266" i="18"/>
  <c r="W256" i="18"/>
  <c r="W250" i="18"/>
  <c r="W205" i="18"/>
  <c r="W237" i="18"/>
  <c r="W169" i="18"/>
  <c r="W153" i="18"/>
  <c r="W161" i="18"/>
  <c r="W104" i="18"/>
  <c r="W129" i="18"/>
  <c r="W124" i="18"/>
  <c r="W77" i="18"/>
  <c r="W85" i="18"/>
  <c r="W92" i="18"/>
  <c r="W9" i="18"/>
  <c r="W16" i="18"/>
  <c r="W21" i="18"/>
  <c r="W241" i="18"/>
  <c r="W115" i="18"/>
  <c r="W343" i="18"/>
  <c r="W58" i="18"/>
  <c r="W186" i="18"/>
  <c r="W99" i="18"/>
  <c r="W319" i="18"/>
  <c r="W159" i="18"/>
  <c r="W38" i="18"/>
  <c r="W166" i="18"/>
  <c r="W19" i="18"/>
  <c r="W203" i="18"/>
  <c r="W103" i="18"/>
  <c r="W296" i="18"/>
  <c r="W98" i="18"/>
  <c r="W259" i="18"/>
  <c r="W251" i="18"/>
  <c r="W335" i="18"/>
  <c r="W67" i="18"/>
  <c r="W295" i="18"/>
  <c r="W62" i="18"/>
  <c r="W190" i="18"/>
  <c r="W199" i="18"/>
  <c r="W342" i="18"/>
  <c r="W345" i="18"/>
  <c r="W320" i="18"/>
  <c r="W310" i="18"/>
  <c r="W294" i="18"/>
  <c r="W288" i="18"/>
  <c r="W290" i="18"/>
  <c r="W253" i="18"/>
  <c r="W238" i="18"/>
  <c r="W204" i="18"/>
  <c r="W201" i="18"/>
  <c r="W157" i="18"/>
  <c r="W152" i="18"/>
  <c r="W173" i="18"/>
  <c r="W133" i="18"/>
  <c r="W128" i="18"/>
  <c r="W109" i="18"/>
  <c r="W76" i="18"/>
  <c r="W72" i="18"/>
  <c r="W81" i="18"/>
  <c r="W49" i="18"/>
  <c r="W37" i="18"/>
  <c r="W28" i="18"/>
  <c r="W275" i="18"/>
  <c r="W123" i="18"/>
  <c r="W267" i="18"/>
  <c r="W74" i="18"/>
  <c r="W202" i="18"/>
  <c r="W167" i="18"/>
  <c r="W227" i="18"/>
  <c r="W231" i="18"/>
  <c r="W54" i="18"/>
  <c r="W182" i="18"/>
  <c r="W31" i="18"/>
  <c r="W211" i="18"/>
  <c r="W287" i="18"/>
  <c r="W111" i="18"/>
  <c r="W312" i="18"/>
  <c r="W114" i="18"/>
  <c r="W339" i="18"/>
  <c r="W351" i="18"/>
  <c r="W95" i="18"/>
  <c r="W311" i="18"/>
  <c r="W78" i="18"/>
  <c r="W206" i="18"/>
  <c r="W207" i="18"/>
  <c r="W338" i="18"/>
  <c r="W316" i="18"/>
  <c r="W298" i="18"/>
  <c r="W286" i="18"/>
  <c r="W278" i="18"/>
  <c r="W274" i="18"/>
  <c r="W236" i="18"/>
  <c r="W221" i="18"/>
  <c r="W189" i="18"/>
  <c r="W200" i="18"/>
  <c r="W156" i="18"/>
  <c r="W165" i="18"/>
  <c r="W172" i="18"/>
  <c r="W132" i="18"/>
  <c r="W100" i="18"/>
  <c r="W108" i="18"/>
  <c r="W88" i="18"/>
  <c r="W84" i="18"/>
  <c r="W80" i="18"/>
  <c r="W41" i="18"/>
  <c r="W36" i="18"/>
  <c r="W8" i="18"/>
  <c r="W291" i="18"/>
  <c r="W175" i="18"/>
  <c r="W90" i="18"/>
  <c r="W218" i="18"/>
  <c r="W219" i="18"/>
  <c r="W244" i="18"/>
  <c r="W264" i="18"/>
  <c r="W70" i="18"/>
  <c r="W198" i="18"/>
  <c r="W91" i="18"/>
  <c r="W325" i="18"/>
  <c r="W243" i="18"/>
  <c r="W119" i="18"/>
  <c r="W341" i="18"/>
  <c r="W130" i="18"/>
  <c r="W43" i="18"/>
  <c r="W225" i="18"/>
  <c r="W147" i="18"/>
  <c r="W344" i="18"/>
  <c r="W94" i="18"/>
  <c r="W321" i="18"/>
  <c r="W327" i="18"/>
  <c r="W329" i="18"/>
  <c r="W348" i="18"/>
  <c r="W318" i="18"/>
  <c r="W284" i="18"/>
  <c r="W272" i="18"/>
  <c r="W265" i="18"/>
  <c r="W234" i="18"/>
  <c r="W220" i="18"/>
  <c r="W188" i="18"/>
  <c r="W213" i="18"/>
  <c r="W193" i="18"/>
  <c r="W164" i="18"/>
  <c r="W160" i="18"/>
  <c r="W145" i="18"/>
  <c r="W113" i="18"/>
  <c r="W137" i="18"/>
  <c r="W61" i="18"/>
  <c r="W57" i="18"/>
  <c r="W53" i="18"/>
  <c r="W29" i="18"/>
  <c r="W25" i="18"/>
  <c r="W308" i="18"/>
  <c r="W183" i="18"/>
  <c r="W106" i="18"/>
  <c r="W257" i="18"/>
  <c r="W315" i="18"/>
  <c r="W307" i="18"/>
  <c r="W293" i="18"/>
  <c r="W86" i="18"/>
  <c r="W214" i="18"/>
  <c r="W127" i="18"/>
  <c r="W283" i="18"/>
  <c r="W273" i="18"/>
  <c r="W171" i="18"/>
  <c r="W18" i="18"/>
  <c r="W146" i="18"/>
  <c r="W75" i="18"/>
  <c r="W276" i="18"/>
  <c r="W155" i="18"/>
  <c r="W235" i="18"/>
  <c r="W110" i="18"/>
  <c r="W15" i="18"/>
  <c r="AA347" i="18"/>
  <c r="AA318" i="18"/>
  <c r="AA306" i="18"/>
  <c r="AA270" i="18"/>
  <c r="AA251" i="18"/>
  <c r="AA242" i="18"/>
  <c r="AA198" i="18"/>
  <c r="AA231" i="18"/>
  <c r="AA182" i="18"/>
  <c r="AA146" i="18"/>
  <c r="AA114" i="18"/>
  <c r="AA78" i="18"/>
  <c r="AA34" i="18"/>
  <c r="AA26" i="18"/>
  <c r="AA123" i="18"/>
  <c r="AA109" i="18"/>
  <c r="AA273" i="18"/>
  <c r="AA87" i="18"/>
  <c r="AA341" i="18"/>
  <c r="AA108" i="18"/>
  <c r="AA249" i="18"/>
  <c r="AA353" i="18"/>
  <c r="AA211" i="18"/>
  <c r="AA145" i="18"/>
  <c r="AA225" i="18"/>
  <c r="AA111" i="18"/>
  <c r="AA56" i="18"/>
  <c r="AA184" i="18"/>
  <c r="AA137" i="18"/>
  <c r="AA203" i="18"/>
  <c r="AA113" i="18"/>
  <c r="AA308" i="18"/>
  <c r="AA103" i="18"/>
  <c r="AA344" i="18"/>
  <c r="AA132" i="18"/>
  <c r="AA97" i="18"/>
  <c r="AA281" i="18"/>
  <c r="AA349" i="18"/>
  <c r="AA63" i="18"/>
  <c r="AA32" i="18"/>
  <c r="AA160" i="18"/>
  <c r="AA351" i="18"/>
  <c r="AA133" i="18"/>
  <c r="AA343" i="18"/>
  <c r="AA331" i="18"/>
  <c r="AA288" i="18"/>
  <c r="AA283" i="18"/>
  <c r="AA246" i="18"/>
  <c r="AA252" i="18"/>
  <c r="AA226" i="18"/>
  <c r="AA230" i="18"/>
  <c r="AA154" i="18"/>
  <c r="AA138" i="18"/>
  <c r="AA142" i="18"/>
  <c r="AA62" i="18"/>
  <c r="AA22" i="18"/>
  <c r="AA21" i="18"/>
  <c r="AA155" i="18"/>
  <c r="AA117" i="18"/>
  <c r="AA337" i="18"/>
  <c r="AA119" i="18"/>
  <c r="AA280" i="18"/>
  <c r="AA124" i="18"/>
  <c r="AA255" i="18"/>
  <c r="AA228" i="18"/>
  <c r="AA328" i="18"/>
  <c r="AA153" i="18"/>
  <c r="AA289" i="18"/>
  <c r="AA143" i="18"/>
  <c r="AA72" i="18"/>
  <c r="AA200" i="18"/>
  <c r="AA189" i="18"/>
  <c r="AA296" i="18"/>
  <c r="AA121" i="18"/>
  <c r="AA324" i="18"/>
  <c r="AA135" i="18"/>
  <c r="AA20" i="18"/>
  <c r="AA148" i="18"/>
  <c r="AA165" i="18"/>
  <c r="AA35" i="18"/>
  <c r="AA287" i="18"/>
  <c r="AA257" i="18"/>
  <c r="AA95" i="18"/>
  <c r="AA48" i="18"/>
  <c r="AA176" i="18"/>
  <c r="AA284" i="18"/>
  <c r="AA141" i="18"/>
  <c r="AA314" i="18"/>
  <c r="AA326" i="18"/>
  <c r="AA295" i="18"/>
  <c r="AA256" i="18"/>
  <c r="AA254" i="18"/>
  <c r="AA247" i="18"/>
  <c r="AA222" i="18"/>
  <c r="AA202" i="18"/>
  <c r="AA166" i="18"/>
  <c r="AA122" i="18"/>
  <c r="AA126" i="18"/>
  <c r="AA98" i="18"/>
  <c r="AA50" i="18"/>
  <c r="AA6" i="18"/>
  <c r="AA187" i="18"/>
  <c r="AA169" i="18"/>
  <c r="AA244" i="18"/>
  <c r="AA151" i="18"/>
  <c r="AA12" i="18"/>
  <c r="AA140" i="18"/>
  <c r="AA300" i="18"/>
  <c r="AA292" i="18"/>
  <c r="AA19" i="18"/>
  <c r="AA313" i="18"/>
  <c r="AA213" i="18"/>
  <c r="AA175" i="18"/>
  <c r="AA88" i="18"/>
  <c r="AA216" i="18"/>
  <c r="AA197" i="18"/>
  <c r="AA11" i="18"/>
  <c r="AA329" i="18"/>
  <c r="AA173" i="18"/>
  <c r="AA167" i="18"/>
  <c r="AA36" i="18"/>
  <c r="AA164" i="18"/>
  <c r="AA217" i="18"/>
  <c r="AA67" i="18"/>
  <c r="AA37" i="18"/>
  <c r="AA321" i="18"/>
  <c r="AA127" i="18"/>
  <c r="AA64" i="18"/>
  <c r="AA192" i="18"/>
  <c r="AA348" i="18"/>
  <c r="AA185" i="18"/>
  <c r="AA310" i="18"/>
  <c r="AA322" i="18"/>
  <c r="AA294" i="18"/>
  <c r="AA290" i="18"/>
  <c r="AA240" i="18"/>
  <c r="AA266" i="18"/>
  <c r="AA210" i="18"/>
  <c r="AA238" i="18"/>
  <c r="AA178" i="18"/>
  <c r="AA106" i="18"/>
  <c r="AA110" i="18"/>
  <c r="AA74" i="18"/>
  <c r="AA42" i="18"/>
  <c r="AA10" i="18"/>
  <c r="AA219" i="18"/>
  <c r="AA177" i="18"/>
  <c r="AA183" i="18"/>
  <c r="AA28" i="18"/>
  <c r="AA156" i="18"/>
  <c r="AA41" i="18"/>
  <c r="AA51" i="18"/>
  <c r="AA319" i="18"/>
  <c r="AA253" i="18"/>
  <c r="AA207" i="18"/>
  <c r="AA104" i="18"/>
  <c r="AA265" i="18"/>
  <c r="AA205" i="18"/>
  <c r="AA43" i="18"/>
  <c r="AA335" i="18"/>
  <c r="AA181" i="18"/>
  <c r="AA199" i="18"/>
  <c r="AA52" i="18"/>
  <c r="AA180" i="18"/>
  <c r="AA317" i="18"/>
  <c r="AA99" i="18"/>
  <c r="AA61" i="18"/>
  <c r="AA276" i="18"/>
  <c r="AA159" i="18"/>
  <c r="AA80" i="18"/>
  <c r="AA208" i="18"/>
  <c r="AA9" i="18"/>
  <c r="AA193" i="18"/>
  <c r="AA338" i="18"/>
  <c r="AA320" i="18"/>
  <c r="AA311" i="18"/>
  <c r="AA279" i="18"/>
  <c r="AA274" i="18"/>
  <c r="AA267" i="18"/>
  <c r="AA262" i="18"/>
  <c r="AA194" i="18"/>
  <c r="AA214" i="18"/>
  <c r="AA150" i="18"/>
  <c r="AA134" i="18"/>
  <c r="AA82" i="18"/>
  <c r="AA86" i="18"/>
  <c r="AA45" i="18"/>
  <c r="AA30" i="18"/>
  <c r="AA232" i="18"/>
  <c r="AA237" i="18"/>
  <c r="AA215" i="18"/>
  <c r="AA44" i="18"/>
  <c r="AA172" i="18"/>
  <c r="AA73" i="18"/>
  <c r="AA83" i="18"/>
  <c r="AA316" i="18"/>
  <c r="AA259" i="18"/>
  <c r="AA248" i="18"/>
  <c r="AA120" i="18"/>
  <c r="AA271" i="18"/>
  <c r="AA260" i="18"/>
  <c r="AA75" i="18"/>
  <c r="AA332" i="18"/>
  <c r="AA269" i="18"/>
  <c r="AA229" i="18"/>
  <c r="AA68" i="18"/>
  <c r="AA196" i="18"/>
  <c r="AA323" i="18"/>
  <c r="AA131" i="18"/>
  <c r="AA69" i="18"/>
  <c r="AA191" i="18"/>
  <c r="AA96" i="18"/>
  <c r="AA239" i="18"/>
  <c r="AA17" i="18"/>
  <c r="AA201" i="18"/>
  <c r="AA352" i="18"/>
  <c r="AA346" i="18"/>
  <c r="AA315" i="18"/>
  <c r="AA302" i="18"/>
  <c r="AA298" i="18"/>
  <c r="AA278" i="18"/>
  <c r="AA268" i="18"/>
  <c r="AA236" i="18"/>
  <c r="AA218" i="18"/>
  <c r="AA186" i="18"/>
  <c r="AA190" i="18"/>
  <c r="AA118" i="18"/>
  <c r="AA66" i="18"/>
  <c r="AA58" i="18"/>
  <c r="AA18" i="18"/>
  <c r="AA14" i="18"/>
  <c r="AA27" i="18"/>
  <c r="AA233" i="18"/>
  <c r="AA243" i="18"/>
  <c r="AA245" i="18"/>
  <c r="AA60" i="18"/>
  <c r="AA188" i="18"/>
  <c r="AA81" i="18"/>
  <c r="AA115" i="18"/>
  <c r="AA33" i="18"/>
  <c r="AA301" i="18"/>
  <c r="AA15" i="18"/>
  <c r="AA8" i="18"/>
  <c r="AA136" i="18"/>
  <c r="AA13" i="18"/>
  <c r="AA107" i="18"/>
  <c r="AA25" i="18"/>
  <c r="AA275" i="18"/>
  <c r="AA7" i="18"/>
  <c r="AA261" i="18"/>
  <c r="AA84" i="18"/>
  <c r="AA212" i="18"/>
  <c r="AA340" i="18"/>
  <c r="AA163" i="18"/>
  <c r="AA149" i="18"/>
  <c r="AA223" i="18"/>
  <c r="AA112" i="18"/>
  <c r="AA297" i="18"/>
  <c r="AA29" i="18"/>
  <c r="AA209" i="18"/>
  <c r="AA342" i="18"/>
  <c r="AA334" i="18"/>
  <c r="AA304" i="18"/>
  <c r="AA286" i="18"/>
  <c r="AA272" i="18"/>
  <c r="AA258" i="18"/>
  <c r="AA234" i="18"/>
  <c r="AA206" i="18"/>
  <c r="AA170" i="18"/>
  <c r="AA162" i="18"/>
  <c r="AA102" i="18"/>
  <c r="AA54" i="18"/>
  <c r="AA94" i="18"/>
  <c r="AA46" i="18"/>
  <c r="AA59" i="18"/>
  <c r="AA53" i="18"/>
  <c r="AA333" i="18"/>
  <c r="AA23" i="18"/>
  <c r="AA277" i="18"/>
  <c r="AA76" i="18"/>
  <c r="AA204" i="18"/>
  <c r="AA161" i="18"/>
  <c r="AA147" i="18"/>
  <c r="AA65" i="18"/>
  <c r="AA307" i="18"/>
  <c r="AA47" i="18"/>
  <c r="AA24" i="18"/>
  <c r="AA152" i="18"/>
  <c r="AA57" i="18"/>
  <c r="AA139" i="18"/>
  <c r="AA85" i="18"/>
  <c r="AA241" i="18"/>
  <c r="AA39" i="18"/>
  <c r="AA293" i="18"/>
  <c r="AA100" i="18"/>
  <c r="AA49" i="18"/>
  <c r="AA195" i="18"/>
  <c r="AA157" i="18"/>
  <c r="AA312" i="18"/>
  <c r="AA128" i="18"/>
  <c r="AA303" i="18"/>
  <c r="AA89" i="18"/>
  <c r="AA285" i="18"/>
  <c r="AA350" i="18"/>
  <c r="AA327" i="18"/>
  <c r="AA330" i="18"/>
  <c r="AA299" i="18"/>
  <c r="AA282" i="18"/>
  <c r="AA263" i="18"/>
  <c r="AA250" i="18"/>
  <c r="AA224" i="18"/>
  <c r="AA235" i="18"/>
  <c r="AA158" i="18"/>
  <c r="AA174" i="18"/>
  <c r="AA130" i="18"/>
  <c r="AA90" i="18"/>
  <c r="AA70" i="18"/>
  <c r="AA38" i="18"/>
  <c r="AA91" i="18"/>
  <c r="AA101" i="18"/>
  <c r="AA339" i="18"/>
  <c r="AA55" i="18"/>
  <c r="AA309" i="18"/>
  <c r="AA92" i="18"/>
  <c r="AA220" i="18"/>
  <c r="AA221" i="18"/>
  <c r="AA179" i="18"/>
  <c r="AA93" i="18"/>
  <c r="AA336" i="18"/>
  <c r="AA79" i="18"/>
  <c r="AA40" i="18"/>
  <c r="AA168" i="18"/>
  <c r="AA129" i="18"/>
  <c r="AA171" i="18"/>
  <c r="AA105" i="18"/>
  <c r="AA305" i="18"/>
  <c r="AA71" i="18"/>
  <c r="AA325" i="18"/>
  <c r="AA116" i="18"/>
  <c r="AA77" i="18"/>
  <c r="AA264" i="18"/>
  <c r="AA227" i="18"/>
  <c r="AA31" i="18"/>
  <c r="AA16" i="18"/>
  <c r="AA144" i="18"/>
  <c r="AA345" i="18"/>
  <c r="AA125" i="18"/>
  <c r="AA291" i="18"/>
  <c r="U333" i="18"/>
  <c r="U311" i="18"/>
  <c r="U295" i="18"/>
  <c r="U298" i="18"/>
  <c r="U269" i="18"/>
  <c r="U237" i="18"/>
  <c r="U230" i="18"/>
  <c r="U214" i="18"/>
  <c r="U210" i="18"/>
  <c r="U178" i="18"/>
  <c r="U181" i="18"/>
  <c r="U182" i="18"/>
  <c r="U126" i="18"/>
  <c r="U101" i="18"/>
  <c r="U118" i="18"/>
  <c r="U65" i="18"/>
  <c r="U97" i="18"/>
  <c r="U57" i="18"/>
  <c r="U26" i="18"/>
  <c r="U14" i="18"/>
  <c r="U18" i="18"/>
  <c r="U43" i="18"/>
  <c r="U171" i="18"/>
  <c r="U100" i="18"/>
  <c r="U283" i="18"/>
  <c r="U352" i="18"/>
  <c r="U7" i="18"/>
  <c r="U135" i="18"/>
  <c r="U12" i="18"/>
  <c r="U196" i="18"/>
  <c r="U244" i="18"/>
  <c r="U232" i="18"/>
  <c r="U24" i="18"/>
  <c r="U336" i="18"/>
  <c r="U83" i="18"/>
  <c r="U211" i="18"/>
  <c r="U84" i="18"/>
  <c r="U36" i="18"/>
  <c r="U304" i="18"/>
  <c r="U15" i="18"/>
  <c r="U143" i="18"/>
  <c r="U331" i="18"/>
  <c r="U271" i="18"/>
  <c r="U312" i="18"/>
  <c r="U116" i="18"/>
  <c r="U323" i="18"/>
  <c r="U330" i="18"/>
  <c r="U314" i="18"/>
  <c r="U291" i="18"/>
  <c r="U278" i="18"/>
  <c r="U270" i="18"/>
  <c r="U231" i="18"/>
  <c r="U218" i="18"/>
  <c r="U209" i="18"/>
  <c r="U194" i="18"/>
  <c r="U150" i="18"/>
  <c r="U153" i="18"/>
  <c r="U161" i="18"/>
  <c r="U121" i="18"/>
  <c r="U129" i="18"/>
  <c r="U102" i="18"/>
  <c r="U58" i="18"/>
  <c r="U73" i="18"/>
  <c r="U50" i="18"/>
  <c r="U9" i="18"/>
  <c r="U37" i="18"/>
  <c r="U59" i="18"/>
  <c r="U187" i="18"/>
  <c r="U168" i="18"/>
  <c r="U341" i="18"/>
  <c r="U243" i="18"/>
  <c r="U23" i="18"/>
  <c r="U151" i="18"/>
  <c r="U20" i="18"/>
  <c r="U204" i="18"/>
  <c r="U308" i="18"/>
  <c r="U264" i="18"/>
  <c r="U56" i="18"/>
  <c r="U335" i="18"/>
  <c r="U99" i="18"/>
  <c r="U252" i="18"/>
  <c r="U164" i="18"/>
  <c r="U48" i="18"/>
  <c r="U31" i="18"/>
  <c r="U159" i="18"/>
  <c r="U16" i="18"/>
  <c r="U276" i="18"/>
  <c r="U273" i="18"/>
  <c r="U124" i="18"/>
  <c r="U349" i="18"/>
  <c r="U327" i="18"/>
  <c r="U307" i="18"/>
  <c r="U290" i="18"/>
  <c r="U262" i="18"/>
  <c r="U275" i="18"/>
  <c r="U263" i="18"/>
  <c r="U213" i="18"/>
  <c r="U193" i="18"/>
  <c r="U234" i="18"/>
  <c r="U169" i="18"/>
  <c r="U170" i="18"/>
  <c r="U154" i="18"/>
  <c r="U105" i="18"/>
  <c r="U122" i="18"/>
  <c r="U98" i="18"/>
  <c r="U94" i="18"/>
  <c r="U66" i="18"/>
  <c r="U13" i="18"/>
  <c r="U49" i="18"/>
  <c r="U25" i="18"/>
  <c r="U75" i="18"/>
  <c r="U203" i="18"/>
  <c r="U220" i="18"/>
  <c r="U40" i="18"/>
  <c r="U39" i="18"/>
  <c r="U167" i="18"/>
  <c r="U32" i="18"/>
  <c r="U212" i="18"/>
  <c r="U227" i="18"/>
  <c r="U296" i="18"/>
  <c r="U104" i="18"/>
  <c r="U351" i="18"/>
  <c r="U115" i="18"/>
  <c r="U235" i="18"/>
  <c r="U239" i="18"/>
  <c r="U68" i="18"/>
  <c r="U47" i="18"/>
  <c r="U175" i="18"/>
  <c r="U60" i="18"/>
  <c r="U340" i="18"/>
  <c r="U332" i="18"/>
  <c r="U176" i="18"/>
  <c r="U338" i="18"/>
  <c r="U318" i="18"/>
  <c r="U306" i="18"/>
  <c r="U301" i="18"/>
  <c r="U250" i="18"/>
  <c r="U259" i="18"/>
  <c r="U253" i="18"/>
  <c r="U206" i="18"/>
  <c r="U198" i="18"/>
  <c r="U201" i="18"/>
  <c r="U162" i="18"/>
  <c r="U165" i="18"/>
  <c r="U130" i="18"/>
  <c r="U133" i="18"/>
  <c r="U106" i="18"/>
  <c r="U93" i="18"/>
  <c r="U89" i="18"/>
  <c r="U54" i="18"/>
  <c r="U53" i="18"/>
  <c r="U41" i="18"/>
  <c r="U42" i="18"/>
  <c r="U91" i="18"/>
  <c r="U219" i="18"/>
  <c r="U320" i="18"/>
  <c r="U64" i="18"/>
  <c r="U55" i="18"/>
  <c r="U183" i="18"/>
  <c r="U92" i="18"/>
  <c r="U288" i="18"/>
  <c r="U328" i="18"/>
  <c r="U112" i="18"/>
  <c r="U257" i="18"/>
  <c r="U131" i="18"/>
  <c r="U277" i="18"/>
  <c r="U260" i="18"/>
  <c r="U96" i="18"/>
  <c r="U63" i="18"/>
  <c r="U191" i="18"/>
  <c r="U132" i="18"/>
  <c r="U325" i="18"/>
  <c r="U184" i="18"/>
  <c r="U346" i="18"/>
  <c r="U317" i="18"/>
  <c r="U302" i="18"/>
  <c r="U279" i="18"/>
  <c r="U247" i="18"/>
  <c r="U249" i="18"/>
  <c r="U246" i="18"/>
  <c r="U197" i="18"/>
  <c r="U217" i="18"/>
  <c r="U190" i="18"/>
  <c r="U157" i="18"/>
  <c r="U158" i="18"/>
  <c r="U109" i="18"/>
  <c r="U110" i="18"/>
  <c r="U134" i="18"/>
  <c r="U74" i="18"/>
  <c r="U77" i="18"/>
  <c r="U90" i="18"/>
  <c r="U45" i="18"/>
  <c r="U34" i="18"/>
  <c r="U21" i="18"/>
  <c r="U344" i="18"/>
  <c r="U107" i="18"/>
  <c r="U245" i="18"/>
  <c r="U228" i="18"/>
  <c r="U72" i="18"/>
  <c r="U71" i="18"/>
  <c r="U199" i="18"/>
  <c r="U128" i="18"/>
  <c r="U255" i="18"/>
  <c r="U236" i="18"/>
  <c r="U120" i="18"/>
  <c r="U19" i="18"/>
  <c r="U147" i="18"/>
  <c r="U293" i="18"/>
  <c r="U324" i="18"/>
  <c r="U305" i="18"/>
  <c r="U148" i="18"/>
  <c r="U79" i="18"/>
  <c r="U207" i="18"/>
  <c r="U140" i="18"/>
  <c r="U8" i="18"/>
  <c r="U272" i="18"/>
  <c r="U345" i="18"/>
  <c r="U326" i="18"/>
  <c r="U310" i="18"/>
  <c r="U294" i="18"/>
  <c r="U286" i="18"/>
  <c r="U258" i="18"/>
  <c r="U254" i="18"/>
  <c r="U238" i="18"/>
  <c r="U205" i="18"/>
  <c r="U173" i="18"/>
  <c r="U174" i="18"/>
  <c r="U177" i="18"/>
  <c r="U137" i="18"/>
  <c r="U145" i="18"/>
  <c r="U113" i="18"/>
  <c r="U69" i="18"/>
  <c r="U70" i="18"/>
  <c r="U85" i="18"/>
  <c r="U33" i="18"/>
  <c r="U29" i="18"/>
  <c r="U6" i="18"/>
  <c r="U321" i="18"/>
  <c r="U123" i="18"/>
  <c r="U347" i="18"/>
  <c r="U292" i="18"/>
  <c r="U241" i="18"/>
  <c r="U152" i="18"/>
  <c r="U87" i="18"/>
  <c r="U215" i="18"/>
  <c r="U136" i="18"/>
  <c r="U287" i="18"/>
  <c r="U251" i="18"/>
  <c r="U172" i="18"/>
  <c r="U35" i="18"/>
  <c r="U163" i="18"/>
  <c r="U315" i="18"/>
  <c r="U337" i="18"/>
  <c r="U156" i="18"/>
  <c r="U225" i="18"/>
  <c r="U95" i="18"/>
  <c r="U268" i="18"/>
  <c r="U192" i="18"/>
  <c r="U28" i="18"/>
  <c r="U350" i="18"/>
  <c r="U339" i="18"/>
  <c r="U322" i="18"/>
  <c r="U313" i="18"/>
  <c r="U281" i="18"/>
  <c r="U282" i="18"/>
  <c r="U266" i="18"/>
  <c r="U265" i="18"/>
  <c r="U202" i="18"/>
  <c r="U226" i="18"/>
  <c r="U166" i="18"/>
  <c r="U146" i="18"/>
  <c r="U149" i="18"/>
  <c r="U114" i="18"/>
  <c r="U138" i="18"/>
  <c r="U141" i="18"/>
  <c r="U86" i="18"/>
  <c r="U82" i="18"/>
  <c r="U78" i="18"/>
  <c r="U46" i="18"/>
  <c r="U22" i="18"/>
  <c r="U10" i="18"/>
  <c r="U11" i="18"/>
  <c r="U139" i="18"/>
  <c r="U52" i="18"/>
  <c r="U284" i="18"/>
  <c r="U160" i="18"/>
  <c r="U103" i="18"/>
  <c r="U300" i="18"/>
  <c r="U144" i="18"/>
  <c r="U303" i="18"/>
  <c r="U267" i="18"/>
  <c r="U180" i="18"/>
  <c r="U51" i="18"/>
  <c r="U179" i="18"/>
  <c r="U44" i="18"/>
  <c r="U223" i="18"/>
  <c r="U216" i="18"/>
  <c r="U343" i="18"/>
  <c r="U111" i="18"/>
  <c r="U229" i="18"/>
  <c r="U200" i="18"/>
  <c r="U248" i="18"/>
  <c r="U88" i="18"/>
  <c r="U342" i="18"/>
  <c r="U334" i="18"/>
  <c r="U329" i="18"/>
  <c r="U297" i="18"/>
  <c r="U274" i="18"/>
  <c r="U285" i="18"/>
  <c r="U242" i="18"/>
  <c r="U233" i="18"/>
  <c r="U221" i="18"/>
  <c r="U222" i="18"/>
  <c r="U185" i="18"/>
  <c r="U186" i="18"/>
  <c r="U189" i="18"/>
  <c r="U142" i="18"/>
  <c r="U117" i="18"/>
  <c r="U125" i="18"/>
  <c r="U81" i="18"/>
  <c r="U61" i="18"/>
  <c r="U62" i="18"/>
  <c r="U38" i="18"/>
  <c r="U17" i="18"/>
  <c r="U30" i="18"/>
  <c r="U27" i="18"/>
  <c r="U155" i="18"/>
  <c r="U80" i="18"/>
  <c r="U261" i="18"/>
  <c r="U224" i="18"/>
  <c r="U289" i="18"/>
  <c r="U119" i="18"/>
  <c r="U348" i="18"/>
  <c r="U188" i="18"/>
  <c r="U319" i="18"/>
  <c r="U299" i="18"/>
  <c r="U240" i="18"/>
  <c r="U67" i="18"/>
  <c r="U195" i="18"/>
  <c r="U76" i="18"/>
  <c r="U316" i="18"/>
  <c r="U256" i="18"/>
  <c r="U353" i="18"/>
  <c r="U127" i="18"/>
  <c r="U309" i="18"/>
  <c r="U208" i="18"/>
  <c r="U280" i="18"/>
  <c r="U108" i="18"/>
  <c r="M73" i="15"/>
  <c r="N73" i="15" s="1"/>
  <c r="I151" i="15"/>
  <c r="J151" i="15" s="1"/>
  <c r="E266" i="15"/>
  <c r="F266" i="15" s="1"/>
  <c r="M16" i="15"/>
  <c r="N16" i="15" s="1"/>
  <c r="I139" i="15"/>
  <c r="J139" i="15" s="1"/>
  <c r="M282" i="15"/>
  <c r="N282" i="15" s="1"/>
  <c r="M50" i="15"/>
  <c r="N50" i="15" s="1"/>
  <c r="I255" i="15"/>
  <c r="J255" i="15" s="1"/>
  <c r="I98" i="15"/>
  <c r="J98" i="15" s="1"/>
  <c r="I281" i="15"/>
  <c r="J281" i="15" s="1"/>
  <c r="G18" i="8"/>
  <c r="K18" i="8" s="1"/>
  <c r="K15" i="8"/>
  <c r="F15" i="8" s="1"/>
  <c r="D15" i="8" s="1"/>
  <c r="B37" i="14"/>
  <c r="B38" i="14"/>
  <c r="B34" i="14"/>
  <c r="K20" i="8"/>
  <c r="F20" i="8" s="1"/>
  <c r="D20" i="8" s="1"/>
  <c r="B29" i="14" s="1"/>
  <c r="K21" i="8"/>
  <c r="F21" i="8" s="1"/>
  <c r="D21" i="8" s="1"/>
  <c r="D26" i="14" s="1"/>
  <c r="K8" i="8"/>
  <c r="F8" i="8" s="1"/>
  <c r="D8" i="8" s="1"/>
  <c r="K11" i="8"/>
  <c r="F11" i="8" s="1"/>
  <c r="D11" i="8" s="1"/>
  <c r="K12" i="8"/>
  <c r="F12" i="8" s="1"/>
  <c r="D12" i="8" s="1"/>
  <c r="C3" i="14" s="1"/>
  <c r="K13" i="8"/>
  <c r="F13" i="8" s="1"/>
  <c r="D13" i="8" s="1"/>
  <c r="K14" i="8"/>
  <c r="F14" i="8" s="1"/>
  <c r="D14" i="8" s="1"/>
  <c r="K7" i="8"/>
  <c r="F7" i="8" s="1"/>
  <c r="D7" i="8" s="1"/>
  <c r="C10" i="14" s="1"/>
  <c r="K6" i="8"/>
  <c r="L6" i="8"/>
  <c r="K9" i="8"/>
  <c r="F9" i="8" s="1"/>
  <c r="D9" i="8" s="1"/>
  <c r="K22" i="8"/>
  <c r="F22" i="8" s="1"/>
  <c r="D22" i="8" s="1"/>
  <c r="G14" i="14" s="1"/>
  <c r="F10" i="8"/>
  <c r="D10" i="8" s="1"/>
  <c r="K16" i="8"/>
  <c r="F16" i="8" s="1"/>
  <c r="D16" i="8" s="1"/>
  <c r="F29" i="8"/>
  <c r="D29" i="8" s="1"/>
  <c r="D36" i="14" s="1"/>
  <c r="C6" i="15" s="1"/>
  <c r="D6" i="15" s="1"/>
  <c r="G53" i="8"/>
  <c r="K53" i="8" s="1"/>
  <c r="L53" i="8" s="1"/>
  <c r="F53" i="8" s="1"/>
  <c r="D53" i="8" s="1"/>
  <c r="D33" i="14" s="1"/>
  <c r="K5" i="8"/>
  <c r="F5" i="8" s="1"/>
  <c r="D5" i="8" s="1"/>
  <c r="P102" i="15" l="1"/>
  <c r="AK183" i="15"/>
  <c r="AL183" i="15" s="1"/>
  <c r="E109" i="15"/>
  <c r="F109" i="15" s="1"/>
  <c r="M131" i="15"/>
  <c r="N131" i="15" s="1"/>
  <c r="I287" i="15"/>
  <c r="J287" i="15" s="1"/>
  <c r="E14" i="15"/>
  <c r="F14" i="15" s="1"/>
  <c r="P162" i="15"/>
  <c r="E258" i="15"/>
  <c r="F258" i="15" s="1"/>
  <c r="I169" i="15"/>
  <c r="J169" i="15" s="1"/>
  <c r="E208" i="15"/>
  <c r="F208" i="15" s="1"/>
  <c r="I81" i="15"/>
  <c r="J81" i="15" s="1"/>
  <c r="I320" i="15"/>
  <c r="J320" i="15" s="1"/>
  <c r="E270" i="15"/>
  <c r="F270" i="15" s="1"/>
  <c r="I312" i="15"/>
  <c r="J312" i="15" s="1"/>
  <c r="I109" i="15"/>
  <c r="J109" i="15" s="1"/>
  <c r="AN27" i="15"/>
  <c r="AN153" i="15"/>
  <c r="T26" i="15"/>
  <c r="U231" i="15"/>
  <c r="V231" i="15" s="1"/>
  <c r="U99" i="15"/>
  <c r="V99" i="15" s="1"/>
  <c r="U297" i="15"/>
  <c r="V297" i="15" s="1"/>
  <c r="AN161" i="15"/>
  <c r="M160" i="15"/>
  <c r="N160" i="15" s="1"/>
  <c r="M307" i="15"/>
  <c r="N307" i="15" s="1"/>
  <c r="E278" i="15"/>
  <c r="F278" i="15" s="1"/>
  <c r="M354" i="15"/>
  <c r="N354" i="15" s="1"/>
  <c r="E343" i="15"/>
  <c r="F343" i="15" s="1"/>
  <c r="E40" i="15"/>
  <c r="F40" i="15" s="1"/>
  <c r="M117" i="15"/>
  <c r="N117" i="15" s="1"/>
  <c r="M298" i="15"/>
  <c r="N298" i="15" s="1"/>
  <c r="AZ14" i="15"/>
  <c r="AR97" i="15"/>
  <c r="I179" i="15"/>
  <c r="J179" i="15" s="1"/>
  <c r="M110" i="15"/>
  <c r="N110" i="15" s="1"/>
  <c r="E63" i="15"/>
  <c r="F63" i="15" s="1"/>
  <c r="I282" i="15"/>
  <c r="J282" i="15" s="1"/>
  <c r="M140" i="15"/>
  <c r="N140" i="15" s="1"/>
  <c r="E263" i="15"/>
  <c r="F263" i="15" s="1"/>
  <c r="I263" i="15"/>
  <c r="J263" i="15" s="1"/>
  <c r="E81" i="15"/>
  <c r="F81" i="15" s="1"/>
  <c r="AG158" i="15"/>
  <c r="AH158" i="15" s="1"/>
  <c r="Y193" i="15"/>
  <c r="Z193" i="15" s="1"/>
  <c r="Q293" i="15"/>
  <c r="R293" i="15" s="1"/>
  <c r="I105" i="15"/>
  <c r="J105" i="15" s="1"/>
  <c r="E207" i="15"/>
  <c r="F207" i="15" s="1"/>
  <c r="I47" i="15"/>
  <c r="J47" i="15" s="1"/>
  <c r="M266" i="15"/>
  <c r="N266" i="15" s="1"/>
  <c r="E353" i="15"/>
  <c r="F353" i="15" s="1"/>
  <c r="M250" i="15"/>
  <c r="N250" i="15" s="1"/>
  <c r="I221" i="15"/>
  <c r="J221" i="15" s="1"/>
  <c r="M234" i="15"/>
  <c r="N234" i="15" s="1"/>
  <c r="AK249" i="15"/>
  <c r="AL249" i="15" s="1"/>
  <c r="AK181" i="15"/>
  <c r="AL181" i="15" s="1"/>
  <c r="AV178" i="15"/>
  <c r="E217" i="15"/>
  <c r="F217" i="15" s="1"/>
  <c r="E24" i="15"/>
  <c r="F24" i="15" s="1"/>
  <c r="E246" i="15"/>
  <c r="F246" i="15" s="1"/>
  <c r="M49" i="15"/>
  <c r="N49" i="15" s="1"/>
  <c r="AB157" i="15"/>
  <c r="AB89" i="15"/>
  <c r="M61" i="15"/>
  <c r="N61" i="15" s="1"/>
  <c r="M156" i="15"/>
  <c r="N156" i="15" s="1"/>
  <c r="I70" i="15"/>
  <c r="J70" i="15" s="1"/>
  <c r="E317" i="15"/>
  <c r="F317" i="15" s="1"/>
  <c r="M149" i="15"/>
  <c r="N149" i="15" s="1"/>
  <c r="M82" i="15"/>
  <c r="N82" i="15" s="1"/>
  <c r="E261" i="15"/>
  <c r="F261" i="15" s="1"/>
  <c r="I302" i="15"/>
  <c r="J302" i="15" s="1"/>
  <c r="M32" i="15"/>
  <c r="N32" i="15" s="1"/>
  <c r="E97" i="15"/>
  <c r="F97" i="15" s="1"/>
  <c r="AW118" i="15"/>
  <c r="AX118" i="15" s="1"/>
  <c r="AW244" i="15"/>
  <c r="AX244" i="15" s="1"/>
  <c r="AW240" i="15"/>
  <c r="AX240" i="15" s="1"/>
  <c r="M173" i="15"/>
  <c r="N173" i="15" s="1"/>
  <c r="M263" i="15"/>
  <c r="N263" i="15" s="1"/>
  <c r="E70" i="15"/>
  <c r="F70" i="15" s="1"/>
  <c r="I183" i="15"/>
  <c r="J183" i="15" s="1"/>
  <c r="E173" i="15"/>
  <c r="F173" i="15" s="1"/>
  <c r="E314" i="15"/>
  <c r="F314" i="15" s="1"/>
  <c r="E83" i="15"/>
  <c r="F83" i="15" s="1"/>
  <c r="M26" i="15"/>
  <c r="N26" i="15" s="1"/>
  <c r="E211" i="15"/>
  <c r="F211" i="15" s="1"/>
  <c r="I303" i="15"/>
  <c r="J303" i="15" s="1"/>
  <c r="E264" i="15"/>
  <c r="F264" i="15" s="1"/>
  <c r="E54" i="15"/>
  <c r="F54" i="15" s="1"/>
  <c r="M132" i="15"/>
  <c r="N132" i="15" s="1"/>
  <c r="P11" i="15"/>
  <c r="E9" i="15"/>
  <c r="F9" i="15" s="1"/>
  <c r="AO284" i="15"/>
  <c r="AP284" i="15" s="1"/>
  <c r="Y281" i="15"/>
  <c r="Z281" i="15" s="1"/>
  <c r="AF200" i="15"/>
  <c r="AS296" i="15"/>
  <c r="AT296" i="15" s="1"/>
  <c r="AK169" i="15"/>
  <c r="AL169" i="15" s="1"/>
  <c r="AJ205" i="15"/>
  <c r="T66" i="15"/>
  <c r="AV200" i="15"/>
  <c r="AZ164" i="15"/>
  <c r="AC216" i="15"/>
  <c r="AD216" i="15" s="1"/>
  <c r="T125" i="15"/>
  <c r="X149" i="15"/>
  <c r="AB328" i="15"/>
  <c r="E325" i="15"/>
  <c r="F325" i="15" s="1"/>
  <c r="E328" i="15"/>
  <c r="F328" i="15" s="1"/>
  <c r="E128" i="15"/>
  <c r="F128" i="15" s="1"/>
  <c r="M289" i="15"/>
  <c r="N289" i="15" s="1"/>
  <c r="M251" i="15"/>
  <c r="N251" i="15" s="1"/>
  <c r="M15" i="15"/>
  <c r="N15" i="15" s="1"/>
  <c r="E110" i="15"/>
  <c r="F110" i="15" s="1"/>
  <c r="T326" i="15"/>
  <c r="I177" i="15"/>
  <c r="J177" i="15" s="1"/>
  <c r="M57" i="15"/>
  <c r="N57" i="15" s="1"/>
  <c r="I247" i="15"/>
  <c r="J247" i="15" s="1"/>
  <c r="E200" i="15"/>
  <c r="F200" i="15" s="1"/>
  <c r="I79" i="15"/>
  <c r="J79" i="15" s="1"/>
  <c r="M351" i="15"/>
  <c r="N351" i="15" s="1"/>
  <c r="M333" i="15"/>
  <c r="N333" i="15" s="1"/>
  <c r="M145" i="15"/>
  <c r="N145" i="15" s="1"/>
  <c r="E58" i="15"/>
  <c r="F58" i="15" s="1"/>
  <c r="E332" i="15"/>
  <c r="F332" i="15" s="1"/>
  <c r="T170" i="15"/>
  <c r="E66" i="15"/>
  <c r="F66" i="15" s="1"/>
  <c r="E121" i="15"/>
  <c r="F121" i="15" s="1"/>
  <c r="M41" i="15"/>
  <c r="N41" i="15" s="1"/>
  <c r="M103" i="15"/>
  <c r="N103" i="15" s="1"/>
  <c r="I66" i="15"/>
  <c r="J66" i="15" s="1"/>
  <c r="M115" i="15"/>
  <c r="N115" i="15" s="1"/>
  <c r="M180" i="15"/>
  <c r="N180" i="15" s="1"/>
  <c r="M171" i="15"/>
  <c r="N171" i="15" s="1"/>
  <c r="I33" i="15"/>
  <c r="J33" i="15" s="1"/>
  <c r="M258" i="15"/>
  <c r="N258" i="15" s="1"/>
  <c r="P187" i="15"/>
  <c r="AB198" i="15"/>
  <c r="AN258" i="15"/>
  <c r="AR348" i="15"/>
  <c r="P321" i="15"/>
  <c r="X42" i="15"/>
  <c r="AF284" i="15"/>
  <c r="AR272" i="15"/>
  <c r="P333" i="15"/>
  <c r="AV252" i="15"/>
  <c r="AC332" i="15"/>
  <c r="AD332" i="15" s="1"/>
  <c r="AK38" i="15"/>
  <c r="AL38" i="15" s="1"/>
  <c r="AW41" i="15"/>
  <c r="AX41" i="15" s="1"/>
  <c r="T38" i="15"/>
  <c r="AJ316" i="15"/>
  <c r="AR29" i="15"/>
  <c r="P18" i="15"/>
  <c r="AR266" i="15"/>
  <c r="Y354" i="15"/>
  <c r="Z354" i="15" s="1"/>
  <c r="AK342" i="15"/>
  <c r="AL342" i="15" s="1"/>
  <c r="AB97" i="15"/>
  <c r="BA6" i="15"/>
  <c r="BB6" i="15" s="1"/>
  <c r="E297" i="15"/>
  <c r="F297" i="15" s="1"/>
  <c r="I137" i="15"/>
  <c r="J137" i="15" s="1"/>
  <c r="E123" i="15"/>
  <c r="F123" i="15" s="1"/>
  <c r="AI6" i="15"/>
  <c r="AK6" i="15" s="1"/>
  <c r="AL6" i="15" s="1"/>
  <c r="T241" i="15"/>
  <c r="AB26" i="15"/>
  <c r="P255" i="15"/>
  <c r="AB266" i="15"/>
  <c r="Q277" i="15"/>
  <c r="R277" i="15" s="1"/>
  <c r="M265" i="15"/>
  <c r="N265" i="15" s="1"/>
  <c r="E196" i="15"/>
  <c r="F196" i="15" s="1"/>
  <c r="M219" i="15"/>
  <c r="N219" i="15" s="1"/>
  <c r="M353" i="15"/>
  <c r="N353" i="15" s="1"/>
  <c r="E42" i="15"/>
  <c r="F42" i="15" s="1"/>
  <c r="E277" i="15"/>
  <c r="F277" i="15" s="1"/>
  <c r="AZ343" i="15"/>
  <c r="AV184" i="15"/>
  <c r="I213" i="15"/>
  <c r="J213" i="15" s="1"/>
  <c r="AF77" i="15"/>
  <c r="AR121" i="15"/>
  <c r="P190" i="15"/>
  <c r="AB99" i="15"/>
  <c r="AN79" i="15"/>
  <c r="AZ146" i="15"/>
  <c r="P66" i="15"/>
  <c r="I22" i="15"/>
  <c r="J22" i="15" s="1"/>
  <c r="I253" i="15"/>
  <c r="J253" i="15" s="1"/>
  <c r="E290" i="15"/>
  <c r="F290" i="15" s="1"/>
  <c r="E181" i="15"/>
  <c r="F181" i="15" s="1"/>
  <c r="E122" i="15"/>
  <c r="F122" i="15" s="1"/>
  <c r="M55" i="15"/>
  <c r="N55" i="15" s="1"/>
  <c r="I319" i="15"/>
  <c r="J319" i="15" s="1"/>
  <c r="E52" i="15"/>
  <c r="F52" i="15" s="1"/>
  <c r="X278" i="15"/>
  <c r="AJ274" i="15"/>
  <c r="AV277" i="15"/>
  <c r="AV77" i="15"/>
  <c r="T82" i="15"/>
  <c r="AF133" i="15"/>
  <c r="AJ14" i="15"/>
  <c r="AV17" i="15"/>
  <c r="T14" i="15"/>
  <c r="P329" i="15"/>
  <c r="AB113" i="15"/>
  <c r="AN61" i="15"/>
  <c r="AZ56" i="15"/>
  <c r="X101" i="15"/>
  <c r="AW292" i="15"/>
  <c r="AX292" i="15" s="1"/>
  <c r="AK153" i="15"/>
  <c r="AL153" i="15" s="1"/>
  <c r="E67" i="15"/>
  <c r="F67" i="15" s="1"/>
  <c r="I167" i="15"/>
  <c r="J167" i="15" s="1"/>
  <c r="U345" i="15"/>
  <c r="V345" i="15" s="1"/>
  <c r="AZ315" i="15"/>
  <c r="I210" i="15"/>
  <c r="J210" i="15" s="1"/>
  <c r="AB74" i="15"/>
  <c r="AN244" i="15"/>
  <c r="E57" i="15"/>
  <c r="F57" i="15" s="1"/>
  <c r="AZ340" i="15"/>
  <c r="T149" i="15"/>
  <c r="AR164" i="15"/>
  <c r="AO35" i="15"/>
  <c r="AP35" i="15" s="1"/>
  <c r="M25" i="15"/>
  <c r="N25" i="15" s="1"/>
  <c r="AF253" i="15"/>
  <c r="I13" i="15"/>
  <c r="J13" i="15" s="1"/>
  <c r="E119" i="15"/>
  <c r="F119" i="15" s="1"/>
  <c r="M62" i="15"/>
  <c r="N62" i="15" s="1"/>
  <c r="AR74" i="15"/>
  <c r="AK98" i="15"/>
  <c r="AL98" i="15" s="1"/>
  <c r="AN241" i="15"/>
  <c r="AF181" i="15"/>
  <c r="BA232" i="15"/>
  <c r="BB232" i="15" s="1"/>
  <c r="AR141" i="15"/>
  <c r="I216" i="15"/>
  <c r="J216" i="15" s="1"/>
  <c r="M143" i="15"/>
  <c r="N143" i="15" s="1"/>
  <c r="E273" i="15"/>
  <c r="F273" i="15" s="1"/>
  <c r="M280" i="15"/>
  <c r="N280" i="15" s="1"/>
  <c r="E116" i="15"/>
  <c r="F116" i="15" s="1"/>
  <c r="M64" i="15"/>
  <c r="N64" i="15" s="1"/>
  <c r="M141" i="15"/>
  <c r="N141" i="15" s="1"/>
  <c r="I122" i="15"/>
  <c r="J122" i="15" s="1"/>
  <c r="M40" i="15"/>
  <c r="N40" i="15" s="1"/>
  <c r="E310" i="15"/>
  <c r="F310" i="15" s="1"/>
  <c r="AF69" i="15"/>
  <c r="P240" i="15"/>
  <c r="AG179" i="15"/>
  <c r="AH179" i="15" s="1"/>
  <c r="AG346" i="15"/>
  <c r="AH346" i="15" s="1"/>
  <c r="M225" i="15"/>
  <c r="N225" i="15" s="1"/>
  <c r="M52" i="15"/>
  <c r="N52" i="15" s="1"/>
  <c r="AW13" i="15"/>
  <c r="AX13" i="15" s="1"/>
  <c r="AC324" i="15"/>
  <c r="AD324" i="15" s="1"/>
  <c r="U233" i="15"/>
  <c r="V233" i="15" s="1"/>
  <c r="AS284" i="15"/>
  <c r="AT284" i="15" s="1"/>
  <c r="M309" i="15"/>
  <c r="N309" i="15" s="1"/>
  <c r="I119" i="15"/>
  <c r="J119" i="15" s="1"/>
  <c r="I299" i="15"/>
  <c r="J299" i="15" s="1"/>
  <c r="P98" i="15"/>
  <c r="AK92" i="15"/>
  <c r="AL92" i="15" s="1"/>
  <c r="AF166" i="15"/>
  <c r="AV307" i="15"/>
  <c r="P173" i="15"/>
  <c r="AZ7" i="15"/>
  <c r="AK229" i="15"/>
  <c r="AL229" i="15" s="1"/>
  <c r="AC45" i="15"/>
  <c r="AD45" i="15" s="1"/>
  <c r="P161" i="15"/>
  <c r="U249" i="15"/>
  <c r="V249" i="15" s="1"/>
  <c r="AB228" i="15"/>
  <c r="T352" i="15"/>
  <c r="Y246" i="15"/>
  <c r="Z246" i="15" s="1"/>
  <c r="I95" i="15"/>
  <c r="J95" i="15" s="1"/>
  <c r="E20" i="15"/>
  <c r="F20" i="15" s="1"/>
  <c r="I18" i="15"/>
  <c r="J18" i="15" s="1"/>
  <c r="M8" i="15"/>
  <c r="N8" i="15" s="1"/>
  <c r="E11" i="15"/>
  <c r="F11" i="15" s="1"/>
  <c r="I267" i="15"/>
  <c r="J267" i="15" s="1"/>
  <c r="I224" i="15"/>
  <c r="J224" i="15" s="1"/>
  <c r="M172" i="15"/>
  <c r="N172" i="15" s="1"/>
  <c r="E193" i="15"/>
  <c r="F193" i="15" s="1"/>
  <c r="AJ154" i="15"/>
  <c r="M89" i="15"/>
  <c r="N89" i="15" s="1"/>
  <c r="I7" i="15"/>
  <c r="J7" i="15" s="1"/>
  <c r="M271" i="15"/>
  <c r="N271" i="15" s="1"/>
  <c r="E260" i="15"/>
  <c r="F260" i="15" s="1"/>
  <c r="E318" i="15"/>
  <c r="F318" i="15" s="1"/>
  <c r="M256" i="15"/>
  <c r="N256" i="15" s="1"/>
  <c r="M118" i="15"/>
  <c r="N118" i="15" s="1"/>
  <c r="AO310" i="15"/>
  <c r="AP310" i="15" s="1"/>
  <c r="M196" i="15"/>
  <c r="N196" i="15" s="1"/>
  <c r="M24" i="15"/>
  <c r="N24" i="15" s="1"/>
  <c r="I322" i="15"/>
  <c r="J322" i="15" s="1"/>
  <c r="I73" i="15"/>
  <c r="J73" i="15" s="1"/>
  <c r="I46" i="15"/>
  <c r="J46" i="15" s="1"/>
  <c r="I242" i="15"/>
  <c r="J242" i="15" s="1"/>
  <c r="I90" i="15"/>
  <c r="J90" i="15" s="1"/>
  <c r="I310" i="15"/>
  <c r="J310" i="15" s="1"/>
  <c r="E8" i="15"/>
  <c r="F8" i="15" s="1"/>
  <c r="E294" i="15"/>
  <c r="F294" i="15" s="1"/>
  <c r="I251" i="15"/>
  <c r="J251" i="15" s="1"/>
  <c r="E247" i="15"/>
  <c r="F247" i="15" s="1"/>
  <c r="E186" i="15"/>
  <c r="F186" i="15" s="1"/>
  <c r="E160" i="15"/>
  <c r="F160" i="15" s="1"/>
  <c r="E309" i="15"/>
  <c r="F309" i="15" s="1"/>
  <c r="E38" i="15"/>
  <c r="F38" i="15" s="1"/>
  <c r="E282" i="15"/>
  <c r="F282" i="15" s="1"/>
  <c r="E135" i="15"/>
  <c r="F135" i="15" s="1"/>
  <c r="M224" i="15"/>
  <c r="N224" i="15" s="1"/>
  <c r="M126" i="15"/>
  <c r="N126" i="15" s="1"/>
  <c r="E65" i="15"/>
  <c r="F65" i="15" s="1"/>
  <c r="M296" i="15"/>
  <c r="N296" i="15" s="1"/>
  <c r="M107" i="15"/>
  <c r="N107" i="15" s="1"/>
  <c r="I28" i="15"/>
  <c r="J28" i="15" s="1"/>
  <c r="I49" i="15"/>
  <c r="J49" i="15" s="1"/>
  <c r="M146" i="15"/>
  <c r="N146" i="15" s="1"/>
  <c r="X106" i="15"/>
  <c r="M260" i="15"/>
  <c r="N260" i="15" s="1"/>
  <c r="AC322" i="15"/>
  <c r="AD322" i="15" s="1"/>
  <c r="AG9" i="15"/>
  <c r="AH9" i="15" s="1"/>
  <c r="M235" i="15"/>
  <c r="N235" i="15" s="1"/>
  <c r="X94" i="15"/>
  <c r="AO285" i="15"/>
  <c r="AP285" i="15" s="1"/>
  <c r="AJ96" i="15"/>
  <c r="M178" i="15"/>
  <c r="N178" i="15" s="1"/>
  <c r="I209" i="15"/>
  <c r="J209" i="15" s="1"/>
  <c r="I110" i="15"/>
  <c r="J110" i="15" s="1"/>
  <c r="AW310" i="15"/>
  <c r="AX310" i="15" s="1"/>
  <c r="AO58" i="15"/>
  <c r="AP58" i="15" s="1"/>
  <c r="I54" i="15"/>
  <c r="J54" i="15" s="1"/>
  <c r="M108" i="15"/>
  <c r="N108" i="15" s="1"/>
  <c r="E98" i="15"/>
  <c r="F98" i="15" s="1"/>
  <c r="E100" i="15"/>
  <c r="F100" i="15" s="1"/>
  <c r="I51" i="15"/>
  <c r="J51" i="15" s="1"/>
  <c r="E117" i="15"/>
  <c r="F117" i="15" s="1"/>
  <c r="E115" i="15"/>
  <c r="F115" i="15" s="1"/>
  <c r="I76" i="15"/>
  <c r="J76" i="15" s="1"/>
  <c r="M197" i="15"/>
  <c r="N197" i="15" s="1"/>
  <c r="E216" i="15"/>
  <c r="F216" i="15" s="1"/>
  <c r="I160" i="15"/>
  <c r="J160" i="15" s="1"/>
  <c r="I91" i="15"/>
  <c r="J91" i="15" s="1"/>
  <c r="I333" i="15"/>
  <c r="J333" i="15" s="1"/>
  <c r="E338" i="15"/>
  <c r="F338" i="15" s="1"/>
  <c r="E187" i="15"/>
  <c r="F187" i="15" s="1"/>
  <c r="M339" i="15"/>
  <c r="N339" i="15" s="1"/>
  <c r="AO332" i="15"/>
  <c r="AP332" i="15" s="1"/>
  <c r="Q302" i="15"/>
  <c r="R302" i="15" s="1"/>
  <c r="M336" i="15"/>
  <c r="N336" i="15" s="1"/>
  <c r="I102" i="15"/>
  <c r="J102" i="15" s="1"/>
  <c r="M65" i="15"/>
  <c r="N65" i="15" s="1"/>
  <c r="I327" i="15"/>
  <c r="J327" i="15" s="1"/>
  <c r="M38" i="15"/>
  <c r="N38" i="15" s="1"/>
  <c r="E198" i="15"/>
  <c r="F198" i="15" s="1"/>
  <c r="M190" i="15"/>
  <c r="N190" i="15" s="1"/>
  <c r="M161" i="15"/>
  <c r="N161" i="15" s="1"/>
  <c r="M277" i="15"/>
  <c r="N277" i="15" s="1"/>
  <c r="X268" i="15"/>
  <c r="AV339" i="15"/>
  <c r="BA311" i="15"/>
  <c r="BB311" i="15" s="1"/>
  <c r="AG85" i="15"/>
  <c r="AH85" i="15" s="1"/>
  <c r="BA327" i="15"/>
  <c r="BB327" i="15" s="1"/>
  <c r="AW288" i="15"/>
  <c r="AX288" i="15" s="1"/>
  <c r="BA211" i="15"/>
  <c r="BB211" i="15" s="1"/>
  <c r="E228" i="15"/>
  <c r="F228" i="15" s="1"/>
  <c r="M42" i="15"/>
  <c r="N42" i="15" s="1"/>
  <c r="M205" i="15"/>
  <c r="N205" i="15" s="1"/>
  <c r="M226" i="15"/>
  <c r="N226" i="15" s="1"/>
  <c r="I325" i="15"/>
  <c r="J325" i="15" s="1"/>
  <c r="AC56" i="15"/>
  <c r="AD56" i="15" s="1"/>
  <c r="M123" i="15"/>
  <c r="N123" i="15" s="1"/>
  <c r="I279" i="15"/>
  <c r="J279" i="15" s="1"/>
  <c r="M337" i="15"/>
  <c r="N337" i="15" s="1"/>
  <c r="E159" i="15"/>
  <c r="F159" i="15" s="1"/>
  <c r="AS138" i="15"/>
  <c r="AT138" i="15" s="1"/>
  <c r="M102" i="15"/>
  <c r="N102" i="15" s="1"/>
  <c r="M51" i="15"/>
  <c r="N51" i="15" s="1"/>
  <c r="I300" i="15"/>
  <c r="J300" i="15" s="1"/>
  <c r="I53" i="15"/>
  <c r="J53" i="15" s="1"/>
  <c r="E287" i="15"/>
  <c r="F287" i="15" s="1"/>
  <c r="M220" i="15"/>
  <c r="N220" i="15" s="1"/>
  <c r="I10" i="15"/>
  <c r="J10" i="15" s="1"/>
  <c r="E213" i="15"/>
  <c r="F213" i="15" s="1"/>
  <c r="I147" i="15"/>
  <c r="J147" i="15" s="1"/>
  <c r="I198" i="15"/>
  <c r="J198" i="15" s="1"/>
  <c r="M105" i="15"/>
  <c r="N105" i="15" s="1"/>
  <c r="M135" i="15"/>
  <c r="N135" i="15" s="1"/>
  <c r="M69" i="15"/>
  <c r="N69" i="15" s="1"/>
  <c r="E55" i="15"/>
  <c r="F55" i="15" s="1"/>
  <c r="M210" i="15"/>
  <c r="N210" i="15" s="1"/>
  <c r="E281" i="15"/>
  <c r="F281" i="15" s="1"/>
  <c r="M45" i="15"/>
  <c r="N45" i="15" s="1"/>
  <c r="I273" i="15"/>
  <c r="J273" i="15" s="1"/>
  <c r="M252" i="15"/>
  <c r="N252" i="15" s="1"/>
  <c r="I176" i="15"/>
  <c r="J176" i="15" s="1"/>
  <c r="AJ55" i="15"/>
  <c r="E276" i="15"/>
  <c r="F276" i="15" s="1"/>
  <c r="I306" i="15"/>
  <c r="J306" i="15" s="1"/>
  <c r="E190" i="15"/>
  <c r="F190" i="15" s="1"/>
  <c r="I202" i="15"/>
  <c r="J202" i="15" s="1"/>
  <c r="I85" i="15"/>
  <c r="J85" i="15" s="1"/>
  <c r="E138" i="15"/>
  <c r="F138" i="15" s="1"/>
  <c r="M236" i="15"/>
  <c r="N236" i="15" s="1"/>
  <c r="I172" i="15"/>
  <c r="J172" i="15" s="1"/>
  <c r="M239" i="15"/>
  <c r="N239" i="15" s="1"/>
  <c r="E108" i="15"/>
  <c r="F108" i="15" s="1"/>
  <c r="M240" i="15"/>
  <c r="N240" i="15" s="1"/>
  <c r="M305" i="15"/>
  <c r="N305" i="15" s="1"/>
  <c r="M113" i="15"/>
  <c r="N113" i="15" s="1"/>
  <c r="AV192" i="15"/>
  <c r="AJ260" i="15"/>
  <c r="AO336" i="15"/>
  <c r="AP336" i="15" s="1"/>
  <c r="AW323" i="15"/>
  <c r="AX323" i="15" s="1"/>
  <c r="AJ117" i="15"/>
  <c r="Q250" i="15"/>
  <c r="R250" i="15" s="1"/>
  <c r="M101" i="15"/>
  <c r="N101" i="15" s="1"/>
  <c r="Y162" i="15"/>
  <c r="Z162" i="15" s="1"/>
  <c r="Q269" i="15"/>
  <c r="R269" i="15" s="1"/>
  <c r="AZ80" i="15"/>
  <c r="T324" i="15"/>
  <c r="AZ288" i="15"/>
  <c r="AF260" i="15"/>
  <c r="AG146" i="15"/>
  <c r="AH146" i="15" s="1"/>
  <c r="AJ282" i="15"/>
  <c r="I194" i="15"/>
  <c r="J194" i="15" s="1"/>
  <c r="AF220" i="15"/>
  <c r="AZ307" i="15"/>
  <c r="AZ180" i="15"/>
  <c r="AC126" i="15"/>
  <c r="AD126" i="15" s="1"/>
  <c r="I182" i="15"/>
  <c r="J182" i="15" s="1"/>
  <c r="E289" i="15"/>
  <c r="F289" i="15" s="1"/>
  <c r="M155" i="15"/>
  <c r="N155" i="15" s="1"/>
  <c r="E330" i="15"/>
  <c r="F330" i="15" s="1"/>
  <c r="I63" i="15"/>
  <c r="J63" i="15" s="1"/>
  <c r="I121" i="15"/>
  <c r="J121" i="15" s="1"/>
  <c r="AR233" i="15"/>
  <c r="AC240" i="15"/>
  <c r="AD240" i="15" s="1"/>
  <c r="AC22" i="15"/>
  <c r="AD22" i="15" s="1"/>
  <c r="I21" i="15"/>
  <c r="J21" i="15" s="1"/>
  <c r="AF193" i="15"/>
  <c r="AG46" i="15"/>
  <c r="AH46" i="15" s="1"/>
  <c r="AK67" i="15"/>
  <c r="AL67" i="15" s="1"/>
  <c r="M248" i="15"/>
  <c r="N248" i="15" s="1"/>
  <c r="E69" i="15"/>
  <c r="F69" i="15" s="1"/>
  <c r="M232" i="15"/>
  <c r="N232" i="15" s="1"/>
  <c r="U39" i="15"/>
  <c r="V39" i="15" s="1"/>
  <c r="X129" i="15"/>
  <c r="X102" i="15"/>
  <c r="Y66" i="15"/>
  <c r="Z66" i="15" s="1"/>
  <c r="AS73" i="15"/>
  <c r="AT73" i="15" s="1"/>
  <c r="BA233" i="15"/>
  <c r="BB233" i="15" s="1"/>
  <c r="I331" i="15"/>
  <c r="J331" i="15" s="1"/>
  <c r="X75" i="15"/>
  <c r="Q131" i="15"/>
  <c r="R131" i="15" s="1"/>
  <c r="I143" i="15"/>
  <c r="J143" i="15" s="1"/>
  <c r="E142" i="15"/>
  <c r="F142" i="15" s="1"/>
  <c r="I350" i="15"/>
  <c r="J350" i="15" s="1"/>
  <c r="M304" i="15"/>
  <c r="N304" i="15" s="1"/>
  <c r="M92" i="15"/>
  <c r="N92" i="15" s="1"/>
  <c r="M212" i="15"/>
  <c r="N212" i="15" s="1"/>
  <c r="I195" i="15"/>
  <c r="J195" i="15" s="1"/>
  <c r="AB25" i="15"/>
  <c r="AW176" i="15"/>
  <c r="AX176" i="15" s="1"/>
  <c r="AB37" i="15"/>
  <c r="AB309" i="15"/>
  <c r="Y169" i="15"/>
  <c r="Z169" i="15" s="1"/>
  <c r="Y47" i="15"/>
  <c r="Z47" i="15" s="1"/>
  <c r="AR208" i="15"/>
  <c r="Y61" i="15"/>
  <c r="Z61" i="15" s="1"/>
  <c r="AN229" i="15"/>
  <c r="AO146" i="15"/>
  <c r="AP146" i="15" s="1"/>
  <c r="AK221" i="15"/>
  <c r="AL221" i="15" s="1"/>
  <c r="AZ108" i="15"/>
  <c r="AF283" i="15"/>
  <c r="AB208" i="15"/>
  <c r="AR268" i="15"/>
  <c r="AZ21" i="15"/>
  <c r="X90" i="15"/>
  <c r="AR252" i="15"/>
  <c r="AV84" i="15"/>
  <c r="AO216" i="15"/>
  <c r="AP216" i="15" s="1"/>
  <c r="AC201" i="15"/>
  <c r="AD201" i="15" s="1"/>
  <c r="Y133" i="15"/>
  <c r="Z133" i="15" s="1"/>
  <c r="Q273" i="15"/>
  <c r="R273" i="15" s="1"/>
  <c r="AO264" i="15"/>
  <c r="AP264" i="15" s="1"/>
  <c r="Y173" i="15"/>
  <c r="Z173" i="15" s="1"/>
  <c r="X316" i="15"/>
  <c r="AS216" i="15"/>
  <c r="AT216" i="15" s="1"/>
  <c r="AO109" i="15"/>
  <c r="AP109" i="15" s="1"/>
  <c r="AK42" i="15"/>
  <c r="AL42" i="15" s="1"/>
  <c r="Y113" i="15"/>
  <c r="Z113" i="15" s="1"/>
  <c r="AZ33" i="15"/>
  <c r="P50" i="15"/>
  <c r="AV196" i="15"/>
  <c r="AF188" i="15"/>
  <c r="X200" i="15"/>
  <c r="Q313" i="15"/>
  <c r="R313" i="15" s="1"/>
  <c r="AG208" i="15"/>
  <c r="AH208" i="15" s="1"/>
  <c r="AK189" i="15"/>
  <c r="AL189" i="15" s="1"/>
  <c r="AF73" i="15"/>
  <c r="AF248" i="15"/>
  <c r="AS347" i="15"/>
  <c r="AT347" i="15" s="1"/>
  <c r="P22" i="15"/>
  <c r="X97" i="15"/>
  <c r="AZ28" i="15"/>
  <c r="AB141" i="15"/>
  <c r="AN265" i="15"/>
  <c r="AB61" i="15"/>
  <c r="AN213" i="15"/>
  <c r="AR236" i="15"/>
  <c r="AB340" i="15"/>
  <c r="AV80" i="15"/>
  <c r="AN248" i="15"/>
  <c r="AZ268" i="15"/>
  <c r="U22" i="15"/>
  <c r="V22" i="15" s="1"/>
  <c r="U301" i="15"/>
  <c r="V301" i="15" s="1"/>
  <c r="U137" i="15"/>
  <c r="V137" i="15" s="1"/>
  <c r="AG113" i="15"/>
  <c r="AH113" i="15" s="1"/>
  <c r="AS351" i="15"/>
  <c r="AT351" i="15" s="1"/>
  <c r="Q285" i="15"/>
  <c r="R285" i="15" s="1"/>
  <c r="U189" i="15"/>
  <c r="V189" i="15" s="1"/>
  <c r="AK269" i="15"/>
  <c r="AL269" i="15" s="1"/>
  <c r="E204" i="15"/>
  <c r="F204" i="15" s="1"/>
  <c r="I316" i="15"/>
  <c r="J316" i="15" s="1"/>
  <c r="E243" i="15"/>
  <c r="F243" i="15" s="1"/>
  <c r="E85" i="15"/>
  <c r="F85" i="15" s="1"/>
  <c r="I55" i="15"/>
  <c r="J55" i="15" s="1"/>
  <c r="I127" i="15"/>
  <c r="J127" i="15" s="1"/>
  <c r="E296" i="15"/>
  <c r="F296" i="15" s="1"/>
  <c r="M87" i="15"/>
  <c r="N87" i="15" s="1"/>
  <c r="M79" i="15"/>
  <c r="N79" i="15" s="1"/>
  <c r="X119" i="15"/>
  <c r="AV23" i="15"/>
  <c r="BA280" i="15"/>
  <c r="BB280" i="15" s="1"/>
  <c r="AR283" i="15"/>
  <c r="E240" i="15"/>
  <c r="F240" i="15" s="1"/>
  <c r="E10" i="15"/>
  <c r="F10" i="15" s="1"/>
  <c r="I37" i="15"/>
  <c r="J37" i="15" s="1"/>
  <c r="I86" i="15"/>
  <c r="J86" i="15" s="1"/>
  <c r="I341" i="15"/>
  <c r="J341" i="15" s="1"/>
  <c r="E93" i="15"/>
  <c r="F93" i="15" s="1"/>
  <c r="E130" i="15"/>
  <c r="F130" i="15" s="1"/>
  <c r="I274" i="15"/>
  <c r="J274" i="15" s="1"/>
  <c r="I301" i="15"/>
  <c r="J301" i="15" s="1"/>
  <c r="I313" i="15"/>
  <c r="J313" i="15" s="1"/>
  <c r="I220" i="15"/>
  <c r="J220" i="15" s="1"/>
  <c r="AZ138" i="15"/>
  <c r="AC273" i="15"/>
  <c r="AD273" i="15" s="1"/>
  <c r="AZ105" i="15"/>
  <c r="AZ37" i="15"/>
  <c r="X304" i="15"/>
  <c r="X44" i="15"/>
  <c r="AG350" i="15"/>
  <c r="AH350" i="15" s="1"/>
  <c r="I234" i="15"/>
  <c r="J234" i="15" s="1"/>
  <c r="M142" i="15"/>
  <c r="N142" i="15" s="1"/>
  <c r="E286" i="15"/>
  <c r="F286" i="15" s="1"/>
  <c r="I144" i="15"/>
  <c r="J144" i="15" s="1"/>
  <c r="I215" i="15"/>
  <c r="J215" i="15" s="1"/>
  <c r="I96" i="15"/>
  <c r="J96" i="15" s="1"/>
  <c r="M95" i="15"/>
  <c r="N95" i="15" s="1"/>
  <c r="E205" i="15"/>
  <c r="F205" i="15" s="1"/>
  <c r="E303" i="15"/>
  <c r="F303" i="15" s="1"/>
  <c r="AZ251" i="15"/>
  <c r="AR77" i="15"/>
  <c r="BA263" i="15"/>
  <c r="BB263" i="15" s="1"/>
  <c r="AK192" i="15"/>
  <c r="AL192" i="15" s="1"/>
  <c r="E92" i="15"/>
  <c r="F92" i="15" s="1"/>
  <c r="AK30" i="15"/>
  <c r="AL30" i="15" s="1"/>
  <c r="AG218" i="15"/>
  <c r="AH218" i="15" s="1"/>
  <c r="AZ39" i="15"/>
  <c r="U291" i="15"/>
  <c r="V291" i="15" s="1"/>
  <c r="U223" i="15"/>
  <c r="V223" i="15" s="1"/>
  <c r="I150" i="15"/>
  <c r="J150" i="15" s="1"/>
  <c r="I40" i="15"/>
  <c r="J40" i="15" s="1"/>
  <c r="M285" i="15"/>
  <c r="N285" i="15" s="1"/>
  <c r="I235" i="15"/>
  <c r="J235" i="15" s="1"/>
  <c r="I171" i="15"/>
  <c r="J171" i="15" s="1"/>
  <c r="I233" i="15"/>
  <c r="J233" i="15" s="1"/>
  <c r="E279" i="15"/>
  <c r="F279" i="15" s="1"/>
  <c r="E61" i="15"/>
  <c r="F61" i="15" s="1"/>
  <c r="AV267" i="15"/>
  <c r="E113" i="15"/>
  <c r="F113" i="15" s="1"/>
  <c r="M290" i="15"/>
  <c r="N290" i="15" s="1"/>
  <c r="I178" i="15"/>
  <c r="J178" i="15" s="1"/>
  <c r="I236" i="15"/>
  <c r="J236" i="15" s="1"/>
  <c r="X73" i="15"/>
  <c r="AW9" i="15"/>
  <c r="AX9" i="15" s="1"/>
  <c r="AC14" i="15"/>
  <c r="AD14" i="15" s="1"/>
  <c r="AN53" i="15"/>
  <c r="U117" i="15"/>
  <c r="V117" i="15" s="1"/>
  <c r="T46" i="15"/>
  <c r="U325" i="15"/>
  <c r="V325" i="15" s="1"/>
  <c r="T228" i="15"/>
  <c r="AG287" i="15"/>
  <c r="AH287" i="15" s="1"/>
  <c r="BA85" i="15"/>
  <c r="BB85" i="15" s="1"/>
  <c r="U181" i="15"/>
  <c r="V181" i="15" s="1"/>
  <c r="AZ117" i="15"/>
  <c r="AB156" i="15"/>
  <c r="E175" i="15"/>
  <c r="F175" i="15" s="1"/>
  <c r="Q87" i="15"/>
  <c r="R87" i="15" s="1"/>
  <c r="M185" i="15"/>
  <c r="N185" i="15" s="1"/>
  <c r="E146" i="15"/>
  <c r="F146" i="15" s="1"/>
  <c r="E252" i="15"/>
  <c r="F252" i="15" s="1"/>
  <c r="M72" i="15"/>
  <c r="N72" i="15" s="1"/>
  <c r="M130" i="15"/>
  <c r="N130" i="15" s="1"/>
  <c r="E118" i="15"/>
  <c r="F118" i="15" s="1"/>
  <c r="I120" i="15"/>
  <c r="J120" i="15" s="1"/>
  <c r="AG169" i="15"/>
  <c r="AH169" i="15" s="1"/>
  <c r="BA228" i="15"/>
  <c r="BB228" i="15" s="1"/>
  <c r="BA296" i="15"/>
  <c r="BB296" i="15" s="1"/>
  <c r="T27" i="15"/>
  <c r="AO225" i="15"/>
  <c r="AP225" i="15" s="1"/>
  <c r="AO277" i="15"/>
  <c r="AP277" i="15" s="1"/>
  <c r="P254" i="15"/>
  <c r="BA120" i="15"/>
  <c r="BB120" i="15" s="1"/>
  <c r="M100" i="15"/>
  <c r="N100" i="15" s="1"/>
  <c r="E90" i="15"/>
  <c r="F90" i="15" s="1"/>
  <c r="M84" i="15"/>
  <c r="N84" i="15" s="1"/>
  <c r="E306" i="15"/>
  <c r="F306" i="15" s="1"/>
  <c r="E345" i="15"/>
  <c r="F345" i="15" s="1"/>
  <c r="I163" i="15"/>
  <c r="J163" i="15" s="1"/>
  <c r="M268" i="15"/>
  <c r="N268" i="15" s="1"/>
  <c r="I104" i="15"/>
  <c r="J104" i="15" s="1"/>
  <c r="I340" i="15"/>
  <c r="J340" i="15" s="1"/>
  <c r="M46" i="15"/>
  <c r="N46" i="15" s="1"/>
  <c r="BA61" i="15"/>
  <c r="BB61" i="15" s="1"/>
  <c r="AS301" i="15"/>
  <c r="AT301" i="15" s="1"/>
  <c r="AS185" i="15"/>
  <c r="AT185" i="15" s="1"/>
  <c r="AF25" i="15"/>
  <c r="P341" i="15"/>
  <c r="AO328" i="15"/>
  <c r="AP328" i="15" s="1"/>
  <c r="AV105" i="15"/>
  <c r="T90" i="15"/>
  <c r="I259" i="15"/>
  <c r="J259" i="15" s="1"/>
  <c r="M330" i="15"/>
  <c r="N330" i="15" s="1"/>
  <c r="I347" i="15"/>
  <c r="J347" i="15" s="1"/>
  <c r="M139" i="15"/>
  <c r="N139" i="15" s="1"/>
  <c r="M23" i="15"/>
  <c r="N23" i="15" s="1"/>
  <c r="E132" i="15"/>
  <c r="F132" i="15" s="1"/>
  <c r="M319" i="15"/>
  <c r="N319" i="15" s="1"/>
  <c r="E77" i="15"/>
  <c r="F77" i="15" s="1"/>
  <c r="I92" i="15"/>
  <c r="J92" i="15" s="1"/>
  <c r="AN337" i="15"/>
  <c r="AJ150" i="15"/>
  <c r="X333" i="15"/>
  <c r="AV229" i="15"/>
  <c r="U321" i="15"/>
  <c r="V321" i="15" s="1"/>
  <c r="AW57" i="15"/>
  <c r="AX57" i="15" s="1"/>
  <c r="AR142" i="15"/>
  <c r="X222" i="15"/>
  <c r="AV62" i="15"/>
  <c r="X50" i="15"/>
  <c r="AB280" i="15"/>
  <c r="AN348" i="15"/>
  <c r="AO329" i="15"/>
  <c r="AP329" i="15" s="1"/>
  <c r="P63" i="15"/>
  <c r="AF255" i="15"/>
  <c r="AN296" i="15"/>
  <c r="P38" i="15"/>
  <c r="X296" i="15"/>
  <c r="AV335" i="15"/>
  <c r="AF160" i="15"/>
  <c r="AZ239" i="15"/>
  <c r="AJ129" i="15"/>
  <c r="AR197" i="15"/>
  <c r="AV332" i="15"/>
  <c r="AG157" i="15"/>
  <c r="AH157" i="15" s="1"/>
  <c r="Q115" i="15"/>
  <c r="R115" i="15" s="1"/>
  <c r="AF313" i="15"/>
  <c r="AZ45" i="15"/>
  <c r="AW280" i="15"/>
  <c r="AX280" i="15" s="1"/>
  <c r="AR205" i="15"/>
  <c r="I329" i="15"/>
  <c r="J329" i="15" s="1"/>
  <c r="E153" i="15"/>
  <c r="F153" i="15" s="1"/>
  <c r="M39" i="15"/>
  <c r="N39" i="15" s="1"/>
  <c r="E137" i="15"/>
  <c r="F137" i="15" s="1"/>
  <c r="E340" i="15"/>
  <c r="F340" i="15" s="1"/>
  <c r="M327" i="15"/>
  <c r="N327" i="15" s="1"/>
  <c r="E43" i="15"/>
  <c r="F43" i="15" s="1"/>
  <c r="M112" i="15"/>
  <c r="N112" i="15" s="1"/>
  <c r="I294" i="15"/>
  <c r="J294" i="15" s="1"/>
  <c r="I229" i="15"/>
  <c r="J229" i="15" s="1"/>
  <c r="E331" i="15"/>
  <c r="F331" i="15" s="1"/>
  <c r="U118" i="15"/>
  <c r="V118" i="15" s="1"/>
  <c r="AF264" i="15"/>
  <c r="T130" i="15"/>
  <c r="X46" i="15"/>
  <c r="AN70" i="15"/>
  <c r="BA157" i="15"/>
  <c r="BB157" i="15" s="1"/>
  <c r="M31" i="15"/>
  <c r="N31" i="15" s="1"/>
  <c r="AK225" i="15"/>
  <c r="AL225" i="15" s="1"/>
  <c r="AK329" i="15"/>
  <c r="AL329" i="15" s="1"/>
  <c r="AJ130" i="15"/>
  <c r="AK15" i="15"/>
  <c r="AL15" i="15" s="1"/>
  <c r="AV303" i="15"/>
  <c r="AK110" i="15"/>
  <c r="AL110" i="15" s="1"/>
  <c r="AK94" i="15"/>
  <c r="AL94" i="15" s="1"/>
  <c r="AN197" i="15"/>
  <c r="BA240" i="15"/>
  <c r="BB240" i="15" s="1"/>
  <c r="X325" i="15"/>
  <c r="AB237" i="15"/>
  <c r="AG277" i="15"/>
  <c r="AH277" i="15" s="1"/>
  <c r="Y289" i="15"/>
  <c r="Z289" i="15" s="1"/>
  <c r="AF97" i="15"/>
  <c r="AW261" i="15"/>
  <c r="AX261" i="15" s="1"/>
  <c r="AC18" i="15"/>
  <c r="AD18" i="15" s="1"/>
  <c r="AJ50" i="15"/>
  <c r="AR7" i="15"/>
  <c r="I29" i="15"/>
  <c r="J29" i="15" s="1"/>
  <c r="M343" i="15"/>
  <c r="N343" i="15" s="1"/>
  <c r="I71" i="15"/>
  <c r="J71" i="15" s="1"/>
  <c r="P242" i="15"/>
  <c r="X186" i="15"/>
  <c r="AW49" i="15"/>
  <c r="AX49" i="15" s="1"/>
  <c r="AG78" i="15"/>
  <c r="AH78" i="15" s="1"/>
  <c r="X273" i="15"/>
  <c r="AF256" i="15"/>
  <c r="I214" i="15"/>
  <c r="J214" i="15" s="1"/>
  <c r="U162" i="15"/>
  <c r="V162" i="15" s="1"/>
  <c r="AJ213" i="15"/>
  <c r="AB352" i="15"/>
  <c r="T266" i="15"/>
  <c r="AW97" i="15"/>
  <c r="AX97" i="15" s="1"/>
  <c r="BA335" i="15"/>
  <c r="BB335" i="15" s="1"/>
  <c r="U145" i="15"/>
  <c r="V145" i="15" s="1"/>
  <c r="AW157" i="15"/>
  <c r="AX157" i="15" s="1"/>
  <c r="AZ300" i="15"/>
  <c r="AZ17" i="15"/>
  <c r="AZ256" i="15"/>
  <c r="AK325" i="15"/>
  <c r="AL325" i="15" s="1"/>
  <c r="Q297" i="15"/>
  <c r="R297" i="15" s="1"/>
  <c r="AV287" i="15"/>
  <c r="AN74" i="15"/>
  <c r="AS34" i="15"/>
  <c r="AT34" i="15" s="1"/>
  <c r="AV272" i="15"/>
  <c r="AB233" i="15"/>
  <c r="U337" i="15"/>
  <c r="V337" i="15" s="1"/>
  <c r="AG64" i="15"/>
  <c r="AH64" i="15" s="1"/>
  <c r="BA319" i="15"/>
  <c r="BB319" i="15" s="1"/>
  <c r="AS193" i="15"/>
  <c r="AT193" i="15" s="1"/>
  <c r="AS165" i="15"/>
  <c r="AT165" i="15" s="1"/>
  <c r="AZ220" i="15"/>
  <c r="AZ129" i="15"/>
  <c r="AC122" i="15"/>
  <c r="AD122" i="15" s="1"/>
  <c r="AR280" i="15"/>
  <c r="AW248" i="15"/>
  <c r="AX248" i="15" s="1"/>
  <c r="Q130" i="15"/>
  <c r="R130" i="15" s="1"/>
  <c r="X154" i="15"/>
  <c r="AO280" i="15"/>
  <c r="AP280" i="15" s="1"/>
  <c r="Q114" i="15"/>
  <c r="R114" i="15" s="1"/>
  <c r="P55" i="15"/>
  <c r="AF137" i="15"/>
  <c r="AS320" i="15"/>
  <c r="AT320" i="15" s="1"/>
  <c r="P337" i="15"/>
  <c r="AG312" i="15"/>
  <c r="AH312" i="15" s="1"/>
  <c r="T201" i="15"/>
  <c r="AJ19" i="15"/>
  <c r="T305" i="15"/>
  <c r="X345" i="15"/>
  <c r="AR93" i="15"/>
  <c r="AV61" i="15"/>
  <c r="AB205" i="15"/>
  <c r="AF245" i="15"/>
  <c r="T86" i="15"/>
  <c r="AR316" i="15"/>
  <c r="AN57" i="15"/>
  <c r="AG268" i="15"/>
  <c r="AH268" i="15" s="1"/>
  <c r="AG177" i="15"/>
  <c r="AH177" i="15" s="1"/>
  <c r="T313" i="15"/>
  <c r="AF141" i="15"/>
  <c r="AZ9" i="15"/>
  <c r="AN125" i="15"/>
  <c r="X165" i="15"/>
  <c r="AN173" i="15"/>
  <c r="X213" i="15"/>
  <c r="X332" i="15"/>
  <c r="X177" i="15"/>
  <c r="AB265" i="15"/>
  <c r="AR300" i="15"/>
  <c r="AW260" i="15"/>
  <c r="AX260" i="15" s="1"/>
  <c r="AZ128" i="15"/>
  <c r="T278" i="15"/>
  <c r="P142" i="15"/>
  <c r="AR312" i="15"/>
  <c r="AB193" i="15"/>
  <c r="AZ25" i="15"/>
  <c r="AN269" i="15"/>
  <c r="X142" i="15"/>
  <c r="AV46" i="15"/>
  <c r="AJ202" i="15"/>
  <c r="AV316" i="15"/>
  <c r="AJ102" i="15"/>
  <c r="AN14" i="15"/>
  <c r="AB177" i="15"/>
  <c r="AR332" i="15"/>
  <c r="AR66" i="15"/>
  <c r="BA332" i="15"/>
  <c r="BB332" i="15" s="1"/>
  <c r="AK253" i="15"/>
  <c r="AL253" i="15" s="1"/>
  <c r="P19" i="15"/>
  <c r="AJ106" i="15"/>
  <c r="AZ124" i="15"/>
  <c r="AG232" i="15"/>
  <c r="AH232" i="15" s="1"/>
  <c r="AN233" i="15"/>
  <c r="AW340" i="15"/>
  <c r="AX340" i="15" s="1"/>
  <c r="AB301" i="15"/>
  <c r="AW113" i="15"/>
  <c r="AX113" i="15" s="1"/>
  <c r="AJ217" i="15"/>
  <c r="P225" i="15"/>
  <c r="Q86" i="15"/>
  <c r="R86" i="15" s="1"/>
  <c r="AZ97" i="15"/>
  <c r="AK201" i="15"/>
  <c r="AL201" i="15" s="1"/>
  <c r="AR65" i="15"/>
  <c r="AF272" i="15"/>
  <c r="AV148" i="15"/>
  <c r="AK320" i="15"/>
  <c r="AL320" i="15" s="1"/>
  <c r="AV65" i="15"/>
  <c r="X197" i="15"/>
  <c r="AB109" i="15"/>
  <c r="U59" i="15"/>
  <c r="V59" i="15" s="1"/>
  <c r="AB90" i="15"/>
  <c r="T102" i="15"/>
  <c r="AV264" i="15"/>
  <c r="P82" i="15"/>
  <c r="AJ233" i="15"/>
  <c r="AB161" i="15"/>
  <c r="AS17" i="15"/>
  <c r="AT17" i="15" s="1"/>
  <c r="AW352" i="15"/>
  <c r="AX352" i="15" s="1"/>
  <c r="X58" i="15"/>
  <c r="AG347" i="15"/>
  <c r="AH347" i="15" s="1"/>
  <c r="AV25" i="15"/>
  <c r="AV45" i="15"/>
  <c r="AB125" i="15"/>
  <c r="U34" i="15"/>
  <c r="V34" i="15" s="1"/>
  <c r="AR176" i="15"/>
  <c r="Q158" i="15"/>
  <c r="R158" i="15" s="1"/>
  <c r="AJ298" i="15"/>
  <c r="AB317" i="15"/>
  <c r="Y238" i="15"/>
  <c r="Z238" i="15" s="1"/>
  <c r="AW257" i="15"/>
  <c r="AX257" i="15" s="1"/>
  <c r="T138" i="15"/>
  <c r="AF98" i="15"/>
  <c r="BA196" i="15"/>
  <c r="BB196" i="15" s="1"/>
  <c r="T197" i="15"/>
  <c r="X103" i="15"/>
  <c r="Q36" i="15"/>
  <c r="R36" i="15" s="1"/>
  <c r="T43" i="15"/>
  <c r="AS94" i="15"/>
  <c r="AT94" i="15" s="1"/>
  <c r="AB158" i="15"/>
  <c r="BA69" i="15"/>
  <c r="BB69" i="15" s="1"/>
  <c r="AZ316" i="15"/>
  <c r="P278" i="15"/>
  <c r="AJ123" i="15"/>
  <c r="P262" i="15"/>
  <c r="E250" i="15"/>
  <c r="F250" i="15" s="1"/>
  <c r="I336" i="15"/>
  <c r="J336" i="15" s="1"/>
  <c r="I146" i="15"/>
  <c r="J146" i="15" s="1"/>
  <c r="M120" i="15"/>
  <c r="N120" i="15" s="1"/>
  <c r="M222" i="15"/>
  <c r="N222" i="15" s="1"/>
  <c r="E194" i="15"/>
  <c r="F194" i="15" s="1"/>
  <c r="T97" i="15"/>
  <c r="M183" i="15"/>
  <c r="N183" i="15" s="1"/>
  <c r="AJ280" i="15"/>
  <c r="I101" i="15"/>
  <c r="J101" i="15" s="1"/>
  <c r="M350" i="15"/>
  <c r="N350" i="15" s="1"/>
  <c r="M299" i="15"/>
  <c r="N299" i="15" s="1"/>
  <c r="I239" i="15"/>
  <c r="J239" i="15" s="1"/>
  <c r="E206" i="15"/>
  <c r="F206" i="15" s="1"/>
  <c r="AO176" i="15"/>
  <c r="AP176" i="15" s="1"/>
  <c r="E166" i="15"/>
  <c r="F166" i="15" s="1"/>
  <c r="E23" i="15"/>
  <c r="F23" i="15" s="1"/>
  <c r="I291" i="15"/>
  <c r="J291" i="15" s="1"/>
  <c r="I27" i="15"/>
  <c r="J27" i="15" s="1"/>
  <c r="I34" i="15"/>
  <c r="J34" i="15" s="1"/>
  <c r="I133" i="15"/>
  <c r="J133" i="15" s="1"/>
  <c r="I170" i="15"/>
  <c r="J170" i="15" s="1"/>
  <c r="M166" i="15"/>
  <c r="N166" i="15" s="1"/>
  <c r="M58" i="15"/>
  <c r="N58" i="15" s="1"/>
  <c r="I57" i="15"/>
  <c r="J57" i="15" s="1"/>
  <c r="E99" i="15"/>
  <c r="F99" i="15" s="1"/>
  <c r="E324" i="15"/>
  <c r="F324" i="15" s="1"/>
  <c r="I288" i="15"/>
  <c r="J288" i="15" s="1"/>
  <c r="AV108" i="15"/>
  <c r="Q7" i="15"/>
  <c r="R7" i="15" s="1"/>
  <c r="I265" i="15"/>
  <c r="J265" i="15" s="1"/>
  <c r="I56" i="15"/>
  <c r="J56" i="15" s="1"/>
  <c r="M19" i="15"/>
  <c r="N19" i="15" s="1"/>
  <c r="M243" i="15"/>
  <c r="N243" i="15" s="1"/>
  <c r="E39" i="15"/>
  <c r="F39" i="15" s="1"/>
  <c r="E164" i="15"/>
  <c r="F164" i="15" s="1"/>
  <c r="Y18" i="15"/>
  <c r="Z18" i="15" s="1"/>
  <c r="AW221" i="15"/>
  <c r="AX221" i="15" s="1"/>
  <c r="AC15" i="15"/>
  <c r="AD15" i="15" s="1"/>
  <c r="X250" i="15"/>
  <c r="U110" i="15"/>
  <c r="V110" i="15" s="1"/>
  <c r="AR257" i="15"/>
  <c r="Y139" i="15"/>
  <c r="Z139" i="15" s="1"/>
  <c r="AV147" i="15"/>
  <c r="E30" i="15"/>
  <c r="F30" i="15" s="1"/>
  <c r="AN195" i="15"/>
  <c r="T21" i="15"/>
  <c r="I157" i="15"/>
  <c r="J157" i="15" s="1"/>
  <c r="AB279" i="15"/>
  <c r="P62" i="15"/>
  <c r="AK148" i="15"/>
  <c r="AL148" i="15" s="1"/>
  <c r="E182" i="15"/>
  <c r="F182" i="15" s="1"/>
  <c r="I58" i="15"/>
  <c r="J58" i="15" s="1"/>
  <c r="I193" i="15"/>
  <c r="J193" i="15" s="1"/>
  <c r="AW220" i="15"/>
  <c r="AX220" i="15" s="1"/>
  <c r="AN254" i="15"/>
  <c r="I321" i="15"/>
  <c r="J321" i="15" s="1"/>
  <c r="E129" i="15"/>
  <c r="F129" i="15" s="1"/>
  <c r="AG109" i="15"/>
  <c r="AH109" i="15" s="1"/>
  <c r="E269" i="15"/>
  <c r="F269" i="15" s="1"/>
  <c r="E179" i="15"/>
  <c r="F179" i="15" s="1"/>
  <c r="M104" i="15"/>
  <c r="N104" i="15" s="1"/>
  <c r="I175" i="15"/>
  <c r="J175" i="15" s="1"/>
  <c r="I269" i="15"/>
  <c r="J269" i="15" s="1"/>
  <c r="I97" i="15"/>
  <c r="J97" i="15" s="1"/>
  <c r="E94" i="15"/>
  <c r="F94" i="15" s="1"/>
  <c r="M144" i="15"/>
  <c r="N144" i="15" s="1"/>
  <c r="E73" i="15"/>
  <c r="F73" i="15" s="1"/>
  <c r="AR229" i="15"/>
  <c r="AS143" i="15"/>
  <c r="AT143" i="15" s="1"/>
  <c r="E308" i="15"/>
  <c r="F308" i="15" s="1"/>
  <c r="M174" i="15"/>
  <c r="N174" i="15" s="1"/>
  <c r="Y70" i="15"/>
  <c r="Z70" i="15" s="1"/>
  <c r="E253" i="15"/>
  <c r="F253" i="15" s="1"/>
  <c r="I311" i="15"/>
  <c r="J311" i="15" s="1"/>
  <c r="AV217" i="15"/>
  <c r="AV142" i="15"/>
  <c r="AF54" i="15"/>
  <c r="X138" i="15"/>
  <c r="AB114" i="15"/>
  <c r="BA181" i="15"/>
  <c r="BB181" i="15" s="1"/>
  <c r="AZ81" i="15"/>
  <c r="AV47" i="15"/>
  <c r="Q70" i="15"/>
  <c r="R70" i="15" s="1"/>
  <c r="AJ324" i="15"/>
  <c r="AW133" i="15"/>
  <c r="AX133" i="15" s="1"/>
  <c r="P349" i="15"/>
  <c r="I207" i="15"/>
  <c r="J207" i="15" s="1"/>
  <c r="I168" i="15"/>
  <c r="J168" i="15" s="1"/>
  <c r="I258" i="15"/>
  <c r="J258" i="15" s="1"/>
  <c r="E337" i="15"/>
  <c r="F337" i="15" s="1"/>
  <c r="M106" i="15"/>
  <c r="N106" i="15" s="1"/>
  <c r="Q322" i="15"/>
  <c r="R322" i="15" s="1"/>
  <c r="BA221" i="15"/>
  <c r="BB221" i="15" s="1"/>
  <c r="AK163" i="15"/>
  <c r="AL163" i="15" s="1"/>
  <c r="AG17" i="15"/>
  <c r="AH17" i="15" s="1"/>
  <c r="M30" i="15"/>
  <c r="N30" i="15" s="1"/>
  <c r="M186" i="15"/>
  <c r="N186" i="15" s="1"/>
  <c r="E312" i="15"/>
  <c r="F312" i="15" s="1"/>
  <c r="M288" i="15"/>
  <c r="N288" i="15" s="1"/>
  <c r="AZ185" i="15"/>
  <c r="AN51" i="15"/>
  <c r="AV237" i="15"/>
  <c r="AN249" i="15"/>
  <c r="AR209" i="15"/>
  <c r="BA289" i="15"/>
  <c r="BB289" i="15" s="1"/>
  <c r="P306" i="15"/>
  <c r="AJ79" i="15"/>
  <c r="AF161" i="15"/>
  <c r="AR49" i="15"/>
  <c r="I185" i="15"/>
  <c r="J185" i="15" s="1"/>
  <c r="I230" i="15"/>
  <c r="J230" i="15" s="1"/>
  <c r="I272" i="15"/>
  <c r="J272" i="15" s="1"/>
  <c r="E323" i="15"/>
  <c r="F323" i="15" s="1"/>
  <c r="AN126" i="15"/>
  <c r="AB353" i="15"/>
  <c r="P211" i="15"/>
  <c r="P39" i="15"/>
  <c r="T15" i="15"/>
  <c r="AN166" i="15"/>
  <c r="AF341" i="15"/>
  <c r="AJ174" i="15"/>
  <c r="AO22" i="15"/>
  <c r="AP22" i="15" s="1"/>
  <c r="AG236" i="15"/>
  <c r="AH236" i="15" s="1"/>
  <c r="U292" i="15"/>
  <c r="V292" i="15" s="1"/>
  <c r="I43" i="15"/>
  <c r="J43" i="15" s="1"/>
  <c r="E298" i="15"/>
  <c r="F298" i="15" s="1"/>
  <c r="AF329" i="15"/>
  <c r="AN154" i="15"/>
  <c r="T178" i="15"/>
  <c r="AF138" i="15"/>
  <c r="AR198" i="15"/>
  <c r="T226" i="15"/>
  <c r="AJ194" i="15"/>
  <c r="Q120" i="15"/>
  <c r="R120" i="15" s="1"/>
  <c r="AJ97" i="15"/>
  <c r="M93" i="15"/>
  <c r="N93" i="15" s="1"/>
  <c r="E48" i="15"/>
  <c r="F48" i="15" s="1"/>
  <c r="I141" i="15"/>
  <c r="J141" i="15" s="1"/>
  <c r="M317" i="15"/>
  <c r="N317" i="15" s="1"/>
  <c r="E44" i="15"/>
  <c r="F44" i="15" s="1"/>
  <c r="M17" i="15"/>
  <c r="N17" i="15" s="1"/>
  <c r="E171" i="15"/>
  <c r="F171" i="15" s="1"/>
  <c r="AG165" i="15"/>
  <c r="AH165" i="15" s="1"/>
  <c r="AK126" i="15"/>
  <c r="AL126" i="15" s="1"/>
  <c r="X161" i="15"/>
  <c r="AV144" i="15"/>
  <c r="AJ197" i="15"/>
  <c r="U209" i="15"/>
  <c r="V209" i="15" s="1"/>
  <c r="M75" i="15"/>
  <c r="N75" i="15" s="1"/>
  <c r="I309" i="15"/>
  <c r="J309" i="15" s="1"/>
  <c r="I93" i="15"/>
  <c r="J93" i="15" s="1"/>
  <c r="E167" i="15"/>
  <c r="F167" i="15" s="1"/>
  <c r="M273" i="15"/>
  <c r="N273" i="15" s="1"/>
  <c r="I155" i="15"/>
  <c r="J155" i="15" s="1"/>
  <c r="M325" i="15"/>
  <c r="N325" i="15" s="1"/>
  <c r="I212" i="15"/>
  <c r="J212" i="15" s="1"/>
  <c r="M332" i="15"/>
  <c r="N332" i="15" s="1"/>
  <c r="I260" i="15"/>
  <c r="J260" i="15" s="1"/>
  <c r="E342" i="15"/>
  <c r="F342" i="15" s="1"/>
  <c r="I338" i="15"/>
  <c r="J338" i="15" s="1"/>
  <c r="M77" i="15"/>
  <c r="N77" i="15" s="1"/>
  <c r="M194" i="15"/>
  <c r="N194" i="15" s="1"/>
  <c r="T18" i="15"/>
  <c r="AV180" i="15"/>
  <c r="AO89" i="15"/>
  <c r="AP89" i="15" s="1"/>
  <c r="AJ152" i="15"/>
  <c r="AB60" i="15"/>
  <c r="AB299" i="15"/>
  <c r="AZ266" i="15"/>
  <c r="P180" i="15"/>
  <c r="AF289" i="15"/>
  <c r="AR336" i="15"/>
  <c r="T78" i="15"/>
  <c r="AV304" i="15"/>
  <c r="AO262" i="15"/>
  <c r="AP262" i="15" s="1"/>
  <c r="AO6" i="15"/>
  <c r="AP6" i="15" s="1"/>
  <c r="E91" i="15"/>
  <c r="F91" i="15" s="1"/>
  <c r="I136" i="15"/>
  <c r="J136" i="15" s="1"/>
  <c r="M230" i="15"/>
  <c r="N230" i="15" s="1"/>
  <c r="I84" i="15"/>
  <c r="J84" i="15" s="1"/>
  <c r="M286" i="15"/>
  <c r="N286" i="15" s="1"/>
  <c r="E267" i="15"/>
  <c r="F267" i="15" s="1"/>
  <c r="M21" i="15"/>
  <c r="N21" i="15" s="1"/>
  <c r="E26" i="15"/>
  <c r="F26" i="15" s="1"/>
  <c r="P257" i="15"/>
  <c r="AZ326" i="15"/>
  <c r="AR243" i="15"/>
  <c r="AJ319" i="15"/>
  <c r="U127" i="15"/>
  <c r="V127" i="15" s="1"/>
  <c r="AB246" i="15"/>
  <c r="P166" i="15"/>
  <c r="AV81" i="15"/>
  <c r="AJ245" i="15"/>
  <c r="AZ49" i="15"/>
  <c r="Q175" i="15"/>
  <c r="R175" i="15" s="1"/>
  <c r="E82" i="15"/>
  <c r="F82" i="15" s="1"/>
  <c r="E233" i="15"/>
  <c r="F233" i="15" s="1"/>
  <c r="E29" i="15"/>
  <c r="F29" i="15" s="1"/>
  <c r="I304" i="15"/>
  <c r="J304" i="15" s="1"/>
  <c r="M349" i="15"/>
  <c r="N349" i="15" s="1"/>
  <c r="E344" i="15"/>
  <c r="F344" i="15" s="1"/>
  <c r="E219" i="15"/>
  <c r="F219" i="15" s="1"/>
  <c r="M151" i="15"/>
  <c r="N151" i="15" s="1"/>
  <c r="AB93" i="15"/>
  <c r="X96" i="15"/>
  <c r="T351" i="15"/>
  <c r="X247" i="15"/>
  <c r="AW241" i="15"/>
  <c r="AX241" i="15" s="1"/>
  <c r="BA209" i="15"/>
  <c r="BB209" i="15" s="1"/>
  <c r="BA349" i="15"/>
  <c r="BB349" i="15" s="1"/>
  <c r="AF348" i="15"/>
  <c r="AB153" i="15"/>
  <c r="AB210" i="15"/>
  <c r="M170" i="15"/>
  <c r="N170" i="15" s="1"/>
  <c r="M202" i="15"/>
  <c r="N202" i="15" s="1"/>
  <c r="M342" i="15"/>
  <c r="N342" i="15" s="1"/>
  <c r="M59" i="15"/>
  <c r="N59" i="15" s="1"/>
  <c r="M246" i="15"/>
  <c r="N246" i="15" s="1"/>
  <c r="I323" i="15"/>
  <c r="J323" i="15" s="1"/>
  <c r="I346" i="15"/>
  <c r="J346" i="15" s="1"/>
  <c r="E162" i="15"/>
  <c r="F162" i="15" s="1"/>
  <c r="I330" i="15"/>
  <c r="J330" i="15" s="1"/>
  <c r="E87" i="15"/>
  <c r="F87" i="15" s="1"/>
  <c r="I284" i="15"/>
  <c r="J284" i="15" s="1"/>
  <c r="AJ185" i="15"/>
  <c r="AV139" i="15"/>
  <c r="AN48" i="15"/>
  <c r="AR161" i="15"/>
  <c r="AJ78" i="15"/>
  <c r="X257" i="15"/>
  <c r="M128" i="15"/>
  <c r="N128" i="15" s="1"/>
  <c r="M138" i="15"/>
  <c r="N138" i="15" s="1"/>
  <c r="M37" i="15"/>
  <c r="N37" i="15" s="1"/>
  <c r="I243" i="15"/>
  <c r="J243" i="15" s="1"/>
  <c r="E210" i="15"/>
  <c r="F210" i="15" s="1"/>
  <c r="M7" i="15"/>
  <c r="N7" i="15" s="1"/>
  <c r="I8" i="15"/>
  <c r="J8" i="15" s="1"/>
  <c r="E157" i="15"/>
  <c r="F157" i="15" s="1"/>
  <c r="M276" i="15"/>
  <c r="N276" i="15" s="1"/>
  <c r="I189" i="15"/>
  <c r="J189" i="15" s="1"/>
  <c r="M18" i="15"/>
  <c r="N18" i="15" s="1"/>
  <c r="I353" i="15"/>
  <c r="J353" i="15" s="1"/>
  <c r="M28" i="15"/>
  <c r="N28" i="15" s="1"/>
  <c r="I348" i="15"/>
  <c r="J348" i="15" s="1"/>
  <c r="I290" i="15"/>
  <c r="J290" i="15" s="1"/>
  <c r="M122" i="15"/>
  <c r="N122" i="15" s="1"/>
  <c r="I344" i="15"/>
  <c r="J344" i="15" s="1"/>
  <c r="E136" i="15"/>
  <c r="F136" i="15" s="1"/>
  <c r="E163" i="15"/>
  <c r="F163" i="15" s="1"/>
  <c r="M214" i="15"/>
  <c r="N214" i="15" s="1"/>
  <c r="X323" i="15"/>
  <c r="T200" i="15"/>
  <c r="AN263" i="15"/>
  <c r="AR183" i="15"/>
  <c r="AV151" i="15"/>
  <c r="AN60" i="15"/>
  <c r="AG270" i="15"/>
  <c r="AH270" i="15" s="1"/>
  <c r="BA321" i="15"/>
  <c r="BB321" i="15" s="1"/>
  <c r="Q266" i="15"/>
  <c r="R266" i="15" s="1"/>
  <c r="I16" i="15"/>
  <c r="J16" i="15" s="1"/>
  <c r="M208" i="15"/>
  <c r="N208" i="15" s="1"/>
  <c r="E177" i="15"/>
  <c r="F177" i="15" s="1"/>
  <c r="M253" i="15"/>
  <c r="N253" i="15" s="1"/>
  <c r="E154" i="15"/>
  <c r="F154" i="15" s="1"/>
  <c r="I285" i="15"/>
  <c r="J285" i="15" s="1"/>
  <c r="E12" i="15"/>
  <c r="F12" i="15" s="1"/>
  <c r="E165" i="15"/>
  <c r="F165" i="15" s="1"/>
  <c r="M162" i="15"/>
  <c r="N162" i="15" s="1"/>
  <c r="E76" i="15"/>
  <c r="F76" i="15" s="1"/>
  <c r="E249" i="15"/>
  <c r="F249" i="15" s="1"/>
  <c r="I297" i="15"/>
  <c r="J297" i="15" s="1"/>
  <c r="M36" i="15"/>
  <c r="N36" i="15" s="1"/>
  <c r="AV138" i="15"/>
  <c r="AC313" i="15"/>
  <c r="AD313" i="15" s="1"/>
  <c r="T250" i="15"/>
  <c r="AF306" i="15"/>
  <c r="AO242" i="15"/>
  <c r="AP242" i="15" s="1"/>
  <c r="T203" i="15"/>
  <c r="I219" i="15"/>
  <c r="J219" i="15" s="1"/>
  <c r="AC150" i="15"/>
  <c r="AD150" i="15" s="1"/>
  <c r="AW174" i="15"/>
  <c r="AX174" i="15" s="1"/>
  <c r="AO353" i="15"/>
  <c r="AP353" i="15" s="1"/>
  <c r="M43" i="15"/>
  <c r="N43" i="15" s="1"/>
  <c r="AW258" i="15"/>
  <c r="AX258" i="15" s="1"/>
  <c r="U215" i="15"/>
  <c r="V215" i="15" s="1"/>
  <c r="U104" i="15"/>
  <c r="V104" i="15" s="1"/>
  <c r="E244" i="15"/>
  <c r="F244" i="15" s="1"/>
  <c r="E95" i="15"/>
  <c r="F95" i="15" s="1"/>
  <c r="AB341" i="15"/>
  <c r="AS177" i="15"/>
  <c r="AT177" i="15" s="1"/>
  <c r="Q182" i="15"/>
  <c r="R182" i="15" s="1"/>
  <c r="Y157" i="15"/>
  <c r="Z157" i="15" s="1"/>
  <c r="U58" i="15"/>
  <c r="V58" i="15" s="1"/>
  <c r="X59" i="15"/>
  <c r="U19" i="15"/>
  <c r="V19" i="15" s="1"/>
  <c r="T222" i="15"/>
  <c r="AO245" i="15"/>
  <c r="AP245" i="15" s="1"/>
  <c r="AS260" i="15"/>
  <c r="AT260" i="15" s="1"/>
  <c r="P60" i="15"/>
  <c r="P160" i="15"/>
  <c r="AV270" i="15"/>
  <c r="AF20" i="15"/>
  <c r="E192" i="15"/>
  <c r="F192" i="15" s="1"/>
  <c r="E232" i="15"/>
  <c r="F232" i="15" s="1"/>
  <c r="M189" i="15"/>
  <c r="N189" i="15" s="1"/>
  <c r="M211" i="15"/>
  <c r="N211" i="15" s="1"/>
  <c r="M109" i="15"/>
  <c r="N109" i="15" s="1"/>
  <c r="E21" i="15"/>
  <c r="F21" i="15" s="1"/>
  <c r="I223" i="15"/>
  <c r="J223" i="15" s="1"/>
  <c r="AR304" i="15"/>
  <c r="AB121" i="15"/>
  <c r="AN178" i="15"/>
  <c r="AR38" i="15"/>
  <c r="X54" i="15"/>
  <c r="AR149" i="15"/>
  <c r="AB133" i="15"/>
  <c r="BA260" i="15"/>
  <c r="BB260" i="15" s="1"/>
  <c r="AV201" i="15"/>
  <c r="AZ313" i="15"/>
  <c r="BA143" i="15"/>
  <c r="BB143" i="15" s="1"/>
  <c r="AV28" i="15"/>
  <c r="X77" i="15"/>
  <c r="E209" i="15"/>
  <c r="F209" i="15" s="1"/>
  <c r="I181" i="15"/>
  <c r="J181" i="15" s="1"/>
  <c r="AB34" i="15"/>
  <c r="P198" i="15"/>
  <c r="AB54" i="15"/>
  <c r="P282" i="15"/>
  <c r="AJ198" i="15"/>
  <c r="AR222" i="15"/>
  <c r="AS68" i="15"/>
  <c r="AT68" i="15" s="1"/>
  <c r="AG276" i="15"/>
  <c r="AH276" i="15" s="1"/>
  <c r="AJ147" i="15"/>
  <c r="X99" i="15"/>
  <c r="AO212" i="15"/>
  <c r="AP212" i="15" s="1"/>
  <c r="AJ33" i="15"/>
  <c r="P94" i="15"/>
  <c r="AV24" i="15"/>
  <c r="AF145" i="15"/>
  <c r="T309" i="15"/>
  <c r="P74" i="15"/>
  <c r="AN193" i="15"/>
  <c r="AG79" i="15"/>
  <c r="AH79" i="15" s="1"/>
  <c r="AR114" i="15"/>
  <c r="I286" i="15"/>
  <c r="J286" i="15" s="1"/>
  <c r="I80" i="15"/>
  <c r="J80" i="15" s="1"/>
  <c r="T23" i="15"/>
  <c r="AF226" i="15"/>
  <c r="AJ31" i="15"/>
  <c r="Y212" i="15"/>
  <c r="Z212" i="15" s="1"/>
  <c r="I132" i="15"/>
  <c r="J132" i="15" s="1"/>
  <c r="Q286" i="15"/>
  <c r="R286" i="15" s="1"/>
  <c r="X127" i="15"/>
  <c r="AB286" i="15"/>
  <c r="Y266" i="15"/>
  <c r="Z266" i="15" s="1"/>
  <c r="I254" i="15"/>
  <c r="J254" i="15" s="1"/>
  <c r="I324" i="15"/>
  <c r="J324" i="15" s="1"/>
  <c r="AB256" i="15"/>
  <c r="AB337" i="15"/>
  <c r="M158" i="15"/>
  <c r="N158" i="15" s="1"/>
  <c r="Q176" i="15"/>
  <c r="R176" i="15" s="1"/>
  <c r="AF82" i="15"/>
  <c r="AW284" i="15"/>
  <c r="AX284" i="15" s="1"/>
  <c r="I227" i="15"/>
  <c r="J227" i="15" s="1"/>
  <c r="E152" i="15"/>
  <c r="F152" i="15" s="1"/>
  <c r="I173" i="15"/>
  <c r="J173" i="15" s="1"/>
  <c r="AC88" i="15"/>
  <c r="AD88" i="15" s="1"/>
  <c r="AS213" i="15"/>
  <c r="AT213" i="15" s="1"/>
  <c r="T25" i="15"/>
  <c r="AJ209" i="15"/>
  <c r="E49" i="15"/>
  <c r="F49" i="15" s="1"/>
  <c r="I152" i="15"/>
  <c r="J152" i="15" s="1"/>
  <c r="M206" i="15"/>
  <c r="N206" i="15" s="1"/>
  <c r="AJ218" i="15"/>
  <c r="E35" i="15"/>
  <c r="F35" i="15" s="1"/>
  <c r="T103" i="15"/>
  <c r="Q248" i="15"/>
  <c r="R248" i="15" s="1"/>
  <c r="I69" i="15"/>
  <c r="J69" i="15" s="1"/>
  <c r="P181" i="15"/>
  <c r="T262" i="15"/>
  <c r="AJ114" i="15"/>
  <c r="AK114" i="15"/>
  <c r="AL114" i="15" s="1"/>
  <c r="AC308" i="15"/>
  <c r="AD308" i="15" s="1"/>
  <c r="AB308" i="15"/>
  <c r="AW72" i="15"/>
  <c r="AX72" i="15" s="1"/>
  <c r="AV72" i="15"/>
  <c r="AC315" i="15"/>
  <c r="AD315" i="15" s="1"/>
  <c r="AB315" i="15"/>
  <c r="P58" i="15"/>
  <c r="AJ312" i="15"/>
  <c r="BA219" i="15"/>
  <c r="BB219" i="15" s="1"/>
  <c r="AS279" i="15"/>
  <c r="AT279" i="15" s="1"/>
  <c r="Y284" i="15"/>
  <c r="Z284" i="15" s="1"/>
  <c r="X337" i="15"/>
  <c r="AC32" i="15"/>
  <c r="AD32" i="15" s="1"/>
  <c r="D288" i="15"/>
  <c r="E288" i="15"/>
  <c r="F288" i="15" s="1"/>
  <c r="T87" i="15"/>
  <c r="U87" i="15"/>
  <c r="V87" i="15" s="1"/>
  <c r="Y82" i="15"/>
  <c r="Z82" i="15" s="1"/>
  <c r="X82" i="15"/>
  <c r="AW161" i="15"/>
  <c r="AX161" i="15" s="1"/>
  <c r="AV161" i="15"/>
  <c r="Y256" i="15"/>
  <c r="Z256" i="15" s="1"/>
  <c r="X256" i="15"/>
  <c r="AF244" i="15"/>
  <c r="AG244" i="15"/>
  <c r="AH244" i="15" s="1"/>
  <c r="AJ10" i="15"/>
  <c r="AK10" i="15"/>
  <c r="AL10" i="15" s="1"/>
  <c r="AJ292" i="15"/>
  <c r="AK41" i="15"/>
  <c r="AL41" i="15" s="1"/>
  <c r="AZ18" i="15"/>
  <c r="AO309" i="15"/>
  <c r="AP309" i="15" s="1"/>
  <c r="AS281" i="15"/>
  <c r="AT281" i="15" s="1"/>
  <c r="AO100" i="15"/>
  <c r="AP100" i="15" s="1"/>
  <c r="AG44" i="15"/>
  <c r="AH44" i="15" s="1"/>
  <c r="AG159" i="15"/>
  <c r="AH159" i="15" s="1"/>
  <c r="AK223" i="15"/>
  <c r="AL223" i="15" s="1"/>
  <c r="U319" i="15"/>
  <c r="V319" i="15" s="1"/>
  <c r="AV167" i="15"/>
  <c r="AS250" i="15"/>
  <c r="AT250" i="15" s="1"/>
  <c r="BA324" i="15"/>
  <c r="BB324" i="15" s="1"/>
  <c r="AZ324" i="15"/>
  <c r="T122" i="15"/>
  <c r="U122" i="15"/>
  <c r="V122" i="15" s="1"/>
  <c r="AJ158" i="15"/>
  <c r="AK158" i="15"/>
  <c r="AL158" i="15" s="1"/>
  <c r="AF53" i="15"/>
  <c r="AG53" i="15"/>
  <c r="AH53" i="15" s="1"/>
  <c r="Q241" i="15"/>
  <c r="R241" i="15" s="1"/>
  <c r="P241" i="15"/>
  <c r="T236" i="15"/>
  <c r="U236" i="15"/>
  <c r="V236" i="15" s="1"/>
  <c r="X343" i="15"/>
  <c r="Y343" i="15"/>
  <c r="Z343" i="15" s="1"/>
  <c r="AF280" i="15"/>
  <c r="AG280" i="15"/>
  <c r="AH280" i="15" s="1"/>
  <c r="AO49" i="15"/>
  <c r="AP49" i="15" s="1"/>
  <c r="AN49" i="15"/>
  <c r="X324" i="15"/>
  <c r="Y324" i="15"/>
  <c r="Z324" i="15" s="1"/>
  <c r="X141" i="15"/>
  <c r="Y141" i="15"/>
  <c r="Z141" i="15" s="1"/>
  <c r="AZ96" i="15"/>
  <c r="BA96" i="15"/>
  <c r="BB96" i="15" s="1"/>
  <c r="Q9" i="15"/>
  <c r="R9" i="15" s="1"/>
  <c r="P9" i="15"/>
  <c r="AO260" i="15"/>
  <c r="AP260" i="15" s="1"/>
  <c r="AW235" i="15"/>
  <c r="AX235" i="15" s="1"/>
  <c r="AZ215" i="15"/>
  <c r="AC138" i="15"/>
  <c r="AD138" i="15" s="1"/>
  <c r="BA284" i="15"/>
  <c r="BB284" i="15" s="1"/>
  <c r="AF40" i="15"/>
  <c r="AK9" i="15"/>
  <c r="AL9" i="15" s="1"/>
  <c r="AN41" i="15"/>
  <c r="AJ132" i="15"/>
  <c r="AJ136" i="15"/>
  <c r="AK100" i="15"/>
  <c r="AL100" i="15" s="1"/>
  <c r="AN68" i="15"/>
  <c r="AR116" i="15"/>
  <c r="AC28" i="15"/>
  <c r="AD28" i="15" s="1"/>
  <c r="P49" i="15"/>
  <c r="H45" i="15"/>
  <c r="I45" i="15"/>
  <c r="J45" i="15" s="1"/>
  <c r="BA13" i="15"/>
  <c r="BB13" i="15" s="1"/>
  <c r="AZ13" i="15"/>
  <c r="P138" i="15"/>
  <c r="Q138" i="15"/>
  <c r="R138" i="15" s="1"/>
  <c r="Q27" i="15"/>
  <c r="R27" i="15" s="1"/>
  <c r="P27" i="15"/>
  <c r="BA193" i="15"/>
  <c r="BB193" i="15" s="1"/>
  <c r="AZ193" i="15"/>
  <c r="Q246" i="15"/>
  <c r="R246" i="15" s="1"/>
  <c r="P246" i="15"/>
  <c r="AZ140" i="15"/>
  <c r="BA140" i="15"/>
  <c r="BB140" i="15" s="1"/>
  <c r="AC13" i="15"/>
  <c r="AD13" i="15" s="1"/>
  <c r="AB13" i="15"/>
  <c r="AK296" i="15"/>
  <c r="AL296" i="15" s="1"/>
  <c r="AJ296" i="15"/>
  <c r="AS109" i="15"/>
  <c r="AT109" i="15" s="1"/>
  <c r="AR109" i="15"/>
  <c r="AO144" i="15"/>
  <c r="AP144" i="15" s="1"/>
  <c r="AN144" i="15"/>
  <c r="AK235" i="15"/>
  <c r="AL235" i="15" s="1"/>
  <c r="AJ235" i="15"/>
  <c r="AB117" i="15"/>
  <c r="AF68" i="15"/>
  <c r="T296" i="15"/>
  <c r="AW88" i="15"/>
  <c r="AX88" i="15" s="1"/>
  <c r="U136" i="15"/>
  <c r="V136" i="15" s="1"/>
  <c r="AS168" i="15"/>
  <c r="AT168" i="15" s="1"/>
  <c r="AC319" i="15"/>
  <c r="AD319" i="15" s="1"/>
  <c r="AK214" i="15"/>
  <c r="AL214" i="15" s="1"/>
  <c r="AK289" i="15"/>
  <c r="AL289" i="15" s="1"/>
  <c r="AB186" i="15"/>
  <c r="AZ287" i="15"/>
  <c r="X335" i="15"/>
  <c r="AK291" i="15"/>
  <c r="AL291" i="15" s="1"/>
  <c r="AN257" i="15"/>
  <c r="AO257" i="15"/>
  <c r="AP257" i="15" s="1"/>
  <c r="AR241" i="15"/>
  <c r="AS241" i="15"/>
  <c r="AT241" i="15" s="1"/>
  <c r="AV164" i="15"/>
  <c r="AW164" i="15"/>
  <c r="AX164" i="15" s="1"/>
  <c r="AO256" i="15"/>
  <c r="AP256" i="15" s="1"/>
  <c r="AN256" i="15"/>
  <c r="Q201" i="15"/>
  <c r="R201" i="15" s="1"/>
  <c r="P201" i="15"/>
  <c r="AZ234" i="15"/>
  <c r="BA234" i="15"/>
  <c r="BB234" i="15" s="1"/>
  <c r="I62" i="15"/>
  <c r="J62" i="15" s="1"/>
  <c r="AN37" i="15"/>
  <c r="U165" i="15"/>
  <c r="V165" i="15" s="1"/>
  <c r="AC204" i="15"/>
  <c r="AD204" i="15" s="1"/>
  <c r="AF339" i="15"/>
  <c r="AO156" i="15"/>
  <c r="AP156" i="15" s="1"/>
  <c r="AO137" i="15"/>
  <c r="AP137" i="15" s="1"/>
  <c r="AO134" i="15"/>
  <c r="AP134" i="15" s="1"/>
  <c r="AO239" i="15"/>
  <c r="AP239" i="15" s="1"/>
  <c r="BA246" i="15"/>
  <c r="BB246" i="15" s="1"/>
  <c r="P192" i="15"/>
  <c r="P347" i="15"/>
  <c r="AO255" i="15"/>
  <c r="AP255" i="15" s="1"/>
  <c r="AV265" i="15"/>
  <c r="AW265" i="15"/>
  <c r="AX265" i="15" s="1"/>
  <c r="P47" i="15"/>
  <c r="Q47" i="15"/>
  <c r="R47" i="15" s="1"/>
  <c r="AB197" i="15"/>
  <c r="AC197" i="15"/>
  <c r="AD197" i="15" s="1"/>
  <c r="X221" i="15"/>
  <c r="Y221" i="15"/>
  <c r="Z221" i="15" s="1"/>
  <c r="Y118" i="15"/>
  <c r="Z118" i="15" s="1"/>
  <c r="X118" i="15"/>
  <c r="AC297" i="15"/>
  <c r="AD297" i="15" s="1"/>
  <c r="AB297" i="15"/>
  <c r="AG72" i="15"/>
  <c r="AH72" i="15" s="1"/>
  <c r="AF72" i="15"/>
  <c r="AK188" i="15"/>
  <c r="AL188" i="15" s="1"/>
  <c r="AJ188" i="15"/>
  <c r="AO77" i="15"/>
  <c r="AP77" i="15" s="1"/>
  <c r="AN77" i="15"/>
  <c r="AJ29" i="15"/>
  <c r="AK29" i="15"/>
  <c r="AL29" i="15" s="1"/>
  <c r="Y151" i="15"/>
  <c r="Z151" i="15" s="1"/>
  <c r="X151" i="15"/>
  <c r="I244" i="15"/>
  <c r="J244" i="15" s="1"/>
  <c r="I161" i="15"/>
  <c r="J161" i="15" s="1"/>
  <c r="AW351" i="15"/>
  <c r="AX351" i="15" s="1"/>
  <c r="AW37" i="15"/>
  <c r="AX37" i="15" s="1"/>
  <c r="AC220" i="15"/>
  <c r="AD220" i="15" s="1"/>
  <c r="P336" i="15"/>
  <c r="AS120" i="15"/>
  <c r="AT120" i="15" s="1"/>
  <c r="AG291" i="15"/>
  <c r="AH291" i="15" s="1"/>
  <c r="Q276" i="15"/>
  <c r="R276" i="15" s="1"/>
  <c r="T286" i="15"/>
  <c r="AG60" i="15"/>
  <c r="AH60" i="15" s="1"/>
  <c r="AZ131" i="15"/>
  <c r="T212" i="15"/>
  <c r="D151" i="15"/>
  <c r="E151" i="15"/>
  <c r="F151" i="15" s="1"/>
  <c r="AF320" i="15"/>
  <c r="AG320" i="15"/>
  <c r="AH320" i="15" s="1"/>
  <c r="AR102" i="15"/>
  <c r="AS102" i="15"/>
  <c r="AT102" i="15" s="1"/>
  <c r="AR140" i="15"/>
  <c r="AS140" i="15"/>
  <c r="AT140" i="15" s="1"/>
  <c r="AK77" i="15"/>
  <c r="AL77" i="15" s="1"/>
  <c r="AJ77" i="15"/>
  <c r="BA36" i="15"/>
  <c r="BB36" i="15" s="1"/>
  <c r="AZ36" i="15"/>
  <c r="X244" i="15"/>
  <c r="Y244" i="15"/>
  <c r="Z244" i="15" s="1"/>
  <c r="AC331" i="15"/>
  <c r="AD331" i="15" s="1"/>
  <c r="AB331" i="15"/>
  <c r="P217" i="15"/>
  <c r="Q217" i="15"/>
  <c r="R217" i="15" s="1"/>
  <c r="BA322" i="15"/>
  <c r="BB322" i="15" s="1"/>
  <c r="AZ322" i="15"/>
  <c r="X152" i="15"/>
  <c r="Y152" i="15"/>
  <c r="Z152" i="15" s="1"/>
  <c r="AW290" i="15"/>
  <c r="AX290" i="15" s="1"/>
  <c r="AV290" i="15"/>
  <c r="AC147" i="15"/>
  <c r="AD147" i="15" s="1"/>
  <c r="AB147" i="15"/>
  <c r="X171" i="15"/>
  <c r="Y171" i="15"/>
  <c r="Z171" i="15" s="1"/>
  <c r="AR27" i="15"/>
  <c r="AS27" i="15"/>
  <c r="AT27" i="15" s="1"/>
  <c r="T195" i="15"/>
  <c r="U195" i="15"/>
  <c r="V195" i="15" s="1"/>
  <c r="AF87" i="15"/>
  <c r="AG87" i="15"/>
  <c r="AH87" i="15" s="1"/>
  <c r="AB175" i="15"/>
  <c r="AC175" i="15"/>
  <c r="AD175" i="15" s="1"/>
  <c r="X327" i="15"/>
  <c r="Y327" i="15"/>
  <c r="Z327" i="15" s="1"/>
  <c r="AB8" i="15"/>
  <c r="AC8" i="15"/>
  <c r="AD8" i="15" s="1"/>
  <c r="AR135" i="15"/>
  <c r="AS135" i="15"/>
  <c r="AT135" i="15" s="1"/>
  <c r="AZ218" i="15"/>
  <c r="BA218" i="15"/>
  <c r="BB218" i="15" s="1"/>
  <c r="U303" i="15"/>
  <c r="V303" i="15" s="1"/>
  <c r="T303" i="15"/>
  <c r="Y48" i="15"/>
  <c r="Z48" i="15" s="1"/>
  <c r="X48" i="15"/>
  <c r="AF131" i="15"/>
  <c r="AG131" i="15"/>
  <c r="AH131" i="15" s="1"/>
  <c r="AO215" i="15"/>
  <c r="AP215" i="15" s="1"/>
  <c r="AN215" i="15"/>
  <c r="AW250" i="15"/>
  <c r="AX250" i="15" s="1"/>
  <c r="AV250" i="15"/>
  <c r="AB116" i="15"/>
  <c r="AC116" i="15"/>
  <c r="AD116" i="15" s="1"/>
  <c r="AK208" i="15"/>
  <c r="AL208" i="15" s="1"/>
  <c r="AJ208" i="15"/>
  <c r="AS299" i="15"/>
  <c r="AT299" i="15" s="1"/>
  <c r="AR299" i="15"/>
  <c r="AZ318" i="15"/>
  <c r="BA318" i="15"/>
  <c r="BB318" i="15" s="1"/>
  <c r="X92" i="15"/>
  <c r="Y92" i="15"/>
  <c r="Z92" i="15" s="1"/>
  <c r="AF167" i="15"/>
  <c r="AG167" i="15"/>
  <c r="AH167" i="15" s="1"/>
  <c r="AO203" i="15"/>
  <c r="AP203" i="15" s="1"/>
  <c r="AN203" i="15"/>
  <c r="AV294" i="15"/>
  <c r="AW294" i="15"/>
  <c r="AX294" i="15" s="1"/>
  <c r="T44" i="15"/>
  <c r="U44" i="15"/>
  <c r="V44" i="15" s="1"/>
  <c r="AB127" i="15"/>
  <c r="AC127" i="15"/>
  <c r="AD127" i="15" s="1"/>
  <c r="AR310" i="15"/>
  <c r="AS310" i="15"/>
  <c r="AT310" i="15" s="1"/>
  <c r="AV55" i="15"/>
  <c r="AW55" i="15"/>
  <c r="AX55" i="15" s="1"/>
  <c r="Q84" i="15"/>
  <c r="R84" i="15" s="1"/>
  <c r="P84" i="15"/>
  <c r="AF250" i="15"/>
  <c r="AG250" i="15"/>
  <c r="AH250" i="15" s="1"/>
  <c r="AN342" i="15"/>
  <c r="AO342" i="15"/>
  <c r="AP342" i="15" s="1"/>
  <c r="AS87" i="15"/>
  <c r="AT87" i="15" s="1"/>
  <c r="AR87" i="15"/>
  <c r="Y64" i="15"/>
  <c r="Z64" i="15" s="1"/>
  <c r="X64" i="15"/>
  <c r="AG147" i="15"/>
  <c r="AH147" i="15" s="1"/>
  <c r="AF147" i="15"/>
  <c r="AV330" i="15"/>
  <c r="AW330" i="15"/>
  <c r="AX330" i="15" s="1"/>
  <c r="BA75" i="15"/>
  <c r="BB75" i="15" s="1"/>
  <c r="AZ75" i="15"/>
  <c r="T216" i="15"/>
  <c r="U216" i="15"/>
  <c r="V216" i="15" s="1"/>
  <c r="AF52" i="15"/>
  <c r="AG52" i="15"/>
  <c r="AH52" i="15" s="1"/>
  <c r="AN64" i="15"/>
  <c r="AO64" i="15"/>
  <c r="AP64" i="15" s="1"/>
  <c r="AW155" i="15"/>
  <c r="AX155" i="15" s="1"/>
  <c r="AV155" i="15"/>
  <c r="Y275" i="15"/>
  <c r="Z275" i="15" s="1"/>
  <c r="X275" i="15"/>
  <c r="AB12" i="15"/>
  <c r="AC12" i="15"/>
  <c r="AD12" i="15" s="1"/>
  <c r="AR195" i="15"/>
  <c r="AS195" i="15"/>
  <c r="AT195" i="15" s="1"/>
  <c r="Y52" i="15"/>
  <c r="Z52" i="15" s="1"/>
  <c r="X52" i="15"/>
  <c r="AB335" i="15"/>
  <c r="AC335" i="15"/>
  <c r="AD335" i="15" s="1"/>
  <c r="AG88" i="15"/>
  <c r="AH88" i="15" s="1"/>
  <c r="AF88" i="15"/>
  <c r="AO172" i="15"/>
  <c r="AP172" i="15" s="1"/>
  <c r="AN172" i="15"/>
  <c r="AW263" i="15"/>
  <c r="AX263" i="15" s="1"/>
  <c r="AV263" i="15"/>
  <c r="BA8" i="15"/>
  <c r="BB8" i="15" s="1"/>
  <c r="AZ8" i="15"/>
  <c r="AC104" i="15"/>
  <c r="AD104" i="15" s="1"/>
  <c r="AB104" i="15"/>
  <c r="AJ140" i="15"/>
  <c r="AK140" i="15"/>
  <c r="AL140" i="15" s="1"/>
  <c r="AR231" i="15"/>
  <c r="AS231" i="15"/>
  <c r="AT231" i="15" s="1"/>
  <c r="BA250" i="15"/>
  <c r="BB250" i="15" s="1"/>
  <c r="AZ250" i="15"/>
  <c r="T335" i="15"/>
  <c r="U335" i="15"/>
  <c r="V335" i="15" s="1"/>
  <c r="X80" i="15"/>
  <c r="Y80" i="15"/>
  <c r="Z80" i="15" s="1"/>
  <c r="AF99" i="15"/>
  <c r="AG99" i="15"/>
  <c r="AH99" i="15" s="1"/>
  <c r="AO183" i="15"/>
  <c r="AP183" i="15" s="1"/>
  <c r="AN183" i="15"/>
  <c r="AV282" i="15"/>
  <c r="AW282" i="15"/>
  <c r="AX282" i="15" s="1"/>
  <c r="BA27" i="15"/>
  <c r="BB27" i="15" s="1"/>
  <c r="AZ27" i="15"/>
  <c r="AC139" i="15"/>
  <c r="AD139" i="15" s="1"/>
  <c r="AB139" i="15"/>
  <c r="AR306" i="15"/>
  <c r="AS306" i="15"/>
  <c r="AT306" i="15" s="1"/>
  <c r="AW43" i="15"/>
  <c r="AX43" i="15" s="1"/>
  <c r="AV43" i="15"/>
  <c r="Q144" i="15"/>
  <c r="R144" i="15" s="1"/>
  <c r="P144" i="15"/>
  <c r="Y291" i="15"/>
  <c r="Z291" i="15" s="1"/>
  <c r="X291" i="15"/>
  <c r="AK120" i="15"/>
  <c r="AL120" i="15" s="1"/>
  <c r="AJ120" i="15"/>
  <c r="AS211" i="15"/>
  <c r="AT211" i="15" s="1"/>
  <c r="AR211" i="15"/>
  <c r="BA294" i="15"/>
  <c r="BB294" i="15" s="1"/>
  <c r="AZ294" i="15"/>
  <c r="Q25" i="15"/>
  <c r="R25" i="15" s="1"/>
  <c r="P25" i="15"/>
  <c r="X132" i="15"/>
  <c r="Y132" i="15"/>
  <c r="Z132" i="15" s="1"/>
  <c r="AG271" i="15"/>
  <c r="AH271" i="15" s="1"/>
  <c r="AF271" i="15"/>
  <c r="AK17" i="15"/>
  <c r="AL17" i="15" s="1"/>
  <c r="AJ17" i="15"/>
  <c r="BA191" i="15"/>
  <c r="BB191" i="15" s="1"/>
  <c r="AZ191" i="15"/>
  <c r="AC295" i="15"/>
  <c r="AD295" i="15" s="1"/>
  <c r="AB295" i="15"/>
  <c r="AK339" i="15"/>
  <c r="AL339" i="15" s="1"/>
  <c r="AJ339" i="15"/>
  <c r="AW159" i="15"/>
  <c r="AX159" i="15" s="1"/>
  <c r="AV159" i="15"/>
  <c r="Q252" i="15"/>
  <c r="R252" i="15" s="1"/>
  <c r="P252" i="15"/>
  <c r="X319" i="15"/>
  <c r="Y319" i="15"/>
  <c r="Z319" i="15" s="1"/>
  <c r="AC64" i="15"/>
  <c r="AD64" i="15" s="1"/>
  <c r="AB64" i="15"/>
  <c r="AS191" i="15"/>
  <c r="AT191" i="15" s="1"/>
  <c r="AR191" i="15"/>
  <c r="AS136" i="15"/>
  <c r="AT136" i="15" s="1"/>
  <c r="AR136" i="15"/>
  <c r="AZ235" i="15"/>
  <c r="BA235" i="15"/>
  <c r="BB235" i="15" s="1"/>
  <c r="U312" i="15"/>
  <c r="V312" i="15" s="1"/>
  <c r="T312" i="15"/>
  <c r="Y57" i="15"/>
  <c r="Z57" i="15" s="1"/>
  <c r="X57" i="15"/>
  <c r="AF148" i="15"/>
  <c r="AG148" i="15"/>
  <c r="AH148" i="15" s="1"/>
  <c r="AO224" i="15"/>
  <c r="AP224" i="15" s="1"/>
  <c r="AN224" i="15"/>
  <c r="AW251" i="15"/>
  <c r="AX251" i="15" s="1"/>
  <c r="AV251" i="15"/>
  <c r="P288" i="15"/>
  <c r="Q288" i="15"/>
  <c r="R288" i="15" s="1"/>
  <c r="U17" i="15"/>
  <c r="V17" i="15" s="1"/>
  <c r="T17" i="15"/>
  <c r="AC44" i="15"/>
  <c r="AD44" i="15" s="1"/>
  <c r="AB44" i="15"/>
  <c r="AS227" i="15"/>
  <c r="AT227" i="15" s="1"/>
  <c r="AR227" i="15"/>
  <c r="T331" i="15"/>
  <c r="U331" i="15"/>
  <c r="V331" i="15" s="1"/>
  <c r="Y84" i="15"/>
  <c r="Z84" i="15" s="1"/>
  <c r="X84" i="15"/>
  <c r="AN259" i="15"/>
  <c r="AO259" i="15"/>
  <c r="AP259" i="15" s="1"/>
  <c r="AW286" i="15"/>
  <c r="AX286" i="15" s="1"/>
  <c r="AV286" i="15"/>
  <c r="T100" i="15"/>
  <c r="U100" i="15"/>
  <c r="V100" i="15" s="1"/>
  <c r="AC183" i="15"/>
  <c r="AD183" i="15" s="1"/>
  <c r="AB183" i="15"/>
  <c r="AN84" i="15"/>
  <c r="AO84" i="15"/>
  <c r="AP84" i="15" s="1"/>
  <c r="AW175" i="15"/>
  <c r="AX175" i="15" s="1"/>
  <c r="AV175" i="15"/>
  <c r="Q268" i="15"/>
  <c r="R268" i="15" s="1"/>
  <c r="P268" i="15"/>
  <c r="AC80" i="15"/>
  <c r="AD80" i="15" s="1"/>
  <c r="AB80" i="15"/>
  <c r="AK180" i="15"/>
  <c r="AL180" i="15" s="1"/>
  <c r="AJ180" i="15"/>
  <c r="AW64" i="15"/>
  <c r="AX64" i="15" s="1"/>
  <c r="AV64" i="15"/>
  <c r="Q157" i="15"/>
  <c r="R157" i="15" s="1"/>
  <c r="P157" i="15"/>
  <c r="Y248" i="15"/>
  <c r="Z248" i="15" s="1"/>
  <c r="X248" i="15"/>
  <c r="AF267" i="15"/>
  <c r="AG267" i="15"/>
  <c r="AH267" i="15" s="1"/>
  <c r="AO351" i="15"/>
  <c r="AP351" i="15" s="1"/>
  <c r="AN351" i="15"/>
  <c r="AS96" i="15"/>
  <c r="AT96" i="15" s="1"/>
  <c r="AR96" i="15"/>
  <c r="U208" i="15"/>
  <c r="V208" i="15" s="1"/>
  <c r="T208" i="15"/>
  <c r="AC307" i="15"/>
  <c r="AD307" i="15" s="1"/>
  <c r="AB307" i="15"/>
  <c r="AN120" i="15"/>
  <c r="AO120" i="15"/>
  <c r="AP120" i="15" s="1"/>
  <c r="AW211" i="15"/>
  <c r="AX211" i="15" s="1"/>
  <c r="AV211" i="15"/>
  <c r="Q185" i="15"/>
  <c r="R185" i="15" s="1"/>
  <c r="P185" i="15"/>
  <c r="X292" i="15"/>
  <c r="Y292" i="15"/>
  <c r="Z292" i="15" s="1"/>
  <c r="AC21" i="15"/>
  <c r="AD21" i="15" s="1"/>
  <c r="AB21" i="15"/>
  <c r="AK113" i="15"/>
  <c r="AL113" i="15" s="1"/>
  <c r="AJ113" i="15"/>
  <c r="AS212" i="15"/>
  <c r="AT212" i="15" s="1"/>
  <c r="AR212" i="15"/>
  <c r="U308" i="15"/>
  <c r="V308" i="15" s="1"/>
  <c r="T308" i="15"/>
  <c r="Y45" i="15"/>
  <c r="Z45" i="15" s="1"/>
  <c r="X45" i="15"/>
  <c r="AG80" i="15"/>
  <c r="AH80" i="15" s="1"/>
  <c r="AF80" i="15"/>
  <c r="AV191" i="15"/>
  <c r="AW191" i="15"/>
  <c r="AX191" i="15" s="1"/>
  <c r="Q284" i="15"/>
  <c r="R284" i="15" s="1"/>
  <c r="P284" i="15"/>
  <c r="Y351" i="15"/>
  <c r="Z351" i="15" s="1"/>
  <c r="X351" i="15"/>
  <c r="AS223" i="15"/>
  <c r="AT223" i="15" s="1"/>
  <c r="AR223" i="15"/>
  <c r="BA306" i="15"/>
  <c r="BB306" i="15" s="1"/>
  <c r="AZ306" i="15"/>
  <c r="Q45" i="15"/>
  <c r="R45" i="15" s="1"/>
  <c r="P45" i="15"/>
  <c r="Y72" i="15"/>
  <c r="Z72" i="15" s="1"/>
  <c r="X72" i="15"/>
  <c r="AG155" i="15"/>
  <c r="AH155" i="15" s="1"/>
  <c r="AF155" i="15"/>
  <c r="AV338" i="15"/>
  <c r="AW338" i="15"/>
  <c r="AX338" i="15" s="1"/>
  <c r="BA83" i="15"/>
  <c r="BB83" i="15" s="1"/>
  <c r="AZ83" i="15"/>
  <c r="U224" i="15"/>
  <c r="V224" i="15" s="1"/>
  <c r="T224" i="15"/>
  <c r="AC323" i="15"/>
  <c r="AD323" i="15" s="1"/>
  <c r="AB323" i="15"/>
  <c r="AW227" i="15"/>
  <c r="AX227" i="15" s="1"/>
  <c r="AV227" i="15"/>
  <c r="Q328" i="15"/>
  <c r="R328" i="15" s="1"/>
  <c r="P328" i="15"/>
  <c r="U121" i="15"/>
  <c r="V121" i="15" s="1"/>
  <c r="T121" i="15"/>
  <c r="AC212" i="15"/>
  <c r="AD212" i="15" s="1"/>
  <c r="AB212" i="15"/>
  <c r="AK304" i="15"/>
  <c r="AL304" i="15" s="1"/>
  <c r="AJ304" i="15"/>
  <c r="AW68" i="15"/>
  <c r="AX68" i="15" s="1"/>
  <c r="AV68" i="15"/>
  <c r="Q145" i="15"/>
  <c r="R145" i="15" s="1"/>
  <c r="P145" i="15"/>
  <c r="Y188" i="15"/>
  <c r="Z188" i="15" s="1"/>
  <c r="X188" i="15"/>
  <c r="AG263" i="15"/>
  <c r="AH263" i="15" s="1"/>
  <c r="AF263" i="15"/>
  <c r="AR108" i="15"/>
  <c r="AS108" i="15"/>
  <c r="AT108" i="15" s="1"/>
  <c r="AZ183" i="15"/>
  <c r="BA183" i="15"/>
  <c r="BB183" i="15" s="1"/>
  <c r="U268" i="15"/>
  <c r="V268" i="15" s="1"/>
  <c r="T268" i="15"/>
  <c r="AC351" i="15"/>
  <c r="AD351" i="15" s="1"/>
  <c r="AB351" i="15"/>
  <c r="BA262" i="15"/>
  <c r="BB262" i="15" s="1"/>
  <c r="AZ262" i="15"/>
  <c r="AS179" i="15"/>
  <c r="AT179" i="15" s="1"/>
  <c r="AR179" i="15"/>
  <c r="AW75" i="15"/>
  <c r="AX75" i="15" s="1"/>
  <c r="AV75" i="15"/>
  <c r="AS338" i="15"/>
  <c r="AT338" i="15" s="1"/>
  <c r="AR338" i="15"/>
  <c r="AK255" i="15"/>
  <c r="AL255" i="15" s="1"/>
  <c r="AJ255" i="15"/>
  <c r="AC235" i="15"/>
  <c r="AD235" i="15" s="1"/>
  <c r="AB235" i="15"/>
  <c r="Y226" i="15"/>
  <c r="Z226" i="15" s="1"/>
  <c r="X226" i="15"/>
  <c r="Q127" i="15"/>
  <c r="R127" i="15" s="1"/>
  <c r="P127" i="15"/>
  <c r="AW50" i="15"/>
  <c r="AX50" i="15" s="1"/>
  <c r="AV50" i="15"/>
  <c r="AS297" i="15"/>
  <c r="AT297" i="15" s="1"/>
  <c r="AR297" i="15"/>
  <c r="L221" i="15"/>
  <c r="M221" i="15"/>
  <c r="N221" i="15" s="1"/>
  <c r="D224" i="15"/>
  <c r="E224" i="15"/>
  <c r="F224" i="15" s="1"/>
  <c r="D168" i="15"/>
  <c r="E168" i="15"/>
  <c r="F168" i="15" s="1"/>
  <c r="H145" i="15"/>
  <c r="I145" i="15"/>
  <c r="J145" i="15" s="1"/>
  <c r="D78" i="15"/>
  <c r="E78" i="15"/>
  <c r="F78" i="15" s="1"/>
  <c r="H106" i="15"/>
  <c r="I106" i="15"/>
  <c r="J106" i="15" s="1"/>
  <c r="L218" i="15"/>
  <c r="M218" i="15"/>
  <c r="N218" i="15" s="1"/>
  <c r="BA169" i="15"/>
  <c r="BB169" i="15" s="1"/>
  <c r="AZ169" i="15"/>
  <c r="AS78" i="15"/>
  <c r="AT78" i="15" s="1"/>
  <c r="AR78" i="15"/>
  <c r="AO349" i="15"/>
  <c r="AP349" i="15" s="1"/>
  <c r="AN349" i="15"/>
  <c r="AG249" i="15"/>
  <c r="AH249" i="15" s="1"/>
  <c r="AF249" i="15"/>
  <c r="Y158" i="15"/>
  <c r="Z158" i="15" s="1"/>
  <c r="X158" i="15"/>
  <c r="Q67" i="15"/>
  <c r="R67" i="15" s="1"/>
  <c r="P67" i="15"/>
  <c r="BA344" i="15"/>
  <c r="BB344" i="15" s="1"/>
  <c r="AZ344" i="15"/>
  <c r="AS317" i="15"/>
  <c r="AT317" i="15" s="1"/>
  <c r="AR317" i="15"/>
  <c r="H211" i="15"/>
  <c r="I211" i="15"/>
  <c r="J211" i="15" s="1"/>
  <c r="H23" i="15"/>
  <c r="I23" i="15"/>
  <c r="J23" i="15" s="1"/>
  <c r="D101" i="15"/>
  <c r="E101" i="15"/>
  <c r="F101" i="15" s="1"/>
  <c r="D156" i="15"/>
  <c r="E156" i="15"/>
  <c r="F156" i="15" s="1"/>
  <c r="AO327" i="15"/>
  <c r="AP327" i="15" s="1"/>
  <c r="AN327" i="15"/>
  <c r="AG243" i="15"/>
  <c r="AH243" i="15" s="1"/>
  <c r="AF243" i="15"/>
  <c r="Y160" i="15"/>
  <c r="Z160" i="15" s="1"/>
  <c r="X160" i="15"/>
  <c r="P69" i="15"/>
  <c r="Q69" i="15"/>
  <c r="R69" i="15" s="1"/>
  <c r="AZ330" i="15"/>
  <c r="BA330" i="15"/>
  <c r="BB330" i="15" s="1"/>
  <c r="AS247" i="15"/>
  <c r="AT247" i="15" s="1"/>
  <c r="AR247" i="15"/>
  <c r="AK156" i="15"/>
  <c r="AL156" i="15" s="1"/>
  <c r="AJ156" i="15"/>
  <c r="X311" i="15"/>
  <c r="Y311" i="15"/>
  <c r="Z311" i="15" s="1"/>
  <c r="P244" i="15"/>
  <c r="Q244" i="15"/>
  <c r="R244" i="15" s="1"/>
  <c r="AW215" i="15"/>
  <c r="AX215" i="15" s="1"/>
  <c r="AV215" i="15"/>
  <c r="AO124" i="15"/>
  <c r="AP124" i="15" s="1"/>
  <c r="AN124" i="15"/>
  <c r="L167" i="15"/>
  <c r="M167" i="15"/>
  <c r="N167" i="15" s="1"/>
  <c r="L283" i="15"/>
  <c r="M283" i="15"/>
  <c r="N283" i="15" s="1"/>
  <c r="D106" i="15"/>
  <c r="E106" i="15"/>
  <c r="F106" i="15" s="1"/>
  <c r="H158" i="15"/>
  <c r="I158" i="15"/>
  <c r="J158" i="15" s="1"/>
  <c r="D336" i="15"/>
  <c r="E336" i="15"/>
  <c r="F336" i="15" s="1"/>
  <c r="AK90" i="15"/>
  <c r="AL90" i="15" s="1"/>
  <c r="AJ90" i="15"/>
  <c r="L66" i="15"/>
  <c r="M66" i="15"/>
  <c r="N66" i="15" s="1"/>
  <c r="H205" i="15"/>
  <c r="I205" i="15"/>
  <c r="J205" i="15" s="1"/>
  <c r="L284" i="15"/>
  <c r="M284" i="15"/>
  <c r="N284" i="15" s="1"/>
  <c r="L320" i="15"/>
  <c r="M320" i="15"/>
  <c r="N320" i="15" s="1"/>
  <c r="H25" i="15"/>
  <c r="I25" i="15"/>
  <c r="J25" i="15" s="1"/>
  <c r="H126" i="15"/>
  <c r="I126" i="15"/>
  <c r="J126" i="15" s="1"/>
  <c r="L331" i="15"/>
  <c r="M331" i="15"/>
  <c r="N331" i="15" s="1"/>
  <c r="H36" i="15"/>
  <c r="I36" i="15"/>
  <c r="J36" i="15" s="1"/>
  <c r="AR278" i="15"/>
  <c r="AS278" i="15"/>
  <c r="AT278" i="15" s="1"/>
  <c r="H111" i="15"/>
  <c r="I111" i="15"/>
  <c r="J111" i="15" s="1"/>
  <c r="D127" i="15"/>
  <c r="E127" i="15"/>
  <c r="F127" i="15" s="1"/>
  <c r="H9" i="15"/>
  <c r="I9" i="15"/>
  <c r="J9" i="15" s="1"/>
  <c r="D35" i="14"/>
  <c r="AA6" i="15" s="1"/>
  <c r="AE6" i="15"/>
  <c r="AG6" i="15" s="1"/>
  <c r="AH6" i="15" s="1"/>
  <c r="S6" i="15"/>
  <c r="U6" i="15" s="1"/>
  <c r="V6" i="15" s="1"/>
  <c r="AR324" i="15"/>
  <c r="AS324" i="15"/>
  <c r="AT324" i="15" s="1"/>
  <c r="AR33" i="15"/>
  <c r="AS33" i="15"/>
  <c r="AT33" i="15" s="1"/>
  <c r="AW247" i="15"/>
  <c r="AX247" i="15" s="1"/>
  <c r="AV247" i="15"/>
  <c r="Q165" i="15"/>
  <c r="R165" i="15" s="1"/>
  <c r="P165" i="15"/>
  <c r="BA267" i="15"/>
  <c r="BB267" i="15" s="1"/>
  <c r="AZ267" i="15"/>
  <c r="U113" i="15"/>
  <c r="V113" i="15" s="1"/>
  <c r="T113" i="15"/>
  <c r="U269" i="15"/>
  <c r="V269" i="15" s="1"/>
  <c r="T269" i="15"/>
  <c r="X272" i="15"/>
  <c r="Y272" i="15"/>
  <c r="Z272" i="15" s="1"/>
  <c r="T129" i="15"/>
  <c r="U129" i="15"/>
  <c r="V129" i="15" s="1"/>
  <c r="AS308" i="15"/>
  <c r="AT308" i="15" s="1"/>
  <c r="AR308" i="15"/>
  <c r="AS239" i="15"/>
  <c r="AT239" i="15" s="1"/>
  <c r="AR239" i="15"/>
  <c r="Q61" i="15"/>
  <c r="R61" i="15" s="1"/>
  <c r="P61" i="15"/>
  <c r="AF235" i="15"/>
  <c r="AG235" i="15"/>
  <c r="AH235" i="15" s="1"/>
  <c r="AZ35" i="15"/>
  <c r="BA35" i="15"/>
  <c r="BB35" i="15" s="1"/>
  <c r="T48" i="15"/>
  <c r="U48" i="15"/>
  <c r="V48" i="15" s="1"/>
  <c r="AJ231" i="15"/>
  <c r="AK231" i="15"/>
  <c r="AL231" i="15" s="1"/>
  <c r="AZ333" i="15"/>
  <c r="BA333" i="15"/>
  <c r="BB333" i="15" s="1"/>
  <c r="Q88" i="15"/>
  <c r="R88" i="15" s="1"/>
  <c r="P88" i="15"/>
  <c r="AF254" i="15"/>
  <c r="AG254" i="15"/>
  <c r="AH254" i="15" s="1"/>
  <c r="AC294" i="15"/>
  <c r="AD294" i="15" s="1"/>
  <c r="AB294" i="15"/>
  <c r="AO187" i="15"/>
  <c r="AP187" i="15" s="1"/>
  <c r="AN187" i="15"/>
  <c r="T92" i="15"/>
  <c r="U92" i="15"/>
  <c r="V92" i="15" s="1"/>
  <c r="AK283" i="15"/>
  <c r="AL283" i="15" s="1"/>
  <c r="AJ283" i="15"/>
  <c r="AO76" i="15"/>
  <c r="AP76" i="15" s="1"/>
  <c r="AN76" i="15"/>
  <c r="Q260" i="15"/>
  <c r="R260" i="15" s="1"/>
  <c r="P260" i="15"/>
  <c r="AJ108" i="15"/>
  <c r="AK108" i="15"/>
  <c r="AL108" i="15" s="1"/>
  <c r="AW195" i="15"/>
  <c r="AX195" i="15" s="1"/>
  <c r="AV195" i="15"/>
  <c r="I135" i="15"/>
  <c r="J135" i="15" s="1"/>
  <c r="AG176" i="15"/>
  <c r="AH176" i="15" s="1"/>
  <c r="AW140" i="15"/>
  <c r="AX140" i="15" s="1"/>
  <c r="AB296" i="15"/>
  <c r="AZ200" i="15"/>
  <c r="AK88" i="15"/>
  <c r="AL88" i="15" s="1"/>
  <c r="AF342" i="15"/>
  <c r="Y259" i="15"/>
  <c r="Z259" i="15" s="1"/>
  <c r="AN33" i="15"/>
  <c r="AF317" i="15"/>
  <c r="AG173" i="15"/>
  <c r="AH173" i="15" s="1"/>
  <c r="AN136" i="15"/>
  <c r="AS271" i="15"/>
  <c r="AT271" i="15" s="1"/>
  <c r="AZ15" i="15"/>
  <c r="AZ110" i="15"/>
  <c r="AB179" i="15"/>
  <c r="AO223" i="15"/>
  <c r="AP223" i="15" s="1"/>
  <c r="AZ107" i="15"/>
  <c r="E191" i="15"/>
  <c r="F191" i="15" s="1"/>
  <c r="M228" i="15"/>
  <c r="N228" i="15" s="1"/>
  <c r="M124" i="15"/>
  <c r="N124" i="15" s="1"/>
  <c r="AR346" i="15"/>
  <c r="AF31" i="15"/>
  <c r="E185" i="15"/>
  <c r="F185" i="15" s="1"/>
  <c r="AO174" i="15"/>
  <c r="AP174" i="15" s="1"/>
  <c r="AC137" i="15"/>
  <c r="AD137" i="15" s="1"/>
  <c r="AF104" i="15"/>
  <c r="U272" i="15"/>
  <c r="V272" i="15" s="1"/>
  <c r="AS85" i="15"/>
  <c r="AT85" i="15" s="1"/>
  <c r="T348" i="15"/>
  <c r="X148" i="15"/>
  <c r="AW132" i="15"/>
  <c r="AX132" i="15" s="1"/>
  <c r="AN200" i="15"/>
  <c r="X312" i="15"/>
  <c r="U10" i="15"/>
  <c r="V10" i="15" s="1"/>
  <c r="I20" i="15"/>
  <c r="J20" i="15" s="1"/>
  <c r="AC69" i="15"/>
  <c r="AD69" i="15" s="1"/>
  <c r="AO208" i="15"/>
  <c r="AP208" i="15" s="1"/>
  <c r="AF41" i="15"/>
  <c r="AF343" i="15"/>
  <c r="Y204" i="15"/>
  <c r="Z204" i="15" s="1"/>
  <c r="P344" i="15"/>
  <c r="AW243" i="15"/>
  <c r="AX243" i="15" s="1"/>
  <c r="Y69" i="15"/>
  <c r="Z69" i="15" s="1"/>
  <c r="Q109" i="15"/>
  <c r="R109" i="15" s="1"/>
  <c r="AR287" i="15"/>
  <c r="U81" i="15"/>
  <c r="V81" i="15" s="1"/>
  <c r="M204" i="15"/>
  <c r="N204" i="15" s="1"/>
  <c r="AW156" i="15"/>
  <c r="AX156" i="15" s="1"/>
  <c r="AK332" i="15"/>
  <c r="AL332" i="15" s="1"/>
  <c r="Y181" i="15"/>
  <c r="Z181" i="15" s="1"/>
  <c r="AW124" i="15"/>
  <c r="AX124" i="15" s="1"/>
  <c r="AW347" i="15"/>
  <c r="AX347" i="15" s="1"/>
  <c r="Y153" i="15"/>
  <c r="Z153" i="15" s="1"/>
  <c r="U217" i="15"/>
  <c r="V217" i="15" s="1"/>
  <c r="AC82" i="15"/>
  <c r="AD82" i="15" s="1"/>
  <c r="AG42" i="15"/>
  <c r="AH42" i="15" s="1"/>
  <c r="AG209" i="15"/>
  <c r="AH209" i="15" s="1"/>
  <c r="BA304" i="15"/>
  <c r="BB304" i="15" s="1"/>
  <c r="AW53" i="15"/>
  <c r="AX53" i="15" s="1"/>
  <c r="AK262" i="15"/>
  <c r="AL262" i="15" s="1"/>
  <c r="Q350" i="15"/>
  <c r="R350" i="15" s="1"/>
  <c r="T164" i="15"/>
  <c r="U77" i="15"/>
  <c r="V77" i="15" s="1"/>
  <c r="BA278" i="15"/>
  <c r="BB278" i="15" s="1"/>
  <c r="AK104" i="15"/>
  <c r="AL104" i="15" s="1"/>
  <c r="AO231" i="15"/>
  <c r="AP231" i="15" s="1"/>
  <c r="BA23" i="15"/>
  <c r="BB23" i="15" s="1"/>
  <c r="Q296" i="15"/>
  <c r="R296" i="15" s="1"/>
  <c r="AW278" i="15"/>
  <c r="AX278" i="15" s="1"/>
  <c r="AO290" i="15"/>
  <c r="AP290" i="15" s="1"/>
  <c r="Q118" i="15"/>
  <c r="R118" i="15" s="1"/>
  <c r="U158" i="15"/>
  <c r="V158" i="15" s="1"/>
  <c r="AO18" i="15"/>
  <c r="AP18" i="15" s="1"/>
  <c r="AZ34" i="15"/>
  <c r="AB342" i="15"/>
  <c r="AO181" i="15"/>
  <c r="AP181" i="15" s="1"/>
  <c r="AC234" i="15"/>
  <c r="AD234" i="15" s="1"/>
  <c r="AC58" i="15"/>
  <c r="AD58" i="15" s="1"/>
  <c r="M12" i="15"/>
  <c r="N12" i="15" s="1"/>
  <c r="E178" i="15"/>
  <c r="F178" i="15" s="1"/>
  <c r="AZ24" i="15"/>
  <c r="P335" i="15"/>
  <c r="AF262" i="15"/>
  <c r="P237" i="15"/>
  <c r="AR37" i="15"/>
  <c r="Y145" i="15"/>
  <c r="Z145" i="15" s="1"/>
  <c r="AC105" i="15"/>
  <c r="AD105" i="15" s="1"/>
  <c r="AZ112" i="15"/>
  <c r="AF128" i="15"/>
  <c r="BA132" i="15"/>
  <c r="BB132" i="15" s="1"/>
  <c r="AF340" i="15"/>
  <c r="AW73" i="15"/>
  <c r="AX73" i="15" s="1"/>
  <c r="AF38" i="15"/>
  <c r="AV10" i="15"/>
  <c r="AF29" i="15"/>
  <c r="AB185" i="15"/>
  <c r="AN261" i="15"/>
  <c r="AZ320" i="15"/>
  <c r="U83" i="15"/>
  <c r="V83" i="15" s="1"/>
  <c r="AV325" i="15"/>
  <c r="AR173" i="15"/>
  <c r="X207" i="15"/>
  <c r="AS302" i="15"/>
  <c r="AT302" i="15" s="1"/>
  <c r="AW123" i="15"/>
  <c r="AX123" i="15" s="1"/>
  <c r="AB292" i="15"/>
  <c r="AJ293" i="15"/>
  <c r="T190" i="15"/>
  <c r="AV29" i="15"/>
  <c r="AZ275" i="15"/>
  <c r="AO69" i="15"/>
  <c r="AP69" i="15" s="1"/>
  <c r="AB224" i="15"/>
  <c r="AB213" i="15"/>
  <c r="AZ29" i="15"/>
  <c r="AS288" i="15"/>
  <c r="AT288" i="15" s="1"/>
  <c r="AZ207" i="15"/>
  <c r="AG351" i="15"/>
  <c r="AH351" i="15" s="1"/>
  <c r="AV92" i="15"/>
  <c r="AB236" i="15"/>
  <c r="M229" i="15"/>
  <c r="N229" i="15" s="1"/>
  <c r="M83" i="15"/>
  <c r="N83" i="15" s="1"/>
  <c r="AR98" i="15"/>
  <c r="X353" i="15"/>
  <c r="AJ277" i="15"/>
  <c r="AF142" i="15"/>
  <c r="AV83" i="15"/>
  <c r="BA290" i="15"/>
  <c r="BB290" i="15" s="1"/>
  <c r="AJ52" i="15"/>
  <c r="X318" i="15"/>
  <c r="AC302" i="15"/>
  <c r="AD302" i="15" s="1"/>
  <c r="AC283" i="15"/>
  <c r="AD283" i="15" s="1"/>
  <c r="AS8" i="15"/>
  <c r="AT8" i="15" s="1"/>
  <c r="AF149" i="15"/>
  <c r="AJ85" i="15"/>
  <c r="X237" i="15"/>
  <c r="AV256" i="15"/>
  <c r="AB272" i="15"/>
  <c r="I130" i="15"/>
  <c r="J130" i="15" s="1"/>
  <c r="AB78" i="15"/>
  <c r="AN138" i="15"/>
  <c r="P151" i="15"/>
  <c r="AB98" i="15"/>
  <c r="AV336" i="15"/>
  <c r="P43" i="15"/>
  <c r="AB118" i="15"/>
  <c r="U330" i="15"/>
  <c r="V330" i="15" s="1"/>
  <c r="AK263" i="15"/>
  <c r="AL263" i="15" s="1"/>
  <c r="AN131" i="15"/>
  <c r="AS99" i="15"/>
  <c r="AT99" i="15" s="1"/>
  <c r="X243" i="15"/>
  <c r="AZ172" i="15"/>
  <c r="AF252" i="15"/>
  <c r="X264" i="15"/>
  <c r="AO292" i="15"/>
  <c r="AP292" i="15" s="1"/>
  <c r="AN50" i="15"/>
  <c r="X29" i="15"/>
  <c r="AS89" i="15"/>
  <c r="AT89" i="15" s="1"/>
  <c r="Q346" i="15"/>
  <c r="R346" i="15" s="1"/>
  <c r="U80" i="15"/>
  <c r="V80" i="15" s="1"/>
  <c r="AW322" i="15"/>
  <c r="AX322" i="15" s="1"/>
  <c r="X120" i="15"/>
  <c r="P54" i="15"/>
  <c r="X276" i="15"/>
  <c r="AN65" i="15"/>
  <c r="AN56" i="15"/>
  <c r="AR186" i="15"/>
  <c r="T131" i="15"/>
  <c r="Q137" i="15"/>
  <c r="R137" i="15" s="1"/>
  <c r="AG35" i="15"/>
  <c r="AH35" i="15" s="1"/>
  <c r="AC40" i="15"/>
  <c r="AD40" i="15" s="1"/>
  <c r="AZ78" i="15"/>
  <c r="AS32" i="15"/>
  <c r="AT32" i="15" s="1"/>
  <c r="AW207" i="15"/>
  <c r="AX207" i="15" s="1"/>
  <c r="AO7" i="15"/>
  <c r="AP7" i="15" s="1"/>
  <c r="Y290" i="15"/>
  <c r="Z290" i="15" s="1"/>
  <c r="BA67" i="15"/>
  <c r="BB67" i="15" s="1"/>
  <c r="AF186" i="15"/>
  <c r="AJ327" i="15"/>
  <c r="U144" i="15"/>
  <c r="V144" i="15" s="1"/>
  <c r="I131" i="15"/>
  <c r="J131" i="15" s="1"/>
  <c r="E271" i="15"/>
  <c r="F271" i="15" s="1"/>
  <c r="E34" i="15"/>
  <c r="F34" i="15" s="1"/>
  <c r="I256" i="15"/>
  <c r="J256" i="15" s="1"/>
  <c r="M60" i="15"/>
  <c r="N60" i="15" s="1"/>
  <c r="I317" i="15"/>
  <c r="J317" i="15" s="1"/>
  <c r="E103" i="15"/>
  <c r="F103" i="15" s="1"/>
  <c r="I298" i="15"/>
  <c r="J298" i="15" s="1"/>
  <c r="M148" i="15"/>
  <c r="N148" i="15" s="1"/>
  <c r="M198" i="15"/>
  <c r="N198" i="15" s="1"/>
  <c r="M322" i="15"/>
  <c r="N322" i="15" s="1"/>
  <c r="I138" i="15"/>
  <c r="J138" i="15" s="1"/>
  <c r="I65" i="15"/>
  <c r="J65" i="15" s="1"/>
  <c r="M348" i="15"/>
  <c r="N348" i="15" s="1"/>
  <c r="M295" i="15"/>
  <c r="N295" i="15" s="1"/>
  <c r="M97" i="15"/>
  <c r="N97" i="15" s="1"/>
  <c r="E302" i="15"/>
  <c r="F302" i="15" s="1"/>
  <c r="M241" i="15"/>
  <c r="N241" i="15" s="1"/>
  <c r="E45" i="15"/>
  <c r="F45" i="15" s="1"/>
  <c r="I19" i="15"/>
  <c r="J19" i="15" s="1"/>
  <c r="I218" i="15"/>
  <c r="J218" i="15" s="1"/>
  <c r="M233" i="15"/>
  <c r="N233" i="15" s="1"/>
  <c r="E225" i="15"/>
  <c r="F225" i="15" s="1"/>
  <c r="M114" i="15"/>
  <c r="N114" i="15" s="1"/>
  <c r="I276" i="15"/>
  <c r="J276" i="15" s="1"/>
  <c r="E50" i="15"/>
  <c r="F50" i="15" s="1"/>
  <c r="M67" i="15"/>
  <c r="N67" i="15" s="1"/>
  <c r="I328" i="15"/>
  <c r="J328" i="15" s="1"/>
  <c r="I59" i="15"/>
  <c r="J59" i="15" s="1"/>
  <c r="E120" i="15"/>
  <c r="F120" i="15" s="1"/>
  <c r="M275" i="15"/>
  <c r="N275" i="15" s="1"/>
  <c r="E234" i="15"/>
  <c r="F234" i="15" s="1"/>
  <c r="I128" i="15"/>
  <c r="J128" i="15" s="1"/>
  <c r="AV343" i="15"/>
  <c r="I82" i="15"/>
  <c r="J82" i="15" s="1"/>
  <c r="E102" i="15"/>
  <c r="F102" i="15" s="1"/>
  <c r="I30" i="15"/>
  <c r="J30" i="15" s="1"/>
  <c r="I261" i="15"/>
  <c r="J261" i="15" s="1"/>
  <c r="E307" i="15"/>
  <c r="F307" i="15" s="1"/>
  <c r="E32" i="15"/>
  <c r="F32" i="15" s="1"/>
  <c r="E292" i="15"/>
  <c r="F292" i="15" s="1"/>
  <c r="M237" i="15"/>
  <c r="N237" i="15" s="1"/>
  <c r="I60" i="15"/>
  <c r="J60" i="15" s="1"/>
  <c r="AF275" i="15"/>
  <c r="T172" i="15"/>
  <c r="Y220" i="15"/>
  <c r="Z220" i="15" s="1"/>
  <c r="P177" i="15"/>
  <c r="Q300" i="15"/>
  <c r="R300" i="15" s="1"/>
  <c r="AG32" i="15"/>
  <c r="AH32" i="15" s="1"/>
  <c r="BA111" i="15"/>
  <c r="BB111" i="15" s="1"/>
  <c r="P251" i="15"/>
  <c r="AC262" i="15"/>
  <c r="AD262" i="15" s="1"/>
  <c r="AO15" i="15"/>
  <c r="AP15" i="15" s="1"/>
  <c r="AZ354" i="15"/>
  <c r="BA182" i="15"/>
  <c r="BB182" i="15" s="1"/>
  <c r="AW199" i="15"/>
  <c r="AX199" i="15" s="1"/>
  <c r="Y338" i="15"/>
  <c r="Z338" i="15" s="1"/>
  <c r="E56" i="15"/>
  <c r="F56" i="15" s="1"/>
  <c r="E262" i="15"/>
  <c r="F262" i="15" s="1"/>
  <c r="E201" i="15"/>
  <c r="F201" i="15" s="1"/>
  <c r="AK13" i="15"/>
  <c r="AL13" i="15" s="1"/>
  <c r="AB255" i="15"/>
  <c r="AB112" i="15"/>
  <c r="AJ278" i="15"/>
  <c r="AV222" i="15"/>
  <c r="P20" i="15"/>
  <c r="BA46" i="15"/>
  <c r="BB46" i="15" s="1"/>
  <c r="AK151" i="15"/>
  <c r="AL151" i="15" s="1"/>
  <c r="E275" i="15"/>
  <c r="F275" i="15" s="1"/>
  <c r="M213" i="15"/>
  <c r="N213" i="15" s="1"/>
  <c r="M76" i="15"/>
  <c r="N76" i="15" s="1"/>
  <c r="I61" i="15"/>
  <c r="J61" i="15" s="1"/>
  <c r="M129" i="15"/>
  <c r="N129" i="15" s="1"/>
  <c r="AV60" i="15"/>
  <c r="AG8" i="15"/>
  <c r="AH8" i="15" s="1"/>
  <c r="AF95" i="15"/>
  <c r="T13" i="15"/>
  <c r="AZ317" i="15"/>
  <c r="M182" i="15"/>
  <c r="N182" i="15" s="1"/>
  <c r="E334" i="15"/>
  <c r="F334" i="15" s="1"/>
  <c r="M159" i="15"/>
  <c r="N159" i="15" s="1"/>
  <c r="AN91" i="15"/>
  <c r="AV114" i="15"/>
  <c r="AN287" i="15"/>
  <c r="AO20" i="15"/>
  <c r="AP20" i="15" s="1"/>
  <c r="X307" i="15"/>
  <c r="AR72" i="15"/>
  <c r="AZ325" i="15"/>
  <c r="AG83" i="15"/>
  <c r="AH83" i="15" s="1"/>
  <c r="BA269" i="15"/>
  <c r="BB269" i="15" s="1"/>
  <c r="P267" i="15"/>
  <c r="AN116" i="15"/>
  <c r="AC136" i="15"/>
  <c r="AD136" i="15" s="1"/>
  <c r="AC16" i="15"/>
  <c r="AD16" i="15" s="1"/>
  <c r="X271" i="15"/>
  <c r="AJ227" i="15"/>
  <c r="AF326" i="15"/>
  <c r="AK40" i="15"/>
  <c r="AL40" i="15" s="1"/>
  <c r="AB95" i="15"/>
  <c r="E188" i="15"/>
  <c r="F188" i="15" s="1"/>
  <c r="E16" i="15"/>
  <c r="F16" i="15" s="1"/>
  <c r="M313" i="15"/>
  <c r="N313" i="15" s="1"/>
  <c r="E257" i="15"/>
  <c r="F257" i="15" s="1"/>
  <c r="I174" i="15"/>
  <c r="J174" i="15" s="1"/>
  <c r="E199" i="15"/>
  <c r="F199" i="15" s="1"/>
  <c r="I197" i="15"/>
  <c r="J197" i="15" s="1"/>
  <c r="E150" i="15"/>
  <c r="F150" i="15" s="1"/>
  <c r="AC140" i="15"/>
  <c r="AD140" i="15" s="1"/>
  <c r="T49" i="15"/>
  <c r="AB24" i="15"/>
  <c r="X279" i="15"/>
  <c r="X342" i="15"/>
  <c r="AN322" i="15"/>
  <c r="AJ119" i="15"/>
  <c r="P204" i="15"/>
  <c r="AJ72" i="15"/>
  <c r="AB347" i="15"/>
  <c r="AZ171" i="15"/>
  <c r="AZ154" i="15"/>
  <c r="E242" i="15"/>
  <c r="F242" i="15" s="1"/>
  <c r="X89" i="15"/>
  <c r="AV100" i="15"/>
  <c r="AN24" i="15"/>
  <c r="Q93" i="15"/>
  <c r="R93" i="15" s="1"/>
  <c r="AS163" i="15"/>
  <c r="AT163" i="15" s="1"/>
  <c r="AG84" i="15"/>
  <c r="AH84" i="15" s="1"/>
  <c r="T248" i="15"/>
  <c r="Q292" i="15"/>
  <c r="R292" i="15" s="1"/>
  <c r="AZ337" i="15"/>
  <c r="BA329" i="15"/>
  <c r="BB329" i="15" s="1"/>
  <c r="Q163" i="15"/>
  <c r="R163" i="15" s="1"/>
  <c r="I295" i="15"/>
  <c r="J295" i="15" s="1"/>
  <c r="I271" i="15"/>
  <c r="J271" i="15" s="1"/>
  <c r="I342" i="15"/>
  <c r="J342" i="15" s="1"/>
  <c r="M267" i="15"/>
  <c r="N267" i="15" s="1"/>
  <c r="I343" i="15"/>
  <c r="J343" i="15" s="1"/>
  <c r="I190" i="15"/>
  <c r="J190" i="15" s="1"/>
  <c r="E112" i="15"/>
  <c r="F112" i="15" s="1"/>
  <c r="I149" i="15"/>
  <c r="J149" i="15" s="1"/>
  <c r="E274" i="15"/>
  <c r="F274" i="15" s="1"/>
  <c r="I52" i="15"/>
  <c r="J52" i="15" s="1"/>
  <c r="AN268" i="15"/>
  <c r="AG279" i="15"/>
  <c r="AH279" i="15" s="1"/>
  <c r="M184" i="15"/>
  <c r="N184" i="15" s="1"/>
  <c r="AS305" i="15"/>
  <c r="AT305" i="15" s="1"/>
  <c r="X170" i="15"/>
  <c r="AJ162" i="15"/>
  <c r="I292" i="15"/>
  <c r="J292" i="15" s="1"/>
  <c r="E148" i="15"/>
  <c r="F148" i="15" s="1"/>
  <c r="M22" i="15"/>
  <c r="N22" i="15" s="1"/>
  <c r="E237" i="15"/>
  <c r="F237" i="15" s="1"/>
  <c r="U350" i="15"/>
  <c r="V350" i="15" s="1"/>
  <c r="AZ257" i="15"/>
  <c r="AZ216" i="15"/>
  <c r="P304" i="15"/>
  <c r="I107" i="15"/>
  <c r="J107" i="15" s="1"/>
  <c r="AF139" i="15"/>
  <c r="Q29" i="15"/>
  <c r="R29" i="15" s="1"/>
  <c r="P140" i="15"/>
  <c r="AB55" i="15"/>
  <c r="Q227" i="15"/>
  <c r="R227" i="15" s="1"/>
  <c r="T184" i="15"/>
  <c r="AS21" i="15"/>
  <c r="AT21" i="15" s="1"/>
  <c r="AN324" i="15"/>
  <c r="AV204" i="15"/>
  <c r="AW158" i="15"/>
  <c r="AX158" i="15" s="1"/>
  <c r="AK8" i="15"/>
  <c r="AL8" i="15" s="1"/>
  <c r="Q154" i="15"/>
  <c r="R154" i="15" s="1"/>
  <c r="BA323" i="15"/>
  <c r="BB323" i="15" s="1"/>
  <c r="U94" i="15"/>
  <c r="V94" i="15" s="1"/>
  <c r="AN276" i="15"/>
  <c r="AK70" i="15"/>
  <c r="AL70" i="15" s="1"/>
  <c r="AR328" i="15"/>
  <c r="U333" i="15"/>
  <c r="V333" i="15" s="1"/>
  <c r="BA118" i="15"/>
  <c r="BB118" i="15" s="1"/>
  <c r="AO96" i="15"/>
  <c r="AP96" i="15" s="1"/>
  <c r="AJ305" i="15"/>
  <c r="BA92" i="15"/>
  <c r="BB92" i="15" s="1"/>
  <c r="AO312" i="15"/>
  <c r="AP312" i="15" s="1"/>
  <c r="E326" i="15"/>
  <c r="F326" i="15" s="1"/>
  <c r="M153" i="15"/>
  <c r="N153" i="15" s="1"/>
  <c r="M181" i="15"/>
  <c r="N181" i="15" s="1"/>
  <c r="M308" i="15"/>
  <c r="N308" i="15" s="1"/>
  <c r="AR217" i="15"/>
  <c r="AN282" i="15"/>
  <c r="AW90" i="15"/>
  <c r="AX90" i="15" s="1"/>
  <c r="AR326" i="15"/>
  <c r="I41" i="15"/>
  <c r="J41" i="15" s="1"/>
  <c r="M245" i="15"/>
  <c r="N245" i="15" s="1"/>
  <c r="T306" i="15"/>
  <c r="AJ254" i="15"/>
  <c r="AR39" i="15"/>
  <c r="I68" i="15"/>
  <c r="J68" i="15" s="1"/>
  <c r="I165" i="15"/>
  <c r="J165" i="15" s="1"/>
  <c r="E251" i="15"/>
  <c r="F251" i="15" s="1"/>
  <c r="U187" i="15"/>
  <c r="V187" i="15" s="1"/>
  <c r="AS19" i="15"/>
  <c r="AT19" i="15" s="1"/>
  <c r="P167" i="15"/>
  <c r="BA58" i="15"/>
  <c r="BB58" i="15" s="1"/>
  <c r="X231" i="15"/>
  <c r="AK251" i="15"/>
  <c r="AL251" i="15" s="1"/>
  <c r="E218" i="15"/>
  <c r="F218" i="15" s="1"/>
  <c r="E195" i="15"/>
  <c r="F195" i="15" s="1"/>
  <c r="AO110" i="15"/>
  <c r="AP110" i="15" s="1"/>
  <c r="AB103" i="15"/>
  <c r="P339" i="15"/>
  <c r="AZ197" i="15"/>
  <c r="AR337" i="15"/>
  <c r="AF182" i="15"/>
  <c r="Q164" i="15"/>
  <c r="R164" i="15" s="1"/>
  <c r="AB143" i="15"/>
  <c r="I228" i="15"/>
  <c r="J228" i="15" s="1"/>
  <c r="M74" i="15"/>
  <c r="N74" i="15" s="1"/>
  <c r="E53" i="15"/>
  <c r="F53" i="15" s="1"/>
  <c r="I42" i="15"/>
  <c r="J42" i="15" s="1"/>
  <c r="AF281" i="15"/>
  <c r="Y100" i="15"/>
  <c r="Z100" i="15" s="1"/>
  <c r="AV59" i="15"/>
  <c r="U115" i="15"/>
  <c r="V115" i="15" s="1"/>
  <c r="AS62" i="15"/>
  <c r="AT62" i="15" s="1"/>
  <c r="AR46" i="15"/>
  <c r="Y293" i="15"/>
  <c r="Z293" i="15" s="1"/>
  <c r="AC27" i="15"/>
  <c r="AD27" i="15" s="1"/>
  <c r="AV82" i="15"/>
  <c r="AJ246" i="15"/>
  <c r="T32" i="15"/>
  <c r="AR31" i="15"/>
  <c r="AK199" i="15"/>
  <c r="AL199" i="15" s="1"/>
  <c r="AF319" i="15"/>
  <c r="X21" i="15"/>
  <c r="AC339" i="15"/>
  <c r="AD339" i="15" s="1"/>
  <c r="AV233" i="15"/>
  <c r="AG74" i="15"/>
  <c r="AH74" i="15" s="1"/>
  <c r="AG120" i="15"/>
  <c r="AH120" i="15" s="1"/>
  <c r="I268" i="15"/>
  <c r="J268" i="15" s="1"/>
  <c r="E161" i="15"/>
  <c r="F161" i="15" s="1"/>
  <c r="AC51" i="15"/>
  <c r="AD51" i="15" s="1"/>
  <c r="X306" i="15"/>
  <c r="AS298" i="15"/>
  <c r="AT298" i="15" s="1"/>
  <c r="BA345" i="15"/>
  <c r="BB345" i="15" s="1"/>
  <c r="AZ163" i="15"/>
  <c r="AB176" i="15"/>
  <c r="AC314" i="15"/>
  <c r="AD314" i="15" s="1"/>
  <c r="T119" i="15"/>
  <c r="AN107" i="15"/>
  <c r="U311" i="15"/>
  <c r="V311" i="15" s="1"/>
  <c r="AW298" i="15"/>
  <c r="AX298" i="15" s="1"/>
  <c r="AB348" i="15"/>
  <c r="AZ30" i="15"/>
  <c r="AK51" i="15"/>
  <c r="AL51" i="15" s="1"/>
  <c r="AN253" i="15"/>
  <c r="Q210" i="15"/>
  <c r="R210" i="15" s="1"/>
  <c r="AW189" i="15"/>
  <c r="AX189" i="15" s="1"/>
  <c r="AR35" i="15"/>
  <c r="AW268" i="15"/>
  <c r="AX268" i="15" s="1"/>
  <c r="BA308" i="15"/>
  <c r="BB308" i="15" s="1"/>
  <c r="X297" i="15"/>
  <c r="AJ349" i="15"/>
  <c r="AR333" i="15"/>
  <c r="M136" i="15"/>
  <c r="N136" i="15" s="1"/>
  <c r="E149" i="15"/>
  <c r="F149" i="15" s="1"/>
  <c r="E315" i="15"/>
  <c r="F315" i="15" s="1"/>
  <c r="E27" i="15"/>
  <c r="F27" i="15" s="1"/>
  <c r="M125" i="15"/>
  <c r="N125" i="15" s="1"/>
  <c r="M321" i="15"/>
  <c r="N321" i="15" s="1"/>
  <c r="E295" i="15"/>
  <c r="F295" i="15" s="1"/>
  <c r="E226" i="15"/>
  <c r="F226" i="15" s="1"/>
  <c r="I164" i="15"/>
  <c r="J164" i="15" s="1"/>
  <c r="E71" i="15"/>
  <c r="F71" i="15" s="1"/>
  <c r="I83" i="15"/>
  <c r="J83" i="15" s="1"/>
  <c r="E285" i="15"/>
  <c r="F285" i="15" s="1"/>
  <c r="E215" i="15"/>
  <c r="F215" i="15" s="1"/>
  <c r="I278" i="15"/>
  <c r="J278" i="15" s="1"/>
  <c r="AB174" i="15"/>
  <c r="AZ41" i="15"/>
  <c r="AN221" i="15"/>
  <c r="AZ16" i="15"/>
  <c r="U260" i="15"/>
  <c r="V260" i="15" s="1"/>
  <c r="AZ348" i="15"/>
  <c r="T210" i="15"/>
  <c r="E133" i="15"/>
  <c r="F133" i="15" s="1"/>
  <c r="E33" i="15"/>
  <c r="F33" i="15" s="1"/>
  <c r="E80" i="15"/>
  <c r="F80" i="15" s="1"/>
  <c r="E333" i="15"/>
  <c r="F333" i="15" s="1"/>
  <c r="E299" i="15"/>
  <c r="F299" i="15" s="1"/>
  <c r="E72" i="15"/>
  <c r="F72" i="15" s="1"/>
  <c r="M88" i="15"/>
  <c r="N88" i="15" s="1"/>
  <c r="E104" i="15"/>
  <c r="F104" i="15" s="1"/>
  <c r="M238" i="15"/>
  <c r="N238" i="15" s="1"/>
  <c r="E239" i="15"/>
  <c r="F239" i="15" s="1"/>
  <c r="E59" i="15"/>
  <c r="F59" i="15" s="1"/>
  <c r="M152" i="15"/>
  <c r="N152" i="15" s="1"/>
  <c r="I225" i="15"/>
  <c r="J225" i="15" s="1"/>
  <c r="AN270" i="15"/>
  <c r="AG178" i="15"/>
  <c r="AH178" i="15" s="1"/>
  <c r="Y115" i="15"/>
  <c r="Z115" i="15" s="1"/>
  <c r="P32" i="15"/>
  <c r="AG96" i="15"/>
  <c r="AH96" i="15" s="1"/>
  <c r="AO122" i="15"/>
  <c r="AP122" i="15" s="1"/>
  <c r="M249" i="15"/>
  <c r="N249" i="15" s="1"/>
  <c r="I326" i="15"/>
  <c r="J326" i="15" s="1"/>
  <c r="AG273" i="15"/>
  <c r="AH273" i="15" s="1"/>
  <c r="AC250" i="15"/>
  <c r="AD250" i="15" s="1"/>
  <c r="E222" i="15"/>
  <c r="F222" i="15" s="1"/>
  <c r="M164" i="15"/>
  <c r="N164" i="15" s="1"/>
  <c r="M341" i="15"/>
  <c r="N341" i="15" s="1"/>
  <c r="AJ301" i="15"/>
  <c r="I188" i="15"/>
  <c r="J188" i="15" s="1"/>
  <c r="I222" i="15"/>
  <c r="J222" i="15" s="1"/>
  <c r="M116" i="15"/>
  <c r="N116" i="15" s="1"/>
  <c r="E316" i="15"/>
  <c r="F316" i="15" s="1"/>
  <c r="M68" i="15"/>
  <c r="N68" i="15" s="1"/>
  <c r="E174" i="15"/>
  <c r="F174" i="15" s="1"/>
  <c r="E236" i="15"/>
  <c r="F236" i="15" s="1"/>
  <c r="AB346" i="15"/>
  <c r="U134" i="15"/>
  <c r="V134" i="15" s="1"/>
  <c r="Y30" i="15"/>
  <c r="Z30" i="15" s="1"/>
  <c r="AR189" i="15"/>
  <c r="AW271" i="15"/>
  <c r="AX271" i="15" s="1"/>
  <c r="AC343" i="15"/>
  <c r="AD343" i="15" s="1"/>
  <c r="AR100" i="15"/>
  <c r="U204" i="15"/>
  <c r="V204" i="15" s="1"/>
  <c r="P51" i="15"/>
  <c r="AN198" i="15"/>
  <c r="P91" i="15"/>
  <c r="AW117" i="15"/>
  <c r="AX117" i="15" s="1"/>
  <c r="T151" i="15"/>
  <c r="AF22" i="15"/>
  <c r="U161" i="15"/>
  <c r="V161" i="15" s="1"/>
  <c r="E111" i="15"/>
  <c r="F111" i="15" s="1"/>
  <c r="E89" i="15"/>
  <c r="F89" i="15" s="1"/>
  <c r="E319" i="15"/>
  <c r="F319" i="15" s="1"/>
  <c r="AF36" i="15"/>
  <c r="AJ222" i="15"/>
  <c r="P310" i="15"/>
  <c r="E134" i="15"/>
  <c r="F134" i="15" s="1"/>
  <c r="M94" i="15"/>
  <c r="N94" i="15" s="1"/>
  <c r="M297" i="15"/>
  <c r="N297" i="15" s="1"/>
  <c r="I334" i="15"/>
  <c r="J334" i="15" s="1"/>
  <c r="E329" i="15"/>
  <c r="F329" i="15" s="1"/>
  <c r="E139" i="15"/>
  <c r="F139" i="15" s="1"/>
  <c r="M303" i="15"/>
  <c r="N303" i="15" s="1"/>
  <c r="I24" i="15"/>
  <c r="J24" i="15" s="1"/>
  <c r="I226" i="15"/>
  <c r="J226" i="15" s="1"/>
  <c r="M274" i="15"/>
  <c r="N274" i="15" s="1"/>
  <c r="E105" i="15"/>
  <c r="F105" i="15" s="1"/>
  <c r="M127" i="15"/>
  <c r="N127" i="15" s="1"/>
  <c r="I154" i="15"/>
  <c r="J154" i="15" s="1"/>
  <c r="M287" i="15"/>
  <c r="N287" i="15" s="1"/>
  <c r="E293" i="15"/>
  <c r="F293" i="15" s="1"/>
  <c r="I354" i="15"/>
  <c r="J354" i="15" s="1"/>
  <c r="M318" i="15"/>
  <c r="N318" i="15" s="1"/>
  <c r="M154" i="15"/>
  <c r="N154" i="15" s="1"/>
  <c r="E300" i="15"/>
  <c r="F300" i="15" s="1"/>
  <c r="M91" i="15"/>
  <c r="N91" i="15" s="1"/>
  <c r="M168" i="15"/>
  <c r="N168" i="15" s="1"/>
  <c r="E28" i="15"/>
  <c r="F28" i="15" s="1"/>
  <c r="E346" i="15"/>
  <c r="F346" i="15" s="1"/>
  <c r="I264" i="15"/>
  <c r="J264" i="15" s="1"/>
  <c r="I339" i="15"/>
  <c r="J339" i="15" s="1"/>
  <c r="E17" i="15"/>
  <c r="F17" i="15" s="1"/>
  <c r="U346" i="15"/>
  <c r="V346" i="15" s="1"/>
  <c r="AZ301" i="15"/>
  <c r="AV296" i="15"/>
  <c r="AR248" i="15"/>
  <c r="AR277" i="15"/>
  <c r="AJ178" i="15"/>
  <c r="AR82" i="15"/>
  <c r="M257" i="15"/>
  <c r="N257" i="15" s="1"/>
  <c r="M53" i="15"/>
  <c r="N53" i="15" s="1"/>
  <c r="E280" i="15"/>
  <c r="F280" i="15" s="1"/>
  <c r="M352" i="15"/>
  <c r="N352" i="15" s="1"/>
  <c r="M169" i="15"/>
  <c r="N169" i="15" s="1"/>
  <c r="M279" i="15"/>
  <c r="N279" i="15" s="1"/>
  <c r="M310" i="15"/>
  <c r="N310" i="15" s="1"/>
  <c r="I186" i="15"/>
  <c r="J186" i="15" s="1"/>
  <c r="I89" i="15"/>
  <c r="J89" i="15" s="1"/>
  <c r="I112" i="15"/>
  <c r="J112" i="15" s="1"/>
  <c r="M150" i="15"/>
  <c r="N150" i="15" s="1"/>
  <c r="M340" i="15"/>
  <c r="N340" i="15" s="1"/>
  <c r="M176" i="15"/>
  <c r="N176" i="15" s="1"/>
  <c r="M247" i="15"/>
  <c r="N247" i="15" s="1"/>
  <c r="E272" i="15"/>
  <c r="F272" i="15" s="1"/>
  <c r="AF121" i="15"/>
  <c r="T285" i="15"/>
  <c r="AB124" i="15"/>
  <c r="T264" i="15"/>
  <c r="X137" i="15"/>
  <c r="I114" i="15"/>
  <c r="J114" i="15" s="1"/>
  <c r="AB209" i="15"/>
  <c r="AN180" i="15"/>
  <c r="AK65" i="15"/>
  <c r="AL65" i="15" s="1"/>
  <c r="E125" i="15"/>
  <c r="F125" i="15" s="1"/>
  <c r="I142" i="15"/>
  <c r="J142" i="15" s="1"/>
  <c r="I11" i="15"/>
  <c r="J11" i="15" s="1"/>
  <c r="I238" i="15"/>
  <c r="J238" i="15" s="1"/>
  <c r="M291" i="15"/>
  <c r="N291" i="15" s="1"/>
  <c r="E37" i="15"/>
  <c r="F37" i="15" s="1"/>
  <c r="Y180" i="15"/>
  <c r="Z180" i="15" s="1"/>
  <c r="AJ135" i="15"/>
  <c r="AK232" i="15"/>
  <c r="AL232" i="15" s="1"/>
  <c r="AO95" i="15"/>
  <c r="AP95" i="15" s="1"/>
  <c r="AO192" i="15"/>
  <c r="AP192" i="15" s="1"/>
  <c r="AF180" i="15"/>
  <c r="AS15" i="15"/>
  <c r="AT15" i="15" s="1"/>
  <c r="AR104" i="15"/>
  <c r="AW8" i="15"/>
  <c r="AX8" i="15" s="1"/>
  <c r="AR215" i="15"/>
  <c r="AJ124" i="15"/>
  <c r="AS349" i="15"/>
  <c r="AT349" i="15" s="1"/>
  <c r="AO92" i="15"/>
  <c r="AP92" i="15" s="1"/>
  <c r="AO331" i="15"/>
  <c r="AP331" i="15" s="1"/>
  <c r="AF295" i="15"/>
  <c r="AW234" i="15"/>
  <c r="AX234" i="15" s="1"/>
  <c r="AV295" i="15"/>
  <c r="AO204" i="15"/>
  <c r="AP204" i="15" s="1"/>
  <c r="AN315" i="15"/>
  <c r="P189" i="15"/>
  <c r="P186" i="15"/>
  <c r="AJ157" i="15"/>
  <c r="U148" i="15"/>
  <c r="V148" i="15" s="1"/>
  <c r="AW293" i="15"/>
  <c r="AX293" i="15" s="1"/>
  <c r="AG110" i="15"/>
  <c r="AH110" i="15" s="1"/>
  <c r="AO305" i="15"/>
  <c r="AP305" i="15" s="1"/>
  <c r="AK56" i="15"/>
  <c r="AL56" i="15" s="1"/>
  <c r="AG310" i="15"/>
  <c r="AH310" i="15" s="1"/>
  <c r="X16" i="15"/>
  <c r="U271" i="15"/>
  <c r="V271" i="15" s="1"/>
  <c r="AZ11" i="15"/>
  <c r="AR246" i="15"/>
  <c r="AK171" i="15"/>
  <c r="AL171" i="15" s="1"/>
  <c r="AB63" i="15"/>
  <c r="Y326" i="15"/>
  <c r="Z326" i="15" s="1"/>
  <c r="AV103" i="15"/>
  <c r="AO12" i="15"/>
  <c r="AP12" i="15" s="1"/>
  <c r="AK219" i="15"/>
  <c r="AL219" i="15" s="1"/>
  <c r="P303" i="15"/>
  <c r="AN191" i="15"/>
  <c r="T135" i="15"/>
  <c r="M311" i="15"/>
  <c r="N311" i="15" s="1"/>
  <c r="M20" i="15"/>
  <c r="N20" i="15" s="1"/>
  <c r="M80" i="15"/>
  <c r="N80" i="15" s="1"/>
  <c r="M121" i="15"/>
  <c r="N121" i="15" s="1"/>
  <c r="AF11" i="15"/>
  <c r="AR174" i="15"/>
  <c r="AF134" i="15"/>
  <c r="T257" i="15"/>
  <c r="AZ328" i="15"/>
  <c r="AK138" i="15"/>
  <c r="AL138" i="15" s="1"/>
  <c r="AO321" i="15"/>
  <c r="AP321" i="15" s="1"/>
  <c r="AZ352" i="15"/>
  <c r="T51" i="15"/>
  <c r="AO108" i="15"/>
  <c r="AP108" i="15" s="1"/>
  <c r="T152" i="15"/>
  <c r="Y315" i="15"/>
  <c r="Z315" i="15" s="1"/>
  <c r="AS71" i="15"/>
  <c r="AT71" i="15" s="1"/>
  <c r="AG199" i="15"/>
  <c r="AH199" i="15" s="1"/>
  <c r="AF199" i="15"/>
  <c r="AC257" i="15"/>
  <c r="AD257" i="15" s="1"/>
  <c r="AB257" i="15"/>
  <c r="AO30" i="15"/>
  <c r="AP30" i="15" s="1"/>
  <c r="AN30" i="15"/>
  <c r="AJ54" i="15"/>
  <c r="AK54" i="15"/>
  <c r="AL54" i="15" s="1"/>
  <c r="AS137" i="15"/>
  <c r="AT137" i="15" s="1"/>
  <c r="AR137" i="15"/>
  <c r="Q31" i="15"/>
  <c r="R31" i="15" s="1"/>
  <c r="P31" i="15"/>
  <c r="X130" i="15"/>
  <c r="Y130" i="15"/>
  <c r="Z130" i="15" s="1"/>
  <c r="Y166" i="15"/>
  <c r="Z166" i="15" s="1"/>
  <c r="X166" i="15"/>
  <c r="AN293" i="15"/>
  <c r="AO293" i="15"/>
  <c r="AP293" i="15" s="1"/>
  <c r="AN238" i="15"/>
  <c r="AO238" i="15"/>
  <c r="AP238" i="15" s="1"/>
  <c r="AW329" i="15"/>
  <c r="AX329" i="15" s="1"/>
  <c r="AV329" i="15"/>
  <c r="AZ66" i="15"/>
  <c r="BA66" i="15"/>
  <c r="BB66" i="15" s="1"/>
  <c r="AJ326" i="15"/>
  <c r="AK326" i="15"/>
  <c r="AL326" i="15" s="1"/>
  <c r="AV34" i="15"/>
  <c r="AW34" i="15"/>
  <c r="AX34" i="15" s="1"/>
  <c r="X146" i="15"/>
  <c r="Y146" i="15"/>
  <c r="Z146" i="15" s="1"/>
  <c r="AB261" i="15"/>
  <c r="AC261" i="15"/>
  <c r="AD261" i="15" s="1"/>
  <c r="X285" i="15"/>
  <c r="Y285" i="15"/>
  <c r="Z285" i="15" s="1"/>
  <c r="AV22" i="15"/>
  <c r="AW22" i="15"/>
  <c r="AX22" i="15" s="1"/>
  <c r="AS166" i="15"/>
  <c r="AT166" i="15" s="1"/>
  <c r="AR166" i="15"/>
  <c r="Y71" i="15"/>
  <c r="Z71" i="15" s="1"/>
  <c r="X71" i="15"/>
  <c r="AF106" i="15"/>
  <c r="AG106" i="15"/>
  <c r="AH106" i="15" s="1"/>
  <c r="AB146" i="15"/>
  <c r="AC146" i="15"/>
  <c r="AD146" i="15" s="1"/>
  <c r="U85" i="15"/>
  <c r="V85" i="15" s="1"/>
  <c r="T85" i="15"/>
  <c r="BA175" i="15"/>
  <c r="BB175" i="15" s="1"/>
  <c r="AZ175" i="15"/>
  <c r="AS307" i="15"/>
  <c r="AT307" i="15" s="1"/>
  <c r="AR307" i="15"/>
  <c r="AK216" i="15"/>
  <c r="AL216" i="15" s="1"/>
  <c r="AJ216" i="15"/>
  <c r="U33" i="15"/>
  <c r="V33" i="15" s="1"/>
  <c r="T33" i="15"/>
  <c r="AW203" i="15"/>
  <c r="AX203" i="15" s="1"/>
  <c r="AV203" i="15"/>
  <c r="AV205" i="15"/>
  <c r="AW205" i="15"/>
  <c r="AX205" i="15" s="1"/>
  <c r="AB285" i="15"/>
  <c r="AC285" i="15"/>
  <c r="AD285" i="15" s="1"/>
  <c r="BA101" i="15"/>
  <c r="BB101" i="15" s="1"/>
  <c r="AZ101" i="15"/>
  <c r="AO281" i="15"/>
  <c r="AP281" i="15" s="1"/>
  <c r="AN281" i="15"/>
  <c r="P135" i="15"/>
  <c r="Q135" i="15"/>
  <c r="R135" i="15" s="1"/>
  <c r="AN145" i="15"/>
  <c r="AO145" i="15"/>
  <c r="AP145" i="15" s="1"/>
  <c r="Y309" i="15"/>
  <c r="Z309" i="15" s="1"/>
  <c r="X309" i="15"/>
  <c r="AB62" i="15"/>
  <c r="AC62" i="15"/>
  <c r="AD62" i="15" s="1"/>
  <c r="AS237" i="15"/>
  <c r="AT237" i="15" s="1"/>
  <c r="AR237" i="15"/>
  <c r="AF105" i="15"/>
  <c r="AG105" i="15"/>
  <c r="AH105" i="15" s="1"/>
  <c r="T54" i="15"/>
  <c r="U54" i="15"/>
  <c r="V54" i="15" s="1"/>
  <c r="BA347" i="15"/>
  <c r="BB347" i="15" s="1"/>
  <c r="AZ347" i="15"/>
  <c r="P78" i="15"/>
  <c r="Q78" i="15"/>
  <c r="R78" i="15" s="1"/>
  <c r="X105" i="15"/>
  <c r="Y105" i="15"/>
  <c r="Z105" i="15" s="1"/>
  <c r="AO272" i="15"/>
  <c r="AP272" i="15" s="1"/>
  <c r="AN272" i="15"/>
  <c r="AG93" i="15"/>
  <c r="AH93" i="15" s="1"/>
  <c r="AF93" i="15"/>
  <c r="AN177" i="15"/>
  <c r="AO177" i="15"/>
  <c r="AP177" i="15" s="1"/>
  <c r="AK337" i="15"/>
  <c r="AL337" i="15" s="1"/>
  <c r="AJ337" i="15"/>
  <c r="Y269" i="15"/>
  <c r="Z269" i="15" s="1"/>
  <c r="X269" i="15"/>
  <c r="AF304" i="15"/>
  <c r="AG304" i="15"/>
  <c r="AH304" i="15" s="1"/>
  <c r="AK34" i="15"/>
  <c r="AL34" i="15" s="1"/>
  <c r="AJ34" i="15"/>
  <c r="AR133" i="15"/>
  <c r="AS133" i="15"/>
  <c r="AT133" i="15" s="1"/>
  <c r="AZ224" i="15"/>
  <c r="BA224" i="15"/>
  <c r="BB224" i="15" s="1"/>
  <c r="U293" i="15"/>
  <c r="V293" i="15" s="1"/>
  <c r="T293" i="15"/>
  <c r="Y38" i="15"/>
  <c r="Z38" i="15" s="1"/>
  <c r="X38" i="15"/>
  <c r="AG129" i="15"/>
  <c r="AH129" i="15" s="1"/>
  <c r="AF129" i="15"/>
  <c r="AO165" i="15"/>
  <c r="AP165" i="15" s="1"/>
  <c r="AN165" i="15"/>
  <c r="AN21" i="15"/>
  <c r="AO21" i="15"/>
  <c r="AP21" i="15" s="1"/>
  <c r="AW96" i="15"/>
  <c r="AX96" i="15" s="1"/>
  <c r="AV96" i="15"/>
  <c r="Y280" i="15"/>
  <c r="Z280" i="15" s="1"/>
  <c r="X280" i="15"/>
  <c r="AC9" i="15"/>
  <c r="AD9" i="15" s="1"/>
  <c r="AB9" i="15"/>
  <c r="AK37" i="15"/>
  <c r="AL37" i="15" s="1"/>
  <c r="AJ37" i="15"/>
  <c r="BA40" i="15"/>
  <c r="BB40" i="15" s="1"/>
  <c r="AZ40" i="15"/>
  <c r="U109" i="15"/>
  <c r="V109" i="15" s="1"/>
  <c r="T109" i="15"/>
  <c r="AS263" i="15"/>
  <c r="AT263" i="15" s="1"/>
  <c r="AR263" i="15"/>
  <c r="AZ346" i="15"/>
  <c r="BA346" i="15"/>
  <c r="BB346" i="15" s="1"/>
  <c r="Q85" i="15"/>
  <c r="R85" i="15" s="1"/>
  <c r="P85" i="15"/>
  <c r="Y176" i="15"/>
  <c r="Z176" i="15" s="1"/>
  <c r="X176" i="15"/>
  <c r="AF259" i="15"/>
  <c r="AG259" i="15"/>
  <c r="AH259" i="15" s="1"/>
  <c r="AO343" i="15"/>
  <c r="AP343" i="15" s="1"/>
  <c r="AN343" i="15"/>
  <c r="AS24" i="15"/>
  <c r="AT24" i="15" s="1"/>
  <c r="AR24" i="15"/>
  <c r="BA123" i="15"/>
  <c r="BB123" i="15" s="1"/>
  <c r="AZ123" i="15"/>
  <c r="T283" i="15"/>
  <c r="U283" i="15"/>
  <c r="V283" i="15" s="1"/>
  <c r="AF111" i="15"/>
  <c r="AG111" i="15"/>
  <c r="AH111" i="15" s="1"/>
  <c r="AV302" i="15"/>
  <c r="AW302" i="15"/>
  <c r="AX302" i="15" s="1"/>
  <c r="U52" i="15"/>
  <c r="V52" i="15" s="1"/>
  <c r="T52" i="15"/>
  <c r="AN222" i="15"/>
  <c r="AO222" i="15"/>
  <c r="AP222" i="15" s="1"/>
  <c r="BA50" i="15"/>
  <c r="BB50" i="15" s="1"/>
  <c r="AZ50" i="15"/>
  <c r="AC67" i="15"/>
  <c r="AD67" i="15" s="1"/>
  <c r="AB67" i="15"/>
  <c r="AS234" i="15"/>
  <c r="AT234" i="15" s="1"/>
  <c r="AR234" i="15"/>
  <c r="Q72" i="15"/>
  <c r="R72" i="15" s="1"/>
  <c r="P72" i="15"/>
  <c r="AF302" i="15"/>
  <c r="AG302" i="15"/>
  <c r="AH302" i="15" s="1"/>
  <c r="BA158" i="15"/>
  <c r="BB158" i="15" s="1"/>
  <c r="AZ158" i="15"/>
  <c r="AC278" i="15"/>
  <c r="AD278" i="15" s="1"/>
  <c r="AB278" i="15"/>
  <c r="AV198" i="15"/>
  <c r="AW198" i="15"/>
  <c r="AX198" i="15" s="1"/>
  <c r="T12" i="15"/>
  <c r="U12" i="15"/>
  <c r="V12" i="15" s="1"/>
  <c r="AK139" i="15"/>
  <c r="AL139" i="15" s="1"/>
  <c r="AJ139" i="15"/>
  <c r="X88" i="15"/>
  <c r="Y88" i="15"/>
  <c r="Z88" i="15" s="1"/>
  <c r="AW226" i="15"/>
  <c r="AX226" i="15" s="1"/>
  <c r="AV226" i="15"/>
  <c r="P24" i="15"/>
  <c r="Q24" i="15"/>
  <c r="R24" i="15" s="1"/>
  <c r="Y107" i="15"/>
  <c r="Z107" i="15" s="1"/>
  <c r="X107" i="15"/>
  <c r="AW309" i="15"/>
  <c r="AX309" i="15" s="1"/>
  <c r="AV309" i="15"/>
  <c r="AG23" i="15"/>
  <c r="AH23" i="15" s="1"/>
  <c r="AF23" i="15"/>
  <c r="U28" i="15"/>
  <c r="V28" i="15" s="1"/>
  <c r="T28" i="15"/>
  <c r="AC111" i="15"/>
  <c r="AD111" i="15" s="1"/>
  <c r="AB111" i="15"/>
  <c r="AJ44" i="15"/>
  <c r="AK44" i="15"/>
  <c r="AL44" i="15" s="1"/>
  <c r="T239" i="15"/>
  <c r="U239" i="15"/>
  <c r="V239" i="15" s="1"/>
  <c r="AB338" i="15"/>
  <c r="AC338" i="15"/>
  <c r="AD338" i="15" s="1"/>
  <c r="AW131" i="15"/>
  <c r="AX131" i="15" s="1"/>
  <c r="AV131" i="15"/>
  <c r="P232" i="15"/>
  <c r="Q232" i="15"/>
  <c r="R232" i="15" s="1"/>
  <c r="AK144" i="15"/>
  <c r="AL144" i="15" s="1"/>
  <c r="AJ144" i="15"/>
  <c r="AR235" i="15"/>
  <c r="AS235" i="15"/>
  <c r="AT235" i="15" s="1"/>
  <c r="AV230" i="15"/>
  <c r="AW230" i="15"/>
  <c r="AX230" i="15" s="1"/>
  <c r="AO278" i="15"/>
  <c r="AP278" i="15" s="1"/>
  <c r="AN278" i="15"/>
  <c r="AR23" i="15"/>
  <c r="AS23" i="15"/>
  <c r="AT23" i="15" s="1"/>
  <c r="AZ170" i="15"/>
  <c r="BA170" i="15"/>
  <c r="BB170" i="15" s="1"/>
  <c r="T255" i="15"/>
  <c r="U255" i="15"/>
  <c r="V255" i="15" s="1"/>
  <c r="AC354" i="15"/>
  <c r="AD354" i="15" s="1"/>
  <c r="AB354" i="15"/>
  <c r="AC251" i="15"/>
  <c r="AD251" i="15" s="1"/>
  <c r="AB251" i="15"/>
  <c r="AR354" i="15"/>
  <c r="AS354" i="15"/>
  <c r="AT354" i="15" s="1"/>
  <c r="AV91" i="15"/>
  <c r="AW91" i="15"/>
  <c r="AX91" i="15" s="1"/>
  <c r="P128" i="15"/>
  <c r="Q128" i="15"/>
  <c r="R128" i="15" s="1"/>
  <c r="X211" i="15"/>
  <c r="Y211" i="15"/>
  <c r="Z211" i="15" s="1"/>
  <c r="AF294" i="15"/>
  <c r="AG294" i="15"/>
  <c r="AH294" i="15" s="1"/>
  <c r="AC271" i="15"/>
  <c r="AD271" i="15" s="1"/>
  <c r="AB271" i="15"/>
  <c r="AG24" i="15"/>
  <c r="AH24" i="15" s="1"/>
  <c r="AF24" i="15"/>
  <c r="AK76" i="15"/>
  <c r="AL76" i="15" s="1"/>
  <c r="AJ76" i="15"/>
  <c r="AK159" i="15"/>
  <c r="AL159" i="15" s="1"/>
  <c r="AJ159" i="15"/>
  <c r="AS242" i="15"/>
  <c r="AT242" i="15" s="1"/>
  <c r="AR242" i="15"/>
  <c r="AC231" i="15"/>
  <c r="AD231" i="15" s="1"/>
  <c r="AB231" i="15"/>
  <c r="AK275" i="15"/>
  <c r="AL275" i="15" s="1"/>
  <c r="AJ275" i="15"/>
  <c r="AS350" i="15"/>
  <c r="AT350" i="15" s="1"/>
  <c r="AR350" i="15"/>
  <c r="AW95" i="15"/>
  <c r="AX95" i="15" s="1"/>
  <c r="AV95" i="15"/>
  <c r="Q188" i="15"/>
  <c r="R188" i="15" s="1"/>
  <c r="P188" i="15"/>
  <c r="Y255" i="15"/>
  <c r="Z255" i="15" s="1"/>
  <c r="X255" i="15"/>
  <c r="AF354" i="15"/>
  <c r="AG354" i="15"/>
  <c r="AH354" i="15" s="1"/>
  <c r="AJ36" i="15"/>
  <c r="AK36" i="15"/>
  <c r="AL36" i="15" s="1"/>
  <c r="AS127" i="15"/>
  <c r="AT127" i="15" s="1"/>
  <c r="AR127" i="15"/>
  <c r="AN160" i="15"/>
  <c r="AO160" i="15"/>
  <c r="AP160" i="15" s="1"/>
  <c r="AV187" i="15"/>
  <c r="AW187" i="15"/>
  <c r="AX187" i="15" s="1"/>
  <c r="Q224" i="15"/>
  <c r="R224" i="15" s="1"/>
  <c r="P224" i="15"/>
  <c r="X20" i="15"/>
  <c r="Y20" i="15"/>
  <c r="Z20" i="15" s="1"/>
  <c r="Q291" i="15"/>
  <c r="R291" i="15" s="1"/>
  <c r="P291" i="15"/>
  <c r="T36" i="15"/>
  <c r="U36" i="15"/>
  <c r="V36" i="15" s="1"/>
  <c r="AC119" i="15"/>
  <c r="AD119" i="15" s="1"/>
  <c r="AB119" i="15"/>
  <c r="AW111" i="15"/>
  <c r="AX111" i="15" s="1"/>
  <c r="AV111" i="15"/>
  <c r="AK116" i="15"/>
  <c r="AL116" i="15" s="1"/>
  <c r="AJ116" i="15"/>
  <c r="AR207" i="15"/>
  <c r="AS207" i="15"/>
  <c r="AT207" i="15" s="1"/>
  <c r="Y184" i="15"/>
  <c r="Z184" i="15" s="1"/>
  <c r="X184" i="15"/>
  <c r="AG203" i="15"/>
  <c r="AH203" i="15" s="1"/>
  <c r="AF203" i="15"/>
  <c r="AC243" i="15"/>
  <c r="AD243" i="15" s="1"/>
  <c r="AB243" i="15"/>
  <c r="Q184" i="15"/>
  <c r="R184" i="15" s="1"/>
  <c r="P184" i="15"/>
  <c r="U196" i="15"/>
  <c r="V196" i="15" s="1"/>
  <c r="T196" i="15"/>
  <c r="AS36" i="15"/>
  <c r="AT36" i="15" s="1"/>
  <c r="AR36" i="15"/>
  <c r="AW182" i="15"/>
  <c r="AX182" i="15" s="1"/>
  <c r="AV182" i="15"/>
  <c r="AK338" i="15"/>
  <c r="AL338" i="15" s="1"/>
  <c r="AJ338" i="15"/>
  <c r="U163" i="15"/>
  <c r="V163" i="15" s="1"/>
  <c r="T163" i="15"/>
  <c r="AV341" i="15"/>
  <c r="AW341" i="15"/>
  <c r="AX341" i="15" s="1"/>
  <c r="AG222" i="15"/>
  <c r="AH222" i="15" s="1"/>
  <c r="AF222" i="15"/>
  <c r="AR202" i="15"/>
  <c r="AS202" i="15"/>
  <c r="AT202" i="15" s="1"/>
  <c r="AC35" i="15"/>
  <c r="AD35" i="15" s="1"/>
  <c r="AB35" i="15"/>
  <c r="Q191" i="15"/>
  <c r="R191" i="15" s="1"/>
  <c r="P191" i="15"/>
  <c r="AC202" i="15"/>
  <c r="AD202" i="15" s="1"/>
  <c r="AB202" i="15"/>
  <c r="U167" i="15"/>
  <c r="V167" i="15" s="1"/>
  <c r="T167" i="15"/>
  <c r="BA82" i="15"/>
  <c r="BB82" i="15" s="1"/>
  <c r="AZ82" i="15"/>
  <c r="AN17" i="15"/>
  <c r="AO17" i="15"/>
  <c r="AP17" i="15" s="1"/>
  <c r="AB188" i="15"/>
  <c r="AC188" i="15"/>
  <c r="AD188" i="15" s="1"/>
  <c r="BA20" i="15"/>
  <c r="BB20" i="15" s="1"/>
  <c r="AZ20" i="15"/>
  <c r="AF100" i="15"/>
  <c r="AG100" i="15"/>
  <c r="AH100" i="15" s="1"/>
  <c r="T328" i="15"/>
  <c r="U328" i="15"/>
  <c r="V328" i="15" s="1"/>
  <c r="I162" i="15"/>
  <c r="J162" i="15" s="1"/>
  <c r="E230" i="15"/>
  <c r="F230" i="15" s="1"/>
  <c r="M306" i="15"/>
  <c r="N306" i="15" s="1"/>
  <c r="M147" i="15"/>
  <c r="N147" i="15" s="1"/>
  <c r="M344" i="15"/>
  <c r="N344" i="15" s="1"/>
  <c r="T344" i="15"/>
  <c r="X192" i="15"/>
  <c r="P99" i="15"/>
  <c r="AN73" i="15"/>
  <c r="AK236" i="15"/>
  <c r="AL236" i="15" s="1"/>
  <c r="X299" i="15"/>
  <c r="P216" i="15"/>
  <c r="AV115" i="15"/>
  <c r="AF12" i="15"/>
  <c r="AB275" i="15"/>
  <c r="U176" i="15"/>
  <c r="V176" i="15" s="1"/>
  <c r="AR64" i="15"/>
  <c r="AJ276" i="15"/>
  <c r="AN205" i="15"/>
  <c r="P295" i="15"/>
  <c r="AV218" i="15"/>
  <c r="AN119" i="15"/>
  <c r="AF233" i="15"/>
  <c r="X206" i="15"/>
  <c r="AS131" i="15"/>
  <c r="AT131" i="15" s="1"/>
  <c r="AJ335" i="15"/>
  <c r="AN167" i="15"/>
  <c r="X87" i="15"/>
  <c r="AF103" i="15"/>
  <c r="AC52" i="15"/>
  <c r="AD52" i="15" s="1"/>
  <c r="AO211" i="15"/>
  <c r="AP211" i="15" s="1"/>
  <c r="E41" i="15"/>
  <c r="F41" i="15" s="1"/>
  <c r="M175" i="15"/>
  <c r="N175" i="15" s="1"/>
  <c r="M86" i="15"/>
  <c r="N86" i="15" s="1"/>
  <c r="I17" i="15"/>
  <c r="J17" i="15" s="1"/>
  <c r="E322" i="15"/>
  <c r="F322" i="15" s="1"/>
  <c r="AR218" i="15"/>
  <c r="P207" i="15"/>
  <c r="P320" i="15"/>
  <c r="AV283" i="15"/>
  <c r="U247" i="15"/>
  <c r="V247" i="15" s="1"/>
  <c r="X79" i="15"/>
  <c r="P101" i="15"/>
  <c r="P212" i="15"/>
  <c r="AV183" i="15"/>
  <c r="Q338" i="15"/>
  <c r="R338" i="15" s="1"/>
  <c r="AZ151" i="15"/>
  <c r="AR76" i="15"/>
  <c r="AS322" i="15"/>
  <c r="AT322" i="15" s="1"/>
  <c r="AJ336" i="15"/>
  <c r="AB244" i="15"/>
  <c r="T153" i="15"/>
  <c r="U220" i="15"/>
  <c r="V220" i="15" s="1"/>
  <c r="AZ135" i="15"/>
  <c r="AC36" i="15"/>
  <c r="AD36" i="15" s="1"/>
  <c r="AW321" i="15"/>
  <c r="AX321" i="15" s="1"/>
  <c r="AO82" i="15"/>
  <c r="AP82" i="15" s="1"/>
  <c r="AR9" i="15"/>
  <c r="AV216" i="15"/>
  <c r="X78" i="15"/>
  <c r="Y68" i="15"/>
  <c r="Z68" i="15" s="1"/>
  <c r="T315" i="15"/>
  <c r="AZ230" i="15"/>
  <c r="P80" i="15"/>
  <c r="AB75" i="15"/>
  <c r="T299" i="15"/>
  <c r="AZ214" i="15"/>
  <c r="Q299" i="15"/>
  <c r="R299" i="15" s="1"/>
  <c r="X28" i="15"/>
  <c r="AG171" i="15"/>
  <c r="AH171" i="15" s="1"/>
  <c r="X219" i="15"/>
  <c r="AZ31" i="15"/>
  <c r="I257" i="15"/>
  <c r="J257" i="15" s="1"/>
  <c r="I115" i="15"/>
  <c r="J115" i="15" s="1"/>
  <c r="E320" i="15"/>
  <c r="F320" i="15" s="1"/>
  <c r="E352" i="15"/>
  <c r="F352" i="15" s="1"/>
  <c r="M334" i="15"/>
  <c r="N334" i="15" s="1"/>
  <c r="AR323" i="15"/>
  <c r="AZ162" i="15"/>
  <c r="AZ203" i="15"/>
  <c r="P12" i="15"/>
  <c r="AC155" i="15"/>
  <c r="AD155" i="15" s="1"/>
  <c r="AZ76" i="15"/>
  <c r="AC303" i="15"/>
  <c r="AD303" i="15" s="1"/>
  <c r="AR60" i="15"/>
  <c r="X76" i="15"/>
  <c r="T323" i="15"/>
  <c r="AZ238" i="15"/>
  <c r="AJ64" i="15"/>
  <c r="AV165" i="15"/>
  <c r="AB245" i="15"/>
  <c r="T106" i="15"/>
  <c r="P345" i="15"/>
  <c r="AB129" i="15"/>
  <c r="U267" i="15"/>
  <c r="V267" i="15" s="1"/>
  <c r="AS52" i="15"/>
  <c r="AT52" i="15" s="1"/>
  <c r="AN307" i="15"/>
  <c r="AF207" i="15"/>
  <c r="U234" i="15"/>
  <c r="V234" i="15" s="1"/>
  <c r="AR147" i="15"/>
  <c r="T40" i="15"/>
  <c r="BA186" i="15"/>
  <c r="BB186" i="15" s="1"/>
  <c r="AR167" i="15"/>
  <c r="AB334" i="15"/>
  <c r="AV266" i="15"/>
  <c r="AO139" i="15"/>
  <c r="AP139" i="15" s="1"/>
  <c r="AC230" i="15"/>
  <c r="AD230" i="15" s="1"/>
  <c r="T343" i="15"/>
  <c r="AJ354" i="15"/>
  <c r="AG130" i="15"/>
  <c r="AH130" i="15" s="1"/>
  <c r="M10" i="15"/>
  <c r="N10" i="15" s="1"/>
  <c r="M90" i="15"/>
  <c r="N90" i="15" s="1"/>
  <c r="I26" i="15"/>
  <c r="J26" i="15" s="1"/>
  <c r="AN234" i="15"/>
  <c r="AG56" i="15"/>
  <c r="AH56" i="15" s="1"/>
  <c r="AV301" i="15"/>
  <c r="AF215" i="15"/>
  <c r="AR155" i="15"/>
  <c r="AZ116" i="15"/>
  <c r="AG196" i="15"/>
  <c r="AH196" i="15" s="1"/>
  <c r="P309" i="15"/>
  <c r="AO34" i="15"/>
  <c r="AP34" i="15" s="1"/>
  <c r="AZ77" i="15"/>
  <c r="BA127" i="15"/>
  <c r="BB127" i="15" s="1"/>
  <c r="AS42" i="15"/>
  <c r="AT42" i="15" s="1"/>
  <c r="X227" i="15"/>
  <c r="T243" i="15"/>
  <c r="AV313" i="15"/>
  <c r="P28" i="15"/>
  <c r="E15" i="15"/>
  <c r="F15" i="15" s="1"/>
  <c r="E223" i="15"/>
  <c r="F223" i="15" s="1"/>
  <c r="I100" i="15"/>
  <c r="J100" i="15" s="1"/>
  <c r="I208" i="15"/>
  <c r="J208" i="15" s="1"/>
  <c r="Q331" i="15"/>
  <c r="R331" i="15" s="1"/>
  <c r="U307" i="15"/>
  <c r="V307" i="15" s="1"/>
  <c r="AK215" i="15"/>
  <c r="AL215" i="15" s="1"/>
  <c r="P287" i="15"/>
  <c r="AJ310" i="15"/>
  <c r="Y159" i="15"/>
  <c r="Z159" i="15" s="1"/>
  <c r="AS254" i="15"/>
  <c r="AT254" i="15" s="1"/>
  <c r="T116" i="15"/>
  <c r="AN275" i="15"/>
  <c r="U347" i="15"/>
  <c r="V347" i="15" s="1"/>
  <c r="Q56" i="15"/>
  <c r="R56" i="15" s="1"/>
  <c r="U16" i="15"/>
  <c r="V16" i="15" s="1"/>
  <c r="AF75" i="15"/>
  <c r="AS79" i="15"/>
  <c r="AT79" i="15" s="1"/>
  <c r="AK99" i="15"/>
  <c r="AL99" i="15" s="1"/>
  <c r="AN67" i="15"/>
  <c r="AK314" i="15"/>
  <c r="AL314" i="15" s="1"/>
  <c r="AG198" i="15"/>
  <c r="AH198" i="15" s="1"/>
  <c r="X179" i="15"/>
  <c r="AK61" i="15"/>
  <c r="AL61" i="15" s="1"/>
  <c r="AS13" i="15"/>
  <c r="AT13" i="15" s="1"/>
  <c r="AS219" i="15"/>
  <c r="AT219" i="15" s="1"/>
  <c r="AJ340" i="15"/>
  <c r="U171" i="15"/>
  <c r="V171" i="15" s="1"/>
  <c r="X83" i="15"/>
  <c r="BA309" i="15"/>
  <c r="BB309" i="15" s="1"/>
  <c r="U24" i="15"/>
  <c r="V24" i="15" s="1"/>
  <c r="AN39" i="15"/>
  <c r="AB226" i="15"/>
  <c r="BA42" i="15"/>
  <c r="BB42" i="15" s="1"/>
  <c r="AO150" i="15"/>
  <c r="AP150" i="15" s="1"/>
  <c r="T238" i="15"/>
  <c r="AN11" i="15"/>
  <c r="T211" i="15"/>
  <c r="Y187" i="15"/>
  <c r="Z187" i="15" s="1"/>
  <c r="AW58" i="15"/>
  <c r="AX58" i="15" s="1"/>
  <c r="U111" i="15"/>
  <c r="V111" i="15" s="1"/>
  <c r="AZ26" i="15"/>
  <c r="AS230" i="15"/>
  <c r="AT230" i="15" s="1"/>
  <c r="AJ91" i="15"/>
  <c r="Q155" i="15"/>
  <c r="R155" i="15" s="1"/>
  <c r="AW181" i="15"/>
  <c r="AX181" i="15" s="1"/>
  <c r="AN98" i="15"/>
  <c r="AR58" i="15"/>
  <c r="AO63" i="15"/>
  <c r="AP63" i="15" s="1"/>
  <c r="AS47" i="15"/>
  <c r="AT47" i="15" s="1"/>
  <c r="AK11" i="15"/>
  <c r="AL11" i="15" s="1"/>
  <c r="AG321" i="15"/>
  <c r="AH321" i="15" s="1"/>
  <c r="Y230" i="15"/>
  <c r="Z230" i="15" s="1"/>
  <c r="AF174" i="15"/>
  <c r="X91" i="15"/>
  <c r="AC254" i="15"/>
  <c r="AD254" i="15" s="1"/>
  <c r="AS221" i="15"/>
  <c r="AT221" i="15" s="1"/>
  <c r="AF7" i="15"/>
  <c r="AB289" i="15"/>
  <c r="AW78" i="15"/>
  <c r="AX78" i="15" s="1"/>
  <c r="AW276" i="15"/>
  <c r="AX276" i="15" s="1"/>
  <c r="E335" i="15"/>
  <c r="F335" i="15" s="1"/>
  <c r="E305" i="15"/>
  <c r="F305" i="15" s="1"/>
  <c r="E291" i="15"/>
  <c r="F291" i="15" s="1"/>
  <c r="E74" i="15"/>
  <c r="F74" i="15" s="1"/>
  <c r="E68" i="15"/>
  <c r="F68" i="15" s="1"/>
  <c r="E283" i="15"/>
  <c r="F283" i="15" s="1"/>
  <c r="M137" i="15"/>
  <c r="N137" i="15" s="1"/>
  <c r="E143" i="15"/>
  <c r="F143" i="15" s="1"/>
  <c r="AV35" i="15"/>
  <c r="AN286" i="15"/>
  <c r="P92" i="15"/>
  <c r="AV19" i="15"/>
  <c r="X56" i="15"/>
  <c r="AN334" i="15"/>
  <c r="P76" i="15"/>
  <c r="AF345" i="15"/>
  <c r="AB238" i="15"/>
  <c r="AJ303" i="15"/>
  <c r="AC219" i="15"/>
  <c r="AD219" i="15" s="1"/>
  <c r="U173" i="15"/>
  <c r="V173" i="15" s="1"/>
  <c r="AZ104" i="15"/>
  <c r="AN85" i="15"/>
  <c r="AB123" i="15"/>
  <c r="X198" i="15"/>
  <c r="AJ16" i="15"/>
  <c r="AN23" i="15"/>
  <c r="X135" i="15"/>
  <c r="AV86" i="15"/>
  <c r="AB102" i="15"/>
  <c r="AF62" i="15"/>
  <c r="AN302" i="15"/>
  <c r="P139" i="15"/>
  <c r="AK330" i="15"/>
  <c r="AL330" i="15" s="1"/>
  <c r="AS194" i="15"/>
  <c r="AT194" i="15" s="1"/>
  <c r="AV153" i="15"/>
  <c r="AO301" i="15"/>
  <c r="AP301" i="15" s="1"/>
  <c r="AR145" i="15"/>
  <c r="M63" i="15"/>
  <c r="N63" i="15" s="1"/>
  <c r="I345" i="15"/>
  <c r="J345" i="15" s="1"/>
  <c r="E184" i="15"/>
  <c r="F184" i="15" s="1"/>
  <c r="I184" i="15"/>
  <c r="J184" i="15" s="1"/>
  <c r="AJ203" i="15"/>
  <c r="T76" i="15"/>
  <c r="AV262" i="15"/>
  <c r="AF71" i="15"/>
  <c r="X283" i="15"/>
  <c r="AB131" i="15"/>
  <c r="AV146" i="15"/>
  <c r="AZ114" i="15"/>
  <c r="AJ243" i="15"/>
  <c r="AF175" i="15"/>
  <c r="AR282" i="15"/>
  <c r="P271" i="15"/>
  <c r="T139" i="15"/>
  <c r="T120" i="15"/>
  <c r="AF323" i="15"/>
  <c r="Y240" i="15"/>
  <c r="Z240" i="15" s="1"/>
  <c r="P149" i="15"/>
  <c r="AZ302" i="15"/>
  <c r="Q280" i="15"/>
  <c r="R280" i="15" s="1"/>
  <c r="AZ86" i="15"/>
  <c r="T354" i="15"/>
  <c r="AR226" i="15"/>
  <c r="AF58" i="15"/>
  <c r="AJ43" i="15"/>
  <c r="AZ126" i="15"/>
  <c r="P104" i="15"/>
  <c r="AF337" i="15"/>
  <c r="X349" i="15"/>
  <c r="AJ39" i="15"/>
  <c r="AF301" i="15"/>
  <c r="AF43" i="15"/>
  <c r="AW70" i="15"/>
  <c r="AX70" i="15" s="1"/>
  <c r="T298" i="15"/>
  <c r="AZ189" i="15"/>
  <c r="AR106" i="15"/>
  <c r="AJ23" i="15"/>
  <c r="X194" i="15"/>
  <c r="T246" i="15"/>
  <c r="Y270" i="15"/>
  <c r="Z270" i="15" s="1"/>
  <c r="BA173" i="15"/>
  <c r="BB173" i="15" s="1"/>
  <c r="Y178" i="15"/>
  <c r="Z178" i="15" s="1"/>
  <c r="T317" i="15"/>
  <c r="AZ248" i="15"/>
  <c r="AZ213" i="15"/>
  <c r="X282" i="15"/>
  <c r="AR30" i="15"/>
  <c r="P147" i="15"/>
  <c r="AO90" i="15"/>
  <c r="AP90" i="15" s="1"/>
  <c r="I192" i="15"/>
  <c r="J192" i="15" s="1"/>
  <c r="E169" i="15"/>
  <c r="F169" i="15" s="1"/>
  <c r="E221" i="15"/>
  <c r="F221" i="15" s="1"/>
  <c r="E140" i="15"/>
  <c r="F140" i="15" s="1"/>
  <c r="AZ222" i="15"/>
  <c r="AJ112" i="15"/>
  <c r="AF194" i="15"/>
  <c r="AZ95" i="15"/>
  <c r="AF242" i="15"/>
  <c r="X254" i="15"/>
  <c r="AZ54" i="15"/>
  <c r="P96" i="15"/>
  <c r="AZ43" i="15"/>
  <c r="AV56" i="15"/>
  <c r="AC100" i="15"/>
  <c r="AD100" i="15" s="1"/>
  <c r="AV179" i="15"/>
  <c r="AB73" i="15"/>
  <c r="AB206" i="15"/>
  <c r="AN266" i="15"/>
  <c r="P279" i="15"/>
  <c r="AJ302" i="15"/>
  <c r="P171" i="15"/>
  <c r="AJ322" i="15"/>
  <c r="AJ286" i="15"/>
  <c r="AV289" i="15"/>
  <c r="P68" i="15"/>
  <c r="AR341" i="15"/>
  <c r="AB325" i="15"/>
  <c r="X210" i="15"/>
  <c r="AR325" i="15"/>
  <c r="AJ118" i="15"/>
  <c r="AO83" i="15"/>
  <c r="AP83" i="15" s="1"/>
  <c r="T218" i="15"/>
  <c r="AF269" i="15"/>
  <c r="AF50" i="15"/>
  <c r="T230" i="15"/>
  <c r="X174" i="15"/>
  <c r="AJ234" i="15"/>
  <c r="X341" i="15"/>
  <c r="Q353" i="15"/>
  <c r="R353" i="15" s="1"/>
  <c r="M29" i="15"/>
  <c r="N29" i="15" s="1"/>
  <c r="I74" i="15"/>
  <c r="J74" i="15" s="1"/>
  <c r="E86" i="15"/>
  <c r="F86" i="15" s="1"/>
  <c r="M278" i="15"/>
  <c r="N278" i="15" s="1"/>
  <c r="E197" i="15"/>
  <c r="F197" i="15" s="1"/>
  <c r="E126" i="15"/>
  <c r="F126" i="15" s="1"/>
  <c r="E84" i="15"/>
  <c r="F84" i="15" s="1"/>
  <c r="I39" i="15"/>
  <c r="J39" i="15" s="1"/>
  <c r="I289" i="15"/>
  <c r="J289" i="15" s="1"/>
  <c r="AK226" i="15"/>
  <c r="AL226" i="15" s="1"/>
  <c r="AV185" i="15"/>
  <c r="AG297" i="15"/>
  <c r="AH297" i="15" s="1"/>
  <c r="AK230" i="15"/>
  <c r="AL230" i="15" s="1"/>
  <c r="AB305" i="15"/>
  <c r="AF153" i="15"/>
  <c r="AW106" i="15"/>
  <c r="AX106" i="15" s="1"/>
  <c r="X74" i="15"/>
  <c r="I125" i="15"/>
  <c r="J125" i="15" s="1"/>
  <c r="M134" i="15"/>
  <c r="N134" i="15" s="1"/>
  <c r="I134" i="15"/>
  <c r="J134" i="15" s="1"/>
  <c r="M187" i="15"/>
  <c r="N187" i="15" s="1"/>
  <c r="E245" i="15"/>
  <c r="F245" i="15" s="1"/>
  <c r="I248" i="15"/>
  <c r="J248" i="15" s="1"/>
  <c r="AB159" i="15"/>
  <c r="AN171" i="15"/>
  <c r="AR203" i="15"/>
  <c r="AB20" i="15"/>
  <c r="P136" i="15"/>
  <c r="AN47" i="15"/>
  <c r="T199" i="15"/>
  <c r="AB199" i="15"/>
  <c r="AR20" i="15"/>
  <c r="AB115" i="15"/>
  <c r="AN159" i="15"/>
  <c r="AZ226" i="15"/>
  <c r="X143" i="15"/>
  <c r="AR238" i="15"/>
  <c r="AV94" i="15"/>
  <c r="AN298" i="15"/>
  <c r="AN32" i="15"/>
  <c r="AJ128" i="15"/>
  <c r="AV349" i="15"/>
  <c r="AJ207" i="15"/>
  <c r="AR118" i="15"/>
  <c r="AV102" i="15"/>
  <c r="AR107" i="15"/>
  <c r="AF170" i="15"/>
  <c r="AJ242" i="15"/>
  <c r="AZ141" i="15"/>
  <c r="AV98" i="15"/>
  <c r="AZ130" i="15"/>
  <c r="AR11" i="15"/>
  <c r="AN274" i="15"/>
  <c r="AR313" i="15"/>
  <c r="AJ122" i="15"/>
  <c r="AB46" i="15"/>
  <c r="AN62" i="15"/>
  <c r="T214" i="15"/>
  <c r="E183" i="15"/>
  <c r="F183" i="15" s="1"/>
  <c r="Q243" i="15"/>
  <c r="R243" i="15" s="1"/>
  <c r="AW66" i="15"/>
  <c r="AX66" i="15" s="1"/>
  <c r="AC333" i="15"/>
  <c r="AD333" i="15" s="1"/>
  <c r="AF101" i="15"/>
  <c r="E227" i="15"/>
  <c r="F227" i="15" s="1"/>
  <c r="I113" i="15"/>
  <c r="J113" i="15" s="1"/>
  <c r="I332" i="15"/>
  <c r="J332" i="15" s="1"/>
  <c r="I191" i="15"/>
  <c r="J191" i="15" s="1"/>
  <c r="Y93" i="15"/>
  <c r="Z93" i="15" s="1"/>
  <c r="AK250" i="15"/>
  <c r="AL250" i="15" s="1"/>
  <c r="T75" i="15"/>
  <c r="X302" i="15"/>
  <c r="AF76" i="15"/>
  <c r="AK101" i="15"/>
  <c r="AL101" i="15" s="1"/>
  <c r="AW160" i="15"/>
  <c r="AX160" i="15" s="1"/>
  <c r="AV110" i="15"/>
  <c r="BA165" i="15"/>
  <c r="BB165" i="15" s="1"/>
  <c r="Q214" i="15"/>
  <c r="R214" i="15" s="1"/>
  <c r="AR321" i="15"/>
  <c r="I283" i="15"/>
  <c r="J283" i="15" s="1"/>
  <c r="I245" i="15"/>
  <c r="J245" i="15" s="1"/>
  <c r="I94" i="15"/>
  <c r="J94" i="15" s="1"/>
  <c r="I38" i="15"/>
  <c r="J38" i="15" s="1"/>
  <c r="M71" i="15"/>
  <c r="N71" i="15" s="1"/>
  <c r="E189" i="15"/>
  <c r="F189" i="15" s="1"/>
  <c r="AV194" i="15"/>
  <c r="AZ265" i="15"/>
  <c r="AK35" i="15"/>
  <c r="AL35" i="15" s="1"/>
  <c r="Y190" i="15"/>
  <c r="Z190" i="15" s="1"/>
  <c r="AZ187" i="15"/>
  <c r="AR88" i="15"/>
  <c r="AR327" i="15"/>
  <c r="AS124" i="15"/>
  <c r="AT124" i="15" s="1"/>
  <c r="X140" i="15"/>
  <c r="P253" i="15"/>
  <c r="AF324" i="15"/>
  <c r="AK173" i="15"/>
  <c r="AL173" i="15" s="1"/>
  <c r="AK345" i="15"/>
  <c r="AL345" i="15" s="1"/>
  <c r="AG102" i="15"/>
  <c r="AH102" i="15" s="1"/>
  <c r="AK300" i="15"/>
  <c r="AL300" i="15" s="1"/>
  <c r="AB200" i="15"/>
  <c r="BA227" i="15"/>
  <c r="BB227" i="15" s="1"/>
  <c r="AF221" i="15"/>
  <c r="BA244" i="15"/>
  <c r="BB244" i="15" s="1"/>
  <c r="X305" i="15"/>
  <c r="E51" i="15"/>
  <c r="F51" i="15" s="1"/>
  <c r="E13" i="15"/>
  <c r="F13" i="15" s="1"/>
  <c r="AS259" i="15"/>
  <c r="AT259" i="15" s="1"/>
  <c r="M217" i="15"/>
  <c r="N217" i="15" s="1"/>
  <c r="E301" i="15"/>
  <c r="F301" i="15" s="1"/>
  <c r="AF118" i="15"/>
  <c r="AB165" i="15"/>
  <c r="BA212" i="15"/>
  <c r="BB212" i="15" s="1"/>
  <c r="AG293" i="15"/>
  <c r="AH293" i="15" s="1"/>
  <c r="AN294" i="15"/>
  <c r="AW21" i="15"/>
  <c r="AX21" i="15" s="1"/>
  <c r="AG63" i="15"/>
  <c r="AH63" i="15" s="1"/>
  <c r="T20" i="15"/>
  <c r="AO179" i="15"/>
  <c r="AP179" i="15" s="1"/>
  <c r="U143" i="15"/>
  <c r="V143" i="15" s="1"/>
  <c r="P46" i="15"/>
  <c r="X185" i="15"/>
  <c r="AG112" i="15"/>
  <c r="AH112" i="15" s="1"/>
  <c r="Q117" i="15"/>
  <c r="R117" i="15" s="1"/>
  <c r="AG288" i="15"/>
  <c r="AH288" i="15" s="1"/>
  <c r="AF288" i="15"/>
  <c r="AZ274" i="15"/>
  <c r="BA274" i="15"/>
  <c r="BB274" i="15" s="1"/>
  <c r="AW71" i="15"/>
  <c r="AX71" i="15" s="1"/>
  <c r="AV71" i="15"/>
  <c r="AG266" i="15"/>
  <c r="AH266" i="15" s="1"/>
  <c r="AF266" i="15"/>
  <c r="AC242" i="15"/>
  <c r="AD242" i="15" s="1"/>
  <c r="AB242" i="15"/>
  <c r="AW345" i="15"/>
  <c r="AX345" i="15" s="1"/>
  <c r="AV345" i="15"/>
  <c r="AO13" i="15"/>
  <c r="AP13" i="15" s="1"/>
  <c r="AN13" i="15"/>
  <c r="AW171" i="15"/>
  <c r="AX171" i="15" s="1"/>
  <c r="AV171" i="15"/>
  <c r="T65" i="15"/>
  <c r="U65" i="15"/>
  <c r="V65" i="15" s="1"/>
  <c r="AS244" i="15"/>
  <c r="AT244" i="15" s="1"/>
  <c r="AR244" i="15"/>
  <c r="AN196" i="15"/>
  <c r="AO196" i="15"/>
  <c r="AP196" i="15" s="1"/>
  <c r="BA32" i="15"/>
  <c r="BB32" i="15" s="1"/>
  <c r="AZ32" i="15"/>
  <c r="AS264" i="15"/>
  <c r="AT264" i="15" s="1"/>
  <c r="AR264" i="15"/>
  <c r="AN352" i="15"/>
  <c r="AO352" i="15"/>
  <c r="AP352" i="15" s="1"/>
  <c r="AS25" i="15"/>
  <c r="AT25" i="15" s="1"/>
  <c r="AR25" i="15"/>
  <c r="AZ68" i="15"/>
  <c r="BA68" i="15"/>
  <c r="BB68" i="15" s="1"/>
  <c r="AK264" i="15"/>
  <c r="AL264" i="15" s="1"/>
  <c r="AJ264" i="15"/>
  <c r="Q105" i="15"/>
  <c r="R105" i="15" s="1"/>
  <c r="P105" i="15"/>
  <c r="AC311" i="15"/>
  <c r="AD311" i="15" s="1"/>
  <c r="AB311" i="15"/>
  <c r="BA48" i="15"/>
  <c r="BB48" i="15" s="1"/>
  <c r="AZ48" i="15"/>
  <c r="AK308" i="15"/>
  <c r="AL308" i="15" s="1"/>
  <c r="AJ308" i="15"/>
  <c r="U30" i="15"/>
  <c r="V30" i="15" s="1"/>
  <c r="T30" i="15"/>
  <c r="AC41" i="15"/>
  <c r="AD41" i="15" s="1"/>
  <c r="AB41" i="15"/>
  <c r="AK133" i="15"/>
  <c r="AL133" i="15" s="1"/>
  <c r="AJ133" i="15"/>
  <c r="AR224" i="15"/>
  <c r="AS224" i="15"/>
  <c r="AT224" i="15" s="1"/>
  <c r="BA259" i="15"/>
  <c r="BB259" i="15" s="1"/>
  <c r="AZ259" i="15"/>
  <c r="U336" i="15"/>
  <c r="V336" i="15" s="1"/>
  <c r="T336" i="15"/>
  <c r="Y81" i="15"/>
  <c r="Z81" i="15" s="1"/>
  <c r="X81" i="15"/>
  <c r="AF172" i="15"/>
  <c r="AG172" i="15"/>
  <c r="AH172" i="15" s="1"/>
  <c r="T74" i="15"/>
  <c r="U74" i="15"/>
  <c r="V74" i="15" s="1"/>
  <c r="AC149" i="15"/>
  <c r="AD149" i="15" s="1"/>
  <c r="AB149" i="15"/>
  <c r="AK241" i="15"/>
  <c r="AL241" i="15" s="1"/>
  <c r="AJ241" i="15"/>
  <c r="AS340" i="15"/>
  <c r="AT340" i="15" s="1"/>
  <c r="AR340" i="15"/>
  <c r="AW69" i="15"/>
  <c r="AX69" i="15" s="1"/>
  <c r="AV69" i="15"/>
  <c r="Q90" i="15"/>
  <c r="R90" i="15" s="1"/>
  <c r="P90" i="15"/>
  <c r="AO228" i="15"/>
  <c r="AP228" i="15" s="1"/>
  <c r="AN228" i="15"/>
  <c r="AW319" i="15"/>
  <c r="AX319" i="15" s="1"/>
  <c r="AV319" i="15"/>
  <c r="BA64" i="15"/>
  <c r="BB64" i="15" s="1"/>
  <c r="AZ64" i="15"/>
  <c r="U133" i="15"/>
  <c r="V133" i="15" s="1"/>
  <c r="T133" i="15"/>
  <c r="AC160" i="15"/>
  <c r="AD160" i="15" s="1"/>
  <c r="AB160" i="15"/>
  <c r="AK21" i="15"/>
  <c r="AL21" i="15" s="1"/>
  <c r="AJ21" i="15"/>
  <c r="AS112" i="15"/>
  <c r="AT112" i="15" s="1"/>
  <c r="AR112" i="15"/>
  <c r="U277" i="15"/>
  <c r="V277" i="15" s="1"/>
  <c r="U240" i="15"/>
  <c r="V240" i="15" s="1"/>
  <c r="T240" i="15"/>
  <c r="BA199" i="15"/>
  <c r="BB199" i="15" s="1"/>
  <c r="AZ199" i="15"/>
  <c r="T35" i="15"/>
  <c r="AB248" i="15"/>
  <c r="AC248" i="15"/>
  <c r="AD248" i="15" s="1"/>
  <c r="BA88" i="15"/>
  <c r="BB88" i="15" s="1"/>
  <c r="AZ88" i="15"/>
  <c r="AN316" i="15"/>
  <c r="AO316" i="15"/>
  <c r="AP316" i="15" s="1"/>
  <c r="AR169" i="15"/>
  <c r="AS169" i="15"/>
  <c r="AT169" i="15" s="1"/>
  <c r="AJ256" i="15"/>
  <c r="AZ60" i="15"/>
  <c r="AF204" i="15"/>
  <c r="AR256" i="15"/>
  <c r="T126" i="15"/>
  <c r="AF168" i="15"/>
  <c r="AJ137" i="15"/>
  <c r="AN169" i="15"/>
  <c r="AN117" i="15"/>
  <c r="P258" i="15"/>
  <c r="AC253" i="15"/>
  <c r="AD253" i="15" s="1"/>
  <c r="AR132" i="15"/>
  <c r="P169" i="15"/>
  <c r="AJ328" i="15"/>
  <c r="X249" i="15"/>
  <c r="AV7" i="15"/>
  <c r="T329" i="15"/>
  <c r="X39" i="15"/>
  <c r="AR134" i="15"/>
  <c r="AJ62" i="15"/>
  <c r="X288" i="15"/>
  <c r="BA103" i="15"/>
  <c r="BB103" i="15" s="1"/>
  <c r="AR86" i="15"/>
  <c r="AW269" i="15"/>
  <c r="AX269" i="15" s="1"/>
  <c r="AN345" i="15"/>
  <c r="AR289" i="15"/>
  <c r="AZ225" i="15"/>
  <c r="AR28" i="15"/>
  <c r="AJ160" i="15"/>
  <c r="AB17" i="15"/>
  <c r="U192" i="15"/>
  <c r="V192" i="15" s="1"/>
  <c r="AO102" i="15"/>
  <c r="AP102" i="15" s="1"/>
  <c r="AG305" i="15"/>
  <c r="AH305" i="15" s="1"/>
  <c r="AG183" i="15"/>
  <c r="AH183" i="15" s="1"/>
  <c r="E313" i="15"/>
  <c r="F313" i="15" s="1"/>
  <c r="I180" i="15"/>
  <c r="J180" i="15" s="1"/>
  <c r="I108" i="15"/>
  <c r="J108" i="15" s="1"/>
  <c r="E47" i="15"/>
  <c r="F47" i="15" s="1"/>
  <c r="E255" i="15"/>
  <c r="F255" i="15" s="1"/>
  <c r="Q311" i="15"/>
  <c r="R311" i="15" s="1"/>
  <c r="AF162" i="15"/>
  <c r="AV206" i="15"/>
  <c r="BA353" i="15"/>
  <c r="BB353" i="15" s="1"/>
  <c r="P81" i="15"/>
  <c r="T327" i="15"/>
  <c r="M329" i="15"/>
  <c r="N329" i="15" s="1"/>
  <c r="I72" i="15"/>
  <c r="J72" i="15" s="1"/>
  <c r="BA133" i="15"/>
  <c r="BB133" i="15" s="1"/>
  <c r="AS273" i="15"/>
  <c r="AT273" i="15" s="1"/>
  <c r="U57" i="15"/>
  <c r="V57" i="15" s="1"/>
  <c r="M14" i="15"/>
  <c r="N14" i="15" s="1"/>
  <c r="I307" i="15"/>
  <c r="J307" i="15" s="1"/>
  <c r="I67" i="15"/>
  <c r="J67" i="15" s="1"/>
  <c r="M13" i="15"/>
  <c r="N13" i="15" s="1"/>
  <c r="I217" i="15"/>
  <c r="J217" i="15" s="1"/>
  <c r="T123" i="15"/>
  <c r="Y167" i="15"/>
  <c r="Z167" i="15" s="1"/>
  <c r="AS262" i="15"/>
  <c r="AT262" i="15" s="1"/>
  <c r="AR331" i="15"/>
  <c r="X228" i="15"/>
  <c r="E141" i="15"/>
  <c r="F141" i="15" s="1"/>
  <c r="E31" i="15"/>
  <c r="F31" i="15" s="1"/>
  <c r="I308" i="15"/>
  <c r="J308" i="15" s="1"/>
  <c r="M99" i="15"/>
  <c r="N99" i="15" s="1"/>
  <c r="E256" i="15"/>
  <c r="F256" i="15" s="1"/>
  <c r="T342" i="15"/>
  <c r="AJ83" i="15"/>
  <c r="AK331" i="15"/>
  <c r="AL331" i="15" s="1"/>
  <c r="AW163" i="15"/>
  <c r="AX163" i="15" s="1"/>
  <c r="Y111" i="15"/>
  <c r="Z111" i="15" s="1"/>
  <c r="AK346" i="15"/>
  <c r="AL346" i="15" s="1"/>
  <c r="AS41" i="15"/>
  <c r="AT41" i="15" s="1"/>
  <c r="E180" i="15"/>
  <c r="F180" i="15" s="1"/>
  <c r="I262" i="15"/>
  <c r="J262" i="15" s="1"/>
  <c r="M264" i="15"/>
  <c r="N264" i="15" s="1"/>
  <c r="AO190" i="15"/>
  <c r="AP190" i="15" s="1"/>
  <c r="AF15" i="15"/>
  <c r="T242" i="15"/>
  <c r="AN313" i="15"/>
  <c r="AO230" i="15"/>
  <c r="AP230" i="15" s="1"/>
  <c r="AS44" i="15"/>
  <c r="AT44" i="15" s="1"/>
  <c r="AO72" i="15"/>
  <c r="AP72" i="15" s="1"/>
  <c r="AN36" i="15"/>
  <c r="M302" i="15"/>
  <c r="N302" i="15" s="1"/>
  <c r="M328" i="15"/>
  <c r="N328" i="15" s="1"/>
  <c r="M165" i="15"/>
  <c r="N165" i="15" s="1"/>
  <c r="BA249" i="15"/>
  <c r="BB249" i="15" s="1"/>
  <c r="AW26" i="15"/>
  <c r="AX26" i="15" s="1"/>
  <c r="AC148" i="15"/>
  <c r="AD148" i="15" s="1"/>
  <c r="AJ343" i="15"/>
  <c r="AC130" i="15"/>
  <c r="AD130" i="15" s="1"/>
  <c r="AW15" i="15"/>
  <c r="AX15" i="15" s="1"/>
  <c r="AN283" i="15"/>
  <c r="AW126" i="15"/>
  <c r="AX126" i="15" s="1"/>
  <c r="AF26" i="15"/>
  <c r="U188" i="15"/>
  <c r="V188" i="15" s="1"/>
  <c r="AZ177" i="15"/>
  <c r="T225" i="15"/>
  <c r="Y201" i="15"/>
  <c r="Z201" i="15" s="1"/>
  <c r="Y131" i="15"/>
  <c r="Z131" i="15" s="1"/>
  <c r="AW306" i="15"/>
  <c r="AX306" i="15" s="1"/>
  <c r="Q48" i="15"/>
  <c r="R48" i="15" s="1"/>
  <c r="Q44" i="15"/>
  <c r="R44" i="15" s="1"/>
  <c r="P44" i="15"/>
  <c r="AK131" i="15"/>
  <c r="AL131" i="15" s="1"/>
  <c r="AJ131" i="15"/>
  <c r="Q195" i="15"/>
  <c r="R195" i="15" s="1"/>
  <c r="P195" i="15"/>
  <c r="AW236" i="15"/>
  <c r="AX236" i="15" s="1"/>
  <c r="AV236" i="15"/>
  <c r="AG61" i="15"/>
  <c r="AH61" i="15" s="1"/>
  <c r="AF61" i="15"/>
  <c r="BA148" i="15"/>
  <c r="BB148" i="15" s="1"/>
  <c r="AZ148" i="15"/>
  <c r="Q110" i="15"/>
  <c r="R110" i="15" s="1"/>
  <c r="P110" i="15"/>
  <c r="AZ134" i="15"/>
  <c r="BA134" i="15"/>
  <c r="BB134" i="15" s="1"/>
  <c r="AR51" i="15"/>
  <c r="AS51" i="15"/>
  <c r="AT51" i="15" s="1"/>
  <c r="AZ293" i="15"/>
  <c r="BA293" i="15"/>
  <c r="BB293" i="15" s="1"/>
  <c r="Y36" i="15"/>
  <c r="Z36" i="15" s="1"/>
  <c r="X36" i="15"/>
  <c r="AC135" i="15"/>
  <c r="AD135" i="15" s="1"/>
  <c r="AB135" i="15"/>
  <c r="AK179" i="15"/>
  <c r="AL179" i="15" s="1"/>
  <c r="AJ179" i="15"/>
  <c r="AS190" i="15"/>
  <c r="AT190" i="15" s="1"/>
  <c r="AR190" i="15"/>
  <c r="BA281" i="15"/>
  <c r="BB281" i="15" s="1"/>
  <c r="AZ281" i="15"/>
  <c r="Y95" i="15"/>
  <c r="Z95" i="15" s="1"/>
  <c r="X95" i="15"/>
  <c r="AC170" i="15"/>
  <c r="AD170" i="15" s="1"/>
  <c r="AB170" i="15"/>
  <c r="AS329" i="15"/>
  <c r="AT329" i="15" s="1"/>
  <c r="AR329" i="15"/>
  <c r="Q223" i="15"/>
  <c r="R223" i="15" s="1"/>
  <c r="P223" i="15"/>
  <c r="Y322" i="15"/>
  <c r="Z322" i="15" s="1"/>
  <c r="X322" i="15"/>
  <c r="AK48" i="15"/>
  <c r="AL48" i="15" s="1"/>
  <c r="AJ48" i="15"/>
  <c r="AS139" i="15"/>
  <c r="AT139" i="15" s="1"/>
  <c r="AR139" i="15"/>
  <c r="AK84" i="15"/>
  <c r="AL84" i="15" s="1"/>
  <c r="AJ84" i="15"/>
  <c r="AS175" i="15"/>
  <c r="AT175" i="15" s="1"/>
  <c r="AR175" i="15"/>
  <c r="BA258" i="15"/>
  <c r="BB258" i="15" s="1"/>
  <c r="AZ258" i="15"/>
  <c r="AC83" i="15"/>
  <c r="AD83" i="15" s="1"/>
  <c r="AB83" i="15"/>
  <c r="AK167" i="15"/>
  <c r="AL167" i="15" s="1"/>
  <c r="AJ167" i="15"/>
  <c r="AG190" i="15"/>
  <c r="AH190" i="15" s="1"/>
  <c r="AF190" i="15"/>
  <c r="AO226" i="15"/>
  <c r="AP226" i="15" s="1"/>
  <c r="AN226" i="15"/>
  <c r="AO123" i="15"/>
  <c r="AP123" i="15" s="1"/>
  <c r="AN123" i="15"/>
  <c r="AW214" i="15"/>
  <c r="AX214" i="15" s="1"/>
  <c r="AV214" i="15"/>
  <c r="Q283" i="15"/>
  <c r="R283" i="15" s="1"/>
  <c r="P283" i="15"/>
  <c r="Q196" i="15"/>
  <c r="R196" i="15" s="1"/>
  <c r="P196" i="15"/>
  <c r="Y263" i="15"/>
  <c r="Z263" i="15" s="1"/>
  <c r="X263" i="15"/>
  <c r="AG298" i="15"/>
  <c r="AH298" i="15" s="1"/>
  <c r="AF298" i="15"/>
  <c r="AG67" i="15"/>
  <c r="AH67" i="15" s="1"/>
  <c r="AF67" i="15"/>
  <c r="AO151" i="15"/>
  <c r="AP151" i="15" s="1"/>
  <c r="AN151" i="15"/>
  <c r="AW186" i="15"/>
  <c r="AX186" i="15" s="1"/>
  <c r="AV186" i="15"/>
  <c r="BA254" i="15"/>
  <c r="BB254" i="15" s="1"/>
  <c r="AZ254" i="15"/>
  <c r="U339" i="15"/>
  <c r="V339" i="15" s="1"/>
  <c r="T339" i="15"/>
  <c r="AN304" i="15"/>
  <c r="AS210" i="15"/>
  <c r="AT210" i="15" s="1"/>
  <c r="AR117" i="15"/>
  <c r="AS117" i="15"/>
  <c r="AT117" i="15" s="1"/>
  <c r="AG123" i="15"/>
  <c r="AH123" i="15" s="1"/>
  <c r="AF123" i="15"/>
  <c r="AV300" i="15"/>
  <c r="AW300" i="15"/>
  <c r="AX300" i="15" s="1"/>
  <c r="AS105" i="15"/>
  <c r="AT105" i="15" s="1"/>
  <c r="AR105" i="15"/>
  <c r="AG292" i="15"/>
  <c r="AH292" i="15" s="1"/>
  <c r="AF292" i="15"/>
  <c r="AV54" i="15"/>
  <c r="AW54" i="15"/>
  <c r="AX54" i="15" s="1"/>
  <c r="AS309" i="15"/>
  <c r="AT309" i="15" s="1"/>
  <c r="AR309" i="15"/>
  <c r="AN194" i="15"/>
  <c r="AO194" i="15"/>
  <c r="AP194" i="15" s="1"/>
  <c r="AF94" i="15"/>
  <c r="AG94" i="15"/>
  <c r="AH94" i="15" s="1"/>
  <c r="Y286" i="15"/>
  <c r="Z286" i="15" s="1"/>
  <c r="AG228" i="15"/>
  <c r="AH228" i="15" s="1"/>
  <c r="BA208" i="15"/>
  <c r="BB208" i="15" s="1"/>
  <c r="Q106" i="15"/>
  <c r="R106" i="15" s="1"/>
  <c r="AO99" i="15"/>
  <c r="AP99" i="15" s="1"/>
  <c r="AC316" i="15"/>
  <c r="AD316" i="15" s="1"/>
  <c r="X34" i="15"/>
  <c r="AJ257" i="15"/>
  <c r="AO40" i="15"/>
  <c r="AP40" i="15" s="1"/>
  <c r="U128" i="15"/>
  <c r="V128" i="15" s="1"/>
  <c r="Q327" i="15"/>
  <c r="R327" i="15" s="1"/>
  <c r="BA102" i="15"/>
  <c r="BB102" i="15" s="1"/>
  <c r="AB172" i="15"/>
  <c r="AJ268" i="15"/>
  <c r="AG216" i="15"/>
  <c r="AH216" i="15" s="1"/>
  <c r="X117" i="15"/>
  <c r="AR319" i="15"/>
  <c r="AB192" i="15"/>
  <c r="AK145" i="15"/>
  <c r="AL145" i="15" s="1"/>
  <c r="AB53" i="15"/>
  <c r="X260" i="15"/>
  <c r="AS339" i="15"/>
  <c r="AT339" i="15" s="1"/>
  <c r="AJ248" i="15"/>
  <c r="AB267" i="15"/>
  <c r="AS56" i="15"/>
  <c r="AT56" i="15" s="1"/>
  <c r="AN311" i="15"/>
  <c r="AB232" i="15"/>
  <c r="AZ136" i="15"/>
  <c r="AO300" i="15"/>
  <c r="AP300" i="15" s="1"/>
  <c r="AJ228" i="15"/>
  <c r="U101" i="15"/>
  <c r="V101" i="15" s="1"/>
  <c r="AW76" i="15"/>
  <c r="AX76" i="15" s="1"/>
  <c r="Q272" i="15"/>
  <c r="R272" i="15" s="1"/>
  <c r="T232" i="15"/>
  <c r="BA155" i="15"/>
  <c r="BB155" i="15" s="1"/>
  <c r="T205" i="15"/>
  <c r="Y202" i="15"/>
  <c r="Z202" i="15" s="1"/>
  <c r="U79" i="15"/>
  <c r="V79" i="15" s="1"/>
  <c r="AC79" i="15"/>
  <c r="AD79" i="15" s="1"/>
  <c r="AN175" i="15"/>
  <c r="X287" i="15"/>
  <c r="AR148" i="15"/>
  <c r="AK297" i="15"/>
  <c r="AL297" i="15" s="1"/>
  <c r="AG303" i="15"/>
  <c r="AH303" i="15" s="1"/>
  <c r="AF303" i="15"/>
  <c r="AK49" i="15"/>
  <c r="AL49" i="15" s="1"/>
  <c r="AJ49" i="15"/>
  <c r="BA223" i="15"/>
  <c r="BB223" i="15" s="1"/>
  <c r="AZ223" i="15"/>
  <c r="U244" i="15"/>
  <c r="V244" i="15" s="1"/>
  <c r="T244" i="15"/>
  <c r="AC327" i="15"/>
  <c r="AD327" i="15" s="1"/>
  <c r="AB327" i="15"/>
  <c r="AW127" i="15"/>
  <c r="AX127" i="15" s="1"/>
  <c r="AV127" i="15"/>
  <c r="Q220" i="15"/>
  <c r="R220" i="15" s="1"/>
  <c r="P220" i="15"/>
  <c r="AG322" i="15"/>
  <c r="AH322" i="15" s="1"/>
  <c r="AF322" i="15"/>
  <c r="AK68" i="15"/>
  <c r="AL68" i="15" s="1"/>
  <c r="AJ68" i="15"/>
  <c r="AS159" i="15"/>
  <c r="AT159" i="15" s="1"/>
  <c r="AR159" i="15"/>
  <c r="Y8" i="15"/>
  <c r="Z8" i="15" s="1"/>
  <c r="X8" i="15"/>
  <c r="AG91" i="15"/>
  <c r="AH91" i="15" s="1"/>
  <c r="AF91" i="15"/>
  <c r="AW274" i="15"/>
  <c r="AX274" i="15" s="1"/>
  <c r="AV274" i="15"/>
  <c r="BA19" i="15"/>
  <c r="BB19" i="15" s="1"/>
  <c r="AZ19" i="15"/>
  <c r="U160" i="15"/>
  <c r="V160" i="15" s="1"/>
  <c r="T160" i="15"/>
  <c r="AF202" i="15"/>
  <c r="AG202" i="15"/>
  <c r="AH202" i="15" s="1"/>
  <c r="AB178" i="15"/>
  <c r="AC178" i="15"/>
  <c r="AD178" i="15" s="1"/>
  <c r="AJ190" i="15"/>
  <c r="AK190" i="15"/>
  <c r="AL190" i="15" s="1"/>
  <c r="AG33" i="15"/>
  <c r="AH33" i="15" s="1"/>
  <c r="AF33" i="15"/>
  <c r="AJ149" i="15"/>
  <c r="AK149" i="15"/>
  <c r="AL149" i="15" s="1"/>
  <c r="P119" i="15"/>
  <c r="Q119" i="15"/>
  <c r="R119" i="15" s="1"/>
  <c r="AZ184" i="15"/>
  <c r="BA184" i="15"/>
  <c r="BB184" i="15" s="1"/>
  <c r="AB241" i="15"/>
  <c r="AC241" i="15"/>
  <c r="AD241" i="15" s="1"/>
  <c r="AR249" i="15"/>
  <c r="AS249" i="15"/>
  <c r="AT249" i="15" s="1"/>
  <c r="T154" i="15"/>
  <c r="U154" i="15"/>
  <c r="V154" i="15" s="1"/>
  <c r="AC190" i="15"/>
  <c r="AD190" i="15" s="1"/>
  <c r="AB190" i="15"/>
  <c r="AK266" i="15"/>
  <c r="AL266" i="15" s="1"/>
  <c r="AJ266" i="15"/>
  <c r="AO19" i="15"/>
  <c r="AP19" i="15" s="1"/>
  <c r="AN19" i="15"/>
  <c r="Q179" i="15"/>
  <c r="R179" i="15" s="1"/>
  <c r="P179" i="15"/>
  <c r="AO333" i="15"/>
  <c r="AP333" i="15" s="1"/>
  <c r="AN333" i="15"/>
  <c r="AW344" i="15"/>
  <c r="AX344" i="15" s="1"/>
  <c r="AV344" i="15"/>
  <c r="BA89" i="15"/>
  <c r="BB89" i="15" s="1"/>
  <c r="AZ89" i="15"/>
  <c r="U182" i="15"/>
  <c r="V182" i="15" s="1"/>
  <c r="T182" i="15"/>
  <c r="AK285" i="15"/>
  <c r="AL285" i="15" s="1"/>
  <c r="AJ285" i="15"/>
  <c r="AW121" i="15"/>
  <c r="AX121" i="15" s="1"/>
  <c r="AV121" i="15"/>
  <c r="Q206" i="15"/>
  <c r="R206" i="15" s="1"/>
  <c r="P206" i="15"/>
  <c r="AZ125" i="15"/>
  <c r="BA125" i="15"/>
  <c r="BB125" i="15" s="1"/>
  <c r="X27" i="15"/>
  <c r="Y27" i="15"/>
  <c r="Z27" i="15" s="1"/>
  <c r="AN210" i="15"/>
  <c r="AO210" i="15"/>
  <c r="AP210" i="15" s="1"/>
  <c r="Q314" i="15"/>
  <c r="R314" i="15" s="1"/>
  <c r="P314" i="15"/>
  <c r="AC86" i="15"/>
  <c r="AD86" i="15" s="1"/>
  <c r="AB86" i="15"/>
  <c r="AS261" i="15"/>
  <c r="AT261" i="15" s="1"/>
  <c r="AR261" i="15"/>
  <c r="Q75" i="15"/>
  <c r="R75" i="15" s="1"/>
  <c r="P75" i="15"/>
  <c r="AG257" i="15"/>
  <c r="AH257" i="15" s="1"/>
  <c r="AF257" i="15"/>
  <c r="AR345" i="15"/>
  <c r="AS345" i="15"/>
  <c r="AT345" i="15" s="1"/>
  <c r="P111" i="15"/>
  <c r="Q111" i="15"/>
  <c r="R111" i="15" s="1"/>
  <c r="AF237" i="15"/>
  <c r="AG237" i="15"/>
  <c r="AH237" i="15" s="1"/>
  <c r="AV348" i="15"/>
  <c r="AW348" i="15"/>
  <c r="AX348" i="15" s="1"/>
  <c r="U186" i="15"/>
  <c r="V186" i="15" s="1"/>
  <c r="T186" i="15"/>
  <c r="AK353" i="15"/>
  <c r="AL353" i="15" s="1"/>
  <c r="AJ353" i="15"/>
  <c r="P202" i="15"/>
  <c r="Q202" i="15"/>
  <c r="R202" i="15" s="1"/>
  <c r="AC38" i="15"/>
  <c r="AD38" i="15" s="1"/>
  <c r="AB38" i="15"/>
  <c r="X182" i="15"/>
  <c r="Y182" i="15"/>
  <c r="Z182" i="15" s="1"/>
  <c r="AJ27" i="15"/>
  <c r="AK27" i="15"/>
  <c r="AL27" i="15" s="1"/>
  <c r="AW225" i="15"/>
  <c r="AX225" i="15" s="1"/>
  <c r="AV225" i="15"/>
  <c r="U47" i="15"/>
  <c r="V47" i="15" s="1"/>
  <c r="T47" i="15"/>
  <c r="M231" i="15"/>
  <c r="N231" i="15" s="1"/>
  <c r="I123" i="15"/>
  <c r="J123" i="15" s="1"/>
  <c r="M281" i="15"/>
  <c r="N281" i="15" s="1"/>
  <c r="M272" i="15"/>
  <c r="N272" i="15" s="1"/>
  <c r="I118" i="15"/>
  <c r="J118" i="15" s="1"/>
  <c r="AW30" i="15"/>
  <c r="AX30" i="15" s="1"/>
  <c r="AV317" i="15"/>
  <c r="AJ239" i="15"/>
  <c r="U56" i="15"/>
  <c r="V56" i="15" s="1"/>
  <c r="AV281" i="15"/>
  <c r="Q103" i="15"/>
  <c r="R103" i="15" s="1"/>
  <c r="Q342" i="15"/>
  <c r="R342" i="15" s="1"/>
  <c r="Q100" i="15"/>
  <c r="R100" i="15" s="1"/>
  <c r="AZ350" i="15"/>
  <c r="AJ240" i="15"/>
  <c r="Y233" i="15"/>
  <c r="Z233" i="15" s="1"/>
  <c r="E107" i="15"/>
  <c r="F107" i="15" s="1"/>
  <c r="Y63" i="15"/>
  <c r="Z63" i="15" s="1"/>
  <c r="Q275" i="15"/>
  <c r="R275" i="15" s="1"/>
  <c r="AN115" i="15"/>
  <c r="AB222" i="15"/>
  <c r="AZ38" i="15"/>
  <c r="Y35" i="15"/>
  <c r="Z35" i="15" s="1"/>
  <c r="AB287" i="15"/>
  <c r="AZ119" i="15"/>
  <c r="AN299" i="15"/>
  <c r="Q264" i="15"/>
  <c r="R264" i="15" s="1"/>
  <c r="M314" i="15"/>
  <c r="N314" i="15" s="1"/>
  <c r="M9" i="15"/>
  <c r="N9" i="15" s="1"/>
  <c r="M44" i="15"/>
  <c r="N44" i="15" s="1"/>
  <c r="AZ341" i="15"/>
  <c r="AR158" i="15"/>
  <c r="AC39" i="15"/>
  <c r="AD39" i="15" s="1"/>
  <c r="AN218" i="15"/>
  <c r="AR50" i="15"/>
  <c r="AG229" i="15"/>
  <c r="AH229" i="15" s="1"/>
  <c r="AK187" i="15"/>
  <c r="AL187" i="15" s="1"/>
  <c r="X124" i="15"/>
  <c r="AB259" i="15"/>
  <c r="AZ242" i="15"/>
  <c r="AF16" i="15"/>
  <c r="P121" i="15"/>
  <c r="AW324" i="15"/>
  <c r="AX324" i="15" s="1"/>
  <c r="Q83" i="15"/>
  <c r="R83" i="15" s="1"/>
  <c r="AG261" i="15"/>
  <c r="AH261" i="15" s="1"/>
  <c r="Y22" i="15"/>
  <c r="Z22" i="15" s="1"/>
  <c r="AJ311" i="15"/>
  <c r="BA51" i="15"/>
  <c r="BB51" i="15" s="1"/>
  <c r="AO207" i="15"/>
  <c r="AP207" i="15" s="1"/>
  <c r="X40" i="15"/>
  <c r="AF125" i="15"/>
  <c r="AJ22" i="15"/>
  <c r="Q174" i="15"/>
  <c r="R174" i="15" s="1"/>
  <c r="AO80" i="15"/>
  <c r="AP80" i="15" s="1"/>
  <c r="AK351" i="15"/>
  <c r="AL351" i="15" s="1"/>
  <c r="AS45" i="15"/>
  <c r="AT45" i="15" s="1"/>
  <c r="Q123" i="15"/>
  <c r="R123" i="15" s="1"/>
  <c r="AB134" i="15"/>
  <c r="AW213" i="15"/>
  <c r="AX213" i="15" s="1"/>
  <c r="AS220" i="15"/>
  <c r="AT220" i="15" s="1"/>
  <c r="AR292" i="15"/>
  <c r="P13" i="15"/>
  <c r="X265" i="15"/>
  <c r="X214" i="15"/>
  <c r="P298" i="15"/>
  <c r="X11" i="15"/>
  <c r="AV44" i="15"/>
  <c r="AN112" i="15"/>
  <c r="X9" i="15"/>
  <c r="P290" i="15"/>
  <c r="AR18" i="15"/>
  <c r="AJ18" i="15"/>
  <c r="X189" i="15"/>
  <c r="AB227" i="15"/>
  <c r="AN209" i="15"/>
  <c r="T289" i="15"/>
  <c r="T340" i="15"/>
  <c r="P153" i="15"/>
  <c r="AF227" i="15"/>
  <c r="X208" i="15"/>
  <c r="AJ210" i="15"/>
  <c r="T93" i="15"/>
  <c r="AB291" i="15"/>
  <c r="AV209" i="15"/>
  <c r="AB29" i="15"/>
  <c r="AN243" i="15"/>
  <c r="AO243" i="15"/>
  <c r="AP243" i="15" s="1"/>
  <c r="D88" i="15"/>
  <c r="E88" i="15"/>
  <c r="F88" i="15" s="1"/>
  <c r="H156" i="15"/>
  <c r="I156" i="15"/>
  <c r="J156" i="15" s="1"/>
  <c r="D36" i="15"/>
  <c r="E36" i="15"/>
  <c r="F36" i="15" s="1"/>
  <c r="D75" i="15"/>
  <c r="E75" i="15"/>
  <c r="F75" i="15" s="1"/>
  <c r="BA62" i="15"/>
  <c r="BB62" i="15" s="1"/>
  <c r="AZ62" i="15"/>
  <c r="AJ258" i="15"/>
  <c r="AK258" i="15"/>
  <c r="AL258" i="15" s="1"/>
  <c r="X134" i="15"/>
  <c r="Y134" i="15"/>
  <c r="Z134" i="15" s="1"/>
  <c r="AW177" i="15"/>
  <c r="AX177" i="15" s="1"/>
  <c r="AV177" i="15"/>
  <c r="AW74" i="15"/>
  <c r="AX74" i="15" s="1"/>
  <c r="AV74" i="15"/>
  <c r="Q215" i="15"/>
  <c r="R215" i="15" s="1"/>
  <c r="P215" i="15"/>
  <c r="AC59" i="15"/>
  <c r="AD59" i="15" s="1"/>
  <c r="AB59" i="15"/>
  <c r="U290" i="15"/>
  <c r="V290" i="15" s="1"/>
  <c r="T290" i="15"/>
  <c r="AV285" i="15"/>
  <c r="AW285" i="15"/>
  <c r="AX285" i="15" s="1"/>
  <c r="AG344" i="15"/>
  <c r="AH344" i="15" s="1"/>
  <c r="AF344" i="15"/>
  <c r="Y14" i="15"/>
  <c r="Z14" i="15" s="1"/>
  <c r="X14" i="15"/>
  <c r="AW152" i="15"/>
  <c r="AX152" i="15" s="1"/>
  <c r="AV152" i="15"/>
  <c r="Q245" i="15"/>
  <c r="R245" i="15" s="1"/>
  <c r="P245" i="15"/>
  <c r="AS184" i="15"/>
  <c r="AT184" i="15" s="1"/>
  <c r="AR184" i="15"/>
  <c r="Y41" i="15"/>
  <c r="Z41" i="15" s="1"/>
  <c r="X41" i="15"/>
  <c r="BA52" i="15"/>
  <c r="BB52" i="15" s="1"/>
  <c r="AZ52" i="15"/>
  <c r="AO113" i="15"/>
  <c r="AP113" i="15" s="1"/>
  <c r="AN113" i="15"/>
  <c r="AC181" i="15"/>
  <c r="AD181" i="15" s="1"/>
  <c r="AB181" i="15"/>
  <c r="Q122" i="15"/>
  <c r="R122" i="15" s="1"/>
  <c r="P122" i="15"/>
  <c r="AS69" i="15"/>
  <c r="AT69" i="15" s="1"/>
  <c r="AR69" i="15"/>
  <c r="AG65" i="15"/>
  <c r="AH65" i="15" s="1"/>
  <c r="AF65" i="15"/>
  <c r="AW137" i="15"/>
  <c r="AX137" i="15" s="1"/>
  <c r="AV137" i="15"/>
  <c r="AK134" i="15"/>
  <c r="AL134" i="15" s="1"/>
  <c r="AJ134" i="15"/>
  <c r="AC300" i="15"/>
  <c r="AD300" i="15" s="1"/>
  <c r="AB300" i="15"/>
  <c r="Q233" i="15"/>
  <c r="R233" i="15" s="1"/>
  <c r="P233" i="15"/>
  <c r="AS196" i="15"/>
  <c r="AT196" i="15" s="1"/>
  <c r="AR196" i="15"/>
  <c r="AG192" i="15"/>
  <c r="AH192" i="15" s="1"/>
  <c r="AF192" i="15"/>
  <c r="U245" i="15"/>
  <c r="V245" i="15" s="1"/>
  <c r="T245" i="15"/>
  <c r="AW320" i="15"/>
  <c r="AX320" i="15" s="1"/>
  <c r="AV320" i="15"/>
  <c r="AK261" i="15"/>
  <c r="AL261" i="15" s="1"/>
  <c r="AJ261" i="15"/>
  <c r="BA156" i="15"/>
  <c r="BB156" i="15" s="1"/>
  <c r="AZ156" i="15"/>
  <c r="AR151" i="15"/>
  <c r="AS151" i="15"/>
  <c r="AT151" i="15" s="1"/>
  <c r="AF211" i="15"/>
  <c r="AG211" i="15"/>
  <c r="AH211" i="15" s="1"/>
  <c r="AF116" i="15"/>
  <c r="AG116" i="15"/>
  <c r="AH116" i="15" s="1"/>
  <c r="P256" i="15"/>
  <c r="Q256" i="15"/>
  <c r="R256" i="15" s="1"/>
  <c r="Y339" i="15"/>
  <c r="Z339" i="15" s="1"/>
  <c r="X339" i="15"/>
  <c r="BA342" i="15"/>
  <c r="BB342" i="15" s="1"/>
  <c r="AZ342" i="15"/>
  <c r="AN236" i="15"/>
  <c r="AO236" i="15"/>
  <c r="AP236" i="15" s="1"/>
  <c r="AB168" i="15"/>
  <c r="AC168" i="15"/>
  <c r="AD168" i="15" s="1"/>
  <c r="AK204" i="15"/>
  <c r="AL204" i="15" s="1"/>
  <c r="AJ204" i="15"/>
  <c r="P53" i="15"/>
  <c r="Q53" i="15"/>
  <c r="R53" i="15" s="1"/>
  <c r="Y144" i="15"/>
  <c r="Z144" i="15" s="1"/>
  <c r="X144" i="15"/>
  <c r="BA91" i="15"/>
  <c r="BB91" i="15" s="1"/>
  <c r="AZ91" i="15"/>
  <c r="AC203" i="15"/>
  <c r="AD203" i="15" s="1"/>
  <c r="AB203" i="15"/>
  <c r="AO16" i="15"/>
  <c r="AP16" i="15" s="1"/>
  <c r="AN16" i="15"/>
  <c r="BA299" i="15"/>
  <c r="BB299" i="15" s="1"/>
  <c r="AZ299" i="15"/>
  <c r="Q30" i="15"/>
  <c r="R30" i="15" s="1"/>
  <c r="P30" i="15"/>
  <c r="AG212" i="15"/>
  <c r="AH212" i="15" s="1"/>
  <c r="AF212" i="15"/>
  <c r="AW315" i="15"/>
  <c r="AX315" i="15" s="1"/>
  <c r="AV315" i="15"/>
  <c r="Q352" i="15"/>
  <c r="R352" i="15" s="1"/>
  <c r="P352" i="15"/>
  <c r="AC108" i="15"/>
  <c r="AD108" i="15" s="1"/>
  <c r="AB108" i="15"/>
  <c r="AK200" i="15"/>
  <c r="AL200" i="15" s="1"/>
  <c r="AJ200" i="15"/>
  <c r="BA310" i="15"/>
  <c r="BB310" i="15" s="1"/>
  <c r="AZ310" i="15"/>
  <c r="Q41" i="15"/>
  <c r="R41" i="15" s="1"/>
  <c r="P41" i="15"/>
  <c r="AG223" i="15"/>
  <c r="AH223" i="15" s="1"/>
  <c r="AF223" i="15"/>
  <c r="AO323" i="15"/>
  <c r="AP323" i="15" s="1"/>
  <c r="AN323" i="15"/>
  <c r="BA79" i="15"/>
  <c r="BB79" i="15" s="1"/>
  <c r="AZ79" i="15"/>
  <c r="AK7" i="15"/>
  <c r="AL7" i="15" s="1"/>
  <c r="AJ7" i="15"/>
  <c r="AW239" i="15"/>
  <c r="AX239" i="15" s="1"/>
  <c r="AV239" i="15"/>
  <c r="Q332" i="15"/>
  <c r="R332" i="15" s="1"/>
  <c r="P332" i="15"/>
  <c r="AC144" i="15"/>
  <c r="AD144" i="15" s="1"/>
  <c r="AB144" i="15"/>
  <c r="AS335" i="15"/>
  <c r="AT335" i="15" s="1"/>
  <c r="AR335" i="15"/>
  <c r="Q221" i="15"/>
  <c r="R221" i="15" s="1"/>
  <c r="P221" i="15"/>
  <c r="AG331" i="15"/>
  <c r="AH331" i="15" s="1"/>
  <c r="AF331" i="15"/>
  <c r="AK69" i="15"/>
  <c r="AL69" i="15" s="1"/>
  <c r="AJ69" i="15"/>
  <c r="AS160" i="15"/>
  <c r="AT160" i="15" s="1"/>
  <c r="AR160" i="15"/>
  <c r="BA195" i="15"/>
  <c r="BB195" i="15" s="1"/>
  <c r="AZ195" i="15"/>
  <c r="Y17" i="15"/>
  <c r="Z17" i="15" s="1"/>
  <c r="X17" i="15"/>
  <c r="AO184" i="15"/>
  <c r="AP184" i="15" s="1"/>
  <c r="AN184" i="15"/>
  <c r="Q312" i="15"/>
  <c r="R312" i="15" s="1"/>
  <c r="P312" i="15"/>
  <c r="Q249" i="15"/>
  <c r="R249" i="15" s="1"/>
  <c r="P249" i="15"/>
  <c r="AC85" i="15"/>
  <c r="AD85" i="15" s="1"/>
  <c r="AB85" i="15"/>
  <c r="AK177" i="15"/>
  <c r="AL177" i="15" s="1"/>
  <c r="AJ177" i="15"/>
  <c r="BA351" i="15"/>
  <c r="BB351" i="15" s="1"/>
  <c r="AZ351" i="15"/>
  <c r="Q26" i="15"/>
  <c r="R26" i="15" s="1"/>
  <c r="P26" i="15"/>
  <c r="AG144" i="15"/>
  <c r="AH144" i="15" s="1"/>
  <c r="AF144" i="15"/>
  <c r="AW255" i="15"/>
  <c r="AX255" i="15" s="1"/>
  <c r="AV255" i="15"/>
  <c r="Q348" i="15"/>
  <c r="R348" i="15" s="1"/>
  <c r="P348" i="15"/>
  <c r="AC96" i="15"/>
  <c r="AD96" i="15" s="1"/>
  <c r="AB96" i="15"/>
  <c r="AK196" i="15"/>
  <c r="AL196" i="15" s="1"/>
  <c r="AJ196" i="15"/>
  <c r="AW16" i="15"/>
  <c r="AX16" i="15" s="1"/>
  <c r="AV16" i="15"/>
  <c r="AG219" i="15"/>
  <c r="AH219" i="15" s="1"/>
  <c r="AF219" i="15"/>
  <c r="AO303" i="15"/>
  <c r="AP303" i="15" s="1"/>
  <c r="AN303" i="15"/>
  <c r="U288" i="15"/>
  <c r="V288" i="15" s="1"/>
  <c r="T288" i="15"/>
  <c r="Y33" i="15"/>
  <c r="Z33" i="15" s="1"/>
  <c r="X33" i="15"/>
  <c r="AW291" i="15"/>
  <c r="AX291" i="15" s="1"/>
  <c r="AV291" i="15"/>
  <c r="BA44" i="15"/>
  <c r="BB44" i="15" s="1"/>
  <c r="AZ44" i="15"/>
  <c r="AG21" i="15"/>
  <c r="AH21" i="15" s="1"/>
  <c r="AF21" i="15"/>
  <c r="AO105" i="15"/>
  <c r="AP105" i="15" s="1"/>
  <c r="AN105" i="15"/>
  <c r="Y252" i="15"/>
  <c r="Z252" i="15" s="1"/>
  <c r="X252" i="15"/>
  <c r="AG327" i="15"/>
  <c r="AH327" i="15" s="1"/>
  <c r="AF327" i="15"/>
  <c r="BA247" i="15"/>
  <c r="BB247" i="15" s="1"/>
  <c r="AZ247" i="15"/>
  <c r="U332" i="15"/>
  <c r="V332" i="15" s="1"/>
  <c r="T332" i="15"/>
  <c r="AG49" i="15"/>
  <c r="AH49" i="15" s="1"/>
  <c r="AF49" i="15"/>
  <c r="Q317" i="15"/>
  <c r="R317" i="15" s="1"/>
  <c r="P317" i="15"/>
  <c r="U62" i="15"/>
  <c r="V62" i="15" s="1"/>
  <c r="T62" i="15"/>
  <c r="AS192" i="15"/>
  <c r="AT192" i="15" s="1"/>
  <c r="AR192" i="15"/>
  <c r="BA291" i="15"/>
  <c r="BB291" i="15" s="1"/>
  <c r="AZ291" i="15"/>
  <c r="AG140" i="15"/>
  <c r="AH140" i="15" s="1"/>
  <c r="AF140" i="15"/>
  <c r="AO152" i="15"/>
  <c r="AP152" i="15" s="1"/>
  <c r="AN152" i="15"/>
  <c r="U73" i="15"/>
  <c r="V73" i="15" s="1"/>
  <c r="T73" i="15"/>
  <c r="AC164" i="15"/>
  <c r="AD164" i="15" s="1"/>
  <c r="AB164" i="15"/>
  <c r="AW20" i="15"/>
  <c r="AX20" i="15" s="1"/>
  <c r="AV20" i="15"/>
  <c r="Q97" i="15"/>
  <c r="R97" i="15" s="1"/>
  <c r="P97" i="15"/>
  <c r="AK89" i="15"/>
  <c r="AL89" i="15" s="1"/>
  <c r="AJ89" i="15"/>
  <c r="AS188" i="15"/>
  <c r="AT188" i="15" s="1"/>
  <c r="AR188" i="15"/>
  <c r="Y85" i="15"/>
  <c r="Z85" i="15" s="1"/>
  <c r="X85" i="15"/>
  <c r="AG184" i="15"/>
  <c r="AH184" i="15" s="1"/>
  <c r="AF184" i="15"/>
  <c r="BA168" i="15"/>
  <c r="BB168" i="15" s="1"/>
  <c r="AZ168" i="15"/>
  <c r="U237" i="15"/>
  <c r="V237" i="15" s="1"/>
  <c r="T237" i="15"/>
  <c r="AC264" i="15"/>
  <c r="AD264" i="15" s="1"/>
  <c r="AB264" i="15"/>
  <c r="AO45" i="15"/>
  <c r="AP45" i="15" s="1"/>
  <c r="AN45" i="15"/>
  <c r="AW120" i="15"/>
  <c r="AX120" i="15" s="1"/>
  <c r="AV120" i="15"/>
  <c r="Q213" i="15"/>
  <c r="R213" i="15" s="1"/>
  <c r="P213" i="15"/>
  <c r="AC33" i="15"/>
  <c r="AD33" i="15" s="1"/>
  <c r="AB33" i="15"/>
  <c r="AK125" i="15"/>
  <c r="AL125" i="15" s="1"/>
  <c r="AJ125" i="15"/>
  <c r="AS152" i="15"/>
  <c r="AT152" i="15" s="1"/>
  <c r="AR152" i="15"/>
  <c r="AG51" i="15"/>
  <c r="AH51" i="15" s="1"/>
  <c r="AF51" i="15"/>
  <c r="AS55" i="15"/>
  <c r="AT55" i="15" s="1"/>
  <c r="AR55" i="15"/>
  <c r="Q52" i="15"/>
  <c r="R52" i="15" s="1"/>
  <c r="P52" i="15"/>
  <c r="AG18" i="15"/>
  <c r="AH18" i="15" s="1"/>
  <c r="AF18" i="15"/>
  <c r="U198" i="15"/>
  <c r="V198" i="15" s="1"/>
  <c r="T198" i="15"/>
  <c r="AS14" i="15"/>
  <c r="AT14" i="15" s="1"/>
  <c r="AR14" i="15"/>
  <c r="AG185" i="15"/>
  <c r="AH185" i="15" s="1"/>
  <c r="AF185" i="15"/>
  <c r="U349" i="15"/>
  <c r="V349" i="15" s="1"/>
  <c r="T349" i="15"/>
  <c r="AS253" i="15"/>
  <c r="AT253" i="15" s="1"/>
  <c r="AR253" i="15"/>
  <c r="H88" i="15"/>
  <c r="I88" i="15"/>
  <c r="J88" i="15" s="1"/>
  <c r="Q226" i="15"/>
  <c r="R226" i="15" s="1"/>
  <c r="P226" i="15"/>
  <c r="AW141" i="15"/>
  <c r="AX141" i="15" s="1"/>
  <c r="AV141" i="15"/>
  <c r="AK313" i="15"/>
  <c r="AL313" i="15" s="1"/>
  <c r="AJ313" i="15"/>
  <c r="AC221" i="15"/>
  <c r="AD221" i="15" s="1"/>
  <c r="AB221" i="15"/>
  <c r="U146" i="15"/>
  <c r="V146" i="15" s="1"/>
  <c r="T146" i="15"/>
  <c r="AW308" i="15"/>
  <c r="AX308" i="15" s="1"/>
  <c r="AV308" i="15"/>
  <c r="AO217" i="15"/>
  <c r="AP217" i="15" s="1"/>
  <c r="AN217" i="15"/>
  <c r="AG197" i="15"/>
  <c r="AH197" i="15" s="1"/>
  <c r="AF197" i="15"/>
  <c r="Q71" i="15"/>
  <c r="R71" i="15" s="1"/>
  <c r="P71" i="15"/>
  <c r="L119" i="15"/>
  <c r="M119" i="15"/>
  <c r="N119" i="15" s="1"/>
  <c r="L179" i="15"/>
  <c r="M179" i="15"/>
  <c r="N179" i="15" s="1"/>
  <c r="U124" i="15"/>
  <c r="V124" i="15" s="1"/>
  <c r="T124" i="15"/>
  <c r="AO219" i="15"/>
  <c r="AP219" i="15" s="1"/>
  <c r="AN219" i="15"/>
  <c r="AG119" i="15"/>
  <c r="AH119" i="15" s="1"/>
  <c r="AF119" i="15"/>
  <c r="BA206" i="15"/>
  <c r="BB206" i="15" s="1"/>
  <c r="AZ206" i="15"/>
  <c r="AS123" i="15"/>
  <c r="AT123" i="15" s="1"/>
  <c r="AR123" i="15"/>
  <c r="Y267" i="15"/>
  <c r="Z267" i="15" s="1"/>
  <c r="X267" i="15"/>
  <c r="H232" i="15"/>
  <c r="I232" i="15"/>
  <c r="J232" i="15" s="1"/>
  <c r="H196" i="15"/>
  <c r="I196" i="15"/>
  <c r="J196" i="15" s="1"/>
  <c r="H35" i="15"/>
  <c r="I35" i="15"/>
  <c r="J35" i="15" s="1"/>
  <c r="D349" i="15"/>
  <c r="E349" i="15"/>
  <c r="F349" i="15" s="1"/>
  <c r="L259" i="15"/>
  <c r="M259" i="15"/>
  <c r="N259" i="15" s="1"/>
  <c r="D350" i="15"/>
  <c r="E350" i="15"/>
  <c r="F350" i="15" s="1"/>
  <c r="L346" i="15"/>
  <c r="M346" i="15"/>
  <c r="N346" i="15" s="1"/>
  <c r="D170" i="15"/>
  <c r="E170" i="15"/>
  <c r="F170" i="15" s="1"/>
  <c r="AG30" i="15"/>
  <c r="AH30" i="15" s="1"/>
  <c r="AF30" i="15"/>
  <c r="AZ305" i="15"/>
  <c r="BA305" i="15"/>
  <c r="BB305" i="15" s="1"/>
  <c r="BA285" i="15"/>
  <c r="BB285" i="15" s="1"/>
  <c r="AZ285" i="15"/>
  <c r="AR43" i="15"/>
  <c r="AS43" i="15"/>
  <c r="AT43" i="15" s="1"/>
  <c r="Q107" i="15"/>
  <c r="R107" i="15" s="1"/>
  <c r="P107" i="15"/>
  <c r="AG225" i="15"/>
  <c r="AH225" i="15" s="1"/>
  <c r="AF225" i="15"/>
  <c r="AS54" i="15"/>
  <c r="AT54" i="15" s="1"/>
  <c r="AR54" i="15"/>
  <c r="AB162" i="15"/>
  <c r="AC162" i="15"/>
  <c r="AD162" i="15" s="1"/>
  <c r="AS162" i="15"/>
  <c r="AT162" i="15" s="1"/>
  <c r="AR162" i="15"/>
  <c r="Y209" i="15"/>
  <c r="Z209" i="15" s="1"/>
  <c r="X209" i="15"/>
  <c r="M81" i="15"/>
  <c r="N81" i="15" s="1"/>
  <c r="M347" i="15"/>
  <c r="N347" i="15" s="1"/>
  <c r="E214" i="15"/>
  <c r="F214" i="15" s="1"/>
  <c r="M133" i="15"/>
  <c r="N133" i="15" s="1"/>
  <c r="I75" i="15"/>
  <c r="J75" i="15" s="1"/>
  <c r="AR352" i="15"/>
  <c r="AB336" i="15"/>
  <c r="AZ271" i="15"/>
  <c r="AF45" i="15"/>
  <c r="P222" i="15"/>
  <c r="U229" i="15"/>
  <c r="V229" i="15" s="1"/>
  <c r="X205" i="15"/>
  <c r="AK93" i="15"/>
  <c r="AL93" i="15" s="1"/>
  <c r="X336" i="15"/>
  <c r="X245" i="15"/>
  <c r="AB249" i="15"/>
  <c r="X49" i="15"/>
  <c r="AR172" i="15"/>
  <c r="AZ147" i="15"/>
  <c r="T69" i="15"/>
  <c r="AK244" i="15"/>
  <c r="AL244" i="15" s="1"/>
  <c r="AW346" i="15"/>
  <c r="AX346" i="15" s="1"/>
  <c r="U89" i="15"/>
  <c r="V89" i="15" s="1"/>
  <c r="Q230" i="15"/>
  <c r="R230" i="15" s="1"/>
  <c r="P230" i="15"/>
  <c r="T41" i="15"/>
  <c r="U41" i="15"/>
  <c r="V41" i="15" s="1"/>
  <c r="P40" i="15"/>
  <c r="Q40" i="15"/>
  <c r="R40" i="15" s="1"/>
  <c r="AO306" i="15"/>
  <c r="AP306" i="15" s="1"/>
  <c r="AN306" i="15"/>
  <c r="AC182" i="15"/>
  <c r="AD182" i="15" s="1"/>
  <c r="AB182" i="15"/>
  <c r="AZ145" i="15"/>
  <c r="BA145" i="15"/>
  <c r="BB145" i="15" s="1"/>
  <c r="AK341" i="15"/>
  <c r="AL341" i="15" s="1"/>
  <c r="AJ341" i="15"/>
  <c r="AN86" i="15"/>
  <c r="AO86" i="15"/>
  <c r="AP86" i="15" s="1"/>
  <c r="U63" i="15"/>
  <c r="V63" i="15" s="1"/>
  <c r="T63" i="15"/>
  <c r="M111" i="15"/>
  <c r="N111" i="15" s="1"/>
  <c r="M195" i="15"/>
  <c r="N195" i="15" s="1"/>
  <c r="I12" i="15"/>
  <c r="J12" i="15" s="1"/>
  <c r="I318" i="15"/>
  <c r="J318" i="15" s="1"/>
  <c r="AR113" i="15"/>
  <c r="AB169" i="15"/>
  <c r="AZ176" i="15"/>
  <c r="AJ161" i="15"/>
  <c r="T273" i="15"/>
  <c r="AN46" i="15"/>
  <c r="AV101" i="15"/>
  <c r="Q281" i="15"/>
  <c r="R281" i="15" s="1"/>
  <c r="T193" i="15"/>
  <c r="AZ283" i="15"/>
  <c r="AZ22" i="15"/>
  <c r="AO149" i="15"/>
  <c r="AP149" i="15" s="1"/>
  <c r="U185" i="15"/>
  <c r="V185" i="15" s="1"/>
  <c r="AF108" i="15"/>
  <c r="AS291" i="15"/>
  <c r="AT291" i="15" s="1"/>
  <c r="I78" i="15"/>
  <c r="J78" i="15" s="1"/>
  <c r="M177" i="15"/>
  <c r="N177" i="15" s="1"/>
  <c r="I250" i="15"/>
  <c r="J250" i="15" s="1"/>
  <c r="M207" i="15"/>
  <c r="N207" i="15" s="1"/>
  <c r="I187" i="15"/>
  <c r="J187" i="15" s="1"/>
  <c r="M254" i="15"/>
  <c r="N254" i="15" s="1"/>
  <c r="M324" i="15"/>
  <c r="N324" i="15" s="1"/>
  <c r="I249" i="15"/>
  <c r="J249" i="15" s="1"/>
  <c r="AN101" i="15"/>
  <c r="AV299" i="15"/>
  <c r="AN141" i="15"/>
  <c r="BA264" i="15"/>
  <c r="BB264" i="15" s="1"/>
  <c r="AJ143" i="15"/>
  <c r="AV38" i="15"/>
  <c r="AJ165" i="15"/>
  <c r="P209" i="15"/>
  <c r="X136" i="15"/>
  <c r="X109" i="15"/>
  <c r="AN148" i="15"/>
  <c r="AV350" i="15"/>
  <c r="AN288" i="15"/>
  <c r="AR200" i="15"/>
  <c r="AK287" i="15"/>
  <c r="AL287" i="15" s="1"/>
  <c r="U280" i="15"/>
  <c r="V280" i="15" s="1"/>
  <c r="Y19" i="15"/>
  <c r="Z19" i="15" s="1"/>
  <c r="X19" i="15"/>
  <c r="E321" i="15"/>
  <c r="F321" i="15" s="1"/>
  <c r="E238" i="15"/>
  <c r="F238" i="15" s="1"/>
  <c r="I335" i="15"/>
  <c r="J335" i="15" s="1"/>
  <c r="M96" i="15"/>
  <c r="N96" i="15" s="1"/>
  <c r="AW33" i="15"/>
  <c r="AX33" i="15" s="1"/>
  <c r="AG81" i="15"/>
  <c r="AH81" i="15" s="1"/>
  <c r="Q10" i="15"/>
  <c r="R10" i="15" s="1"/>
  <c r="AO129" i="15"/>
  <c r="AP129" i="15" s="1"/>
  <c r="Y313" i="15"/>
  <c r="Z313" i="15" s="1"/>
  <c r="AB320" i="15"/>
  <c r="AG240" i="15"/>
  <c r="AH240" i="15" s="1"/>
  <c r="AJ273" i="15"/>
  <c r="AG124" i="15"/>
  <c r="AH124" i="15" s="1"/>
  <c r="AO164" i="15"/>
  <c r="AP164" i="15" s="1"/>
  <c r="AV128" i="15"/>
  <c r="AK74" i="15"/>
  <c r="AL74" i="15" s="1"/>
  <c r="AJ74" i="15"/>
  <c r="I99" i="15"/>
  <c r="J99" i="15" s="1"/>
  <c r="I241" i="15"/>
  <c r="J241" i="15" s="1"/>
  <c r="M188" i="15"/>
  <c r="N188" i="15" s="1"/>
  <c r="I296" i="15"/>
  <c r="J296" i="15" s="1"/>
  <c r="AF300" i="15"/>
  <c r="AZ65" i="15"/>
  <c r="AN340" i="15"/>
  <c r="X340" i="15"/>
  <c r="AR153" i="15"/>
  <c r="T42" i="15"/>
  <c r="AC284" i="15"/>
  <c r="AD284" i="15" s="1"/>
  <c r="AF132" i="15"/>
  <c r="P14" i="15"/>
  <c r="AC65" i="15"/>
  <c r="AD65" i="15" s="1"/>
  <c r="AF206" i="15"/>
  <c r="AV224" i="15"/>
  <c r="AB276" i="15"/>
  <c r="AR276" i="15"/>
  <c r="AV327" i="15"/>
  <c r="T107" i="15"/>
  <c r="U107" i="15"/>
  <c r="V107" i="15" s="1"/>
  <c r="I252" i="15"/>
  <c r="J252" i="15" s="1"/>
  <c r="M216" i="15"/>
  <c r="N216" i="15" s="1"/>
  <c r="M56" i="15"/>
  <c r="N56" i="15" s="1"/>
  <c r="I64" i="15"/>
  <c r="J64" i="15" s="1"/>
  <c r="I50" i="15"/>
  <c r="J50" i="15" s="1"/>
  <c r="E124" i="15"/>
  <c r="F124" i="15" s="1"/>
  <c r="M215" i="15"/>
  <c r="N215" i="15" s="1"/>
  <c r="M70" i="15"/>
  <c r="N70" i="15" s="1"/>
  <c r="E172" i="15"/>
  <c r="F172" i="15" s="1"/>
  <c r="I352" i="15"/>
  <c r="J352" i="15" s="1"/>
  <c r="AZ160" i="15"/>
  <c r="U304" i="15"/>
  <c r="V304" i="15" s="1"/>
  <c r="AK73" i="15"/>
  <c r="AL73" i="15" s="1"/>
  <c r="AS48" i="15"/>
  <c r="AT48" i="15" s="1"/>
  <c r="AV275" i="15"/>
  <c r="U53" i="15"/>
  <c r="V53" i="15" s="1"/>
  <c r="AC247" i="15"/>
  <c r="AD247" i="15" s="1"/>
  <c r="Y121" i="15"/>
  <c r="Z121" i="15" s="1"/>
  <c r="U31" i="15"/>
  <c r="V31" i="15" s="1"/>
  <c r="AN118" i="15"/>
  <c r="T206" i="15"/>
  <c r="AR187" i="15"/>
  <c r="AN104" i="15"/>
  <c r="AS16" i="15"/>
  <c r="AT16" i="15" s="1"/>
  <c r="AF187" i="15"/>
  <c r="BA270" i="15"/>
  <c r="BB270" i="15" s="1"/>
  <c r="X331" i="15"/>
  <c r="X104" i="15"/>
  <c r="AN25" i="15"/>
  <c r="AF274" i="15"/>
  <c r="X175" i="15"/>
  <c r="P108" i="15"/>
  <c r="X352" i="15"/>
  <c r="AV168" i="15"/>
  <c r="P354" i="15"/>
  <c r="AF86" i="15"/>
  <c r="AV331" i="15"/>
  <c r="X350" i="15"/>
  <c r="P259" i="15"/>
  <c r="AV190" i="15"/>
  <c r="AV172" i="15"/>
  <c r="AO240" i="15"/>
  <c r="AP240" i="15" s="1"/>
  <c r="AO182" i="15"/>
  <c r="AP182" i="15" s="1"/>
  <c r="AR61" i="15"/>
  <c r="AJ86" i="15"/>
  <c r="U274" i="15"/>
  <c r="V274" i="15" s="1"/>
  <c r="AW104" i="15"/>
  <c r="AX104" i="15" s="1"/>
  <c r="AJ284" i="15"/>
  <c r="AJ270" i="15"/>
  <c r="AJ348" i="15"/>
  <c r="AG189" i="15"/>
  <c r="AH189" i="15" s="1"/>
  <c r="AZ84" i="15"/>
  <c r="X234" i="15"/>
  <c r="AR270" i="15"/>
  <c r="AN29" i="15"/>
  <c r="AB81" i="15"/>
  <c r="AV273" i="15"/>
  <c r="BA198" i="15"/>
  <c r="BB198" i="15" s="1"/>
  <c r="AZ276" i="15"/>
  <c r="P238" i="15"/>
  <c r="AN186" i="15"/>
  <c r="P199" i="15"/>
  <c r="AJ195" i="15"/>
  <c r="AS353" i="15"/>
  <c r="AT353" i="15" s="1"/>
  <c r="AO93" i="15"/>
  <c r="AP93" i="15" s="1"/>
  <c r="AS10" i="15"/>
  <c r="AT10" i="15" s="1"/>
  <c r="X98" i="15"/>
  <c r="AC10" i="15"/>
  <c r="AD10" i="15" s="1"/>
  <c r="AC187" i="15"/>
  <c r="AD187" i="15" s="1"/>
  <c r="M47" i="15"/>
  <c r="N47" i="15" s="1"/>
  <c r="Q156" i="15"/>
  <c r="R156" i="15" s="1"/>
  <c r="Q57" i="15"/>
  <c r="R57" i="15" s="1"/>
  <c r="AC268" i="15"/>
  <c r="AD268" i="15" s="1"/>
  <c r="M163" i="15"/>
  <c r="N163" i="15" s="1"/>
  <c r="E348" i="15"/>
  <c r="F348" i="15" s="1"/>
  <c r="M192" i="15"/>
  <c r="N192" i="15" s="1"/>
  <c r="I349" i="15"/>
  <c r="J349" i="15" s="1"/>
  <c r="AJ80" i="15"/>
  <c r="U219" i="15"/>
  <c r="V219" i="15" s="1"/>
  <c r="AO31" i="15"/>
  <c r="AP31" i="15" s="1"/>
  <c r="AF247" i="15"/>
  <c r="BA10" i="15"/>
  <c r="BB10" i="15" s="1"/>
  <c r="T270" i="15"/>
  <c r="Q148" i="15"/>
  <c r="R148" i="15" s="1"/>
  <c r="AV116" i="15"/>
  <c r="AC260" i="15"/>
  <c r="AD260" i="15" s="1"/>
  <c r="AB142" i="15"/>
  <c r="AN202" i="15"/>
  <c r="P326" i="15"/>
  <c r="P33" i="15"/>
  <c r="AN325" i="15"/>
  <c r="AN88" i="15"/>
  <c r="T147" i="15"/>
  <c r="X344" i="15"/>
  <c r="AR225" i="15"/>
  <c r="AN81" i="15"/>
  <c r="AB349" i="15"/>
  <c r="X108" i="15"/>
  <c r="T7" i="15"/>
  <c r="AB217" i="15"/>
  <c r="AF285" i="15"/>
  <c r="P95" i="15"/>
  <c r="AR201" i="15"/>
  <c r="AB42" i="15"/>
  <c r="P197" i="15"/>
  <c r="P294" i="15"/>
  <c r="AR90" i="15"/>
  <c r="P79" i="15"/>
  <c r="T258" i="15"/>
  <c r="AJ111" i="15"/>
  <c r="P183" i="15"/>
  <c r="T95" i="15"/>
  <c r="AC345" i="15"/>
  <c r="AD345" i="15" s="1"/>
  <c r="AV173" i="15"/>
  <c r="AN185" i="15"/>
  <c r="AC191" i="15"/>
  <c r="AD191" i="15" s="1"/>
  <c r="AV193" i="15"/>
  <c r="AJ59" i="15"/>
  <c r="AR115" i="15"/>
  <c r="T353" i="15"/>
  <c r="AK352" i="15"/>
  <c r="AL352" i="15" s="1"/>
  <c r="AZ245" i="15"/>
  <c r="X314" i="15"/>
  <c r="T284" i="15"/>
  <c r="AJ238" i="15"/>
  <c r="AJ25" i="15"/>
  <c r="T174" i="15"/>
  <c r="T9" i="15"/>
  <c r="AR293" i="15"/>
  <c r="AR128" i="15"/>
  <c r="X123" i="15"/>
  <c r="AJ344" i="15"/>
  <c r="AB252" i="15"/>
  <c r="AF164" i="15"/>
  <c r="AF325" i="15"/>
  <c r="AB68" i="15"/>
  <c r="P270" i="15"/>
  <c r="AN94" i="15"/>
  <c r="AB321" i="15"/>
  <c r="AZ153" i="15"/>
  <c r="T155" i="15"/>
  <c r="AJ109" i="15"/>
  <c r="AJ206" i="15"/>
  <c r="AS92" i="15"/>
  <c r="AT92" i="15" s="1"/>
  <c r="AB87" i="15"/>
  <c r="AB184" i="15"/>
  <c r="AB281" i="15"/>
  <c r="AN163" i="15"/>
  <c r="AN252" i="15"/>
  <c r="AB218" i="15"/>
  <c r="AN142" i="15"/>
  <c r="AZ137" i="15"/>
  <c r="X62" i="15"/>
  <c r="AN106" i="15"/>
  <c r="P261" i="15"/>
  <c r="T157" i="15"/>
  <c r="AO130" i="15"/>
  <c r="AP130" i="15" s="1"/>
  <c r="AF34" i="15"/>
  <c r="AZ121" i="15"/>
  <c r="AF265" i="15"/>
  <c r="AB94" i="15"/>
  <c r="T114" i="15"/>
  <c r="AZ252" i="15"/>
  <c r="AB50" i="15"/>
  <c r="AO267" i="15"/>
  <c r="AP267" i="15" s="1"/>
  <c r="T318" i="15"/>
  <c r="AN273" i="15"/>
  <c r="Q193" i="15"/>
  <c r="R193" i="15" s="1"/>
  <c r="X329" i="15"/>
  <c r="AS214" i="15"/>
  <c r="AT214" i="15" s="1"/>
  <c r="AF28" i="15"/>
  <c r="AW36" i="15"/>
  <c r="AX36" i="15" s="1"/>
  <c r="Q34" i="15"/>
  <c r="R34" i="15" s="1"/>
  <c r="AJ121" i="15"/>
  <c r="BA115" i="15"/>
  <c r="BB115" i="15" s="1"/>
  <c r="P77" i="15"/>
  <c r="Y300" i="15"/>
  <c r="Z300" i="15" s="1"/>
  <c r="T169" i="15"/>
  <c r="X317" i="15"/>
  <c r="AJ334" i="15"/>
  <c r="AG210" i="15"/>
  <c r="AH210" i="15" s="1"/>
  <c r="AR206" i="15"/>
  <c r="AB23" i="15"/>
  <c r="AZ297" i="15"/>
  <c r="AV279" i="15"/>
  <c r="AF59" i="15"/>
  <c r="AG59" i="15"/>
  <c r="AH59" i="15" s="1"/>
  <c r="L315" i="15"/>
  <c r="M315" i="15"/>
  <c r="N315" i="15" s="1"/>
  <c r="AV228" i="15"/>
  <c r="AW228" i="15"/>
  <c r="AX228" i="15" s="1"/>
  <c r="AW311" i="15"/>
  <c r="AX311" i="15" s="1"/>
  <c r="AV311" i="15"/>
  <c r="Q229" i="15"/>
  <c r="R229" i="15" s="1"/>
  <c r="P229" i="15"/>
  <c r="AN320" i="15"/>
  <c r="AO320" i="15"/>
  <c r="AP320" i="15" s="1"/>
  <c r="P265" i="15"/>
  <c r="Q265" i="15"/>
  <c r="R265" i="15" s="1"/>
  <c r="AC263" i="15"/>
  <c r="AD263" i="15" s="1"/>
  <c r="AB263" i="15"/>
  <c r="AS95" i="15"/>
  <c r="AT95" i="15" s="1"/>
  <c r="AR95" i="15"/>
  <c r="Q351" i="15"/>
  <c r="R351" i="15" s="1"/>
  <c r="P351" i="15"/>
  <c r="Q200" i="15"/>
  <c r="R200" i="15" s="1"/>
  <c r="P200" i="15"/>
  <c r="BA55" i="15"/>
  <c r="BB55" i="15" s="1"/>
  <c r="AZ55" i="15"/>
  <c r="AO319" i="15"/>
  <c r="AP319" i="15" s="1"/>
  <c r="AN319" i="15"/>
  <c r="AS91" i="15"/>
  <c r="AT91" i="15" s="1"/>
  <c r="AR91" i="15"/>
  <c r="AK347" i="15"/>
  <c r="AL347" i="15" s="1"/>
  <c r="AJ347" i="15"/>
  <c r="AG195" i="15"/>
  <c r="AH195" i="15" s="1"/>
  <c r="AF195" i="15"/>
  <c r="AF47" i="15"/>
  <c r="AG47" i="15"/>
  <c r="AH47" i="15" s="1"/>
  <c r="AV249" i="15"/>
  <c r="AW249" i="15"/>
  <c r="AX249" i="15" s="1"/>
  <c r="Q8" i="15"/>
  <c r="R8" i="15" s="1"/>
  <c r="P8" i="15"/>
  <c r="AR111" i="15"/>
  <c r="AS111" i="15"/>
  <c r="AT111" i="15" s="1"/>
  <c r="AO162" i="15"/>
  <c r="AP162" i="15" s="1"/>
  <c r="AN162" i="15"/>
  <c r="AG234" i="15"/>
  <c r="AH234" i="15" s="1"/>
  <c r="AF234" i="15"/>
  <c r="AV305" i="15"/>
  <c r="AW305" i="15"/>
  <c r="AX305" i="15" s="1"/>
  <c r="AR290" i="15"/>
  <c r="AS290" i="15"/>
  <c r="AT290" i="15" s="1"/>
  <c r="AB207" i="15"/>
  <c r="AC207" i="15"/>
  <c r="AD207" i="15" s="1"/>
  <c r="AZ122" i="15"/>
  <c r="BA122" i="15"/>
  <c r="BB122" i="15" s="1"/>
  <c r="X330" i="15"/>
  <c r="Y330" i="15"/>
  <c r="Z330" i="15" s="1"/>
  <c r="AF246" i="15"/>
  <c r="AG246" i="15"/>
  <c r="AH246" i="15" s="1"/>
  <c r="AF143" i="15"/>
  <c r="AG143" i="15"/>
  <c r="AH143" i="15" s="1"/>
  <c r="AJ211" i="15"/>
  <c r="AK211" i="15"/>
  <c r="AL211" i="15" s="1"/>
  <c r="AN318" i="15"/>
  <c r="AO318" i="15"/>
  <c r="AP318" i="15" s="1"/>
  <c r="AS144" i="15"/>
  <c r="AT144" i="15" s="1"/>
  <c r="AR144" i="15"/>
  <c r="AF115" i="15"/>
  <c r="AG115" i="15"/>
  <c r="AH115" i="15" s="1"/>
  <c r="AF282" i="15"/>
  <c r="AG282" i="15"/>
  <c r="AH282" i="15" s="1"/>
  <c r="AV87" i="15"/>
  <c r="AW87" i="15"/>
  <c r="AX87" i="15" s="1"/>
  <c r="D351" i="15"/>
  <c r="E351" i="15"/>
  <c r="F351" i="15" s="1"/>
  <c r="H153" i="15"/>
  <c r="I153" i="15"/>
  <c r="J153" i="15" s="1"/>
  <c r="D203" i="15"/>
  <c r="E203" i="15"/>
  <c r="F203" i="15" s="1"/>
  <c r="D18" i="15"/>
  <c r="E18" i="15"/>
  <c r="F18" i="15" s="1"/>
  <c r="L11" i="15"/>
  <c r="G14" i="26" s="1"/>
  <c r="M11" i="15"/>
  <c r="N11" i="15" s="1"/>
  <c r="D304" i="15"/>
  <c r="E304" i="15"/>
  <c r="F304" i="15" s="1"/>
  <c r="Q315" i="15"/>
  <c r="R315" i="15" s="1"/>
  <c r="P315" i="15"/>
  <c r="AC326" i="15"/>
  <c r="AD326" i="15" s="1"/>
  <c r="AB326" i="15"/>
  <c r="AV242" i="15"/>
  <c r="AW242" i="15"/>
  <c r="AX242" i="15" s="1"/>
  <c r="D354" i="15"/>
  <c r="E354" i="15"/>
  <c r="F354" i="15" s="1"/>
  <c r="D60" i="15"/>
  <c r="E60" i="15"/>
  <c r="F60" i="15" s="1"/>
  <c r="D25" i="15"/>
  <c r="E25" i="15"/>
  <c r="F25" i="15" s="1"/>
  <c r="AF117" i="15"/>
  <c r="AG117" i="15"/>
  <c r="AH117" i="15" s="1"/>
  <c r="AS204" i="15"/>
  <c r="AT204" i="15" s="1"/>
  <c r="AR204" i="15"/>
  <c r="X217" i="15"/>
  <c r="Y217" i="15"/>
  <c r="Z217" i="15" s="1"/>
  <c r="AF13" i="15"/>
  <c r="AG13" i="15"/>
  <c r="AH13" i="15" s="1"/>
  <c r="AF239" i="15"/>
  <c r="AG239" i="15"/>
  <c r="AH239" i="15" s="1"/>
  <c r="U180" i="15"/>
  <c r="V180" i="15" s="1"/>
  <c r="T180" i="15"/>
  <c r="AG258" i="15"/>
  <c r="AH258" i="15" s="1"/>
  <c r="AF258" i="15"/>
  <c r="AO111" i="15"/>
  <c r="AP111" i="15" s="1"/>
  <c r="AN111" i="15"/>
  <c r="AW99" i="15"/>
  <c r="AX99" i="15" s="1"/>
  <c r="AV99" i="15"/>
  <c r="Y60" i="15"/>
  <c r="Z60" i="15" s="1"/>
  <c r="X60" i="15"/>
  <c r="AK267" i="15"/>
  <c r="AL267" i="15" s="1"/>
  <c r="AJ267" i="15"/>
  <c r="AG299" i="15"/>
  <c r="AH299" i="15" s="1"/>
  <c r="AF299" i="15"/>
  <c r="AS314" i="15"/>
  <c r="AT314" i="15" s="1"/>
  <c r="AR314" i="15"/>
  <c r="BA174" i="15"/>
  <c r="BB174" i="15" s="1"/>
  <c r="AZ174" i="15"/>
  <c r="BA71" i="15"/>
  <c r="BB71" i="15" s="1"/>
  <c r="AZ71" i="15"/>
  <c r="AC72" i="15"/>
  <c r="AD72" i="15" s="1"/>
  <c r="AB72" i="15"/>
  <c r="AO279" i="15"/>
  <c r="AP279" i="15" s="1"/>
  <c r="AN279" i="15"/>
  <c r="X242" i="15"/>
  <c r="Y242" i="15"/>
  <c r="Z242" i="15" s="1"/>
  <c r="T282" i="15"/>
  <c r="U282" i="15"/>
  <c r="V282" i="15" s="1"/>
  <c r="X334" i="15"/>
  <c r="Y334" i="15"/>
  <c r="Z334" i="15" s="1"/>
  <c r="X31" i="15"/>
  <c r="Y31" i="15"/>
  <c r="Z31" i="15" s="1"/>
  <c r="AR265" i="15"/>
  <c r="AS265" i="15"/>
  <c r="AT265" i="15" s="1"/>
  <c r="AS170" i="15"/>
  <c r="AT170" i="15" s="1"/>
  <c r="AR170" i="15"/>
  <c r="AS75" i="15"/>
  <c r="AT75" i="15" s="1"/>
  <c r="AR75" i="15"/>
  <c r="AW134" i="15"/>
  <c r="AX134" i="15" s="1"/>
  <c r="AV134" i="15"/>
  <c r="BA194" i="15"/>
  <c r="BB194" i="15" s="1"/>
  <c r="AZ194" i="15"/>
  <c r="AC19" i="15"/>
  <c r="AD19" i="15" s="1"/>
  <c r="AB19" i="15"/>
  <c r="AG126" i="15"/>
  <c r="AH126" i="15" s="1"/>
  <c r="AF126" i="15"/>
  <c r="AC166" i="15"/>
  <c r="AD166" i="15" s="1"/>
  <c r="AB166" i="15"/>
  <c r="Q219" i="15"/>
  <c r="R219" i="15" s="1"/>
  <c r="P219" i="15"/>
  <c r="Y199" i="15"/>
  <c r="Z199" i="15" s="1"/>
  <c r="X199" i="15"/>
  <c r="U175" i="15"/>
  <c r="V175" i="15" s="1"/>
  <c r="T175" i="15"/>
  <c r="AV166" i="15"/>
  <c r="AW166" i="15"/>
  <c r="AX166" i="15" s="1"/>
  <c r="X23" i="15"/>
  <c r="Y23" i="15"/>
  <c r="Z23" i="15" s="1"/>
  <c r="AF19" i="15"/>
  <c r="AG19" i="15"/>
  <c r="AH19" i="15" s="1"/>
  <c r="T88" i="15"/>
  <c r="U88" i="15"/>
  <c r="V88" i="15" s="1"/>
  <c r="X147" i="15"/>
  <c r="Y147" i="15"/>
  <c r="Z147" i="15" s="1"/>
  <c r="AB270" i="15"/>
  <c r="AC270" i="15"/>
  <c r="AD270" i="15" s="1"/>
  <c r="P228" i="15"/>
  <c r="Q228" i="15"/>
  <c r="R228" i="15" s="1"/>
  <c r="AB306" i="15"/>
  <c r="AC306" i="15"/>
  <c r="AD306" i="15" s="1"/>
  <c r="AN55" i="15"/>
  <c r="AO55" i="15"/>
  <c r="AP55" i="15" s="1"/>
  <c r="AZ261" i="15"/>
  <c r="BA261" i="15"/>
  <c r="BB261" i="15" s="1"/>
  <c r="AN346" i="15"/>
  <c r="AO346" i="15"/>
  <c r="AP346" i="15" s="1"/>
  <c r="AB350" i="15"/>
  <c r="AC350" i="15"/>
  <c r="AD350" i="15" s="1"/>
  <c r="AZ63" i="15"/>
  <c r="BA63" i="15"/>
  <c r="BB63" i="15" s="1"/>
  <c r="AR286" i="15"/>
  <c r="AS286" i="15"/>
  <c r="AT286" i="15" s="1"/>
  <c r="X191" i="15"/>
  <c r="Y191" i="15"/>
  <c r="Z191" i="15" s="1"/>
  <c r="AR63" i="15"/>
  <c r="AS63" i="15"/>
  <c r="AT63" i="15" s="1"/>
  <c r="U320" i="15"/>
  <c r="V320" i="15" s="1"/>
  <c r="T320" i="15"/>
  <c r="AG315" i="15"/>
  <c r="AH315" i="15" s="1"/>
  <c r="AF315" i="15"/>
  <c r="Q205" i="15"/>
  <c r="R205" i="15" s="1"/>
  <c r="P205" i="15"/>
  <c r="X32" i="15"/>
  <c r="Y32" i="15"/>
  <c r="Z32" i="15" s="1"/>
  <c r="T287" i="15"/>
  <c r="U287" i="15"/>
  <c r="V287" i="15" s="1"/>
  <c r="AZ202" i="15"/>
  <c r="BA202" i="15"/>
  <c r="BB202" i="15" s="1"/>
  <c r="AJ28" i="15"/>
  <c r="AK28" i="15"/>
  <c r="AL28" i="15" s="1"/>
  <c r="X183" i="15"/>
  <c r="Y183" i="15"/>
  <c r="Z183" i="15" s="1"/>
  <c r="P116" i="15"/>
  <c r="Q116" i="15"/>
  <c r="R116" i="15" s="1"/>
  <c r="AR342" i="15"/>
  <c r="AS342" i="15"/>
  <c r="AT342" i="15" s="1"/>
  <c r="L316" i="15"/>
  <c r="M316" i="15"/>
  <c r="N316" i="15" s="1"/>
  <c r="H314" i="15"/>
  <c r="I314" i="15"/>
  <c r="J314" i="15" s="1"/>
  <c r="H280" i="15"/>
  <c r="I280" i="15"/>
  <c r="J280" i="15" s="1"/>
  <c r="H140" i="15"/>
  <c r="I140" i="15"/>
  <c r="J140" i="15" s="1"/>
  <c r="L261" i="15"/>
  <c r="M261" i="15"/>
  <c r="N261" i="15" s="1"/>
  <c r="U60" i="15"/>
  <c r="V60" i="15" s="1"/>
  <c r="T60" i="15"/>
  <c r="AO155" i="15"/>
  <c r="AP155" i="15" s="1"/>
  <c r="AN155" i="15"/>
  <c r="AG55" i="15"/>
  <c r="AH55" i="15" s="1"/>
  <c r="AF55" i="15"/>
  <c r="U227" i="15"/>
  <c r="V227" i="15" s="1"/>
  <c r="T227" i="15"/>
  <c r="BA142" i="15"/>
  <c r="BB142" i="15" s="1"/>
  <c r="AZ142" i="15"/>
  <c r="AS59" i="15"/>
  <c r="AT59" i="15" s="1"/>
  <c r="AR59" i="15"/>
  <c r="AK32" i="15"/>
  <c r="AL32" i="15" s="1"/>
  <c r="AJ32" i="15"/>
  <c r="Y203" i="15"/>
  <c r="Z203" i="15" s="1"/>
  <c r="X203" i="15"/>
  <c r="H200" i="15"/>
  <c r="I200" i="15"/>
  <c r="J200" i="15" s="1"/>
  <c r="D327" i="15"/>
  <c r="E327" i="15"/>
  <c r="F327" i="15" s="1"/>
  <c r="L301" i="15"/>
  <c r="M301" i="15"/>
  <c r="N301" i="15" s="1"/>
  <c r="L98" i="15"/>
  <c r="M98" i="15"/>
  <c r="N98" i="15" s="1"/>
  <c r="D176" i="15"/>
  <c r="E176" i="15"/>
  <c r="F176" i="15" s="1"/>
  <c r="L48" i="15"/>
  <c r="M48" i="15"/>
  <c r="N48" i="15" s="1"/>
  <c r="D144" i="15"/>
  <c r="E144" i="15"/>
  <c r="F144" i="15" s="1"/>
  <c r="AB304" i="15"/>
  <c r="AC304" i="15"/>
  <c r="AD304" i="15" s="1"/>
  <c r="T213" i="15"/>
  <c r="U213" i="15"/>
  <c r="V213" i="15" s="1"/>
  <c r="AZ144" i="15"/>
  <c r="BA144" i="15"/>
  <c r="BB144" i="15" s="1"/>
  <c r="AR53" i="15"/>
  <c r="AS53" i="15"/>
  <c r="AT53" i="15" s="1"/>
  <c r="AN308" i="15"/>
  <c r="AO308" i="15"/>
  <c r="AP308" i="15" s="1"/>
  <c r="AF224" i="15"/>
  <c r="AG224" i="15"/>
  <c r="AH224" i="15" s="1"/>
  <c r="X125" i="15"/>
  <c r="Y125" i="15"/>
  <c r="Z125" i="15" s="1"/>
  <c r="AZ303" i="15"/>
  <c r="BA303" i="15"/>
  <c r="BB303" i="15" s="1"/>
  <c r="AR228" i="15"/>
  <c r="AS228" i="15"/>
  <c r="AT228" i="15" s="1"/>
  <c r="AJ193" i="15"/>
  <c r="AK193" i="15"/>
  <c r="AL193" i="15" s="1"/>
  <c r="AB101" i="15"/>
  <c r="AC101" i="15"/>
  <c r="AD101" i="15" s="1"/>
  <c r="H117" i="15"/>
  <c r="I117" i="15"/>
  <c r="J117" i="15" s="1"/>
  <c r="D64" i="15"/>
  <c r="E64" i="15"/>
  <c r="F64" i="15" s="1"/>
  <c r="L270" i="15"/>
  <c r="M270" i="15"/>
  <c r="N270" i="15" s="1"/>
  <c r="D254" i="15"/>
  <c r="E254" i="15"/>
  <c r="F254" i="15" s="1"/>
  <c r="H87" i="15"/>
  <c r="I87" i="15"/>
  <c r="J87" i="15" s="1"/>
  <c r="H31" i="15"/>
  <c r="I31" i="15"/>
  <c r="J31" i="15" s="1"/>
  <c r="D229" i="15"/>
  <c r="E229" i="15"/>
  <c r="F229" i="15" s="1"/>
  <c r="D220" i="15"/>
  <c r="E220" i="15"/>
  <c r="F220" i="15" s="1"/>
  <c r="D19" i="15"/>
  <c r="E19" i="15"/>
  <c r="F19" i="15" s="1"/>
  <c r="D231" i="15"/>
  <c r="E231" i="15"/>
  <c r="F231" i="15" s="1"/>
  <c r="L326" i="15"/>
  <c r="M326" i="15"/>
  <c r="N326" i="15" s="1"/>
  <c r="D46" i="15"/>
  <c r="E46" i="15"/>
  <c r="F46" i="15" s="1"/>
  <c r="L200" i="15"/>
  <c r="M200" i="15"/>
  <c r="N200" i="15" s="1"/>
  <c r="H240" i="15"/>
  <c r="I240" i="15"/>
  <c r="J240" i="15" s="1"/>
  <c r="H315" i="15"/>
  <c r="I315" i="15"/>
  <c r="J315" i="15" s="1"/>
  <c r="D259" i="15"/>
  <c r="E259" i="15"/>
  <c r="F259" i="15" s="1"/>
  <c r="H231" i="15"/>
  <c r="I231" i="15"/>
  <c r="J231" i="15" s="1"/>
  <c r="L203" i="15"/>
  <c r="M203" i="15"/>
  <c r="N203" i="15" s="1"/>
  <c r="H270" i="15"/>
  <c r="I270" i="15"/>
  <c r="J270" i="15" s="1"/>
  <c r="H129" i="15"/>
  <c r="I129" i="15"/>
  <c r="J129" i="15" s="1"/>
  <c r="AW112" i="15"/>
  <c r="AX112" i="15" s="1"/>
  <c r="AV112" i="15"/>
  <c r="L294" i="15"/>
  <c r="M294" i="15"/>
  <c r="N294" i="15" s="1"/>
  <c r="H166" i="15"/>
  <c r="I166" i="15"/>
  <c r="J166" i="15" s="1"/>
  <c r="H199" i="15"/>
  <c r="I199" i="15"/>
  <c r="J199" i="15" s="1"/>
  <c r="L201" i="15"/>
  <c r="M201" i="15"/>
  <c r="N201" i="15" s="1"/>
  <c r="D22" i="15"/>
  <c r="E22" i="15"/>
  <c r="F22" i="15" s="1"/>
  <c r="H44" i="15"/>
  <c r="I44" i="15"/>
  <c r="J44" i="15" s="1"/>
  <c r="L33" i="15"/>
  <c r="M33" i="15"/>
  <c r="N33" i="15" s="1"/>
  <c r="M345" i="15"/>
  <c r="N345" i="15" s="1"/>
  <c r="M227" i="15"/>
  <c r="N227" i="15" s="1"/>
  <c r="I275" i="15"/>
  <c r="J275" i="15" s="1"/>
  <c r="E96" i="15"/>
  <c r="F96" i="15" s="1"/>
  <c r="M292" i="15"/>
  <c r="N292" i="15" s="1"/>
  <c r="E147" i="15"/>
  <c r="F147" i="15" s="1"/>
  <c r="M300" i="15"/>
  <c r="N300" i="15" s="1"/>
  <c r="M35" i="15"/>
  <c r="N35" i="15" s="1"/>
  <c r="M54" i="15"/>
  <c r="N54" i="15" s="1"/>
  <c r="BA331" i="15"/>
  <c r="BB331" i="15" s="1"/>
  <c r="Y163" i="15"/>
  <c r="Z163" i="15" s="1"/>
  <c r="BA106" i="15"/>
  <c r="BB106" i="15" s="1"/>
  <c r="AN75" i="15"/>
  <c r="AO87" i="15"/>
  <c r="AP87" i="15" s="1"/>
  <c r="AJ247" i="15"/>
  <c r="AK247" i="15"/>
  <c r="AL247" i="15" s="1"/>
  <c r="AB330" i="15"/>
  <c r="AC330" i="15"/>
  <c r="AD330" i="15" s="1"/>
  <c r="H159" i="15"/>
  <c r="I159" i="15"/>
  <c r="J159" i="15" s="1"/>
  <c r="L27" i="15"/>
  <c r="M27" i="15"/>
  <c r="N27" i="15" s="1"/>
  <c r="D268" i="15"/>
  <c r="E268" i="15"/>
  <c r="F268" i="15" s="1"/>
  <c r="H351" i="15"/>
  <c r="I351" i="15"/>
  <c r="J351" i="15" s="1"/>
  <c r="AO201" i="15"/>
  <c r="AP201" i="15" s="1"/>
  <c r="AN201" i="15"/>
  <c r="AZ279" i="15"/>
  <c r="BA279" i="15"/>
  <c r="BB279" i="15" s="1"/>
  <c r="AB152" i="15"/>
  <c r="AC152" i="15"/>
  <c r="AD152" i="15" s="1"/>
  <c r="AJ141" i="15"/>
  <c r="AK141" i="15"/>
  <c r="AL141" i="15" s="1"/>
  <c r="AZ100" i="15"/>
  <c r="BA100" i="15"/>
  <c r="BB100" i="15" s="1"/>
  <c r="AG27" i="15"/>
  <c r="AH27" i="15" s="1"/>
  <c r="AF27" i="15"/>
  <c r="AO8" i="15"/>
  <c r="AP8" i="15" s="1"/>
  <c r="AN8" i="15"/>
  <c r="BA286" i="15"/>
  <c r="BB286" i="15" s="1"/>
  <c r="AZ286" i="15"/>
  <c r="AC223" i="15"/>
  <c r="AD223" i="15" s="1"/>
  <c r="AB223" i="15"/>
  <c r="Q125" i="15"/>
  <c r="R125" i="15" s="1"/>
  <c r="P125" i="15"/>
  <c r="U112" i="15"/>
  <c r="V112" i="15" s="1"/>
  <c r="T112" i="15"/>
  <c r="AO354" i="15"/>
  <c r="AP354" i="15" s="1"/>
  <c r="AN354" i="15"/>
  <c r="AW342" i="15"/>
  <c r="AX342" i="15" s="1"/>
  <c r="AV342" i="15"/>
  <c r="Q324" i="15"/>
  <c r="R324" i="15" s="1"/>
  <c r="P324" i="15"/>
  <c r="Y112" i="15"/>
  <c r="Z112" i="15" s="1"/>
  <c r="X112" i="15"/>
  <c r="P143" i="15"/>
  <c r="Q143" i="15"/>
  <c r="R143" i="15" s="1"/>
  <c r="AZ237" i="15"/>
  <c r="BA237" i="15"/>
  <c r="BB237" i="15" s="1"/>
  <c r="AB71" i="15"/>
  <c r="AC71" i="15"/>
  <c r="AD71" i="15" s="1"/>
  <c r="AF66" i="15"/>
  <c r="AG66" i="15"/>
  <c r="AH66" i="15" s="1"/>
  <c r="AJ182" i="15"/>
  <c r="AK182" i="15"/>
  <c r="AL182" i="15" s="1"/>
  <c r="BA253" i="15"/>
  <c r="BB253" i="15" s="1"/>
  <c r="AZ253" i="15"/>
  <c r="AC214" i="15"/>
  <c r="AD214" i="15" s="1"/>
  <c r="AB214" i="15"/>
  <c r="AC31" i="15"/>
  <c r="AD31" i="15" s="1"/>
  <c r="AB31" i="15"/>
  <c r="AF107" i="15"/>
  <c r="AG107" i="15"/>
  <c r="AH107" i="15" s="1"/>
  <c r="AS122" i="15"/>
  <c r="AT122" i="15" s="1"/>
  <c r="AR122" i="15"/>
  <c r="Q330" i="15"/>
  <c r="R330" i="15" s="1"/>
  <c r="P330" i="15"/>
  <c r="Y310" i="15"/>
  <c r="Z310" i="15" s="1"/>
  <c r="X310" i="15"/>
  <c r="AO326" i="15"/>
  <c r="AP326" i="15" s="1"/>
  <c r="AN326" i="15"/>
  <c r="AJ350" i="15"/>
  <c r="AK350" i="15"/>
  <c r="AL350" i="15" s="1"/>
  <c r="AF334" i="15"/>
  <c r="AG334" i="15"/>
  <c r="AH334" i="15" s="1"/>
  <c r="U275" i="15"/>
  <c r="V275" i="15" s="1"/>
  <c r="T275" i="15"/>
  <c r="Q235" i="15"/>
  <c r="R235" i="15" s="1"/>
  <c r="P235" i="15"/>
  <c r="AZ273" i="15"/>
  <c r="BA273" i="15"/>
  <c r="BB273" i="15" s="1"/>
  <c r="T191" i="15"/>
  <c r="U191" i="15"/>
  <c r="V191" i="15" s="1"/>
  <c r="P343" i="15"/>
  <c r="Q343" i="15"/>
  <c r="R343" i="15" s="1"/>
  <c r="AV135" i="15"/>
  <c r="AW135" i="15"/>
  <c r="AX135" i="15" s="1"/>
  <c r="AB11" i="15"/>
  <c r="AC11" i="15"/>
  <c r="AD11" i="15" s="1"/>
  <c r="BA243" i="15"/>
  <c r="BB243" i="15" s="1"/>
  <c r="AZ243" i="15"/>
  <c r="L255" i="15"/>
  <c r="M255" i="15"/>
  <c r="N255" i="15" s="1"/>
  <c r="X223" i="15"/>
  <c r="AW154" i="15"/>
  <c r="AX154" i="15" s="1"/>
  <c r="AN143" i="15"/>
  <c r="AO143" i="15"/>
  <c r="AP143" i="15" s="1"/>
  <c r="D114" i="15"/>
  <c r="E114" i="15"/>
  <c r="F114" i="15" s="1"/>
  <c r="H203" i="15"/>
  <c r="I203" i="15"/>
  <c r="J203" i="15" s="1"/>
  <c r="L191" i="15"/>
  <c r="M191" i="15"/>
  <c r="N191" i="15" s="1"/>
  <c r="D202" i="15"/>
  <c r="E202" i="15"/>
  <c r="F202" i="15" s="1"/>
  <c r="U281" i="15"/>
  <c r="V281" i="15" s="1"/>
  <c r="T281" i="15"/>
  <c r="AC77" i="15"/>
  <c r="AD77" i="15" s="1"/>
  <c r="AB77" i="15"/>
  <c r="U300" i="15"/>
  <c r="V300" i="15" s="1"/>
  <c r="T300" i="15"/>
  <c r="P340" i="15"/>
  <c r="Q340" i="15"/>
  <c r="R340" i="15" s="1"/>
  <c r="Y320" i="15"/>
  <c r="Z320" i="15" s="1"/>
  <c r="X320" i="15"/>
  <c r="AF308" i="15"/>
  <c r="AG308" i="15"/>
  <c r="AH308" i="15" s="1"/>
  <c r="AN97" i="15"/>
  <c r="AO97" i="15"/>
  <c r="AP97" i="15" s="1"/>
  <c r="AO339" i="15"/>
  <c r="AP339" i="15" s="1"/>
  <c r="AN339" i="15"/>
  <c r="AC298" i="15"/>
  <c r="AD298" i="15" s="1"/>
  <c r="AB298" i="15"/>
  <c r="AC195" i="15"/>
  <c r="AD195" i="15" s="1"/>
  <c r="AB195" i="15"/>
  <c r="AC84" i="15"/>
  <c r="AD84" i="15" s="1"/>
  <c r="AB84" i="15"/>
  <c r="Q17" i="15"/>
  <c r="R17" i="15" s="1"/>
  <c r="P17" i="15"/>
  <c r="U140" i="15"/>
  <c r="V140" i="15" s="1"/>
  <c r="T140" i="15"/>
  <c r="Y216" i="15"/>
  <c r="Z216" i="15" s="1"/>
  <c r="X216" i="15"/>
  <c r="AK295" i="15"/>
  <c r="AL295" i="15" s="1"/>
  <c r="AJ295" i="15"/>
  <c r="Y235" i="15"/>
  <c r="Z235" i="15" s="1"/>
  <c r="X235" i="15"/>
  <c r="AG151" i="15"/>
  <c r="AH151" i="15" s="1"/>
  <c r="AF151" i="15"/>
  <c r="AO140" i="15"/>
  <c r="AP140" i="15" s="1"/>
  <c r="AN140" i="15"/>
  <c r="AS199" i="15"/>
  <c r="AT199" i="15" s="1"/>
  <c r="AR199" i="15"/>
  <c r="AF333" i="15"/>
  <c r="AG333" i="15"/>
  <c r="AH333" i="15" s="1"/>
  <c r="AB318" i="15"/>
  <c r="AC318" i="15"/>
  <c r="AD318" i="15" s="1"/>
  <c r="P307" i="15"/>
  <c r="Q307" i="15"/>
  <c r="R307" i="15" s="1"/>
  <c r="T310" i="15"/>
  <c r="U310" i="15"/>
  <c r="V310" i="15" s="1"/>
  <c r="AB106" i="15"/>
  <c r="AC106" i="15"/>
  <c r="AD106" i="15" s="1"/>
  <c r="Q159" i="15"/>
  <c r="R159" i="15" s="1"/>
  <c r="P159" i="15"/>
  <c r="Y155" i="15"/>
  <c r="Z155" i="15" s="1"/>
  <c r="X155" i="15"/>
  <c r="U179" i="15"/>
  <c r="V179" i="15" s="1"/>
  <c r="T179" i="15"/>
  <c r="AK75" i="15"/>
  <c r="AL75" i="15" s="1"/>
  <c r="AJ75" i="15"/>
  <c r="AO127" i="15"/>
  <c r="AP127" i="15" s="1"/>
  <c r="AN127" i="15"/>
  <c r="AK103" i="15"/>
  <c r="AL103" i="15" s="1"/>
  <c r="AJ103" i="15"/>
  <c r="AV245" i="15"/>
  <c r="AW245" i="15"/>
  <c r="AX245" i="15" s="1"/>
  <c r="AW150" i="15"/>
  <c r="AX150" i="15" s="1"/>
  <c r="AV150" i="15"/>
  <c r="AW39" i="15"/>
  <c r="AX39" i="15" s="1"/>
  <c r="AV39" i="15"/>
  <c r="Y251" i="15"/>
  <c r="Z251" i="15" s="1"/>
  <c r="X251" i="15"/>
  <c r="AF39" i="15"/>
  <c r="AG39" i="15"/>
  <c r="AH39" i="15" s="1"/>
  <c r="AK107" i="15"/>
  <c r="AL107" i="15" s="1"/>
  <c r="AJ107" i="15"/>
  <c r="AF122" i="15"/>
  <c r="AG122" i="15"/>
  <c r="AH122" i="15" s="1"/>
  <c r="AV202" i="15"/>
  <c r="AW202" i="15"/>
  <c r="AX202" i="15" s="1"/>
  <c r="P64" i="15"/>
  <c r="Q64" i="15"/>
  <c r="R64" i="15" s="1"/>
  <c r="T235" i="15"/>
  <c r="U235" i="15"/>
  <c r="V235" i="15" s="1"/>
  <c r="X295" i="15"/>
  <c r="Y295" i="15"/>
  <c r="Z295" i="15" s="1"/>
  <c r="P231" i="15"/>
  <c r="Q231" i="15"/>
  <c r="R231" i="15" s="1"/>
  <c r="AO232" i="15"/>
  <c r="AP232" i="15" s="1"/>
  <c r="AN232" i="15"/>
  <c r="I32" i="15"/>
  <c r="J32" i="15" s="1"/>
  <c r="E155" i="15"/>
  <c r="F155" i="15" s="1"/>
  <c r="I77" i="15"/>
  <c r="J77" i="15" s="1"/>
  <c r="I293" i="15"/>
  <c r="J293" i="15" s="1"/>
  <c r="M335" i="15"/>
  <c r="N335" i="15" s="1"/>
  <c r="I48" i="15"/>
  <c r="J48" i="15" s="1"/>
  <c r="AS119" i="15"/>
  <c r="AT119" i="15" s="1"/>
  <c r="AV136" i="15"/>
  <c r="AV246" i="15"/>
  <c r="AG330" i="15"/>
  <c r="AH330" i="15" s="1"/>
  <c r="T64" i="15"/>
  <c r="U64" i="15"/>
  <c r="V64" i="15" s="1"/>
  <c r="T295" i="15"/>
  <c r="U295" i="15"/>
  <c r="V295" i="15" s="1"/>
  <c r="D311" i="15"/>
  <c r="E311" i="15"/>
  <c r="F311" i="15" s="1"/>
  <c r="H277" i="15"/>
  <c r="I277" i="15"/>
  <c r="J277" i="15" s="1"/>
  <c r="BA204" i="15"/>
  <c r="BB204" i="15" s="1"/>
  <c r="AZ204" i="15"/>
  <c r="Q305" i="15"/>
  <c r="R305" i="15" s="1"/>
  <c r="P305" i="15"/>
  <c r="X37" i="15"/>
  <c r="Y37" i="15"/>
  <c r="Z37" i="15" s="1"/>
  <c r="AK252" i="15"/>
  <c r="AL252" i="15" s="1"/>
  <c r="AJ252" i="15"/>
  <c r="AR57" i="15"/>
  <c r="AS57" i="15"/>
  <c r="AT57" i="15" s="1"/>
  <c r="AV188" i="15"/>
  <c r="AW188" i="15"/>
  <c r="AX188" i="15" s="1"/>
  <c r="AR84" i="15"/>
  <c r="AS84" i="15"/>
  <c r="AT84" i="15" s="1"/>
  <c r="AW63" i="15"/>
  <c r="AX63" i="15" s="1"/>
  <c r="AV63" i="15"/>
  <c r="U263" i="15"/>
  <c r="V263" i="15" s="1"/>
  <c r="T263" i="15"/>
  <c r="U96" i="15"/>
  <c r="V96" i="15" s="1"/>
  <c r="T96" i="15"/>
  <c r="AK176" i="15"/>
  <c r="AL176" i="15" s="1"/>
  <c r="AJ176" i="15"/>
  <c r="AO235" i="15"/>
  <c r="AP235" i="15" s="1"/>
  <c r="AN235" i="15"/>
  <c r="AW32" i="15"/>
  <c r="AX32" i="15" s="1"/>
  <c r="AV32" i="15"/>
  <c r="AC211" i="15"/>
  <c r="AD211" i="15" s="1"/>
  <c r="AB211" i="15"/>
  <c r="AG318" i="15"/>
  <c r="AH318" i="15" s="1"/>
  <c r="AF318" i="15"/>
  <c r="U259" i="15"/>
  <c r="V259" i="15" s="1"/>
  <c r="T259" i="15"/>
  <c r="AC239" i="15"/>
  <c r="AD239" i="15" s="1"/>
  <c r="AB239" i="15"/>
  <c r="AK172" i="15"/>
  <c r="AL172" i="15" s="1"/>
  <c r="AJ172" i="15"/>
  <c r="AW314" i="15"/>
  <c r="AX314" i="15" s="1"/>
  <c r="AV314" i="15"/>
  <c r="AJ71" i="15"/>
  <c r="AK71" i="15"/>
  <c r="AL71" i="15" s="1"/>
  <c r="AN147" i="15"/>
  <c r="AO147" i="15"/>
  <c r="AP147" i="15" s="1"/>
  <c r="AR126" i="15"/>
  <c r="AS126" i="15"/>
  <c r="AT126" i="15" s="1"/>
  <c r="P334" i="15"/>
  <c r="Q334" i="15"/>
  <c r="R334" i="15" s="1"/>
  <c r="AG349" i="15"/>
  <c r="AH349" i="15" s="1"/>
  <c r="AF349" i="15"/>
  <c r="AO338" i="15"/>
  <c r="AP338" i="15" s="1"/>
  <c r="AN338" i="15"/>
  <c r="AK290" i="15"/>
  <c r="AL290" i="15" s="1"/>
  <c r="AJ290" i="15"/>
  <c r="Q203" i="15"/>
  <c r="R203" i="15" s="1"/>
  <c r="P203" i="15"/>
  <c r="Y24" i="15"/>
  <c r="Z24" i="15" s="1"/>
  <c r="X24" i="15"/>
  <c r="Q239" i="15"/>
  <c r="R239" i="15" s="1"/>
  <c r="P239" i="15"/>
  <c r="U314" i="15"/>
  <c r="V314" i="15" s="1"/>
  <c r="T314" i="15"/>
  <c r="AJ306" i="15"/>
  <c r="AK306" i="15"/>
  <c r="AL306" i="15" s="1"/>
  <c r="AK155" i="15"/>
  <c r="AL155" i="15" s="1"/>
  <c r="AJ155" i="15"/>
  <c r="AV353" i="15"/>
  <c r="AW353" i="15"/>
  <c r="AX353" i="15" s="1"/>
  <c r="AW122" i="15"/>
  <c r="AX122" i="15" s="1"/>
  <c r="AV122" i="15"/>
  <c r="BA190" i="15"/>
  <c r="BB190" i="15" s="1"/>
  <c r="AZ190" i="15"/>
  <c r="AS182" i="15"/>
  <c r="AT182" i="15" s="1"/>
  <c r="AR182" i="15"/>
  <c r="AN214" i="15"/>
  <c r="AO214" i="15"/>
  <c r="AP214" i="15" s="1"/>
  <c r="AF230" i="15"/>
  <c r="AG230" i="15"/>
  <c r="AH230" i="15" s="1"/>
  <c r="AJ315" i="15"/>
  <c r="AK315" i="15"/>
  <c r="AL315" i="15" s="1"/>
  <c r="AR103" i="15"/>
  <c r="AS103" i="15"/>
  <c r="AT103" i="15" s="1"/>
  <c r="AZ166" i="15"/>
  <c r="BA166" i="15"/>
  <c r="BB166" i="15" s="1"/>
  <c r="T84" i="15"/>
  <c r="U84" i="15"/>
  <c r="V84" i="15" s="1"/>
  <c r="AV31" i="15"/>
  <c r="AW31" i="15"/>
  <c r="AX31" i="15" s="1"/>
  <c r="AF290" i="15"/>
  <c r="AG290" i="15"/>
  <c r="AH290" i="15" s="1"/>
  <c r="Y65" i="15"/>
  <c r="Z65" i="15" s="1"/>
  <c r="X65" i="15"/>
  <c r="AN199" i="15"/>
  <c r="AO199" i="15"/>
  <c r="AP199" i="15" s="1"/>
  <c r="H206" i="15"/>
  <c r="I206" i="15"/>
  <c r="J206" i="15" s="1"/>
  <c r="H103" i="15"/>
  <c r="I103" i="15"/>
  <c r="J103" i="15" s="1"/>
  <c r="E7" i="15"/>
  <c r="F7" i="15" s="1"/>
  <c r="E284" i="15"/>
  <c r="F284" i="15" s="1"/>
  <c r="M78" i="15"/>
  <c r="N78" i="15" s="1"/>
  <c r="E265" i="15"/>
  <c r="F265" i="15" s="1"/>
  <c r="M262" i="15"/>
  <c r="N262" i="15" s="1"/>
  <c r="I148" i="15"/>
  <c r="J148" i="15" s="1"/>
  <c r="M85" i="15"/>
  <c r="N85" i="15" s="1"/>
  <c r="AF286" i="15"/>
  <c r="AR330" i="15"/>
  <c r="AS330" i="15"/>
  <c r="AT330" i="15" s="1"/>
  <c r="P319" i="15"/>
  <c r="Q319" i="15"/>
  <c r="R319" i="15" s="1"/>
  <c r="AZ210" i="15"/>
  <c r="BA210" i="15"/>
  <c r="BB210" i="15" s="1"/>
  <c r="D241" i="15"/>
  <c r="E241" i="15"/>
  <c r="F241" i="15" s="1"/>
  <c r="H14" i="15"/>
  <c r="I14" i="15"/>
  <c r="J14" i="15" s="1"/>
  <c r="L293" i="15"/>
  <c r="M293" i="15"/>
  <c r="N293" i="15" s="1"/>
  <c r="D235" i="15"/>
  <c r="E235" i="15"/>
  <c r="F235" i="15" s="1"/>
  <c r="D212" i="15"/>
  <c r="E212" i="15"/>
  <c r="F212" i="15" s="1"/>
  <c r="D62" i="15"/>
  <c r="E62" i="15"/>
  <c r="F62" i="15" s="1"/>
  <c r="Y348" i="15"/>
  <c r="Z348" i="15" s="1"/>
  <c r="X348" i="15"/>
  <c r="AG136" i="15"/>
  <c r="AH136" i="15" s="1"/>
  <c r="AF136" i="15"/>
  <c r="U61" i="15"/>
  <c r="V61" i="15" s="1"/>
  <c r="T61" i="15"/>
  <c r="AB49" i="15"/>
  <c r="AC49" i="15"/>
  <c r="AD49" i="15" s="1"/>
  <c r="P126" i="15"/>
  <c r="Q126" i="15"/>
  <c r="R126" i="15" s="1"/>
  <c r="T177" i="15"/>
  <c r="U177" i="15"/>
  <c r="V177" i="15" s="1"/>
  <c r="X308" i="15"/>
  <c r="Y308" i="15"/>
  <c r="Z308" i="15" s="1"/>
  <c r="BA159" i="15"/>
  <c r="BB159" i="15" s="1"/>
  <c r="AZ159" i="15"/>
  <c r="AS318" i="15"/>
  <c r="AT318" i="15" s="1"/>
  <c r="AR318" i="15"/>
  <c r="BA178" i="15"/>
  <c r="BB178" i="15" s="1"/>
  <c r="AZ178" i="15"/>
  <c r="AK279" i="15"/>
  <c r="AL279" i="15" s="1"/>
  <c r="AJ279" i="15"/>
  <c r="AS267" i="15"/>
  <c r="AT267" i="15" s="1"/>
  <c r="AR267" i="15"/>
  <c r="AW326" i="15"/>
  <c r="AX326" i="15" s="1"/>
  <c r="AV326" i="15"/>
  <c r="AS303" i="15"/>
  <c r="AT303" i="15" s="1"/>
  <c r="AR303" i="15"/>
  <c r="AW354" i="15"/>
  <c r="AX354" i="15" s="1"/>
  <c r="AV354" i="15"/>
  <c r="AW51" i="15"/>
  <c r="AX51" i="15" s="1"/>
  <c r="AV51" i="15"/>
  <c r="Y12" i="15"/>
  <c r="Z12" i="15" s="1"/>
  <c r="X12" i="15"/>
  <c r="U156" i="15"/>
  <c r="V156" i="15" s="1"/>
  <c r="T156" i="15"/>
  <c r="U45" i="15"/>
  <c r="V45" i="15" s="1"/>
  <c r="T45" i="15"/>
  <c r="Q21" i="15"/>
  <c r="R21" i="15" s="1"/>
  <c r="P21" i="15"/>
  <c r="BA59" i="15"/>
  <c r="BB59" i="15" s="1"/>
  <c r="AZ59" i="15"/>
  <c r="AR154" i="15"/>
  <c r="AS154" i="15"/>
  <c r="AT154" i="15" s="1"/>
  <c r="AV238" i="15"/>
  <c r="AW238" i="15"/>
  <c r="AX238" i="15" s="1"/>
  <c r="AZ217" i="15"/>
  <c r="BA217" i="15"/>
  <c r="BB217" i="15" s="1"/>
  <c r="T71" i="15"/>
  <c r="U71" i="15"/>
  <c r="V71" i="15" s="1"/>
  <c r="Y258" i="15"/>
  <c r="Z258" i="15" s="1"/>
  <c r="X258" i="15"/>
  <c r="AG238" i="15"/>
  <c r="AH238" i="15" s="1"/>
  <c r="AF238" i="15"/>
  <c r="AO43" i="15"/>
  <c r="AP43" i="15" s="1"/>
  <c r="AN43" i="15"/>
  <c r="AK20" i="15"/>
  <c r="AL20" i="15" s="1"/>
  <c r="AJ20" i="15"/>
  <c r="AW162" i="15"/>
  <c r="AX162" i="15" s="1"/>
  <c r="AV162" i="15"/>
  <c r="BA205" i="15"/>
  <c r="BB205" i="15" s="1"/>
  <c r="AZ205" i="15"/>
  <c r="AO59" i="15"/>
  <c r="AP59" i="15" s="1"/>
  <c r="AN59" i="15"/>
  <c r="AS294" i="15"/>
  <c r="AT294" i="15" s="1"/>
  <c r="AR294" i="15"/>
  <c r="AZ90" i="15"/>
  <c r="BA90" i="15"/>
  <c r="BB90" i="15" s="1"/>
  <c r="AW67" i="15"/>
  <c r="AX67" i="15" s="1"/>
  <c r="AV67" i="15"/>
  <c r="AS171" i="15"/>
  <c r="AT171" i="15" s="1"/>
  <c r="AR171" i="15"/>
  <c r="Y262" i="15"/>
  <c r="Z262" i="15" s="1"/>
  <c r="X262" i="15"/>
  <c r="AN103" i="15"/>
  <c r="AO103" i="15"/>
  <c r="AP103" i="15" s="1"/>
  <c r="AV27" i="15"/>
  <c r="AW27" i="15"/>
  <c r="AX27" i="15" s="1"/>
  <c r="AZ150" i="15"/>
  <c r="BA150" i="15"/>
  <c r="BB150" i="15" s="1"/>
  <c r="AN44" i="15"/>
  <c r="AO44" i="15"/>
  <c r="AP44" i="15" s="1"/>
  <c r="AJ12" i="15"/>
  <c r="AK12" i="15"/>
  <c r="AL12" i="15" s="1"/>
  <c r="T207" i="15"/>
  <c r="U207" i="15"/>
  <c r="V207" i="15" s="1"/>
  <c r="AJ318" i="15"/>
  <c r="AK318" i="15"/>
  <c r="AL318" i="15" s="1"/>
  <c r="AR178" i="15"/>
  <c r="AS178" i="15"/>
  <c r="AT178" i="15" s="1"/>
  <c r="P16" i="15"/>
  <c r="Q16" i="15"/>
  <c r="R16" i="15" s="1"/>
  <c r="AR83" i="15"/>
  <c r="AS83" i="15"/>
  <c r="AT83" i="15" s="1"/>
  <c r="T251" i="15"/>
  <c r="U251" i="15"/>
  <c r="V251" i="15" s="1"/>
  <c r="AV334" i="15"/>
  <c r="AW334" i="15"/>
  <c r="AX334" i="15" s="1"/>
  <c r="AB167" i="15"/>
  <c r="AC167" i="15"/>
  <c r="AD167" i="15" s="1"/>
  <c r="AG156" i="15"/>
  <c r="AH156" i="15" s="1"/>
  <c r="AF156" i="15"/>
  <c r="Y232" i="15"/>
  <c r="Z232" i="15" s="1"/>
  <c r="X232" i="15"/>
  <c r="D131" i="15"/>
  <c r="E131" i="15"/>
  <c r="F131" i="15" s="1"/>
  <c r="M244" i="15"/>
  <c r="N244" i="15" s="1"/>
  <c r="M209" i="15"/>
  <c r="N209" i="15" s="1"/>
  <c r="I246" i="15"/>
  <c r="J246" i="15" s="1"/>
  <c r="M269" i="15"/>
  <c r="N269" i="15" s="1"/>
  <c r="E248" i="15"/>
  <c r="F248" i="15" s="1"/>
  <c r="M199" i="15"/>
  <c r="N199" i="15" s="1"/>
  <c r="M34" i="15"/>
  <c r="N34" i="15" s="1"/>
  <c r="M157" i="15"/>
  <c r="N157" i="15" s="1"/>
  <c r="E341" i="15"/>
  <c r="F341" i="15" s="1"/>
  <c r="I15" i="15"/>
  <c r="J15" i="15" s="1"/>
  <c r="AB163" i="15"/>
  <c r="AC163" i="15"/>
  <c r="AD163" i="15" s="1"/>
  <c r="H237" i="15"/>
  <c r="I237" i="15"/>
  <c r="J237" i="15" s="1"/>
  <c r="H116" i="15"/>
  <c r="I116" i="15"/>
  <c r="J116" i="15" s="1"/>
  <c r="D347" i="15"/>
  <c r="E347" i="15"/>
  <c r="F347" i="15" s="1"/>
  <c r="Y26" i="15"/>
  <c r="Z26" i="15" s="1"/>
  <c r="X26" i="15"/>
  <c r="AJ105" i="15"/>
  <c r="AK105" i="15"/>
  <c r="AL105" i="15" s="1"/>
  <c r="AO220" i="15"/>
  <c r="AP220" i="15" s="1"/>
  <c r="AN220" i="15"/>
  <c r="AR343" i="15"/>
  <c r="AS343" i="15"/>
  <c r="AT343" i="15" s="1"/>
  <c r="AR232" i="15"/>
  <c r="AS232" i="15"/>
  <c r="AT232" i="15" s="1"/>
  <c r="Y164" i="15"/>
  <c r="Z164" i="15" s="1"/>
  <c r="X164" i="15"/>
  <c r="AK307" i="15"/>
  <c r="AL307" i="15" s="1"/>
  <c r="AJ307" i="15"/>
  <c r="AO350" i="15"/>
  <c r="AP350" i="15" s="1"/>
  <c r="AN350" i="15"/>
  <c r="AW210" i="15"/>
  <c r="AX210" i="15" s="1"/>
  <c r="AV210" i="15"/>
  <c r="Y347" i="15"/>
  <c r="Z347" i="15" s="1"/>
  <c r="X347" i="15"/>
  <c r="AG135" i="15"/>
  <c r="AH135" i="15" s="1"/>
  <c r="AF135" i="15"/>
  <c r="AK212" i="15"/>
  <c r="AL212" i="15" s="1"/>
  <c r="AJ212" i="15"/>
  <c r="BA99" i="15"/>
  <c r="BB99" i="15" s="1"/>
  <c r="AZ99" i="15"/>
  <c r="Q152" i="15"/>
  <c r="R152" i="15" s="1"/>
  <c r="P152" i="15"/>
  <c r="AO251" i="15"/>
  <c r="AP251" i="15" s="1"/>
  <c r="AN251" i="15"/>
  <c r="AW231" i="15"/>
  <c r="AX231" i="15" s="1"/>
  <c r="AV231" i="15"/>
  <c r="BA282" i="15"/>
  <c r="BB282" i="15" s="1"/>
  <c r="AZ282" i="15"/>
  <c r="AV130" i="15"/>
  <c r="AW130" i="15"/>
  <c r="AX130" i="15" s="1"/>
  <c r="AJ115" i="15"/>
  <c r="AK115" i="15"/>
  <c r="AL115" i="15" s="1"/>
  <c r="AN158" i="15"/>
  <c r="AO158" i="15"/>
  <c r="AP158" i="15" s="1"/>
  <c r="AV18" i="15"/>
  <c r="AW18" i="15"/>
  <c r="AX18" i="15" s="1"/>
  <c r="AK87" i="15"/>
  <c r="AL87" i="15" s="1"/>
  <c r="AJ87" i="15"/>
  <c r="BA94" i="15"/>
  <c r="BB94" i="15" s="1"/>
  <c r="AZ94" i="15"/>
  <c r="Y294" i="15"/>
  <c r="Z294" i="15" s="1"/>
  <c r="X294" i="15"/>
  <c r="U279" i="15"/>
  <c r="V279" i="15" s="1"/>
  <c r="T279" i="15"/>
  <c r="X274" i="15"/>
  <c r="Y274" i="15"/>
  <c r="Z274" i="15" s="1"/>
  <c r="Y43" i="15"/>
  <c r="Z43" i="15" s="1"/>
  <c r="X43" i="15"/>
  <c r="U67" i="15"/>
  <c r="V67" i="15" s="1"/>
  <c r="T67" i="15"/>
  <c r="AC47" i="15"/>
  <c r="AD47" i="15" s="1"/>
  <c r="AB47" i="15"/>
  <c r="Q132" i="15"/>
  <c r="R132" i="15" s="1"/>
  <c r="P132" i="15"/>
  <c r="AC274" i="15"/>
  <c r="AD274" i="15" s="1"/>
  <c r="AB274" i="15"/>
  <c r="P168" i="15"/>
  <c r="Q168" i="15"/>
  <c r="R168" i="15" s="1"/>
  <c r="AC310" i="15"/>
  <c r="AD310" i="15" s="1"/>
  <c r="AB310" i="15"/>
  <c r="AG353" i="15"/>
  <c r="AH353" i="15" s="1"/>
  <c r="AF353" i="15"/>
  <c r="T302" i="15"/>
  <c r="U302" i="15"/>
  <c r="V302" i="15" s="1"/>
  <c r="AB290" i="15"/>
  <c r="AC290" i="15"/>
  <c r="AD290" i="15" s="1"/>
  <c r="AJ271" i="15"/>
  <c r="AK271" i="15"/>
  <c r="AL271" i="15" s="1"/>
  <c r="AN330" i="15"/>
  <c r="AO330" i="15"/>
  <c r="AP330" i="15" s="1"/>
  <c r="AJ95" i="15"/>
  <c r="AK95" i="15"/>
  <c r="AL95" i="15" s="1"/>
  <c r="AK53" i="15"/>
  <c r="AL53" i="15" s="1"/>
  <c r="AJ53" i="15"/>
  <c r="H305" i="15"/>
  <c r="I305" i="15"/>
  <c r="J305" i="15" s="1"/>
  <c r="I124" i="15"/>
  <c r="J124" i="15" s="1"/>
  <c r="E145" i="15"/>
  <c r="F145" i="15" s="1"/>
  <c r="M223" i="15"/>
  <c r="N223" i="15" s="1"/>
  <c r="M338" i="15"/>
  <c r="N338" i="15" s="1"/>
  <c r="I337" i="15"/>
  <c r="J337" i="15" s="1"/>
  <c r="E158" i="15"/>
  <c r="F158" i="15" s="1"/>
  <c r="M323" i="15"/>
  <c r="N323" i="15" s="1"/>
  <c r="M193" i="15"/>
  <c r="N193" i="15" s="1"/>
  <c r="Q42" i="15"/>
  <c r="R42" i="15" s="1"/>
  <c r="D79" i="15"/>
  <c r="E79" i="15"/>
  <c r="F79" i="15" s="1"/>
  <c r="L242" i="15"/>
  <c r="M242" i="15"/>
  <c r="N242" i="15" s="1"/>
  <c r="I201" i="15"/>
  <c r="J201" i="15" s="1"/>
  <c r="I204" i="15"/>
  <c r="J204" i="15" s="1"/>
  <c r="M312" i="15"/>
  <c r="N312" i="15" s="1"/>
  <c r="I266" i="15"/>
  <c r="J266" i="15" s="1"/>
  <c r="E339" i="15"/>
  <c r="F339" i="15" s="1"/>
  <c r="Q124" i="15"/>
  <c r="R124" i="15" s="1"/>
  <c r="AS67" i="15"/>
  <c r="AT67" i="15" s="1"/>
  <c r="AG214" i="15"/>
  <c r="AH214" i="15" s="1"/>
  <c r="Q236" i="15"/>
  <c r="R236" i="15" s="1"/>
  <c r="AO314" i="15"/>
  <c r="AP314" i="15" s="1"/>
  <c r="U8" i="15"/>
  <c r="V8" i="15" s="1"/>
  <c r="AK127" i="15"/>
  <c r="AL127" i="15" s="1"/>
  <c r="AC107" i="15"/>
  <c r="AD107" i="15" s="1"/>
  <c r="AC48" i="15"/>
  <c r="AD48" i="15" s="1"/>
  <c r="Y303" i="15"/>
  <c r="Z303" i="15" s="1"/>
  <c r="AK45" i="15"/>
  <c r="AL45" i="15" s="1"/>
  <c r="AJ45" i="15"/>
  <c r="Y224" i="15"/>
  <c r="Z224" i="15" s="1"/>
  <c r="X224" i="15"/>
  <c r="U29" i="15"/>
  <c r="V29" i="15" s="1"/>
  <c r="T29" i="15"/>
  <c r="AN188" i="15"/>
  <c r="AO188" i="15"/>
  <c r="AP188" i="15" s="1"/>
  <c r="AV333" i="15"/>
  <c r="AW333" i="15"/>
  <c r="AX333" i="15" s="1"/>
  <c r="AF150" i="15"/>
  <c r="AG150" i="15"/>
  <c r="AH150" i="15" s="1"/>
  <c r="AR146" i="15"/>
  <c r="AS146" i="15"/>
  <c r="AT146" i="15" s="1"/>
  <c r="AB43" i="15"/>
  <c r="AC43" i="15"/>
  <c r="AD43" i="15" s="1"/>
  <c r="AR156" i="15"/>
  <c r="AS156" i="15"/>
  <c r="AT156" i="15" s="1"/>
  <c r="AK57" i="15"/>
  <c r="AL57" i="15" s="1"/>
  <c r="AJ57" i="15"/>
  <c r="P129" i="15"/>
  <c r="Q129" i="15"/>
  <c r="R129" i="15" s="1"/>
  <c r="AW52" i="15"/>
  <c r="AX52" i="15" s="1"/>
  <c r="AV52" i="15"/>
  <c r="U105" i="15"/>
  <c r="V105" i="15" s="1"/>
  <c r="T105" i="15"/>
  <c r="AK237" i="15"/>
  <c r="AL237" i="15" s="1"/>
  <c r="AJ237" i="15"/>
  <c r="P325" i="15"/>
  <c r="Q325" i="15"/>
  <c r="R325" i="15" s="1"/>
  <c r="AN157" i="15"/>
  <c r="AO157" i="15"/>
  <c r="AP157" i="15" s="1"/>
  <c r="AB312" i="15"/>
  <c r="AC312" i="15"/>
  <c r="AD312" i="15" s="1"/>
  <c r="AZ152" i="15"/>
  <c r="BA152" i="15"/>
  <c r="BB152" i="15" s="1"/>
  <c r="AJ26" i="15"/>
  <c r="AK26" i="15"/>
  <c r="AL26" i="15" s="1"/>
  <c r="BA93" i="15"/>
  <c r="BB93" i="15" s="1"/>
  <c r="AZ93" i="15"/>
  <c r="AC277" i="15"/>
  <c r="AD277" i="15" s="1"/>
  <c r="AB277" i="15"/>
  <c r="AO114" i="15"/>
  <c r="AP114" i="15" s="1"/>
  <c r="AN114" i="15"/>
  <c r="Q218" i="15"/>
  <c r="R218" i="15" s="1"/>
  <c r="P218" i="15"/>
  <c r="Y301" i="15"/>
  <c r="Z301" i="15" s="1"/>
  <c r="X301" i="15"/>
  <c r="AG336" i="15"/>
  <c r="AH336" i="15" s="1"/>
  <c r="AF336" i="15"/>
  <c r="AK66" i="15"/>
  <c r="AL66" i="15" s="1"/>
  <c r="AJ66" i="15"/>
  <c r="AS101" i="15"/>
  <c r="AT101" i="15" s="1"/>
  <c r="AR101" i="15"/>
  <c r="BA192" i="15"/>
  <c r="BB192" i="15" s="1"/>
  <c r="AZ192" i="15"/>
  <c r="U261" i="15"/>
  <c r="V261" i="15" s="1"/>
  <c r="T261" i="15"/>
  <c r="AC288" i="15"/>
  <c r="AD288" i="15" s="1"/>
  <c r="AB288" i="15"/>
  <c r="AO133" i="15"/>
  <c r="AP133" i="15" s="1"/>
  <c r="AN133" i="15"/>
  <c r="Q301" i="15"/>
  <c r="R301" i="15" s="1"/>
  <c r="P301" i="15"/>
  <c r="AC57" i="15"/>
  <c r="AD57" i="15" s="1"/>
  <c r="AB57" i="15"/>
  <c r="AS240" i="15"/>
  <c r="AT240" i="15" s="1"/>
  <c r="AR240" i="15"/>
  <c r="BA339" i="15"/>
  <c r="BB339" i="15" s="1"/>
  <c r="AZ339" i="15"/>
  <c r="Q134" i="15"/>
  <c r="R134" i="15" s="1"/>
  <c r="P134" i="15"/>
  <c r="Y225" i="15"/>
  <c r="Z225" i="15" s="1"/>
  <c r="X225" i="15"/>
  <c r="AG316" i="15"/>
  <c r="AH316" i="15" s="1"/>
  <c r="AF316" i="15"/>
  <c r="AK46" i="15"/>
  <c r="AL46" i="15" s="1"/>
  <c r="AJ46" i="15"/>
  <c r="AS129" i="15"/>
  <c r="AT129" i="15" s="1"/>
  <c r="AR129" i="15"/>
  <c r="BA236" i="15"/>
  <c r="BB236" i="15" s="1"/>
  <c r="AZ236" i="15"/>
  <c r="Q23" i="15"/>
  <c r="R23" i="15" s="1"/>
  <c r="P23" i="15"/>
  <c r="Y122" i="15"/>
  <c r="Z122" i="15" s="1"/>
  <c r="X122" i="15"/>
  <c r="AO297" i="15"/>
  <c r="AP297" i="15" s="1"/>
  <c r="AN297" i="15"/>
  <c r="BA53" i="15"/>
  <c r="BB53" i="15" s="1"/>
  <c r="AZ53" i="15"/>
  <c r="U98" i="15"/>
  <c r="V98" i="15" s="1"/>
  <c r="T98" i="15"/>
  <c r="AC173" i="15"/>
  <c r="AD173" i="15" s="1"/>
  <c r="AB173" i="15"/>
  <c r="AK265" i="15"/>
  <c r="AL265" i="15" s="1"/>
  <c r="AJ265" i="15"/>
  <c r="AO10" i="15"/>
  <c r="AP10" i="15" s="1"/>
  <c r="AN10" i="15"/>
  <c r="AW93" i="15"/>
  <c r="AX93" i="15" s="1"/>
  <c r="AV93" i="15"/>
  <c r="Y261" i="15"/>
  <c r="Z261" i="15" s="1"/>
  <c r="X261" i="15"/>
  <c r="AG296" i="15"/>
  <c r="AH296" i="15" s="1"/>
  <c r="AF296" i="15"/>
  <c r="AG241" i="15"/>
  <c r="AH241" i="15" s="1"/>
  <c r="AF241" i="15"/>
  <c r="AS70" i="15"/>
  <c r="AT70" i="15" s="1"/>
  <c r="AR70" i="15"/>
  <c r="BA161" i="15"/>
  <c r="BB161" i="15" s="1"/>
  <c r="AZ161" i="15"/>
  <c r="AC329" i="15"/>
  <c r="AD329" i="15" s="1"/>
  <c r="AB329" i="15"/>
  <c r="AG10" i="15"/>
  <c r="AH10" i="15" s="1"/>
  <c r="AF10" i="15"/>
  <c r="AO38" i="15"/>
  <c r="AP38" i="15" s="1"/>
  <c r="AN38" i="15"/>
  <c r="AW129" i="15"/>
  <c r="AX129" i="15" s="1"/>
  <c r="AV129" i="15"/>
  <c r="Q150" i="15"/>
  <c r="R150" i="15" s="1"/>
  <c r="P150" i="15"/>
  <c r="Y241" i="15"/>
  <c r="Z241" i="15" s="1"/>
  <c r="X241" i="15"/>
  <c r="AO344" i="15"/>
  <c r="AP344" i="15" s="1"/>
  <c r="AN344" i="15"/>
  <c r="AS81" i="15"/>
  <c r="AT81" i="15" s="1"/>
  <c r="AR81" i="15"/>
  <c r="U265" i="15"/>
  <c r="V265" i="15" s="1"/>
  <c r="T265" i="15"/>
  <c r="Y10" i="15"/>
  <c r="Z10" i="15" s="1"/>
  <c r="X10" i="15"/>
  <c r="AO121" i="15"/>
  <c r="AP121" i="15" s="1"/>
  <c r="AN121" i="15"/>
  <c r="AW212" i="15"/>
  <c r="AX212" i="15" s="1"/>
  <c r="AV212" i="15"/>
  <c r="Q289" i="15"/>
  <c r="R289" i="15" s="1"/>
  <c r="P289" i="15"/>
  <c r="U50" i="15"/>
  <c r="V50" i="15" s="1"/>
  <c r="T50" i="15"/>
  <c r="AC189" i="15"/>
  <c r="AD189" i="15" s="1"/>
  <c r="AB189" i="15"/>
  <c r="AK281" i="15"/>
  <c r="AL281" i="15" s="1"/>
  <c r="AJ281" i="15"/>
  <c r="AW109" i="15"/>
  <c r="AX109" i="15" s="1"/>
  <c r="AV109" i="15"/>
  <c r="Q194" i="15"/>
  <c r="R194" i="15" s="1"/>
  <c r="P194" i="15"/>
  <c r="Y277" i="15"/>
  <c r="Z277" i="15" s="1"/>
  <c r="X277" i="15"/>
  <c r="AK170" i="15"/>
  <c r="AL170" i="15" s="1"/>
  <c r="AJ170" i="15"/>
  <c r="AS269" i="15"/>
  <c r="AT269" i="15" s="1"/>
  <c r="AR269" i="15"/>
  <c r="AW14" i="15"/>
  <c r="AX14" i="15" s="1"/>
  <c r="AV14" i="15"/>
  <c r="Y110" i="15"/>
  <c r="Z110" i="15" s="1"/>
  <c r="X110" i="15"/>
  <c r="AG201" i="15"/>
  <c r="AH201" i="15" s="1"/>
  <c r="AF201" i="15"/>
  <c r="AO237" i="15"/>
  <c r="AP237" i="15" s="1"/>
  <c r="AN237" i="15"/>
  <c r="BA57" i="15"/>
  <c r="BB57" i="15" s="1"/>
  <c r="AZ57" i="15"/>
  <c r="U150" i="15"/>
  <c r="V150" i="15" s="1"/>
  <c r="T150" i="15"/>
  <c r="AC225" i="15"/>
  <c r="AD225" i="15" s="1"/>
  <c r="AB225" i="15"/>
  <c r="AS344" i="15"/>
  <c r="AT344" i="15" s="1"/>
  <c r="AR344" i="15"/>
  <c r="AW89" i="15"/>
  <c r="AX89" i="15" s="1"/>
  <c r="AV89" i="15"/>
  <c r="AW42" i="15"/>
  <c r="AX42" i="15" s="1"/>
  <c r="AV42" i="15"/>
  <c r="AV40" i="15"/>
  <c r="AJ220" i="15"/>
  <c r="BA292" i="15"/>
  <c r="BB292" i="15" s="1"/>
  <c r="AK333" i="15"/>
  <c r="AL333" i="15" s="1"/>
  <c r="U253" i="15"/>
  <c r="V253" i="15" s="1"/>
  <c r="AO42" i="15"/>
  <c r="AP42" i="15" s="1"/>
  <c r="Y218" i="15"/>
  <c r="Z218" i="15" s="1"/>
  <c r="AC30" i="15"/>
  <c r="AD30" i="15" s="1"/>
  <c r="AZ188" i="15"/>
  <c r="T202" i="15"/>
  <c r="Q15" i="15"/>
  <c r="R15" i="15" s="1"/>
  <c r="AO78" i="15"/>
  <c r="AP78" i="15" s="1"/>
  <c r="AC344" i="15"/>
  <c r="AD344" i="15" s="1"/>
  <c r="AW125" i="15"/>
  <c r="AX125" i="15" s="1"/>
  <c r="AG309" i="15"/>
  <c r="AH309" i="15" s="1"/>
  <c r="AO26" i="15"/>
  <c r="AP26" i="15" s="1"/>
  <c r="AN341" i="15"/>
  <c r="Y114" i="15"/>
  <c r="Z114" i="15" s="1"/>
  <c r="AW169" i="15"/>
  <c r="AX169" i="15" s="1"/>
  <c r="AG89" i="15"/>
  <c r="AH89" i="15" s="1"/>
  <c r="Q146" i="15"/>
  <c r="R146" i="15" s="1"/>
  <c r="AK47" i="15"/>
  <c r="AL47" i="15" s="1"/>
  <c r="Q263" i="15"/>
  <c r="R263" i="15" s="1"/>
  <c r="AC196" i="15"/>
  <c r="AD196" i="15" s="1"/>
  <c r="AV208" i="15"/>
  <c r="AG14" i="15"/>
  <c r="AH14" i="15" s="1"/>
  <c r="T91" i="15"/>
  <c r="Q133" i="15"/>
  <c r="R133" i="15" s="1"/>
  <c r="AG205" i="15"/>
  <c r="AH205" i="15" s="1"/>
  <c r="Q318" i="15"/>
  <c r="R318" i="15" s="1"/>
  <c r="AO189" i="15"/>
  <c r="AP189" i="15" s="1"/>
  <c r="Y229" i="15"/>
  <c r="Z229" i="15" s="1"/>
  <c r="AS130" i="15"/>
  <c r="AT130" i="15" s="1"/>
  <c r="AF332" i="15"/>
  <c r="AG307" i="15"/>
  <c r="AH307" i="15" s="1"/>
  <c r="AS311" i="15"/>
  <c r="AT311" i="15" s="1"/>
  <c r="AC120" i="15"/>
  <c r="AD120" i="15" s="1"/>
  <c r="AO289" i="15"/>
  <c r="AP289" i="15" s="1"/>
  <c r="U55" i="15"/>
  <c r="V55" i="15" s="1"/>
  <c r="AW328" i="15"/>
  <c r="AX328" i="15" s="1"/>
  <c r="AG328" i="15"/>
  <c r="AH328" i="15" s="1"/>
  <c r="BA149" i="15"/>
  <c r="BB149" i="15" s="1"/>
  <c r="U338" i="15"/>
  <c r="V338" i="15" s="1"/>
  <c r="AG37" i="15"/>
  <c r="AH37" i="15" s="1"/>
  <c r="Y328" i="15"/>
  <c r="Z328" i="15" s="1"/>
  <c r="AS26" i="15"/>
  <c r="AT26" i="15" s="1"/>
  <c r="AC154" i="15"/>
  <c r="AD154" i="15" s="1"/>
  <c r="BA73" i="15"/>
  <c r="BB73" i="15" s="1"/>
  <c r="AK58" i="15"/>
  <c r="AL58" i="15" s="1"/>
  <c r="U194" i="15"/>
  <c r="V194" i="15" s="1"/>
  <c r="AK317" i="15"/>
  <c r="AL317" i="15" s="1"/>
  <c r="U254" i="15"/>
  <c r="V254" i="15" s="1"/>
  <c r="P178" i="15"/>
  <c r="AF213" i="15"/>
  <c r="AW197" i="15"/>
  <c r="AX197" i="15" s="1"/>
  <c r="BA109" i="15"/>
  <c r="BB109" i="15" s="1"/>
  <c r="AK166" i="15"/>
  <c r="AL166" i="15" s="1"/>
  <c r="U166" i="15"/>
  <c r="V166" i="15" s="1"/>
  <c r="AS157" i="15"/>
  <c r="AT157" i="15" s="1"/>
  <c r="AC269" i="15"/>
  <c r="AD269" i="15" s="1"/>
  <c r="AW312" i="15"/>
  <c r="AX312" i="15" s="1"/>
  <c r="B3" i="14"/>
  <c r="B36" i="14"/>
  <c r="X321" i="15"/>
  <c r="AJ309" i="15"/>
  <c r="AS22" i="15"/>
  <c r="AT22" i="15" s="1"/>
  <c r="AZ167" i="15"/>
  <c r="Q65" i="15"/>
  <c r="R65" i="15" s="1"/>
  <c r="AR251" i="15"/>
  <c r="U168" i="15"/>
  <c r="V168" i="15" s="1"/>
  <c r="AZ314" i="15"/>
  <c r="AS295" i="15"/>
  <c r="AT295" i="15" s="1"/>
  <c r="AF152" i="15"/>
  <c r="Y53" i="15"/>
  <c r="Z53" i="15" s="1"/>
  <c r="AS245" i="15"/>
  <c r="AT245" i="15" s="1"/>
  <c r="P234" i="15"/>
  <c r="AB293" i="15"/>
  <c r="AJ168" i="15"/>
  <c r="AC76" i="15"/>
  <c r="AD76" i="15" s="1"/>
  <c r="Y25" i="15"/>
  <c r="Z25" i="15" s="1"/>
  <c r="AO295" i="15"/>
  <c r="AP295" i="15" s="1"/>
  <c r="BA298" i="15"/>
  <c r="BB298" i="15" s="1"/>
  <c r="Y215" i="15"/>
  <c r="Z215" i="15" s="1"/>
  <c r="AK299" i="15"/>
  <c r="AL299" i="15" s="1"/>
  <c r="AS12" i="15"/>
  <c r="AT12" i="15" s="1"/>
  <c r="Q113" i="15"/>
  <c r="R113" i="15" s="1"/>
  <c r="AC180" i="15"/>
  <c r="AD180" i="15" s="1"/>
  <c r="AB258" i="15"/>
  <c r="AZ113" i="15"/>
  <c r="AN347" i="15"/>
  <c r="AB132" i="15"/>
  <c r="X150" i="15"/>
  <c r="AR40" i="15"/>
  <c r="P37" i="15"/>
  <c r="AF314" i="15"/>
  <c r="AN28" i="15"/>
  <c r="AZ87" i="15"/>
  <c r="X156" i="15"/>
  <c r="AJ272" i="15"/>
  <c r="AV259" i="15"/>
  <c r="T159" i="15"/>
  <c r="AB66" i="15"/>
  <c r="AN54" i="15"/>
  <c r="X172" i="15"/>
  <c r="AJ146" i="15"/>
  <c r="AZ74" i="15"/>
  <c r="AV337" i="15"/>
  <c r="AZ334" i="15"/>
  <c r="AV107" i="15"/>
  <c r="AF163" i="15"/>
  <c r="AZ72" i="15"/>
  <c r="P59" i="15"/>
  <c r="AV149" i="15"/>
  <c r="P73" i="15"/>
  <c r="AN128" i="15"/>
  <c r="AZ139" i="15"/>
  <c r="X128" i="15"/>
  <c r="AJ60" i="15"/>
  <c r="AV119" i="15"/>
  <c r="T108" i="15"/>
  <c r="AF231" i="15"/>
  <c r="AN9" i="15"/>
  <c r="AZ12" i="15"/>
  <c r="AN71" i="15"/>
  <c r="AZ295" i="15"/>
  <c r="AN246" i="15"/>
  <c r="AF154" i="15"/>
  <c r="AJ142" i="15"/>
  <c r="AV145" i="15"/>
  <c r="T142" i="15"/>
  <c r="T252" i="15"/>
  <c r="AJ224" i="15"/>
  <c r="AR255" i="15"/>
  <c r="AJ164" i="15"/>
  <c r="AB128" i="15"/>
  <c r="T37" i="15"/>
  <c r="P316" i="15"/>
  <c r="AV223" i="15"/>
  <c r="AN132" i="15"/>
  <c r="AF48" i="15"/>
  <c r="X13" i="15"/>
  <c r="T276" i="15"/>
  <c r="AZ255" i="15"/>
  <c r="AR180" i="15"/>
  <c r="AJ81" i="15"/>
  <c r="AF335" i="15"/>
  <c r="X196" i="15"/>
  <c r="P89" i="15"/>
  <c r="AV12" i="15"/>
  <c r="AR275" i="15"/>
  <c r="AJ184" i="15"/>
  <c r="AB92" i="15"/>
  <c r="X7" i="15"/>
  <c r="P208" i="15"/>
  <c r="AN247" i="15"/>
  <c r="T141" i="15"/>
  <c r="AZ336" i="15"/>
  <c r="AB70" i="15"/>
  <c r="AN271" i="15"/>
  <c r="AZ338" i="15"/>
  <c r="X116" i="15"/>
  <c r="AV219" i="15"/>
  <c r="X55" i="15"/>
  <c r="T334" i="15"/>
  <c r="AZ70" i="15"/>
  <c r="X67" i="15"/>
  <c r="AJ63" i="15"/>
  <c r="T316" i="15"/>
  <c r="AR315" i="15"/>
  <c r="AB145" i="15"/>
  <c r="AF278" i="15"/>
  <c r="P112" i="15"/>
  <c r="AR274" i="15"/>
  <c r="AB171" i="15"/>
  <c r="C28" i="14"/>
  <c r="B5" i="14"/>
  <c r="C9" i="14"/>
  <c r="B27" i="14"/>
  <c r="X236" i="15"/>
  <c r="AR150" i="15"/>
  <c r="B28" i="14"/>
  <c r="B25" i="14"/>
  <c r="C26" i="14"/>
  <c r="P308" i="15"/>
  <c r="AN250" i="15"/>
  <c r="AZ229" i="15"/>
  <c r="X298" i="15"/>
  <c r="AB194" i="15"/>
  <c r="AF311" i="15"/>
  <c r="AZ241" i="15"/>
  <c r="AJ24" i="15"/>
  <c r="X195" i="15"/>
  <c r="AV11" i="15"/>
  <c r="AJ191" i="15"/>
  <c r="T72" i="15"/>
  <c r="C27" i="14"/>
  <c r="B12" i="14"/>
  <c r="B30" i="14"/>
  <c r="D30" i="14"/>
  <c r="B26" i="14"/>
  <c r="D27" i="14"/>
  <c r="C5" i="15"/>
  <c r="AZ231" i="15"/>
  <c r="AF90" i="15"/>
  <c r="AJ288" i="15"/>
  <c r="T70" i="15"/>
  <c r="B4" i="14"/>
  <c r="C25" i="14"/>
  <c r="D25" i="14"/>
  <c r="AV232" i="15"/>
  <c r="AF57" i="15"/>
  <c r="T221" i="15"/>
  <c r="AR125" i="15"/>
  <c r="D10" i="14"/>
  <c r="B8" i="14"/>
  <c r="D5" i="14"/>
  <c r="D6" i="14"/>
  <c r="D12" i="14"/>
  <c r="C8" i="14"/>
  <c r="D7" i="14"/>
  <c r="D11" i="14"/>
  <c r="D3" i="14"/>
  <c r="D4" i="14" s="1"/>
  <c r="D9" i="14"/>
  <c r="D8" i="14"/>
  <c r="C30" i="14"/>
  <c r="C24" i="14"/>
  <c r="D24" i="14"/>
  <c r="C6" i="14"/>
  <c r="AV143" i="15"/>
  <c r="AN52" i="15"/>
  <c r="AJ323" i="15"/>
  <c r="AB215" i="15"/>
  <c r="T132" i="15"/>
  <c r="AZ47" i="15"/>
  <c r="AV318" i="15"/>
  <c r="AN291" i="15"/>
  <c r="AF191" i="15"/>
  <c r="B6" i="14"/>
  <c r="D29" i="14"/>
  <c r="C5" i="14"/>
  <c r="B10" i="14"/>
  <c r="E6" i="15"/>
  <c r="F6" i="15" s="1"/>
  <c r="AF338" i="15"/>
  <c r="X239" i="15"/>
  <c r="P172" i="15"/>
  <c r="AV79" i="15"/>
  <c r="AR334" i="15"/>
  <c r="AJ259" i="15"/>
  <c r="AB151" i="15"/>
  <c r="T68" i="15"/>
  <c r="P323" i="15"/>
  <c r="AV254" i="15"/>
  <c r="AN227" i="15"/>
  <c r="AF127" i="15"/>
  <c r="AN168" i="15"/>
  <c r="AF92" i="15"/>
  <c r="AB7" i="15"/>
  <c r="T256" i="15"/>
  <c r="AZ179" i="15"/>
  <c r="AR80" i="15"/>
  <c r="AN335" i="15"/>
  <c r="AF251" i="15"/>
  <c r="X168" i="15"/>
  <c r="P141" i="15"/>
  <c r="AV48" i="15"/>
  <c r="B11" i="14"/>
  <c r="C11" i="14"/>
  <c r="C29" i="14"/>
  <c r="B24" i="14"/>
  <c r="D28" i="14"/>
  <c r="C12" i="14"/>
  <c r="B9" i="14"/>
  <c r="X86" i="15"/>
  <c r="T341" i="15"/>
  <c r="AZ272" i="15"/>
  <c r="AR181" i="15"/>
  <c r="AJ82" i="15"/>
  <c r="AF352" i="15"/>
  <c r="X253" i="15"/>
  <c r="P170" i="15"/>
  <c r="AV85" i="15"/>
  <c r="AN66" i="15"/>
  <c r="AJ321" i="15"/>
  <c r="AB229" i="15"/>
  <c r="AJ294" i="15"/>
  <c r="AB282" i="15"/>
  <c r="T183" i="15"/>
  <c r="AZ98" i="15"/>
  <c r="AV297" i="15"/>
  <c r="AN206" i="15"/>
  <c r="AF114" i="15"/>
  <c r="X15" i="15"/>
  <c r="T294" i="15"/>
  <c r="AZ201" i="15"/>
  <c r="AR110" i="15"/>
  <c r="AN317" i="15"/>
  <c r="AF217" i="15"/>
  <c r="X126" i="15"/>
  <c r="P35" i="15"/>
  <c r="AZ312" i="15"/>
  <c r="AR285" i="15"/>
  <c r="AJ186" i="15"/>
  <c r="AB110" i="15"/>
  <c r="T11" i="15"/>
  <c r="P274" i="15"/>
  <c r="AV253" i="15"/>
  <c r="AN170" i="15"/>
  <c r="AF70" i="15"/>
  <c r="X51" i="15"/>
  <c r="T322" i="15"/>
  <c r="AZ277" i="15"/>
  <c r="AR258" i="15"/>
  <c r="AJ175" i="15"/>
  <c r="AB91" i="15"/>
  <c r="X346" i="15"/>
  <c r="P247" i="15"/>
  <c r="AV170" i="15"/>
  <c r="C4" i="14"/>
  <c r="AW6" i="15"/>
  <c r="AX6" i="15" s="1"/>
  <c r="AV6" i="15"/>
  <c r="L18" i="8"/>
  <c r="O6" i="15"/>
  <c r="W6" i="15"/>
  <c r="AQ6" i="15"/>
  <c r="G6" i="15"/>
  <c r="H6" i="15" s="1"/>
  <c r="M6" i="15"/>
  <c r="N6" i="15" s="1"/>
  <c r="K5" i="15"/>
  <c r="B33" i="14"/>
  <c r="F6" i="8"/>
  <c r="D6" i="8" s="1"/>
  <c r="B7" i="14" s="1"/>
  <c r="F18" i="8"/>
  <c r="D18" i="8" s="1"/>
  <c r="AJ6" i="15" l="1"/>
  <c r="S14" i="26" s="1"/>
  <c r="AF6" i="15"/>
  <c r="Q15" i="26" s="1"/>
  <c r="T6" i="15"/>
  <c r="K17" i="26" s="1"/>
  <c r="AB6" i="15"/>
  <c r="O16" i="26" s="1"/>
  <c r="AC6" i="15"/>
  <c r="AD6" i="15" s="1"/>
  <c r="P14" i="26" s="1"/>
  <c r="G15" i="26"/>
  <c r="AB14" i="26"/>
  <c r="AB15" i="26"/>
  <c r="G17" i="26"/>
  <c r="C14" i="26"/>
  <c r="L5" i="15"/>
  <c r="G18" i="26" s="1"/>
  <c r="C15" i="26"/>
  <c r="G16" i="26"/>
  <c r="AA15" i="26"/>
  <c r="C16" i="26"/>
  <c r="D14" i="26"/>
  <c r="U14" i="26"/>
  <c r="D5" i="15"/>
  <c r="C18" i="26" s="1"/>
  <c r="V15" i="26"/>
  <c r="AB16" i="26"/>
  <c r="V14" i="26"/>
  <c r="C17" i="26"/>
  <c r="U15" i="26"/>
  <c r="V17" i="26"/>
  <c r="AB17" i="26"/>
  <c r="V16" i="26"/>
  <c r="E5" i="15"/>
  <c r="F5" i="15"/>
  <c r="D18" i="26" s="1"/>
  <c r="U17" i="26"/>
  <c r="AA16" i="26"/>
  <c r="AA17" i="26"/>
  <c r="AA14" i="26"/>
  <c r="D15" i="26"/>
  <c r="D17" i="26"/>
  <c r="D16" i="26"/>
  <c r="U16" i="26"/>
  <c r="B17" i="14"/>
  <c r="F6" i="14" s="1"/>
  <c r="C19" i="14"/>
  <c r="D17" i="14"/>
  <c r="D18" i="14"/>
  <c r="C15" i="14"/>
  <c r="B20" i="14"/>
  <c r="F9" i="14" s="1"/>
  <c r="B16" i="14"/>
  <c r="F5" i="14" s="1"/>
  <c r="C17" i="14"/>
  <c r="D21" i="14"/>
  <c r="D16" i="14"/>
  <c r="C20" i="14"/>
  <c r="B15" i="14"/>
  <c r="C18" i="14"/>
  <c r="B18" i="14"/>
  <c r="F7" i="14" s="1"/>
  <c r="D15" i="14"/>
  <c r="H4" i="14" s="1"/>
  <c r="W74" i="13" s="1"/>
  <c r="X74" i="13" s="1"/>
  <c r="D19" i="14"/>
  <c r="B21" i="14"/>
  <c r="D20" i="14"/>
  <c r="B19" i="14"/>
  <c r="F8" i="14" s="1"/>
  <c r="C21" i="14"/>
  <c r="C16" i="14"/>
  <c r="C7" i="14"/>
  <c r="Y6" i="15"/>
  <c r="Z6" i="15" s="1"/>
  <c r="X6" i="15"/>
  <c r="L14" i="26"/>
  <c r="L17" i="26"/>
  <c r="L16" i="26"/>
  <c r="L15" i="26"/>
  <c r="E14" i="26"/>
  <c r="E17" i="26"/>
  <c r="E16" i="26"/>
  <c r="E15" i="26"/>
  <c r="Q6" i="15"/>
  <c r="R6" i="15" s="1"/>
  <c r="P6" i="15"/>
  <c r="P5" i="15" s="1"/>
  <c r="I18" i="26" s="1"/>
  <c r="T14" i="26"/>
  <c r="T17" i="26"/>
  <c r="T16" i="26"/>
  <c r="T15" i="26"/>
  <c r="Y16" i="26"/>
  <c r="Y15" i="26"/>
  <c r="Y14" i="26"/>
  <c r="Y17" i="26"/>
  <c r="Z17" i="26"/>
  <c r="Z16" i="26"/>
  <c r="Z15" i="26"/>
  <c r="Z14" i="26"/>
  <c r="R17" i="26"/>
  <c r="R16" i="26"/>
  <c r="R15" i="26"/>
  <c r="R14" i="26"/>
  <c r="H16" i="26"/>
  <c r="H15" i="26"/>
  <c r="H14" i="26"/>
  <c r="H17" i="26"/>
  <c r="AS6" i="15"/>
  <c r="AT6" i="15" s="1"/>
  <c r="AR6" i="15"/>
  <c r="O5" i="15"/>
  <c r="I6" i="15"/>
  <c r="J6" i="15" s="1"/>
  <c r="H5" i="15"/>
  <c r="E18" i="26" s="1"/>
  <c r="G5" i="15"/>
  <c r="N5" i="15"/>
  <c r="H18" i="26" s="1"/>
  <c r="M5" i="15"/>
  <c r="S15" i="26" l="1"/>
  <c r="S16" i="26"/>
  <c r="S17" i="26"/>
  <c r="Q16" i="26"/>
  <c r="K14" i="26"/>
  <c r="Q17" i="26"/>
  <c r="Q14" i="26"/>
  <c r="K15" i="26"/>
  <c r="K16" i="26"/>
  <c r="O15" i="26"/>
  <c r="O14" i="26"/>
  <c r="O17" i="26"/>
  <c r="P17" i="26"/>
  <c r="P16" i="26"/>
  <c r="P15" i="26"/>
  <c r="G307" i="13"/>
  <c r="H307" i="13" s="1"/>
  <c r="W132" i="13"/>
  <c r="X132" i="13" s="1"/>
  <c r="G138" i="13"/>
  <c r="H138" i="13" s="1"/>
  <c r="G184" i="13"/>
  <c r="H184" i="13" s="1"/>
  <c r="W153" i="13"/>
  <c r="X153" i="13" s="1"/>
  <c r="G341" i="13"/>
  <c r="H341" i="13" s="1"/>
  <c r="G161" i="13"/>
  <c r="H161" i="13" s="1"/>
  <c r="W126" i="13"/>
  <c r="X126" i="13" s="1"/>
  <c r="W90" i="13"/>
  <c r="X90" i="13" s="1"/>
  <c r="G179" i="13"/>
  <c r="H179" i="13" s="1"/>
  <c r="G171" i="13"/>
  <c r="H171" i="13" s="1"/>
  <c r="G182" i="13"/>
  <c r="H182" i="13" s="1"/>
  <c r="G317" i="13"/>
  <c r="H317" i="13" s="1"/>
  <c r="G148" i="13"/>
  <c r="H148" i="13" s="1"/>
  <c r="G207" i="13"/>
  <c r="H207" i="13" s="1"/>
  <c r="G354" i="13"/>
  <c r="H354" i="13" s="1"/>
  <c r="G51" i="13"/>
  <c r="H51" i="13" s="1"/>
  <c r="G92" i="13"/>
  <c r="H92" i="13" s="1"/>
  <c r="W327" i="13"/>
  <c r="X327" i="13" s="1"/>
  <c r="G121" i="13"/>
  <c r="H121" i="13" s="1"/>
  <c r="W263" i="13"/>
  <c r="X263" i="13" s="1"/>
  <c r="G331" i="13"/>
  <c r="H331" i="13" s="1"/>
  <c r="G226" i="13"/>
  <c r="H226" i="13" s="1"/>
  <c r="G272" i="13"/>
  <c r="H272" i="13" s="1"/>
  <c r="G310" i="13"/>
  <c r="H310" i="13" s="1"/>
  <c r="G54" i="13"/>
  <c r="H54" i="13" s="1"/>
  <c r="W318" i="13"/>
  <c r="X318" i="13" s="1"/>
  <c r="W346" i="13"/>
  <c r="X346" i="13" s="1"/>
  <c r="G144" i="13"/>
  <c r="H144" i="13" s="1"/>
  <c r="W265" i="13"/>
  <c r="X265" i="13" s="1"/>
  <c r="G259" i="13"/>
  <c r="H259" i="13" s="1"/>
  <c r="G289" i="13"/>
  <c r="H289" i="13" s="1"/>
  <c r="G133" i="13"/>
  <c r="H133" i="13" s="1"/>
  <c r="W272" i="13"/>
  <c r="X272" i="13" s="1"/>
  <c r="W165" i="13"/>
  <c r="X165" i="13" s="1"/>
  <c r="G118" i="13"/>
  <c r="H118" i="13" s="1"/>
  <c r="W62" i="13"/>
  <c r="X62" i="13" s="1"/>
  <c r="G335" i="13"/>
  <c r="H335" i="13" s="1"/>
  <c r="G211" i="13"/>
  <c r="H211" i="13" s="1"/>
  <c r="G163" i="13"/>
  <c r="H163" i="13" s="1"/>
  <c r="G249" i="13"/>
  <c r="H249" i="13" s="1"/>
  <c r="G295" i="13"/>
  <c r="H295" i="13" s="1"/>
  <c r="G340" i="13"/>
  <c r="H340" i="13" s="1"/>
  <c r="W208" i="13"/>
  <c r="X208" i="13" s="1"/>
  <c r="W77" i="13"/>
  <c r="X77" i="13" s="1"/>
  <c r="G167" i="13"/>
  <c r="H167" i="13" s="1"/>
  <c r="W52" i="13"/>
  <c r="X52" i="13" s="1"/>
  <c r="G301" i="13"/>
  <c r="H301" i="13" s="1"/>
  <c r="G266" i="13"/>
  <c r="H266" i="13" s="1"/>
  <c r="G312" i="13"/>
  <c r="H312" i="13" s="1"/>
  <c r="G350" i="13"/>
  <c r="H350" i="13" s="1"/>
  <c r="G71" i="13"/>
  <c r="H71" i="13" s="1"/>
  <c r="W71" i="13"/>
  <c r="X71" i="13" s="1"/>
  <c r="W115" i="13"/>
  <c r="X115" i="13" s="1"/>
  <c r="G202" i="13"/>
  <c r="H202" i="13" s="1"/>
  <c r="G225" i="13"/>
  <c r="H225" i="13" s="1"/>
  <c r="G248" i="13"/>
  <c r="H248" i="13" s="1"/>
  <c r="G271" i="13"/>
  <c r="H271" i="13" s="1"/>
  <c r="G286" i="13"/>
  <c r="H286" i="13" s="1"/>
  <c r="G276" i="13"/>
  <c r="H276" i="13" s="1"/>
  <c r="G61" i="13"/>
  <c r="H61" i="13" s="1"/>
  <c r="W144" i="13"/>
  <c r="X144" i="13" s="1"/>
  <c r="W254" i="13"/>
  <c r="X254" i="13" s="1"/>
  <c r="W308" i="13"/>
  <c r="X308" i="13" s="1"/>
  <c r="W258" i="13"/>
  <c r="X258" i="13" s="1"/>
  <c r="G162" i="13"/>
  <c r="H162" i="13" s="1"/>
  <c r="G185" i="13"/>
  <c r="H185" i="13" s="1"/>
  <c r="G208" i="13"/>
  <c r="H208" i="13" s="1"/>
  <c r="G231" i="13"/>
  <c r="H231" i="13" s="1"/>
  <c r="G246" i="13"/>
  <c r="H246" i="13" s="1"/>
  <c r="G212" i="13"/>
  <c r="H212" i="13" s="1"/>
  <c r="W49" i="13"/>
  <c r="X49" i="13" s="1"/>
  <c r="W80" i="13"/>
  <c r="X80" i="13" s="1"/>
  <c r="W190" i="13"/>
  <c r="X190" i="13" s="1"/>
  <c r="W220" i="13"/>
  <c r="X220" i="13" s="1"/>
  <c r="W178" i="13"/>
  <c r="X178" i="13" s="1"/>
  <c r="G330" i="13"/>
  <c r="H330" i="13" s="1"/>
  <c r="G353" i="13"/>
  <c r="H353" i="13" s="1"/>
  <c r="G91" i="13"/>
  <c r="H91" i="13" s="1"/>
  <c r="G120" i="13"/>
  <c r="H120" i="13" s="1"/>
  <c r="G143" i="13"/>
  <c r="H143" i="13" s="1"/>
  <c r="G261" i="13"/>
  <c r="H261" i="13" s="1"/>
  <c r="G42" i="13"/>
  <c r="H42" i="13" s="1"/>
  <c r="W65" i="13"/>
  <c r="X65" i="13" s="1"/>
  <c r="W199" i="13"/>
  <c r="X199" i="13" s="1"/>
  <c r="W309" i="13"/>
  <c r="X309" i="13" s="1"/>
  <c r="W283" i="13"/>
  <c r="X283" i="13" s="1"/>
  <c r="G290" i="13"/>
  <c r="H290" i="13" s="1"/>
  <c r="G313" i="13"/>
  <c r="H313" i="13" s="1"/>
  <c r="G336" i="13"/>
  <c r="H336" i="13" s="1"/>
  <c r="W161" i="13"/>
  <c r="X161" i="13" s="1"/>
  <c r="G102" i="13"/>
  <c r="H102" i="13" s="1"/>
  <c r="G197" i="13"/>
  <c r="H197" i="13" s="1"/>
  <c r="G80" i="13"/>
  <c r="H80" i="13" s="1"/>
  <c r="W336" i="13"/>
  <c r="X336" i="13" s="1"/>
  <c r="W135" i="13"/>
  <c r="X135" i="13" s="1"/>
  <c r="W245" i="13"/>
  <c r="X245" i="13" s="1"/>
  <c r="W195" i="13"/>
  <c r="X195" i="13" s="1"/>
  <c r="G147" i="13"/>
  <c r="H147" i="13" s="1"/>
  <c r="G131" i="13"/>
  <c r="H131" i="13" s="1"/>
  <c r="G299" i="13"/>
  <c r="H299" i="13" s="1"/>
  <c r="G107" i="13"/>
  <c r="H107" i="13" s="1"/>
  <c r="G94" i="13"/>
  <c r="H94" i="13" s="1"/>
  <c r="G346" i="13"/>
  <c r="H346" i="13" s="1"/>
  <c r="G282" i="13"/>
  <c r="H282" i="13" s="1"/>
  <c r="G218" i="13"/>
  <c r="H218" i="13" s="1"/>
  <c r="G154" i="13"/>
  <c r="H154" i="13" s="1"/>
  <c r="G73" i="13"/>
  <c r="H73" i="13" s="1"/>
  <c r="G305" i="13"/>
  <c r="H305" i="13" s="1"/>
  <c r="G241" i="13"/>
  <c r="H241" i="13" s="1"/>
  <c r="G177" i="13"/>
  <c r="H177" i="13" s="1"/>
  <c r="G113" i="13"/>
  <c r="H113" i="13" s="1"/>
  <c r="G328" i="13"/>
  <c r="H328" i="13" s="1"/>
  <c r="G264" i="13"/>
  <c r="H264" i="13" s="1"/>
  <c r="G200" i="13"/>
  <c r="H200" i="13" s="1"/>
  <c r="G136" i="13"/>
  <c r="H136" i="13" s="1"/>
  <c r="G351" i="13"/>
  <c r="H351" i="13" s="1"/>
  <c r="G287" i="13"/>
  <c r="H287" i="13" s="1"/>
  <c r="G223" i="13"/>
  <c r="H223" i="13" s="1"/>
  <c r="G159" i="13"/>
  <c r="H159" i="13" s="1"/>
  <c r="G84" i="13"/>
  <c r="H84" i="13" s="1"/>
  <c r="G302" i="13"/>
  <c r="H302" i="13" s="1"/>
  <c r="G238" i="13"/>
  <c r="H238" i="13" s="1"/>
  <c r="G174" i="13"/>
  <c r="H174" i="13" s="1"/>
  <c r="G110" i="13"/>
  <c r="H110" i="13" s="1"/>
  <c r="G253" i="13"/>
  <c r="H253" i="13" s="1"/>
  <c r="G189" i="13"/>
  <c r="H189" i="13" s="1"/>
  <c r="G125" i="13"/>
  <c r="H125" i="13" s="1"/>
  <c r="G332" i="13"/>
  <c r="H332" i="13" s="1"/>
  <c r="G268" i="13"/>
  <c r="H268" i="13" s="1"/>
  <c r="G204" i="13"/>
  <c r="H204" i="13" s="1"/>
  <c r="G140" i="13"/>
  <c r="H140" i="13" s="1"/>
  <c r="G98" i="13"/>
  <c r="H98" i="13" s="1"/>
  <c r="W97" i="13"/>
  <c r="X97" i="13" s="1"/>
  <c r="G72" i="13"/>
  <c r="H72" i="13" s="1"/>
  <c r="G63" i="13"/>
  <c r="H63" i="13" s="1"/>
  <c r="G46" i="13"/>
  <c r="H46" i="13" s="1"/>
  <c r="G53" i="13"/>
  <c r="H53" i="13" s="1"/>
  <c r="W297" i="13"/>
  <c r="X297" i="13" s="1"/>
  <c r="W89" i="13"/>
  <c r="X89" i="13" s="1"/>
  <c r="W201" i="13"/>
  <c r="X201" i="13" s="1"/>
  <c r="W313" i="13"/>
  <c r="X313" i="13" s="1"/>
  <c r="W328" i="13"/>
  <c r="X328" i="13" s="1"/>
  <c r="W264" i="13"/>
  <c r="X264" i="13" s="1"/>
  <c r="W200" i="13"/>
  <c r="X200" i="13" s="1"/>
  <c r="W136" i="13"/>
  <c r="X136" i="13" s="1"/>
  <c r="W72" i="13"/>
  <c r="X72" i="13" s="1"/>
  <c r="W319" i="13"/>
  <c r="X319" i="13" s="1"/>
  <c r="W255" i="13"/>
  <c r="X255" i="13" s="1"/>
  <c r="W191" i="13"/>
  <c r="X191" i="13" s="1"/>
  <c r="W127" i="13"/>
  <c r="X127" i="13" s="1"/>
  <c r="W63" i="13"/>
  <c r="X63" i="13" s="1"/>
  <c r="W310" i="13"/>
  <c r="X310" i="13" s="1"/>
  <c r="W246" i="13"/>
  <c r="X246" i="13" s="1"/>
  <c r="W182" i="13"/>
  <c r="X182" i="13" s="1"/>
  <c r="W118" i="13"/>
  <c r="X118" i="13" s="1"/>
  <c r="W54" i="13"/>
  <c r="X54" i="13" s="1"/>
  <c r="W301" i="13"/>
  <c r="X301" i="13" s="1"/>
  <c r="W237" i="13"/>
  <c r="X237" i="13" s="1"/>
  <c r="W157" i="13"/>
  <c r="X157" i="13" s="1"/>
  <c r="W69" i="13"/>
  <c r="X69" i="13" s="1"/>
  <c r="W292" i="13"/>
  <c r="X292" i="13" s="1"/>
  <c r="W212" i="13"/>
  <c r="X212" i="13" s="1"/>
  <c r="W124" i="13"/>
  <c r="X124" i="13" s="1"/>
  <c r="W41" i="13"/>
  <c r="X41" i="13" s="1"/>
  <c r="W275" i="13"/>
  <c r="X275" i="13" s="1"/>
  <c r="W187" i="13"/>
  <c r="X187" i="13" s="1"/>
  <c r="W99" i="13"/>
  <c r="X99" i="13" s="1"/>
  <c r="W338" i="13"/>
  <c r="X338" i="13" s="1"/>
  <c r="W250" i="13"/>
  <c r="X250" i="13" s="1"/>
  <c r="W162" i="13"/>
  <c r="X162" i="13" s="1"/>
  <c r="W82" i="13"/>
  <c r="X82" i="13" s="1"/>
  <c r="G44" i="13"/>
  <c r="H44" i="13" s="1"/>
  <c r="G333" i="13"/>
  <c r="H333" i="13" s="1"/>
  <c r="G243" i="13"/>
  <c r="H243" i="13" s="1"/>
  <c r="G339" i="13"/>
  <c r="H339" i="13" s="1"/>
  <c r="G349" i="13"/>
  <c r="H349" i="13" s="1"/>
  <c r="G338" i="13"/>
  <c r="H338" i="13" s="1"/>
  <c r="G274" i="13"/>
  <c r="H274" i="13" s="1"/>
  <c r="G210" i="13"/>
  <c r="H210" i="13" s="1"/>
  <c r="G146" i="13"/>
  <c r="H146" i="13" s="1"/>
  <c r="G43" i="13"/>
  <c r="H43" i="13" s="1"/>
  <c r="G297" i="13"/>
  <c r="H297" i="13" s="1"/>
  <c r="G233" i="13"/>
  <c r="H233" i="13" s="1"/>
  <c r="G169" i="13"/>
  <c r="H169" i="13" s="1"/>
  <c r="G105" i="13"/>
  <c r="H105" i="13" s="1"/>
  <c r="G320" i="13"/>
  <c r="H320" i="13" s="1"/>
  <c r="G256" i="13"/>
  <c r="H256" i="13" s="1"/>
  <c r="G192" i="13"/>
  <c r="H192" i="13" s="1"/>
  <c r="G128" i="13"/>
  <c r="H128" i="13" s="1"/>
  <c r="G343" i="13"/>
  <c r="H343" i="13" s="1"/>
  <c r="G279" i="13"/>
  <c r="H279" i="13" s="1"/>
  <c r="G215" i="13"/>
  <c r="H215" i="13" s="1"/>
  <c r="G151" i="13"/>
  <c r="H151" i="13" s="1"/>
  <c r="G60" i="13"/>
  <c r="H60" i="13" s="1"/>
  <c r="G294" i="13"/>
  <c r="H294" i="13" s="1"/>
  <c r="G230" i="13"/>
  <c r="H230" i="13" s="1"/>
  <c r="G166" i="13"/>
  <c r="H166" i="13" s="1"/>
  <c r="G100" i="13"/>
  <c r="H100" i="13" s="1"/>
  <c r="G245" i="13"/>
  <c r="H245" i="13" s="1"/>
  <c r="G181" i="13"/>
  <c r="H181" i="13" s="1"/>
  <c r="G117" i="13"/>
  <c r="H117" i="13" s="1"/>
  <c r="G324" i="13"/>
  <c r="H324" i="13" s="1"/>
  <c r="G260" i="13"/>
  <c r="H260" i="13" s="1"/>
  <c r="G196" i="13"/>
  <c r="H196" i="13" s="1"/>
  <c r="G132" i="13"/>
  <c r="H132" i="13" s="1"/>
  <c r="G90" i="13"/>
  <c r="H90" i="13" s="1"/>
  <c r="G65" i="13"/>
  <c r="H65" i="13" s="1"/>
  <c r="G64" i="13"/>
  <c r="H64" i="13" s="1"/>
  <c r="G55" i="13"/>
  <c r="H55" i="13" s="1"/>
  <c r="W353" i="13"/>
  <c r="X353" i="13" s="1"/>
  <c r="G45" i="13"/>
  <c r="H45" i="13" s="1"/>
  <c r="W233" i="13"/>
  <c r="X233" i="13" s="1"/>
  <c r="W337" i="13"/>
  <c r="X337" i="13" s="1"/>
  <c r="W137" i="13"/>
  <c r="X137" i="13" s="1"/>
  <c r="W249" i="13"/>
  <c r="X249" i="13" s="1"/>
  <c r="W320" i="13"/>
  <c r="X320" i="13" s="1"/>
  <c r="W256" i="13"/>
  <c r="X256" i="13" s="1"/>
  <c r="W192" i="13"/>
  <c r="X192" i="13" s="1"/>
  <c r="W128" i="13"/>
  <c r="X128" i="13" s="1"/>
  <c r="W64" i="13"/>
  <c r="X64" i="13" s="1"/>
  <c r="W311" i="13"/>
  <c r="X311" i="13" s="1"/>
  <c r="W247" i="13"/>
  <c r="X247" i="13" s="1"/>
  <c r="W183" i="13"/>
  <c r="X183" i="13" s="1"/>
  <c r="W119" i="13"/>
  <c r="X119" i="13" s="1"/>
  <c r="W55" i="13"/>
  <c r="X55" i="13" s="1"/>
  <c r="W302" i="13"/>
  <c r="X302" i="13" s="1"/>
  <c r="W238" i="13"/>
  <c r="X238" i="13" s="1"/>
  <c r="W174" i="13"/>
  <c r="X174" i="13" s="1"/>
  <c r="W110" i="13"/>
  <c r="X110" i="13" s="1"/>
  <c r="W46" i="13"/>
  <c r="X46" i="13" s="1"/>
  <c r="W293" i="13"/>
  <c r="X293" i="13" s="1"/>
  <c r="W229" i="13"/>
  <c r="X229" i="13" s="1"/>
  <c r="W141" i="13"/>
  <c r="X141" i="13" s="1"/>
  <c r="W61" i="13"/>
  <c r="X61" i="13" s="1"/>
  <c r="W284" i="13"/>
  <c r="X284" i="13" s="1"/>
  <c r="W196" i="13"/>
  <c r="X196" i="13" s="1"/>
  <c r="W116" i="13"/>
  <c r="X116" i="13" s="1"/>
  <c r="W347" i="13"/>
  <c r="X347" i="13" s="1"/>
  <c r="W259" i="13"/>
  <c r="X259" i="13" s="1"/>
  <c r="W179" i="13"/>
  <c r="X179" i="13" s="1"/>
  <c r="W91" i="13"/>
  <c r="X91" i="13" s="1"/>
  <c r="W322" i="13"/>
  <c r="X322" i="13" s="1"/>
  <c r="W242" i="13"/>
  <c r="X242" i="13" s="1"/>
  <c r="W154" i="13"/>
  <c r="X154" i="13" s="1"/>
  <c r="W66" i="13"/>
  <c r="X66" i="13" s="1"/>
  <c r="G222" i="13"/>
  <c r="H222" i="13" s="1"/>
  <c r="G158" i="13"/>
  <c r="H158" i="13" s="1"/>
  <c r="G83" i="13"/>
  <c r="H83" i="13" s="1"/>
  <c r="G237" i="13"/>
  <c r="H237" i="13" s="1"/>
  <c r="G173" i="13"/>
  <c r="H173" i="13" s="1"/>
  <c r="G109" i="13"/>
  <c r="H109" i="13" s="1"/>
  <c r="G316" i="13"/>
  <c r="H316" i="13" s="1"/>
  <c r="G252" i="13"/>
  <c r="H252" i="13" s="1"/>
  <c r="G188" i="13"/>
  <c r="H188" i="13" s="1"/>
  <c r="G124" i="13"/>
  <c r="H124" i="13" s="1"/>
  <c r="G82" i="13"/>
  <c r="H82" i="13" s="1"/>
  <c r="G57" i="13"/>
  <c r="H57" i="13" s="1"/>
  <c r="G56" i="13"/>
  <c r="H56" i="13" s="1"/>
  <c r="G47" i="13"/>
  <c r="H47" i="13" s="1"/>
  <c r="G101" i="13"/>
  <c r="H101" i="13" s="1"/>
  <c r="W289" i="13"/>
  <c r="X289" i="13" s="1"/>
  <c r="W169" i="13"/>
  <c r="X169" i="13" s="1"/>
  <c r="W273" i="13"/>
  <c r="X273" i="13" s="1"/>
  <c r="W73" i="13"/>
  <c r="X73" i="13" s="1"/>
  <c r="W185" i="13"/>
  <c r="X185" i="13" s="1"/>
  <c r="W312" i="13"/>
  <c r="X312" i="13" s="1"/>
  <c r="W248" i="13"/>
  <c r="X248" i="13" s="1"/>
  <c r="W184" i="13"/>
  <c r="X184" i="13" s="1"/>
  <c r="W120" i="13"/>
  <c r="X120" i="13" s="1"/>
  <c r="W56" i="13"/>
  <c r="X56" i="13" s="1"/>
  <c r="W303" i="13"/>
  <c r="X303" i="13" s="1"/>
  <c r="W239" i="13"/>
  <c r="X239" i="13" s="1"/>
  <c r="W175" i="13"/>
  <c r="X175" i="13" s="1"/>
  <c r="W111" i="13"/>
  <c r="X111" i="13" s="1"/>
  <c r="W47" i="13"/>
  <c r="X47" i="13" s="1"/>
  <c r="W294" i="13"/>
  <c r="X294" i="13" s="1"/>
  <c r="W230" i="13"/>
  <c r="X230" i="13" s="1"/>
  <c r="W166" i="13"/>
  <c r="X166" i="13" s="1"/>
  <c r="W102" i="13"/>
  <c r="X102" i="13" s="1"/>
  <c r="W349" i="13"/>
  <c r="X349" i="13" s="1"/>
  <c r="W285" i="13"/>
  <c r="X285" i="13" s="1"/>
  <c r="W221" i="13"/>
  <c r="X221" i="13" s="1"/>
  <c r="W133" i="13"/>
  <c r="X133" i="13" s="1"/>
  <c r="W45" i="13"/>
  <c r="X45" i="13" s="1"/>
  <c r="W276" i="13"/>
  <c r="X276" i="13" s="1"/>
  <c r="W188" i="13"/>
  <c r="X188" i="13" s="1"/>
  <c r="W100" i="13"/>
  <c r="X100" i="13" s="1"/>
  <c r="W339" i="13"/>
  <c r="X339" i="13" s="1"/>
  <c r="W251" i="13"/>
  <c r="X251" i="13" s="1"/>
  <c r="W163" i="13"/>
  <c r="X163" i="13" s="1"/>
  <c r="W83" i="13"/>
  <c r="X83" i="13" s="1"/>
  <c r="W314" i="13"/>
  <c r="X314" i="13" s="1"/>
  <c r="W226" i="13"/>
  <c r="X226" i="13" s="1"/>
  <c r="W146" i="13"/>
  <c r="X146" i="13" s="1"/>
  <c r="W58" i="13"/>
  <c r="X58" i="13" s="1"/>
  <c r="G309" i="13"/>
  <c r="H309" i="13" s="1"/>
  <c r="G283" i="13"/>
  <c r="H283" i="13" s="1"/>
  <c r="G194" i="13"/>
  <c r="H194" i="13" s="1"/>
  <c r="G217" i="13"/>
  <c r="H217" i="13" s="1"/>
  <c r="G240" i="13"/>
  <c r="H240" i="13" s="1"/>
  <c r="G263" i="13"/>
  <c r="H263" i="13" s="1"/>
  <c r="G278" i="13"/>
  <c r="H278" i="13" s="1"/>
  <c r="G59" i="13"/>
  <c r="H59" i="13" s="1"/>
  <c r="G99" i="13"/>
  <c r="H99" i="13" s="1"/>
  <c r="G308" i="13"/>
  <c r="H308" i="13" s="1"/>
  <c r="G244" i="13"/>
  <c r="H244" i="13" s="1"/>
  <c r="G180" i="13"/>
  <c r="H180" i="13" s="1"/>
  <c r="G48" i="13"/>
  <c r="H48" i="13" s="1"/>
  <c r="G86" i="13"/>
  <c r="H86" i="13" s="1"/>
  <c r="G93" i="13"/>
  <c r="H93" i="13" s="1"/>
  <c r="W305" i="13"/>
  <c r="X305" i="13" s="1"/>
  <c r="W105" i="13"/>
  <c r="X105" i="13" s="1"/>
  <c r="W209" i="13"/>
  <c r="X209" i="13" s="1"/>
  <c r="W321" i="13"/>
  <c r="X321" i="13" s="1"/>
  <c r="W121" i="13"/>
  <c r="X121" i="13" s="1"/>
  <c r="W304" i="13"/>
  <c r="X304" i="13" s="1"/>
  <c r="W240" i="13"/>
  <c r="X240" i="13" s="1"/>
  <c r="W176" i="13"/>
  <c r="X176" i="13" s="1"/>
  <c r="W112" i="13"/>
  <c r="X112" i="13" s="1"/>
  <c r="W48" i="13"/>
  <c r="X48" i="13" s="1"/>
  <c r="W295" i="13"/>
  <c r="X295" i="13" s="1"/>
  <c r="W231" i="13"/>
  <c r="X231" i="13" s="1"/>
  <c r="W167" i="13"/>
  <c r="X167" i="13" s="1"/>
  <c r="W103" i="13"/>
  <c r="X103" i="13" s="1"/>
  <c r="W350" i="13"/>
  <c r="X350" i="13" s="1"/>
  <c r="W286" i="13"/>
  <c r="X286" i="13" s="1"/>
  <c r="W222" i="13"/>
  <c r="X222" i="13" s="1"/>
  <c r="W158" i="13"/>
  <c r="X158" i="13" s="1"/>
  <c r="W94" i="13"/>
  <c r="X94" i="13" s="1"/>
  <c r="W341" i="13"/>
  <c r="X341" i="13" s="1"/>
  <c r="W277" i="13"/>
  <c r="X277" i="13" s="1"/>
  <c r="W205" i="13"/>
  <c r="X205" i="13" s="1"/>
  <c r="W125" i="13"/>
  <c r="X125" i="13" s="1"/>
  <c r="W348" i="13"/>
  <c r="X348" i="13" s="1"/>
  <c r="W260" i="13"/>
  <c r="X260" i="13" s="1"/>
  <c r="W180" i="13"/>
  <c r="X180" i="13" s="1"/>
  <c r="W92" i="13"/>
  <c r="X92" i="13" s="1"/>
  <c r="W323" i="13"/>
  <c r="X323" i="13" s="1"/>
  <c r="W243" i="13"/>
  <c r="X243" i="13" s="1"/>
  <c r="W155" i="13"/>
  <c r="X155" i="13" s="1"/>
  <c r="W67" i="13"/>
  <c r="X67" i="13" s="1"/>
  <c r="W306" i="13"/>
  <c r="X306" i="13" s="1"/>
  <c r="W218" i="13"/>
  <c r="X218" i="13" s="1"/>
  <c r="W130" i="13"/>
  <c r="X130" i="13" s="1"/>
  <c r="W50" i="13"/>
  <c r="X50" i="13" s="1"/>
  <c r="G115" i="13"/>
  <c r="H115" i="13" s="1"/>
  <c r="G322" i="13"/>
  <c r="H322" i="13" s="1"/>
  <c r="G345" i="13"/>
  <c r="H345" i="13" s="1"/>
  <c r="G68" i="13"/>
  <c r="H68" i="13" s="1"/>
  <c r="G176" i="13"/>
  <c r="H176" i="13" s="1"/>
  <c r="G327" i="13"/>
  <c r="H327" i="13" s="1"/>
  <c r="G342" i="13"/>
  <c r="H342" i="13" s="1"/>
  <c r="G150" i="13"/>
  <c r="H150" i="13" s="1"/>
  <c r="G74" i="13"/>
  <c r="H74" i="13" s="1"/>
  <c r="G347" i="13"/>
  <c r="H347" i="13" s="1"/>
  <c r="G267" i="13"/>
  <c r="H267" i="13" s="1"/>
  <c r="G187" i="13"/>
  <c r="H187" i="13" s="1"/>
  <c r="G325" i="13"/>
  <c r="H325" i="13" s="1"/>
  <c r="G323" i="13"/>
  <c r="H323" i="13" s="1"/>
  <c r="G219" i="13"/>
  <c r="H219" i="13" s="1"/>
  <c r="G314" i="13"/>
  <c r="H314" i="13" s="1"/>
  <c r="G250" i="13"/>
  <c r="H250" i="13" s="1"/>
  <c r="G186" i="13"/>
  <c r="H186" i="13" s="1"/>
  <c r="G122" i="13"/>
  <c r="H122" i="13" s="1"/>
  <c r="G337" i="13"/>
  <c r="H337" i="13" s="1"/>
  <c r="G273" i="13"/>
  <c r="H273" i="13" s="1"/>
  <c r="G209" i="13"/>
  <c r="H209" i="13" s="1"/>
  <c r="G145" i="13"/>
  <c r="H145" i="13" s="1"/>
  <c r="W225" i="13"/>
  <c r="X225" i="13" s="1"/>
  <c r="G296" i="13"/>
  <c r="H296" i="13" s="1"/>
  <c r="G232" i="13"/>
  <c r="H232" i="13" s="1"/>
  <c r="G168" i="13"/>
  <c r="H168" i="13" s="1"/>
  <c r="G103" i="13"/>
  <c r="H103" i="13" s="1"/>
  <c r="G319" i="13"/>
  <c r="H319" i="13" s="1"/>
  <c r="G255" i="13"/>
  <c r="H255" i="13" s="1"/>
  <c r="G191" i="13"/>
  <c r="H191" i="13" s="1"/>
  <c r="G127" i="13"/>
  <c r="H127" i="13" s="1"/>
  <c r="G334" i="13"/>
  <c r="H334" i="13" s="1"/>
  <c r="G270" i="13"/>
  <c r="H270" i="13" s="1"/>
  <c r="G206" i="13"/>
  <c r="H206" i="13" s="1"/>
  <c r="G142" i="13"/>
  <c r="H142" i="13" s="1"/>
  <c r="G285" i="13"/>
  <c r="H285" i="13" s="1"/>
  <c r="G221" i="13"/>
  <c r="H221" i="13" s="1"/>
  <c r="G157" i="13"/>
  <c r="H157" i="13" s="1"/>
  <c r="G81" i="13"/>
  <c r="H81" i="13" s="1"/>
  <c r="G300" i="13"/>
  <c r="H300" i="13" s="1"/>
  <c r="G236" i="13"/>
  <c r="H236" i="13" s="1"/>
  <c r="G172" i="13"/>
  <c r="H172" i="13" s="1"/>
  <c r="G108" i="13"/>
  <c r="H108" i="13" s="1"/>
  <c r="G66" i="13"/>
  <c r="H66" i="13" s="1"/>
  <c r="G104" i="13"/>
  <c r="H104" i="13" s="1"/>
  <c r="G95" i="13"/>
  <c r="H95" i="13" s="1"/>
  <c r="G78" i="13"/>
  <c r="H78" i="13" s="1"/>
  <c r="G85" i="13"/>
  <c r="H85" i="13" s="1"/>
  <c r="W241" i="13"/>
  <c r="X241" i="13" s="1"/>
  <c r="W345" i="13"/>
  <c r="X345" i="13" s="1"/>
  <c r="W145" i="13"/>
  <c r="X145" i="13" s="1"/>
  <c r="W257" i="13"/>
  <c r="X257" i="13" s="1"/>
  <c r="W57" i="13"/>
  <c r="X57" i="13" s="1"/>
  <c r="W296" i="13"/>
  <c r="X296" i="13" s="1"/>
  <c r="W232" i="13"/>
  <c r="X232" i="13" s="1"/>
  <c r="W168" i="13"/>
  <c r="X168" i="13" s="1"/>
  <c r="W104" i="13"/>
  <c r="X104" i="13" s="1"/>
  <c r="W351" i="13"/>
  <c r="X351" i="13" s="1"/>
  <c r="W287" i="13"/>
  <c r="X287" i="13" s="1"/>
  <c r="W223" i="13"/>
  <c r="X223" i="13" s="1"/>
  <c r="W159" i="13"/>
  <c r="X159" i="13" s="1"/>
  <c r="W95" i="13"/>
  <c r="X95" i="13" s="1"/>
  <c r="W342" i="13"/>
  <c r="X342" i="13" s="1"/>
  <c r="W278" i="13"/>
  <c r="X278" i="13" s="1"/>
  <c r="W214" i="13"/>
  <c r="X214" i="13" s="1"/>
  <c r="W150" i="13"/>
  <c r="X150" i="13" s="1"/>
  <c r="W86" i="13"/>
  <c r="X86" i="13" s="1"/>
  <c r="W333" i="13"/>
  <c r="X333" i="13" s="1"/>
  <c r="W269" i="13"/>
  <c r="X269" i="13" s="1"/>
  <c r="W197" i="13"/>
  <c r="X197" i="13" s="1"/>
  <c r="W109" i="13"/>
  <c r="X109" i="13" s="1"/>
  <c r="W340" i="13"/>
  <c r="X340" i="13" s="1"/>
  <c r="W252" i="13"/>
  <c r="X252" i="13" s="1"/>
  <c r="W164" i="13"/>
  <c r="X164" i="13" s="1"/>
  <c r="W84" i="13"/>
  <c r="X84" i="13" s="1"/>
  <c r="W315" i="13"/>
  <c r="X315" i="13" s="1"/>
  <c r="W227" i="13"/>
  <c r="X227" i="13" s="1"/>
  <c r="W147" i="13"/>
  <c r="X147" i="13" s="1"/>
  <c r="W59" i="13"/>
  <c r="X59" i="13" s="1"/>
  <c r="W290" i="13"/>
  <c r="X290" i="13" s="1"/>
  <c r="W210" i="13"/>
  <c r="X210" i="13" s="1"/>
  <c r="W122" i="13"/>
  <c r="X122" i="13" s="1"/>
  <c r="G251" i="13"/>
  <c r="H251" i="13" s="1"/>
  <c r="G258" i="13"/>
  <c r="H258" i="13" s="1"/>
  <c r="G281" i="13"/>
  <c r="H281" i="13" s="1"/>
  <c r="G304" i="13"/>
  <c r="H304" i="13" s="1"/>
  <c r="G199" i="13"/>
  <c r="H199" i="13" s="1"/>
  <c r="G214" i="13"/>
  <c r="H214" i="13" s="1"/>
  <c r="G165" i="13"/>
  <c r="H165" i="13" s="1"/>
  <c r="G116" i="13"/>
  <c r="H116" i="13" s="1"/>
  <c r="G315" i="13"/>
  <c r="H315" i="13" s="1"/>
  <c r="G203" i="13"/>
  <c r="H203" i="13" s="1"/>
  <c r="G123" i="13"/>
  <c r="H123" i="13" s="1"/>
  <c r="G293" i="13"/>
  <c r="H293" i="13" s="1"/>
  <c r="G291" i="13"/>
  <c r="H291" i="13" s="1"/>
  <c r="G155" i="13"/>
  <c r="H155" i="13" s="1"/>
  <c r="G306" i="13"/>
  <c r="H306" i="13" s="1"/>
  <c r="G242" i="13"/>
  <c r="H242" i="13" s="1"/>
  <c r="G178" i="13"/>
  <c r="H178" i="13" s="1"/>
  <c r="G114" i="13"/>
  <c r="H114" i="13" s="1"/>
  <c r="G329" i="13"/>
  <c r="H329" i="13" s="1"/>
  <c r="G265" i="13"/>
  <c r="H265" i="13" s="1"/>
  <c r="G201" i="13"/>
  <c r="H201" i="13" s="1"/>
  <c r="G137" i="13"/>
  <c r="H137" i="13" s="1"/>
  <c r="G352" i="13"/>
  <c r="H352" i="13" s="1"/>
  <c r="G288" i="13"/>
  <c r="H288" i="13" s="1"/>
  <c r="G224" i="13"/>
  <c r="H224" i="13" s="1"/>
  <c r="G160" i="13"/>
  <c r="H160" i="13" s="1"/>
  <c r="G89" i="13"/>
  <c r="H89" i="13" s="1"/>
  <c r="G311" i="13"/>
  <c r="H311" i="13" s="1"/>
  <c r="G247" i="13"/>
  <c r="H247" i="13" s="1"/>
  <c r="G183" i="13"/>
  <c r="H183" i="13" s="1"/>
  <c r="G119" i="13"/>
  <c r="H119" i="13" s="1"/>
  <c r="G326" i="13"/>
  <c r="H326" i="13" s="1"/>
  <c r="G262" i="13"/>
  <c r="H262" i="13" s="1"/>
  <c r="G198" i="13"/>
  <c r="H198" i="13" s="1"/>
  <c r="G134" i="13"/>
  <c r="H134" i="13" s="1"/>
  <c r="G277" i="13"/>
  <c r="H277" i="13" s="1"/>
  <c r="G213" i="13"/>
  <c r="H213" i="13" s="1"/>
  <c r="G149" i="13"/>
  <c r="H149" i="13" s="1"/>
  <c r="G52" i="13"/>
  <c r="H52" i="13" s="1"/>
  <c r="G292" i="13"/>
  <c r="H292" i="13" s="1"/>
  <c r="G228" i="13"/>
  <c r="H228" i="13" s="1"/>
  <c r="G164" i="13"/>
  <c r="H164" i="13" s="1"/>
  <c r="G97" i="13"/>
  <c r="H97" i="13" s="1"/>
  <c r="G58" i="13"/>
  <c r="H58" i="13" s="1"/>
  <c r="G96" i="13"/>
  <c r="H96" i="13" s="1"/>
  <c r="G87" i="13"/>
  <c r="H87" i="13" s="1"/>
  <c r="G70" i="13"/>
  <c r="H70" i="13" s="1"/>
  <c r="G77" i="13"/>
  <c r="H77" i="13" s="1"/>
  <c r="W177" i="13"/>
  <c r="X177" i="13" s="1"/>
  <c r="W281" i="13"/>
  <c r="X281" i="13" s="1"/>
  <c r="W81" i="13"/>
  <c r="X81" i="13" s="1"/>
  <c r="W193" i="13"/>
  <c r="X193" i="13" s="1"/>
  <c r="W352" i="13"/>
  <c r="X352" i="13" s="1"/>
  <c r="W288" i="13"/>
  <c r="X288" i="13" s="1"/>
  <c r="W224" i="13"/>
  <c r="X224" i="13" s="1"/>
  <c r="W160" i="13"/>
  <c r="X160" i="13" s="1"/>
  <c r="W96" i="13"/>
  <c r="X96" i="13" s="1"/>
  <c r="W343" i="13"/>
  <c r="X343" i="13" s="1"/>
  <c r="W279" i="13"/>
  <c r="X279" i="13" s="1"/>
  <c r="W215" i="13"/>
  <c r="X215" i="13" s="1"/>
  <c r="W151" i="13"/>
  <c r="X151" i="13" s="1"/>
  <c r="W87" i="13"/>
  <c r="X87" i="13" s="1"/>
  <c r="W334" i="13"/>
  <c r="X334" i="13" s="1"/>
  <c r="W270" i="13"/>
  <c r="X270" i="13" s="1"/>
  <c r="W206" i="13"/>
  <c r="X206" i="13" s="1"/>
  <c r="W142" i="13"/>
  <c r="X142" i="13" s="1"/>
  <c r="W78" i="13"/>
  <c r="X78" i="13" s="1"/>
  <c r="W325" i="13"/>
  <c r="X325" i="13" s="1"/>
  <c r="W261" i="13"/>
  <c r="X261" i="13" s="1"/>
  <c r="W189" i="13"/>
  <c r="X189" i="13" s="1"/>
  <c r="W101" i="13"/>
  <c r="X101" i="13" s="1"/>
  <c r="W324" i="13"/>
  <c r="X324" i="13" s="1"/>
  <c r="W244" i="13"/>
  <c r="X244" i="13" s="1"/>
  <c r="W156" i="13"/>
  <c r="X156" i="13" s="1"/>
  <c r="W68" i="13"/>
  <c r="X68" i="13" s="1"/>
  <c r="W307" i="13"/>
  <c r="X307" i="13" s="1"/>
  <c r="W219" i="13"/>
  <c r="X219" i="13" s="1"/>
  <c r="W131" i="13"/>
  <c r="X131" i="13" s="1"/>
  <c r="W51" i="13"/>
  <c r="X51" i="13" s="1"/>
  <c r="W282" i="13"/>
  <c r="X282" i="13" s="1"/>
  <c r="W194" i="13"/>
  <c r="X194" i="13" s="1"/>
  <c r="W114" i="13"/>
  <c r="X114" i="13" s="1"/>
  <c r="G41" i="13"/>
  <c r="H41" i="13" s="1"/>
  <c r="G130" i="13"/>
  <c r="H130" i="13" s="1"/>
  <c r="G153" i="13"/>
  <c r="H153" i="13" s="1"/>
  <c r="G112" i="13"/>
  <c r="H112" i="13" s="1"/>
  <c r="G135" i="13"/>
  <c r="H135" i="13" s="1"/>
  <c r="G229" i="13"/>
  <c r="H229" i="13" s="1"/>
  <c r="G49" i="13"/>
  <c r="H49" i="13" s="1"/>
  <c r="G275" i="13"/>
  <c r="H275" i="13" s="1"/>
  <c r="G139" i="13"/>
  <c r="H139" i="13" s="1"/>
  <c r="G195" i="13"/>
  <c r="H195" i="13" s="1"/>
  <c r="G235" i="13"/>
  <c r="H235" i="13" s="1"/>
  <c r="G227" i="13"/>
  <c r="H227" i="13" s="1"/>
  <c r="G75" i="13"/>
  <c r="H75" i="13" s="1"/>
  <c r="G298" i="13"/>
  <c r="H298" i="13" s="1"/>
  <c r="G234" i="13"/>
  <c r="H234" i="13" s="1"/>
  <c r="G170" i="13"/>
  <c r="H170" i="13" s="1"/>
  <c r="G106" i="13"/>
  <c r="H106" i="13" s="1"/>
  <c r="G321" i="13"/>
  <c r="H321" i="13" s="1"/>
  <c r="G257" i="13"/>
  <c r="H257" i="13" s="1"/>
  <c r="G193" i="13"/>
  <c r="H193" i="13" s="1"/>
  <c r="G129" i="13"/>
  <c r="H129" i="13" s="1"/>
  <c r="G344" i="13"/>
  <c r="H344" i="13" s="1"/>
  <c r="G280" i="13"/>
  <c r="H280" i="13" s="1"/>
  <c r="G216" i="13"/>
  <c r="H216" i="13" s="1"/>
  <c r="G152" i="13"/>
  <c r="H152" i="13" s="1"/>
  <c r="G67" i="13"/>
  <c r="H67" i="13" s="1"/>
  <c r="G303" i="13"/>
  <c r="H303" i="13" s="1"/>
  <c r="G239" i="13"/>
  <c r="H239" i="13" s="1"/>
  <c r="G175" i="13"/>
  <c r="H175" i="13" s="1"/>
  <c r="G111" i="13"/>
  <c r="H111" i="13" s="1"/>
  <c r="G318" i="13"/>
  <c r="H318" i="13" s="1"/>
  <c r="G254" i="13"/>
  <c r="H254" i="13" s="1"/>
  <c r="G190" i="13"/>
  <c r="H190" i="13" s="1"/>
  <c r="G126" i="13"/>
  <c r="H126" i="13" s="1"/>
  <c r="G269" i="13"/>
  <c r="H269" i="13" s="1"/>
  <c r="G205" i="13"/>
  <c r="H205" i="13" s="1"/>
  <c r="G141" i="13"/>
  <c r="H141" i="13" s="1"/>
  <c r="G348" i="13"/>
  <c r="H348" i="13" s="1"/>
  <c r="G284" i="13"/>
  <c r="H284" i="13" s="1"/>
  <c r="G220" i="13"/>
  <c r="H220" i="13" s="1"/>
  <c r="G156" i="13"/>
  <c r="H156" i="13" s="1"/>
  <c r="G76" i="13"/>
  <c r="H76" i="13" s="1"/>
  <c r="G50" i="13"/>
  <c r="H50" i="13" s="1"/>
  <c r="G88" i="13"/>
  <c r="H88" i="13" s="1"/>
  <c r="G79" i="13"/>
  <c r="H79" i="13" s="1"/>
  <c r="G62" i="13"/>
  <c r="H62" i="13" s="1"/>
  <c r="G69" i="13"/>
  <c r="H69" i="13" s="1"/>
  <c r="W113" i="13"/>
  <c r="X113" i="13" s="1"/>
  <c r="W217" i="13"/>
  <c r="X217" i="13" s="1"/>
  <c r="W329" i="13"/>
  <c r="X329" i="13" s="1"/>
  <c r="W129" i="13"/>
  <c r="X129" i="13" s="1"/>
  <c r="W344" i="13"/>
  <c r="X344" i="13" s="1"/>
  <c r="W280" i="13"/>
  <c r="X280" i="13" s="1"/>
  <c r="W216" i="13"/>
  <c r="X216" i="13" s="1"/>
  <c r="W152" i="13"/>
  <c r="X152" i="13" s="1"/>
  <c r="W88" i="13"/>
  <c r="X88" i="13" s="1"/>
  <c r="W335" i="13"/>
  <c r="X335" i="13" s="1"/>
  <c r="W271" i="13"/>
  <c r="X271" i="13" s="1"/>
  <c r="W207" i="13"/>
  <c r="X207" i="13" s="1"/>
  <c r="W143" i="13"/>
  <c r="X143" i="13" s="1"/>
  <c r="W79" i="13"/>
  <c r="X79" i="13" s="1"/>
  <c r="W326" i="13"/>
  <c r="X326" i="13" s="1"/>
  <c r="W262" i="13"/>
  <c r="X262" i="13" s="1"/>
  <c r="W198" i="13"/>
  <c r="X198" i="13" s="1"/>
  <c r="W134" i="13"/>
  <c r="X134" i="13" s="1"/>
  <c r="W70" i="13"/>
  <c r="X70" i="13" s="1"/>
  <c r="W317" i="13"/>
  <c r="X317" i="13" s="1"/>
  <c r="W253" i="13"/>
  <c r="X253" i="13" s="1"/>
  <c r="W173" i="13"/>
  <c r="X173" i="13" s="1"/>
  <c r="W93" i="13"/>
  <c r="X93" i="13" s="1"/>
  <c r="W316" i="13"/>
  <c r="X316" i="13" s="1"/>
  <c r="W228" i="13"/>
  <c r="X228" i="13" s="1"/>
  <c r="W148" i="13"/>
  <c r="X148" i="13" s="1"/>
  <c r="W60" i="13"/>
  <c r="X60" i="13" s="1"/>
  <c r="W291" i="13"/>
  <c r="X291" i="13" s="1"/>
  <c r="W211" i="13"/>
  <c r="X211" i="13" s="1"/>
  <c r="W123" i="13"/>
  <c r="X123" i="13" s="1"/>
  <c r="W354" i="13"/>
  <c r="X354" i="13" s="1"/>
  <c r="W274" i="13"/>
  <c r="X274" i="13" s="1"/>
  <c r="W186" i="13"/>
  <c r="X186" i="13" s="1"/>
  <c r="W98" i="13"/>
  <c r="X98" i="13" s="1"/>
  <c r="H12" i="14"/>
  <c r="AE61" i="13" s="1"/>
  <c r="AG61" i="13" s="1"/>
  <c r="AH61" i="13" s="1"/>
  <c r="W181" i="13"/>
  <c r="X181" i="13" s="1"/>
  <c r="W117" i="13"/>
  <c r="X117" i="13" s="1"/>
  <c r="W53" i="13"/>
  <c r="X53" i="13" s="1"/>
  <c r="W300" i="13"/>
  <c r="X300" i="13" s="1"/>
  <c r="W236" i="13"/>
  <c r="X236" i="13" s="1"/>
  <c r="W172" i="13"/>
  <c r="X172" i="13" s="1"/>
  <c r="W108" i="13"/>
  <c r="X108" i="13" s="1"/>
  <c r="W44" i="13"/>
  <c r="X44" i="13" s="1"/>
  <c r="W299" i="13"/>
  <c r="X299" i="13" s="1"/>
  <c r="W235" i="13"/>
  <c r="X235" i="13" s="1"/>
  <c r="W171" i="13"/>
  <c r="X171" i="13" s="1"/>
  <c r="W107" i="13"/>
  <c r="X107" i="13" s="1"/>
  <c r="W43" i="13"/>
  <c r="X43" i="13" s="1"/>
  <c r="W298" i="13"/>
  <c r="X298" i="13" s="1"/>
  <c r="W234" i="13"/>
  <c r="X234" i="13" s="1"/>
  <c r="W170" i="13"/>
  <c r="X170" i="13" s="1"/>
  <c r="W106" i="13"/>
  <c r="X106" i="13" s="1"/>
  <c r="W42" i="13"/>
  <c r="X42" i="13" s="1"/>
  <c r="W213" i="13"/>
  <c r="X213" i="13" s="1"/>
  <c r="W149" i="13"/>
  <c r="X149" i="13" s="1"/>
  <c r="W85" i="13"/>
  <c r="X85" i="13" s="1"/>
  <c r="W332" i="13"/>
  <c r="X332" i="13" s="1"/>
  <c r="W268" i="13"/>
  <c r="X268" i="13" s="1"/>
  <c r="W204" i="13"/>
  <c r="X204" i="13" s="1"/>
  <c r="W140" i="13"/>
  <c r="X140" i="13" s="1"/>
  <c r="W76" i="13"/>
  <c r="X76" i="13" s="1"/>
  <c r="W331" i="13"/>
  <c r="X331" i="13" s="1"/>
  <c r="W267" i="13"/>
  <c r="X267" i="13" s="1"/>
  <c r="W203" i="13"/>
  <c r="X203" i="13" s="1"/>
  <c r="W139" i="13"/>
  <c r="X139" i="13" s="1"/>
  <c r="W75" i="13"/>
  <c r="X75" i="13" s="1"/>
  <c r="W330" i="13"/>
  <c r="X330" i="13" s="1"/>
  <c r="W266" i="13"/>
  <c r="X266" i="13" s="1"/>
  <c r="W202" i="13"/>
  <c r="X202" i="13" s="1"/>
  <c r="W138" i="13"/>
  <c r="X138" i="13" s="1"/>
  <c r="AQ59" i="13"/>
  <c r="AR59" i="13" s="1"/>
  <c r="AQ123" i="13"/>
  <c r="AR123" i="13" s="1"/>
  <c r="AQ187" i="13"/>
  <c r="AR187" i="13" s="1"/>
  <c r="AQ251" i="13"/>
  <c r="AR251" i="13" s="1"/>
  <c r="AQ315" i="13"/>
  <c r="AR315" i="13" s="1"/>
  <c r="AQ60" i="13"/>
  <c r="AR60" i="13" s="1"/>
  <c r="AQ124" i="13"/>
  <c r="AR124" i="13" s="1"/>
  <c r="AQ188" i="13"/>
  <c r="AR188" i="13" s="1"/>
  <c r="AQ252" i="13"/>
  <c r="AR252" i="13" s="1"/>
  <c r="AQ316" i="13"/>
  <c r="AR316" i="13" s="1"/>
  <c r="AQ69" i="13"/>
  <c r="AR69" i="13" s="1"/>
  <c r="AQ133" i="13"/>
  <c r="AR133" i="13" s="1"/>
  <c r="AQ197" i="13"/>
  <c r="AR197" i="13" s="1"/>
  <c r="AQ261" i="13"/>
  <c r="AR261" i="13" s="1"/>
  <c r="AQ325" i="13"/>
  <c r="AR325" i="13" s="1"/>
  <c r="AQ78" i="13"/>
  <c r="AR78" i="13" s="1"/>
  <c r="AQ142" i="13"/>
  <c r="AR142" i="13" s="1"/>
  <c r="AQ206" i="13"/>
  <c r="AR206" i="13" s="1"/>
  <c r="AQ270" i="13"/>
  <c r="AR270" i="13" s="1"/>
  <c r="AQ334" i="13"/>
  <c r="AR334" i="13" s="1"/>
  <c r="AQ87" i="13"/>
  <c r="AR87" i="13" s="1"/>
  <c r="AQ151" i="13"/>
  <c r="AR151" i="13" s="1"/>
  <c r="AQ215" i="13"/>
  <c r="AR215" i="13" s="1"/>
  <c r="AQ279" i="13"/>
  <c r="AR279" i="13" s="1"/>
  <c r="AQ343" i="13"/>
  <c r="AR343" i="13" s="1"/>
  <c r="AQ97" i="13"/>
  <c r="AR97" i="13" s="1"/>
  <c r="AQ161" i="13"/>
  <c r="AR161" i="13" s="1"/>
  <c r="AQ225" i="13"/>
  <c r="AR225" i="13" s="1"/>
  <c r="AQ289" i="13"/>
  <c r="AR289" i="13" s="1"/>
  <c r="AQ353" i="13"/>
  <c r="AR353" i="13" s="1"/>
  <c r="AQ274" i="13"/>
  <c r="AR274" i="13" s="1"/>
  <c r="AQ216" i="13"/>
  <c r="AR216" i="13" s="1"/>
  <c r="AQ154" i="13"/>
  <c r="AR154" i="13" s="1"/>
  <c r="AQ96" i="13"/>
  <c r="AR96" i="13" s="1"/>
  <c r="AQ352" i="13"/>
  <c r="AR352" i="13" s="1"/>
  <c r="AQ290" i="13"/>
  <c r="AR290" i="13" s="1"/>
  <c r="AQ232" i="13"/>
  <c r="AR232" i="13" s="1"/>
  <c r="AQ170" i="13"/>
  <c r="AR170" i="13" s="1"/>
  <c r="AQ112" i="13"/>
  <c r="AR112" i="13" s="1"/>
  <c r="AQ67" i="13"/>
  <c r="AR67" i="13" s="1"/>
  <c r="AQ131" i="13"/>
  <c r="AR131" i="13" s="1"/>
  <c r="AQ195" i="13"/>
  <c r="AR195" i="13" s="1"/>
  <c r="AQ259" i="13"/>
  <c r="AR259" i="13" s="1"/>
  <c r="AQ323" i="13"/>
  <c r="AR323" i="13" s="1"/>
  <c r="AQ68" i="13"/>
  <c r="AR68" i="13" s="1"/>
  <c r="AQ132" i="13"/>
  <c r="AR132" i="13" s="1"/>
  <c r="AQ196" i="13"/>
  <c r="AR196" i="13" s="1"/>
  <c r="AQ260" i="13"/>
  <c r="AR260" i="13" s="1"/>
  <c r="AQ324" i="13"/>
  <c r="AR324" i="13" s="1"/>
  <c r="AQ77" i="13"/>
  <c r="AR77" i="13" s="1"/>
  <c r="AQ141" i="13"/>
  <c r="AR141" i="13" s="1"/>
  <c r="AQ205" i="13"/>
  <c r="AR205" i="13" s="1"/>
  <c r="AQ269" i="13"/>
  <c r="AR269" i="13" s="1"/>
  <c r="AQ333" i="13"/>
  <c r="AR333" i="13" s="1"/>
  <c r="AQ86" i="13"/>
  <c r="AR86" i="13" s="1"/>
  <c r="AQ150" i="13"/>
  <c r="AR150" i="13" s="1"/>
  <c r="AQ214" i="13"/>
  <c r="AR214" i="13" s="1"/>
  <c r="AQ278" i="13"/>
  <c r="AR278" i="13" s="1"/>
  <c r="AQ342" i="13"/>
  <c r="AR342" i="13" s="1"/>
  <c r="AQ95" i="13"/>
  <c r="AR95" i="13" s="1"/>
  <c r="AQ159" i="13"/>
  <c r="AR159" i="13" s="1"/>
  <c r="AQ223" i="13"/>
  <c r="AR223" i="13" s="1"/>
  <c r="AQ287" i="13"/>
  <c r="AR287" i="13" s="1"/>
  <c r="AQ351" i="13"/>
  <c r="AR351" i="13" s="1"/>
  <c r="AQ105" i="13"/>
  <c r="AR105" i="13" s="1"/>
  <c r="AQ169" i="13"/>
  <c r="AR169" i="13" s="1"/>
  <c r="AQ233" i="13"/>
  <c r="AR233" i="13" s="1"/>
  <c r="AQ297" i="13"/>
  <c r="AR297" i="13" s="1"/>
  <c r="AQ50" i="13"/>
  <c r="AR50" i="13" s="1"/>
  <c r="AQ306" i="13"/>
  <c r="AR306" i="13" s="1"/>
  <c r="AQ248" i="13"/>
  <c r="AR248" i="13" s="1"/>
  <c r="AQ186" i="13"/>
  <c r="AR186" i="13" s="1"/>
  <c r="AQ128" i="13"/>
  <c r="AR128" i="13" s="1"/>
  <c r="AQ66" i="13"/>
  <c r="AR66" i="13" s="1"/>
  <c r="AQ322" i="13"/>
  <c r="AR322" i="13" s="1"/>
  <c r="AQ264" i="13"/>
  <c r="AR264" i="13" s="1"/>
  <c r="AQ202" i="13"/>
  <c r="AR202" i="13" s="1"/>
  <c r="AQ144" i="13"/>
  <c r="AR144" i="13" s="1"/>
  <c r="AQ75" i="13"/>
  <c r="AR75" i="13" s="1"/>
  <c r="AQ139" i="13"/>
  <c r="AR139" i="13" s="1"/>
  <c r="AQ203" i="13"/>
  <c r="AR203" i="13" s="1"/>
  <c r="AQ267" i="13"/>
  <c r="AR267" i="13" s="1"/>
  <c r="AQ331" i="13"/>
  <c r="AR331" i="13" s="1"/>
  <c r="AQ76" i="13"/>
  <c r="AR76" i="13" s="1"/>
  <c r="AQ140" i="13"/>
  <c r="AR140" i="13" s="1"/>
  <c r="AQ204" i="13"/>
  <c r="AR204" i="13" s="1"/>
  <c r="AQ268" i="13"/>
  <c r="AR268" i="13" s="1"/>
  <c r="AQ332" i="13"/>
  <c r="AR332" i="13" s="1"/>
  <c r="AQ85" i="13"/>
  <c r="AR85" i="13" s="1"/>
  <c r="AQ149" i="13"/>
  <c r="AR149" i="13" s="1"/>
  <c r="AQ213" i="13"/>
  <c r="AR213" i="13" s="1"/>
  <c r="AQ277" i="13"/>
  <c r="AR277" i="13" s="1"/>
  <c r="AQ341" i="13"/>
  <c r="AR341" i="13" s="1"/>
  <c r="AQ94" i="13"/>
  <c r="AR94" i="13" s="1"/>
  <c r="AQ158" i="13"/>
  <c r="AR158" i="13" s="1"/>
  <c r="AQ222" i="13"/>
  <c r="AR222" i="13" s="1"/>
  <c r="AQ286" i="13"/>
  <c r="AR286" i="13" s="1"/>
  <c r="AQ350" i="13"/>
  <c r="AR350" i="13" s="1"/>
  <c r="AQ103" i="13"/>
  <c r="AR103" i="13" s="1"/>
  <c r="AQ167" i="13"/>
  <c r="AR167" i="13" s="1"/>
  <c r="AQ231" i="13"/>
  <c r="AR231" i="13" s="1"/>
  <c r="AQ295" i="13"/>
  <c r="AR295" i="13" s="1"/>
  <c r="AQ49" i="13"/>
  <c r="AR49" i="13" s="1"/>
  <c r="AQ113" i="13"/>
  <c r="AR113" i="13" s="1"/>
  <c r="AQ177" i="13"/>
  <c r="AR177" i="13" s="1"/>
  <c r="AQ241" i="13"/>
  <c r="AR241" i="13" s="1"/>
  <c r="AQ305" i="13"/>
  <c r="AR305" i="13" s="1"/>
  <c r="AQ82" i="13"/>
  <c r="AR82" i="13" s="1"/>
  <c r="AQ338" i="13"/>
  <c r="AR338" i="13" s="1"/>
  <c r="AQ280" i="13"/>
  <c r="AR280" i="13" s="1"/>
  <c r="AQ218" i="13"/>
  <c r="AR218" i="13" s="1"/>
  <c r="AQ160" i="13"/>
  <c r="AR160" i="13" s="1"/>
  <c r="AQ98" i="13"/>
  <c r="AR98" i="13" s="1"/>
  <c r="AQ354" i="13"/>
  <c r="AR354" i="13" s="1"/>
  <c r="AQ296" i="13"/>
  <c r="AR296" i="13" s="1"/>
  <c r="AQ234" i="13"/>
  <c r="AR234" i="13" s="1"/>
  <c r="AQ176" i="13"/>
  <c r="AR176" i="13" s="1"/>
  <c r="AQ83" i="13"/>
  <c r="AR83" i="13" s="1"/>
  <c r="AQ147" i="13"/>
  <c r="AR147" i="13" s="1"/>
  <c r="AQ211" i="13"/>
  <c r="AR211" i="13" s="1"/>
  <c r="AQ275" i="13"/>
  <c r="AR275" i="13" s="1"/>
  <c r="AQ339" i="13"/>
  <c r="AR339" i="13" s="1"/>
  <c r="AQ84" i="13"/>
  <c r="AR84" i="13" s="1"/>
  <c r="AQ148" i="13"/>
  <c r="AR148" i="13" s="1"/>
  <c r="AQ212" i="13"/>
  <c r="AR212" i="13" s="1"/>
  <c r="AQ276" i="13"/>
  <c r="AR276" i="13" s="1"/>
  <c r="AQ340" i="13"/>
  <c r="AR340" i="13" s="1"/>
  <c r="AQ93" i="13"/>
  <c r="AR93" i="13" s="1"/>
  <c r="AQ157" i="13"/>
  <c r="AR157" i="13" s="1"/>
  <c r="AQ221" i="13"/>
  <c r="AR221" i="13" s="1"/>
  <c r="AQ285" i="13"/>
  <c r="AR285" i="13" s="1"/>
  <c r="AQ349" i="13"/>
  <c r="AR349" i="13" s="1"/>
  <c r="AQ102" i="13"/>
  <c r="AR102" i="13" s="1"/>
  <c r="AQ166" i="13"/>
  <c r="AR166" i="13" s="1"/>
  <c r="AQ230" i="13"/>
  <c r="AR230" i="13" s="1"/>
  <c r="AQ294" i="13"/>
  <c r="AR294" i="13" s="1"/>
  <c r="AQ47" i="13"/>
  <c r="AR47" i="13" s="1"/>
  <c r="AQ111" i="13"/>
  <c r="AR111" i="13" s="1"/>
  <c r="AQ175" i="13"/>
  <c r="AR175" i="13" s="1"/>
  <c r="AQ239" i="13"/>
  <c r="AR239" i="13" s="1"/>
  <c r="AQ303" i="13"/>
  <c r="AR303" i="13" s="1"/>
  <c r="AQ57" i="13"/>
  <c r="AR57" i="13" s="1"/>
  <c r="AQ121" i="13"/>
  <c r="AR121" i="13" s="1"/>
  <c r="AQ185" i="13"/>
  <c r="AR185" i="13" s="1"/>
  <c r="AQ249" i="13"/>
  <c r="AR249" i="13" s="1"/>
  <c r="AQ313" i="13"/>
  <c r="AR313" i="13" s="1"/>
  <c r="AQ114" i="13"/>
  <c r="AR114" i="13" s="1"/>
  <c r="AQ56" i="13"/>
  <c r="AR56" i="13" s="1"/>
  <c r="AQ312" i="13"/>
  <c r="AR312" i="13" s="1"/>
  <c r="AQ250" i="13"/>
  <c r="AR250" i="13" s="1"/>
  <c r="AQ192" i="13"/>
  <c r="AR192" i="13" s="1"/>
  <c r="AQ130" i="13"/>
  <c r="AR130" i="13" s="1"/>
  <c r="AQ72" i="13"/>
  <c r="AR72" i="13" s="1"/>
  <c r="AQ328" i="13"/>
  <c r="AR328" i="13" s="1"/>
  <c r="AQ266" i="13"/>
  <c r="AR266" i="13" s="1"/>
  <c r="AQ208" i="13"/>
  <c r="AR208" i="13" s="1"/>
  <c r="AQ91" i="13"/>
  <c r="AR91" i="13" s="1"/>
  <c r="AQ155" i="13"/>
  <c r="AR155" i="13" s="1"/>
  <c r="AQ219" i="13"/>
  <c r="AR219" i="13" s="1"/>
  <c r="AQ283" i="13"/>
  <c r="AR283" i="13" s="1"/>
  <c r="AQ347" i="13"/>
  <c r="AR347" i="13" s="1"/>
  <c r="AQ92" i="13"/>
  <c r="AR92" i="13" s="1"/>
  <c r="AQ156" i="13"/>
  <c r="AR156" i="13" s="1"/>
  <c r="AQ220" i="13"/>
  <c r="AR220" i="13" s="1"/>
  <c r="AQ284" i="13"/>
  <c r="AR284" i="13" s="1"/>
  <c r="AQ348" i="13"/>
  <c r="AR348" i="13" s="1"/>
  <c r="AQ101" i="13"/>
  <c r="AR101" i="13" s="1"/>
  <c r="AQ165" i="13"/>
  <c r="AR165" i="13" s="1"/>
  <c r="AQ229" i="13"/>
  <c r="AR229" i="13" s="1"/>
  <c r="AQ293" i="13"/>
  <c r="AR293" i="13" s="1"/>
  <c r="AQ46" i="13"/>
  <c r="AR46" i="13" s="1"/>
  <c r="AQ110" i="13"/>
  <c r="AR110" i="13" s="1"/>
  <c r="AQ174" i="13"/>
  <c r="AR174" i="13" s="1"/>
  <c r="AQ238" i="13"/>
  <c r="AR238" i="13" s="1"/>
  <c r="AQ302" i="13"/>
  <c r="AR302" i="13" s="1"/>
  <c r="AQ55" i="13"/>
  <c r="AR55" i="13" s="1"/>
  <c r="AQ119" i="13"/>
  <c r="AR119" i="13" s="1"/>
  <c r="AQ183" i="13"/>
  <c r="AR183" i="13" s="1"/>
  <c r="AQ247" i="13"/>
  <c r="AR247" i="13" s="1"/>
  <c r="AQ311" i="13"/>
  <c r="AR311" i="13" s="1"/>
  <c r="AQ65" i="13"/>
  <c r="AR65" i="13" s="1"/>
  <c r="AQ129" i="13"/>
  <c r="AR129" i="13" s="1"/>
  <c r="AQ193" i="13"/>
  <c r="AR193" i="13" s="1"/>
  <c r="AQ257" i="13"/>
  <c r="AR257" i="13" s="1"/>
  <c r="AQ321" i="13"/>
  <c r="AR321" i="13" s="1"/>
  <c r="AQ146" i="13"/>
  <c r="AR146" i="13" s="1"/>
  <c r="AQ88" i="13"/>
  <c r="AR88" i="13" s="1"/>
  <c r="AQ344" i="13"/>
  <c r="AR344" i="13" s="1"/>
  <c r="AQ282" i="13"/>
  <c r="AR282" i="13" s="1"/>
  <c r="AQ224" i="13"/>
  <c r="AR224" i="13" s="1"/>
  <c r="AQ162" i="13"/>
  <c r="AR162" i="13" s="1"/>
  <c r="AQ104" i="13"/>
  <c r="AR104" i="13" s="1"/>
  <c r="AQ42" i="13"/>
  <c r="AR42" i="13" s="1"/>
  <c r="AQ298" i="13"/>
  <c r="AR298" i="13" s="1"/>
  <c r="AQ240" i="13"/>
  <c r="AR240" i="13" s="1"/>
  <c r="AQ99" i="13"/>
  <c r="AR99" i="13" s="1"/>
  <c r="AQ163" i="13"/>
  <c r="AR163" i="13" s="1"/>
  <c r="AQ227" i="13"/>
  <c r="AR227" i="13" s="1"/>
  <c r="AQ291" i="13"/>
  <c r="AR291" i="13" s="1"/>
  <c r="AQ41" i="13"/>
  <c r="AR41" i="13" s="1"/>
  <c r="AQ100" i="13"/>
  <c r="AR100" i="13" s="1"/>
  <c r="AQ164" i="13"/>
  <c r="AR164" i="13" s="1"/>
  <c r="AQ228" i="13"/>
  <c r="AR228" i="13" s="1"/>
  <c r="AQ292" i="13"/>
  <c r="AR292" i="13" s="1"/>
  <c r="AQ45" i="13"/>
  <c r="AR45" i="13" s="1"/>
  <c r="AQ109" i="13"/>
  <c r="AR109" i="13" s="1"/>
  <c r="AQ173" i="13"/>
  <c r="AR173" i="13" s="1"/>
  <c r="AQ237" i="13"/>
  <c r="AR237" i="13" s="1"/>
  <c r="AQ301" i="13"/>
  <c r="AR301" i="13" s="1"/>
  <c r="AQ54" i="13"/>
  <c r="AR54" i="13" s="1"/>
  <c r="AQ118" i="13"/>
  <c r="AR118" i="13" s="1"/>
  <c r="AQ182" i="13"/>
  <c r="AR182" i="13" s="1"/>
  <c r="AQ246" i="13"/>
  <c r="AR246" i="13" s="1"/>
  <c r="AQ310" i="13"/>
  <c r="AR310" i="13" s="1"/>
  <c r="AQ63" i="13"/>
  <c r="AR63" i="13" s="1"/>
  <c r="AQ127" i="13"/>
  <c r="AR127" i="13" s="1"/>
  <c r="AQ191" i="13"/>
  <c r="AR191" i="13" s="1"/>
  <c r="AQ255" i="13"/>
  <c r="AR255" i="13" s="1"/>
  <c r="AQ319" i="13"/>
  <c r="AR319" i="13" s="1"/>
  <c r="AQ73" i="13"/>
  <c r="AR73" i="13" s="1"/>
  <c r="AQ137" i="13"/>
  <c r="AR137" i="13" s="1"/>
  <c r="AQ201" i="13"/>
  <c r="AR201" i="13" s="1"/>
  <c r="AQ265" i="13"/>
  <c r="AR265" i="13" s="1"/>
  <c r="AQ329" i="13"/>
  <c r="AR329" i="13" s="1"/>
  <c r="AQ178" i="13"/>
  <c r="AR178" i="13" s="1"/>
  <c r="AQ120" i="13"/>
  <c r="AR120" i="13" s="1"/>
  <c r="AQ58" i="13"/>
  <c r="AR58" i="13" s="1"/>
  <c r="AQ314" i="13"/>
  <c r="AR314" i="13" s="1"/>
  <c r="AQ256" i="13"/>
  <c r="AR256" i="13" s="1"/>
  <c r="AQ194" i="13"/>
  <c r="AR194" i="13" s="1"/>
  <c r="AQ136" i="13"/>
  <c r="AR136" i="13" s="1"/>
  <c r="AQ74" i="13"/>
  <c r="AR74" i="13" s="1"/>
  <c r="AQ330" i="13"/>
  <c r="AR330" i="13" s="1"/>
  <c r="AQ272" i="13"/>
  <c r="AR272" i="13" s="1"/>
  <c r="AQ43" i="13"/>
  <c r="AR43" i="13" s="1"/>
  <c r="AQ107" i="13"/>
  <c r="AR107" i="13" s="1"/>
  <c r="AQ171" i="13"/>
  <c r="AR171" i="13" s="1"/>
  <c r="AQ235" i="13"/>
  <c r="AR235" i="13" s="1"/>
  <c r="AQ299" i="13"/>
  <c r="AR299" i="13" s="1"/>
  <c r="AQ44" i="13"/>
  <c r="AR44" i="13" s="1"/>
  <c r="AQ108" i="13"/>
  <c r="AR108" i="13" s="1"/>
  <c r="AQ172" i="13"/>
  <c r="AR172" i="13" s="1"/>
  <c r="AQ236" i="13"/>
  <c r="AR236" i="13" s="1"/>
  <c r="AQ300" i="13"/>
  <c r="AR300" i="13" s="1"/>
  <c r="AQ53" i="13"/>
  <c r="AR53" i="13" s="1"/>
  <c r="AQ117" i="13"/>
  <c r="AR117" i="13" s="1"/>
  <c r="AQ181" i="13"/>
  <c r="AR181" i="13" s="1"/>
  <c r="AQ245" i="13"/>
  <c r="AR245" i="13" s="1"/>
  <c r="AQ309" i="13"/>
  <c r="AR309" i="13" s="1"/>
  <c r="AQ62" i="13"/>
  <c r="AR62" i="13" s="1"/>
  <c r="AQ126" i="13"/>
  <c r="AR126" i="13" s="1"/>
  <c r="AQ190" i="13"/>
  <c r="AR190" i="13" s="1"/>
  <c r="AQ254" i="13"/>
  <c r="AR254" i="13" s="1"/>
  <c r="AQ318" i="13"/>
  <c r="AR318" i="13" s="1"/>
  <c r="AQ71" i="13"/>
  <c r="AR71" i="13" s="1"/>
  <c r="AQ135" i="13"/>
  <c r="AR135" i="13" s="1"/>
  <c r="AQ199" i="13"/>
  <c r="AR199" i="13" s="1"/>
  <c r="AQ263" i="13"/>
  <c r="AR263" i="13" s="1"/>
  <c r="AQ327" i="13"/>
  <c r="AR327" i="13" s="1"/>
  <c r="AQ81" i="13"/>
  <c r="AR81" i="13" s="1"/>
  <c r="AQ145" i="13"/>
  <c r="AR145" i="13" s="1"/>
  <c r="AQ209" i="13"/>
  <c r="AR209" i="13" s="1"/>
  <c r="AQ273" i="13"/>
  <c r="AR273" i="13" s="1"/>
  <c r="AQ337" i="13"/>
  <c r="AR337" i="13" s="1"/>
  <c r="AQ210" i="13"/>
  <c r="AR210" i="13" s="1"/>
  <c r="AQ152" i="13"/>
  <c r="AR152" i="13" s="1"/>
  <c r="AQ90" i="13"/>
  <c r="AR90" i="13" s="1"/>
  <c r="AQ346" i="13"/>
  <c r="AR346" i="13" s="1"/>
  <c r="AQ288" i="13"/>
  <c r="AR288" i="13" s="1"/>
  <c r="AQ226" i="13"/>
  <c r="AR226" i="13" s="1"/>
  <c r="AQ168" i="13"/>
  <c r="AR168" i="13" s="1"/>
  <c r="AQ106" i="13"/>
  <c r="AR106" i="13" s="1"/>
  <c r="AQ48" i="13"/>
  <c r="AR48" i="13" s="1"/>
  <c r="AQ304" i="13"/>
  <c r="AR304" i="13" s="1"/>
  <c r="AQ51" i="13"/>
  <c r="AR51" i="13" s="1"/>
  <c r="AQ115" i="13"/>
  <c r="AR115" i="13" s="1"/>
  <c r="AQ179" i="13"/>
  <c r="AR179" i="13" s="1"/>
  <c r="AQ243" i="13"/>
  <c r="AR243" i="13" s="1"/>
  <c r="AQ307" i="13"/>
  <c r="AR307" i="13" s="1"/>
  <c r="AQ52" i="13"/>
  <c r="AR52" i="13" s="1"/>
  <c r="AQ116" i="13"/>
  <c r="AR116" i="13" s="1"/>
  <c r="AQ180" i="13"/>
  <c r="AR180" i="13" s="1"/>
  <c r="AQ244" i="13"/>
  <c r="AR244" i="13" s="1"/>
  <c r="AQ308" i="13"/>
  <c r="AR308" i="13" s="1"/>
  <c r="AQ61" i="13"/>
  <c r="AR61" i="13" s="1"/>
  <c r="AQ125" i="13"/>
  <c r="AR125" i="13" s="1"/>
  <c r="AQ189" i="13"/>
  <c r="AR189" i="13" s="1"/>
  <c r="AQ253" i="13"/>
  <c r="AR253" i="13" s="1"/>
  <c r="AQ317" i="13"/>
  <c r="AR317" i="13" s="1"/>
  <c r="AQ70" i="13"/>
  <c r="AR70" i="13" s="1"/>
  <c r="AQ134" i="13"/>
  <c r="AR134" i="13" s="1"/>
  <c r="AQ198" i="13"/>
  <c r="AR198" i="13" s="1"/>
  <c r="AQ262" i="13"/>
  <c r="AR262" i="13" s="1"/>
  <c r="AQ326" i="13"/>
  <c r="AR326" i="13" s="1"/>
  <c r="AQ79" i="13"/>
  <c r="AR79" i="13" s="1"/>
  <c r="AQ143" i="13"/>
  <c r="AR143" i="13" s="1"/>
  <c r="AQ207" i="13"/>
  <c r="AR207" i="13" s="1"/>
  <c r="AQ271" i="13"/>
  <c r="AR271" i="13" s="1"/>
  <c r="AQ335" i="13"/>
  <c r="AR335" i="13" s="1"/>
  <c r="AQ89" i="13"/>
  <c r="AR89" i="13" s="1"/>
  <c r="AQ153" i="13"/>
  <c r="AR153" i="13" s="1"/>
  <c r="AQ217" i="13"/>
  <c r="AR217" i="13" s="1"/>
  <c r="AQ281" i="13"/>
  <c r="AR281" i="13" s="1"/>
  <c r="AQ345" i="13"/>
  <c r="AR345" i="13" s="1"/>
  <c r="AQ242" i="13"/>
  <c r="AR242" i="13" s="1"/>
  <c r="AQ184" i="13"/>
  <c r="AR184" i="13" s="1"/>
  <c r="AQ122" i="13"/>
  <c r="AR122" i="13" s="1"/>
  <c r="AQ64" i="13"/>
  <c r="AR64" i="13" s="1"/>
  <c r="AQ320" i="13"/>
  <c r="AR320" i="13" s="1"/>
  <c r="AQ258" i="13"/>
  <c r="AR258" i="13" s="1"/>
  <c r="AQ200" i="13"/>
  <c r="AR200" i="13" s="1"/>
  <c r="AQ138" i="13"/>
  <c r="AR138" i="13" s="1"/>
  <c r="AQ80" i="13"/>
  <c r="AR80" i="13" s="1"/>
  <c r="AQ336" i="13"/>
  <c r="AR336" i="13" s="1"/>
  <c r="G5" i="14"/>
  <c r="G6" i="14"/>
  <c r="G9" i="14"/>
  <c r="G4" i="14"/>
  <c r="G10" i="14"/>
  <c r="G3" i="14"/>
  <c r="G11" i="14"/>
  <c r="G8" i="14"/>
  <c r="G12" i="14"/>
  <c r="F4" i="14"/>
  <c r="W8" i="13" s="1"/>
  <c r="F3" i="14"/>
  <c r="F12" i="14"/>
  <c r="F11" i="14"/>
  <c r="F10" i="14"/>
  <c r="G7" i="14"/>
  <c r="H7" i="14"/>
  <c r="H8" i="14"/>
  <c r="H10" i="14"/>
  <c r="H3" i="14"/>
  <c r="H11" i="14"/>
  <c r="H6" i="14"/>
  <c r="H5" i="14"/>
  <c r="H9" i="14"/>
  <c r="W15" i="26"/>
  <c r="W14" i="26"/>
  <c r="W17" i="26"/>
  <c r="W16" i="26"/>
  <c r="X16" i="26"/>
  <c r="X15" i="26"/>
  <c r="X14" i="26"/>
  <c r="X17" i="26"/>
  <c r="I16" i="26"/>
  <c r="I15" i="26"/>
  <c r="I14" i="26"/>
  <c r="I17" i="26"/>
  <c r="F15" i="26"/>
  <c r="F14" i="26"/>
  <c r="F17" i="26"/>
  <c r="F16" i="26"/>
  <c r="J17" i="26"/>
  <c r="J16" i="26"/>
  <c r="J15" i="26"/>
  <c r="J14" i="26"/>
  <c r="M14" i="26"/>
  <c r="M17" i="26"/>
  <c r="M16" i="26"/>
  <c r="M15" i="26"/>
  <c r="N15" i="26"/>
  <c r="N14" i="26"/>
  <c r="N17" i="26"/>
  <c r="N16" i="26"/>
  <c r="AM5" i="15"/>
  <c r="S5" i="15"/>
  <c r="J5" i="15"/>
  <c r="F18" i="26" s="1"/>
  <c r="I5" i="15"/>
  <c r="AA5" i="15"/>
  <c r="AI5" i="15"/>
  <c r="W5" i="15"/>
  <c r="AQ5" i="15"/>
  <c r="R5" i="15"/>
  <c r="J18" i="26" s="1"/>
  <c r="Q5" i="15"/>
  <c r="AE5" i="15"/>
  <c r="AU5" i="15"/>
  <c r="AY5" i="15"/>
  <c r="Y74" i="13"/>
  <c r="Z74" i="13" s="1"/>
  <c r="AS168" i="13" l="1"/>
  <c r="AT168" i="13" s="1"/>
  <c r="Y254" i="13"/>
  <c r="Z254" i="13" s="1"/>
  <c r="Y153" i="13"/>
  <c r="Z153" i="13" s="1"/>
  <c r="I78" i="13"/>
  <c r="J78" i="13" s="1"/>
  <c r="I184" i="13"/>
  <c r="J184" i="13" s="1"/>
  <c r="I131" i="13"/>
  <c r="J131" i="13" s="1"/>
  <c r="I208" i="13"/>
  <c r="J208" i="13" s="1"/>
  <c r="I307" i="13"/>
  <c r="J307" i="13" s="1"/>
  <c r="I308" i="13"/>
  <c r="J308" i="13" s="1"/>
  <c r="I271" i="13"/>
  <c r="J271" i="13" s="1"/>
  <c r="I261" i="13"/>
  <c r="J261" i="13" s="1"/>
  <c r="Y256" i="13"/>
  <c r="Z256" i="13" s="1"/>
  <c r="Y129" i="13"/>
  <c r="Z129" i="13" s="1"/>
  <c r="Y109" i="13"/>
  <c r="Z109" i="13" s="1"/>
  <c r="I96" i="13"/>
  <c r="J96" i="13" s="1"/>
  <c r="I55" i="13"/>
  <c r="J55" i="13" s="1"/>
  <c r="Y246" i="13"/>
  <c r="Z246" i="13" s="1"/>
  <c r="Y299" i="13"/>
  <c r="Z299" i="13" s="1"/>
  <c r="I295" i="13"/>
  <c r="J295" i="13" s="1"/>
  <c r="I50" i="13"/>
  <c r="J50" i="13" s="1"/>
  <c r="I247" i="13"/>
  <c r="J247" i="13" s="1"/>
  <c r="I127" i="13"/>
  <c r="J127" i="13" s="1"/>
  <c r="I150" i="13"/>
  <c r="J150" i="13" s="1"/>
  <c r="I283" i="13"/>
  <c r="J283" i="13" s="1"/>
  <c r="I312" i="13"/>
  <c r="J312" i="13" s="1"/>
  <c r="I117" i="13"/>
  <c r="J117" i="13" s="1"/>
  <c r="Y136" i="13"/>
  <c r="Z136" i="13" s="1"/>
  <c r="Y181" i="13"/>
  <c r="Z181" i="13" s="1"/>
  <c r="I257" i="13"/>
  <c r="J257" i="13" s="1"/>
  <c r="I201" i="13"/>
  <c r="J201" i="13" s="1"/>
  <c r="Y225" i="13"/>
  <c r="Z225" i="13" s="1"/>
  <c r="Y285" i="13"/>
  <c r="Z285" i="13" s="1"/>
  <c r="I179" i="13"/>
  <c r="J179" i="13" s="1"/>
  <c r="I151" i="13"/>
  <c r="J151" i="13" s="1"/>
  <c r="I53" i="13"/>
  <c r="J53" i="13" s="1"/>
  <c r="Y190" i="13"/>
  <c r="Z190" i="13" s="1"/>
  <c r="I336" i="13"/>
  <c r="J336" i="13" s="1"/>
  <c r="I235" i="13"/>
  <c r="J235" i="13" s="1"/>
  <c r="I291" i="13"/>
  <c r="J291" i="13" s="1"/>
  <c r="I314" i="13"/>
  <c r="J314" i="13" s="1"/>
  <c r="I268" i="13"/>
  <c r="J268" i="13" s="1"/>
  <c r="I92" i="13"/>
  <c r="J92" i="13" s="1"/>
  <c r="Y195" i="13"/>
  <c r="Z195" i="13" s="1"/>
  <c r="Y250" i="13"/>
  <c r="Z250" i="13" s="1"/>
  <c r="Y185" i="13"/>
  <c r="Z185" i="13" s="1"/>
  <c r="Y219" i="13"/>
  <c r="Z219" i="13" s="1"/>
  <c r="I338" i="13"/>
  <c r="J338" i="13" s="1"/>
  <c r="I302" i="13"/>
  <c r="J302" i="13" s="1"/>
  <c r="Y272" i="13"/>
  <c r="Z272" i="13" s="1"/>
  <c r="I162" i="13"/>
  <c r="J162" i="13" s="1"/>
  <c r="Y251" i="13"/>
  <c r="Z251" i="13" s="1"/>
  <c r="Y132" i="13"/>
  <c r="Z132" i="13" s="1"/>
  <c r="Y94" i="13"/>
  <c r="Z94" i="13" s="1"/>
  <c r="Y175" i="13"/>
  <c r="Z175" i="13" s="1"/>
  <c r="I57" i="13"/>
  <c r="J57" i="13" s="1"/>
  <c r="I264" i="13"/>
  <c r="J264" i="13" s="1"/>
  <c r="Y91" i="13"/>
  <c r="Z91" i="13" s="1"/>
  <c r="I105" i="13"/>
  <c r="J105" i="13" s="1"/>
  <c r="Y92" i="13"/>
  <c r="Z92" i="13" s="1"/>
  <c r="Y291" i="13"/>
  <c r="Z291" i="13" s="1"/>
  <c r="Y151" i="13"/>
  <c r="Z151" i="13" s="1"/>
  <c r="Y141" i="13"/>
  <c r="Z141" i="13" s="1"/>
  <c r="Y295" i="13"/>
  <c r="Z295" i="13" s="1"/>
  <c r="I237" i="13"/>
  <c r="J237" i="13" s="1"/>
  <c r="Y55" i="13"/>
  <c r="Z55" i="13" s="1"/>
  <c r="Y292" i="13"/>
  <c r="Z292" i="13" s="1"/>
  <c r="I218" i="13"/>
  <c r="J218" i="13" s="1"/>
  <c r="I54" i="13"/>
  <c r="J54" i="13" s="1"/>
  <c r="Y50" i="13"/>
  <c r="Z50" i="13" s="1"/>
  <c r="Y352" i="13"/>
  <c r="Z352" i="13" s="1"/>
  <c r="Y232" i="13"/>
  <c r="Z232" i="13" s="1"/>
  <c r="Y209" i="13"/>
  <c r="Z209" i="13" s="1"/>
  <c r="I138" i="13"/>
  <c r="J138" i="13" s="1"/>
  <c r="Y52" i="13"/>
  <c r="Z52" i="13" s="1"/>
  <c r="Y127" i="13"/>
  <c r="Z127" i="13" s="1"/>
  <c r="I202" i="13"/>
  <c r="J202" i="13" s="1"/>
  <c r="Y173" i="13"/>
  <c r="Z173" i="13" s="1"/>
  <c r="Y224" i="13"/>
  <c r="Z224" i="13" s="1"/>
  <c r="I118" i="13"/>
  <c r="J118" i="13" s="1"/>
  <c r="Y208" i="13"/>
  <c r="Z208" i="13" s="1"/>
  <c r="Y214" i="13"/>
  <c r="Z214" i="13" s="1"/>
  <c r="Y346" i="13"/>
  <c r="Z346" i="13" s="1"/>
  <c r="I73" i="13"/>
  <c r="J73" i="13" s="1"/>
  <c r="I182" i="13"/>
  <c r="J182" i="13" s="1"/>
  <c r="I75" i="13"/>
  <c r="J75" i="13" s="1"/>
  <c r="Y213" i="13"/>
  <c r="Z213" i="13" s="1"/>
  <c r="Y65" i="13"/>
  <c r="Z65" i="13" s="1"/>
  <c r="Y178" i="13"/>
  <c r="Z178" i="13" s="1"/>
  <c r="I140" i="13"/>
  <c r="J140" i="13" s="1"/>
  <c r="Y280" i="13"/>
  <c r="Z280" i="13" s="1"/>
  <c r="I232" i="13"/>
  <c r="J232" i="13" s="1"/>
  <c r="Y210" i="13"/>
  <c r="Z210" i="13" s="1"/>
  <c r="I71" i="13"/>
  <c r="J71" i="13" s="1"/>
  <c r="I121" i="13"/>
  <c r="J121" i="13" s="1"/>
  <c r="Y334" i="13"/>
  <c r="Z334" i="13" s="1"/>
  <c r="I174" i="13"/>
  <c r="J174" i="13" s="1"/>
  <c r="I276" i="13"/>
  <c r="J276" i="13" s="1"/>
  <c r="I79" i="13"/>
  <c r="J79" i="13" s="1"/>
  <c r="I186" i="13"/>
  <c r="J186" i="13" s="1"/>
  <c r="Y284" i="13"/>
  <c r="Z284" i="13" s="1"/>
  <c r="Y101" i="13"/>
  <c r="Z101" i="13" s="1"/>
  <c r="Y89" i="13"/>
  <c r="Z89" i="13" s="1"/>
  <c r="Y252" i="13"/>
  <c r="Z252" i="13" s="1"/>
  <c r="I52" i="13"/>
  <c r="J52" i="13" s="1"/>
  <c r="I270" i="13"/>
  <c r="J270" i="13" s="1"/>
  <c r="I129" i="13"/>
  <c r="J129" i="13" s="1"/>
  <c r="Y138" i="13"/>
  <c r="Z138" i="13" s="1"/>
  <c r="Y82" i="13"/>
  <c r="Z82" i="13" s="1"/>
  <c r="I47" i="13"/>
  <c r="J47" i="13" s="1"/>
  <c r="Y238" i="13"/>
  <c r="Z238" i="13" s="1"/>
  <c r="I294" i="13"/>
  <c r="J294" i="13" s="1"/>
  <c r="Y79" i="13"/>
  <c r="Z79" i="13" s="1"/>
  <c r="Y133" i="13"/>
  <c r="Z133" i="13" s="1"/>
  <c r="I119" i="13"/>
  <c r="J119" i="13" s="1"/>
  <c r="Y331" i="13"/>
  <c r="Z331" i="13" s="1"/>
  <c r="I180" i="13"/>
  <c r="J180" i="13" s="1"/>
  <c r="Y83" i="13"/>
  <c r="Z83" i="13" s="1"/>
  <c r="I109" i="13"/>
  <c r="J109" i="13" s="1"/>
  <c r="Y128" i="13"/>
  <c r="Z128" i="13" s="1"/>
  <c r="I256" i="13"/>
  <c r="J256" i="13" s="1"/>
  <c r="Y118" i="13"/>
  <c r="Z118" i="13" s="1"/>
  <c r="Y171" i="13"/>
  <c r="Z171" i="13" s="1"/>
  <c r="I102" i="13"/>
  <c r="J102" i="13" s="1"/>
  <c r="I352" i="13"/>
  <c r="J352" i="13" s="1"/>
  <c r="Y104" i="13"/>
  <c r="Z104" i="13" s="1"/>
  <c r="Y277" i="13"/>
  <c r="Z277" i="13" s="1"/>
  <c r="I165" i="13"/>
  <c r="J165" i="13" s="1"/>
  <c r="Y47" i="13"/>
  <c r="Z47" i="13" s="1"/>
  <c r="I45" i="13"/>
  <c r="J45" i="13" s="1"/>
  <c r="I210" i="13"/>
  <c r="J210" i="13" s="1"/>
  <c r="Y53" i="13"/>
  <c r="Z53" i="13" s="1"/>
  <c r="Y242" i="13"/>
  <c r="Z242" i="13" s="1"/>
  <c r="Y123" i="13"/>
  <c r="Z123" i="13" s="1"/>
  <c r="I306" i="13"/>
  <c r="J306" i="13" s="1"/>
  <c r="Y241" i="13"/>
  <c r="Z241" i="13" s="1"/>
  <c r="Y167" i="13"/>
  <c r="Z167" i="13" s="1"/>
  <c r="I135" i="13"/>
  <c r="J135" i="13" s="1"/>
  <c r="Y319" i="13"/>
  <c r="Z319" i="13" s="1"/>
  <c r="I136" i="13"/>
  <c r="J136" i="13" s="1"/>
  <c r="Y51" i="13"/>
  <c r="Z51" i="13" s="1"/>
  <c r="I141" i="13"/>
  <c r="J141" i="13" s="1"/>
  <c r="I70" i="13"/>
  <c r="J70" i="13" s="1"/>
  <c r="I347" i="13"/>
  <c r="J347" i="13" s="1"/>
  <c r="I217" i="13"/>
  <c r="J217" i="13" s="1"/>
  <c r="Y248" i="13"/>
  <c r="Z248" i="13" s="1"/>
  <c r="I260" i="13"/>
  <c r="J260" i="13" s="1"/>
  <c r="Y243" i="13"/>
  <c r="Z243" i="13" s="1"/>
  <c r="I175" i="13"/>
  <c r="J175" i="13" s="1"/>
  <c r="Y124" i="13"/>
  <c r="Z124" i="13" s="1"/>
  <c r="I236" i="13"/>
  <c r="J236" i="13" s="1"/>
  <c r="Y121" i="13"/>
  <c r="Z121" i="13" s="1"/>
  <c r="I322" i="13"/>
  <c r="J322" i="13" s="1"/>
  <c r="I167" i="13"/>
  <c r="J167" i="13" s="1"/>
  <c r="I335" i="13"/>
  <c r="J335" i="13" s="1"/>
  <c r="Y327" i="13"/>
  <c r="Z327" i="13" s="1"/>
  <c r="Y316" i="13"/>
  <c r="Z316" i="13" s="1"/>
  <c r="Y276" i="13"/>
  <c r="Z276" i="13" s="1"/>
  <c r="Y106" i="13"/>
  <c r="Z106" i="13" s="1"/>
  <c r="Y261" i="13"/>
  <c r="Z261" i="13" s="1"/>
  <c r="I213" i="13"/>
  <c r="J213" i="13" s="1"/>
  <c r="I199" i="13"/>
  <c r="J199" i="13" s="1"/>
  <c r="Y317" i="13"/>
  <c r="Z317" i="13" s="1"/>
  <c r="I269" i="13"/>
  <c r="J269" i="13" s="1"/>
  <c r="Y59" i="13"/>
  <c r="Z59" i="13" s="1"/>
  <c r="I81" i="13"/>
  <c r="J81" i="13" s="1"/>
  <c r="I153" i="13"/>
  <c r="J153" i="13" s="1"/>
  <c r="Y207" i="13"/>
  <c r="Z207" i="13" s="1"/>
  <c r="I303" i="13"/>
  <c r="J303" i="13" s="1"/>
  <c r="Y342" i="13"/>
  <c r="Z342" i="13" s="1"/>
  <c r="Y337" i="13"/>
  <c r="Z337" i="13" s="1"/>
  <c r="I279" i="13"/>
  <c r="J279" i="13" s="1"/>
  <c r="Y275" i="13"/>
  <c r="Z275" i="13" s="1"/>
  <c r="Y289" i="13"/>
  <c r="Z289" i="13" s="1"/>
  <c r="I128" i="13"/>
  <c r="J128" i="13" s="1"/>
  <c r="I241" i="13"/>
  <c r="J241" i="13" s="1"/>
  <c r="I331" i="13"/>
  <c r="J331" i="13" s="1"/>
  <c r="Y125" i="13"/>
  <c r="Z125" i="13" s="1"/>
  <c r="I284" i="13"/>
  <c r="J284" i="13" s="1"/>
  <c r="I337" i="13"/>
  <c r="J337" i="13" s="1"/>
  <c r="I132" i="13"/>
  <c r="J132" i="13" s="1"/>
  <c r="I80" i="13"/>
  <c r="J80" i="13" s="1"/>
  <c r="Y86" i="13"/>
  <c r="Z86" i="13" s="1"/>
  <c r="I341" i="13"/>
  <c r="J341" i="13" s="1"/>
  <c r="Y144" i="13"/>
  <c r="Z144" i="13" s="1"/>
  <c r="Y120" i="13"/>
  <c r="Z120" i="13" s="1"/>
  <c r="I333" i="13"/>
  <c r="J333" i="13" s="1"/>
  <c r="Y191" i="13"/>
  <c r="Z191" i="13" s="1"/>
  <c r="Y260" i="13"/>
  <c r="Z260" i="13" s="1"/>
  <c r="I163" i="13"/>
  <c r="J163" i="13" s="1"/>
  <c r="I222" i="13"/>
  <c r="J222" i="13" s="1"/>
  <c r="Y110" i="13"/>
  <c r="Z110" i="13" s="1"/>
  <c r="Y226" i="13"/>
  <c r="Z226" i="13" s="1"/>
  <c r="Y97" i="13"/>
  <c r="Z97" i="13" s="1"/>
  <c r="I148" i="13"/>
  <c r="J148" i="13" s="1"/>
  <c r="Y116" i="13"/>
  <c r="Z116" i="13" s="1"/>
  <c r="Y240" i="13"/>
  <c r="Z240" i="13" s="1"/>
  <c r="Y228" i="13"/>
  <c r="Z228" i="13" s="1"/>
  <c r="Y247" i="13"/>
  <c r="Z247" i="13" s="1"/>
  <c r="Y311" i="13"/>
  <c r="Z311" i="13" s="1"/>
  <c r="I43" i="13"/>
  <c r="J43" i="13" s="1"/>
  <c r="I107" i="13"/>
  <c r="J107" i="13" s="1"/>
  <c r="Y66" i="13"/>
  <c r="Z66" i="13" s="1"/>
  <c r="I142" i="13"/>
  <c r="J142" i="13" s="1"/>
  <c r="I49" i="13"/>
  <c r="J49" i="13" s="1"/>
  <c r="I68" i="13"/>
  <c r="J68" i="13" s="1"/>
  <c r="I253" i="13"/>
  <c r="J253" i="13" s="1"/>
  <c r="Y309" i="13"/>
  <c r="Z309" i="13" s="1"/>
  <c r="I315" i="13"/>
  <c r="J315" i="13" s="1"/>
  <c r="Y230" i="13"/>
  <c r="Z230" i="13" s="1"/>
  <c r="I252" i="13"/>
  <c r="J252" i="13" s="1"/>
  <c r="I353" i="13"/>
  <c r="J353" i="13" s="1"/>
  <c r="I166" i="13"/>
  <c r="J166" i="13" s="1"/>
  <c r="Y313" i="13"/>
  <c r="Z313" i="13" s="1"/>
  <c r="I246" i="13"/>
  <c r="J246" i="13" s="1"/>
  <c r="Y115" i="13"/>
  <c r="Z115" i="13" s="1"/>
  <c r="Y152" i="13"/>
  <c r="Z152" i="13" s="1"/>
  <c r="Y67" i="13"/>
  <c r="Z67" i="13" s="1"/>
  <c r="I187" i="13"/>
  <c r="J187" i="13" s="1"/>
  <c r="Y350" i="13"/>
  <c r="Z350" i="13" s="1"/>
  <c r="Y265" i="13"/>
  <c r="Z265" i="13" s="1"/>
  <c r="I86" i="13"/>
  <c r="J86" i="13" s="1"/>
  <c r="I263" i="13"/>
  <c r="J263" i="13" s="1"/>
  <c r="Y301" i="13"/>
  <c r="Z301" i="13" s="1"/>
  <c r="I287" i="13"/>
  <c r="J287" i="13" s="1"/>
  <c r="Y96" i="13"/>
  <c r="Z96" i="13" s="1"/>
  <c r="Y145" i="13"/>
  <c r="Z145" i="13" s="1"/>
  <c r="I103" i="13"/>
  <c r="J103" i="13" s="1"/>
  <c r="Y274" i="13"/>
  <c r="Z274" i="13" s="1"/>
  <c r="I234" i="13"/>
  <c r="J234" i="13" s="1"/>
  <c r="I262" i="13"/>
  <c r="J262" i="13" s="1"/>
  <c r="AS133" i="13"/>
  <c r="AT133" i="13" s="1"/>
  <c r="AS239" i="13"/>
  <c r="AT239" i="13" s="1"/>
  <c r="I108" i="13"/>
  <c r="J108" i="13" s="1"/>
  <c r="I318" i="13"/>
  <c r="J318" i="13" s="1"/>
  <c r="Y177" i="13"/>
  <c r="Z177" i="13" s="1"/>
  <c r="Y203" i="13"/>
  <c r="Z203" i="13" s="1"/>
  <c r="Y84" i="13"/>
  <c r="Z84" i="13" s="1"/>
  <c r="Y244" i="13"/>
  <c r="Z244" i="13" s="1"/>
  <c r="I224" i="13"/>
  <c r="J224" i="13" s="1"/>
  <c r="Y194" i="13"/>
  <c r="Z194" i="13" s="1"/>
  <c r="AS95" i="13"/>
  <c r="AT95" i="13" s="1"/>
  <c r="I69" i="13"/>
  <c r="J69" i="13" s="1"/>
  <c r="Y206" i="13"/>
  <c r="Z206" i="13" s="1"/>
  <c r="Y287" i="13"/>
  <c r="Z287" i="13" s="1"/>
  <c r="Y85" i="13"/>
  <c r="Z85" i="13" s="1"/>
  <c r="I251" i="13"/>
  <c r="J251" i="13" s="1"/>
  <c r="I280" i="13"/>
  <c r="J280" i="13" s="1"/>
  <c r="I228" i="13"/>
  <c r="J228" i="13" s="1"/>
  <c r="Y262" i="13"/>
  <c r="Z262" i="13" s="1"/>
  <c r="I178" i="13"/>
  <c r="J178" i="13" s="1"/>
  <c r="Y332" i="13"/>
  <c r="Z332" i="13" s="1"/>
  <c r="I170" i="13"/>
  <c r="J170" i="13" s="1"/>
  <c r="I325" i="13"/>
  <c r="J325" i="13" s="1"/>
  <c r="I319" i="13"/>
  <c r="J319" i="13" s="1"/>
  <c r="AS340" i="13"/>
  <c r="AT340" i="13" s="1"/>
  <c r="AS169" i="13"/>
  <c r="AT169" i="13" s="1"/>
  <c r="I313" i="13"/>
  <c r="J313" i="13" s="1"/>
  <c r="AS325" i="13"/>
  <c r="AT325" i="13" s="1"/>
  <c r="AS219" i="13"/>
  <c r="AT219" i="13" s="1"/>
  <c r="AS215" i="13"/>
  <c r="AT215" i="13" s="1"/>
  <c r="AS302" i="13"/>
  <c r="AT302" i="13" s="1"/>
  <c r="AS274" i="13"/>
  <c r="AT274" i="13" s="1"/>
  <c r="AS63" i="13"/>
  <c r="AT63" i="13" s="1"/>
  <c r="Y119" i="13"/>
  <c r="Z119" i="13" s="1"/>
  <c r="I310" i="13"/>
  <c r="J310" i="13" s="1"/>
  <c r="Y258" i="13"/>
  <c r="Z258" i="13" s="1"/>
  <c r="I321" i="13"/>
  <c r="J321" i="13" s="1"/>
  <c r="I266" i="13"/>
  <c r="J266" i="13" s="1"/>
  <c r="I181" i="13"/>
  <c r="J181" i="13" s="1"/>
  <c r="Y48" i="13"/>
  <c r="Z48" i="13" s="1"/>
  <c r="Y245" i="13"/>
  <c r="Z245" i="13" s="1"/>
  <c r="Y200" i="13"/>
  <c r="Z200" i="13" s="1"/>
  <c r="Y90" i="13"/>
  <c r="Z90" i="13" s="1"/>
  <c r="I349" i="13"/>
  <c r="J349" i="13" s="1"/>
  <c r="I330" i="13"/>
  <c r="J330" i="13" s="1"/>
  <c r="Y64" i="13"/>
  <c r="Z64" i="13" s="1"/>
  <c r="Y196" i="13"/>
  <c r="Z196" i="13" s="1"/>
  <c r="AS317" i="13"/>
  <c r="AT317" i="13" s="1"/>
  <c r="Y62" i="13"/>
  <c r="Z62" i="13" s="1"/>
  <c r="I206" i="13"/>
  <c r="J206" i="13" s="1"/>
  <c r="AS198" i="13"/>
  <c r="AT198" i="13" s="1"/>
  <c r="AS76" i="13"/>
  <c r="AT76" i="13" s="1"/>
  <c r="AS301" i="13"/>
  <c r="AT301" i="13" s="1"/>
  <c r="I345" i="13"/>
  <c r="J345" i="13" s="1"/>
  <c r="AS105" i="13"/>
  <c r="AT105" i="13" s="1"/>
  <c r="AS178" i="13"/>
  <c r="AT178" i="13" s="1"/>
  <c r="Y150" i="13"/>
  <c r="Z150" i="13" s="1"/>
  <c r="Y149" i="13"/>
  <c r="Z149" i="13" s="1"/>
  <c r="AS281" i="13"/>
  <c r="AT281" i="13" s="1"/>
  <c r="I82" i="13"/>
  <c r="J82" i="13" s="1"/>
  <c r="AS200" i="13"/>
  <c r="AT200" i="13" s="1"/>
  <c r="AS112" i="13"/>
  <c r="AT112" i="13" s="1"/>
  <c r="AS268" i="13"/>
  <c r="AT268" i="13" s="1"/>
  <c r="AS121" i="13"/>
  <c r="AT121" i="13" s="1"/>
  <c r="AS193" i="13"/>
  <c r="AT193" i="13" s="1"/>
  <c r="AS136" i="13"/>
  <c r="AT136" i="13" s="1"/>
  <c r="AS248" i="13"/>
  <c r="AT248" i="13" s="1"/>
  <c r="AS158" i="13"/>
  <c r="AT158" i="13" s="1"/>
  <c r="AS192" i="13"/>
  <c r="AT192" i="13" s="1"/>
  <c r="AS162" i="13"/>
  <c r="AT162" i="13" s="1"/>
  <c r="AS299" i="13"/>
  <c r="AT299" i="13" s="1"/>
  <c r="AS307" i="13"/>
  <c r="AT307" i="13" s="1"/>
  <c r="AS49" i="13"/>
  <c r="AT49" i="13" s="1"/>
  <c r="AS291" i="13"/>
  <c r="AT291" i="13" s="1"/>
  <c r="AS181" i="13"/>
  <c r="AT181" i="13" s="1"/>
  <c r="Y170" i="13"/>
  <c r="Z170" i="13" s="1"/>
  <c r="AS189" i="13"/>
  <c r="AT189" i="13" s="1"/>
  <c r="AS124" i="13"/>
  <c r="AT124" i="13" s="1"/>
  <c r="AS196" i="13"/>
  <c r="AT196" i="13" s="1"/>
  <c r="AS218" i="13"/>
  <c r="AT218" i="13" s="1"/>
  <c r="AS173" i="13"/>
  <c r="AT173" i="13" s="1"/>
  <c r="AS71" i="13"/>
  <c r="AT71" i="13" s="1"/>
  <c r="I311" i="13"/>
  <c r="J311" i="13" s="1"/>
  <c r="AS86" i="13"/>
  <c r="AT86" i="13" s="1"/>
  <c r="AS147" i="13"/>
  <c r="AT147" i="13" s="1"/>
  <c r="AS273" i="13"/>
  <c r="AT273" i="13" s="1"/>
  <c r="AS79" i="13"/>
  <c r="AT79" i="13" s="1"/>
  <c r="AS287" i="13"/>
  <c r="AT287" i="13" s="1"/>
  <c r="AS75" i="13"/>
  <c r="AT75" i="13" s="1"/>
  <c r="AS230" i="13"/>
  <c r="AT230" i="13" s="1"/>
  <c r="AS101" i="13"/>
  <c r="AT101" i="13" s="1"/>
  <c r="AS265" i="13"/>
  <c r="AT265" i="13" s="1"/>
  <c r="AE160" i="13"/>
  <c r="AF160" i="13" s="1"/>
  <c r="AE118" i="13"/>
  <c r="AF118" i="13" s="1"/>
  <c r="Y46" i="13"/>
  <c r="Z46" i="13" s="1"/>
  <c r="Y283" i="13"/>
  <c r="Z283" i="13" s="1"/>
  <c r="I259" i="13"/>
  <c r="J259" i="13" s="1"/>
  <c r="I91" i="13"/>
  <c r="J91" i="13" s="1"/>
  <c r="I100" i="13"/>
  <c r="J100" i="13" s="1"/>
  <c r="Y298" i="13"/>
  <c r="Z298" i="13" s="1"/>
  <c r="Y306" i="13"/>
  <c r="Z306" i="13" s="1"/>
  <c r="Y343" i="13"/>
  <c r="Z343" i="13" s="1"/>
  <c r="I164" i="13"/>
  <c r="J164" i="13" s="1"/>
  <c r="Y286" i="13"/>
  <c r="Z286" i="13" s="1"/>
  <c r="I278" i="13"/>
  <c r="J278" i="13" s="1"/>
  <c r="AS296" i="13"/>
  <c r="AT296" i="13" s="1"/>
  <c r="Y56" i="13"/>
  <c r="Z56" i="13" s="1"/>
  <c r="Y146" i="13"/>
  <c r="Z146" i="13" s="1"/>
  <c r="Y166" i="13"/>
  <c r="Z166" i="13" s="1"/>
  <c r="Y169" i="13"/>
  <c r="Z169" i="13" s="1"/>
  <c r="I161" i="13"/>
  <c r="J161" i="13" s="1"/>
  <c r="Y156" i="13"/>
  <c r="Z156" i="13" s="1"/>
  <c r="I297" i="13"/>
  <c r="J297" i="13" s="1"/>
  <c r="Y198" i="13"/>
  <c r="Z198" i="13" s="1"/>
  <c r="Y113" i="13"/>
  <c r="Z113" i="13" s="1"/>
  <c r="I254" i="13"/>
  <c r="J254" i="13" s="1"/>
  <c r="I160" i="13"/>
  <c r="J160" i="13" s="1"/>
  <c r="I203" i="13"/>
  <c r="J203" i="13" s="1"/>
  <c r="Y223" i="13"/>
  <c r="Z223" i="13" s="1"/>
  <c r="I66" i="13"/>
  <c r="J66" i="13" s="1"/>
  <c r="I93" i="13"/>
  <c r="J93" i="13" s="1"/>
  <c r="I258" i="13"/>
  <c r="J258" i="13" s="1"/>
  <c r="AS134" i="13"/>
  <c r="AT134" i="13" s="1"/>
  <c r="AS69" i="13"/>
  <c r="AT69" i="13" s="1"/>
  <c r="I207" i="13"/>
  <c r="J207" i="13" s="1"/>
  <c r="Y348" i="13"/>
  <c r="Z348" i="13" s="1"/>
  <c r="I90" i="13"/>
  <c r="J90" i="13" s="1"/>
  <c r="I72" i="13"/>
  <c r="J72" i="13" s="1"/>
  <c r="I223" i="13"/>
  <c r="J223" i="13" s="1"/>
  <c r="I94" i="13"/>
  <c r="J94" i="13" s="1"/>
  <c r="Y172" i="13"/>
  <c r="Z172" i="13" s="1"/>
  <c r="I211" i="13"/>
  <c r="J211" i="13" s="1"/>
  <c r="Y187" i="13"/>
  <c r="Z187" i="13" s="1"/>
  <c r="AS259" i="13"/>
  <c r="AT259" i="13" s="1"/>
  <c r="AS233" i="13"/>
  <c r="AT233" i="13" s="1"/>
  <c r="Y142" i="13"/>
  <c r="Z142" i="13" s="1"/>
  <c r="Y281" i="13"/>
  <c r="Z281" i="13" s="1"/>
  <c r="I198" i="13"/>
  <c r="J198" i="13" s="1"/>
  <c r="Y333" i="13"/>
  <c r="Z333" i="13" s="1"/>
  <c r="I176" i="13"/>
  <c r="J176" i="13" s="1"/>
  <c r="AS270" i="13"/>
  <c r="AT270" i="13" s="1"/>
  <c r="AS156" i="13"/>
  <c r="AT156" i="13" s="1"/>
  <c r="I343" i="13"/>
  <c r="J343" i="13" s="1"/>
  <c r="Y114" i="13"/>
  <c r="Z114" i="13" s="1"/>
  <c r="Y88" i="13"/>
  <c r="Z88" i="13" s="1"/>
  <c r="I220" i="13"/>
  <c r="J220" i="13" s="1"/>
  <c r="I216" i="13"/>
  <c r="J216" i="13" s="1"/>
  <c r="Y315" i="13"/>
  <c r="Z315" i="13" s="1"/>
  <c r="I114" i="13"/>
  <c r="J114" i="13" s="1"/>
  <c r="Y257" i="13"/>
  <c r="Z257" i="13" s="1"/>
  <c r="I285" i="13"/>
  <c r="J285" i="13" s="1"/>
  <c r="Y176" i="13"/>
  <c r="Z176" i="13" s="1"/>
  <c r="AS103" i="13"/>
  <c r="AT103" i="13" s="1"/>
  <c r="I188" i="13"/>
  <c r="J188" i="13" s="1"/>
  <c r="I243" i="13"/>
  <c r="J243" i="13" s="1"/>
  <c r="I275" i="13"/>
  <c r="J275" i="13" s="1"/>
  <c r="I273" i="13"/>
  <c r="J273" i="13" s="1"/>
  <c r="AS342" i="13"/>
  <c r="AT342" i="13" s="1"/>
  <c r="Y237" i="13"/>
  <c r="Z237" i="13" s="1"/>
  <c r="Y347" i="13"/>
  <c r="Z347" i="13" s="1"/>
  <c r="Y137" i="13"/>
  <c r="Z137" i="13" s="1"/>
  <c r="Y328" i="13"/>
  <c r="Z328" i="13" s="1"/>
  <c r="I189" i="13"/>
  <c r="J189" i="13" s="1"/>
  <c r="I177" i="13"/>
  <c r="J177" i="13" s="1"/>
  <c r="Y336" i="13"/>
  <c r="Z336" i="13" s="1"/>
  <c r="I212" i="13"/>
  <c r="J212" i="13" s="1"/>
  <c r="I226" i="13"/>
  <c r="J226" i="13" s="1"/>
  <c r="Y186" i="13"/>
  <c r="Z186" i="13" s="1"/>
  <c r="Y188" i="13"/>
  <c r="Z188" i="13" s="1"/>
  <c r="Y139" i="13"/>
  <c r="Z139" i="13" s="1"/>
  <c r="AS352" i="13"/>
  <c r="AT352" i="13" s="1"/>
  <c r="AS266" i="13"/>
  <c r="AT266" i="13" s="1"/>
  <c r="Y338" i="13"/>
  <c r="Z338" i="13" s="1"/>
  <c r="Y349" i="13"/>
  <c r="Z349" i="13" s="1"/>
  <c r="I84" i="13"/>
  <c r="J84" i="13" s="1"/>
  <c r="I51" i="13"/>
  <c r="J51" i="13" s="1"/>
  <c r="I249" i="13"/>
  <c r="J249" i="13" s="1"/>
  <c r="Y179" i="13"/>
  <c r="Z179" i="13" s="1"/>
  <c r="I76" i="13"/>
  <c r="J76" i="13" s="1"/>
  <c r="Y193" i="13"/>
  <c r="Z193" i="13" s="1"/>
  <c r="Y296" i="13"/>
  <c r="Z296" i="13" s="1"/>
  <c r="I191" i="13"/>
  <c r="J191" i="13" s="1"/>
  <c r="Y330" i="13"/>
  <c r="Z330" i="13" s="1"/>
  <c r="I130" i="13"/>
  <c r="J130" i="13" s="1"/>
  <c r="AE252" i="13"/>
  <c r="AF252" i="13" s="1"/>
  <c r="AE162" i="13"/>
  <c r="AF162" i="13" s="1"/>
  <c r="AE128" i="13"/>
  <c r="AG128" i="13" s="1"/>
  <c r="AH128" i="13" s="1"/>
  <c r="AE60" i="13"/>
  <c r="AF60" i="13" s="1"/>
  <c r="AE289" i="13"/>
  <c r="AF289" i="13" s="1"/>
  <c r="AE247" i="13"/>
  <c r="AF247" i="13" s="1"/>
  <c r="I293" i="13"/>
  <c r="J293" i="13" s="1"/>
  <c r="I64" i="13"/>
  <c r="J64" i="13" s="1"/>
  <c r="I282" i="13"/>
  <c r="J282" i="13" s="1"/>
  <c r="Y307" i="13"/>
  <c r="Z307" i="13" s="1"/>
  <c r="I67" i="13"/>
  <c r="J67" i="13" s="1"/>
  <c r="Y69" i="13"/>
  <c r="Z69" i="13" s="1"/>
  <c r="I277" i="13"/>
  <c r="J277" i="13" s="1"/>
  <c r="I157" i="13"/>
  <c r="J157" i="13" s="1"/>
  <c r="I219" i="13"/>
  <c r="J219" i="13" s="1"/>
  <c r="Y158" i="13"/>
  <c r="Z158" i="13" s="1"/>
  <c r="I99" i="13"/>
  <c r="J99" i="13" s="1"/>
  <c r="AE94" i="13"/>
  <c r="AF94" i="13" s="1"/>
  <c r="AE347" i="13"/>
  <c r="AG347" i="13" s="1"/>
  <c r="AH347" i="13" s="1"/>
  <c r="AE257" i="13"/>
  <c r="AF257" i="13" s="1"/>
  <c r="I169" i="13"/>
  <c r="J169" i="13" s="1"/>
  <c r="Y329" i="13"/>
  <c r="Z329" i="13" s="1"/>
  <c r="Y215" i="13"/>
  <c r="Z215" i="13" s="1"/>
  <c r="I304" i="13"/>
  <c r="J304" i="13" s="1"/>
  <c r="AS58" i="13"/>
  <c r="AT58" i="13" s="1"/>
  <c r="AE213" i="13"/>
  <c r="AF213" i="13" s="1"/>
  <c r="AE155" i="13"/>
  <c r="AF155" i="13" s="1"/>
  <c r="AE65" i="13"/>
  <c r="AF65" i="13" s="1"/>
  <c r="I248" i="13"/>
  <c r="J248" i="13" s="1"/>
  <c r="Y44" i="13"/>
  <c r="Z44" i="13" s="1"/>
  <c r="Y95" i="13"/>
  <c r="Z95" i="13" s="1"/>
  <c r="Y339" i="13"/>
  <c r="Z339" i="13" s="1"/>
  <c r="I83" i="13"/>
  <c r="J83" i="13" s="1"/>
  <c r="I215" i="13"/>
  <c r="J215" i="13" s="1"/>
  <c r="Y310" i="13"/>
  <c r="Z310" i="13" s="1"/>
  <c r="I133" i="13"/>
  <c r="J133" i="13" s="1"/>
  <c r="I195" i="13"/>
  <c r="J195" i="13" s="1"/>
  <c r="Y197" i="13"/>
  <c r="Z197" i="13" s="1"/>
  <c r="I265" i="13"/>
  <c r="J265" i="13" s="1"/>
  <c r="Y105" i="13"/>
  <c r="Z105" i="13" s="1"/>
  <c r="AS84" i="13"/>
  <c r="AT84" i="13" s="1"/>
  <c r="AS240" i="13"/>
  <c r="AT240" i="13" s="1"/>
  <c r="AE223" i="13"/>
  <c r="AF223" i="13" s="1"/>
  <c r="AE181" i="13"/>
  <c r="AF181" i="13" s="1"/>
  <c r="Y147" i="13"/>
  <c r="Z147" i="13" s="1"/>
  <c r="Y73" i="13"/>
  <c r="Z73" i="13" s="1"/>
  <c r="Y229" i="13"/>
  <c r="Z229" i="13" s="1"/>
  <c r="I332" i="13"/>
  <c r="J332" i="13" s="1"/>
  <c r="Y239" i="13"/>
  <c r="Z239" i="13" s="1"/>
  <c r="Y320" i="13"/>
  <c r="Z320" i="13" s="1"/>
  <c r="I328" i="13"/>
  <c r="J328" i="13" s="1"/>
  <c r="Y80" i="13"/>
  <c r="Z80" i="13" s="1"/>
  <c r="Y180" i="13"/>
  <c r="Z180" i="13" s="1"/>
  <c r="I126" i="13"/>
  <c r="J126" i="13" s="1"/>
  <c r="Y60" i="13"/>
  <c r="Z60" i="13" s="1"/>
  <c r="I58" i="13"/>
  <c r="J58" i="13" s="1"/>
  <c r="Y130" i="13"/>
  <c r="Z130" i="13" s="1"/>
  <c r="I95" i="13"/>
  <c r="J95" i="13" s="1"/>
  <c r="I145" i="13"/>
  <c r="J145" i="13" s="1"/>
  <c r="I309" i="13"/>
  <c r="J309" i="13" s="1"/>
  <c r="AS50" i="13"/>
  <c r="AT50" i="13" s="1"/>
  <c r="AE342" i="13"/>
  <c r="AF342" i="13" s="1"/>
  <c r="AE276" i="13"/>
  <c r="AF276" i="13" s="1"/>
  <c r="Y70" i="13"/>
  <c r="Z70" i="13" s="1"/>
  <c r="I143" i="13"/>
  <c r="J143" i="13" s="1"/>
  <c r="I46" i="13"/>
  <c r="J46" i="13" s="1"/>
  <c r="Y271" i="13"/>
  <c r="Z271" i="13" s="1"/>
  <c r="Y325" i="13"/>
  <c r="Z325" i="13" s="1"/>
  <c r="I342" i="13"/>
  <c r="J342" i="13" s="1"/>
  <c r="AE352" i="13"/>
  <c r="AG352" i="13" s="1"/>
  <c r="AH352" i="13" s="1"/>
  <c r="AE310" i="13"/>
  <c r="AF310" i="13" s="1"/>
  <c r="AS153" i="13"/>
  <c r="AT153" i="13" s="1"/>
  <c r="AS197" i="13"/>
  <c r="AT197" i="13" s="1"/>
  <c r="AS232" i="13"/>
  <c r="AT232" i="13" s="1"/>
  <c r="AS102" i="13"/>
  <c r="AT102" i="13" s="1"/>
  <c r="AE59" i="13"/>
  <c r="AG59" i="13" s="1"/>
  <c r="AH59" i="13" s="1"/>
  <c r="AE180" i="13"/>
  <c r="AF180" i="13" s="1"/>
  <c r="AE333" i="13"/>
  <c r="AF333" i="13" s="1"/>
  <c r="AE151" i="13"/>
  <c r="AG151" i="13" s="1"/>
  <c r="AH151" i="13" s="1"/>
  <c r="AE280" i="13"/>
  <c r="AG280" i="13" s="1"/>
  <c r="AH280" i="13" s="1"/>
  <c r="AE154" i="13"/>
  <c r="AF154" i="13" s="1"/>
  <c r="AE275" i="13"/>
  <c r="AF275" i="13" s="1"/>
  <c r="AE109" i="13"/>
  <c r="AF109" i="13" s="1"/>
  <c r="AE238" i="13"/>
  <c r="AG238" i="13" s="1"/>
  <c r="AH238" i="13" s="1"/>
  <c r="AE56" i="13"/>
  <c r="AF56" i="13" s="1"/>
  <c r="AE186" i="13"/>
  <c r="AG186" i="13" s="1"/>
  <c r="AH186" i="13" s="1"/>
  <c r="AE307" i="13"/>
  <c r="AF307" i="13" s="1"/>
  <c r="AE141" i="13"/>
  <c r="AF141" i="13" s="1"/>
  <c r="AE270" i="13"/>
  <c r="AG270" i="13" s="1"/>
  <c r="AH270" i="13" s="1"/>
  <c r="AE88" i="13"/>
  <c r="AG88" i="13" s="1"/>
  <c r="AH88" i="13" s="1"/>
  <c r="AE281" i="13"/>
  <c r="AG281" i="13" s="1"/>
  <c r="AH281" i="13" s="1"/>
  <c r="AE83" i="13"/>
  <c r="AG83" i="13" s="1"/>
  <c r="AH83" i="13" s="1"/>
  <c r="AE204" i="13"/>
  <c r="AG204" i="13" s="1"/>
  <c r="AH204" i="13" s="1"/>
  <c r="AE46" i="13"/>
  <c r="AF46" i="13" s="1"/>
  <c r="AE175" i="13"/>
  <c r="AF175" i="13" s="1"/>
  <c r="AS61" i="13"/>
  <c r="AT61" i="13" s="1"/>
  <c r="AS338" i="13"/>
  <c r="AT338" i="13" s="1"/>
  <c r="AE185" i="13"/>
  <c r="AF185" i="13" s="1"/>
  <c r="AE306" i="13"/>
  <c r="AF306" i="13" s="1"/>
  <c r="AE108" i="13"/>
  <c r="AG108" i="13" s="1"/>
  <c r="AH108" i="13" s="1"/>
  <c r="AE261" i="13"/>
  <c r="AF261" i="13" s="1"/>
  <c r="AE79" i="13"/>
  <c r="AF79" i="13" s="1"/>
  <c r="AE272" i="13"/>
  <c r="AF272" i="13" s="1"/>
  <c r="AE82" i="13"/>
  <c r="AF82" i="13" s="1"/>
  <c r="AE203" i="13"/>
  <c r="AF203" i="13" s="1"/>
  <c r="AE324" i="13"/>
  <c r="AF324" i="13" s="1"/>
  <c r="AE166" i="13"/>
  <c r="AF166" i="13" s="1"/>
  <c r="AS87" i="13"/>
  <c r="AT87" i="13" s="1"/>
  <c r="AE304" i="13"/>
  <c r="AG304" i="13" s="1"/>
  <c r="AH304" i="13" s="1"/>
  <c r="AE114" i="13"/>
  <c r="AF114" i="13" s="1"/>
  <c r="AE235" i="13"/>
  <c r="AF235" i="13" s="1"/>
  <c r="AE69" i="13"/>
  <c r="AF69" i="13" s="1"/>
  <c r="AE198" i="13"/>
  <c r="AF198" i="13" s="1"/>
  <c r="AE80" i="13"/>
  <c r="AF80" i="13" s="1"/>
  <c r="AE209" i="13"/>
  <c r="AG209" i="13" s="1"/>
  <c r="AH209" i="13" s="1"/>
  <c r="AE330" i="13"/>
  <c r="AG330" i="13" s="1"/>
  <c r="AH330" i="13" s="1"/>
  <c r="AE132" i="13"/>
  <c r="AG132" i="13" s="1"/>
  <c r="AH132" i="13" s="1"/>
  <c r="AE285" i="13"/>
  <c r="AF285" i="13" s="1"/>
  <c r="AS312" i="13"/>
  <c r="AT312" i="13" s="1"/>
  <c r="AS254" i="13"/>
  <c r="AT254" i="13" s="1"/>
  <c r="AE295" i="13"/>
  <c r="AF295" i="13" s="1"/>
  <c r="AE113" i="13"/>
  <c r="AG113" i="13" s="1"/>
  <c r="AH113" i="13" s="1"/>
  <c r="AE234" i="13"/>
  <c r="AF234" i="13" s="1"/>
  <c r="AE41" i="13"/>
  <c r="AF41" i="13" s="1"/>
  <c r="AE189" i="13"/>
  <c r="AF189" i="13" s="1"/>
  <c r="AE71" i="13"/>
  <c r="AF71" i="13" s="1"/>
  <c r="AE200" i="13"/>
  <c r="AF200" i="13" s="1"/>
  <c r="AE329" i="13"/>
  <c r="AF329" i="13" s="1"/>
  <c r="AE131" i="13"/>
  <c r="AF131" i="13" s="1"/>
  <c r="Y204" i="13"/>
  <c r="Z204" i="13" s="1"/>
  <c r="AS289" i="13"/>
  <c r="AT289" i="13" s="1"/>
  <c r="AS68" i="13"/>
  <c r="AT68" i="13" s="1"/>
  <c r="AS174" i="13"/>
  <c r="AT174" i="13" s="1"/>
  <c r="AE103" i="13"/>
  <c r="AF103" i="13" s="1"/>
  <c r="AE232" i="13"/>
  <c r="AF232" i="13" s="1"/>
  <c r="AE42" i="13"/>
  <c r="AF42" i="13" s="1"/>
  <c r="AE163" i="13"/>
  <c r="AF163" i="13" s="1"/>
  <c r="AE348" i="13"/>
  <c r="AF348" i="13" s="1"/>
  <c r="AE190" i="13"/>
  <c r="AF190" i="13" s="1"/>
  <c r="AE319" i="13"/>
  <c r="AF319" i="13" s="1"/>
  <c r="AE137" i="13"/>
  <c r="AF137" i="13" s="1"/>
  <c r="AE258" i="13"/>
  <c r="AF258" i="13" s="1"/>
  <c r="AS138" i="13"/>
  <c r="AT138" i="13" s="1"/>
  <c r="AS140" i="13"/>
  <c r="AT140" i="13" s="1"/>
  <c r="AS45" i="13"/>
  <c r="AT45" i="13" s="1"/>
  <c r="AE315" i="13"/>
  <c r="AG315" i="13" s="1"/>
  <c r="AH315" i="13" s="1"/>
  <c r="AE122" i="13"/>
  <c r="AG122" i="13" s="1"/>
  <c r="AH122" i="13" s="1"/>
  <c r="AE240" i="13"/>
  <c r="AF240" i="13" s="1"/>
  <c r="AE350" i="13"/>
  <c r="AF350" i="13" s="1"/>
  <c r="AE149" i="13"/>
  <c r="AF149" i="13" s="1"/>
  <c r="AE243" i="13"/>
  <c r="AF243" i="13" s="1"/>
  <c r="AE50" i="13"/>
  <c r="AF50" i="13" s="1"/>
  <c r="AE168" i="13"/>
  <c r="AF168" i="13" s="1"/>
  <c r="AE278" i="13"/>
  <c r="AF278" i="13" s="1"/>
  <c r="AE77" i="13"/>
  <c r="AG77" i="13" s="1"/>
  <c r="AH77" i="13" s="1"/>
  <c r="AE171" i="13"/>
  <c r="AF171" i="13" s="1"/>
  <c r="AE297" i="13"/>
  <c r="AF297" i="13" s="1"/>
  <c r="AE96" i="13"/>
  <c r="AF96" i="13" s="1"/>
  <c r="AE206" i="13"/>
  <c r="AF206" i="13" s="1"/>
  <c r="AE292" i="13"/>
  <c r="AF292" i="13" s="1"/>
  <c r="AE99" i="13"/>
  <c r="AF99" i="13" s="1"/>
  <c r="AE225" i="13"/>
  <c r="AF225" i="13" s="1"/>
  <c r="AE335" i="13"/>
  <c r="AG335" i="13" s="1"/>
  <c r="AH335" i="13" s="1"/>
  <c r="AE134" i="13"/>
  <c r="AF134" i="13" s="1"/>
  <c r="AE284" i="13"/>
  <c r="AF284" i="13" s="1"/>
  <c r="AE91" i="13"/>
  <c r="AF91" i="13" s="1"/>
  <c r="AE217" i="13"/>
  <c r="AF217" i="13" s="1"/>
  <c r="AE327" i="13"/>
  <c r="AG327" i="13" s="1"/>
  <c r="AH327" i="13" s="1"/>
  <c r="AE126" i="13"/>
  <c r="AF126" i="13" s="1"/>
  <c r="AE212" i="13"/>
  <c r="AG212" i="13" s="1"/>
  <c r="AH212" i="13" s="1"/>
  <c r="AE338" i="13"/>
  <c r="AG338" i="13" s="1"/>
  <c r="AH338" i="13" s="1"/>
  <c r="AE145" i="13"/>
  <c r="AF145" i="13" s="1"/>
  <c r="AE255" i="13"/>
  <c r="AF255" i="13" s="1"/>
  <c r="AE54" i="13"/>
  <c r="AF54" i="13" s="1"/>
  <c r="AE140" i="13"/>
  <c r="AF140" i="13" s="1"/>
  <c r="AE266" i="13"/>
  <c r="AG266" i="13" s="1"/>
  <c r="AH266" i="13" s="1"/>
  <c r="AE73" i="13"/>
  <c r="AF73" i="13" s="1"/>
  <c r="AE183" i="13"/>
  <c r="AF183" i="13" s="1"/>
  <c r="AE293" i="13"/>
  <c r="AG293" i="13" s="1"/>
  <c r="AH293" i="13" s="1"/>
  <c r="AE68" i="13"/>
  <c r="AF68" i="13" s="1"/>
  <c r="AE194" i="13"/>
  <c r="AF194" i="13" s="1"/>
  <c r="AE312" i="13"/>
  <c r="AF312" i="13" s="1"/>
  <c r="AE111" i="13"/>
  <c r="AF111" i="13" s="1"/>
  <c r="AE221" i="13"/>
  <c r="AF221" i="13" s="1"/>
  <c r="AS202" i="13"/>
  <c r="AT202" i="13" s="1"/>
  <c r="AS65" i="13"/>
  <c r="AT65" i="13" s="1"/>
  <c r="AS256" i="13"/>
  <c r="AT256" i="13" s="1"/>
  <c r="AS145" i="13"/>
  <c r="AT145" i="13" s="1"/>
  <c r="AE251" i="13"/>
  <c r="AF251" i="13" s="1"/>
  <c r="AE58" i="13"/>
  <c r="AF58" i="13" s="1"/>
  <c r="AE176" i="13"/>
  <c r="AF176" i="13" s="1"/>
  <c r="AE286" i="13"/>
  <c r="AG286" i="13" s="1"/>
  <c r="AH286" i="13" s="1"/>
  <c r="AE85" i="13"/>
  <c r="AF85" i="13" s="1"/>
  <c r="AE179" i="13"/>
  <c r="AF179" i="13" s="1"/>
  <c r="AE305" i="13"/>
  <c r="AG305" i="13" s="1"/>
  <c r="AH305" i="13" s="1"/>
  <c r="AE104" i="13"/>
  <c r="AF104" i="13" s="1"/>
  <c r="AE214" i="13"/>
  <c r="AF214" i="13" s="1"/>
  <c r="AE300" i="13"/>
  <c r="AF300" i="13" s="1"/>
  <c r="AE107" i="13"/>
  <c r="AF107" i="13" s="1"/>
  <c r="AE233" i="13"/>
  <c r="AF233" i="13" s="1"/>
  <c r="AE343" i="13"/>
  <c r="AG343" i="13" s="1"/>
  <c r="AH343" i="13" s="1"/>
  <c r="AE142" i="13"/>
  <c r="AF142" i="13" s="1"/>
  <c r="AE228" i="13"/>
  <c r="AG228" i="13" s="1"/>
  <c r="AH228" i="13" s="1"/>
  <c r="AE354" i="13"/>
  <c r="AF354" i="13" s="1"/>
  <c r="AE161" i="13"/>
  <c r="AF161" i="13" s="1"/>
  <c r="AE271" i="13"/>
  <c r="AG271" i="13" s="1"/>
  <c r="AH271" i="13" s="1"/>
  <c r="AE70" i="13"/>
  <c r="AF70" i="13" s="1"/>
  <c r="AE220" i="13"/>
  <c r="AF220" i="13" s="1"/>
  <c r="AE346" i="13"/>
  <c r="AF346" i="13" s="1"/>
  <c r="AE153" i="13"/>
  <c r="AF153" i="13" s="1"/>
  <c r="AE263" i="13"/>
  <c r="AG263" i="13" s="1"/>
  <c r="AH263" i="13" s="1"/>
  <c r="AE62" i="13"/>
  <c r="AF62" i="13" s="1"/>
  <c r="AE148" i="13"/>
  <c r="AF148" i="13" s="1"/>
  <c r="AE274" i="13"/>
  <c r="AF274" i="13" s="1"/>
  <c r="AE81" i="13"/>
  <c r="AF81" i="13" s="1"/>
  <c r="AE191" i="13"/>
  <c r="AF191" i="13" s="1"/>
  <c r="AE301" i="13"/>
  <c r="AG301" i="13" s="1"/>
  <c r="AH301" i="13" s="1"/>
  <c r="AE76" i="13"/>
  <c r="AF76" i="13" s="1"/>
  <c r="AE202" i="13"/>
  <c r="AG202" i="13" s="1"/>
  <c r="AH202" i="13" s="1"/>
  <c r="AE320" i="13"/>
  <c r="AF320" i="13" s="1"/>
  <c r="AE119" i="13"/>
  <c r="AF119" i="13" s="1"/>
  <c r="AE229" i="13"/>
  <c r="AF229" i="13" s="1"/>
  <c r="AE323" i="13"/>
  <c r="AF323" i="13" s="1"/>
  <c r="AE130" i="13"/>
  <c r="AF130" i="13" s="1"/>
  <c r="AE248" i="13"/>
  <c r="AF248" i="13" s="1"/>
  <c r="AE47" i="13"/>
  <c r="AF47" i="13" s="1"/>
  <c r="AE157" i="13"/>
  <c r="AG157" i="13" s="1"/>
  <c r="AH157" i="13" s="1"/>
  <c r="AS179" i="13"/>
  <c r="AT179" i="13" s="1"/>
  <c r="AS262" i="13"/>
  <c r="AT262" i="13" s="1"/>
  <c r="AS159" i="13"/>
  <c r="AT159" i="13" s="1"/>
  <c r="AS341" i="13"/>
  <c r="AT341" i="13" s="1"/>
  <c r="AS176" i="13"/>
  <c r="AT176" i="13" s="1"/>
  <c r="AS303" i="13"/>
  <c r="AT303" i="13" s="1"/>
  <c r="AS91" i="13"/>
  <c r="AT91" i="13" s="1"/>
  <c r="AE187" i="13"/>
  <c r="AF187" i="13" s="1"/>
  <c r="AE313" i="13"/>
  <c r="AF313" i="13" s="1"/>
  <c r="AE112" i="13"/>
  <c r="AF112" i="13" s="1"/>
  <c r="AE222" i="13"/>
  <c r="AF222" i="13" s="1"/>
  <c r="AE308" i="13"/>
  <c r="AF308" i="13" s="1"/>
  <c r="AE115" i="13"/>
  <c r="AF115" i="13" s="1"/>
  <c r="AE241" i="13"/>
  <c r="AF241" i="13" s="1"/>
  <c r="AE351" i="13"/>
  <c r="AF351" i="13" s="1"/>
  <c r="AE150" i="13"/>
  <c r="AF150" i="13" s="1"/>
  <c r="AE236" i="13"/>
  <c r="AF236" i="13" s="1"/>
  <c r="AE43" i="13"/>
  <c r="AF43" i="13" s="1"/>
  <c r="AE169" i="13"/>
  <c r="AF169" i="13" s="1"/>
  <c r="AE279" i="13"/>
  <c r="AG279" i="13" s="1"/>
  <c r="AH279" i="13" s="1"/>
  <c r="AE78" i="13"/>
  <c r="AF78" i="13" s="1"/>
  <c r="AE164" i="13"/>
  <c r="AF164" i="13" s="1"/>
  <c r="AE290" i="13"/>
  <c r="AG290" i="13" s="1"/>
  <c r="AH290" i="13" s="1"/>
  <c r="AE97" i="13"/>
  <c r="AF97" i="13" s="1"/>
  <c r="AE207" i="13"/>
  <c r="AF207" i="13" s="1"/>
  <c r="AE317" i="13"/>
  <c r="AF317" i="13" s="1"/>
  <c r="AE156" i="13"/>
  <c r="AF156" i="13" s="1"/>
  <c r="AE282" i="13"/>
  <c r="AF282" i="13" s="1"/>
  <c r="AE89" i="13"/>
  <c r="AG89" i="13" s="1"/>
  <c r="AH89" i="13" s="1"/>
  <c r="AE199" i="13"/>
  <c r="AG199" i="13" s="1"/>
  <c r="AH199" i="13" s="1"/>
  <c r="AE309" i="13"/>
  <c r="AF309" i="13" s="1"/>
  <c r="AE84" i="13"/>
  <c r="AF84" i="13" s="1"/>
  <c r="AE210" i="13"/>
  <c r="AG210" i="13" s="1"/>
  <c r="AH210" i="13" s="1"/>
  <c r="AE328" i="13"/>
  <c r="AF328" i="13" s="1"/>
  <c r="AE127" i="13"/>
  <c r="AF127" i="13" s="1"/>
  <c r="AE237" i="13"/>
  <c r="AG237" i="13" s="1"/>
  <c r="AH237" i="13" s="1"/>
  <c r="AE331" i="13"/>
  <c r="AF331" i="13" s="1"/>
  <c r="AE138" i="13"/>
  <c r="AF138" i="13" s="1"/>
  <c r="AE256" i="13"/>
  <c r="AF256" i="13" s="1"/>
  <c r="AE55" i="13"/>
  <c r="AF55" i="13" s="1"/>
  <c r="AE165" i="13"/>
  <c r="AF165" i="13" s="1"/>
  <c r="AE259" i="13"/>
  <c r="AF259" i="13" s="1"/>
  <c r="AE66" i="13"/>
  <c r="AF66" i="13" s="1"/>
  <c r="AE184" i="13"/>
  <c r="AF184" i="13" s="1"/>
  <c r="AE294" i="13"/>
  <c r="AF294" i="13" s="1"/>
  <c r="AE93" i="13"/>
  <c r="AF93" i="13" s="1"/>
  <c r="AS315" i="13"/>
  <c r="AT315" i="13" s="1"/>
  <c r="AS282" i="13"/>
  <c r="AT282" i="13" s="1"/>
  <c r="AS246" i="13"/>
  <c r="AT246" i="13" s="1"/>
  <c r="AS171" i="13"/>
  <c r="AT171" i="13" s="1"/>
  <c r="AS288" i="13"/>
  <c r="AT288" i="13" s="1"/>
  <c r="AE316" i="13"/>
  <c r="AF316" i="13" s="1"/>
  <c r="AE123" i="13"/>
  <c r="AF123" i="13" s="1"/>
  <c r="AE249" i="13"/>
  <c r="AG249" i="13" s="1"/>
  <c r="AH249" i="13" s="1"/>
  <c r="AE48" i="13"/>
  <c r="AF48" i="13" s="1"/>
  <c r="AE158" i="13"/>
  <c r="AF158" i="13" s="1"/>
  <c r="AE244" i="13"/>
  <c r="AF244" i="13" s="1"/>
  <c r="AE51" i="13"/>
  <c r="AF51" i="13" s="1"/>
  <c r="AE177" i="13"/>
  <c r="AG177" i="13" s="1"/>
  <c r="AH177" i="13" s="1"/>
  <c r="AE287" i="13"/>
  <c r="AG287" i="13" s="1"/>
  <c r="AH287" i="13" s="1"/>
  <c r="AE86" i="13"/>
  <c r="AF86" i="13" s="1"/>
  <c r="AE172" i="13"/>
  <c r="AF172" i="13" s="1"/>
  <c r="AE298" i="13"/>
  <c r="AG298" i="13" s="1"/>
  <c r="AH298" i="13" s="1"/>
  <c r="AE105" i="13"/>
  <c r="AF105" i="13" s="1"/>
  <c r="AE215" i="13"/>
  <c r="AG215" i="13" s="1"/>
  <c r="AH215" i="13" s="1"/>
  <c r="AE325" i="13"/>
  <c r="AF325" i="13" s="1"/>
  <c r="AE100" i="13"/>
  <c r="AF100" i="13" s="1"/>
  <c r="AE226" i="13"/>
  <c r="AF226" i="13" s="1"/>
  <c r="AE344" i="13"/>
  <c r="AF344" i="13" s="1"/>
  <c r="AE143" i="13"/>
  <c r="AF143" i="13" s="1"/>
  <c r="AE253" i="13"/>
  <c r="AF253" i="13" s="1"/>
  <c r="AE92" i="13"/>
  <c r="AF92" i="13" s="1"/>
  <c r="AE218" i="13"/>
  <c r="AF218" i="13" s="1"/>
  <c r="AE336" i="13"/>
  <c r="AF336" i="13" s="1"/>
  <c r="AE135" i="13"/>
  <c r="AG135" i="13" s="1"/>
  <c r="AH135" i="13" s="1"/>
  <c r="AE245" i="13"/>
  <c r="AF245" i="13" s="1"/>
  <c r="AE339" i="13"/>
  <c r="AF339" i="13" s="1"/>
  <c r="AE146" i="13"/>
  <c r="AF146" i="13" s="1"/>
  <c r="AE264" i="13"/>
  <c r="AF264" i="13" s="1"/>
  <c r="AE63" i="13"/>
  <c r="AF63" i="13" s="1"/>
  <c r="AE173" i="13"/>
  <c r="AF173" i="13" s="1"/>
  <c r="AE267" i="13"/>
  <c r="AF267" i="13" s="1"/>
  <c r="AE74" i="13"/>
  <c r="AF74" i="13" s="1"/>
  <c r="AE192" i="13"/>
  <c r="AF192" i="13" s="1"/>
  <c r="AE302" i="13"/>
  <c r="AF302" i="13" s="1"/>
  <c r="AE101" i="13"/>
  <c r="AF101" i="13" s="1"/>
  <c r="AE195" i="13"/>
  <c r="AF195" i="13" s="1"/>
  <c r="AE321" i="13"/>
  <c r="AF321" i="13" s="1"/>
  <c r="AE120" i="13"/>
  <c r="AF120" i="13" s="1"/>
  <c r="AE230" i="13"/>
  <c r="AF230" i="13" s="1"/>
  <c r="AE45" i="13"/>
  <c r="AG45" i="13" s="1"/>
  <c r="AH45" i="13" s="1"/>
  <c r="AS231" i="13"/>
  <c r="AT231" i="13" s="1"/>
  <c r="AS212" i="13"/>
  <c r="AT212" i="13" s="1"/>
  <c r="AS284" i="13"/>
  <c r="AT284" i="13" s="1"/>
  <c r="AS137" i="13"/>
  <c r="AT137" i="13" s="1"/>
  <c r="AS53" i="13"/>
  <c r="AT53" i="13" s="1"/>
  <c r="AE188" i="13"/>
  <c r="AF188" i="13" s="1"/>
  <c r="AE314" i="13"/>
  <c r="AF314" i="13" s="1"/>
  <c r="AE121" i="13"/>
  <c r="AF121" i="13" s="1"/>
  <c r="AE231" i="13"/>
  <c r="AF231" i="13" s="1"/>
  <c r="AE341" i="13"/>
  <c r="AG341" i="13" s="1"/>
  <c r="AH341" i="13" s="1"/>
  <c r="AE116" i="13"/>
  <c r="AF116" i="13" s="1"/>
  <c r="AE242" i="13"/>
  <c r="AF242" i="13" s="1"/>
  <c r="AE49" i="13"/>
  <c r="AF49" i="13" s="1"/>
  <c r="AE159" i="13"/>
  <c r="AF159" i="13" s="1"/>
  <c r="AE269" i="13"/>
  <c r="AF269" i="13" s="1"/>
  <c r="AE44" i="13"/>
  <c r="AG44" i="13" s="1"/>
  <c r="AH44" i="13" s="1"/>
  <c r="AE170" i="13"/>
  <c r="AF170" i="13" s="1"/>
  <c r="AE288" i="13"/>
  <c r="AF288" i="13" s="1"/>
  <c r="AE87" i="13"/>
  <c r="AF87" i="13" s="1"/>
  <c r="AE197" i="13"/>
  <c r="AF197" i="13" s="1"/>
  <c r="AE291" i="13"/>
  <c r="AF291" i="13" s="1"/>
  <c r="AE98" i="13"/>
  <c r="AF98" i="13" s="1"/>
  <c r="AE216" i="13"/>
  <c r="AF216" i="13" s="1"/>
  <c r="AE326" i="13"/>
  <c r="AF326" i="13" s="1"/>
  <c r="AE125" i="13"/>
  <c r="AF125" i="13" s="1"/>
  <c r="AE283" i="13"/>
  <c r="AG283" i="13" s="1"/>
  <c r="AH283" i="13" s="1"/>
  <c r="AE90" i="13"/>
  <c r="AF90" i="13" s="1"/>
  <c r="AE208" i="13"/>
  <c r="AF208" i="13" s="1"/>
  <c r="AE318" i="13"/>
  <c r="AF318" i="13" s="1"/>
  <c r="AE117" i="13"/>
  <c r="AF117" i="13" s="1"/>
  <c r="AE211" i="13"/>
  <c r="AF211" i="13" s="1"/>
  <c r="AE337" i="13"/>
  <c r="AG337" i="13" s="1"/>
  <c r="AH337" i="13" s="1"/>
  <c r="AE136" i="13"/>
  <c r="AF136" i="13" s="1"/>
  <c r="AE246" i="13"/>
  <c r="AG246" i="13" s="1"/>
  <c r="AH246" i="13" s="1"/>
  <c r="AE332" i="13"/>
  <c r="AF332" i="13" s="1"/>
  <c r="AE139" i="13"/>
  <c r="AG139" i="13" s="1"/>
  <c r="AH139" i="13" s="1"/>
  <c r="AE265" i="13"/>
  <c r="AF265" i="13" s="1"/>
  <c r="AE64" i="13"/>
  <c r="AG64" i="13" s="1"/>
  <c r="AH64" i="13" s="1"/>
  <c r="AE174" i="13"/>
  <c r="AF174" i="13" s="1"/>
  <c r="AE260" i="13"/>
  <c r="AF260" i="13" s="1"/>
  <c r="AE67" i="13"/>
  <c r="AF67" i="13" s="1"/>
  <c r="AE193" i="13"/>
  <c r="AF193" i="13" s="1"/>
  <c r="AE303" i="13"/>
  <c r="AF303" i="13" s="1"/>
  <c r="AE102" i="13"/>
  <c r="AF102" i="13" s="1"/>
  <c r="AS253" i="13"/>
  <c r="AT253" i="13" s="1"/>
  <c r="AS320" i="13"/>
  <c r="AT320" i="13" s="1"/>
  <c r="AS269" i="13"/>
  <c r="AT269" i="13" s="1"/>
  <c r="AS163" i="13"/>
  <c r="AT163" i="13" s="1"/>
  <c r="AE124" i="13"/>
  <c r="AF124" i="13" s="1"/>
  <c r="AE250" i="13"/>
  <c r="AF250" i="13" s="1"/>
  <c r="AE57" i="13"/>
  <c r="AF57" i="13" s="1"/>
  <c r="AE167" i="13"/>
  <c r="AF167" i="13" s="1"/>
  <c r="AE277" i="13"/>
  <c r="AF277" i="13" s="1"/>
  <c r="AE52" i="13"/>
  <c r="AF52" i="13" s="1"/>
  <c r="AE178" i="13"/>
  <c r="AF178" i="13" s="1"/>
  <c r="AE296" i="13"/>
  <c r="AF296" i="13" s="1"/>
  <c r="AE95" i="13"/>
  <c r="AF95" i="13" s="1"/>
  <c r="AE205" i="13"/>
  <c r="AG205" i="13" s="1"/>
  <c r="AH205" i="13" s="1"/>
  <c r="AE299" i="13"/>
  <c r="AG299" i="13" s="1"/>
  <c r="AH299" i="13" s="1"/>
  <c r="AE106" i="13"/>
  <c r="AG106" i="13" s="1"/>
  <c r="AH106" i="13" s="1"/>
  <c r="AE224" i="13"/>
  <c r="AG224" i="13" s="1"/>
  <c r="AH224" i="13" s="1"/>
  <c r="AE334" i="13"/>
  <c r="AF334" i="13" s="1"/>
  <c r="AE133" i="13"/>
  <c r="AF133" i="13" s="1"/>
  <c r="AE227" i="13"/>
  <c r="AF227" i="13" s="1"/>
  <c r="AE353" i="13"/>
  <c r="AF353" i="13" s="1"/>
  <c r="AE152" i="13"/>
  <c r="AF152" i="13" s="1"/>
  <c r="AE262" i="13"/>
  <c r="AF262" i="13" s="1"/>
  <c r="AE53" i="13"/>
  <c r="AF53" i="13" s="1"/>
  <c r="AE219" i="13"/>
  <c r="AG219" i="13" s="1"/>
  <c r="AH219" i="13" s="1"/>
  <c r="AE345" i="13"/>
  <c r="AF345" i="13" s="1"/>
  <c r="AE144" i="13"/>
  <c r="AF144" i="13" s="1"/>
  <c r="AE254" i="13"/>
  <c r="AF254" i="13" s="1"/>
  <c r="AE340" i="13"/>
  <c r="AG340" i="13" s="1"/>
  <c r="AH340" i="13" s="1"/>
  <c r="AE147" i="13"/>
  <c r="AF147" i="13" s="1"/>
  <c r="AE273" i="13"/>
  <c r="AF273" i="13" s="1"/>
  <c r="AE72" i="13"/>
  <c r="AF72" i="13" s="1"/>
  <c r="AE182" i="13"/>
  <c r="AG182" i="13" s="1"/>
  <c r="AH182" i="13" s="1"/>
  <c r="AE268" i="13"/>
  <c r="AF268" i="13" s="1"/>
  <c r="AE75" i="13"/>
  <c r="AF75" i="13" s="1"/>
  <c r="AE201" i="13"/>
  <c r="AF201" i="13" s="1"/>
  <c r="AE311" i="13"/>
  <c r="AF311" i="13" s="1"/>
  <c r="AE110" i="13"/>
  <c r="AF110" i="13" s="1"/>
  <c r="AE196" i="13"/>
  <c r="AF196" i="13" s="1"/>
  <c r="AE322" i="13"/>
  <c r="AF322" i="13" s="1"/>
  <c r="AE129" i="13"/>
  <c r="AF129" i="13" s="1"/>
  <c r="AE239" i="13"/>
  <c r="AF239" i="13" s="1"/>
  <c r="AE349" i="13"/>
  <c r="AF349" i="13" s="1"/>
  <c r="Y266" i="13"/>
  <c r="Z266" i="13" s="1"/>
  <c r="AS224" i="13"/>
  <c r="AT224" i="13" s="1"/>
  <c r="Y140" i="13"/>
  <c r="Z140" i="13" s="1"/>
  <c r="I290" i="13"/>
  <c r="J290" i="13" s="1"/>
  <c r="AS64" i="13"/>
  <c r="AT64" i="13" s="1"/>
  <c r="AS297" i="13"/>
  <c r="AT297" i="13" s="1"/>
  <c r="AS234" i="13"/>
  <c r="AT234" i="13" s="1"/>
  <c r="AS220" i="13"/>
  <c r="AT220" i="13" s="1"/>
  <c r="AS73" i="13"/>
  <c r="AT73" i="13" s="1"/>
  <c r="AS107" i="13"/>
  <c r="AT107" i="13" s="1"/>
  <c r="Y249" i="13"/>
  <c r="Z249" i="13" s="1"/>
  <c r="I233" i="13"/>
  <c r="J233" i="13" s="1"/>
  <c r="I272" i="13"/>
  <c r="J272" i="13" s="1"/>
  <c r="Y157" i="13"/>
  <c r="Z157" i="13" s="1"/>
  <c r="Y183" i="13"/>
  <c r="Z183" i="13" s="1"/>
  <c r="Y126" i="13"/>
  <c r="Z126" i="13" s="1"/>
  <c r="I354" i="13"/>
  <c r="J354" i="13" s="1"/>
  <c r="AS115" i="13"/>
  <c r="AT115" i="13" s="1"/>
  <c r="AS225" i="13"/>
  <c r="AT225" i="13" s="1"/>
  <c r="AS167" i="13"/>
  <c r="AT167" i="13" s="1"/>
  <c r="AS208" i="13"/>
  <c r="AT208" i="13" s="1"/>
  <c r="AS344" i="13"/>
  <c r="AT344" i="13" s="1"/>
  <c r="AS292" i="13"/>
  <c r="AT292" i="13" s="1"/>
  <c r="AS81" i="13"/>
  <c r="AT81" i="13" s="1"/>
  <c r="I225" i="13"/>
  <c r="J225" i="13" s="1"/>
  <c r="Y293" i="13"/>
  <c r="Z293" i="13" s="1"/>
  <c r="AS323" i="13"/>
  <c r="AT323" i="13" s="1"/>
  <c r="AS264" i="13"/>
  <c r="AT264" i="13" s="1"/>
  <c r="AS110" i="13"/>
  <c r="AT110" i="13" s="1"/>
  <c r="AS300" i="13"/>
  <c r="AT300" i="13" s="1"/>
  <c r="I289" i="13"/>
  <c r="J289" i="13" s="1"/>
  <c r="I301" i="13"/>
  <c r="J301" i="13" s="1"/>
  <c r="I245" i="13"/>
  <c r="J245" i="13" s="1"/>
  <c r="Y135" i="13"/>
  <c r="Z135" i="13" s="1"/>
  <c r="Y308" i="13"/>
  <c r="Z308" i="13" s="1"/>
  <c r="AS308" i="13"/>
  <c r="AT308" i="13" s="1"/>
  <c r="AS82" i="13"/>
  <c r="AT82" i="13" s="1"/>
  <c r="AS148" i="13"/>
  <c r="AT148" i="13" s="1"/>
  <c r="AS346" i="13"/>
  <c r="AT346" i="13" s="1"/>
  <c r="I120" i="13"/>
  <c r="J120" i="13" s="1"/>
  <c r="AS89" i="13"/>
  <c r="AT89" i="13" s="1"/>
  <c r="AS290" i="13"/>
  <c r="AT290" i="13" s="1"/>
  <c r="AS277" i="13"/>
  <c r="AT277" i="13" s="1"/>
  <c r="AS56" i="13"/>
  <c r="AT56" i="13" s="1"/>
  <c r="AS182" i="13"/>
  <c r="AT182" i="13" s="1"/>
  <c r="AS314" i="13"/>
  <c r="AT314" i="13" s="1"/>
  <c r="I65" i="13"/>
  <c r="J65" i="13" s="1"/>
  <c r="I339" i="13"/>
  <c r="J339" i="13" s="1"/>
  <c r="Y49" i="13"/>
  <c r="Z49" i="13" s="1"/>
  <c r="Y305" i="13"/>
  <c r="Z305" i="13" s="1"/>
  <c r="AS251" i="13"/>
  <c r="AT251" i="13" s="1"/>
  <c r="AS334" i="13"/>
  <c r="AT334" i="13" s="1"/>
  <c r="AS205" i="13"/>
  <c r="AT205" i="13" s="1"/>
  <c r="AS311" i="13"/>
  <c r="AT311" i="13" s="1"/>
  <c r="AS99" i="13"/>
  <c r="AT99" i="13" s="1"/>
  <c r="AS190" i="13"/>
  <c r="AT190" i="13" s="1"/>
  <c r="Y218" i="13"/>
  <c r="Z218" i="13" s="1"/>
  <c r="AS349" i="13"/>
  <c r="AT349" i="13" s="1"/>
  <c r="Y294" i="13"/>
  <c r="Z294" i="13" s="1"/>
  <c r="I317" i="13"/>
  <c r="J317" i="13" s="1"/>
  <c r="Y282" i="13"/>
  <c r="Z282" i="13" s="1"/>
  <c r="Y174" i="13"/>
  <c r="Z174" i="13" s="1"/>
  <c r="I98" i="13"/>
  <c r="J98" i="13" s="1"/>
  <c r="I299" i="13"/>
  <c r="J299" i="13" s="1"/>
  <c r="Y326" i="13"/>
  <c r="Z326" i="13" s="1"/>
  <c r="I111" i="13"/>
  <c r="J111" i="13" s="1"/>
  <c r="I292" i="13"/>
  <c r="J292" i="13" s="1"/>
  <c r="AS242" i="13"/>
  <c r="AT242" i="13" s="1"/>
  <c r="AS59" i="13"/>
  <c r="AT59" i="13" s="1"/>
  <c r="AS157" i="13"/>
  <c r="AT157" i="13" s="1"/>
  <c r="AS249" i="13"/>
  <c r="AT249" i="13" s="1"/>
  <c r="AS108" i="13"/>
  <c r="AT108" i="13" s="1"/>
  <c r="AS199" i="13"/>
  <c r="AT199" i="13" s="1"/>
  <c r="AS48" i="13"/>
  <c r="AT48" i="13" s="1"/>
  <c r="I61" i="13"/>
  <c r="J61" i="13" s="1"/>
  <c r="Y122" i="13"/>
  <c r="Z122" i="13" s="1"/>
  <c r="Y324" i="13"/>
  <c r="Z324" i="13" s="1"/>
  <c r="I172" i="13"/>
  <c r="J172" i="13" s="1"/>
  <c r="I267" i="13"/>
  <c r="J267" i="13" s="1"/>
  <c r="Y267" i="13"/>
  <c r="Z267" i="13" s="1"/>
  <c r="AS142" i="13"/>
  <c r="AT142" i="13" s="1"/>
  <c r="AS131" i="13"/>
  <c r="AT131" i="13" s="1"/>
  <c r="AS85" i="13"/>
  <c r="AT85" i="13" s="1"/>
  <c r="AS229" i="13"/>
  <c r="AT229" i="13" s="1"/>
  <c r="AS321" i="13"/>
  <c r="AT321" i="13" s="1"/>
  <c r="Y93" i="13"/>
  <c r="Z93" i="13" s="1"/>
  <c r="I316" i="13"/>
  <c r="J316" i="13" s="1"/>
  <c r="I146" i="13"/>
  <c r="J146" i="13" s="1"/>
  <c r="Y201" i="13"/>
  <c r="Z201" i="13" s="1"/>
  <c r="I305" i="13"/>
  <c r="J305" i="13" s="1"/>
  <c r="Y300" i="13"/>
  <c r="Z300" i="13" s="1"/>
  <c r="I197" i="13"/>
  <c r="J197" i="13" s="1"/>
  <c r="I231" i="13"/>
  <c r="J231" i="13" s="1"/>
  <c r="I348" i="13"/>
  <c r="J348" i="13" s="1"/>
  <c r="I77" i="13"/>
  <c r="J77" i="13" s="1"/>
  <c r="I242" i="13"/>
  <c r="J242" i="13" s="1"/>
  <c r="Y77" i="13"/>
  <c r="Z77" i="13" s="1"/>
  <c r="I229" i="13"/>
  <c r="J229" i="13" s="1"/>
  <c r="I240" i="13"/>
  <c r="J240" i="13" s="1"/>
  <c r="AS116" i="13"/>
  <c r="AT116" i="13" s="1"/>
  <c r="AS154" i="13"/>
  <c r="AT154" i="13" s="1"/>
  <c r="AS214" i="13"/>
  <c r="AT214" i="13" s="1"/>
  <c r="AS177" i="13"/>
  <c r="AT177" i="13" s="1"/>
  <c r="Y155" i="13"/>
  <c r="Z155" i="13" s="1"/>
  <c r="I192" i="13"/>
  <c r="J192" i="13" s="1"/>
  <c r="Y354" i="13"/>
  <c r="Z354" i="13" s="1"/>
  <c r="Y71" i="13"/>
  <c r="Z71" i="13" s="1"/>
  <c r="Y345" i="13"/>
  <c r="Z345" i="13" s="1"/>
  <c r="I122" i="13"/>
  <c r="J122" i="13" s="1"/>
  <c r="I48" i="13"/>
  <c r="J48" i="13" s="1"/>
  <c r="AS275" i="13"/>
  <c r="AT275" i="13" s="1"/>
  <c r="AS100" i="13"/>
  <c r="AT100" i="13" s="1"/>
  <c r="AS191" i="13"/>
  <c r="AT191" i="13" s="1"/>
  <c r="I101" i="13"/>
  <c r="J101" i="13" s="1"/>
  <c r="I230" i="13"/>
  <c r="J230" i="13" s="1"/>
  <c r="Y255" i="13"/>
  <c r="Z255" i="13" s="1"/>
  <c r="I351" i="13"/>
  <c r="J351" i="13" s="1"/>
  <c r="I144" i="13"/>
  <c r="J144" i="13" s="1"/>
  <c r="I62" i="13"/>
  <c r="J62" i="13" s="1"/>
  <c r="I298" i="13"/>
  <c r="J298" i="13" s="1"/>
  <c r="Y314" i="13"/>
  <c r="Z314" i="13" s="1"/>
  <c r="Y160" i="13"/>
  <c r="Z160" i="13" s="1"/>
  <c r="I288" i="13"/>
  <c r="J288" i="13" s="1"/>
  <c r="Y205" i="13"/>
  <c r="Z205" i="13" s="1"/>
  <c r="Y304" i="13"/>
  <c r="Z304" i="13" s="1"/>
  <c r="AS207" i="13"/>
  <c r="AT207" i="13" s="1"/>
  <c r="AS252" i="13"/>
  <c r="AT252" i="13" s="1"/>
  <c r="AS47" i="13"/>
  <c r="AT47" i="13" s="1"/>
  <c r="AS72" i="13"/>
  <c r="AT72" i="13" s="1"/>
  <c r="AS347" i="13"/>
  <c r="AT347" i="13" s="1"/>
  <c r="AS330" i="13"/>
  <c r="AT330" i="13" s="1"/>
  <c r="AS309" i="13"/>
  <c r="AT309" i="13" s="1"/>
  <c r="AS210" i="13"/>
  <c r="AT210" i="13" s="1"/>
  <c r="I44" i="13"/>
  <c r="J44" i="13" s="1"/>
  <c r="Y45" i="13"/>
  <c r="Z45" i="13" s="1"/>
  <c r="I196" i="13"/>
  <c r="J196" i="13" s="1"/>
  <c r="Y41" i="13"/>
  <c r="Z41" i="13" s="1"/>
  <c r="Y107" i="13"/>
  <c r="Z107" i="13" s="1"/>
  <c r="Y199" i="13"/>
  <c r="Z199" i="13" s="1"/>
  <c r="Y351" i="13"/>
  <c r="Z351" i="13" s="1"/>
  <c r="I168" i="13"/>
  <c r="J168" i="13" s="1"/>
  <c r="I116" i="13"/>
  <c r="J116" i="13" s="1"/>
  <c r="AS80" i="13"/>
  <c r="AT80" i="13" s="1"/>
  <c r="AS128" i="13"/>
  <c r="AT128" i="13" s="1"/>
  <c r="AS203" i="13"/>
  <c r="AT203" i="13" s="1"/>
  <c r="AS286" i="13"/>
  <c r="AT286" i="13" s="1"/>
  <c r="AS119" i="13"/>
  <c r="AT119" i="13" s="1"/>
  <c r="Y184" i="13"/>
  <c r="Z184" i="13" s="1"/>
  <c r="Y154" i="13"/>
  <c r="Z154" i="13" s="1"/>
  <c r="Y233" i="13"/>
  <c r="Z233" i="13" s="1"/>
  <c r="Y164" i="13"/>
  <c r="Z164" i="13" s="1"/>
  <c r="Y54" i="13"/>
  <c r="Z54" i="13" s="1"/>
  <c r="I110" i="13"/>
  <c r="J110" i="13" s="1"/>
  <c r="Y263" i="13"/>
  <c r="Z263" i="13" s="1"/>
  <c r="Y216" i="13"/>
  <c r="Z216" i="13" s="1"/>
  <c r="I344" i="13"/>
  <c r="J344" i="13" s="1"/>
  <c r="Y270" i="13"/>
  <c r="Z270" i="13" s="1"/>
  <c r="I326" i="13"/>
  <c r="J326" i="13" s="1"/>
  <c r="Y103" i="13"/>
  <c r="Z103" i="13" s="1"/>
  <c r="AS343" i="13"/>
  <c r="AT343" i="13" s="1"/>
  <c r="AS324" i="13"/>
  <c r="AT324" i="13" s="1"/>
  <c r="AS98" i="13"/>
  <c r="AT98" i="13" s="1"/>
  <c r="AS42" i="13"/>
  <c r="AT42" i="13" s="1"/>
  <c r="AF61" i="13"/>
  <c r="AS52" i="13"/>
  <c r="AT52" i="13" s="1"/>
  <c r="AS345" i="13"/>
  <c r="AT345" i="13" s="1"/>
  <c r="AS213" i="13"/>
  <c r="AT213" i="13" s="1"/>
  <c r="AS183" i="13"/>
  <c r="AT183" i="13" s="1"/>
  <c r="AS161" i="13"/>
  <c r="AT161" i="13" s="1"/>
  <c r="AS285" i="13"/>
  <c r="AT285" i="13" s="1"/>
  <c r="AS247" i="13"/>
  <c r="AT247" i="13" s="1"/>
  <c r="AS228" i="13"/>
  <c r="AT228" i="13" s="1"/>
  <c r="AS187" i="13"/>
  <c r="AT187" i="13" s="1"/>
  <c r="AS141" i="13"/>
  <c r="AT141" i="13" s="1"/>
  <c r="AS322" i="13"/>
  <c r="AT322" i="13" s="1"/>
  <c r="AS305" i="13"/>
  <c r="AT305" i="13" s="1"/>
  <c r="AS114" i="13"/>
  <c r="AT114" i="13" s="1"/>
  <c r="AS143" i="13"/>
  <c r="AT143" i="13" s="1"/>
  <c r="AS331" i="13"/>
  <c r="AT331" i="13" s="1"/>
  <c r="AS88" i="13"/>
  <c r="AT88" i="13" s="1"/>
  <c r="AS118" i="13"/>
  <c r="AT118" i="13" s="1"/>
  <c r="Y212" i="13"/>
  <c r="Z212" i="13" s="1"/>
  <c r="Y61" i="13"/>
  <c r="Z61" i="13" s="1"/>
  <c r="I238" i="13"/>
  <c r="J238" i="13" s="1"/>
  <c r="AS280" i="13"/>
  <c r="AT280" i="13" s="1"/>
  <c r="I154" i="13"/>
  <c r="J154" i="13" s="1"/>
  <c r="I171" i="13"/>
  <c r="J171" i="13" s="1"/>
  <c r="I350" i="13"/>
  <c r="J350" i="13" s="1"/>
  <c r="Y161" i="13"/>
  <c r="Z161" i="13" s="1"/>
  <c r="I88" i="13"/>
  <c r="J88" i="13" s="1"/>
  <c r="I85" i="13"/>
  <c r="J85" i="13" s="1"/>
  <c r="AS244" i="13"/>
  <c r="AT244" i="13" s="1"/>
  <c r="AS175" i="13"/>
  <c r="AT175" i="13" s="1"/>
  <c r="AS46" i="13"/>
  <c r="AT46" i="13" s="1"/>
  <c r="AS319" i="13"/>
  <c r="AT319" i="13" s="1"/>
  <c r="AS236" i="13"/>
  <c r="AT236" i="13" s="1"/>
  <c r="AS318" i="13"/>
  <c r="AT318" i="13" s="1"/>
  <c r="AS90" i="13"/>
  <c r="AT90" i="13" s="1"/>
  <c r="AS51" i="13"/>
  <c r="AT51" i="13" s="1"/>
  <c r="AS122" i="13"/>
  <c r="AT122" i="13" s="1"/>
  <c r="AS57" i="13"/>
  <c r="AT57" i="13" s="1"/>
  <c r="AS201" i="13"/>
  <c r="AT201" i="13" s="1"/>
  <c r="AS43" i="13"/>
  <c r="AT43" i="13" s="1"/>
  <c r="AS327" i="13"/>
  <c r="AT327" i="13" s="1"/>
  <c r="AS335" i="13"/>
  <c r="AT335" i="13" s="1"/>
  <c r="AS126" i="13"/>
  <c r="AT126" i="13" s="1"/>
  <c r="Y220" i="13"/>
  <c r="Z220" i="13" s="1"/>
  <c r="I204" i="13"/>
  <c r="J204" i="13" s="1"/>
  <c r="Y344" i="13"/>
  <c r="Z344" i="13" s="1"/>
  <c r="I155" i="13"/>
  <c r="J155" i="13" s="1"/>
  <c r="Y168" i="13"/>
  <c r="Z168" i="13" s="1"/>
  <c r="I112" i="13"/>
  <c r="J112" i="13" s="1"/>
  <c r="AS258" i="13"/>
  <c r="AT258" i="13" s="1"/>
  <c r="AS261" i="13"/>
  <c r="AT261" i="13" s="1"/>
  <c r="AS333" i="13"/>
  <c r="AT333" i="13" s="1"/>
  <c r="Y340" i="13"/>
  <c r="Z340" i="13" s="1"/>
  <c r="I56" i="13"/>
  <c r="J56" i="13" s="1"/>
  <c r="Y297" i="13"/>
  <c r="Z297" i="13" s="1"/>
  <c r="Y117" i="13"/>
  <c r="Z117" i="13" s="1"/>
  <c r="Y318" i="13"/>
  <c r="Z318" i="13" s="1"/>
  <c r="I340" i="13"/>
  <c r="J340" i="13" s="1"/>
  <c r="Y189" i="13"/>
  <c r="Z189" i="13" s="1"/>
  <c r="Y143" i="13"/>
  <c r="Z143" i="13" s="1"/>
  <c r="I137" i="13"/>
  <c r="J137" i="13" s="1"/>
  <c r="Y322" i="13"/>
  <c r="Z322" i="13" s="1"/>
  <c r="Y278" i="13"/>
  <c r="Z278" i="13" s="1"/>
  <c r="Y321" i="13"/>
  <c r="Z321" i="13" s="1"/>
  <c r="I74" i="13"/>
  <c r="J74" i="13" s="1"/>
  <c r="I194" i="13"/>
  <c r="J194" i="13" s="1"/>
  <c r="AS217" i="13"/>
  <c r="AT217" i="13" s="1"/>
  <c r="AS295" i="13"/>
  <c r="AT295" i="13" s="1"/>
  <c r="AS166" i="13"/>
  <c r="AT166" i="13" s="1"/>
  <c r="AS129" i="13"/>
  <c r="AT129" i="13" s="1"/>
  <c r="AS310" i="13"/>
  <c r="AT310" i="13" s="1"/>
  <c r="AS117" i="13"/>
  <c r="AT117" i="13" s="1"/>
  <c r="Y312" i="13"/>
  <c r="Z312" i="13" s="1"/>
  <c r="Y162" i="13"/>
  <c r="Z162" i="13" s="1"/>
  <c r="Y72" i="13"/>
  <c r="Z72" i="13" s="1"/>
  <c r="Y253" i="13"/>
  <c r="Z253" i="13" s="1"/>
  <c r="I183" i="13"/>
  <c r="J183" i="13" s="1"/>
  <c r="Y231" i="13"/>
  <c r="Z231" i="13" s="1"/>
  <c r="I214" i="13"/>
  <c r="J214" i="13" s="1"/>
  <c r="AS326" i="13"/>
  <c r="AT326" i="13" s="1"/>
  <c r="AS60" i="13"/>
  <c r="AT60" i="13" s="1"/>
  <c r="AS170" i="13"/>
  <c r="AT170" i="13" s="1"/>
  <c r="AS132" i="13"/>
  <c r="AT132" i="13" s="1"/>
  <c r="AS238" i="13"/>
  <c r="AT238" i="13" s="1"/>
  <c r="I173" i="13"/>
  <c r="J173" i="13" s="1"/>
  <c r="Y211" i="13"/>
  <c r="Z211" i="13" s="1"/>
  <c r="Y111" i="13"/>
  <c r="Z111" i="13" s="1"/>
  <c r="Y302" i="13"/>
  <c r="Z302" i="13" s="1"/>
  <c r="Y192" i="13"/>
  <c r="Z192" i="13" s="1"/>
  <c r="Y353" i="13"/>
  <c r="Z353" i="13" s="1"/>
  <c r="I324" i="13"/>
  <c r="J324" i="13" s="1"/>
  <c r="I60" i="13"/>
  <c r="J60" i="13" s="1"/>
  <c r="I320" i="13"/>
  <c r="J320" i="13" s="1"/>
  <c r="I274" i="13"/>
  <c r="J274" i="13" s="1"/>
  <c r="Y182" i="13"/>
  <c r="Z182" i="13" s="1"/>
  <c r="Y235" i="13"/>
  <c r="Z235" i="13" s="1"/>
  <c r="I185" i="13"/>
  <c r="J185" i="13" s="1"/>
  <c r="I227" i="13"/>
  <c r="J227" i="13" s="1"/>
  <c r="I149" i="13"/>
  <c r="J149" i="13" s="1"/>
  <c r="Y131" i="13"/>
  <c r="Z131" i="13" s="1"/>
  <c r="I250" i="13"/>
  <c r="J250" i="13" s="1"/>
  <c r="Y76" i="13"/>
  <c r="Z76" i="13" s="1"/>
  <c r="Y341" i="13"/>
  <c r="Z341" i="13" s="1"/>
  <c r="AS125" i="13"/>
  <c r="AT125" i="13" s="1"/>
  <c r="AS144" i="13"/>
  <c r="AT144" i="13" s="1"/>
  <c r="AS94" i="13"/>
  <c r="AT94" i="13" s="1"/>
  <c r="AS276" i="13"/>
  <c r="AT276" i="13" s="1"/>
  <c r="AS109" i="13"/>
  <c r="AT109" i="13" s="1"/>
  <c r="AS235" i="13"/>
  <c r="AT235" i="13" s="1"/>
  <c r="AS226" i="13"/>
  <c r="AT226" i="13" s="1"/>
  <c r="Y221" i="13"/>
  <c r="Z221" i="13" s="1"/>
  <c r="I286" i="13"/>
  <c r="J286" i="13" s="1"/>
  <c r="Y165" i="13"/>
  <c r="Z165" i="13" s="1"/>
  <c r="Y290" i="13"/>
  <c r="Z290" i="13" s="1"/>
  <c r="I147" i="13"/>
  <c r="J147" i="13" s="1"/>
  <c r="I42" i="13"/>
  <c r="J42" i="13" s="1"/>
  <c r="I193" i="13"/>
  <c r="J193" i="13" s="1"/>
  <c r="I87" i="13"/>
  <c r="J87" i="13" s="1"/>
  <c r="I296" i="13"/>
  <c r="J296" i="13" s="1"/>
  <c r="Y202" i="13"/>
  <c r="Z202" i="13" s="1"/>
  <c r="I244" i="13"/>
  <c r="J244" i="13" s="1"/>
  <c r="AS243" i="13"/>
  <c r="AT243" i="13" s="1"/>
  <c r="AS353" i="13"/>
  <c r="AT353" i="13" s="1"/>
  <c r="AS348" i="13"/>
  <c r="AT348" i="13" s="1"/>
  <c r="Y42" i="13"/>
  <c r="Z42" i="13" s="1"/>
  <c r="Y323" i="13"/>
  <c r="Z323" i="13" s="1"/>
  <c r="I334" i="13"/>
  <c r="J334" i="13" s="1"/>
  <c r="I115" i="13"/>
  <c r="J115" i="13" s="1"/>
  <c r="AS306" i="13"/>
  <c r="AT306" i="13" s="1"/>
  <c r="AS204" i="13"/>
  <c r="AT204" i="13" s="1"/>
  <c r="AS83" i="13"/>
  <c r="AT83" i="13" s="1"/>
  <c r="AS250" i="13"/>
  <c r="AT250" i="13" s="1"/>
  <c r="AS227" i="13"/>
  <c r="AT227" i="13" s="1"/>
  <c r="AS194" i="13"/>
  <c r="AT194" i="13" s="1"/>
  <c r="AS209" i="13"/>
  <c r="AT209" i="13" s="1"/>
  <c r="I239" i="13"/>
  <c r="J239" i="13" s="1"/>
  <c r="Y288" i="13"/>
  <c r="Z288" i="13" s="1"/>
  <c r="Y163" i="13"/>
  <c r="Z163" i="13" s="1"/>
  <c r="I200" i="13"/>
  <c r="J200" i="13" s="1"/>
  <c r="I205" i="13"/>
  <c r="J205" i="13" s="1"/>
  <c r="Y87" i="13"/>
  <c r="Z87" i="13" s="1"/>
  <c r="I300" i="13"/>
  <c r="J300" i="13" s="1"/>
  <c r="AS151" i="13"/>
  <c r="AT151" i="13" s="1"/>
  <c r="AS223" i="13"/>
  <c r="AT223" i="13" s="1"/>
  <c r="AS155" i="13"/>
  <c r="AT155" i="13" s="1"/>
  <c r="AS271" i="13"/>
  <c r="AT271" i="13" s="1"/>
  <c r="AS92" i="13"/>
  <c r="AT92" i="13" s="1"/>
  <c r="Y148" i="13"/>
  <c r="Z148" i="13" s="1"/>
  <c r="Y58" i="13"/>
  <c r="Z58" i="13" s="1"/>
  <c r="I41" i="13"/>
  <c r="J41" i="13" s="1"/>
  <c r="AS123" i="13"/>
  <c r="AT123" i="13" s="1"/>
  <c r="I97" i="13"/>
  <c r="J97" i="13" s="1"/>
  <c r="I89" i="13"/>
  <c r="J89" i="13" s="1"/>
  <c r="Y222" i="13"/>
  <c r="Z222" i="13" s="1"/>
  <c r="AS180" i="13"/>
  <c r="AT180" i="13" s="1"/>
  <c r="AS77" i="13"/>
  <c r="AT77" i="13" s="1"/>
  <c r="Y100" i="13"/>
  <c r="Z100" i="13" s="1"/>
  <c r="Y68" i="13"/>
  <c r="Z68" i="13" s="1"/>
  <c r="Y269" i="13"/>
  <c r="Z269" i="13" s="1"/>
  <c r="Y159" i="13"/>
  <c r="Z159" i="13" s="1"/>
  <c r="Y57" i="13"/>
  <c r="Z57" i="13" s="1"/>
  <c r="I104" i="13"/>
  <c r="J104" i="13" s="1"/>
  <c r="I221" i="13"/>
  <c r="J221" i="13" s="1"/>
  <c r="I255" i="13"/>
  <c r="J255" i="13" s="1"/>
  <c r="I209" i="13"/>
  <c r="J209" i="13" s="1"/>
  <c r="I323" i="13"/>
  <c r="J323" i="13" s="1"/>
  <c r="I59" i="13"/>
  <c r="J59" i="13" s="1"/>
  <c r="I327" i="13"/>
  <c r="J327" i="13" s="1"/>
  <c r="I281" i="13"/>
  <c r="J281" i="13" s="1"/>
  <c r="AS66" i="13"/>
  <c r="AT66" i="13" s="1"/>
  <c r="AS146" i="13"/>
  <c r="AT146" i="13" s="1"/>
  <c r="Y99" i="13"/>
  <c r="Z99" i="13" s="1"/>
  <c r="Y75" i="13"/>
  <c r="Z75" i="13" s="1"/>
  <c r="Y268" i="13"/>
  <c r="Z268" i="13" s="1"/>
  <c r="AS278" i="13"/>
  <c r="AT278" i="13" s="1"/>
  <c r="AS293" i="13"/>
  <c r="AT293" i="13" s="1"/>
  <c r="AS184" i="13"/>
  <c r="AT184" i="13" s="1"/>
  <c r="Y81" i="13"/>
  <c r="Z81" i="13" s="1"/>
  <c r="I123" i="13"/>
  <c r="J123" i="13" s="1"/>
  <c r="Y227" i="13"/>
  <c r="Z227" i="13" s="1"/>
  <c r="AS97" i="13"/>
  <c r="AT97" i="13" s="1"/>
  <c r="AS195" i="13"/>
  <c r="AT195" i="13" s="1"/>
  <c r="AS337" i="13"/>
  <c r="AT337" i="13" s="1"/>
  <c r="Y279" i="13"/>
  <c r="Z279" i="13" s="1"/>
  <c r="Y102" i="13"/>
  <c r="Z102" i="13" s="1"/>
  <c r="Y303" i="13"/>
  <c r="Z303" i="13" s="1"/>
  <c r="Y273" i="13"/>
  <c r="Z273" i="13" s="1"/>
  <c r="I124" i="13"/>
  <c r="J124" i="13" s="1"/>
  <c r="I158" i="13"/>
  <c r="J158" i="13" s="1"/>
  <c r="Y98" i="13"/>
  <c r="Z98" i="13" s="1"/>
  <c r="Y63" i="13"/>
  <c r="Z63" i="13" s="1"/>
  <c r="Y264" i="13"/>
  <c r="Z264" i="13" s="1"/>
  <c r="I63" i="13"/>
  <c r="J63" i="13" s="1"/>
  <c r="I125" i="13"/>
  <c r="J125" i="13" s="1"/>
  <c r="I159" i="13"/>
  <c r="J159" i="13" s="1"/>
  <c r="I113" i="13"/>
  <c r="J113" i="13" s="1"/>
  <c r="I346" i="13"/>
  <c r="J346" i="13" s="1"/>
  <c r="Y108" i="13"/>
  <c r="Z108" i="13" s="1"/>
  <c r="Y134" i="13"/>
  <c r="Z134" i="13" s="1"/>
  <c r="Y335" i="13"/>
  <c r="Z335" i="13" s="1"/>
  <c r="Y217" i="13"/>
  <c r="Z217" i="13" s="1"/>
  <c r="I156" i="13"/>
  <c r="J156" i="13" s="1"/>
  <c r="I190" i="13"/>
  <c r="J190" i="13" s="1"/>
  <c r="I152" i="13"/>
  <c r="J152" i="13" s="1"/>
  <c r="I106" i="13"/>
  <c r="J106" i="13" s="1"/>
  <c r="I139" i="13"/>
  <c r="J139" i="13" s="1"/>
  <c r="AS206" i="13"/>
  <c r="AT206" i="13" s="1"/>
  <c r="Y78" i="13"/>
  <c r="Z78" i="13" s="1"/>
  <c r="I134" i="13"/>
  <c r="J134" i="13" s="1"/>
  <c r="I329" i="13"/>
  <c r="J329" i="13" s="1"/>
  <c r="Y112" i="13"/>
  <c r="Z112" i="13" s="1"/>
  <c r="AS70" i="13"/>
  <c r="AT70" i="13" s="1"/>
  <c r="AS336" i="13"/>
  <c r="AT336" i="13" s="1"/>
  <c r="AS96" i="13"/>
  <c r="AT96" i="13" s="1"/>
  <c r="Y234" i="13"/>
  <c r="Z234" i="13" s="1"/>
  <c r="Y259" i="13"/>
  <c r="Z259" i="13" s="1"/>
  <c r="AS316" i="13"/>
  <c r="AT316" i="13" s="1"/>
  <c r="AS222" i="13"/>
  <c r="AT222" i="13" s="1"/>
  <c r="AS67" i="13"/>
  <c r="AT67" i="13" s="1"/>
  <c r="AS260" i="13"/>
  <c r="AT260" i="13" s="1"/>
  <c r="AS150" i="13"/>
  <c r="AT150" i="13" s="1"/>
  <c r="AS351" i="13"/>
  <c r="AT351" i="13" s="1"/>
  <c r="AS186" i="13"/>
  <c r="AT186" i="13" s="1"/>
  <c r="AS160" i="13"/>
  <c r="AT160" i="13" s="1"/>
  <c r="AS113" i="13"/>
  <c r="AT113" i="13" s="1"/>
  <c r="AS106" i="13"/>
  <c r="AT106" i="13" s="1"/>
  <c r="AS332" i="13"/>
  <c r="AT332" i="13" s="1"/>
  <c r="AS130" i="13"/>
  <c r="AT130" i="13" s="1"/>
  <c r="AS135" i="13"/>
  <c r="AT135" i="13" s="1"/>
  <c r="AS139" i="13"/>
  <c r="AT139" i="13" s="1"/>
  <c r="AS185" i="13"/>
  <c r="AT185" i="13" s="1"/>
  <c r="AS245" i="13"/>
  <c r="AT245" i="13" s="1"/>
  <c r="AS294" i="13"/>
  <c r="AT294" i="13" s="1"/>
  <c r="AS283" i="13"/>
  <c r="AT283" i="13" s="1"/>
  <c r="AS165" i="13"/>
  <c r="AT165" i="13" s="1"/>
  <c r="AS55" i="13"/>
  <c r="AT55" i="13" s="1"/>
  <c r="AS257" i="13"/>
  <c r="AT257" i="13" s="1"/>
  <c r="AS104" i="13"/>
  <c r="AT104" i="13" s="1"/>
  <c r="AS41" i="13"/>
  <c r="AT41" i="13" s="1"/>
  <c r="AS237" i="13"/>
  <c r="AT237" i="13" s="1"/>
  <c r="AS127" i="13"/>
  <c r="AT127" i="13" s="1"/>
  <c r="AS329" i="13"/>
  <c r="AT329" i="13" s="1"/>
  <c r="AS74" i="13"/>
  <c r="AT74" i="13" s="1"/>
  <c r="AS44" i="13"/>
  <c r="AT44" i="13" s="1"/>
  <c r="AS188" i="13"/>
  <c r="AT188" i="13" s="1"/>
  <c r="AS78" i="13"/>
  <c r="AT78" i="13" s="1"/>
  <c r="AS279" i="13"/>
  <c r="AT279" i="13" s="1"/>
  <c r="AS216" i="13"/>
  <c r="AT216" i="13" s="1"/>
  <c r="AS93" i="13"/>
  <c r="AT93" i="13" s="1"/>
  <c r="Y43" i="13"/>
  <c r="Z43" i="13" s="1"/>
  <c r="Y236" i="13"/>
  <c r="Z236" i="13" s="1"/>
  <c r="AS211" i="13"/>
  <c r="AT211" i="13" s="1"/>
  <c r="AS298" i="13"/>
  <c r="AT298" i="13" s="1"/>
  <c r="AS164" i="13"/>
  <c r="AT164" i="13" s="1"/>
  <c r="AS54" i="13"/>
  <c r="AT54" i="13" s="1"/>
  <c r="AS255" i="13"/>
  <c r="AT255" i="13" s="1"/>
  <c r="AS120" i="13"/>
  <c r="AT120" i="13" s="1"/>
  <c r="AS272" i="13"/>
  <c r="AT272" i="13" s="1"/>
  <c r="X8" i="13"/>
  <c r="Y8" i="13"/>
  <c r="Z8" i="13" s="1"/>
  <c r="AM54" i="13"/>
  <c r="AM118" i="13"/>
  <c r="AM182" i="13"/>
  <c r="AM246" i="13"/>
  <c r="AM310" i="13"/>
  <c r="AM63" i="13"/>
  <c r="AM127" i="13"/>
  <c r="AM191" i="13"/>
  <c r="AM255" i="13"/>
  <c r="AM319" i="13"/>
  <c r="AM72" i="13"/>
  <c r="AM136" i="13"/>
  <c r="AM200" i="13"/>
  <c r="AM264" i="13"/>
  <c r="AM328" i="13"/>
  <c r="AM81" i="13"/>
  <c r="AM145" i="13"/>
  <c r="AM209" i="13"/>
  <c r="AM273" i="13"/>
  <c r="AM337" i="13"/>
  <c r="AM82" i="13"/>
  <c r="AM146" i="13"/>
  <c r="AM210" i="13"/>
  <c r="AM274" i="13"/>
  <c r="AM338" i="13"/>
  <c r="AM83" i="13"/>
  <c r="AM147" i="13"/>
  <c r="AM211" i="13"/>
  <c r="AM275" i="13"/>
  <c r="AM339" i="13"/>
  <c r="AM84" i="13"/>
  <c r="AM148" i="13"/>
  <c r="AM212" i="13"/>
  <c r="AM276" i="13"/>
  <c r="AM340" i="13"/>
  <c r="AM93" i="13"/>
  <c r="AM157" i="13"/>
  <c r="AM221" i="13"/>
  <c r="AM285" i="13"/>
  <c r="AM349" i="13"/>
  <c r="AM62" i="13"/>
  <c r="AM126" i="13"/>
  <c r="AM190" i="13"/>
  <c r="AM254" i="13"/>
  <c r="AM318" i="13"/>
  <c r="AM71" i="13"/>
  <c r="AM135" i="13"/>
  <c r="AM199" i="13"/>
  <c r="AM263" i="13"/>
  <c r="AM327" i="13"/>
  <c r="AM80" i="13"/>
  <c r="AM144" i="13"/>
  <c r="AM208" i="13"/>
  <c r="AM272" i="13"/>
  <c r="AM336" i="13"/>
  <c r="AM89" i="13"/>
  <c r="AM153" i="13"/>
  <c r="AM217" i="13"/>
  <c r="AM281" i="13"/>
  <c r="AM345" i="13"/>
  <c r="AM90" i="13"/>
  <c r="AM154" i="13"/>
  <c r="AM218" i="13"/>
  <c r="AM282" i="13"/>
  <c r="AM346" i="13"/>
  <c r="AM91" i="13"/>
  <c r="AM155" i="13"/>
  <c r="AM219" i="13"/>
  <c r="AM283" i="13"/>
  <c r="AM347" i="13"/>
  <c r="AM92" i="13"/>
  <c r="AM156" i="13"/>
  <c r="AM220" i="13"/>
  <c r="AM284" i="13"/>
  <c r="AM348" i="13"/>
  <c r="AM101" i="13"/>
  <c r="AM165" i="13"/>
  <c r="AM229" i="13"/>
  <c r="AM293" i="13"/>
  <c r="AM70" i="13"/>
  <c r="AM134" i="13"/>
  <c r="AM198" i="13"/>
  <c r="AM262" i="13"/>
  <c r="AM326" i="13"/>
  <c r="AM79" i="13"/>
  <c r="AM143" i="13"/>
  <c r="AM207" i="13"/>
  <c r="AM271" i="13"/>
  <c r="AM335" i="13"/>
  <c r="AM88" i="13"/>
  <c r="AM152" i="13"/>
  <c r="AM216" i="13"/>
  <c r="AM280" i="13"/>
  <c r="AM344" i="13"/>
  <c r="AM97" i="13"/>
  <c r="AM161" i="13"/>
  <c r="AM225" i="13"/>
  <c r="AM289" i="13"/>
  <c r="AM353" i="13"/>
  <c r="AM98" i="13"/>
  <c r="AM162" i="13"/>
  <c r="AM226" i="13"/>
  <c r="AM290" i="13"/>
  <c r="AM354" i="13"/>
  <c r="AM99" i="13"/>
  <c r="AM163" i="13"/>
  <c r="AM227" i="13"/>
  <c r="AM291" i="13"/>
  <c r="AM41" i="13"/>
  <c r="AM100" i="13"/>
  <c r="AM164" i="13"/>
  <c r="AM228" i="13"/>
  <c r="AM292" i="13"/>
  <c r="AM45" i="13"/>
  <c r="AM109" i="13"/>
  <c r="AM173" i="13"/>
  <c r="AM237" i="13"/>
  <c r="AM301" i="13"/>
  <c r="AM78" i="13"/>
  <c r="AM142" i="13"/>
  <c r="AM206" i="13"/>
  <c r="AM270" i="13"/>
  <c r="AM334" i="13"/>
  <c r="AM87" i="13"/>
  <c r="AM151" i="13"/>
  <c r="AM215" i="13"/>
  <c r="AM279" i="13"/>
  <c r="AM343" i="13"/>
  <c r="AM96" i="13"/>
  <c r="AM160" i="13"/>
  <c r="AM224" i="13"/>
  <c r="AM288" i="13"/>
  <c r="AM352" i="13"/>
  <c r="AM105" i="13"/>
  <c r="AM169" i="13"/>
  <c r="AM233" i="13"/>
  <c r="AM297" i="13"/>
  <c r="AM42" i="13"/>
  <c r="AM106" i="13"/>
  <c r="AM170" i="13"/>
  <c r="AM234" i="13"/>
  <c r="AM298" i="13"/>
  <c r="AM43" i="13"/>
  <c r="AM107" i="13"/>
  <c r="AM171" i="13"/>
  <c r="AM235" i="13"/>
  <c r="AM299" i="13"/>
  <c r="AM44" i="13"/>
  <c r="AM108" i="13"/>
  <c r="AM172" i="13"/>
  <c r="AM236" i="13"/>
  <c r="AM300" i="13"/>
  <c r="AM53" i="13"/>
  <c r="AM117" i="13"/>
  <c r="AM181" i="13"/>
  <c r="AM245" i="13"/>
  <c r="AM309" i="13"/>
  <c r="AM9" i="13"/>
  <c r="AM86" i="13"/>
  <c r="AM150" i="13"/>
  <c r="AM214" i="13"/>
  <c r="AM278" i="13"/>
  <c r="AM342" i="13"/>
  <c r="AM95" i="13"/>
  <c r="AM159" i="13"/>
  <c r="AM223" i="13"/>
  <c r="AM287" i="13"/>
  <c r="AM351" i="13"/>
  <c r="AM104" i="13"/>
  <c r="AM168" i="13"/>
  <c r="AM232" i="13"/>
  <c r="AM296" i="13"/>
  <c r="AM49" i="13"/>
  <c r="AM113" i="13"/>
  <c r="AM177" i="13"/>
  <c r="AM241" i="13"/>
  <c r="AM305" i="13"/>
  <c r="AM50" i="13"/>
  <c r="AM114" i="13"/>
  <c r="AM178" i="13"/>
  <c r="AM242" i="13"/>
  <c r="AM306" i="13"/>
  <c r="AM51" i="13"/>
  <c r="AM115" i="13"/>
  <c r="AM179" i="13"/>
  <c r="AM243" i="13"/>
  <c r="AM307" i="13"/>
  <c r="AM52" i="13"/>
  <c r="AM116" i="13"/>
  <c r="AM180" i="13"/>
  <c r="AM244" i="13"/>
  <c r="AM308" i="13"/>
  <c r="AM61" i="13"/>
  <c r="AM125" i="13"/>
  <c r="AM189" i="13"/>
  <c r="AM253" i="13"/>
  <c r="AM317" i="13"/>
  <c r="AM8" i="13"/>
  <c r="AM94" i="13"/>
  <c r="AM158" i="13"/>
  <c r="AM222" i="13"/>
  <c r="AM286" i="13"/>
  <c r="AM350" i="13"/>
  <c r="AM103" i="13"/>
  <c r="AM167" i="13"/>
  <c r="AM231" i="13"/>
  <c r="AM295" i="13"/>
  <c r="AM48" i="13"/>
  <c r="AM112" i="13"/>
  <c r="AM176" i="13"/>
  <c r="AM240" i="13"/>
  <c r="AM304" i="13"/>
  <c r="AM57" i="13"/>
  <c r="AM121" i="13"/>
  <c r="AM185" i="13"/>
  <c r="AM249" i="13"/>
  <c r="AM313" i="13"/>
  <c r="AM58" i="13"/>
  <c r="AM122" i="13"/>
  <c r="AM186" i="13"/>
  <c r="AM250" i="13"/>
  <c r="AM314" i="13"/>
  <c r="AM59" i="13"/>
  <c r="AM123" i="13"/>
  <c r="AM187" i="13"/>
  <c r="AM251" i="13"/>
  <c r="AM315" i="13"/>
  <c r="AM60" i="13"/>
  <c r="AM124" i="13"/>
  <c r="AM188" i="13"/>
  <c r="AM252" i="13"/>
  <c r="AM316" i="13"/>
  <c r="AM69" i="13"/>
  <c r="AM133" i="13"/>
  <c r="AM197" i="13"/>
  <c r="AM261" i="13"/>
  <c r="AM325" i="13"/>
  <c r="AM102" i="13"/>
  <c r="AM166" i="13"/>
  <c r="AM230" i="13"/>
  <c r="AM294" i="13"/>
  <c r="AM47" i="13"/>
  <c r="AM111" i="13"/>
  <c r="AM175" i="13"/>
  <c r="AM239" i="13"/>
  <c r="AM303" i="13"/>
  <c r="AM56" i="13"/>
  <c r="AM120" i="13"/>
  <c r="AM184" i="13"/>
  <c r="AM248" i="13"/>
  <c r="AM312" i="13"/>
  <c r="AM65" i="13"/>
  <c r="AM129" i="13"/>
  <c r="AM193" i="13"/>
  <c r="AM257" i="13"/>
  <c r="AM321" i="13"/>
  <c r="AM66" i="13"/>
  <c r="AM130" i="13"/>
  <c r="AM194" i="13"/>
  <c r="AM258" i="13"/>
  <c r="AM322" i="13"/>
  <c r="AM67" i="13"/>
  <c r="AM131" i="13"/>
  <c r="AM195" i="13"/>
  <c r="AM259" i="13"/>
  <c r="AM323" i="13"/>
  <c r="AM68" i="13"/>
  <c r="AM132" i="13"/>
  <c r="AM196" i="13"/>
  <c r="AM260" i="13"/>
  <c r="AM324" i="13"/>
  <c r="AM77" i="13"/>
  <c r="AM141" i="13"/>
  <c r="AM205" i="13"/>
  <c r="AM269" i="13"/>
  <c r="AM333" i="13"/>
  <c r="AM7" i="13"/>
  <c r="AM46" i="13"/>
  <c r="AM110" i="13"/>
  <c r="AM174" i="13"/>
  <c r="AM238" i="13"/>
  <c r="AM302" i="13"/>
  <c r="AM55" i="13"/>
  <c r="AM119" i="13"/>
  <c r="AM183" i="13"/>
  <c r="AM247" i="13"/>
  <c r="AM311" i="13"/>
  <c r="AM64" i="13"/>
  <c r="AM128" i="13"/>
  <c r="AM192" i="13"/>
  <c r="AM256" i="13"/>
  <c r="AM320" i="13"/>
  <c r="AM73" i="13"/>
  <c r="AM137" i="13"/>
  <c r="AM201" i="13"/>
  <c r="AM265" i="13"/>
  <c r="AM329" i="13"/>
  <c r="AM74" i="13"/>
  <c r="AM138" i="13"/>
  <c r="AM202" i="13"/>
  <c r="AM266" i="13"/>
  <c r="AM330" i="13"/>
  <c r="AM75" i="13"/>
  <c r="AM139" i="13"/>
  <c r="AM203" i="13"/>
  <c r="AM267" i="13"/>
  <c r="AM331" i="13"/>
  <c r="AM76" i="13"/>
  <c r="AM140" i="13"/>
  <c r="AM204" i="13"/>
  <c r="AM268" i="13"/>
  <c r="AM332" i="13"/>
  <c r="AM85" i="13"/>
  <c r="AM149" i="13"/>
  <c r="AM213" i="13"/>
  <c r="AM277" i="13"/>
  <c r="AM341" i="13"/>
  <c r="AM6" i="13"/>
  <c r="C39" i="13"/>
  <c r="C26" i="13"/>
  <c r="C24" i="13"/>
  <c r="C35" i="13"/>
  <c r="C14" i="13"/>
  <c r="C33" i="13"/>
  <c r="C22" i="13"/>
  <c r="C28" i="13"/>
  <c r="C30" i="13"/>
  <c r="C32" i="13"/>
  <c r="C12" i="13"/>
  <c r="C36" i="13"/>
  <c r="C40" i="13"/>
  <c r="C34" i="13"/>
  <c r="C11" i="13"/>
  <c r="C23" i="13"/>
  <c r="C38" i="13"/>
  <c r="C21" i="13"/>
  <c r="C13" i="13"/>
  <c r="C15" i="13"/>
  <c r="C8" i="13"/>
  <c r="C9" i="13"/>
  <c r="C17" i="13"/>
  <c r="C19" i="13"/>
  <c r="C29" i="13"/>
  <c r="C31" i="13"/>
  <c r="C18" i="13"/>
  <c r="C10" i="13"/>
  <c r="C27" i="13"/>
  <c r="C37" i="13"/>
  <c r="C25" i="13"/>
  <c r="C16" i="13"/>
  <c r="C20" i="13"/>
  <c r="AU37" i="13"/>
  <c r="AU39" i="13"/>
  <c r="AU12" i="13"/>
  <c r="AU34" i="13"/>
  <c r="AU14" i="13"/>
  <c r="AU16" i="13"/>
  <c r="AU19" i="13"/>
  <c r="AU36" i="13"/>
  <c r="AU22" i="13"/>
  <c r="AU24" i="13"/>
  <c r="AU27" i="13"/>
  <c r="AU30" i="13"/>
  <c r="AU32" i="13"/>
  <c r="AU35" i="13"/>
  <c r="AU38" i="13"/>
  <c r="AU40" i="13"/>
  <c r="AU18" i="13"/>
  <c r="AU13" i="13"/>
  <c r="AU15" i="13"/>
  <c r="AU17" i="13"/>
  <c r="AU20" i="13"/>
  <c r="AU21" i="13"/>
  <c r="AU23" i="13"/>
  <c r="AU25" i="13"/>
  <c r="AU26" i="13"/>
  <c r="AU29" i="13"/>
  <c r="AU31" i="13"/>
  <c r="AU33" i="13"/>
  <c r="AU28" i="13"/>
  <c r="AY6" i="13"/>
  <c r="AY43" i="13"/>
  <c r="AY107" i="13"/>
  <c r="AY171" i="13"/>
  <c r="AY235" i="13"/>
  <c r="AY299" i="13"/>
  <c r="AY44" i="13"/>
  <c r="AY108" i="13"/>
  <c r="AY172" i="13"/>
  <c r="AY236" i="13"/>
  <c r="AY300" i="13"/>
  <c r="AY53" i="13"/>
  <c r="AY117" i="13"/>
  <c r="AY181" i="13"/>
  <c r="AY245" i="13"/>
  <c r="AY309" i="13"/>
  <c r="AY62" i="13"/>
  <c r="AY126" i="13"/>
  <c r="AY190" i="13"/>
  <c r="AY254" i="13"/>
  <c r="AY318" i="13"/>
  <c r="AY72" i="13"/>
  <c r="AY136" i="13"/>
  <c r="AY200" i="13"/>
  <c r="AY264" i="13"/>
  <c r="AY328" i="13"/>
  <c r="AY81" i="13"/>
  <c r="AY145" i="13"/>
  <c r="AY209" i="13"/>
  <c r="AY273" i="13"/>
  <c r="AY337" i="13"/>
  <c r="AY82" i="13"/>
  <c r="AY146" i="13"/>
  <c r="AY210" i="13"/>
  <c r="AY274" i="13"/>
  <c r="AY338" i="13"/>
  <c r="AY111" i="13"/>
  <c r="AY311" i="13"/>
  <c r="AY199" i="13"/>
  <c r="AY87" i="13"/>
  <c r="AY287" i="13"/>
  <c r="AI92" i="13"/>
  <c r="AI64" i="13"/>
  <c r="AI128" i="13"/>
  <c r="AI114" i="13"/>
  <c r="AI182" i="13"/>
  <c r="AI246" i="13"/>
  <c r="AI310" i="13"/>
  <c r="AI73" i="13"/>
  <c r="AI151" i="13"/>
  <c r="AI215" i="13"/>
  <c r="AI279" i="13"/>
  <c r="AI343" i="13"/>
  <c r="AI117" i="13"/>
  <c r="AI184" i="13"/>
  <c r="AI248" i="13"/>
  <c r="AI312" i="13"/>
  <c r="AI75" i="13"/>
  <c r="AI153" i="13"/>
  <c r="AI217" i="13"/>
  <c r="AI281" i="13"/>
  <c r="AI345" i="13"/>
  <c r="AI109" i="13"/>
  <c r="AI178" i="13"/>
  <c r="AI242" i="13"/>
  <c r="AI306" i="13"/>
  <c r="AI57" i="13"/>
  <c r="AI139" i="13"/>
  <c r="AI203" i="13"/>
  <c r="AI267" i="13"/>
  <c r="AI331" i="13"/>
  <c r="AI90" i="13"/>
  <c r="AI164" i="13"/>
  <c r="AI228" i="13"/>
  <c r="AI292" i="13"/>
  <c r="AI49" i="13"/>
  <c r="AI133" i="13"/>
  <c r="AI197" i="13"/>
  <c r="AI261" i="13"/>
  <c r="AI325" i="13"/>
  <c r="AY7" i="13"/>
  <c r="AY51" i="13"/>
  <c r="AY115" i="13"/>
  <c r="AY179" i="13"/>
  <c r="AY243" i="13"/>
  <c r="AY307" i="13"/>
  <c r="AY52" i="13"/>
  <c r="AY116" i="13"/>
  <c r="AY180" i="13"/>
  <c r="AY244" i="13"/>
  <c r="AY308" i="13"/>
  <c r="AY61" i="13"/>
  <c r="AY125" i="13"/>
  <c r="AY189" i="13"/>
  <c r="AY253" i="13"/>
  <c r="AY317" i="13"/>
  <c r="AY70" i="13"/>
  <c r="AY134" i="13"/>
  <c r="AY198" i="13"/>
  <c r="AY262" i="13"/>
  <c r="AY326" i="13"/>
  <c r="AY80" i="13"/>
  <c r="AY144" i="13"/>
  <c r="AY208" i="13"/>
  <c r="AY272" i="13"/>
  <c r="AY336" i="13"/>
  <c r="AY89" i="13"/>
  <c r="AY153" i="13"/>
  <c r="AY217" i="13"/>
  <c r="AY281" i="13"/>
  <c r="AY345" i="13"/>
  <c r="AY90" i="13"/>
  <c r="AY154" i="13"/>
  <c r="AY218" i="13"/>
  <c r="AY282" i="13"/>
  <c r="AY346" i="13"/>
  <c r="AY175" i="13"/>
  <c r="AY63" i="13"/>
  <c r="AY263" i="13"/>
  <c r="AY151" i="13"/>
  <c r="AY351" i="13"/>
  <c r="AI100" i="13"/>
  <c r="AI72" i="13"/>
  <c r="AI43" i="13"/>
  <c r="AI125" i="13"/>
  <c r="AI190" i="13"/>
  <c r="AI254" i="13"/>
  <c r="AI318" i="13"/>
  <c r="AI83" i="13"/>
  <c r="AI159" i="13"/>
  <c r="AI223" i="13"/>
  <c r="AI287" i="13"/>
  <c r="AI351" i="13"/>
  <c r="AI127" i="13"/>
  <c r="AI192" i="13"/>
  <c r="AI256" i="13"/>
  <c r="AI320" i="13"/>
  <c r="AI86" i="13"/>
  <c r="AI161" i="13"/>
  <c r="AI225" i="13"/>
  <c r="AI289" i="13"/>
  <c r="AI353" i="13"/>
  <c r="AI119" i="13"/>
  <c r="AI186" i="13"/>
  <c r="AI250" i="13"/>
  <c r="AI314" i="13"/>
  <c r="AI67" i="13"/>
  <c r="AI147" i="13"/>
  <c r="AI211" i="13"/>
  <c r="AI275" i="13"/>
  <c r="AI339" i="13"/>
  <c r="AI101" i="13"/>
  <c r="AI172" i="13"/>
  <c r="AI236" i="13"/>
  <c r="AI300" i="13"/>
  <c r="AI59" i="13"/>
  <c r="AI141" i="13"/>
  <c r="AI205" i="13"/>
  <c r="AI269" i="13"/>
  <c r="AI333" i="13"/>
  <c r="AY10" i="13"/>
  <c r="AY59" i="13"/>
  <c r="AY123" i="13"/>
  <c r="AY187" i="13"/>
  <c r="AY251" i="13"/>
  <c r="AY315" i="13"/>
  <c r="AY60" i="13"/>
  <c r="AY124" i="13"/>
  <c r="AY188" i="13"/>
  <c r="AY252" i="13"/>
  <c r="AY316" i="13"/>
  <c r="AY69" i="13"/>
  <c r="AY133" i="13"/>
  <c r="AY197" i="13"/>
  <c r="AY261" i="13"/>
  <c r="AY325" i="13"/>
  <c r="AY78" i="13"/>
  <c r="AY142" i="13"/>
  <c r="AY206" i="13"/>
  <c r="AY270" i="13"/>
  <c r="AY334" i="13"/>
  <c r="AY88" i="13"/>
  <c r="AY152" i="13"/>
  <c r="AY216" i="13"/>
  <c r="AY280" i="13"/>
  <c r="AY344" i="13"/>
  <c r="AY97" i="13"/>
  <c r="AY161" i="13"/>
  <c r="AY225" i="13"/>
  <c r="AY289" i="13"/>
  <c r="AY353" i="13"/>
  <c r="AY98" i="13"/>
  <c r="AY162" i="13"/>
  <c r="AY226" i="13"/>
  <c r="AY290" i="13"/>
  <c r="AY354" i="13"/>
  <c r="AY239" i="13"/>
  <c r="AY127" i="13"/>
  <c r="AY327" i="13"/>
  <c r="AY215" i="13"/>
  <c r="AI44" i="13"/>
  <c r="AI108" i="13"/>
  <c r="AI80" i="13"/>
  <c r="AI50" i="13"/>
  <c r="AI134" i="13"/>
  <c r="AI198" i="13"/>
  <c r="AI262" i="13"/>
  <c r="AI326" i="13"/>
  <c r="AI94" i="13"/>
  <c r="AI167" i="13"/>
  <c r="AI231" i="13"/>
  <c r="AI295" i="13"/>
  <c r="AI53" i="13"/>
  <c r="AI136" i="13"/>
  <c r="AI200" i="13"/>
  <c r="AI264" i="13"/>
  <c r="AI328" i="13"/>
  <c r="AI97" i="13"/>
  <c r="AI169" i="13"/>
  <c r="AI233" i="13"/>
  <c r="AI297" i="13"/>
  <c r="AI42" i="13"/>
  <c r="AI130" i="13"/>
  <c r="AI194" i="13"/>
  <c r="AI258" i="13"/>
  <c r="AI322" i="13"/>
  <c r="AI78" i="13"/>
  <c r="AI155" i="13"/>
  <c r="AI219" i="13"/>
  <c r="AI283" i="13"/>
  <c r="AI347" i="13"/>
  <c r="AI111" i="13"/>
  <c r="AI180" i="13"/>
  <c r="AI244" i="13"/>
  <c r="AI308" i="13"/>
  <c r="AI70" i="13"/>
  <c r="AI149" i="13"/>
  <c r="AI213" i="13"/>
  <c r="AI277" i="13"/>
  <c r="AI341" i="13"/>
  <c r="AY11" i="13"/>
  <c r="AY67" i="13"/>
  <c r="AY131" i="13"/>
  <c r="AY195" i="13"/>
  <c r="AY259" i="13"/>
  <c r="AY323" i="13"/>
  <c r="AY68" i="13"/>
  <c r="AY132" i="13"/>
  <c r="AY196" i="13"/>
  <c r="AY260" i="13"/>
  <c r="AY324" i="13"/>
  <c r="AY77" i="13"/>
  <c r="AY141" i="13"/>
  <c r="AY205" i="13"/>
  <c r="AY269" i="13"/>
  <c r="AY333" i="13"/>
  <c r="AY86" i="13"/>
  <c r="AY150" i="13"/>
  <c r="AY214" i="13"/>
  <c r="AY278" i="13"/>
  <c r="AY342" i="13"/>
  <c r="AY96" i="13"/>
  <c r="AY160" i="13"/>
  <c r="AY224" i="13"/>
  <c r="AY288" i="13"/>
  <c r="AY352" i="13"/>
  <c r="AY105" i="13"/>
  <c r="AY169" i="13"/>
  <c r="AY233" i="13"/>
  <c r="AY297" i="13"/>
  <c r="AY42" i="13"/>
  <c r="AY106" i="13"/>
  <c r="AY170" i="13"/>
  <c r="AY234" i="13"/>
  <c r="AY298" i="13"/>
  <c r="AY103" i="13"/>
  <c r="AY303" i="13"/>
  <c r="AY191" i="13"/>
  <c r="AY79" i="13"/>
  <c r="AY279" i="13"/>
  <c r="AI52" i="13"/>
  <c r="AI116" i="13"/>
  <c r="AI88" i="13"/>
  <c r="AI61" i="13"/>
  <c r="AI142" i="13"/>
  <c r="AI206" i="13"/>
  <c r="AI270" i="13"/>
  <c r="AI334" i="13"/>
  <c r="AI105" i="13"/>
  <c r="AI175" i="13"/>
  <c r="AI239" i="13"/>
  <c r="AI303" i="13"/>
  <c r="AI63" i="13"/>
  <c r="AI144" i="13"/>
  <c r="AI208" i="13"/>
  <c r="AI272" i="13"/>
  <c r="AI336" i="13"/>
  <c r="AI107" i="13"/>
  <c r="AI177" i="13"/>
  <c r="AI241" i="13"/>
  <c r="AI305" i="13"/>
  <c r="AI55" i="13"/>
  <c r="AI138" i="13"/>
  <c r="AI202" i="13"/>
  <c r="AI266" i="13"/>
  <c r="AI330" i="13"/>
  <c r="AI89" i="13"/>
  <c r="AI163" i="13"/>
  <c r="AI227" i="13"/>
  <c r="AI291" i="13"/>
  <c r="AI41" i="13"/>
  <c r="AI122" i="13"/>
  <c r="AI188" i="13"/>
  <c r="AI252" i="13"/>
  <c r="AI316" i="13"/>
  <c r="AI81" i="13"/>
  <c r="AI157" i="13"/>
  <c r="AI221" i="13"/>
  <c r="AI285" i="13"/>
  <c r="AI349" i="13"/>
  <c r="AI7" i="13"/>
  <c r="AY75" i="13"/>
  <c r="AY139" i="13"/>
  <c r="AY203" i="13"/>
  <c r="AY267" i="13"/>
  <c r="AY331" i="13"/>
  <c r="AY76" i="13"/>
  <c r="AY140" i="13"/>
  <c r="AY204" i="13"/>
  <c r="AY268" i="13"/>
  <c r="AY332" i="13"/>
  <c r="AY85" i="13"/>
  <c r="AY149" i="13"/>
  <c r="AY213" i="13"/>
  <c r="AY277" i="13"/>
  <c r="AY341" i="13"/>
  <c r="AY94" i="13"/>
  <c r="AY158" i="13"/>
  <c r="AY222" i="13"/>
  <c r="AY286" i="13"/>
  <c r="AY350" i="13"/>
  <c r="AY104" i="13"/>
  <c r="AY168" i="13"/>
  <c r="AY232" i="13"/>
  <c r="AY296" i="13"/>
  <c r="AY49" i="13"/>
  <c r="AY113" i="13"/>
  <c r="AY177" i="13"/>
  <c r="AY241" i="13"/>
  <c r="AY305" i="13"/>
  <c r="AY50" i="13"/>
  <c r="AY114" i="13"/>
  <c r="AY178" i="13"/>
  <c r="AY242" i="13"/>
  <c r="AY306" i="13"/>
  <c r="AY167" i="13"/>
  <c r="AY55" i="13"/>
  <c r="AY255" i="13"/>
  <c r="AY143" i="13"/>
  <c r="AY343" i="13"/>
  <c r="AI60" i="13"/>
  <c r="AI124" i="13"/>
  <c r="AI96" i="13"/>
  <c r="AI71" i="13"/>
  <c r="AI150" i="13"/>
  <c r="AI214" i="13"/>
  <c r="AI278" i="13"/>
  <c r="AI342" i="13"/>
  <c r="AI115" i="13"/>
  <c r="AI183" i="13"/>
  <c r="AI247" i="13"/>
  <c r="AI311" i="13"/>
  <c r="AI74" i="13"/>
  <c r="AI152" i="13"/>
  <c r="AI216" i="13"/>
  <c r="AI280" i="13"/>
  <c r="AI344" i="13"/>
  <c r="AI118" i="13"/>
  <c r="AI185" i="13"/>
  <c r="AI249" i="13"/>
  <c r="AI313" i="13"/>
  <c r="AI66" i="13"/>
  <c r="AI146" i="13"/>
  <c r="AI210" i="13"/>
  <c r="AI274" i="13"/>
  <c r="AI338" i="13"/>
  <c r="AI99" i="13"/>
  <c r="AI171" i="13"/>
  <c r="AI235" i="13"/>
  <c r="AI299" i="13"/>
  <c r="AI46" i="13"/>
  <c r="AI132" i="13"/>
  <c r="AI196" i="13"/>
  <c r="AI260" i="13"/>
  <c r="AI324" i="13"/>
  <c r="AI91" i="13"/>
  <c r="AI165" i="13"/>
  <c r="AI229" i="13"/>
  <c r="AI293" i="13"/>
  <c r="AI6" i="13"/>
  <c r="AI8" i="13"/>
  <c r="AY83" i="13"/>
  <c r="AY147" i="13"/>
  <c r="AY211" i="13"/>
  <c r="AY275" i="13"/>
  <c r="AY339" i="13"/>
  <c r="AY84" i="13"/>
  <c r="AY148" i="13"/>
  <c r="AY212" i="13"/>
  <c r="AY276" i="13"/>
  <c r="AY340" i="13"/>
  <c r="AY93" i="13"/>
  <c r="AY157" i="13"/>
  <c r="AY221" i="13"/>
  <c r="AY285" i="13"/>
  <c r="AY349" i="13"/>
  <c r="AY102" i="13"/>
  <c r="AY166" i="13"/>
  <c r="AY230" i="13"/>
  <c r="AY294" i="13"/>
  <c r="AY48" i="13"/>
  <c r="AY112" i="13"/>
  <c r="AY176" i="13"/>
  <c r="AY240" i="13"/>
  <c r="AY304" i="13"/>
  <c r="AY57" i="13"/>
  <c r="AY121" i="13"/>
  <c r="AY185" i="13"/>
  <c r="AY249" i="13"/>
  <c r="AY313" i="13"/>
  <c r="AY58" i="13"/>
  <c r="AY122" i="13"/>
  <c r="AY186" i="13"/>
  <c r="AY250" i="13"/>
  <c r="AY314" i="13"/>
  <c r="AY231" i="13"/>
  <c r="AY119" i="13"/>
  <c r="AY319" i="13"/>
  <c r="AY207" i="13"/>
  <c r="AY95" i="13"/>
  <c r="AI68" i="13"/>
  <c r="AI47" i="13"/>
  <c r="AI104" i="13"/>
  <c r="AI82" i="13"/>
  <c r="AI158" i="13"/>
  <c r="AI222" i="13"/>
  <c r="AI286" i="13"/>
  <c r="AI350" i="13"/>
  <c r="AI126" i="13"/>
  <c r="AI191" i="13"/>
  <c r="AI255" i="13"/>
  <c r="AI319" i="13"/>
  <c r="AI85" i="13"/>
  <c r="AI160" i="13"/>
  <c r="AI224" i="13"/>
  <c r="AI288" i="13"/>
  <c r="AI352" i="13"/>
  <c r="AI129" i="13"/>
  <c r="AI193" i="13"/>
  <c r="AI257" i="13"/>
  <c r="AI321" i="13"/>
  <c r="AI77" i="13"/>
  <c r="AI154" i="13"/>
  <c r="AI218" i="13"/>
  <c r="AI282" i="13"/>
  <c r="AI346" i="13"/>
  <c r="AI110" i="13"/>
  <c r="AI179" i="13"/>
  <c r="AI243" i="13"/>
  <c r="AI307" i="13"/>
  <c r="AI58" i="13"/>
  <c r="AI140" i="13"/>
  <c r="AI204" i="13"/>
  <c r="AI268" i="13"/>
  <c r="AI332" i="13"/>
  <c r="AI102" i="13"/>
  <c r="AI173" i="13"/>
  <c r="AI237" i="13"/>
  <c r="AI301" i="13"/>
  <c r="AY8" i="13"/>
  <c r="AI9" i="13"/>
  <c r="AY91" i="13"/>
  <c r="AY155" i="13"/>
  <c r="AY219" i="13"/>
  <c r="AY283" i="13"/>
  <c r="AY347" i="13"/>
  <c r="AY92" i="13"/>
  <c r="AY156" i="13"/>
  <c r="AY220" i="13"/>
  <c r="AY284" i="13"/>
  <c r="AY348" i="13"/>
  <c r="AY101" i="13"/>
  <c r="AY165" i="13"/>
  <c r="AY229" i="13"/>
  <c r="AY293" i="13"/>
  <c r="AY46" i="13"/>
  <c r="AY110" i="13"/>
  <c r="AY174" i="13"/>
  <c r="AY238" i="13"/>
  <c r="AY302" i="13"/>
  <c r="AY56" i="13"/>
  <c r="AY120" i="13"/>
  <c r="AY184" i="13"/>
  <c r="AY248" i="13"/>
  <c r="AY312" i="13"/>
  <c r="AY65" i="13"/>
  <c r="AY129" i="13"/>
  <c r="AY193" i="13"/>
  <c r="AY257" i="13"/>
  <c r="AY321" i="13"/>
  <c r="AY66" i="13"/>
  <c r="AY130" i="13"/>
  <c r="AY194" i="13"/>
  <c r="AY258" i="13"/>
  <c r="AY322" i="13"/>
  <c r="AY295" i="13"/>
  <c r="AY183" i="13"/>
  <c r="AY71" i="13"/>
  <c r="AY271" i="13"/>
  <c r="AY159" i="13"/>
  <c r="AI76" i="13"/>
  <c r="AI48" i="13"/>
  <c r="AI112" i="13"/>
  <c r="AI93" i="13"/>
  <c r="AI166" i="13"/>
  <c r="AI230" i="13"/>
  <c r="AI294" i="13"/>
  <c r="AI51" i="13"/>
  <c r="AI135" i="13"/>
  <c r="AI199" i="13"/>
  <c r="AI263" i="13"/>
  <c r="AI327" i="13"/>
  <c r="AI95" i="13"/>
  <c r="AI168" i="13"/>
  <c r="AI232" i="13"/>
  <c r="AI296" i="13"/>
  <c r="AI54" i="13"/>
  <c r="AI137" i="13"/>
  <c r="AI201" i="13"/>
  <c r="AI265" i="13"/>
  <c r="AI329" i="13"/>
  <c r="AI87" i="13"/>
  <c r="AI162" i="13"/>
  <c r="AI226" i="13"/>
  <c r="AI290" i="13"/>
  <c r="AI354" i="13"/>
  <c r="AI121" i="13"/>
  <c r="AI187" i="13"/>
  <c r="AI251" i="13"/>
  <c r="AI315" i="13"/>
  <c r="AI69" i="13"/>
  <c r="AI148" i="13"/>
  <c r="AI212" i="13"/>
  <c r="AI276" i="13"/>
  <c r="AI340" i="13"/>
  <c r="AI113" i="13"/>
  <c r="AI181" i="13"/>
  <c r="AI245" i="13"/>
  <c r="AI309" i="13"/>
  <c r="AY9" i="13"/>
  <c r="AI10" i="13"/>
  <c r="AY99" i="13"/>
  <c r="AY163" i="13"/>
  <c r="AY227" i="13"/>
  <c r="AY291" i="13"/>
  <c r="AY41" i="13"/>
  <c r="AY100" i="13"/>
  <c r="AY164" i="13"/>
  <c r="AY228" i="13"/>
  <c r="AY292" i="13"/>
  <c r="AY45" i="13"/>
  <c r="AY109" i="13"/>
  <c r="AY173" i="13"/>
  <c r="AY237" i="13"/>
  <c r="AY301" i="13"/>
  <c r="AY54" i="13"/>
  <c r="AY118" i="13"/>
  <c r="AY182" i="13"/>
  <c r="AY246" i="13"/>
  <c r="AY310" i="13"/>
  <c r="AY64" i="13"/>
  <c r="AY128" i="13"/>
  <c r="AY192" i="13"/>
  <c r="AY256" i="13"/>
  <c r="AY320" i="13"/>
  <c r="AY73" i="13"/>
  <c r="AY137" i="13"/>
  <c r="AY201" i="13"/>
  <c r="AY265" i="13"/>
  <c r="AY329" i="13"/>
  <c r="AY74" i="13"/>
  <c r="AY138" i="13"/>
  <c r="AY202" i="13"/>
  <c r="AY266" i="13"/>
  <c r="AY330" i="13"/>
  <c r="AY47" i="13"/>
  <c r="AY247" i="13"/>
  <c r="AY135" i="13"/>
  <c r="AY335" i="13"/>
  <c r="AY223" i="13"/>
  <c r="AI84" i="13"/>
  <c r="AI56" i="13"/>
  <c r="AI120" i="13"/>
  <c r="AI103" i="13"/>
  <c r="AI174" i="13"/>
  <c r="AI238" i="13"/>
  <c r="AI302" i="13"/>
  <c r="AI62" i="13"/>
  <c r="AI143" i="13"/>
  <c r="AI207" i="13"/>
  <c r="AI271" i="13"/>
  <c r="AI335" i="13"/>
  <c r="AI106" i="13"/>
  <c r="AI176" i="13"/>
  <c r="AI240" i="13"/>
  <c r="AI304" i="13"/>
  <c r="AI65" i="13"/>
  <c r="AI145" i="13"/>
  <c r="AI209" i="13"/>
  <c r="AI273" i="13"/>
  <c r="AI337" i="13"/>
  <c r="AI98" i="13"/>
  <c r="AI170" i="13"/>
  <c r="AI234" i="13"/>
  <c r="AI298" i="13"/>
  <c r="AI45" i="13"/>
  <c r="AI131" i="13"/>
  <c r="AI195" i="13"/>
  <c r="AI259" i="13"/>
  <c r="AI323" i="13"/>
  <c r="AI79" i="13"/>
  <c r="AI156" i="13"/>
  <c r="AI220" i="13"/>
  <c r="AI284" i="13"/>
  <c r="AI348" i="13"/>
  <c r="AI123" i="13"/>
  <c r="AI189" i="13"/>
  <c r="AI253" i="13"/>
  <c r="AI317" i="13"/>
  <c r="S23" i="13"/>
  <c r="S31" i="13"/>
  <c r="S37" i="13"/>
  <c r="S27" i="13"/>
  <c r="S29" i="13"/>
  <c r="S16" i="13"/>
  <c r="S35" i="13"/>
  <c r="S12" i="13"/>
  <c r="S14" i="13"/>
  <c r="S17" i="13"/>
  <c r="S24" i="13"/>
  <c r="S22" i="13"/>
  <c r="S25" i="13"/>
  <c r="S33" i="13"/>
  <c r="S36" i="13"/>
  <c r="S20" i="13"/>
  <c r="S32" i="13"/>
  <c r="S28" i="13"/>
  <c r="S40" i="13"/>
  <c r="S38" i="13"/>
  <c r="S30" i="13"/>
  <c r="S11" i="13"/>
  <c r="S13" i="13"/>
  <c r="S15" i="13"/>
  <c r="S18" i="13"/>
  <c r="S19" i="13"/>
  <c r="S21" i="13"/>
  <c r="S26" i="13"/>
  <c r="S34" i="13"/>
  <c r="S39" i="13"/>
  <c r="AS267" i="13"/>
  <c r="AT267" i="13" s="1"/>
  <c r="AS149" i="13"/>
  <c r="AT149" i="13" s="1"/>
  <c r="AS350" i="13"/>
  <c r="AT350" i="13" s="1"/>
  <c r="AS241" i="13"/>
  <c r="AT241" i="13" s="1"/>
  <c r="AS354" i="13"/>
  <c r="AT354" i="13" s="1"/>
  <c r="AA54" i="13"/>
  <c r="AA118" i="13"/>
  <c r="AA182" i="13"/>
  <c r="AA246" i="13"/>
  <c r="AA310" i="13"/>
  <c r="AA63" i="13"/>
  <c r="AA127" i="13"/>
  <c r="AA191" i="13"/>
  <c r="AA255" i="13"/>
  <c r="AA319" i="13"/>
  <c r="AA72" i="13"/>
  <c r="AA136" i="13"/>
  <c r="AA200" i="13"/>
  <c r="AA264" i="13"/>
  <c r="AA328" i="13"/>
  <c r="AA81" i="13"/>
  <c r="AA145" i="13"/>
  <c r="AA209" i="13"/>
  <c r="AA273" i="13"/>
  <c r="AA337" i="13"/>
  <c r="AA90" i="13"/>
  <c r="AA154" i="13"/>
  <c r="AA218" i="13"/>
  <c r="AA282" i="13"/>
  <c r="AA346" i="13"/>
  <c r="AA99" i="13"/>
  <c r="AA163" i="13"/>
  <c r="AA227" i="13"/>
  <c r="AA291" i="13"/>
  <c r="AA41" i="13"/>
  <c r="AA100" i="13"/>
  <c r="AA164" i="13"/>
  <c r="AA228" i="13"/>
  <c r="AA292" i="13"/>
  <c r="AA44" i="13"/>
  <c r="AA109" i="13"/>
  <c r="AA173" i="13"/>
  <c r="AA237" i="13"/>
  <c r="AA301" i="13"/>
  <c r="AA7" i="13"/>
  <c r="AA62" i="13"/>
  <c r="AA126" i="13"/>
  <c r="AA190" i="13"/>
  <c r="AA254" i="13"/>
  <c r="AA318" i="13"/>
  <c r="AA71" i="13"/>
  <c r="AA135" i="13"/>
  <c r="AA199" i="13"/>
  <c r="AA263" i="13"/>
  <c r="AA327" i="13"/>
  <c r="AA80" i="13"/>
  <c r="AA144" i="13"/>
  <c r="AA208" i="13"/>
  <c r="AA272" i="13"/>
  <c r="AA336" i="13"/>
  <c r="AA89" i="13"/>
  <c r="AA153" i="13"/>
  <c r="AA217" i="13"/>
  <c r="AA281" i="13"/>
  <c r="AA345" i="13"/>
  <c r="AA98" i="13"/>
  <c r="AA162" i="13"/>
  <c r="AA226" i="13"/>
  <c r="AA290" i="13"/>
  <c r="AA354" i="13"/>
  <c r="AA107" i="13"/>
  <c r="AA171" i="13"/>
  <c r="AA235" i="13"/>
  <c r="AA299" i="13"/>
  <c r="AA42" i="13"/>
  <c r="AA108" i="13"/>
  <c r="AA172" i="13"/>
  <c r="AA236" i="13"/>
  <c r="AA300" i="13"/>
  <c r="AA53" i="13"/>
  <c r="AA117" i="13"/>
  <c r="AA181" i="13"/>
  <c r="AA245" i="13"/>
  <c r="AA309" i="13"/>
  <c r="AA8" i="13"/>
  <c r="AA70" i="13"/>
  <c r="AA134" i="13"/>
  <c r="AA198" i="13"/>
  <c r="AA262" i="13"/>
  <c r="AA326" i="13"/>
  <c r="AA79" i="13"/>
  <c r="AA143" i="13"/>
  <c r="AA207" i="13"/>
  <c r="AA271" i="13"/>
  <c r="AA335" i="13"/>
  <c r="AA88" i="13"/>
  <c r="AA152" i="13"/>
  <c r="AA216" i="13"/>
  <c r="AA280" i="13"/>
  <c r="AA344" i="13"/>
  <c r="AA97" i="13"/>
  <c r="AA161" i="13"/>
  <c r="AA225" i="13"/>
  <c r="AA289" i="13"/>
  <c r="AA353" i="13"/>
  <c r="AA106" i="13"/>
  <c r="AA170" i="13"/>
  <c r="AA234" i="13"/>
  <c r="AA298" i="13"/>
  <c r="AA51" i="13"/>
  <c r="AA115" i="13"/>
  <c r="AA179" i="13"/>
  <c r="AA243" i="13"/>
  <c r="AA307" i="13"/>
  <c r="AA52" i="13"/>
  <c r="AA116" i="13"/>
  <c r="AA180" i="13"/>
  <c r="AA244" i="13"/>
  <c r="AA308" i="13"/>
  <c r="AA61" i="13"/>
  <c r="AA125" i="13"/>
  <c r="AA189" i="13"/>
  <c r="AA253" i="13"/>
  <c r="AA317" i="13"/>
  <c r="AA9" i="13"/>
  <c r="AA78" i="13"/>
  <c r="AA142" i="13"/>
  <c r="AA206" i="13"/>
  <c r="AA270" i="13"/>
  <c r="AA334" i="13"/>
  <c r="AA87" i="13"/>
  <c r="AA151" i="13"/>
  <c r="AA215" i="13"/>
  <c r="AA279" i="13"/>
  <c r="AA343" i="13"/>
  <c r="AA96" i="13"/>
  <c r="AA160" i="13"/>
  <c r="AA224" i="13"/>
  <c r="AA288" i="13"/>
  <c r="AA352" i="13"/>
  <c r="AA105" i="13"/>
  <c r="AA169" i="13"/>
  <c r="AA233" i="13"/>
  <c r="AA297" i="13"/>
  <c r="AA50" i="13"/>
  <c r="AA114" i="13"/>
  <c r="AA178" i="13"/>
  <c r="AA242" i="13"/>
  <c r="AA306" i="13"/>
  <c r="AA59" i="13"/>
  <c r="AA123" i="13"/>
  <c r="AA187" i="13"/>
  <c r="AA251" i="13"/>
  <c r="AA315" i="13"/>
  <c r="AA60" i="13"/>
  <c r="AA124" i="13"/>
  <c r="AA188" i="13"/>
  <c r="AA252" i="13"/>
  <c r="AA316" i="13"/>
  <c r="AA69" i="13"/>
  <c r="AA133" i="13"/>
  <c r="AA197" i="13"/>
  <c r="AA261" i="13"/>
  <c r="AA325" i="13"/>
  <c r="AA10" i="13"/>
  <c r="AA86" i="13"/>
  <c r="AA150" i="13"/>
  <c r="AA214" i="13"/>
  <c r="AA278" i="13"/>
  <c r="AA342" i="13"/>
  <c r="AA95" i="13"/>
  <c r="AA159" i="13"/>
  <c r="AA223" i="13"/>
  <c r="AA287" i="13"/>
  <c r="AA351" i="13"/>
  <c r="AA104" i="13"/>
  <c r="AA168" i="13"/>
  <c r="AA232" i="13"/>
  <c r="AA296" i="13"/>
  <c r="AA49" i="13"/>
  <c r="AA113" i="13"/>
  <c r="AA177" i="13"/>
  <c r="AA241" i="13"/>
  <c r="AA305" i="13"/>
  <c r="AA58" i="13"/>
  <c r="AA122" i="13"/>
  <c r="AA186" i="13"/>
  <c r="AA250" i="13"/>
  <c r="AA314" i="13"/>
  <c r="AA67" i="13"/>
  <c r="AA131" i="13"/>
  <c r="AA195" i="13"/>
  <c r="AA259" i="13"/>
  <c r="AA323" i="13"/>
  <c r="AA68" i="13"/>
  <c r="AA132" i="13"/>
  <c r="AA196" i="13"/>
  <c r="AA260" i="13"/>
  <c r="AA324" i="13"/>
  <c r="AA77" i="13"/>
  <c r="AA141" i="13"/>
  <c r="AA205" i="13"/>
  <c r="AA269" i="13"/>
  <c r="AA333" i="13"/>
  <c r="AA43" i="13"/>
  <c r="AA94" i="13"/>
  <c r="AA158" i="13"/>
  <c r="AA222" i="13"/>
  <c r="AA286" i="13"/>
  <c r="AA350" i="13"/>
  <c r="AA103" i="13"/>
  <c r="AA167" i="13"/>
  <c r="AA231" i="13"/>
  <c r="AA295" i="13"/>
  <c r="AA48" i="13"/>
  <c r="AA112" i="13"/>
  <c r="AA176" i="13"/>
  <c r="AA240" i="13"/>
  <c r="AA304" i="13"/>
  <c r="AA57" i="13"/>
  <c r="AA121" i="13"/>
  <c r="AA185" i="13"/>
  <c r="AA249" i="13"/>
  <c r="AA313" i="13"/>
  <c r="AA66" i="13"/>
  <c r="AA130" i="13"/>
  <c r="AA194" i="13"/>
  <c r="AA258" i="13"/>
  <c r="AA322" i="13"/>
  <c r="AA75" i="13"/>
  <c r="AA139" i="13"/>
  <c r="AA203" i="13"/>
  <c r="AA267" i="13"/>
  <c r="AA331" i="13"/>
  <c r="AA76" i="13"/>
  <c r="AA140" i="13"/>
  <c r="AA204" i="13"/>
  <c r="AA268" i="13"/>
  <c r="AA332" i="13"/>
  <c r="AA85" i="13"/>
  <c r="AA149" i="13"/>
  <c r="AA213" i="13"/>
  <c r="AA277" i="13"/>
  <c r="AA341" i="13"/>
  <c r="AA47" i="13"/>
  <c r="AA102" i="13"/>
  <c r="AA166" i="13"/>
  <c r="AA230" i="13"/>
  <c r="AA294" i="13"/>
  <c r="AA46" i="13"/>
  <c r="AA111" i="13"/>
  <c r="AA175" i="13"/>
  <c r="AA239" i="13"/>
  <c r="AA303" i="13"/>
  <c r="AA56" i="13"/>
  <c r="AA120" i="13"/>
  <c r="AA184" i="13"/>
  <c r="AA248" i="13"/>
  <c r="AA312" i="13"/>
  <c r="AA65" i="13"/>
  <c r="AA129" i="13"/>
  <c r="AA193" i="13"/>
  <c r="AA257" i="13"/>
  <c r="AA321" i="13"/>
  <c r="AA74" i="13"/>
  <c r="AA138" i="13"/>
  <c r="AA202" i="13"/>
  <c r="AA266" i="13"/>
  <c r="AA330" i="13"/>
  <c r="AA83" i="13"/>
  <c r="AA147" i="13"/>
  <c r="AA211" i="13"/>
  <c r="AA275" i="13"/>
  <c r="AA339" i="13"/>
  <c r="AA84" i="13"/>
  <c r="AA148" i="13"/>
  <c r="AA212" i="13"/>
  <c r="AA276" i="13"/>
  <c r="AA340" i="13"/>
  <c r="AA93" i="13"/>
  <c r="AA157" i="13"/>
  <c r="AA221" i="13"/>
  <c r="AA285" i="13"/>
  <c r="AA349" i="13"/>
  <c r="AA45" i="13"/>
  <c r="AA110" i="13"/>
  <c r="AA174" i="13"/>
  <c r="AA238" i="13"/>
  <c r="AA302" i="13"/>
  <c r="AA55" i="13"/>
  <c r="AA119" i="13"/>
  <c r="AA183" i="13"/>
  <c r="AA247" i="13"/>
  <c r="AA311" i="13"/>
  <c r="AA64" i="13"/>
  <c r="AA128" i="13"/>
  <c r="AA192" i="13"/>
  <c r="AA256" i="13"/>
  <c r="AA320" i="13"/>
  <c r="AA73" i="13"/>
  <c r="AA137" i="13"/>
  <c r="AA201" i="13"/>
  <c r="AA265" i="13"/>
  <c r="AA329" i="13"/>
  <c r="AA82" i="13"/>
  <c r="AA146" i="13"/>
  <c r="AA210" i="13"/>
  <c r="AA274" i="13"/>
  <c r="AA338" i="13"/>
  <c r="AA91" i="13"/>
  <c r="AA155" i="13"/>
  <c r="AA219" i="13"/>
  <c r="AA283" i="13"/>
  <c r="AA347" i="13"/>
  <c r="AA92" i="13"/>
  <c r="AA156" i="13"/>
  <c r="AA220" i="13"/>
  <c r="AA284" i="13"/>
  <c r="AA348" i="13"/>
  <c r="AA101" i="13"/>
  <c r="AA165" i="13"/>
  <c r="AA229" i="13"/>
  <c r="AA293" i="13"/>
  <c r="AA6" i="13"/>
  <c r="K6" i="13"/>
  <c r="K9" i="13"/>
  <c r="K10" i="13"/>
  <c r="K7" i="13"/>
  <c r="K8" i="13"/>
  <c r="O19" i="13"/>
  <c r="O27" i="13"/>
  <c r="O35" i="13"/>
  <c r="O12" i="13"/>
  <c r="O40" i="13"/>
  <c r="O21" i="13"/>
  <c r="O23" i="13"/>
  <c r="O24" i="13"/>
  <c r="O29" i="13"/>
  <c r="O31" i="13"/>
  <c r="O26" i="13"/>
  <c r="O37" i="13"/>
  <c r="O39" i="13"/>
  <c r="O32" i="13"/>
  <c r="O14" i="13"/>
  <c r="O17" i="13"/>
  <c r="O34" i="13"/>
  <c r="O20" i="13"/>
  <c r="O22" i="13"/>
  <c r="O25" i="13"/>
  <c r="O11" i="13"/>
  <c r="O28" i="13"/>
  <c r="O30" i="13"/>
  <c r="O33" i="13"/>
  <c r="O36" i="13"/>
  <c r="O38" i="13"/>
  <c r="O16" i="13"/>
  <c r="O13" i="13"/>
  <c r="O15" i="13"/>
  <c r="O18" i="13"/>
  <c r="AS172" i="13"/>
  <c r="AT172" i="13" s="1"/>
  <c r="AS62" i="13"/>
  <c r="AT62" i="13" s="1"/>
  <c r="AS263" i="13"/>
  <c r="AT263" i="13" s="1"/>
  <c r="AS152" i="13"/>
  <c r="AT152" i="13" s="1"/>
  <c r="AS304" i="13"/>
  <c r="AT304" i="13" s="1"/>
  <c r="S63" i="13"/>
  <c r="S55" i="13"/>
  <c r="S89" i="13"/>
  <c r="S203" i="13"/>
  <c r="S335" i="13"/>
  <c r="S315" i="13"/>
  <c r="S342" i="13"/>
  <c r="S153" i="13"/>
  <c r="S92" i="13"/>
  <c r="S183" i="13"/>
  <c r="S217" i="13"/>
  <c r="S156" i="13"/>
  <c r="S328" i="13"/>
  <c r="S198" i="13"/>
  <c r="S348" i="13"/>
  <c r="S72" i="13"/>
  <c r="S329" i="13"/>
  <c r="S257" i="13"/>
  <c r="S247" i="13"/>
  <c r="S98" i="13"/>
  <c r="S220" i="13"/>
  <c r="S259" i="13"/>
  <c r="S309" i="13"/>
  <c r="S43" i="13"/>
  <c r="S93" i="13"/>
  <c r="S349" i="13"/>
  <c r="S42" i="13"/>
  <c r="S162" i="13"/>
  <c r="S316" i="13"/>
  <c r="S136" i="13"/>
  <c r="S226" i="13"/>
  <c r="S157" i="13"/>
  <c r="S246" i="13"/>
  <c r="S142" i="13"/>
  <c r="S251" i="13"/>
  <c r="S119" i="13"/>
  <c r="S262" i="13"/>
  <c r="S200" i="13"/>
  <c r="S75" i="13"/>
  <c r="S221" i="13"/>
  <c r="S322" i="13"/>
  <c r="S276" i="13"/>
  <c r="S264" i="13"/>
  <c r="S139" i="13"/>
  <c r="S267" i="13"/>
  <c r="S233" i="13"/>
  <c r="S302" i="13"/>
  <c r="S307" i="13"/>
  <c r="S327" i="13"/>
  <c r="S195" i="13"/>
  <c r="S81" i="13"/>
  <c r="S47" i="13"/>
  <c r="S293" i="13"/>
  <c r="S312" i="13"/>
  <c r="S140" i="13"/>
  <c r="S201" i="13"/>
  <c r="S167" i="13"/>
  <c r="S159" i="13"/>
  <c r="S202" i="13"/>
  <c r="S308" i="13"/>
  <c r="S354" i="13"/>
  <c r="S150" i="13"/>
  <c r="S107" i="13"/>
  <c r="S232" i="13"/>
  <c r="S291" i="13"/>
  <c r="S190" i="13"/>
  <c r="S346" i="13"/>
  <c r="S86" i="13"/>
  <c r="S99" i="13"/>
  <c r="S224" i="13"/>
  <c r="S274" i="13"/>
  <c r="S281" i="13"/>
  <c r="S172" i="13"/>
  <c r="S50" i="13"/>
  <c r="S199" i="13"/>
  <c r="S344" i="13"/>
  <c r="S249" i="13"/>
  <c r="S277" i="13"/>
  <c r="S147" i="13"/>
  <c r="S272" i="13"/>
  <c r="S235" i="13"/>
  <c r="S182" i="13"/>
  <c r="S254" i="13"/>
  <c r="S131" i="13"/>
  <c r="S256" i="13"/>
  <c r="S70" i="13"/>
  <c r="S222" i="13"/>
  <c r="S76" i="13"/>
  <c r="S137" i="13"/>
  <c r="S103" i="13"/>
  <c r="S54" i="13"/>
  <c r="S74" i="13"/>
  <c r="S284" i="13"/>
  <c r="S290" i="13"/>
  <c r="S189" i="13"/>
  <c r="S258" i="13"/>
  <c r="S168" i="13"/>
  <c r="S298" i="13"/>
  <c r="S340" i="13"/>
  <c r="S282" i="13"/>
  <c r="S181" i="13"/>
  <c r="S250" i="13"/>
  <c r="S160" i="13"/>
  <c r="S241" i="13"/>
  <c r="S278" i="13"/>
  <c r="S108" i="13"/>
  <c r="S169" i="13"/>
  <c r="S135" i="13"/>
  <c r="S126" i="13"/>
  <c r="S330" i="13"/>
  <c r="S229" i="13"/>
  <c r="S83" i="13"/>
  <c r="S208" i="13"/>
  <c r="S292" i="13"/>
  <c r="S314" i="13"/>
  <c r="S213" i="13"/>
  <c r="S67" i="13"/>
  <c r="S192" i="13"/>
  <c r="S299" i="13"/>
  <c r="S319" i="13"/>
  <c r="S187" i="13"/>
  <c r="S73" i="13"/>
  <c r="S166" i="13"/>
  <c r="S110" i="13"/>
  <c r="S129" i="13"/>
  <c r="S334" i="13"/>
  <c r="S46" i="13"/>
  <c r="S125" i="13"/>
  <c r="S194" i="13"/>
  <c r="S104" i="13"/>
  <c r="S305" i="13"/>
  <c r="S326" i="13"/>
  <c r="S353" i="13"/>
  <c r="S117" i="13"/>
  <c r="S186" i="13"/>
  <c r="S96" i="13"/>
  <c r="S325" i="13"/>
  <c r="S351" i="13"/>
  <c r="S219" i="13"/>
  <c r="S105" i="13"/>
  <c r="S71" i="13"/>
  <c r="S332" i="13"/>
  <c r="S260" i="13"/>
  <c r="S165" i="13"/>
  <c r="S234" i="13"/>
  <c r="S144" i="13"/>
  <c r="S45" i="13"/>
  <c r="S230" i="13"/>
  <c r="S149" i="13"/>
  <c r="S218" i="13"/>
  <c r="S128" i="13"/>
  <c r="S324" i="13"/>
  <c r="S118" i="13"/>
  <c r="S243" i="13"/>
  <c r="S123" i="13"/>
  <c r="S248" i="13"/>
  <c r="S133" i="13"/>
  <c r="S158" i="13"/>
  <c r="S65" i="13"/>
  <c r="S266" i="13"/>
  <c r="S297" i="13"/>
  <c r="S61" i="13"/>
  <c r="S130" i="13"/>
  <c r="S279" i="13"/>
  <c r="S311" i="13"/>
  <c r="S253" i="13"/>
  <c r="S289" i="13"/>
  <c r="S53" i="13"/>
  <c r="S122" i="13"/>
  <c r="S271" i="13"/>
  <c r="S331" i="13"/>
  <c r="S287" i="13"/>
  <c r="S155" i="13"/>
  <c r="S280" i="13"/>
  <c r="S304" i="13"/>
  <c r="S310" i="13"/>
  <c r="S337" i="13"/>
  <c r="S101" i="13"/>
  <c r="S170" i="13"/>
  <c r="S80" i="13"/>
  <c r="S294" i="13"/>
  <c r="S321" i="13"/>
  <c r="S85" i="13"/>
  <c r="S154" i="13"/>
  <c r="S64" i="13"/>
  <c r="S62" i="13"/>
  <c r="S306" i="13"/>
  <c r="S205" i="13"/>
  <c r="S59" i="13"/>
  <c r="S184" i="13"/>
  <c r="S68" i="13"/>
  <c r="S214" i="13"/>
  <c r="S112" i="13"/>
  <c r="S341" i="13"/>
  <c r="S102" i="13"/>
  <c r="S188" i="13"/>
  <c r="S66" i="13"/>
  <c r="S215" i="13"/>
  <c r="S197" i="13"/>
  <c r="S333" i="13"/>
  <c r="S352" i="13"/>
  <c r="S180" i="13"/>
  <c r="S58" i="13"/>
  <c r="S207" i="13"/>
  <c r="S261" i="13"/>
  <c r="S237" i="13"/>
  <c r="S91" i="13"/>
  <c r="S216" i="13"/>
  <c r="S138" i="13"/>
  <c r="S206" i="13"/>
  <c r="S269" i="13"/>
  <c r="S228" i="13"/>
  <c r="S106" i="13"/>
  <c r="S255" i="13"/>
  <c r="S78" i="13"/>
  <c r="S245" i="13"/>
  <c r="S212" i="13"/>
  <c r="S90" i="13"/>
  <c r="S239" i="13"/>
  <c r="S350" i="13"/>
  <c r="S174" i="13"/>
  <c r="S141" i="13"/>
  <c r="S210" i="13"/>
  <c r="S120" i="13"/>
  <c r="S51" i="13"/>
  <c r="S69" i="13"/>
  <c r="S48" i="13"/>
  <c r="S275" i="13"/>
  <c r="S296" i="13"/>
  <c r="S124" i="13"/>
  <c r="S185" i="13"/>
  <c r="S151" i="13"/>
  <c r="S196" i="13"/>
  <c r="S265" i="13"/>
  <c r="S288" i="13"/>
  <c r="S116" i="13"/>
  <c r="S177" i="13"/>
  <c r="S143" i="13"/>
  <c r="S338" i="13"/>
  <c r="S173" i="13"/>
  <c r="S242" i="13"/>
  <c r="S152" i="13"/>
  <c r="S300" i="13"/>
  <c r="S317" i="13"/>
  <c r="S336" i="13"/>
  <c r="S164" i="13"/>
  <c r="S225" i="13"/>
  <c r="S191" i="13"/>
  <c r="S301" i="13"/>
  <c r="S320" i="13"/>
  <c r="S148" i="13"/>
  <c r="S209" i="13"/>
  <c r="S175" i="13"/>
  <c r="S286" i="13"/>
  <c r="S313" i="13"/>
  <c r="S77" i="13"/>
  <c r="S146" i="13"/>
  <c r="S56" i="13"/>
  <c r="S193" i="13"/>
  <c r="S132" i="13"/>
  <c r="S223" i="13"/>
  <c r="S347" i="13"/>
  <c r="S94" i="13"/>
  <c r="S60" i="13"/>
  <c r="S121" i="13"/>
  <c r="S87" i="13"/>
  <c r="S179" i="13"/>
  <c r="S339" i="13"/>
  <c r="S41" i="13"/>
  <c r="S52" i="13"/>
  <c r="S113" i="13"/>
  <c r="S79" i="13"/>
  <c r="S270" i="13"/>
  <c r="S109" i="13"/>
  <c r="S178" i="13"/>
  <c r="S88" i="13"/>
  <c r="S318" i="13"/>
  <c r="S238" i="13"/>
  <c r="S268" i="13"/>
  <c r="S100" i="13"/>
  <c r="S161" i="13"/>
  <c r="S127" i="13"/>
  <c r="S134" i="13"/>
  <c r="S244" i="13"/>
  <c r="S84" i="13"/>
  <c r="S145" i="13"/>
  <c r="S111" i="13"/>
  <c r="S44" i="13"/>
  <c r="S227" i="13"/>
  <c r="S204" i="13"/>
  <c r="S82" i="13"/>
  <c r="S231" i="13"/>
  <c r="S176" i="13"/>
  <c r="S115" i="13"/>
  <c r="S95" i="13"/>
  <c r="S283" i="13"/>
  <c r="S303" i="13"/>
  <c r="S171" i="13"/>
  <c r="S57" i="13"/>
  <c r="S285" i="13"/>
  <c r="S240" i="13"/>
  <c r="S273" i="13"/>
  <c r="S295" i="13"/>
  <c r="S163" i="13"/>
  <c r="S49" i="13"/>
  <c r="S345" i="13"/>
  <c r="S236" i="13"/>
  <c r="S114" i="13"/>
  <c r="S263" i="13"/>
  <c r="S252" i="13"/>
  <c r="S323" i="13"/>
  <c r="S343" i="13"/>
  <c r="S211" i="13"/>
  <c r="S97" i="13"/>
  <c r="S6" i="13"/>
  <c r="S7" i="13"/>
  <c r="S9" i="13"/>
  <c r="S10" i="13"/>
  <c r="S8" i="13"/>
  <c r="K21" i="13"/>
  <c r="K39" i="13"/>
  <c r="K12" i="13"/>
  <c r="K37" i="13"/>
  <c r="K15" i="13"/>
  <c r="K22" i="13"/>
  <c r="K27" i="13"/>
  <c r="K23" i="13"/>
  <c r="K32" i="13"/>
  <c r="K35" i="13"/>
  <c r="K17" i="13"/>
  <c r="K14" i="13"/>
  <c r="K40" i="13"/>
  <c r="K13" i="13"/>
  <c r="K25" i="13"/>
  <c r="K30" i="13"/>
  <c r="K24" i="13"/>
  <c r="K11" i="13"/>
  <c r="K18" i="13"/>
  <c r="K38" i="13"/>
  <c r="K33" i="13"/>
  <c r="K28" i="13"/>
  <c r="K19" i="13"/>
  <c r="K16" i="13"/>
  <c r="K26" i="13"/>
  <c r="K29" i="13"/>
  <c r="K20" i="13"/>
  <c r="K31" i="13"/>
  <c r="K34" i="13"/>
  <c r="K36" i="13"/>
  <c r="AS339" i="13"/>
  <c r="AT339" i="13" s="1"/>
  <c r="AS221" i="13"/>
  <c r="AT221" i="13" s="1"/>
  <c r="AS111" i="13"/>
  <c r="AT111" i="13" s="1"/>
  <c r="AS313" i="13"/>
  <c r="AT313" i="13" s="1"/>
  <c r="AS328" i="13"/>
  <c r="AT328" i="13" s="1"/>
  <c r="O68" i="13"/>
  <c r="O132" i="13"/>
  <c r="O196" i="13"/>
  <c r="O260" i="13"/>
  <c r="O324" i="13"/>
  <c r="O77" i="13"/>
  <c r="O141" i="13"/>
  <c r="O205" i="13"/>
  <c r="O269" i="13"/>
  <c r="O333" i="13"/>
  <c r="O86" i="13"/>
  <c r="O150" i="13"/>
  <c r="O214" i="13"/>
  <c r="O278" i="13"/>
  <c r="O342" i="13"/>
  <c r="O95" i="13"/>
  <c r="O159" i="13"/>
  <c r="O223" i="13"/>
  <c r="O287" i="13"/>
  <c r="O351" i="13"/>
  <c r="O104" i="13"/>
  <c r="O168" i="13"/>
  <c r="O232" i="13"/>
  <c r="O296" i="13"/>
  <c r="O42" i="13"/>
  <c r="O106" i="13"/>
  <c r="O170" i="13"/>
  <c r="O234" i="13"/>
  <c r="O298" i="13"/>
  <c r="O43" i="13"/>
  <c r="O107" i="13"/>
  <c r="O171" i="13"/>
  <c r="O235" i="13"/>
  <c r="O299" i="13"/>
  <c r="O89" i="13"/>
  <c r="O289" i="13"/>
  <c r="O113" i="13"/>
  <c r="O249" i="13"/>
  <c r="O201" i="13"/>
  <c r="O76" i="13"/>
  <c r="O140" i="13"/>
  <c r="O204" i="13"/>
  <c r="O268" i="13"/>
  <c r="O332" i="13"/>
  <c r="O85" i="13"/>
  <c r="O149" i="13"/>
  <c r="O213" i="13"/>
  <c r="O277" i="13"/>
  <c r="O341" i="13"/>
  <c r="O94" i="13"/>
  <c r="O158" i="13"/>
  <c r="O222" i="13"/>
  <c r="O286" i="13"/>
  <c r="O350" i="13"/>
  <c r="O103" i="13"/>
  <c r="O167" i="13"/>
  <c r="O231" i="13"/>
  <c r="O295" i="13"/>
  <c r="O48" i="13"/>
  <c r="O112" i="13"/>
  <c r="O176" i="13"/>
  <c r="O240" i="13"/>
  <c r="O304" i="13"/>
  <c r="O50" i="13"/>
  <c r="O114" i="13"/>
  <c r="O178" i="13"/>
  <c r="O242" i="13"/>
  <c r="O306" i="13"/>
  <c r="O51" i="13"/>
  <c r="O115" i="13"/>
  <c r="O179" i="13"/>
  <c r="O243" i="13"/>
  <c r="O307" i="13"/>
  <c r="O153" i="13"/>
  <c r="O337" i="13"/>
  <c r="O177" i="13"/>
  <c r="O313" i="13"/>
  <c r="O257" i="13"/>
  <c r="O84" i="13"/>
  <c r="O148" i="13"/>
  <c r="O212" i="13"/>
  <c r="O276" i="13"/>
  <c r="O340" i="13"/>
  <c r="O93" i="13"/>
  <c r="O157" i="13"/>
  <c r="O221" i="13"/>
  <c r="O285" i="13"/>
  <c r="O349" i="13"/>
  <c r="O102" i="13"/>
  <c r="O166" i="13"/>
  <c r="O230" i="13"/>
  <c r="O294" i="13"/>
  <c r="O47" i="13"/>
  <c r="O111" i="13"/>
  <c r="O175" i="13"/>
  <c r="O239" i="13"/>
  <c r="O303" i="13"/>
  <c r="O56" i="13"/>
  <c r="O120" i="13"/>
  <c r="O184" i="13"/>
  <c r="O248" i="13"/>
  <c r="O312" i="13"/>
  <c r="O58" i="13"/>
  <c r="O122" i="13"/>
  <c r="O186" i="13"/>
  <c r="O250" i="13"/>
  <c r="O314" i="13"/>
  <c r="O59" i="13"/>
  <c r="O123" i="13"/>
  <c r="O187" i="13"/>
  <c r="O251" i="13"/>
  <c r="O315" i="13"/>
  <c r="O217" i="13"/>
  <c r="O105" i="13"/>
  <c r="O241" i="13"/>
  <c r="O347" i="13"/>
  <c r="O265" i="13"/>
  <c r="O92" i="13"/>
  <c r="O156" i="13"/>
  <c r="O220" i="13"/>
  <c r="O284" i="13"/>
  <c r="O348" i="13"/>
  <c r="O101" i="13"/>
  <c r="O165" i="13"/>
  <c r="O229" i="13"/>
  <c r="O293" i="13"/>
  <c r="O46" i="13"/>
  <c r="O110" i="13"/>
  <c r="O174" i="13"/>
  <c r="O238" i="13"/>
  <c r="O302" i="13"/>
  <c r="O55" i="13"/>
  <c r="O119" i="13"/>
  <c r="O183" i="13"/>
  <c r="O247" i="13"/>
  <c r="O311" i="13"/>
  <c r="O64" i="13"/>
  <c r="O128" i="13"/>
  <c r="O192" i="13"/>
  <c r="O256" i="13"/>
  <c r="O320" i="13"/>
  <c r="O66" i="13"/>
  <c r="O130" i="13"/>
  <c r="O194" i="13"/>
  <c r="O258" i="13"/>
  <c r="O322" i="13"/>
  <c r="O67" i="13"/>
  <c r="O131" i="13"/>
  <c r="O195" i="13"/>
  <c r="O259" i="13"/>
  <c r="O81" i="13"/>
  <c r="O281" i="13"/>
  <c r="O169" i="13"/>
  <c r="O305" i="13"/>
  <c r="O129" i="13"/>
  <c r="O65" i="13"/>
  <c r="O100" i="13"/>
  <c r="O164" i="13"/>
  <c r="O228" i="13"/>
  <c r="O292" i="13"/>
  <c r="O45" i="13"/>
  <c r="O109" i="13"/>
  <c r="O173" i="13"/>
  <c r="O237" i="13"/>
  <c r="O301" i="13"/>
  <c r="O54" i="13"/>
  <c r="O118" i="13"/>
  <c r="O182" i="13"/>
  <c r="O246" i="13"/>
  <c r="O310" i="13"/>
  <c r="O63" i="13"/>
  <c r="O127" i="13"/>
  <c r="O191" i="13"/>
  <c r="O255" i="13"/>
  <c r="O319" i="13"/>
  <c r="O72" i="13"/>
  <c r="O136" i="13"/>
  <c r="O200" i="13"/>
  <c r="O264" i="13"/>
  <c r="O328" i="13"/>
  <c r="O74" i="13"/>
  <c r="O138" i="13"/>
  <c r="O202" i="13"/>
  <c r="O266" i="13"/>
  <c r="O330" i="13"/>
  <c r="O75" i="13"/>
  <c r="O139" i="13"/>
  <c r="O203" i="13"/>
  <c r="O267" i="13"/>
  <c r="O145" i="13"/>
  <c r="O331" i="13"/>
  <c r="O233" i="13"/>
  <c r="O345" i="13"/>
  <c r="O353" i="13"/>
  <c r="O321" i="13"/>
  <c r="O44" i="13"/>
  <c r="O108" i="13"/>
  <c r="O172" i="13"/>
  <c r="O236" i="13"/>
  <c r="O300" i="13"/>
  <c r="O53" i="13"/>
  <c r="O117" i="13"/>
  <c r="O181" i="13"/>
  <c r="O245" i="13"/>
  <c r="O309" i="13"/>
  <c r="O62" i="13"/>
  <c r="O126" i="13"/>
  <c r="O190" i="13"/>
  <c r="O254" i="13"/>
  <c r="O318" i="13"/>
  <c r="O71" i="13"/>
  <c r="O135" i="13"/>
  <c r="O199" i="13"/>
  <c r="O263" i="13"/>
  <c r="O327" i="13"/>
  <c r="O80" i="13"/>
  <c r="O144" i="13"/>
  <c r="O208" i="13"/>
  <c r="O272" i="13"/>
  <c r="O336" i="13"/>
  <c r="O82" i="13"/>
  <c r="O146" i="13"/>
  <c r="O210" i="13"/>
  <c r="O274" i="13"/>
  <c r="O338" i="13"/>
  <c r="O83" i="13"/>
  <c r="O147" i="13"/>
  <c r="O211" i="13"/>
  <c r="O275" i="13"/>
  <c r="O209" i="13"/>
  <c r="O97" i="13"/>
  <c r="O297" i="13"/>
  <c r="O57" i="13"/>
  <c r="O137" i="13"/>
  <c r="O73" i="13"/>
  <c r="O52" i="13"/>
  <c r="O116" i="13"/>
  <c r="O180" i="13"/>
  <c r="O244" i="13"/>
  <c r="O308" i="13"/>
  <c r="O61" i="13"/>
  <c r="O125" i="13"/>
  <c r="O189" i="13"/>
  <c r="O253" i="13"/>
  <c r="O317" i="13"/>
  <c r="O70" i="13"/>
  <c r="O134" i="13"/>
  <c r="O198" i="13"/>
  <c r="O262" i="13"/>
  <c r="O326" i="13"/>
  <c r="O79" i="13"/>
  <c r="O143" i="13"/>
  <c r="O207" i="13"/>
  <c r="O271" i="13"/>
  <c r="O335" i="13"/>
  <c r="O88" i="13"/>
  <c r="O152" i="13"/>
  <c r="O216" i="13"/>
  <c r="O280" i="13"/>
  <c r="O344" i="13"/>
  <c r="O90" i="13"/>
  <c r="O154" i="13"/>
  <c r="O218" i="13"/>
  <c r="O282" i="13"/>
  <c r="O346" i="13"/>
  <c r="O91" i="13"/>
  <c r="O155" i="13"/>
  <c r="O219" i="13"/>
  <c r="O283" i="13"/>
  <c r="O273" i="13"/>
  <c r="O161" i="13"/>
  <c r="O339" i="13"/>
  <c r="O121" i="13"/>
  <c r="O41" i="13"/>
  <c r="O323" i="13"/>
  <c r="O60" i="13"/>
  <c r="O124" i="13"/>
  <c r="O188" i="13"/>
  <c r="O252" i="13"/>
  <c r="O316" i="13"/>
  <c r="O69" i="13"/>
  <c r="O133" i="13"/>
  <c r="O197" i="13"/>
  <c r="O261" i="13"/>
  <c r="O325" i="13"/>
  <c r="O78" i="13"/>
  <c r="O142" i="13"/>
  <c r="O206" i="13"/>
  <c r="O270" i="13"/>
  <c r="O334" i="13"/>
  <c r="O87" i="13"/>
  <c r="O151" i="13"/>
  <c r="O215" i="13"/>
  <c r="O279" i="13"/>
  <c r="O343" i="13"/>
  <c r="O96" i="13"/>
  <c r="O160" i="13"/>
  <c r="O224" i="13"/>
  <c r="O288" i="13"/>
  <c r="O352" i="13"/>
  <c r="O98" i="13"/>
  <c r="O162" i="13"/>
  <c r="O226" i="13"/>
  <c r="O290" i="13"/>
  <c r="O354" i="13"/>
  <c r="O99" i="13"/>
  <c r="O163" i="13"/>
  <c r="O227" i="13"/>
  <c r="O291" i="13"/>
  <c r="O329" i="13"/>
  <c r="O225" i="13"/>
  <c r="O49" i="13"/>
  <c r="O185" i="13"/>
  <c r="O193" i="13"/>
  <c r="AE10" i="13"/>
  <c r="AE6" i="13"/>
  <c r="AE8" i="13"/>
  <c r="AE9" i="13"/>
  <c r="AE7" i="13"/>
  <c r="AQ35" i="13"/>
  <c r="AQ37" i="13"/>
  <c r="AQ40" i="13"/>
  <c r="AQ23" i="13"/>
  <c r="AQ12" i="13"/>
  <c r="AQ14" i="13"/>
  <c r="AQ25" i="13"/>
  <c r="AQ18" i="13"/>
  <c r="AQ20" i="13"/>
  <c r="AQ22" i="13"/>
  <c r="AQ31" i="13"/>
  <c r="AQ26" i="13"/>
  <c r="AQ28" i="13"/>
  <c r="AQ30" i="13"/>
  <c r="AQ33" i="13"/>
  <c r="AQ34" i="13"/>
  <c r="AQ36" i="13"/>
  <c r="AQ38" i="13"/>
  <c r="AQ39" i="13"/>
  <c r="AQ11" i="13"/>
  <c r="AQ13" i="13"/>
  <c r="AQ16" i="13"/>
  <c r="AQ10" i="13"/>
  <c r="AQ19" i="13"/>
  <c r="AQ21" i="13"/>
  <c r="AQ24" i="13"/>
  <c r="AQ15" i="13"/>
  <c r="AQ27" i="13"/>
  <c r="AQ29" i="13"/>
  <c r="AQ32" i="13"/>
  <c r="AQ17" i="13"/>
  <c r="W35" i="13"/>
  <c r="W37" i="13"/>
  <c r="W39" i="13"/>
  <c r="W25" i="13"/>
  <c r="G29" i="13"/>
  <c r="G31" i="13"/>
  <c r="G18" i="13"/>
  <c r="W12" i="13"/>
  <c r="W14" i="13"/>
  <c r="W16" i="13"/>
  <c r="G19" i="13"/>
  <c r="G37" i="13"/>
  <c r="G39" i="13"/>
  <c r="G25" i="13"/>
  <c r="W20" i="13"/>
  <c r="W22" i="13"/>
  <c r="W24" i="13"/>
  <c r="G27" i="13"/>
  <c r="G14" i="13"/>
  <c r="G16" i="13"/>
  <c r="G13" i="13"/>
  <c r="W18" i="13"/>
  <c r="W28" i="13"/>
  <c r="W30" i="13"/>
  <c r="W32" i="13"/>
  <c r="G35" i="13"/>
  <c r="G22" i="13"/>
  <c r="G24" i="13"/>
  <c r="G26" i="13"/>
  <c r="W26" i="13"/>
  <c r="W36" i="13"/>
  <c r="W38" i="13"/>
  <c r="W40" i="13"/>
  <c r="G20" i="13"/>
  <c r="G30" i="13"/>
  <c r="G32" i="13"/>
  <c r="G10" i="13"/>
  <c r="W34" i="13"/>
  <c r="W13" i="13"/>
  <c r="W15" i="13"/>
  <c r="W33" i="13"/>
  <c r="G28" i="13"/>
  <c r="G38" i="13"/>
  <c r="G40" i="13"/>
  <c r="G33" i="13"/>
  <c r="W19" i="13"/>
  <c r="W21" i="13"/>
  <c r="W23" i="13"/>
  <c r="W11" i="13"/>
  <c r="G36" i="13"/>
  <c r="G15" i="13"/>
  <c r="G17" i="13"/>
  <c r="G34" i="13"/>
  <c r="W27" i="13"/>
  <c r="W29" i="13"/>
  <c r="W31" i="13"/>
  <c r="W17" i="13"/>
  <c r="G21" i="13"/>
  <c r="G23" i="13"/>
  <c r="G11" i="13"/>
  <c r="G12" i="13"/>
  <c r="K71" i="13"/>
  <c r="K135" i="13"/>
  <c r="K199" i="13"/>
  <c r="K263" i="13"/>
  <c r="K327" i="13"/>
  <c r="K80" i="13"/>
  <c r="K144" i="13"/>
  <c r="K208" i="13"/>
  <c r="K272" i="13"/>
  <c r="K336" i="13"/>
  <c r="K81" i="13"/>
  <c r="K145" i="13"/>
  <c r="K209" i="13"/>
  <c r="K273" i="13"/>
  <c r="K337" i="13"/>
  <c r="K82" i="13"/>
  <c r="K146" i="13"/>
  <c r="K210" i="13"/>
  <c r="K274" i="13"/>
  <c r="K41" i="13"/>
  <c r="K83" i="13"/>
  <c r="K147" i="13"/>
  <c r="K211" i="13"/>
  <c r="K275" i="13"/>
  <c r="K341" i="13"/>
  <c r="K92" i="13"/>
  <c r="K156" i="13"/>
  <c r="K220" i="13"/>
  <c r="K284" i="13"/>
  <c r="K77" i="13"/>
  <c r="K333" i="13"/>
  <c r="K270" i="13"/>
  <c r="K213" i="13"/>
  <c r="K182" i="13"/>
  <c r="K125" i="13"/>
  <c r="K62" i="13"/>
  <c r="K318" i="13"/>
  <c r="K261" i="13"/>
  <c r="K294" i="13"/>
  <c r="K109" i="13"/>
  <c r="K157" i="13"/>
  <c r="K293" i="13"/>
  <c r="K79" i="13"/>
  <c r="K143" i="13"/>
  <c r="K207" i="13"/>
  <c r="K271" i="13"/>
  <c r="K335" i="13"/>
  <c r="K88" i="13"/>
  <c r="K152" i="13"/>
  <c r="K216" i="13"/>
  <c r="K280" i="13"/>
  <c r="K338" i="13"/>
  <c r="K89" i="13"/>
  <c r="K153" i="13"/>
  <c r="K217" i="13"/>
  <c r="K281" i="13"/>
  <c r="K339" i="13"/>
  <c r="K90" i="13"/>
  <c r="K154" i="13"/>
  <c r="K218" i="13"/>
  <c r="K282" i="13"/>
  <c r="K340" i="13"/>
  <c r="K91" i="13"/>
  <c r="K155" i="13"/>
  <c r="K219" i="13"/>
  <c r="K283" i="13"/>
  <c r="K349" i="13"/>
  <c r="K100" i="13"/>
  <c r="K164" i="13"/>
  <c r="K228" i="13"/>
  <c r="K292" i="13"/>
  <c r="K46" i="13"/>
  <c r="K245" i="13"/>
  <c r="K214" i="13"/>
  <c r="K94" i="13"/>
  <c r="K70" i="13"/>
  <c r="K87" i="13"/>
  <c r="K151" i="13"/>
  <c r="K215" i="13"/>
  <c r="K279" i="13"/>
  <c r="K345" i="13"/>
  <c r="K96" i="13"/>
  <c r="K160" i="13"/>
  <c r="K224" i="13"/>
  <c r="K288" i="13"/>
  <c r="K346" i="13"/>
  <c r="K97" i="13"/>
  <c r="K161" i="13"/>
  <c r="K225" i="13"/>
  <c r="K289" i="13"/>
  <c r="K347" i="13"/>
  <c r="K98" i="13"/>
  <c r="K162" i="13"/>
  <c r="K226" i="13"/>
  <c r="K290" i="13"/>
  <c r="K348" i="13"/>
  <c r="K99" i="13"/>
  <c r="K163" i="13"/>
  <c r="K227" i="13"/>
  <c r="K291" i="13"/>
  <c r="K44" i="13"/>
  <c r="K108" i="13"/>
  <c r="K172" i="13"/>
  <c r="K236" i="13"/>
  <c r="K300" i="13"/>
  <c r="K141" i="13"/>
  <c r="K78" i="13"/>
  <c r="K334" i="13"/>
  <c r="K277" i="13"/>
  <c r="K246" i="13"/>
  <c r="K189" i="13"/>
  <c r="K126" i="13"/>
  <c r="K69" i="13"/>
  <c r="K325" i="13"/>
  <c r="K326" i="13"/>
  <c r="K253" i="13"/>
  <c r="K344" i="13"/>
  <c r="K95" i="13"/>
  <c r="K159" i="13"/>
  <c r="K223" i="13"/>
  <c r="K287" i="13"/>
  <c r="K353" i="13"/>
  <c r="K104" i="13"/>
  <c r="K168" i="13"/>
  <c r="K232" i="13"/>
  <c r="K296" i="13"/>
  <c r="K354" i="13"/>
  <c r="K105" i="13"/>
  <c r="K169" i="13"/>
  <c r="K233" i="13"/>
  <c r="K297" i="13"/>
  <c r="K42" i="13"/>
  <c r="K106" i="13"/>
  <c r="K170" i="13"/>
  <c r="K234" i="13"/>
  <c r="K298" i="13"/>
  <c r="K43" i="13"/>
  <c r="K107" i="13"/>
  <c r="K171" i="13"/>
  <c r="K235" i="13"/>
  <c r="K299" i="13"/>
  <c r="K52" i="13"/>
  <c r="K116" i="13"/>
  <c r="K180" i="13"/>
  <c r="K244" i="13"/>
  <c r="K308" i="13"/>
  <c r="K173" i="13"/>
  <c r="K110" i="13"/>
  <c r="K53" i="13"/>
  <c r="K309" i="13"/>
  <c r="K278" i="13"/>
  <c r="K221" i="13"/>
  <c r="K158" i="13"/>
  <c r="K101" i="13"/>
  <c r="K198" i="13"/>
  <c r="K134" i="13"/>
  <c r="K133" i="13"/>
  <c r="K166" i="13"/>
  <c r="K352" i="13"/>
  <c r="K103" i="13"/>
  <c r="K167" i="13"/>
  <c r="K231" i="13"/>
  <c r="K295" i="13"/>
  <c r="K48" i="13"/>
  <c r="K112" i="13"/>
  <c r="K176" i="13"/>
  <c r="K240" i="13"/>
  <c r="K304" i="13"/>
  <c r="K49" i="13"/>
  <c r="K113" i="13"/>
  <c r="K177" i="13"/>
  <c r="K241" i="13"/>
  <c r="K305" i="13"/>
  <c r="K50" i="13"/>
  <c r="K114" i="13"/>
  <c r="K178" i="13"/>
  <c r="K242" i="13"/>
  <c r="K306" i="13"/>
  <c r="K51" i="13"/>
  <c r="K115" i="13"/>
  <c r="K179" i="13"/>
  <c r="K243" i="13"/>
  <c r="K307" i="13"/>
  <c r="K60" i="13"/>
  <c r="K124" i="13"/>
  <c r="K188" i="13"/>
  <c r="K252" i="13"/>
  <c r="K316" i="13"/>
  <c r="K205" i="13"/>
  <c r="K142" i="13"/>
  <c r="K85" i="13"/>
  <c r="K54" i="13"/>
  <c r="K310" i="13"/>
  <c r="K190" i="13"/>
  <c r="K102" i="13"/>
  <c r="K47" i="13"/>
  <c r="K111" i="13"/>
  <c r="K175" i="13"/>
  <c r="K239" i="13"/>
  <c r="K303" i="13"/>
  <c r="K56" i="13"/>
  <c r="K120" i="13"/>
  <c r="K184" i="13"/>
  <c r="K248" i="13"/>
  <c r="K312" i="13"/>
  <c r="K57" i="13"/>
  <c r="K121" i="13"/>
  <c r="K185" i="13"/>
  <c r="K249" i="13"/>
  <c r="K313" i="13"/>
  <c r="K58" i="13"/>
  <c r="K122" i="13"/>
  <c r="K186" i="13"/>
  <c r="K250" i="13"/>
  <c r="K314" i="13"/>
  <c r="K59" i="13"/>
  <c r="K123" i="13"/>
  <c r="K187" i="13"/>
  <c r="K251" i="13"/>
  <c r="K315" i="13"/>
  <c r="K68" i="13"/>
  <c r="K132" i="13"/>
  <c r="K196" i="13"/>
  <c r="K260" i="13"/>
  <c r="K324" i="13"/>
  <c r="K237" i="13"/>
  <c r="K174" i="13"/>
  <c r="K117" i="13"/>
  <c r="K86" i="13"/>
  <c r="K342" i="13"/>
  <c r="K285" i="13"/>
  <c r="K222" i="13"/>
  <c r="K165" i="13"/>
  <c r="K230" i="13"/>
  <c r="K302" i="13"/>
  <c r="K350" i="13"/>
  <c r="K55" i="13"/>
  <c r="K119" i="13"/>
  <c r="K183" i="13"/>
  <c r="K247" i="13"/>
  <c r="K311" i="13"/>
  <c r="K64" i="13"/>
  <c r="K128" i="13"/>
  <c r="K192" i="13"/>
  <c r="K256" i="13"/>
  <c r="K320" i="13"/>
  <c r="K65" i="13"/>
  <c r="K129" i="13"/>
  <c r="K193" i="13"/>
  <c r="K257" i="13"/>
  <c r="K321" i="13"/>
  <c r="K66" i="13"/>
  <c r="K130" i="13"/>
  <c r="K194" i="13"/>
  <c r="K258" i="13"/>
  <c r="K322" i="13"/>
  <c r="K67" i="13"/>
  <c r="K131" i="13"/>
  <c r="K195" i="13"/>
  <c r="K259" i="13"/>
  <c r="K323" i="13"/>
  <c r="K76" i="13"/>
  <c r="K140" i="13"/>
  <c r="K204" i="13"/>
  <c r="K268" i="13"/>
  <c r="K332" i="13"/>
  <c r="K269" i="13"/>
  <c r="K206" i="13"/>
  <c r="K149" i="13"/>
  <c r="K118" i="13"/>
  <c r="K61" i="13"/>
  <c r="K317" i="13"/>
  <c r="K254" i="13"/>
  <c r="K197" i="13"/>
  <c r="K262" i="13"/>
  <c r="K63" i="13"/>
  <c r="K127" i="13"/>
  <c r="K191" i="13"/>
  <c r="K255" i="13"/>
  <c r="K319" i="13"/>
  <c r="K72" i="13"/>
  <c r="K136" i="13"/>
  <c r="K200" i="13"/>
  <c r="K264" i="13"/>
  <c r="K328" i="13"/>
  <c r="K73" i="13"/>
  <c r="K137" i="13"/>
  <c r="K201" i="13"/>
  <c r="K265" i="13"/>
  <c r="K329" i="13"/>
  <c r="K74" i="13"/>
  <c r="K138" i="13"/>
  <c r="K202" i="13"/>
  <c r="K266" i="13"/>
  <c r="K330" i="13"/>
  <c r="K75" i="13"/>
  <c r="K139" i="13"/>
  <c r="K203" i="13"/>
  <c r="K267" i="13"/>
  <c r="K331" i="13"/>
  <c r="K84" i="13"/>
  <c r="K148" i="13"/>
  <c r="K212" i="13"/>
  <c r="K276" i="13"/>
  <c r="K45" i="13"/>
  <c r="K301" i="13"/>
  <c r="K238" i="13"/>
  <c r="K181" i="13"/>
  <c r="K150" i="13"/>
  <c r="K93" i="13"/>
  <c r="K343" i="13"/>
  <c r="K286" i="13"/>
  <c r="K229" i="13"/>
  <c r="K351" i="13"/>
  <c r="O6" i="13"/>
  <c r="O10" i="13"/>
  <c r="O7" i="13"/>
  <c r="O8" i="13"/>
  <c r="O9" i="13"/>
  <c r="AM30" i="13"/>
  <c r="AM32" i="13"/>
  <c r="AM34" i="13"/>
  <c r="AM36" i="13"/>
  <c r="AM38" i="13"/>
  <c r="AM40" i="13"/>
  <c r="AM11" i="13"/>
  <c r="AM13" i="13"/>
  <c r="AM15" i="13"/>
  <c r="AM17" i="13"/>
  <c r="AM19" i="13"/>
  <c r="AM21" i="13"/>
  <c r="AM23" i="13"/>
  <c r="AM25" i="13"/>
  <c r="AM27" i="13"/>
  <c r="AM29" i="13"/>
  <c r="AM31" i="13"/>
  <c r="AM33" i="13"/>
  <c r="AM35" i="13"/>
  <c r="AM37" i="13"/>
  <c r="AM39" i="13"/>
  <c r="AM10" i="13"/>
  <c r="AM12" i="13"/>
  <c r="AM14" i="13"/>
  <c r="AM16" i="13"/>
  <c r="AM18" i="13"/>
  <c r="AM20" i="13"/>
  <c r="AM22" i="13"/>
  <c r="AM24" i="13"/>
  <c r="AM26" i="13"/>
  <c r="AM28" i="13"/>
  <c r="AU68" i="13"/>
  <c r="AU132" i="13"/>
  <c r="AU196" i="13"/>
  <c r="AU260" i="13"/>
  <c r="AU324" i="13"/>
  <c r="AU77" i="13"/>
  <c r="AU141" i="13"/>
  <c r="AU205" i="13"/>
  <c r="AU269" i="13"/>
  <c r="AU333" i="13"/>
  <c r="AU86" i="13"/>
  <c r="AU150" i="13"/>
  <c r="AU214" i="13"/>
  <c r="AU278" i="13"/>
  <c r="AU342" i="13"/>
  <c r="AU95" i="13"/>
  <c r="AU159" i="13"/>
  <c r="AU223" i="13"/>
  <c r="AU287" i="13"/>
  <c r="AU351" i="13"/>
  <c r="AU104" i="13"/>
  <c r="AU168" i="13"/>
  <c r="AU232" i="13"/>
  <c r="AU296" i="13"/>
  <c r="AU49" i="13"/>
  <c r="AU113" i="13"/>
  <c r="AU177" i="13"/>
  <c r="AU241" i="13"/>
  <c r="AU98" i="13"/>
  <c r="AU162" i="13"/>
  <c r="AU226" i="13"/>
  <c r="AU290" i="13"/>
  <c r="AU354" i="13"/>
  <c r="AU91" i="13"/>
  <c r="AU227" i="13"/>
  <c r="AU273" i="13"/>
  <c r="AU307" i="13"/>
  <c r="AU345" i="13"/>
  <c r="AU75" i="13"/>
  <c r="AU76" i="13"/>
  <c r="AU140" i="13"/>
  <c r="AU204" i="13"/>
  <c r="AU268" i="13"/>
  <c r="AU332" i="13"/>
  <c r="AU85" i="13"/>
  <c r="AU149" i="13"/>
  <c r="AU213" i="13"/>
  <c r="AU277" i="13"/>
  <c r="AU341" i="13"/>
  <c r="AU94" i="13"/>
  <c r="AU158" i="13"/>
  <c r="AU222" i="13"/>
  <c r="AU286" i="13"/>
  <c r="AU350" i="13"/>
  <c r="AU103" i="13"/>
  <c r="AU167" i="13"/>
  <c r="AU231" i="13"/>
  <c r="AU295" i="13"/>
  <c r="AU48" i="13"/>
  <c r="AU112" i="13"/>
  <c r="AU176" i="13"/>
  <c r="AU240" i="13"/>
  <c r="AU304" i="13"/>
  <c r="AU57" i="13"/>
  <c r="AU121" i="13"/>
  <c r="AU185" i="13"/>
  <c r="AU42" i="13"/>
  <c r="AU106" i="13"/>
  <c r="AU170" i="13"/>
  <c r="AU234" i="13"/>
  <c r="AU298" i="13"/>
  <c r="AU83" i="13"/>
  <c r="AU155" i="13"/>
  <c r="AU267" i="13"/>
  <c r="AU305" i="13"/>
  <c r="AU339" i="13"/>
  <c r="AU67" i="13"/>
  <c r="AU139" i="13"/>
  <c r="AU6" i="13"/>
  <c r="AU84" i="13"/>
  <c r="AU148" i="13"/>
  <c r="AU212" i="13"/>
  <c r="AU276" i="13"/>
  <c r="AU340" i="13"/>
  <c r="AU93" i="13"/>
  <c r="AU157" i="13"/>
  <c r="AU221" i="13"/>
  <c r="AU285" i="13"/>
  <c r="AU349" i="13"/>
  <c r="AU102" i="13"/>
  <c r="AU166" i="13"/>
  <c r="AU230" i="13"/>
  <c r="AU294" i="13"/>
  <c r="AU47" i="13"/>
  <c r="AU111" i="13"/>
  <c r="AU175" i="13"/>
  <c r="AU239" i="13"/>
  <c r="AU303" i="13"/>
  <c r="AU56" i="13"/>
  <c r="AU120" i="13"/>
  <c r="AU184" i="13"/>
  <c r="AU248" i="13"/>
  <c r="AU312" i="13"/>
  <c r="AU65" i="13"/>
  <c r="AU129" i="13"/>
  <c r="AU193" i="13"/>
  <c r="AU50" i="13"/>
  <c r="AU114" i="13"/>
  <c r="AU178" i="13"/>
  <c r="AU242" i="13"/>
  <c r="AU306" i="13"/>
  <c r="AU147" i="13"/>
  <c r="AU219" i="13"/>
  <c r="AU299" i="13"/>
  <c r="AU337" i="13"/>
  <c r="AU59" i="13"/>
  <c r="AU131" i="13"/>
  <c r="AU203" i="13"/>
  <c r="AU9" i="13"/>
  <c r="AU92" i="13"/>
  <c r="AU156" i="13"/>
  <c r="AU220" i="13"/>
  <c r="AU284" i="13"/>
  <c r="AU348" i="13"/>
  <c r="AU101" i="13"/>
  <c r="AU165" i="13"/>
  <c r="AU229" i="13"/>
  <c r="AU293" i="13"/>
  <c r="AU46" i="13"/>
  <c r="AU110" i="13"/>
  <c r="AU174" i="13"/>
  <c r="AU238" i="13"/>
  <c r="AU302" i="13"/>
  <c r="AU55" i="13"/>
  <c r="AU119" i="13"/>
  <c r="AU183" i="13"/>
  <c r="AU247" i="13"/>
  <c r="AU311" i="13"/>
  <c r="AU64" i="13"/>
  <c r="AU128" i="13"/>
  <c r="AU192" i="13"/>
  <c r="AU256" i="13"/>
  <c r="AU320" i="13"/>
  <c r="AU73" i="13"/>
  <c r="AU137" i="13"/>
  <c r="AU201" i="13"/>
  <c r="AU58" i="13"/>
  <c r="AU122" i="13"/>
  <c r="AU186" i="13"/>
  <c r="AU250" i="13"/>
  <c r="AU314" i="13"/>
  <c r="AU211" i="13"/>
  <c r="AU265" i="13"/>
  <c r="AU331" i="13"/>
  <c r="AU51" i="13"/>
  <c r="AU123" i="13"/>
  <c r="AU195" i="13"/>
  <c r="AU257" i="13"/>
  <c r="AU7" i="13"/>
  <c r="AU100" i="13"/>
  <c r="AU164" i="13"/>
  <c r="AU228" i="13"/>
  <c r="AU292" i="13"/>
  <c r="AU45" i="13"/>
  <c r="AU109" i="13"/>
  <c r="AU173" i="13"/>
  <c r="AU237" i="13"/>
  <c r="AU301" i="13"/>
  <c r="AU54" i="13"/>
  <c r="AU118" i="13"/>
  <c r="AU182" i="13"/>
  <c r="AU246" i="13"/>
  <c r="AU310" i="13"/>
  <c r="AU63" i="13"/>
  <c r="AU127" i="13"/>
  <c r="AU191" i="13"/>
  <c r="AU255" i="13"/>
  <c r="AU319" i="13"/>
  <c r="AU72" i="13"/>
  <c r="AU136" i="13"/>
  <c r="AU200" i="13"/>
  <c r="AU264" i="13"/>
  <c r="AU328" i="13"/>
  <c r="AU81" i="13"/>
  <c r="AU145" i="13"/>
  <c r="AU209" i="13"/>
  <c r="AU66" i="13"/>
  <c r="AU130" i="13"/>
  <c r="AU194" i="13"/>
  <c r="AU258" i="13"/>
  <c r="AU322" i="13"/>
  <c r="AU259" i="13"/>
  <c r="AU297" i="13"/>
  <c r="AU43" i="13"/>
  <c r="AU115" i="13"/>
  <c r="AU187" i="13"/>
  <c r="AU251" i="13"/>
  <c r="AU289" i="13"/>
  <c r="AU11" i="13"/>
  <c r="AU44" i="13"/>
  <c r="AU108" i="13"/>
  <c r="AU172" i="13"/>
  <c r="AU236" i="13"/>
  <c r="AU300" i="13"/>
  <c r="AU53" i="13"/>
  <c r="AU117" i="13"/>
  <c r="AU181" i="13"/>
  <c r="AU245" i="13"/>
  <c r="AU309" i="13"/>
  <c r="AU62" i="13"/>
  <c r="AU126" i="13"/>
  <c r="AU190" i="13"/>
  <c r="AU254" i="13"/>
  <c r="AU318" i="13"/>
  <c r="AU71" i="13"/>
  <c r="AU135" i="13"/>
  <c r="AU199" i="13"/>
  <c r="AU263" i="13"/>
  <c r="AU327" i="13"/>
  <c r="AU80" i="13"/>
  <c r="AU144" i="13"/>
  <c r="AU208" i="13"/>
  <c r="AU272" i="13"/>
  <c r="AU336" i="13"/>
  <c r="AU89" i="13"/>
  <c r="AU153" i="13"/>
  <c r="AU217" i="13"/>
  <c r="AU74" i="13"/>
  <c r="AU138" i="13"/>
  <c r="AU202" i="13"/>
  <c r="AU266" i="13"/>
  <c r="AU330" i="13"/>
  <c r="AU291" i="13"/>
  <c r="AU329" i="13"/>
  <c r="AU107" i="13"/>
  <c r="AU179" i="13"/>
  <c r="AU249" i="13"/>
  <c r="AU283" i="13"/>
  <c r="AU321" i="13"/>
  <c r="AU8" i="13"/>
  <c r="AU52" i="13"/>
  <c r="AU116" i="13"/>
  <c r="AU180" i="13"/>
  <c r="AU244" i="13"/>
  <c r="AU308" i="13"/>
  <c r="AU61" i="13"/>
  <c r="AU125" i="13"/>
  <c r="AU189" i="13"/>
  <c r="AU253" i="13"/>
  <c r="AU317" i="13"/>
  <c r="AU70" i="13"/>
  <c r="AU134" i="13"/>
  <c r="AU198" i="13"/>
  <c r="AU262" i="13"/>
  <c r="AU326" i="13"/>
  <c r="AU79" i="13"/>
  <c r="AU143" i="13"/>
  <c r="AU207" i="13"/>
  <c r="AU271" i="13"/>
  <c r="AU335" i="13"/>
  <c r="AU88" i="13"/>
  <c r="AU152" i="13"/>
  <c r="AU216" i="13"/>
  <c r="AU280" i="13"/>
  <c r="AU344" i="13"/>
  <c r="AU97" i="13"/>
  <c r="AU161" i="13"/>
  <c r="AU225" i="13"/>
  <c r="AU82" i="13"/>
  <c r="AU146" i="13"/>
  <c r="AU210" i="13"/>
  <c r="AU274" i="13"/>
  <c r="AU338" i="13"/>
  <c r="AU323" i="13"/>
  <c r="AU99" i="13"/>
  <c r="AU171" i="13"/>
  <c r="AU243" i="13"/>
  <c r="AU281" i="13"/>
  <c r="AU315" i="13"/>
  <c r="AU353" i="13"/>
  <c r="AU10" i="13"/>
  <c r="AU60" i="13"/>
  <c r="AU124" i="13"/>
  <c r="AU188" i="13"/>
  <c r="AU252" i="13"/>
  <c r="AU316" i="13"/>
  <c r="AU69" i="13"/>
  <c r="AU133" i="13"/>
  <c r="AU197" i="13"/>
  <c r="AU261" i="13"/>
  <c r="AU325" i="13"/>
  <c r="AU78" i="13"/>
  <c r="AU142" i="13"/>
  <c r="AU206" i="13"/>
  <c r="AU270" i="13"/>
  <c r="AU334" i="13"/>
  <c r="AU87" i="13"/>
  <c r="AU151" i="13"/>
  <c r="AU215" i="13"/>
  <c r="AU279" i="13"/>
  <c r="AU343" i="13"/>
  <c r="AU96" i="13"/>
  <c r="AU160" i="13"/>
  <c r="AU224" i="13"/>
  <c r="AU288" i="13"/>
  <c r="AU352" i="13"/>
  <c r="AU105" i="13"/>
  <c r="AU169" i="13"/>
  <c r="AU233" i="13"/>
  <c r="AU90" i="13"/>
  <c r="AU154" i="13"/>
  <c r="AU218" i="13"/>
  <c r="AU282" i="13"/>
  <c r="AU346" i="13"/>
  <c r="AU41" i="13"/>
  <c r="AU163" i="13"/>
  <c r="AU235" i="13"/>
  <c r="AU275" i="13"/>
  <c r="AU313" i="13"/>
  <c r="AU347" i="13"/>
  <c r="AQ6" i="13"/>
  <c r="W10" i="13"/>
  <c r="G7" i="13"/>
  <c r="W6" i="13"/>
  <c r="G6" i="13"/>
  <c r="AQ8" i="13"/>
  <c r="W9" i="13"/>
  <c r="AQ7" i="13"/>
  <c r="AQ9" i="13"/>
  <c r="G9" i="13"/>
  <c r="W7" i="13"/>
  <c r="G8" i="13"/>
  <c r="AA39" i="13"/>
  <c r="AA11" i="13"/>
  <c r="AA20" i="13"/>
  <c r="AA14" i="13"/>
  <c r="AA16" i="13"/>
  <c r="AA18" i="13"/>
  <c r="AA28" i="13"/>
  <c r="AA22" i="13"/>
  <c r="AA24" i="13"/>
  <c r="AA26" i="13"/>
  <c r="AA36" i="13"/>
  <c r="AA30" i="13"/>
  <c r="AA32" i="13"/>
  <c r="AA34" i="13"/>
  <c r="AA13" i="13"/>
  <c r="AA38" i="13"/>
  <c r="AA40" i="13"/>
  <c r="AA19" i="13"/>
  <c r="AA21" i="13"/>
  <c r="AA15" i="13"/>
  <c r="AA17" i="13"/>
  <c r="AA27" i="13"/>
  <c r="AA29" i="13"/>
  <c r="AA23" i="13"/>
  <c r="AA25" i="13"/>
  <c r="AA35" i="13"/>
  <c r="AA37" i="13"/>
  <c r="AA31" i="13"/>
  <c r="AA33" i="13"/>
  <c r="AA12" i="13"/>
  <c r="C6" i="13"/>
  <c r="C7" i="13"/>
  <c r="C87" i="13"/>
  <c r="C151" i="13"/>
  <c r="C215" i="13"/>
  <c r="C65" i="13"/>
  <c r="C129" i="13"/>
  <c r="C193" i="13"/>
  <c r="C58" i="13"/>
  <c r="C122" i="13"/>
  <c r="C186" i="13"/>
  <c r="C250" i="13"/>
  <c r="C99" i="13"/>
  <c r="C52" i="13"/>
  <c r="C116" i="13"/>
  <c r="C180" i="13"/>
  <c r="C69" i="13"/>
  <c r="C133" i="13"/>
  <c r="C72" i="13"/>
  <c r="C243" i="13"/>
  <c r="C310" i="13"/>
  <c r="C227" i="13"/>
  <c r="C142" i="13"/>
  <c r="C263" i="13"/>
  <c r="C327" i="13"/>
  <c r="C323" i="13"/>
  <c r="C221" i="13"/>
  <c r="C296" i="13"/>
  <c r="C176" i="13"/>
  <c r="C192" i="13"/>
  <c r="C281" i="13"/>
  <c r="C345" i="13"/>
  <c r="C211" i="13"/>
  <c r="C290" i="13"/>
  <c r="C354" i="13"/>
  <c r="C347" i="13"/>
  <c r="C228" i="13"/>
  <c r="C300" i="13"/>
  <c r="C102" i="13"/>
  <c r="C252" i="13"/>
  <c r="C317" i="13"/>
  <c r="C95" i="13"/>
  <c r="C159" i="13"/>
  <c r="C223" i="13"/>
  <c r="C73" i="13"/>
  <c r="C137" i="13"/>
  <c r="C201" i="13"/>
  <c r="C66" i="13"/>
  <c r="C130" i="13"/>
  <c r="C194" i="13"/>
  <c r="C43" i="13"/>
  <c r="C107" i="13"/>
  <c r="C60" i="13"/>
  <c r="C124" i="13"/>
  <c r="C188" i="13"/>
  <c r="C77" i="13"/>
  <c r="C141" i="13"/>
  <c r="C104" i="13"/>
  <c r="C253" i="13"/>
  <c r="C318" i="13"/>
  <c r="C259" i="13"/>
  <c r="C166" i="13"/>
  <c r="C271" i="13"/>
  <c r="C335" i="13"/>
  <c r="C48" i="13"/>
  <c r="C235" i="13"/>
  <c r="C304" i="13"/>
  <c r="C291" i="13"/>
  <c r="C208" i="13"/>
  <c r="C289" i="13"/>
  <c r="C353" i="13"/>
  <c r="C224" i="13"/>
  <c r="C298" i="13"/>
  <c r="C197" i="13"/>
  <c r="C64" i="13"/>
  <c r="C240" i="13"/>
  <c r="C308" i="13"/>
  <c r="C134" i="13"/>
  <c r="C261" i="13"/>
  <c r="C325" i="13"/>
  <c r="C103" i="13"/>
  <c r="C167" i="13"/>
  <c r="C231" i="13"/>
  <c r="C81" i="13"/>
  <c r="C145" i="13"/>
  <c r="C209" i="13"/>
  <c r="C74" i="13"/>
  <c r="C138" i="13"/>
  <c r="C202" i="13"/>
  <c r="C51" i="13"/>
  <c r="C115" i="13"/>
  <c r="C68" i="13"/>
  <c r="C132" i="13"/>
  <c r="C196" i="13"/>
  <c r="C85" i="13"/>
  <c r="C149" i="13"/>
  <c r="C136" i="13"/>
  <c r="C262" i="13"/>
  <c r="C326" i="13"/>
  <c r="C283" i="13"/>
  <c r="C187" i="13"/>
  <c r="C279" i="13"/>
  <c r="C343" i="13"/>
  <c r="C80" i="13"/>
  <c r="C245" i="13"/>
  <c r="C312" i="13"/>
  <c r="C41" i="13"/>
  <c r="C222" i="13"/>
  <c r="C297" i="13"/>
  <c r="C56" i="13"/>
  <c r="C237" i="13"/>
  <c r="C306" i="13"/>
  <c r="C249" i="13"/>
  <c r="C96" i="13"/>
  <c r="C251" i="13"/>
  <c r="C316" i="13"/>
  <c r="C160" i="13"/>
  <c r="C269" i="13"/>
  <c r="C333" i="13"/>
  <c r="C47" i="13"/>
  <c r="C111" i="13"/>
  <c r="C175" i="13"/>
  <c r="C239" i="13"/>
  <c r="C89" i="13"/>
  <c r="C153" i="13"/>
  <c r="C217" i="13"/>
  <c r="C82" i="13"/>
  <c r="C146" i="13"/>
  <c r="C210" i="13"/>
  <c r="C59" i="13"/>
  <c r="C123" i="13"/>
  <c r="C76" i="13"/>
  <c r="C140" i="13"/>
  <c r="C204" i="13"/>
  <c r="C93" i="13"/>
  <c r="C157" i="13"/>
  <c r="C163" i="13"/>
  <c r="C270" i="13"/>
  <c r="C334" i="13"/>
  <c r="C307" i="13"/>
  <c r="C205" i="13"/>
  <c r="C287" i="13"/>
  <c r="C351" i="13"/>
  <c r="C112" i="13"/>
  <c r="C256" i="13"/>
  <c r="C320" i="13"/>
  <c r="C54" i="13"/>
  <c r="C236" i="13"/>
  <c r="C305" i="13"/>
  <c r="C88" i="13"/>
  <c r="C248" i="13"/>
  <c r="C314" i="13"/>
  <c r="C267" i="13"/>
  <c r="C128" i="13"/>
  <c r="C260" i="13"/>
  <c r="C324" i="13"/>
  <c r="C182" i="13"/>
  <c r="C277" i="13"/>
  <c r="C341" i="13"/>
  <c r="C55" i="13"/>
  <c r="C119" i="13"/>
  <c r="C183" i="13"/>
  <c r="C247" i="13"/>
  <c r="C97" i="13"/>
  <c r="C161" i="13"/>
  <c r="C225" i="13"/>
  <c r="C90" i="13"/>
  <c r="C154" i="13"/>
  <c r="C218" i="13"/>
  <c r="C67" i="13"/>
  <c r="C131" i="13"/>
  <c r="C84" i="13"/>
  <c r="C148" i="13"/>
  <c r="C212" i="13"/>
  <c r="C101" i="13"/>
  <c r="C165" i="13"/>
  <c r="C184" i="13"/>
  <c r="C278" i="13"/>
  <c r="C342" i="13"/>
  <c r="C331" i="13"/>
  <c r="C220" i="13"/>
  <c r="C295" i="13"/>
  <c r="C94" i="13"/>
  <c r="C144" i="13"/>
  <c r="C264" i="13"/>
  <c r="C328" i="13"/>
  <c r="C86" i="13"/>
  <c r="C246" i="13"/>
  <c r="C313" i="13"/>
  <c r="C120" i="13"/>
  <c r="C258" i="13"/>
  <c r="C322" i="13"/>
  <c r="C299" i="13"/>
  <c r="C158" i="13"/>
  <c r="C268" i="13"/>
  <c r="C332" i="13"/>
  <c r="C200" i="13"/>
  <c r="C285" i="13"/>
  <c r="C349" i="13"/>
  <c r="C63" i="13"/>
  <c r="C127" i="13"/>
  <c r="C191" i="13"/>
  <c r="C255" i="13"/>
  <c r="C105" i="13"/>
  <c r="C169" i="13"/>
  <c r="C233" i="13"/>
  <c r="C98" i="13"/>
  <c r="C162" i="13"/>
  <c r="C226" i="13"/>
  <c r="C75" i="13"/>
  <c r="C139" i="13"/>
  <c r="C92" i="13"/>
  <c r="C156" i="13"/>
  <c r="C45" i="13"/>
  <c r="C109" i="13"/>
  <c r="C173" i="13"/>
  <c r="C203" i="13"/>
  <c r="C286" i="13"/>
  <c r="C350" i="13"/>
  <c r="C46" i="13"/>
  <c r="C232" i="13"/>
  <c r="C303" i="13"/>
  <c r="C126" i="13"/>
  <c r="C168" i="13"/>
  <c r="C272" i="13"/>
  <c r="C336" i="13"/>
  <c r="C118" i="13"/>
  <c r="C257" i="13"/>
  <c r="C321" i="13"/>
  <c r="C152" i="13"/>
  <c r="C266" i="13"/>
  <c r="C330" i="13"/>
  <c r="C315" i="13"/>
  <c r="C179" i="13"/>
  <c r="C276" i="13"/>
  <c r="C340" i="13"/>
  <c r="C216" i="13"/>
  <c r="C293" i="13"/>
  <c r="C71" i="13"/>
  <c r="C135" i="13"/>
  <c r="C199" i="13"/>
  <c r="C49" i="13"/>
  <c r="C113" i="13"/>
  <c r="C177" i="13"/>
  <c r="C42" i="13"/>
  <c r="C106" i="13"/>
  <c r="C170" i="13"/>
  <c r="C234" i="13"/>
  <c r="C83" i="13"/>
  <c r="C147" i="13"/>
  <c r="C100" i="13"/>
  <c r="C164" i="13"/>
  <c r="C53" i="13"/>
  <c r="C117" i="13"/>
  <c r="C181" i="13"/>
  <c r="C219" i="13"/>
  <c r="C294" i="13"/>
  <c r="C62" i="13"/>
  <c r="C78" i="13"/>
  <c r="C244" i="13"/>
  <c r="C311" i="13"/>
  <c r="C213" i="13"/>
  <c r="C190" i="13"/>
  <c r="C280" i="13"/>
  <c r="C344" i="13"/>
  <c r="C150" i="13"/>
  <c r="C265" i="13"/>
  <c r="C329" i="13"/>
  <c r="C174" i="13"/>
  <c r="C274" i="13"/>
  <c r="C338" i="13"/>
  <c r="C339" i="13"/>
  <c r="C198" i="13"/>
  <c r="C284" i="13"/>
  <c r="C348" i="13"/>
  <c r="C229" i="13"/>
  <c r="C301" i="13"/>
  <c r="C79" i="13"/>
  <c r="C143" i="13"/>
  <c r="C207" i="13"/>
  <c r="C57" i="13"/>
  <c r="C121" i="13"/>
  <c r="C185" i="13"/>
  <c r="C50" i="13"/>
  <c r="C114" i="13"/>
  <c r="C178" i="13"/>
  <c r="C242" i="13"/>
  <c r="C91" i="13"/>
  <c r="C44" i="13"/>
  <c r="C108" i="13"/>
  <c r="C172" i="13"/>
  <c r="C61" i="13"/>
  <c r="C125" i="13"/>
  <c r="C189" i="13"/>
  <c r="C230" i="13"/>
  <c r="C302" i="13"/>
  <c r="C155" i="13"/>
  <c r="C110" i="13"/>
  <c r="C254" i="13"/>
  <c r="C319" i="13"/>
  <c r="C275" i="13"/>
  <c r="C206" i="13"/>
  <c r="C288" i="13"/>
  <c r="C352" i="13"/>
  <c r="C171" i="13"/>
  <c r="C273" i="13"/>
  <c r="C337" i="13"/>
  <c r="C195" i="13"/>
  <c r="C282" i="13"/>
  <c r="C346" i="13"/>
  <c r="C238" i="13"/>
  <c r="C214" i="13"/>
  <c r="C292" i="13"/>
  <c r="C70" i="13"/>
  <c r="C241" i="13"/>
  <c r="C309" i="13"/>
  <c r="AE13" i="13"/>
  <c r="AE15" i="13"/>
  <c r="AE17" i="13"/>
  <c r="AE27" i="13"/>
  <c r="AE21" i="13"/>
  <c r="AE23" i="13"/>
  <c r="AE25" i="13"/>
  <c r="AE35" i="13"/>
  <c r="AE29" i="13"/>
  <c r="AE31" i="13"/>
  <c r="AE33" i="13"/>
  <c r="AE12" i="13"/>
  <c r="AE37" i="13"/>
  <c r="AE39" i="13"/>
  <c r="AE11" i="13"/>
  <c r="AE20" i="13"/>
  <c r="AE14" i="13"/>
  <c r="AE16" i="13"/>
  <c r="AE18" i="13"/>
  <c r="AE28" i="13"/>
  <c r="AE22" i="13"/>
  <c r="AE24" i="13"/>
  <c r="AE26" i="13"/>
  <c r="AE36" i="13"/>
  <c r="AE30" i="13"/>
  <c r="AE32" i="13"/>
  <c r="AE34" i="13"/>
  <c r="AE38" i="13"/>
  <c r="AE40" i="13"/>
  <c r="AE19" i="13"/>
  <c r="AY37" i="13"/>
  <c r="AY39" i="13"/>
  <c r="AY19" i="13"/>
  <c r="AI21" i="13"/>
  <c r="AI23" i="13"/>
  <c r="AI25" i="13"/>
  <c r="AI35" i="13"/>
  <c r="AY14" i="13"/>
  <c r="AY17" i="13"/>
  <c r="AY27" i="13"/>
  <c r="AI29" i="13"/>
  <c r="AI31" i="13"/>
  <c r="AI33" i="13"/>
  <c r="AI12" i="13"/>
  <c r="AY20" i="13"/>
  <c r="AY22" i="13"/>
  <c r="AY25" i="13"/>
  <c r="AY35" i="13"/>
  <c r="AI37" i="13"/>
  <c r="AI39" i="13"/>
  <c r="AI18" i="13"/>
  <c r="AI20" i="13"/>
  <c r="AY28" i="13"/>
  <c r="AY30" i="13"/>
  <c r="AY33" i="13"/>
  <c r="AY16" i="13"/>
  <c r="AI14" i="13"/>
  <c r="AI16" i="13"/>
  <c r="AI26" i="13"/>
  <c r="AI28" i="13"/>
  <c r="AY36" i="13"/>
  <c r="AY38" i="13"/>
  <c r="AY12" i="13"/>
  <c r="AY24" i="13"/>
  <c r="AI22" i="13"/>
  <c r="AI24" i="13"/>
  <c r="AI34" i="13"/>
  <c r="AI36" i="13"/>
  <c r="AY13" i="13"/>
  <c r="AY15" i="13"/>
  <c r="AY18" i="13"/>
  <c r="AY32" i="13"/>
  <c r="AI30" i="13"/>
  <c r="AI32" i="13"/>
  <c r="AI40" i="13"/>
  <c r="AY21" i="13"/>
  <c r="AY23" i="13"/>
  <c r="AY26" i="13"/>
  <c r="AY40" i="13"/>
  <c r="AI38" i="13"/>
  <c r="AI11" i="13"/>
  <c r="AI19" i="13"/>
  <c r="AY29" i="13"/>
  <c r="AY31" i="13"/>
  <c r="AY34" i="13"/>
  <c r="AI13" i="13"/>
  <c r="AI15" i="13"/>
  <c r="AI17" i="13"/>
  <c r="AI27" i="13"/>
  <c r="AN5" i="15"/>
  <c r="U18" i="26" s="1"/>
  <c r="AO5" i="15"/>
  <c r="AW5" i="15"/>
  <c r="AX5" i="15"/>
  <c r="Z18" i="26" s="1"/>
  <c r="BA5" i="15"/>
  <c r="BB5" i="15"/>
  <c r="AB18" i="26" s="1"/>
  <c r="Y5" i="15"/>
  <c r="Z5" i="15"/>
  <c r="N18" i="26" s="1"/>
  <c r="AZ5" i="15"/>
  <c r="AA18" i="26" s="1"/>
  <c r="AF5" i="15"/>
  <c r="Q18" i="26" s="1"/>
  <c r="X5" i="15"/>
  <c r="M18" i="26" s="1"/>
  <c r="AK5" i="15"/>
  <c r="AL5" i="15"/>
  <c r="T18" i="26" s="1"/>
  <c r="AG5" i="15"/>
  <c r="AH5" i="15"/>
  <c r="R18" i="26" s="1"/>
  <c r="AJ5" i="15"/>
  <c r="S18" i="26" s="1"/>
  <c r="AB5" i="15"/>
  <c r="O18" i="26" s="1"/>
  <c r="AC5" i="15"/>
  <c r="AD5" i="15"/>
  <c r="P18" i="26" s="1"/>
  <c r="AR5" i="15"/>
  <c r="W18" i="26" s="1"/>
  <c r="T5" i="15"/>
  <c r="K18" i="26" s="1"/>
  <c r="AP5" i="15"/>
  <c r="V18" i="26" s="1"/>
  <c r="AV5" i="15"/>
  <c r="Y18" i="26" s="1"/>
  <c r="AS5" i="15"/>
  <c r="AT5" i="15"/>
  <c r="X18" i="26" s="1"/>
  <c r="U5" i="15"/>
  <c r="V5" i="15"/>
  <c r="L18" i="26" s="1"/>
  <c r="AF266" i="13" l="1"/>
  <c r="AG191" i="13"/>
  <c r="AH191" i="13" s="1"/>
  <c r="AF337" i="13"/>
  <c r="AG118" i="13"/>
  <c r="AH118" i="13" s="1"/>
  <c r="AG110" i="13"/>
  <c r="AH110" i="13" s="1"/>
  <c r="AF186" i="13"/>
  <c r="AF44" i="13"/>
  <c r="AF271" i="13"/>
  <c r="AG58" i="13"/>
  <c r="AH58" i="13" s="1"/>
  <c r="AF45" i="13"/>
  <c r="AG285" i="13"/>
  <c r="AH285" i="13" s="1"/>
  <c r="AF286" i="13"/>
  <c r="AG221" i="13"/>
  <c r="AH221" i="13" s="1"/>
  <c r="AF283" i="13"/>
  <c r="AG344" i="13"/>
  <c r="AH344" i="13" s="1"/>
  <c r="AG130" i="13"/>
  <c r="AH130" i="13" s="1"/>
  <c r="AG86" i="13"/>
  <c r="AH86" i="13" s="1"/>
  <c r="AG220" i="13"/>
  <c r="AH220" i="13" s="1"/>
  <c r="AF327" i="13"/>
  <c r="AG147" i="13"/>
  <c r="AH147" i="13" s="1"/>
  <c r="AG292" i="13"/>
  <c r="AH292" i="13" s="1"/>
  <c r="AG42" i="13"/>
  <c r="AH42" i="13" s="1"/>
  <c r="AG250" i="13"/>
  <c r="AH250" i="13" s="1"/>
  <c r="AG329" i="13"/>
  <c r="AH329" i="13" s="1"/>
  <c r="AG50" i="13"/>
  <c r="AH50" i="13" s="1"/>
  <c r="AG141" i="13"/>
  <c r="AH141" i="13" s="1"/>
  <c r="AG233" i="13"/>
  <c r="AH233" i="13" s="1"/>
  <c r="AF89" i="13"/>
  <c r="AF135" i="13"/>
  <c r="AF270" i="13"/>
  <c r="AF205" i="13"/>
  <c r="AF246" i="13"/>
  <c r="AF341" i="13"/>
  <c r="AF280" i="13"/>
  <c r="AG78" i="13"/>
  <c r="AH78" i="13" s="1"/>
  <c r="AG288" i="13"/>
  <c r="AH288" i="13" s="1"/>
  <c r="AG302" i="13"/>
  <c r="AH302" i="13" s="1"/>
  <c r="AG294" i="13"/>
  <c r="AH294" i="13" s="1"/>
  <c r="AG115" i="13"/>
  <c r="AH115" i="13" s="1"/>
  <c r="AG152" i="13"/>
  <c r="AH152" i="13" s="1"/>
  <c r="AG193" i="13"/>
  <c r="AH193" i="13" s="1"/>
  <c r="AG82" i="13"/>
  <c r="AH82" i="13" s="1"/>
  <c r="AF177" i="13"/>
  <c r="AG69" i="13"/>
  <c r="AH69" i="13" s="1"/>
  <c r="AG339" i="13"/>
  <c r="AH339" i="13" s="1"/>
  <c r="AG123" i="13"/>
  <c r="AH123" i="13" s="1"/>
  <c r="AG331" i="13"/>
  <c r="AH331" i="13" s="1"/>
  <c r="AF343" i="13"/>
  <c r="AF301" i="13"/>
  <c r="AF106" i="13"/>
  <c r="AG342" i="13"/>
  <c r="AH342" i="13" s="1"/>
  <c r="AG66" i="13"/>
  <c r="AH66" i="13" s="1"/>
  <c r="AG156" i="13"/>
  <c r="AH156" i="13" s="1"/>
  <c r="AG222" i="13"/>
  <c r="AH222" i="13" s="1"/>
  <c r="AG312" i="13"/>
  <c r="AH312" i="13" s="1"/>
  <c r="AG91" i="13"/>
  <c r="AH91" i="13" s="1"/>
  <c r="AG149" i="13"/>
  <c r="AH149" i="13" s="1"/>
  <c r="AG258" i="13"/>
  <c r="AH258" i="13" s="1"/>
  <c r="AG254" i="13"/>
  <c r="AH254" i="13" s="1"/>
  <c r="AF352" i="13"/>
  <c r="AG274" i="13"/>
  <c r="AH274" i="13" s="1"/>
  <c r="AG114" i="13"/>
  <c r="AH114" i="13" s="1"/>
  <c r="AG296" i="13"/>
  <c r="AH296" i="13" s="1"/>
  <c r="AG260" i="13"/>
  <c r="AH260" i="13" s="1"/>
  <c r="AG326" i="13"/>
  <c r="AH326" i="13" s="1"/>
  <c r="AG121" i="13"/>
  <c r="AH121" i="13" s="1"/>
  <c r="AG71" i="13"/>
  <c r="AH71" i="13" s="1"/>
  <c r="AG333" i="13"/>
  <c r="AH333" i="13" s="1"/>
  <c r="AG74" i="13"/>
  <c r="AH74" i="13" s="1"/>
  <c r="AG100" i="13"/>
  <c r="AH100" i="13" s="1"/>
  <c r="AG300" i="13"/>
  <c r="AH300" i="13" s="1"/>
  <c r="AG46" i="13"/>
  <c r="AH46" i="13" s="1"/>
  <c r="AG103" i="13"/>
  <c r="AH103" i="13" s="1"/>
  <c r="AG79" i="13"/>
  <c r="AH79" i="13" s="1"/>
  <c r="AG127" i="13"/>
  <c r="AH127" i="13" s="1"/>
  <c r="AG169" i="13"/>
  <c r="AH169" i="13" s="1"/>
  <c r="AG229" i="13"/>
  <c r="AH229" i="13" s="1"/>
  <c r="AG54" i="13"/>
  <c r="AH54" i="13" s="1"/>
  <c r="AG96" i="13"/>
  <c r="AH96" i="13" s="1"/>
  <c r="AG247" i="13"/>
  <c r="AH247" i="13" s="1"/>
  <c r="AG201" i="13"/>
  <c r="AH201" i="13" s="1"/>
  <c r="AG227" i="13"/>
  <c r="AH227" i="13" s="1"/>
  <c r="AG348" i="13"/>
  <c r="AH348" i="13" s="1"/>
  <c r="AG179" i="13"/>
  <c r="AH179" i="13" s="1"/>
  <c r="AG225" i="13"/>
  <c r="AH225" i="13" s="1"/>
  <c r="AG76" i="13"/>
  <c r="AH76" i="13" s="1"/>
  <c r="AG275" i="13"/>
  <c r="AH275" i="13" s="1"/>
  <c r="AG48" i="13"/>
  <c r="AH48" i="13" s="1"/>
  <c r="AF212" i="13"/>
  <c r="AF113" i="13"/>
  <c r="AF298" i="13"/>
  <c r="AG226" i="13"/>
  <c r="AH226" i="13" s="1"/>
  <c r="AF340" i="13"/>
  <c r="AG67" i="13"/>
  <c r="AH67" i="13" s="1"/>
  <c r="AG310" i="13"/>
  <c r="AH310" i="13" s="1"/>
  <c r="AG231" i="13"/>
  <c r="AH231" i="13" s="1"/>
  <c r="AF151" i="13"/>
  <c r="AG243" i="13"/>
  <c r="AH243" i="13" s="1"/>
  <c r="AF287" i="13"/>
  <c r="AG311" i="13"/>
  <c r="AH311" i="13" s="1"/>
  <c r="AG272" i="13"/>
  <c r="AH272" i="13" s="1"/>
  <c r="AG308" i="13"/>
  <c r="AH308" i="13" s="1"/>
  <c r="AG176" i="13"/>
  <c r="AH176" i="13" s="1"/>
  <c r="AG206" i="13"/>
  <c r="AH206" i="13" s="1"/>
  <c r="AG175" i="13"/>
  <c r="AH175" i="13" s="1"/>
  <c r="AG232" i="13"/>
  <c r="AH232" i="13" s="1"/>
  <c r="AG124" i="13"/>
  <c r="AH124" i="13" s="1"/>
  <c r="AG170" i="13"/>
  <c r="AH170" i="13" s="1"/>
  <c r="AG200" i="13"/>
  <c r="AH200" i="13" s="1"/>
  <c r="AG245" i="13"/>
  <c r="AH245" i="13" s="1"/>
  <c r="AF237" i="13"/>
  <c r="AG107" i="13"/>
  <c r="AH107" i="13" s="1"/>
  <c r="AG217" i="13"/>
  <c r="AH217" i="13" s="1"/>
  <c r="AG70" i="13"/>
  <c r="AH70" i="13" s="1"/>
  <c r="AG140" i="13"/>
  <c r="AH140" i="13" s="1"/>
  <c r="AG276" i="13"/>
  <c r="AH276" i="13" s="1"/>
  <c r="AG235" i="13"/>
  <c r="AH235" i="13" s="1"/>
  <c r="AG95" i="13"/>
  <c r="AH95" i="13" s="1"/>
  <c r="AG125" i="13"/>
  <c r="AH125" i="13" s="1"/>
  <c r="AG192" i="13"/>
  <c r="AH192" i="13" s="1"/>
  <c r="AF279" i="13"/>
  <c r="AG353" i="13"/>
  <c r="AH353" i="13" s="1"/>
  <c r="AG323" i="13"/>
  <c r="AH323" i="13" s="1"/>
  <c r="AG81" i="13"/>
  <c r="AH81" i="13" s="1"/>
  <c r="AG111" i="13"/>
  <c r="AH111" i="13" s="1"/>
  <c r="AG307" i="13"/>
  <c r="AH307" i="13" s="1"/>
  <c r="AG136" i="13"/>
  <c r="AH136" i="13" s="1"/>
  <c r="AG316" i="13"/>
  <c r="AH316" i="13" s="1"/>
  <c r="AG282" i="13"/>
  <c r="AH282" i="13" s="1"/>
  <c r="AF249" i="13"/>
  <c r="AG150" i="13"/>
  <c r="AH150" i="13" s="1"/>
  <c r="AF338" i="13"/>
  <c r="AF335" i="13"/>
  <c r="AF77" i="13"/>
  <c r="AF199" i="13"/>
  <c r="AF299" i="13"/>
  <c r="AG332" i="13"/>
  <c r="AH332" i="13" s="1"/>
  <c r="AG184" i="13"/>
  <c r="AH184" i="13" s="1"/>
  <c r="AF304" i="13"/>
  <c r="AG161" i="13"/>
  <c r="AH161" i="13" s="1"/>
  <c r="AG216" i="13"/>
  <c r="AH216" i="13" s="1"/>
  <c r="AG148" i="13"/>
  <c r="AH148" i="13" s="1"/>
  <c r="AF132" i="13"/>
  <c r="AF128" i="13"/>
  <c r="AF347" i="13"/>
  <c r="AG155" i="13"/>
  <c r="AH155" i="13" s="1"/>
  <c r="AF122" i="13"/>
  <c r="AG187" i="13"/>
  <c r="AH187" i="13" s="1"/>
  <c r="AF293" i="13"/>
  <c r="AF209" i="13"/>
  <c r="AG109" i="13"/>
  <c r="AH109" i="13" s="1"/>
  <c r="AG223" i="13"/>
  <c r="AH223" i="13" s="1"/>
  <c r="AG84" i="13"/>
  <c r="AH84" i="13" s="1"/>
  <c r="AG97" i="13"/>
  <c r="AH97" i="13" s="1"/>
  <c r="AG55" i="13"/>
  <c r="AH55" i="13" s="1"/>
  <c r="AF202" i="13"/>
  <c r="AF157" i="13"/>
  <c r="AG190" i="13"/>
  <c r="AH190" i="13" s="1"/>
  <c r="AG166" i="13"/>
  <c r="AH166" i="13" s="1"/>
  <c r="AG306" i="13"/>
  <c r="AH306" i="13" s="1"/>
  <c r="AF263" i="13"/>
  <c r="AF228" i="13"/>
  <c r="AF305" i="13"/>
  <c r="AF281" i="13"/>
  <c r="AG214" i="13"/>
  <c r="AH214" i="13" s="1"/>
  <c r="AG289" i="13"/>
  <c r="AH289" i="13" s="1"/>
  <c r="AG174" i="13"/>
  <c r="AH174" i="13" s="1"/>
  <c r="AG211" i="13"/>
  <c r="AH211" i="13" s="1"/>
  <c r="AG261" i="13"/>
  <c r="AH261" i="13" s="1"/>
  <c r="AG230" i="13"/>
  <c r="AH230" i="13" s="1"/>
  <c r="AG251" i="13"/>
  <c r="AH251" i="13" s="1"/>
  <c r="AG56" i="13"/>
  <c r="AH56" i="13" s="1"/>
  <c r="AG133" i="13"/>
  <c r="AH133" i="13" s="1"/>
  <c r="AG144" i="13"/>
  <c r="AH144" i="13" s="1"/>
  <c r="AG178" i="13"/>
  <c r="AH178" i="13" s="1"/>
  <c r="AG180" i="13"/>
  <c r="AH180" i="13" s="1"/>
  <c r="AG137" i="13"/>
  <c r="AH137" i="13" s="1"/>
  <c r="AG75" i="13"/>
  <c r="AH75" i="13" s="1"/>
  <c r="AG119" i="13"/>
  <c r="AH119" i="13" s="1"/>
  <c r="AF204" i="13"/>
  <c r="AG160" i="13"/>
  <c r="AH160" i="13" s="1"/>
  <c r="AG349" i="13"/>
  <c r="AH349" i="13" s="1"/>
  <c r="AG314" i="13"/>
  <c r="AH314" i="13" s="1"/>
  <c r="AG336" i="13"/>
  <c r="AH336" i="13" s="1"/>
  <c r="AG269" i="13"/>
  <c r="AH269" i="13" s="1"/>
  <c r="AF315" i="13"/>
  <c r="AG80" i="13"/>
  <c r="AH80" i="13" s="1"/>
  <c r="AF88" i="13"/>
  <c r="AF139" i="13"/>
  <c r="AG324" i="13"/>
  <c r="AH324" i="13" s="1"/>
  <c r="AG94" i="13"/>
  <c r="AH94" i="13" s="1"/>
  <c r="AG153" i="13"/>
  <c r="AH153" i="13" s="1"/>
  <c r="AG322" i="13"/>
  <c r="AH322" i="13" s="1"/>
  <c r="AG208" i="13"/>
  <c r="AH208" i="13" s="1"/>
  <c r="AG162" i="13"/>
  <c r="AH162" i="13" s="1"/>
  <c r="AG195" i="13"/>
  <c r="AH195" i="13" s="1"/>
  <c r="AG267" i="13"/>
  <c r="AH267" i="13" s="1"/>
  <c r="AG142" i="13"/>
  <c r="AH142" i="13" s="1"/>
  <c r="AG72" i="13"/>
  <c r="AH72" i="13" s="1"/>
  <c r="AG197" i="13"/>
  <c r="AH197" i="13" s="1"/>
  <c r="AG185" i="13"/>
  <c r="AH185" i="13" s="1"/>
  <c r="AG264" i="13"/>
  <c r="AH264" i="13" s="1"/>
  <c r="AG47" i="13"/>
  <c r="AH47" i="13" s="1"/>
  <c r="AG183" i="13"/>
  <c r="AH183" i="13" s="1"/>
  <c r="AG53" i="13"/>
  <c r="AH53" i="13" s="1"/>
  <c r="AG242" i="13"/>
  <c r="AH242" i="13" s="1"/>
  <c r="AG253" i="13"/>
  <c r="AH253" i="13" s="1"/>
  <c r="AG325" i="13"/>
  <c r="AH325" i="13" s="1"/>
  <c r="AG51" i="13"/>
  <c r="AH51" i="13" s="1"/>
  <c r="AG278" i="13"/>
  <c r="AH278" i="13" s="1"/>
  <c r="AG213" i="13"/>
  <c r="AH213" i="13" s="1"/>
  <c r="AG167" i="13"/>
  <c r="AH167" i="13" s="1"/>
  <c r="AG102" i="13"/>
  <c r="AH102" i="13" s="1"/>
  <c r="AF64" i="13"/>
  <c r="AF290" i="13"/>
  <c r="AG351" i="13"/>
  <c r="AH351" i="13" s="1"/>
  <c r="AG256" i="13"/>
  <c r="AH256" i="13" s="1"/>
  <c r="AG309" i="13"/>
  <c r="AH309" i="13" s="1"/>
  <c r="AG99" i="13"/>
  <c r="AH99" i="13" s="1"/>
  <c r="AG273" i="13"/>
  <c r="AH273" i="13" s="1"/>
  <c r="AG116" i="13"/>
  <c r="AH116" i="13" s="1"/>
  <c r="AG143" i="13"/>
  <c r="AH143" i="13" s="1"/>
  <c r="AG93" i="13"/>
  <c r="AH93" i="13" s="1"/>
  <c r="AG57" i="13"/>
  <c r="AH57" i="13" s="1"/>
  <c r="AG252" i="13"/>
  <c r="AH252" i="13" s="1"/>
  <c r="AG164" i="13"/>
  <c r="AH164" i="13" s="1"/>
  <c r="AG248" i="13"/>
  <c r="AH248" i="13" s="1"/>
  <c r="AG346" i="13"/>
  <c r="AH346" i="13" s="1"/>
  <c r="AG85" i="13"/>
  <c r="AH85" i="13" s="1"/>
  <c r="AG73" i="13"/>
  <c r="AH73" i="13" s="1"/>
  <c r="AG163" i="13"/>
  <c r="AH163" i="13" s="1"/>
  <c r="AG90" i="13"/>
  <c r="AH90" i="13" s="1"/>
  <c r="AG101" i="13"/>
  <c r="AH101" i="13" s="1"/>
  <c r="AG168" i="13"/>
  <c r="AH168" i="13" s="1"/>
  <c r="AG262" i="13"/>
  <c r="AH262" i="13" s="1"/>
  <c r="AG303" i="13"/>
  <c r="AH303" i="13" s="1"/>
  <c r="AG172" i="13"/>
  <c r="AH172" i="13" s="1"/>
  <c r="AG138" i="13"/>
  <c r="AH138" i="13" s="1"/>
  <c r="AG198" i="13"/>
  <c r="AH198" i="13" s="1"/>
  <c r="AG154" i="13"/>
  <c r="AH154" i="13" s="1"/>
  <c r="AG241" i="13"/>
  <c r="AH241" i="13" s="1"/>
  <c r="AG126" i="13"/>
  <c r="AH126" i="13" s="1"/>
  <c r="AG196" i="13"/>
  <c r="AH196" i="13" s="1"/>
  <c r="AG87" i="13"/>
  <c r="AH87" i="13" s="1"/>
  <c r="AG131" i="13"/>
  <c r="AH131" i="13" s="1"/>
  <c r="AG203" i="13"/>
  <c r="AH203" i="13" s="1"/>
  <c r="AG295" i="13"/>
  <c r="AH295" i="13" s="1"/>
  <c r="AG146" i="13"/>
  <c r="AH146" i="13" s="1"/>
  <c r="AG320" i="13"/>
  <c r="AH320" i="13" s="1"/>
  <c r="AG52" i="13"/>
  <c r="AH52" i="13" s="1"/>
  <c r="AG240" i="13"/>
  <c r="AH240" i="13" s="1"/>
  <c r="AF83" i="13"/>
  <c r="AF330" i="13"/>
  <c r="AF59" i="13"/>
  <c r="AG120" i="13"/>
  <c r="AH120" i="13" s="1"/>
  <c r="AF108" i="13"/>
  <c r="AF215" i="13"/>
  <c r="AG41" i="13"/>
  <c r="AH41" i="13" s="1"/>
  <c r="AF238" i="13"/>
  <c r="AG181" i="13"/>
  <c r="AH181" i="13" s="1"/>
  <c r="AF210" i="13"/>
  <c r="AG145" i="13"/>
  <c r="AH145" i="13" s="1"/>
  <c r="AG268" i="13"/>
  <c r="AH268" i="13" s="1"/>
  <c r="AG98" i="13"/>
  <c r="AH98" i="13" s="1"/>
  <c r="AG257" i="13"/>
  <c r="AH257" i="13" s="1"/>
  <c r="AG236" i="13"/>
  <c r="AH236" i="13" s="1"/>
  <c r="AG104" i="13"/>
  <c r="AH104" i="13" s="1"/>
  <c r="AG218" i="13"/>
  <c r="AH218" i="13" s="1"/>
  <c r="AG165" i="13"/>
  <c r="AH165" i="13" s="1"/>
  <c r="AG171" i="13"/>
  <c r="AH171" i="13" s="1"/>
  <c r="AG334" i="13"/>
  <c r="AH334" i="13" s="1"/>
  <c r="AG188" i="13"/>
  <c r="AH188" i="13" s="1"/>
  <c r="AG354" i="13"/>
  <c r="AH354" i="13" s="1"/>
  <c r="AG68" i="13"/>
  <c r="AH68" i="13" s="1"/>
  <c r="AG319" i="13"/>
  <c r="AH319" i="13" s="1"/>
  <c r="AG239" i="13"/>
  <c r="AH239" i="13" s="1"/>
  <c r="AG117" i="13"/>
  <c r="AH117" i="13" s="1"/>
  <c r="AG244" i="13"/>
  <c r="AH244" i="13" s="1"/>
  <c r="AG207" i="13"/>
  <c r="AH207" i="13" s="1"/>
  <c r="AG65" i="13"/>
  <c r="AH65" i="13" s="1"/>
  <c r="AG173" i="13"/>
  <c r="AH173" i="13" s="1"/>
  <c r="AG62" i="13"/>
  <c r="AH62" i="13" s="1"/>
  <c r="AG134" i="13"/>
  <c r="AH134" i="13" s="1"/>
  <c r="AG60" i="13"/>
  <c r="AH60" i="13" s="1"/>
  <c r="AG345" i="13"/>
  <c r="AH345" i="13" s="1"/>
  <c r="AG159" i="13"/>
  <c r="AH159" i="13" s="1"/>
  <c r="AG313" i="13"/>
  <c r="AH313" i="13" s="1"/>
  <c r="AF182" i="13"/>
  <c r="AF219" i="13"/>
  <c r="AG265" i="13"/>
  <c r="AH265" i="13" s="1"/>
  <c r="AG318" i="13"/>
  <c r="AH318" i="13" s="1"/>
  <c r="AG291" i="13"/>
  <c r="AH291" i="13" s="1"/>
  <c r="AG49" i="13"/>
  <c r="AH49" i="13" s="1"/>
  <c r="AG189" i="13"/>
  <c r="AH189" i="13" s="1"/>
  <c r="AG234" i="13"/>
  <c r="AH234" i="13" s="1"/>
  <c r="AG321" i="13"/>
  <c r="AH321" i="13" s="1"/>
  <c r="AG63" i="13"/>
  <c r="AH63" i="13" s="1"/>
  <c r="AG92" i="13"/>
  <c r="AH92" i="13" s="1"/>
  <c r="AG105" i="13"/>
  <c r="AH105" i="13" s="1"/>
  <c r="AG158" i="13"/>
  <c r="AH158" i="13" s="1"/>
  <c r="AF224" i="13"/>
  <c r="AG194" i="13"/>
  <c r="AH194" i="13" s="1"/>
  <c r="AG255" i="13"/>
  <c r="AH255" i="13" s="1"/>
  <c r="AG284" i="13"/>
  <c r="AH284" i="13" s="1"/>
  <c r="AG297" i="13"/>
  <c r="AH297" i="13" s="1"/>
  <c r="AG350" i="13"/>
  <c r="AH350" i="13" s="1"/>
  <c r="AG129" i="13"/>
  <c r="AH129" i="13" s="1"/>
  <c r="AG277" i="13"/>
  <c r="AH277" i="13" s="1"/>
  <c r="AG259" i="13"/>
  <c r="AH259" i="13" s="1"/>
  <c r="AG328" i="13"/>
  <c r="AH328" i="13" s="1"/>
  <c r="AG317" i="13"/>
  <c r="AH317" i="13" s="1"/>
  <c r="AG43" i="13"/>
  <c r="AH43" i="13" s="1"/>
  <c r="AG112" i="13"/>
  <c r="AH112" i="13" s="1"/>
  <c r="AJ13" i="13"/>
  <c r="AK13" i="13"/>
  <c r="AL13" i="13" s="1"/>
  <c r="AZ26" i="13"/>
  <c r="BA26" i="13"/>
  <c r="BB26" i="13" s="1"/>
  <c r="AZ15" i="13"/>
  <c r="BA15" i="13"/>
  <c r="BB15" i="13" s="1"/>
  <c r="AZ38" i="13"/>
  <c r="BA38" i="13"/>
  <c r="BB38" i="13" s="1"/>
  <c r="AZ30" i="13"/>
  <c r="BA30" i="13"/>
  <c r="BB30" i="13" s="1"/>
  <c r="AZ22" i="13"/>
  <c r="BA22" i="13"/>
  <c r="BB22" i="13" s="1"/>
  <c r="AZ14" i="13"/>
  <c r="BA14" i="13"/>
  <c r="BB14" i="13" s="1"/>
  <c r="AF19" i="13"/>
  <c r="AG19" i="13"/>
  <c r="AH19" i="13" s="1"/>
  <c r="AF24" i="13"/>
  <c r="AG24" i="13"/>
  <c r="AH24" i="13" s="1"/>
  <c r="AF39" i="13"/>
  <c r="AG39" i="13"/>
  <c r="AH39" i="13" s="1"/>
  <c r="AF23" i="13"/>
  <c r="AG23" i="13"/>
  <c r="AH23" i="13" s="1"/>
  <c r="D214" i="13"/>
  <c r="E214" i="13"/>
  <c r="F214" i="13" s="1"/>
  <c r="D352" i="13"/>
  <c r="E352" i="13"/>
  <c r="F352" i="13" s="1"/>
  <c r="D302" i="13"/>
  <c r="E302" i="13"/>
  <c r="F302" i="13" s="1"/>
  <c r="D91" i="13"/>
  <c r="E91" i="13"/>
  <c r="F91" i="13" s="1"/>
  <c r="D207" i="13"/>
  <c r="E207" i="13"/>
  <c r="F207" i="13" s="1"/>
  <c r="D339" i="13"/>
  <c r="E339" i="13"/>
  <c r="F339" i="13" s="1"/>
  <c r="D280" i="13"/>
  <c r="E280" i="13"/>
  <c r="F280" i="13" s="1"/>
  <c r="D219" i="13"/>
  <c r="E219" i="13"/>
  <c r="F219" i="13" s="1"/>
  <c r="D234" i="13"/>
  <c r="E234" i="13"/>
  <c r="F234" i="13" s="1"/>
  <c r="D135" i="13"/>
  <c r="E135" i="13"/>
  <c r="F135" i="13" s="1"/>
  <c r="D330" i="13"/>
  <c r="E330" i="13"/>
  <c r="F330" i="13" s="1"/>
  <c r="D168" i="13"/>
  <c r="E168" i="13"/>
  <c r="F168" i="13" s="1"/>
  <c r="D173" i="13"/>
  <c r="E173" i="13"/>
  <c r="F173" i="13" s="1"/>
  <c r="D162" i="13"/>
  <c r="E162" i="13"/>
  <c r="F162" i="13" s="1"/>
  <c r="D63" i="13"/>
  <c r="E63" i="13"/>
  <c r="F63" i="13" s="1"/>
  <c r="D322" i="13"/>
  <c r="E322" i="13"/>
  <c r="F322" i="13" s="1"/>
  <c r="D144" i="13"/>
  <c r="E144" i="13"/>
  <c r="F144" i="13" s="1"/>
  <c r="D165" i="13"/>
  <c r="E165" i="13"/>
  <c r="F165" i="13" s="1"/>
  <c r="D154" i="13"/>
  <c r="E154" i="13"/>
  <c r="F154" i="13" s="1"/>
  <c r="D55" i="13"/>
  <c r="E55" i="13"/>
  <c r="F55" i="13" s="1"/>
  <c r="D314" i="13"/>
  <c r="E314" i="13"/>
  <c r="F314" i="13" s="1"/>
  <c r="D112" i="13"/>
  <c r="E112" i="13"/>
  <c r="F112" i="13" s="1"/>
  <c r="D157" i="13"/>
  <c r="E157" i="13"/>
  <c r="F157" i="13" s="1"/>
  <c r="D146" i="13"/>
  <c r="E146" i="13"/>
  <c r="F146" i="13" s="1"/>
  <c r="D47" i="13"/>
  <c r="E47" i="13"/>
  <c r="F47" i="13" s="1"/>
  <c r="D306" i="13"/>
  <c r="E306" i="13"/>
  <c r="F306" i="13" s="1"/>
  <c r="D80" i="13"/>
  <c r="E80" i="13"/>
  <c r="F80" i="13" s="1"/>
  <c r="D149" i="13"/>
  <c r="E149" i="13"/>
  <c r="F149" i="13" s="1"/>
  <c r="D138" i="13"/>
  <c r="E138" i="13"/>
  <c r="F138" i="13" s="1"/>
  <c r="D325" i="13"/>
  <c r="E325" i="13"/>
  <c r="F325" i="13" s="1"/>
  <c r="D224" i="13"/>
  <c r="E224" i="13"/>
  <c r="F224" i="13" s="1"/>
  <c r="D335" i="13"/>
  <c r="E335" i="13"/>
  <c r="F335" i="13" s="1"/>
  <c r="D77" i="13"/>
  <c r="E77" i="13"/>
  <c r="F77" i="13" s="1"/>
  <c r="D66" i="13"/>
  <c r="E66" i="13"/>
  <c r="F66" i="13" s="1"/>
  <c r="D252" i="13"/>
  <c r="E252" i="13"/>
  <c r="F252" i="13" s="1"/>
  <c r="D345" i="13"/>
  <c r="E345" i="13"/>
  <c r="F345" i="13" s="1"/>
  <c r="D263" i="13"/>
  <c r="E263" i="13"/>
  <c r="F263" i="13" s="1"/>
  <c r="D180" i="13"/>
  <c r="E180" i="13"/>
  <c r="F180" i="13" s="1"/>
  <c r="D193" i="13"/>
  <c r="E193" i="13"/>
  <c r="F193" i="13" s="1"/>
  <c r="AB12" i="13"/>
  <c r="AC12" i="13"/>
  <c r="AD12" i="13" s="1"/>
  <c r="AB27" i="13"/>
  <c r="AC27" i="13"/>
  <c r="AD27" i="13" s="1"/>
  <c r="AB34" i="13"/>
  <c r="AC34" i="13"/>
  <c r="AD34" i="13" s="1"/>
  <c r="AB18" i="13"/>
  <c r="AC18" i="13"/>
  <c r="AD18" i="13" s="1"/>
  <c r="H9" i="13"/>
  <c r="I9" i="13"/>
  <c r="J9" i="13" s="1"/>
  <c r="X10" i="13"/>
  <c r="Y10" i="13"/>
  <c r="Z10" i="13" s="1"/>
  <c r="AV347" i="13"/>
  <c r="AW347" i="13"/>
  <c r="AX347" i="13" s="1"/>
  <c r="AV218" i="13"/>
  <c r="AW218" i="13"/>
  <c r="AX218" i="13" s="1"/>
  <c r="AV224" i="13"/>
  <c r="AW224" i="13"/>
  <c r="AX224" i="13" s="1"/>
  <c r="AV334" i="13"/>
  <c r="AW334" i="13"/>
  <c r="AX334" i="13" s="1"/>
  <c r="AV133" i="13"/>
  <c r="AW133" i="13"/>
  <c r="AX133" i="13" s="1"/>
  <c r="AV353" i="13"/>
  <c r="AW353" i="13"/>
  <c r="AX353" i="13" s="1"/>
  <c r="AV274" i="13"/>
  <c r="AW274" i="13"/>
  <c r="AX274" i="13" s="1"/>
  <c r="AV280" i="13"/>
  <c r="AW280" i="13"/>
  <c r="AX280" i="13" s="1"/>
  <c r="AV79" i="13"/>
  <c r="AW79" i="13"/>
  <c r="AX79" i="13" s="1"/>
  <c r="AV189" i="13"/>
  <c r="AW189" i="13"/>
  <c r="AX189" i="13" s="1"/>
  <c r="AV8" i="13"/>
  <c r="AW8" i="13"/>
  <c r="AX8" i="13" s="1"/>
  <c r="AV330" i="13"/>
  <c r="AW330" i="13"/>
  <c r="AX330" i="13" s="1"/>
  <c r="AV336" i="13"/>
  <c r="AW336" i="13"/>
  <c r="AX336" i="13" s="1"/>
  <c r="AV135" i="13"/>
  <c r="AW135" i="13"/>
  <c r="AX135" i="13" s="1"/>
  <c r="AV245" i="13"/>
  <c r="AW245" i="13"/>
  <c r="AX245" i="13" s="1"/>
  <c r="AV44" i="13"/>
  <c r="AW44" i="13"/>
  <c r="AX44" i="13" s="1"/>
  <c r="AV259" i="13"/>
  <c r="AW259" i="13"/>
  <c r="AX259" i="13" s="1"/>
  <c r="AV81" i="13"/>
  <c r="AW81" i="13"/>
  <c r="AX81" i="13" s="1"/>
  <c r="AV191" i="13"/>
  <c r="AW191" i="13"/>
  <c r="AX191" i="13" s="1"/>
  <c r="AV301" i="13"/>
  <c r="AW301" i="13"/>
  <c r="AX301" i="13" s="1"/>
  <c r="AV100" i="13"/>
  <c r="AW100" i="13"/>
  <c r="AX100" i="13" s="1"/>
  <c r="AV211" i="13"/>
  <c r="AW211" i="13"/>
  <c r="AX211" i="13" s="1"/>
  <c r="AV73" i="13"/>
  <c r="AW73" i="13"/>
  <c r="AX73" i="13" s="1"/>
  <c r="AV183" i="13"/>
  <c r="AW183" i="13"/>
  <c r="AX183" i="13" s="1"/>
  <c r="AV293" i="13"/>
  <c r="AW293" i="13"/>
  <c r="AX293" i="13" s="1"/>
  <c r="AV92" i="13"/>
  <c r="AW92" i="13"/>
  <c r="AX92" i="13" s="1"/>
  <c r="AV147" i="13"/>
  <c r="AW147" i="13"/>
  <c r="AX147" i="13" s="1"/>
  <c r="AV65" i="13"/>
  <c r="AW65" i="13"/>
  <c r="AX65" i="13" s="1"/>
  <c r="AV175" i="13"/>
  <c r="AW175" i="13"/>
  <c r="AX175" i="13" s="1"/>
  <c r="AV285" i="13"/>
  <c r="AW285" i="13"/>
  <c r="AX285" i="13" s="1"/>
  <c r="AV84" i="13"/>
  <c r="AW84" i="13"/>
  <c r="AX84" i="13" s="1"/>
  <c r="AV83" i="13"/>
  <c r="AW83" i="13"/>
  <c r="AX83" i="13" s="1"/>
  <c r="AV57" i="13"/>
  <c r="AW57" i="13"/>
  <c r="AX57" i="13" s="1"/>
  <c r="AV167" i="13"/>
  <c r="AW167" i="13"/>
  <c r="AX167" i="13" s="1"/>
  <c r="AV277" i="13"/>
  <c r="AW277" i="13"/>
  <c r="AX277" i="13" s="1"/>
  <c r="AV76" i="13"/>
  <c r="AW76" i="13"/>
  <c r="AX76" i="13" s="1"/>
  <c r="AV290" i="13"/>
  <c r="AW290" i="13"/>
  <c r="AX290" i="13" s="1"/>
  <c r="AV296" i="13"/>
  <c r="AW296" i="13"/>
  <c r="AX296" i="13" s="1"/>
  <c r="AV95" i="13"/>
  <c r="AW95" i="13"/>
  <c r="AX95" i="13" s="1"/>
  <c r="AV205" i="13"/>
  <c r="AW205" i="13"/>
  <c r="AX205" i="13" s="1"/>
  <c r="AN28" i="13"/>
  <c r="AO28" i="13"/>
  <c r="AP28" i="13" s="1"/>
  <c r="AN12" i="13"/>
  <c r="AO12" i="13"/>
  <c r="AP12" i="13" s="1"/>
  <c r="AN27" i="13"/>
  <c r="AO27" i="13"/>
  <c r="AP27" i="13" s="1"/>
  <c r="AN11" i="13"/>
  <c r="AO11" i="13"/>
  <c r="AP11" i="13" s="1"/>
  <c r="P8" i="13"/>
  <c r="Q8" i="13"/>
  <c r="R8" i="13" s="1"/>
  <c r="L181" i="13"/>
  <c r="M181" i="13"/>
  <c r="N181" i="13" s="1"/>
  <c r="L331" i="13"/>
  <c r="M331" i="13"/>
  <c r="N331" i="13" s="1"/>
  <c r="L138" i="13"/>
  <c r="M138" i="13"/>
  <c r="N138" i="13" s="1"/>
  <c r="L264" i="13"/>
  <c r="M264" i="13"/>
  <c r="N264" i="13" s="1"/>
  <c r="L63" i="13"/>
  <c r="M63" i="13"/>
  <c r="N63" i="13" s="1"/>
  <c r="L206" i="13"/>
  <c r="M206" i="13"/>
  <c r="N206" i="13" s="1"/>
  <c r="L259" i="13"/>
  <c r="M259" i="13"/>
  <c r="N259" i="13" s="1"/>
  <c r="L66" i="13"/>
  <c r="M66" i="13"/>
  <c r="N66" i="13" s="1"/>
  <c r="L192" i="13"/>
  <c r="M192" i="13"/>
  <c r="N192" i="13" s="1"/>
  <c r="L350" i="13"/>
  <c r="M350" i="13"/>
  <c r="N350" i="13" s="1"/>
  <c r="L117" i="13"/>
  <c r="M117" i="13"/>
  <c r="N117" i="13" s="1"/>
  <c r="L315" i="13"/>
  <c r="M315" i="13"/>
  <c r="N315" i="13" s="1"/>
  <c r="L122" i="13"/>
  <c r="M122" i="13"/>
  <c r="N122" i="13" s="1"/>
  <c r="L248" i="13"/>
  <c r="M248" i="13"/>
  <c r="N248" i="13" s="1"/>
  <c r="L47" i="13"/>
  <c r="M47" i="13"/>
  <c r="N47" i="13" s="1"/>
  <c r="L316" i="13"/>
  <c r="M316" i="13"/>
  <c r="N316" i="13" s="1"/>
  <c r="L115" i="13"/>
  <c r="M115" i="13"/>
  <c r="N115" i="13" s="1"/>
  <c r="L241" i="13"/>
  <c r="M241" i="13"/>
  <c r="N241" i="13" s="1"/>
  <c r="L48" i="13"/>
  <c r="M48" i="13"/>
  <c r="N48" i="13" s="1"/>
  <c r="L134" i="13"/>
  <c r="M134" i="13"/>
  <c r="N134" i="13" s="1"/>
  <c r="L110" i="13"/>
  <c r="M110" i="13"/>
  <c r="N110" i="13" s="1"/>
  <c r="L235" i="13"/>
  <c r="M235" i="13"/>
  <c r="N235" i="13" s="1"/>
  <c r="L42" i="13"/>
  <c r="M42" i="13"/>
  <c r="N42" i="13" s="1"/>
  <c r="L168" i="13"/>
  <c r="M168" i="13"/>
  <c r="N168" i="13" s="1"/>
  <c r="L253" i="13"/>
  <c r="M253" i="13"/>
  <c r="N253" i="13" s="1"/>
  <c r="L334" i="13"/>
  <c r="M334" i="13"/>
  <c r="N334" i="13" s="1"/>
  <c r="L291" i="13"/>
  <c r="M291" i="13"/>
  <c r="N291" i="13" s="1"/>
  <c r="L98" i="13"/>
  <c r="M98" i="13"/>
  <c r="N98" i="13" s="1"/>
  <c r="L224" i="13"/>
  <c r="M224" i="13"/>
  <c r="N224" i="13" s="1"/>
  <c r="L70" i="13"/>
  <c r="M70" i="13"/>
  <c r="N70" i="13" s="1"/>
  <c r="L100" i="13"/>
  <c r="M100" i="13"/>
  <c r="N100" i="13" s="1"/>
  <c r="L218" i="13"/>
  <c r="M218" i="13"/>
  <c r="N218" i="13" s="1"/>
  <c r="L338" i="13"/>
  <c r="M338" i="13"/>
  <c r="N338" i="13" s="1"/>
  <c r="L143" i="13"/>
  <c r="M143" i="13"/>
  <c r="N143" i="13" s="1"/>
  <c r="L62" i="13"/>
  <c r="M62" i="13"/>
  <c r="N62" i="13" s="1"/>
  <c r="L220" i="13"/>
  <c r="M220" i="13"/>
  <c r="N220" i="13" s="1"/>
  <c r="L41" i="13"/>
  <c r="M41" i="13"/>
  <c r="N41" i="13" s="1"/>
  <c r="L145" i="13"/>
  <c r="M145" i="13"/>
  <c r="N145" i="13" s="1"/>
  <c r="L263" i="13"/>
  <c r="M263" i="13"/>
  <c r="N263" i="13" s="1"/>
  <c r="X17" i="13"/>
  <c r="Y17" i="13"/>
  <c r="Z17" i="13" s="1"/>
  <c r="X11" i="13"/>
  <c r="Y11" i="13"/>
  <c r="Z11" i="13" s="1"/>
  <c r="X33" i="13"/>
  <c r="Y33" i="13"/>
  <c r="Z33" i="13" s="1"/>
  <c r="X40" i="13"/>
  <c r="Y40" i="13"/>
  <c r="Z40" i="13" s="1"/>
  <c r="X32" i="13"/>
  <c r="Y32" i="13"/>
  <c r="Z32" i="13" s="1"/>
  <c r="X24" i="13"/>
  <c r="Y24" i="13"/>
  <c r="Z24" i="13" s="1"/>
  <c r="X14" i="13"/>
  <c r="Y14" i="13"/>
  <c r="Z14" i="13" s="1"/>
  <c r="X35" i="13"/>
  <c r="Y35" i="13"/>
  <c r="Z35" i="13" s="1"/>
  <c r="AR19" i="13"/>
  <c r="AS19" i="13"/>
  <c r="AT19" i="13" s="1"/>
  <c r="AR34" i="13"/>
  <c r="AS34" i="13"/>
  <c r="AT34" i="13" s="1"/>
  <c r="AR18" i="13"/>
  <c r="AS18" i="13"/>
  <c r="AT18" i="13" s="1"/>
  <c r="AF7" i="13"/>
  <c r="AG7" i="13"/>
  <c r="AH7" i="13" s="1"/>
  <c r="P291" i="13"/>
  <c r="Q291" i="13"/>
  <c r="R291" i="13" s="1"/>
  <c r="P98" i="13"/>
  <c r="Q98" i="13"/>
  <c r="R98" i="13" s="1"/>
  <c r="P215" i="13"/>
  <c r="Q215" i="13"/>
  <c r="R215" i="13" s="1"/>
  <c r="P325" i="13"/>
  <c r="Q325" i="13"/>
  <c r="R325" i="13" s="1"/>
  <c r="P124" i="13"/>
  <c r="Q124" i="13"/>
  <c r="R124" i="13" s="1"/>
  <c r="P283" i="13"/>
  <c r="Q283" i="13"/>
  <c r="R283" i="13" s="1"/>
  <c r="P90" i="13"/>
  <c r="Q90" i="13"/>
  <c r="R90" i="13" s="1"/>
  <c r="P207" i="13"/>
  <c r="Q207" i="13"/>
  <c r="R207" i="13" s="1"/>
  <c r="P317" i="13"/>
  <c r="Q317" i="13"/>
  <c r="R317" i="13" s="1"/>
  <c r="P116" i="13"/>
  <c r="Q116" i="13"/>
  <c r="R116" i="13" s="1"/>
  <c r="P275" i="13"/>
  <c r="Q275" i="13"/>
  <c r="R275" i="13" s="1"/>
  <c r="P82" i="13"/>
  <c r="Q82" i="13"/>
  <c r="R82" i="13" s="1"/>
  <c r="P199" i="13"/>
  <c r="Q199" i="13"/>
  <c r="R199" i="13" s="1"/>
  <c r="P309" i="13"/>
  <c r="Q309" i="13"/>
  <c r="R309" i="13" s="1"/>
  <c r="P108" i="13"/>
  <c r="Q108" i="13"/>
  <c r="R108" i="13" s="1"/>
  <c r="P267" i="13"/>
  <c r="Q267" i="13"/>
  <c r="R267" i="13" s="1"/>
  <c r="P74" i="13"/>
  <c r="Q74" i="13"/>
  <c r="R74" i="13" s="1"/>
  <c r="P191" i="13"/>
  <c r="Q191" i="13"/>
  <c r="R191" i="13" s="1"/>
  <c r="P301" i="13"/>
  <c r="Q301" i="13"/>
  <c r="R301" i="13" s="1"/>
  <c r="P100" i="13"/>
  <c r="Q100" i="13"/>
  <c r="R100" i="13" s="1"/>
  <c r="P195" i="13"/>
  <c r="Q195" i="13"/>
  <c r="R195" i="13" s="1"/>
  <c r="P320" i="13"/>
  <c r="Q320" i="13"/>
  <c r="R320" i="13" s="1"/>
  <c r="P119" i="13"/>
  <c r="Q119" i="13"/>
  <c r="R119" i="13" s="1"/>
  <c r="P229" i="13"/>
  <c r="Q229" i="13"/>
  <c r="R229" i="13" s="1"/>
  <c r="P265" i="13"/>
  <c r="Q265" i="13"/>
  <c r="R265" i="13" s="1"/>
  <c r="P123" i="13"/>
  <c r="Q123" i="13"/>
  <c r="R123" i="13" s="1"/>
  <c r="P248" i="13"/>
  <c r="Q248" i="13"/>
  <c r="R248" i="13" s="1"/>
  <c r="P47" i="13"/>
  <c r="Q47" i="13"/>
  <c r="R47" i="13" s="1"/>
  <c r="P157" i="13"/>
  <c r="Q157" i="13"/>
  <c r="R157" i="13" s="1"/>
  <c r="P313" i="13"/>
  <c r="Q313" i="13"/>
  <c r="R313" i="13" s="1"/>
  <c r="P51" i="13"/>
  <c r="Q51" i="13"/>
  <c r="R51" i="13" s="1"/>
  <c r="P176" i="13"/>
  <c r="Q176" i="13"/>
  <c r="R176" i="13" s="1"/>
  <c r="P286" i="13"/>
  <c r="Q286" i="13"/>
  <c r="R286" i="13" s="1"/>
  <c r="P85" i="13"/>
  <c r="Q85" i="13"/>
  <c r="R85" i="13" s="1"/>
  <c r="P113" i="13"/>
  <c r="Q113" i="13"/>
  <c r="R113" i="13" s="1"/>
  <c r="P298" i="13"/>
  <c r="Q298" i="13"/>
  <c r="R298" i="13" s="1"/>
  <c r="P104" i="13"/>
  <c r="Q104" i="13"/>
  <c r="R104" i="13" s="1"/>
  <c r="P214" i="13"/>
  <c r="Q214" i="13"/>
  <c r="R214" i="13" s="1"/>
  <c r="P324" i="13"/>
  <c r="Q324" i="13"/>
  <c r="R324" i="13" s="1"/>
  <c r="L16" i="13"/>
  <c r="M16" i="13"/>
  <c r="N16" i="13" s="1"/>
  <c r="L30" i="13"/>
  <c r="M30" i="13"/>
  <c r="N30" i="13" s="1"/>
  <c r="L23" i="13"/>
  <c r="M23" i="13"/>
  <c r="N23" i="13" s="1"/>
  <c r="T8" i="13"/>
  <c r="U8" i="13"/>
  <c r="V8" i="13" s="1"/>
  <c r="T263" i="13"/>
  <c r="U263" i="13"/>
  <c r="V263" i="13" s="1"/>
  <c r="T240" i="13"/>
  <c r="U240" i="13"/>
  <c r="V240" i="13" s="1"/>
  <c r="T176" i="13"/>
  <c r="U176" i="13"/>
  <c r="V176" i="13" s="1"/>
  <c r="T84" i="13"/>
  <c r="U84" i="13"/>
  <c r="V84" i="13" s="1"/>
  <c r="T318" i="13"/>
  <c r="U318" i="13"/>
  <c r="V318" i="13" s="1"/>
  <c r="T41" i="13"/>
  <c r="U41" i="13"/>
  <c r="V41" i="13" s="1"/>
  <c r="T223" i="13"/>
  <c r="U223" i="13"/>
  <c r="V223" i="13" s="1"/>
  <c r="T175" i="13"/>
  <c r="U175" i="13"/>
  <c r="V175" i="13" s="1"/>
  <c r="T336" i="13"/>
  <c r="U336" i="13"/>
  <c r="V336" i="13" s="1"/>
  <c r="T177" i="13"/>
  <c r="U177" i="13"/>
  <c r="V177" i="13" s="1"/>
  <c r="T296" i="13"/>
  <c r="U296" i="13"/>
  <c r="V296" i="13" s="1"/>
  <c r="T174" i="13"/>
  <c r="U174" i="13"/>
  <c r="V174" i="13" s="1"/>
  <c r="T106" i="13"/>
  <c r="U106" i="13"/>
  <c r="V106" i="13" s="1"/>
  <c r="T261" i="13"/>
  <c r="U261" i="13"/>
  <c r="V261" i="13" s="1"/>
  <c r="T66" i="13"/>
  <c r="U66" i="13"/>
  <c r="V66" i="13" s="1"/>
  <c r="T59" i="13"/>
  <c r="U59" i="13"/>
  <c r="V59" i="13" s="1"/>
  <c r="T294" i="13"/>
  <c r="U294" i="13"/>
  <c r="V294" i="13" s="1"/>
  <c r="T155" i="13"/>
  <c r="U155" i="13"/>
  <c r="V155" i="13" s="1"/>
  <c r="T311" i="13"/>
  <c r="U311" i="13"/>
  <c r="V311" i="13" s="1"/>
  <c r="T133" i="13"/>
  <c r="U133" i="13"/>
  <c r="V133" i="13" s="1"/>
  <c r="T149" i="13"/>
  <c r="U149" i="13"/>
  <c r="V149" i="13" s="1"/>
  <c r="T71" i="13"/>
  <c r="U71" i="13"/>
  <c r="V71" i="13" s="1"/>
  <c r="T353" i="13"/>
  <c r="U353" i="13"/>
  <c r="V353" i="13" s="1"/>
  <c r="T129" i="13"/>
  <c r="U129" i="13"/>
  <c r="V129" i="13" s="1"/>
  <c r="T67" i="13"/>
  <c r="U67" i="13"/>
  <c r="V67" i="13" s="1"/>
  <c r="T126" i="13"/>
  <c r="U126" i="13"/>
  <c r="V126" i="13" s="1"/>
  <c r="T181" i="13"/>
  <c r="U181" i="13"/>
  <c r="V181" i="13" s="1"/>
  <c r="T284" i="13"/>
  <c r="U284" i="13"/>
  <c r="V284" i="13" s="1"/>
  <c r="T256" i="13"/>
  <c r="U256" i="13"/>
  <c r="V256" i="13" s="1"/>
  <c r="T249" i="13"/>
  <c r="U249" i="13"/>
  <c r="V249" i="13" s="1"/>
  <c r="T99" i="13"/>
  <c r="U99" i="13"/>
  <c r="V99" i="13" s="1"/>
  <c r="T354" i="13"/>
  <c r="U354" i="13"/>
  <c r="V354" i="13" s="1"/>
  <c r="T293" i="13"/>
  <c r="U293" i="13"/>
  <c r="V293" i="13" s="1"/>
  <c r="T267" i="13"/>
  <c r="U267" i="13"/>
  <c r="V267" i="13" s="1"/>
  <c r="T262" i="13"/>
  <c r="U262" i="13"/>
  <c r="V262" i="13" s="1"/>
  <c r="T316" i="13"/>
  <c r="U316" i="13"/>
  <c r="V316" i="13" s="1"/>
  <c r="T220" i="13"/>
  <c r="U220" i="13"/>
  <c r="V220" i="13" s="1"/>
  <c r="T328" i="13"/>
  <c r="U328" i="13"/>
  <c r="V328" i="13" s="1"/>
  <c r="T335" i="13"/>
  <c r="U335" i="13"/>
  <c r="V335" i="13" s="1"/>
  <c r="P33" i="13"/>
  <c r="Q33" i="13"/>
  <c r="R33" i="13" s="1"/>
  <c r="P17" i="13"/>
  <c r="Q17" i="13"/>
  <c r="R17" i="13" s="1"/>
  <c r="P24" i="13"/>
  <c r="Q24" i="13"/>
  <c r="R24" i="13" s="1"/>
  <c r="L8" i="13"/>
  <c r="M8" i="13"/>
  <c r="N8" i="13" s="1"/>
  <c r="AB348" i="13"/>
  <c r="AC348" i="13"/>
  <c r="AD348" i="13" s="1"/>
  <c r="AB155" i="13"/>
  <c r="AC155" i="13"/>
  <c r="AD155" i="13" s="1"/>
  <c r="AB265" i="13"/>
  <c r="AC265" i="13"/>
  <c r="AD265" i="13" s="1"/>
  <c r="AB64" i="13"/>
  <c r="AC64" i="13"/>
  <c r="AD64" i="13" s="1"/>
  <c r="AB174" i="13"/>
  <c r="AC174" i="13"/>
  <c r="AD174" i="13" s="1"/>
  <c r="AB340" i="13"/>
  <c r="AC340" i="13"/>
  <c r="AD340" i="13" s="1"/>
  <c r="AB147" i="13"/>
  <c r="AC147" i="13"/>
  <c r="AD147" i="13" s="1"/>
  <c r="AB257" i="13"/>
  <c r="AC257" i="13"/>
  <c r="AD257" i="13" s="1"/>
  <c r="AB56" i="13"/>
  <c r="AC56" i="13"/>
  <c r="AD56" i="13" s="1"/>
  <c r="AB166" i="13"/>
  <c r="AC166" i="13"/>
  <c r="AD166" i="13" s="1"/>
  <c r="AB332" i="13"/>
  <c r="AC332" i="13"/>
  <c r="AD332" i="13" s="1"/>
  <c r="AB139" i="13"/>
  <c r="AC139" i="13"/>
  <c r="AD139" i="13" s="1"/>
  <c r="AB249" i="13"/>
  <c r="AC249" i="13"/>
  <c r="AD249" i="13" s="1"/>
  <c r="AB48" i="13"/>
  <c r="AC48" i="13"/>
  <c r="AD48" i="13" s="1"/>
  <c r="AB158" i="13"/>
  <c r="AC158" i="13"/>
  <c r="AD158" i="13" s="1"/>
  <c r="AB324" i="13"/>
  <c r="AC324" i="13"/>
  <c r="AD324" i="13" s="1"/>
  <c r="AB131" i="13"/>
  <c r="AC131" i="13"/>
  <c r="AD131" i="13" s="1"/>
  <c r="AB241" i="13"/>
  <c r="AC241" i="13"/>
  <c r="AD241" i="13" s="1"/>
  <c r="AB351" i="13"/>
  <c r="AC351" i="13"/>
  <c r="AD351" i="13" s="1"/>
  <c r="AB150" i="13"/>
  <c r="AC150" i="13"/>
  <c r="AD150" i="13" s="1"/>
  <c r="AB316" i="13"/>
  <c r="AC316" i="13"/>
  <c r="AD316" i="13" s="1"/>
  <c r="AB123" i="13"/>
  <c r="AC123" i="13"/>
  <c r="AD123" i="13" s="1"/>
  <c r="AB233" i="13"/>
  <c r="AC233" i="13"/>
  <c r="AD233" i="13" s="1"/>
  <c r="AB343" i="13"/>
  <c r="AC343" i="13"/>
  <c r="AD343" i="13" s="1"/>
  <c r="AB142" i="13"/>
  <c r="AC142" i="13"/>
  <c r="AD142" i="13" s="1"/>
  <c r="AB308" i="13"/>
  <c r="AC308" i="13"/>
  <c r="AD308" i="13" s="1"/>
  <c r="AB115" i="13"/>
  <c r="AC115" i="13"/>
  <c r="AD115" i="13" s="1"/>
  <c r="AB225" i="13"/>
  <c r="AC225" i="13"/>
  <c r="AD225" i="13" s="1"/>
  <c r="AB335" i="13"/>
  <c r="AC335" i="13"/>
  <c r="AD335" i="13" s="1"/>
  <c r="AB134" i="13"/>
  <c r="AC134" i="13"/>
  <c r="AD134" i="13" s="1"/>
  <c r="AB300" i="13"/>
  <c r="AC300" i="13"/>
  <c r="AD300" i="13" s="1"/>
  <c r="AB107" i="13"/>
  <c r="AC107" i="13"/>
  <c r="AD107" i="13" s="1"/>
  <c r="AB217" i="13"/>
  <c r="AC217" i="13"/>
  <c r="AD217" i="13" s="1"/>
  <c r="AB327" i="13"/>
  <c r="AC327" i="13"/>
  <c r="AD327" i="13" s="1"/>
  <c r="AB126" i="13"/>
  <c r="AC126" i="13"/>
  <c r="AD126" i="13" s="1"/>
  <c r="AB292" i="13"/>
  <c r="AC292" i="13"/>
  <c r="AD292" i="13" s="1"/>
  <c r="AB99" i="13"/>
  <c r="AC99" i="13"/>
  <c r="AD99" i="13" s="1"/>
  <c r="AB209" i="13"/>
  <c r="AC209" i="13"/>
  <c r="AD209" i="13" s="1"/>
  <c r="AB319" i="13"/>
  <c r="AC319" i="13"/>
  <c r="AD319" i="13" s="1"/>
  <c r="AB118" i="13"/>
  <c r="AC118" i="13"/>
  <c r="AD118" i="13" s="1"/>
  <c r="T34" i="13"/>
  <c r="U34" i="13"/>
  <c r="V34" i="13" s="1"/>
  <c r="T30" i="13"/>
  <c r="U30" i="13"/>
  <c r="V30" i="13" s="1"/>
  <c r="T25" i="13"/>
  <c r="U25" i="13"/>
  <c r="V25" i="13" s="1"/>
  <c r="T29" i="13"/>
  <c r="U29" i="13"/>
  <c r="V29" i="13" s="1"/>
  <c r="AJ123" i="13"/>
  <c r="AK123" i="13"/>
  <c r="AL123" i="13" s="1"/>
  <c r="AJ195" i="13"/>
  <c r="AK195" i="13"/>
  <c r="AL195" i="13" s="1"/>
  <c r="AJ273" i="13"/>
  <c r="AK273" i="13"/>
  <c r="AL273" i="13" s="1"/>
  <c r="AJ335" i="13"/>
  <c r="AK335" i="13"/>
  <c r="AL335" i="13" s="1"/>
  <c r="AJ103" i="13"/>
  <c r="AK103" i="13"/>
  <c r="AL103" i="13" s="1"/>
  <c r="AZ47" i="13"/>
  <c r="BA47" i="13"/>
  <c r="BB47" i="13" s="1"/>
  <c r="AZ201" i="13"/>
  <c r="BA201" i="13"/>
  <c r="BB201" i="13" s="1"/>
  <c r="AZ310" i="13"/>
  <c r="BA310" i="13"/>
  <c r="BB310" i="13" s="1"/>
  <c r="AZ109" i="13"/>
  <c r="BA109" i="13"/>
  <c r="BB109" i="13" s="1"/>
  <c r="AZ227" i="13"/>
  <c r="BA227" i="13"/>
  <c r="BB227" i="13" s="1"/>
  <c r="AJ113" i="13"/>
  <c r="AK113" i="13"/>
  <c r="AL113" i="13" s="1"/>
  <c r="AJ187" i="13"/>
  <c r="AK187" i="13"/>
  <c r="AL187" i="13" s="1"/>
  <c r="AJ265" i="13"/>
  <c r="AK265" i="13"/>
  <c r="AL265" i="13" s="1"/>
  <c r="AJ327" i="13"/>
  <c r="AK327" i="13"/>
  <c r="AL327" i="13" s="1"/>
  <c r="AJ93" i="13"/>
  <c r="AK93" i="13"/>
  <c r="AL93" i="13" s="1"/>
  <c r="AZ295" i="13"/>
  <c r="BA295" i="13"/>
  <c r="BB295" i="13" s="1"/>
  <c r="AZ193" i="13"/>
  <c r="BA193" i="13"/>
  <c r="BB193" i="13" s="1"/>
  <c r="AZ302" i="13"/>
  <c r="BA302" i="13"/>
  <c r="BB302" i="13" s="1"/>
  <c r="AZ101" i="13"/>
  <c r="BA101" i="13"/>
  <c r="BB101" i="13" s="1"/>
  <c r="AZ219" i="13"/>
  <c r="BA219" i="13"/>
  <c r="BB219" i="13" s="1"/>
  <c r="AJ102" i="13"/>
  <c r="AK102" i="13"/>
  <c r="AL102" i="13" s="1"/>
  <c r="AJ179" i="13"/>
  <c r="AK179" i="13"/>
  <c r="AL179" i="13" s="1"/>
  <c r="AJ257" i="13"/>
  <c r="AK257" i="13"/>
  <c r="AL257" i="13" s="1"/>
  <c r="AJ319" i="13"/>
  <c r="AK319" i="13"/>
  <c r="AL319" i="13" s="1"/>
  <c r="AJ82" i="13"/>
  <c r="AK82" i="13"/>
  <c r="AL82" i="13" s="1"/>
  <c r="AZ231" i="13"/>
  <c r="BA231" i="13"/>
  <c r="BB231" i="13" s="1"/>
  <c r="AZ185" i="13"/>
  <c r="BA185" i="13"/>
  <c r="BB185" i="13" s="1"/>
  <c r="AZ294" i="13"/>
  <c r="BA294" i="13"/>
  <c r="BB294" i="13" s="1"/>
  <c r="AZ93" i="13"/>
  <c r="BA93" i="13"/>
  <c r="BB93" i="13" s="1"/>
  <c r="AZ211" i="13"/>
  <c r="BA211" i="13"/>
  <c r="BB211" i="13" s="1"/>
  <c r="AJ91" i="13"/>
  <c r="AK91" i="13"/>
  <c r="AL91" i="13" s="1"/>
  <c r="AJ171" i="13"/>
  <c r="AK171" i="13"/>
  <c r="AL171" i="13" s="1"/>
  <c r="AJ249" i="13"/>
  <c r="AK249" i="13"/>
  <c r="AL249" i="13" s="1"/>
  <c r="AJ311" i="13"/>
  <c r="AK311" i="13"/>
  <c r="AL311" i="13" s="1"/>
  <c r="AJ71" i="13"/>
  <c r="AK71" i="13"/>
  <c r="AL71" i="13" s="1"/>
  <c r="AZ167" i="13"/>
  <c r="BA167" i="13"/>
  <c r="BB167" i="13" s="1"/>
  <c r="AZ177" i="13"/>
  <c r="BA177" i="13"/>
  <c r="BB177" i="13" s="1"/>
  <c r="AZ286" i="13"/>
  <c r="BA286" i="13"/>
  <c r="BB286" i="13" s="1"/>
  <c r="AZ85" i="13"/>
  <c r="BA85" i="13"/>
  <c r="BB85" i="13" s="1"/>
  <c r="AZ203" i="13"/>
  <c r="BA203" i="13"/>
  <c r="BB203" i="13" s="1"/>
  <c r="AJ81" i="13"/>
  <c r="AK81" i="13"/>
  <c r="AL81" i="13" s="1"/>
  <c r="AJ163" i="13"/>
  <c r="AK163" i="13"/>
  <c r="AL163" i="13" s="1"/>
  <c r="AJ241" i="13"/>
  <c r="AK241" i="13"/>
  <c r="AL241" i="13" s="1"/>
  <c r="AJ303" i="13"/>
  <c r="AK303" i="13"/>
  <c r="AL303" i="13" s="1"/>
  <c r="AJ61" i="13"/>
  <c r="AK61" i="13"/>
  <c r="AL61" i="13" s="1"/>
  <c r="AZ103" i="13"/>
  <c r="BA103" i="13"/>
  <c r="BB103" i="13" s="1"/>
  <c r="AZ169" i="13"/>
  <c r="BA169" i="13"/>
  <c r="BB169" i="13" s="1"/>
  <c r="AZ278" i="13"/>
  <c r="BA278" i="13"/>
  <c r="BB278" i="13" s="1"/>
  <c r="AZ77" i="13"/>
  <c r="BA77" i="13"/>
  <c r="BB77" i="13" s="1"/>
  <c r="AZ195" i="13"/>
  <c r="BA195" i="13"/>
  <c r="BB195" i="13" s="1"/>
  <c r="AJ70" i="13"/>
  <c r="AK70" i="13"/>
  <c r="AL70" i="13" s="1"/>
  <c r="AJ155" i="13"/>
  <c r="AK155" i="13"/>
  <c r="AL155" i="13" s="1"/>
  <c r="AJ233" i="13"/>
  <c r="AK233" i="13"/>
  <c r="AL233" i="13" s="1"/>
  <c r="AJ295" i="13"/>
  <c r="AK295" i="13"/>
  <c r="AL295" i="13" s="1"/>
  <c r="AJ50" i="13"/>
  <c r="AK50" i="13"/>
  <c r="AL50" i="13" s="1"/>
  <c r="AZ354" i="13"/>
  <c r="BA354" i="13"/>
  <c r="BB354" i="13" s="1"/>
  <c r="AZ161" i="13"/>
  <c r="BA161" i="13"/>
  <c r="BB161" i="13" s="1"/>
  <c r="AZ270" i="13"/>
  <c r="BA270" i="13"/>
  <c r="BB270" i="13" s="1"/>
  <c r="AZ69" i="13"/>
  <c r="BA69" i="13"/>
  <c r="BB69" i="13" s="1"/>
  <c r="AZ187" i="13"/>
  <c r="BA187" i="13"/>
  <c r="BB187" i="13" s="1"/>
  <c r="AJ59" i="13"/>
  <c r="AK59" i="13"/>
  <c r="AL59" i="13" s="1"/>
  <c r="AJ147" i="13"/>
  <c r="AK147" i="13"/>
  <c r="AL147" i="13" s="1"/>
  <c r="AJ225" i="13"/>
  <c r="AK225" i="13"/>
  <c r="AL225" i="13" s="1"/>
  <c r="AJ287" i="13"/>
  <c r="AK287" i="13"/>
  <c r="AL287" i="13" s="1"/>
  <c r="AJ43" i="13"/>
  <c r="AK43" i="13"/>
  <c r="AL43" i="13" s="1"/>
  <c r="AZ346" i="13"/>
  <c r="BA346" i="13"/>
  <c r="BB346" i="13" s="1"/>
  <c r="AZ153" i="13"/>
  <c r="BA153" i="13"/>
  <c r="BB153" i="13" s="1"/>
  <c r="AZ262" i="13"/>
  <c r="BA262" i="13"/>
  <c r="BB262" i="13" s="1"/>
  <c r="AZ61" i="13"/>
  <c r="BA61" i="13"/>
  <c r="BB61" i="13" s="1"/>
  <c r="AZ179" i="13"/>
  <c r="BA179" i="13"/>
  <c r="BB179" i="13" s="1"/>
  <c r="AJ49" i="13"/>
  <c r="AK49" i="13"/>
  <c r="AL49" i="13" s="1"/>
  <c r="AJ139" i="13"/>
  <c r="AK139" i="13"/>
  <c r="AL139" i="13" s="1"/>
  <c r="AJ217" i="13"/>
  <c r="AK217" i="13"/>
  <c r="AL217" i="13" s="1"/>
  <c r="AJ279" i="13"/>
  <c r="AK279" i="13"/>
  <c r="AL279" i="13" s="1"/>
  <c r="AJ128" i="13"/>
  <c r="AK128" i="13"/>
  <c r="AL128" i="13" s="1"/>
  <c r="AZ338" i="13"/>
  <c r="BA338" i="13"/>
  <c r="BB338" i="13" s="1"/>
  <c r="AZ145" i="13"/>
  <c r="BA145" i="13"/>
  <c r="BB145" i="13" s="1"/>
  <c r="AZ254" i="13"/>
  <c r="BA254" i="13"/>
  <c r="BB254" i="13" s="1"/>
  <c r="AZ53" i="13"/>
  <c r="BA53" i="13"/>
  <c r="BB53" i="13" s="1"/>
  <c r="AZ171" i="13"/>
  <c r="BA171" i="13"/>
  <c r="BB171" i="13" s="1"/>
  <c r="AV26" i="13"/>
  <c r="AW26" i="13"/>
  <c r="AX26" i="13" s="1"/>
  <c r="AV18" i="13"/>
  <c r="AW18" i="13"/>
  <c r="AX18" i="13" s="1"/>
  <c r="AV22" i="13"/>
  <c r="AW22" i="13"/>
  <c r="AX22" i="13" s="1"/>
  <c r="AV37" i="13"/>
  <c r="AW37" i="13"/>
  <c r="AX37" i="13" s="1"/>
  <c r="D16" i="13"/>
  <c r="E16" i="13"/>
  <c r="F16" i="13" s="1"/>
  <c r="D19" i="13"/>
  <c r="E19" i="13"/>
  <c r="F19" i="13" s="1"/>
  <c r="D23" i="13"/>
  <c r="E23" i="13"/>
  <c r="F23" i="13" s="1"/>
  <c r="D28" i="13"/>
  <c r="E28" i="13"/>
  <c r="F28" i="13" s="1"/>
  <c r="AN6" i="13"/>
  <c r="AO6" i="13"/>
  <c r="AM5" i="13"/>
  <c r="AN204" i="13"/>
  <c r="AO204" i="13"/>
  <c r="AP204" i="13" s="1"/>
  <c r="AN330" i="13"/>
  <c r="AO330" i="13"/>
  <c r="AP330" i="13" s="1"/>
  <c r="AN137" i="13"/>
  <c r="AO137" i="13"/>
  <c r="AP137" i="13" s="1"/>
  <c r="AN247" i="13"/>
  <c r="AO247" i="13"/>
  <c r="AP247" i="13" s="1"/>
  <c r="AN46" i="13"/>
  <c r="AO46" i="13"/>
  <c r="AP46" i="13" s="1"/>
  <c r="AN260" i="13"/>
  <c r="AO260" i="13"/>
  <c r="AP260" i="13" s="1"/>
  <c r="AN67" i="13"/>
  <c r="AO67" i="13"/>
  <c r="AP67" i="13" s="1"/>
  <c r="AN193" i="13"/>
  <c r="AO193" i="13"/>
  <c r="AP193" i="13" s="1"/>
  <c r="AN303" i="13"/>
  <c r="AO303" i="13"/>
  <c r="AP303" i="13" s="1"/>
  <c r="AN102" i="13"/>
  <c r="AO102" i="13"/>
  <c r="AP102" i="13" s="1"/>
  <c r="AN188" i="13"/>
  <c r="AO188" i="13"/>
  <c r="AP188" i="13" s="1"/>
  <c r="AN314" i="13"/>
  <c r="AO314" i="13"/>
  <c r="AP314" i="13" s="1"/>
  <c r="AN121" i="13"/>
  <c r="AO121" i="13"/>
  <c r="AP121" i="13" s="1"/>
  <c r="AN231" i="13"/>
  <c r="AO231" i="13"/>
  <c r="AP231" i="13" s="1"/>
  <c r="AN8" i="13"/>
  <c r="AO8" i="13"/>
  <c r="AP8" i="13" s="1"/>
  <c r="AN180" i="13"/>
  <c r="AO180" i="13"/>
  <c r="AP180" i="13" s="1"/>
  <c r="AN306" i="13"/>
  <c r="AO306" i="13"/>
  <c r="AP306" i="13" s="1"/>
  <c r="AN113" i="13"/>
  <c r="AO113" i="13"/>
  <c r="AP113" i="13" s="1"/>
  <c r="AN223" i="13"/>
  <c r="AO223" i="13"/>
  <c r="AP223" i="13" s="1"/>
  <c r="AN9" i="13"/>
  <c r="AO9" i="13"/>
  <c r="AP9" i="13" s="1"/>
  <c r="AN172" i="13"/>
  <c r="AO172" i="13"/>
  <c r="AP172" i="13" s="1"/>
  <c r="AN298" i="13"/>
  <c r="AO298" i="13"/>
  <c r="AP298" i="13" s="1"/>
  <c r="AN105" i="13"/>
  <c r="AO105" i="13"/>
  <c r="AP105" i="13" s="1"/>
  <c r="AN215" i="13"/>
  <c r="AO215" i="13"/>
  <c r="AP215" i="13" s="1"/>
  <c r="AN301" i="13"/>
  <c r="AO301" i="13"/>
  <c r="AP301" i="13" s="1"/>
  <c r="AN100" i="13"/>
  <c r="AO100" i="13"/>
  <c r="AP100" i="13" s="1"/>
  <c r="AN226" i="13"/>
  <c r="AO226" i="13"/>
  <c r="AP226" i="13" s="1"/>
  <c r="AN344" i="13"/>
  <c r="AO344" i="13"/>
  <c r="AP344" i="13" s="1"/>
  <c r="AN143" i="13"/>
  <c r="AO143" i="13"/>
  <c r="AP143" i="13" s="1"/>
  <c r="AN229" i="13"/>
  <c r="AO229" i="13"/>
  <c r="AP229" i="13" s="1"/>
  <c r="AN347" i="13"/>
  <c r="AO347" i="13"/>
  <c r="AP347" i="13" s="1"/>
  <c r="AN154" i="13"/>
  <c r="AO154" i="13"/>
  <c r="AP154" i="13" s="1"/>
  <c r="AN272" i="13"/>
  <c r="AO272" i="13"/>
  <c r="AP272" i="13" s="1"/>
  <c r="AN71" i="13"/>
  <c r="AO71" i="13"/>
  <c r="AP71" i="13" s="1"/>
  <c r="AN221" i="13"/>
  <c r="AO221" i="13"/>
  <c r="AP221" i="13" s="1"/>
  <c r="AN339" i="13"/>
  <c r="AO339" i="13"/>
  <c r="AP339" i="13" s="1"/>
  <c r="AN146" i="13"/>
  <c r="AO146" i="13"/>
  <c r="AP146" i="13" s="1"/>
  <c r="AN264" i="13"/>
  <c r="AO264" i="13"/>
  <c r="AP264" i="13" s="1"/>
  <c r="AN63" i="13"/>
  <c r="AO63" i="13"/>
  <c r="AP63" i="13" s="1"/>
  <c r="AZ34" i="13"/>
  <c r="BA34" i="13"/>
  <c r="BB34" i="13" s="1"/>
  <c r="AZ23" i="13"/>
  <c r="BA23" i="13"/>
  <c r="BB23" i="13" s="1"/>
  <c r="AZ13" i="13"/>
  <c r="BA13" i="13"/>
  <c r="BB13" i="13" s="1"/>
  <c r="AZ36" i="13"/>
  <c r="BA36" i="13"/>
  <c r="BB36" i="13" s="1"/>
  <c r="AZ28" i="13"/>
  <c r="BA28" i="13"/>
  <c r="BB28" i="13" s="1"/>
  <c r="AZ20" i="13"/>
  <c r="BA20" i="13"/>
  <c r="BB20" i="13" s="1"/>
  <c r="AJ35" i="13"/>
  <c r="AK35" i="13"/>
  <c r="AL35" i="13" s="1"/>
  <c r="AF40" i="13"/>
  <c r="AG40" i="13"/>
  <c r="AH40" i="13" s="1"/>
  <c r="AF22" i="13"/>
  <c r="AG22" i="13"/>
  <c r="AH22" i="13" s="1"/>
  <c r="AF37" i="13"/>
  <c r="AG37" i="13"/>
  <c r="AH37" i="13" s="1"/>
  <c r="AF21" i="13"/>
  <c r="AG21" i="13"/>
  <c r="AH21" i="13" s="1"/>
  <c r="D238" i="13"/>
  <c r="E238" i="13"/>
  <c r="F238" i="13" s="1"/>
  <c r="D288" i="13"/>
  <c r="E288" i="13"/>
  <c r="F288" i="13" s="1"/>
  <c r="D230" i="13"/>
  <c r="E230" i="13"/>
  <c r="F230" i="13" s="1"/>
  <c r="D242" i="13"/>
  <c r="E242" i="13"/>
  <c r="F242" i="13" s="1"/>
  <c r="D143" i="13"/>
  <c r="E143" i="13"/>
  <c r="F143" i="13" s="1"/>
  <c r="D338" i="13"/>
  <c r="E338" i="13"/>
  <c r="F338" i="13" s="1"/>
  <c r="D190" i="13"/>
  <c r="E190" i="13"/>
  <c r="F190" i="13" s="1"/>
  <c r="D181" i="13"/>
  <c r="E181" i="13"/>
  <c r="F181" i="13" s="1"/>
  <c r="D170" i="13"/>
  <c r="E170" i="13"/>
  <c r="F170" i="13" s="1"/>
  <c r="D71" i="13"/>
  <c r="E71" i="13"/>
  <c r="F71" i="13" s="1"/>
  <c r="D266" i="13"/>
  <c r="E266" i="13"/>
  <c r="F266" i="13" s="1"/>
  <c r="D126" i="13"/>
  <c r="E126" i="13"/>
  <c r="F126" i="13" s="1"/>
  <c r="D109" i="13"/>
  <c r="E109" i="13"/>
  <c r="F109" i="13" s="1"/>
  <c r="D98" i="13"/>
  <c r="E98" i="13"/>
  <c r="F98" i="13" s="1"/>
  <c r="D349" i="13"/>
  <c r="E349" i="13"/>
  <c r="F349" i="13" s="1"/>
  <c r="D258" i="13"/>
  <c r="E258" i="13"/>
  <c r="F258" i="13" s="1"/>
  <c r="D94" i="13"/>
  <c r="E94" i="13"/>
  <c r="F94" i="13" s="1"/>
  <c r="D101" i="13"/>
  <c r="E101" i="13"/>
  <c r="F101" i="13" s="1"/>
  <c r="D90" i="13"/>
  <c r="E90" i="13"/>
  <c r="F90" i="13" s="1"/>
  <c r="D341" i="13"/>
  <c r="E341" i="13"/>
  <c r="F341" i="13" s="1"/>
  <c r="D248" i="13"/>
  <c r="E248" i="13"/>
  <c r="F248" i="13" s="1"/>
  <c r="D351" i="13"/>
  <c r="E351" i="13"/>
  <c r="F351" i="13" s="1"/>
  <c r="D93" i="13"/>
  <c r="E93" i="13"/>
  <c r="F93" i="13" s="1"/>
  <c r="D82" i="13"/>
  <c r="E82" i="13"/>
  <c r="F82" i="13" s="1"/>
  <c r="D333" i="13"/>
  <c r="E333" i="13"/>
  <c r="F333" i="13" s="1"/>
  <c r="D237" i="13"/>
  <c r="E237" i="13"/>
  <c r="F237" i="13" s="1"/>
  <c r="D343" i="13"/>
  <c r="E343" i="13"/>
  <c r="F343" i="13" s="1"/>
  <c r="D85" i="13"/>
  <c r="E85" i="13"/>
  <c r="F85" i="13" s="1"/>
  <c r="D74" i="13"/>
  <c r="E74" i="13"/>
  <c r="F74" i="13" s="1"/>
  <c r="D261" i="13"/>
  <c r="E261" i="13"/>
  <c r="F261" i="13" s="1"/>
  <c r="D353" i="13"/>
  <c r="E353" i="13"/>
  <c r="F353" i="13" s="1"/>
  <c r="D271" i="13"/>
  <c r="E271" i="13"/>
  <c r="F271" i="13" s="1"/>
  <c r="D188" i="13"/>
  <c r="E188" i="13"/>
  <c r="F188" i="13" s="1"/>
  <c r="D201" i="13"/>
  <c r="E201" i="13"/>
  <c r="F201" i="13" s="1"/>
  <c r="D102" i="13"/>
  <c r="E102" i="13"/>
  <c r="F102" i="13" s="1"/>
  <c r="D281" i="13"/>
  <c r="E281" i="13"/>
  <c r="F281" i="13" s="1"/>
  <c r="D142" i="13"/>
  <c r="E142" i="13"/>
  <c r="F142" i="13" s="1"/>
  <c r="D116" i="13"/>
  <c r="E116" i="13"/>
  <c r="F116" i="13" s="1"/>
  <c r="D129" i="13"/>
  <c r="E129" i="13"/>
  <c r="F129" i="13" s="1"/>
  <c r="AB33" i="13"/>
  <c r="AC33" i="13"/>
  <c r="AD33" i="13" s="1"/>
  <c r="AB17" i="13"/>
  <c r="AC17" i="13"/>
  <c r="AD17" i="13" s="1"/>
  <c r="AB32" i="13"/>
  <c r="AC32" i="13"/>
  <c r="AD32" i="13" s="1"/>
  <c r="AB16" i="13"/>
  <c r="AC16" i="13"/>
  <c r="AD16" i="13" s="1"/>
  <c r="AR9" i="13"/>
  <c r="AS9" i="13"/>
  <c r="AT9" i="13" s="1"/>
  <c r="AR6" i="13"/>
  <c r="AS6" i="13"/>
  <c r="AQ5" i="13"/>
  <c r="AV313" i="13"/>
  <c r="AW313" i="13"/>
  <c r="AX313" i="13" s="1"/>
  <c r="AV154" i="13"/>
  <c r="AW154" i="13"/>
  <c r="AX154" i="13" s="1"/>
  <c r="AV160" i="13"/>
  <c r="AW160" i="13"/>
  <c r="AX160" i="13" s="1"/>
  <c r="AV270" i="13"/>
  <c r="AW270" i="13"/>
  <c r="AX270" i="13" s="1"/>
  <c r="AV69" i="13"/>
  <c r="AW69" i="13"/>
  <c r="AX69" i="13" s="1"/>
  <c r="AV315" i="13"/>
  <c r="AW315" i="13"/>
  <c r="AX315" i="13" s="1"/>
  <c r="AV210" i="13"/>
  <c r="AW210" i="13"/>
  <c r="AX210" i="13" s="1"/>
  <c r="AV216" i="13"/>
  <c r="AW216" i="13"/>
  <c r="AX216" i="13" s="1"/>
  <c r="AV326" i="13"/>
  <c r="AW326" i="13"/>
  <c r="AX326" i="13" s="1"/>
  <c r="AV125" i="13"/>
  <c r="AW125" i="13"/>
  <c r="AX125" i="13" s="1"/>
  <c r="AV321" i="13"/>
  <c r="AW321" i="13"/>
  <c r="AX321" i="13" s="1"/>
  <c r="AV266" i="13"/>
  <c r="AW266" i="13"/>
  <c r="AX266" i="13" s="1"/>
  <c r="AV272" i="13"/>
  <c r="AW272" i="13"/>
  <c r="AX272" i="13" s="1"/>
  <c r="AV71" i="13"/>
  <c r="AW71" i="13"/>
  <c r="AX71" i="13" s="1"/>
  <c r="AV181" i="13"/>
  <c r="AW181" i="13"/>
  <c r="AX181" i="13" s="1"/>
  <c r="AV11" i="13"/>
  <c r="AW11" i="13"/>
  <c r="AX11" i="13" s="1"/>
  <c r="AV322" i="13"/>
  <c r="AW322" i="13"/>
  <c r="AX322" i="13" s="1"/>
  <c r="AV328" i="13"/>
  <c r="AW328" i="13"/>
  <c r="AX328" i="13" s="1"/>
  <c r="AV127" i="13"/>
  <c r="AW127" i="13"/>
  <c r="AX127" i="13" s="1"/>
  <c r="AV237" i="13"/>
  <c r="AW237" i="13"/>
  <c r="AX237" i="13" s="1"/>
  <c r="AV7" i="13"/>
  <c r="AW7" i="13"/>
  <c r="AX7" i="13" s="1"/>
  <c r="AV314" i="13"/>
  <c r="AW314" i="13"/>
  <c r="AX314" i="13" s="1"/>
  <c r="AV320" i="13"/>
  <c r="AW320" i="13"/>
  <c r="AX320" i="13" s="1"/>
  <c r="AV119" i="13"/>
  <c r="AW119" i="13"/>
  <c r="AX119" i="13" s="1"/>
  <c r="AV229" i="13"/>
  <c r="AW229" i="13"/>
  <c r="AX229" i="13" s="1"/>
  <c r="AV9" i="13"/>
  <c r="AW9" i="13"/>
  <c r="AX9" i="13" s="1"/>
  <c r="AV306" i="13"/>
  <c r="AW306" i="13"/>
  <c r="AX306" i="13" s="1"/>
  <c r="AV312" i="13"/>
  <c r="AW312" i="13"/>
  <c r="AX312" i="13" s="1"/>
  <c r="AV111" i="13"/>
  <c r="AW111" i="13"/>
  <c r="AX111" i="13" s="1"/>
  <c r="AV221" i="13"/>
  <c r="AW221" i="13"/>
  <c r="AX221" i="13" s="1"/>
  <c r="AV6" i="13"/>
  <c r="AW6" i="13"/>
  <c r="AU5" i="13"/>
  <c r="AV298" i="13"/>
  <c r="AW298" i="13"/>
  <c r="AX298" i="13" s="1"/>
  <c r="AV304" i="13"/>
  <c r="AW304" i="13"/>
  <c r="AX304" i="13" s="1"/>
  <c r="AV103" i="13"/>
  <c r="AW103" i="13"/>
  <c r="AX103" i="13" s="1"/>
  <c r="AV213" i="13"/>
  <c r="AW213" i="13"/>
  <c r="AX213" i="13" s="1"/>
  <c r="AV75" i="13"/>
  <c r="AW75" i="13"/>
  <c r="AX75" i="13" s="1"/>
  <c r="AV226" i="13"/>
  <c r="AW226" i="13"/>
  <c r="AX226" i="13" s="1"/>
  <c r="AV232" i="13"/>
  <c r="AW232" i="13"/>
  <c r="AX232" i="13" s="1"/>
  <c r="AV342" i="13"/>
  <c r="AW342" i="13"/>
  <c r="AX342" i="13" s="1"/>
  <c r="AV141" i="13"/>
  <c r="AW141" i="13"/>
  <c r="AX141" i="13" s="1"/>
  <c r="AN26" i="13"/>
  <c r="AO26" i="13"/>
  <c r="AP26" i="13" s="1"/>
  <c r="AN10" i="13"/>
  <c r="AO10" i="13"/>
  <c r="AP10" i="13" s="1"/>
  <c r="AN25" i="13"/>
  <c r="AO25" i="13"/>
  <c r="AP25" i="13" s="1"/>
  <c r="AN40" i="13"/>
  <c r="AO40" i="13"/>
  <c r="AP40" i="13" s="1"/>
  <c r="P7" i="13"/>
  <c r="Q7" i="13"/>
  <c r="R7" i="13" s="1"/>
  <c r="L238" i="13"/>
  <c r="M238" i="13"/>
  <c r="N238" i="13" s="1"/>
  <c r="L267" i="13"/>
  <c r="M267" i="13"/>
  <c r="N267" i="13" s="1"/>
  <c r="L74" i="13"/>
  <c r="M74" i="13"/>
  <c r="N74" i="13" s="1"/>
  <c r="L200" i="13"/>
  <c r="M200" i="13"/>
  <c r="N200" i="13" s="1"/>
  <c r="L262" i="13"/>
  <c r="M262" i="13"/>
  <c r="N262" i="13" s="1"/>
  <c r="L269" i="13"/>
  <c r="M269" i="13"/>
  <c r="N269" i="13" s="1"/>
  <c r="L195" i="13"/>
  <c r="M195" i="13"/>
  <c r="N195" i="13" s="1"/>
  <c r="L321" i="13"/>
  <c r="M321" i="13"/>
  <c r="N321" i="13" s="1"/>
  <c r="L128" i="13"/>
  <c r="M128" i="13"/>
  <c r="N128" i="13" s="1"/>
  <c r="L302" i="13"/>
  <c r="M302" i="13"/>
  <c r="N302" i="13" s="1"/>
  <c r="L174" i="13"/>
  <c r="M174" i="13"/>
  <c r="N174" i="13" s="1"/>
  <c r="L251" i="13"/>
  <c r="M251" i="13"/>
  <c r="N251" i="13" s="1"/>
  <c r="L58" i="13"/>
  <c r="M58" i="13"/>
  <c r="N58" i="13" s="1"/>
  <c r="L184" i="13"/>
  <c r="M184" i="13"/>
  <c r="N184" i="13" s="1"/>
  <c r="L102" i="13"/>
  <c r="M102" i="13"/>
  <c r="N102" i="13" s="1"/>
  <c r="L252" i="13"/>
  <c r="M252" i="13"/>
  <c r="N252" i="13" s="1"/>
  <c r="L51" i="13"/>
  <c r="M51" i="13"/>
  <c r="N51" i="13" s="1"/>
  <c r="L177" i="13"/>
  <c r="M177" i="13"/>
  <c r="N177" i="13" s="1"/>
  <c r="L295" i="13"/>
  <c r="M295" i="13"/>
  <c r="N295" i="13" s="1"/>
  <c r="L198" i="13"/>
  <c r="M198" i="13"/>
  <c r="N198" i="13" s="1"/>
  <c r="L173" i="13"/>
  <c r="M173" i="13"/>
  <c r="N173" i="13" s="1"/>
  <c r="L171" i="13"/>
  <c r="M171" i="13"/>
  <c r="N171" i="13" s="1"/>
  <c r="L297" i="13"/>
  <c r="M297" i="13"/>
  <c r="N297" i="13" s="1"/>
  <c r="L104" i="13"/>
  <c r="M104" i="13"/>
  <c r="N104" i="13" s="1"/>
  <c r="L326" i="13"/>
  <c r="M326" i="13"/>
  <c r="N326" i="13" s="1"/>
  <c r="L78" i="13"/>
  <c r="M78" i="13"/>
  <c r="N78" i="13" s="1"/>
  <c r="L227" i="13"/>
  <c r="M227" i="13"/>
  <c r="N227" i="13" s="1"/>
  <c r="L347" i="13"/>
  <c r="M347" i="13"/>
  <c r="N347" i="13" s="1"/>
  <c r="L160" i="13"/>
  <c r="M160" i="13"/>
  <c r="N160" i="13" s="1"/>
  <c r="L94" i="13"/>
  <c r="M94" i="13"/>
  <c r="N94" i="13" s="1"/>
  <c r="L349" i="13"/>
  <c r="M349" i="13"/>
  <c r="N349" i="13" s="1"/>
  <c r="L154" i="13"/>
  <c r="M154" i="13"/>
  <c r="N154" i="13" s="1"/>
  <c r="L280" i="13"/>
  <c r="M280" i="13"/>
  <c r="N280" i="13" s="1"/>
  <c r="L79" i="13"/>
  <c r="M79" i="13"/>
  <c r="N79" i="13" s="1"/>
  <c r="L125" i="13"/>
  <c r="M125" i="13"/>
  <c r="N125" i="13" s="1"/>
  <c r="L156" i="13"/>
  <c r="M156" i="13"/>
  <c r="N156" i="13" s="1"/>
  <c r="L274" i="13"/>
  <c r="M274" i="13"/>
  <c r="N274" i="13" s="1"/>
  <c r="L81" i="13"/>
  <c r="M81" i="13"/>
  <c r="N81" i="13" s="1"/>
  <c r="L199" i="13"/>
  <c r="M199" i="13"/>
  <c r="N199" i="13" s="1"/>
  <c r="X31" i="13"/>
  <c r="Y31" i="13"/>
  <c r="Z31" i="13" s="1"/>
  <c r="X23" i="13"/>
  <c r="Y23" i="13"/>
  <c r="Z23" i="13" s="1"/>
  <c r="X15" i="13"/>
  <c r="Y15" i="13"/>
  <c r="Z15" i="13" s="1"/>
  <c r="X38" i="13"/>
  <c r="Y38" i="13"/>
  <c r="Z38" i="13" s="1"/>
  <c r="X30" i="13"/>
  <c r="Y30" i="13"/>
  <c r="Z30" i="13" s="1"/>
  <c r="X22" i="13"/>
  <c r="Y22" i="13"/>
  <c r="Z22" i="13" s="1"/>
  <c r="X12" i="13"/>
  <c r="Y12" i="13"/>
  <c r="Z12" i="13" s="1"/>
  <c r="AR17" i="13"/>
  <c r="AS17" i="13"/>
  <c r="AT17" i="13" s="1"/>
  <c r="AR10" i="13"/>
  <c r="AS10" i="13"/>
  <c r="AT10" i="13" s="1"/>
  <c r="AR33" i="13"/>
  <c r="AS33" i="13"/>
  <c r="AT33" i="13" s="1"/>
  <c r="AR25" i="13"/>
  <c r="AS25" i="13"/>
  <c r="AT25" i="13" s="1"/>
  <c r="AF9" i="13"/>
  <c r="AG9" i="13"/>
  <c r="AH9" i="13" s="1"/>
  <c r="P227" i="13"/>
  <c r="Q227" i="13"/>
  <c r="R227" i="13" s="1"/>
  <c r="P352" i="13"/>
  <c r="Q352" i="13"/>
  <c r="R352" i="13" s="1"/>
  <c r="P151" i="13"/>
  <c r="Q151" i="13"/>
  <c r="R151" i="13" s="1"/>
  <c r="P261" i="13"/>
  <c r="Q261" i="13"/>
  <c r="R261" i="13" s="1"/>
  <c r="P60" i="13"/>
  <c r="Q60" i="13"/>
  <c r="R60" i="13" s="1"/>
  <c r="P219" i="13"/>
  <c r="Q219" i="13"/>
  <c r="R219" i="13" s="1"/>
  <c r="P344" i="13"/>
  <c r="Q344" i="13"/>
  <c r="R344" i="13" s="1"/>
  <c r="P143" i="13"/>
  <c r="Q143" i="13"/>
  <c r="R143" i="13" s="1"/>
  <c r="P253" i="13"/>
  <c r="Q253" i="13"/>
  <c r="R253" i="13" s="1"/>
  <c r="P52" i="13"/>
  <c r="Q52" i="13"/>
  <c r="R52" i="13" s="1"/>
  <c r="P211" i="13"/>
  <c r="Q211" i="13"/>
  <c r="R211" i="13" s="1"/>
  <c r="P336" i="13"/>
  <c r="Q336" i="13"/>
  <c r="R336" i="13" s="1"/>
  <c r="P135" i="13"/>
  <c r="Q135" i="13"/>
  <c r="R135" i="13" s="1"/>
  <c r="P245" i="13"/>
  <c r="Q245" i="13"/>
  <c r="R245" i="13" s="1"/>
  <c r="P44" i="13"/>
  <c r="Q44" i="13"/>
  <c r="R44" i="13" s="1"/>
  <c r="P203" i="13"/>
  <c r="Q203" i="13"/>
  <c r="R203" i="13" s="1"/>
  <c r="P328" i="13"/>
  <c r="Q328" i="13"/>
  <c r="R328" i="13" s="1"/>
  <c r="P127" i="13"/>
  <c r="Q127" i="13"/>
  <c r="R127" i="13" s="1"/>
  <c r="P237" i="13"/>
  <c r="Q237" i="13"/>
  <c r="R237" i="13" s="1"/>
  <c r="P65" i="13"/>
  <c r="Q65" i="13"/>
  <c r="R65" i="13" s="1"/>
  <c r="P131" i="13"/>
  <c r="Q131" i="13"/>
  <c r="R131" i="13" s="1"/>
  <c r="P256" i="13"/>
  <c r="Q256" i="13"/>
  <c r="R256" i="13" s="1"/>
  <c r="P55" i="13"/>
  <c r="Q55" i="13"/>
  <c r="R55" i="13" s="1"/>
  <c r="P165" i="13"/>
  <c r="Q165" i="13"/>
  <c r="R165" i="13" s="1"/>
  <c r="P347" i="13"/>
  <c r="Q347" i="13"/>
  <c r="R347" i="13" s="1"/>
  <c r="P59" i="13"/>
  <c r="Q59" i="13"/>
  <c r="R59" i="13" s="1"/>
  <c r="P184" i="13"/>
  <c r="Q184" i="13"/>
  <c r="R184" i="13" s="1"/>
  <c r="P294" i="13"/>
  <c r="Q294" i="13"/>
  <c r="R294" i="13" s="1"/>
  <c r="P93" i="13"/>
  <c r="Q93" i="13"/>
  <c r="R93" i="13" s="1"/>
  <c r="P177" i="13"/>
  <c r="Q177" i="13"/>
  <c r="R177" i="13" s="1"/>
  <c r="P306" i="13"/>
  <c r="Q306" i="13"/>
  <c r="R306" i="13" s="1"/>
  <c r="P112" i="13"/>
  <c r="Q112" i="13"/>
  <c r="R112" i="13" s="1"/>
  <c r="P222" i="13"/>
  <c r="Q222" i="13"/>
  <c r="R222" i="13" s="1"/>
  <c r="P332" i="13"/>
  <c r="Q332" i="13"/>
  <c r="R332" i="13" s="1"/>
  <c r="P289" i="13"/>
  <c r="Q289" i="13"/>
  <c r="R289" i="13" s="1"/>
  <c r="P234" i="13"/>
  <c r="Q234" i="13"/>
  <c r="R234" i="13" s="1"/>
  <c r="P351" i="13"/>
  <c r="Q351" i="13"/>
  <c r="R351" i="13" s="1"/>
  <c r="P150" i="13"/>
  <c r="Q150" i="13"/>
  <c r="R150" i="13" s="1"/>
  <c r="P260" i="13"/>
  <c r="Q260" i="13"/>
  <c r="R260" i="13" s="1"/>
  <c r="L19" i="13"/>
  <c r="M19" i="13"/>
  <c r="N19" i="13" s="1"/>
  <c r="L25" i="13"/>
  <c r="M25" i="13"/>
  <c r="N25" i="13" s="1"/>
  <c r="L27" i="13"/>
  <c r="M27" i="13"/>
  <c r="N27" i="13" s="1"/>
  <c r="T10" i="13"/>
  <c r="U10" i="13"/>
  <c r="V10" i="13" s="1"/>
  <c r="T114" i="13"/>
  <c r="U114" i="13"/>
  <c r="V114" i="13" s="1"/>
  <c r="T285" i="13"/>
  <c r="U285" i="13"/>
  <c r="V285" i="13" s="1"/>
  <c r="T231" i="13"/>
  <c r="U231" i="13"/>
  <c r="V231" i="13" s="1"/>
  <c r="T244" i="13"/>
  <c r="U244" i="13"/>
  <c r="V244" i="13" s="1"/>
  <c r="T88" i="13"/>
  <c r="U88" i="13"/>
  <c r="V88" i="13" s="1"/>
  <c r="T339" i="13"/>
  <c r="U339" i="13"/>
  <c r="V339" i="13" s="1"/>
  <c r="T132" i="13"/>
  <c r="U132" i="13"/>
  <c r="V132" i="13" s="1"/>
  <c r="T209" i="13"/>
  <c r="U209" i="13"/>
  <c r="V209" i="13" s="1"/>
  <c r="T317" i="13"/>
  <c r="U317" i="13"/>
  <c r="V317" i="13" s="1"/>
  <c r="T116" i="13"/>
  <c r="U116" i="13"/>
  <c r="V116" i="13" s="1"/>
  <c r="T275" i="13"/>
  <c r="U275" i="13"/>
  <c r="V275" i="13" s="1"/>
  <c r="T350" i="13"/>
  <c r="U350" i="13"/>
  <c r="V350" i="13" s="1"/>
  <c r="T228" i="13"/>
  <c r="U228" i="13"/>
  <c r="V228" i="13" s="1"/>
  <c r="T207" i="13"/>
  <c r="U207" i="13"/>
  <c r="V207" i="13" s="1"/>
  <c r="T188" i="13"/>
  <c r="U188" i="13"/>
  <c r="V188" i="13" s="1"/>
  <c r="T205" i="13"/>
  <c r="U205" i="13"/>
  <c r="V205" i="13" s="1"/>
  <c r="T80" i="13"/>
  <c r="U80" i="13"/>
  <c r="V80" i="13" s="1"/>
  <c r="T287" i="13"/>
  <c r="U287" i="13"/>
  <c r="V287" i="13" s="1"/>
  <c r="T279" i="13"/>
  <c r="U279" i="13"/>
  <c r="V279" i="13" s="1"/>
  <c r="T248" i="13"/>
  <c r="U248" i="13"/>
  <c r="V248" i="13" s="1"/>
  <c r="T230" i="13"/>
  <c r="U230" i="13"/>
  <c r="V230" i="13" s="1"/>
  <c r="T105" i="13"/>
  <c r="U105" i="13"/>
  <c r="V105" i="13" s="1"/>
  <c r="T326" i="13"/>
  <c r="U326" i="13"/>
  <c r="V326" i="13" s="1"/>
  <c r="T110" i="13"/>
  <c r="U110" i="13"/>
  <c r="V110" i="13" s="1"/>
  <c r="T213" i="13"/>
  <c r="U213" i="13"/>
  <c r="V213" i="13" s="1"/>
  <c r="T135" i="13"/>
  <c r="U135" i="13"/>
  <c r="V135" i="13" s="1"/>
  <c r="T282" i="13"/>
  <c r="U282" i="13"/>
  <c r="V282" i="13" s="1"/>
  <c r="T74" i="13"/>
  <c r="U74" i="13"/>
  <c r="V74" i="13" s="1"/>
  <c r="T131" i="13"/>
  <c r="U131" i="13"/>
  <c r="V131" i="13" s="1"/>
  <c r="T344" i="13"/>
  <c r="U344" i="13"/>
  <c r="V344" i="13" s="1"/>
  <c r="T86" i="13"/>
  <c r="U86" i="13"/>
  <c r="V86" i="13" s="1"/>
  <c r="T308" i="13"/>
  <c r="U308" i="13"/>
  <c r="V308" i="13" s="1"/>
  <c r="T47" i="13"/>
  <c r="U47" i="13"/>
  <c r="V47" i="13" s="1"/>
  <c r="T139" i="13"/>
  <c r="U139" i="13"/>
  <c r="V139" i="13" s="1"/>
  <c r="T119" i="13"/>
  <c r="U119" i="13"/>
  <c r="V119" i="13" s="1"/>
  <c r="T162" i="13"/>
  <c r="U162" i="13"/>
  <c r="V162" i="13" s="1"/>
  <c r="T98" i="13"/>
  <c r="U98" i="13"/>
  <c r="V98" i="13" s="1"/>
  <c r="T156" i="13"/>
  <c r="U156" i="13"/>
  <c r="V156" i="13" s="1"/>
  <c r="T203" i="13"/>
  <c r="U203" i="13"/>
  <c r="V203" i="13" s="1"/>
  <c r="P30" i="13"/>
  <c r="Q30" i="13"/>
  <c r="R30" i="13" s="1"/>
  <c r="P14" i="13"/>
  <c r="Q14" i="13"/>
  <c r="R14" i="13" s="1"/>
  <c r="P23" i="13"/>
  <c r="Q23" i="13"/>
  <c r="R23" i="13" s="1"/>
  <c r="L7" i="13"/>
  <c r="M7" i="13"/>
  <c r="N7" i="13" s="1"/>
  <c r="AB284" i="13"/>
  <c r="AC284" i="13"/>
  <c r="AD284" i="13" s="1"/>
  <c r="AB91" i="13"/>
  <c r="AC91" i="13"/>
  <c r="AD91" i="13" s="1"/>
  <c r="AB201" i="13"/>
  <c r="AC201" i="13"/>
  <c r="AD201" i="13" s="1"/>
  <c r="AB311" i="13"/>
  <c r="AC311" i="13"/>
  <c r="AD311" i="13" s="1"/>
  <c r="AB110" i="13"/>
  <c r="AC110" i="13"/>
  <c r="AD110" i="13" s="1"/>
  <c r="AB276" i="13"/>
  <c r="AC276" i="13"/>
  <c r="AD276" i="13" s="1"/>
  <c r="AB83" i="13"/>
  <c r="AC83" i="13"/>
  <c r="AD83" i="13" s="1"/>
  <c r="AB193" i="13"/>
  <c r="AC193" i="13"/>
  <c r="AD193" i="13" s="1"/>
  <c r="AB303" i="13"/>
  <c r="AC303" i="13"/>
  <c r="AD303" i="13" s="1"/>
  <c r="AB102" i="13"/>
  <c r="AC102" i="13"/>
  <c r="AD102" i="13" s="1"/>
  <c r="AB268" i="13"/>
  <c r="AC268" i="13"/>
  <c r="AD268" i="13" s="1"/>
  <c r="AB75" i="13"/>
  <c r="AC75" i="13"/>
  <c r="AD75" i="13" s="1"/>
  <c r="AB185" i="13"/>
  <c r="AC185" i="13"/>
  <c r="AD185" i="13" s="1"/>
  <c r="AB295" i="13"/>
  <c r="AC295" i="13"/>
  <c r="AD295" i="13" s="1"/>
  <c r="AB94" i="13"/>
  <c r="AC94" i="13"/>
  <c r="AD94" i="13" s="1"/>
  <c r="AB260" i="13"/>
  <c r="AC260" i="13"/>
  <c r="AD260" i="13" s="1"/>
  <c r="AB67" i="13"/>
  <c r="AC67" i="13"/>
  <c r="AD67" i="13" s="1"/>
  <c r="AB177" i="13"/>
  <c r="AC177" i="13"/>
  <c r="AD177" i="13" s="1"/>
  <c r="AB287" i="13"/>
  <c r="AC287" i="13"/>
  <c r="AD287" i="13" s="1"/>
  <c r="AB86" i="13"/>
  <c r="AC86" i="13"/>
  <c r="AD86" i="13" s="1"/>
  <c r="AB252" i="13"/>
  <c r="AC252" i="13"/>
  <c r="AD252" i="13" s="1"/>
  <c r="AB59" i="13"/>
  <c r="AC59" i="13"/>
  <c r="AD59" i="13" s="1"/>
  <c r="AB169" i="13"/>
  <c r="AC169" i="13"/>
  <c r="AD169" i="13" s="1"/>
  <c r="AB279" i="13"/>
  <c r="AC279" i="13"/>
  <c r="AD279" i="13" s="1"/>
  <c r="AB78" i="13"/>
  <c r="AC78" i="13"/>
  <c r="AD78" i="13" s="1"/>
  <c r="AB244" i="13"/>
  <c r="AC244" i="13"/>
  <c r="AD244" i="13" s="1"/>
  <c r="AB51" i="13"/>
  <c r="AC51" i="13"/>
  <c r="AD51" i="13" s="1"/>
  <c r="AB161" i="13"/>
  <c r="AC161" i="13"/>
  <c r="AD161" i="13" s="1"/>
  <c r="AB271" i="13"/>
  <c r="AC271" i="13"/>
  <c r="AD271" i="13" s="1"/>
  <c r="AB70" i="13"/>
  <c r="AC70" i="13"/>
  <c r="AD70" i="13" s="1"/>
  <c r="AB236" i="13"/>
  <c r="AC236" i="13"/>
  <c r="AD236" i="13" s="1"/>
  <c r="AB354" i="13"/>
  <c r="AC354" i="13"/>
  <c r="AD354" i="13" s="1"/>
  <c r="AB153" i="13"/>
  <c r="AC153" i="13"/>
  <c r="AD153" i="13" s="1"/>
  <c r="AB263" i="13"/>
  <c r="AC263" i="13"/>
  <c r="AD263" i="13" s="1"/>
  <c r="AB62" i="13"/>
  <c r="AC62" i="13"/>
  <c r="AD62" i="13" s="1"/>
  <c r="AB228" i="13"/>
  <c r="AC228" i="13"/>
  <c r="AD228" i="13" s="1"/>
  <c r="AB346" i="13"/>
  <c r="AC346" i="13"/>
  <c r="AD346" i="13" s="1"/>
  <c r="AB145" i="13"/>
  <c r="AC145" i="13"/>
  <c r="AD145" i="13" s="1"/>
  <c r="AB255" i="13"/>
  <c r="AC255" i="13"/>
  <c r="AD255" i="13" s="1"/>
  <c r="AB54" i="13"/>
  <c r="AC54" i="13"/>
  <c r="AD54" i="13" s="1"/>
  <c r="T26" i="13"/>
  <c r="U26" i="13"/>
  <c r="V26" i="13" s="1"/>
  <c r="T38" i="13"/>
  <c r="U38" i="13"/>
  <c r="V38" i="13" s="1"/>
  <c r="T22" i="13"/>
  <c r="U22" i="13"/>
  <c r="V22" i="13" s="1"/>
  <c r="T27" i="13"/>
  <c r="U27" i="13"/>
  <c r="V27" i="13" s="1"/>
  <c r="AJ348" i="13"/>
  <c r="AK348" i="13"/>
  <c r="AL348" i="13" s="1"/>
  <c r="AJ131" i="13"/>
  <c r="AK131" i="13"/>
  <c r="AL131" i="13" s="1"/>
  <c r="AJ209" i="13"/>
  <c r="AK209" i="13"/>
  <c r="AL209" i="13" s="1"/>
  <c r="AJ271" i="13"/>
  <c r="AK271" i="13"/>
  <c r="AL271" i="13" s="1"/>
  <c r="AJ120" i="13"/>
  <c r="AK120" i="13"/>
  <c r="AL120" i="13" s="1"/>
  <c r="AZ330" i="13"/>
  <c r="BA330" i="13"/>
  <c r="BB330" i="13" s="1"/>
  <c r="AZ137" i="13"/>
  <c r="BA137" i="13"/>
  <c r="BB137" i="13" s="1"/>
  <c r="AZ246" i="13"/>
  <c r="BA246" i="13"/>
  <c r="BB246" i="13" s="1"/>
  <c r="AZ45" i="13"/>
  <c r="BA45" i="13"/>
  <c r="BB45" i="13" s="1"/>
  <c r="AZ163" i="13"/>
  <c r="BA163" i="13"/>
  <c r="BB163" i="13" s="1"/>
  <c r="AJ340" i="13"/>
  <c r="AK340" i="13"/>
  <c r="AL340" i="13" s="1"/>
  <c r="AJ121" i="13"/>
  <c r="AK121" i="13"/>
  <c r="AL121" i="13" s="1"/>
  <c r="AJ201" i="13"/>
  <c r="AK201" i="13"/>
  <c r="AL201" i="13" s="1"/>
  <c r="AJ263" i="13"/>
  <c r="AK263" i="13"/>
  <c r="AL263" i="13" s="1"/>
  <c r="AJ112" i="13"/>
  <c r="AK112" i="13"/>
  <c r="AL112" i="13" s="1"/>
  <c r="AZ322" i="13"/>
  <c r="BA322" i="13"/>
  <c r="BB322" i="13" s="1"/>
  <c r="AZ129" i="13"/>
  <c r="BA129" i="13"/>
  <c r="BB129" i="13" s="1"/>
  <c r="AZ238" i="13"/>
  <c r="BA238" i="13"/>
  <c r="BB238" i="13" s="1"/>
  <c r="AZ348" i="13"/>
  <c r="BA348" i="13"/>
  <c r="BB348" i="13" s="1"/>
  <c r="AZ155" i="13"/>
  <c r="BA155" i="13"/>
  <c r="BB155" i="13" s="1"/>
  <c r="AJ332" i="13"/>
  <c r="AK332" i="13"/>
  <c r="AL332" i="13" s="1"/>
  <c r="AJ110" i="13"/>
  <c r="AK110" i="13"/>
  <c r="AL110" i="13" s="1"/>
  <c r="AJ193" i="13"/>
  <c r="AK193" i="13"/>
  <c r="AL193" i="13" s="1"/>
  <c r="AJ255" i="13"/>
  <c r="AK255" i="13"/>
  <c r="AL255" i="13" s="1"/>
  <c r="AJ104" i="13"/>
  <c r="AK104" i="13"/>
  <c r="AL104" i="13" s="1"/>
  <c r="AZ314" i="13"/>
  <c r="BA314" i="13"/>
  <c r="BB314" i="13" s="1"/>
  <c r="AZ121" i="13"/>
  <c r="BA121" i="13"/>
  <c r="BB121" i="13" s="1"/>
  <c r="AZ230" i="13"/>
  <c r="BA230" i="13"/>
  <c r="BB230" i="13" s="1"/>
  <c r="AZ340" i="13"/>
  <c r="BA340" i="13"/>
  <c r="BB340" i="13" s="1"/>
  <c r="AZ147" i="13"/>
  <c r="BA147" i="13"/>
  <c r="BB147" i="13" s="1"/>
  <c r="AJ324" i="13"/>
  <c r="AK324" i="13"/>
  <c r="AL324" i="13" s="1"/>
  <c r="AJ99" i="13"/>
  <c r="AK99" i="13"/>
  <c r="AL99" i="13" s="1"/>
  <c r="AJ185" i="13"/>
  <c r="AK185" i="13"/>
  <c r="AL185" i="13" s="1"/>
  <c r="AJ247" i="13"/>
  <c r="AK247" i="13"/>
  <c r="AL247" i="13" s="1"/>
  <c r="AJ96" i="13"/>
  <c r="AK96" i="13"/>
  <c r="AL96" i="13" s="1"/>
  <c r="AZ306" i="13"/>
  <c r="BA306" i="13"/>
  <c r="BB306" i="13" s="1"/>
  <c r="AZ113" i="13"/>
  <c r="BA113" i="13"/>
  <c r="BB113" i="13" s="1"/>
  <c r="AZ222" i="13"/>
  <c r="BA222" i="13"/>
  <c r="BB222" i="13" s="1"/>
  <c r="AZ332" i="13"/>
  <c r="BA332" i="13"/>
  <c r="BB332" i="13" s="1"/>
  <c r="AZ139" i="13"/>
  <c r="BA139" i="13"/>
  <c r="BB139" i="13" s="1"/>
  <c r="AJ316" i="13"/>
  <c r="AK316" i="13"/>
  <c r="AL316" i="13" s="1"/>
  <c r="AJ89" i="13"/>
  <c r="AK89" i="13"/>
  <c r="AL89" i="13" s="1"/>
  <c r="AJ177" i="13"/>
  <c r="AK177" i="13"/>
  <c r="AL177" i="13" s="1"/>
  <c r="AJ239" i="13"/>
  <c r="AK239" i="13"/>
  <c r="AL239" i="13" s="1"/>
  <c r="AJ88" i="13"/>
  <c r="AK88" i="13"/>
  <c r="AL88" i="13" s="1"/>
  <c r="AZ298" i="13"/>
  <c r="BA298" i="13"/>
  <c r="BB298" i="13" s="1"/>
  <c r="AZ105" i="13"/>
  <c r="BA105" i="13"/>
  <c r="BB105" i="13" s="1"/>
  <c r="AZ214" i="13"/>
  <c r="BA214" i="13"/>
  <c r="BB214" i="13" s="1"/>
  <c r="AZ324" i="13"/>
  <c r="BA324" i="13"/>
  <c r="BB324" i="13" s="1"/>
  <c r="AZ131" i="13"/>
  <c r="BA131" i="13"/>
  <c r="BB131" i="13" s="1"/>
  <c r="AJ308" i="13"/>
  <c r="AK308" i="13"/>
  <c r="AL308" i="13" s="1"/>
  <c r="AJ78" i="13"/>
  <c r="AK78" i="13"/>
  <c r="AL78" i="13" s="1"/>
  <c r="AJ169" i="13"/>
  <c r="AK169" i="13"/>
  <c r="AL169" i="13" s="1"/>
  <c r="AJ231" i="13"/>
  <c r="AK231" i="13"/>
  <c r="AL231" i="13" s="1"/>
  <c r="AJ80" i="13"/>
  <c r="AK80" i="13"/>
  <c r="AL80" i="13" s="1"/>
  <c r="AZ290" i="13"/>
  <c r="BA290" i="13"/>
  <c r="BB290" i="13" s="1"/>
  <c r="AZ97" i="13"/>
  <c r="BA97" i="13"/>
  <c r="BB97" i="13" s="1"/>
  <c r="AZ206" i="13"/>
  <c r="BA206" i="13"/>
  <c r="BB206" i="13" s="1"/>
  <c r="AZ316" i="13"/>
  <c r="BA316" i="13"/>
  <c r="BB316" i="13" s="1"/>
  <c r="AZ123" i="13"/>
  <c r="BA123" i="13"/>
  <c r="BB123" i="13" s="1"/>
  <c r="AJ300" i="13"/>
  <c r="AK300" i="13"/>
  <c r="AL300" i="13" s="1"/>
  <c r="AJ67" i="13"/>
  <c r="AK67" i="13"/>
  <c r="AL67" i="13" s="1"/>
  <c r="AJ161" i="13"/>
  <c r="AK161" i="13"/>
  <c r="AL161" i="13" s="1"/>
  <c r="AJ223" i="13"/>
  <c r="AK223" i="13"/>
  <c r="AL223" i="13" s="1"/>
  <c r="AJ72" i="13"/>
  <c r="AK72" i="13"/>
  <c r="AL72" i="13" s="1"/>
  <c r="AZ282" i="13"/>
  <c r="BA282" i="13"/>
  <c r="BB282" i="13" s="1"/>
  <c r="AZ89" i="13"/>
  <c r="BA89" i="13"/>
  <c r="BB89" i="13" s="1"/>
  <c r="AZ198" i="13"/>
  <c r="BA198" i="13"/>
  <c r="BB198" i="13" s="1"/>
  <c r="AZ308" i="13"/>
  <c r="BA308" i="13"/>
  <c r="BB308" i="13" s="1"/>
  <c r="AZ115" i="13"/>
  <c r="BA115" i="13"/>
  <c r="BB115" i="13" s="1"/>
  <c r="AJ292" i="13"/>
  <c r="AK292" i="13"/>
  <c r="AL292" i="13" s="1"/>
  <c r="AJ57" i="13"/>
  <c r="AK57" i="13"/>
  <c r="AL57" i="13" s="1"/>
  <c r="AJ153" i="13"/>
  <c r="AK153" i="13"/>
  <c r="AL153" i="13" s="1"/>
  <c r="AJ215" i="13"/>
  <c r="AK215" i="13"/>
  <c r="AL215" i="13" s="1"/>
  <c r="AJ64" i="13"/>
  <c r="AK64" i="13"/>
  <c r="AL64" i="13" s="1"/>
  <c r="AZ274" i="13"/>
  <c r="BA274" i="13"/>
  <c r="BB274" i="13" s="1"/>
  <c r="AZ81" i="13"/>
  <c r="BA81" i="13"/>
  <c r="BB81" i="13" s="1"/>
  <c r="AZ190" i="13"/>
  <c r="BA190" i="13"/>
  <c r="BB190" i="13" s="1"/>
  <c r="AZ300" i="13"/>
  <c r="BA300" i="13"/>
  <c r="BB300" i="13" s="1"/>
  <c r="AZ107" i="13"/>
  <c r="BA107" i="13"/>
  <c r="BB107" i="13" s="1"/>
  <c r="AV25" i="13"/>
  <c r="AW25" i="13"/>
  <c r="AX25" i="13" s="1"/>
  <c r="AV40" i="13"/>
  <c r="AW40" i="13"/>
  <c r="AX40" i="13" s="1"/>
  <c r="AV36" i="13"/>
  <c r="AW36" i="13"/>
  <c r="AX36" i="13" s="1"/>
  <c r="D25" i="13"/>
  <c r="E25" i="13"/>
  <c r="F25" i="13" s="1"/>
  <c r="D17" i="13"/>
  <c r="E17" i="13"/>
  <c r="F17" i="13" s="1"/>
  <c r="D11" i="13"/>
  <c r="E11" i="13"/>
  <c r="F11" i="13" s="1"/>
  <c r="D22" i="13"/>
  <c r="E22" i="13"/>
  <c r="F22" i="13" s="1"/>
  <c r="AN341" i="13"/>
  <c r="AO341" i="13"/>
  <c r="AP341" i="13" s="1"/>
  <c r="AN140" i="13"/>
  <c r="AO140" i="13"/>
  <c r="AP140" i="13" s="1"/>
  <c r="AN266" i="13"/>
  <c r="AO266" i="13"/>
  <c r="AP266" i="13" s="1"/>
  <c r="AN73" i="13"/>
  <c r="AO73" i="13"/>
  <c r="AP73" i="13" s="1"/>
  <c r="AN183" i="13"/>
  <c r="AO183" i="13"/>
  <c r="AP183" i="13" s="1"/>
  <c r="AN7" i="13"/>
  <c r="AO7" i="13"/>
  <c r="AP7" i="13" s="1"/>
  <c r="AN196" i="13"/>
  <c r="AO196" i="13"/>
  <c r="AP196" i="13" s="1"/>
  <c r="AN322" i="13"/>
  <c r="AO322" i="13"/>
  <c r="AP322" i="13" s="1"/>
  <c r="AN129" i="13"/>
  <c r="AO129" i="13"/>
  <c r="AP129" i="13" s="1"/>
  <c r="AN239" i="13"/>
  <c r="AO239" i="13"/>
  <c r="AP239" i="13" s="1"/>
  <c r="AN325" i="13"/>
  <c r="AO325" i="13"/>
  <c r="AP325" i="13" s="1"/>
  <c r="AN124" i="13"/>
  <c r="AO124" i="13"/>
  <c r="AP124" i="13" s="1"/>
  <c r="AN250" i="13"/>
  <c r="AO250" i="13"/>
  <c r="AP250" i="13" s="1"/>
  <c r="AN57" i="13"/>
  <c r="AO57" i="13"/>
  <c r="AP57" i="13" s="1"/>
  <c r="AN167" i="13"/>
  <c r="AO167" i="13"/>
  <c r="AP167" i="13" s="1"/>
  <c r="AN317" i="13"/>
  <c r="AO317" i="13"/>
  <c r="AP317" i="13" s="1"/>
  <c r="AN116" i="13"/>
  <c r="AO116" i="13"/>
  <c r="AP116" i="13" s="1"/>
  <c r="AN242" i="13"/>
  <c r="AO242" i="13"/>
  <c r="AP242" i="13" s="1"/>
  <c r="AN49" i="13"/>
  <c r="AO49" i="13"/>
  <c r="AP49" i="13" s="1"/>
  <c r="AN159" i="13"/>
  <c r="AO159" i="13"/>
  <c r="AP159" i="13" s="1"/>
  <c r="AN309" i="13"/>
  <c r="AO309" i="13"/>
  <c r="AP309" i="13" s="1"/>
  <c r="AN108" i="13"/>
  <c r="AO108" i="13"/>
  <c r="AP108" i="13" s="1"/>
  <c r="AN234" i="13"/>
  <c r="AO234" i="13"/>
  <c r="AP234" i="13" s="1"/>
  <c r="AN352" i="13"/>
  <c r="AO352" i="13"/>
  <c r="AP352" i="13" s="1"/>
  <c r="AN151" i="13"/>
  <c r="AO151" i="13"/>
  <c r="AP151" i="13" s="1"/>
  <c r="AN237" i="13"/>
  <c r="AO237" i="13"/>
  <c r="AP237" i="13" s="1"/>
  <c r="AN41" i="13"/>
  <c r="AO41" i="13"/>
  <c r="AP41" i="13" s="1"/>
  <c r="AN162" i="13"/>
  <c r="AO162" i="13"/>
  <c r="AP162" i="13" s="1"/>
  <c r="AN280" i="13"/>
  <c r="AO280" i="13"/>
  <c r="AP280" i="13" s="1"/>
  <c r="AN79" i="13"/>
  <c r="AO79" i="13"/>
  <c r="AP79" i="13" s="1"/>
  <c r="AN165" i="13"/>
  <c r="AO165" i="13"/>
  <c r="AP165" i="13" s="1"/>
  <c r="AN283" i="13"/>
  <c r="AO283" i="13"/>
  <c r="AP283" i="13" s="1"/>
  <c r="AN90" i="13"/>
  <c r="AO90" i="13"/>
  <c r="AP90" i="13" s="1"/>
  <c r="AN208" i="13"/>
  <c r="AO208" i="13"/>
  <c r="AP208" i="13" s="1"/>
  <c r="AN318" i="13"/>
  <c r="AO318" i="13"/>
  <c r="AP318" i="13" s="1"/>
  <c r="AN157" i="13"/>
  <c r="AO157" i="13"/>
  <c r="AP157" i="13" s="1"/>
  <c r="AN275" i="13"/>
  <c r="AO275" i="13"/>
  <c r="AP275" i="13" s="1"/>
  <c r="AN82" i="13"/>
  <c r="AO82" i="13"/>
  <c r="AP82" i="13" s="1"/>
  <c r="AN200" i="13"/>
  <c r="AO200" i="13"/>
  <c r="AP200" i="13" s="1"/>
  <c r="AN310" i="13"/>
  <c r="AO310" i="13"/>
  <c r="AP310" i="13" s="1"/>
  <c r="AZ31" i="13"/>
  <c r="BA31" i="13"/>
  <c r="BB31" i="13" s="1"/>
  <c r="AZ21" i="13"/>
  <c r="BA21" i="13"/>
  <c r="BB21" i="13" s="1"/>
  <c r="AJ36" i="13"/>
  <c r="AK36" i="13"/>
  <c r="AL36" i="13" s="1"/>
  <c r="AJ28" i="13"/>
  <c r="AK28" i="13"/>
  <c r="AL28" i="13" s="1"/>
  <c r="AJ20" i="13"/>
  <c r="AK20" i="13"/>
  <c r="AL20" i="13" s="1"/>
  <c r="AJ12" i="13"/>
  <c r="AK12" i="13"/>
  <c r="AL12" i="13" s="1"/>
  <c r="AJ25" i="13"/>
  <c r="AK25" i="13"/>
  <c r="AL25" i="13" s="1"/>
  <c r="AF38" i="13"/>
  <c r="AG38" i="13"/>
  <c r="AH38" i="13" s="1"/>
  <c r="AF28" i="13"/>
  <c r="AG28" i="13"/>
  <c r="AH28" i="13" s="1"/>
  <c r="AF12" i="13"/>
  <c r="AG12" i="13"/>
  <c r="AH12" i="13" s="1"/>
  <c r="AF27" i="13"/>
  <c r="AG27" i="13"/>
  <c r="AH27" i="13" s="1"/>
  <c r="D346" i="13"/>
  <c r="E346" i="13"/>
  <c r="F346" i="13" s="1"/>
  <c r="D206" i="13"/>
  <c r="E206" i="13"/>
  <c r="F206" i="13" s="1"/>
  <c r="D189" i="13"/>
  <c r="E189" i="13"/>
  <c r="F189" i="13" s="1"/>
  <c r="D178" i="13"/>
  <c r="E178" i="13"/>
  <c r="F178" i="13" s="1"/>
  <c r="D79" i="13"/>
  <c r="E79" i="13"/>
  <c r="F79" i="13" s="1"/>
  <c r="D274" i="13"/>
  <c r="E274" i="13"/>
  <c r="F274" i="13" s="1"/>
  <c r="D213" i="13"/>
  <c r="E213" i="13"/>
  <c r="F213" i="13" s="1"/>
  <c r="D117" i="13"/>
  <c r="E117" i="13"/>
  <c r="F117" i="13" s="1"/>
  <c r="D106" i="13"/>
  <c r="E106" i="13"/>
  <c r="F106" i="13" s="1"/>
  <c r="D293" i="13"/>
  <c r="E293" i="13"/>
  <c r="F293" i="13" s="1"/>
  <c r="D152" i="13"/>
  <c r="E152" i="13"/>
  <c r="F152" i="13" s="1"/>
  <c r="D303" i="13"/>
  <c r="E303" i="13"/>
  <c r="F303" i="13" s="1"/>
  <c r="D45" i="13"/>
  <c r="E45" i="13"/>
  <c r="F45" i="13" s="1"/>
  <c r="D233" i="13"/>
  <c r="E233" i="13"/>
  <c r="F233" i="13" s="1"/>
  <c r="D285" i="13"/>
  <c r="E285" i="13"/>
  <c r="F285" i="13" s="1"/>
  <c r="D120" i="13"/>
  <c r="E120" i="13"/>
  <c r="F120" i="13" s="1"/>
  <c r="D295" i="13"/>
  <c r="E295" i="13"/>
  <c r="F295" i="13" s="1"/>
  <c r="D212" i="13"/>
  <c r="E212" i="13"/>
  <c r="F212" i="13" s="1"/>
  <c r="D225" i="13"/>
  <c r="E225" i="13"/>
  <c r="F225" i="13" s="1"/>
  <c r="D277" i="13"/>
  <c r="E277" i="13"/>
  <c r="F277" i="13" s="1"/>
  <c r="D88" i="13"/>
  <c r="E88" i="13"/>
  <c r="F88" i="13" s="1"/>
  <c r="D287" i="13"/>
  <c r="E287" i="13"/>
  <c r="F287" i="13" s="1"/>
  <c r="D204" i="13"/>
  <c r="E204" i="13"/>
  <c r="F204" i="13" s="1"/>
  <c r="D217" i="13"/>
  <c r="E217" i="13"/>
  <c r="F217" i="13" s="1"/>
  <c r="D269" i="13"/>
  <c r="E269" i="13"/>
  <c r="F269" i="13" s="1"/>
  <c r="D56" i="13"/>
  <c r="E56" i="13"/>
  <c r="F56" i="13" s="1"/>
  <c r="D279" i="13"/>
  <c r="E279" i="13"/>
  <c r="F279" i="13" s="1"/>
  <c r="D196" i="13"/>
  <c r="E196" i="13"/>
  <c r="F196" i="13" s="1"/>
  <c r="D209" i="13"/>
  <c r="E209" i="13"/>
  <c r="F209" i="13" s="1"/>
  <c r="D134" i="13"/>
  <c r="E134" i="13"/>
  <c r="F134" i="13" s="1"/>
  <c r="D289" i="13"/>
  <c r="E289" i="13"/>
  <c r="F289" i="13" s="1"/>
  <c r="D166" i="13"/>
  <c r="E166" i="13"/>
  <c r="F166" i="13" s="1"/>
  <c r="D124" i="13"/>
  <c r="E124" i="13"/>
  <c r="F124" i="13" s="1"/>
  <c r="D137" i="13"/>
  <c r="E137" i="13"/>
  <c r="F137" i="13" s="1"/>
  <c r="D300" i="13"/>
  <c r="E300" i="13"/>
  <c r="F300" i="13" s="1"/>
  <c r="D192" i="13"/>
  <c r="E192" i="13"/>
  <c r="F192" i="13" s="1"/>
  <c r="D227" i="13"/>
  <c r="E227" i="13"/>
  <c r="F227" i="13" s="1"/>
  <c r="D52" i="13"/>
  <c r="E52" i="13"/>
  <c r="F52" i="13" s="1"/>
  <c r="D65" i="13"/>
  <c r="E65" i="13"/>
  <c r="F65" i="13" s="1"/>
  <c r="AB31" i="13"/>
  <c r="AC31" i="13"/>
  <c r="AD31" i="13" s="1"/>
  <c r="AB15" i="13"/>
  <c r="AC15" i="13"/>
  <c r="AD15" i="13" s="1"/>
  <c r="AB30" i="13"/>
  <c r="AC30" i="13"/>
  <c r="AD30" i="13" s="1"/>
  <c r="AB14" i="13"/>
  <c r="AC14" i="13"/>
  <c r="AD14" i="13" s="1"/>
  <c r="AR7" i="13"/>
  <c r="AS7" i="13"/>
  <c r="AT7" i="13" s="1"/>
  <c r="AV275" i="13"/>
  <c r="AW275" i="13"/>
  <c r="AX275" i="13" s="1"/>
  <c r="AV90" i="13"/>
  <c r="AW90" i="13"/>
  <c r="AX90" i="13" s="1"/>
  <c r="AV96" i="13"/>
  <c r="AW96" i="13"/>
  <c r="AX96" i="13" s="1"/>
  <c r="AV206" i="13"/>
  <c r="AW206" i="13"/>
  <c r="AX206" i="13" s="1"/>
  <c r="AV316" i="13"/>
  <c r="AW316" i="13"/>
  <c r="AX316" i="13" s="1"/>
  <c r="AV281" i="13"/>
  <c r="AW281" i="13"/>
  <c r="AX281" i="13" s="1"/>
  <c r="AV146" i="13"/>
  <c r="AW146" i="13"/>
  <c r="AX146" i="13" s="1"/>
  <c r="AV152" i="13"/>
  <c r="AW152" i="13"/>
  <c r="AX152" i="13" s="1"/>
  <c r="AV262" i="13"/>
  <c r="AW262" i="13"/>
  <c r="AX262" i="13" s="1"/>
  <c r="AV61" i="13"/>
  <c r="AW61" i="13"/>
  <c r="AX61" i="13" s="1"/>
  <c r="AV283" i="13"/>
  <c r="AW283" i="13"/>
  <c r="AX283" i="13" s="1"/>
  <c r="AV202" i="13"/>
  <c r="AW202" i="13"/>
  <c r="AX202" i="13" s="1"/>
  <c r="AV208" i="13"/>
  <c r="AW208" i="13"/>
  <c r="AX208" i="13" s="1"/>
  <c r="AV318" i="13"/>
  <c r="AW318" i="13"/>
  <c r="AX318" i="13" s="1"/>
  <c r="AV117" i="13"/>
  <c r="AW117" i="13"/>
  <c r="AX117" i="13" s="1"/>
  <c r="AV289" i="13"/>
  <c r="AW289" i="13"/>
  <c r="AX289" i="13" s="1"/>
  <c r="AV258" i="13"/>
  <c r="AW258" i="13"/>
  <c r="AX258" i="13" s="1"/>
  <c r="AV264" i="13"/>
  <c r="AW264" i="13"/>
  <c r="AX264" i="13" s="1"/>
  <c r="AV63" i="13"/>
  <c r="AW63" i="13"/>
  <c r="AX63" i="13" s="1"/>
  <c r="AV173" i="13"/>
  <c r="AW173" i="13"/>
  <c r="AX173" i="13" s="1"/>
  <c r="AV257" i="13"/>
  <c r="AW257" i="13"/>
  <c r="AX257" i="13" s="1"/>
  <c r="AV250" i="13"/>
  <c r="AW250" i="13"/>
  <c r="AX250" i="13" s="1"/>
  <c r="AV256" i="13"/>
  <c r="AW256" i="13"/>
  <c r="AX256" i="13" s="1"/>
  <c r="AV55" i="13"/>
  <c r="AW55" i="13"/>
  <c r="AX55" i="13" s="1"/>
  <c r="AV165" i="13"/>
  <c r="AW165" i="13"/>
  <c r="AX165" i="13" s="1"/>
  <c r="AV203" i="13"/>
  <c r="AW203" i="13"/>
  <c r="AX203" i="13" s="1"/>
  <c r="AV242" i="13"/>
  <c r="AW242" i="13"/>
  <c r="AX242" i="13" s="1"/>
  <c r="AV248" i="13"/>
  <c r="AW248" i="13"/>
  <c r="AX248" i="13" s="1"/>
  <c r="AV47" i="13"/>
  <c r="AW47" i="13"/>
  <c r="AX47" i="13" s="1"/>
  <c r="AV157" i="13"/>
  <c r="AW157" i="13"/>
  <c r="AX157" i="13" s="1"/>
  <c r="AV139" i="13"/>
  <c r="AW139" i="13"/>
  <c r="AX139" i="13" s="1"/>
  <c r="AV234" i="13"/>
  <c r="AW234" i="13"/>
  <c r="AX234" i="13" s="1"/>
  <c r="AV240" i="13"/>
  <c r="AW240" i="13"/>
  <c r="AX240" i="13" s="1"/>
  <c r="AV350" i="13"/>
  <c r="AW350" i="13"/>
  <c r="AX350" i="13" s="1"/>
  <c r="AV149" i="13"/>
  <c r="AW149" i="13"/>
  <c r="AX149" i="13" s="1"/>
  <c r="AV345" i="13"/>
  <c r="AW345" i="13"/>
  <c r="AX345" i="13" s="1"/>
  <c r="AV162" i="13"/>
  <c r="AW162" i="13"/>
  <c r="AX162" i="13" s="1"/>
  <c r="AV168" i="13"/>
  <c r="AW168" i="13"/>
  <c r="AX168" i="13" s="1"/>
  <c r="AV278" i="13"/>
  <c r="AW278" i="13"/>
  <c r="AX278" i="13" s="1"/>
  <c r="AV77" i="13"/>
  <c r="AW77" i="13"/>
  <c r="AX77" i="13" s="1"/>
  <c r="AN24" i="13"/>
  <c r="AO24" i="13"/>
  <c r="AP24" i="13" s="1"/>
  <c r="AN39" i="13"/>
  <c r="AO39" i="13"/>
  <c r="AP39" i="13" s="1"/>
  <c r="AN23" i="13"/>
  <c r="AO23" i="13"/>
  <c r="AP23" i="13" s="1"/>
  <c r="AN38" i="13"/>
  <c r="AO38" i="13"/>
  <c r="AP38" i="13" s="1"/>
  <c r="P10" i="13"/>
  <c r="Q10" i="13"/>
  <c r="R10" i="13" s="1"/>
  <c r="L351" i="13"/>
  <c r="M351" i="13"/>
  <c r="N351" i="13" s="1"/>
  <c r="L301" i="13"/>
  <c r="M301" i="13"/>
  <c r="N301" i="13" s="1"/>
  <c r="L203" i="13"/>
  <c r="M203" i="13"/>
  <c r="N203" i="13" s="1"/>
  <c r="L329" i="13"/>
  <c r="M329" i="13"/>
  <c r="N329" i="13" s="1"/>
  <c r="L136" i="13"/>
  <c r="M136" i="13"/>
  <c r="N136" i="13" s="1"/>
  <c r="L197" i="13"/>
  <c r="M197" i="13"/>
  <c r="N197" i="13" s="1"/>
  <c r="L332" i="13"/>
  <c r="M332" i="13"/>
  <c r="N332" i="13" s="1"/>
  <c r="L131" i="13"/>
  <c r="M131" i="13"/>
  <c r="N131" i="13" s="1"/>
  <c r="L257" i="13"/>
  <c r="M257" i="13"/>
  <c r="N257" i="13" s="1"/>
  <c r="L64" i="13"/>
  <c r="M64" i="13"/>
  <c r="N64" i="13" s="1"/>
  <c r="L230" i="13"/>
  <c r="M230" i="13"/>
  <c r="N230" i="13" s="1"/>
  <c r="L237" i="13"/>
  <c r="M237" i="13"/>
  <c r="N237" i="13" s="1"/>
  <c r="L187" i="13"/>
  <c r="M187" i="13"/>
  <c r="N187" i="13" s="1"/>
  <c r="L313" i="13"/>
  <c r="M313" i="13"/>
  <c r="N313" i="13" s="1"/>
  <c r="L120" i="13"/>
  <c r="M120" i="13"/>
  <c r="N120" i="13" s="1"/>
  <c r="L190" i="13"/>
  <c r="M190" i="13"/>
  <c r="N190" i="13" s="1"/>
  <c r="L188" i="13"/>
  <c r="M188" i="13"/>
  <c r="N188" i="13" s="1"/>
  <c r="L306" i="13"/>
  <c r="M306" i="13"/>
  <c r="N306" i="13" s="1"/>
  <c r="L113" i="13"/>
  <c r="M113" i="13"/>
  <c r="N113" i="13" s="1"/>
  <c r="L231" i="13"/>
  <c r="M231" i="13"/>
  <c r="N231" i="13" s="1"/>
  <c r="L101" i="13"/>
  <c r="M101" i="13"/>
  <c r="N101" i="13" s="1"/>
  <c r="L308" i="13"/>
  <c r="M308" i="13"/>
  <c r="N308" i="13" s="1"/>
  <c r="L107" i="13"/>
  <c r="M107" i="13"/>
  <c r="N107" i="13" s="1"/>
  <c r="L233" i="13"/>
  <c r="M233" i="13"/>
  <c r="N233" i="13" s="1"/>
  <c r="L353" i="13"/>
  <c r="M353" i="13"/>
  <c r="N353" i="13" s="1"/>
  <c r="L325" i="13"/>
  <c r="M325" i="13"/>
  <c r="N325" i="13" s="1"/>
  <c r="L141" i="13"/>
  <c r="M141" i="13"/>
  <c r="N141" i="13" s="1"/>
  <c r="L163" i="13"/>
  <c r="M163" i="13"/>
  <c r="N163" i="13" s="1"/>
  <c r="L289" i="13"/>
  <c r="M289" i="13"/>
  <c r="N289" i="13" s="1"/>
  <c r="L96" i="13"/>
  <c r="M96" i="13"/>
  <c r="N96" i="13" s="1"/>
  <c r="L214" i="13"/>
  <c r="M214" i="13"/>
  <c r="N214" i="13" s="1"/>
  <c r="L283" i="13"/>
  <c r="M283" i="13"/>
  <c r="N283" i="13" s="1"/>
  <c r="L90" i="13"/>
  <c r="M90" i="13"/>
  <c r="N90" i="13" s="1"/>
  <c r="L216" i="13"/>
  <c r="M216" i="13"/>
  <c r="N216" i="13" s="1"/>
  <c r="L293" i="13"/>
  <c r="M293" i="13"/>
  <c r="N293" i="13" s="1"/>
  <c r="L182" i="13"/>
  <c r="M182" i="13"/>
  <c r="N182" i="13" s="1"/>
  <c r="L92" i="13"/>
  <c r="M92" i="13"/>
  <c r="N92" i="13" s="1"/>
  <c r="L210" i="13"/>
  <c r="M210" i="13"/>
  <c r="N210" i="13" s="1"/>
  <c r="L336" i="13"/>
  <c r="M336" i="13"/>
  <c r="N336" i="13" s="1"/>
  <c r="L135" i="13"/>
  <c r="M135" i="13"/>
  <c r="N135" i="13" s="1"/>
  <c r="X29" i="13"/>
  <c r="Y29" i="13"/>
  <c r="Z29" i="13" s="1"/>
  <c r="X21" i="13"/>
  <c r="Y21" i="13"/>
  <c r="Z21" i="13" s="1"/>
  <c r="X13" i="13"/>
  <c r="Y13" i="13"/>
  <c r="Z13" i="13" s="1"/>
  <c r="X36" i="13"/>
  <c r="Y36" i="13"/>
  <c r="Z36" i="13" s="1"/>
  <c r="X28" i="13"/>
  <c r="Y28" i="13"/>
  <c r="Z28" i="13" s="1"/>
  <c r="X20" i="13"/>
  <c r="Y20" i="13"/>
  <c r="Z20" i="13" s="1"/>
  <c r="H18" i="13"/>
  <c r="I18" i="13"/>
  <c r="J18" i="13" s="1"/>
  <c r="AR32" i="13"/>
  <c r="AS32" i="13"/>
  <c r="AT32" i="13" s="1"/>
  <c r="AR16" i="13"/>
  <c r="AS16" i="13"/>
  <c r="AT16" i="13" s="1"/>
  <c r="AR30" i="13"/>
  <c r="AS30" i="13"/>
  <c r="AT30" i="13" s="1"/>
  <c r="AR14" i="13"/>
  <c r="AS14" i="13"/>
  <c r="AT14" i="13" s="1"/>
  <c r="AF8" i="13"/>
  <c r="AG8" i="13"/>
  <c r="AH8" i="13" s="1"/>
  <c r="P163" i="13"/>
  <c r="Q163" i="13"/>
  <c r="R163" i="13" s="1"/>
  <c r="P288" i="13"/>
  <c r="Q288" i="13"/>
  <c r="R288" i="13" s="1"/>
  <c r="P87" i="13"/>
  <c r="Q87" i="13"/>
  <c r="R87" i="13" s="1"/>
  <c r="P197" i="13"/>
  <c r="Q197" i="13"/>
  <c r="R197" i="13" s="1"/>
  <c r="P323" i="13"/>
  <c r="Q323" i="13"/>
  <c r="R323" i="13" s="1"/>
  <c r="P155" i="13"/>
  <c r="Q155" i="13"/>
  <c r="R155" i="13" s="1"/>
  <c r="P280" i="13"/>
  <c r="Q280" i="13"/>
  <c r="R280" i="13" s="1"/>
  <c r="P79" i="13"/>
  <c r="Q79" i="13"/>
  <c r="R79" i="13" s="1"/>
  <c r="P189" i="13"/>
  <c r="Q189" i="13"/>
  <c r="R189" i="13" s="1"/>
  <c r="P73" i="13"/>
  <c r="Q73" i="13"/>
  <c r="R73" i="13" s="1"/>
  <c r="P147" i="13"/>
  <c r="Q147" i="13"/>
  <c r="R147" i="13" s="1"/>
  <c r="P272" i="13"/>
  <c r="Q272" i="13"/>
  <c r="R272" i="13" s="1"/>
  <c r="P71" i="13"/>
  <c r="Q71" i="13"/>
  <c r="R71" i="13" s="1"/>
  <c r="P181" i="13"/>
  <c r="Q181" i="13"/>
  <c r="R181" i="13" s="1"/>
  <c r="P321" i="13"/>
  <c r="Q321" i="13"/>
  <c r="R321" i="13" s="1"/>
  <c r="P139" i="13"/>
  <c r="Q139" i="13"/>
  <c r="R139" i="13" s="1"/>
  <c r="P264" i="13"/>
  <c r="Q264" i="13"/>
  <c r="R264" i="13" s="1"/>
  <c r="P63" i="13"/>
  <c r="Q63" i="13"/>
  <c r="R63" i="13" s="1"/>
  <c r="P173" i="13"/>
  <c r="Q173" i="13"/>
  <c r="R173" i="13" s="1"/>
  <c r="P129" i="13"/>
  <c r="Q129" i="13"/>
  <c r="R129" i="13" s="1"/>
  <c r="P67" i="13"/>
  <c r="Q67" i="13"/>
  <c r="R67" i="13" s="1"/>
  <c r="P192" i="13"/>
  <c r="Q192" i="13"/>
  <c r="R192" i="13" s="1"/>
  <c r="P302" i="13"/>
  <c r="Q302" i="13"/>
  <c r="R302" i="13" s="1"/>
  <c r="P101" i="13"/>
  <c r="Q101" i="13"/>
  <c r="R101" i="13" s="1"/>
  <c r="P241" i="13"/>
  <c r="Q241" i="13"/>
  <c r="R241" i="13" s="1"/>
  <c r="P314" i="13"/>
  <c r="Q314" i="13"/>
  <c r="R314" i="13" s="1"/>
  <c r="P120" i="13"/>
  <c r="Q120" i="13"/>
  <c r="R120" i="13" s="1"/>
  <c r="P230" i="13"/>
  <c r="Q230" i="13"/>
  <c r="R230" i="13" s="1"/>
  <c r="P340" i="13"/>
  <c r="Q340" i="13"/>
  <c r="R340" i="13" s="1"/>
  <c r="P337" i="13"/>
  <c r="Q337" i="13"/>
  <c r="R337" i="13" s="1"/>
  <c r="P242" i="13"/>
  <c r="Q242" i="13"/>
  <c r="R242" i="13" s="1"/>
  <c r="P48" i="13"/>
  <c r="Q48" i="13"/>
  <c r="R48" i="13" s="1"/>
  <c r="P158" i="13"/>
  <c r="Q158" i="13"/>
  <c r="R158" i="13" s="1"/>
  <c r="P268" i="13"/>
  <c r="Q268" i="13"/>
  <c r="R268" i="13" s="1"/>
  <c r="P89" i="13"/>
  <c r="Q89" i="13"/>
  <c r="R89" i="13" s="1"/>
  <c r="P170" i="13"/>
  <c r="Q170" i="13"/>
  <c r="R170" i="13" s="1"/>
  <c r="P287" i="13"/>
  <c r="Q287" i="13"/>
  <c r="R287" i="13" s="1"/>
  <c r="P86" i="13"/>
  <c r="Q86" i="13"/>
  <c r="R86" i="13" s="1"/>
  <c r="P196" i="13"/>
  <c r="Q196" i="13"/>
  <c r="R196" i="13" s="1"/>
  <c r="L36" i="13"/>
  <c r="M36" i="13"/>
  <c r="N36" i="13" s="1"/>
  <c r="L28" i="13"/>
  <c r="M28" i="13"/>
  <c r="N28" i="13" s="1"/>
  <c r="L13" i="13"/>
  <c r="M13" i="13"/>
  <c r="N13" i="13" s="1"/>
  <c r="L22" i="13"/>
  <c r="M22" i="13"/>
  <c r="N22" i="13" s="1"/>
  <c r="T9" i="13"/>
  <c r="U9" i="13"/>
  <c r="V9" i="13" s="1"/>
  <c r="T236" i="13"/>
  <c r="U236" i="13"/>
  <c r="V236" i="13" s="1"/>
  <c r="T57" i="13"/>
  <c r="U57" i="13"/>
  <c r="V57" i="13" s="1"/>
  <c r="T82" i="13"/>
  <c r="U82" i="13"/>
  <c r="V82" i="13" s="1"/>
  <c r="T134" i="13"/>
  <c r="U134" i="13"/>
  <c r="V134" i="13" s="1"/>
  <c r="T178" i="13"/>
  <c r="U178" i="13"/>
  <c r="V178" i="13" s="1"/>
  <c r="T179" i="13"/>
  <c r="U179" i="13"/>
  <c r="V179" i="13" s="1"/>
  <c r="T193" i="13"/>
  <c r="U193" i="13"/>
  <c r="V193" i="13" s="1"/>
  <c r="T148" i="13"/>
  <c r="U148" i="13"/>
  <c r="V148" i="13" s="1"/>
  <c r="T300" i="13"/>
  <c r="U300" i="13"/>
  <c r="V300" i="13" s="1"/>
  <c r="T288" i="13"/>
  <c r="U288" i="13"/>
  <c r="V288" i="13" s="1"/>
  <c r="T48" i="13"/>
  <c r="U48" i="13"/>
  <c r="V48" i="13" s="1"/>
  <c r="T239" i="13"/>
  <c r="U239" i="13"/>
  <c r="V239" i="13" s="1"/>
  <c r="T269" i="13"/>
  <c r="U269" i="13"/>
  <c r="V269" i="13" s="1"/>
  <c r="T58" i="13"/>
  <c r="U58" i="13"/>
  <c r="V58" i="13" s="1"/>
  <c r="T102" i="13"/>
  <c r="U102" i="13"/>
  <c r="V102" i="13" s="1"/>
  <c r="T306" i="13"/>
  <c r="U306" i="13"/>
  <c r="V306" i="13" s="1"/>
  <c r="T170" i="13"/>
  <c r="U170" i="13"/>
  <c r="V170" i="13" s="1"/>
  <c r="T331" i="13"/>
  <c r="U331" i="13"/>
  <c r="V331" i="13" s="1"/>
  <c r="T130" i="13"/>
  <c r="U130" i="13"/>
  <c r="V130" i="13" s="1"/>
  <c r="T123" i="13"/>
  <c r="U123" i="13"/>
  <c r="V123" i="13" s="1"/>
  <c r="T45" i="13"/>
  <c r="U45" i="13"/>
  <c r="V45" i="13" s="1"/>
  <c r="T219" i="13"/>
  <c r="U219" i="13"/>
  <c r="V219" i="13" s="1"/>
  <c r="T305" i="13"/>
  <c r="U305" i="13"/>
  <c r="V305" i="13" s="1"/>
  <c r="T166" i="13"/>
  <c r="U166" i="13"/>
  <c r="V166" i="13" s="1"/>
  <c r="T314" i="13"/>
  <c r="U314" i="13"/>
  <c r="V314" i="13" s="1"/>
  <c r="T169" i="13"/>
  <c r="U169" i="13"/>
  <c r="V169" i="13" s="1"/>
  <c r="T340" i="13"/>
  <c r="U340" i="13"/>
  <c r="V340" i="13" s="1"/>
  <c r="T54" i="13"/>
  <c r="U54" i="13"/>
  <c r="V54" i="13" s="1"/>
  <c r="T254" i="13"/>
  <c r="U254" i="13"/>
  <c r="V254" i="13" s="1"/>
  <c r="T199" i="13"/>
  <c r="U199" i="13"/>
  <c r="V199" i="13" s="1"/>
  <c r="T346" i="13"/>
  <c r="U346" i="13"/>
  <c r="V346" i="13" s="1"/>
  <c r="T202" i="13"/>
  <c r="U202" i="13"/>
  <c r="V202" i="13" s="1"/>
  <c r="T81" i="13"/>
  <c r="U81" i="13"/>
  <c r="V81" i="13" s="1"/>
  <c r="T264" i="13"/>
  <c r="U264" i="13"/>
  <c r="V264" i="13" s="1"/>
  <c r="T251" i="13"/>
  <c r="U251" i="13"/>
  <c r="V251" i="13" s="1"/>
  <c r="T42" i="13"/>
  <c r="U42" i="13"/>
  <c r="V42" i="13" s="1"/>
  <c r="T247" i="13"/>
  <c r="U247" i="13"/>
  <c r="V247" i="13" s="1"/>
  <c r="T217" i="13"/>
  <c r="U217" i="13"/>
  <c r="V217" i="13" s="1"/>
  <c r="T89" i="13"/>
  <c r="U89" i="13"/>
  <c r="V89" i="13" s="1"/>
  <c r="P18" i="13"/>
  <c r="Q18" i="13"/>
  <c r="R18" i="13" s="1"/>
  <c r="P28" i="13"/>
  <c r="Q28" i="13"/>
  <c r="R28" i="13" s="1"/>
  <c r="P32" i="13"/>
  <c r="Q32" i="13"/>
  <c r="R32" i="13" s="1"/>
  <c r="P21" i="13"/>
  <c r="Q21" i="13"/>
  <c r="R21" i="13" s="1"/>
  <c r="L10" i="13"/>
  <c r="M10" i="13"/>
  <c r="N10" i="13" s="1"/>
  <c r="AB220" i="13"/>
  <c r="AC220" i="13"/>
  <c r="AD220" i="13" s="1"/>
  <c r="AB338" i="13"/>
  <c r="AC338" i="13"/>
  <c r="AD338" i="13" s="1"/>
  <c r="AB137" i="13"/>
  <c r="AC137" i="13"/>
  <c r="AD137" i="13" s="1"/>
  <c r="AB247" i="13"/>
  <c r="AC247" i="13"/>
  <c r="AD247" i="13" s="1"/>
  <c r="AB45" i="13"/>
  <c r="AC45" i="13"/>
  <c r="AD45" i="13" s="1"/>
  <c r="AB212" i="13"/>
  <c r="AC212" i="13"/>
  <c r="AD212" i="13" s="1"/>
  <c r="AB330" i="13"/>
  <c r="AC330" i="13"/>
  <c r="AD330" i="13" s="1"/>
  <c r="AB129" i="13"/>
  <c r="AC129" i="13"/>
  <c r="AD129" i="13" s="1"/>
  <c r="AB239" i="13"/>
  <c r="AC239" i="13"/>
  <c r="AD239" i="13" s="1"/>
  <c r="AB47" i="13"/>
  <c r="AC47" i="13"/>
  <c r="AD47" i="13" s="1"/>
  <c r="AB204" i="13"/>
  <c r="AC204" i="13"/>
  <c r="AD204" i="13" s="1"/>
  <c r="AB322" i="13"/>
  <c r="AC322" i="13"/>
  <c r="AD322" i="13" s="1"/>
  <c r="AB121" i="13"/>
  <c r="AC121" i="13"/>
  <c r="AD121" i="13" s="1"/>
  <c r="AB231" i="13"/>
  <c r="AC231" i="13"/>
  <c r="AD231" i="13" s="1"/>
  <c r="AB43" i="13"/>
  <c r="AC43" i="13"/>
  <c r="AD43" i="13" s="1"/>
  <c r="AB196" i="13"/>
  <c r="AC196" i="13"/>
  <c r="AD196" i="13" s="1"/>
  <c r="AB314" i="13"/>
  <c r="AC314" i="13"/>
  <c r="AD314" i="13" s="1"/>
  <c r="AB113" i="13"/>
  <c r="AC113" i="13"/>
  <c r="AD113" i="13" s="1"/>
  <c r="AB223" i="13"/>
  <c r="AC223" i="13"/>
  <c r="AD223" i="13" s="1"/>
  <c r="AB10" i="13"/>
  <c r="AC10" i="13"/>
  <c r="AD10" i="13" s="1"/>
  <c r="AB188" i="13"/>
  <c r="AC188" i="13"/>
  <c r="AD188" i="13" s="1"/>
  <c r="AB306" i="13"/>
  <c r="AC306" i="13"/>
  <c r="AD306" i="13" s="1"/>
  <c r="AB105" i="13"/>
  <c r="AC105" i="13"/>
  <c r="AD105" i="13" s="1"/>
  <c r="AB215" i="13"/>
  <c r="AC215" i="13"/>
  <c r="AD215" i="13" s="1"/>
  <c r="AB9" i="13"/>
  <c r="AC9" i="13"/>
  <c r="AD9" i="13" s="1"/>
  <c r="AB180" i="13"/>
  <c r="AC180" i="13"/>
  <c r="AD180" i="13" s="1"/>
  <c r="AB298" i="13"/>
  <c r="AC298" i="13"/>
  <c r="AD298" i="13" s="1"/>
  <c r="AB97" i="13"/>
  <c r="AC97" i="13"/>
  <c r="AD97" i="13" s="1"/>
  <c r="AB207" i="13"/>
  <c r="AC207" i="13"/>
  <c r="AD207" i="13" s="1"/>
  <c r="AB8" i="13"/>
  <c r="AC8" i="13"/>
  <c r="AD8" i="13" s="1"/>
  <c r="AB172" i="13"/>
  <c r="AC172" i="13"/>
  <c r="AD172" i="13" s="1"/>
  <c r="AB290" i="13"/>
  <c r="AC290" i="13"/>
  <c r="AD290" i="13" s="1"/>
  <c r="AB89" i="13"/>
  <c r="AC89" i="13"/>
  <c r="AD89" i="13" s="1"/>
  <c r="AB199" i="13"/>
  <c r="AC199" i="13"/>
  <c r="AD199" i="13" s="1"/>
  <c r="AB7" i="13"/>
  <c r="AC7" i="13"/>
  <c r="AD7" i="13" s="1"/>
  <c r="AB164" i="13"/>
  <c r="AC164" i="13"/>
  <c r="AD164" i="13" s="1"/>
  <c r="AB282" i="13"/>
  <c r="AC282" i="13"/>
  <c r="AD282" i="13" s="1"/>
  <c r="AB81" i="13"/>
  <c r="AC81" i="13"/>
  <c r="AD81" i="13" s="1"/>
  <c r="AB191" i="13"/>
  <c r="AC191" i="13"/>
  <c r="AD191" i="13" s="1"/>
  <c r="T21" i="13"/>
  <c r="U21" i="13"/>
  <c r="V21" i="13" s="1"/>
  <c r="T40" i="13"/>
  <c r="U40" i="13"/>
  <c r="V40" i="13" s="1"/>
  <c r="T24" i="13"/>
  <c r="U24" i="13"/>
  <c r="V24" i="13" s="1"/>
  <c r="T37" i="13"/>
  <c r="U37" i="13"/>
  <c r="V37" i="13" s="1"/>
  <c r="AJ284" i="13"/>
  <c r="AK284" i="13"/>
  <c r="AL284" i="13" s="1"/>
  <c r="AJ45" i="13"/>
  <c r="AK45" i="13"/>
  <c r="AL45" i="13" s="1"/>
  <c r="AJ145" i="13"/>
  <c r="AK145" i="13"/>
  <c r="AL145" i="13" s="1"/>
  <c r="AJ207" i="13"/>
  <c r="AK207" i="13"/>
  <c r="AL207" i="13" s="1"/>
  <c r="AJ56" i="13"/>
  <c r="AK56" i="13"/>
  <c r="AL56" i="13" s="1"/>
  <c r="AZ266" i="13"/>
  <c r="BA266" i="13"/>
  <c r="BB266" i="13" s="1"/>
  <c r="AZ73" i="13"/>
  <c r="BA73" i="13"/>
  <c r="BB73" i="13" s="1"/>
  <c r="AZ182" i="13"/>
  <c r="BA182" i="13"/>
  <c r="BB182" i="13" s="1"/>
  <c r="AZ292" i="13"/>
  <c r="BA292" i="13"/>
  <c r="BB292" i="13" s="1"/>
  <c r="AZ99" i="13"/>
  <c r="BA99" i="13"/>
  <c r="BB99" i="13" s="1"/>
  <c r="AJ276" i="13"/>
  <c r="AK276" i="13"/>
  <c r="AL276" i="13" s="1"/>
  <c r="AJ354" i="13"/>
  <c r="AK354" i="13"/>
  <c r="AL354" i="13" s="1"/>
  <c r="AJ137" i="13"/>
  <c r="AK137" i="13"/>
  <c r="AL137" i="13" s="1"/>
  <c r="AJ199" i="13"/>
  <c r="AK199" i="13"/>
  <c r="AL199" i="13" s="1"/>
  <c r="AJ48" i="13"/>
  <c r="AK48" i="13"/>
  <c r="AL48" i="13" s="1"/>
  <c r="AZ258" i="13"/>
  <c r="BA258" i="13"/>
  <c r="BB258" i="13" s="1"/>
  <c r="AZ65" i="13"/>
  <c r="BA65" i="13"/>
  <c r="BB65" i="13" s="1"/>
  <c r="AZ174" i="13"/>
  <c r="BA174" i="13"/>
  <c r="BB174" i="13" s="1"/>
  <c r="AZ284" i="13"/>
  <c r="BA284" i="13"/>
  <c r="BB284" i="13" s="1"/>
  <c r="AZ91" i="13"/>
  <c r="BA91" i="13"/>
  <c r="BB91" i="13" s="1"/>
  <c r="AJ268" i="13"/>
  <c r="AK268" i="13"/>
  <c r="AL268" i="13" s="1"/>
  <c r="AJ346" i="13"/>
  <c r="AK346" i="13"/>
  <c r="AL346" i="13" s="1"/>
  <c r="AJ129" i="13"/>
  <c r="AK129" i="13"/>
  <c r="AL129" i="13" s="1"/>
  <c r="AJ191" i="13"/>
  <c r="AK191" i="13"/>
  <c r="AL191" i="13" s="1"/>
  <c r="AJ47" i="13"/>
  <c r="AK47" i="13"/>
  <c r="AL47" i="13" s="1"/>
  <c r="AZ250" i="13"/>
  <c r="BA250" i="13"/>
  <c r="BB250" i="13" s="1"/>
  <c r="AZ57" i="13"/>
  <c r="BA57" i="13"/>
  <c r="BB57" i="13" s="1"/>
  <c r="AZ166" i="13"/>
  <c r="BA166" i="13"/>
  <c r="BB166" i="13" s="1"/>
  <c r="AZ276" i="13"/>
  <c r="BA276" i="13"/>
  <c r="BB276" i="13" s="1"/>
  <c r="AZ83" i="13"/>
  <c r="BA83" i="13"/>
  <c r="BB83" i="13" s="1"/>
  <c r="AJ260" i="13"/>
  <c r="AK260" i="13"/>
  <c r="AL260" i="13" s="1"/>
  <c r="AJ338" i="13"/>
  <c r="AK338" i="13"/>
  <c r="AL338" i="13" s="1"/>
  <c r="AJ118" i="13"/>
  <c r="AK118" i="13"/>
  <c r="AL118" i="13" s="1"/>
  <c r="AJ183" i="13"/>
  <c r="AK183" i="13"/>
  <c r="AL183" i="13" s="1"/>
  <c r="AJ124" i="13"/>
  <c r="AK124" i="13"/>
  <c r="AL124" i="13" s="1"/>
  <c r="AZ242" i="13"/>
  <c r="BA242" i="13"/>
  <c r="BB242" i="13" s="1"/>
  <c r="AZ49" i="13"/>
  <c r="BA49" i="13"/>
  <c r="BB49" i="13" s="1"/>
  <c r="AZ158" i="13"/>
  <c r="BA158" i="13"/>
  <c r="BB158" i="13" s="1"/>
  <c r="AZ268" i="13"/>
  <c r="BA268" i="13"/>
  <c r="BB268" i="13" s="1"/>
  <c r="AZ75" i="13"/>
  <c r="BA75" i="13"/>
  <c r="BB75" i="13" s="1"/>
  <c r="AJ252" i="13"/>
  <c r="AK252" i="13"/>
  <c r="AL252" i="13" s="1"/>
  <c r="AJ330" i="13"/>
  <c r="AK330" i="13"/>
  <c r="AL330" i="13" s="1"/>
  <c r="AJ107" i="13"/>
  <c r="AK107" i="13"/>
  <c r="AL107" i="13" s="1"/>
  <c r="AJ175" i="13"/>
  <c r="AK175" i="13"/>
  <c r="AL175" i="13" s="1"/>
  <c r="AJ116" i="13"/>
  <c r="AK116" i="13"/>
  <c r="AL116" i="13" s="1"/>
  <c r="AZ234" i="13"/>
  <c r="BA234" i="13"/>
  <c r="BB234" i="13" s="1"/>
  <c r="AZ352" i="13"/>
  <c r="BA352" i="13"/>
  <c r="BB352" i="13" s="1"/>
  <c r="AZ150" i="13"/>
  <c r="BA150" i="13"/>
  <c r="BB150" i="13" s="1"/>
  <c r="AZ260" i="13"/>
  <c r="BA260" i="13"/>
  <c r="BB260" i="13" s="1"/>
  <c r="AZ67" i="13"/>
  <c r="BA67" i="13"/>
  <c r="BB67" i="13" s="1"/>
  <c r="AJ244" i="13"/>
  <c r="AK244" i="13"/>
  <c r="AL244" i="13" s="1"/>
  <c r="AJ322" i="13"/>
  <c r="AK322" i="13"/>
  <c r="AL322" i="13" s="1"/>
  <c r="AJ97" i="13"/>
  <c r="AK97" i="13"/>
  <c r="AL97" i="13" s="1"/>
  <c r="AJ167" i="13"/>
  <c r="AK167" i="13"/>
  <c r="AL167" i="13" s="1"/>
  <c r="AJ108" i="13"/>
  <c r="AK108" i="13"/>
  <c r="AL108" i="13" s="1"/>
  <c r="AZ226" i="13"/>
  <c r="BA226" i="13"/>
  <c r="BB226" i="13" s="1"/>
  <c r="AZ344" i="13"/>
  <c r="BA344" i="13"/>
  <c r="BB344" i="13" s="1"/>
  <c r="AZ142" i="13"/>
  <c r="BA142" i="13"/>
  <c r="BB142" i="13" s="1"/>
  <c r="AZ252" i="13"/>
  <c r="BA252" i="13"/>
  <c r="BB252" i="13" s="1"/>
  <c r="AZ59" i="13"/>
  <c r="BA59" i="13"/>
  <c r="BB59" i="13" s="1"/>
  <c r="AJ236" i="13"/>
  <c r="AK236" i="13"/>
  <c r="AL236" i="13" s="1"/>
  <c r="AJ314" i="13"/>
  <c r="AK314" i="13"/>
  <c r="AL314" i="13" s="1"/>
  <c r="AJ86" i="13"/>
  <c r="AK86" i="13"/>
  <c r="AL86" i="13" s="1"/>
  <c r="AJ159" i="13"/>
  <c r="AK159" i="13"/>
  <c r="AL159" i="13" s="1"/>
  <c r="AJ100" i="13"/>
  <c r="AK100" i="13"/>
  <c r="AL100" i="13" s="1"/>
  <c r="AZ218" i="13"/>
  <c r="BA218" i="13"/>
  <c r="BB218" i="13" s="1"/>
  <c r="AZ336" i="13"/>
  <c r="BA336" i="13"/>
  <c r="BB336" i="13" s="1"/>
  <c r="AZ134" i="13"/>
  <c r="BA134" i="13"/>
  <c r="BB134" i="13" s="1"/>
  <c r="AZ244" i="13"/>
  <c r="BA244" i="13"/>
  <c r="BB244" i="13" s="1"/>
  <c r="AZ51" i="13"/>
  <c r="BA51" i="13"/>
  <c r="BB51" i="13" s="1"/>
  <c r="AJ228" i="13"/>
  <c r="AK228" i="13"/>
  <c r="AL228" i="13" s="1"/>
  <c r="AJ306" i="13"/>
  <c r="AK306" i="13"/>
  <c r="AL306" i="13" s="1"/>
  <c r="AJ75" i="13"/>
  <c r="AK75" i="13"/>
  <c r="AL75" i="13" s="1"/>
  <c r="AJ151" i="13"/>
  <c r="AK151" i="13"/>
  <c r="AL151" i="13" s="1"/>
  <c r="AJ92" i="13"/>
  <c r="AK92" i="13"/>
  <c r="AL92" i="13" s="1"/>
  <c r="AZ210" i="13"/>
  <c r="BA210" i="13"/>
  <c r="BB210" i="13" s="1"/>
  <c r="AZ328" i="13"/>
  <c r="BA328" i="13"/>
  <c r="BB328" i="13" s="1"/>
  <c r="AZ126" i="13"/>
  <c r="BA126" i="13"/>
  <c r="BB126" i="13" s="1"/>
  <c r="AZ236" i="13"/>
  <c r="BA236" i="13"/>
  <c r="BB236" i="13" s="1"/>
  <c r="AZ43" i="13"/>
  <c r="BA43" i="13"/>
  <c r="BB43" i="13" s="1"/>
  <c r="AV23" i="13"/>
  <c r="AW23" i="13"/>
  <c r="AX23" i="13" s="1"/>
  <c r="AV38" i="13"/>
  <c r="AW38" i="13"/>
  <c r="AX38" i="13" s="1"/>
  <c r="AV19" i="13"/>
  <c r="AW19" i="13"/>
  <c r="AX19" i="13" s="1"/>
  <c r="D37" i="13"/>
  <c r="E37" i="13"/>
  <c r="F37" i="13" s="1"/>
  <c r="D9" i="13"/>
  <c r="E9" i="13"/>
  <c r="F9" i="13" s="1"/>
  <c r="D34" i="13"/>
  <c r="E34" i="13"/>
  <c r="F34" i="13" s="1"/>
  <c r="D33" i="13"/>
  <c r="E33" i="13"/>
  <c r="F33" i="13" s="1"/>
  <c r="AN277" i="13"/>
  <c r="AO277" i="13"/>
  <c r="AP277" i="13" s="1"/>
  <c r="AN76" i="13"/>
  <c r="AO76" i="13"/>
  <c r="AP76" i="13" s="1"/>
  <c r="AN202" i="13"/>
  <c r="AO202" i="13"/>
  <c r="AP202" i="13" s="1"/>
  <c r="AN320" i="13"/>
  <c r="AO320" i="13"/>
  <c r="AP320" i="13" s="1"/>
  <c r="AN119" i="13"/>
  <c r="AO119" i="13"/>
  <c r="AP119" i="13" s="1"/>
  <c r="AN333" i="13"/>
  <c r="AO333" i="13"/>
  <c r="AP333" i="13" s="1"/>
  <c r="AN132" i="13"/>
  <c r="AO132" i="13"/>
  <c r="AP132" i="13" s="1"/>
  <c r="AN258" i="13"/>
  <c r="AO258" i="13"/>
  <c r="AP258" i="13" s="1"/>
  <c r="AN65" i="13"/>
  <c r="AO65" i="13"/>
  <c r="AP65" i="13" s="1"/>
  <c r="AN175" i="13"/>
  <c r="AO175" i="13"/>
  <c r="AP175" i="13" s="1"/>
  <c r="AN261" i="13"/>
  <c r="AO261" i="13"/>
  <c r="AP261" i="13" s="1"/>
  <c r="AN60" i="13"/>
  <c r="AO60" i="13"/>
  <c r="AP60" i="13" s="1"/>
  <c r="AN186" i="13"/>
  <c r="AO186" i="13"/>
  <c r="AP186" i="13" s="1"/>
  <c r="AN304" i="13"/>
  <c r="AO304" i="13"/>
  <c r="AP304" i="13" s="1"/>
  <c r="AN103" i="13"/>
  <c r="AO103" i="13"/>
  <c r="AP103" i="13" s="1"/>
  <c r="AN253" i="13"/>
  <c r="AO253" i="13"/>
  <c r="AP253" i="13" s="1"/>
  <c r="AN52" i="13"/>
  <c r="AO52" i="13"/>
  <c r="AP52" i="13" s="1"/>
  <c r="AN178" i="13"/>
  <c r="AO178" i="13"/>
  <c r="AP178" i="13" s="1"/>
  <c r="AN296" i="13"/>
  <c r="AO296" i="13"/>
  <c r="AP296" i="13" s="1"/>
  <c r="AN95" i="13"/>
  <c r="AO95" i="13"/>
  <c r="AP95" i="13" s="1"/>
  <c r="AN245" i="13"/>
  <c r="AO245" i="13"/>
  <c r="AP245" i="13" s="1"/>
  <c r="AN44" i="13"/>
  <c r="AO44" i="13"/>
  <c r="AP44" i="13" s="1"/>
  <c r="AN170" i="13"/>
  <c r="AO170" i="13"/>
  <c r="AP170" i="13" s="1"/>
  <c r="AN288" i="13"/>
  <c r="AO288" i="13"/>
  <c r="AP288" i="13" s="1"/>
  <c r="AN87" i="13"/>
  <c r="AO87" i="13"/>
  <c r="AP87" i="13" s="1"/>
  <c r="AN173" i="13"/>
  <c r="AO173" i="13"/>
  <c r="AP173" i="13" s="1"/>
  <c r="AN291" i="13"/>
  <c r="AO291" i="13"/>
  <c r="AP291" i="13" s="1"/>
  <c r="AN98" i="13"/>
  <c r="AO98" i="13"/>
  <c r="AP98" i="13" s="1"/>
  <c r="AN216" i="13"/>
  <c r="AO216" i="13"/>
  <c r="AP216" i="13" s="1"/>
  <c r="AN326" i="13"/>
  <c r="AO326" i="13"/>
  <c r="AP326" i="13" s="1"/>
  <c r="AN101" i="13"/>
  <c r="AO101" i="13"/>
  <c r="AP101" i="13" s="1"/>
  <c r="AN219" i="13"/>
  <c r="AO219" i="13"/>
  <c r="AP219" i="13" s="1"/>
  <c r="AN345" i="13"/>
  <c r="AO345" i="13"/>
  <c r="AP345" i="13" s="1"/>
  <c r="AN144" i="13"/>
  <c r="AO144" i="13"/>
  <c r="AP144" i="13" s="1"/>
  <c r="AN254" i="13"/>
  <c r="AO254" i="13"/>
  <c r="AP254" i="13" s="1"/>
  <c r="AN93" i="13"/>
  <c r="AO93" i="13"/>
  <c r="AP93" i="13" s="1"/>
  <c r="AN211" i="13"/>
  <c r="AO211" i="13"/>
  <c r="AP211" i="13" s="1"/>
  <c r="AN337" i="13"/>
  <c r="AO337" i="13"/>
  <c r="AP337" i="13" s="1"/>
  <c r="AN136" i="13"/>
  <c r="AO136" i="13"/>
  <c r="AP136" i="13" s="1"/>
  <c r="AN246" i="13"/>
  <c r="AO246" i="13"/>
  <c r="AP246" i="13" s="1"/>
  <c r="AZ29" i="13"/>
  <c r="BA29" i="13"/>
  <c r="BB29" i="13" s="1"/>
  <c r="AJ40" i="13"/>
  <c r="AK40" i="13"/>
  <c r="AL40" i="13" s="1"/>
  <c r="AJ34" i="13"/>
  <c r="AK34" i="13"/>
  <c r="AL34" i="13" s="1"/>
  <c r="AJ26" i="13"/>
  <c r="AK26" i="13"/>
  <c r="AL26" i="13" s="1"/>
  <c r="AJ18" i="13"/>
  <c r="AK18" i="13"/>
  <c r="AL18" i="13" s="1"/>
  <c r="AJ33" i="13"/>
  <c r="AK33" i="13"/>
  <c r="AL33" i="13" s="1"/>
  <c r="AJ23" i="13"/>
  <c r="AK23" i="13"/>
  <c r="AL23" i="13" s="1"/>
  <c r="AF34" i="13"/>
  <c r="AG34" i="13"/>
  <c r="AH34" i="13" s="1"/>
  <c r="AF18" i="13"/>
  <c r="AG18" i="13"/>
  <c r="AH18" i="13" s="1"/>
  <c r="AF33" i="13"/>
  <c r="AG33" i="13"/>
  <c r="AH33" i="13" s="1"/>
  <c r="AF17" i="13"/>
  <c r="AG17" i="13"/>
  <c r="AH17" i="13" s="1"/>
  <c r="D282" i="13"/>
  <c r="E282" i="13"/>
  <c r="F282" i="13" s="1"/>
  <c r="D275" i="13"/>
  <c r="E275" i="13"/>
  <c r="F275" i="13" s="1"/>
  <c r="D125" i="13"/>
  <c r="E125" i="13"/>
  <c r="F125" i="13" s="1"/>
  <c r="D114" i="13"/>
  <c r="E114" i="13"/>
  <c r="F114" i="13" s="1"/>
  <c r="D301" i="13"/>
  <c r="E301" i="13"/>
  <c r="F301" i="13" s="1"/>
  <c r="D174" i="13"/>
  <c r="E174" i="13"/>
  <c r="F174" i="13" s="1"/>
  <c r="D311" i="13"/>
  <c r="E311" i="13"/>
  <c r="F311" i="13" s="1"/>
  <c r="D53" i="13"/>
  <c r="E53" i="13"/>
  <c r="F53" i="13" s="1"/>
  <c r="D42" i="13"/>
  <c r="E42" i="13"/>
  <c r="F42" i="13" s="1"/>
  <c r="D216" i="13"/>
  <c r="E216" i="13"/>
  <c r="F216" i="13" s="1"/>
  <c r="D321" i="13"/>
  <c r="E321" i="13"/>
  <c r="F321" i="13" s="1"/>
  <c r="D232" i="13"/>
  <c r="E232" i="13"/>
  <c r="F232" i="13" s="1"/>
  <c r="D156" i="13"/>
  <c r="E156" i="13"/>
  <c r="F156" i="13" s="1"/>
  <c r="D169" i="13"/>
  <c r="E169" i="13"/>
  <c r="F169" i="13" s="1"/>
  <c r="D200" i="13"/>
  <c r="E200" i="13"/>
  <c r="F200" i="13" s="1"/>
  <c r="D313" i="13"/>
  <c r="E313" i="13"/>
  <c r="F313" i="13" s="1"/>
  <c r="D220" i="13"/>
  <c r="E220" i="13"/>
  <c r="F220" i="13" s="1"/>
  <c r="D148" i="13"/>
  <c r="E148" i="13"/>
  <c r="F148" i="13" s="1"/>
  <c r="D161" i="13"/>
  <c r="E161" i="13"/>
  <c r="F161" i="13" s="1"/>
  <c r="D182" i="13"/>
  <c r="E182" i="13"/>
  <c r="F182" i="13" s="1"/>
  <c r="D305" i="13"/>
  <c r="E305" i="13"/>
  <c r="F305" i="13" s="1"/>
  <c r="D205" i="13"/>
  <c r="E205" i="13"/>
  <c r="F205" i="13" s="1"/>
  <c r="D140" i="13"/>
  <c r="E140" i="13"/>
  <c r="F140" i="13" s="1"/>
  <c r="D153" i="13"/>
  <c r="E153" i="13"/>
  <c r="F153" i="13" s="1"/>
  <c r="D160" i="13"/>
  <c r="E160" i="13"/>
  <c r="F160" i="13" s="1"/>
  <c r="D297" i="13"/>
  <c r="E297" i="13"/>
  <c r="F297" i="13" s="1"/>
  <c r="D187" i="13"/>
  <c r="E187" i="13"/>
  <c r="F187" i="13" s="1"/>
  <c r="D132" i="13"/>
  <c r="E132" i="13"/>
  <c r="F132" i="13" s="1"/>
  <c r="D145" i="13"/>
  <c r="E145" i="13"/>
  <c r="F145" i="13" s="1"/>
  <c r="D308" i="13"/>
  <c r="E308" i="13"/>
  <c r="F308" i="13" s="1"/>
  <c r="D208" i="13"/>
  <c r="E208" i="13"/>
  <c r="F208" i="13" s="1"/>
  <c r="D259" i="13"/>
  <c r="E259" i="13"/>
  <c r="F259" i="13" s="1"/>
  <c r="D60" i="13"/>
  <c r="E60" i="13"/>
  <c r="F60" i="13" s="1"/>
  <c r="D73" i="13"/>
  <c r="E73" i="13"/>
  <c r="F73" i="13" s="1"/>
  <c r="D228" i="13"/>
  <c r="E228" i="13"/>
  <c r="F228" i="13" s="1"/>
  <c r="D176" i="13"/>
  <c r="E176" i="13"/>
  <c r="F176" i="13" s="1"/>
  <c r="D310" i="13"/>
  <c r="E310" i="13"/>
  <c r="F310" i="13" s="1"/>
  <c r="D99" i="13"/>
  <c r="E99" i="13"/>
  <c r="F99" i="13" s="1"/>
  <c r="D215" i="13"/>
  <c r="E215" i="13"/>
  <c r="F215" i="13" s="1"/>
  <c r="AB37" i="13"/>
  <c r="AC37" i="13"/>
  <c r="AD37" i="13" s="1"/>
  <c r="AB21" i="13"/>
  <c r="AC21" i="13"/>
  <c r="AD21" i="13" s="1"/>
  <c r="AB36" i="13"/>
  <c r="AC36" i="13"/>
  <c r="AD36" i="13" s="1"/>
  <c r="AB20" i="13"/>
  <c r="AC20" i="13"/>
  <c r="AD20" i="13" s="1"/>
  <c r="X9" i="13"/>
  <c r="Y9" i="13"/>
  <c r="Z9" i="13" s="1"/>
  <c r="AV235" i="13"/>
  <c r="AW235" i="13"/>
  <c r="AX235" i="13" s="1"/>
  <c r="AV233" i="13"/>
  <c r="AW233" i="13"/>
  <c r="AX233" i="13" s="1"/>
  <c r="AV343" i="13"/>
  <c r="AW343" i="13"/>
  <c r="AX343" i="13" s="1"/>
  <c r="AV142" i="13"/>
  <c r="AW142" i="13"/>
  <c r="AX142" i="13" s="1"/>
  <c r="AV252" i="13"/>
  <c r="AW252" i="13"/>
  <c r="AX252" i="13" s="1"/>
  <c r="AV243" i="13"/>
  <c r="AW243" i="13"/>
  <c r="AX243" i="13" s="1"/>
  <c r="AV82" i="13"/>
  <c r="AW82" i="13"/>
  <c r="AX82" i="13" s="1"/>
  <c r="AV88" i="13"/>
  <c r="AW88" i="13"/>
  <c r="AX88" i="13" s="1"/>
  <c r="AV198" i="13"/>
  <c r="AW198" i="13"/>
  <c r="AX198" i="13" s="1"/>
  <c r="AV308" i="13"/>
  <c r="AW308" i="13"/>
  <c r="AX308" i="13" s="1"/>
  <c r="AV249" i="13"/>
  <c r="AW249" i="13"/>
  <c r="AX249" i="13" s="1"/>
  <c r="AV138" i="13"/>
  <c r="AW138" i="13"/>
  <c r="AX138" i="13" s="1"/>
  <c r="AV144" i="13"/>
  <c r="AW144" i="13"/>
  <c r="AX144" i="13" s="1"/>
  <c r="AV254" i="13"/>
  <c r="AW254" i="13"/>
  <c r="AX254" i="13" s="1"/>
  <c r="AV53" i="13"/>
  <c r="AW53" i="13"/>
  <c r="AX53" i="13" s="1"/>
  <c r="AV251" i="13"/>
  <c r="AW251" i="13"/>
  <c r="AX251" i="13" s="1"/>
  <c r="AV194" i="13"/>
  <c r="AW194" i="13"/>
  <c r="AX194" i="13" s="1"/>
  <c r="AV200" i="13"/>
  <c r="AW200" i="13"/>
  <c r="AX200" i="13" s="1"/>
  <c r="AV310" i="13"/>
  <c r="AW310" i="13"/>
  <c r="AX310" i="13" s="1"/>
  <c r="AV109" i="13"/>
  <c r="AW109" i="13"/>
  <c r="AX109" i="13" s="1"/>
  <c r="AV195" i="13"/>
  <c r="AW195" i="13"/>
  <c r="AX195" i="13" s="1"/>
  <c r="AV186" i="13"/>
  <c r="AW186" i="13"/>
  <c r="AX186" i="13" s="1"/>
  <c r="AV192" i="13"/>
  <c r="AW192" i="13"/>
  <c r="AX192" i="13" s="1"/>
  <c r="AV302" i="13"/>
  <c r="AW302" i="13"/>
  <c r="AX302" i="13" s="1"/>
  <c r="AV101" i="13"/>
  <c r="AW101" i="13"/>
  <c r="AX101" i="13" s="1"/>
  <c r="AV131" i="13"/>
  <c r="AW131" i="13"/>
  <c r="AX131" i="13" s="1"/>
  <c r="AV178" i="13"/>
  <c r="AW178" i="13"/>
  <c r="AX178" i="13" s="1"/>
  <c r="AV184" i="13"/>
  <c r="AW184" i="13"/>
  <c r="AX184" i="13" s="1"/>
  <c r="AV294" i="13"/>
  <c r="AW294" i="13"/>
  <c r="AX294" i="13" s="1"/>
  <c r="AV93" i="13"/>
  <c r="AW93" i="13"/>
  <c r="AX93" i="13" s="1"/>
  <c r="AV67" i="13"/>
  <c r="AW67" i="13"/>
  <c r="AX67" i="13" s="1"/>
  <c r="AV170" i="13"/>
  <c r="AW170" i="13"/>
  <c r="AX170" i="13" s="1"/>
  <c r="AV176" i="13"/>
  <c r="AW176" i="13"/>
  <c r="AX176" i="13" s="1"/>
  <c r="AV286" i="13"/>
  <c r="AW286" i="13"/>
  <c r="AX286" i="13" s="1"/>
  <c r="AV85" i="13"/>
  <c r="AW85" i="13"/>
  <c r="AX85" i="13" s="1"/>
  <c r="AV307" i="13"/>
  <c r="AW307" i="13"/>
  <c r="AX307" i="13" s="1"/>
  <c r="AV98" i="13"/>
  <c r="AW98" i="13"/>
  <c r="AX98" i="13" s="1"/>
  <c r="AV104" i="13"/>
  <c r="AW104" i="13"/>
  <c r="AX104" i="13" s="1"/>
  <c r="AV214" i="13"/>
  <c r="AW214" i="13"/>
  <c r="AX214" i="13" s="1"/>
  <c r="AV324" i="13"/>
  <c r="AW324" i="13"/>
  <c r="AX324" i="13" s="1"/>
  <c r="AN22" i="13"/>
  <c r="AO22" i="13"/>
  <c r="AP22" i="13" s="1"/>
  <c r="AN37" i="13"/>
  <c r="AO37" i="13"/>
  <c r="AP37" i="13" s="1"/>
  <c r="AN21" i="13"/>
  <c r="AO21" i="13"/>
  <c r="AP21" i="13" s="1"/>
  <c r="AN36" i="13"/>
  <c r="AO36" i="13"/>
  <c r="AP36" i="13" s="1"/>
  <c r="O5" i="13"/>
  <c r="Q6" i="13"/>
  <c r="P6" i="13"/>
  <c r="L229" i="13"/>
  <c r="M229" i="13"/>
  <c r="N229" i="13" s="1"/>
  <c r="L45" i="13"/>
  <c r="M45" i="13"/>
  <c r="N45" i="13" s="1"/>
  <c r="L139" i="13"/>
  <c r="M139" i="13"/>
  <c r="N139" i="13" s="1"/>
  <c r="L265" i="13"/>
  <c r="M265" i="13"/>
  <c r="N265" i="13" s="1"/>
  <c r="L72" i="13"/>
  <c r="M72" i="13"/>
  <c r="N72" i="13" s="1"/>
  <c r="L254" i="13"/>
  <c r="M254" i="13"/>
  <c r="N254" i="13" s="1"/>
  <c r="L268" i="13"/>
  <c r="M268" i="13"/>
  <c r="N268" i="13" s="1"/>
  <c r="L67" i="13"/>
  <c r="M67" i="13"/>
  <c r="N67" i="13" s="1"/>
  <c r="L193" i="13"/>
  <c r="M193" i="13"/>
  <c r="N193" i="13" s="1"/>
  <c r="L311" i="13"/>
  <c r="M311" i="13"/>
  <c r="N311" i="13" s="1"/>
  <c r="L165" i="13"/>
  <c r="M165" i="13"/>
  <c r="N165" i="13" s="1"/>
  <c r="L324" i="13"/>
  <c r="M324" i="13"/>
  <c r="N324" i="13" s="1"/>
  <c r="L123" i="13"/>
  <c r="M123" i="13"/>
  <c r="N123" i="13" s="1"/>
  <c r="L249" i="13"/>
  <c r="M249" i="13"/>
  <c r="N249" i="13" s="1"/>
  <c r="L56" i="13"/>
  <c r="M56" i="13"/>
  <c r="N56" i="13" s="1"/>
  <c r="L310" i="13"/>
  <c r="M310" i="13"/>
  <c r="N310" i="13" s="1"/>
  <c r="L124" i="13"/>
  <c r="M124" i="13"/>
  <c r="N124" i="13" s="1"/>
  <c r="L242" i="13"/>
  <c r="M242" i="13"/>
  <c r="N242" i="13" s="1"/>
  <c r="L49" i="13"/>
  <c r="M49" i="13"/>
  <c r="N49" i="13" s="1"/>
  <c r="L167" i="13"/>
  <c r="M167" i="13"/>
  <c r="N167" i="13" s="1"/>
  <c r="L158" i="13"/>
  <c r="M158" i="13"/>
  <c r="N158" i="13" s="1"/>
  <c r="L244" i="13"/>
  <c r="M244" i="13"/>
  <c r="N244" i="13" s="1"/>
  <c r="L43" i="13"/>
  <c r="M43" i="13"/>
  <c r="N43" i="13" s="1"/>
  <c r="L169" i="13"/>
  <c r="M169" i="13"/>
  <c r="N169" i="13" s="1"/>
  <c r="L287" i="13"/>
  <c r="M287" i="13"/>
  <c r="N287" i="13" s="1"/>
  <c r="L69" i="13"/>
  <c r="M69" i="13"/>
  <c r="N69" i="13" s="1"/>
  <c r="L300" i="13"/>
  <c r="M300" i="13"/>
  <c r="N300" i="13" s="1"/>
  <c r="L99" i="13"/>
  <c r="M99" i="13"/>
  <c r="N99" i="13" s="1"/>
  <c r="L225" i="13"/>
  <c r="M225" i="13"/>
  <c r="N225" i="13" s="1"/>
  <c r="L345" i="13"/>
  <c r="M345" i="13"/>
  <c r="N345" i="13" s="1"/>
  <c r="L245" i="13"/>
  <c r="M245" i="13"/>
  <c r="N245" i="13" s="1"/>
  <c r="L219" i="13"/>
  <c r="M219" i="13"/>
  <c r="N219" i="13" s="1"/>
  <c r="L339" i="13"/>
  <c r="M339" i="13"/>
  <c r="N339" i="13" s="1"/>
  <c r="L152" i="13"/>
  <c r="M152" i="13"/>
  <c r="N152" i="13" s="1"/>
  <c r="L157" i="13"/>
  <c r="M157" i="13"/>
  <c r="N157" i="13" s="1"/>
  <c r="L213" i="13"/>
  <c r="M213" i="13"/>
  <c r="N213" i="13" s="1"/>
  <c r="L341" i="13"/>
  <c r="M341" i="13"/>
  <c r="N341" i="13" s="1"/>
  <c r="L146" i="13"/>
  <c r="M146" i="13"/>
  <c r="N146" i="13" s="1"/>
  <c r="L272" i="13"/>
  <c r="M272" i="13"/>
  <c r="N272" i="13" s="1"/>
  <c r="L71" i="13"/>
  <c r="M71" i="13"/>
  <c r="N71" i="13" s="1"/>
  <c r="X27" i="13"/>
  <c r="Y27" i="13"/>
  <c r="Z27" i="13" s="1"/>
  <c r="X19" i="13"/>
  <c r="Y19" i="13"/>
  <c r="Z19" i="13" s="1"/>
  <c r="X34" i="13"/>
  <c r="Y34" i="13"/>
  <c r="Z34" i="13" s="1"/>
  <c r="X26" i="13"/>
  <c r="Y26" i="13"/>
  <c r="Z26" i="13" s="1"/>
  <c r="X18" i="13"/>
  <c r="Y18" i="13"/>
  <c r="Z18" i="13" s="1"/>
  <c r="H25" i="13"/>
  <c r="I25" i="13"/>
  <c r="J25" i="13" s="1"/>
  <c r="H31" i="13"/>
  <c r="I31" i="13"/>
  <c r="J31" i="13" s="1"/>
  <c r="AR29" i="13"/>
  <c r="AS29" i="13"/>
  <c r="AT29" i="13" s="1"/>
  <c r="AR13" i="13"/>
  <c r="AS13" i="13"/>
  <c r="AT13" i="13" s="1"/>
  <c r="AR28" i="13"/>
  <c r="AS28" i="13"/>
  <c r="AT28" i="13" s="1"/>
  <c r="AR12" i="13"/>
  <c r="AS12" i="13"/>
  <c r="AT12" i="13" s="1"/>
  <c r="AF6" i="13"/>
  <c r="AG6" i="13"/>
  <c r="AE5" i="13"/>
  <c r="P193" i="13"/>
  <c r="Q193" i="13"/>
  <c r="R193" i="13" s="1"/>
  <c r="P99" i="13"/>
  <c r="Q99" i="13"/>
  <c r="R99" i="13" s="1"/>
  <c r="P224" i="13"/>
  <c r="Q224" i="13"/>
  <c r="R224" i="13" s="1"/>
  <c r="P334" i="13"/>
  <c r="Q334" i="13"/>
  <c r="R334" i="13" s="1"/>
  <c r="P133" i="13"/>
  <c r="Q133" i="13"/>
  <c r="R133" i="13" s="1"/>
  <c r="P41" i="13"/>
  <c r="Q41" i="13"/>
  <c r="R41" i="13" s="1"/>
  <c r="P91" i="13"/>
  <c r="Q91" i="13"/>
  <c r="R91" i="13" s="1"/>
  <c r="P216" i="13"/>
  <c r="Q216" i="13"/>
  <c r="R216" i="13" s="1"/>
  <c r="P326" i="13"/>
  <c r="Q326" i="13"/>
  <c r="R326" i="13" s="1"/>
  <c r="P125" i="13"/>
  <c r="Q125" i="13"/>
  <c r="R125" i="13" s="1"/>
  <c r="P137" i="13"/>
  <c r="Q137" i="13"/>
  <c r="R137" i="13" s="1"/>
  <c r="P83" i="13"/>
  <c r="Q83" i="13"/>
  <c r="R83" i="13" s="1"/>
  <c r="P208" i="13"/>
  <c r="Q208" i="13"/>
  <c r="R208" i="13" s="1"/>
  <c r="P318" i="13"/>
  <c r="Q318" i="13"/>
  <c r="R318" i="13" s="1"/>
  <c r="P117" i="13"/>
  <c r="Q117" i="13"/>
  <c r="R117" i="13" s="1"/>
  <c r="P353" i="13"/>
  <c r="Q353" i="13"/>
  <c r="R353" i="13" s="1"/>
  <c r="P75" i="13"/>
  <c r="Q75" i="13"/>
  <c r="R75" i="13" s="1"/>
  <c r="P200" i="13"/>
  <c r="Q200" i="13"/>
  <c r="R200" i="13" s="1"/>
  <c r="P310" i="13"/>
  <c r="Q310" i="13"/>
  <c r="R310" i="13" s="1"/>
  <c r="P109" i="13"/>
  <c r="Q109" i="13"/>
  <c r="R109" i="13" s="1"/>
  <c r="P305" i="13"/>
  <c r="Q305" i="13"/>
  <c r="R305" i="13" s="1"/>
  <c r="P322" i="13"/>
  <c r="Q322" i="13"/>
  <c r="R322" i="13" s="1"/>
  <c r="P128" i="13"/>
  <c r="Q128" i="13"/>
  <c r="R128" i="13" s="1"/>
  <c r="P238" i="13"/>
  <c r="Q238" i="13"/>
  <c r="R238" i="13" s="1"/>
  <c r="P348" i="13"/>
  <c r="Q348" i="13"/>
  <c r="R348" i="13" s="1"/>
  <c r="P105" i="13"/>
  <c r="Q105" i="13"/>
  <c r="R105" i="13" s="1"/>
  <c r="P250" i="13"/>
  <c r="Q250" i="13"/>
  <c r="R250" i="13" s="1"/>
  <c r="P56" i="13"/>
  <c r="Q56" i="13"/>
  <c r="R56" i="13" s="1"/>
  <c r="P166" i="13"/>
  <c r="Q166" i="13"/>
  <c r="R166" i="13" s="1"/>
  <c r="P276" i="13"/>
  <c r="Q276" i="13"/>
  <c r="R276" i="13" s="1"/>
  <c r="P153" i="13"/>
  <c r="Q153" i="13"/>
  <c r="R153" i="13" s="1"/>
  <c r="P178" i="13"/>
  <c r="Q178" i="13"/>
  <c r="R178" i="13" s="1"/>
  <c r="P295" i="13"/>
  <c r="Q295" i="13"/>
  <c r="R295" i="13" s="1"/>
  <c r="P94" i="13"/>
  <c r="Q94" i="13"/>
  <c r="R94" i="13" s="1"/>
  <c r="P204" i="13"/>
  <c r="Q204" i="13"/>
  <c r="R204" i="13" s="1"/>
  <c r="P299" i="13"/>
  <c r="Q299" i="13"/>
  <c r="R299" i="13" s="1"/>
  <c r="P106" i="13"/>
  <c r="Q106" i="13"/>
  <c r="R106" i="13" s="1"/>
  <c r="P223" i="13"/>
  <c r="Q223" i="13"/>
  <c r="R223" i="13" s="1"/>
  <c r="P333" i="13"/>
  <c r="Q333" i="13"/>
  <c r="R333" i="13" s="1"/>
  <c r="P132" i="13"/>
  <c r="Q132" i="13"/>
  <c r="R132" i="13" s="1"/>
  <c r="L34" i="13"/>
  <c r="M34" i="13"/>
  <c r="N34" i="13" s="1"/>
  <c r="L33" i="13"/>
  <c r="M33" i="13"/>
  <c r="N33" i="13" s="1"/>
  <c r="L40" i="13"/>
  <c r="M40" i="13"/>
  <c r="N40" i="13" s="1"/>
  <c r="L15" i="13"/>
  <c r="M15" i="13"/>
  <c r="N15" i="13" s="1"/>
  <c r="T7" i="13"/>
  <c r="U7" i="13"/>
  <c r="V7" i="13" s="1"/>
  <c r="T97" i="13"/>
  <c r="U97" i="13"/>
  <c r="V97" i="13" s="1"/>
  <c r="T345" i="13"/>
  <c r="U345" i="13"/>
  <c r="V345" i="13" s="1"/>
  <c r="T171" i="13"/>
  <c r="U171" i="13"/>
  <c r="V171" i="13" s="1"/>
  <c r="T204" i="13"/>
  <c r="U204" i="13"/>
  <c r="V204" i="13" s="1"/>
  <c r="T127" i="13"/>
  <c r="U127" i="13"/>
  <c r="V127" i="13" s="1"/>
  <c r="T109" i="13"/>
  <c r="U109" i="13"/>
  <c r="V109" i="13" s="1"/>
  <c r="T87" i="13"/>
  <c r="U87" i="13"/>
  <c r="V87" i="13" s="1"/>
  <c r="T56" i="13"/>
  <c r="U56" i="13"/>
  <c r="V56" i="13" s="1"/>
  <c r="T320" i="13"/>
  <c r="U320" i="13"/>
  <c r="V320" i="13" s="1"/>
  <c r="T152" i="13"/>
  <c r="U152" i="13"/>
  <c r="V152" i="13" s="1"/>
  <c r="T265" i="13"/>
  <c r="U265" i="13"/>
  <c r="V265" i="13" s="1"/>
  <c r="T69" i="13"/>
  <c r="U69" i="13"/>
  <c r="V69" i="13" s="1"/>
  <c r="T90" i="13"/>
  <c r="U90" i="13"/>
  <c r="V90" i="13" s="1"/>
  <c r="T206" i="13"/>
  <c r="U206" i="13"/>
  <c r="V206" i="13" s="1"/>
  <c r="T180" i="13"/>
  <c r="U180" i="13"/>
  <c r="V180" i="13" s="1"/>
  <c r="T341" i="13"/>
  <c r="U341" i="13"/>
  <c r="V341" i="13" s="1"/>
  <c r="T62" i="13"/>
  <c r="U62" i="13"/>
  <c r="V62" i="13" s="1"/>
  <c r="T101" i="13"/>
  <c r="U101" i="13"/>
  <c r="V101" i="13" s="1"/>
  <c r="T271" i="13"/>
  <c r="U271" i="13"/>
  <c r="V271" i="13" s="1"/>
  <c r="T61" i="13"/>
  <c r="U61" i="13"/>
  <c r="V61" i="13" s="1"/>
  <c r="T243" i="13"/>
  <c r="U243" i="13"/>
  <c r="V243" i="13" s="1"/>
  <c r="T144" i="13"/>
  <c r="U144" i="13"/>
  <c r="V144" i="13" s="1"/>
  <c r="T351" i="13"/>
  <c r="U351" i="13"/>
  <c r="V351" i="13" s="1"/>
  <c r="T104" i="13"/>
  <c r="U104" i="13"/>
  <c r="V104" i="13" s="1"/>
  <c r="T73" i="13"/>
  <c r="U73" i="13"/>
  <c r="V73" i="13" s="1"/>
  <c r="T292" i="13"/>
  <c r="U292" i="13"/>
  <c r="V292" i="13" s="1"/>
  <c r="T108" i="13"/>
  <c r="U108" i="13"/>
  <c r="V108" i="13" s="1"/>
  <c r="T298" i="13"/>
  <c r="U298" i="13"/>
  <c r="V298" i="13" s="1"/>
  <c r="T103" i="13"/>
  <c r="U103" i="13"/>
  <c r="V103" i="13" s="1"/>
  <c r="T182" i="13"/>
  <c r="U182" i="13"/>
  <c r="V182" i="13" s="1"/>
  <c r="T50" i="13"/>
  <c r="U50" i="13"/>
  <c r="V50" i="13" s="1"/>
  <c r="T190" i="13"/>
  <c r="U190" i="13"/>
  <c r="V190" i="13" s="1"/>
  <c r="T159" i="13"/>
  <c r="U159" i="13"/>
  <c r="V159" i="13" s="1"/>
  <c r="T195" i="13"/>
  <c r="U195" i="13"/>
  <c r="V195" i="13" s="1"/>
  <c r="T276" i="13"/>
  <c r="U276" i="13"/>
  <c r="V276" i="13" s="1"/>
  <c r="T142" i="13"/>
  <c r="U142" i="13"/>
  <c r="V142" i="13" s="1"/>
  <c r="T349" i="13"/>
  <c r="U349" i="13"/>
  <c r="V349" i="13" s="1"/>
  <c r="T257" i="13"/>
  <c r="U257" i="13"/>
  <c r="V257" i="13" s="1"/>
  <c r="T183" i="13"/>
  <c r="U183" i="13"/>
  <c r="V183" i="13" s="1"/>
  <c r="T55" i="13"/>
  <c r="U55" i="13"/>
  <c r="V55" i="13" s="1"/>
  <c r="P15" i="13"/>
  <c r="Q15" i="13"/>
  <c r="R15" i="13" s="1"/>
  <c r="P11" i="13"/>
  <c r="Q11" i="13"/>
  <c r="R11" i="13" s="1"/>
  <c r="P39" i="13"/>
  <c r="Q39" i="13"/>
  <c r="R39" i="13" s="1"/>
  <c r="P40" i="13"/>
  <c r="Q40" i="13"/>
  <c r="R40" i="13" s="1"/>
  <c r="L9" i="13"/>
  <c r="M9" i="13"/>
  <c r="N9" i="13" s="1"/>
  <c r="AB6" i="13"/>
  <c r="AC6" i="13"/>
  <c r="AA5" i="13"/>
  <c r="AB156" i="13"/>
  <c r="AC156" i="13"/>
  <c r="AD156" i="13" s="1"/>
  <c r="AB274" i="13"/>
  <c r="AC274" i="13"/>
  <c r="AD274" i="13" s="1"/>
  <c r="AB73" i="13"/>
  <c r="AC73" i="13"/>
  <c r="AD73" i="13" s="1"/>
  <c r="AB183" i="13"/>
  <c r="AC183" i="13"/>
  <c r="AD183" i="13" s="1"/>
  <c r="AB349" i="13"/>
  <c r="AC349" i="13"/>
  <c r="AD349" i="13" s="1"/>
  <c r="AB148" i="13"/>
  <c r="AC148" i="13"/>
  <c r="AD148" i="13" s="1"/>
  <c r="AB266" i="13"/>
  <c r="AC266" i="13"/>
  <c r="AD266" i="13" s="1"/>
  <c r="AB65" i="13"/>
  <c r="AC65" i="13"/>
  <c r="AD65" i="13" s="1"/>
  <c r="AB175" i="13"/>
  <c r="AC175" i="13"/>
  <c r="AD175" i="13" s="1"/>
  <c r="AB341" i="13"/>
  <c r="AC341" i="13"/>
  <c r="AD341" i="13" s="1"/>
  <c r="AB140" i="13"/>
  <c r="AC140" i="13"/>
  <c r="AD140" i="13" s="1"/>
  <c r="AB258" i="13"/>
  <c r="AC258" i="13"/>
  <c r="AD258" i="13" s="1"/>
  <c r="AB57" i="13"/>
  <c r="AC57" i="13"/>
  <c r="AD57" i="13" s="1"/>
  <c r="AB167" i="13"/>
  <c r="AC167" i="13"/>
  <c r="AD167" i="13" s="1"/>
  <c r="AB333" i="13"/>
  <c r="AC333" i="13"/>
  <c r="AD333" i="13" s="1"/>
  <c r="AB132" i="13"/>
  <c r="AC132" i="13"/>
  <c r="AD132" i="13" s="1"/>
  <c r="AB250" i="13"/>
  <c r="AC250" i="13"/>
  <c r="AD250" i="13" s="1"/>
  <c r="AB49" i="13"/>
  <c r="AC49" i="13"/>
  <c r="AD49" i="13" s="1"/>
  <c r="AB159" i="13"/>
  <c r="AC159" i="13"/>
  <c r="AD159" i="13" s="1"/>
  <c r="AB325" i="13"/>
  <c r="AC325" i="13"/>
  <c r="AD325" i="13" s="1"/>
  <c r="AB124" i="13"/>
  <c r="AC124" i="13"/>
  <c r="AD124" i="13" s="1"/>
  <c r="AB242" i="13"/>
  <c r="AC242" i="13"/>
  <c r="AD242" i="13" s="1"/>
  <c r="AB352" i="13"/>
  <c r="AC352" i="13"/>
  <c r="AD352" i="13" s="1"/>
  <c r="AB151" i="13"/>
  <c r="AC151" i="13"/>
  <c r="AD151" i="13" s="1"/>
  <c r="AB317" i="13"/>
  <c r="AC317" i="13"/>
  <c r="AD317" i="13" s="1"/>
  <c r="AB116" i="13"/>
  <c r="AC116" i="13"/>
  <c r="AD116" i="13" s="1"/>
  <c r="AB234" i="13"/>
  <c r="AC234" i="13"/>
  <c r="AD234" i="13" s="1"/>
  <c r="AB344" i="13"/>
  <c r="AC344" i="13"/>
  <c r="AD344" i="13" s="1"/>
  <c r="AB143" i="13"/>
  <c r="AC143" i="13"/>
  <c r="AD143" i="13" s="1"/>
  <c r="AB309" i="13"/>
  <c r="AC309" i="13"/>
  <c r="AD309" i="13" s="1"/>
  <c r="AB108" i="13"/>
  <c r="AC108" i="13"/>
  <c r="AD108" i="13" s="1"/>
  <c r="AB226" i="13"/>
  <c r="AC226" i="13"/>
  <c r="AD226" i="13" s="1"/>
  <c r="AB336" i="13"/>
  <c r="AC336" i="13"/>
  <c r="AD336" i="13" s="1"/>
  <c r="AB135" i="13"/>
  <c r="AC135" i="13"/>
  <c r="AD135" i="13" s="1"/>
  <c r="AB301" i="13"/>
  <c r="AC301" i="13"/>
  <c r="AD301" i="13" s="1"/>
  <c r="AB100" i="13"/>
  <c r="AC100" i="13"/>
  <c r="AD100" i="13" s="1"/>
  <c r="AB218" i="13"/>
  <c r="AC218" i="13"/>
  <c r="AD218" i="13" s="1"/>
  <c r="AB328" i="13"/>
  <c r="AC328" i="13"/>
  <c r="AD328" i="13" s="1"/>
  <c r="AB127" i="13"/>
  <c r="AC127" i="13"/>
  <c r="AD127" i="13" s="1"/>
  <c r="T19" i="13"/>
  <c r="U19" i="13"/>
  <c r="V19" i="13" s="1"/>
  <c r="T28" i="13"/>
  <c r="U28" i="13"/>
  <c r="V28" i="13" s="1"/>
  <c r="T17" i="13"/>
  <c r="U17" i="13"/>
  <c r="V17" i="13" s="1"/>
  <c r="T31" i="13"/>
  <c r="U31" i="13"/>
  <c r="V31" i="13" s="1"/>
  <c r="AJ220" i="13"/>
  <c r="AK220" i="13"/>
  <c r="AL220" i="13" s="1"/>
  <c r="AJ298" i="13"/>
  <c r="AK298" i="13"/>
  <c r="AL298" i="13" s="1"/>
  <c r="AJ65" i="13"/>
  <c r="AK65" i="13"/>
  <c r="AL65" i="13" s="1"/>
  <c r="AJ143" i="13"/>
  <c r="AK143" i="13"/>
  <c r="AL143" i="13" s="1"/>
  <c r="AJ84" i="13"/>
  <c r="AK84" i="13"/>
  <c r="AL84" i="13" s="1"/>
  <c r="AZ202" i="13"/>
  <c r="BA202" i="13"/>
  <c r="BB202" i="13" s="1"/>
  <c r="AZ320" i="13"/>
  <c r="BA320" i="13"/>
  <c r="BB320" i="13" s="1"/>
  <c r="AZ118" i="13"/>
  <c r="BA118" i="13"/>
  <c r="BB118" i="13" s="1"/>
  <c r="AZ228" i="13"/>
  <c r="BA228" i="13"/>
  <c r="BB228" i="13" s="1"/>
  <c r="AJ10" i="13"/>
  <c r="AK10" i="13"/>
  <c r="AL10" i="13" s="1"/>
  <c r="AJ212" i="13"/>
  <c r="AK212" i="13"/>
  <c r="AL212" i="13" s="1"/>
  <c r="AJ290" i="13"/>
  <c r="AK290" i="13"/>
  <c r="AL290" i="13" s="1"/>
  <c r="AJ54" i="13"/>
  <c r="AK54" i="13"/>
  <c r="AL54" i="13" s="1"/>
  <c r="AJ135" i="13"/>
  <c r="AK135" i="13"/>
  <c r="AL135" i="13" s="1"/>
  <c r="AJ76" i="13"/>
  <c r="AK76" i="13"/>
  <c r="AL76" i="13" s="1"/>
  <c r="AZ194" i="13"/>
  <c r="BA194" i="13"/>
  <c r="BB194" i="13" s="1"/>
  <c r="AZ312" i="13"/>
  <c r="BA312" i="13"/>
  <c r="BB312" i="13" s="1"/>
  <c r="AZ110" i="13"/>
  <c r="BA110" i="13"/>
  <c r="BB110" i="13" s="1"/>
  <c r="AZ220" i="13"/>
  <c r="BA220" i="13"/>
  <c r="BB220" i="13" s="1"/>
  <c r="AJ9" i="13"/>
  <c r="AK9" i="13"/>
  <c r="AL9" i="13" s="1"/>
  <c r="AJ204" i="13"/>
  <c r="AK204" i="13"/>
  <c r="AL204" i="13" s="1"/>
  <c r="AJ282" i="13"/>
  <c r="AK282" i="13"/>
  <c r="AL282" i="13" s="1"/>
  <c r="AJ352" i="13"/>
  <c r="AK352" i="13"/>
  <c r="AL352" i="13" s="1"/>
  <c r="AJ126" i="13"/>
  <c r="AK126" i="13"/>
  <c r="AL126" i="13" s="1"/>
  <c r="AJ68" i="13"/>
  <c r="AK68" i="13"/>
  <c r="AL68" i="13" s="1"/>
  <c r="AZ186" i="13"/>
  <c r="BA186" i="13"/>
  <c r="BB186" i="13" s="1"/>
  <c r="AZ304" i="13"/>
  <c r="BA304" i="13"/>
  <c r="BB304" i="13" s="1"/>
  <c r="AZ102" i="13"/>
  <c r="BA102" i="13"/>
  <c r="BB102" i="13" s="1"/>
  <c r="AZ212" i="13"/>
  <c r="BA212" i="13"/>
  <c r="BB212" i="13" s="1"/>
  <c r="AJ8" i="13"/>
  <c r="AK8" i="13"/>
  <c r="AL8" i="13" s="1"/>
  <c r="AJ196" i="13"/>
  <c r="AK196" i="13"/>
  <c r="AL196" i="13" s="1"/>
  <c r="AJ274" i="13"/>
  <c r="AK274" i="13"/>
  <c r="AL274" i="13" s="1"/>
  <c r="AJ344" i="13"/>
  <c r="AK344" i="13"/>
  <c r="AL344" i="13" s="1"/>
  <c r="AJ115" i="13"/>
  <c r="AK115" i="13"/>
  <c r="AL115" i="13" s="1"/>
  <c r="AJ60" i="13"/>
  <c r="AK60" i="13"/>
  <c r="AL60" i="13" s="1"/>
  <c r="AZ178" i="13"/>
  <c r="BA178" i="13"/>
  <c r="BB178" i="13" s="1"/>
  <c r="AZ296" i="13"/>
  <c r="BA296" i="13"/>
  <c r="BB296" i="13" s="1"/>
  <c r="AZ94" i="13"/>
  <c r="BA94" i="13"/>
  <c r="BB94" i="13" s="1"/>
  <c r="AZ204" i="13"/>
  <c r="BA204" i="13"/>
  <c r="BB204" i="13" s="1"/>
  <c r="AJ7" i="13"/>
  <c r="AK7" i="13"/>
  <c r="AL7" i="13" s="1"/>
  <c r="AJ188" i="13"/>
  <c r="AK188" i="13"/>
  <c r="AL188" i="13" s="1"/>
  <c r="AJ266" i="13"/>
  <c r="AK266" i="13"/>
  <c r="AL266" i="13" s="1"/>
  <c r="AJ336" i="13"/>
  <c r="AK336" i="13"/>
  <c r="AL336" i="13" s="1"/>
  <c r="AJ105" i="13"/>
  <c r="AK105" i="13"/>
  <c r="AL105" i="13" s="1"/>
  <c r="AJ52" i="13"/>
  <c r="AK52" i="13"/>
  <c r="AL52" i="13" s="1"/>
  <c r="AZ170" i="13"/>
  <c r="BA170" i="13"/>
  <c r="BB170" i="13" s="1"/>
  <c r="AZ288" i="13"/>
  <c r="BA288" i="13"/>
  <c r="BB288" i="13" s="1"/>
  <c r="AZ86" i="13"/>
  <c r="BA86" i="13"/>
  <c r="BB86" i="13" s="1"/>
  <c r="AZ196" i="13"/>
  <c r="BA196" i="13"/>
  <c r="BB196" i="13" s="1"/>
  <c r="AZ11" i="13"/>
  <c r="BA11" i="13"/>
  <c r="BB11" i="13" s="1"/>
  <c r="AJ180" i="13"/>
  <c r="AK180" i="13"/>
  <c r="AL180" i="13" s="1"/>
  <c r="AJ258" i="13"/>
  <c r="AK258" i="13"/>
  <c r="AL258" i="13" s="1"/>
  <c r="AJ328" i="13"/>
  <c r="AK328" i="13"/>
  <c r="AL328" i="13" s="1"/>
  <c r="AJ94" i="13"/>
  <c r="AK94" i="13"/>
  <c r="AL94" i="13" s="1"/>
  <c r="AJ44" i="13"/>
  <c r="AK44" i="13"/>
  <c r="AL44" i="13" s="1"/>
  <c r="AZ162" i="13"/>
  <c r="BA162" i="13"/>
  <c r="BB162" i="13" s="1"/>
  <c r="AZ280" i="13"/>
  <c r="BA280" i="13"/>
  <c r="BB280" i="13" s="1"/>
  <c r="AZ78" i="13"/>
  <c r="BA78" i="13"/>
  <c r="BB78" i="13" s="1"/>
  <c r="AZ188" i="13"/>
  <c r="BA188" i="13"/>
  <c r="BB188" i="13" s="1"/>
  <c r="AZ10" i="13"/>
  <c r="BA10" i="13"/>
  <c r="BB10" i="13" s="1"/>
  <c r="AJ172" i="13"/>
  <c r="AK172" i="13"/>
  <c r="AL172" i="13" s="1"/>
  <c r="AJ250" i="13"/>
  <c r="AK250" i="13"/>
  <c r="AL250" i="13" s="1"/>
  <c r="AJ320" i="13"/>
  <c r="AK320" i="13"/>
  <c r="AL320" i="13" s="1"/>
  <c r="AJ83" i="13"/>
  <c r="AK83" i="13"/>
  <c r="AL83" i="13" s="1"/>
  <c r="AZ351" i="13"/>
  <c r="BA351" i="13"/>
  <c r="BB351" i="13" s="1"/>
  <c r="AZ154" i="13"/>
  <c r="BA154" i="13"/>
  <c r="BB154" i="13" s="1"/>
  <c r="AZ272" i="13"/>
  <c r="BA272" i="13"/>
  <c r="BB272" i="13" s="1"/>
  <c r="AZ70" i="13"/>
  <c r="BA70" i="13"/>
  <c r="BB70" i="13" s="1"/>
  <c r="AZ180" i="13"/>
  <c r="BA180" i="13"/>
  <c r="BB180" i="13" s="1"/>
  <c r="AZ7" i="13"/>
  <c r="BA7" i="13"/>
  <c r="BB7" i="13" s="1"/>
  <c r="AJ164" i="13"/>
  <c r="AK164" i="13"/>
  <c r="AL164" i="13" s="1"/>
  <c r="AJ242" i="13"/>
  <c r="AK242" i="13"/>
  <c r="AL242" i="13" s="1"/>
  <c r="AJ312" i="13"/>
  <c r="AK312" i="13"/>
  <c r="AL312" i="13" s="1"/>
  <c r="AJ73" i="13"/>
  <c r="AK73" i="13"/>
  <c r="AL73" i="13" s="1"/>
  <c r="AZ287" i="13"/>
  <c r="BA287" i="13"/>
  <c r="BB287" i="13" s="1"/>
  <c r="AZ146" i="13"/>
  <c r="BA146" i="13"/>
  <c r="BB146" i="13" s="1"/>
  <c r="AZ264" i="13"/>
  <c r="BA264" i="13"/>
  <c r="BB264" i="13" s="1"/>
  <c r="AZ62" i="13"/>
  <c r="BA62" i="13"/>
  <c r="BB62" i="13" s="1"/>
  <c r="AZ172" i="13"/>
  <c r="BA172" i="13"/>
  <c r="BB172" i="13" s="1"/>
  <c r="AZ6" i="13"/>
  <c r="BA6" i="13"/>
  <c r="AY5" i="13"/>
  <c r="AV21" i="13"/>
  <c r="AW21" i="13"/>
  <c r="AX21" i="13" s="1"/>
  <c r="AV35" i="13"/>
  <c r="AW35" i="13"/>
  <c r="AX35" i="13" s="1"/>
  <c r="AV16" i="13"/>
  <c r="AW16" i="13"/>
  <c r="AX16" i="13" s="1"/>
  <c r="D27" i="13"/>
  <c r="E27" i="13"/>
  <c r="F27" i="13" s="1"/>
  <c r="D8" i="13"/>
  <c r="E8" i="13"/>
  <c r="F8" i="13" s="1"/>
  <c r="D40" i="13"/>
  <c r="E40" i="13"/>
  <c r="F40" i="13" s="1"/>
  <c r="D14" i="13"/>
  <c r="E14" i="13"/>
  <c r="F14" i="13" s="1"/>
  <c r="AN213" i="13"/>
  <c r="AO213" i="13"/>
  <c r="AP213" i="13" s="1"/>
  <c r="AN331" i="13"/>
  <c r="AO331" i="13"/>
  <c r="AP331" i="13" s="1"/>
  <c r="AN138" i="13"/>
  <c r="AO138" i="13"/>
  <c r="AP138" i="13" s="1"/>
  <c r="AN256" i="13"/>
  <c r="AO256" i="13"/>
  <c r="AP256" i="13" s="1"/>
  <c r="AN55" i="13"/>
  <c r="AO55" i="13"/>
  <c r="AP55" i="13" s="1"/>
  <c r="AN269" i="13"/>
  <c r="AO269" i="13"/>
  <c r="AP269" i="13" s="1"/>
  <c r="AN68" i="13"/>
  <c r="AO68" i="13"/>
  <c r="AP68" i="13" s="1"/>
  <c r="AN194" i="13"/>
  <c r="AO194" i="13"/>
  <c r="AP194" i="13" s="1"/>
  <c r="AN312" i="13"/>
  <c r="AO312" i="13"/>
  <c r="AP312" i="13" s="1"/>
  <c r="AN111" i="13"/>
  <c r="AO111" i="13"/>
  <c r="AP111" i="13" s="1"/>
  <c r="AN197" i="13"/>
  <c r="AO197" i="13"/>
  <c r="AP197" i="13" s="1"/>
  <c r="AN315" i="13"/>
  <c r="AO315" i="13"/>
  <c r="AP315" i="13" s="1"/>
  <c r="AN122" i="13"/>
  <c r="AO122" i="13"/>
  <c r="AP122" i="13" s="1"/>
  <c r="AN240" i="13"/>
  <c r="AO240" i="13"/>
  <c r="AP240" i="13" s="1"/>
  <c r="AN350" i="13"/>
  <c r="AO350" i="13"/>
  <c r="AP350" i="13" s="1"/>
  <c r="AN189" i="13"/>
  <c r="AO189" i="13"/>
  <c r="AP189" i="13" s="1"/>
  <c r="AN307" i="13"/>
  <c r="AO307" i="13"/>
  <c r="AP307" i="13" s="1"/>
  <c r="AN114" i="13"/>
  <c r="AO114" i="13"/>
  <c r="AP114" i="13" s="1"/>
  <c r="AN232" i="13"/>
  <c r="AO232" i="13"/>
  <c r="AP232" i="13" s="1"/>
  <c r="AN342" i="13"/>
  <c r="AO342" i="13"/>
  <c r="AP342" i="13" s="1"/>
  <c r="AN181" i="13"/>
  <c r="AO181" i="13"/>
  <c r="AP181" i="13" s="1"/>
  <c r="AN299" i="13"/>
  <c r="AO299" i="13"/>
  <c r="AP299" i="13" s="1"/>
  <c r="AN106" i="13"/>
  <c r="AO106" i="13"/>
  <c r="AP106" i="13" s="1"/>
  <c r="AN224" i="13"/>
  <c r="AO224" i="13"/>
  <c r="AP224" i="13" s="1"/>
  <c r="AN334" i="13"/>
  <c r="AO334" i="13"/>
  <c r="AP334" i="13" s="1"/>
  <c r="AN109" i="13"/>
  <c r="AO109" i="13"/>
  <c r="AP109" i="13" s="1"/>
  <c r="AN227" i="13"/>
  <c r="AO227" i="13"/>
  <c r="AP227" i="13" s="1"/>
  <c r="AN353" i="13"/>
  <c r="AO353" i="13"/>
  <c r="AP353" i="13" s="1"/>
  <c r="AN152" i="13"/>
  <c r="AO152" i="13"/>
  <c r="AP152" i="13" s="1"/>
  <c r="AN262" i="13"/>
  <c r="AO262" i="13"/>
  <c r="AP262" i="13" s="1"/>
  <c r="AN348" i="13"/>
  <c r="AO348" i="13"/>
  <c r="AP348" i="13" s="1"/>
  <c r="AN155" i="13"/>
  <c r="AO155" i="13"/>
  <c r="AP155" i="13" s="1"/>
  <c r="AN281" i="13"/>
  <c r="AO281" i="13"/>
  <c r="AP281" i="13" s="1"/>
  <c r="AN80" i="13"/>
  <c r="AO80" i="13"/>
  <c r="AP80" i="13" s="1"/>
  <c r="AN190" i="13"/>
  <c r="AO190" i="13"/>
  <c r="AP190" i="13" s="1"/>
  <c r="AN340" i="13"/>
  <c r="AO340" i="13"/>
  <c r="AP340" i="13" s="1"/>
  <c r="AN147" i="13"/>
  <c r="AO147" i="13"/>
  <c r="AP147" i="13" s="1"/>
  <c r="AN273" i="13"/>
  <c r="AO273" i="13"/>
  <c r="AP273" i="13" s="1"/>
  <c r="AN72" i="13"/>
  <c r="AO72" i="13"/>
  <c r="AP72" i="13" s="1"/>
  <c r="AN182" i="13"/>
  <c r="AO182" i="13"/>
  <c r="AP182" i="13" s="1"/>
  <c r="AJ19" i="13"/>
  <c r="AK19" i="13"/>
  <c r="AL19" i="13" s="1"/>
  <c r="AJ32" i="13"/>
  <c r="AK32" i="13"/>
  <c r="AL32" i="13" s="1"/>
  <c r="AJ24" i="13"/>
  <c r="AK24" i="13"/>
  <c r="AL24" i="13" s="1"/>
  <c r="AJ16" i="13"/>
  <c r="AK16" i="13"/>
  <c r="AL16" i="13" s="1"/>
  <c r="AJ39" i="13"/>
  <c r="AK39" i="13"/>
  <c r="AL39" i="13" s="1"/>
  <c r="AJ31" i="13"/>
  <c r="AK31" i="13"/>
  <c r="AL31" i="13" s="1"/>
  <c r="AJ21" i="13"/>
  <c r="AK21" i="13"/>
  <c r="AL21" i="13" s="1"/>
  <c r="AF32" i="13"/>
  <c r="AG32" i="13"/>
  <c r="AH32" i="13" s="1"/>
  <c r="AF16" i="13"/>
  <c r="AG16" i="13"/>
  <c r="AH16" i="13" s="1"/>
  <c r="AF31" i="13"/>
  <c r="AG31" i="13"/>
  <c r="AH31" i="13" s="1"/>
  <c r="AF15" i="13"/>
  <c r="AG15" i="13"/>
  <c r="AH15" i="13" s="1"/>
  <c r="D309" i="13"/>
  <c r="E309" i="13"/>
  <c r="F309" i="13" s="1"/>
  <c r="D195" i="13"/>
  <c r="E195" i="13"/>
  <c r="F195" i="13" s="1"/>
  <c r="D319" i="13"/>
  <c r="E319" i="13"/>
  <c r="F319" i="13" s="1"/>
  <c r="D61" i="13"/>
  <c r="E61" i="13"/>
  <c r="F61" i="13" s="1"/>
  <c r="D50" i="13"/>
  <c r="E50" i="13"/>
  <c r="F50" i="13" s="1"/>
  <c r="D229" i="13"/>
  <c r="E229" i="13"/>
  <c r="F229" i="13" s="1"/>
  <c r="D329" i="13"/>
  <c r="E329" i="13"/>
  <c r="F329" i="13" s="1"/>
  <c r="D244" i="13"/>
  <c r="E244" i="13"/>
  <c r="F244" i="13" s="1"/>
  <c r="D164" i="13"/>
  <c r="E164" i="13"/>
  <c r="F164" i="13" s="1"/>
  <c r="D177" i="13"/>
  <c r="E177" i="13"/>
  <c r="F177" i="13" s="1"/>
  <c r="D340" i="13"/>
  <c r="E340" i="13"/>
  <c r="F340" i="13" s="1"/>
  <c r="D257" i="13"/>
  <c r="E257" i="13"/>
  <c r="F257" i="13" s="1"/>
  <c r="D46" i="13"/>
  <c r="E46" i="13"/>
  <c r="F46" i="13" s="1"/>
  <c r="D92" i="13"/>
  <c r="E92" i="13"/>
  <c r="F92" i="13" s="1"/>
  <c r="D105" i="13"/>
  <c r="E105" i="13"/>
  <c r="F105" i="13" s="1"/>
  <c r="D332" i="13"/>
  <c r="E332" i="13"/>
  <c r="F332" i="13" s="1"/>
  <c r="D246" i="13"/>
  <c r="E246" i="13"/>
  <c r="F246" i="13" s="1"/>
  <c r="D331" i="13"/>
  <c r="E331" i="13"/>
  <c r="F331" i="13" s="1"/>
  <c r="D84" i="13"/>
  <c r="E84" i="13"/>
  <c r="F84" i="13" s="1"/>
  <c r="D97" i="13"/>
  <c r="E97" i="13"/>
  <c r="F97" i="13" s="1"/>
  <c r="D324" i="13"/>
  <c r="E324" i="13"/>
  <c r="F324" i="13" s="1"/>
  <c r="D236" i="13"/>
  <c r="E236" i="13"/>
  <c r="F236" i="13" s="1"/>
  <c r="D307" i="13"/>
  <c r="E307" i="13"/>
  <c r="F307" i="13" s="1"/>
  <c r="D76" i="13"/>
  <c r="E76" i="13"/>
  <c r="F76" i="13" s="1"/>
  <c r="D89" i="13"/>
  <c r="E89" i="13"/>
  <c r="F89" i="13" s="1"/>
  <c r="D316" i="13"/>
  <c r="E316" i="13"/>
  <c r="F316" i="13" s="1"/>
  <c r="D222" i="13"/>
  <c r="E222" i="13"/>
  <c r="F222" i="13" s="1"/>
  <c r="D283" i="13"/>
  <c r="E283" i="13"/>
  <c r="F283" i="13" s="1"/>
  <c r="D68" i="13"/>
  <c r="E68" i="13"/>
  <c r="F68" i="13" s="1"/>
  <c r="D81" i="13"/>
  <c r="E81" i="13"/>
  <c r="F81" i="13" s="1"/>
  <c r="D240" i="13"/>
  <c r="E240" i="13"/>
  <c r="F240" i="13" s="1"/>
  <c r="D291" i="13"/>
  <c r="E291" i="13"/>
  <c r="F291" i="13" s="1"/>
  <c r="D318" i="13"/>
  <c r="E318" i="13"/>
  <c r="F318" i="13" s="1"/>
  <c r="D107" i="13"/>
  <c r="E107" i="13"/>
  <c r="F107" i="13" s="1"/>
  <c r="D223" i="13"/>
  <c r="E223" i="13"/>
  <c r="F223" i="13" s="1"/>
  <c r="D347" i="13"/>
  <c r="E347" i="13"/>
  <c r="F347" i="13" s="1"/>
  <c r="D296" i="13"/>
  <c r="E296" i="13"/>
  <c r="F296" i="13" s="1"/>
  <c r="D243" i="13"/>
  <c r="E243" i="13"/>
  <c r="F243" i="13" s="1"/>
  <c r="D250" i="13"/>
  <c r="E250" i="13"/>
  <c r="F250" i="13" s="1"/>
  <c r="D151" i="13"/>
  <c r="E151" i="13"/>
  <c r="F151" i="13" s="1"/>
  <c r="AB35" i="13"/>
  <c r="AC35" i="13"/>
  <c r="AD35" i="13" s="1"/>
  <c r="AB19" i="13"/>
  <c r="AC19" i="13"/>
  <c r="AD19" i="13" s="1"/>
  <c r="AB26" i="13"/>
  <c r="AC26" i="13"/>
  <c r="AD26" i="13" s="1"/>
  <c r="AB11" i="13"/>
  <c r="AC11" i="13"/>
  <c r="AD11" i="13" s="1"/>
  <c r="AR8" i="13"/>
  <c r="AS8" i="13"/>
  <c r="AT8" i="13" s="1"/>
  <c r="AV163" i="13"/>
  <c r="AW163" i="13"/>
  <c r="AX163" i="13" s="1"/>
  <c r="AV169" i="13"/>
  <c r="AW169" i="13"/>
  <c r="AX169" i="13" s="1"/>
  <c r="AV279" i="13"/>
  <c r="AW279" i="13"/>
  <c r="AX279" i="13" s="1"/>
  <c r="AV78" i="13"/>
  <c r="AW78" i="13"/>
  <c r="AX78" i="13" s="1"/>
  <c r="AV188" i="13"/>
  <c r="AW188" i="13"/>
  <c r="AX188" i="13" s="1"/>
  <c r="AV171" i="13"/>
  <c r="AW171" i="13"/>
  <c r="AX171" i="13" s="1"/>
  <c r="AV225" i="13"/>
  <c r="AW225" i="13"/>
  <c r="AX225" i="13" s="1"/>
  <c r="AV335" i="13"/>
  <c r="AW335" i="13"/>
  <c r="AX335" i="13" s="1"/>
  <c r="AV134" i="13"/>
  <c r="AW134" i="13"/>
  <c r="AX134" i="13" s="1"/>
  <c r="AV244" i="13"/>
  <c r="AW244" i="13"/>
  <c r="AX244" i="13" s="1"/>
  <c r="AV179" i="13"/>
  <c r="AW179" i="13"/>
  <c r="AX179" i="13" s="1"/>
  <c r="AV74" i="13"/>
  <c r="AW74" i="13"/>
  <c r="AX74" i="13" s="1"/>
  <c r="AV80" i="13"/>
  <c r="AW80" i="13"/>
  <c r="AX80" i="13" s="1"/>
  <c r="AV190" i="13"/>
  <c r="AW190" i="13"/>
  <c r="AX190" i="13" s="1"/>
  <c r="AV300" i="13"/>
  <c r="AW300" i="13"/>
  <c r="AX300" i="13" s="1"/>
  <c r="AV187" i="13"/>
  <c r="AW187" i="13"/>
  <c r="AX187" i="13" s="1"/>
  <c r="AV130" i="13"/>
  <c r="AW130" i="13"/>
  <c r="AX130" i="13" s="1"/>
  <c r="AV136" i="13"/>
  <c r="AW136" i="13"/>
  <c r="AX136" i="13" s="1"/>
  <c r="AV246" i="13"/>
  <c r="AW246" i="13"/>
  <c r="AX246" i="13" s="1"/>
  <c r="AV45" i="13"/>
  <c r="AW45" i="13"/>
  <c r="AX45" i="13" s="1"/>
  <c r="AV123" i="13"/>
  <c r="AW123" i="13"/>
  <c r="AX123" i="13" s="1"/>
  <c r="AV122" i="13"/>
  <c r="AW122" i="13"/>
  <c r="AX122" i="13" s="1"/>
  <c r="AV128" i="13"/>
  <c r="AW128" i="13"/>
  <c r="AX128" i="13" s="1"/>
  <c r="AV238" i="13"/>
  <c r="AW238" i="13"/>
  <c r="AX238" i="13" s="1"/>
  <c r="AV348" i="13"/>
  <c r="AW348" i="13"/>
  <c r="AX348" i="13" s="1"/>
  <c r="AV59" i="13"/>
  <c r="AW59" i="13"/>
  <c r="AX59" i="13" s="1"/>
  <c r="AV114" i="13"/>
  <c r="AW114" i="13"/>
  <c r="AX114" i="13" s="1"/>
  <c r="AV120" i="13"/>
  <c r="AW120" i="13"/>
  <c r="AX120" i="13" s="1"/>
  <c r="AV230" i="13"/>
  <c r="AW230" i="13"/>
  <c r="AX230" i="13" s="1"/>
  <c r="AV340" i="13"/>
  <c r="AW340" i="13"/>
  <c r="AX340" i="13" s="1"/>
  <c r="AV339" i="13"/>
  <c r="AW339" i="13"/>
  <c r="AX339" i="13" s="1"/>
  <c r="AV106" i="13"/>
  <c r="AW106" i="13"/>
  <c r="AX106" i="13" s="1"/>
  <c r="AV112" i="13"/>
  <c r="AW112" i="13"/>
  <c r="AX112" i="13" s="1"/>
  <c r="AV222" i="13"/>
  <c r="AW222" i="13"/>
  <c r="AX222" i="13" s="1"/>
  <c r="AV332" i="13"/>
  <c r="AW332" i="13"/>
  <c r="AX332" i="13" s="1"/>
  <c r="AV273" i="13"/>
  <c r="AW273" i="13"/>
  <c r="AX273" i="13" s="1"/>
  <c r="AV241" i="13"/>
  <c r="AW241" i="13"/>
  <c r="AX241" i="13" s="1"/>
  <c r="AV351" i="13"/>
  <c r="AW351" i="13"/>
  <c r="AX351" i="13" s="1"/>
  <c r="AV150" i="13"/>
  <c r="AW150" i="13"/>
  <c r="AX150" i="13" s="1"/>
  <c r="AV260" i="13"/>
  <c r="AW260" i="13"/>
  <c r="AX260" i="13" s="1"/>
  <c r="AN20" i="13"/>
  <c r="AO20" i="13"/>
  <c r="AP20" i="13" s="1"/>
  <c r="AN35" i="13"/>
  <c r="AO35" i="13"/>
  <c r="AP35" i="13" s="1"/>
  <c r="AN19" i="13"/>
  <c r="AO19" i="13"/>
  <c r="AP19" i="13" s="1"/>
  <c r="AN34" i="13"/>
  <c r="AO34" i="13"/>
  <c r="AP34" i="13" s="1"/>
  <c r="L286" i="13"/>
  <c r="M286" i="13"/>
  <c r="N286" i="13" s="1"/>
  <c r="L276" i="13"/>
  <c r="M276" i="13"/>
  <c r="N276" i="13" s="1"/>
  <c r="L75" i="13"/>
  <c r="M75" i="13"/>
  <c r="N75" i="13" s="1"/>
  <c r="L201" i="13"/>
  <c r="M201" i="13"/>
  <c r="N201" i="13" s="1"/>
  <c r="L319" i="13"/>
  <c r="M319" i="13"/>
  <c r="N319" i="13" s="1"/>
  <c r="L317" i="13"/>
  <c r="M317" i="13"/>
  <c r="N317" i="13" s="1"/>
  <c r="L204" i="13"/>
  <c r="M204" i="13"/>
  <c r="N204" i="13" s="1"/>
  <c r="L322" i="13"/>
  <c r="M322" i="13"/>
  <c r="N322" i="13" s="1"/>
  <c r="L129" i="13"/>
  <c r="M129" i="13"/>
  <c r="N129" i="13" s="1"/>
  <c r="L247" i="13"/>
  <c r="M247" i="13"/>
  <c r="N247" i="13" s="1"/>
  <c r="L222" i="13"/>
  <c r="M222" i="13"/>
  <c r="N222" i="13" s="1"/>
  <c r="L260" i="13"/>
  <c r="M260" i="13"/>
  <c r="N260" i="13" s="1"/>
  <c r="L59" i="13"/>
  <c r="M59" i="13"/>
  <c r="N59" i="13" s="1"/>
  <c r="L185" i="13"/>
  <c r="M185" i="13"/>
  <c r="N185" i="13" s="1"/>
  <c r="L303" i="13"/>
  <c r="M303" i="13"/>
  <c r="N303" i="13" s="1"/>
  <c r="L54" i="13"/>
  <c r="M54" i="13"/>
  <c r="N54" i="13" s="1"/>
  <c r="L60" i="13"/>
  <c r="M60" i="13"/>
  <c r="N60" i="13" s="1"/>
  <c r="L178" i="13"/>
  <c r="M178" i="13"/>
  <c r="N178" i="13" s="1"/>
  <c r="L304" i="13"/>
  <c r="M304" i="13"/>
  <c r="N304" i="13" s="1"/>
  <c r="L103" i="13"/>
  <c r="M103" i="13"/>
  <c r="N103" i="13" s="1"/>
  <c r="L221" i="13"/>
  <c r="M221" i="13"/>
  <c r="N221" i="13" s="1"/>
  <c r="L180" i="13"/>
  <c r="M180" i="13"/>
  <c r="N180" i="13" s="1"/>
  <c r="L298" i="13"/>
  <c r="M298" i="13"/>
  <c r="N298" i="13" s="1"/>
  <c r="L105" i="13"/>
  <c r="M105" i="13"/>
  <c r="N105" i="13" s="1"/>
  <c r="L223" i="13"/>
  <c r="M223" i="13"/>
  <c r="N223" i="13" s="1"/>
  <c r="L126" i="13"/>
  <c r="M126" i="13"/>
  <c r="N126" i="13" s="1"/>
  <c r="L236" i="13"/>
  <c r="M236" i="13"/>
  <c r="N236" i="13" s="1"/>
  <c r="L348" i="13"/>
  <c r="M348" i="13"/>
  <c r="N348" i="13" s="1"/>
  <c r="L161" i="13"/>
  <c r="M161" i="13"/>
  <c r="N161" i="13" s="1"/>
  <c r="L279" i="13"/>
  <c r="M279" i="13"/>
  <c r="N279" i="13" s="1"/>
  <c r="L46" i="13"/>
  <c r="M46" i="13"/>
  <c r="N46" i="13" s="1"/>
  <c r="L155" i="13"/>
  <c r="M155" i="13"/>
  <c r="N155" i="13" s="1"/>
  <c r="L281" i="13"/>
  <c r="M281" i="13"/>
  <c r="N281" i="13" s="1"/>
  <c r="L88" i="13"/>
  <c r="M88" i="13"/>
  <c r="N88" i="13" s="1"/>
  <c r="L109" i="13"/>
  <c r="M109" i="13"/>
  <c r="N109" i="13" s="1"/>
  <c r="L270" i="13"/>
  <c r="M270" i="13"/>
  <c r="N270" i="13" s="1"/>
  <c r="L275" i="13"/>
  <c r="M275" i="13"/>
  <c r="N275" i="13" s="1"/>
  <c r="L82" i="13"/>
  <c r="M82" i="13"/>
  <c r="N82" i="13" s="1"/>
  <c r="L208" i="13"/>
  <c r="M208" i="13"/>
  <c r="N208" i="13" s="1"/>
  <c r="H12" i="13"/>
  <c r="I12" i="13"/>
  <c r="J12" i="13" s="1"/>
  <c r="H34" i="13"/>
  <c r="I34" i="13"/>
  <c r="J34" i="13" s="1"/>
  <c r="H33" i="13"/>
  <c r="I33" i="13"/>
  <c r="J33" i="13" s="1"/>
  <c r="H10" i="13"/>
  <c r="I10" i="13"/>
  <c r="J10" i="13" s="1"/>
  <c r="H26" i="13"/>
  <c r="I26" i="13"/>
  <c r="J26" i="13" s="1"/>
  <c r="H13" i="13"/>
  <c r="I13" i="13"/>
  <c r="J13" i="13" s="1"/>
  <c r="H39" i="13"/>
  <c r="I39" i="13"/>
  <c r="J39" i="13" s="1"/>
  <c r="H29" i="13"/>
  <c r="I29" i="13"/>
  <c r="J29" i="13" s="1"/>
  <c r="AR27" i="13"/>
  <c r="AS27" i="13"/>
  <c r="AT27" i="13" s="1"/>
  <c r="AR11" i="13"/>
  <c r="AS11" i="13"/>
  <c r="AT11" i="13" s="1"/>
  <c r="AR26" i="13"/>
  <c r="AS26" i="13"/>
  <c r="AT26" i="13" s="1"/>
  <c r="AR23" i="13"/>
  <c r="AS23" i="13"/>
  <c r="AT23" i="13" s="1"/>
  <c r="AF10" i="13"/>
  <c r="AG10" i="13"/>
  <c r="AH10" i="13" s="1"/>
  <c r="P185" i="13"/>
  <c r="Q185" i="13"/>
  <c r="R185" i="13" s="1"/>
  <c r="P354" i="13"/>
  <c r="Q354" i="13"/>
  <c r="R354" i="13" s="1"/>
  <c r="P160" i="13"/>
  <c r="Q160" i="13"/>
  <c r="R160" i="13" s="1"/>
  <c r="P270" i="13"/>
  <c r="Q270" i="13"/>
  <c r="R270" i="13" s="1"/>
  <c r="P69" i="13"/>
  <c r="Q69" i="13"/>
  <c r="R69" i="13" s="1"/>
  <c r="P121" i="13"/>
  <c r="Q121" i="13"/>
  <c r="R121" i="13" s="1"/>
  <c r="P346" i="13"/>
  <c r="Q346" i="13"/>
  <c r="R346" i="13" s="1"/>
  <c r="P152" i="13"/>
  <c r="Q152" i="13"/>
  <c r="R152" i="13" s="1"/>
  <c r="P262" i="13"/>
  <c r="Q262" i="13"/>
  <c r="R262" i="13" s="1"/>
  <c r="P61" i="13"/>
  <c r="Q61" i="13"/>
  <c r="R61" i="13" s="1"/>
  <c r="P57" i="13"/>
  <c r="Q57" i="13"/>
  <c r="R57" i="13" s="1"/>
  <c r="P338" i="13"/>
  <c r="Q338" i="13"/>
  <c r="R338" i="13" s="1"/>
  <c r="P144" i="13"/>
  <c r="Q144" i="13"/>
  <c r="R144" i="13" s="1"/>
  <c r="P254" i="13"/>
  <c r="Q254" i="13"/>
  <c r="R254" i="13" s="1"/>
  <c r="P53" i="13"/>
  <c r="Q53" i="13"/>
  <c r="R53" i="13" s="1"/>
  <c r="P345" i="13"/>
  <c r="Q345" i="13"/>
  <c r="R345" i="13" s="1"/>
  <c r="P330" i="13"/>
  <c r="Q330" i="13"/>
  <c r="R330" i="13" s="1"/>
  <c r="P136" i="13"/>
  <c r="Q136" i="13"/>
  <c r="R136" i="13" s="1"/>
  <c r="P246" i="13"/>
  <c r="Q246" i="13"/>
  <c r="R246" i="13" s="1"/>
  <c r="P45" i="13"/>
  <c r="Q45" i="13"/>
  <c r="R45" i="13" s="1"/>
  <c r="P169" i="13"/>
  <c r="Q169" i="13"/>
  <c r="R169" i="13" s="1"/>
  <c r="P258" i="13"/>
  <c r="Q258" i="13"/>
  <c r="R258" i="13" s="1"/>
  <c r="P64" i="13"/>
  <c r="Q64" i="13"/>
  <c r="R64" i="13" s="1"/>
  <c r="P174" i="13"/>
  <c r="Q174" i="13"/>
  <c r="R174" i="13" s="1"/>
  <c r="P284" i="13"/>
  <c r="Q284" i="13"/>
  <c r="R284" i="13" s="1"/>
  <c r="P217" i="13"/>
  <c r="Q217" i="13"/>
  <c r="R217" i="13" s="1"/>
  <c r="P186" i="13"/>
  <c r="Q186" i="13"/>
  <c r="R186" i="13" s="1"/>
  <c r="P303" i="13"/>
  <c r="Q303" i="13"/>
  <c r="R303" i="13" s="1"/>
  <c r="P102" i="13"/>
  <c r="Q102" i="13"/>
  <c r="R102" i="13" s="1"/>
  <c r="P212" i="13"/>
  <c r="Q212" i="13"/>
  <c r="R212" i="13" s="1"/>
  <c r="P307" i="13"/>
  <c r="Q307" i="13"/>
  <c r="R307" i="13" s="1"/>
  <c r="P114" i="13"/>
  <c r="Q114" i="13"/>
  <c r="R114" i="13" s="1"/>
  <c r="P231" i="13"/>
  <c r="Q231" i="13"/>
  <c r="R231" i="13" s="1"/>
  <c r="P341" i="13"/>
  <c r="Q341" i="13"/>
  <c r="R341" i="13" s="1"/>
  <c r="P140" i="13"/>
  <c r="Q140" i="13"/>
  <c r="R140" i="13" s="1"/>
  <c r="P235" i="13"/>
  <c r="Q235" i="13"/>
  <c r="R235" i="13" s="1"/>
  <c r="P42" i="13"/>
  <c r="Q42" i="13"/>
  <c r="R42" i="13" s="1"/>
  <c r="P159" i="13"/>
  <c r="Q159" i="13"/>
  <c r="R159" i="13" s="1"/>
  <c r="P269" i="13"/>
  <c r="Q269" i="13"/>
  <c r="R269" i="13" s="1"/>
  <c r="P68" i="13"/>
  <c r="Q68" i="13"/>
  <c r="R68" i="13" s="1"/>
  <c r="L31" i="13"/>
  <c r="M31" i="13"/>
  <c r="N31" i="13" s="1"/>
  <c r="L38" i="13"/>
  <c r="M38" i="13"/>
  <c r="N38" i="13" s="1"/>
  <c r="L14" i="13"/>
  <c r="M14" i="13"/>
  <c r="N14" i="13" s="1"/>
  <c r="L37" i="13"/>
  <c r="M37" i="13"/>
  <c r="N37" i="13" s="1"/>
  <c r="T6" i="13"/>
  <c r="U6" i="13"/>
  <c r="S5" i="13"/>
  <c r="T211" i="13"/>
  <c r="U211" i="13"/>
  <c r="V211" i="13" s="1"/>
  <c r="T49" i="13"/>
  <c r="U49" i="13"/>
  <c r="V49" i="13" s="1"/>
  <c r="T303" i="13"/>
  <c r="U303" i="13"/>
  <c r="V303" i="13" s="1"/>
  <c r="T227" i="13"/>
  <c r="U227" i="13"/>
  <c r="V227" i="13" s="1"/>
  <c r="T161" i="13"/>
  <c r="U161" i="13"/>
  <c r="V161" i="13" s="1"/>
  <c r="T270" i="13"/>
  <c r="U270" i="13"/>
  <c r="V270" i="13" s="1"/>
  <c r="T121" i="13"/>
  <c r="U121" i="13"/>
  <c r="V121" i="13" s="1"/>
  <c r="T146" i="13"/>
  <c r="U146" i="13"/>
  <c r="V146" i="13" s="1"/>
  <c r="T301" i="13"/>
  <c r="U301" i="13"/>
  <c r="V301" i="13" s="1"/>
  <c r="T242" i="13"/>
  <c r="U242" i="13"/>
  <c r="V242" i="13" s="1"/>
  <c r="T196" i="13"/>
  <c r="U196" i="13"/>
  <c r="V196" i="13" s="1"/>
  <c r="T51" i="13"/>
  <c r="U51" i="13"/>
  <c r="V51" i="13" s="1"/>
  <c r="T212" i="13"/>
  <c r="U212" i="13"/>
  <c r="V212" i="13" s="1"/>
  <c r="T138" i="13"/>
  <c r="U138" i="13"/>
  <c r="V138" i="13" s="1"/>
  <c r="T352" i="13"/>
  <c r="U352" i="13"/>
  <c r="V352" i="13" s="1"/>
  <c r="T112" i="13"/>
  <c r="U112" i="13"/>
  <c r="V112" i="13" s="1"/>
  <c r="T64" i="13"/>
  <c r="U64" i="13"/>
  <c r="V64" i="13" s="1"/>
  <c r="T337" i="13"/>
  <c r="U337" i="13"/>
  <c r="V337" i="13" s="1"/>
  <c r="T122" i="13"/>
  <c r="U122" i="13"/>
  <c r="V122" i="13" s="1"/>
  <c r="T297" i="13"/>
  <c r="U297" i="13"/>
  <c r="V297" i="13" s="1"/>
  <c r="T118" i="13"/>
  <c r="U118" i="13"/>
  <c r="V118" i="13" s="1"/>
  <c r="T234" i="13"/>
  <c r="U234" i="13"/>
  <c r="V234" i="13" s="1"/>
  <c r="T325" i="13"/>
  <c r="U325" i="13"/>
  <c r="V325" i="13" s="1"/>
  <c r="T194" i="13"/>
  <c r="U194" i="13"/>
  <c r="V194" i="13" s="1"/>
  <c r="T187" i="13"/>
  <c r="U187" i="13"/>
  <c r="V187" i="13" s="1"/>
  <c r="T208" i="13"/>
  <c r="U208" i="13"/>
  <c r="V208" i="13" s="1"/>
  <c r="T278" i="13"/>
  <c r="U278" i="13"/>
  <c r="V278" i="13" s="1"/>
  <c r="T168" i="13"/>
  <c r="U168" i="13"/>
  <c r="V168" i="13" s="1"/>
  <c r="T137" i="13"/>
  <c r="U137" i="13"/>
  <c r="V137" i="13" s="1"/>
  <c r="T235" i="13"/>
  <c r="U235" i="13"/>
  <c r="V235" i="13" s="1"/>
  <c r="T172" i="13"/>
  <c r="U172" i="13"/>
  <c r="V172" i="13" s="1"/>
  <c r="T291" i="13"/>
  <c r="U291" i="13"/>
  <c r="V291" i="13" s="1"/>
  <c r="T167" i="13"/>
  <c r="U167" i="13"/>
  <c r="V167" i="13" s="1"/>
  <c r="T327" i="13"/>
  <c r="U327" i="13"/>
  <c r="V327" i="13" s="1"/>
  <c r="T322" i="13"/>
  <c r="U322" i="13"/>
  <c r="V322" i="13" s="1"/>
  <c r="T246" i="13"/>
  <c r="U246" i="13"/>
  <c r="V246" i="13" s="1"/>
  <c r="T93" i="13"/>
  <c r="U93" i="13"/>
  <c r="V93" i="13" s="1"/>
  <c r="T329" i="13"/>
  <c r="U329" i="13"/>
  <c r="V329" i="13" s="1"/>
  <c r="T92" i="13"/>
  <c r="U92" i="13"/>
  <c r="V92" i="13" s="1"/>
  <c r="T63" i="13"/>
  <c r="U63" i="13"/>
  <c r="V63" i="13" s="1"/>
  <c r="P13" i="13"/>
  <c r="Q13" i="13"/>
  <c r="R13" i="13" s="1"/>
  <c r="P25" i="13"/>
  <c r="Q25" i="13"/>
  <c r="R25" i="13" s="1"/>
  <c r="P37" i="13"/>
  <c r="Q37" i="13"/>
  <c r="R37" i="13" s="1"/>
  <c r="P12" i="13"/>
  <c r="Q12" i="13"/>
  <c r="R12" i="13" s="1"/>
  <c r="L6" i="13"/>
  <c r="M6" i="13"/>
  <c r="K5" i="13"/>
  <c r="AB293" i="13"/>
  <c r="AC293" i="13"/>
  <c r="AD293" i="13" s="1"/>
  <c r="AB92" i="13"/>
  <c r="AC92" i="13"/>
  <c r="AD92" i="13" s="1"/>
  <c r="AB210" i="13"/>
  <c r="AC210" i="13"/>
  <c r="AD210" i="13" s="1"/>
  <c r="AB320" i="13"/>
  <c r="AC320" i="13"/>
  <c r="AD320" i="13" s="1"/>
  <c r="AB119" i="13"/>
  <c r="AC119" i="13"/>
  <c r="AD119" i="13" s="1"/>
  <c r="AB285" i="13"/>
  <c r="AC285" i="13"/>
  <c r="AD285" i="13" s="1"/>
  <c r="AB84" i="13"/>
  <c r="AC84" i="13"/>
  <c r="AD84" i="13" s="1"/>
  <c r="AB202" i="13"/>
  <c r="AC202" i="13"/>
  <c r="AD202" i="13" s="1"/>
  <c r="AB312" i="13"/>
  <c r="AC312" i="13"/>
  <c r="AD312" i="13" s="1"/>
  <c r="AB111" i="13"/>
  <c r="AC111" i="13"/>
  <c r="AD111" i="13" s="1"/>
  <c r="AB277" i="13"/>
  <c r="AC277" i="13"/>
  <c r="AD277" i="13" s="1"/>
  <c r="AB76" i="13"/>
  <c r="AC76" i="13"/>
  <c r="AD76" i="13" s="1"/>
  <c r="AB194" i="13"/>
  <c r="AC194" i="13"/>
  <c r="AD194" i="13" s="1"/>
  <c r="AB304" i="13"/>
  <c r="AC304" i="13"/>
  <c r="AD304" i="13" s="1"/>
  <c r="AB103" i="13"/>
  <c r="AC103" i="13"/>
  <c r="AD103" i="13" s="1"/>
  <c r="AB269" i="13"/>
  <c r="AC269" i="13"/>
  <c r="AD269" i="13" s="1"/>
  <c r="AB68" i="13"/>
  <c r="AC68" i="13"/>
  <c r="AD68" i="13" s="1"/>
  <c r="AB186" i="13"/>
  <c r="AC186" i="13"/>
  <c r="AD186" i="13" s="1"/>
  <c r="AB296" i="13"/>
  <c r="AC296" i="13"/>
  <c r="AD296" i="13" s="1"/>
  <c r="AB95" i="13"/>
  <c r="AC95" i="13"/>
  <c r="AD95" i="13" s="1"/>
  <c r="AB261" i="13"/>
  <c r="AC261" i="13"/>
  <c r="AD261" i="13" s="1"/>
  <c r="AB60" i="13"/>
  <c r="AC60" i="13"/>
  <c r="AD60" i="13" s="1"/>
  <c r="AB178" i="13"/>
  <c r="AC178" i="13"/>
  <c r="AD178" i="13" s="1"/>
  <c r="AB288" i="13"/>
  <c r="AC288" i="13"/>
  <c r="AD288" i="13" s="1"/>
  <c r="AB87" i="13"/>
  <c r="AC87" i="13"/>
  <c r="AD87" i="13" s="1"/>
  <c r="AB253" i="13"/>
  <c r="AC253" i="13"/>
  <c r="AD253" i="13" s="1"/>
  <c r="AB52" i="13"/>
  <c r="AC52" i="13"/>
  <c r="AD52" i="13" s="1"/>
  <c r="AB170" i="13"/>
  <c r="AC170" i="13"/>
  <c r="AD170" i="13" s="1"/>
  <c r="AB280" i="13"/>
  <c r="AC280" i="13"/>
  <c r="AD280" i="13" s="1"/>
  <c r="AB79" i="13"/>
  <c r="AC79" i="13"/>
  <c r="AD79" i="13" s="1"/>
  <c r="AB245" i="13"/>
  <c r="AC245" i="13"/>
  <c r="AD245" i="13" s="1"/>
  <c r="AB42" i="13"/>
  <c r="AC42" i="13"/>
  <c r="AD42" i="13" s="1"/>
  <c r="AB162" i="13"/>
  <c r="AC162" i="13"/>
  <c r="AD162" i="13" s="1"/>
  <c r="AB272" i="13"/>
  <c r="AC272" i="13"/>
  <c r="AD272" i="13" s="1"/>
  <c r="AB71" i="13"/>
  <c r="AC71" i="13"/>
  <c r="AD71" i="13" s="1"/>
  <c r="AB237" i="13"/>
  <c r="AC237" i="13"/>
  <c r="AD237" i="13" s="1"/>
  <c r="AB41" i="13"/>
  <c r="AC41" i="13"/>
  <c r="AD41" i="13" s="1"/>
  <c r="AB154" i="13"/>
  <c r="AC154" i="13"/>
  <c r="AD154" i="13" s="1"/>
  <c r="AB264" i="13"/>
  <c r="AC264" i="13"/>
  <c r="AD264" i="13" s="1"/>
  <c r="AB63" i="13"/>
  <c r="AC63" i="13"/>
  <c r="AD63" i="13" s="1"/>
  <c r="T18" i="13"/>
  <c r="U18" i="13"/>
  <c r="V18" i="13" s="1"/>
  <c r="T32" i="13"/>
  <c r="U32" i="13"/>
  <c r="V32" i="13" s="1"/>
  <c r="T14" i="13"/>
  <c r="U14" i="13"/>
  <c r="V14" i="13" s="1"/>
  <c r="T23" i="13"/>
  <c r="U23" i="13"/>
  <c r="V23" i="13" s="1"/>
  <c r="AJ156" i="13"/>
  <c r="AK156" i="13"/>
  <c r="AL156" i="13" s="1"/>
  <c r="AJ234" i="13"/>
  <c r="AK234" i="13"/>
  <c r="AL234" i="13" s="1"/>
  <c r="AJ304" i="13"/>
  <c r="AK304" i="13"/>
  <c r="AL304" i="13" s="1"/>
  <c r="AJ62" i="13"/>
  <c r="AK62" i="13"/>
  <c r="AL62" i="13" s="1"/>
  <c r="AZ223" i="13"/>
  <c r="BA223" i="13"/>
  <c r="BB223" i="13" s="1"/>
  <c r="AZ138" i="13"/>
  <c r="BA138" i="13"/>
  <c r="BB138" i="13" s="1"/>
  <c r="AZ256" i="13"/>
  <c r="BA256" i="13"/>
  <c r="BB256" i="13" s="1"/>
  <c r="AZ54" i="13"/>
  <c r="BA54" i="13"/>
  <c r="BB54" i="13" s="1"/>
  <c r="AZ164" i="13"/>
  <c r="BA164" i="13"/>
  <c r="BB164" i="13" s="1"/>
  <c r="AZ9" i="13"/>
  <c r="BA9" i="13"/>
  <c r="BB9" i="13" s="1"/>
  <c r="AJ148" i="13"/>
  <c r="AK148" i="13"/>
  <c r="AL148" i="13" s="1"/>
  <c r="AJ226" i="13"/>
  <c r="AK226" i="13"/>
  <c r="AL226" i="13" s="1"/>
  <c r="AJ296" i="13"/>
  <c r="AK296" i="13"/>
  <c r="AL296" i="13" s="1"/>
  <c r="AJ51" i="13"/>
  <c r="AK51" i="13"/>
  <c r="AL51" i="13" s="1"/>
  <c r="AZ159" i="13"/>
  <c r="BA159" i="13"/>
  <c r="BB159" i="13" s="1"/>
  <c r="AZ130" i="13"/>
  <c r="BA130" i="13"/>
  <c r="BB130" i="13" s="1"/>
  <c r="AZ248" i="13"/>
  <c r="BA248" i="13"/>
  <c r="BB248" i="13" s="1"/>
  <c r="AZ46" i="13"/>
  <c r="BA46" i="13"/>
  <c r="BB46" i="13" s="1"/>
  <c r="AZ156" i="13"/>
  <c r="BA156" i="13"/>
  <c r="BB156" i="13" s="1"/>
  <c r="AZ8" i="13"/>
  <c r="BA8" i="13"/>
  <c r="BB8" i="13" s="1"/>
  <c r="AJ140" i="13"/>
  <c r="AK140" i="13"/>
  <c r="AL140" i="13" s="1"/>
  <c r="AJ218" i="13"/>
  <c r="AK218" i="13"/>
  <c r="AL218" i="13" s="1"/>
  <c r="AJ288" i="13"/>
  <c r="AK288" i="13"/>
  <c r="AL288" i="13" s="1"/>
  <c r="AJ350" i="13"/>
  <c r="AK350" i="13"/>
  <c r="AL350" i="13" s="1"/>
  <c r="AZ95" i="13"/>
  <c r="BA95" i="13"/>
  <c r="BB95" i="13" s="1"/>
  <c r="AZ122" i="13"/>
  <c r="BA122" i="13"/>
  <c r="BB122" i="13" s="1"/>
  <c r="AZ240" i="13"/>
  <c r="BA240" i="13"/>
  <c r="BB240" i="13" s="1"/>
  <c r="AZ349" i="13"/>
  <c r="BA349" i="13"/>
  <c r="BB349" i="13" s="1"/>
  <c r="AZ148" i="13"/>
  <c r="BA148" i="13"/>
  <c r="BB148" i="13" s="1"/>
  <c r="AJ6" i="13"/>
  <c r="AK6" i="13"/>
  <c r="AI5" i="13"/>
  <c r="AJ132" i="13"/>
  <c r="AK132" i="13"/>
  <c r="AL132" i="13" s="1"/>
  <c r="AJ210" i="13"/>
  <c r="AK210" i="13"/>
  <c r="AL210" i="13" s="1"/>
  <c r="AJ280" i="13"/>
  <c r="AK280" i="13"/>
  <c r="AL280" i="13" s="1"/>
  <c r="AJ342" i="13"/>
  <c r="AK342" i="13"/>
  <c r="AL342" i="13" s="1"/>
  <c r="AZ343" i="13"/>
  <c r="BA343" i="13"/>
  <c r="BB343" i="13" s="1"/>
  <c r="AZ114" i="13"/>
  <c r="BA114" i="13"/>
  <c r="BB114" i="13" s="1"/>
  <c r="AZ232" i="13"/>
  <c r="BA232" i="13"/>
  <c r="BB232" i="13" s="1"/>
  <c r="AZ341" i="13"/>
  <c r="BA341" i="13"/>
  <c r="BB341" i="13" s="1"/>
  <c r="AZ140" i="13"/>
  <c r="BA140" i="13"/>
  <c r="BB140" i="13" s="1"/>
  <c r="AJ349" i="13"/>
  <c r="AK349" i="13"/>
  <c r="AL349" i="13" s="1"/>
  <c r="AJ122" i="13"/>
  <c r="AK122" i="13"/>
  <c r="AL122" i="13" s="1"/>
  <c r="AJ202" i="13"/>
  <c r="AK202" i="13"/>
  <c r="AL202" i="13" s="1"/>
  <c r="AJ272" i="13"/>
  <c r="AK272" i="13"/>
  <c r="AL272" i="13" s="1"/>
  <c r="AJ334" i="13"/>
  <c r="AK334" i="13"/>
  <c r="AL334" i="13" s="1"/>
  <c r="AZ279" i="13"/>
  <c r="BA279" i="13"/>
  <c r="BB279" i="13" s="1"/>
  <c r="AZ106" i="13"/>
  <c r="BA106" i="13"/>
  <c r="BB106" i="13" s="1"/>
  <c r="AZ224" i="13"/>
  <c r="BA224" i="13"/>
  <c r="BB224" i="13" s="1"/>
  <c r="AZ333" i="13"/>
  <c r="BA333" i="13"/>
  <c r="BB333" i="13" s="1"/>
  <c r="AZ132" i="13"/>
  <c r="BA132" i="13"/>
  <c r="BB132" i="13" s="1"/>
  <c r="AJ341" i="13"/>
  <c r="AK341" i="13"/>
  <c r="AL341" i="13" s="1"/>
  <c r="AJ111" i="13"/>
  <c r="AK111" i="13"/>
  <c r="AL111" i="13" s="1"/>
  <c r="AJ194" i="13"/>
  <c r="AK194" i="13"/>
  <c r="AL194" i="13" s="1"/>
  <c r="AJ264" i="13"/>
  <c r="AK264" i="13"/>
  <c r="AL264" i="13" s="1"/>
  <c r="AJ326" i="13"/>
  <c r="AK326" i="13"/>
  <c r="AL326" i="13" s="1"/>
  <c r="AZ215" i="13"/>
  <c r="BA215" i="13"/>
  <c r="BB215" i="13" s="1"/>
  <c r="AZ98" i="13"/>
  <c r="BA98" i="13"/>
  <c r="BB98" i="13" s="1"/>
  <c r="AZ216" i="13"/>
  <c r="BA216" i="13"/>
  <c r="BB216" i="13" s="1"/>
  <c r="AZ325" i="13"/>
  <c r="BA325" i="13"/>
  <c r="BB325" i="13" s="1"/>
  <c r="AZ124" i="13"/>
  <c r="BA124" i="13"/>
  <c r="BB124" i="13" s="1"/>
  <c r="AJ333" i="13"/>
  <c r="AK333" i="13"/>
  <c r="AL333" i="13" s="1"/>
  <c r="AJ101" i="13"/>
  <c r="AK101" i="13"/>
  <c r="AL101" i="13" s="1"/>
  <c r="AJ186" i="13"/>
  <c r="AK186" i="13"/>
  <c r="AL186" i="13" s="1"/>
  <c r="AJ256" i="13"/>
  <c r="AK256" i="13"/>
  <c r="AL256" i="13" s="1"/>
  <c r="AJ318" i="13"/>
  <c r="AK318" i="13"/>
  <c r="AL318" i="13" s="1"/>
  <c r="AZ151" i="13"/>
  <c r="BA151" i="13"/>
  <c r="BB151" i="13" s="1"/>
  <c r="AZ90" i="13"/>
  <c r="BA90" i="13"/>
  <c r="BB90" i="13" s="1"/>
  <c r="AZ208" i="13"/>
  <c r="BA208" i="13"/>
  <c r="BB208" i="13" s="1"/>
  <c r="AZ317" i="13"/>
  <c r="BA317" i="13"/>
  <c r="BB317" i="13" s="1"/>
  <c r="AZ116" i="13"/>
  <c r="BA116" i="13"/>
  <c r="BB116" i="13" s="1"/>
  <c r="AJ325" i="13"/>
  <c r="AK325" i="13"/>
  <c r="AL325" i="13" s="1"/>
  <c r="AJ90" i="13"/>
  <c r="AK90" i="13"/>
  <c r="AL90" i="13" s="1"/>
  <c r="AJ178" i="13"/>
  <c r="AK178" i="13"/>
  <c r="AL178" i="13" s="1"/>
  <c r="AJ248" i="13"/>
  <c r="AK248" i="13"/>
  <c r="AL248" i="13" s="1"/>
  <c r="AJ310" i="13"/>
  <c r="AK310" i="13"/>
  <c r="AL310" i="13" s="1"/>
  <c r="AZ87" i="13"/>
  <c r="BA87" i="13"/>
  <c r="BB87" i="13" s="1"/>
  <c r="AZ82" i="13"/>
  <c r="BA82" i="13"/>
  <c r="BB82" i="13" s="1"/>
  <c r="AZ200" i="13"/>
  <c r="BA200" i="13"/>
  <c r="BB200" i="13" s="1"/>
  <c r="AZ309" i="13"/>
  <c r="BA309" i="13"/>
  <c r="BB309" i="13" s="1"/>
  <c r="AZ108" i="13"/>
  <c r="BA108" i="13"/>
  <c r="BB108" i="13" s="1"/>
  <c r="AV28" i="13"/>
  <c r="AW28" i="13"/>
  <c r="AX28" i="13" s="1"/>
  <c r="AV20" i="13"/>
  <c r="AW20" i="13"/>
  <c r="AX20" i="13" s="1"/>
  <c r="AV32" i="13"/>
  <c r="AW32" i="13"/>
  <c r="AX32" i="13" s="1"/>
  <c r="AV14" i="13"/>
  <c r="AW14" i="13"/>
  <c r="AX14" i="13" s="1"/>
  <c r="D10" i="13"/>
  <c r="E10" i="13"/>
  <c r="F10" i="13" s="1"/>
  <c r="D15" i="13"/>
  <c r="E15" i="13"/>
  <c r="F15" i="13" s="1"/>
  <c r="D36" i="13"/>
  <c r="E36" i="13"/>
  <c r="F36" i="13" s="1"/>
  <c r="D35" i="13"/>
  <c r="E35" i="13"/>
  <c r="F35" i="13" s="1"/>
  <c r="AN149" i="13"/>
  <c r="AO149" i="13"/>
  <c r="AP149" i="13" s="1"/>
  <c r="AN267" i="13"/>
  <c r="AO267" i="13"/>
  <c r="AP267" i="13" s="1"/>
  <c r="AN74" i="13"/>
  <c r="AO74" i="13"/>
  <c r="AP74" i="13" s="1"/>
  <c r="AN192" i="13"/>
  <c r="AO192" i="13"/>
  <c r="AP192" i="13" s="1"/>
  <c r="AN302" i="13"/>
  <c r="AO302" i="13"/>
  <c r="AP302" i="13" s="1"/>
  <c r="AN205" i="13"/>
  <c r="AO205" i="13"/>
  <c r="AP205" i="13" s="1"/>
  <c r="AN323" i="13"/>
  <c r="AO323" i="13"/>
  <c r="AP323" i="13" s="1"/>
  <c r="AN130" i="13"/>
  <c r="AO130" i="13"/>
  <c r="AP130" i="13" s="1"/>
  <c r="AN248" i="13"/>
  <c r="AO248" i="13"/>
  <c r="AP248" i="13" s="1"/>
  <c r="AN47" i="13"/>
  <c r="AO47" i="13"/>
  <c r="AP47" i="13" s="1"/>
  <c r="AN133" i="13"/>
  <c r="AO133" i="13"/>
  <c r="AP133" i="13" s="1"/>
  <c r="AN251" i="13"/>
  <c r="AO251" i="13"/>
  <c r="AP251" i="13" s="1"/>
  <c r="AN58" i="13"/>
  <c r="AO58" i="13"/>
  <c r="AP58" i="13" s="1"/>
  <c r="AN176" i="13"/>
  <c r="AO176" i="13"/>
  <c r="AP176" i="13" s="1"/>
  <c r="AN286" i="13"/>
  <c r="AO286" i="13"/>
  <c r="AP286" i="13" s="1"/>
  <c r="AN125" i="13"/>
  <c r="AO125" i="13"/>
  <c r="AP125" i="13" s="1"/>
  <c r="AN243" i="13"/>
  <c r="AO243" i="13"/>
  <c r="AP243" i="13" s="1"/>
  <c r="AN50" i="13"/>
  <c r="AO50" i="13"/>
  <c r="AP50" i="13" s="1"/>
  <c r="AN168" i="13"/>
  <c r="AO168" i="13"/>
  <c r="AP168" i="13" s="1"/>
  <c r="AN278" i="13"/>
  <c r="AO278" i="13"/>
  <c r="AP278" i="13" s="1"/>
  <c r="AN117" i="13"/>
  <c r="AO117" i="13"/>
  <c r="AP117" i="13" s="1"/>
  <c r="AN235" i="13"/>
  <c r="AO235" i="13"/>
  <c r="AP235" i="13" s="1"/>
  <c r="AN42" i="13"/>
  <c r="AO42" i="13"/>
  <c r="AP42" i="13" s="1"/>
  <c r="AN160" i="13"/>
  <c r="AO160" i="13"/>
  <c r="AP160" i="13" s="1"/>
  <c r="AN270" i="13"/>
  <c r="AO270" i="13"/>
  <c r="AP270" i="13" s="1"/>
  <c r="AN45" i="13"/>
  <c r="AO45" i="13"/>
  <c r="AP45" i="13" s="1"/>
  <c r="AN163" i="13"/>
  <c r="AO163" i="13"/>
  <c r="AP163" i="13" s="1"/>
  <c r="AN289" i="13"/>
  <c r="AO289" i="13"/>
  <c r="AP289" i="13" s="1"/>
  <c r="AN88" i="13"/>
  <c r="AO88" i="13"/>
  <c r="AP88" i="13" s="1"/>
  <c r="AN198" i="13"/>
  <c r="AO198" i="13"/>
  <c r="AP198" i="13" s="1"/>
  <c r="AN284" i="13"/>
  <c r="AO284" i="13"/>
  <c r="AP284" i="13" s="1"/>
  <c r="AN91" i="13"/>
  <c r="AO91" i="13"/>
  <c r="AP91" i="13" s="1"/>
  <c r="AN217" i="13"/>
  <c r="AO217" i="13"/>
  <c r="AP217" i="13" s="1"/>
  <c r="AN327" i="13"/>
  <c r="AO327" i="13"/>
  <c r="AP327" i="13" s="1"/>
  <c r="AN126" i="13"/>
  <c r="AO126" i="13"/>
  <c r="AP126" i="13" s="1"/>
  <c r="AN276" i="13"/>
  <c r="AO276" i="13"/>
  <c r="AP276" i="13" s="1"/>
  <c r="AN83" i="13"/>
  <c r="AO83" i="13"/>
  <c r="AP83" i="13" s="1"/>
  <c r="AN209" i="13"/>
  <c r="AO209" i="13"/>
  <c r="AP209" i="13" s="1"/>
  <c r="AN319" i="13"/>
  <c r="AO319" i="13"/>
  <c r="AP319" i="13" s="1"/>
  <c r="AN118" i="13"/>
  <c r="AO118" i="13"/>
  <c r="AP118" i="13" s="1"/>
  <c r="AJ27" i="13"/>
  <c r="AK27" i="13"/>
  <c r="AL27" i="13" s="1"/>
  <c r="AJ11" i="13"/>
  <c r="AK11" i="13"/>
  <c r="AL11" i="13" s="1"/>
  <c r="AJ30" i="13"/>
  <c r="AK30" i="13"/>
  <c r="AL30" i="13" s="1"/>
  <c r="AJ22" i="13"/>
  <c r="AK22" i="13"/>
  <c r="AL22" i="13" s="1"/>
  <c r="AJ14" i="13"/>
  <c r="AK14" i="13"/>
  <c r="AL14" i="13" s="1"/>
  <c r="AJ37" i="13"/>
  <c r="AK37" i="13"/>
  <c r="AL37" i="13" s="1"/>
  <c r="AJ29" i="13"/>
  <c r="AK29" i="13"/>
  <c r="AL29" i="13" s="1"/>
  <c r="AZ19" i="13"/>
  <c r="BA19" i="13"/>
  <c r="BB19" i="13" s="1"/>
  <c r="AF30" i="13"/>
  <c r="AG30" i="13"/>
  <c r="AH30" i="13" s="1"/>
  <c r="AF14" i="13"/>
  <c r="AG14" i="13"/>
  <c r="AH14" i="13" s="1"/>
  <c r="AF29" i="13"/>
  <c r="AG29" i="13"/>
  <c r="AH29" i="13" s="1"/>
  <c r="AF13" i="13"/>
  <c r="AG13" i="13"/>
  <c r="AH13" i="13" s="1"/>
  <c r="D241" i="13"/>
  <c r="E241" i="13"/>
  <c r="F241" i="13" s="1"/>
  <c r="D337" i="13"/>
  <c r="E337" i="13"/>
  <c r="F337" i="13" s="1"/>
  <c r="D254" i="13"/>
  <c r="E254" i="13"/>
  <c r="F254" i="13" s="1"/>
  <c r="D172" i="13"/>
  <c r="E172" i="13"/>
  <c r="F172" i="13" s="1"/>
  <c r="D185" i="13"/>
  <c r="E185" i="13"/>
  <c r="F185" i="13" s="1"/>
  <c r="D348" i="13"/>
  <c r="E348" i="13"/>
  <c r="F348" i="13" s="1"/>
  <c r="D265" i="13"/>
  <c r="E265" i="13"/>
  <c r="F265" i="13" s="1"/>
  <c r="D78" i="13"/>
  <c r="E78" i="13"/>
  <c r="F78" i="13" s="1"/>
  <c r="D100" i="13"/>
  <c r="E100" i="13"/>
  <c r="F100" i="13" s="1"/>
  <c r="D113" i="13"/>
  <c r="E113" i="13"/>
  <c r="F113" i="13" s="1"/>
  <c r="D276" i="13"/>
  <c r="E276" i="13"/>
  <c r="F276" i="13" s="1"/>
  <c r="D118" i="13"/>
  <c r="E118" i="13"/>
  <c r="F118" i="13" s="1"/>
  <c r="D350" i="13"/>
  <c r="E350" i="13"/>
  <c r="F350" i="13" s="1"/>
  <c r="D139" i="13"/>
  <c r="E139" i="13"/>
  <c r="F139" i="13" s="1"/>
  <c r="D255" i="13"/>
  <c r="E255" i="13"/>
  <c r="F255" i="13" s="1"/>
  <c r="D268" i="13"/>
  <c r="E268" i="13"/>
  <c r="F268" i="13" s="1"/>
  <c r="D86" i="13"/>
  <c r="E86" i="13"/>
  <c r="F86" i="13" s="1"/>
  <c r="D342" i="13"/>
  <c r="E342" i="13"/>
  <c r="F342" i="13" s="1"/>
  <c r="D131" i="13"/>
  <c r="E131" i="13"/>
  <c r="F131" i="13" s="1"/>
  <c r="D247" i="13"/>
  <c r="E247" i="13"/>
  <c r="F247" i="13" s="1"/>
  <c r="D260" i="13"/>
  <c r="E260" i="13"/>
  <c r="F260" i="13" s="1"/>
  <c r="D54" i="13"/>
  <c r="E54" i="13"/>
  <c r="F54" i="13" s="1"/>
  <c r="D334" i="13"/>
  <c r="E334" i="13"/>
  <c r="F334" i="13" s="1"/>
  <c r="D123" i="13"/>
  <c r="E123" i="13"/>
  <c r="F123" i="13" s="1"/>
  <c r="D239" i="13"/>
  <c r="E239" i="13"/>
  <c r="F239" i="13" s="1"/>
  <c r="D251" i="13"/>
  <c r="E251" i="13"/>
  <c r="F251" i="13" s="1"/>
  <c r="D41" i="13"/>
  <c r="E41" i="13"/>
  <c r="F41" i="13" s="1"/>
  <c r="D326" i="13"/>
  <c r="E326" i="13"/>
  <c r="F326" i="13" s="1"/>
  <c r="D115" i="13"/>
  <c r="E115" i="13"/>
  <c r="F115" i="13" s="1"/>
  <c r="D231" i="13"/>
  <c r="E231" i="13"/>
  <c r="F231" i="13" s="1"/>
  <c r="D64" i="13"/>
  <c r="E64" i="13"/>
  <c r="F64" i="13" s="1"/>
  <c r="D304" i="13"/>
  <c r="E304" i="13"/>
  <c r="F304" i="13" s="1"/>
  <c r="D253" i="13"/>
  <c r="E253" i="13"/>
  <c r="F253" i="13" s="1"/>
  <c r="D43" i="13"/>
  <c r="E43" i="13"/>
  <c r="F43" i="13" s="1"/>
  <c r="D159" i="13"/>
  <c r="E159" i="13"/>
  <c r="F159" i="13" s="1"/>
  <c r="D354" i="13"/>
  <c r="E354" i="13"/>
  <c r="F354" i="13" s="1"/>
  <c r="D221" i="13"/>
  <c r="E221" i="13"/>
  <c r="F221" i="13" s="1"/>
  <c r="D72" i="13"/>
  <c r="E72" i="13"/>
  <c r="F72" i="13" s="1"/>
  <c r="D186" i="13"/>
  <c r="E186" i="13"/>
  <c r="F186" i="13" s="1"/>
  <c r="D87" i="13"/>
  <c r="E87" i="13"/>
  <c r="F87" i="13" s="1"/>
  <c r="AB25" i="13"/>
  <c r="AC25" i="13"/>
  <c r="AD25" i="13" s="1"/>
  <c r="AB40" i="13"/>
  <c r="AC40" i="13"/>
  <c r="AD40" i="13" s="1"/>
  <c r="AB24" i="13"/>
  <c r="AC24" i="13"/>
  <c r="AD24" i="13" s="1"/>
  <c r="AB39" i="13"/>
  <c r="AC39" i="13"/>
  <c r="AD39" i="13" s="1"/>
  <c r="G5" i="13"/>
  <c r="I6" i="13"/>
  <c r="H6" i="13"/>
  <c r="AV41" i="13"/>
  <c r="AW41" i="13"/>
  <c r="AX41" i="13" s="1"/>
  <c r="AV105" i="13"/>
  <c r="AW105" i="13"/>
  <c r="AX105" i="13" s="1"/>
  <c r="AV215" i="13"/>
  <c r="AW215" i="13"/>
  <c r="AX215" i="13" s="1"/>
  <c r="AV325" i="13"/>
  <c r="AW325" i="13"/>
  <c r="AX325" i="13" s="1"/>
  <c r="AV124" i="13"/>
  <c r="AW124" i="13"/>
  <c r="AX124" i="13" s="1"/>
  <c r="AV99" i="13"/>
  <c r="AW99" i="13"/>
  <c r="AX99" i="13" s="1"/>
  <c r="AV161" i="13"/>
  <c r="AW161" i="13"/>
  <c r="AX161" i="13" s="1"/>
  <c r="AV271" i="13"/>
  <c r="AW271" i="13"/>
  <c r="AX271" i="13" s="1"/>
  <c r="AV70" i="13"/>
  <c r="AW70" i="13"/>
  <c r="AX70" i="13" s="1"/>
  <c r="AV180" i="13"/>
  <c r="AW180" i="13"/>
  <c r="AX180" i="13" s="1"/>
  <c r="AV107" i="13"/>
  <c r="AW107" i="13"/>
  <c r="AX107" i="13" s="1"/>
  <c r="AV217" i="13"/>
  <c r="AW217" i="13"/>
  <c r="AX217" i="13" s="1"/>
  <c r="AV327" i="13"/>
  <c r="AW327" i="13"/>
  <c r="AX327" i="13" s="1"/>
  <c r="AV126" i="13"/>
  <c r="AW126" i="13"/>
  <c r="AX126" i="13" s="1"/>
  <c r="AV236" i="13"/>
  <c r="AW236" i="13"/>
  <c r="AX236" i="13" s="1"/>
  <c r="AV115" i="13"/>
  <c r="AW115" i="13"/>
  <c r="AX115" i="13" s="1"/>
  <c r="AV66" i="13"/>
  <c r="AW66" i="13"/>
  <c r="AX66" i="13" s="1"/>
  <c r="AV72" i="13"/>
  <c r="AW72" i="13"/>
  <c r="AX72" i="13" s="1"/>
  <c r="AV182" i="13"/>
  <c r="AW182" i="13"/>
  <c r="AX182" i="13" s="1"/>
  <c r="AV292" i="13"/>
  <c r="AW292" i="13"/>
  <c r="AX292" i="13" s="1"/>
  <c r="AV51" i="13"/>
  <c r="AW51" i="13"/>
  <c r="AX51" i="13" s="1"/>
  <c r="AV58" i="13"/>
  <c r="AW58" i="13"/>
  <c r="AX58" i="13" s="1"/>
  <c r="AV64" i="13"/>
  <c r="AW64" i="13"/>
  <c r="AX64" i="13" s="1"/>
  <c r="AV174" i="13"/>
  <c r="AW174" i="13"/>
  <c r="AX174" i="13" s="1"/>
  <c r="AV284" i="13"/>
  <c r="AW284" i="13"/>
  <c r="AX284" i="13" s="1"/>
  <c r="AV337" i="13"/>
  <c r="AW337" i="13"/>
  <c r="AX337" i="13" s="1"/>
  <c r="AV50" i="13"/>
  <c r="AW50" i="13"/>
  <c r="AX50" i="13" s="1"/>
  <c r="AV56" i="13"/>
  <c r="AW56" i="13"/>
  <c r="AX56" i="13" s="1"/>
  <c r="AV166" i="13"/>
  <c r="AW166" i="13"/>
  <c r="AX166" i="13" s="1"/>
  <c r="AV276" i="13"/>
  <c r="AW276" i="13"/>
  <c r="AX276" i="13" s="1"/>
  <c r="AV305" i="13"/>
  <c r="AW305" i="13"/>
  <c r="AX305" i="13" s="1"/>
  <c r="AV42" i="13"/>
  <c r="AW42" i="13"/>
  <c r="AX42" i="13" s="1"/>
  <c r="AV48" i="13"/>
  <c r="AW48" i="13"/>
  <c r="AX48" i="13" s="1"/>
  <c r="AV158" i="13"/>
  <c r="AW158" i="13"/>
  <c r="AX158" i="13" s="1"/>
  <c r="AV268" i="13"/>
  <c r="AW268" i="13"/>
  <c r="AX268" i="13" s="1"/>
  <c r="AV227" i="13"/>
  <c r="AW227" i="13"/>
  <c r="AX227" i="13" s="1"/>
  <c r="AV177" i="13"/>
  <c r="AW177" i="13"/>
  <c r="AX177" i="13" s="1"/>
  <c r="AV287" i="13"/>
  <c r="AW287" i="13"/>
  <c r="AX287" i="13" s="1"/>
  <c r="AV86" i="13"/>
  <c r="AW86" i="13"/>
  <c r="AX86" i="13" s="1"/>
  <c r="AV196" i="13"/>
  <c r="AW196" i="13"/>
  <c r="AX196" i="13" s="1"/>
  <c r="AN18" i="13"/>
  <c r="AO18" i="13"/>
  <c r="AP18" i="13" s="1"/>
  <c r="AN33" i="13"/>
  <c r="AO33" i="13"/>
  <c r="AP33" i="13" s="1"/>
  <c r="AN17" i="13"/>
  <c r="AO17" i="13"/>
  <c r="AP17" i="13" s="1"/>
  <c r="AN32" i="13"/>
  <c r="AO32" i="13"/>
  <c r="AP32" i="13" s="1"/>
  <c r="L343" i="13"/>
  <c r="M343" i="13"/>
  <c r="N343" i="13" s="1"/>
  <c r="L212" i="13"/>
  <c r="M212" i="13"/>
  <c r="N212" i="13" s="1"/>
  <c r="L330" i="13"/>
  <c r="M330" i="13"/>
  <c r="N330" i="13" s="1"/>
  <c r="L137" i="13"/>
  <c r="M137" i="13"/>
  <c r="N137" i="13" s="1"/>
  <c r="L255" i="13"/>
  <c r="M255" i="13"/>
  <c r="N255" i="13" s="1"/>
  <c r="L61" i="13"/>
  <c r="M61" i="13"/>
  <c r="N61" i="13" s="1"/>
  <c r="L140" i="13"/>
  <c r="M140" i="13"/>
  <c r="N140" i="13" s="1"/>
  <c r="L258" i="13"/>
  <c r="M258" i="13"/>
  <c r="N258" i="13" s="1"/>
  <c r="L65" i="13"/>
  <c r="M65" i="13"/>
  <c r="N65" i="13" s="1"/>
  <c r="L183" i="13"/>
  <c r="M183" i="13"/>
  <c r="N183" i="13" s="1"/>
  <c r="L285" i="13"/>
  <c r="M285" i="13"/>
  <c r="N285" i="13" s="1"/>
  <c r="L196" i="13"/>
  <c r="M196" i="13"/>
  <c r="N196" i="13" s="1"/>
  <c r="L314" i="13"/>
  <c r="M314" i="13"/>
  <c r="N314" i="13" s="1"/>
  <c r="L121" i="13"/>
  <c r="M121" i="13"/>
  <c r="N121" i="13" s="1"/>
  <c r="L239" i="13"/>
  <c r="M239" i="13"/>
  <c r="N239" i="13" s="1"/>
  <c r="L85" i="13"/>
  <c r="M85" i="13"/>
  <c r="N85" i="13" s="1"/>
  <c r="L307" i="13"/>
  <c r="M307" i="13"/>
  <c r="N307" i="13" s="1"/>
  <c r="L114" i="13"/>
  <c r="M114" i="13"/>
  <c r="N114" i="13" s="1"/>
  <c r="L240" i="13"/>
  <c r="M240" i="13"/>
  <c r="N240" i="13" s="1"/>
  <c r="L352" i="13"/>
  <c r="M352" i="13"/>
  <c r="N352" i="13" s="1"/>
  <c r="L278" i="13"/>
  <c r="M278" i="13"/>
  <c r="N278" i="13" s="1"/>
  <c r="L116" i="13"/>
  <c r="M116" i="13"/>
  <c r="N116" i="13" s="1"/>
  <c r="L234" i="13"/>
  <c r="M234" i="13"/>
  <c r="N234" i="13" s="1"/>
  <c r="L354" i="13"/>
  <c r="M354" i="13"/>
  <c r="N354" i="13" s="1"/>
  <c r="L159" i="13"/>
  <c r="M159" i="13"/>
  <c r="N159" i="13" s="1"/>
  <c r="L189" i="13"/>
  <c r="M189" i="13"/>
  <c r="N189" i="13" s="1"/>
  <c r="L172" i="13"/>
  <c r="M172" i="13"/>
  <c r="N172" i="13" s="1"/>
  <c r="L290" i="13"/>
  <c r="M290" i="13"/>
  <c r="N290" i="13" s="1"/>
  <c r="L97" i="13"/>
  <c r="M97" i="13"/>
  <c r="N97" i="13" s="1"/>
  <c r="L215" i="13"/>
  <c r="M215" i="13"/>
  <c r="N215" i="13" s="1"/>
  <c r="L292" i="13"/>
  <c r="M292" i="13"/>
  <c r="N292" i="13" s="1"/>
  <c r="L91" i="13"/>
  <c r="M91" i="13"/>
  <c r="N91" i="13" s="1"/>
  <c r="L217" i="13"/>
  <c r="M217" i="13"/>
  <c r="N217" i="13" s="1"/>
  <c r="L335" i="13"/>
  <c r="M335" i="13"/>
  <c r="N335" i="13" s="1"/>
  <c r="L294" i="13"/>
  <c r="M294" i="13"/>
  <c r="N294" i="13" s="1"/>
  <c r="L333" i="13"/>
  <c r="M333" i="13"/>
  <c r="N333" i="13" s="1"/>
  <c r="L211" i="13"/>
  <c r="M211" i="13"/>
  <c r="N211" i="13" s="1"/>
  <c r="L337" i="13"/>
  <c r="M337" i="13"/>
  <c r="N337" i="13" s="1"/>
  <c r="L144" i="13"/>
  <c r="M144" i="13"/>
  <c r="N144" i="13" s="1"/>
  <c r="H11" i="13"/>
  <c r="I11" i="13"/>
  <c r="J11" i="13" s="1"/>
  <c r="H17" i="13"/>
  <c r="I17" i="13"/>
  <c r="J17" i="13" s="1"/>
  <c r="H40" i="13"/>
  <c r="I40" i="13"/>
  <c r="J40" i="13" s="1"/>
  <c r="H32" i="13"/>
  <c r="I32" i="13"/>
  <c r="J32" i="13" s="1"/>
  <c r="H24" i="13"/>
  <c r="I24" i="13"/>
  <c r="J24" i="13" s="1"/>
  <c r="H16" i="13"/>
  <c r="I16" i="13"/>
  <c r="J16" i="13" s="1"/>
  <c r="H37" i="13"/>
  <c r="I37" i="13"/>
  <c r="J37" i="13" s="1"/>
  <c r="X25" i="13"/>
  <c r="Y25" i="13"/>
  <c r="Z25" i="13" s="1"/>
  <c r="AR15" i="13"/>
  <c r="AS15" i="13"/>
  <c r="AT15" i="13" s="1"/>
  <c r="AR39" i="13"/>
  <c r="AS39" i="13"/>
  <c r="AT39" i="13" s="1"/>
  <c r="AR31" i="13"/>
  <c r="AS31" i="13"/>
  <c r="AT31" i="13" s="1"/>
  <c r="AR40" i="13"/>
  <c r="AS40" i="13"/>
  <c r="AT40" i="13" s="1"/>
  <c r="P49" i="13"/>
  <c r="Q49" i="13"/>
  <c r="R49" i="13" s="1"/>
  <c r="P290" i="13"/>
  <c r="Q290" i="13"/>
  <c r="R290" i="13" s="1"/>
  <c r="P96" i="13"/>
  <c r="Q96" i="13"/>
  <c r="R96" i="13" s="1"/>
  <c r="P206" i="13"/>
  <c r="Q206" i="13"/>
  <c r="R206" i="13" s="1"/>
  <c r="P316" i="13"/>
  <c r="Q316" i="13"/>
  <c r="R316" i="13" s="1"/>
  <c r="P339" i="13"/>
  <c r="Q339" i="13"/>
  <c r="R339" i="13" s="1"/>
  <c r="P282" i="13"/>
  <c r="Q282" i="13"/>
  <c r="R282" i="13" s="1"/>
  <c r="P88" i="13"/>
  <c r="Q88" i="13"/>
  <c r="R88" i="13" s="1"/>
  <c r="P198" i="13"/>
  <c r="Q198" i="13"/>
  <c r="R198" i="13" s="1"/>
  <c r="P308" i="13"/>
  <c r="Q308" i="13"/>
  <c r="R308" i="13" s="1"/>
  <c r="P297" i="13"/>
  <c r="Q297" i="13"/>
  <c r="R297" i="13" s="1"/>
  <c r="P274" i="13"/>
  <c r="Q274" i="13"/>
  <c r="R274" i="13" s="1"/>
  <c r="P80" i="13"/>
  <c r="Q80" i="13"/>
  <c r="R80" i="13" s="1"/>
  <c r="P190" i="13"/>
  <c r="Q190" i="13"/>
  <c r="R190" i="13" s="1"/>
  <c r="P300" i="13"/>
  <c r="Q300" i="13"/>
  <c r="R300" i="13" s="1"/>
  <c r="P233" i="13"/>
  <c r="Q233" i="13"/>
  <c r="R233" i="13" s="1"/>
  <c r="P266" i="13"/>
  <c r="Q266" i="13"/>
  <c r="R266" i="13" s="1"/>
  <c r="P72" i="13"/>
  <c r="Q72" i="13"/>
  <c r="R72" i="13" s="1"/>
  <c r="P182" i="13"/>
  <c r="Q182" i="13"/>
  <c r="R182" i="13" s="1"/>
  <c r="P292" i="13"/>
  <c r="Q292" i="13"/>
  <c r="R292" i="13" s="1"/>
  <c r="P281" i="13"/>
  <c r="Q281" i="13"/>
  <c r="R281" i="13" s="1"/>
  <c r="P194" i="13"/>
  <c r="Q194" i="13"/>
  <c r="R194" i="13" s="1"/>
  <c r="P311" i="13"/>
  <c r="Q311" i="13"/>
  <c r="R311" i="13" s="1"/>
  <c r="P110" i="13"/>
  <c r="Q110" i="13"/>
  <c r="R110" i="13" s="1"/>
  <c r="P220" i="13"/>
  <c r="Q220" i="13"/>
  <c r="R220" i="13" s="1"/>
  <c r="P315" i="13"/>
  <c r="Q315" i="13"/>
  <c r="R315" i="13" s="1"/>
  <c r="P122" i="13"/>
  <c r="Q122" i="13"/>
  <c r="R122" i="13" s="1"/>
  <c r="P239" i="13"/>
  <c r="Q239" i="13"/>
  <c r="R239" i="13" s="1"/>
  <c r="P349" i="13"/>
  <c r="Q349" i="13"/>
  <c r="R349" i="13" s="1"/>
  <c r="P148" i="13"/>
  <c r="Q148" i="13"/>
  <c r="R148" i="13" s="1"/>
  <c r="P243" i="13"/>
  <c r="Q243" i="13"/>
  <c r="R243" i="13" s="1"/>
  <c r="P50" i="13"/>
  <c r="Q50" i="13"/>
  <c r="R50" i="13" s="1"/>
  <c r="P167" i="13"/>
  <c r="Q167" i="13"/>
  <c r="R167" i="13" s="1"/>
  <c r="P277" i="13"/>
  <c r="Q277" i="13"/>
  <c r="R277" i="13" s="1"/>
  <c r="P76" i="13"/>
  <c r="Q76" i="13"/>
  <c r="R76" i="13" s="1"/>
  <c r="P171" i="13"/>
  <c r="Q171" i="13"/>
  <c r="R171" i="13" s="1"/>
  <c r="P296" i="13"/>
  <c r="Q296" i="13"/>
  <c r="R296" i="13" s="1"/>
  <c r="P95" i="13"/>
  <c r="Q95" i="13"/>
  <c r="R95" i="13" s="1"/>
  <c r="P205" i="13"/>
  <c r="Q205" i="13"/>
  <c r="R205" i="13" s="1"/>
  <c r="L20" i="13"/>
  <c r="M20" i="13"/>
  <c r="N20" i="13" s="1"/>
  <c r="L18" i="13"/>
  <c r="M18" i="13"/>
  <c r="N18" i="13" s="1"/>
  <c r="L17" i="13"/>
  <c r="M17" i="13"/>
  <c r="N17" i="13" s="1"/>
  <c r="L12" i="13"/>
  <c r="M12" i="13"/>
  <c r="N12" i="13" s="1"/>
  <c r="T343" i="13"/>
  <c r="U343" i="13"/>
  <c r="V343" i="13" s="1"/>
  <c r="T163" i="13"/>
  <c r="U163" i="13"/>
  <c r="V163" i="13" s="1"/>
  <c r="T283" i="13"/>
  <c r="U283" i="13"/>
  <c r="V283" i="13" s="1"/>
  <c r="T44" i="13"/>
  <c r="U44" i="13"/>
  <c r="V44" i="13" s="1"/>
  <c r="T100" i="13"/>
  <c r="U100" i="13"/>
  <c r="V100" i="13" s="1"/>
  <c r="T79" i="13"/>
  <c r="U79" i="13"/>
  <c r="V79" i="13" s="1"/>
  <c r="T60" i="13"/>
  <c r="U60" i="13"/>
  <c r="V60" i="13" s="1"/>
  <c r="T77" i="13"/>
  <c r="U77" i="13"/>
  <c r="V77" i="13" s="1"/>
  <c r="T191" i="13"/>
  <c r="U191" i="13"/>
  <c r="V191" i="13" s="1"/>
  <c r="T173" i="13"/>
  <c r="U173" i="13"/>
  <c r="V173" i="13" s="1"/>
  <c r="T151" i="13"/>
  <c r="U151" i="13"/>
  <c r="V151" i="13" s="1"/>
  <c r="T120" i="13"/>
  <c r="U120" i="13"/>
  <c r="V120" i="13" s="1"/>
  <c r="T245" i="13"/>
  <c r="U245" i="13"/>
  <c r="V245" i="13" s="1"/>
  <c r="T216" i="13"/>
  <c r="U216" i="13"/>
  <c r="V216" i="13" s="1"/>
  <c r="T333" i="13"/>
  <c r="U333" i="13"/>
  <c r="V333" i="13" s="1"/>
  <c r="T214" i="13"/>
  <c r="U214" i="13"/>
  <c r="V214" i="13" s="1"/>
  <c r="T154" i="13"/>
  <c r="U154" i="13"/>
  <c r="V154" i="13" s="1"/>
  <c r="T310" i="13"/>
  <c r="U310" i="13"/>
  <c r="V310" i="13" s="1"/>
  <c r="T53" i="13"/>
  <c r="U53" i="13"/>
  <c r="V53" i="13" s="1"/>
  <c r="T266" i="13"/>
  <c r="U266" i="13"/>
  <c r="V266" i="13" s="1"/>
  <c r="T324" i="13"/>
  <c r="U324" i="13"/>
  <c r="V324" i="13" s="1"/>
  <c r="T165" i="13"/>
  <c r="U165" i="13"/>
  <c r="V165" i="13" s="1"/>
  <c r="T96" i="13"/>
  <c r="U96" i="13"/>
  <c r="V96" i="13" s="1"/>
  <c r="T125" i="13"/>
  <c r="U125" i="13"/>
  <c r="V125" i="13" s="1"/>
  <c r="T319" i="13"/>
  <c r="U319" i="13"/>
  <c r="V319" i="13" s="1"/>
  <c r="T83" i="13"/>
  <c r="U83" i="13"/>
  <c r="V83" i="13" s="1"/>
  <c r="T241" i="13"/>
  <c r="U241" i="13"/>
  <c r="V241" i="13" s="1"/>
  <c r="T258" i="13"/>
  <c r="U258" i="13"/>
  <c r="V258" i="13" s="1"/>
  <c r="T76" i="13"/>
  <c r="U76" i="13"/>
  <c r="V76" i="13" s="1"/>
  <c r="T272" i="13"/>
  <c r="U272" i="13"/>
  <c r="V272" i="13" s="1"/>
  <c r="T281" i="13"/>
  <c r="U281" i="13"/>
  <c r="V281" i="13" s="1"/>
  <c r="T232" i="13"/>
  <c r="U232" i="13"/>
  <c r="V232" i="13" s="1"/>
  <c r="T201" i="13"/>
  <c r="U201" i="13"/>
  <c r="V201" i="13" s="1"/>
  <c r="T307" i="13"/>
  <c r="U307" i="13"/>
  <c r="V307" i="13" s="1"/>
  <c r="T221" i="13"/>
  <c r="U221" i="13"/>
  <c r="V221" i="13" s="1"/>
  <c r="T157" i="13"/>
  <c r="U157" i="13"/>
  <c r="V157" i="13" s="1"/>
  <c r="T43" i="13"/>
  <c r="U43" i="13"/>
  <c r="V43" i="13" s="1"/>
  <c r="T72" i="13"/>
  <c r="U72" i="13"/>
  <c r="V72" i="13" s="1"/>
  <c r="T153" i="13"/>
  <c r="U153" i="13"/>
  <c r="V153" i="13" s="1"/>
  <c r="P16" i="13"/>
  <c r="Q16" i="13"/>
  <c r="R16" i="13" s="1"/>
  <c r="P22" i="13"/>
  <c r="Q22" i="13"/>
  <c r="R22" i="13" s="1"/>
  <c r="P26" i="13"/>
  <c r="Q26" i="13"/>
  <c r="R26" i="13" s="1"/>
  <c r="P35" i="13"/>
  <c r="Q35" i="13"/>
  <c r="R35" i="13" s="1"/>
  <c r="AB229" i="13"/>
  <c r="AC229" i="13"/>
  <c r="AD229" i="13" s="1"/>
  <c r="AB347" i="13"/>
  <c r="AC347" i="13"/>
  <c r="AD347" i="13" s="1"/>
  <c r="AB146" i="13"/>
  <c r="AC146" i="13"/>
  <c r="AD146" i="13" s="1"/>
  <c r="AB256" i="13"/>
  <c r="AC256" i="13"/>
  <c r="AD256" i="13" s="1"/>
  <c r="AB55" i="13"/>
  <c r="AC55" i="13"/>
  <c r="AD55" i="13" s="1"/>
  <c r="AB221" i="13"/>
  <c r="AC221" i="13"/>
  <c r="AD221" i="13" s="1"/>
  <c r="AB339" i="13"/>
  <c r="AC339" i="13"/>
  <c r="AD339" i="13" s="1"/>
  <c r="AB138" i="13"/>
  <c r="AC138" i="13"/>
  <c r="AD138" i="13" s="1"/>
  <c r="AB248" i="13"/>
  <c r="AC248" i="13"/>
  <c r="AD248" i="13" s="1"/>
  <c r="AB46" i="13"/>
  <c r="AC46" i="13"/>
  <c r="AD46" i="13" s="1"/>
  <c r="AB213" i="13"/>
  <c r="AC213" i="13"/>
  <c r="AD213" i="13" s="1"/>
  <c r="AB331" i="13"/>
  <c r="AC331" i="13"/>
  <c r="AD331" i="13" s="1"/>
  <c r="AB130" i="13"/>
  <c r="AC130" i="13"/>
  <c r="AD130" i="13" s="1"/>
  <c r="AB240" i="13"/>
  <c r="AC240" i="13"/>
  <c r="AD240" i="13" s="1"/>
  <c r="AB350" i="13"/>
  <c r="AC350" i="13"/>
  <c r="AD350" i="13" s="1"/>
  <c r="AB205" i="13"/>
  <c r="AC205" i="13"/>
  <c r="AD205" i="13" s="1"/>
  <c r="AB323" i="13"/>
  <c r="AC323" i="13"/>
  <c r="AD323" i="13" s="1"/>
  <c r="AB122" i="13"/>
  <c r="AC122" i="13"/>
  <c r="AD122" i="13" s="1"/>
  <c r="AB232" i="13"/>
  <c r="AC232" i="13"/>
  <c r="AD232" i="13" s="1"/>
  <c r="AB342" i="13"/>
  <c r="AC342" i="13"/>
  <c r="AD342" i="13" s="1"/>
  <c r="AB197" i="13"/>
  <c r="AC197" i="13"/>
  <c r="AD197" i="13" s="1"/>
  <c r="AB315" i="13"/>
  <c r="AC315" i="13"/>
  <c r="AD315" i="13" s="1"/>
  <c r="AB114" i="13"/>
  <c r="AC114" i="13"/>
  <c r="AD114" i="13" s="1"/>
  <c r="AB224" i="13"/>
  <c r="AC224" i="13"/>
  <c r="AD224" i="13" s="1"/>
  <c r="AB334" i="13"/>
  <c r="AC334" i="13"/>
  <c r="AD334" i="13" s="1"/>
  <c r="AB189" i="13"/>
  <c r="AC189" i="13"/>
  <c r="AD189" i="13" s="1"/>
  <c r="AB307" i="13"/>
  <c r="AC307" i="13"/>
  <c r="AD307" i="13" s="1"/>
  <c r="AB106" i="13"/>
  <c r="AC106" i="13"/>
  <c r="AD106" i="13" s="1"/>
  <c r="AB216" i="13"/>
  <c r="AC216" i="13"/>
  <c r="AD216" i="13" s="1"/>
  <c r="AB326" i="13"/>
  <c r="AC326" i="13"/>
  <c r="AD326" i="13" s="1"/>
  <c r="AB181" i="13"/>
  <c r="AC181" i="13"/>
  <c r="AD181" i="13" s="1"/>
  <c r="AB299" i="13"/>
  <c r="AC299" i="13"/>
  <c r="AD299" i="13" s="1"/>
  <c r="AB98" i="13"/>
  <c r="AC98" i="13"/>
  <c r="AD98" i="13" s="1"/>
  <c r="AB208" i="13"/>
  <c r="AC208" i="13"/>
  <c r="AD208" i="13" s="1"/>
  <c r="AB318" i="13"/>
  <c r="AC318" i="13"/>
  <c r="AD318" i="13" s="1"/>
  <c r="AB173" i="13"/>
  <c r="AC173" i="13"/>
  <c r="AD173" i="13" s="1"/>
  <c r="AB291" i="13"/>
  <c r="AC291" i="13"/>
  <c r="AD291" i="13" s="1"/>
  <c r="AB90" i="13"/>
  <c r="AC90" i="13"/>
  <c r="AD90" i="13" s="1"/>
  <c r="AB200" i="13"/>
  <c r="AC200" i="13"/>
  <c r="AD200" i="13" s="1"/>
  <c r="AB310" i="13"/>
  <c r="AC310" i="13"/>
  <c r="AD310" i="13" s="1"/>
  <c r="T15" i="13"/>
  <c r="U15" i="13"/>
  <c r="V15" i="13" s="1"/>
  <c r="T20" i="13"/>
  <c r="U20" i="13"/>
  <c r="V20" i="13" s="1"/>
  <c r="T12" i="13"/>
  <c r="U12" i="13"/>
  <c r="V12" i="13" s="1"/>
  <c r="AJ317" i="13"/>
  <c r="AK317" i="13"/>
  <c r="AL317" i="13" s="1"/>
  <c r="AJ79" i="13"/>
  <c r="AK79" i="13"/>
  <c r="AL79" i="13" s="1"/>
  <c r="AJ170" i="13"/>
  <c r="AK170" i="13"/>
  <c r="AL170" i="13" s="1"/>
  <c r="AJ240" i="13"/>
  <c r="AK240" i="13"/>
  <c r="AL240" i="13" s="1"/>
  <c r="AJ302" i="13"/>
  <c r="AK302" i="13"/>
  <c r="AL302" i="13" s="1"/>
  <c r="AZ335" i="13"/>
  <c r="BA335" i="13"/>
  <c r="BB335" i="13" s="1"/>
  <c r="AZ74" i="13"/>
  <c r="BA74" i="13"/>
  <c r="BB74" i="13" s="1"/>
  <c r="AZ192" i="13"/>
  <c r="BA192" i="13"/>
  <c r="BB192" i="13" s="1"/>
  <c r="AZ301" i="13"/>
  <c r="BA301" i="13"/>
  <c r="BB301" i="13" s="1"/>
  <c r="AZ100" i="13"/>
  <c r="BA100" i="13"/>
  <c r="BB100" i="13" s="1"/>
  <c r="AJ309" i="13"/>
  <c r="AK309" i="13"/>
  <c r="AL309" i="13" s="1"/>
  <c r="AJ69" i="13"/>
  <c r="AK69" i="13"/>
  <c r="AL69" i="13" s="1"/>
  <c r="AJ162" i="13"/>
  <c r="AK162" i="13"/>
  <c r="AL162" i="13" s="1"/>
  <c r="AJ232" i="13"/>
  <c r="AK232" i="13"/>
  <c r="AL232" i="13" s="1"/>
  <c r="AJ294" i="13"/>
  <c r="AK294" i="13"/>
  <c r="AL294" i="13" s="1"/>
  <c r="AZ271" i="13"/>
  <c r="BA271" i="13"/>
  <c r="BB271" i="13" s="1"/>
  <c r="AZ66" i="13"/>
  <c r="BA66" i="13"/>
  <c r="BB66" i="13" s="1"/>
  <c r="AZ184" i="13"/>
  <c r="BA184" i="13"/>
  <c r="BB184" i="13" s="1"/>
  <c r="AZ293" i="13"/>
  <c r="BA293" i="13"/>
  <c r="BB293" i="13" s="1"/>
  <c r="AZ92" i="13"/>
  <c r="BA92" i="13"/>
  <c r="BB92" i="13" s="1"/>
  <c r="AJ301" i="13"/>
  <c r="AK301" i="13"/>
  <c r="AL301" i="13" s="1"/>
  <c r="AJ58" i="13"/>
  <c r="AK58" i="13"/>
  <c r="AL58" i="13" s="1"/>
  <c r="AJ154" i="13"/>
  <c r="AK154" i="13"/>
  <c r="AL154" i="13" s="1"/>
  <c r="AJ224" i="13"/>
  <c r="AK224" i="13"/>
  <c r="AL224" i="13" s="1"/>
  <c r="AJ286" i="13"/>
  <c r="AK286" i="13"/>
  <c r="AL286" i="13" s="1"/>
  <c r="AZ207" i="13"/>
  <c r="BA207" i="13"/>
  <c r="BB207" i="13" s="1"/>
  <c r="AZ58" i="13"/>
  <c r="BA58" i="13"/>
  <c r="BB58" i="13" s="1"/>
  <c r="AZ176" i="13"/>
  <c r="BA176" i="13"/>
  <c r="BB176" i="13" s="1"/>
  <c r="AZ285" i="13"/>
  <c r="BA285" i="13"/>
  <c r="BB285" i="13" s="1"/>
  <c r="AZ84" i="13"/>
  <c r="BA84" i="13"/>
  <c r="BB84" i="13" s="1"/>
  <c r="AJ293" i="13"/>
  <c r="AK293" i="13"/>
  <c r="AL293" i="13" s="1"/>
  <c r="AJ46" i="13"/>
  <c r="AK46" i="13"/>
  <c r="AL46" i="13" s="1"/>
  <c r="AJ146" i="13"/>
  <c r="AK146" i="13"/>
  <c r="AL146" i="13" s="1"/>
  <c r="AJ216" i="13"/>
  <c r="AK216" i="13"/>
  <c r="AL216" i="13" s="1"/>
  <c r="AJ278" i="13"/>
  <c r="AK278" i="13"/>
  <c r="AL278" i="13" s="1"/>
  <c r="AZ143" i="13"/>
  <c r="BA143" i="13"/>
  <c r="BB143" i="13" s="1"/>
  <c r="AZ50" i="13"/>
  <c r="BA50" i="13"/>
  <c r="BB50" i="13" s="1"/>
  <c r="AZ168" i="13"/>
  <c r="BA168" i="13"/>
  <c r="BB168" i="13" s="1"/>
  <c r="AZ277" i="13"/>
  <c r="BA277" i="13"/>
  <c r="BB277" i="13" s="1"/>
  <c r="AZ76" i="13"/>
  <c r="BA76" i="13"/>
  <c r="BB76" i="13" s="1"/>
  <c r="AJ285" i="13"/>
  <c r="AK285" i="13"/>
  <c r="AL285" i="13" s="1"/>
  <c r="AJ41" i="13"/>
  <c r="AK41" i="13"/>
  <c r="AL41" i="13" s="1"/>
  <c r="AJ138" i="13"/>
  <c r="AK138" i="13"/>
  <c r="AL138" i="13" s="1"/>
  <c r="AJ208" i="13"/>
  <c r="AK208" i="13"/>
  <c r="AL208" i="13" s="1"/>
  <c r="AJ270" i="13"/>
  <c r="AK270" i="13"/>
  <c r="AL270" i="13" s="1"/>
  <c r="AZ79" i="13"/>
  <c r="BA79" i="13"/>
  <c r="BB79" i="13" s="1"/>
  <c r="AZ42" i="13"/>
  <c r="BA42" i="13"/>
  <c r="BB42" i="13" s="1"/>
  <c r="AZ160" i="13"/>
  <c r="BA160" i="13"/>
  <c r="BB160" i="13" s="1"/>
  <c r="AZ269" i="13"/>
  <c r="BA269" i="13"/>
  <c r="BB269" i="13" s="1"/>
  <c r="AZ68" i="13"/>
  <c r="BA68" i="13"/>
  <c r="BB68" i="13" s="1"/>
  <c r="AJ277" i="13"/>
  <c r="AK277" i="13"/>
  <c r="AL277" i="13" s="1"/>
  <c r="AJ347" i="13"/>
  <c r="AK347" i="13"/>
  <c r="AL347" i="13" s="1"/>
  <c r="AJ130" i="13"/>
  <c r="AK130" i="13"/>
  <c r="AL130" i="13" s="1"/>
  <c r="AJ200" i="13"/>
  <c r="AK200" i="13"/>
  <c r="AL200" i="13" s="1"/>
  <c r="AJ262" i="13"/>
  <c r="AK262" i="13"/>
  <c r="AL262" i="13" s="1"/>
  <c r="AZ327" i="13"/>
  <c r="BA327" i="13"/>
  <c r="BB327" i="13" s="1"/>
  <c r="AZ353" i="13"/>
  <c r="BA353" i="13"/>
  <c r="BB353" i="13" s="1"/>
  <c r="AZ152" i="13"/>
  <c r="BA152" i="13"/>
  <c r="BB152" i="13" s="1"/>
  <c r="AZ261" i="13"/>
  <c r="BA261" i="13"/>
  <c r="BB261" i="13" s="1"/>
  <c r="AZ60" i="13"/>
  <c r="BA60" i="13"/>
  <c r="BB60" i="13" s="1"/>
  <c r="AJ269" i="13"/>
  <c r="AK269" i="13"/>
  <c r="AL269" i="13" s="1"/>
  <c r="AJ339" i="13"/>
  <c r="AK339" i="13"/>
  <c r="AL339" i="13" s="1"/>
  <c r="AJ119" i="13"/>
  <c r="AK119" i="13"/>
  <c r="AL119" i="13" s="1"/>
  <c r="AJ192" i="13"/>
  <c r="AK192" i="13"/>
  <c r="AL192" i="13" s="1"/>
  <c r="AJ254" i="13"/>
  <c r="AK254" i="13"/>
  <c r="AL254" i="13" s="1"/>
  <c r="AZ263" i="13"/>
  <c r="BA263" i="13"/>
  <c r="BB263" i="13" s="1"/>
  <c r="AZ345" i="13"/>
  <c r="BA345" i="13"/>
  <c r="BB345" i="13" s="1"/>
  <c r="AZ144" i="13"/>
  <c r="BA144" i="13"/>
  <c r="BB144" i="13" s="1"/>
  <c r="AZ253" i="13"/>
  <c r="BA253" i="13"/>
  <c r="BB253" i="13" s="1"/>
  <c r="AZ52" i="13"/>
  <c r="BA52" i="13"/>
  <c r="BB52" i="13" s="1"/>
  <c r="AJ261" i="13"/>
  <c r="AK261" i="13"/>
  <c r="AL261" i="13" s="1"/>
  <c r="AJ331" i="13"/>
  <c r="AK331" i="13"/>
  <c r="AL331" i="13" s="1"/>
  <c r="AJ109" i="13"/>
  <c r="AK109" i="13"/>
  <c r="AL109" i="13" s="1"/>
  <c r="AJ184" i="13"/>
  <c r="AK184" i="13"/>
  <c r="AL184" i="13" s="1"/>
  <c r="AJ246" i="13"/>
  <c r="AK246" i="13"/>
  <c r="AL246" i="13" s="1"/>
  <c r="AZ199" i="13"/>
  <c r="BA199" i="13"/>
  <c r="BB199" i="13" s="1"/>
  <c r="AZ337" i="13"/>
  <c r="BA337" i="13"/>
  <c r="BB337" i="13" s="1"/>
  <c r="AZ136" i="13"/>
  <c r="BA136" i="13"/>
  <c r="BB136" i="13" s="1"/>
  <c r="AZ245" i="13"/>
  <c r="BA245" i="13"/>
  <c r="BB245" i="13" s="1"/>
  <c r="AZ44" i="13"/>
  <c r="BA44" i="13"/>
  <c r="BB44" i="13" s="1"/>
  <c r="AV33" i="13"/>
  <c r="AW33" i="13"/>
  <c r="AX33" i="13" s="1"/>
  <c r="AV17" i="13"/>
  <c r="AW17" i="13"/>
  <c r="AX17" i="13" s="1"/>
  <c r="AV30" i="13"/>
  <c r="AW30" i="13"/>
  <c r="AX30" i="13" s="1"/>
  <c r="AV34" i="13"/>
  <c r="AW34" i="13"/>
  <c r="AX34" i="13" s="1"/>
  <c r="D18" i="13"/>
  <c r="E18" i="13"/>
  <c r="F18" i="13" s="1"/>
  <c r="D13" i="13"/>
  <c r="E13" i="13"/>
  <c r="F13" i="13" s="1"/>
  <c r="D12" i="13"/>
  <c r="E12" i="13"/>
  <c r="F12" i="13" s="1"/>
  <c r="D24" i="13"/>
  <c r="E24" i="13"/>
  <c r="F24" i="13" s="1"/>
  <c r="AN85" i="13"/>
  <c r="AO85" i="13"/>
  <c r="AP85" i="13" s="1"/>
  <c r="AN203" i="13"/>
  <c r="AO203" i="13"/>
  <c r="AP203" i="13" s="1"/>
  <c r="AN329" i="13"/>
  <c r="AO329" i="13"/>
  <c r="AP329" i="13" s="1"/>
  <c r="AN128" i="13"/>
  <c r="AO128" i="13"/>
  <c r="AP128" i="13" s="1"/>
  <c r="AN238" i="13"/>
  <c r="AO238" i="13"/>
  <c r="AP238" i="13" s="1"/>
  <c r="AN141" i="13"/>
  <c r="AO141" i="13"/>
  <c r="AP141" i="13" s="1"/>
  <c r="AN259" i="13"/>
  <c r="AO259" i="13"/>
  <c r="AP259" i="13" s="1"/>
  <c r="AN66" i="13"/>
  <c r="AO66" i="13"/>
  <c r="AP66" i="13" s="1"/>
  <c r="AN184" i="13"/>
  <c r="AO184" i="13"/>
  <c r="AP184" i="13" s="1"/>
  <c r="AN294" i="13"/>
  <c r="AO294" i="13"/>
  <c r="AP294" i="13" s="1"/>
  <c r="AN69" i="13"/>
  <c r="AO69" i="13"/>
  <c r="AP69" i="13" s="1"/>
  <c r="AN187" i="13"/>
  <c r="AO187" i="13"/>
  <c r="AP187" i="13" s="1"/>
  <c r="AN313" i="13"/>
  <c r="AO313" i="13"/>
  <c r="AP313" i="13" s="1"/>
  <c r="AN112" i="13"/>
  <c r="AO112" i="13"/>
  <c r="AP112" i="13" s="1"/>
  <c r="AN222" i="13"/>
  <c r="AO222" i="13"/>
  <c r="AP222" i="13" s="1"/>
  <c r="AN61" i="13"/>
  <c r="AO61" i="13"/>
  <c r="AP61" i="13" s="1"/>
  <c r="AN179" i="13"/>
  <c r="AO179" i="13"/>
  <c r="AP179" i="13" s="1"/>
  <c r="AN305" i="13"/>
  <c r="AO305" i="13"/>
  <c r="AP305" i="13" s="1"/>
  <c r="AN104" i="13"/>
  <c r="AO104" i="13"/>
  <c r="AP104" i="13" s="1"/>
  <c r="AN214" i="13"/>
  <c r="AO214" i="13"/>
  <c r="AP214" i="13" s="1"/>
  <c r="AN53" i="13"/>
  <c r="AO53" i="13"/>
  <c r="AP53" i="13" s="1"/>
  <c r="AN171" i="13"/>
  <c r="AO171" i="13"/>
  <c r="AP171" i="13" s="1"/>
  <c r="AN297" i="13"/>
  <c r="AO297" i="13"/>
  <c r="AP297" i="13" s="1"/>
  <c r="AN96" i="13"/>
  <c r="AO96" i="13"/>
  <c r="AP96" i="13" s="1"/>
  <c r="AN206" i="13"/>
  <c r="AO206" i="13"/>
  <c r="AP206" i="13" s="1"/>
  <c r="AN292" i="13"/>
  <c r="AO292" i="13"/>
  <c r="AP292" i="13" s="1"/>
  <c r="AN99" i="13"/>
  <c r="AO99" i="13"/>
  <c r="AP99" i="13" s="1"/>
  <c r="AN225" i="13"/>
  <c r="AO225" i="13"/>
  <c r="AP225" i="13" s="1"/>
  <c r="AN335" i="13"/>
  <c r="AO335" i="13"/>
  <c r="AP335" i="13" s="1"/>
  <c r="AN134" i="13"/>
  <c r="AO134" i="13"/>
  <c r="AP134" i="13" s="1"/>
  <c r="AN220" i="13"/>
  <c r="AO220" i="13"/>
  <c r="AP220" i="13" s="1"/>
  <c r="AN346" i="13"/>
  <c r="AO346" i="13"/>
  <c r="AP346" i="13" s="1"/>
  <c r="AN153" i="13"/>
  <c r="AO153" i="13"/>
  <c r="AP153" i="13" s="1"/>
  <c r="AN263" i="13"/>
  <c r="AO263" i="13"/>
  <c r="AP263" i="13" s="1"/>
  <c r="AN62" i="13"/>
  <c r="AO62" i="13"/>
  <c r="AP62" i="13" s="1"/>
  <c r="AN212" i="13"/>
  <c r="AO212" i="13"/>
  <c r="AP212" i="13" s="1"/>
  <c r="AN338" i="13"/>
  <c r="AO338" i="13"/>
  <c r="AP338" i="13" s="1"/>
  <c r="AN145" i="13"/>
  <c r="AO145" i="13"/>
  <c r="AP145" i="13" s="1"/>
  <c r="AN255" i="13"/>
  <c r="AO255" i="13"/>
  <c r="AP255" i="13" s="1"/>
  <c r="AN54" i="13"/>
  <c r="AO54" i="13"/>
  <c r="AP54" i="13" s="1"/>
  <c r="AJ17" i="13"/>
  <c r="AK17" i="13"/>
  <c r="AL17" i="13" s="1"/>
  <c r="AJ38" i="13"/>
  <c r="AK38" i="13"/>
  <c r="AL38" i="13" s="1"/>
  <c r="AZ32" i="13"/>
  <c r="BA32" i="13"/>
  <c r="BB32" i="13" s="1"/>
  <c r="AZ24" i="13"/>
  <c r="BA24" i="13"/>
  <c r="BB24" i="13" s="1"/>
  <c r="AZ16" i="13"/>
  <c r="BA16" i="13"/>
  <c r="BB16" i="13" s="1"/>
  <c r="AZ35" i="13"/>
  <c r="BA35" i="13"/>
  <c r="BB35" i="13" s="1"/>
  <c r="AZ27" i="13"/>
  <c r="BA27" i="13"/>
  <c r="BB27" i="13" s="1"/>
  <c r="AZ39" i="13"/>
  <c r="BA39" i="13"/>
  <c r="BB39" i="13" s="1"/>
  <c r="AF36" i="13"/>
  <c r="AG36" i="13"/>
  <c r="AH36" i="13" s="1"/>
  <c r="AF20" i="13"/>
  <c r="AG20" i="13"/>
  <c r="AH20" i="13" s="1"/>
  <c r="AF35" i="13"/>
  <c r="AG35" i="13"/>
  <c r="AH35" i="13" s="1"/>
  <c r="D70" i="13"/>
  <c r="E70" i="13"/>
  <c r="F70" i="13" s="1"/>
  <c r="D273" i="13"/>
  <c r="E273" i="13"/>
  <c r="F273" i="13" s="1"/>
  <c r="D110" i="13"/>
  <c r="E110" i="13"/>
  <c r="F110" i="13" s="1"/>
  <c r="D108" i="13"/>
  <c r="E108" i="13"/>
  <c r="F108" i="13" s="1"/>
  <c r="D121" i="13"/>
  <c r="E121" i="13"/>
  <c r="F121" i="13" s="1"/>
  <c r="D284" i="13"/>
  <c r="E284" i="13"/>
  <c r="F284" i="13" s="1"/>
  <c r="D150" i="13"/>
  <c r="E150" i="13"/>
  <c r="F150" i="13" s="1"/>
  <c r="D62" i="13"/>
  <c r="E62" i="13"/>
  <c r="F62" i="13" s="1"/>
  <c r="D147" i="13"/>
  <c r="E147" i="13"/>
  <c r="F147" i="13" s="1"/>
  <c r="D49" i="13"/>
  <c r="E49" i="13"/>
  <c r="F49" i="13" s="1"/>
  <c r="D179" i="13"/>
  <c r="E179" i="13"/>
  <c r="F179" i="13" s="1"/>
  <c r="D336" i="13"/>
  <c r="E336" i="13"/>
  <c r="F336" i="13" s="1"/>
  <c r="D286" i="13"/>
  <c r="E286" i="13"/>
  <c r="F286" i="13" s="1"/>
  <c r="D75" i="13"/>
  <c r="E75" i="13"/>
  <c r="F75" i="13" s="1"/>
  <c r="D191" i="13"/>
  <c r="E191" i="13"/>
  <c r="F191" i="13" s="1"/>
  <c r="D158" i="13"/>
  <c r="E158" i="13"/>
  <c r="F158" i="13" s="1"/>
  <c r="D328" i="13"/>
  <c r="E328" i="13"/>
  <c r="F328" i="13" s="1"/>
  <c r="D278" i="13"/>
  <c r="E278" i="13"/>
  <c r="F278" i="13" s="1"/>
  <c r="D67" i="13"/>
  <c r="E67" i="13"/>
  <c r="F67" i="13" s="1"/>
  <c r="D183" i="13"/>
  <c r="E183" i="13"/>
  <c r="F183" i="13" s="1"/>
  <c r="D128" i="13"/>
  <c r="E128" i="13"/>
  <c r="F128" i="13" s="1"/>
  <c r="D320" i="13"/>
  <c r="E320" i="13"/>
  <c r="F320" i="13" s="1"/>
  <c r="D270" i="13"/>
  <c r="E270" i="13"/>
  <c r="F270" i="13" s="1"/>
  <c r="D59" i="13"/>
  <c r="E59" i="13"/>
  <c r="F59" i="13" s="1"/>
  <c r="D175" i="13"/>
  <c r="E175" i="13"/>
  <c r="F175" i="13" s="1"/>
  <c r="D96" i="13"/>
  <c r="E96" i="13"/>
  <c r="F96" i="13" s="1"/>
  <c r="D312" i="13"/>
  <c r="E312" i="13"/>
  <c r="F312" i="13" s="1"/>
  <c r="D262" i="13"/>
  <c r="E262" i="13"/>
  <c r="F262" i="13" s="1"/>
  <c r="D51" i="13"/>
  <c r="E51" i="13"/>
  <c r="F51" i="13" s="1"/>
  <c r="D167" i="13"/>
  <c r="E167" i="13"/>
  <c r="F167" i="13" s="1"/>
  <c r="D197" i="13"/>
  <c r="E197" i="13"/>
  <c r="F197" i="13" s="1"/>
  <c r="D235" i="13"/>
  <c r="E235" i="13"/>
  <c r="F235" i="13" s="1"/>
  <c r="D104" i="13"/>
  <c r="E104" i="13"/>
  <c r="F104" i="13" s="1"/>
  <c r="D194" i="13"/>
  <c r="E194" i="13"/>
  <c r="F194" i="13" s="1"/>
  <c r="D95" i="13"/>
  <c r="E95" i="13"/>
  <c r="F95" i="13" s="1"/>
  <c r="D290" i="13"/>
  <c r="E290" i="13"/>
  <c r="F290" i="13" s="1"/>
  <c r="D323" i="13"/>
  <c r="E323" i="13"/>
  <c r="F323" i="13" s="1"/>
  <c r="D133" i="13"/>
  <c r="E133" i="13"/>
  <c r="F133" i="13" s="1"/>
  <c r="D122" i="13"/>
  <c r="E122" i="13"/>
  <c r="F122" i="13" s="1"/>
  <c r="D7" i="13"/>
  <c r="E7" i="13"/>
  <c r="F7" i="13" s="1"/>
  <c r="AB23" i="13"/>
  <c r="AC23" i="13"/>
  <c r="AD23" i="13" s="1"/>
  <c r="AB38" i="13"/>
  <c r="AC38" i="13"/>
  <c r="AD38" i="13" s="1"/>
  <c r="AB22" i="13"/>
  <c r="AC22" i="13"/>
  <c r="AD22" i="13" s="1"/>
  <c r="H8" i="13"/>
  <c r="I8" i="13"/>
  <c r="J8" i="13" s="1"/>
  <c r="Y6" i="13"/>
  <c r="W5" i="13"/>
  <c r="X6" i="13"/>
  <c r="AV346" i="13"/>
  <c r="AW346" i="13"/>
  <c r="AX346" i="13" s="1"/>
  <c r="AV352" i="13"/>
  <c r="AW352" i="13"/>
  <c r="AX352" i="13" s="1"/>
  <c r="AV151" i="13"/>
  <c r="AW151" i="13"/>
  <c r="AX151" i="13" s="1"/>
  <c r="AV261" i="13"/>
  <c r="AW261" i="13"/>
  <c r="AX261" i="13" s="1"/>
  <c r="AV60" i="13"/>
  <c r="AW60" i="13"/>
  <c r="AX60" i="13" s="1"/>
  <c r="AV323" i="13"/>
  <c r="AW323" i="13"/>
  <c r="AX323" i="13" s="1"/>
  <c r="AV97" i="13"/>
  <c r="AW97" i="13"/>
  <c r="AX97" i="13" s="1"/>
  <c r="AV207" i="13"/>
  <c r="AW207" i="13"/>
  <c r="AX207" i="13" s="1"/>
  <c r="AV317" i="13"/>
  <c r="AW317" i="13"/>
  <c r="AX317" i="13" s="1"/>
  <c r="AV116" i="13"/>
  <c r="AW116" i="13"/>
  <c r="AX116" i="13" s="1"/>
  <c r="AV329" i="13"/>
  <c r="AW329" i="13"/>
  <c r="AX329" i="13" s="1"/>
  <c r="AV153" i="13"/>
  <c r="AW153" i="13"/>
  <c r="AX153" i="13" s="1"/>
  <c r="AV263" i="13"/>
  <c r="AW263" i="13"/>
  <c r="AX263" i="13" s="1"/>
  <c r="AV62" i="13"/>
  <c r="AW62" i="13"/>
  <c r="AX62" i="13" s="1"/>
  <c r="AV172" i="13"/>
  <c r="AW172" i="13"/>
  <c r="AX172" i="13" s="1"/>
  <c r="AV43" i="13"/>
  <c r="AW43" i="13"/>
  <c r="AX43" i="13" s="1"/>
  <c r="AV209" i="13"/>
  <c r="AW209" i="13"/>
  <c r="AX209" i="13" s="1"/>
  <c r="AV319" i="13"/>
  <c r="AW319" i="13"/>
  <c r="AX319" i="13" s="1"/>
  <c r="AV118" i="13"/>
  <c r="AW118" i="13"/>
  <c r="AX118" i="13" s="1"/>
  <c r="AV228" i="13"/>
  <c r="AW228" i="13"/>
  <c r="AX228" i="13" s="1"/>
  <c r="AV331" i="13"/>
  <c r="AW331" i="13"/>
  <c r="AX331" i="13" s="1"/>
  <c r="AV201" i="13"/>
  <c r="AW201" i="13"/>
  <c r="AX201" i="13" s="1"/>
  <c r="AV311" i="13"/>
  <c r="AW311" i="13"/>
  <c r="AX311" i="13" s="1"/>
  <c r="AV110" i="13"/>
  <c r="AW110" i="13"/>
  <c r="AX110" i="13" s="1"/>
  <c r="AV220" i="13"/>
  <c r="AW220" i="13"/>
  <c r="AX220" i="13" s="1"/>
  <c r="AV299" i="13"/>
  <c r="AW299" i="13"/>
  <c r="AX299" i="13" s="1"/>
  <c r="AV193" i="13"/>
  <c r="AW193" i="13"/>
  <c r="AX193" i="13" s="1"/>
  <c r="AV303" i="13"/>
  <c r="AW303" i="13"/>
  <c r="AX303" i="13" s="1"/>
  <c r="AV102" i="13"/>
  <c r="AW102" i="13"/>
  <c r="AX102" i="13" s="1"/>
  <c r="AV212" i="13"/>
  <c r="AW212" i="13"/>
  <c r="AX212" i="13" s="1"/>
  <c r="AV267" i="13"/>
  <c r="AW267" i="13"/>
  <c r="AX267" i="13" s="1"/>
  <c r="AV185" i="13"/>
  <c r="AW185" i="13"/>
  <c r="AX185" i="13" s="1"/>
  <c r="AV295" i="13"/>
  <c r="AW295" i="13"/>
  <c r="AX295" i="13" s="1"/>
  <c r="AV94" i="13"/>
  <c r="AW94" i="13"/>
  <c r="AX94" i="13" s="1"/>
  <c r="AV204" i="13"/>
  <c r="AW204" i="13"/>
  <c r="AX204" i="13" s="1"/>
  <c r="AV91" i="13"/>
  <c r="AW91" i="13"/>
  <c r="AX91" i="13" s="1"/>
  <c r="AV113" i="13"/>
  <c r="AW113" i="13"/>
  <c r="AX113" i="13" s="1"/>
  <c r="AV223" i="13"/>
  <c r="AW223" i="13"/>
  <c r="AX223" i="13" s="1"/>
  <c r="AV333" i="13"/>
  <c r="AW333" i="13"/>
  <c r="AX333" i="13" s="1"/>
  <c r="AV132" i="13"/>
  <c r="AW132" i="13"/>
  <c r="AX132" i="13" s="1"/>
  <c r="AN16" i="13"/>
  <c r="AO16" i="13"/>
  <c r="AP16" i="13" s="1"/>
  <c r="AN31" i="13"/>
  <c r="AO31" i="13"/>
  <c r="AP31" i="13" s="1"/>
  <c r="AN15" i="13"/>
  <c r="AO15" i="13"/>
  <c r="AP15" i="13" s="1"/>
  <c r="AN30" i="13"/>
  <c r="AO30" i="13"/>
  <c r="AP30" i="13" s="1"/>
  <c r="L93" i="13"/>
  <c r="M93" i="13"/>
  <c r="N93" i="13" s="1"/>
  <c r="L148" i="13"/>
  <c r="M148" i="13"/>
  <c r="N148" i="13" s="1"/>
  <c r="L266" i="13"/>
  <c r="M266" i="13"/>
  <c r="N266" i="13" s="1"/>
  <c r="L73" i="13"/>
  <c r="M73" i="13"/>
  <c r="N73" i="13" s="1"/>
  <c r="L191" i="13"/>
  <c r="M191" i="13"/>
  <c r="N191" i="13" s="1"/>
  <c r="L118" i="13"/>
  <c r="M118" i="13"/>
  <c r="N118" i="13" s="1"/>
  <c r="L76" i="13"/>
  <c r="M76" i="13"/>
  <c r="N76" i="13" s="1"/>
  <c r="L194" i="13"/>
  <c r="M194" i="13"/>
  <c r="N194" i="13" s="1"/>
  <c r="L320" i="13"/>
  <c r="M320" i="13"/>
  <c r="N320" i="13" s="1"/>
  <c r="L119" i="13"/>
  <c r="M119" i="13"/>
  <c r="N119" i="13" s="1"/>
  <c r="L342" i="13"/>
  <c r="M342" i="13"/>
  <c r="N342" i="13" s="1"/>
  <c r="L132" i="13"/>
  <c r="M132" i="13"/>
  <c r="N132" i="13" s="1"/>
  <c r="L250" i="13"/>
  <c r="M250" i="13"/>
  <c r="N250" i="13" s="1"/>
  <c r="L57" i="13"/>
  <c r="M57" i="13"/>
  <c r="N57" i="13" s="1"/>
  <c r="L175" i="13"/>
  <c r="M175" i="13"/>
  <c r="N175" i="13" s="1"/>
  <c r="L142" i="13"/>
  <c r="M142" i="13"/>
  <c r="N142" i="13" s="1"/>
  <c r="L243" i="13"/>
  <c r="M243" i="13"/>
  <c r="N243" i="13" s="1"/>
  <c r="L50" i="13"/>
  <c r="M50" i="13"/>
  <c r="N50" i="13" s="1"/>
  <c r="L176" i="13"/>
  <c r="M176" i="13"/>
  <c r="N176" i="13" s="1"/>
  <c r="L166" i="13"/>
  <c r="M166" i="13"/>
  <c r="N166" i="13" s="1"/>
  <c r="L309" i="13"/>
  <c r="M309" i="13"/>
  <c r="N309" i="13" s="1"/>
  <c r="L52" i="13"/>
  <c r="M52" i="13"/>
  <c r="N52" i="13" s="1"/>
  <c r="L170" i="13"/>
  <c r="M170" i="13"/>
  <c r="N170" i="13" s="1"/>
  <c r="L296" i="13"/>
  <c r="M296" i="13"/>
  <c r="N296" i="13" s="1"/>
  <c r="L95" i="13"/>
  <c r="M95" i="13"/>
  <c r="N95" i="13" s="1"/>
  <c r="L246" i="13"/>
  <c r="M246" i="13"/>
  <c r="N246" i="13" s="1"/>
  <c r="L108" i="13"/>
  <c r="M108" i="13"/>
  <c r="N108" i="13" s="1"/>
  <c r="L226" i="13"/>
  <c r="M226" i="13"/>
  <c r="N226" i="13" s="1"/>
  <c r="L346" i="13"/>
  <c r="M346" i="13"/>
  <c r="N346" i="13" s="1"/>
  <c r="L151" i="13"/>
  <c r="M151" i="13"/>
  <c r="N151" i="13" s="1"/>
  <c r="L228" i="13"/>
  <c r="M228" i="13"/>
  <c r="N228" i="13" s="1"/>
  <c r="L340" i="13"/>
  <c r="M340" i="13"/>
  <c r="N340" i="13" s="1"/>
  <c r="L153" i="13"/>
  <c r="M153" i="13"/>
  <c r="N153" i="13" s="1"/>
  <c r="L271" i="13"/>
  <c r="M271" i="13"/>
  <c r="N271" i="13" s="1"/>
  <c r="L261" i="13"/>
  <c r="M261" i="13"/>
  <c r="N261" i="13" s="1"/>
  <c r="L77" i="13"/>
  <c r="M77" i="13"/>
  <c r="N77" i="13" s="1"/>
  <c r="L147" i="13"/>
  <c r="M147" i="13"/>
  <c r="N147" i="13" s="1"/>
  <c r="L273" i="13"/>
  <c r="M273" i="13"/>
  <c r="N273" i="13" s="1"/>
  <c r="L80" i="13"/>
  <c r="M80" i="13"/>
  <c r="N80" i="13" s="1"/>
  <c r="H23" i="13"/>
  <c r="I23" i="13"/>
  <c r="J23" i="13" s="1"/>
  <c r="H15" i="13"/>
  <c r="I15" i="13"/>
  <c r="J15" i="13" s="1"/>
  <c r="H38" i="13"/>
  <c r="I38" i="13"/>
  <c r="J38" i="13" s="1"/>
  <c r="H30" i="13"/>
  <c r="I30" i="13"/>
  <c r="J30" i="13" s="1"/>
  <c r="H22" i="13"/>
  <c r="I22" i="13"/>
  <c r="J22" i="13" s="1"/>
  <c r="H14" i="13"/>
  <c r="I14" i="13"/>
  <c r="J14" i="13" s="1"/>
  <c r="H19" i="13"/>
  <c r="I19" i="13"/>
  <c r="J19" i="13" s="1"/>
  <c r="X39" i="13"/>
  <c r="Y39" i="13"/>
  <c r="Z39" i="13" s="1"/>
  <c r="AR24" i="13"/>
  <c r="AS24" i="13"/>
  <c r="AT24" i="13" s="1"/>
  <c r="AR38" i="13"/>
  <c r="AS38" i="13"/>
  <c r="AT38" i="13" s="1"/>
  <c r="AR22" i="13"/>
  <c r="AS22" i="13"/>
  <c r="AT22" i="13" s="1"/>
  <c r="AR37" i="13"/>
  <c r="AS37" i="13"/>
  <c r="AT37" i="13" s="1"/>
  <c r="P225" i="13"/>
  <c r="Q225" i="13"/>
  <c r="R225" i="13" s="1"/>
  <c r="P226" i="13"/>
  <c r="Q226" i="13"/>
  <c r="R226" i="13" s="1"/>
  <c r="P343" i="13"/>
  <c r="Q343" i="13"/>
  <c r="R343" i="13" s="1"/>
  <c r="P142" i="13"/>
  <c r="Q142" i="13"/>
  <c r="R142" i="13" s="1"/>
  <c r="P252" i="13"/>
  <c r="Q252" i="13"/>
  <c r="R252" i="13" s="1"/>
  <c r="P161" i="13"/>
  <c r="Q161" i="13"/>
  <c r="R161" i="13" s="1"/>
  <c r="P218" i="13"/>
  <c r="Q218" i="13"/>
  <c r="R218" i="13" s="1"/>
  <c r="P335" i="13"/>
  <c r="Q335" i="13"/>
  <c r="R335" i="13" s="1"/>
  <c r="P134" i="13"/>
  <c r="Q134" i="13"/>
  <c r="R134" i="13" s="1"/>
  <c r="P244" i="13"/>
  <c r="Q244" i="13"/>
  <c r="R244" i="13" s="1"/>
  <c r="P97" i="13"/>
  <c r="Q97" i="13"/>
  <c r="R97" i="13" s="1"/>
  <c r="P210" i="13"/>
  <c r="Q210" i="13"/>
  <c r="R210" i="13" s="1"/>
  <c r="P327" i="13"/>
  <c r="Q327" i="13"/>
  <c r="R327" i="13" s="1"/>
  <c r="P126" i="13"/>
  <c r="Q126" i="13"/>
  <c r="R126" i="13" s="1"/>
  <c r="P236" i="13"/>
  <c r="Q236" i="13"/>
  <c r="R236" i="13" s="1"/>
  <c r="P331" i="13"/>
  <c r="Q331" i="13"/>
  <c r="R331" i="13" s="1"/>
  <c r="P202" i="13"/>
  <c r="Q202" i="13"/>
  <c r="R202" i="13" s="1"/>
  <c r="P319" i="13"/>
  <c r="Q319" i="13"/>
  <c r="R319" i="13" s="1"/>
  <c r="P118" i="13"/>
  <c r="Q118" i="13"/>
  <c r="R118" i="13" s="1"/>
  <c r="P228" i="13"/>
  <c r="Q228" i="13"/>
  <c r="R228" i="13" s="1"/>
  <c r="P81" i="13"/>
  <c r="Q81" i="13"/>
  <c r="R81" i="13" s="1"/>
  <c r="P130" i="13"/>
  <c r="Q130" i="13"/>
  <c r="R130" i="13" s="1"/>
  <c r="P247" i="13"/>
  <c r="Q247" i="13"/>
  <c r="R247" i="13" s="1"/>
  <c r="P46" i="13"/>
  <c r="Q46" i="13"/>
  <c r="R46" i="13" s="1"/>
  <c r="P156" i="13"/>
  <c r="Q156" i="13"/>
  <c r="R156" i="13" s="1"/>
  <c r="P251" i="13"/>
  <c r="Q251" i="13"/>
  <c r="R251" i="13" s="1"/>
  <c r="P58" i="13"/>
  <c r="Q58" i="13"/>
  <c r="R58" i="13" s="1"/>
  <c r="P175" i="13"/>
  <c r="Q175" i="13"/>
  <c r="R175" i="13" s="1"/>
  <c r="P285" i="13"/>
  <c r="Q285" i="13"/>
  <c r="R285" i="13" s="1"/>
  <c r="P84" i="13"/>
  <c r="Q84" i="13"/>
  <c r="R84" i="13" s="1"/>
  <c r="P179" i="13"/>
  <c r="Q179" i="13"/>
  <c r="R179" i="13" s="1"/>
  <c r="P304" i="13"/>
  <c r="Q304" i="13"/>
  <c r="R304" i="13" s="1"/>
  <c r="P103" i="13"/>
  <c r="Q103" i="13"/>
  <c r="R103" i="13" s="1"/>
  <c r="P213" i="13"/>
  <c r="Q213" i="13"/>
  <c r="R213" i="13" s="1"/>
  <c r="P201" i="13"/>
  <c r="Q201" i="13"/>
  <c r="R201" i="13" s="1"/>
  <c r="P107" i="13"/>
  <c r="Q107" i="13"/>
  <c r="R107" i="13" s="1"/>
  <c r="P232" i="13"/>
  <c r="Q232" i="13"/>
  <c r="R232" i="13" s="1"/>
  <c r="P342" i="13"/>
  <c r="Q342" i="13"/>
  <c r="R342" i="13" s="1"/>
  <c r="P141" i="13"/>
  <c r="Q141" i="13"/>
  <c r="R141" i="13" s="1"/>
  <c r="L29" i="13"/>
  <c r="M29" i="13"/>
  <c r="N29" i="13" s="1"/>
  <c r="L11" i="13"/>
  <c r="M11" i="13"/>
  <c r="N11" i="13" s="1"/>
  <c r="L35" i="13"/>
  <c r="M35" i="13"/>
  <c r="N35" i="13" s="1"/>
  <c r="L39" i="13"/>
  <c r="M39" i="13"/>
  <c r="N39" i="13" s="1"/>
  <c r="T323" i="13"/>
  <c r="U323" i="13"/>
  <c r="V323" i="13" s="1"/>
  <c r="T295" i="13"/>
  <c r="U295" i="13"/>
  <c r="V295" i="13" s="1"/>
  <c r="T95" i="13"/>
  <c r="U95" i="13"/>
  <c r="V95" i="13" s="1"/>
  <c r="T111" i="13"/>
  <c r="U111" i="13"/>
  <c r="V111" i="13" s="1"/>
  <c r="T268" i="13"/>
  <c r="U268" i="13"/>
  <c r="V268" i="13" s="1"/>
  <c r="T113" i="13"/>
  <c r="U113" i="13"/>
  <c r="V113" i="13" s="1"/>
  <c r="T94" i="13"/>
  <c r="U94" i="13"/>
  <c r="V94" i="13" s="1"/>
  <c r="T313" i="13"/>
  <c r="U313" i="13"/>
  <c r="V313" i="13" s="1"/>
  <c r="T225" i="13"/>
  <c r="U225" i="13"/>
  <c r="V225" i="13" s="1"/>
  <c r="T338" i="13"/>
  <c r="U338" i="13"/>
  <c r="V338" i="13" s="1"/>
  <c r="T185" i="13"/>
  <c r="U185" i="13"/>
  <c r="V185" i="13" s="1"/>
  <c r="T210" i="13"/>
  <c r="U210" i="13"/>
  <c r="V210" i="13" s="1"/>
  <c r="T78" i="13"/>
  <c r="U78" i="13"/>
  <c r="V78" i="13" s="1"/>
  <c r="T91" i="13"/>
  <c r="U91" i="13"/>
  <c r="V91" i="13" s="1"/>
  <c r="T197" i="13"/>
  <c r="U197" i="13"/>
  <c r="V197" i="13" s="1"/>
  <c r="T68" i="13"/>
  <c r="U68" i="13"/>
  <c r="V68" i="13" s="1"/>
  <c r="T85" i="13"/>
  <c r="U85" i="13"/>
  <c r="V85" i="13" s="1"/>
  <c r="T304" i="13"/>
  <c r="U304" i="13"/>
  <c r="V304" i="13" s="1"/>
  <c r="T289" i="13"/>
  <c r="U289" i="13"/>
  <c r="V289" i="13" s="1"/>
  <c r="T65" i="13"/>
  <c r="U65" i="13"/>
  <c r="V65" i="13" s="1"/>
  <c r="T128" i="13"/>
  <c r="U128" i="13"/>
  <c r="V128" i="13" s="1"/>
  <c r="T260" i="13"/>
  <c r="U260" i="13"/>
  <c r="V260" i="13" s="1"/>
  <c r="T186" i="13"/>
  <c r="U186" i="13"/>
  <c r="V186" i="13" s="1"/>
  <c r="T46" i="13"/>
  <c r="U46" i="13"/>
  <c r="V46" i="13" s="1"/>
  <c r="T299" i="13"/>
  <c r="U299" i="13"/>
  <c r="V299" i="13" s="1"/>
  <c r="T229" i="13"/>
  <c r="U229" i="13"/>
  <c r="V229" i="13" s="1"/>
  <c r="T160" i="13"/>
  <c r="U160" i="13"/>
  <c r="V160" i="13" s="1"/>
  <c r="T189" i="13"/>
  <c r="U189" i="13"/>
  <c r="V189" i="13" s="1"/>
  <c r="T222" i="13"/>
  <c r="U222" i="13"/>
  <c r="V222" i="13" s="1"/>
  <c r="T147" i="13"/>
  <c r="U147" i="13"/>
  <c r="V147" i="13" s="1"/>
  <c r="T274" i="13"/>
  <c r="U274" i="13"/>
  <c r="V274" i="13" s="1"/>
  <c r="T107" i="13"/>
  <c r="U107" i="13"/>
  <c r="V107" i="13" s="1"/>
  <c r="T140" i="13"/>
  <c r="U140" i="13"/>
  <c r="V140" i="13" s="1"/>
  <c r="T302" i="13"/>
  <c r="U302" i="13"/>
  <c r="V302" i="13" s="1"/>
  <c r="T75" i="13"/>
  <c r="U75" i="13"/>
  <c r="V75" i="13" s="1"/>
  <c r="T226" i="13"/>
  <c r="U226" i="13"/>
  <c r="V226" i="13" s="1"/>
  <c r="T309" i="13"/>
  <c r="U309" i="13"/>
  <c r="V309" i="13" s="1"/>
  <c r="T348" i="13"/>
  <c r="U348" i="13"/>
  <c r="V348" i="13" s="1"/>
  <c r="T342" i="13"/>
  <c r="U342" i="13"/>
  <c r="V342" i="13" s="1"/>
  <c r="P38" i="13"/>
  <c r="Q38" i="13"/>
  <c r="R38" i="13" s="1"/>
  <c r="P20" i="13"/>
  <c r="Q20" i="13"/>
  <c r="R20" i="13" s="1"/>
  <c r="P31" i="13"/>
  <c r="Q31" i="13"/>
  <c r="R31" i="13" s="1"/>
  <c r="P27" i="13"/>
  <c r="Q27" i="13"/>
  <c r="R27" i="13" s="1"/>
  <c r="AB165" i="13"/>
  <c r="AC165" i="13"/>
  <c r="AD165" i="13" s="1"/>
  <c r="AB283" i="13"/>
  <c r="AC283" i="13"/>
  <c r="AD283" i="13" s="1"/>
  <c r="AB82" i="13"/>
  <c r="AC82" i="13"/>
  <c r="AD82" i="13" s="1"/>
  <c r="AB192" i="13"/>
  <c r="AC192" i="13"/>
  <c r="AD192" i="13" s="1"/>
  <c r="AB302" i="13"/>
  <c r="AC302" i="13"/>
  <c r="AD302" i="13" s="1"/>
  <c r="AB157" i="13"/>
  <c r="AC157" i="13"/>
  <c r="AD157" i="13" s="1"/>
  <c r="AB275" i="13"/>
  <c r="AC275" i="13"/>
  <c r="AD275" i="13" s="1"/>
  <c r="AB74" i="13"/>
  <c r="AC74" i="13"/>
  <c r="AD74" i="13" s="1"/>
  <c r="AB184" i="13"/>
  <c r="AC184" i="13"/>
  <c r="AD184" i="13" s="1"/>
  <c r="AB294" i="13"/>
  <c r="AC294" i="13"/>
  <c r="AD294" i="13" s="1"/>
  <c r="AB149" i="13"/>
  <c r="AC149" i="13"/>
  <c r="AD149" i="13" s="1"/>
  <c r="AB267" i="13"/>
  <c r="AC267" i="13"/>
  <c r="AD267" i="13" s="1"/>
  <c r="AB66" i="13"/>
  <c r="AC66" i="13"/>
  <c r="AD66" i="13" s="1"/>
  <c r="AB176" i="13"/>
  <c r="AC176" i="13"/>
  <c r="AD176" i="13" s="1"/>
  <c r="AB286" i="13"/>
  <c r="AC286" i="13"/>
  <c r="AD286" i="13" s="1"/>
  <c r="AB141" i="13"/>
  <c r="AC141" i="13"/>
  <c r="AD141" i="13" s="1"/>
  <c r="AB259" i="13"/>
  <c r="AC259" i="13"/>
  <c r="AD259" i="13" s="1"/>
  <c r="AB58" i="13"/>
  <c r="AC58" i="13"/>
  <c r="AD58" i="13" s="1"/>
  <c r="AB168" i="13"/>
  <c r="AC168" i="13"/>
  <c r="AD168" i="13" s="1"/>
  <c r="AB278" i="13"/>
  <c r="AC278" i="13"/>
  <c r="AD278" i="13" s="1"/>
  <c r="AB133" i="13"/>
  <c r="AC133" i="13"/>
  <c r="AD133" i="13" s="1"/>
  <c r="AB251" i="13"/>
  <c r="AC251" i="13"/>
  <c r="AD251" i="13" s="1"/>
  <c r="AB50" i="13"/>
  <c r="AC50" i="13"/>
  <c r="AD50" i="13" s="1"/>
  <c r="AB160" i="13"/>
  <c r="AC160" i="13"/>
  <c r="AD160" i="13" s="1"/>
  <c r="AB270" i="13"/>
  <c r="AC270" i="13"/>
  <c r="AD270" i="13" s="1"/>
  <c r="AB125" i="13"/>
  <c r="AC125" i="13"/>
  <c r="AD125" i="13" s="1"/>
  <c r="AB243" i="13"/>
  <c r="AC243" i="13"/>
  <c r="AD243" i="13" s="1"/>
  <c r="AB353" i="13"/>
  <c r="AC353" i="13"/>
  <c r="AD353" i="13" s="1"/>
  <c r="AB152" i="13"/>
  <c r="AC152" i="13"/>
  <c r="AD152" i="13" s="1"/>
  <c r="AB262" i="13"/>
  <c r="AC262" i="13"/>
  <c r="AD262" i="13" s="1"/>
  <c r="AB117" i="13"/>
  <c r="AC117" i="13"/>
  <c r="AD117" i="13" s="1"/>
  <c r="AB235" i="13"/>
  <c r="AC235" i="13"/>
  <c r="AD235" i="13" s="1"/>
  <c r="AB345" i="13"/>
  <c r="AC345" i="13"/>
  <c r="AD345" i="13" s="1"/>
  <c r="AB144" i="13"/>
  <c r="AC144" i="13"/>
  <c r="AD144" i="13" s="1"/>
  <c r="AB254" i="13"/>
  <c r="AC254" i="13"/>
  <c r="AD254" i="13" s="1"/>
  <c r="AB109" i="13"/>
  <c r="AC109" i="13"/>
  <c r="AD109" i="13" s="1"/>
  <c r="AB227" i="13"/>
  <c r="AC227" i="13"/>
  <c r="AD227" i="13" s="1"/>
  <c r="AB337" i="13"/>
  <c r="AC337" i="13"/>
  <c r="AD337" i="13" s="1"/>
  <c r="AB136" i="13"/>
  <c r="AC136" i="13"/>
  <c r="AD136" i="13" s="1"/>
  <c r="AB246" i="13"/>
  <c r="AC246" i="13"/>
  <c r="AD246" i="13" s="1"/>
  <c r="T13" i="13"/>
  <c r="U13" i="13"/>
  <c r="V13" i="13" s="1"/>
  <c r="T36" i="13"/>
  <c r="U36" i="13"/>
  <c r="V36" i="13" s="1"/>
  <c r="T35" i="13"/>
  <c r="U35" i="13"/>
  <c r="V35" i="13" s="1"/>
  <c r="AJ253" i="13"/>
  <c r="AK253" i="13"/>
  <c r="AL253" i="13" s="1"/>
  <c r="AJ323" i="13"/>
  <c r="AK323" i="13"/>
  <c r="AL323" i="13" s="1"/>
  <c r="AJ98" i="13"/>
  <c r="AK98" i="13"/>
  <c r="AL98" i="13" s="1"/>
  <c r="AJ176" i="13"/>
  <c r="AK176" i="13"/>
  <c r="AL176" i="13" s="1"/>
  <c r="AJ238" i="13"/>
  <c r="AK238" i="13"/>
  <c r="AL238" i="13" s="1"/>
  <c r="AZ135" i="13"/>
  <c r="BA135" i="13"/>
  <c r="BB135" i="13" s="1"/>
  <c r="AZ329" i="13"/>
  <c r="BA329" i="13"/>
  <c r="BB329" i="13" s="1"/>
  <c r="AZ128" i="13"/>
  <c r="BA128" i="13"/>
  <c r="BB128" i="13" s="1"/>
  <c r="AZ237" i="13"/>
  <c r="BA237" i="13"/>
  <c r="BB237" i="13" s="1"/>
  <c r="AZ41" i="13"/>
  <c r="BA41" i="13"/>
  <c r="BB41" i="13" s="1"/>
  <c r="AJ245" i="13"/>
  <c r="AK245" i="13"/>
  <c r="AL245" i="13" s="1"/>
  <c r="AJ315" i="13"/>
  <c r="AK315" i="13"/>
  <c r="AL315" i="13" s="1"/>
  <c r="AJ87" i="13"/>
  <c r="AK87" i="13"/>
  <c r="AL87" i="13" s="1"/>
  <c r="AJ168" i="13"/>
  <c r="AK168" i="13"/>
  <c r="AL168" i="13" s="1"/>
  <c r="AJ230" i="13"/>
  <c r="AK230" i="13"/>
  <c r="AL230" i="13" s="1"/>
  <c r="AZ71" i="13"/>
  <c r="BA71" i="13"/>
  <c r="BB71" i="13" s="1"/>
  <c r="AZ321" i="13"/>
  <c r="BA321" i="13"/>
  <c r="BB321" i="13" s="1"/>
  <c r="AZ120" i="13"/>
  <c r="BA120" i="13"/>
  <c r="BB120" i="13" s="1"/>
  <c r="AZ229" i="13"/>
  <c r="BA229" i="13"/>
  <c r="BB229" i="13" s="1"/>
  <c r="AZ347" i="13"/>
  <c r="BA347" i="13"/>
  <c r="BB347" i="13" s="1"/>
  <c r="AJ237" i="13"/>
  <c r="AK237" i="13"/>
  <c r="AL237" i="13" s="1"/>
  <c r="AJ307" i="13"/>
  <c r="AK307" i="13"/>
  <c r="AL307" i="13" s="1"/>
  <c r="AJ77" i="13"/>
  <c r="AK77" i="13"/>
  <c r="AL77" i="13" s="1"/>
  <c r="AJ160" i="13"/>
  <c r="AK160" i="13"/>
  <c r="AL160" i="13" s="1"/>
  <c r="AJ222" i="13"/>
  <c r="AK222" i="13"/>
  <c r="AL222" i="13" s="1"/>
  <c r="AZ319" i="13"/>
  <c r="BA319" i="13"/>
  <c r="BB319" i="13" s="1"/>
  <c r="AZ313" i="13"/>
  <c r="BA313" i="13"/>
  <c r="BB313" i="13" s="1"/>
  <c r="AZ112" i="13"/>
  <c r="BA112" i="13"/>
  <c r="BB112" i="13" s="1"/>
  <c r="AZ221" i="13"/>
  <c r="BA221" i="13"/>
  <c r="BB221" i="13" s="1"/>
  <c r="AZ339" i="13"/>
  <c r="BA339" i="13"/>
  <c r="BB339" i="13" s="1"/>
  <c r="AJ229" i="13"/>
  <c r="AK229" i="13"/>
  <c r="AL229" i="13" s="1"/>
  <c r="AJ299" i="13"/>
  <c r="AK299" i="13"/>
  <c r="AL299" i="13" s="1"/>
  <c r="AJ66" i="13"/>
  <c r="AK66" i="13"/>
  <c r="AL66" i="13" s="1"/>
  <c r="AJ152" i="13"/>
  <c r="AK152" i="13"/>
  <c r="AL152" i="13" s="1"/>
  <c r="AJ214" i="13"/>
  <c r="AK214" i="13"/>
  <c r="AL214" i="13" s="1"/>
  <c r="AZ255" i="13"/>
  <c r="BA255" i="13"/>
  <c r="BB255" i="13" s="1"/>
  <c r="AZ305" i="13"/>
  <c r="BA305" i="13"/>
  <c r="BB305" i="13" s="1"/>
  <c r="AZ104" i="13"/>
  <c r="BA104" i="13"/>
  <c r="BB104" i="13" s="1"/>
  <c r="AZ213" i="13"/>
  <c r="BA213" i="13"/>
  <c r="BB213" i="13" s="1"/>
  <c r="AZ331" i="13"/>
  <c r="BA331" i="13"/>
  <c r="BB331" i="13" s="1"/>
  <c r="AJ221" i="13"/>
  <c r="AK221" i="13"/>
  <c r="AL221" i="13" s="1"/>
  <c r="AJ291" i="13"/>
  <c r="AK291" i="13"/>
  <c r="AL291" i="13" s="1"/>
  <c r="AJ55" i="13"/>
  <c r="AK55" i="13"/>
  <c r="AL55" i="13" s="1"/>
  <c r="AJ144" i="13"/>
  <c r="AK144" i="13"/>
  <c r="AL144" i="13" s="1"/>
  <c r="AJ206" i="13"/>
  <c r="AK206" i="13"/>
  <c r="AL206" i="13" s="1"/>
  <c r="AZ191" i="13"/>
  <c r="BA191" i="13"/>
  <c r="BB191" i="13" s="1"/>
  <c r="AZ297" i="13"/>
  <c r="BA297" i="13"/>
  <c r="BB297" i="13" s="1"/>
  <c r="AZ96" i="13"/>
  <c r="BA96" i="13"/>
  <c r="BB96" i="13" s="1"/>
  <c r="AZ205" i="13"/>
  <c r="BA205" i="13"/>
  <c r="BB205" i="13" s="1"/>
  <c r="AZ323" i="13"/>
  <c r="BA323" i="13"/>
  <c r="BB323" i="13" s="1"/>
  <c r="AJ213" i="13"/>
  <c r="AK213" i="13"/>
  <c r="AL213" i="13" s="1"/>
  <c r="AJ283" i="13"/>
  <c r="AK283" i="13"/>
  <c r="AL283" i="13" s="1"/>
  <c r="AJ42" i="13"/>
  <c r="AK42" i="13"/>
  <c r="AL42" i="13" s="1"/>
  <c r="AJ136" i="13"/>
  <c r="AK136" i="13"/>
  <c r="AL136" i="13" s="1"/>
  <c r="AJ198" i="13"/>
  <c r="AK198" i="13"/>
  <c r="AL198" i="13" s="1"/>
  <c r="AZ127" i="13"/>
  <c r="BA127" i="13"/>
  <c r="BB127" i="13" s="1"/>
  <c r="AZ289" i="13"/>
  <c r="BA289" i="13"/>
  <c r="BB289" i="13" s="1"/>
  <c r="AZ88" i="13"/>
  <c r="BA88" i="13"/>
  <c r="BB88" i="13" s="1"/>
  <c r="AZ197" i="13"/>
  <c r="BA197" i="13"/>
  <c r="BB197" i="13" s="1"/>
  <c r="AZ315" i="13"/>
  <c r="BA315" i="13"/>
  <c r="BB315" i="13" s="1"/>
  <c r="AJ205" i="13"/>
  <c r="AK205" i="13"/>
  <c r="AL205" i="13" s="1"/>
  <c r="AJ275" i="13"/>
  <c r="AK275" i="13"/>
  <c r="AL275" i="13" s="1"/>
  <c r="AJ353" i="13"/>
  <c r="AK353" i="13"/>
  <c r="AL353" i="13" s="1"/>
  <c r="AJ127" i="13"/>
  <c r="AK127" i="13"/>
  <c r="AL127" i="13" s="1"/>
  <c r="AJ190" i="13"/>
  <c r="AK190" i="13"/>
  <c r="AL190" i="13" s="1"/>
  <c r="AZ63" i="13"/>
  <c r="BA63" i="13"/>
  <c r="BB63" i="13" s="1"/>
  <c r="AZ281" i="13"/>
  <c r="BA281" i="13"/>
  <c r="BB281" i="13" s="1"/>
  <c r="AZ80" i="13"/>
  <c r="BA80" i="13"/>
  <c r="BB80" i="13" s="1"/>
  <c r="AZ189" i="13"/>
  <c r="BA189" i="13"/>
  <c r="BB189" i="13" s="1"/>
  <c r="AZ307" i="13"/>
  <c r="BA307" i="13"/>
  <c r="BB307" i="13" s="1"/>
  <c r="AJ197" i="13"/>
  <c r="AK197" i="13"/>
  <c r="AL197" i="13" s="1"/>
  <c r="AJ267" i="13"/>
  <c r="AK267" i="13"/>
  <c r="AL267" i="13" s="1"/>
  <c r="AJ345" i="13"/>
  <c r="AK345" i="13"/>
  <c r="AL345" i="13" s="1"/>
  <c r="AJ117" i="13"/>
  <c r="AK117" i="13"/>
  <c r="AL117" i="13" s="1"/>
  <c r="AJ182" i="13"/>
  <c r="AK182" i="13"/>
  <c r="AL182" i="13" s="1"/>
  <c r="AZ311" i="13"/>
  <c r="BA311" i="13"/>
  <c r="BB311" i="13" s="1"/>
  <c r="AZ273" i="13"/>
  <c r="BA273" i="13"/>
  <c r="BB273" i="13" s="1"/>
  <c r="AZ72" i="13"/>
  <c r="BA72" i="13"/>
  <c r="BB72" i="13" s="1"/>
  <c r="AZ181" i="13"/>
  <c r="BA181" i="13"/>
  <c r="BB181" i="13" s="1"/>
  <c r="AZ299" i="13"/>
  <c r="BA299" i="13"/>
  <c r="BB299" i="13" s="1"/>
  <c r="AV31" i="13"/>
  <c r="AW31" i="13"/>
  <c r="AX31" i="13" s="1"/>
  <c r="AV15" i="13"/>
  <c r="AW15" i="13"/>
  <c r="AX15" i="13" s="1"/>
  <c r="AV27" i="13"/>
  <c r="AW27" i="13"/>
  <c r="AX27" i="13" s="1"/>
  <c r="AV12" i="13"/>
  <c r="AW12" i="13"/>
  <c r="AX12" i="13" s="1"/>
  <c r="D31" i="13"/>
  <c r="E31" i="13"/>
  <c r="F31" i="13" s="1"/>
  <c r="D21" i="13"/>
  <c r="E21" i="13"/>
  <c r="F21" i="13" s="1"/>
  <c r="D32" i="13"/>
  <c r="E32" i="13"/>
  <c r="F32" i="13" s="1"/>
  <c r="D26" i="13"/>
  <c r="E26" i="13"/>
  <c r="F26" i="13" s="1"/>
  <c r="AN332" i="13"/>
  <c r="AO332" i="13"/>
  <c r="AP332" i="13" s="1"/>
  <c r="AN139" i="13"/>
  <c r="AO139" i="13"/>
  <c r="AP139" i="13" s="1"/>
  <c r="AN265" i="13"/>
  <c r="AO265" i="13"/>
  <c r="AP265" i="13" s="1"/>
  <c r="AN64" i="13"/>
  <c r="AO64" i="13"/>
  <c r="AP64" i="13" s="1"/>
  <c r="AN174" i="13"/>
  <c r="AO174" i="13"/>
  <c r="AP174" i="13" s="1"/>
  <c r="AN77" i="13"/>
  <c r="AO77" i="13"/>
  <c r="AP77" i="13" s="1"/>
  <c r="AN195" i="13"/>
  <c r="AO195" i="13"/>
  <c r="AP195" i="13" s="1"/>
  <c r="AN321" i="13"/>
  <c r="AO321" i="13"/>
  <c r="AP321" i="13" s="1"/>
  <c r="AN120" i="13"/>
  <c r="AO120" i="13"/>
  <c r="AP120" i="13" s="1"/>
  <c r="AN230" i="13"/>
  <c r="AO230" i="13"/>
  <c r="AP230" i="13" s="1"/>
  <c r="AN316" i="13"/>
  <c r="AO316" i="13"/>
  <c r="AP316" i="13" s="1"/>
  <c r="AN123" i="13"/>
  <c r="AO123" i="13"/>
  <c r="AP123" i="13" s="1"/>
  <c r="AN249" i="13"/>
  <c r="AO249" i="13"/>
  <c r="AP249" i="13" s="1"/>
  <c r="AN48" i="13"/>
  <c r="AO48" i="13"/>
  <c r="AP48" i="13" s="1"/>
  <c r="AN158" i="13"/>
  <c r="AO158" i="13"/>
  <c r="AP158" i="13" s="1"/>
  <c r="AN308" i="13"/>
  <c r="AO308" i="13"/>
  <c r="AP308" i="13" s="1"/>
  <c r="AN115" i="13"/>
  <c r="AO115" i="13"/>
  <c r="AP115" i="13" s="1"/>
  <c r="AN241" i="13"/>
  <c r="AO241" i="13"/>
  <c r="AP241" i="13" s="1"/>
  <c r="AN351" i="13"/>
  <c r="AO351" i="13"/>
  <c r="AP351" i="13" s="1"/>
  <c r="AN150" i="13"/>
  <c r="AO150" i="13"/>
  <c r="AP150" i="13" s="1"/>
  <c r="AN300" i="13"/>
  <c r="AO300" i="13"/>
  <c r="AP300" i="13" s="1"/>
  <c r="AN107" i="13"/>
  <c r="AO107" i="13"/>
  <c r="AP107" i="13" s="1"/>
  <c r="AN233" i="13"/>
  <c r="AO233" i="13"/>
  <c r="AP233" i="13" s="1"/>
  <c r="AN343" i="13"/>
  <c r="AO343" i="13"/>
  <c r="AP343" i="13" s="1"/>
  <c r="AN142" i="13"/>
  <c r="AO142" i="13"/>
  <c r="AP142" i="13" s="1"/>
  <c r="AN228" i="13"/>
  <c r="AO228" i="13"/>
  <c r="AP228" i="13" s="1"/>
  <c r="AN354" i="13"/>
  <c r="AO354" i="13"/>
  <c r="AP354" i="13" s="1"/>
  <c r="AN161" i="13"/>
  <c r="AO161" i="13"/>
  <c r="AP161" i="13" s="1"/>
  <c r="AN271" i="13"/>
  <c r="AO271" i="13"/>
  <c r="AP271" i="13" s="1"/>
  <c r="AN70" i="13"/>
  <c r="AO70" i="13"/>
  <c r="AP70" i="13" s="1"/>
  <c r="AN156" i="13"/>
  <c r="AO156" i="13"/>
  <c r="AP156" i="13" s="1"/>
  <c r="AN282" i="13"/>
  <c r="AO282" i="13"/>
  <c r="AP282" i="13" s="1"/>
  <c r="AN89" i="13"/>
  <c r="AO89" i="13"/>
  <c r="AP89" i="13" s="1"/>
  <c r="AN199" i="13"/>
  <c r="AO199" i="13"/>
  <c r="AP199" i="13" s="1"/>
  <c r="AN349" i="13"/>
  <c r="AO349" i="13"/>
  <c r="AP349" i="13" s="1"/>
  <c r="AN148" i="13"/>
  <c r="AO148" i="13"/>
  <c r="AP148" i="13" s="1"/>
  <c r="AN274" i="13"/>
  <c r="AO274" i="13"/>
  <c r="AP274" i="13" s="1"/>
  <c r="AN81" i="13"/>
  <c r="AO81" i="13"/>
  <c r="AP81" i="13" s="1"/>
  <c r="AN191" i="13"/>
  <c r="AO191" i="13"/>
  <c r="AP191" i="13" s="1"/>
  <c r="AJ15" i="13"/>
  <c r="AK15" i="13"/>
  <c r="AL15" i="13" s="1"/>
  <c r="AZ40" i="13"/>
  <c r="BA40" i="13"/>
  <c r="BB40" i="13" s="1"/>
  <c r="AZ18" i="13"/>
  <c r="BA18" i="13"/>
  <c r="BB18" i="13" s="1"/>
  <c r="AZ12" i="13"/>
  <c r="BA12" i="13"/>
  <c r="BB12" i="13" s="1"/>
  <c r="AZ33" i="13"/>
  <c r="BA33" i="13"/>
  <c r="BB33" i="13" s="1"/>
  <c r="AZ25" i="13"/>
  <c r="BA25" i="13"/>
  <c r="BB25" i="13" s="1"/>
  <c r="AZ17" i="13"/>
  <c r="BA17" i="13"/>
  <c r="BB17" i="13" s="1"/>
  <c r="AZ37" i="13"/>
  <c r="BA37" i="13"/>
  <c r="BB37" i="13" s="1"/>
  <c r="AF26" i="13"/>
  <c r="AG26" i="13"/>
  <c r="AH26" i="13" s="1"/>
  <c r="AF11" i="13"/>
  <c r="AG11" i="13"/>
  <c r="AH11" i="13" s="1"/>
  <c r="AF25" i="13"/>
  <c r="AG25" i="13"/>
  <c r="AH25" i="13" s="1"/>
  <c r="D292" i="13"/>
  <c r="E292" i="13"/>
  <c r="F292" i="13" s="1"/>
  <c r="D171" i="13"/>
  <c r="E171" i="13"/>
  <c r="F171" i="13" s="1"/>
  <c r="D155" i="13"/>
  <c r="E155" i="13"/>
  <c r="F155" i="13" s="1"/>
  <c r="D44" i="13"/>
  <c r="E44" i="13"/>
  <c r="F44" i="13" s="1"/>
  <c r="D57" i="13"/>
  <c r="E57" i="13"/>
  <c r="F57" i="13" s="1"/>
  <c r="D198" i="13"/>
  <c r="E198" i="13"/>
  <c r="F198" i="13" s="1"/>
  <c r="D344" i="13"/>
  <c r="E344" i="13"/>
  <c r="F344" i="13" s="1"/>
  <c r="D294" i="13"/>
  <c r="E294" i="13"/>
  <c r="F294" i="13" s="1"/>
  <c r="D83" i="13"/>
  <c r="E83" i="13"/>
  <c r="F83" i="13" s="1"/>
  <c r="D199" i="13"/>
  <c r="E199" i="13"/>
  <c r="F199" i="13" s="1"/>
  <c r="D315" i="13"/>
  <c r="E315" i="13"/>
  <c r="F315" i="13" s="1"/>
  <c r="D272" i="13"/>
  <c r="E272" i="13"/>
  <c r="F272" i="13" s="1"/>
  <c r="D203" i="13"/>
  <c r="E203" i="13"/>
  <c r="F203" i="13" s="1"/>
  <c r="D226" i="13"/>
  <c r="E226" i="13"/>
  <c r="F226" i="13" s="1"/>
  <c r="D127" i="13"/>
  <c r="E127" i="13"/>
  <c r="F127" i="13" s="1"/>
  <c r="D299" i="13"/>
  <c r="E299" i="13"/>
  <c r="F299" i="13" s="1"/>
  <c r="D264" i="13"/>
  <c r="E264" i="13"/>
  <c r="F264" i="13" s="1"/>
  <c r="D184" i="13"/>
  <c r="E184" i="13"/>
  <c r="F184" i="13" s="1"/>
  <c r="D218" i="13"/>
  <c r="E218" i="13"/>
  <c r="F218" i="13" s="1"/>
  <c r="D119" i="13"/>
  <c r="E119" i="13"/>
  <c r="F119" i="13" s="1"/>
  <c r="D267" i="13"/>
  <c r="E267" i="13"/>
  <c r="F267" i="13" s="1"/>
  <c r="D256" i="13"/>
  <c r="E256" i="13"/>
  <c r="F256" i="13" s="1"/>
  <c r="D163" i="13"/>
  <c r="E163" i="13"/>
  <c r="F163" i="13" s="1"/>
  <c r="D210" i="13"/>
  <c r="E210" i="13"/>
  <c r="F210" i="13" s="1"/>
  <c r="D111" i="13"/>
  <c r="E111" i="13"/>
  <c r="F111" i="13" s="1"/>
  <c r="D249" i="13"/>
  <c r="E249" i="13"/>
  <c r="F249" i="13" s="1"/>
  <c r="D245" i="13"/>
  <c r="E245" i="13"/>
  <c r="F245" i="13" s="1"/>
  <c r="D136" i="13"/>
  <c r="E136" i="13"/>
  <c r="F136" i="13" s="1"/>
  <c r="D202" i="13"/>
  <c r="E202" i="13"/>
  <c r="F202" i="13" s="1"/>
  <c r="D103" i="13"/>
  <c r="E103" i="13"/>
  <c r="F103" i="13" s="1"/>
  <c r="D298" i="13"/>
  <c r="E298" i="13"/>
  <c r="F298" i="13" s="1"/>
  <c r="D48" i="13"/>
  <c r="E48" i="13"/>
  <c r="F48" i="13" s="1"/>
  <c r="D141" i="13"/>
  <c r="E141" i="13"/>
  <c r="F141" i="13" s="1"/>
  <c r="D130" i="13"/>
  <c r="E130" i="13"/>
  <c r="F130" i="13" s="1"/>
  <c r="D317" i="13"/>
  <c r="E317" i="13"/>
  <c r="F317" i="13" s="1"/>
  <c r="D211" i="13"/>
  <c r="E211" i="13"/>
  <c r="F211" i="13" s="1"/>
  <c r="D327" i="13"/>
  <c r="E327" i="13"/>
  <c r="F327" i="13" s="1"/>
  <c r="D69" i="13"/>
  <c r="E69" i="13"/>
  <c r="F69" i="13" s="1"/>
  <c r="D58" i="13"/>
  <c r="E58" i="13"/>
  <c r="F58" i="13" s="1"/>
  <c r="D6" i="13"/>
  <c r="E6" i="13"/>
  <c r="C5" i="13"/>
  <c r="AB29" i="13"/>
  <c r="AC29" i="13"/>
  <c r="AD29" i="13" s="1"/>
  <c r="AB13" i="13"/>
  <c r="AC13" i="13"/>
  <c r="AD13" i="13" s="1"/>
  <c r="AB28" i="13"/>
  <c r="AC28" i="13"/>
  <c r="AD28" i="13" s="1"/>
  <c r="X7" i="13"/>
  <c r="Y7" i="13"/>
  <c r="Z7" i="13" s="1"/>
  <c r="H7" i="13"/>
  <c r="I7" i="13"/>
  <c r="J7" i="13" s="1"/>
  <c r="AV282" i="13"/>
  <c r="AW282" i="13"/>
  <c r="AX282" i="13" s="1"/>
  <c r="AV288" i="13"/>
  <c r="AW288" i="13"/>
  <c r="AX288" i="13" s="1"/>
  <c r="AV87" i="13"/>
  <c r="AW87" i="13"/>
  <c r="AX87" i="13" s="1"/>
  <c r="AV197" i="13"/>
  <c r="AW197" i="13"/>
  <c r="AX197" i="13" s="1"/>
  <c r="AV10" i="13"/>
  <c r="AW10" i="13"/>
  <c r="AX10" i="13" s="1"/>
  <c r="AV338" i="13"/>
  <c r="AW338" i="13"/>
  <c r="AX338" i="13" s="1"/>
  <c r="AV344" i="13"/>
  <c r="AW344" i="13"/>
  <c r="AX344" i="13" s="1"/>
  <c r="AV143" i="13"/>
  <c r="AW143" i="13"/>
  <c r="AX143" i="13" s="1"/>
  <c r="AV253" i="13"/>
  <c r="AW253" i="13"/>
  <c r="AX253" i="13" s="1"/>
  <c r="AV52" i="13"/>
  <c r="AW52" i="13"/>
  <c r="AX52" i="13" s="1"/>
  <c r="AV291" i="13"/>
  <c r="AW291" i="13"/>
  <c r="AX291" i="13" s="1"/>
  <c r="AV89" i="13"/>
  <c r="AW89" i="13"/>
  <c r="AX89" i="13" s="1"/>
  <c r="AV199" i="13"/>
  <c r="AW199" i="13"/>
  <c r="AX199" i="13" s="1"/>
  <c r="AV309" i="13"/>
  <c r="AW309" i="13"/>
  <c r="AX309" i="13" s="1"/>
  <c r="AV108" i="13"/>
  <c r="AW108" i="13"/>
  <c r="AX108" i="13" s="1"/>
  <c r="AV297" i="13"/>
  <c r="AW297" i="13"/>
  <c r="AX297" i="13" s="1"/>
  <c r="AV145" i="13"/>
  <c r="AW145" i="13"/>
  <c r="AX145" i="13" s="1"/>
  <c r="AV255" i="13"/>
  <c r="AW255" i="13"/>
  <c r="AX255" i="13" s="1"/>
  <c r="AV54" i="13"/>
  <c r="AW54" i="13"/>
  <c r="AX54" i="13" s="1"/>
  <c r="AV164" i="13"/>
  <c r="AW164" i="13"/>
  <c r="AX164" i="13" s="1"/>
  <c r="AV265" i="13"/>
  <c r="AW265" i="13"/>
  <c r="AX265" i="13" s="1"/>
  <c r="AV137" i="13"/>
  <c r="AW137" i="13"/>
  <c r="AX137" i="13" s="1"/>
  <c r="AV247" i="13"/>
  <c r="AW247" i="13"/>
  <c r="AX247" i="13" s="1"/>
  <c r="AV46" i="13"/>
  <c r="AW46" i="13"/>
  <c r="AX46" i="13" s="1"/>
  <c r="AV156" i="13"/>
  <c r="AW156" i="13"/>
  <c r="AX156" i="13" s="1"/>
  <c r="AV219" i="13"/>
  <c r="AW219" i="13"/>
  <c r="AX219" i="13" s="1"/>
  <c r="AV129" i="13"/>
  <c r="AW129" i="13"/>
  <c r="AX129" i="13" s="1"/>
  <c r="AV239" i="13"/>
  <c r="AW239" i="13"/>
  <c r="AX239" i="13" s="1"/>
  <c r="AV349" i="13"/>
  <c r="AW349" i="13"/>
  <c r="AX349" i="13" s="1"/>
  <c r="AV148" i="13"/>
  <c r="AW148" i="13"/>
  <c r="AX148" i="13" s="1"/>
  <c r="AV155" i="13"/>
  <c r="AW155" i="13"/>
  <c r="AX155" i="13" s="1"/>
  <c r="AV121" i="13"/>
  <c r="AW121" i="13"/>
  <c r="AX121" i="13" s="1"/>
  <c r="AV231" i="13"/>
  <c r="AW231" i="13"/>
  <c r="AX231" i="13" s="1"/>
  <c r="AV341" i="13"/>
  <c r="AW341" i="13"/>
  <c r="AX341" i="13" s="1"/>
  <c r="AV140" i="13"/>
  <c r="AW140" i="13"/>
  <c r="AX140" i="13" s="1"/>
  <c r="AV354" i="13"/>
  <c r="AW354" i="13"/>
  <c r="AX354" i="13" s="1"/>
  <c r="AV49" i="13"/>
  <c r="AW49" i="13"/>
  <c r="AX49" i="13" s="1"/>
  <c r="AV159" i="13"/>
  <c r="AW159" i="13"/>
  <c r="AX159" i="13" s="1"/>
  <c r="AV269" i="13"/>
  <c r="AW269" i="13"/>
  <c r="AX269" i="13" s="1"/>
  <c r="AV68" i="13"/>
  <c r="AW68" i="13"/>
  <c r="AX68" i="13" s="1"/>
  <c r="AN14" i="13"/>
  <c r="AO14" i="13"/>
  <c r="AP14" i="13" s="1"/>
  <c r="AN29" i="13"/>
  <c r="AO29" i="13"/>
  <c r="AP29" i="13" s="1"/>
  <c r="AN13" i="13"/>
  <c r="AO13" i="13"/>
  <c r="AP13" i="13" s="1"/>
  <c r="P9" i="13"/>
  <c r="Q9" i="13"/>
  <c r="R9" i="13" s="1"/>
  <c r="L150" i="13"/>
  <c r="M150" i="13"/>
  <c r="N150" i="13" s="1"/>
  <c r="L84" i="13"/>
  <c r="M84" i="13"/>
  <c r="N84" i="13" s="1"/>
  <c r="L202" i="13"/>
  <c r="M202" i="13"/>
  <c r="N202" i="13" s="1"/>
  <c r="L328" i="13"/>
  <c r="M328" i="13"/>
  <c r="N328" i="13" s="1"/>
  <c r="L127" i="13"/>
  <c r="M127" i="13"/>
  <c r="N127" i="13" s="1"/>
  <c r="L149" i="13"/>
  <c r="M149" i="13"/>
  <c r="N149" i="13" s="1"/>
  <c r="L323" i="13"/>
  <c r="M323" i="13"/>
  <c r="N323" i="13" s="1"/>
  <c r="L130" i="13"/>
  <c r="M130" i="13"/>
  <c r="N130" i="13" s="1"/>
  <c r="L256" i="13"/>
  <c r="M256" i="13"/>
  <c r="N256" i="13" s="1"/>
  <c r="L55" i="13"/>
  <c r="M55" i="13"/>
  <c r="N55" i="13" s="1"/>
  <c r="L86" i="13"/>
  <c r="M86" i="13"/>
  <c r="N86" i="13" s="1"/>
  <c r="L68" i="13"/>
  <c r="M68" i="13"/>
  <c r="N68" i="13" s="1"/>
  <c r="L186" i="13"/>
  <c r="M186" i="13"/>
  <c r="N186" i="13" s="1"/>
  <c r="L312" i="13"/>
  <c r="M312" i="13"/>
  <c r="N312" i="13" s="1"/>
  <c r="L111" i="13"/>
  <c r="M111" i="13"/>
  <c r="N111" i="13" s="1"/>
  <c r="L205" i="13"/>
  <c r="M205" i="13"/>
  <c r="N205" i="13" s="1"/>
  <c r="L179" i="13"/>
  <c r="M179" i="13"/>
  <c r="N179" i="13" s="1"/>
  <c r="L305" i="13"/>
  <c r="M305" i="13"/>
  <c r="N305" i="13" s="1"/>
  <c r="L112" i="13"/>
  <c r="M112" i="13"/>
  <c r="N112" i="13" s="1"/>
  <c r="L133" i="13"/>
  <c r="M133" i="13"/>
  <c r="N133" i="13" s="1"/>
  <c r="L53" i="13"/>
  <c r="M53" i="13"/>
  <c r="N53" i="13" s="1"/>
  <c r="L299" i="13"/>
  <c r="M299" i="13"/>
  <c r="N299" i="13" s="1"/>
  <c r="L106" i="13"/>
  <c r="M106" i="13"/>
  <c r="N106" i="13" s="1"/>
  <c r="L232" i="13"/>
  <c r="M232" i="13"/>
  <c r="N232" i="13" s="1"/>
  <c r="L344" i="13"/>
  <c r="M344" i="13"/>
  <c r="N344" i="13" s="1"/>
  <c r="L277" i="13"/>
  <c r="M277" i="13"/>
  <c r="N277" i="13" s="1"/>
  <c r="L44" i="13"/>
  <c r="M44" i="13"/>
  <c r="N44" i="13" s="1"/>
  <c r="L162" i="13"/>
  <c r="M162" i="13"/>
  <c r="N162" i="13" s="1"/>
  <c r="L288" i="13"/>
  <c r="M288" i="13"/>
  <c r="N288" i="13" s="1"/>
  <c r="L87" i="13"/>
  <c r="M87" i="13"/>
  <c r="N87" i="13" s="1"/>
  <c r="L164" i="13"/>
  <c r="M164" i="13"/>
  <c r="N164" i="13" s="1"/>
  <c r="L282" i="13"/>
  <c r="M282" i="13"/>
  <c r="N282" i="13" s="1"/>
  <c r="L89" i="13"/>
  <c r="M89" i="13"/>
  <c r="N89" i="13" s="1"/>
  <c r="L207" i="13"/>
  <c r="M207" i="13"/>
  <c r="N207" i="13" s="1"/>
  <c r="L318" i="13"/>
  <c r="M318" i="13"/>
  <c r="N318" i="13" s="1"/>
  <c r="L284" i="13"/>
  <c r="M284" i="13"/>
  <c r="N284" i="13" s="1"/>
  <c r="L83" i="13"/>
  <c r="M83" i="13"/>
  <c r="N83" i="13" s="1"/>
  <c r="L209" i="13"/>
  <c r="M209" i="13"/>
  <c r="N209" i="13" s="1"/>
  <c r="L327" i="13"/>
  <c r="M327" i="13"/>
  <c r="N327" i="13" s="1"/>
  <c r="H21" i="13"/>
  <c r="I21" i="13"/>
  <c r="J21" i="13" s="1"/>
  <c r="H36" i="13"/>
  <c r="I36" i="13"/>
  <c r="J36" i="13" s="1"/>
  <c r="H28" i="13"/>
  <c r="I28" i="13"/>
  <c r="J28" i="13" s="1"/>
  <c r="H20" i="13"/>
  <c r="I20" i="13"/>
  <c r="J20" i="13" s="1"/>
  <c r="H35" i="13"/>
  <c r="I35" i="13"/>
  <c r="J35" i="13" s="1"/>
  <c r="H27" i="13"/>
  <c r="I27" i="13"/>
  <c r="J27" i="13" s="1"/>
  <c r="X16" i="13"/>
  <c r="Y16" i="13"/>
  <c r="Z16" i="13" s="1"/>
  <c r="X37" i="13"/>
  <c r="Y37" i="13"/>
  <c r="Z37" i="13" s="1"/>
  <c r="AR21" i="13"/>
  <c r="AS21" i="13"/>
  <c r="AT21" i="13" s="1"/>
  <c r="AR36" i="13"/>
  <c r="AS36" i="13"/>
  <c r="AT36" i="13" s="1"/>
  <c r="AR20" i="13"/>
  <c r="AS20" i="13"/>
  <c r="AT20" i="13" s="1"/>
  <c r="AR35" i="13"/>
  <c r="AS35" i="13"/>
  <c r="AT35" i="13" s="1"/>
  <c r="P329" i="13"/>
  <c r="Q329" i="13"/>
  <c r="R329" i="13" s="1"/>
  <c r="P162" i="13"/>
  <c r="Q162" i="13"/>
  <c r="R162" i="13" s="1"/>
  <c r="P279" i="13"/>
  <c r="Q279" i="13"/>
  <c r="R279" i="13" s="1"/>
  <c r="P78" i="13"/>
  <c r="Q78" i="13"/>
  <c r="R78" i="13" s="1"/>
  <c r="P188" i="13"/>
  <c r="Q188" i="13"/>
  <c r="R188" i="13" s="1"/>
  <c r="P273" i="13"/>
  <c r="Q273" i="13"/>
  <c r="R273" i="13" s="1"/>
  <c r="P154" i="13"/>
  <c r="Q154" i="13"/>
  <c r="R154" i="13" s="1"/>
  <c r="P271" i="13"/>
  <c r="Q271" i="13"/>
  <c r="R271" i="13" s="1"/>
  <c r="P70" i="13"/>
  <c r="Q70" i="13"/>
  <c r="R70" i="13" s="1"/>
  <c r="P180" i="13"/>
  <c r="Q180" i="13"/>
  <c r="R180" i="13" s="1"/>
  <c r="P209" i="13"/>
  <c r="Q209" i="13"/>
  <c r="R209" i="13" s="1"/>
  <c r="P146" i="13"/>
  <c r="Q146" i="13"/>
  <c r="R146" i="13" s="1"/>
  <c r="P263" i="13"/>
  <c r="Q263" i="13"/>
  <c r="R263" i="13" s="1"/>
  <c r="P62" i="13"/>
  <c r="Q62" i="13"/>
  <c r="R62" i="13" s="1"/>
  <c r="P172" i="13"/>
  <c r="Q172" i="13"/>
  <c r="R172" i="13" s="1"/>
  <c r="P145" i="13"/>
  <c r="Q145" i="13"/>
  <c r="R145" i="13" s="1"/>
  <c r="P138" i="13"/>
  <c r="Q138" i="13"/>
  <c r="R138" i="13" s="1"/>
  <c r="P255" i="13"/>
  <c r="Q255" i="13"/>
  <c r="R255" i="13" s="1"/>
  <c r="P54" i="13"/>
  <c r="Q54" i="13"/>
  <c r="R54" i="13" s="1"/>
  <c r="P164" i="13"/>
  <c r="Q164" i="13"/>
  <c r="R164" i="13" s="1"/>
  <c r="P259" i="13"/>
  <c r="Q259" i="13"/>
  <c r="R259" i="13" s="1"/>
  <c r="P66" i="13"/>
  <c r="Q66" i="13"/>
  <c r="R66" i="13" s="1"/>
  <c r="P183" i="13"/>
  <c r="Q183" i="13"/>
  <c r="R183" i="13" s="1"/>
  <c r="P293" i="13"/>
  <c r="Q293" i="13"/>
  <c r="R293" i="13" s="1"/>
  <c r="P92" i="13"/>
  <c r="Q92" i="13"/>
  <c r="R92" i="13" s="1"/>
  <c r="P187" i="13"/>
  <c r="Q187" i="13"/>
  <c r="R187" i="13" s="1"/>
  <c r="P312" i="13"/>
  <c r="Q312" i="13"/>
  <c r="R312" i="13" s="1"/>
  <c r="P111" i="13"/>
  <c r="Q111" i="13"/>
  <c r="R111" i="13" s="1"/>
  <c r="P221" i="13"/>
  <c r="Q221" i="13"/>
  <c r="R221" i="13" s="1"/>
  <c r="P257" i="13"/>
  <c r="Q257" i="13"/>
  <c r="R257" i="13" s="1"/>
  <c r="P115" i="13"/>
  <c r="Q115" i="13"/>
  <c r="R115" i="13" s="1"/>
  <c r="P240" i="13"/>
  <c r="Q240" i="13"/>
  <c r="R240" i="13" s="1"/>
  <c r="P350" i="13"/>
  <c r="Q350" i="13"/>
  <c r="R350" i="13" s="1"/>
  <c r="P149" i="13"/>
  <c r="Q149" i="13"/>
  <c r="R149" i="13" s="1"/>
  <c r="P249" i="13"/>
  <c r="Q249" i="13"/>
  <c r="R249" i="13" s="1"/>
  <c r="P43" i="13"/>
  <c r="Q43" i="13"/>
  <c r="R43" i="13" s="1"/>
  <c r="P168" i="13"/>
  <c r="Q168" i="13"/>
  <c r="R168" i="13" s="1"/>
  <c r="P278" i="13"/>
  <c r="Q278" i="13"/>
  <c r="R278" i="13" s="1"/>
  <c r="P77" i="13"/>
  <c r="Q77" i="13"/>
  <c r="R77" i="13" s="1"/>
  <c r="L26" i="13"/>
  <c r="M26" i="13"/>
  <c r="N26" i="13" s="1"/>
  <c r="L24" i="13"/>
  <c r="M24" i="13"/>
  <c r="N24" i="13" s="1"/>
  <c r="L32" i="13"/>
  <c r="M32" i="13"/>
  <c r="N32" i="13" s="1"/>
  <c r="L21" i="13"/>
  <c r="M21" i="13"/>
  <c r="N21" i="13" s="1"/>
  <c r="T252" i="13"/>
  <c r="U252" i="13"/>
  <c r="V252" i="13" s="1"/>
  <c r="T273" i="13"/>
  <c r="U273" i="13"/>
  <c r="V273" i="13" s="1"/>
  <c r="T115" i="13"/>
  <c r="U115" i="13"/>
  <c r="V115" i="13" s="1"/>
  <c r="T145" i="13"/>
  <c r="U145" i="13"/>
  <c r="V145" i="13" s="1"/>
  <c r="T238" i="13"/>
  <c r="U238" i="13"/>
  <c r="V238" i="13" s="1"/>
  <c r="T52" i="13"/>
  <c r="U52" i="13"/>
  <c r="V52" i="13" s="1"/>
  <c r="T347" i="13"/>
  <c r="U347" i="13"/>
  <c r="V347" i="13" s="1"/>
  <c r="T286" i="13"/>
  <c r="U286" i="13"/>
  <c r="V286" i="13" s="1"/>
  <c r="T164" i="13"/>
  <c r="U164" i="13"/>
  <c r="V164" i="13" s="1"/>
  <c r="T143" i="13"/>
  <c r="U143" i="13"/>
  <c r="V143" i="13" s="1"/>
  <c r="T124" i="13"/>
  <c r="U124" i="13"/>
  <c r="V124" i="13" s="1"/>
  <c r="T141" i="13"/>
  <c r="U141" i="13"/>
  <c r="V141" i="13" s="1"/>
  <c r="T255" i="13"/>
  <c r="U255" i="13"/>
  <c r="V255" i="13" s="1"/>
  <c r="T237" i="13"/>
  <c r="U237" i="13"/>
  <c r="V237" i="13" s="1"/>
  <c r="T215" i="13"/>
  <c r="U215" i="13"/>
  <c r="V215" i="13" s="1"/>
  <c r="T184" i="13"/>
  <c r="U184" i="13"/>
  <c r="V184" i="13" s="1"/>
  <c r="T321" i="13"/>
  <c r="U321" i="13"/>
  <c r="V321" i="13" s="1"/>
  <c r="T280" i="13"/>
  <c r="U280" i="13"/>
  <c r="V280" i="13" s="1"/>
  <c r="T253" i="13"/>
  <c r="U253" i="13"/>
  <c r="V253" i="13" s="1"/>
  <c r="T158" i="13"/>
  <c r="U158" i="13"/>
  <c r="V158" i="13" s="1"/>
  <c r="T218" i="13"/>
  <c r="U218" i="13"/>
  <c r="V218" i="13" s="1"/>
  <c r="T332" i="13"/>
  <c r="U332" i="13"/>
  <c r="V332" i="13" s="1"/>
  <c r="T117" i="13"/>
  <c r="U117" i="13"/>
  <c r="V117" i="13" s="1"/>
  <c r="T334" i="13"/>
  <c r="U334" i="13"/>
  <c r="V334" i="13" s="1"/>
  <c r="T192" i="13"/>
  <c r="U192" i="13"/>
  <c r="V192" i="13" s="1"/>
  <c r="T330" i="13"/>
  <c r="U330" i="13"/>
  <c r="V330" i="13" s="1"/>
  <c r="T250" i="13"/>
  <c r="U250" i="13"/>
  <c r="V250" i="13" s="1"/>
  <c r="T290" i="13"/>
  <c r="U290" i="13"/>
  <c r="V290" i="13" s="1"/>
  <c r="T70" i="13"/>
  <c r="U70" i="13"/>
  <c r="V70" i="13" s="1"/>
  <c r="T277" i="13"/>
  <c r="U277" i="13"/>
  <c r="V277" i="13" s="1"/>
  <c r="T224" i="13"/>
  <c r="U224" i="13"/>
  <c r="V224" i="13" s="1"/>
  <c r="T150" i="13"/>
  <c r="U150" i="13"/>
  <c r="V150" i="13" s="1"/>
  <c r="T312" i="13"/>
  <c r="U312" i="13"/>
  <c r="V312" i="13" s="1"/>
  <c r="T233" i="13"/>
  <c r="U233" i="13"/>
  <c r="V233" i="13" s="1"/>
  <c r="T200" i="13"/>
  <c r="U200" i="13"/>
  <c r="V200" i="13" s="1"/>
  <c r="T136" i="13"/>
  <c r="U136" i="13"/>
  <c r="V136" i="13" s="1"/>
  <c r="T259" i="13"/>
  <c r="U259" i="13"/>
  <c r="V259" i="13" s="1"/>
  <c r="T198" i="13"/>
  <c r="U198" i="13"/>
  <c r="V198" i="13" s="1"/>
  <c r="T315" i="13"/>
  <c r="U315" i="13"/>
  <c r="V315" i="13" s="1"/>
  <c r="P36" i="13"/>
  <c r="Q36" i="13"/>
  <c r="R36" i="13" s="1"/>
  <c r="P34" i="13"/>
  <c r="Q34" i="13"/>
  <c r="R34" i="13" s="1"/>
  <c r="P29" i="13"/>
  <c r="Q29" i="13"/>
  <c r="R29" i="13" s="1"/>
  <c r="P19" i="13"/>
  <c r="Q19" i="13"/>
  <c r="R19" i="13" s="1"/>
  <c r="AB101" i="13"/>
  <c r="AC101" i="13"/>
  <c r="AD101" i="13" s="1"/>
  <c r="AB219" i="13"/>
  <c r="AC219" i="13"/>
  <c r="AD219" i="13" s="1"/>
  <c r="AB329" i="13"/>
  <c r="AC329" i="13"/>
  <c r="AD329" i="13" s="1"/>
  <c r="AB128" i="13"/>
  <c r="AC128" i="13"/>
  <c r="AD128" i="13" s="1"/>
  <c r="AB238" i="13"/>
  <c r="AC238" i="13"/>
  <c r="AD238" i="13" s="1"/>
  <c r="AB93" i="13"/>
  <c r="AC93" i="13"/>
  <c r="AD93" i="13" s="1"/>
  <c r="AB211" i="13"/>
  <c r="AC211" i="13"/>
  <c r="AD211" i="13" s="1"/>
  <c r="AB321" i="13"/>
  <c r="AC321" i="13"/>
  <c r="AD321" i="13" s="1"/>
  <c r="AB120" i="13"/>
  <c r="AC120" i="13"/>
  <c r="AD120" i="13" s="1"/>
  <c r="AB230" i="13"/>
  <c r="AC230" i="13"/>
  <c r="AD230" i="13" s="1"/>
  <c r="AB85" i="13"/>
  <c r="AC85" i="13"/>
  <c r="AD85" i="13" s="1"/>
  <c r="AB203" i="13"/>
  <c r="AC203" i="13"/>
  <c r="AD203" i="13" s="1"/>
  <c r="AB313" i="13"/>
  <c r="AC313" i="13"/>
  <c r="AD313" i="13" s="1"/>
  <c r="AB112" i="13"/>
  <c r="AC112" i="13"/>
  <c r="AD112" i="13" s="1"/>
  <c r="AB222" i="13"/>
  <c r="AC222" i="13"/>
  <c r="AD222" i="13" s="1"/>
  <c r="AB77" i="13"/>
  <c r="AC77" i="13"/>
  <c r="AD77" i="13" s="1"/>
  <c r="AB195" i="13"/>
  <c r="AC195" i="13"/>
  <c r="AD195" i="13" s="1"/>
  <c r="AB305" i="13"/>
  <c r="AC305" i="13"/>
  <c r="AD305" i="13" s="1"/>
  <c r="AB104" i="13"/>
  <c r="AC104" i="13"/>
  <c r="AD104" i="13" s="1"/>
  <c r="AB214" i="13"/>
  <c r="AC214" i="13"/>
  <c r="AD214" i="13" s="1"/>
  <c r="AB69" i="13"/>
  <c r="AC69" i="13"/>
  <c r="AD69" i="13" s="1"/>
  <c r="AB187" i="13"/>
  <c r="AC187" i="13"/>
  <c r="AD187" i="13" s="1"/>
  <c r="AB297" i="13"/>
  <c r="AC297" i="13"/>
  <c r="AD297" i="13" s="1"/>
  <c r="AB96" i="13"/>
  <c r="AC96" i="13"/>
  <c r="AD96" i="13" s="1"/>
  <c r="AB206" i="13"/>
  <c r="AC206" i="13"/>
  <c r="AD206" i="13" s="1"/>
  <c r="AB61" i="13"/>
  <c r="AC61" i="13"/>
  <c r="AD61" i="13" s="1"/>
  <c r="AB179" i="13"/>
  <c r="AC179" i="13"/>
  <c r="AD179" i="13" s="1"/>
  <c r="AB289" i="13"/>
  <c r="AC289" i="13"/>
  <c r="AD289" i="13" s="1"/>
  <c r="AB88" i="13"/>
  <c r="AC88" i="13"/>
  <c r="AD88" i="13" s="1"/>
  <c r="AB198" i="13"/>
  <c r="AC198" i="13"/>
  <c r="AD198" i="13" s="1"/>
  <c r="AB53" i="13"/>
  <c r="AC53" i="13"/>
  <c r="AD53" i="13" s="1"/>
  <c r="AB171" i="13"/>
  <c r="AC171" i="13"/>
  <c r="AD171" i="13" s="1"/>
  <c r="AB281" i="13"/>
  <c r="AC281" i="13"/>
  <c r="AD281" i="13" s="1"/>
  <c r="AB80" i="13"/>
  <c r="AC80" i="13"/>
  <c r="AD80" i="13" s="1"/>
  <c r="AB190" i="13"/>
  <c r="AC190" i="13"/>
  <c r="AD190" i="13" s="1"/>
  <c r="AB44" i="13"/>
  <c r="AC44" i="13"/>
  <c r="AD44" i="13" s="1"/>
  <c r="AB163" i="13"/>
  <c r="AC163" i="13"/>
  <c r="AD163" i="13" s="1"/>
  <c r="AB273" i="13"/>
  <c r="AC273" i="13"/>
  <c r="AD273" i="13" s="1"/>
  <c r="AB72" i="13"/>
  <c r="AC72" i="13"/>
  <c r="AD72" i="13" s="1"/>
  <c r="AB182" i="13"/>
  <c r="AC182" i="13"/>
  <c r="AD182" i="13" s="1"/>
  <c r="T39" i="13"/>
  <c r="U39" i="13"/>
  <c r="V39" i="13" s="1"/>
  <c r="T11" i="13"/>
  <c r="U11" i="13"/>
  <c r="V11" i="13" s="1"/>
  <c r="T33" i="13"/>
  <c r="U33" i="13"/>
  <c r="V33" i="13" s="1"/>
  <c r="T16" i="13"/>
  <c r="U16" i="13"/>
  <c r="V16" i="13" s="1"/>
  <c r="AJ189" i="13"/>
  <c r="AK189" i="13"/>
  <c r="AL189" i="13" s="1"/>
  <c r="AJ259" i="13"/>
  <c r="AK259" i="13"/>
  <c r="AL259" i="13" s="1"/>
  <c r="AJ337" i="13"/>
  <c r="AK337" i="13"/>
  <c r="AL337" i="13" s="1"/>
  <c r="AJ106" i="13"/>
  <c r="AK106" i="13"/>
  <c r="AL106" i="13" s="1"/>
  <c r="AJ174" i="13"/>
  <c r="AK174" i="13"/>
  <c r="AL174" i="13" s="1"/>
  <c r="AZ247" i="13"/>
  <c r="BA247" i="13"/>
  <c r="BB247" i="13" s="1"/>
  <c r="AZ265" i="13"/>
  <c r="BA265" i="13"/>
  <c r="BB265" i="13" s="1"/>
  <c r="AZ64" i="13"/>
  <c r="BA64" i="13"/>
  <c r="BB64" i="13" s="1"/>
  <c r="AZ173" i="13"/>
  <c r="BA173" i="13"/>
  <c r="BB173" i="13" s="1"/>
  <c r="AZ291" i="13"/>
  <c r="BA291" i="13"/>
  <c r="BB291" i="13" s="1"/>
  <c r="AJ181" i="13"/>
  <c r="AK181" i="13"/>
  <c r="AL181" i="13" s="1"/>
  <c r="AJ251" i="13"/>
  <c r="AK251" i="13"/>
  <c r="AL251" i="13" s="1"/>
  <c r="AJ329" i="13"/>
  <c r="AK329" i="13"/>
  <c r="AL329" i="13" s="1"/>
  <c r="AJ95" i="13"/>
  <c r="AK95" i="13"/>
  <c r="AL95" i="13" s="1"/>
  <c r="AJ166" i="13"/>
  <c r="AK166" i="13"/>
  <c r="AL166" i="13" s="1"/>
  <c r="AZ183" i="13"/>
  <c r="BA183" i="13"/>
  <c r="BB183" i="13" s="1"/>
  <c r="AZ257" i="13"/>
  <c r="BA257" i="13"/>
  <c r="BB257" i="13" s="1"/>
  <c r="AZ56" i="13"/>
  <c r="BA56" i="13"/>
  <c r="BB56" i="13" s="1"/>
  <c r="AZ165" i="13"/>
  <c r="BA165" i="13"/>
  <c r="BB165" i="13" s="1"/>
  <c r="AZ283" i="13"/>
  <c r="BA283" i="13"/>
  <c r="BB283" i="13" s="1"/>
  <c r="AJ173" i="13"/>
  <c r="AK173" i="13"/>
  <c r="AL173" i="13" s="1"/>
  <c r="AJ243" i="13"/>
  <c r="AK243" i="13"/>
  <c r="AL243" i="13" s="1"/>
  <c r="AJ321" i="13"/>
  <c r="AK321" i="13"/>
  <c r="AL321" i="13" s="1"/>
  <c r="AJ85" i="13"/>
  <c r="AK85" i="13"/>
  <c r="AL85" i="13" s="1"/>
  <c r="AJ158" i="13"/>
  <c r="AK158" i="13"/>
  <c r="AL158" i="13" s="1"/>
  <c r="AZ119" i="13"/>
  <c r="BA119" i="13"/>
  <c r="BB119" i="13" s="1"/>
  <c r="AZ249" i="13"/>
  <c r="BA249" i="13"/>
  <c r="BB249" i="13" s="1"/>
  <c r="AZ48" i="13"/>
  <c r="BA48" i="13"/>
  <c r="BB48" i="13" s="1"/>
  <c r="AZ157" i="13"/>
  <c r="BA157" i="13"/>
  <c r="BB157" i="13" s="1"/>
  <c r="AZ275" i="13"/>
  <c r="BA275" i="13"/>
  <c r="BB275" i="13" s="1"/>
  <c r="AJ165" i="13"/>
  <c r="AK165" i="13"/>
  <c r="AL165" i="13" s="1"/>
  <c r="AJ235" i="13"/>
  <c r="AK235" i="13"/>
  <c r="AL235" i="13" s="1"/>
  <c r="AJ313" i="13"/>
  <c r="AK313" i="13"/>
  <c r="AL313" i="13" s="1"/>
  <c r="AJ74" i="13"/>
  <c r="AK74" i="13"/>
  <c r="AL74" i="13" s="1"/>
  <c r="AJ150" i="13"/>
  <c r="AK150" i="13"/>
  <c r="AL150" i="13" s="1"/>
  <c r="AZ55" i="13"/>
  <c r="BA55" i="13"/>
  <c r="BB55" i="13" s="1"/>
  <c r="AZ241" i="13"/>
  <c r="BA241" i="13"/>
  <c r="BB241" i="13" s="1"/>
  <c r="AZ350" i="13"/>
  <c r="BA350" i="13"/>
  <c r="BB350" i="13" s="1"/>
  <c r="AZ149" i="13"/>
  <c r="BA149" i="13"/>
  <c r="BB149" i="13" s="1"/>
  <c r="AZ267" i="13"/>
  <c r="BA267" i="13"/>
  <c r="BB267" i="13" s="1"/>
  <c r="AJ157" i="13"/>
  <c r="AK157" i="13"/>
  <c r="AL157" i="13" s="1"/>
  <c r="AJ227" i="13"/>
  <c r="AK227" i="13"/>
  <c r="AL227" i="13" s="1"/>
  <c r="AJ305" i="13"/>
  <c r="AK305" i="13"/>
  <c r="AL305" i="13" s="1"/>
  <c r="AJ63" i="13"/>
  <c r="AK63" i="13"/>
  <c r="AL63" i="13" s="1"/>
  <c r="AJ142" i="13"/>
  <c r="AK142" i="13"/>
  <c r="AL142" i="13" s="1"/>
  <c r="AZ303" i="13"/>
  <c r="BA303" i="13"/>
  <c r="BB303" i="13" s="1"/>
  <c r="AZ233" i="13"/>
  <c r="BA233" i="13"/>
  <c r="BB233" i="13" s="1"/>
  <c r="AZ342" i="13"/>
  <c r="BA342" i="13"/>
  <c r="BB342" i="13" s="1"/>
  <c r="AZ141" i="13"/>
  <c r="BA141" i="13"/>
  <c r="BB141" i="13" s="1"/>
  <c r="AZ259" i="13"/>
  <c r="BA259" i="13"/>
  <c r="BB259" i="13" s="1"/>
  <c r="AJ149" i="13"/>
  <c r="AK149" i="13"/>
  <c r="AL149" i="13" s="1"/>
  <c r="AJ219" i="13"/>
  <c r="AK219" i="13"/>
  <c r="AL219" i="13" s="1"/>
  <c r="AJ297" i="13"/>
  <c r="AK297" i="13"/>
  <c r="AL297" i="13" s="1"/>
  <c r="AJ53" i="13"/>
  <c r="AK53" i="13"/>
  <c r="AL53" i="13" s="1"/>
  <c r="AJ134" i="13"/>
  <c r="AK134" i="13"/>
  <c r="AL134" i="13" s="1"/>
  <c r="AZ239" i="13"/>
  <c r="BA239" i="13"/>
  <c r="BB239" i="13" s="1"/>
  <c r="AZ225" i="13"/>
  <c r="BA225" i="13"/>
  <c r="BB225" i="13" s="1"/>
  <c r="AZ334" i="13"/>
  <c r="BA334" i="13"/>
  <c r="BB334" i="13" s="1"/>
  <c r="AZ133" i="13"/>
  <c r="BA133" i="13"/>
  <c r="BB133" i="13" s="1"/>
  <c r="AZ251" i="13"/>
  <c r="BA251" i="13"/>
  <c r="BB251" i="13" s="1"/>
  <c r="AJ141" i="13"/>
  <c r="AK141" i="13"/>
  <c r="AL141" i="13" s="1"/>
  <c r="AJ211" i="13"/>
  <c r="AK211" i="13"/>
  <c r="AL211" i="13" s="1"/>
  <c r="AJ289" i="13"/>
  <c r="AK289" i="13"/>
  <c r="AL289" i="13" s="1"/>
  <c r="AJ351" i="13"/>
  <c r="AK351" i="13"/>
  <c r="AL351" i="13" s="1"/>
  <c r="AJ125" i="13"/>
  <c r="AK125" i="13"/>
  <c r="AL125" i="13" s="1"/>
  <c r="AZ175" i="13"/>
  <c r="BA175" i="13"/>
  <c r="BB175" i="13" s="1"/>
  <c r="AZ217" i="13"/>
  <c r="BA217" i="13"/>
  <c r="BB217" i="13" s="1"/>
  <c r="AZ326" i="13"/>
  <c r="BA326" i="13"/>
  <c r="BB326" i="13" s="1"/>
  <c r="AZ125" i="13"/>
  <c r="BA125" i="13"/>
  <c r="BB125" i="13" s="1"/>
  <c r="AZ243" i="13"/>
  <c r="BA243" i="13"/>
  <c r="BB243" i="13" s="1"/>
  <c r="AJ133" i="13"/>
  <c r="AK133" i="13"/>
  <c r="AL133" i="13" s="1"/>
  <c r="AJ203" i="13"/>
  <c r="AK203" i="13"/>
  <c r="AL203" i="13" s="1"/>
  <c r="AJ281" i="13"/>
  <c r="AK281" i="13"/>
  <c r="AL281" i="13" s="1"/>
  <c r="AJ343" i="13"/>
  <c r="AK343" i="13"/>
  <c r="AL343" i="13" s="1"/>
  <c r="AJ114" i="13"/>
  <c r="AK114" i="13"/>
  <c r="AL114" i="13" s="1"/>
  <c r="AZ111" i="13"/>
  <c r="BA111" i="13"/>
  <c r="BB111" i="13" s="1"/>
  <c r="AZ209" i="13"/>
  <c r="BA209" i="13"/>
  <c r="BB209" i="13" s="1"/>
  <c r="AZ318" i="13"/>
  <c r="BA318" i="13"/>
  <c r="BB318" i="13" s="1"/>
  <c r="AZ117" i="13"/>
  <c r="BA117" i="13"/>
  <c r="BB117" i="13" s="1"/>
  <c r="AZ235" i="13"/>
  <c r="BA235" i="13"/>
  <c r="BB235" i="13" s="1"/>
  <c r="AV29" i="13"/>
  <c r="AW29" i="13"/>
  <c r="AX29" i="13" s="1"/>
  <c r="AV13" i="13"/>
  <c r="AW13" i="13"/>
  <c r="AX13" i="13" s="1"/>
  <c r="AV24" i="13"/>
  <c r="AW24" i="13"/>
  <c r="AX24" i="13" s="1"/>
  <c r="AV39" i="13"/>
  <c r="AW39" i="13"/>
  <c r="AX39" i="13" s="1"/>
  <c r="D20" i="13"/>
  <c r="E20" i="13"/>
  <c r="F20" i="13" s="1"/>
  <c r="D29" i="13"/>
  <c r="E29" i="13"/>
  <c r="F29" i="13" s="1"/>
  <c r="D38" i="13"/>
  <c r="E38" i="13"/>
  <c r="F38" i="13" s="1"/>
  <c r="D30" i="13"/>
  <c r="E30" i="13"/>
  <c r="F30" i="13" s="1"/>
  <c r="D39" i="13"/>
  <c r="E39" i="13"/>
  <c r="F39" i="13" s="1"/>
  <c r="AN268" i="13"/>
  <c r="AO268" i="13"/>
  <c r="AP268" i="13" s="1"/>
  <c r="AN75" i="13"/>
  <c r="AO75" i="13"/>
  <c r="AP75" i="13" s="1"/>
  <c r="AN201" i="13"/>
  <c r="AO201" i="13"/>
  <c r="AP201" i="13" s="1"/>
  <c r="AN311" i="13"/>
  <c r="AO311" i="13"/>
  <c r="AP311" i="13" s="1"/>
  <c r="AN110" i="13"/>
  <c r="AO110" i="13"/>
  <c r="AP110" i="13" s="1"/>
  <c r="AN324" i="13"/>
  <c r="AO324" i="13"/>
  <c r="AP324" i="13" s="1"/>
  <c r="AN131" i="13"/>
  <c r="AO131" i="13"/>
  <c r="AP131" i="13" s="1"/>
  <c r="AN257" i="13"/>
  <c r="AO257" i="13"/>
  <c r="AP257" i="13" s="1"/>
  <c r="AN56" i="13"/>
  <c r="AO56" i="13"/>
  <c r="AP56" i="13" s="1"/>
  <c r="AN166" i="13"/>
  <c r="AO166" i="13"/>
  <c r="AP166" i="13" s="1"/>
  <c r="AN252" i="13"/>
  <c r="AO252" i="13"/>
  <c r="AP252" i="13" s="1"/>
  <c r="AN59" i="13"/>
  <c r="AO59" i="13"/>
  <c r="AP59" i="13" s="1"/>
  <c r="AN185" i="13"/>
  <c r="AO185" i="13"/>
  <c r="AP185" i="13" s="1"/>
  <c r="AN295" i="13"/>
  <c r="AO295" i="13"/>
  <c r="AP295" i="13" s="1"/>
  <c r="AN94" i="13"/>
  <c r="AO94" i="13"/>
  <c r="AP94" i="13" s="1"/>
  <c r="AN244" i="13"/>
  <c r="AO244" i="13"/>
  <c r="AP244" i="13" s="1"/>
  <c r="AN51" i="13"/>
  <c r="AO51" i="13"/>
  <c r="AP51" i="13" s="1"/>
  <c r="AN177" i="13"/>
  <c r="AO177" i="13"/>
  <c r="AP177" i="13" s="1"/>
  <c r="AN287" i="13"/>
  <c r="AO287" i="13"/>
  <c r="AP287" i="13" s="1"/>
  <c r="AN86" i="13"/>
  <c r="AO86" i="13"/>
  <c r="AP86" i="13" s="1"/>
  <c r="AN236" i="13"/>
  <c r="AO236" i="13"/>
  <c r="AP236" i="13" s="1"/>
  <c r="AN43" i="13"/>
  <c r="AO43" i="13"/>
  <c r="AP43" i="13" s="1"/>
  <c r="AN169" i="13"/>
  <c r="AO169" i="13"/>
  <c r="AP169" i="13" s="1"/>
  <c r="AN279" i="13"/>
  <c r="AO279" i="13"/>
  <c r="AP279" i="13" s="1"/>
  <c r="AN78" i="13"/>
  <c r="AO78" i="13"/>
  <c r="AP78" i="13" s="1"/>
  <c r="AN164" i="13"/>
  <c r="AO164" i="13"/>
  <c r="AP164" i="13" s="1"/>
  <c r="AN290" i="13"/>
  <c r="AO290" i="13"/>
  <c r="AP290" i="13" s="1"/>
  <c r="AN97" i="13"/>
  <c r="AO97" i="13"/>
  <c r="AP97" i="13" s="1"/>
  <c r="AN207" i="13"/>
  <c r="AO207" i="13"/>
  <c r="AP207" i="13" s="1"/>
  <c r="AN293" i="13"/>
  <c r="AO293" i="13"/>
  <c r="AP293" i="13" s="1"/>
  <c r="AN92" i="13"/>
  <c r="AO92" i="13"/>
  <c r="AP92" i="13" s="1"/>
  <c r="AN218" i="13"/>
  <c r="AO218" i="13"/>
  <c r="AP218" i="13" s="1"/>
  <c r="AN336" i="13"/>
  <c r="AO336" i="13"/>
  <c r="AP336" i="13" s="1"/>
  <c r="AN135" i="13"/>
  <c r="AO135" i="13"/>
  <c r="AP135" i="13" s="1"/>
  <c r="AN285" i="13"/>
  <c r="AO285" i="13"/>
  <c r="AP285" i="13" s="1"/>
  <c r="AN84" i="13"/>
  <c r="AO84" i="13"/>
  <c r="AP84" i="13" s="1"/>
  <c r="AN210" i="13"/>
  <c r="AO210" i="13"/>
  <c r="AP210" i="13" s="1"/>
  <c r="AN328" i="13"/>
  <c r="AO328" i="13"/>
  <c r="AP328" i="13" s="1"/>
  <c r="AN127" i="13"/>
  <c r="AO127" i="13"/>
  <c r="AP127" i="13" s="1"/>
  <c r="F6" i="13" l="1"/>
  <c r="E5" i="13"/>
  <c r="N6" i="13"/>
  <c r="M5" i="13"/>
  <c r="C5" i="26"/>
  <c r="C6" i="26"/>
  <c r="C7" i="26"/>
  <c r="C8" i="26"/>
  <c r="D5" i="13"/>
  <c r="C9" i="26" s="1"/>
  <c r="G5" i="26"/>
  <c r="G8" i="26"/>
  <c r="G7" i="26"/>
  <c r="G6" i="26"/>
  <c r="L5" i="13"/>
  <c r="G9" i="26" s="1"/>
  <c r="AH6" i="13"/>
  <c r="AG5" i="13"/>
  <c r="I6" i="26"/>
  <c r="I7" i="26"/>
  <c r="I8" i="26"/>
  <c r="P5" i="13"/>
  <c r="I9" i="26" s="1"/>
  <c r="I5" i="26"/>
  <c r="AP6" i="13"/>
  <c r="AO5" i="13"/>
  <c r="AL6" i="13"/>
  <c r="AK5" i="13"/>
  <c r="V6" i="13"/>
  <c r="U5" i="13"/>
  <c r="AD6" i="13"/>
  <c r="AC5" i="13"/>
  <c r="Q8" i="26"/>
  <c r="Q6" i="26"/>
  <c r="Q5" i="26"/>
  <c r="Q7" i="26"/>
  <c r="AF5" i="13"/>
  <c r="Q9" i="26" s="1"/>
  <c r="R6" i="13"/>
  <c r="Q5" i="13"/>
  <c r="AT6" i="13"/>
  <c r="AS5" i="13"/>
  <c r="U8" i="26"/>
  <c r="U7" i="26"/>
  <c r="U6" i="26"/>
  <c r="U5" i="26"/>
  <c r="AN5" i="13"/>
  <c r="U9" i="26" s="1"/>
  <c r="M6" i="26"/>
  <c r="M7" i="26"/>
  <c r="X5" i="13"/>
  <c r="M9" i="26" s="1"/>
  <c r="M8" i="26"/>
  <c r="M5" i="26"/>
  <c r="S6" i="26"/>
  <c r="S7" i="26"/>
  <c r="S8" i="26"/>
  <c r="S5" i="26"/>
  <c r="AJ5" i="13"/>
  <c r="S9" i="26" s="1"/>
  <c r="K8" i="26"/>
  <c r="K5" i="26"/>
  <c r="K7" i="26"/>
  <c r="K6" i="26"/>
  <c r="T5" i="13"/>
  <c r="K9" i="26" s="1"/>
  <c r="BB6" i="13"/>
  <c r="BA5" i="13"/>
  <c r="O8" i="26"/>
  <c r="O7" i="26"/>
  <c r="O5" i="26"/>
  <c r="O6" i="26"/>
  <c r="AB5" i="13"/>
  <c r="O9" i="26" s="1"/>
  <c r="AX6" i="13"/>
  <c r="AW5" i="13"/>
  <c r="W7" i="26"/>
  <c r="W5" i="26"/>
  <c r="W6" i="26"/>
  <c r="W8" i="26"/>
  <c r="AR5" i="13"/>
  <c r="W9" i="26" s="1"/>
  <c r="E8" i="26"/>
  <c r="E7" i="26"/>
  <c r="E6" i="26"/>
  <c r="H5" i="13"/>
  <c r="E9" i="26" s="1"/>
  <c r="E5" i="26"/>
  <c r="AA5" i="26"/>
  <c r="AA8" i="26"/>
  <c r="AA7" i="26"/>
  <c r="AA6" i="26"/>
  <c r="AZ5" i="13"/>
  <c r="AA9" i="26" s="1"/>
  <c r="Y8" i="26"/>
  <c r="Y6" i="26"/>
  <c r="Y7" i="26"/>
  <c r="Y5" i="26"/>
  <c r="AV5" i="13"/>
  <c r="Y9" i="26" s="1"/>
  <c r="Z6" i="13"/>
  <c r="Y5" i="13"/>
  <c r="J6" i="13"/>
  <c r="I5" i="13"/>
  <c r="C23" i="26" l="1"/>
  <c r="Q23" i="26"/>
  <c r="E26" i="26"/>
  <c r="Q26" i="26"/>
  <c r="C24" i="26"/>
  <c r="C26" i="26"/>
  <c r="C25" i="26"/>
  <c r="Q27" i="26"/>
  <c r="E27" i="26"/>
  <c r="E25" i="26"/>
  <c r="E24" i="26"/>
  <c r="G26" i="26"/>
  <c r="K24" i="26"/>
  <c r="Q25" i="26"/>
  <c r="G25" i="26"/>
  <c r="O27" i="26"/>
  <c r="G27" i="26"/>
  <c r="O23" i="26"/>
  <c r="K27" i="26"/>
  <c r="O24" i="26"/>
  <c r="K25" i="26"/>
  <c r="N8" i="26"/>
  <c r="N5" i="26"/>
  <c r="N6" i="26"/>
  <c r="N7" i="26"/>
  <c r="Z5" i="13"/>
  <c r="N9" i="26" s="1"/>
  <c r="M24" i="26"/>
  <c r="I24" i="26"/>
  <c r="G23" i="26"/>
  <c r="O25" i="26"/>
  <c r="K23" i="26"/>
  <c r="T7" i="26"/>
  <c r="AL5" i="13"/>
  <c r="T9" i="26" s="1"/>
  <c r="T8" i="26"/>
  <c r="T5" i="26"/>
  <c r="T6" i="26"/>
  <c r="O26" i="26"/>
  <c r="R7" i="26"/>
  <c r="R5" i="26"/>
  <c r="AH5" i="13"/>
  <c r="R9" i="26" s="1"/>
  <c r="R8" i="26"/>
  <c r="R6" i="26"/>
  <c r="M25" i="26"/>
  <c r="I25" i="26"/>
  <c r="V8" i="26"/>
  <c r="V7" i="26"/>
  <c r="AP5" i="13"/>
  <c r="V9" i="26" s="1"/>
  <c r="V6" i="26"/>
  <c r="V5" i="26"/>
  <c r="M23" i="26"/>
  <c r="I23" i="26"/>
  <c r="AT5" i="13"/>
  <c r="X9" i="26" s="1"/>
  <c r="X8" i="26"/>
  <c r="X6" i="26"/>
  <c r="X7" i="26"/>
  <c r="X5" i="26"/>
  <c r="E23" i="26"/>
  <c r="K26" i="26"/>
  <c r="M26" i="26"/>
  <c r="I26" i="26"/>
  <c r="Q24" i="26"/>
  <c r="G24" i="26"/>
  <c r="P8" i="26"/>
  <c r="P6" i="26"/>
  <c r="AD5" i="13"/>
  <c r="P9" i="26" s="1"/>
  <c r="P7" i="26"/>
  <c r="P5" i="26"/>
  <c r="AB8" i="26"/>
  <c r="AB7" i="26"/>
  <c r="AB6" i="26"/>
  <c r="BB5" i="13"/>
  <c r="AB9" i="26" s="1"/>
  <c r="AB5" i="26"/>
  <c r="H8" i="26"/>
  <c r="H7" i="26"/>
  <c r="N5" i="13"/>
  <c r="H9" i="26" s="1"/>
  <c r="H6" i="26"/>
  <c r="H5" i="26"/>
  <c r="J8" i="26"/>
  <c r="J7" i="26"/>
  <c r="R5" i="13"/>
  <c r="J9" i="26" s="1"/>
  <c r="J6" i="26"/>
  <c r="J5" i="26"/>
  <c r="F6" i="26"/>
  <c r="F5" i="26"/>
  <c r="F8" i="26"/>
  <c r="F7" i="26"/>
  <c r="J5" i="13"/>
  <c r="F9" i="26" s="1"/>
  <c r="Z8" i="26"/>
  <c r="Z6" i="26"/>
  <c r="Z7" i="26"/>
  <c r="AX5" i="13"/>
  <c r="Z9" i="26" s="1"/>
  <c r="Z5" i="26"/>
  <c r="L8" i="26"/>
  <c r="L5" i="26"/>
  <c r="L6" i="26"/>
  <c r="V5" i="13"/>
  <c r="L9" i="26" s="1"/>
  <c r="L7" i="26"/>
  <c r="M27" i="26"/>
  <c r="I27" i="26"/>
  <c r="C27" i="26"/>
  <c r="D6" i="26"/>
  <c r="D7" i="26"/>
  <c r="D8" i="26"/>
  <c r="D5" i="26"/>
  <c r="F5" i="13"/>
  <c r="D9" i="26" s="1"/>
  <c r="D25" i="26" l="1"/>
  <c r="H24" i="26"/>
  <c r="H25" i="26"/>
  <c r="D23" i="26"/>
  <c r="R26" i="26"/>
  <c r="R24" i="26"/>
  <c r="F26" i="26"/>
  <c r="H26" i="26"/>
  <c r="L26" i="26"/>
  <c r="H27" i="26"/>
  <c r="D4" i="27" s="1"/>
  <c r="H23" i="26"/>
  <c r="L24" i="26"/>
  <c r="R25" i="26"/>
  <c r="F25" i="26"/>
  <c r="D27" i="26"/>
  <c r="C4" i="27" s="1"/>
  <c r="P23" i="26"/>
  <c r="P25" i="26"/>
  <c r="L25" i="26"/>
  <c r="D24" i="26"/>
  <c r="R23" i="26"/>
  <c r="R27" i="26"/>
  <c r="I4" i="27" s="1"/>
  <c r="F27" i="26"/>
  <c r="J23" i="26"/>
  <c r="N23" i="26"/>
  <c r="J25" i="26"/>
  <c r="N25" i="26"/>
  <c r="J27" i="26"/>
  <c r="E4" i="27" s="1"/>
  <c r="N27" i="26"/>
  <c r="G4" i="27" s="1"/>
  <c r="N24" i="26"/>
  <c r="J24" i="26"/>
  <c r="P24" i="26"/>
  <c r="L27" i="26"/>
  <c r="F4" i="27" s="1"/>
  <c r="D26" i="26"/>
  <c r="N26" i="26"/>
  <c r="J26" i="26"/>
  <c r="P27" i="26"/>
  <c r="H4" i="27" s="1"/>
  <c r="L23" i="26"/>
  <c r="F23" i="26"/>
  <c r="P26" i="26"/>
  <c r="F24"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HUAWEI</author>
  </authors>
  <commentList>
    <comment ref="K1" authorId="0" shapeId="0" xr:uid="{05C5EFDA-7025-4591-B59E-36A2BE244959}">
      <text>
        <r>
          <rPr>
            <b/>
            <sz val="9"/>
            <rFont val="宋体"/>
            <family val="3"/>
            <charset val="134"/>
            <scheme val="minor"/>
          </rPr>
          <t>HUAWEI:</t>
        </r>
        <r>
          <rPr>
            <sz val="9"/>
            <rFont val="宋体"/>
            <family val="3"/>
            <charset val="134"/>
            <scheme val="minor"/>
          </rPr>
          <t xml:space="preserve">
alpha 事件发生人数, and beta 事件没有发生的人数.  Total N = alpha + beta</t>
        </r>
      </text>
    </comment>
  </commentList>
</comments>
</file>

<file path=xl/sharedStrings.xml><?xml version="1.0" encoding="utf-8"?>
<sst xmlns="http://schemas.openxmlformats.org/spreadsheetml/2006/main" count="2471" uniqueCount="334">
  <si>
    <t>Mean</t>
  </si>
  <si>
    <t>Min</t>
  </si>
  <si>
    <t>Max</t>
  </si>
  <si>
    <t>nivipi_ae_f12</t>
  </si>
  <si>
    <t>nivipi_ae_d12</t>
  </si>
  <si>
    <t>nivipi_ae_r12</t>
  </si>
  <si>
    <t>nivipi_ae_n12</t>
  </si>
  <si>
    <t>nivipi_ae_h12</t>
  </si>
  <si>
    <t>nivipi_ae_f34</t>
  </si>
  <si>
    <t>nivipi_ae_d34</t>
  </si>
  <si>
    <t>nivipi_ae_r34</t>
  </si>
  <si>
    <t>nivipi_ae_n34</t>
  </si>
  <si>
    <t>nivipi_ae_h34</t>
  </si>
  <si>
    <t>che_ae_f12</t>
  </si>
  <si>
    <t>che_ae_d12</t>
  </si>
  <si>
    <t>che_ae_n12</t>
  </si>
  <si>
    <t>che_ae_f34</t>
  </si>
  <si>
    <t>che_ae_d34</t>
  </si>
  <si>
    <t>che_ae_n34</t>
  </si>
  <si>
    <t>u_ae_f12</t>
  </si>
  <si>
    <t>u_ae_d12</t>
  </si>
  <si>
    <t>u_ae_r12</t>
  </si>
  <si>
    <t>u_ae_n12</t>
  </si>
  <si>
    <t>u_ae_h12</t>
  </si>
  <si>
    <t>u_ae_f34</t>
  </si>
  <si>
    <t>u_ae_d34</t>
  </si>
  <si>
    <t>u_ae_r43</t>
  </si>
  <si>
    <t>u_ae_n34</t>
  </si>
  <si>
    <t>u_ae_h43</t>
  </si>
  <si>
    <t>c_ae_f12</t>
  </si>
  <si>
    <t>c_ae_d12</t>
  </si>
  <si>
    <t>c_ae_r12</t>
  </si>
  <si>
    <t>c_ae_n12</t>
  </si>
  <si>
    <t>c_ae_h12</t>
  </si>
  <si>
    <t>c_ae_f34</t>
  </si>
  <si>
    <t>c_ae_d34</t>
  </si>
  <si>
    <t>c_ae_r43</t>
  </si>
  <si>
    <t>c_ae_n34</t>
  </si>
  <si>
    <t>c_ae_h43</t>
  </si>
  <si>
    <t>Drug acquisition</t>
  </si>
  <si>
    <t>c_nivipi_drug</t>
  </si>
  <si>
    <t>c_nivipi_admin</t>
  </si>
  <si>
    <t>c_nivipi_ae</t>
  </si>
  <si>
    <t>c_ipi_drug</t>
  </si>
  <si>
    <t>c_ipi_admin</t>
  </si>
  <si>
    <t>c_ipi_ae</t>
  </si>
  <si>
    <t>c_che_drug</t>
  </si>
  <si>
    <t>c_che_admin</t>
  </si>
  <si>
    <t>c_che_ae</t>
  </si>
  <si>
    <t>u_base</t>
  </si>
  <si>
    <t>u_pd</t>
  </si>
  <si>
    <t>Discontinue Rate</t>
  </si>
  <si>
    <t>Nivolumab(Second-line)</t>
  </si>
  <si>
    <t>dr_niv</t>
  </si>
  <si>
    <t xml:space="preserve">Nivolumab plus ipilimumab(first-line) </t>
  </si>
  <si>
    <t>dr_nivipi</t>
  </si>
  <si>
    <t>Ipilimumab(First-line)</t>
  </si>
  <si>
    <t>dr_ipi</t>
  </si>
  <si>
    <t>Carboplatin + paclitaxel(second-line)</t>
  </si>
  <si>
    <t>dr_che</t>
  </si>
  <si>
    <t>PFS</t>
    <phoneticPr fontId="5" type="noConversion"/>
  </si>
  <si>
    <t>PD</t>
    <phoneticPr fontId="5" type="noConversion"/>
  </si>
  <si>
    <t>Discount</t>
    <phoneticPr fontId="5" type="noConversion"/>
  </si>
  <si>
    <t>Name</t>
  </si>
  <si>
    <t>Deterministic Model Parameters (Mean)</t>
  </si>
  <si>
    <t>Probabilistic Model Parameters</t>
  </si>
  <si>
    <t>Standard Error/Standard Deviation</t>
  </si>
  <si>
    <t>LOW</t>
    <phoneticPr fontId="5" type="noConversion"/>
  </si>
  <si>
    <t>UPPER</t>
    <phoneticPr fontId="5" type="noConversion"/>
  </si>
  <si>
    <t>Distribution</t>
    <phoneticPr fontId="7" type="noConversion"/>
  </si>
  <si>
    <t>alpha</t>
  </si>
  <si>
    <t>beta</t>
  </si>
  <si>
    <t>MODEL</t>
  </si>
  <si>
    <t>gamma</t>
    <phoneticPr fontId="5" type="noConversion"/>
  </si>
  <si>
    <t>DSA</t>
    <phoneticPr fontId="5" type="noConversion"/>
  </si>
  <si>
    <t>parameters</t>
    <phoneticPr fontId="5" type="noConversion"/>
  </si>
  <si>
    <t>model value</t>
    <phoneticPr fontId="5" type="noConversion"/>
  </si>
  <si>
    <t>base value</t>
    <phoneticPr fontId="5" type="noConversion"/>
  </si>
  <si>
    <t>lower limit</t>
    <phoneticPr fontId="5" type="noConversion"/>
  </si>
  <si>
    <t>upper limit</t>
    <phoneticPr fontId="5" type="noConversion"/>
  </si>
  <si>
    <t>序列</t>
    <phoneticPr fontId="5" type="noConversion"/>
  </si>
  <si>
    <t>AE RATE</t>
    <phoneticPr fontId="5" type="noConversion"/>
  </si>
  <si>
    <t>TOTAL</t>
    <phoneticPr fontId="5" type="noConversion"/>
  </si>
  <si>
    <t>Impower132</t>
    <phoneticPr fontId="5" type="noConversion"/>
  </si>
  <si>
    <t>Keynote189</t>
    <phoneticPr fontId="5" type="noConversion"/>
  </si>
  <si>
    <r>
      <t>Cycle length</t>
    </r>
    <r>
      <rPr>
        <sz val="11"/>
        <color theme="1"/>
        <rFont val="宋体"/>
        <family val="2"/>
        <charset val="134"/>
      </rPr>
      <t xml:space="preserve">：21 </t>
    </r>
    <r>
      <rPr>
        <sz val="11"/>
        <color theme="1"/>
        <rFont val="Trebuchet MS"/>
        <family val="2"/>
      </rPr>
      <t>days</t>
    </r>
    <phoneticPr fontId="5" type="noConversion"/>
  </si>
  <si>
    <t>ipilimumab(70.32kg*1mg/kg/6w)</t>
  </si>
  <si>
    <t>ipilimumab(70.32kg*1mg/kg/6w)</t>
    <phoneticPr fontId="5" type="noConversion"/>
  </si>
  <si>
    <t>pemetrexed(500mg/m2/3w)</t>
  </si>
  <si>
    <t>pemetrexed(500mg/m2/3w)</t>
    <phoneticPr fontId="5" type="noConversion"/>
  </si>
  <si>
    <t>Drug acquisition</t>
    <phoneticPr fontId="5" type="noConversion"/>
  </si>
  <si>
    <t>nivolumab(360mg/3w)</t>
  </si>
  <si>
    <t>nivolumab(360mg/3w)</t>
    <phoneticPr fontId="5" type="noConversion"/>
  </si>
  <si>
    <t>atezolizumab(1200mg/3w)</t>
  </si>
  <si>
    <t>atezolizumab(1200mg/3w)</t>
    <phoneticPr fontId="5" type="noConversion"/>
  </si>
  <si>
    <t>pembrolizumab(200mg/3w)</t>
  </si>
  <si>
    <t>pembrolizumab(200mg/3w)</t>
    <phoneticPr fontId="5" type="noConversion"/>
  </si>
  <si>
    <t>bevacizumab(70.32kg*15mg/kg/3w)</t>
  </si>
  <si>
    <t>bevacizumab(70.32kg*15mg/kg/3w)</t>
    <phoneticPr fontId="5" type="noConversion"/>
  </si>
  <si>
    <t>nab paclitaxel(100mg/m2/1w)</t>
  </si>
  <si>
    <t>nab paclitaxel(100mg/m2/1w)</t>
    <phoneticPr fontId="5" type="noConversion"/>
  </si>
  <si>
    <t>paclitaxel(200mg/m2/3w)</t>
  </si>
  <si>
    <t>paclitaxel(200mg/m2/3w)</t>
    <phoneticPr fontId="5" type="noConversion"/>
  </si>
  <si>
    <t>carboplatin(AUC 6/3w,no Keynote-189)</t>
  </si>
  <si>
    <t>carboplatin(AUC 6/3w,no Keynote-189)</t>
    <phoneticPr fontId="5" type="noConversion"/>
  </si>
  <si>
    <t>carboplatin(AUC 5/3w,for Keynote-189)</t>
    <phoneticPr fontId="5" type="noConversion"/>
  </si>
  <si>
    <t>cisplatin(75 mg/m2)</t>
  </si>
  <si>
    <t>cisplatin(75 mg/m2)</t>
    <phoneticPr fontId="5" type="noConversion"/>
  </si>
  <si>
    <t>docetaxel(75 mg/m2)</t>
  </si>
  <si>
    <t>docetaxel(75 mg/m2)</t>
    <phoneticPr fontId="5" type="noConversion"/>
  </si>
  <si>
    <t>drug administration cost(every 3w)</t>
    <phoneticPr fontId="5" type="noConversion"/>
  </si>
  <si>
    <t>Disease management costs</t>
  </si>
  <si>
    <t>progression-free survival</t>
  </si>
  <si>
    <t>progression-free survival</t>
    <phoneticPr fontId="5" type="noConversion"/>
  </si>
  <si>
    <t>progressive disease</t>
  </si>
  <si>
    <t>progressive disease</t>
    <phoneticPr fontId="5" type="noConversion"/>
  </si>
  <si>
    <t>best support care(every 3w)</t>
  </si>
  <si>
    <t>best support care(every 3w)</t>
    <phoneticPr fontId="5" type="noConversion"/>
  </si>
  <si>
    <t>Terminal care cost</t>
  </si>
  <si>
    <t>terminal care cost</t>
    <phoneticPr fontId="5" type="noConversion"/>
  </si>
  <si>
    <t>Atezolizumab versus docetaxel in patients with previously 
treated non-small-cell lung cancer (OAK): a phase 3, open-label, 
multicentre randomised controlled trial</t>
    <phoneticPr fontId="5" type="noConversion"/>
  </si>
  <si>
    <t>Rates for serious adverse events</t>
  </si>
  <si>
    <t>Rates for serious adverse events</t>
    <phoneticPr fontId="5" type="noConversion"/>
  </si>
  <si>
    <t>Checkmate-9LA</t>
    <phoneticPr fontId="5" type="noConversion"/>
  </si>
  <si>
    <r>
      <t>nivolumab</t>
    </r>
    <r>
      <rPr>
        <sz val="11"/>
        <color rgb="FF000000"/>
        <rFont val="宋体"/>
        <family val="3"/>
        <charset val="134"/>
      </rPr>
      <t>+</t>
    </r>
    <r>
      <rPr>
        <sz val="11"/>
        <color rgb="FF000000"/>
        <rFont val="Trebuchet MS"/>
        <family val="2"/>
      </rPr>
      <t>ipilimumab+chemotherapy</t>
    </r>
    <phoneticPr fontId="5" type="noConversion"/>
  </si>
  <si>
    <t>chemotherapy</t>
  </si>
  <si>
    <t>IMpower-130</t>
    <phoneticPr fontId="5" type="noConversion"/>
  </si>
  <si>
    <t>atezolizumab+chemotherapy</t>
  </si>
  <si>
    <t>atezolizumab+chemotherapy</t>
    <phoneticPr fontId="5" type="noConversion"/>
  </si>
  <si>
    <t>anaemia</t>
  </si>
  <si>
    <t>anaemia</t>
    <phoneticPr fontId="5" type="noConversion"/>
  </si>
  <si>
    <t>neutropenia</t>
  </si>
  <si>
    <t>neutropenia</t>
    <phoneticPr fontId="5" type="noConversion"/>
  </si>
  <si>
    <t>platelet count decreased</t>
  </si>
  <si>
    <t>platelet count decreased</t>
    <phoneticPr fontId="5" type="noConversion"/>
  </si>
  <si>
    <t>white blood cell count decreased</t>
  </si>
  <si>
    <t>white blood cell count decreased</t>
    <phoneticPr fontId="5" type="noConversion"/>
  </si>
  <si>
    <t>pembrolizumab+chemotherapy</t>
  </si>
  <si>
    <t>pembrolizumab+chemotherapy</t>
    <phoneticPr fontId="5" type="noConversion"/>
  </si>
  <si>
    <t>Keynote-189</t>
    <phoneticPr fontId="5" type="noConversion"/>
  </si>
  <si>
    <r>
      <t>nivolumab</t>
    </r>
    <r>
      <rPr>
        <sz val="11"/>
        <color rgb="FF000000"/>
        <rFont val="宋体"/>
        <family val="3"/>
        <charset val="134"/>
      </rPr>
      <t>+</t>
    </r>
    <r>
      <rPr>
        <sz val="11"/>
        <color rgb="FF000000"/>
        <rFont val="Trebuchet MS"/>
        <family val="2"/>
      </rPr>
      <t>bevacizumab+chemotherapy</t>
    </r>
    <phoneticPr fontId="5" type="noConversion"/>
  </si>
  <si>
    <t>TASUKI-52</t>
    <phoneticPr fontId="5" type="noConversion"/>
  </si>
  <si>
    <t>bevacizumab+chemotherapy</t>
  </si>
  <si>
    <t>bevacizumab+chemotherapy</t>
    <phoneticPr fontId="5" type="noConversion"/>
  </si>
  <si>
    <t>CheckMate 9LA&amp; IMpower150</t>
    <phoneticPr fontId="5" type="noConversion"/>
  </si>
  <si>
    <t>Utility and disutility</t>
  </si>
  <si>
    <t>Utility and disutility</t>
    <phoneticPr fontId="5" type="noConversion"/>
  </si>
  <si>
    <t>anemia</t>
  </si>
  <si>
    <t>anemia</t>
    <phoneticPr fontId="5" type="noConversion"/>
  </si>
  <si>
    <t>hypertension</t>
  </si>
  <si>
    <t>hypertension</t>
    <phoneticPr fontId="5" type="noConversion"/>
  </si>
  <si>
    <t>febrile neutropenia</t>
  </si>
  <si>
    <t>febrile neutropenia</t>
    <phoneticPr fontId="5" type="noConversion"/>
  </si>
  <si>
    <t>Health-Related Quality of Life and Utility in Patients with Advanced Non–Small-Cell Lung Cancer&amp;Health state utilities in non–small cell lung cancer:An international study</t>
    <phoneticPr fontId="5" type="noConversion"/>
  </si>
  <si>
    <t>https://doi.org/10.1007/s10198-012-0419-2</t>
  </si>
  <si>
    <t>https://doi.org/10.1002/cncr.32369</t>
  </si>
  <si>
    <t>Health state utilities in non–small cell lung cancer:An international study</t>
  </si>
  <si>
    <t>Cost for AEs</t>
  </si>
  <si>
    <t>Cost for AEs</t>
    <phoneticPr fontId="5" type="noConversion"/>
  </si>
  <si>
    <t>Cost-Effectiveness of Cemiplimab Versus Standard of Care in the United
States for First-Line Treatment of Advanced Non-small Cell Lung Cancer
With Programmed Death-Ligand 1 Expression $50%</t>
    <phoneticPr fontId="5" type="noConversion"/>
  </si>
  <si>
    <t>肝癌文章</t>
    <phoneticPr fontId="5" type="noConversion"/>
  </si>
  <si>
    <t>https://doi.org/10.1002/cncr.32368</t>
  </si>
  <si>
    <t>‘+https://doi.org/10.1002/cncr.32368</t>
    <phoneticPr fontId="5" type="noConversion"/>
  </si>
  <si>
    <t>Trial</t>
    <phoneticPr fontId="5" type="noConversion"/>
  </si>
  <si>
    <t>time</t>
    <phoneticPr fontId="5" type="noConversion"/>
  </si>
  <si>
    <t>cycle</t>
    <phoneticPr fontId="5" type="noConversion"/>
  </si>
  <si>
    <t>Checkmate9LA</t>
    <phoneticPr fontId="5" type="noConversion"/>
  </si>
  <si>
    <t>T</t>
    <phoneticPr fontId="5" type="noConversion"/>
  </si>
  <si>
    <t>C</t>
    <phoneticPr fontId="5" type="noConversion"/>
  </si>
  <si>
    <t>OS</t>
    <phoneticPr fontId="5" type="noConversion"/>
  </si>
  <si>
    <t>Impower130</t>
    <phoneticPr fontId="5" type="noConversion"/>
  </si>
  <si>
    <t>Impower150</t>
    <phoneticPr fontId="5" type="noConversion"/>
  </si>
  <si>
    <t>ABP</t>
  </si>
  <si>
    <t>ABP</t>
    <phoneticPr fontId="5" type="noConversion"/>
  </si>
  <si>
    <t>AP</t>
  </si>
  <si>
    <t>AP</t>
    <phoneticPr fontId="5" type="noConversion"/>
  </si>
  <si>
    <t>BP</t>
  </si>
  <si>
    <t>BP</t>
    <phoneticPr fontId="5" type="noConversion"/>
  </si>
  <si>
    <t>TASUKI52</t>
    <phoneticPr fontId="5" type="noConversion"/>
  </si>
  <si>
    <t>Che in Keynote189</t>
    <phoneticPr fontId="5" type="noConversion"/>
  </si>
  <si>
    <t>time/day</t>
    <phoneticPr fontId="5" type="noConversion"/>
  </si>
  <si>
    <t>Year</t>
    <phoneticPr fontId="5" type="noConversion"/>
  </si>
  <si>
    <t>Impower130/132/150</t>
    <phoneticPr fontId="5" type="noConversion"/>
  </si>
  <si>
    <t>NBP</t>
  </si>
  <si>
    <t>NBP</t>
    <phoneticPr fontId="5" type="noConversion"/>
  </si>
  <si>
    <t>PC</t>
  </si>
  <si>
    <t>PC</t>
    <phoneticPr fontId="5" type="noConversion"/>
  </si>
  <si>
    <t>NIC</t>
    <phoneticPr fontId="5" type="noConversion"/>
  </si>
  <si>
    <t>AC</t>
    <phoneticPr fontId="5" type="noConversion"/>
  </si>
  <si>
    <t>TASUKI52/IMpower150</t>
    <phoneticPr fontId="5" type="noConversion"/>
  </si>
  <si>
    <t>FP1</t>
    <phoneticPr fontId="5" type="noConversion"/>
  </si>
  <si>
    <t>FP2</t>
    <phoneticPr fontId="5" type="noConversion"/>
  </si>
  <si>
    <t>RP</t>
    <phoneticPr fontId="5" type="noConversion"/>
  </si>
  <si>
    <t>Exponential</t>
    <phoneticPr fontId="5" type="noConversion"/>
  </si>
  <si>
    <t>Weibull</t>
    <phoneticPr fontId="5" type="noConversion"/>
  </si>
  <si>
    <t>Gompertz</t>
    <phoneticPr fontId="5" type="noConversion"/>
  </si>
  <si>
    <t>Gengamma</t>
    <phoneticPr fontId="5" type="noConversion"/>
  </si>
  <si>
    <t>Che</t>
    <phoneticPr fontId="5" type="noConversion"/>
  </si>
  <si>
    <t>d0</t>
  </si>
  <si>
    <t>d0</t>
    <phoneticPr fontId="5" type="noConversion"/>
  </si>
  <si>
    <t>d1</t>
  </si>
  <si>
    <t>d1</t>
    <phoneticPr fontId="5" type="noConversion"/>
  </si>
  <si>
    <t>NIP</t>
  </si>
  <si>
    <t>NIP</t>
    <phoneticPr fontId="5" type="noConversion"/>
  </si>
  <si>
    <t>Mean</t>
    <phoneticPr fontId="5" type="noConversion"/>
  </si>
  <si>
    <t>upper</t>
  </si>
  <si>
    <t>upper</t>
    <phoneticPr fontId="5" type="noConversion"/>
  </si>
  <si>
    <t>lower</t>
  </si>
  <si>
    <t>lower</t>
    <phoneticPr fontId="5" type="noConversion"/>
  </si>
  <si>
    <t>d2</t>
  </si>
  <si>
    <t>d2</t>
    <phoneticPr fontId="5" type="noConversion"/>
  </si>
  <si>
    <t>FP2,(-0.5,0)</t>
    <phoneticPr fontId="5" type="noConversion"/>
  </si>
  <si>
    <t>OS,P=1,FP1</t>
    <phoneticPr fontId="5" type="noConversion"/>
  </si>
  <si>
    <t>PFS,P=-2,FP1</t>
    <phoneticPr fontId="5" type="noConversion"/>
  </si>
  <si>
    <t>FP</t>
    <phoneticPr fontId="5" type="noConversion"/>
  </si>
  <si>
    <t>Parametric Survival Curve Model</t>
    <phoneticPr fontId="5" type="noConversion"/>
  </si>
  <si>
    <t>1 parameter</t>
    <phoneticPr fontId="5" type="noConversion"/>
  </si>
  <si>
    <t>2 parameter</t>
    <phoneticPr fontId="5" type="noConversion"/>
  </si>
  <si>
    <t>beta</t>
    <phoneticPr fontId="5" type="noConversion"/>
  </si>
  <si>
    <t>PWE CUT 2</t>
    <phoneticPr fontId="5" type="noConversion"/>
  </si>
  <si>
    <t>CUT 0</t>
  </si>
  <si>
    <t>CUT 0</t>
    <phoneticPr fontId="5" type="noConversion"/>
  </si>
  <si>
    <t>CUT 1</t>
  </si>
  <si>
    <t>CUT 1</t>
    <phoneticPr fontId="5" type="noConversion"/>
  </si>
  <si>
    <t xml:space="preserve">PWE, cutpoints 2 and 10 </t>
  </si>
  <si>
    <t>CUT 2</t>
  </si>
  <si>
    <t>CUT 2</t>
    <phoneticPr fontId="5" type="noConversion"/>
  </si>
  <si>
    <t>Cost-effectiveness of Atezolizumab Combination Therapy for First-Line Treatment of Metastatic Nonsquamous Non–Small Cell Lung Cancer in the United States</t>
    <phoneticPr fontId="5" type="noConversion"/>
  </si>
  <si>
    <t>Cost-effectiveness and Budgetary Consequence Analysis of Durvalumab Consolidation Therapy vs No Consolidation Therapy After Chemoradiotherapy in Stage III Non–Small Cell Lung Cancer in the Context of the US Health Care System</t>
    <phoneticPr fontId="5" type="noConversion"/>
  </si>
  <si>
    <t>VIH</t>
    <phoneticPr fontId="5" type="noConversion"/>
  </si>
  <si>
    <t>FP 1 model OS,P=1</t>
  </si>
  <si>
    <t>FP 1 model OS,P=1</t>
    <phoneticPr fontId="5" type="noConversion"/>
  </si>
  <si>
    <t>FP 1 model PFS,P=-2</t>
  </si>
  <si>
    <t>FP 1 model PFS,P=-2</t>
    <phoneticPr fontId="5" type="noConversion"/>
  </si>
  <si>
    <t>FP 2 model OS,(-0.5,0)</t>
  </si>
  <si>
    <t>FP 2 model OS,(-0.5,0)</t>
    <phoneticPr fontId="5" type="noConversion"/>
  </si>
  <si>
    <t>Weibull model for PFS</t>
  </si>
  <si>
    <t>Weibull model for PFS</t>
    <phoneticPr fontId="5" type="noConversion"/>
  </si>
  <si>
    <t>Weibull model for OS</t>
  </si>
  <si>
    <t>Weibull model for OS</t>
    <phoneticPr fontId="5" type="noConversion"/>
  </si>
  <si>
    <t>Gompertz model for PFS</t>
  </si>
  <si>
    <t>Gompertz model for PFS</t>
    <phoneticPr fontId="5" type="noConversion"/>
  </si>
  <si>
    <t>Exponential model for PFS</t>
  </si>
  <si>
    <t>Exponential model for PFS</t>
    <phoneticPr fontId="5" type="noConversion"/>
  </si>
  <si>
    <t>Exponential model for OS</t>
  </si>
  <si>
    <t>Exponential model for OS</t>
    <phoneticPr fontId="5" type="noConversion"/>
  </si>
  <si>
    <t>PWE model for PFS,CUT 2</t>
  </si>
  <si>
    <t>PWE model for PFS,CUT 2</t>
    <phoneticPr fontId="5" type="noConversion"/>
  </si>
  <si>
    <t>PWE model for OS,CUT 2</t>
  </si>
  <si>
    <t>PWE model for OS,CUT 2</t>
    <phoneticPr fontId="5" type="noConversion"/>
  </si>
  <si>
    <t>PWE model for PFS,CUT 2/10</t>
  </si>
  <si>
    <t>PWE model for PFS,CUT 2/10</t>
    <phoneticPr fontId="5" type="noConversion"/>
  </si>
  <si>
    <t>PWE model for OS,CUT 2/10</t>
  </si>
  <si>
    <t>PWE model for OS,CUT 2/10</t>
    <phoneticPr fontId="5" type="noConversion"/>
  </si>
  <si>
    <t>RP model for PFS</t>
  </si>
  <si>
    <t>RP model for PFS</t>
    <phoneticPr fontId="5" type="noConversion"/>
  </si>
  <si>
    <t>RP model for OS</t>
  </si>
  <si>
    <t>RP model for OS</t>
    <phoneticPr fontId="5" type="noConversion"/>
  </si>
  <si>
    <t>nivolumab+ipilimumab+chemotherapy</t>
  </si>
  <si>
    <t>nivolumab+bevacizumab+chemotherapy</t>
  </si>
  <si>
    <t>成本无特别标注都是VIH</t>
    <phoneticPr fontId="5" type="noConversion"/>
  </si>
  <si>
    <t>uniform</t>
    <phoneticPr fontId="5" type="noConversion"/>
  </si>
  <si>
    <t>/</t>
    <phoneticPr fontId="5" type="noConversion"/>
  </si>
  <si>
    <t>Subsequent treatment options</t>
  </si>
  <si>
    <t>AP/PC/ABP/NIP/NBP</t>
    <phoneticPr fontId="5" type="noConversion"/>
  </si>
  <si>
    <t>best support care</t>
    <phoneticPr fontId="5" type="noConversion"/>
  </si>
  <si>
    <t>nivolumab</t>
    <phoneticPr fontId="5" type="noConversion"/>
  </si>
  <si>
    <t>atezolizumab</t>
    <phoneticPr fontId="5" type="noConversion"/>
  </si>
  <si>
    <t>pembrolizumab</t>
    <phoneticPr fontId="5" type="noConversion"/>
  </si>
  <si>
    <t>docetaxel</t>
    <phoneticPr fontId="5" type="noConversion"/>
  </si>
  <si>
    <t>Group</t>
    <phoneticPr fontId="5" type="noConversion"/>
  </si>
  <si>
    <t>Induction therapy during PFS</t>
    <phoneticPr fontId="5" type="noConversion"/>
  </si>
  <si>
    <t>After induction therapy during PFS</t>
    <phoneticPr fontId="5" type="noConversion"/>
  </si>
  <si>
    <t>Cycle cost for drug administration</t>
    <phoneticPr fontId="5" type="noConversion"/>
  </si>
  <si>
    <t>Cyele cost for drug acquisition</t>
    <phoneticPr fontId="5" type="noConversion"/>
  </si>
  <si>
    <t>Cycle cost for disease management</t>
    <phoneticPr fontId="5" type="noConversion"/>
  </si>
  <si>
    <t>Cycle total cost</t>
    <phoneticPr fontId="5" type="noConversion"/>
  </si>
  <si>
    <t>Total cost for SAEs</t>
    <phoneticPr fontId="5" type="noConversion"/>
  </si>
  <si>
    <t>Cost</t>
    <phoneticPr fontId="5" type="noConversion"/>
  </si>
  <si>
    <t>Total disutilities for SAEs</t>
    <phoneticPr fontId="5" type="noConversion"/>
  </si>
  <si>
    <t>Disutilities</t>
    <phoneticPr fontId="5" type="noConversion"/>
  </si>
  <si>
    <t>Duration for SAEs</t>
    <phoneticPr fontId="5" type="noConversion"/>
  </si>
  <si>
    <t>周挺</t>
    <phoneticPr fontId="5" type="noConversion"/>
  </si>
  <si>
    <t>假设</t>
    <phoneticPr fontId="5" type="noConversion"/>
  </si>
  <si>
    <t>Market shares</t>
    <phoneticPr fontId="5" type="noConversion"/>
  </si>
  <si>
    <t>carboplatin</t>
  </si>
  <si>
    <t>C(for IMpower130)</t>
  </si>
  <si>
    <t>C(for IMpower130)</t>
    <phoneticPr fontId="5" type="noConversion"/>
  </si>
  <si>
    <t>C(except IMpower130)</t>
  </si>
  <si>
    <t>C(except IMpower130)</t>
    <phoneticPr fontId="5" type="noConversion"/>
  </si>
  <si>
    <t>AP(for IMpower130)</t>
    <phoneticPr fontId="5" type="noConversion"/>
  </si>
  <si>
    <t>AP(for IMpower132)</t>
    <phoneticPr fontId="5" type="noConversion"/>
  </si>
  <si>
    <t>cost</t>
    <phoneticPr fontId="5" type="noConversion"/>
  </si>
  <si>
    <t>dis_cost</t>
    <phoneticPr fontId="5" type="noConversion"/>
  </si>
  <si>
    <t>discount</t>
    <phoneticPr fontId="5" type="noConversion"/>
  </si>
  <si>
    <t>AP(for IMpower150)</t>
  </si>
  <si>
    <t>AP(for IMpower150)</t>
    <phoneticPr fontId="5" type="noConversion"/>
  </si>
  <si>
    <t>Best support care during PFS in Impower-130</t>
    <phoneticPr fontId="5" type="noConversion"/>
  </si>
  <si>
    <t>assumed</t>
    <phoneticPr fontId="5" type="noConversion"/>
  </si>
  <si>
    <t>UPD</t>
    <phoneticPr fontId="5" type="noConversion"/>
  </si>
  <si>
    <t>UPFS</t>
    <phoneticPr fontId="5" type="noConversion"/>
  </si>
  <si>
    <t>FP2,(-1,-0.5)</t>
    <phoneticPr fontId="5" type="noConversion"/>
  </si>
  <si>
    <t>FP 2 model PFS,(-1,-0.5)</t>
    <phoneticPr fontId="5" type="noConversion"/>
  </si>
  <si>
    <t>PWE(Cut at 2nd month)</t>
    <phoneticPr fontId="5" type="noConversion"/>
  </si>
  <si>
    <t>PWE 2(Cut at 2nd and 10th months)</t>
    <phoneticPr fontId="5" type="noConversion"/>
  </si>
  <si>
    <t>OS(Gompertz were repeated with the chosen FP1 model with p=1)</t>
    <phoneticPr fontId="5" type="noConversion"/>
  </si>
  <si>
    <t>Cox-PH</t>
    <phoneticPr fontId="5" type="noConversion"/>
  </si>
  <si>
    <t>Cox-PH (HR VS.Che)</t>
    <phoneticPr fontId="5" type="noConversion"/>
  </si>
  <si>
    <t>normal</t>
    <phoneticPr fontId="5" type="noConversion"/>
  </si>
  <si>
    <t>TIME/cycles</t>
    <phoneticPr fontId="5" type="noConversion"/>
  </si>
  <si>
    <t>DISC</t>
    <phoneticPr fontId="5" type="noConversion"/>
  </si>
  <si>
    <t>AP-BP</t>
    <phoneticPr fontId="5" type="noConversion"/>
  </si>
  <si>
    <t>ABP-BP</t>
    <phoneticPr fontId="5" type="noConversion"/>
  </si>
  <si>
    <t>ABP-AP</t>
    <phoneticPr fontId="5" type="noConversion"/>
  </si>
  <si>
    <t>Time/years</t>
    <phoneticPr fontId="5" type="noConversion"/>
  </si>
  <si>
    <t>Utility</t>
    <phoneticPr fontId="5" type="noConversion"/>
  </si>
  <si>
    <t>Checkmate 9LA</t>
    <phoneticPr fontId="5" type="noConversion"/>
  </si>
  <si>
    <t>IMpower 150</t>
    <phoneticPr fontId="5" type="noConversion"/>
  </si>
  <si>
    <t>IMpower 132</t>
    <phoneticPr fontId="5" type="noConversion"/>
  </si>
  <si>
    <t>IMpower 130</t>
    <phoneticPr fontId="5" type="noConversion"/>
  </si>
  <si>
    <t>TASUKI 52</t>
    <phoneticPr fontId="5" type="noConversion"/>
  </si>
  <si>
    <t>Keynote 189</t>
    <phoneticPr fontId="5" type="noConversion"/>
  </si>
  <si>
    <t>INMB</t>
    <phoneticPr fontId="5" type="noConversion"/>
  </si>
  <si>
    <t>WTP</t>
    <phoneticPr fontId="5" type="noConversion"/>
  </si>
  <si>
    <t>parameters</t>
  </si>
  <si>
    <t>TIRAL</t>
  </si>
  <si>
    <t>NMB</t>
    <phoneticPr fontId="5" type="noConversion"/>
  </si>
  <si>
    <t>NB_NIP-C</t>
    <phoneticPr fontId="5" type="noConversion"/>
  </si>
  <si>
    <t>NB_ABP-BP</t>
    <phoneticPr fontId="5" type="noConversion"/>
  </si>
  <si>
    <t>NB_ABP-AC</t>
    <phoneticPr fontId="5" type="noConversion"/>
  </si>
  <si>
    <t>NB_AP-BP</t>
    <phoneticPr fontId="5" type="noConversion"/>
  </si>
  <si>
    <t>NB_PC-P</t>
    <phoneticPr fontId="5" type="noConversion"/>
  </si>
  <si>
    <t>NB_NBP-P</t>
    <phoneticPr fontId="5" type="noConversion"/>
  </si>
  <si>
    <t>NB_AP-C</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</si>
</sst>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_ "/>
    <numFmt numFmtId="177" formatCode="0.0000"/>
    <numFmt numFmtId="178" formatCode="0.000"/>
    <numFmt numFmtId="179" formatCode="0.00000_ "/>
    <numFmt numFmtId="180" formatCode="0.00000000_ "/>
    <numFmt numFmtId="181" formatCode="0.0000000_ "/>
    <numFmt numFmtId="182" formatCode="0.000000_ "/>
  </numFmts>
  <fonts count="17">
    <font>
      <sz val="11"/>
      <color theme="1"/>
      <name val="宋体"/>
      <charset val="134"/>
      <scheme val="minor"/>
    </font>
    <font>
      <sz val="11"/>
      <color theme="1"/>
      <name val="Trebuchet MS"/>
      <family val="2"/>
    </font>
    <font>
      <sz val="11"/>
      <color rgb="FFFF0000"/>
      <name val="Trebuchet MS"/>
      <family val="2"/>
    </font>
    <font>
      <sz val="11"/>
      <color rgb="FF000000"/>
      <name val="Trebuchet MS"/>
      <family val="2"/>
    </font>
    <font>
      <sz val="11"/>
      <color theme="1"/>
      <name val="宋体"/>
      <family val="2"/>
      <charset val="134"/>
    </font>
    <font>
      <sz val="9"/>
      <name val="宋体"/>
      <family val="3"/>
      <charset val="134"/>
      <scheme val="minor"/>
    </font>
    <font>
      <sz val="11"/>
      <color theme="1"/>
      <name val="宋体"/>
      <family val="3"/>
      <charset val="134"/>
      <scheme val="minor"/>
    </font>
    <font>
      <sz val="9"/>
      <name val="宋体"/>
      <family val="2"/>
      <charset val="134"/>
      <scheme val="minor"/>
    </font>
    <font>
      <b/>
      <sz val="10"/>
      <name val="微软雅黑"/>
      <family val="2"/>
      <charset val="134"/>
    </font>
    <font>
      <sz val="11"/>
      <color theme="1"/>
      <name val="黑体"/>
      <family val="3"/>
      <charset val="134"/>
    </font>
    <font>
      <sz val="11"/>
      <color theme="1"/>
      <name val="Times New Roman"/>
      <family val="1"/>
    </font>
    <font>
      <sz val="11"/>
      <name val="宋体"/>
      <family val="3"/>
      <charset val="134"/>
      <scheme val="minor"/>
    </font>
    <font>
      <b/>
      <sz val="9"/>
      <name val="宋体"/>
      <family val="3"/>
      <charset val="134"/>
      <scheme val="minor"/>
    </font>
    <font>
      <b/>
      <sz val="11"/>
      <name val="宋体"/>
      <family val="3"/>
      <charset val="134"/>
      <scheme val="minor"/>
    </font>
    <font>
      <sz val="11"/>
      <name val="Trebuchet MS"/>
      <family val="2"/>
    </font>
    <font>
      <sz val="11"/>
      <color rgb="FF000000"/>
      <name val="宋体"/>
      <family val="3"/>
      <charset val="134"/>
    </font>
    <font>
      <sz val="11"/>
      <color theme="5"/>
      <name val="Trebuchet MS"/>
      <family val="2"/>
    </font>
  </fonts>
  <fills count="2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bgColor indexed="64"/>
      </patternFill>
    </fill>
    <fill>
      <patternFill patternType="solid">
        <fgColor rgb="FF00B0F0"/>
        <bgColor indexed="64"/>
      </patternFill>
    </fill>
    <fill>
      <patternFill patternType="solid">
        <fgColor theme="4" tint="0.79998168889431442"/>
        <bgColor indexed="64"/>
      </patternFill>
    </fill>
    <fill>
      <patternFill patternType="solid">
        <fgColor theme="2"/>
        <bgColor indexed="64"/>
      </patternFill>
    </fill>
    <fill>
      <patternFill patternType="solid">
        <fgColor theme="7"/>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8" tint="0.59999389629810485"/>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5" tint="0.79995117038483843"/>
        <bgColor indexed="64"/>
      </patternFill>
    </fill>
  </fills>
  <borders count="5">
    <border>
      <left/>
      <right/>
      <top/>
      <bottom/>
      <diagonal/>
    </border>
    <border>
      <left/>
      <right/>
      <top/>
      <bottom style="thick">
        <color rgb="FF000080"/>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1">
    <xf numFmtId="0" fontId="0" fillId="0" borderId="0">
      <alignment vertical="center"/>
    </xf>
  </cellStyleXfs>
  <cellXfs count="144">
    <xf numFmtId="0" fontId="0" fillId="0" borderId="0" xfId="0">
      <alignment vertical="center"/>
    </xf>
    <xf numFmtId="0" fontId="1" fillId="0" borderId="0" xfId="0" applyFont="1" applyAlignment="1">
      <alignment vertical="center"/>
    </xf>
    <xf numFmtId="0" fontId="1" fillId="0" borderId="0" xfId="0" applyFont="1" applyAlignment="1">
      <alignment horizontal="left" vertical="center"/>
    </xf>
    <xf numFmtId="0" fontId="3" fillId="0" borderId="0" xfId="0" applyFont="1" applyAlignment="1">
      <alignment horizontal="center" vertical="center" wrapText="1"/>
    </xf>
    <xf numFmtId="0" fontId="3"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8" fillId="4" borderId="0" xfId="0" applyFont="1" applyFill="1" applyAlignment="1">
      <alignment horizontal="center" vertical="center"/>
    </xf>
    <xf numFmtId="0" fontId="8" fillId="4" borderId="1" xfId="0" applyFont="1" applyFill="1" applyBorder="1" applyAlignment="1">
      <alignment horizontal="center" vertical="center"/>
    </xf>
    <xf numFmtId="0" fontId="8" fillId="4" borderId="1" xfId="0" applyFont="1" applyFill="1" applyBorder="1" applyAlignment="1">
      <alignment horizontal="center" vertical="center" wrapText="1"/>
    </xf>
    <xf numFmtId="0" fontId="9" fillId="5" borderId="0" xfId="0" applyFont="1" applyFill="1" applyAlignment="1">
      <alignment horizontal="center" vertical="center"/>
    </xf>
    <xf numFmtId="0" fontId="10" fillId="0" borderId="0" xfId="0" applyFont="1" applyAlignment="1">
      <alignment horizontal="center" vertical="center"/>
    </xf>
    <xf numFmtId="2" fontId="10" fillId="0" borderId="0" xfId="0" applyNumberFormat="1" applyFont="1" applyAlignment="1">
      <alignment horizontal="center" vertical="center"/>
    </xf>
    <xf numFmtId="0" fontId="13" fillId="7" borderId="0" xfId="0" applyFont="1" applyFill="1" applyAlignment="1">
      <alignment horizontal="center" vertical="center"/>
    </xf>
    <xf numFmtId="0" fontId="13" fillId="0" borderId="0" xfId="0" applyFont="1" applyFill="1" applyAlignment="1">
      <alignment horizontal="center" vertical="center"/>
    </xf>
    <xf numFmtId="0" fontId="14" fillId="0" borderId="0" xfId="0" applyFont="1" applyFill="1" applyAlignment="1">
      <alignment horizontal="center" vertical="center"/>
    </xf>
    <xf numFmtId="0" fontId="11" fillId="0" borderId="0" xfId="0" applyFont="1" applyFill="1" applyAlignment="1">
      <alignment horizontal="center" vertical="center"/>
    </xf>
    <xf numFmtId="1" fontId="10" fillId="0" borderId="0" xfId="0" applyNumberFormat="1" applyFont="1" applyAlignment="1">
      <alignment horizontal="center" vertical="center"/>
    </xf>
    <xf numFmtId="0" fontId="0" fillId="0" borderId="0" xfId="0" applyFill="1">
      <alignment vertical="center"/>
    </xf>
    <xf numFmtId="0" fontId="0" fillId="8" borderId="0" xfId="0" applyFill="1" applyAlignment="1">
      <alignment horizontal="center" vertical="center"/>
    </xf>
    <xf numFmtId="0" fontId="1" fillId="8" borderId="0" xfId="0" applyFont="1" applyFill="1" applyAlignment="1">
      <alignment horizontal="center" vertical="center"/>
    </xf>
    <xf numFmtId="0" fontId="0" fillId="8" borderId="0" xfId="0" applyFill="1">
      <alignment vertical="center"/>
    </xf>
    <xf numFmtId="0" fontId="0" fillId="0" borderId="0" xfId="0"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0" fontId="6" fillId="3" borderId="0" xfId="0" applyFont="1" applyFill="1" applyAlignment="1">
      <alignment horizontal="center" vertical="center"/>
    </xf>
    <xf numFmtId="0" fontId="0" fillId="3" borderId="0" xfId="0" applyFill="1"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2" fontId="14" fillId="0" borderId="0" xfId="0" applyNumberFormat="1" applyFont="1" applyFill="1" applyAlignment="1">
      <alignment horizontal="center" vertical="center"/>
    </xf>
    <xf numFmtId="178" fontId="14" fillId="0" borderId="0" xfId="0" applyNumberFormat="1" applyFont="1" applyFill="1" applyAlignment="1">
      <alignment horizontal="center" vertical="center"/>
    </xf>
    <xf numFmtId="0" fontId="1" fillId="0" borderId="0" xfId="0" applyFont="1" applyAlignment="1">
      <alignment horizontal="center" vertical="center" wrapText="1"/>
    </xf>
    <xf numFmtId="0" fontId="0" fillId="0" borderId="0" xfId="0" applyFill="1" applyAlignment="1">
      <alignment horizontal="center" vertical="center"/>
    </xf>
    <xf numFmtId="0" fontId="11" fillId="7" borderId="0" xfId="0" applyFont="1" applyFill="1" applyAlignment="1">
      <alignment horizontal="center" vertical="center"/>
    </xf>
    <xf numFmtId="2" fontId="11" fillId="0" borderId="0" xfId="0" applyNumberFormat="1" applyFont="1" applyFill="1" applyAlignment="1">
      <alignment horizontal="center" vertical="center"/>
    </xf>
    <xf numFmtId="2" fontId="14" fillId="0" borderId="0" xfId="0" applyNumberFormat="1" applyFont="1" applyFill="1" applyAlignment="1">
      <alignment horizontal="center" vertical="center"/>
    </xf>
    <xf numFmtId="0" fontId="14" fillId="0" borderId="0" xfId="0" applyFont="1" applyAlignment="1">
      <alignment horizontal="center" vertical="center"/>
    </xf>
    <xf numFmtId="0" fontId="16" fillId="0" borderId="0" xfId="0" applyFont="1" applyAlignment="1">
      <alignment horizontal="center" vertical="center"/>
    </xf>
    <xf numFmtId="2" fontId="16" fillId="0" borderId="0" xfId="0" applyNumberFormat="1" applyFont="1" applyFill="1" applyAlignment="1">
      <alignment horizontal="center" vertical="center"/>
    </xf>
    <xf numFmtId="0" fontId="10" fillId="0" borderId="0" xfId="0" applyFont="1" applyAlignment="1">
      <alignment horizontal="center" vertical="center"/>
    </xf>
    <xf numFmtId="177" fontId="10" fillId="0" borderId="0" xfId="0" applyNumberFormat="1" applyFont="1" applyAlignment="1">
      <alignment horizontal="center" vertical="center"/>
    </xf>
    <xf numFmtId="178" fontId="10" fillId="0" borderId="0" xfId="0" applyNumberFormat="1" applyFont="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0" fillId="14" borderId="0" xfId="0" applyFill="1" applyAlignment="1">
      <alignment vertical="top"/>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8" borderId="0" xfId="0" applyFont="1" applyFill="1" applyAlignment="1">
      <alignment horizontal="center" vertical="center"/>
    </xf>
    <xf numFmtId="0" fontId="0" fillId="16" borderId="0" xfId="0" applyFill="1" applyAlignment="1">
      <alignment horizontal="center" vertical="center"/>
    </xf>
    <xf numFmtId="0" fontId="6" fillId="16" borderId="0" xfId="0" applyFont="1" applyFill="1" applyAlignment="1">
      <alignment horizontal="center" vertical="center"/>
    </xf>
    <xf numFmtId="0" fontId="0" fillId="17" borderId="0" xfId="0" applyFill="1" applyAlignment="1">
      <alignment horizontal="center" vertical="center"/>
    </xf>
    <xf numFmtId="0" fontId="6" fillId="17" borderId="0" xfId="0" applyFont="1" applyFill="1" applyAlignment="1">
      <alignment horizontal="center" vertical="center"/>
    </xf>
    <xf numFmtId="0" fontId="6" fillId="14" borderId="0" xfId="0" applyFont="1" applyFill="1" applyAlignment="1">
      <alignment horizontal="center" vertical="center"/>
    </xf>
    <xf numFmtId="0" fontId="0" fillId="14" borderId="0" xfId="0" applyFill="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Border="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0" fillId="7" borderId="0" xfId="0" applyFill="1" applyBorder="1" applyAlignment="1">
      <alignment horizontal="center" vertical="center"/>
    </xf>
    <xf numFmtId="0" fontId="0" fillId="15" borderId="2" xfId="0" applyFill="1" applyBorder="1" applyAlignment="1">
      <alignment horizontal="center" vertical="center"/>
    </xf>
    <xf numFmtId="0" fontId="0" fillId="15" borderId="0" xfId="0" applyFill="1" applyBorder="1" applyAlignment="1">
      <alignment horizontal="center" vertical="center"/>
    </xf>
    <xf numFmtId="0" fontId="6" fillId="7" borderId="0" xfId="0" applyFont="1" applyFill="1" applyBorder="1" applyAlignment="1">
      <alignment horizontal="center" vertical="center"/>
    </xf>
    <xf numFmtId="178" fontId="1" fillId="0" borderId="0" xfId="0" applyNumberFormat="1" applyFont="1" applyAlignment="1">
      <alignment horizontal="center" vertical="center"/>
    </xf>
    <xf numFmtId="0" fontId="6" fillId="9" borderId="0" xfId="0" applyFont="1" applyFill="1" applyAlignment="1">
      <alignment horizontal="center" vertical="center"/>
    </xf>
    <xf numFmtId="0" fontId="10" fillId="10" borderId="0" xfId="0" applyFont="1" applyFill="1" applyAlignment="1">
      <alignment horizontal="center" vertical="center"/>
    </xf>
    <xf numFmtId="2" fontId="10" fillId="10" borderId="0" xfId="0" applyNumberFormat="1" applyFont="1" applyFill="1" applyAlignment="1">
      <alignment horizontal="center" vertical="center"/>
    </xf>
    <xf numFmtId="0" fontId="10" fillId="3" borderId="0" xfId="0" applyFont="1" applyFill="1" applyAlignment="1">
      <alignment horizontal="center" vertical="center"/>
    </xf>
    <xf numFmtId="2" fontId="10" fillId="3" borderId="0" xfId="0" applyNumberFormat="1" applyFont="1" applyFill="1" applyAlignment="1">
      <alignment horizontal="center" vertical="center"/>
    </xf>
    <xf numFmtId="0" fontId="10" fillId="2" borderId="0" xfId="0" applyFont="1" applyFill="1" applyAlignment="1">
      <alignment horizontal="center" vertical="center"/>
    </xf>
    <xf numFmtId="2" fontId="10" fillId="2" borderId="0" xfId="0" applyNumberFormat="1" applyFont="1" applyFill="1" applyAlignment="1">
      <alignment horizontal="center" vertical="center"/>
    </xf>
    <xf numFmtId="0" fontId="10" fillId="9" borderId="0" xfId="0" applyFont="1" applyFill="1" applyAlignment="1">
      <alignment horizontal="center" vertical="center"/>
    </xf>
    <xf numFmtId="2" fontId="10" fillId="9" borderId="0" xfId="0" applyNumberFormat="1" applyFont="1" applyFill="1" applyAlignment="1">
      <alignment horizontal="center" vertical="center"/>
    </xf>
    <xf numFmtId="0" fontId="10" fillId="7" borderId="0" xfId="0" applyFont="1" applyFill="1" applyAlignment="1">
      <alignment horizontal="center" vertical="center"/>
    </xf>
    <xf numFmtId="2" fontId="10" fillId="7" borderId="0" xfId="0" applyNumberFormat="1" applyFont="1" applyFill="1" applyAlignment="1">
      <alignment horizontal="center" vertical="center"/>
    </xf>
    <xf numFmtId="178" fontId="10" fillId="3" borderId="0" xfId="0" applyNumberFormat="1" applyFont="1" applyFill="1" applyAlignment="1">
      <alignment horizontal="center" vertical="center"/>
    </xf>
    <xf numFmtId="176" fontId="10" fillId="2" borderId="0" xfId="0" applyNumberFormat="1" applyFont="1" applyFill="1" applyAlignment="1">
      <alignment horizontal="center" vertical="center"/>
    </xf>
    <xf numFmtId="0" fontId="10" fillId="13" borderId="0" xfId="0" applyFont="1" applyFill="1" applyAlignment="1">
      <alignment horizontal="center" vertical="center"/>
    </xf>
    <xf numFmtId="0" fontId="10" fillId="13" borderId="3" xfId="0" applyFont="1" applyFill="1" applyBorder="1" applyAlignment="1">
      <alignment horizontal="center" vertical="center"/>
    </xf>
    <xf numFmtId="0" fontId="10" fillId="0" borderId="0" xfId="0" applyFont="1" applyFill="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0" xfId="0" applyFont="1" applyBorder="1" applyAlignment="1">
      <alignment horizontal="center" vertical="center"/>
    </xf>
    <xf numFmtId="180" fontId="10" fillId="0" borderId="0" xfId="0" applyNumberFormat="1" applyFont="1" applyAlignment="1">
      <alignment horizontal="center" vertical="center"/>
    </xf>
    <xf numFmtId="181" fontId="10" fillId="0" borderId="0" xfId="0" applyNumberFormat="1" applyFont="1" applyAlignment="1">
      <alignment horizontal="center" vertical="center"/>
    </xf>
    <xf numFmtId="182" fontId="10" fillId="0" borderId="0" xfId="0" applyNumberFormat="1" applyFont="1" applyAlignment="1">
      <alignment horizontal="center" vertical="center"/>
    </xf>
    <xf numFmtId="179" fontId="10" fillId="0" borderId="0" xfId="0" applyNumberFormat="1" applyFont="1" applyAlignment="1">
      <alignment horizontal="center" vertical="center"/>
    </xf>
    <xf numFmtId="0" fontId="6" fillId="0" borderId="0" xfId="0" applyFont="1" applyAlignment="1">
      <alignment horizontal="center" vertical="center"/>
    </xf>
    <xf numFmtId="0" fontId="10" fillId="0" borderId="0" xfId="0" applyFont="1" applyAlignment="1">
      <alignment vertical="center"/>
    </xf>
    <xf numFmtId="0" fontId="6" fillId="13" borderId="0" xfId="0" applyFont="1" applyFill="1" applyAlignment="1">
      <alignment horizontal="center" vertical="center"/>
    </xf>
    <xf numFmtId="0" fontId="0" fillId="19" borderId="0" xfId="0" applyFill="1" applyAlignment="1">
      <alignment horizontal="center" vertical="center"/>
    </xf>
    <xf numFmtId="0" fontId="8" fillId="0" borderId="0" xfId="0" applyFont="1" applyAlignment="1">
      <alignment horizontal="center" vertical="center"/>
    </xf>
    <xf numFmtId="0" fontId="0" fillId="20" borderId="0" xfId="0" applyFill="1" applyAlignment="1">
      <alignment horizontal="center" vertical="center"/>
    </xf>
    <xf numFmtId="2" fontId="0" fillId="20" borderId="0" xfId="0" applyNumberFormat="1" applyFill="1" applyAlignment="1">
      <alignment horizontal="center" vertical="center"/>
    </xf>
    <xf numFmtId="2" fontId="0" fillId="0" borderId="0" xfId="0" applyNumberFormat="1" applyAlignment="1">
      <alignment horizontal="center" vertical="center"/>
    </xf>
    <xf numFmtId="0" fontId="13" fillId="6" borderId="0" xfId="0" applyFont="1" applyFill="1" applyAlignment="1">
      <alignment horizontal="center" vertical="center"/>
    </xf>
    <xf numFmtId="2" fontId="14" fillId="0" borderId="0" xfId="0" applyNumberFormat="1" applyFont="1" applyFill="1" applyAlignment="1">
      <alignment horizontal="center" vertical="center"/>
    </xf>
    <xf numFmtId="0" fontId="6" fillId="0" borderId="0" xfId="0" applyFont="1" applyAlignment="1">
      <alignment horizontal="center" vertical="center"/>
    </xf>
    <xf numFmtId="0" fontId="10" fillId="0" borderId="0" xfId="0" applyFont="1" applyAlignment="1">
      <alignment horizontal="center" vertical="center"/>
    </xf>
    <xf numFmtId="0" fontId="10" fillId="9" borderId="0" xfId="0" applyFont="1" applyFill="1" applyAlignment="1">
      <alignment horizontal="center" vertical="center"/>
    </xf>
    <xf numFmtId="0" fontId="10" fillId="7" borderId="0" xfId="0" applyFont="1" applyFill="1" applyAlignment="1">
      <alignment horizontal="center" vertical="center"/>
    </xf>
    <xf numFmtId="0" fontId="10" fillId="3" borderId="0" xfId="0" applyFont="1" applyFill="1" applyAlignment="1">
      <alignment horizontal="center" vertical="center"/>
    </xf>
    <xf numFmtId="0" fontId="10" fillId="2" borderId="0" xfId="0" applyFont="1" applyFill="1" applyAlignment="1">
      <alignment horizontal="center" vertical="center"/>
    </xf>
    <xf numFmtId="0" fontId="10" fillId="10" borderId="0" xfId="0" applyFont="1" applyFill="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6" fillId="15" borderId="2" xfId="0" applyFont="1" applyFill="1" applyBorder="1" applyAlignment="1">
      <alignment horizontal="center" vertical="center"/>
    </xf>
    <xf numFmtId="0" fontId="0" fillId="15" borderId="2" xfId="0" applyFill="1" applyBorder="1" applyAlignment="1">
      <alignment horizontal="center" vertical="center"/>
    </xf>
    <xf numFmtId="0" fontId="6" fillId="14" borderId="2" xfId="0" applyFont="1"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Alignment="1">
      <alignment horizontal="center" vertical="center" wrapText="1"/>
    </xf>
    <xf numFmtId="0" fontId="6" fillId="14" borderId="0" xfId="0" applyFont="1" applyFill="1" applyAlignment="1">
      <alignment horizontal="center" vertical="center" wrapText="1"/>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18" borderId="0" xfId="0" applyFont="1" applyFill="1" applyAlignment="1">
      <alignment horizontal="center" vertical="center"/>
    </xf>
    <xf numFmtId="0" fontId="6" fillId="14" borderId="0" xfId="0" applyFont="1" applyFill="1" applyAlignment="1">
      <alignment horizontal="center" vertical="center"/>
    </xf>
    <xf numFmtId="0" fontId="6" fillId="3" borderId="2" xfId="0" applyFont="1" applyFill="1" applyBorder="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wrapText="1"/>
    </xf>
    <xf numFmtId="0" fontId="6" fillId="3" borderId="0" xfId="0" applyFont="1" applyFill="1" applyAlignment="1">
      <alignment horizontal="center" vertical="center"/>
    </xf>
    <xf numFmtId="0" fontId="0" fillId="3" borderId="0" xfId="0" applyFill="1" applyAlignment="1">
      <alignment horizontal="center" vertical="center"/>
    </xf>
    <xf numFmtId="0" fontId="6" fillId="17" borderId="0" xfId="0" applyFont="1" applyFill="1" applyAlignment="1">
      <alignment horizontal="center" vertical="center"/>
    </xf>
    <xf numFmtId="0" fontId="0" fillId="17" borderId="0" xfId="0" applyFill="1" applyAlignment="1">
      <alignment horizontal="center" vertical="center"/>
    </xf>
    <xf numFmtId="0" fontId="6" fillId="16" borderId="0" xfId="0" applyFont="1" applyFill="1" applyAlignment="1">
      <alignment horizontal="center" vertical="center"/>
    </xf>
    <xf numFmtId="0" fontId="0" fillId="16" borderId="0" xfId="0" applyFill="1" applyAlignment="1">
      <alignment horizontal="center" vertical="center"/>
    </xf>
    <xf numFmtId="0" fontId="6" fillId="8" borderId="0" xfId="0" applyFont="1" applyFill="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10" fillId="13" borderId="0" xfId="0" applyFont="1" applyFill="1" applyAlignment="1">
      <alignment horizontal="center" vertical="center"/>
    </xf>
    <xf numFmtId="0" fontId="10" fillId="4" borderId="3" xfId="0" applyFont="1" applyFill="1" applyBorder="1" applyAlignment="1">
      <alignment horizontal="center" vertical="center"/>
    </xf>
    <xf numFmtId="0" fontId="10" fillId="0" borderId="0" xfId="0" applyFont="1" applyFill="1" applyAlignment="1">
      <alignment horizontal="center" vertical="center"/>
    </xf>
    <xf numFmtId="0" fontId="11" fillId="6" borderId="0" xfId="0" applyFont="1" applyFill="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C24B4-1D5F-4B98-BDF8-414E4221C7CB}">
  <sheetPr codeName="Sheet1"/>
  <dimension ref="A1:K543"/>
  <sheetViews>
    <sheetView topLeftCell="A345" workbookViewId="0">
      <selection activeCell="E355" sqref="E355"/>
    </sheetView>
  </sheetViews>
  <sheetFormatPr defaultRowHeight="14.4"/>
  <cols>
    <col min="1" max="1" width="59.21875" style="35" customWidth="1"/>
    <col min="2" max="2" width="32.6640625" style="17" hidden="1" customWidth="1"/>
    <col min="3" max="3" width="19.77734375" style="17" customWidth="1"/>
    <col min="4" max="4" width="17" style="17" customWidth="1"/>
    <col min="5" max="5" width="18" style="17" customWidth="1"/>
    <col min="6" max="6" width="17" style="17" customWidth="1"/>
    <col min="7" max="7" width="25.33203125" style="17" customWidth="1"/>
    <col min="8" max="16384" width="8.88671875" style="26"/>
  </cols>
  <sheetData>
    <row r="1" spans="1:11">
      <c r="A1" s="101" t="s">
        <v>74</v>
      </c>
      <c r="B1" s="101"/>
      <c r="C1" s="15"/>
      <c r="K1" s="35" t="s">
        <v>80</v>
      </c>
    </row>
    <row r="2" spans="1:11">
      <c r="A2" s="101"/>
      <c r="B2" s="101"/>
      <c r="C2" s="15"/>
      <c r="K2" s="35">
        <v>1</v>
      </c>
    </row>
    <row r="3" spans="1:11">
      <c r="A3" s="14"/>
      <c r="B3" s="15"/>
      <c r="C3" s="15"/>
      <c r="E3" s="70" t="s">
        <v>260</v>
      </c>
      <c r="K3" s="35">
        <v>2</v>
      </c>
    </row>
    <row r="4" spans="1:11">
      <c r="K4" s="35">
        <v>3</v>
      </c>
    </row>
    <row r="5" spans="1:11">
      <c r="A5" s="35">
        <v>1</v>
      </c>
      <c r="B5" s="17">
        <v>2</v>
      </c>
      <c r="C5" s="17">
        <v>3</v>
      </c>
      <c r="D5" s="17">
        <v>4</v>
      </c>
      <c r="E5" s="17">
        <v>5</v>
      </c>
      <c r="F5" s="17">
        <v>6</v>
      </c>
      <c r="G5" s="17">
        <v>7</v>
      </c>
    </row>
    <row r="6" spans="1:11">
      <c r="A6" s="14"/>
      <c r="B6" s="15" t="s">
        <v>75</v>
      </c>
      <c r="C6" s="15" t="s">
        <v>76</v>
      </c>
      <c r="D6" s="15" t="s">
        <v>77</v>
      </c>
      <c r="E6" s="15" t="s">
        <v>78</v>
      </c>
      <c r="F6" s="15" t="s">
        <v>79</v>
      </c>
      <c r="G6" s="15"/>
    </row>
    <row r="7" spans="1:11">
      <c r="A7" s="24" t="s">
        <v>90</v>
      </c>
      <c r="B7" s="24" t="s">
        <v>85</v>
      </c>
      <c r="C7" s="36"/>
    </row>
    <row r="8" spans="1:11">
      <c r="A8" s="24" t="s">
        <v>92</v>
      </c>
      <c r="B8" s="24"/>
      <c r="C8" s="31">
        <f>CHOOSE(G8,D8,E8,F8)</f>
        <v>10525.68</v>
      </c>
      <c r="D8" s="31">
        <f>29.238*360</f>
        <v>10525.68</v>
      </c>
      <c r="E8" s="31">
        <f>D8*0.9</f>
        <v>9473.112000000001</v>
      </c>
      <c r="F8" s="31">
        <f>D8*1.1</f>
        <v>11578.248000000001</v>
      </c>
      <c r="G8" s="17">
        <v>1</v>
      </c>
    </row>
    <row r="9" spans="1:11">
      <c r="A9" s="24" t="s">
        <v>87</v>
      </c>
      <c r="B9" s="24"/>
      <c r="C9" s="31">
        <f t="shared" ref="C9:C21" si="0">CHOOSE(G9,D9,E9,F9)</f>
        <v>5654.8882799999992</v>
      </c>
      <c r="D9" s="31">
        <f>160.833*70.32/2</f>
        <v>5654.8882799999992</v>
      </c>
      <c r="E9" s="31">
        <f t="shared" ref="E9:E28" si="1">D9*0.9</f>
        <v>5089.3994519999997</v>
      </c>
      <c r="F9" s="31">
        <f t="shared" ref="F9:F14" si="2">D9*1.1</f>
        <v>6220.3771079999997</v>
      </c>
      <c r="G9" s="17">
        <v>1</v>
      </c>
    </row>
    <row r="10" spans="1:11">
      <c r="A10" s="24" t="s">
        <v>94</v>
      </c>
      <c r="B10" s="24"/>
      <c r="C10" s="31">
        <f t="shared" si="0"/>
        <v>9512.0399999999991</v>
      </c>
      <c r="D10" s="31">
        <f>79.267*120</f>
        <v>9512.0399999999991</v>
      </c>
      <c r="E10" s="31">
        <f t="shared" si="1"/>
        <v>8560.8359999999993</v>
      </c>
      <c r="F10" s="31">
        <f t="shared" si="2"/>
        <v>10463.244000000001</v>
      </c>
      <c r="G10" s="17">
        <v>1</v>
      </c>
    </row>
    <row r="11" spans="1:11">
      <c r="A11" s="24" t="s">
        <v>96</v>
      </c>
      <c r="B11" s="24" t="s">
        <v>41</v>
      </c>
      <c r="C11" s="31">
        <f t="shared" si="0"/>
        <v>10739.8</v>
      </c>
      <c r="D11" s="16">
        <f>53.699*200</f>
        <v>10739.8</v>
      </c>
      <c r="E11" s="31">
        <f t="shared" si="1"/>
        <v>9665.82</v>
      </c>
      <c r="F11" s="31">
        <f t="shared" si="2"/>
        <v>11813.78</v>
      </c>
      <c r="G11" s="17">
        <v>1</v>
      </c>
    </row>
    <row r="12" spans="1:11">
      <c r="A12" s="24" t="s">
        <v>98</v>
      </c>
      <c r="B12" s="24" t="s">
        <v>42</v>
      </c>
      <c r="C12" s="31">
        <f t="shared" si="0"/>
        <v>7329.910679999999</v>
      </c>
      <c r="D12" s="31">
        <f>69.491*70.32*15/10</f>
        <v>7329.910679999999</v>
      </c>
      <c r="E12" s="31">
        <f t="shared" si="1"/>
        <v>6596.9196119999997</v>
      </c>
      <c r="F12" s="31">
        <f t="shared" si="2"/>
        <v>8062.9017479999993</v>
      </c>
      <c r="G12" s="17">
        <v>1</v>
      </c>
    </row>
    <row r="13" spans="1:11">
      <c r="A13" s="24" t="s">
        <v>100</v>
      </c>
      <c r="B13" s="24"/>
      <c r="C13" s="31">
        <f t="shared" si="0"/>
        <v>7618.4190000000008</v>
      </c>
      <c r="D13" s="31">
        <f>14.187*100*3*1.79</f>
        <v>7618.4190000000008</v>
      </c>
      <c r="E13" s="31">
        <f t="shared" si="1"/>
        <v>6856.5771000000004</v>
      </c>
      <c r="F13" s="31">
        <f t="shared" si="2"/>
        <v>8380.2609000000011</v>
      </c>
      <c r="G13" s="17">
        <v>1</v>
      </c>
    </row>
    <row r="14" spans="1:11">
      <c r="A14" s="33" t="s">
        <v>102</v>
      </c>
      <c r="B14" s="24" t="s">
        <v>43</v>
      </c>
      <c r="C14" s="31">
        <f t="shared" si="0"/>
        <v>45.824000000000005</v>
      </c>
      <c r="D14" s="31">
        <f>0.128*200*1.79</f>
        <v>45.824000000000005</v>
      </c>
      <c r="E14" s="31">
        <f t="shared" si="1"/>
        <v>41.241600000000005</v>
      </c>
      <c r="F14" s="31">
        <f t="shared" si="2"/>
        <v>50.406400000000012</v>
      </c>
      <c r="G14" s="17">
        <v>1</v>
      </c>
    </row>
    <row r="15" spans="1:11">
      <c r="A15" s="24" t="s">
        <v>89</v>
      </c>
      <c r="B15" s="24" t="s">
        <v>44</v>
      </c>
      <c r="C15" s="31">
        <f t="shared" si="0"/>
        <v>6836.3679999999995</v>
      </c>
      <c r="D15" s="31">
        <f>76.384*50*1.79</f>
        <v>6836.3679999999995</v>
      </c>
      <c r="E15" s="31">
        <f t="shared" si="1"/>
        <v>6152.7311999999993</v>
      </c>
      <c r="F15" s="31">
        <f t="shared" ref="F15:F19" si="3">D15*1.1</f>
        <v>7520.0047999999997</v>
      </c>
      <c r="G15" s="17">
        <v>1</v>
      </c>
    </row>
    <row r="16" spans="1:11">
      <c r="A16" s="24" t="s">
        <v>104</v>
      </c>
      <c r="B16" s="24" t="s">
        <v>45</v>
      </c>
      <c r="C16" s="31">
        <f t="shared" si="0"/>
        <v>31.555199999999999</v>
      </c>
      <c r="D16" s="31">
        <f>6*(70+25)*2.768/50</f>
        <v>31.555199999999999</v>
      </c>
      <c r="E16" s="31">
        <f t="shared" si="1"/>
        <v>28.39968</v>
      </c>
      <c r="F16" s="31">
        <f t="shared" si="3"/>
        <v>34.710720000000002</v>
      </c>
      <c r="G16" s="17">
        <v>1</v>
      </c>
    </row>
    <row r="17" spans="1:8">
      <c r="A17" s="24" t="s">
        <v>105</v>
      </c>
      <c r="B17" s="24"/>
      <c r="C17" s="31">
        <f t="shared" ref="C17" si="4">CHOOSE(G17,D17,E17,F17)</f>
        <v>26.295999999999999</v>
      </c>
      <c r="D17" s="31">
        <f>5*(70+25)*2.768/50</f>
        <v>26.295999999999999</v>
      </c>
      <c r="E17" s="31">
        <f t="shared" si="1"/>
        <v>23.666399999999999</v>
      </c>
      <c r="F17" s="31">
        <f t="shared" si="3"/>
        <v>28.925600000000003</v>
      </c>
      <c r="G17" s="17">
        <v>1</v>
      </c>
    </row>
    <row r="18" spans="1:8">
      <c r="A18" s="24" t="s">
        <v>107</v>
      </c>
      <c r="B18" s="24" t="s">
        <v>46</v>
      </c>
      <c r="C18" s="31">
        <f t="shared" si="0"/>
        <v>25.896825000000003</v>
      </c>
      <c r="D18" s="31">
        <f>1.929/10*75*1.79</f>
        <v>25.896825000000003</v>
      </c>
      <c r="E18" s="31">
        <f t="shared" si="1"/>
        <v>23.307142500000005</v>
      </c>
      <c r="F18" s="31">
        <f t="shared" si="3"/>
        <v>28.486507500000005</v>
      </c>
      <c r="G18" s="17">
        <v>1</v>
      </c>
    </row>
    <row r="19" spans="1:8">
      <c r="A19" s="24" t="s">
        <v>109</v>
      </c>
      <c r="B19" s="24" t="s">
        <v>47</v>
      </c>
      <c r="C19" s="31">
        <f t="shared" si="0"/>
        <v>63.500250000000001</v>
      </c>
      <c r="D19" s="31">
        <f>0.473*75*1.79</f>
        <v>63.500250000000001</v>
      </c>
      <c r="E19" s="31">
        <f t="shared" si="1"/>
        <v>57.150224999999999</v>
      </c>
      <c r="F19" s="31">
        <f t="shared" si="3"/>
        <v>69.850275000000011</v>
      </c>
      <c r="G19" s="17">
        <v>1</v>
      </c>
      <c r="H19" s="25" t="s">
        <v>120</v>
      </c>
    </row>
    <row r="20" spans="1:8">
      <c r="A20" s="24" t="s">
        <v>117</v>
      </c>
      <c r="B20" s="24" t="s">
        <v>46</v>
      </c>
      <c r="C20" s="31">
        <f t="shared" ref="C20" si="5">CHOOSE(G20,D20,E20,F20)</f>
        <v>445.9</v>
      </c>
      <c r="D20" s="31">
        <f>21/30*637</f>
        <v>445.9</v>
      </c>
      <c r="E20" s="31">
        <f>478*21/30</f>
        <v>334.6</v>
      </c>
      <c r="F20" s="31">
        <f>796*21/30</f>
        <v>557.20000000000005</v>
      </c>
      <c r="G20" s="17">
        <v>1</v>
      </c>
      <c r="H20" s="25" t="s">
        <v>227</v>
      </c>
    </row>
    <row r="21" spans="1:8">
      <c r="A21" s="4" t="s">
        <v>110</v>
      </c>
      <c r="B21" s="24" t="s">
        <v>48</v>
      </c>
      <c r="C21" s="31">
        <f t="shared" si="0"/>
        <v>94.98299999999999</v>
      </c>
      <c r="D21" s="16">
        <f>135.69*21/30</f>
        <v>94.98299999999999</v>
      </c>
      <c r="E21" s="31">
        <f t="shared" si="1"/>
        <v>85.484699999999989</v>
      </c>
      <c r="F21" s="31">
        <f t="shared" ref="F21" si="6">D21*1.1</f>
        <v>104.48129999999999</v>
      </c>
      <c r="G21" s="17">
        <v>1</v>
      </c>
    </row>
    <row r="22" spans="1:8">
      <c r="A22" s="4" t="s">
        <v>111</v>
      </c>
      <c r="B22" s="4"/>
      <c r="C22" s="31"/>
      <c r="D22" s="36"/>
      <c r="E22" s="36"/>
      <c r="F22" s="36"/>
    </row>
    <row r="23" spans="1:8">
      <c r="A23" s="4" t="s">
        <v>113</v>
      </c>
      <c r="B23" s="4" t="s">
        <v>3</v>
      </c>
      <c r="C23" s="31">
        <f t="shared" ref="C23:C81" si="7">CHOOSE(G23,D23,E23,F23)</f>
        <v>312.2</v>
      </c>
      <c r="D23" s="16">
        <f>446*21/30</f>
        <v>312.2</v>
      </c>
      <c r="E23" s="31">
        <f t="shared" si="1"/>
        <v>280.98</v>
      </c>
      <c r="F23" s="31">
        <f t="shared" ref="F23" si="8">D23*1.1</f>
        <v>343.42</v>
      </c>
      <c r="G23" s="17">
        <v>1</v>
      </c>
      <c r="H23" s="25" t="s">
        <v>229</v>
      </c>
    </row>
    <row r="24" spans="1:8">
      <c r="A24" s="4" t="s">
        <v>115</v>
      </c>
      <c r="B24" s="4" t="s">
        <v>4</v>
      </c>
      <c r="C24" s="31">
        <f t="shared" si="7"/>
        <v>520.79999999999995</v>
      </c>
      <c r="D24" s="16">
        <f>21*744/30</f>
        <v>520.79999999999995</v>
      </c>
      <c r="E24" s="31">
        <f t="shared" si="1"/>
        <v>468.71999999999997</v>
      </c>
      <c r="F24" s="31">
        <f t="shared" ref="F24" si="9">D24*1.1</f>
        <v>572.88</v>
      </c>
      <c r="G24" s="17">
        <v>1</v>
      </c>
      <c r="H24" s="25" t="s">
        <v>229</v>
      </c>
    </row>
    <row r="25" spans="1:8">
      <c r="A25" s="4" t="s">
        <v>119</v>
      </c>
      <c r="B25" s="4" t="s">
        <v>5</v>
      </c>
      <c r="C25" s="31">
        <f t="shared" si="7"/>
        <v>10492</v>
      </c>
      <c r="D25" s="16">
        <v>10492</v>
      </c>
      <c r="E25" s="31">
        <f t="shared" si="1"/>
        <v>9442.8000000000011</v>
      </c>
      <c r="F25" s="31">
        <f t="shared" ref="F25" si="10">D25*1.1</f>
        <v>11541.2</v>
      </c>
      <c r="G25" s="17">
        <v>1</v>
      </c>
      <c r="H25" s="25" t="s">
        <v>228</v>
      </c>
    </row>
    <row r="26" spans="1:8">
      <c r="A26" s="4" t="s">
        <v>284</v>
      </c>
      <c r="B26" s="4"/>
      <c r="C26" s="31"/>
      <c r="D26" s="16"/>
      <c r="E26" s="31"/>
      <c r="F26" s="31"/>
      <c r="H26" s="25"/>
    </row>
    <row r="27" spans="1:8">
      <c r="A27" s="4" t="s">
        <v>285</v>
      </c>
      <c r="B27" s="4"/>
      <c r="C27" s="31">
        <f t="shared" si="7"/>
        <v>0.74</v>
      </c>
      <c r="D27" s="16">
        <v>0.74</v>
      </c>
      <c r="E27" s="31">
        <f t="shared" si="1"/>
        <v>0.66600000000000004</v>
      </c>
      <c r="F27" s="31">
        <f t="shared" ref="F27" si="11">D27*1.1</f>
        <v>0.81400000000000006</v>
      </c>
      <c r="G27" s="17">
        <v>1</v>
      </c>
      <c r="H27" s="25"/>
    </row>
    <row r="28" spans="1:8">
      <c r="A28" s="4" t="s">
        <v>297</v>
      </c>
      <c r="B28" s="4"/>
      <c r="C28" s="31">
        <f t="shared" si="7"/>
        <v>0.5</v>
      </c>
      <c r="D28" s="16">
        <v>0.5</v>
      </c>
      <c r="E28" s="31">
        <f t="shared" si="1"/>
        <v>0.45</v>
      </c>
      <c r="F28" s="31">
        <f t="shared" ref="F28" si="12">D28*1.1</f>
        <v>0.55000000000000004</v>
      </c>
      <c r="G28" s="17">
        <v>1</v>
      </c>
      <c r="H28" s="25" t="s">
        <v>298</v>
      </c>
    </row>
    <row r="29" spans="1:8">
      <c r="A29" s="4" t="s">
        <v>122</v>
      </c>
      <c r="B29" s="4"/>
      <c r="C29" s="31"/>
      <c r="D29" s="16"/>
      <c r="E29" s="24"/>
      <c r="F29" s="24"/>
    </row>
    <row r="30" spans="1:8">
      <c r="A30" s="4" t="s">
        <v>124</v>
      </c>
      <c r="B30" s="4" t="s">
        <v>9</v>
      </c>
      <c r="C30" s="31" t="s">
        <v>123</v>
      </c>
      <c r="D30" s="31"/>
      <c r="E30" s="24"/>
      <c r="F30" s="24"/>
    </row>
    <row r="31" spans="1:8">
      <c r="A31" s="31" t="s">
        <v>132</v>
      </c>
      <c r="B31" s="4"/>
      <c r="C31" s="31">
        <f>CHOOSE(G31,D31,E31,F31)</f>
        <v>6.9832402234636895E-2</v>
      </c>
      <c r="D31" s="31">
        <v>6.9832402234636895E-2</v>
      </c>
      <c r="E31" s="31">
        <f>D31*0.9</f>
        <v>6.2849162011173201E-2</v>
      </c>
      <c r="F31" s="31">
        <f t="shared" ref="F31" si="13">D31*1.1</f>
        <v>7.6815642458100589E-2</v>
      </c>
      <c r="G31" s="17">
        <v>1</v>
      </c>
    </row>
    <row r="32" spans="1:8">
      <c r="A32" s="31" t="s">
        <v>130</v>
      </c>
      <c r="B32" s="4"/>
      <c r="C32" s="31">
        <f t="shared" si="7"/>
        <v>5.8659217877095E-2</v>
      </c>
      <c r="D32" s="31">
        <v>5.8659217877095E-2</v>
      </c>
      <c r="E32" s="31">
        <f t="shared" ref="E32:E58" si="14">D32*0.9</f>
        <v>5.2793296089385502E-2</v>
      </c>
      <c r="F32" s="31">
        <f t="shared" ref="F32" si="15">D32*1.1</f>
        <v>6.4525139664804512E-2</v>
      </c>
      <c r="G32" s="17">
        <v>1</v>
      </c>
    </row>
    <row r="33" spans="1:7">
      <c r="A33" s="4" t="s">
        <v>128</v>
      </c>
      <c r="B33" s="4" t="s">
        <v>12</v>
      </c>
      <c r="C33" s="31" t="s">
        <v>126</v>
      </c>
      <c r="D33" s="16"/>
      <c r="E33" s="24"/>
      <c r="F33" s="24"/>
    </row>
    <row r="34" spans="1:7">
      <c r="A34" s="31" t="s">
        <v>132</v>
      </c>
      <c r="B34" s="4"/>
      <c r="C34" s="31">
        <f t="shared" si="7"/>
        <v>0.32135306553911203</v>
      </c>
      <c r="D34" s="31">
        <v>0.32135306553911203</v>
      </c>
      <c r="E34" s="31">
        <f t="shared" si="14"/>
        <v>0.28921775898520086</v>
      </c>
      <c r="F34" s="31">
        <f t="shared" ref="F34:F35" si="16">D34*1.1</f>
        <v>0.35348837209302325</v>
      </c>
      <c r="G34" s="17">
        <v>1</v>
      </c>
    </row>
    <row r="35" spans="1:7">
      <c r="A35" s="31" t="s">
        <v>130</v>
      </c>
      <c r="B35" s="4"/>
      <c r="C35" s="31">
        <f t="shared" si="7"/>
        <v>0.29175475687103603</v>
      </c>
      <c r="D35" s="31">
        <v>0.29175475687103603</v>
      </c>
      <c r="E35" s="31">
        <f t="shared" si="14"/>
        <v>0.26257928118393242</v>
      </c>
      <c r="F35" s="31">
        <f t="shared" si="16"/>
        <v>0.32093023255813963</v>
      </c>
      <c r="G35" s="17">
        <v>1</v>
      </c>
    </row>
    <row r="36" spans="1:7">
      <c r="A36" s="31" t="s">
        <v>134</v>
      </c>
      <c r="B36" s="4"/>
      <c r="C36" s="31">
        <f t="shared" si="7"/>
        <v>9.5137420718816104E-2</v>
      </c>
      <c r="D36" s="31">
        <v>9.5137420718816104E-2</v>
      </c>
      <c r="E36" s="31">
        <f t="shared" si="14"/>
        <v>8.5623678646934501E-2</v>
      </c>
      <c r="F36" s="31">
        <f t="shared" ref="F36:F37" si="17">D36*1.1</f>
        <v>0.10465116279069772</v>
      </c>
      <c r="G36" s="17">
        <v>1</v>
      </c>
    </row>
    <row r="37" spans="1:7">
      <c r="A37" s="31" t="s">
        <v>136</v>
      </c>
      <c r="B37" s="4"/>
      <c r="C37" s="31">
        <f t="shared" si="7"/>
        <v>6.5539112050740006E-2</v>
      </c>
      <c r="D37" s="31">
        <v>6.5539112050740006E-2</v>
      </c>
      <c r="E37" s="31">
        <f t="shared" si="14"/>
        <v>5.8985200845666004E-2</v>
      </c>
      <c r="F37" s="31">
        <f t="shared" si="17"/>
        <v>7.2093023255814015E-2</v>
      </c>
      <c r="G37" s="17">
        <v>1</v>
      </c>
    </row>
    <row r="38" spans="1:7">
      <c r="A38" s="4" t="s">
        <v>138</v>
      </c>
      <c r="B38" s="4"/>
      <c r="C38" s="31" t="s">
        <v>139</v>
      </c>
      <c r="D38" s="16"/>
      <c r="E38" s="24"/>
      <c r="F38" s="24"/>
    </row>
    <row r="39" spans="1:7">
      <c r="A39" s="31" t="s">
        <v>132</v>
      </c>
      <c r="B39" s="4"/>
      <c r="C39" s="31">
        <f t="shared" si="7"/>
        <v>0.16300000000000001</v>
      </c>
      <c r="D39" s="16">
        <v>0.16300000000000001</v>
      </c>
      <c r="E39" s="31">
        <f t="shared" si="14"/>
        <v>0.1467</v>
      </c>
      <c r="F39" s="31">
        <f t="shared" ref="F39:F40" si="18">D39*1.1</f>
        <v>0.17930000000000001</v>
      </c>
      <c r="G39" s="17">
        <v>1</v>
      </c>
    </row>
    <row r="40" spans="1:7">
      <c r="A40" s="31" t="s">
        <v>130</v>
      </c>
      <c r="B40" s="4"/>
      <c r="C40" s="31">
        <f t="shared" si="7"/>
        <v>0.185</v>
      </c>
      <c r="D40" s="16">
        <v>0.185</v>
      </c>
      <c r="E40" s="31">
        <f t="shared" si="14"/>
        <v>0.16650000000000001</v>
      </c>
      <c r="F40" s="31">
        <f t="shared" si="18"/>
        <v>0.20350000000000001</v>
      </c>
      <c r="G40" s="17">
        <v>1</v>
      </c>
    </row>
    <row r="41" spans="1:7">
      <c r="A41" s="31" t="s">
        <v>136</v>
      </c>
      <c r="B41" s="4"/>
      <c r="C41" s="31">
        <f t="shared" si="7"/>
        <v>8.4000000000000005E-2</v>
      </c>
      <c r="D41" s="16">
        <v>8.4000000000000005E-2</v>
      </c>
      <c r="E41" s="31">
        <f t="shared" si="14"/>
        <v>7.5600000000000001E-2</v>
      </c>
      <c r="F41" s="31">
        <f t="shared" ref="F41" si="19">D41*1.1</f>
        <v>9.240000000000001E-2</v>
      </c>
      <c r="G41" s="17">
        <v>1</v>
      </c>
    </row>
    <row r="42" spans="1:7">
      <c r="A42" s="4" t="s">
        <v>140</v>
      </c>
      <c r="B42" s="4"/>
      <c r="C42" s="31" t="s">
        <v>141</v>
      </c>
      <c r="D42" s="16"/>
      <c r="E42" s="24"/>
      <c r="F42" s="24"/>
    </row>
    <row r="43" spans="1:7">
      <c r="A43" s="4" t="s">
        <v>132</v>
      </c>
      <c r="B43" s="4"/>
      <c r="C43" s="31">
        <f t="shared" si="7"/>
        <v>0.158</v>
      </c>
      <c r="D43" s="31">
        <v>0.158</v>
      </c>
      <c r="E43" s="31">
        <f t="shared" si="14"/>
        <v>0.14219999999999999</v>
      </c>
      <c r="F43" s="31">
        <f t="shared" ref="F43:F46" si="20">D43*1.1</f>
        <v>0.17380000000000001</v>
      </c>
      <c r="G43" s="17">
        <v>1</v>
      </c>
    </row>
    <row r="44" spans="1:7">
      <c r="A44" s="4" t="s">
        <v>148</v>
      </c>
      <c r="B44" s="4"/>
      <c r="C44" s="31">
        <f>CHOOSE(G44,D44,E44,F44)</f>
        <v>5.5E-2</v>
      </c>
      <c r="D44" s="31">
        <v>5.5E-2</v>
      </c>
      <c r="E44" s="31">
        <f>D44*0.9</f>
        <v>4.9500000000000002E-2</v>
      </c>
      <c r="F44" s="31">
        <f>D44*1.1</f>
        <v>6.0500000000000005E-2</v>
      </c>
      <c r="G44" s="17">
        <v>1</v>
      </c>
    </row>
    <row r="45" spans="1:7">
      <c r="A45" s="31" t="s">
        <v>134</v>
      </c>
      <c r="B45" s="4"/>
      <c r="C45" s="31">
        <f>CHOOSE(G45,D45,E45,F45)</f>
        <v>5.8999999999999997E-2</v>
      </c>
      <c r="D45" s="31">
        <v>5.8999999999999997E-2</v>
      </c>
      <c r="E45" s="31">
        <f>D45*0.9</f>
        <v>5.3100000000000001E-2</v>
      </c>
      <c r="F45" s="31">
        <f>D45*1.1</f>
        <v>6.4899999999999999E-2</v>
      </c>
      <c r="G45" s="17">
        <v>1</v>
      </c>
    </row>
    <row r="46" spans="1:7">
      <c r="A46" s="4" t="s">
        <v>136</v>
      </c>
      <c r="B46" s="4"/>
      <c r="C46" s="31">
        <f t="shared" si="7"/>
        <v>0.146520146520147</v>
      </c>
      <c r="D46" s="31">
        <v>0.146520146520147</v>
      </c>
      <c r="E46" s="31">
        <f t="shared" si="14"/>
        <v>0.13186813186813232</v>
      </c>
      <c r="F46" s="31">
        <f t="shared" si="20"/>
        <v>0.16117216117216171</v>
      </c>
      <c r="G46" s="17">
        <v>1</v>
      </c>
    </row>
    <row r="47" spans="1:7">
      <c r="A47" s="31" t="s">
        <v>150</v>
      </c>
      <c r="B47" s="4"/>
      <c r="C47" s="31">
        <f t="shared" si="7"/>
        <v>0.13600000000000001</v>
      </c>
      <c r="D47" s="31">
        <v>0.13600000000000001</v>
      </c>
      <c r="E47" s="31">
        <f t="shared" si="14"/>
        <v>0.12240000000000001</v>
      </c>
      <c r="F47" s="31">
        <f t="shared" ref="F47:F48" si="21">D47*1.1</f>
        <v>0.14960000000000001</v>
      </c>
      <c r="G47" s="17">
        <v>1</v>
      </c>
    </row>
    <row r="48" spans="1:7">
      <c r="A48" s="31" t="s">
        <v>152</v>
      </c>
      <c r="B48" s="4"/>
      <c r="C48" s="31">
        <f t="shared" si="7"/>
        <v>0.158</v>
      </c>
      <c r="D48" s="31">
        <v>0.158</v>
      </c>
      <c r="E48" s="31">
        <f t="shared" si="14"/>
        <v>0.14219999999999999</v>
      </c>
      <c r="F48" s="31">
        <f t="shared" si="21"/>
        <v>0.17380000000000001</v>
      </c>
      <c r="G48" s="17">
        <v>1</v>
      </c>
    </row>
    <row r="49" spans="1:8">
      <c r="A49" s="4" t="s">
        <v>143</v>
      </c>
      <c r="B49" s="4"/>
      <c r="C49" s="31" t="s">
        <v>141</v>
      </c>
      <c r="D49" s="16"/>
      <c r="E49" s="24"/>
      <c r="F49" s="24"/>
      <c r="G49" s="17">
        <v>1</v>
      </c>
    </row>
    <row r="50" spans="1:8">
      <c r="A50" s="4" t="s">
        <v>132</v>
      </c>
      <c r="B50" s="4"/>
      <c r="C50" s="31">
        <f>CHOOSE(G50,D50,E50,F50)</f>
        <v>0.113</v>
      </c>
      <c r="D50" s="32">
        <v>0.113</v>
      </c>
      <c r="E50" s="31">
        <f>D50*0.9</f>
        <v>0.1017</v>
      </c>
      <c r="F50" s="31">
        <f>D50*1.1</f>
        <v>0.12430000000000001</v>
      </c>
      <c r="G50" s="17">
        <v>1</v>
      </c>
    </row>
    <row r="51" spans="1:8">
      <c r="A51" s="4" t="s">
        <v>148</v>
      </c>
      <c r="B51" s="4"/>
      <c r="C51" s="31">
        <f t="shared" si="7"/>
        <v>6.2E-2</v>
      </c>
      <c r="D51" s="16">
        <v>6.2E-2</v>
      </c>
      <c r="E51" s="31">
        <f t="shared" si="14"/>
        <v>5.5800000000000002E-2</v>
      </c>
      <c r="F51" s="31">
        <f t="shared" ref="F51:F52" si="22">D51*1.1</f>
        <v>6.8200000000000011E-2</v>
      </c>
      <c r="G51" s="17">
        <v>1</v>
      </c>
    </row>
    <row r="52" spans="1:8">
      <c r="A52" s="4" t="s">
        <v>136</v>
      </c>
      <c r="B52" s="4"/>
      <c r="C52" s="31">
        <f t="shared" si="7"/>
        <v>0.149090909090909</v>
      </c>
      <c r="D52" s="32">
        <v>0.149090909090909</v>
      </c>
      <c r="E52" s="31">
        <f t="shared" si="14"/>
        <v>0.1341818181818181</v>
      </c>
      <c r="F52" s="31">
        <f t="shared" si="22"/>
        <v>0.1639999999999999</v>
      </c>
      <c r="G52" s="17">
        <v>1</v>
      </c>
    </row>
    <row r="53" spans="1:8">
      <c r="A53" s="4" t="s">
        <v>150</v>
      </c>
      <c r="B53" s="4"/>
      <c r="C53" s="31">
        <f t="shared" si="7"/>
        <v>0.153</v>
      </c>
      <c r="D53" s="16">
        <v>0.153</v>
      </c>
      <c r="E53" s="31">
        <f t="shared" si="14"/>
        <v>0.13769999999999999</v>
      </c>
      <c r="F53" s="31">
        <f t="shared" ref="F53:F54" si="23">D53*1.1</f>
        <v>0.16830000000000001</v>
      </c>
      <c r="G53" s="17">
        <v>1</v>
      </c>
    </row>
    <row r="54" spans="1:8">
      <c r="A54" s="4" t="s">
        <v>152</v>
      </c>
      <c r="B54" s="4"/>
      <c r="C54" s="31">
        <f t="shared" si="7"/>
        <v>8.6999999999999994E-2</v>
      </c>
      <c r="D54" s="16">
        <v>8.6999999999999994E-2</v>
      </c>
      <c r="E54" s="31">
        <f t="shared" si="14"/>
        <v>7.8299999999999995E-2</v>
      </c>
      <c r="F54" s="31">
        <f t="shared" si="23"/>
        <v>9.5700000000000007E-2</v>
      </c>
      <c r="G54" s="17">
        <v>1</v>
      </c>
    </row>
    <row r="55" spans="1:8">
      <c r="A55" s="4" t="s">
        <v>125</v>
      </c>
      <c r="B55" s="4"/>
      <c r="C55" s="102" t="s">
        <v>144</v>
      </c>
      <c r="D55" s="102"/>
      <c r="E55" s="3"/>
      <c r="F55" s="24"/>
    </row>
    <row r="56" spans="1:8">
      <c r="A56" s="4" t="s">
        <v>148</v>
      </c>
      <c r="B56" s="4" t="s">
        <v>13</v>
      </c>
      <c r="C56" s="31">
        <f t="shared" si="7"/>
        <v>0.15186246418338101</v>
      </c>
      <c r="D56" s="32">
        <v>0.15186246418338101</v>
      </c>
      <c r="E56" s="31">
        <f t="shared" si="14"/>
        <v>0.13667621776504291</v>
      </c>
      <c r="F56" s="31">
        <f t="shared" ref="F56:F57" si="24">D56*1.1</f>
        <v>0.16704871060171911</v>
      </c>
      <c r="G56" s="17">
        <v>1</v>
      </c>
    </row>
    <row r="57" spans="1:8">
      <c r="A57" s="4" t="s">
        <v>132</v>
      </c>
      <c r="B57" s="4" t="s">
        <v>14</v>
      </c>
      <c r="C57" s="31">
        <f t="shared" si="7"/>
        <v>9.4555873925501396E-2</v>
      </c>
      <c r="D57" s="32">
        <v>9.4555873925501396E-2</v>
      </c>
      <c r="E57" s="31">
        <f t="shared" si="14"/>
        <v>8.5100286532951264E-2</v>
      </c>
      <c r="F57" s="31">
        <f t="shared" si="24"/>
        <v>0.10401146131805154</v>
      </c>
      <c r="G57" s="17">
        <v>1</v>
      </c>
    </row>
    <row r="58" spans="1:8">
      <c r="A58" s="4" t="s">
        <v>134</v>
      </c>
      <c r="B58" s="4" t="s">
        <v>15</v>
      </c>
      <c r="C58" s="31">
        <f t="shared" si="7"/>
        <v>6.4655172413793094E-2</v>
      </c>
      <c r="D58" s="32">
        <v>6.4655172413793094E-2</v>
      </c>
      <c r="E58" s="31">
        <f t="shared" si="14"/>
        <v>5.8189655172413784E-2</v>
      </c>
      <c r="F58" s="31">
        <f t="shared" ref="F58" si="25">D58*1.1</f>
        <v>7.1120689655172403E-2</v>
      </c>
      <c r="G58" s="17">
        <v>1</v>
      </c>
    </row>
    <row r="59" spans="1:8">
      <c r="A59" s="4" t="s">
        <v>146</v>
      </c>
      <c r="B59" s="4"/>
      <c r="C59" s="103" t="s">
        <v>153</v>
      </c>
      <c r="D59" s="103"/>
      <c r="E59" s="103"/>
      <c r="F59" s="103"/>
      <c r="G59" s="103"/>
    </row>
    <row r="60" spans="1:8">
      <c r="A60" s="4" t="s">
        <v>113</v>
      </c>
      <c r="B60" s="4" t="s">
        <v>16</v>
      </c>
      <c r="C60" s="31">
        <f t="shared" si="7"/>
        <v>0.71</v>
      </c>
      <c r="D60" s="16">
        <v>0.71</v>
      </c>
      <c r="E60" s="24">
        <v>0.67</v>
      </c>
      <c r="F60" s="24">
        <v>0.76</v>
      </c>
      <c r="G60" s="17">
        <v>1</v>
      </c>
    </row>
    <row r="61" spans="1:8">
      <c r="A61" s="4" t="s">
        <v>115</v>
      </c>
      <c r="B61" s="4" t="s">
        <v>17</v>
      </c>
      <c r="C61" s="31">
        <f t="shared" si="7"/>
        <v>0.67</v>
      </c>
      <c r="D61" s="16">
        <v>0.67</v>
      </c>
      <c r="E61" s="24">
        <v>0.59</v>
      </c>
      <c r="F61" s="24">
        <v>0.75</v>
      </c>
      <c r="G61" s="17">
        <v>1</v>
      </c>
    </row>
    <row r="62" spans="1:8">
      <c r="A62" s="39" t="s">
        <v>132</v>
      </c>
      <c r="B62" s="4" t="s">
        <v>18</v>
      </c>
      <c r="C62" s="31">
        <f t="shared" si="7"/>
        <v>0.35</v>
      </c>
      <c r="D62" s="16">
        <v>0.35</v>
      </c>
      <c r="E62" s="31">
        <f t="shared" ref="E62:E74" si="26">D62*0.9</f>
        <v>0.315</v>
      </c>
      <c r="F62" s="31">
        <f t="shared" ref="F62" si="27">D62*1.1</f>
        <v>0.38500000000000001</v>
      </c>
      <c r="G62" s="17">
        <v>1</v>
      </c>
      <c r="H62" s="26" t="s">
        <v>156</v>
      </c>
    </row>
    <row r="63" spans="1:8">
      <c r="A63" s="39" t="s">
        <v>148</v>
      </c>
      <c r="B63" s="5"/>
      <c r="C63" s="31">
        <f t="shared" si="7"/>
        <v>7.0000000000000007E-2</v>
      </c>
      <c r="D63" s="16">
        <v>7.0000000000000007E-2</v>
      </c>
      <c r="E63" s="38">
        <v>7.4999999999999997E-2</v>
      </c>
      <c r="F63" s="38">
        <v>0.23</v>
      </c>
      <c r="G63" s="17">
        <v>1</v>
      </c>
      <c r="H63" s="26" t="s">
        <v>155</v>
      </c>
    </row>
    <row r="64" spans="1:8">
      <c r="A64" s="39" t="s">
        <v>136</v>
      </c>
      <c r="B64" s="5"/>
      <c r="C64" s="31">
        <f t="shared" si="7"/>
        <v>0.35</v>
      </c>
      <c r="D64" s="16">
        <v>0.35</v>
      </c>
      <c r="E64" s="31">
        <f t="shared" si="26"/>
        <v>0.315</v>
      </c>
      <c r="F64" s="31">
        <f t="shared" ref="F64" si="28">D64*1.1</f>
        <v>0.38500000000000001</v>
      </c>
      <c r="G64" s="17">
        <v>1</v>
      </c>
      <c r="H64" s="26" t="s">
        <v>156</v>
      </c>
    </row>
    <row r="65" spans="1:8">
      <c r="A65" s="39" t="s">
        <v>134</v>
      </c>
      <c r="B65" s="24" t="s">
        <v>19</v>
      </c>
      <c r="C65" s="31">
        <f t="shared" si="7"/>
        <v>0.11</v>
      </c>
      <c r="D65" s="24">
        <v>0.11</v>
      </c>
      <c r="E65" s="31">
        <f t="shared" si="26"/>
        <v>9.9000000000000005E-2</v>
      </c>
      <c r="F65" s="31">
        <f t="shared" ref="F65:F66" si="29">D65*1.1</f>
        <v>0.12100000000000001</v>
      </c>
      <c r="G65" s="17">
        <v>1</v>
      </c>
      <c r="H65" s="26" t="s">
        <v>154</v>
      </c>
    </row>
    <row r="66" spans="1:8">
      <c r="A66" s="39" t="s">
        <v>152</v>
      </c>
      <c r="B66" s="24" t="s">
        <v>20</v>
      </c>
      <c r="C66" s="31">
        <f t="shared" si="7"/>
        <v>0.47</v>
      </c>
      <c r="D66" s="24">
        <v>0.47</v>
      </c>
      <c r="E66" s="31">
        <f t="shared" si="26"/>
        <v>0.42299999999999999</v>
      </c>
      <c r="F66" s="31">
        <f t="shared" si="29"/>
        <v>0.51700000000000002</v>
      </c>
      <c r="G66" s="17">
        <v>1</v>
      </c>
      <c r="H66" s="26" t="s">
        <v>156</v>
      </c>
    </row>
    <row r="67" spans="1:8">
      <c r="A67" s="40" t="s">
        <v>150</v>
      </c>
      <c r="B67" s="24" t="s">
        <v>21</v>
      </c>
      <c r="C67" s="31">
        <f t="shared" si="7"/>
        <v>0.03</v>
      </c>
      <c r="D67" s="24">
        <v>0.03</v>
      </c>
      <c r="E67" s="31">
        <f t="shared" si="26"/>
        <v>2.7E-2</v>
      </c>
      <c r="F67" s="31">
        <f t="shared" ref="F67" si="30">D67*1.1</f>
        <v>3.3000000000000002E-2</v>
      </c>
      <c r="G67" s="17">
        <v>1</v>
      </c>
      <c r="H67" s="26" t="s">
        <v>156</v>
      </c>
    </row>
    <row r="68" spans="1:8">
      <c r="A68" s="24" t="s">
        <v>158</v>
      </c>
      <c r="B68" s="24" t="s">
        <v>22</v>
      </c>
      <c r="C68" s="36" t="s">
        <v>159</v>
      </c>
      <c r="D68" s="24"/>
      <c r="E68" s="24"/>
      <c r="F68" s="24"/>
    </row>
    <row r="69" spans="1:8">
      <c r="A69" s="39" t="s">
        <v>132</v>
      </c>
      <c r="B69" s="24" t="s">
        <v>23</v>
      </c>
      <c r="C69" s="31">
        <f t="shared" si="7"/>
        <v>13656</v>
      </c>
      <c r="D69" s="24">
        <v>13656</v>
      </c>
      <c r="E69" s="31">
        <f t="shared" si="26"/>
        <v>12290.4</v>
      </c>
      <c r="F69" s="31">
        <f t="shared" ref="F69:F70" si="31">D69*1.1</f>
        <v>15021.6</v>
      </c>
      <c r="G69" s="17">
        <v>1</v>
      </c>
    </row>
    <row r="70" spans="1:8">
      <c r="A70" s="39" t="s">
        <v>148</v>
      </c>
      <c r="B70" s="24" t="s">
        <v>24</v>
      </c>
      <c r="C70" s="31">
        <f t="shared" si="7"/>
        <v>7941</v>
      </c>
      <c r="D70" s="24">
        <v>7941</v>
      </c>
      <c r="E70" s="31">
        <f t="shared" si="26"/>
        <v>7146.9000000000005</v>
      </c>
      <c r="F70" s="31">
        <f t="shared" si="31"/>
        <v>8735.1</v>
      </c>
      <c r="G70" s="17">
        <v>1</v>
      </c>
    </row>
    <row r="71" spans="1:8">
      <c r="A71" s="39" t="s">
        <v>136</v>
      </c>
      <c r="B71" s="24" t="s">
        <v>25</v>
      </c>
      <c r="C71" s="31">
        <f t="shared" si="7"/>
        <v>0</v>
      </c>
      <c r="D71" s="24">
        <v>0</v>
      </c>
      <c r="E71" s="31">
        <f t="shared" si="26"/>
        <v>0</v>
      </c>
      <c r="F71" s="31">
        <f t="shared" ref="F71:F74" si="32">D71*1.1</f>
        <v>0</v>
      </c>
      <c r="G71" s="17">
        <v>1</v>
      </c>
    </row>
    <row r="72" spans="1:8">
      <c r="A72" s="39" t="s">
        <v>134</v>
      </c>
      <c r="B72" s="24" t="s">
        <v>26</v>
      </c>
      <c r="C72" s="31">
        <f t="shared" si="7"/>
        <v>13105</v>
      </c>
      <c r="D72" s="24">
        <v>13105</v>
      </c>
      <c r="E72" s="31">
        <f t="shared" si="26"/>
        <v>11794.5</v>
      </c>
      <c r="F72" s="31">
        <f t="shared" si="32"/>
        <v>14415.500000000002</v>
      </c>
      <c r="G72" s="17">
        <v>1</v>
      </c>
    </row>
    <row r="73" spans="1:8">
      <c r="A73" s="39" t="s">
        <v>152</v>
      </c>
      <c r="B73" s="24" t="s">
        <v>27</v>
      </c>
      <c r="C73" s="31">
        <f t="shared" si="7"/>
        <v>13656</v>
      </c>
      <c r="D73" s="24">
        <v>13656</v>
      </c>
      <c r="E73" s="31">
        <f t="shared" si="26"/>
        <v>12290.4</v>
      </c>
      <c r="F73" s="31">
        <f t="shared" si="32"/>
        <v>15021.6</v>
      </c>
      <c r="G73" s="17">
        <v>1</v>
      </c>
      <c r="H73" s="25" t="s">
        <v>162</v>
      </c>
    </row>
    <row r="74" spans="1:8">
      <c r="A74" s="40" t="s">
        <v>150</v>
      </c>
      <c r="B74" s="24" t="s">
        <v>28</v>
      </c>
      <c r="C74" s="31">
        <f t="shared" si="7"/>
        <v>3232</v>
      </c>
      <c r="D74" s="24">
        <v>3232</v>
      </c>
      <c r="E74" s="31">
        <f t="shared" si="26"/>
        <v>2908.8</v>
      </c>
      <c r="F74" s="31">
        <f t="shared" si="32"/>
        <v>3555.2000000000003</v>
      </c>
      <c r="G74" s="17">
        <v>1</v>
      </c>
      <c r="H74" s="26" t="s">
        <v>161</v>
      </c>
    </row>
    <row r="75" spans="1:8">
      <c r="A75" s="31" t="s">
        <v>281</v>
      </c>
      <c r="B75" s="24"/>
      <c r="C75" s="31"/>
      <c r="D75" s="24"/>
      <c r="E75" s="31"/>
      <c r="F75" s="31"/>
      <c r="G75" s="17">
        <v>1</v>
      </c>
    </row>
    <row r="76" spans="1:8">
      <c r="A76" s="39" t="s">
        <v>132</v>
      </c>
      <c r="B76" s="24"/>
      <c r="C76" s="31">
        <f t="shared" si="7"/>
        <v>4.1900000000000004</v>
      </c>
      <c r="D76" s="24">
        <v>4.1900000000000004</v>
      </c>
      <c r="E76" s="31">
        <v>3.3520000000000003</v>
      </c>
      <c r="F76" s="31">
        <v>5.0280000000000005</v>
      </c>
      <c r="G76" s="17">
        <v>1</v>
      </c>
      <c r="H76" s="25" t="s">
        <v>282</v>
      </c>
    </row>
    <row r="77" spans="1:8">
      <c r="A77" s="39" t="s">
        <v>148</v>
      </c>
      <c r="B77" s="24"/>
      <c r="C77" s="31">
        <f t="shared" si="7"/>
        <v>6.83</v>
      </c>
      <c r="D77" s="24">
        <v>6.83</v>
      </c>
      <c r="E77" s="31">
        <v>5.4640000000000004</v>
      </c>
      <c r="F77" s="31">
        <v>8.1959999999999997</v>
      </c>
      <c r="G77" s="17">
        <v>1</v>
      </c>
      <c r="H77" s="25" t="s">
        <v>282</v>
      </c>
    </row>
    <row r="78" spans="1:8">
      <c r="A78" s="39" t="s">
        <v>136</v>
      </c>
      <c r="B78" s="24"/>
      <c r="C78" s="31">
        <f t="shared" si="7"/>
        <v>4.5</v>
      </c>
      <c r="D78" s="24">
        <v>4.5</v>
      </c>
      <c r="E78" s="31">
        <v>3.6</v>
      </c>
      <c r="F78" s="31">
        <v>5.3999999999999995</v>
      </c>
      <c r="G78" s="17">
        <v>1</v>
      </c>
      <c r="H78" s="25" t="s">
        <v>282</v>
      </c>
    </row>
    <row r="79" spans="1:8">
      <c r="A79" s="39" t="s">
        <v>134</v>
      </c>
      <c r="B79" s="24"/>
      <c r="C79" s="31">
        <f t="shared" si="7"/>
        <v>47.29</v>
      </c>
      <c r="D79" s="24">
        <v>47.29</v>
      </c>
      <c r="E79" s="31">
        <v>37.832000000000001</v>
      </c>
      <c r="F79" s="31">
        <v>56.747999999999998</v>
      </c>
      <c r="G79" s="17">
        <v>1</v>
      </c>
      <c r="H79" s="25" t="s">
        <v>282</v>
      </c>
    </row>
    <row r="80" spans="1:8">
      <c r="A80" s="39" t="s">
        <v>152</v>
      </c>
      <c r="B80" s="24"/>
      <c r="C80" s="31">
        <f t="shared" si="7"/>
        <v>4.1900000000000004</v>
      </c>
      <c r="D80" s="24">
        <v>4.1900000000000004</v>
      </c>
      <c r="E80" s="31">
        <v>3.3520000000000003</v>
      </c>
      <c r="F80" s="31">
        <v>5.0280000000000005</v>
      </c>
      <c r="G80" s="17">
        <v>1</v>
      </c>
      <c r="H80" s="25" t="s">
        <v>283</v>
      </c>
    </row>
    <row r="81" spans="1:8">
      <c r="A81" s="40" t="s">
        <v>150</v>
      </c>
      <c r="B81" s="24"/>
      <c r="C81" s="31">
        <f t="shared" si="7"/>
        <v>8</v>
      </c>
      <c r="D81" s="24">
        <v>8</v>
      </c>
      <c r="E81" s="31">
        <f t="shared" ref="E81" si="33">D81*0.9</f>
        <v>7.2</v>
      </c>
      <c r="F81" s="31">
        <f t="shared" ref="F81" si="34">D81*1.1</f>
        <v>8.8000000000000007</v>
      </c>
      <c r="G81" s="17">
        <v>1</v>
      </c>
      <c r="H81" s="25" t="s">
        <v>160</v>
      </c>
    </row>
    <row r="82" spans="1:8" s="34" customFormat="1">
      <c r="A82" s="4" t="s">
        <v>233</v>
      </c>
      <c r="B82" s="17"/>
      <c r="C82" s="17"/>
      <c r="D82" s="17"/>
      <c r="E82" s="17"/>
      <c r="F82" s="17"/>
      <c r="G82" s="17"/>
    </row>
    <row r="83" spans="1:8" s="34" customFormat="1">
      <c r="A83" s="4" t="s">
        <v>199</v>
      </c>
      <c r="B83" s="17"/>
      <c r="C83" s="17"/>
      <c r="D83" s="17"/>
      <c r="E83" s="17"/>
      <c r="F83" s="17"/>
      <c r="G83" s="17"/>
    </row>
    <row r="84" spans="1:8" s="34" customFormat="1">
      <c r="A84" s="4" t="s">
        <v>203</v>
      </c>
      <c r="B84" s="17"/>
      <c r="C84" s="31">
        <f t="shared" ref="C84:C96" si="35">CHOOSE(G84,D84,E84,F84)</f>
        <v>-0.48699999999999999</v>
      </c>
      <c r="D84" s="24">
        <v>-0.48699999999999999</v>
      </c>
      <c r="E84" s="31">
        <v>-0.71</v>
      </c>
      <c r="F84" s="31">
        <v>-0.26300000000000001</v>
      </c>
      <c r="G84" s="17">
        <v>1</v>
      </c>
    </row>
    <row r="85" spans="1:8" s="34" customFormat="1">
      <c r="A85" s="4" t="s">
        <v>175</v>
      </c>
      <c r="B85" s="17"/>
      <c r="C85" s="31">
        <f t="shared" si="35"/>
        <v>-0.57799999999999996</v>
      </c>
      <c r="D85" s="24">
        <v>-0.57799999999999996</v>
      </c>
      <c r="E85" s="31">
        <v>-0.72</v>
      </c>
      <c r="F85" s="31">
        <v>-0.439</v>
      </c>
      <c r="G85" s="17">
        <v>1</v>
      </c>
    </row>
    <row r="86" spans="1:8" s="34" customFormat="1">
      <c r="A86" s="4" t="s">
        <v>177</v>
      </c>
      <c r="B86" s="17"/>
      <c r="C86" s="31">
        <f t="shared" si="35"/>
        <v>-0.35599999999999998</v>
      </c>
      <c r="D86" s="24">
        <v>-0.35599999999999998</v>
      </c>
      <c r="E86" s="31">
        <v>-0.58399999999999996</v>
      </c>
      <c r="F86" s="31">
        <v>-0.126</v>
      </c>
      <c r="G86" s="17">
        <v>1</v>
      </c>
    </row>
    <row r="87" spans="1:8" s="34" customFormat="1">
      <c r="A87" s="4" t="s">
        <v>173</v>
      </c>
      <c r="B87" s="17"/>
      <c r="C87" s="31">
        <f t="shared" si="35"/>
        <v>-0.94499999999999995</v>
      </c>
      <c r="D87" s="24">
        <v>-0.94499999999999995</v>
      </c>
      <c r="E87" s="31">
        <v>-1.1759999999999999</v>
      </c>
      <c r="F87" s="31">
        <v>-0.71699999999999997</v>
      </c>
      <c r="G87" s="17">
        <v>1</v>
      </c>
    </row>
    <row r="88" spans="1:8" s="34" customFormat="1">
      <c r="A88" s="4" t="s">
        <v>186</v>
      </c>
      <c r="B88" s="17"/>
      <c r="C88" s="31">
        <f t="shared" si="35"/>
        <v>-0.82599999999999996</v>
      </c>
      <c r="D88" s="24">
        <v>-0.82599999999999996</v>
      </c>
      <c r="E88" s="31">
        <v>-1.018</v>
      </c>
      <c r="F88" s="31">
        <v>-0.627</v>
      </c>
      <c r="G88" s="17">
        <v>1</v>
      </c>
    </row>
    <row r="89" spans="1:8" s="34" customFormat="1">
      <c r="A89" s="4" t="s">
        <v>184</v>
      </c>
      <c r="B89" s="17"/>
      <c r="C89" s="31">
        <f t="shared" si="35"/>
        <v>-0.92</v>
      </c>
      <c r="D89" s="24">
        <v>-0.92</v>
      </c>
      <c r="E89" s="31">
        <v>-1.2629999999999999</v>
      </c>
      <c r="F89" s="31">
        <v>-0.57599999999999996</v>
      </c>
      <c r="G89" s="17">
        <v>1</v>
      </c>
    </row>
    <row r="90" spans="1:8" s="34" customFormat="1">
      <c r="A90" s="4" t="s">
        <v>201</v>
      </c>
      <c r="B90" s="17"/>
      <c r="C90" s="17"/>
      <c r="D90" s="17"/>
      <c r="E90" s="17"/>
      <c r="F90" s="17"/>
      <c r="G90" s="17"/>
    </row>
    <row r="91" spans="1:8" s="34" customFormat="1">
      <c r="A91" s="4" t="s">
        <v>203</v>
      </c>
      <c r="B91" s="17"/>
      <c r="C91" s="24">
        <f t="shared" si="35"/>
        <v>0.55800000000000005</v>
      </c>
      <c r="D91" s="31">
        <v>0.55800000000000005</v>
      </c>
      <c r="E91" s="31">
        <v>-0.34100000000000003</v>
      </c>
      <c r="F91" s="24">
        <v>1.452</v>
      </c>
      <c r="G91" s="17">
        <v>1</v>
      </c>
    </row>
    <row r="92" spans="1:8" s="34" customFormat="1">
      <c r="A92" s="4" t="s">
        <v>175</v>
      </c>
      <c r="B92" s="17"/>
      <c r="C92" s="24">
        <f t="shared" si="35"/>
        <v>0.33400000000000002</v>
      </c>
      <c r="D92" s="31">
        <v>0.33400000000000002</v>
      </c>
      <c r="E92" s="31">
        <v>-0.28299999999999997</v>
      </c>
      <c r="F92" s="24">
        <v>0.94399999999999995</v>
      </c>
      <c r="G92" s="17">
        <v>1</v>
      </c>
    </row>
    <row r="93" spans="1:8" s="34" customFormat="1">
      <c r="A93" s="4" t="s">
        <v>177</v>
      </c>
      <c r="B93" s="17"/>
      <c r="C93" s="24">
        <f t="shared" si="35"/>
        <v>-0.38900000000000001</v>
      </c>
      <c r="D93" s="31">
        <v>-0.38900000000000001</v>
      </c>
      <c r="E93" s="31">
        <v>-1.5089999999999999</v>
      </c>
      <c r="F93" s="24">
        <v>0.69199999999999995</v>
      </c>
      <c r="G93" s="17">
        <v>1</v>
      </c>
    </row>
    <row r="94" spans="1:8" s="34" customFormat="1">
      <c r="A94" s="4" t="s">
        <v>173</v>
      </c>
      <c r="B94" s="17"/>
      <c r="C94" s="24">
        <f t="shared" si="35"/>
        <v>0.76900000000000002</v>
      </c>
      <c r="D94" s="31">
        <v>0.76900000000000002</v>
      </c>
      <c r="E94" s="31">
        <v>-0.24</v>
      </c>
      <c r="F94" s="24">
        <v>1.762</v>
      </c>
      <c r="G94" s="17">
        <v>1</v>
      </c>
    </row>
    <row r="95" spans="1:8" s="34" customFormat="1">
      <c r="A95" s="4" t="s">
        <v>186</v>
      </c>
      <c r="B95" s="17"/>
      <c r="C95" s="24">
        <f t="shared" si="35"/>
        <v>0.499</v>
      </c>
      <c r="D95" s="31">
        <v>0.499</v>
      </c>
      <c r="E95" s="31">
        <v>-0.34300000000000003</v>
      </c>
      <c r="F95" s="24">
        <v>1.3620000000000001</v>
      </c>
      <c r="G95" s="17">
        <v>1</v>
      </c>
    </row>
    <row r="96" spans="1:8" s="34" customFormat="1">
      <c r="A96" s="4" t="s">
        <v>184</v>
      </c>
      <c r="B96" s="17"/>
      <c r="C96" s="24">
        <f t="shared" si="35"/>
        <v>-0.49</v>
      </c>
      <c r="D96" s="31">
        <v>-0.49</v>
      </c>
      <c r="E96" s="31">
        <v>-3.9</v>
      </c>
      <c r="F96" s="24">
        <v>2.5369999999999999</v>
      </c>
      <c r="G96" s="17">
        <v>1</v>
      </c>
    </row>
    <row r="97" spans="1:7" s="34" customFormat="1">
      <c r="A97" s="4" t="s">
        <v>231</v>
      </c>
      <c r="B97" s="17"/>
      <c r="C97" s="17"/>
      <c r="D97" s="17"/>
      <c r="E97" s="17"/>
      <c r="F97" s="17"/>
      <c r="G97" s="17"/>
    </row>
    <row r="98" spans="1:7" s="34" customFormat="1">
      <c r="A98" s="4" t="s">
        <v>199</v>
      </c>
      <c r="B98" s="17"/>
      <c r="C98" s="17"/>
      <c r="D98" s="17"/>
      <c r="E98" s="17"/>
      <c r="F98" s="17"/>
      <c r="G98" s="17"/>
    </row>
    <row r="99" spans="1:7" s="34" customFormat="1">
      <c r="A99" s="4" t="s">
        <v>203</v>
      </c>
      <c r="B99" s="17"/>
      <c r="C99" s="31">
        <f t="shared" ref="C99:C104" si="36">CHOOSE(G99,D99,E99,F99)</f>
        <v>-0.47399999999999998</v>
      </c>
      <c r="D99" s="24">
        <v>-0.47399999999999998</v>
      </c>
      <c r="E99" s="31">
        <v>-0.84199999999999997</v>
      </c>
      <c r="F99" s="31">
        <v>-0.112</v>
      </c>
      <c r="G99" s="17">
        <v>1</v>
      </c>
    </row>
    <row r="100" spans="1:7" s="34" customFormat="1">
      <c r="A100" s="4" t="s">
        <v>175</v>
      </c>
      <c r="B100" s="17"/>
      <c r="C100" s="31">
        <f t="shared" si="36"/>
        <v>-0.27300000000000002</v>
      </c>
      <c r="D100" s="24">
        <v>-0.27300000000000002</v>
      </c>
      <c r="E100" s="31">
        <v>-0.49199999999999999</v>
      </c>
      <c r="F100" s="31">
        <v>-4.1000000000000002E-2</v>
      </c>
      <c r="G100" s="17">
        <v>1</v>
      </c>
    </row>
    <row r="101" spans="1:7" s="34" customFormat="1">
      <c r="A101" s="4" t="s">
        <v>177</v>
      </c>
      <c r="B101" s="17"/>
      <c r="C101" s="31">
        <f t="shared" si="36"/>
        <v>-0.126</v>
      </c>
      <c r="D101" s="24">
        <v>-0.126</v>
      </c>
      <c r="E101" s="31">
        <v>-0.46200000000000002</v>
      </c>
      <c r="F101" s="31">
        <v>0.22600000000000001</v>
      </c>
      <c r="G101" s="17">
        <v>1</v>
      </c>
    </row>
    <row r="102" spans="1:7" s="34" customFormat="1">
      <c r="A102" s="4" t="s">
        <v>173</v>
      </c>
      <c r="B102" s="17"/>
      <c r="C102" s="31">
        <f t="shared" si="36"/>
        <v>-0.36299999999999999</v>
      </c>
      <c r="D102" s="24">
        <v>-0.36299999999999999</v>
      </c>
      <c r="E102" s="31">
        <v>-0.7</v>
      </c>
      <c r="F102" s="31">
        <v>-1.9E-2</v>
      </c>
      <c r="G102" s="17">
        <v>1</v>
      </c>
    </row>
    <row r="103" spans="1:7" s="34" customFormat="1">
      <c r="A103" s="4" t="s">
        <v>186</v>
      </c>
      <c r="B103" s="17"/>
      <c r="C103" s="31">
        <f t="shared" si="36"/>
        <v>-0.89500000000000002</v>
      </c>
      <c r="D103" s="24">
        <v>-0.89500000000000002</v>
      </c>
      <c r="E103" s="31">
        <v>-1.2110000000000001</v>
      </c>
      <c r="F103" s="31">
        <v>-0.55000000000000004</v>
      </c>
      <c r="G103" s="17">
        <v>1</v>
      </c>
    </row>
    <row r="104" spans="1:7" s="34" customFormat="1">
      <c r="A104" s="4" t="s">
        <v>184</v>
      </c>
      <c r="B104" s="17"/>
      <c r="C104" s="31">
        <f t="shared" si="36"/>
        <v>-0.495</v>
      </c>
      <c r="D104" s="24">
        <v>-0.495</v>
      </c>
      <c r="E104" s="31">
        <v>-1.196</v>
      </c>
      <c r="F104" s="31">
        <v>0.182</v>
      </c>
      <c r="G104" s="17">
        <v>1</v>
      </c>
    </row>
    <row r="105" spans="1:7" s="34" customFormat="1">
      <c r="A105" s="4" t="s">
        <v>201</v>
      </c>
      <c r="B105" s="17"/>
      <c r="C105" s="17"/>
      <c r="D105" s="17"/>
      <c r="E105" s="17"/>
      <c r="F105" s="17"/>
      <c r="G105" s="17"/>
    </row>
    <row r="106" spans="1:7" s="34" customFormat="1">
      <c r="A106" s="4" t="s">
        <v>203</v>
      </c>
      <c r="B106" s="17"/>
      <c r="C106" s="24">
        <f t="shared" ref="C106:C111" si="37">CHOOSE(G106,D106,E106,F106)</f>
        <v>0.02</v>
      </c>
      <c r="D106" s="31">
        <v>0.02</v>
      </c>
      <c r="E106" s="31">
        <v>-5.0000000000000001E-3</v>
      </c>
      <c r="F106" s="24">
        <v>4.4999999999999998E-2</v>
      </c>
      <c r="G106" s="17">
        <v>1</v>
      </c>
    </row>
    <row r="107" spans="1:7" s="34" customFormat="1">
      <c r="A107" s="4" t="s">
        <v>175</v>
      </c>
      <c r="B107" s="17"/>
      <c r="C107" s="24">
        <f t="shared" si="37"/>
        <v>8.0000000000000002E-3</v>
      </c>
      <c r="D107" s="31">
        <v>8.0000000000000002E-3</v>
      </c>
      <c r="E107" s="31">
        <v>-1.0999999999999999E-2</v>
      </c>
      <c r="F107" s="24">
        <v>2.5999999999999999E-2</v>
      </c>
      <c r="G107" s="17">
        <v>1</v>
      </c>
    </row>
    <row r="108" spans="1:7" s="34" customFormat="1">
      <c r="A108" s="4" t="s">
        <v>177</v>
      </c>
      <c r="B108" s="17"/>
      <c r="C108" s="24">
        <f t="shared" si="37"/>
        <v>1.0999999999999999E-2</v>
      </c>
      <c r="D108" s="31">
        <v>1.0999999999999999E-2</v>
      </c>
      <c r="E108" s="31">
        <v>-1.2E-2</v>
      </c>
      <c r="F108" s="24">
        <v>3.4000000000000002E-2</v>
      </c>
      <c r="G108" s="17">
        <v>1</v>
      </c>
    </row>
    <row r="109" spans="1:7" s="34" customFormat="1">
      <c r="A109" s="4" t="s">
        <v>173</v>
      </c>
      <c r="B109" s="17"/>
      <c r="C109" s="24">
        <f t="shared" si="37"/>
        <v>1.2E-2</v>
      </c>
      <c r="D109" s="31">
        <v>1.2E-2</v>
      </c>
      <c r="E109" s="31">
        <v>-1.0999999999999999E-2</v>
      </c>
      <c r="F109" s="24">
        <v>3.5000000000000003E-2</v>
      </c>
      <c r="G109" s="17">
        <v>1</v>
      </c>
    </row>
    <row r="110" spans="1:7" s="34" customFormat="1">
      <c r="A110" s="4" t="s">
        <v>186</v>
      </c>
      <c r="B110" s="17"/>
      <c r="C110" s="24">
        <f t="shared" si="37"/>
        <v>0.03</v>
      </c>
      <c r="D110" s="31">
        <v>0.03</v>
      </c>
      <c r="E110" s="31">
        <v>8.9999999999999993E-3</v>
      </c>
      <c r="F110" s="24">
        <v>5.0999999999999997E-2</v>
      </c>
      <c r="G110" s="17">
        <v>1</v>
      </c>
    </row>
    <row r="111" spans="1:7" s="34" customFormat="1">
      <c r="A111" s="4" t="s">
        <v>184</v>
      </c>
      <c r="B111" s="17"/>
      <c r="C111" s="24">
        <f t="shared" si="37"/>
        <v>2.8000000000000001E-2</v>
      </c>
      <c r="D111" s="31">
        <v>2.8000000000000001E-2</v>
      </c>
      <c r="E111" s="31">
        <v>-0.02</v>
      </c>
      <c r="F111" s="24">
        <v>7.6999999999999999E-2</v>
      </c>
      <c r="G111" s="17">
        <v>1</v>
      </c>
    </row>
    <row r="112" spans="1:7" s="34" customFormat="1">
      <c r="A112" s="4" t="s">
        <v>302</v>
      </c>
      <c r="B112" s="17"/>
      <c r="C112" s="17"/>
      <c r="D112" s="17"/>
      <c r="E112" s="17"/>
      <c r="F112" s="17"/>
      <c r="G112" s="17"/>
    </row>
    <row r="113" spans="1:7" s="34" customFormat="1">
      <c r="A113" s="4" t="s">
        <v>199</v>
      </c>
      <c r="B113" s="17"/>
      <c r="C113" s="17"/>
      <c r="D113" s="17"/>
      <c r="E113" s="17"/>
      <c r="F113" s="17"/>
      <c r="G113" s="17"/>
    </row>
    <row r="114" spans="1:7" s="34" customFormat="1">
      <c r="A114" s="4" t="s">
        <v>203</v>
      </c>
      <c r="B114" s="17"/>
      <c r="C114" s="31">
        <f t="shared" ref="C114:C119" si="38">CHOOSE(G114,D114,E114,F114)</f>
        <v>-1.429</v>
      </c>
      <c r="D114" s="24">
        <v>-1.429</v>
      </c>
      <c r="E114" s="31">
        <v>-2.6760000000000002</v>
      </c>
      <c r="F114" s="31">
        <v>-0.193</v>
      </c>
      <c r="G114" s="17">
        <v>1</v>
      </c>
    </row>
    <row r="115" spans="1:7" s="34" customFormat="1">
      <c r="A115" s="4" t="s">
        <v>175</v>
      </c>
      <c r="B115" s="17"/>
      <c r="C115" s="31">
        <f t="shared" si="38"/>
        <v>-0.63700000000000001</v>
      </c>
      <c r="D115" s="24">
        <v>-0.63700000000000001</v>
      </c>
      <c r="E115" s="31">
        <v>-1.55</v>
      </c>
      <c r="F115" s="31">
        <v>0.27800000000000002</v>
      </c>
      <c r="G115" s="17">
        <v>1</v>
      </c>
    </row>
    <row r="116" spans="1:7" s="34" customFormat="1">
      <c r="A116" s="4" t="s">
        <v>177</v>
      </c>
      <c r="B116" s="17"/>
      <c r="C116" s="31">
        <f t="shared" si="38"/>
        <v>1.6080000000000001</v>
      </c>
      <c r="D116" s="24">
        <v>1.6080000000000001</v>
      </c>
      <c r="E116" s="31">
        <v>0.16300000000000001</v>
      </c>
      <c r="F116" s="31">
        <v>3.0950000000000002</v>
      </c>
      <c r="G116" s="17">
        <v>1</v>
      </c>
    </row>
    <row r="117" spans="1:7" s="34" customFormat="1">
      <c r="A117" s="4" t="s">
        <v>173</v>
      </c>
      <c r="B117" s="17"/>
      <c r="C117" s="31">
        <f t="shared" si="38"/>
        <v>0.52200000000000002</v>
      </c>
      <c r="D117" s="24">
        <v>0.52200000000000002</v>
      </c>
      <c r="E117" s="31">
        <v>-0.91</v>
      </c>
      <c r="F117" s="31">
        <v>1.954</v>
      </c>
      <c r="G117" s="17">
        <v>1</v>
      </c>
    </row>
    <row r="118" spans="1:7" s="34" customFormat="1">
      <c r="A118" s="4" t="s">
        <v>186</v>
      </c>
      <c r="B118" s="17"/>
      <c r="C118" s="31">
        <f t="shared" si="38"/>
        <v>-0.42699999999999999</v>
      </c>
      <c r="D118" s="24">
        <v>-0.42699999999999999</v>
      </c>
      <c r="E118" s="31">
        <v>-1.474</v>
      </c>
      <c r="F118" s="31">
        <v>0.67700000000000005</v>
      </c>
      <c r="G118" s="17">
        <v>1</v>
      </c>
    </row>
    <row r="119" spans="1:7" s="34" customFormat="1">
      <c r="A119" s="4" t="s">
        <v>184</v>
      </c>
      <c r="B119" s="17"/>
      <c r="C119" s="31">
        <f t="shared" si="38"/>
        <v>0.75700000000000001</v>
      </c>
      <c r="D119" s="24">
        <v>0.75700000000000001</v>
      </c>
      <c r="E119" s="31">
        <v>-1.6379999999999999</v>
      </c>
      <c r="F119" s="31">
        <v>3.0569999999999999</v>
      </c>
      <c r="G119" s="17">
        <v>1</v>
      </c>
    </row>
    <row r="120" spans="1:7" s="34" customFormat="1">
      <c r="A120" s="4" t="s">
        <v>201</v>
      </c>
      <c r="B120" s="17"/>
      <c r="C120" s="17"/>
      <c r="D120" s="17"/>
      <c r="E120" s="17"/>
      <c r="F120" s="17"/>
      <c r="G120" s="17"/>
    </row>
    <row r="121" spans="1:7" s="34" customFormat="1">
      <c r="A121" s="4" t="s">
        <v>203</v>
      </c>
      <c r="B121" s="17"/>
      <c r="C121" s="24">
        <f t="shared" ref="C121:C126" si="39">CHOOSE(G121,D121,E121,F121)</f>
        <v>-2.4969999999999999</v>
      </c>
      <c r="D121" s="31">
        <v>-2.4969999999999999</v>
      </c>
      <c r="E121" s="31">
        <v>-7.0170000000000003</v>
      </c>
      <c r="F121" s="24">
        <v>1.907</v>
      </c>
      <c r="G121" s="17">
        <v>1</v>
      </c>
    </row>
    <row r="122" spans="1:7" s="34" customFormat="1">
      <c r="A122" s="4" t="s">
        <v>175</v>
      </c>
      <c r="B122" s="17"/>
      <c r="C122" s="24">
        <f t="shared" si="39"/>
        <v>-0.04</v>
      </c>
      <c r="D122" s="31">
        <v>-0.04</v>
      </c>
      <c r="E122" s="31">
        <v>-3.0609999999999999</v>
      </c>
      <c r="F122" s="24">
        <v>2.9550000000000001</v>
      </c>
      <c r="G122" s="17">
        <v>1</v>
      </c>
    </row>
    <row r="123" spans="1:7" s="34" customFormat="1">
      <c r="A123" s="4" t="s">
        <v>177</v>
      </c>
      <c r="B123" s="17"/>
      <c r="C123" s="24">
        <f t="shared" si="39"/>
        <v>5.093</v>
      </c>
      <c r="D123" s="31">
        <v>5.093</v>
      </c>
      <c r="E123" s="31">
        <v>0.34300000000000003</v>
      </c>
      <c r="F123" s="24">
        <v>10.010999999999999</v>
      </c>
      <c r="G123" s="17">
        <v>1</v>
      </c>
    </row>
    <row r="124" spans="1:7" s="34" customFormat="1">
      <c r="A124" s="4" t="s">
        <v>173</v>
      </c>
      <c r="B124" s="17"/>
      <c r="C124" s="24">
        <f t="shared" si="39"/>
        <v>5.2060000000000004</v>
      </c>
      <c r="D124" s="31">
        <v>5.2060000000000004</v>
      </c>
      <c r="E124" s="31">
        <v>0.503</v>
      </c>
      <c r="F124" s="24">
        <v>9.9969999999999999</v>
      </c>
      <c r="G124" s="17">
        <v>1</v>
      </c>
    </row>
    <row r="125" spans="1:7" s="34" customFormat="1">
      <c r="A125" s="4" t="s">
        <v>186</v>
      </c>
      <c r="B125" s="17"/>
      <c r="C125" s="24">
        <f t="shared" si="39"/>
        <v>1.403</v>
      </c>
      <c r="D125" s="31">
        <v>1.403</v>
      </c>
      <c r="E125" s="31">
        <v>-2.3380000000000001</v>
      </c>
      <c r="F125" s="24">
        <v>5.2930000000000001</v>
      </c>
      <c r="G125" s="17">
        <v>1</v>
      </c>
    </row>
    <row r="126" spans="1:7" s="34" customFormat="1">
      <c r="A126" s="4" t="s">
        <v>184</v>
      </c>
      <c r="B126" s="17"/>
      <c r="C126" s="24">
        <f t="shared" si="39"/>
        <v>3.3849999999999998</v>
      </c>
      <c r="D126" s="31">
        <v>3.3849999999999998</v>
      </c>
      <c r="E126" s="31">
        <v>-7.2880000000000003</v>
      </c>
      <c r="F126" s="24">
        <v>13.202999999999999</v>
      </c>
      <c r="G126" s="17">
        <v>1</v>
      </c>
    </row>
    <row r="127" spans="1:7" s="34" customFormat="1">
      <c r="A127" s="4" t="s">
        <v>210</v>
      </c>
      <c r="B127" s="17"/>
      <c r="C127" s="17"/>
      <c r="D127" s="17"/>
      <c r="E127" s="17"/>
      <c r="F127" s="17"/>
      <c r="G127" s="17"/>
    </row>
    <row r="128" spans="1:7" s="34" customFormat="1">
      <c r="A128" s="4" t="s">
        <v>203</v>
      </c>
      <c r="B128" s="17"/>
      <c r="C128" s="24">
        <f t="shared" ref="C128:C133" si="40">CHOOSE(G128,D128,E128,F128)</f>
        <v>3.726</v>
      </c>
      <c r="D128" s="31">
        <v>3.726</v>
      </c>
      <c r="E128" s="31">
        <v>-1.1339999999999999</v>
      </c>
      <c r="F128" s="24">
        <v>8.657</v>
      </c>
      <c r="G128" s="17">
        <v>1</v>
      </c>
    </row>
    <row r="129" spans="1:7" s="34" customFormat="1">
      <c r="A129" s="4" t="s">
        <v>175</v>
      </c>
      <c r="B129" s="17"/>
      <c r="C129" s="24">
        <f t="shared" si="40"/>
        <v>0.29799999999999999</v>
      </c>
      <c r="D129" s="31">
        <v>0.29799999999999999</v>
      </c>
      <c r="E129" s="31">
        <v>-3.1360000000000001</v>
      </c>
      <c r="F129" s="24">
        <v>3.76</v>
      </c>
      <c r="G129" s="17">
        <v>1</v>
      </c>
    </row>
    <row r="130" spans="1:7" s="34" customFormat="1">
      <c r="A130" s="4" t="s">
        <v>177</v>
      </c>
      <c r="B130" s="17"/>
      <c r="C130" s="24">
        <f t="shared" si="40"/>
        <v>-6.9960000000000004</v>
      </c>
      <c r="D130" s="31">
        <v>-6.9960000000000004</v>
      </c>
      <c r="E130" s="31">
        <v>-12.651</v>
      </c>
      <c r="F130" s="24">
        <v>-1.5</v>
      </c>
      <c r="G130" s="17">
        <v>1</v>
      </c>
    </row>
    <row r="131" spans="1:7" s="34" customFormat="1">
      <c r="A131" s="4" t="s">
        <v>173</v>
      </c>
      <c r="B131" s="17"/>
      <c r="C131" s="24">
        <f t="shared" si="40"/>
        <v>-5.7539999999999996</v>
      </c>
      <c r="D131" s="31">
        <v>-5.7539999999999996</v>
      </c>
      <c r="E131" s="31">
        <v>-11.276999999999999</v>
      </c>
      <c r="F131" s="24">
        <v>-0.27700000000000002</v>
      </c>
      <c r="G131" s="17">
        <v>1</v>
      </c>
    </row>
    <row r="132" spans="1:7" s="34" customFormat="1">
      <c r="A132" s="4" t="s">
        <v>186</v>
      </c>
      <c r="B132" s="17"/>
      <c r="C132" s="24">
        <f t="shared" si="40"/>
        <v>-1.3540000000000001</v>
      </c>
      <c r="D132" s="31">
        <v>-1.3540000000000001</v>
      </c>
      <c r="E132" s="31">
        <v>-5.6929999999999996</v>
      </c>
      <c r="F132" s="24">
        <v>2.8159999999999998</v>
      </c>
      <c r="G132" s="17">
        <v>1</v>
      </c>
    </row>
    <row r="133" spans="1:7" s="34" customFormat="1">
      <c r="A133" s="4" t="s">
        <v>184</v>
      </c>
      <c r="B133" s="17"/>
      <c r="C133" s="24">
        <f t="shared" si="40"/>
        <v>-5.5869999999999997</v>
      </c>
      <c r="D133" s="31">
        <v>-5.5869999999999997</v>
      </c>
      <c r="E133" s="31">
        <v>-15.394</v>
      </c>
      <c r="F133" s="24">
        <v>4.6989999999999998</v>
      </c>
      <c r="G133" s="17">
        <v>1</v>
      </c>
    </row>
    <row r="134" spans="1:7" s="34" customFormat="1">
      <c r="A134" s="4" t="s">
        <v>235</v>
      </c>
      <c r="B134" s="17"/>
      <c r="C134" s="17"/>
      <c r="D134" s="17"/>
      <c r="E134" s="17"/>
      <c r="F134" s="17"/>
      <c r="G134" s="17"/>
    </row>
    <row r="135" spans="1:7" s="34" customFormat="1">
      <c r="A135" s="4" t="s">
        <v>199</v>
      </c>
      <c r="B135" s="17"/>
      <c r="C135" s="17"/>
      <c r="D135" s="17"/>
      <c r="E135" s="17"/>
      <c r="F135" s="17"/>
      <c r="G135" s="17"/>
    </row>
    <row r="136" spans="1:7" s="34" customFormat="1">
      <c r="A136" s="4" t="s">
        <v>203</v>
      </c>
      <c r="B136" s="17"/>
      <c r="C136" s="31">
        <f t="shared" ref="C136:C141" si="41">CHOOSE(G136,D136,E136,F136)</f>
        <v>-5.4640000000000004</v>
      </c>
      <c r="D136" s="24">
        <v>-5.4640000000000004</v>
      </c>
      <c r="E136" s="31">
        <v>-9.7710000000000008</v>
      </c>
      <c r="F136" s="31">
        <v>-1.304</v>
      </c>
      <c r="G136" s="17">
        <v>1</v>
      </c>
    </row>
    <row r="137" spans="1:7" s="34" customFormat="1">
      <c r="A137" s="4" t="s">
        <v>175</v>
      </c>
      <c r="B137" s="17"/>
      <c r="C137" s="31">
        <f t="shared" si="41"/>
        <v>-2.218</v>
      </c>
      <c r="D137" s="24">
        <v>-2.218</v>
      </c>
      <c r="E137" s="31">
        <v>-5.0650000000000004</v>
      </c>
      <c r="F137" s="31">
        <v>0.59</v>
      </c>
      <c r="G137" s="17">
        <v>1</v>
      </c>
    </row>
    <row r="138" spans="1:7" s="34" customFormat="1">
      <c r="A138" s="4" t="s">
        <v>177</v>
      </c>
      <c r="B138" s="17"/>
      <c r="C138" s="31">
        <f t="shared" si="41"/>
        <v>-2.008</v>
      </c>
      <c r="D138" s="24">
        <v>-2.008</v>
      </c>
      <c r="E138" s="31">
        <v>-6.11</v>
      </c>
      <c r="F138" s="31">
        <v>2.0910000000000002</v>
      </c>
      <c r="G138" s="17">
        <v>1</v>
      </c>
    </row>
    <row r="139" spans="1:7" s="34" customFormat="1">
      <c r="A139" s="4" t="s">
        <v>173</v>
      </c>
      <c r="B139" s="17"/>
      <c r="C139" s="31">
        <f t="shared" si="41"/>
        <v>-4.9160000000000004</v>
      </c>
      <c r="D139" s="24">
        <v>-4.9160000000000004</v>
      </c>
      <c r="E139" s="31">
        <v>-8.8680000000000003</v>
      </c>
      <c r="F139" s="31">
        <v>-0.98199999999999998</v>
      </c>
      <c r="G139" s="17">
        <v>1</v>
      </c>
    </row>
    <row r="140" spans="1:7" s="34" customFormat="1">
      <c r="A140" s="4" t="s">
        <v>186</v>
      </c>
      <c r="B140" s="17"/>
      <c r="C140" s="31">
        <f t="shared" si="41"/>
        <v>-6.3819999999999997</v>
      </c>
      <c r="D140" s="24">
        <v>-6.3819999999999997</v>
      </c>
      <c r="E140" s="31">
        <v>-10.023</v>
      </c>
      <c r="F140" s="31">
        <v>-2.7810000000000001</v>
      </c>
      <c r="G140" s="17">
        <v>1</v>
      </c>
    </row>
    <row r="141" spans="1:7" s="34" customFormat="1">
      <c r="A141" s="4" t="s">
        <v>184</v>
      </c>
      <c r="B141" s="17"/>
      <c r="C141" s="31">
        <f t="shared" si="41"/>
        <v>-8.4220000000000006</v>
      </c>
      <c r="D141" s="24">
        <v>-8.4220000000000006</v>
      </c>
      <c r="E141" s="31">
        <v>-16.388999999999999</v>
      </c>
      <c r="F141" s="31">
        <v>-0.71499999999999997</v>
      </c>
      <c r="G141" s="17">
        <v>1</v>
      </c>
    </row>
    <row r="142" spans="1:7" s="34" customFormat="1">
      <c r="A142" s="4" t="s">
        <v>201</v>
      </c>
      <c r="B142" s="17"/>
      <c r="C142" s="17"/>
      <c r="D142" s="17"/>
      <c r="E142" s="17"/>
      <c r="F142" s="17"/>
      <c r="G142" s="17"/>
    </row>
    <row r="143" spans="1:7" s="34" customFormat="1">
      <c r="A143" s="4" t="s">
        <v>203</v>
      </c>
      <c r="B143" s="17"/>
      <c r="C143" s="24">
        <f t="shared" ref="C143:C148" si="42">CHOOSE(G143,D143,E143,F143)</f>
        <v>6.1459999999999999</v>
      </c>
      <c r="D143" s="31">
        <v>6.1459999999999999</v>
      </c>
      <c r="E143" s="31">
        <v>1.026</v>
      </c>
      <c r="F143" s="24">
        <v>11.536</v>
      </c>
      <c r="G143" s="17">
        <v>1</v>
      </c>
    </row>
    <row r="144" spans="1:7" s="34" customFormat="1">
      <c r="A144" s="4" t="s">
        <v>175</v>
      </c>
      <c r="B144" s="17"/>
      <c r="C144" s="24">
        <f t="shared" si="42"/>
        <v>2.2909999999999999</v>
      </c>
      <c r="D144" s="31">
        <v>2.2909999999999999</v>
      </c>
      <c r="E144" s="31">
        <v>-1.0920000000000001</v>
      </c>
      <c r="F144" s="24">
        <v>5.6609999999999996</v>
      </c>
      <c r="G144" s="17">
        <v>1</v>
      </c>
    </row>
    <row r="145" spans="1:7" s="34" customFormat="1">
      <c r="A145" s="4" t="s">
        <v>177</v>
      </c>
      <c r="B145" s="17"/>
      <c r="C145" s="24">
        <f t="shared" si="42"/>
        <v>2.0419999999999998</v>
      </c>
      <c r="D145" s="31">
        <v>2.0419999999999998</v>
      </c>
      <c r="E145" s="31">
        <v>-2.9889999999999999</v>
      </c>
      <c r="F145" s="24">
        <v>7.056</v>
      </c>
      <c r="G145" s="17">
        <v>1</v>
      </c>
    </row>
    <row r="146" spans="1:7" s="34" customFormat="1">
      <c r="A146" s="4" t="s">
        <v>173</v>
      </c>
      <c r="B146" s="17"/>
      <c r="C146" s="24">
        <f t="shared" si="42"/>
        <v>5.4930000000000003</v>
      </c>
      <c r="D146" s="31">
        <v>5.4930000000000003</v>
      </c>
      <c r="E146" s="31">
        <v>0.746</v>
      </c>
      <c r="F146" s="24">
        <v>10.271000000000001</v>
      </c>
      <c r="G146" s="17">
        <v>1</v>
      </c>
    </row>
    <row r="147" spans="1:7" s="34" customFormat="1">
      <c r="A147" s="4" t="s">
        <v>186</v>
      </c>
      <c r="B147" s="17"/>
      <c r="C147" s="24">
        <f t="shared" si="42"/>
        <v>6.5679999999999996</v>
      </c>
      <c r="D147" s="31">
        <v>6.5679999999999996</v>
      </c>
      <c r="E147" s="31">
        <v>2.214</v>
      </c>
      <c r="F147" s="24">
        <v>11.057</v>
      </c>
      <c r="G147" s="17">
        <v>1</v>
      </c>
    </row>
    <row r="148" spans="1:7" s="34" customFormat="1">
      <c r="A148" s="4" t="s">
        <v>184</v>
      </c>
      <c r="B148" s="17"/>
      <c r="C148" s="24">
        <f t="shared" si="42"/>
        <v>9.5069999999999997</v>
      </c>
      <c r="D148" s="31">
        <v>9.5069999999999997</v>
      </c>
      <c r="E148" s="31">
        <v>0.113</v>
      </c>
      <c r="F148" s="24">
        <v>19.422000000000001</v>
      </c>
      <c r="G148" s="17">
        <v>1</v>
      </c>
    </row>
    <row r="149" spans="1:7" s="34" customFormat="1">
      <c r="A149" s="4" t="s">
        <v>210</v>
      </c>
      <c r="B149" s="17"/>
      <c r="C149" s="17"/>
      <c r="D149" s="17"/>
      <c r="E149" s="17"/>
      <c r="F149" s="17"/>
      <c r="G149" s="17"/>
    </row>
    <row r="150" spans="1:7" s="34" customFormat="1">
      <c r="A150" s="4" t="s">
        <v>203</v>
      </c>
      <c r="B150" s="17"/>
      <c r="C150" s="24">
        <f t="shared" ref="C150:C155" si="43">CHOOSE(G150,D150,E150,F150)</f>
        <v>1.3560000000000001</v>
      </c>
      <c r="D150" s="31">
        <v>1.3560000000000001</v>
      </c>
      <c r="E150" s="31">
        <v>0.30399999999999999</v>
      </c>
      <c r="F150" s="24">
        <v>2.4510000000000001</v>
      </c>
      <c r="G150" s="17">
        <v>1</v>
      </c>
    </row>
    <row r="151" spans="1:7" s="34" customFormat="1">
      <c r="A151" s="4" t="s">
        <v>175</v>
      </c>
      <c r="B151" s="17"/>
      <c r="C151" s="24">
        <f t="shared" si="43"/>
        <v>0.55400000000000005</v>
      </c>
      <c r="D151" s="31">
        <v>0.55400000000000005</v>
      </c>
      <c r="E151" s="31">
        <v>-0.183</v>
      </c>
      <c r="F151" s="24">
        <v>1.3080000000000001</v>
      </c>
      <c r="G151" s="17">
        <v>1</v>
      </c>
    </row>
    <row r="152" spans="1:7" s="34" customFormat="1">
      <c r="A152" s="4" t="s">
        <v>177</v>
      </c>
      <c r="B152" s="17"/>
      <c r="C152" s="24">
        <f t="shared" si="43"/>
        <v>0.58099999999999996</v>
      </c>
      <c r="D152" s="31">
        <v>0.58099999999999996</v>
      </c>
      <c r="E152" s="31">
        <v>-0.45</v>
      </c>
      <c r="F152" s="24">
        <v>1.621</v>
      </c>
      <c r="G152" s="17">
        <v>1</v>
      </c>
    </row>
    <row r="153" spans="1:7" s="34" customFormat="1">
      <c r="A153" s="4" t="s">
        <v>173</v>
      </c>
      <c r="B153" s="17"/>
      <c r="C153" s="24">
        <f t="shared" si="43"/>
        <v>1.214</v>
      </c>
      <c r="D153" s="31">
        <v>1.214</v>
      </c>
      <c r="E153" s="31">
        <v>0.20699999999999999</v>
      </c>
      <c r="F153" s="24">
        <v>2.2290000000000001</v>
      </c>
      <c r="G153" s="17">
        <v>1</v>
      </c>
    </row>
    <row r="154" spans="1:7" s="34" customFormat="1">
      <c r="A154" s="4" t="s">
        <v>186</v>
      </c>
      <c r="B154" s="17"/>
      <c r="C154" s="24">
        <f t="shared" si="43"/>
        <v>1.5580000000000001</v>
      </c>
      <c r="D154" s="31">
        <v>1.5580000000000001</v>
      </c>
      <c r="E154" s="31">
        <v>0.64400000000000002</v>
      </c>
      <c r="F154" s="24">
        <v>2.4790000000000001</v>
      </c>
      <c r="G154" s="17">
        <v>1</v>
      </c>
    </row>
    <row r="155" spans="1:7" s="34" customFormat="1">
      <c r="A155" s="4" t="s">
        <v>184</v>
      </c>
      <c r="B155" s="17"/>
      <c r="C155" s="24">
        <f t="shared" si="43"/>
        <v>2.2050000000000001</v>
      </c>
      <c r="D155" s="31">
        <v>2.2050000000000001</v>
      </c>
      <c r="E155" s="31">
        <v>0.218</v>
      </c>
      <c r="F155" s="24">
        <v>4.2350000000000003</v>
      </c>
      <c r="G155" s="17">
        <v>1</v>
      </c>
    </row>
    <row r="156" spans="1:7" s="34" customFormat="1">
      <c r="A156" s="4" t="s">
        <v>237</v>
      </c>
      <c r="B156" s="17"/>
      <c r="C156" s="17"/>
      <c r="D156" s="17"/>
      <c r="E156" s="17"/>
      <c r="F156" s="17"/>
      <c r="G156" s="17"/>
    </row>
    <row r="157" spans="1:7" s="34" customFormat="1">
      <c r="A157" s="4" t="s">
        <v>199</v>
      </c>
      <c r="B157" s="17"/>
      <c r="C157" s="17"/>
      <c r="D157" s="17"/>
      <c r="E157" s="17"/>
      <c r="F157" s="17"/>
      <c r="G157" s="17"/>
    </row>
    <row r="158" spans="1:7" s="34" customFormat="1">
      <c r="A158" s="4" t="s">
        <v>203</v>
      </c>
      <c r="B158" s="17"/>
      <c r="C158" s="31">
        <f t="shared" ref="C158:C163" si="44">CHOOSE(G158,D158,E158,F158)</f>
        <v>5.7000000000000002E-2</v>
      </c>
      <c r="D158" s="24">
        <v>5.7000000000000002E-2</v>
      </c>
      <c r="E158" s="31">
        <v>-0.34100000000000003</v>
      </c>
      <c r="F158" s="31">
        <v>0.45600000000000002</v>
      </c>
      <c r="G158" s="17">
        <v>1</v>
      </c>
    </row>
    <row r="159" spans="1:7" s="34" customFormat="1">
      <c r="A159" s="4" t="s">
        <v>175</v>
      </c>
      <c r="B159" s="17"/>
      <c r="C159" s="31">
        <f t="shared" si="44"/>
        <v>-0.29799999999999999</v>
      </c>
      <c r="D159" s="24">
        <v>-0.29799999999999999</v>
      </c>
      <c r="E159" s="31">
        <v>-0.58099999999999996</v>
      </c>
      <c r="F159" s="31">
        <v>-1.4999999999999999E-2</v>
      </c>
      <c r="G159" s="17">
        <v>1</v>
      </c>
    </row>
    <row r="160" spans="1:7" s="34" customFormat="1">
      <c r="A160" s="4" t="s">
        <v>177</v>
      </c>
      <c r="B160" s="17"/>
      <c r="C160" s="31">
        <f t="shared" si="44"/>
        <v>-0.84799999999999998</v>
      </c>
      <c r="D160" s="24">
        <v>-0.84799999999999998</v>
      </c>
      <c r="E160" s="31">
        <v>-1.335</v>
      </c>
      <c r="F160" s="31">
        <v>-0.36099999999999999</v>
      </c>
      <c r="G160" s="17">
        <v>1</v>
      </c>
    </row>
    <row r="161" spans="1:7" s="34" customFormat="1">
      <c r="A161" s="4" t="s">
        <v>173</v>
      </c>
      <c r="B161" s="17"/>
      <c r="C161" s="31">
        <f t="shared" si="44"/>
        <v>-0.77700000000000002</v>
      </c>
      <c r="D161" s="24">
        <v>-0.77700000000000002</v>
      </c>
      <c r="E161" s="31">
        <v>-1.264</v>
      </c>
      <c r="F161" s="31">
        <v>-0.29099999999999998</v>
      </c>
      <c r="G161" s="17">
        <v>1</v>
      </c>
    </row>
    <row r="162" spans="1:7" s="34" customFormat="1">
      <c r="A162" s="4" t="s">
        <v>186</v>
      </c>
      <c r="B162" s="17"/>
      <c r="C162" s="31">
        <f t="shared" si="44"/>
        <v>-0.505</v>
      </c>
      <c r="D162" s="24">
        <v>-0.505</v>
      </c>
      <c r="E162" s="31">
        <v>-0.89200000000000002</v>
      </c>
      <c r="F162" s="31">
        <v>-0.11700000000000001</v>
      </c>
      <c r="G162" s="17">
        <v>1</v>
      </c>
    </row>
    <row r="163" spans="1:7" s="34" customFormat="1">
      <c r="A163" s="4" t="s">
        <v>184</v>
      </c>
      <c r="B163" s="17"/>
      <c r="C163" s="31">
        <f t="shared" si="44"/>
        <v>-1.274</v>
      </c>
      <c r="D163" s="24">
        <v>-1.274</v>
      </c>
      <c r="E163" s="31">
        <v>-2.0819999999999999</v>
      </c>
      <c r="F163" s="31">
        <v>-0.46700000000000003</v>
      </c>
      <c r="G163" s="17">
        <v>1</v>
      </c>
    </row>
    <row r="164" spans="1:7" s="34" customFormat="1">
      <c r="A164" s="4" t="s">
        <v>201</v>
      </c>
      <c r="B164" s="17"/>
      <c r="C164" s="17"/>
      <c r="D164" s="17"/>
      <c r="E164" s="17"/>
      <c r="F164" s="17"/>
      <c r="G164" s="17"/>
    </row>
    <row r="165" spans="1:7" s="34" customFormat="1">
      <c r="A165" s="4" t="s">
        <v>203</v>
      </c>
      <c r="B165" s="17"/>
      <c r="C165" s="24">
        <f t="shared" ref="C165:C170" si="45">CHOOSE(G165,D165,E165,F165)</f>
        <v>-0.254</v>
      </c>
      <c r="D165" s="31">
        <v>-0.254</v>
      </c>
      <c r="E165" s="31">
        <v>-0.45900000000000002</v>
      </c>
      <c r="F165" s="24">
        <v>-0.05</v>
      </c>
      <c r="G165" s="17">
        <v>1</v>
      </c>
    </row>
    <row r="166" spans="1:7" s="34" customFormat="1">
      <c r="A166" s="4" t="s">
        <v>175</v>
      </c>
      <c r="B166" s="17"/>
      <c r="C166" s="24">
        <f t="shared" si="45"/>
        <v>-0.14799999999999999</v>
      </c>
      <c r="D166" s="31">
        <v>-0.14799999999999999</v>
      </c>
      <c r="E166" s="31">
        <v>-0.30299999999999999</v>
      </c>
      <c r="F166" s="24">
        <v>7.0000000000000001E-3</v>
      </c>
      <c r="G166" s="17">
        <v>1</v>
      </c>
    </row>
    <row r="167" spans="1:7" s="34" customFormat="1">
      <c r="A167" s="4" t="s">
        <v>177</v>
      </c>
      <c r="B167" s="17"/>
      <c r="C167" s="24">
        <f t="shared" si="45"/>
        <v>0.28699999999999998</v>
      </c>
      <c r="D167" s="31">
        <v>0.28699999999999998</v>
      </c>
      <c r="E167" s="31">
        <v>2.5999999999999999E-2</v>
      </c>
      <c r="F167" s="24">
        <v>0.54700000000000004</v>
      </c>
      <c r="G167" s="17">
        <v>1</v>
      </c>
    </row>
    <row r="168" spans="1:7" s="34" customFormat="1">
      <c r="A168" s="4" t="s">
        <v>173</v>
      </c>
      <c r="B168" s="17"/>
      <c r="C168" s="24">
        <f t="shared" si="45"/>
        <v>-5.3999999999999999E-2</v>
      </c>
      <c r="D168" s="31">
        <v>-5.3999999999999999E-2</v>
      </c>
      <c r="E168" s="31">
        <v>-0.31</v>
      </c>
      <c r="F168" s="24">
        <v>0.20200000000000001</v>
      </c>
      <c r="G168" s="17">
        <v>1</v>
      </c>
    </row>
    <row r="169" spans="1:7" s="34" customFormat="1">
      <c r="A169" s="4" t="s">
        <v>186</v>
      </c>
      <c r="B169" s="17"/>
      <c r="C169" s="24">
        <f t="shared" si="45"/>
        <v>-0.13700000000000001</v>
      </c>
      <c r="D169" s="31">
        <v>-0.13700000000000001</v>
      </c>
      <c r="E169" s="31">
        <v>-0.33</v>
      </c>
      <c r="F169" s="24">
        <v>5.5E-2</v>
      </c>
      <c r="G169" s="17">
        <v>1</v>
      </c>
    </row>
    <row r="170" spans="1:7" s="34" customFormat="1">
      <c r="A170" s="4" t="s">
        <v>184</v>
      </c>
      <c r="B170" s="17"/>
      <c r="C170" s="24">
        <f t="shared" si="45"/>
        <v>0.183</v>
      </c>
      <c r="D170" s="31">
        <v>0.183</v>
      </c>
      <c r="E170" s="31">
        <v>-0.219</v>
      </c>
      <c r="F170" s="24">
        <v>0.58499999999999996</v>
      </c>
      <c r="G170" s="17">
        <v>1</v>
      </c>
    </row>
    <row r="171" spans="1:7" s="34" customFormat="1">
      <c r="A171" s="4" t="s">
        <v>239</v>
      </c>
      <c r="B171" s="17"/>
      <c r="C171" s="17"/>
      <c r="D171" s="17"/>
      <c r="E171" s="17"/>
      <c r="F171" s="17"/>
      <c r="G171" s="17"/>
    </row>
    <row r="172" spans="1:7" s="34" customFormat="1">
      <c r="A172" s="4" t="s">
        <v>199</v>
      </c>
      <c r="B172" s="17"/>
      <c r="C172" s="17"/>
      <c r="D172" s="17"/>
      <c r="E172" s="17"/>
      <c r="F172" s="17"/>
      <c r="G172" s="17"/>
    </row>
    <row r="173" spans="1:7" s="34" customFormat="1">
      <c r="A173" s="4" t="s">
        <v>203</v>
      </c>
      <c r="B173" s="17"/>
      <c r="C173" s="31">
        <f t="shared" ref="C173:C178" si="46">CHOOSE(G173,D173,E173,F173)</f>
        <v>-0.42399999999999999</v>
      </c>
      <c r="D173" s="24">
        <v>-0.42399999999999999</v>
      </c>
      <c r="E173" s="31">
        <v>-0.97</v>
      </c>
      <c r="F173" s="31">
        <v>0.121</v>
      </c>
      <c r="G173" s="17">
        <v>1</v>
      </c>
    </row>
    <row r="174" spans="1:7" s="34" customFormat="1">
      <c r="A174" s="4" t="s">
        <v>175</v>
      </c>
      <c r="B174" s="17"/>
      <c r="C174" s="31">
        <f t="shared" si="46"/>
        <v>-0.27500000000000002</v>
      </c>
      <c r="D174" s="24">
        <v>-0.27500000000000002</v>
      </c>
      <c r="E174" s="31">
        <v>-0.63800000000000001</v>
      </c>
      <c r="F174" s="31">
        <v>8.6999999999999994E-2</v>
      </c>
      <c r="G174" s="17">
        <v>1</v>
      </c>
    </row>
    <row r="175" spans="1:7" s="34" customFormat="1">
      <c r="A175" s="4" t="s">
        <v>177</v>
      </c>
      <c r="B175" s="17"/>
      <c r="C175" s="31">
        <f t="shared" si="46"/>
        <v>-0.23699999999999999</v>
      </c>
      <c r="D175" s="24">
        <v>-0.23699999999999999</v>
      </c>
      <c r="E175" s="31">
        <v>-0.82099999999999995</v>
      </c>
      <c r="F175" s="31">
        <v>0.34699999999999998</v>
      </c>
      <c r="G175" s="17">
        <v>1</v>
      </c>
    </row>
    <row r="176" spans="1:7" s="34" customFormat="1">
      <c r="A176" s="4" t="s">
        <v>173</v>
      </c>
      <c r="B176" s="17"/>
      <c r="C176" s="31">
        <f t="shared" si="46"/>
        <v>-0.36799999999999999</v>
      </c>
      <c r="D176" s="24">
        <v>-0.36799999999999999</v>
      </c>
      <c r="E176" s="31">
        <v>-0.96</v>
      </c>
      <c r="F176" s="31">
        <v>0.223</v>
      </c>
      <c r="G176" s="17">
        <v>1</v>
      </c>
    </row>
    <row r="177" spans="1:7" s="34" customFormat="1">
      <c r="A177" s="4" t="s">
        <v>186</v>
      </c>
      <c r="B177" s="17"/>
      <c r="C177" s="31">
        <f t="shared" si="46"/>
        <v>-0.94499999999999995</v>
      </c>
      <c r="D177" s="24">
        <v>-0.94499999999999995</v>
      </c>
      <c r="E177" s="31">
        <v>-1.4630000000000001</v>
      </c>
      <c r="F177" s="31">
        <v>-0.42799999999999999</v>
      </c>
      <c r="G177" s="17">
        <v>1</v>
      </c>
    </row>
    <row r="178" spans="1:7" s="34" customFormat="1">
      <c r="A178" s="4" t="s">
        <v>184</v>
      </c>
      <c r="B178" s="17"/>
      <c r="C178" s="31">
        <f t="shared" si="46"/>
        <v>-0.60599999999999998</v>
      </c>
      <c r="D178" s="24">
        <v>-0.60599999999999998</v>
      </c>
      <c r="E178" s="31">
        <v>-1.8160000000000001</v>
      </c>
      <c r="F178" s="31">
        <v>0.60299999999999998</v>
      </c>
      <c r="G178" s="17">
        <v>1</v>
      </c>
    </row>
    <row r="179" spans="1:7" s="34" customFormat="1">
      <c r="A179" s="4" t="s">
        <v>201</v>
      </c>
      <c r="B179" s="17"/>
      <c r="C179" s="17"/>
      <c r="D179" s="17"/>
      <c r="E179" s="17"/>
      <c r="F179" s="17"/>
      <c r="G179" s="17"/>
    </row>
    <row r="180" spans="1:7" s="34" customFormat="1">
      <c r="A180" s="4" t="s">
        <v>203</v>
      </c>
      <c r="B180" s="17"/>
      <c r="C180" s="24">
        <f t="shared" ref="C180:C185" si="47">CHOOSE(G180,D180,E180,F180)</f>
        <v>7.6999999999999999E-2</v>
      </c>
      <c r="D180" s="31">
        <v>7.6999999999999999E-2</v>
      </c>
      <c r="E180" s="31">
        <v>-0.151</v>
      </c>
      <c r="F180" s="24">
        <v>0.30399999999999999</v>
      </c>
      <c r="G180" s="17">
        <v>1</v>
      </c>
    </row>
    <row r="181" spans="1:7" s="34" customFormat="1">
      <c r="A181" s="4" t="s">
        <v>175</v>
      </c>
      <c r="B181" s="17"/>
      <c r="C181" s="24">
        <f t="shared" si="47"/>
        <v>4.1000000000000002E-2</v>
      </c>
      <c r="D181" s="31">
        <v>4.1000000000000002E-2</v>
      </c>
      <c r="E181" s="31">
        <v>-0.12</v>
      </c>
      <c r="F181" s="24">
        <v>0.20100000000000001</v>
      </c>
      <c r="G181" s="17">
        <v>1</v>
      </c>
    </row>
    <row r="182" spans="1:7" s="34" customFormat="1">
      <c r="A182" s="4" t="s">
        <v>177</v>
      </c>
      <c r="B182" s="17"/>
      <c r="C182" s="24">
        <f t="shared" si="47"/>
        <v>0.108</v>
      </c>
      <c r="D182" s="31">
        <v>0.108</v>
      </c>
      <c r="E182" s="31">
        <v>-0.13300000000000001</v>
      </c>
      <c r="F182" s="24">
        <v>0.34799999999999998</v>
      </c>
      <c r="G182" s="17">
        <v>1</v>
      </c>
    </row>
    <row r="183" spans="1:7" s="34" customFormat="1">
      <c r="A183" s="4" t="s">
        <v>173</v>
      </c>
      <c r="B183" s="17"/>
      <c r="C183" s="24">
        <f t="shared" si="47"/>
        <v>6.9000000000000006E-2</v>
      </c>
      <c r="D183" s="31">
        <v>6.9000000000000006E-2</v>
      </c>
      <c r="E183" s="31">
        <v>-0.17299999999999999</v>
      </c>
      <c r="F183" s="24">
        <v>0.31</v>
      </c>
      <c r="G183" s="17">
        <v>1</v>
      </c>
    </row>
    <row r="184" spans="1:7" s="34" customFormat="1">
      <c r="A184" s="4" t="s">
        <v>186</v>
      </c>
      <c r="B184" s="17"/>
      <c r="C184" s="24">
        <f t="shared" si="47"/>
        <v>0.189</v>
      </c>
      <c r="D184" s="31">
        <v>0.189</v>
      </c>
      <c r="E184" s="31">
        <v>-2.1999999999999999E-2</v>
      </c>
      <c r="F184" s="24">
        <v>0.4</v>
      </c>
      <c r="G184" s="17">
        <v>1</v>
      </c>
    </row>
    <row r="185" spans="1:7" s="34" customFormat="1">
      <c r="A185" s="4" t="s">
        <v>184</v>
      </c>
      <c r="B185" s="17"/>
      <c r="C185" s="24">
        <f t="shared" si="47"/>
        <v>0.19500000000000001</v>
      </c>
      <c r="D185" s="31">
        <v>0.19500000000000001</v>
      </c>
      <c r="E185" s="31">
        <v>-0.30499999999999999</v>
      </c>
      <c r="F185" s="24">
        <v>0.69499999999999995</v>
      </c>
      <c r="G185" s="17">
        <v>1</v>
      </c>
    </row>
    <row r="186" spans="1:7" s="34" customFormat="1">
      <c r="A186" s="4" t="s">
        <v>241</v>
      </c>
      <c r="B186" s="17"/>
      <c r="C186" s="17"/>
      <c r="D186" s="17"/>
      <c r="E186" s="17"/>
      <c r="F186" s="17"/>
      <c r="G186" s="17"/>
    </row>
    <row r="187" spans="1:7" s="34" customFormat="1">
      <c r="A187" s="4" t="s">
        <v>199</v>
      </c>
      <c r="B187" s="17"/>
      <c r="C187" s="17"/>
      <c r="D187" s="17"/>
      <c r="E187" s="17"/>
      <c r="F187" s="17"/>
      <c r="G187" s="17"/>
    </row>
    <row r="188" spans="1:7" s="34" customFormat="1" ht="13.8" customHeight="1">
      <c r="A188" s="4" t="s">
        <v>203</v>
      </c>
      <c r="B188" s="17"/>
      <c r="C188" s="31">
        <f t="shared" ref="C188:C193" si="48">CHOOSE(G188,D188,E188,F188)</f>
        <v>-9.2999999999999999E-2</v>
      </c>
      <c r="D188" s="24">
        <v>-9.2999999999999999E-2</v>
      </c>
      <c r="E188" s="31">
        <v>-0.4</v>
      </c>
      <c r="F188" s="31">
        <v>0.20599999999999999</v>
      </c>
      <c r="G188" s="17">
        <v>1</v>
      </c>
    </row>
    <row r="189" spans="1:7" s="34" customFormat="1">
      <c r="A189" s="4" t="s">
        <v>175</v>
      </c>
      <c r="B189" s="17"/>
      <c r="C189" s="31">
        <f t="shared" si="48"/>
        <v>-0.32800000000000001</v>
      </c>
      <c r="D189" s="24">
        <v>-0.32800000000000001</v>
      </c>
      <c r="E189" s="31">
        <v>-0.54</v>
      </c>
      <c r="F189" s="31">
        <v>-0.124</v>
      </c>
      <c r="G189" s="17">
        <v>1</v>
      </c>
    </row>
    <row r="190" spans="1:7" s="34" customFormat="1">
      <c r="A190" s="4" t="s">
        <v>177</v>
      </c>
      <c r="B190" s="17"/>
      <c r="C190" s="31">
        <f t="shared" si="48"/>
        <v>-0.70299999999999996</v>
      </c>
      <c r="D190" s="24">
        <v>-0.70299999999999996</v>
      </c>
      <c r="E190" s="31">
        <v>-1.044</v>
      </c>
      <c r="F190" s="31">
        <v>-0.34300000000000003</v>
      </c>
      <c r="G190" s="17">
        <v>1</v>
      </c>
    </row>
    <row r="191" spans="1:7" s="34" customFormat="1">
      <c r="A191" s="4" t="s">
        <v>173</v>
      </c>
      <c r="B191" s="17"/>
      <c r="C191" s="31">
        <f t="shared" si="48"/>
        <v>-0.83</v>
      </c>
      <c r="D191" s="24">
        <v>-0.83</v>
      </c>
      <c r="E191" s="31">
        <v>-1.177</v>
      </c>
      <c r="F191" s="31">
        <v>-0.46400000000000002</v>
      </c>
      <c r="G191" s="17">
        <v>1</v>
      </c>
    </row>
    <row r="192" spans="1:7" s="34" customFormat="1">
      <c r="A192" s="4" t="s">
        <v>186</v>
      </c>
      <c r="B192" s="17"/>
      <c r="C192" s="31">
        <f t="shared" si="48"/>
        <v>-0.60499999999999998</v>
      </c>
      <c r="D192" s="24">
        <v>-0.60499999999999998</v>
      </c>
      <c r="E192" s="31">
        <v>-0.86799999999999999</v>
      </c>
      <c r="F192" s="31">
        <v>-0.32200000000000001</v>
      </c>
      <c r="G192" s="17">
        <v>1</v>
      </c>
    </row>
    <row r="193" spans="1:7" s="34" customFormat="1">
      <c r="A193" s="4" t="s">
        <v>184</v>
      </c>
      <c r="B193" s="17"/>
      <c r="C193" s="31">
        <f t="shared" si="48"/>
        <v>-1.103</v>
      </c>
      <c r="D193" s="24">
        <v>-1.103</v>
      </c>
      <c r="E193" s="31">
        <v>-1.6259999999999999</v>
      </c>
      <c r="F193" s="31">
        <v>-0.57699999999999996</v>
      </c>
      <c r="G193" s="17">
        <v>1</v>
      </c>
    </row>
    <row r="194" spans="1:7" s="34" customFormat="1">
      <c r="A194" s="4" t="s">
        <v>201</v>
      </c>
      <c r="B194" s="17"/>
      <c r="C194" s="17"/>
      <c r="D194" s="17"/>
      <c r="E194" s="17"/>
      <c r="F194" s="17"/>
      <c r="G194" s="17"/>
    </row>
    <row r="195" spans="1:7" s="34" customFormat="1">
      <c r="A195" s="4" t="s">
        <v>203</v>
      </c>
      <c r="B195" s="17"/>
      <c r="C195" s="24">
        <f t="shared" ref="C195:C200" si="49">CHOOSE(G195,D195,E195,F195)</f>
        <v>-3.2000000000000001E-2</v>
      </c>
      <c r="D195" s="31">
        <v>-3.2000000000000001E-2</v>
      </c>
      <c r="E195" s="31">
        <v>-6.2E-2</v>
      </c>
      <c r="F195" s="24">
        <v>-1E-3</v>
      </c>
      <c r="G195" s="17">
        <v>1</v>
      </c>
    </row>
    <row r="196" spans="1:7" s="34" customFormat="1">
      <c r="A196" s="4" t="s">
        <v>175</v>
      </c>
      <c r="B196" s="17"/>
      <c r="C196" s="24">
        <f t="shared" si="49"/>
        <v>-2.9000000000000001E-2</v>
      </c>
      <c r="D196" s="31">
        <v>-2.9000000000000001E-2</v>
      </c>
      <c r="E196" s="31">
        <v>-5.3999999999999999E-2</v>
      </c>
      <c r="F196" s="24">
        <v>-2E-3</v>
      </c>
      <c r="G196" s="17">
        <v>1</v>
      </c>
    </row>
    <row r="197" spans="1:7" s="34" customFormat="1">
      <c r="A197" s="4" t="s">
        <v>177</v>
      </c>
      <c r="B197" s="17"/>
      <c r="C197" s="24">
        <f t="shared" si="49"/>
        <v>5.2999999999999999E-2</v>
      </c>
      <c r="D197" s="31">
        <v>5.2999999999999999E-2</v>
      </c>
      <c r="E197" s="31">
        <v>1.0999999999999999E-2</v>
      </c>
      <c r="F197" s="24">
        <v>9.4E-2</v>
      </c>
      <c r="G197" s="17">
        <v>1</v>
      </c>
    </row>
    <row r="198" spans="1:7" s="34" customFormat="1">
      <c r="A198" s="4" t="s">
        <v>173</v>
      </c>
      <c r="B198" s="17"/>
      <c r="C198" s="24">
        <f t="shared" si="49"/>
        <v>-2E-3</v>
      </c>
      <c r="D198" s="31">
        <v>-2E-3</v>
      </c>
      <c r="E198" s="31">
        <v>-4.2999999999999997E-2</v>
      </c>
      <c r="F198" s="24">
        <v>3.9E-2</v>
      </c>
      <c r="G198" s="17">
        <v>1</v>
      </c>
    </row>
    <row r="199" spans="1:7" s="34" customFormat="1">
      <c r="A199" s="4" t="s">
        <v>186</v>
      </c>
      <c r="B199" s="17"/>
      <c r="C199" s="24">
        <f t="shared" si="49"/>
        <v>-1.2E-2</v>
      </c>
      <c r="D199" s="31">
        <v>-1.2E-2</v>
      </c>
      <c r="E199" s="31">
        <v>-3.7999999999999999E-2</v>
      </c>
      <c r="F199" s="24">
        <v>1.4E-2</v>
      </c>
      <c r="G199" s="17">
        <v>1</v>
      </c>
    </row>
    <row r="200" spans="1:7" s="34" customFormat="1">
      <c r="A200" s="4" t="s">
        <v>184</v>
      </c>
      <c r="B200" s="17"/>
      <c r="C200" s="24">
        <f t="shared" si="49"/>
        <v>0.03</v>
      </c>
      <c r="D200" s="31">
        <v>0.03</v>
      </c>
      <c r="E200" s="31">
        <v>-2.7E-2</v>
      </c>
      <c r="F200" s="24">
        <v>8.6999999999999994E-2</v>
      </c>
      <c r="G200" s="17">
        <v>1</v>
      </c>
    </row>
    <row r="201" spans="1:7" s="34" customFormat="1">
      <c r="A201" s="4" t="s">
        <v>243</v>
      </c>
      <c r="B201" s="17"/>
      <c r="C201" s="17"/>
      <c r="D201" s="17"/>
      <c r="E201" s="17"/>
      <c r="F201" s="17"/>
      <c r="G201" s="17"/>
    </row>
    <row r="202" spans="1:7" s="34" customFormat="1">
      <c r="A202" s="4" t="s">
        <v>199</v>
      </c>
      <c r="B202" s="17"/>
      <c r="C202" s="17"/>
      <c r="D202" s="17"/>
      <c r="E202" s="17"/>
      <c r="F202" s="17"/>
      <c r="G202" s="17"/>
    </row>
    <row r="203" spans="1:7" s="34" customFormat="1">
      <c r="A203" s="4" t="s">
        <v>203</v>
      </c>
      <c r="B203" s="17"/>
      <c r="C203" s="31">
        <f t="shared" ref="C203:C208" si="50">CHOOSE(G203,D203,E203,F203)</f>
        <v>-0.39500000000000002</v>
      </c>
      <c r="D203" s="24">
        <v>-0.39500000000000002</v>
      </c>
      <c r="E203" s="31">
        <v>-0.59799999999999998</v>
      </c>
      <c r="F203" s="31">
        <v>-0.192</v>
      </c>
      <c r="G203" s="17">
        <v>1</v>
      </c>
    </row>
    <row r="204" spans="1:7" s="34" customFormat="1">
      <c r="A204" s="4" t="s">
        <v>175</v>
      </c>
      <c r="B204" s="17"/>
      <c r="C204" s="31">
        <f t="shared" si="50"/>
        <v>-0.48699999999999999</v>
      </c>
      <c r="D204" s="24">
        <v>-0.48699999999999999</v>
      </c>
      <c r="E204" s="31">
        <v>-0.61299999999999999</v>
      </c>
      <c r="F204" s="31">
        <v>-0.36099999999999999</v>
      </c>
      <c r="G204" s="17">
        <v>1</v>
      </c>
    </row>
    <row r="205" spans="1:7" s="34" customFormat="1">
      <c r="A205" s="4" t="s">
        <v>177</v>
      </c>
      <c r="B205" s="17"/>
      <c r="C205" s="31">
        <f t="shared" si="50"/>
        <v>-0.36099999999999999</v>
      </c>
      <c r="D205" s="24">
        <v>-0.36099999999999999</v>
      </c>
      <c r="E205" s="31">
        <v>-0.56499999999999995</v>
      </c>
      <c r="F205" s="31">
        <v>-0.157</v>
      </c>
      <c r="G205" s="17">
        <v>1</v>
      </c>
    </row>
    <row r="206" spans="1:7">
      <c r="A206" s="4" t="s">
        <v>173</v>
      </c>
      <c r="C206" s="31">
        <f t="shared" si="50"/>
        <v>-0.79700000000000004</v>
      </c>
      <c r="D206" s="24">
        <v>-0.79700000000000004</v>
      </c>
      <c r="E206" s="31">
        <v>-1.0049999999999999</v>
      </c>
      <c r="F206" s="31">
        <v>-0.58799999999999997</v>
      </c>
      <c r="G206" s="17">
        <v>1</v>
      </c>
    </row>
    <row r="207" spans="1:7">
      <c r="A207" s="4" t="s">
        <v>186</v>
      </c>
      <c r="C207" s="31">
        <f t="shared" si="50"/>
        <v>-0.71399999999999997</v>
      </c>
      <c r="D207" s="24">
        <v>-0.71399999999999997</v>
      </c>
      <c r="E207" s="31">
        <v>-0.89100000000000001</v>
      </c>
      <c r="F207" s="31">
        <v>-0.53700000000000003</v>
      </c>
      <c r="G207" s="17">
        <v>1</v>
      </c>
    </row>
    <row r="208" spans="1:7">
      <c r="A208" s="4" t="s">
        <v>184</v>
      </c>
      <c r="C208" s="31">
        <f t="shared" si="50"/>
        <v>-0.85199999999999998</v>
      </c>
      <c r="D208" s="24">
        <v>-0.85199999999999998</v>
      </c>
      <c r="E208" s="31">
        <v>-1.155</v>
      </c>
      <c r="F208" s="31">
        <v>-0.55000000000000004</v>
      </c>
      <c r="G208" s="17">
        <v>1</v>
      </c>
    </row>
    <row r="209" spans="1:7">
      <c r="A209" s="4" t="s">
        <v>245</v>
      </c>
    </row>
    <row r="210" spans="1:7">
      <c r="A210" s="4" t="s">
        <v>199</v>
      </c>
    </row>
    <row r="211" spans="1:7">
      <c r="A211" s="4" t="s">
        <v>203</v>
      </c>
      <c r="C211" s="31">
        <f t="shared" ref="C211:C216" si="51">CHOOSE(G211,D211,E211,F211)</f>
        <v>-0.251</v>
      </c>
      <c r="D211" s="24">
        <v>-0.251</v>
      </c>
      <c r="E211" s="31">
        <v>-0.46</v>
      </c>
      <c r="F211" s="31">
        <v>-4.2000000000000003E-2</v>
      </c>
      <c r="G211" s="17">
        <v>1</v>
      </c>
    </row>
    <row r="212" spans="1:7">
      <c r="A212" s="4" t="s">
        <v>175</v>
      </c>
      <c r="C212" s="31">
        <f t="shared" si="51"/>
        <v>-0.19</v>
      </c>
      <c r="D212" s="24">
        <v>-0.19</v>
      </c>
      <c r="E212" s="31">
        <v>-0.33600000000000002</v>
      </c>
      <c r="F212" s="31">
        <v>-4.4999999999999998E-2</v>
      </c>
      <c r="G212" s="17">
        <v>1</v>
      </c>
    </row>
    <row r="213" spans="1:7">
      <c r="A213" s="4" t="s">
        <v>177</v>
      </c>
      <c r="C213" s="31">
        <f t="shared" si="51"/>
        <v>6.0000000000000001E-3</v>
      </c>
      <c r="D213" s="24">
        <v>6.0000000000000001E-3</v>
      </c>
      <c r="E213" s="31">
        <v>-0.22</v>
      </c>
      <c r="F213" s="31">
        <v>0.23200000000000001</v>
      </c>
      <c r="G213" s="17">
        <v>1</v>
      </c>
    </row>
    <row r="214" spans="1:7">
      <c r="A214" s="4" t="s">
        <v>173</v>
      </c>
      <c r="C214" s="31">
        <f t="shared" si="51"/>
        <v>-0.217</v>
      </c>
      <c r="D214" s="24">
        <v>-0.217</v>
      </c>
      <c r="E214" s="31">
        <v>-0.44400000000000001</v>
      </c>
      <c r="F214" s="31">
        <v>0.01</v>
      </c>
      <c r="G214" s="17">
        <v>1</v>
      </c>
    </row>
    <row r="215" spans="1:7">
      <c r="A215" s="4" t="s">
        <v>186</v>
      </c>
      <c r="C215" s="31">
        <f t="shared" si="51"/>
        <v>-0.50600000000000001</v>
      </c>
      <c r="D215" s="24">
        <v>-0.50600000000000001</v>
      </c>
      <c r="E215" s="31">
        <v>-0.70099999999999996</v>
      </c>
      <c r="F215" s="31">
        <v>-0.31</v>
      </c>
      <c r="G215" s="17">
        <v>1</v>
      </c>
    </row>
    <row r="216" spans="1:7">
      <c r="A216" s="4" t="s">
        <v>184</v>
      </c>
      <c r="C216" s="31">
        <f t="shared" si="51"/>
        <v>-0.153</v>
      </c>
      <c r="D216" s="24">
        <v>-0.153</v>
      </c>
      <c r="E216" s="31">
        <v>-0.52500000000000002</v>
      </c>
      <c r="F216" s="31">
        <v>0.22</v>
      </c>
      <c r="G216" s="17">
        <v>1</v>
      </c>
    </row>
    <row r="217" spans="1:7">
      <c r="A217" s="4" t="s">
        <v>247</v>
      </c>
    </row>
    <row r="218" spans="1:7">
      <c r="A218" s="4" t="s">
        <v>221</v>
      </c>
    </row>
    <row r="219" spans="1:7">
      <c r="A219" s="4" t="s">
        <v>203</v>
      </c>
      <c r="C219" s="31">
        <f t="shared" ref="C219:C224" si="52">CHOOSE(G219,D219,E219,F219)</f>
        <v>-0.22700000000000001</v>
      </c>
      <c r="D219" s="24">
        <v>-0.22700000000000001</v>
      </c>
      <c r="E219" s="31">
        <v>-0.72099999999999997</v>
      </c>
      <c r="F219" s="31">
        <v>0.252</v>
      </c>
      <c r="G219" s="17">
        <v>1</v>
      </c>
    </row>
    <row r="220" spans="1:7">
      <c r="A220" s="4" t="s">
        <v>175</v>
      </c>
      <c r="C220" s="31">
        <f t="shared" si="52"/>
        <v>-0.51200000000000001</v>
      </c>
      <c r="D220" s="24">
        <v>-0.51200000000000001</v>
      </c>
      <c r="E220" s="31">
        <v>-0.82299999999999995</v>
      </c>
      <c r="F220" s="31">
        <v>-0.223</v>
      </c>
      <c r="G220" s="17">
        <v>1</v>
      </c>
    </row>
    <row r="221" spans="1:7">
      <c r="A221" s="4" t="s">
        <v>177</v>
      </c>
      <c r="C221" s="31">
        <f t="shared" si="52"/>
        <v>-0.71199999999999997</v>
      </c>
      <c r="D221" s="24">
        <v>-0.71199999999999997</v>
      </c>
      <c r="E221" s="31">
        <v>-1.258</v>
      </c>
      <c r="F221" s="31">
        <v>-0.18099999999999999</v>
      </c>
      <c r="G221" s="17">
        <v>1</v>
      </c>
    </row>
    <row r="222" spans="1:7">
      <c r="A222" s="4" t="s">
        <v>173</v>
      </c>
      <c r="C222" s="31">
        <f t="shared" si="52"/>
        <v>-0.72299999999999998</v>
      </c>
      <c r="D222" s="24">
        <v>-0.72299999999999998</v>
      </c>
      <c r="E222" s="31">
        <v>-1.2629999999999999</v>
      </c>
      <c r="F222" s="31">
        <v>-0.21099999999999999</v>
      </c>
      <c r="G222" s="17">
        <v>1</v>
      </c>
    </row>
    <row r="223" spans="1:7">
      <c r="A223" s="4" t="s">
        <v>186</v>
      </c>
      <c r="C223" s="31">
        <f t="shared" si="52"/>
        <v>-0.77600000000000002</v>
      </c>
      <c r="D223" s="24">
        <v>-0.77600000000000002</v>
      </c>
      <c r="E223" s="31">
        <v>-1.214</v>
      </c>
      <c r="F223" s="31">
        <v>-0.32100000000000001</v>
      </c>
      <c r="G223" s="17">
        <v>1</v>
      </c>
    </row>
    <row r="224" spans="1:7">
      <c r="A224" s="4" t="s">
        <v>184</v>
      </c>
      <c r="C224" s="31">
        <f t="shared" si="52"/>
        <v>-1.57</v>
      </c>
      <c r="D224" s="24">
        <v>-1.57</v>
      </c>
      <c r="E224" s="31">
        <v>-2.7719999999999998</v>
      </c>
      <c r="F224" s="31">
        <v>-0.42299999999999999</v>
      </c>
      <c r="G224" s="17">
        <v>1</v>
      </c>
    </row>
    <row r="225" spans="1:7">
      <c r="A225" s="4" t="s">
        <v>223</v>
      </c>
    </row>
    <row r="226" spans="1:7">
      <c r="A226" s="4" t="s">
        <v>203</v>
      </c>
      <c r="C226" s="24">
        <f t="shared" ref="C226:C231" si="53">CHOOSE(G226,D226,E226,F226)</f>
        <v>-0.22700000000000001</v>
      </c>
      <c r="D226" s="31">
        <v>-0.22700000000000001</v>
      </c>
      <c r="E226" s="31">
        <v>-0.75600000000000001</v>
      </c>
      <c r="F226" s="24">
        <v>0.311</v>
      </c>
      <c r="G226" s="17">
        <v>1</v>
      </c>
    </row>
    <row r="227" spans="1:7">
      <c r="A227" s="4" t="s">
        <v>175</v>
      </c>
      <c r="C227" s="24">
        <f t="shared" si="53"/>
        <v>-8.9999999999999993E-3</v>
      </c>
      <c r="D227" s="31">
        <v>-8.9999999999999993E-3</v>
      </c>
      <c r="E227" s="31">
        <v>-0.33300000000000002</v>
      </c>
      <c r="F227" s="24">
        <v>0.32500000000000001</v>
      </c>
      <c r="G227" s="17">
        <v>1</v>
      </c>
    </row>
    <row r="228" spans="1:7">
      <c r="A228" s="4" t="s">
        <v>177</v>
      </c>
      <c r="C228" s="24">
        <f t="shared" si="53"/>
        <v>0.39300000000000002</v>
      </c>
      <c r="D228" s="31">
        <v>0.39300000000000002</v>
      </c>
      <c r="E228" s="31">
        <v>-0.17899999999999999</v>
      </c>
      <c r="F228" s="24">
        <v>0.98699999999999999</v>
      </c>
      <c r="G228" s="17">
        <v>1</v>
      </c>
    </row>
    <row r="229" spans="1:7">
      <c r="A229" s="4" t="s">
        <v>173</v>
      </c>
      <c r="C229" s="24">
        <f t="shared" si="53"/>
        <v>-0.14000000000000001</v>
      </c>
      <c r="D229" s="31">
        <v>-0.14000000000000001</v>
      </c>
      <c r="E229" s="31">
        <v>-0.70299999999999996</v>
      </c>
      <c r="F229" s="24">
        <v>0.45300000000000001</v>
      </c>
      <c r="G229" s="17">
        <v>1</v>
      </c>
    </row>
    <row r="230" spans="1:7">
      <c r="A230" s="4" t="s">
        <v>186</v>
      </c>
      <c r="C230" s="24">
        <f t="shared" si="53"/>
        <v>2.7E-2</v>
      </c>
      <c r="D230" s="31">
        <v>2.7E-2</v>
      </c>
      <c r="E230" s="31">
        <v>-0.46600000000000003</v>
      </c>
      <c r="F230" s="24">
        <v>0.504</v>
      </c>
      <c r="G230" s="17">
        <v>1</v>
      </c>
    </row>
    <row r="231" spans="1:7">
      <c r="A231" s="4" t="s">
        <v>184</v>
      </c>
      <c r="C231" s="24">
        <f t="shared" si="53"/>
        <v>0.72</v>
      </c>
      <c r="D231" s="31">
        <v>0.72</v>
      </c>
      <c r="E231" s="31">
        <v>-0.46700000000000003</v>
      </c>
      <c r="F231" s="24">
        <v>1.968</v>
      </c>
      <c r="G231" s="17">
        <v>1</v>
      </c>
    </row>
    <row r="232" spans="1:7">
      <c r="A232" s="4" t="s">
        <v>249</v>
      </c>
    </row>
    <row r="233" spans="1:7">
      <c r="A233" s="4" t="s">
        <v>221</v>
      </c>
    </row>
    <row r="234" spans="1:7">
      <c r="A234" s="4" t="s">
        <v>203</v>
      </c>
      <c r="C234" s="31">
        <f t="shared" ref="C234:C239" si="54">CHOOSE(G234,D234,E234,F234)</f>
        <v>-6.6000000000000003E-2</v>
      </c>
      <c r="D234" s="24">
        <v>-6.6000000000000003E-2</v>
      </c>
      <c r="E234" s="31">
        <v>-0.82399999999999995</v>
      </c>
      <c r="F234" s="31">
        <v>0.71299999999999997</v>
      </c>
      <c r="G234" s="17">
        <v>1</v>
      </c>
    </row>
    <row r="235" spans="1:7">
      <c r="A235" s="4" t="s">
        <v>175</v>
      </c>
      <c r="C235" s="31">
        <f t="shared" si="54"/>
        <v>-0.24299999999999999</v>
      </c>
      <c r="D235" s="24">
        <v>-0.24299999999999999</v>
      </c>
      <c r="E235" s="31">
        <v>-0.76500000000000001</v>
      </c>
      <c r="F235" s="31">
        <v>0.2</v>
      </c>
      <c r="G235" s="17">
        <v>1</v>
      </c>
    </row>
    <row r="236" spans="1:7">
      <c r="A236" s="4" t="s">
        <v>177</v>
      </c>
      <c r="C236" s="31">
        <f t="shared" si="54"/>
        <v>-0.192</v>
      </c>
      <c r="D236" s="24">
        <v>-0.192</v>
      </c>
      <c r="E236" s="31">
        <v>-1.036</v>
      </c>
      <c r="F236" s="31">
        <v>0.55400000000000005</v>
      </c>
      <c r="G236" s="17">
        <v>1</v>
      </c>
    </row>
    <row r="237" spans="1:7">
      <c r="A237" s="4" t="s">
        <v>173</v>
      </c>
      <c r="C237" s="31">
        <f t="shared" si="54"/>
        <v>5.3999999999999999E-2</v>
      </c>
      <c r="D237" s="24">
        <v>5.3999999999999999E-2</v>
      </c>
      <c r="E237" s="31">
        <v>-0.75</v>
      </c>
      <c r="F237" s="31">
        <v>0.78900000000000003</v>
      </c>
      <c r="G237" s="17">
        <v>1</v>
      </c>
    </row>
    <row r="238" spans="1:7">
      <c r="A238" s="4" t="s">
        <v>186</v>
      </c>
      <c r="C238" s="31">
        <f t="shared" si="54"/>
        <v>-0.57199999999999995</v>
      </c>
      <c r="D238" s="24">
        <v>-0.57199999999999995</v>
      </c>
      <c r="E238" s="31">
        <v>-1.28</v>
      </c>
      <c r="F238" s="31">
        <v>7.0999999999999994E-2</v>
      </c>
      <c r="G238" s="17">
        <v>1</v>
      </c>
    </row>
    <row r="239" spans="1:7">
      <c r="A239" s="4" t="s">
        <v>184</v>
      </c>
      <c r="C239" s="31">
        <f t="shared" si="54"/>
        <v>0.105</v>
      </c>
      <c r="D239" s="24">
        <v>0.105</v>
      </c>
      <c r="E239" s="31">
        <v>-1.5409999999999999</v>
      </c>
      <c r="F239" s="31">
        <v>1.8160000000000001</v>
      </c>
      <c r="G239" s="17">
        <v>1</v>
      </c>
    </row>
    <row r="240" spans="1:7">
      <c r="A240" s="4" t="s">
        <v>223</v>
      </c>
    </row>
    <row r="241" spans="1:7">
      <c r="A241" s="4" t="s">
        <v>203</v>
      </c>
      <c r="C241" s="24">
        <f t="shared" ref="C241:C246" si="55">CHOOSE(G241,D241,E241,F241)</f>
        <v>-0.20899999999999999</v>
      </c>
      <c r="D241" s="31">
        <v>-0.20899999999999999</v>
      </c>
      <c r="E241" s="31">
        <v>-1.0289999999999999</v>
      </c>
      <c r="F241" s="24">
        <v>0.58199999999999996</v>
      </c>
      <c r="G241" s="17">
        <v>1</v>
      </c>
    </row>
    <row r="242" spans="1:7">
      <c r="A242" s="4" t="s">
        <v>175</v>
      </c>
      <c r="C242" s="24">
        <f t="shared" si="55"/>
        <v>5.7000000000000002E-2</v>
      </c>
      <c r="D242" s="31">
        <v>5.7000000000000002E-2</v>
      </c>
      <c r="E242" s="31">
        <v>-0.41899999999999998</v>
      </c>
      <c r="F242" s="24">
        <v>0.58799999999999997</v>
      </c>
      <c r="G242" s="17">
        <v>1</v>
      </c>
    </row>
    <row r="243" spans="1:7">
      <c r="A243" s="4" t="s">
        <v>177</v>
      </c>
      <c r="C243" s="24">
        <f t="shared" si="55"/>
        <v>0.22</v>
      </c>
      <c r="D243" s="31">
        <v>0.22</v>
      </c>
      <c r="E243" s="31">
        <v>-0.57299999999999995</v>
      </c>
      <c r="F243" s="24">
        <v>1.08</v>
      </c>
      <c r="G243" s="17">
        <v>1</v>
      </c>
    </row>
    <row r="244" spans="1:7">
      <c r="A244" s="4" t="s">
        <v>173</v>
      </c>
      <c r="C244" s="24">
        <f t="shared" si="55"/>
        <v>-0.29899999999999999</v>
      </c>
      <c r="D244" s="31">
        <v>-0.29899999999999999</v>
      </c>
      <c r="E244" s="31">
        <v>-1.0660000000000001</v>
      </c>
      <c r="F244" s="24">
        <v>0.52900000000000003</v>
      </c>
      <c r="G244" s="17">
        <v>1</v>
      </c>
    </row>
    <row r="245" spans="1:7">
      <c r="A245" s="4" t="s">
        <v>186</v>
      </c>
      <c r="C245" s="24">
        <f t="shared" si="55"/>
        <v>6.5000000000000002E-2</v>
      </c>
      <c r="D245" s="31">
        <v>6.5000000000000002E-2</v>
      </c>
      <c r="E245" s="31">
        <v>-0.61</v>
      </c>
      <c r="F245" s="24">
        <v>0.79800000000000004</v>
      </c>
      <c r="G245" s="17">
        <v>1</v>
      </c>
    </row>
    <row r="246" spans="1:7">
      <c r="A246" s="4" t="s">
        <v>184</v>
      </c>
      <c r="C246" s="24">
        <f t="shared" si="55"/>
        <v>-0.27100000000000002</v>
      </c>
      <c r="D246" s="31">
        <v>-0.27100000000000002</v>
      </c>
      <c r="E246" s="31">
        <v>-2.012</v>
      </c>
      <c r="F246" s="24">
        <v>1.4530000000000001</v>
      </c>
      <c r="G246" s="17">
        <v>1</v>
      </c>
    </row>
    <row r="247" spans="1:7">
      <c r="A247" s="4" t="s">
        <v>251</v>
      </c>
    </row>
    <row r="248" spans="1:7">
      <c r="A248" s="4" t="s">
        <v>221</v>
      </c>
    </row>
    <row r="249" spans="1:7">
      <c r="A249" s="4" t="s">
        <v>203</v>
      </c>
      <c r="C249" s="31">
        <f t="shared" ref="C249:C254" si="56">CHOOSE(G249,D249,E249,F249)</f>
        <v>-0.221</v>
      </c>
      <c r="D249" s="24">
        <v>-0.221</v>
      </c>
      <c r="E249" s="31">
        <v>-0.71</v>
      </c>
      <c r="F249" s="31">
        <v>0.25900000000000001</v>
      </c>
      <c r="G249" s="17">
        <v>1</v>
      </c>
    </row>
    <row r="250" spans="1:7">
      <c r="A250" s="4" t="s">
        <v>175</v>
      </c>
      <c r="C250" s="31">
        <f t="shared" si="56"/>
        <v>-0.51200000000000001</v>
      </c>
      <c r="D250" s="24">
        <v>-0.51200000000000001</v>
      </c>
      <c r="E250" s="31">
        <v>-0.78900000000000003</v>
      </c>
      <c r="F250" s="31">
        <v>-0.222</v>
      </c>
      <c r="G250" s="17">
        <v>1</v>
      </c>
    </row>
    <row r="251" spans="1:7">
      <c r="A251" s="4" t="s">
        <v>177</v>
      </c>
      <c r="C251" s="31">
        <f t="shared" si="56"/>
        <v>-0.70899999999999996</v>
      </c>
      <c r="D251" s="24">
        <v>-0.70899999999999996</v>
      </c>
      <c r="E251" s="31">
        <v>-1.2010000000000001</v>
      </c>
      <c r="F251" s="31">
        <v>-0.22600000000000001</v>
      </c>
      <c r="G251" s="17">
        <v>1</v>
      </c>
    </row>
    <row r="252" spans="1:7">
      <c r="A252" s="4" t="s">
        <v>173</v>
      </c>
      <c r="C252" s="31">
        <f t="shared" si="56"/>
        <v>-0.72699999999999998</v>
      </c>
      <c r="D252" s="24">
        <v>-0.72699999999999998</v>
      </c>
      <c r="E252" s="31">
        <v>-1.23</v>
      </c>
      <c r="F252" s="31">
        <v>-0.223</v>
      </c>
      <c r="G252" s="17">
        <v>1</v>
      </c>
    </row>
    <row r="253" spans="1:7">
      <c r="A253" s="4" t="s">
        <v>186</v>
      </c>
      <c r="C253" s="31">
        <f t="shared" si="56"/>
        <v>-0.78</v>
      </c>
      <c r="D253" s="24">
        <v>-0.78</v>
      </c>
      <c r="E253" s="31">
        <v>-1.232</v>
      </c>
      <c r="F253" s="31">
        <v>-0.32700000000000001</v>
      </c>
      <c r="G253" s="17">
        <v>1</v>
      </c>
    </row>
    <row r="254" spans="1:7">
      <c r="A254" s="4" t="s">
        <v>184</v>
      </c>
      <c r="C254" s="31">
        <f t="shared" si="56"/>
        <v>-1.522</v>
      </c>
      <c r="D254" s="24">
        <v>-1.522</v>
      </c>
      <c r="E254" s="31">
        <v>-2.7570000000000001</v>
      </c>
      <c r="F254" s="31">
        <v>-0.378</v>
      </c>
      <c r="G254" s="17">
        <v>1</v>
      </c>
    </row>
    <row r="255" spans="1:7">
      <c r="A255" s="4" t="s">
        <v>223</v>
      </c>
    </row>
    <row r="256" spans="1:7">
      <c r="A256" s="4" t="s">
        <v>203</v>
      </c>
      <c r="C256" s="24">
        <f t="shared" ref="C256:C261" si="57">CHOOSE(G256,D256,E256,F256)</f>
        <v>-5.8999999999999997E-2</v>
      </c>
      <c r="D256" s="31">
        <v>-5.8999999999999997E-2</v>
      </c>
      <c r="E256" s="31">
        <v>-0.60299999999999998</v>
      </c>
      <c r="F256" s="24">
        <v>0.497</v>
      </c>
      <c r="G256" s="17">
        <v>1</v>
      </c>
    </row>
    <row r="257" spans="1:7">
      <c r="A257" s="4" t="s">
        <v>175</v>
      </c>
      <c r="C257" s="24">
        <f t="shared" si="57"/>
        <v>8.4000000000000005E-2</v>
      </c>
      <c r="D257" s="31">
        <v>8.4000000000000005E-2</v>
      </c>
      <c r="E257" s="31">
        <v>-0.24099999999999999</v>
      </c>
      <c r="F257" s="24">
        <v>0.40699999999999997</v>
      </c>
      <c r="G257" s="17">
        <v>1</v>
      </c>
    </row>
    <row r="258" spans="1:7">
      <c r="A258" s="4" t="s">
        <v>177</v>
      </c>
      <c r="C258" s="24">
        <f t="shared" si="57"/>
        <v>0.245</v>
      </c>
      <c r="D258" s="31">
        <v>0.245</v>
      </c>
      <c r="E258" s="31">
        <v>-0.30099999999999999</v>
      </c>
      <c r="F258" s="24">
        <v>0.79700000000000004</v>
      </c>
      <c r="G258" s="17">
        <v>1</v>
      </c>
    </row>
    <row r="259" spans="1:7">
      <c r="A259" s="4" t="s">
        <v>173</v>
      </c>
      <c r="C259" s="24">
        <f t="shared" si="57"/>
        <v>-0.19400000000000001</v>
      </c>
      <c r="D259" s="31">
        <v>-0.19400000000000001</v>
      </c>
      <c r="E259" s="31">
        <v>-0.76800000000000002</v>
      </c>
      <c r="F259" s="24">
        <v>0.36199999999999999</v>
      </c>
      <c r="G259" s="17">
        <v>1</v>
      </c>
    </row>
    <row r="260" spans="1:7">
      <c r="A260" s="4" t="s">
        <v>186</v>
      </c>
      <c r="C260" s="24">
        <f t="shared" si="57"/>
        <v>0.14899999999999999</v>
      </c>
      <c r="D260" s="31">
        <v>0.14899999999999999</v>
      </c>
      <c r="E260" s="31">
        <v>-0.35899999999999999</v>
      </c>
      <c r="F260" s="24">
        <v>0.66</v>
      </c>
      <c r="G260" s="17">
        <v>1</v>
      </c>
    </row>
    <row r="261" spans="1:7">
      <c r="A261" s="4" t="s">
        <v>184</v>
      </c>
      <c r="C261" s="24">
        <f t="shared" si="57"/>
        <v>0.57999999999999996</v>
      </c>
      <c r="D261" s="31">
        <v>0.57999999999999996</v>
      </c>
      <c r="E261" s="31">
        <v>-0.63300000000000001</v>
      </c>
      <c r="F261" s="24">
        <v>1.8819999999999999</v>
      </c>
      <c r="G261" s="17">
        <v>1</v>
      </c>
    </row>
    <row r="262" spans="1:7">
      <c r="A262" s="4" t="s">
        <v>226</v>
      </c>
    </row>
    <row r="263" spans="1:7">
      <c r="A263" s="4" t="s">
        <v>203</v>
      </c>
      <c r="C263" s="24">
        <f t="shared" ref="C263:C268" si="58">CHOOSE(G263,D263,E263,F263)</f>
        <v>-0.35799999999999998</v>
      </c>
      <c r="D263" s="31">
        <v>-0.35799999999999998</v>
      </c>
      <c r="E263" s="31">
        <v>-1.0389999999999999</v>
      </c>
      <c r="F263" s="24">
        <v>0.309</v>
      </c>
      <c r="G263" s="17">
        <v>1</v>
      </c>
    </row>
    <row r="264" spans="1:7">
      <c r="A264" s="4" t="s">
        <v>175</v>
      </c>
      <c r="C264" s="24">
        <f t="shared" si="58"/>
        <v>-0.25</v>
      </c>
      <c r="D264" s="31">
        <v>-0.25</v>
      </c>
      <c r="E264" s="31">
        <v>-0.68799999999999994</v>
      </c>
      <c r="F264" s="24">
        <v>0.188</v>
      </c>
      <c r="G264" s="17">
        <v>1</v>
      </c>
    </row>
    <row r="265" spans="1:7">
      <c r="A265" s="4" t="s">
        <v>177</v>
      </c>
      <c r="C265" s="24">
        <f t="shared" si="58"/>
        <v>1.069</v>
      </c>
      <c r="D265" s="31">
        <v>1.069</v>
      </c>
      <c r="E265" s="31">
        <v>0.35399999999999998</v>
      </c>
      <c r="F265" s="24">
        <v>1.7969999999999999</v>
      </c>
      <c r="G265" s="17">
        <v>1</v>
      </c>
    </row>
    <row r="266" spans="1:7">
      <c r="A266" s="4" t="s">
        <v>173</v>
      </c>
      <c r="C266" s="24">
        <f t="shared" si="58"/>
        <v>0.16200000000000001</v>
      </c>
      <c r="D266" s="31">
        <v>0.16200000000000001</v>
      </c>
      <c r="E266" s="31">
        <v>-0.56699999999999995</v>
      </c>
      <c r="F266" s="24">
        <v>0.89</v>
      </c>
      <c r="G266" s="17">
        <v>1</v>
      </c>
    </row>
    <row r="267" spans="1:7">
      <c r="A267" s="4" t="s">
        <v>186</v>
      </c>
      <c r="C267" s="24">
        <f t="shared" si="58"/>
        <v>-5.0000000000000001E-3</v>
      </c>
      <c r="D267" s="31">
        <v>-5.0000000000000001E-3</v>
      </c>
      <c r="E267" s="31">
        <v>-0.59099999999999997</v>
      </c>
      <c r="F267" s="24">
        <v>0.58399999999999996</v>
      </c>
      <c r="G267" s="17">
        <v>1</v>
      </c>
    </row>
    <row r="268" spans="1:7">
      <c r="A268" s="4" t="s">
        <v>184</v>
      </c>
      <c r="C268" s="24">
        <f t="shared" si="58"/>
        <v>1.25</v>
      </c>
      <c r="D268" s="31">
        <v>1.25</v>
      </c>
      <c r="E268" s="31">
        <v>-0.13300000000000001</v>
      </c>
      <c r="F268" s="24">
        <v>2.6309999999999998</v>
      </c>
      <c r="G268" s="17">
        <v>1</v>
      </c>
    </row>
    <row r="269" spans="1:7">
      <c r="A269" s="4" t="s">
        <v>253</v>
      </c>
    </row>
    <row r="270" spans="1:7">
      <c r="A270" s="4" t="s">
        <v>221</v>
      </c>
    </row>
    <row r="271" spans="1:7">
      <c r="A271" s="4" t="s">
        <v>203</v>
      </c>
      <c r="C271" s="31">
        <f t="shared" ref="C271:C276" si="59">CHOOSE(G271,D271,E271,F271)</f>
        <v>-8.2000000000000003E-2</v>
      </c>
      <c r="D271" s="24">
        <v>-8.2000000000000003E-2</v>
      </c>
      <c r="E271" s="31">
        <v>-0.83899999999999997</v>
      </c>
      <c r="F271" s="31">
        <v>0.7</v>
      </c>
      <c r="G271" s="17">
        <v>1</v>
      </c>
    </row>
    <row r="272" spans="1:7">
      <c r="A272" s="4" t="s">
        <v>175</v>
      </c>
      <c r="C272" s="31">
        <f t="shared" si="59"/>
        <v>-0.28999999999999998</v>
      </c>
      <c r="D272" s="24">
        <v>-0.28999999999999998</v>
      </c>
      <c r="E272" s="31">
        <v>-0.73899999999999999</v>
      </c>
      <c r="F272" s="31">
        <v>0.20200000000000001</v>
      </c>
      <c r="G272" s="17">
        <v>1</v>
      </c>
    </row>
    <row r="273" spans="1:7">
      <c r="A273" s="4" t="s">
        <v>177</v>
      </c>
      <c r="C273" s="31">
        <f t="shared" si="59"/>
        <v>-0.248</v>
      </c>
      <c r="D273" s="24">
        <v>-0.248</v>
      </c>
      <c r="E273" s="31">
        <v>-1.0309999999999999</v>
      </c>
      <c r="F273" s="31">
        <v>0.56899999999999995</v>
      </c>
      <c r="G273" s="17">
        <v>1</v>
      </c>
    </row>
    <row r="274" spans="1:7">
      <c r="A274" s="4" t="s">
        <v>173</v>
      </c>
      <c r="C274" s="31">
        <f t="shared" si="59"/>
        <v>1.0999999999999999E-2</v>
      </c>
      <c r="D274" s="24">
        <v>1.0999999999999999E-2</v>
      </c>
      <c r="E274" s="31">
        <v>-0.72199999999999998</v>
      </c>
      <c r="F274" s="31">
        <v>0.82299999999999995</v>
      </c>
      <c r="G274" s="17">
        <v>1</v>
      </c>
    </row>
    <row r="275" spans="1:7">
      <c r="A275" s="4" t="s">
        <v>186</v>
      </c>
      <c r="C275" s="31">
        <f t="shared" si="59"/>
        <v>-0.57299999999999995</v>
      </c>
      <c r="D275" s="24">
        <v>-0.57299999999999995</v>
      </c>
      <c r="E275" s="31">
        <v>-1.2629999999999999</v>
      </c>
      <c r="F275" s="31">
        <v>0.14099999999999999</v>
      </c>
      <c r="G275" s="17">
        <v>1</v>
      </c>
    </row>
    <row r="276" spans="1:7">
      <c r="A276" s="4" t="s">
        <v>184</v>
      </c>
      <c r="C276" s="31">
        <f t="shared" si="59"/>
        <v>-0.04</v>
      </c>
      <c r="D276" s="24">
        <v>-0.04</v>
      </c>
      <c r="E276" s="31">
        <v>-1.633</v>
      </c>
      <c r="F276" s="31">
        <v>1.6259999999999999</v>
      </c>
      <c r="G276" s="17">
        <v>1</v>
      </c>
    </row>
    <row r="277" spans="1:7">
      <c r="A277" s="4" t="s">
        <v>223</v>
      </c>
    </row>
    <row r="278" spans="1:7">
      <c r="A278" s="4" t="s">
        <v>203</v>
      </c>
      <c r="C278" s="24">
        <f t="shared" ref="C278:C283" si="60">CHOOSE(G278,D278,E278,F278)</f>
        <v>-0.29899999999999999</v>
      </c>
      <c r="D278" s="31">
        <v>-0.29899999999999999</v>
      </c>
      <c r="E278" s="31">
        <v>-1.1399999999999999</v>
      </c>
      <c r="F278" s="24">
        <v>0.51400000000000001</v>
      </c>
      <c r="G278" s="17">
        <v>1</v>
      </c>
    </row>
    <row r="279" spans="1:7">
      <c r="A279" s="4" t="s">
        <v>175</v>
      </c>
      <c r="C279" s="24">
        <f t="shared" si="60"/>
        <v>5.3999999999999999E-2</v>
      </c>
      <c r="D279" s="31">
        <v>5.3999999999999999E-2</v>
      </c>
      <c r="E279" s="31">
        <v>-0.47399999999999998</v>
      </c>
      <c r="F279" s="24">
        <v>0.54600000000000004</v>
      </c>
      <c r="G279" s="17">
        <v>1</v>
      </c>
    </row>
    <row r="280" spans="1:7">
      <c r="A280" s="4" t="s">
        <v>177</v>
      </c>
      <c r="C280" s="24">
        <f t="shared" si="60"/>
        <v>5.6000000000000001E-2</v>
      </c>
      <c r="D280" s="31">
        <v>5.6000000000000001E-2</v>
      </c>
      <c r="E280" s="31">
        <v>-0.84399999999999997</v>
      </c>
      <c r="F280" s="24">
        <v>0.92200000000000004</v>
      </c>
      <c r="G280" s="17">
        <v>1</v>
      </c>
    </row>
    <row r="281" spans="1:7">
      <c r="A281" s="4" t="s">
        <v>173</v>
      </c>
      <c r="C281" s="24">
        <f t="shared" si="60"/>
        <v>-0.56399999999999995</v>
      </c>
      <c r="D281" s="31">
        <v>-0.56399999999999995</v>
      </c>
      <c r="E281" s="31">
        <v>-1.4410000000000001</v>
      </c>
      <c r="F281" s="24">
        <v>0.28100000000000003</v>
      </c>
      <c r="G281" s="17">
        <v>1</v>
      </c>
    </row>
    <row r="282" spans="1:7">
      <c r="A282" s="4" t="s">
        <v>186</v>
      </c>
      <c r="C282" s="24">
        <f t="shared" si="60"/>
        <v>-0.26100000000000001</v>
      </c>
      <c r="D282" s="31">
        <v>-0.26100000000000001</v>
      </c>
      <c r="E282" s="31">
        <v>-1.03</v>
      </c>
      <c r="F282" s="24">
        <v>0.48199999999999998</v>
      </c>
      <c r="G282" s="17">
        <v>1</v>
      </c>
    </row>
    <row r="283" spans="1:7">
      <c r="A283" s="4" t="s">
        <v>184</v>
      </c>
      <c r="C283" s="24">
        <f t="shared" si="60"/>
        <v>-0.66700000000000004</v>
      </c>
      <c r="D283" s="31">
        <v>-0.66700000000000004</v>
      </c>
      <c r="E283" s="31">
        <v>-2.4580000000000002</v>
      </c>
      <c r="F283" s="24">
        <v>1.0569999999999999</v>
      </c>
      <c r="G283" s="17">
        <v>1</v>
      </c>
    </row>
    <row r="284" spans="1:7">
      <c r="A284" s="4" t="s">
        <v>226</v>
      </c>
    </row>
    <row r="285" spans="1:7">
      <c r="A285" s="4" t="s">
        <v>203</v>
      </c>
      <c r="C285" s="24">
        <f t="shared" ref="C285:C290" si="61">CHOOSE(G285,D285,E285,F285)</f>
        <v>-6.2E-2</v>
      </c>
      <c r="D285" s="31">
        <v>-6.2E-2</v>
      </c>
      <c r="E285" s="31">
        <v>-0.91</v>
      </c>
      <c r="F285" s="24">
        <v>0.73699999999999999</v>
      </c>
      <c r="G285" s="17">
        <v>1</v>
      </c>
    </row>
    <row r="286" spans="1:7">
      <c r="A286" s="4" t="s">
        <v>175</v>
      </c>
      <c r="C286" s="24">
        <f t="shared" si="61"/>
        <v>0.17599999999999999</v>
      </c>
      <c r="D286" s="31">
        <v>0.17599999999999999</v>
      </c>
      <c r="E286" s="31">
        <v>-0.35599999999999998</v>
      </c>
      <c r="F286" s="24">
        <v>0.67400000000000004</v>
      </c>
      <c r="G286" s="17">
        <v>1</v>
      </c>
    </row>
    <row r="287" spans="1:7">
      <c r="A287" s="4" t="s">
        <v>177</v>
      </c>
      <c r="C287" s="24">
        <f t="shared" si="61"/>
        <v>0.441</v>
      </c>
      <c r="D287" s="31">
        <v>0.441</v>
      </c>
      <c r="E287" s="31">
        <v>-0.438</v>
      </c>
      <c r="F287" s="24">
        <v>1.29</v>
      </c>
      <c r="G287" s="17">
        <v>1</v>
      </c>
    </row>
    <row r="288" spans="1:7">
      <c r="A288" s="4" t="s">
        <v>173</v>
      </c>
      <c r="C288" s="24">
        <f t="shared" si="61"/>
        <v>-0.04</v>
      </c>
      <c r="D288" s="31">
        <v>-0.04</v>
      </c>
      <c r="E288" s="31">
        <v>-0.92400000000000004</v>
      </c>
      <c r="F288" s="24">
        <v>0.754</v>
      </c>
      <c r="G288" s="17">
        <v>1</v>
      </c>
    </row>
    <row r="289" spans="1:7">
      <c r="A289" s="4" t="s">
        <v>186</v>
      </c>
      <c r="C289" s="24">
        <f t="shared" si="61"/>
        <v>0.35199999999999998</v>
      </c>
      <c r="D289" s="31">
        <v>0.35199999999999998</v>
      </c>
      <c r="E289" s="31">
        <v>-0.40600000000000003</v>
      </c>
      <c r="F289" s="24">
        <v>1.107</v>
      </c>
      <c r="G289" s="17">
        <v>1</v>
      </c>
    </row>
    <row r="290" spans="1:7">
      <c r="A290" s="4" t="s">
        <v>184</v>
      </c>
      <c r="C290" s="24">
        <f t="shared" si="61"/>
        <v>0.25600000000000001</v>
      </c>
      <c r="D290" s="31">
        <v>0.25600000000000001</v>
      </c>
      <c r="E290" s="31">
        <v>-1.476</v>
      </c>
      <c r="F290" s="24">
        <v>1.915</v>
      </c>
      <c r="G290" s="17">
        <v>1</v>
      </c>
    </row>
    <row r="291" spans="1:7">
      <c r="A291" s="4" t="s">
        <v>255</v>
      </c>
    </row>
    <row r="292" spans="1:7">
      <c r="A292" s="4" t="s">
        <v>218</v>
      </c>
    </row>
    <row r="293" spans="1:7">
      <c r="A293" s="4">
        <v>1</v>
      </c>
      <c r="C293" s="31">
        <f t="shared" ref="C293:C304" si="62">CHOOSE(G293,D293,E293,F293)</f>
        <v>2.8624251914617101E-2</v>
      </c>
      <c r="D293" s="32">
        <v>2.8624251914617101E-2</v>
      </c>
      <c r="E293" s="32">
        <v>-0.39960000000000001</v>
      </c>
      <c r="F293" s="69">
        <v>0.1774</v>
      </c>
      <c r="G293" s="17">
        <v>1</v>
      </c>
    </row>
    <row r="294" spans="1:7">
      <c r="A294" s="4">
        <v>2</v>
      </c>
      <c r="C294" s="31">
        <f t="shared" si="62"/>
        <v>-0.38052507958408299</v>
      </c>
      <c r="D294" s="32">
        <v>-0.38052507958408299</v>
      </c>
      <c r="E294" s="32">
        <v>-0.68020000000000003</v>
      </c>
      <c r="F294" s="69">
        <v>-0.26592500000000002</v>
      </c>
      <c r="G294" s="17">
        <v>1</v>
      </c>
    </row>
    <row r="295" spans="1:7">
      <c r="A295" s="4">
        <v>3</v>
      </c>
      <c r="C295" s="31">
        <f t="shared" si="62"/>
        <v>0.63743017676464697</v>
      </c>
      <c r="D295" s="32">
        <v>0.63743017676464697</v>
      </c>
      <c r="E295" s="32">
        <v>0.18210000000000001</v>
      </c>
      <c r="F295" s="69">
        <v>0.78639999999999999</v>
      </c>
      <c r="G295" s="17">
        <v>1</v>
      </c>
    </row>
    <row r="296" spans="1:7">
      <c r="A296" s="4">
        <v>4</v>
      </c>
      <c r="C296" s="31">
        <f t="shared" si="62"/>
        <v>8.8382624857028594E-2</v>
      </c>
      <c r="D296" s="32">
        <v>8.8382624857028594E-2</v>
      </c>
      <c r="E296" s="32">
        <v>-0.39779750000000003</v>
      </c>
      <c r="F296" s="69">
        <v>0.253</v>
      </c>
      <c r="G296" s="17">
        <v>1</v>
      </c>
    </row>
    <row r="297" spans="1:7">
      <c r="A297" s="4">
        <v>5</v>
      </c>
      <c r="C297" s="31">
        <f t="shared" si="62"/>
        <v>-0.68689771413717304</v>
      </c>
      <c r="D297" s="32">
        <v>-0.68689771413717304</v>
      </c>
      <c r="E297" s="32">
        <v>-1.103</v>
      </c>
      <c r="F297" s="69">
        <v>-0.54879999999999995</v>
      </c>
      <c r="G297" s="17">
        <v>1</v>
      </c>
    </row>
    <row r="298" spans="1:7">
      <c r="A298" s="4">
        <v>6</v>
      </c>
      <c r="C298" s="31">
        <f t="shared" si="62"/>
        <v>-0.74987690028994203</v>
      </c>
      <c r="D298" s="32">
        <v>-0.74987690028994203</v>
      </c>
      <c r="E298" s="32">
        <v>-1.4419</v>
      </c>
      <c r="F298" s="69">
        <v>-0.52559999999999996</v>
      </c>
      <c r="G298" s="17">
        <v>1</v>
      </c>
    </row>
    <row r="299" spans="1:7">
      <c r="A299" s="4">
        <v>7</v>
      </c>
      <c r="C299" s="31">
        <f t="shared" si="62"/>
        <v>-0.14286323699460099</v>
      </c>
      <c r="D299" s="32">
        <v>-0.14286323699460099</v>
      </c>
      <c r="E299" s="32">
        <v>-0.29919499999999999</v>
      </c>
      <c r="F299" s="69">
        <v>-8.8347499999999995E-2</v>
      </c>
      <c r="G299" s="17">
        <v>1</v>
      </c>
    </row>
    <row r="300" spans="1:7">
      <c r="A300" s="4">
        <v>8</v>
      </c>
      <c r="C300" s="31">
        <f t="shared" si="62"/>
        <v>-5.3202820823835199E-2</v>
      </c>
      <c r="D300" s="32">
        <v>-5.3202820823835199E-2</v>
      </c>
      <c r="E300" s="32">
        <v>-0.17860000000000001</v>
      </c>
      <c r="F300" s="69">
        <v>-6.0052500000000002E-3</v>
      </c>
      <c r="G300" s="17">
        <v>1</v>
      </c>
    </row>
    <row r="301" spans="1:7">
      <c r="A301" s="4">
        <v>9</v>
      </c>
      <c r="C301" s="31">
        <f t="shared" si="62"/>
        <v>-0.32979222055588903</v>
      </c>
      <c r="D301" s="32">
        <v>-0.32979222055588903</v>
      </c>
      <c r="E301" s="32">
        <v>-0.50829999999999997</v>
      </c>
      <c r="F301" s="69">
        <v>-0.26829999999999998</v>
      </c>
      <c r="G301" s="17">
        <v>1</v>
      </c>
    </row>
    <row r="302" spans="1:7">
      <c r="A302" s="4">
        <v>10</v>
      </c>
      <c r="C302" s="31">
        <f t="shared" si="62"/>
        <v>-0.24439870566586699</v>
      </c>
      <c r="D302" s="32">
        <v>-0.24439870566586699</v>
      </c>
      <c r="E302" s="32">
        <v>-0.4415</v>
      </c>
      <c r="F302" s="69">
        <v>-0.17369999999999999</v>
      </c>
      <c r="G302" s="17">
        <v>1</v>
      </c>
    </row>
    <row r="303" spans="1:7">
      <c r="A303" s="4">
        <v>11</v>
      </c>
      <c r="C303" s="31">
        <f t="shared" si="62"/>
        <v>-8.5391674753049398E-3</v>
      </c>
      <c r="D303" s="32">
        <v>-8.5391674753049398E-3</v>
      </c>
      <c r="E303" s="32">
        <v>-0.18969</v>
      </c>
      <c r="F303" s="69">
        <v>4.7199999999999999E-2</v>
      </c>
      <c r="G303" s="17">
        <v>1</v>
      </c>
    </row>
    <row r="304" spans="1:7">
      <c r="A304" s="4">
        <v>12</v>
      </c>
      <c r="C304" s="31">
        <f t="shared" si="62"/>
        <v>6.87297828530294E-2</v>
      </c>
      <c r="D304" s="32">
        <v>6.87297828530294E-2</v>
      </c>
      <c r="E304" s="32">
        <v>-0.18820000000000001</v>
      </c>
      <c r="F304" s="69">
        <v>0.15820000000000001</v>
      </c>
      <c r="G304" s="17">
        <v>1</v>
      </c>
    </row>
    <row r="305" spans="1:7">
      <c r="A305" s="4" t="s">
        <v>257</v>
      </c>
    </row>
    <row r="306" spans="1:7">
      <c r="A306" s="4" t="s">
        <v>218</v>
      </c>
    </row>
    <row r="307" spans="1:7">
      <c r="A307" s="4">
        <v>1</v>
      </c>
      <c r="C307" s="31">
        <f t="shared" ref="C307:C318" si="63">CHOOSE(G307,D307,E307,F307)</f>
        <v>-0.63756090004999</v>
      </c>
      <c r="D307" s="32">
        <v>-0.63756090004999</v>
      </c>
      <c r="E307" s="32">
        <v>-1.2509999999999999</v>
      </c>
      <c r="F307" s="69">
        <v>-3.3009999999999998E-2</v>
      </c>
      <c r="G307" s="17">
        <v>1</v>
      </c>
    </row>
    <row r="308" spans="1:7">
      <c r="A308" s="4">
        <v>2</v>
      </c>
      <c r="C308" s="31">
        <f t="shared" si="63"/>
        <v>-0.329850855368926</v>
      </c>
      <c r="D308" s="32">
        <v>-0.329850855368926</v>
      </c>
      <c r="E308" s="32">
        <v>-0.72567749999999998</v>
      </c>
      <c r="F308" s="69">
        <v>8.1449999999999995E-2</v>
      </c>
      <c r="G308" s="17">
        <v>1</v>
      </c>
    </row>
    <row r="309" spans="1:7">
      <c r="A309" s="4">
        <v>3</v>
      </c>
      <c r="C309" s="31">
        <f t="shared" si="63"/>
        <v>6.0294601679664103E-3</v>
      </c>
      <c r="D309" s="32">
        <v>6.0294601679664103E-3</v>
      </c>
      <c r="E309" s="32">
        <v>-0.51629000000000003</v>
      </c>
      <c r="F309" s="69">
        <v>0.495195</v>
      </c>
      <c r="G309" s="17">
        <v>1</v>
      </c>
    </row>
    <row r="310" spans="1:7">
      <c r="A310" s="4">
        <v>4</v>
      </c>
      <c r="C310" s="31">
        <f t="shared" si="63"/>
        <v>-0.145148381433713</v>
      </c>
      <c r="D310" s="32">
        <v>-0.145148381433713</v>
      </c>
      <c r="E310" s="32">
        <v>-0.65414499999999998</v>
      </c>
      <c r="F310" s="69">
        <v>0.36820000000000003</v>
      </c>
      <c r="G310" s="17">
        <v>1</v>
      </c>
    </row>
    <row r="311" spans="1:7">
      <c r="A311" s="4">
        <v>5</v>
      </c>
      <c r="C311" s="31">
        <f t="shared" si="63"/>
        <v>-1.0858562687462501</v>
      </c>
      <c r="D311" s="32">
        <v>-1.0858562687462501</v>
      </c>
      <c r="E311" s="32">
        <v>-1.7030000000000001</v>
      </c>
      <c r="F311" s="69">
        <v>-0.44230000000000003</v>
      </c>
      <c r="G311" s="17">
        <v>1</v>
      </c>
    </row>
    <row r="312" spans="1:7">
      <c r="A312" s="4">
        <v>6</v>
      </c>
      <c r="C312" s="31">
        <f t="shared" si="63"/>
        <v>-0.27631084853029397</v>
      </c>
      <c r="D312" s="32">
        <v>-0.27631084853029397</v>
      </c>
      <c r="E312" s="32">
        <v>-1.5049999999999999</v>
      </c>
      <c r="F312" s="69">
        <v>0.8367</v>
      </c>
      <c r="G312" s="17">
        <v>1</v>
      </c>
    </row>
    <row r="313" spans="1:7">
      <c r="A313" s="4">
        <v>7</v>
      </c>
      <c r="C313" s="31">
        <f t="shared" si="63"/>
        <v>0.127152136882623</v>
      </c>
      <c r="D313" s="32">
        <v>0.127152136882623</v>
      </c>
      <c r="E313" s="32">
        <v>-5.6059499999999998E-2</v>
      </c>
      <c r="F313" s="69">
        <v>0.32369999999999999</v>
      </c>
      <c r="G313" s="17">
        <v>1</v>
      </c>
    </row>
    <row r="314" spans="1:7">
      <c r="A314" s="4">
        <v>8</v>
      </c>
      <c r="C314" s="31">
        <f t="shared" si="63"/>
        <v>4.8586052415916799E-2</v>
      </c>
      <c r="D314" s="32">
        <v>4.8586052415916799E-2</v>
      </c>
      <c r="E314" s="32">
        <v>-8.2524E-2</v>
      </c>
      <c r="F314" s="69">
        <v>0.17639750000000001</v>
      </c>
      <c r="G314" s="17">
        <v>1</v>
      </c>
    </row>
    <row r="315" spans="1:7">
      <c r="A315" s="4">
        <v>9</v>
      </c>
      <c r="C315" s="31">
        <f t="shared" si="63"/>
        <v>-6.0907364571585701E-2</v>
      </c>
      <c r="D315" s="32">
        <v>-6.0907364571585701E-2</v>
      </c>
      <c r="E315" s="32">
        <v>-0.2036</v>
      </c>
      <c r="F315" s="69">
        <v>9.139825E-2</v>
      </c>
      <c r="G315" s="17">
        <v>1</v>
      </c>
    </row>
    <row r="316" spans="1:7">
      <c r="A316" s="4">
        <v>10</v>
      </c>
      <c r="C316" s="31">
        <f t="shared" si="63"/>
        <v>-2.3391943137372501E-2</v>
      </c>
      <c r="D316" s="32">
        <v>-2.3391943137372501E-2</v>
      </c>
      <c r="E316" s="32">
        <v>-0.17048749999999999</v>
      </c>
      <c r="F316" s="69">
        <v>0.12708749999999999</v>
      </c>
      <c r="G316" s="17">
        <v>1</v>
      </c>
    </row>
    <row r="317" spans="1:7">
      <c r="A317" s="4">
        <v>11</v>
      </c>
      <c r="C317" s="31">
        <f t="shared" si="63"/>
        <v>0.187209381813637</v>
      </c>
      <c r="D317" s="32">
        <v>0.187209381813637</v>
      </c>
      <c r="E317" s="32">
        <v>-1.2149999999999999E-2</v>
      </c>
      <c r="F317" s="69">
        <v>0.37339499999999998</v>
      </c>
      <c r="G317" s="17">
        <v>1</v>
      </c>
    </row>
    <row r="318" spans="1:7">
      <c r="A318" s="4">
        <v>12</v>
      </c>
      <c r="C318" s="31">
        <f t="shared" si="63"/>
        <v>3.8251625708858199E-2</v>
      </c>
      <c r="D318" s="32">
        <v>3.8251625708858199E-2</v>
      </c>
      <c r="E318" s="32">
        <v>-0.34439999999999998</v>
      </c>
      <c r="F318" s="69">
        <v>0.45296500000000101</v>
      </c>
      <c r="G318" s="17">
        <v>1</v>
      </c>
    </row>
    <row r="319" spans="1:7">
      <c r="A319" s="24" t="s">
        <v>307</v>
      </c>
      <c r="D319" s="32"/>
      <c r="E319" s="32"/>
      <c r="F319" s="32"/>
      <c r="G319" s="17">
        <v>1</v>
      </c>
    </row>
    <row r="320" spans="1:7">
      <c r="A320" s="24" t="s">
        <v>60</v>
      </c>
      <c r="D320" s="32"/>
      <c r="E320" s="32"/>
      <c r="F320" s="32"/>
      <c r="G320" s="17">
        <v>1</v>
      </c>
    </row>
    <row r="321" spans="1:7">
      <c r="A321" s="4" t="s">
        <v>203</v>
      </c>
      <c r="C321" s="31">
        <f t="shared" ref="C321:C333" si="64">CHOOSE(G321,D321,E321,F321)</f>
        <v>0.72</v>
      </c>
      <c r="D321" s="32">
        <v>0.72</v>
      </c>
      <c r="E321" s="32">
        <v>0.59</v>
      </c>
      <c r="F321" s="32">
        <v>0.88</v>
      </c>
      <c r="G321" s="17">
        <v>1</v>
      </c>
    </row>
    <row r="322" spans="1:7">
      <c r="A322" s="4" t="s">
        <v>175</v>
      </c>
      <c r="C322" s="31">
        <f t="shared" si="64"/>
        <v>0.64</v>
      </c>
      <c r="D322" s="32">
        <v>0.64</v>
      </c>
      <c r="E322" s="32">
        <v>0.54</v>
      </c>
      <c r="F322" s="32">
        <v>0.77</v>
      </c>
      <c r="G322" s="17">
        <v>1</v>
      </c>
    </row>
    <row r="323" spans="1:7">
      <c r="A323" s="4" t="s">
        <v>177</v>
      </c>
      <c r="C323" s="31">
        <f t="shared" si="64"/>
        <v>0.71399999999999997</v>
      </c>
      <c r="D323" s="32">
        <v>0.71399999999999997</v>
      </c>
      <c r="E323" s="31">
        <f t="shared" ref="E323:E326" si="65">D323*0.9</f>
        <v>0.64259999999999995</v>
      </c>
      <c r="F323" s="31">
        <f t="shared" ref="F323:F324" si="66">D323*1.1</f>
        <v>0.78539999999999999</v>
      </c>
      <c r="G323" s="17">
        <v>1</v>
      </c>
    </row>
    <row r="324" spans="1:7">
      <c r="A324" s="4" t="s">
        <v>173</v>
      </c>
      <c r="C324" s="31">
        <f t="shared" si="64"/>
        <v>0.443</v>
      </c>
      <c r="D324" s="32">
        <v>0.443</v>
      </c>
      <c r="E324" s="31">
        <f t="shared" si="65"/>
        <v>0.3987</v>
      </c>
      <c r="F324" s="31">
        <f t="shared" si="66"/>
        <v>0.48730000000000007</v>
      </c>
      <c r="G324" s="17">
        <v>1</v>
      </c>
    </row>
    <row r="325" spans="1:7">
      <c r="A325" s="4" t="s">
        <v>186</v>
      </c>
      <c r="C325" s="31">
        <f t="shared" si="64"/>
        <v>0.49</v>
      </c>
      <c r="D325" s="32">
        <v>0.49</v>
      </c>
      <c r="E325" s="32">
        <v>0.41</v>
      </c>
      <c r="F325" s="32">
        <v>0.59</v>
      </c>
      <c r="G325" s="17">
        <v>1</v>
      </c>
    </row>
    <row r="326" spans="1:7">
      <c r="A326" s="4" t="s">
        <v>184</v>
      </c>
      <c r="C326" s="31">
        <f t="shared" si="64"/>
        <v>0.4</v>
      </c>
      <c r="D326" s="32">
        <v>0.4</v>
      </c>
      <c r="E326" s="31">
        <f t="shared" si="65"/>
        <v>0.36000000000000004</v>
      </c>
      <c r="F326" s="31">
        <f t="shared" ref="F326" si="67">D326*1.1</f>
        <v>0.44000000000000006</v>
      </c>
      <c r="G326" s="17">
        <v>1</v>
      </c>
    </row>
    <row r="327" spans="1:7">
      <c r="A327" s="24" t="s">
        <v>169</v>
      </c>
      <c r="G327" s="17">
        <v>1</v>
      </c>
    </row>
    <row r="328" spans="1:7">
      <c r="A328" s="4" t="s">
        <v>203</v>
      </c>
      <c r="C328" s="31">
        <f t="shared" si="64"/>
        <v>0.78</v>
      </c>
      <c r="D328" s="32">
        <v>0.78</v>
      </c>
      <c r="E328" s="32">
        <v>0.63</v>
      </c>
      <c r="F328" s="32">
        <v>0.96</v>
      </c>
      <c r="G328" s="17">
        <v>1</v>
      </c>
    </row>
    <row r="329" spans="1:7">
      <c r="A329" s="4" t="s">
        <v>175</v>
      </c>
      <c r="C329" s="31">
        <f t="shared" si="64"/>
        <v>0.8</v>
      </c>
      <c r="D329" s="32">
        <v>0.8</v>
      </c>
      <c r="E329" s="32">
        <v>0.65</v>
      </c>
      <c r="F329" s="32">
        <v>0.99</v>
      </c>
      <c r="G329" s="17">
        <v>1</v>
      </c>
    </row>
    <row r="330" spans="1:7">
      <c r="A330" s="4" t="s">
        <v>177</v>
      </c>
      <c r="C330" s="31">
        <f t="shared" si="64"/>
        <v>0.95199999999999996</v>
      </c>
      <c r="D330" s="32">
        <v>0.95199999999999996</v>
      </c>
      <c r="E330" s="31">
        <f t="shared" ref="E330:E331" si="68">D330*0.9</f>
        <v>0.85680000000000001</v>
      </c>
      <c r="F330" s="31">
        <f t="shared" ref="F330:F331" si="69">D330*1.1</f>
        <v>1.0472000000000001</v>
      </c>
      <c r="G330" s="17">
        <v>1</v>
      </c>
    </row>
    <row r="331" spans="1:7">
      <c r="A331" s="4" t="s">
        <v>173</v>
      </c>
      <c r="C331" s="31">
        <f t="shared" si="64"/>
        <v>0.76200000000000001</v>
      </c>
      <c r="D331" s="32">
        <v>0.76200000000000001</v>
      </c>
      <c r="E331" s="31">
        <f t="shared" si="68"/>
        <v>0.68580000000000008</v>
      </c>
      <c r="F331" s="31">
        <f t="shared" si="69"/>
        <v>0.83820000000000006</v>
      </c>
      <c r="G331" s="17">
        <v>1</v>
      </c>
    </row>
    <row r="332" spans="1:7">
      <c r="A332" s="4" t="s">
        <v>186</v>
      </c>
      <c r="C332" s="31">
        <f t="shared" si="64"/>
        <v>0.56000000000000005</v>
      </c>
      <c r="D332" s="32">
        <v>0.56000000000000005</v>
      </c>
      <c r="E332" s="32">
        <v>0.46</v>
      </c>
      <c r="F332" s="32">
        <v>0.69</v>
      </c>
      <c r="G332" s="17">
        <v>1</v>
      </c>
    </row>
    <row r="333" spans="1:7">
      <c r="A333" s="4" t="s">
        <v>184</v>
      </c>
      <c r="C333" s="31">
        <f t="shared" si="64"/>
        <v>0.81</v>
      </c>
      <c r="D333" s="32">
        <v>0.81</v>
      </c>
      <c r="E333" s="31">
        <f t="shared" ref="E333" si="70">D333*0.9</f>
        <v>0.72900000000000009</v>
      </c>
      <c r="F333" s="31">
        <f t="shared" ref="F333" si="71">D333*1.1</f>
        <v>0.89100000000000013</v>
      </c>
      <c r="G333" s="17">
        <v>1</v>
      </c>
    </row>
    <row r="334" spans="1:7">
      <c r="A334" s="4" t="s">
        <v>263</v>
      </c>
    </row>
    <row r="335" spans="1:7">
      <c r="A335" s="4" t="s">
        <v>264</v>
      </c>
    </row>
    <row r="336" spans="1:7">
      <c r="A336" s="4" t="s">
        <v>265</v>
      </c>
      <c r="C336" s="31">
        <f t="shared" ref="C336:C346" si="72">CHOOSE(G336,D336,E336,F336)</f>
        <v>0.55400000000000005</v>
      </c>
      <c r="D336" s="32">
        <f>1-SUM(D337:D340)</f>
        <v>0.55400000000000005</v>
      </c>
      <c r="E336" s="32">
        <f>1-SUM(E337:E340)</f>
        <v>0.59860000000000002</v>
      </c>
      <c r="F336" s="32">
        <f>1-SUM(F337:F340)</f>
        <v>0.50939999999999996</v>
      </c>
      <c r="G336" s="17">
        <v>1</v>
      </c>
    </row>
    <row r="337" spans="1:7">
      <c r="A337" s="24" t="s">
        <v>266</v>
      </c>
      <c r="C337" s="31">
        <f t="shared" si="72"/>
        <v>4.1915492957746478E-2</v>
      </c>
      <c r="D337" s="32">
        <f>0.093*0.032/(0.032+0.029+0.01)</f>
        <v>4.1915492957746478E-2</v>
      </c>
      <c r="E337" s="31">
        <f t="shared" ref="E337:E340" si="73">D337*0.9</f>
        <v>3.7723943661971834E-2</v>
      </c>
      <c r="F337" s="31">
        <f t="shared" ref="F337" si="74">D337*1.1</f>
        <v>4.6107042253521129E-2</v>
      </c>
      <c r="G337" s="17">
        <v>1</v>
      </c>
    </row>
    <row r="338" spans="1:7">
      <c r="A338" s="24" t="s">
        <v>267</v>
      </c>
      <c r="C338" s="31">
        <f t="shared" si="72"/>
        <v>1.3098591549295777E-2</v>
      </c>
      <c r="D338" s="32">
        <f>0.093*0.01/(0.032+0.029+0.01)</f>
        <v>1.3098591549295777E-2</v>
      </c>
      <c r="E338" s="31">
        <f t="shared" si="73"/>
        <v>1.1788732394366199E-2</v>
      </c>
      <c r="F338" s="31">
        <f t="shared" ref="F338:F340" si="75">D338*1.1</f>
        <v>1.4408450704225357E-2</v>
      </c>
      <c r="G338" s="17">
        <v>1</v>
      </c>
    </row>
    <row r="339" spans="1:7">
      <c r="A339" s="24" t="s">
        <v>268</v>
      </c>
      <c r="C339" s="31">
        <f t="shared" si="72"/>
        <v>3.7985915492957753E-2</v>
      </c>
      <c r="D339" s="32">
        <f>0.093*0.029/(0.032+0.029+0.01)</f>
        <v>3.7985915492957753E-2</v>
      </c>
      <c r="E339" s="31">
        <f t="shared" si="73"/>
        <v>3.4187323943661981E-2</v>
      </c>
      <c r="F339" s="31">
        <f t="shared" si="75"/>
        <v>4.1784507042253533E-2</v>
      </c>
      <c r="G339" s="17">
        <v>1</v>
      </c>
    </row>
    <row r="340" spans="1:7">
      <c r="A340" s="24" t="s">
        <v>269</v>
      </c>
      <c r="C340" s="31">
        <f t="shared" si="72"/>
        <v>0.35299999999999998</v>
      </c>
      <c r="D340" s="32">
        <v>0.35299999999999998</v>
      </c>
      <c r="E340" s="31">
        <f t="shared" si="73"/>
        <v>0.31769999999999998</v>
      </c>
      <c r="F340" s="31">
        <f t="shared" si="75"/>
        <v>0.38830000000000003</v>
      </c>
      <c r="G340" s="17">
        <v>1</v>
      </c>
    </row>
    <row r="341" spans="1:7">
      <c r="A341" s="4" t="s">
        <v>177</v>
      </c>
      <c r="D341" s="32"/>
      <c r="E341" s="32"/>
      <c r="F341" s="32"/>
    </row>
    <row r="342" spans="1:7">
      <c r="A342" s="4" t="s">
        <v>265</v>
      </c>
      <c r="C342" s="31">
        <f t="shared" si="72"/>
        <v>0.33499999999999996</v>
      </c>
      <c r="D342" s="32">
        <f>1-SUM(D343:D346)</f>
        <v>0.33499999999999996</v>
      </c>
      <c r="E342" s="32">
        <f>1-SUM(E343:E346)</f>
        <v>0.40149999999999997</v>
      </c>
      <c r="F342" s="32">
        <f>1-SUM(F343:F346)</f>
        <v>0.26849999999999996</v>
      </c>
      <c r="G342" s="17">
        <v>1</v>
      </c>
    </row>
    <row r="343" spans="1:7">
      <c r="A343" s="24" t="s">
        <v>266</v>
      </c>
      <c r="C343" s="31">
        <f t="shared" si="72"/>
        <v>0.13800000000000001</v>
      </c>
      <c r="D343" s="32">
        <v>0.13800000000000001</v>
      </c>
      <c r="E343" s="31">
        <f t="shared" ref="E343:E346" si="76">D343*0.9</f>
        <v>0.12420000000000002</v>
      </c>
      <c r="F343" s="31">
        <f t="shared" ref="F343:F346" si="77">D343*1.1</f>
        <v>0.15180000000000002</v>
      </c>
      <c r="G343" s="17">
        <v>1</v>
      </c>
    </row>
    <row r="344" spans="1:7">
      <c r="A344" s="24" t="s">
        <v>267</v>
      </c>
      <c r="C344" s="31">
        <f t="shared" si="72"/>
        <v>0.11600000000000001</v>
      </c>
      <c r="D344" s="32">
        <v>0.11600000000000001</v>
      </c>
      <c r="E344" s="31">
        <f t="shared" si="76"/>
        <v>0.10440000000000001</v>
      </c>
      <c r="F344" s="31">
        <f t="shared" si="77"/>
        <v>0.12760000000000002</v>
      </c>
      <c r="G344" s="17">
        <v>1</v>
      </c>
    </row>
    <row r="345" spans="1:7">
      <c r="A345" s="24" t="s">
        <v>268</v>
      </c>
      <c r="C345" s="31">
        <f t="shared" si="72"/>
        <v>0.14499999999999999</v>
      </c>
      <c r="D345" s="32">
        <v>0.14499999999999999</v>
      </c>
      <c r="E345" s="31">
        <f t="shared" si="76"/>
        <v>0.1305</v>
      </c>
      <c r="F345" s="31">
        <f t="shared" si="77"/>
        <v>0.1595</v>
      </c>
      <c r="G345" s="17">
        <v>1</v>
      </c>
    </row>
    <row r="346" spans="1:7">
      <c r="A346" s="24" t="s">
        <v>269</v>
      </c>
      <c r="C346" s="31">
        <f t="shared" si="72"/>
        <v>0.26600000000000001</v>
      </c>
      <c r="D346" s="32">
        <v>0.26600000000000001</v>
      </c>
      <c r="E346" s="31">
        <f t="shared" si="76"/>
        <v>0.23940000000000003</v>
      </c>
      <c r="F346" s="31">
        <f t="shared" si="77"/>
        <v>0.29260000000000003</v>
      </c>
      <c r="G346" s="17">
        <v>1</v>
      </c>
    </row>
    <row r="347" spans="1:7">
      <c r="A347" s="4" t="s">
        <v>168</v>
      </c>
      <c r="D347" s="32"/>
      <c r="E347" s="32"/>
      <c r="F347" s="32"/>
    </row>
    <row r="348" spans="1:7">
      <c r="A348" s="4" t="s">
        <v>265</v>
      </c>
      <c r="C348" s="31">
        <f t="shared" ref="C348:C353" si="78">CHOOSE(G348,D348,E348,F348)</f>
        <v>0.52800000000000002</v>
      </c>
      <c r="D348" s="32">
        <f>1-SUM(D349:D352)</f>
        <v>0.52800000000000002</v>
      </c>
      <c r="E348" s="32">
        <f>1-SUM(E349:E352)</f>
        <v>0.57519999999999993</v>
      </c>
      <c r="F348" s="32">
        <f>1-SUM(F349:F352)</f>
        <v>0.48079999999999989</v>
      </c>
      <c r="G348" s="17">
        <v>1</v>
      </c>
    </row>
    <row r="349" spans="1:7">
      <c r="A349" s="24" t="s">
        <v>266</v>
      </c>
      <c r="C349" s="31">
        <f t="shared" si="78"/>
        <v>0.13800000000000001</v>
      </c>
      <c r="D349" s="32">
        <v>0.13800000000000001</v>
      </c>
      <c r="E349" s="31">
        <f t="shared" ref="E349:E352" si="79">D349*0.9</f>
        <v>0.12420000000000002</v>
      </c>
      <c r="F349" s="31">
        <f t="shared" ref="F349:F352" si="80">D349*1.1</f>
        <v>0.15180000000000002</v>
      </c>
      <c r="G349" s="17">
        <v>1</v>
      </c>
    </row>
    <row r="350" spans="1:7">
      <c r="A350" s="24" t="s">
        <v>267</v>
      </c>
      <c r="C350" s="31">
        <f t="shared" si="78"/>
        <v>0.11600000000000001</v>
      </c>
      <c r="D350" s="32">
        <v>0.11600000000000001</v>
      </c>
      <c r="E350" s="31">
        <f t="shared" si="79"/>
        <v>0.10440000000000001</v>
      </c>
      <c r="F350" s="31">
        <f t="shared" si="80"/>
        <v>0.12760000000000002</v>
      </c>
      <c r="G350" s="17">
        <v>1</v>
      </c>
    </row>
    <row r="351" spans="1:7">
      <c r="A351" s="24" t="s">
        <v>268</v>
      </c>
      <c r="C351" s="31">
        <f t="shared" si="78"/>
        <v>0.14499999999999999</v>
      </c>
      <c r="D351" s="32">
        <v>0.14499999999999999</v>
      </c>
      <c r="E351" s="31">
        <f t="shared" si="79"/>
        <v>0.1305</v>
      </c>
      <c r="F351" s="31">
        <f t="shared" si="80"/>
        <v>0.1595</v>
      </c>
      <c r="G351" s="17">
        <v>1</v>
      </c>
    </row>
    <row r="352" spans="1:7">
      <c r="A352" s="24" t="s">
        <v>269</v>
      </c>
      <c r="C352" s="31">
        <f t="shared" si="78"/>
        <v>7.2999999999999995E-2</v>
      </c>
      <c r="D352" s="32">
        <v>7.2999999999999995E-2</v>
      </c>
      <c r="E352" s="31">
        <f t="shared" si="79"/>
        <v>6.5699999999999995E-2</v>
      </c>
      <c r="F352" s="31">
        <f t="shared" si="80"/>
        <v>8.0299999999999996E-2</v>
      </c>
      <c r="G352" s="17">
        <v>1</v>
      </c>
    </row>
    <row r="353" spans="1:7">
      <c r="A353" s="24" t="s">
        <v>62</v>
      </c>
      <c r="C353" s="31">
        <f t="shared" si="78"/>
        <v>0.03</v>
      </c>
      <c r="D353" s="32">
        <v>0.03</v>
      </c>
      <c r="E353" s="32">
        <v>0</v>
      </c>
      <c r="F353" s="32">
        <v>0.05</v>
      </c>
      <c r="G353" s="17">
        <v>1</v>
      </c>
    </row>
    <row r="354" spans="1:7">
      <c r="A354" s="29" t="s">
        <v>323</v>
      </c>
      <c r="C354" s="37">
        <f t="shared" ref="C354" si="81">CHOOSE(G354,D354,E354,F354)</f>
        <v>150000</v>
      </c>
      <c r="D354" s="32">
        <v>150000</v>
      </c>
      <c r="E354" s="32">
        <v>50000</v>
      </c>
      <c r="F354" s="32">
        <v>200000</v>
      </c>
      <c r="G354" s="17">
        <v>1</v>
      </c>
    </row>
    <row r="355" spans="1:7">
      <c r="A355" s="17"/>
    </row>
    <row r="356" spans="1:7">
      <c r="A356" s="17"/>
    </row>
    <row r="357" spans="1:7">
      <c r="A357" s="17"/>
    </row>
    <row r="358" spans="1:7">
      <c r="A358" s="17"/>
    </row>
    <row r="359" spans="1:7">
      <c r="A359" s="17"/>
    </row>
    <row r="360" spans="1:7">
      <c r="A360" s="17"/>
    </row>
    <row r="361" spans="1:7">
      <c r="A361" s="17"/>
    </row>
    <row r="362" spans="1:7">
      <c r="A362" s="17"/>
    </row>
    <row r="363" spans="1:7">
      <c r="A363" s="17"/>
    </row>
    <row r="364" spans="1:7">
      <c r="A364" s="17"/>
    </row>
    <row r="365" spans="1:7">
      <c r="A365" s="17"/>
    </row>
    <row r="366" spans="1:7">
      <c r="A366" s="17"/>
    </row>
    <row r="367" spans="1:7">
      <c r="A367" s="17"/>
    </row>
    <row r="368" spans="1:7">
      <c r="A368" s="17"/>
    </row>
    <row r="369" spans="1:1">
      <c r="A369" s="17"/>
    </row>
    <row r="370" spans="1:1">
      <c r="A370" s="17"/>
    </row>
    <row r="371" spans="1:1">
      <c r="A371" s="17"/>
    </row>
    <row r="372" spans="1:1">
      <c r="A372" s="17"/>
    </row>
    <row r="373" spans="1:1">
      <c r="A373" s="17"/>
    </row>
    <row r="374" spans="1:1">
      <c r="A374" s="17"/>
    </row>
    <row r="375" spans="1:1">
      <c r="A375" s="17"/>
    </row>
    <row r="376" spans="1:1">
      <c r="A376" s="17"/>
    </row>
    <row r="377" spans="1:1">
      <c r="A377" s="17"/>
    </row>
    <row r="378" spans="1:1">
      <c r="A378" s="17"/>
    </row>
    <row r="379" spans="1:1">
      <c r="A379" s="17"/>
    </row>
    <row r="380" spans="1:1">
      <c r="A380" s="17"/>
    </row>
    <row r="381" spans="1:1">
      <c r="A381" s="17"/>
    </row>
    <row r="382" spans="1:1">
      <c r="A382" s="17"/>
    </row>
    <row r="383" spans="1:1">
      <c r="A383" s="17"/>
    </row>
    <row r="384" spans="1:1">
      <c r="A384" s="17"/>
    </row>
    <row r="385" spans="1:1">
      <c r="A385" s="17"/>
    </row>
    <row r="386" spans="1:1">
      <c r="A386" s="17"/>
    </row>
    <row r="387" spans="1:1">
      <c r="A387" s="17"/>
    </row>
    <row r="388" spans="1:1">
      <c r="A388" s="17"/>
    </row>
    <row r="389" spans="1:1">
      <c r="A389" s="17"/>
    </row>
    <row r="390" spans="1:1">
      <c r="A390" s="17"/>
    </row>
    <row r="391" spans="1:1">
      <c r="A391" s="17"/>
    </row>
    <row r="392" spans="1:1">
      <c r="A392" s="17"/>
    </row>
    <row r="393" spans="1:1">
      <c r="A393" s="17"/>
    </row>
    <row r="394" spans="1:1">
      <c r="A394" s="17"/>
    </row>
    <row r="395" spans="1:1">
      <c r="A395" s="17"/>
    </row>
    <row r="396" spans="1:1">
      <c r="A396" s="17"/>
    </row>
    <row r="397" spans="1:1">
      <c r="A397" s="17"/>
    </row>
    <row r="398" spans="1:1">
      <c r="A398" s="17"/>
    </row>
    <row r="399" spans="1:1">
      <c r="A399" s="17"/>
    </row>
    <row r="400" spans="1:1">
      <c r="A400" s="17"/>
    </row>
    <row r="401" spans="1:1">
      <c r="A401" s="17"/>
    </row>
    <row r="402" spans="1:1">
      <c r="A402" s="17"/>
    </row>
    <row r="403" spans="1:1">
      <c r="A403" s="17"/>
    </row>
    <row r="404" spans="1:1">
      <c r="A404" s="17"/>
    </row>
    <row r="405" spans="1:1">
      <c r="A405" s="17"/>
    </row>
    <row r="406" spans="1:1">
      <c r="A406" s="17"/>
    </row>
    <row r="407" spans="1:1">
      <c r="A407" s="17"/>
    </row>
    <row r="408" spans="1:1">
      <c r="A408" s="17"/>
    </row>
    <row r="409" spans="1:1">
      <c r="A409" s="17"/>
    </row>
    <row r="410" spans="1:1">
      <c r="A410" s="17"/>
    </row>
    <row r="411" spans="1:1">
      <c r="A411" s="17"/>
    </row>
    <row r="412" spans="1:1">
      <c r="A412" s="17"/>
    </row>
    <row r="413" spans="1:1">
      <c r="A413" s="17"/>
    </row>
    <row r="414" spans="1:1">
      <c r="A414" s="17"/>
    </row>
    <row r="415" spans="1:1">
      <c r="A415" s="17"/>
    </row>
    <row r="416" spans="1:1">
      <c r="A416" s="17"/>
    </row>
    <row r="417" spans="1:1">
      <c r="A417" s="17"/>
    </row>
    <row r="418" spans="1:1">
      <c r="A418" s="17"/>
    </row>
    <row r="419" spans="1:1">
      <c r="A419" s="17"/>
    </row>
    <row r="420" spans="1:1">
      <c r="A420" s="17"/>
    </row>
    <row r="421" spans="1:1">
      <c r="A421" s="17"/>
    </row>
    <row r="422" spans="1:1">
      <c r="A422" s="17"/>
    </row>
    <row r="423" spans="1:1">
      <c r="A423" s="17"/>
    </row>
    <row r="424" spans="1:1">
      <c r="A424" s="17"/>
    </row>
    <row r="425" spans="1:1">
      <c r="A425" s="17"/>
    </row>
    <row r="426" spans="1:1">
      <c r="A426" s="17"/>
    </row>
    <row r="427" spans="1:1">
      <c r="A427" s="17"/>
    </row>
    <row r="428" spans="1:1">
      <c r="A428" s="17"/>
    </row>
    <row r="429" spans="1:1">
      <c r="A429" s="17"/>
    </row>
    <row r="430" spans="1:1">
      <c r="A430" s="17"/>
    </row>
    <row r="431" spans="1:1">
      <c r="A431" s="17"/>
    </row>
    <row r="432" spans="1:1">
      <c r="A432" s="17"/>
    </row>
    <row r="433" spans="1:1">
      <c r="A433" s="17"/>
    </row>
    <row r="434" spans="1:1">
      <c r="A434" s="17"/>
    </row>
    <row r="435" spans="1:1">
      <c r="A435" s="17"/>
    </row>
    <row r="436" spans="1:1">
      <c r="A436" s="17"/>
    </row>
    <row r="437" spans="1:1">
      <c r="A437" s="17"/>
    </row>
    <row r="438" spans="1:1">
      <c r="A438" s="17"/>
    </row>
    <row r="439" spans="1:1">
      <c r="A439" s="17"/>
    </row>
    <row r="440" spans="1:1">
      <c r="A440" s="17"/>
    </row>
    <row r="441" spans="1:1">
      <c r="A441" s="17"/>
    </row>
    <row r="442" spans="1:1">
      <c r="A442" s="17"/>
    </row>
    <row r="443" spans="1:1">
      <c r="A443" s="17"/>
    </row>
    <row r="444" spans="1:1">
      <c r="A444" s="17"/>
    </row>
    <row r="445" spans="1:1">
      <c r="A445" s="17"/>
    </row>
    <row r="446" spans="1:1">
      <c r="A446" s="17"/>
    </row>
    <row r="447" spans="1:1">
      <c r="A447" s="17"/>
    </row>
    <row r="448" spans="1:1">
      <c r="A448" s="17"/>
    </row>
    <row r="449" spans="1:1">
      <c r="A449" s="17"/>
    </row>
    <row r="450" spans="1:1">
      <c r="A450" s="17"/>
    </row>
    <row r="451" spans="1:1">
      <c r="A451" s="17"/>
    </row>
    <row r="452" spans="1:1">
      <c r="A452" s="17"/>
    </row>
    <row r="453" spans="1:1">
      <c r="A453" s="17"/>
    </row>
    <row r="454" spans="1:1">
      <c r="A454" s="17"/>
    </row>
    <row r="455" spans="1:1">
      <c r="A455" s="17"/>
    </row>
    <row r="456" spans="1:1">
      <c r="A456" s="17"/>
    </row>
    <row r="457" spans="1:1">
      <c r="A457" s="17"/>
    </row>
    <row r="458" spans="1:1">
      <c r="A458" s="17"/>
    </row>
    <row r="459" spans="1:1">
      <c r="A459" s="17"/>
    </row>
    <row r="460" spans="1:1">
      <c r="A460" s="17"/>
    </row>
    <row r="461" spans="1:1">
      <c r="A461" s="17"/>
    </row>
    <row r="462" spans="1:1">
      <c r="A462" s="17"/>
    </row>
    <row r="463" spans="1:1">
      <c r="A463" s="17"/>
    </row>
    <row r="464" spans="1:1">
      <c r="A464" s="17"/>
    </row>
    <row r="465" spans="1:1">
      <c r="A465" s="17"/>
    </row>
    <row r="466" spans="1:1">
      <c r="A466" s="17"/>
    </row>
    <row r="467" spans="1:1">
      <c r="A467" s="17"/>
    </row>
    <row r="468" spans="1:1">
      <c r="A468" s="17"/>
    </row>
    <row r="469" spans="1:1">
      <c r="A469" s="17"/>
    </row>
    <row r="470" spans="1:1">
      <c r="A470" s="17"/>
    </row>
    <row r="471" spans="1:1">
      <c r="A471" s="17"/>
    </row>
    <row r="472" spans="1:1">
      <c r="A472" s="17"/>
    </row>
    <row r="473" spans="1:1">
      <c r="A473" s="17"/>
    </row>
    <row r="474" spans="1:1">
      <c r="A474" s="17"/>
    </row>
    <row r="475" spans="1:1">
      <c r="A475" s="17"/>
    </row>
    <row r="476" spans="1:1">
      <c r="A476" s="17"/>
    </row>
    <row r="477" spans="1:1">
      <c r="A477" s="17"/>
    </row>
    <row r="478" spans="1:1">
      <c r="A478" s="17"/>
    </row>
    <row r="479" spans="1:1">
      <c r="A479" s="17"/>
    </row>
    <row r="480" spans="1:1">
      <c r="A480" s="17"/>
    </row>
    <row r="481" spans="1:1">
      <c r="A481" s="17"/>
    </row>
    <row r="482" spans="1:1">
      <c r="A482" s="17"/>
    </row>
    <row r="483" spans="1:1">
      <c r="A483" s="17"/>
    </row>
    <row r="484" spans="1:1">
      <c r="A484" s="17"/>
    </row>
    <row r="485" spans="1:1">
      <c r="A485" s="17"/>
    </row>
    <row r="486" spans="1:1">
      <c r="A486" s="17"/>
    </row>
    <row r="487" spans="1:1">
      <c r="A487" s="17"/>
    </row>
    <row r="488" spans="1:1">
      <c r="A488" s="17"/>
    </row>
    <row r="489" spans="1:1">
      <c r="A489" s="17"/>
    </row>
    <row r="490" spans="1:1">
      <c r="A490" s="17"/>
    </row>
    <row r="491" spans="1:1">
      <c r="A491" s="17"/>
    </row>
    <row r="492" spans="1:1">
      <c r="A492" s="17"/>
    </row>
    <row r="493" spans="1:1">
      <c r="A493" s="17"/>
    </row>
    <row r="494" spans="1:1">
      <c r="A494" s="17"/>
    </row>
    <row r="495" spans="1:1">
      <c r="A495" s="17"/>
    </row>
    <row r="496" spans="1:1">
      <c r="A496" s="17"/>
    </row>
    <row r="497" spans="1:1">
      <c r="A497" s="17"/>
    </row>
    <row r="498" spans="1:1">
      <c r="A498" s="17"/>
    </row>
    <row r="499" spans="1:1">
      <c r="A499" s="17"/>
    </row>
    <row r="500" spans="1:1">
      <c r="A500" s="17"/>
    </row>
    <row r="501" spans="1:1">
      <c r="A501" s="17"/>
    </row>
    <row r="502" spans="1:1">
      <c r="A502" s="17"/>
    </row>
    <row r="503" spans="1:1">
      <c r="A503" s="17"/>
    </row>
    <row r="504" spans="1:1">
      <c r="A504" s="17"/>
    </row>
    <row r="505" spans="1:1">
      <c r="A505" s="17"/>
    </row>
    <row r="506" spans="1:1">
      <c r="A506" s="17"/>
    </row>
    <row r="507" spans="1:1">
      <c r="A507" s="17"/>
    </row>
    <row r="508" spans="1:1">
      <c r="A508" s="17"/>
    </row>
    <row r="509" spans="1:1">
      <c r="A509" s="17"/>
    </row>
    <row r="510" spans="1:1">
      <c r="A510" s="17"/>
    </row>
    <row r="511" spans="1:1">
      <c r="A511" s="17"/>
    </row>
    <row r="512" spans="1:1">
      <c r="A512" s="17"/>
    </row>
    <row r="513" spans="1:1">
      <c r="A513" s="17"/>
    </row>
    <row r="514" spans="1:1">
      <c r="A514" s="17"/>
    </row>
    <row r="515" spans="1:1">
      <c r="A515" s="17"/>
    </row>
    <row r="516" spans="1:1">
      <c r="A516" s="17"/>
    </row>
    <row r="517" spans="1:1">
      <c r="A517" s="17"/>
    </row>
    <row r="518" spans="1:1">
      <c r="A518" s="17"/>
    </row>
    <row r="519" spans="1:1">
      <c r="A519" s="17"/>
    </row>
    <row r="520" spans="1:1">
      <c r="A520" s="17"/>
    </row>
    <row r="521" spans="1:1">
      <c r="A521" s="17"/>
    </row>
    <row r="522" spans="1:1">
      <c r="A522" s="17"/>
    </row>
    <row r="523" spans="1:1">
      <c r="A523" s="17"/>
    </row>
    <row r="524" spans="1:1">
      <c r="A524" s="17"/>
    </row>
    <row r="525" spans="1:1">
      <c r="A525" s="17"/>
    </row>
    <row r="526" spans="1:1">
      <c r="A526" s="17"/>
    </row>
    <row r="527" spans="1:1">
      <c r="A527" s="17"/>
    </row>
    <row r="528" spans="1:1">
      <c r="A528" s="17"/>
    </row>
    <row r="529" spans="1:1">
      <c r="A529" s="17"/>
    </row>
    <row r="530" spans="1:1">
      <c r="A530" s="17"/>
    </row>
    <row r="531" spans="1:1">
      <c r="A531" s="17"/>
    </row>
    <row r="532" spans="1:1">
      <c r="A532" s="17"/>
    </row>
    <row r="533" spans="1:1">
      <c r="A533" s="17"/>
    </row>
    <row r="534" spans="1:1">
      <c r="A534" s="17"/>
    </row>
    <row r="535" spans="1:1">
      <c r="A535" s="17"/>
    </row>
    <row r="536" spans="1:1">
      <c r="A536" s="17"/>
    </row>
    <row r="537" spans="1:1">
      <c r="A537" s="17"/>
    </row>
    <row r="538" spans="1:1">
      <c r="A538" s="17"/>
    </row>
    <row r="539" spans="1:1">
      <c r="A539" s="17"/>
    </row>
    <row r="540" spans="1:1">
      <c r="A540" s="17"/>
    </row>
    <row r="541" spans="1:1">
      <c r="A541" s="17"/>
    </row>
    <row r="542" spans="1:1">
      <c r="A542" s="17"/>
    </row>
    <row r="543" spans="1:1">
      <c r="A543" s="17"/>
    </row>
  </sheetData>
  <mergeCells count="3">
    <mergeCell ref="A1:B2"/>
    <mergeCell ref="C55:D55"/>
    <mergeCell ref="C59:G59"/>
  </mergeCells>
  <phoneticPr fontId="5" type="noConversion"/>
  <dataValidations count="2">
    <dataValidation type="list" allowBlank="1" showInputMessage="1" showErrorMessage="1" sqref="G60:G81 G84:G89 G91:G96 G99:G104 G106:G111 G114:G119 G121:G126 G128:G133 G136:G141 G143:G148 G150:G155 G158:G163 G165:G170 G173:G178 G180:G185 G188:G193 G195:G200 G203:G208 G211:G216 G219:G224 G226:G231 G234:G239 G241:G246 G249:G254 G256:G261 G263:G268 G271:G276 G278:G283 G285:G290 G293:G304 G336:G340 G342:G346 G23:G58 G7:G21 G307:G333 G348:G354" xr:uid="{DA16E3BF-3356-4375-ABFE-26FA63AD57EF}">
      <formula1>$K$2:$K$4</formula1>
    </dataValidation>
    <dataValidation type="list" allowBlank="1" showInputMessage="1" showErrorMessage="1" sqref="G22" xr:uid="{0E308873-32CD-4213-A090-9E8B1C2EA7C0}">
      <formula1>$A$9:$A$12</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246B5-3CD0-49FF-B97E-2C04A643CC1C}">
  <sheetPr codeName="Sheet2"/>
  <dimension ref="A1:H39"/>
  <sheetViews>
    <sheetView topLeftCell="A25" workbookViewId="0">
      <selection activeCell="E43" sqref="E43"/>
    </sheetView>
  </sheetViews>
  <sheetFormatPr defaultRowHeight="13.8"/>
  <cols>
    <col min="1" max="1" width="20.6640625" style="12" customWidth="1"/>
    <col min="2" max="2" width="27.44140625" style="12" customWidth="1"/>
    <col min="3" max="3" width="30.88671875" style="12" customWidth="1"/>
    <col min="4" max="4" width="14.21875" style="12" customWidth="1"/>
    <col min="5" max="5" width="22.21875" style="12" customWidth="1"/>
    <col min="6" max="7" width="31.88671875" style="12" customWidth="1"/>
    <col min="8" max="16384" width="8.88671875" style="12"/>
  </cols>
  <sheetData>
    <row r="1" spans="1:8">
      <c r="A1" s="108" t="s">
        <v>274</v>
      </c>
      <c r="B1" s="108"/>
      <c r="C1" s="108"/>
      <c r="D1" s="108"/>
      <c r="E1" s="105" t="s">
        <v>276</v>
      </c>
      <c r="F1" s="105"/>
      <c r="G1" s="105"/>
      <c r="H1" s="105"/>
    </row>
    <row r="2" spans="1:8">
      <c r="A2" s="75" t="s">
        <v>270</v>
      </c>
      <c r="B2" s="75" t="s">
        <v>271</v>
      </c>
      <c r="C2" s="75" t="s">
        <v>272</v>
      </c>
      <c r="D2" s="75" t="s">
        <v>61</v>
      </c>
      <c r="E2" s="77" t="s">
        <v>270</v>
      </c>
      <c r="F2" s="77" t="s">
        <v>271</v>
      </c>
      <c r="G2" s="77" t="s">
        <v>272</v>
      </c>
      <c r="H2" s="77" t="s">
        <v>61</v>
      </c>
    </row>
    <row r="3" spans="1:8">
      <c r="A3" s="75" t="s">
        <v>287</v>
      </c>
      <c r="B3" s="76">
        <f>Parameter!D13+Parameter!D10</f>
        <v>7649.9742000000006</v>
      </c>
      <c r="C3" s="82">
        <f>Parameter!D12*(1-Parameter!D25)+Parameter!D17*Parameter!D25</f>
        <v>3641.1339999999996</v>
      </c>
      <c r="D3" s="76">
        <f>Parameter!D345*Parameter!D17+Parameter!D346*Parameter!D5+Parameter!D347*Parameter!D7+Parameter!D348*Parameter!D9+Parameter!D349*Parameter!D16</f>
        <v>3858.8482468500001</v>
      </c>
      <c r="E3" s="77" t="s">
        <v>286</v>
      </c>
      <c r="F3" s="78">
        <f>B3+B15+B24</f>
        <v>8057.1572000000006</v>
      </c>
      <c r="G3" s="78">
        <f>C3+$C$15+$C$24</f>
        <v>4048.3169999999996</v>
      </c>
      <c r="H3" s="78">
        <f>D3+$D$15+$D$24</f>
        <v>4474.63124685</v>
      </c>
    </row>
    <row r="4" spans="1:8">
      <c r="A4" s="75" t="s">
        <v>289</v>
      </c>
      <c r="B4" s="76">
        <f>Parameter!D13*Parameter!D24+Parameter!D15*(1-Parameter!D24)+Parameter!D12</f>
        <v>6866.4520224999997</v>
      </c>
      <c r="C4" s="82">
        <f>Parameter!D12</f>
        <v>6836.3679999999995</v>
      </c>
      <c r="D4" s="76">
        <f>'Unit cost and utilities'!D3</f>
        <v>3858.8482468500001</v>
      </c>
      <c r="E4" s="77" t="s">
        <v>288</v>
      </c>
      <c r="F4" s="78">
        <f t="shared" ref="F4:F10" si="0">B4+B15+B24</f>
        <v>7273.6350224999996</v>
      </c>
      <c r="G4" s="78">
        <f t="shared" ref="G4:G10" si="1">C4+$C$15+$C$24</f>
        <v>7243.5509999999995</v>
      </c>
      <c r="H4" s="78">
        <f t="shared" ref="H4:H12" si="2">D4+$D$15+$D$24</f>
        <v>4474.63124685</v>
      </c>
    </row>
    <row r="5" spans="1:8">
      <c r="A5" s="75" t="s">
        <v>177</v>
      </c>
      <c r="B5" s="82">
        <f>Parameter!D9+Parameter!D13+Parameter!D11</f>
        <v>7407.2898799999984</v>
      </c>
      <c r="C5" s="82">
        <f>Parameter!D9</f>
        <v>7329.910679999999</v>
      </c>
      <c r="D5" s="76">
        <f>Parameter!D339*Parameter!$D$17+Parameter!$D$340*Parameter!$D$5+Parameter!$D$341*Parameter!$D$7+Parameter!$D$342*Parameter!$D$9+Parameter!$D$343*Parameter!$D$16</f>
        <v>3785.0450950999998</v>
      </c>
      <c r="E5" s="77" t="s">
        <v>177</v>
      </c>
      <c r="F5" s="78">
        <f t="shared" si="0"/>
        <v>7909.4558799999986</v>
      </c>
      <c r="G5" s="78">
        <f t="shared" si="1"/>
        <v>7737.093679999999</v>
      </c>
      <c r="H5" s="78">
        <f t="shared" si="2"/>
        <v>4400.8280950999997</v>
      </c>
    </row>
    <row r="6" spans="1:8">
      <c r="A6" s="75" t="s">
        <v>173</v>
      </c>
      <c r="B6" s="82">
        <f>Parameter!D13+Parameter!D7+Parameter!D9+Parameter!D11</f>
        <v>16919.329879999998</v>
      </c>
      <c r="C6" s="82">
        <f>Parameter!D7+Parameter!D9</f>
        <v>16841.950679999998</v>
      </c>
      <c r="D6" s="76">
        <f>Parameter!$D$333*Parameter!$D$17+Parameter!$D$334*Parameter!$D$5+Parameter!$D$335*Parameter!$D$7+Parameter!$D$336*Parameter!$D$9+Parameter!$D$337*Parameter!$D$16</f>
        <v>1113.6609485874646</v>
      </c>
      <c r="E6" s="77" t="s">
        <v>173</v>
      </c>
      <c r="F6" s="78">
        <f t="shared" si="0"/>
        <v>17421.495879999999</v>
      </c>
      <c r="G6" s="78">
        <f t="shared" si="1"/>
        <v>17249.133679999999</v>
      </c>
      <c r="H6" s="78">
        <f t="shared" si="2"/>
        <v>1729.4439485874645</v>
      </c>
    </row>
    <row r="7" spans="1:8">
      <c r="A7" s="75" t="s">
        <v>203</v>
      </c>
      <c r="B7" s="82">
        <f>Parameter!D5+Parameter!D6+Parameter!D13*Parameter!D24+Parameter!D15*(1-Parameter!D24)+Parameter!D12</f>
        <v>23047.020302499997</v>
      </c>
      <c r="C7" s="82">
        <f>Parameter!D5+Parameter!D6</f>
        <v>16180.56828</v>
      </c>
      <c r="D7" s="76">
        <f>Parameter!$D$333*Parameter!$D$17+Parameter!$D$334*Parameter!$D$5+Parameter!$D$335*Parameter!$D$7+Parameter!$D$336*Parameter!$D$9+Parameter!$D$337*Parameter!$D$16</f>
        <v>1113.6609485874646</v>
      </c>
      <c r="E7" s="77" t="s">
        <v>203</v>
      </c>
      <c r="F7" s="78">
        <f t="shared" si="0"/>
        <v>23549.186302499998</v>
      </c>
      <c r="G7" s="78">
        <f t="shared" si="1"/>
        <v>16587.75128</v>
      </c>
      <c r="H7" s="78">
        <f t="shared" si="2"/>
        <v>1729.4439485874645</v>
      </c>
    </row>
    <row r="8" spans="1:8">
      <c r="A8" s="75" t="s">
        <v>184</v>
      </c>
      <c r="B8" s="82">
        <f>Parameter!D5+Parameter!D9+Parameter!D11+Parameter!D13</f>
        <v>17932.969880000001</v>
      </c>
      <c r="C8" s="82">
        <f>Parameter!D5+Parameter!D9</f>
        <v>17855.590680000001</v>
      </c>
      <c r="D8" s="76">
        <f>Parameter!$D$333*Parameter!$D$17+Parameter!$D$334*Parameter!$D$5+Parameter!$D$335*Parameter!$D$7+Parameter!$D$336*Parameter!$D$9+Parameter!$D$337*Parameter!$D$16</f>
        <v>1113.6609485874646</v>
      </c>
      <c r="E8" s="77" t="s">
        <v>184</v>
      </c>
      <c r="F8" s="78">
        <f t="shared" si="0"/>
        <v>18435.135880000002</v>
      </c>
      <c r="G8" s="78">
        <f t="shared" si="1"/>
        <v>18262.773680000002</v>
      </c>
      <c r="H8" s="78">
        <f t="shared" si="2"/>
        <v>1729.4439485874645</v>
      </c>
    </row>
    <row r="9" spans="1:8">
      <c r="A9" s="75" t="s">
        <v>186</v>
      </c>
      <c r="B9" s="82">
        <f>Parameter!D8+Parameter!D12+Parameter!D14*Parameter!D24+Parameter!D15*(1-Parameter!D24)</f>
        <v>17602.3602145</v>
      </c>
      <c r="C9" s="82">
        <f>Parameter!D8+Parameter!D12</f>
        <v>17576.167999999998</v>
      </c>
      <c r="D9" s="76">
        <f>Parameter!$D$333*Parameter!$D$17+Parameter!$D$334*Parameter!$D$5+Parameter!$D$335*Parameter!$D$7+Parameter!$D$336*Parameter!$D$9+Parameter!$D$337*Parameter!$D$16</f>
        <v>1113.6609485874646</v>
      </c>
      <c r="E9" s="77" t="s">
        <v>186</v>
      </c>
      <c r="F9" s="78">
        <f t="shared" si="0"/>
        <v>18104.526214500002</v>
      </c>
      <c r="G9" s="78">
        <f t="shared" si="1"/>
        <v>17983.350999999999</v>
      </c>
      <c r="H9" s="78">
        <f t="shared" si="2"/>
        <v>1729.4439485874645</v>
      </c>
    </row>
    <row r="10" spans="1:8">
      <c r="A10" s="75" t="s">
        <v>290</v>
      </c>
      <c r="B10" s="82">
        <f>Parameter!D7+Parameter!D13+Parameter!D10</f>
        <v>17162.014200000001</v>
      </c>
      <c r="C10" s="82">
        <f>Parameter!D7</f>
        <v>9512.0399999999991</v>
      </c>
      <c r="D10" s="76">
        <f>Parameter!$D$333*Parameter!$D$17+Parameter!$D$334*Parameter!$D$5+Parameter!$D$335*Parameter!$D$7+Parameter!$D$336*Parameter!$D$9+Parameter!$D$337*Parameter!$D$16</f>
        <v>1113.6609485874646</v>
      </c>
      <c r="E10" s="77" t="s">
        <v>290</v>
      </c>
      <c r="F10" s="78">
        <f t="shared" si="0"/>
        <v>17664.180200000003</v>
      </c>
      <c r="G10" s="78">
        <f t="shared" si="1"/>
        <v>9919.223</v>
      </c>
      <c r="H10" s="78">
        <f>D10+$D$15+$D$24</f>
        <v>1729.4439485874645</v>
      </c>
    </row>
    <row r="11" spans="1:8">
      <c r="A11" s="75" t="s">
        <v>291</v>
      </c>
      <c r="B11" s="76">
        <f>Parameter!D7+Parameter!D12+Parameter!D13*Parameter!D24+Parameter!D15*(1-Parameter!D24)</f>
        <v>16378.492022499999</v>
      </c>
      <c r="C11" s="82">
        <f>Parameter!D7+Parameter!D12</f>
        <v>16348.407999999999</v>
      </c>
      <c r="D11" s="76">
        <f>Parameter!$D$333*Parameter!$D$17+Parameter!$D$334*Parameter!$D$5+Parameter!$D$335*Parameter!$D$7+Parameter!$D$336*Parameter!$D$9+Parameter!$D$337*Parameter!$D$16</f>
        <v>1113.6609485874646</v>
      </c>
      <c r="E11" s="77" t="s">
        <v>291</v>
      </c>
      <c r="F11" s="78">
        <f>B11+B21+B30</f>
        <v>16880.6580225</v>
      </c>
      <c r="G11" s="78">
        <f>C11+$C$15+$C$24</f>
        <v>16755.591</v>
      </c>
      <c r="H11" s="78">
        <f t="shared" si="2"/>
        <v>1729.4439485874645</v>
      </c>
    </row>
    <row r="12" spans="1:8">
      <c r="A12" s="75" t="s">
        <v>296</v>
      </c>
      <c r="B12" s="76">
        <f>Parameter!D7+Parameter!D11+Parameter!D13</f>
        <v>9589.4192000000003</v>
      </c>
      <c r="C12" s="82">
        <f>Parameter!D7</f>
        <v>9512.0399999999991</v>
      </c>
      <c r="D12" s="76">
        <f>Parameter!$D$333*Parameter!$D$17+Parameter!$D$334*Parameter!$D$5+Parameter!$D$335*Parameter!$D$7+Parameter!$D$336*Parameter!$D$9+Parameter!$D$337*Parameter!$D$16</f>
        <v>1113.6609485874646</v>
      </c>
      <c r="E12" s="77" t="s">
        <v>295</v>
      </c>
      <c r="F12" s="78">
        <f>B12+B21+B30</f>
        <v>10091.585200000001</v>
      </c>
      <c r="G12" s="78">
        <f>C12+$C$15+$C$24</f>
        <v>9919.223</v>
      </c>
      <c r="H12" s="78">
        <f t="shared" si="2"/>
        <v>1729.4439485874645</v>
      </c>
    </row>
    <row r="13" spans="1:8">
      <c r="A13" s="107" t="s">
        <v>273</v>
      </c>
      <c r="B13" s="107"/>
      <c r="C13" s="107"/>
      <c r="D13" s="107"/>
    </row>
    <row r="14" spans="1:8">
      <c r="A14" s="73" t="s">
        <v>270</v>
      </c>
      <c r="B14" s="73" t="s">
        <v>271</v>
      </c>
      <c r="C14" s="73" t="s">
        <v>272</v>
      </c>
      <c r="D14" s="73" t="s">
        <v>61</v>
      </c>
      <c r="E14" s="104" t="s">
        <v>118</v>
      </c>
      <c r="F14" s="104"/>
      <c r="G14" s="13">
        <f>Parameter!$D$22</f>
        <v>10492</v>
      </c>
    </row>
    <row r="15" spans="1:8">
      <c r="A15" s="73" t="s">
        <v>168</v>
      </c>
      <c r="B15" s="74">
        <f>Parameter!$D$18*1</f>
        <v>94.98299999999999</v>
      </c>
      <c r="C15" s="74">
        <f>Parameter!$D$18*1</f>
        <v>94.98299999999999</v>
      </c>
      <c r="D15" s="74">
        <f>Parameter!$D$18</f>
        <v>94.98299999999999</v>
      </c>
    </row>
    <row r="16" spans="1:8">
      <c r="A16" s="73" t="s">
        <v>177</v>
      </c>
      <c r="B16" s="74">
        <f>Parameter!$D$18*2</f>
        <v>189.96599999999998</v>
      </c>
      <c r="C16" s="74">
        <f>Parameter!$D$18*1</f>
        <v>94.98299999999999</v>
      </c>
      <c r="D16" s="74">
        <f>Parameter!$D$18</f>
        <v>94.98299999999999</v>
      </c>
    </row>
    <row r="17" spans="1:4">
      <c r="A17" s="73" t="s">
        <v>173</v>
      </c>
      <c r="B17" s="74">
        <f>Parameter!$D$18*2</f>
        <v>189.96599999999998</v>
      </c>
      <c r="C17" s="74">
        <f>Parameter!$D$18*1</f>
        <v>94.98299999999999</v>
      </c>
      <c r="D17" s="74">
        <f>Parameter!$D$18</f>
        <v>94.98299999999999</v>
      </c>
    </row>
    <row r="18" spans="1:4">
      <c r="A18" s="73" t="s">
        <v>203</v>
      </c>
      <c r="B18" s="74">
        <f>Parameter!$D$18*2</f>
        <v>189.96599999999998</v>
      </c>
      <c r="C18" s="74">
        <f>Parameter!$D$18*1</f>
        <v>94.98299999999999</v>
      </c>
      <c r="D18" s="74">
        <f>Parameter!$D$18</f>
        <v>94.98299999999999</v>
      </c>
    </row>
    <row r="19" spans="1:4">
      <c r="A19" s="73" t="s">
        <v>184</v>
      </c>
      <c r="B19" s="74">
        <f>Parameter!$D$18*2</f>
        <v>189.96599999999998</v>
      </c>
      <c r="C19" s="74">
        <f>Parameter!$D$18*1</f>
        <v>94.98299999999999</v>
      </c>
      <c r="D19" s="74">
        <f>Parameter!$D$18</f>
        <v>94.98299999999999</v>
      </c>
    </row>
    <row r="20" spans="1:4">
      <c r="A20" s="73" t="s">
        <v>186</v>
      </c>
      <c r="B20" s="74">
        <f>Parameter!$D$18*2</f>
        <v>189.96599999999998</v>
      </c>
      <c r="C20" s="74">
        <f>Parameter!$D$18*1</f>
        <v>94.98299999999999</v>
      </c>
      <c r="D20" s="74">
        <f>Parameter!$D$18</f>
        <v>94.98299999999999</v>
      </c>
    </row>
    <row r="21" spans="1:4">
      <c r="A21" s="73" t="s">
        <v>175</v>
      </c>
      <c r="B21" s="74">
        <f>Parameter!$D$18*2</f>
        <v>189.96599999999998</v>
      </c>
      <c r="C21" s="74">
        <f>Parameter!$D$18*1</f>
        <v>94.98299999999999</v>
      </c>
      <c r="D21" s="74">
        <f>Parameter!$D$18</f>
        <v>94.98299999999999</v>
      </c>
    </row>
    <row r="22" spans="1:4">
      <c r="A22" s="109" t="s">
        <v>275</v>
      </c>
      <c r="B22" s="109"/>
      <c r="C22" s="109"/>
      <c r="D22" s="109"/>
    </row>
    <row r="23" spans="1:4">
      <c r="A23" s="71" t="s">
        <v>270</v>
      </c>
      <c r="B23" s="71" t="s">
        <v>271</v>
      </c>
      <c r="C23" s="71" t="s">
        <v>272</v>
      </c>
      <c r="D23" s="71" t="s">
        <v>61</v>
      </c>
    </row>
    <row r="24" spans="1:4">
      <c r="A24" s="71" t="s">
        <v>168</v>
      </c>
      <c r="B24" s="72">
        <f>Parameter!$D$20</f>
        <v>312.2</v>
      </c>
      <c r="C24" s="72">
        <f>Parameter!$D$20</f>
        <v>312.2</v>
      </c>
      <c r="D24" s="72">
        <f>Parameter!$D$21</f>
        <v>520.79999999999995</v>
      </c>
    </row>
    <row r="25" spans="1:4">
      <c r="A25" s="71" t="s">
        <v>177</v>
      </c>
      <c r="B25" s="72">
        <f>Parameter!$D$20</f>
        <v>312.2</v>
      </c>
      <c r="C25" s="72">
        <f>Parameter!$D$20</f>
        <v>312.2</v>
      </c>
      <c r="D25" s="72">
        <f>Parameter!$D$21</f>
        <v>520.79999999999995</v>
      </c>
    </row>
    <row r="26" spans="1:4">
      <c r="A26" s="71" t="s">
        <v>173</v>
      </c>
      <c r="B26" s="72">
        <f>Parameter!$D$20</f>
        <v>312.2</v>
      </c>
      <c r="C26" s="72">
        <f>Parameter!$D$20</f>
        <v>312.2</v>
      </c>
      <c r="D26" s="72">
        <f>Parameter!$D$21</f>
        <v>520.79999999999995</v>
      </c>
    </row>
    <row r="27" spans="1:4">
      <c r="A27" s="71" t="s">
        <v>203</v>
      </c>
      <c r="B27" s="72">
        <f>Parameter!$D$20</f>
        <v>312.2</v>
      </c>
      <c r="C27" s="72">
        <f>Parameter!$D$20</f>
        <v>312.2</v>
      </c>
      <c r="D27" s="72">
        <f>Parameter!$D$21</f>
        <v>520.79999999999995</v>
      </c>
    </row>
    <row r="28" spans="1:4">
      <c r="A28" s="71" t="s">
        <v>184</v>
      </c>
      <c r="B28" s="72">
        <f>Parameter!$D$20</f>
        <v>312.2</v>
      </c>
      <c r="C28" s="72">
        <f>Parameter!$D$20</f>
        <v>312.2</v>
      </c>
      <c r="D28" s="72">
        <f>Parameter!$D$21</f>
        <v>520.79999999999995</v>
      </c>
    </row>
    <row r="29" spans="1:4">
      <c r="A29" s="71" t="s">
        <v>186</v>
      </c>
      <c r="B29" s="72">
        <f>Parameter!$D$20</f>
        <v>312.2</v>
      </c>
      <c r="C29" s="72">
        <f>Parameter!$D$20</f>
        <v>312.2</v>
      </c>
      <c r="D29" s="72">
        <f>Parameter!$D$21</f>
        <v>520.79999999999995</v>
      </c>
    </row>
    <row r="30" spans="1:4">
      <c r="A30" s="71" t="s">
        <v>175</v>
      </c>
      <c r="B30" s="72">
        <f>Parameter!$D$20</f>
        <v>312.2</v>
      </c>
      <c r="C30" s="72">
        <f>Parameter!$D$20</f>
        <v>312.2</v>
      </c>
      <c r="D30" s="72">
        <f>Parameter!$D$21</f>
        <v>520.79999999999995</v>
      </c>
    </row>
    <row r="31" spans="1:4">
      <c r="A31" s="106" t="s">
        <v>277</v>
      </c>
      <c r="B31" s="106"/>
      <c r="C31" s="107" t="s">
        <v>279</v>
      </c>
      <c r="D31" s="107"/>
    </row>
    <row r="32" spans="1:4">
      <c r="A32" s="79" t="s">
        <v>270</v>
      </c>
      <c r="B32" s="79" t="s">
        <v>278</v>
      </c>
      <c r="C32" s="73" t="s">
        <v>270</v>
      </c>
      <c r="D32" s="73" t="s">
        <v>280</v>
      </c>
    </row>
    <row r="33" spans="1:4">
      <c r="A33" s="79" t="s">
        <v>168</v>
      </c>
      <c r="B33" s="80">
        <f>Parameter!D53*Parameter!D67+Parameter!D54*Parameter!D66+Parameter!D55*Parameter!D69</f>
        <v>3344.5008768896346</v>
      </c>
      <c r="C33" s="73" t="s">
        <v>168</v>
      </c>
      <c r="D33" s="81">
        <f>(Parameter!D53*Parameter!D60*Parameter!D74+Parameter!D54*Parameter!D59*Parameter!D73+Parameter!D55*Parameter!D62*Parameter!D76)/21</f>
        <v>2.6076255934149167E-2</v>
      </c>
    </row>
    <row r="34" spans="1:4">
      <c r="A34" s="79" t="s">
        <v>177</v>
      </c>
      <c r="B34" s="80">
        <f>Parameter!D47*Parameter!D66+Parameter!D48*Parameter!D67+Parameter!D49*Parameter!D68+Parameter!D50*Parameter!D71+Parameter!D51*Parameter!D70</f>
        <v>3718.0380000000005</v>
      </c>
      <c r="C34" s="73" t="s">
        <v>177</v>
      </c>
      <c r="D34" s="81">
        <f>(Parameter!D47*Parameter!D73*Parameter!D59+Parameter!D48*Parameter!D74*Parameter!D60+Parameter!D49*Parameter!D61*Parameter!D75+Parameter!D50*Parameter!D64*Parameter!D78+Parameter!D51*Parameter!D63*Parameter!D77)/21</f>
        <v>3.0391618181818174E-2</v>
      </c>
    </row>
    <row r="35" spans="1:4">
      <c r="A35" s="79" t="s">
        <v>173</v>
      </c>
      <c r="B35" s="80">
        <f>B39</f>
        <v>7951.9978858350969</v>
      </c>
      <c r="C35" s="73" t="s">
        <v>173</v>
      </c>
      <c r="D35" s="81">
        <f>D39</f>
        <v>5.7565317628108334E-2</v>
      </c>
    </row>
    <row r="36" spans="1:4">
      <c r="A36" s="79" t="s">
        <v>203</v>
      </c>
      <c r="B36" s="80">
        <f>Parameter!D28*Parameter!D66+Parameter!D29*Parameter!D67</f>
        <v>1419.4441340782128</v>
      </c>
      <c r="C36" s="73" t="s">
        <v>203</v>
      </c>
      <c r="D36" s="81">
        <f>(Parameter!D28*Parameter!D73*Parameter!D59+Parameter!D29*Parameter!D60*Parameter!D74)/21</f>
        <v>6.212104283054006E-3</v>
      </c>
    </row>
    <row r="37" spans="1:4">
      <c r="A37" s="79" t="s">
        <v>184</v>
      </c>
      <c r="B37" s="80">
        <f>Parameter!D40*Parameter!D66+Parameter!D41*Parameter!D67+Parameter!D42*Parameter!D69+Parameter!D43*Parameter!D68+Parameter!D44*Parameter!D71+Parameter!D45*Parameter!D70</f>
        <v>5964.7980000000007</v>
      </c>
      <c r="C37" s="73" t="s">
        <v>184</v>
      </c>
      <c r="D37" s="81">
        <f>(Parameter!D40*Parameter!D59*Parameter!D73+Parameter!D41*Parameter!D60*Parameter!D74+Parameter!D42*Parameter!D62*Parameter!D76+Parameter!D43*Parameter!D61*Parameter!D75+Parameter!D44*Parameter!D64*Parameter!D78+Parameter!D45*Parameter!D63*Parameter!D77)/21</f>
        <v>5.4260630036630071E-2</v>
      </c>
    </row>
    <row r="38" spans="1:4">
      <c r="A38" s="79" t="s">
        <v>186</v>
      </c>
      <c r="B38" s="80">
        <f>Parameter!D36*Parameter!D66+Parameter!D37*Parameter!D67+Parameter!D38*Parameter!D68</f>
        <v>3695.0129999999999</v>
      </c>
      <c r="C38" s="73" t="s">
        <v>186</v>
      </c>
      <c r="D38" s="81">
        <f>(Parameter!D36*Parameter!D59*Parameter!D73+Parameter!D37*Parameter!D60*Parameter!D74+Parameter!D38*Parameter!D61*Parameter!D75)/21</f>
        <v>2.1894666666666666E-2</v>
      </c>
    </row>
    <row r="39" spans="1:4">
      <c r="A39" s="79" t="s">
        <v>175</v>
      </c>
      <c r="B39" s="80">
        <f>Parameter!D31*Parameter!D66+Parameter!D32*Parameter!D67+Parameter!D33*Parameter!D69+Parameter!D34*Parameter!D68</f>
        <v>7951.9978858350969</v>
      </c>
      <c r="C39" s="73" t="s">
        <v>175</v>
      </c>
      <c r="D39" s="81">
        <f>(Parameter!D31*Parameter!D59*Parameter!D73+Parameter!D32*Parameter!D60*Parameter!D74+Parameter!D33*Parameter!D62*Parameter!D76+Parameter!D34*Parameter!D61*Parameter!D75)/21</f>
        <v>5.7565317628108334E-2</v>
      </c>
    </row>
  </sheetData>
  <mergeCells count="7">
    <mergeCell ref="E14:F14"/>
    <mergeCell ref="E1:H1"/>
    <mergeCell ref="A31:B31"/>
    <mergeCell ref="C31:D31"/>
    <mergeCell ref="A1:D1"/>
    <mergeCell ref="A13:D13"/>
    <mergeCell ref="A22:D22"/>
  </mergeCells>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6170-F8D7-4665-B311-B057B87F75AD}">
  <sheetPr codeName="Sheet3"/>
  <dimension ref="A1:AL352"/>
  <sheetViews>
    <sheetView workbookViewId="0">
      <selection activeCell="P6" sqref="P6"/>
    </sheetView>
  </sheetViews>
  <sheetFormatPr defaultRowHeight="14.4"/>
  <cols>
    <col min="1" max="1" width="8.109375" style="7" customWidth="1"/>
    <col min="2" max="2" width="68.88671875" style="7" customWidth="1"/>
    <col min="3" max="3" width="33.77734375" style="7" hidden="1" customWidth="1"/>
    <col min="4" max="4" width="9" style="7" bestFit="1" customWidth="1"/>
    <col min="5" max="5" width="9.109375" style="7" bestFit="1" customWidth="1"/>
    <col min="6" max="9" width="9" style="7" bestFit="1" customWidth="1"/>
    <col min="10" max="10" width="8.88671875" style="7"/>
    <col min="11" max="11" width="13.44140625" style="7" bestFit="1" customWidth="1"/>
    <col min="12" max="12" width="9" style="7" bestFit="1" customWidth="1"/>
  </cols>
  <sheetData>
    <row r="1" spans="1:12" ht="94.2" thickBot="1">
      <c r="A1" s="8"/>
      <c r="B1" s="9" t="s">
        <v>63</v>
      </c>
      <c r="D1" s="9"/>
      <c r="E1" s="10" t="s">
        <v>64</v>
      </c>
      <c r="F1" s="10" t="s">
        <v>65</v>
      </c>
      <c r="G1" s="10" t="s">
        <v>66</v>
      </c>
      <c r="H1" s="10" t="s">
        <v>67</v>
      </c>
      <c r="I1" s="10" t="s">
        <v>68</v>
      </c>
      <c r="J1" s="9" t="s">
        <v>69</v>
      </c>
      <c r="K1" s="9" t="s">
        <v>70</v>
      </c>
      <c r="L1" s="9" t="s">
        <v>71</v>
      </c>
    </row>
    <row r="2" spans="1:12" ht="15" thickTop="1"/>
    <row r="3" spans="1:12">
      <c r="C3" s="11" t="s">
        <v>72</v>
      </c>
      <c r="D3" s="12">
        <v>0</v>
      </c>
      <c r="E3" s="12"/>
      <c r="F3" s="12"/>
      <c r="G3" s="12"/>
      <c r="H3" s="12"/>
      <c r="I3" s="12"/>
      <c r="J3" s="12"/>
      <c r="K3" s="12"/>
      <c r="L3" s="12"/>
    </row>
    <row r="4" spans="1:12">
      <c r="A4" s="7">
        <v>1</v>
      </c>
      <c r="B4" s="6" t="s">
        <v>39</v>
      </c>
      <c r="C4" s="6"/>
      <c r="D4" s="13"/>
      <c r="E4" s="13"/>
      <c r="F4" s="13"/>
      <c r="G4" s="13"/>
      <c r="H4" s="13"/>
      <c r="I4" s="13"/>
      <c r="J4" s="13"/>
      <c r="K4" s="13"/>
      <c r="L4" s="13"/>
    </row>
    <row r="5" spans="1:12">
      <c r="A5" s="7">
        <v>2</v>
      </c>
      <c r="B5" s="24" t="s">
        <v>91</v>
      </c>
      <c r="C5" s="6"/>
      <c r="D5" s="13">
        <f>IF($D$3=0,E5,F5)</f>
        <v>10525.68</v>
      </c>
      <c r="E5" s="13">
        <f>DSA!C8</f>
        <v>10525.68</v>
      </c>
      <c r="F5" s="13">
        <f t="shared" ref="F5:F18" ca="1" si="0">_xlfn.GAMMA.INV(RAND(),K5,L5)</f>
        <v>10853.740390007506</v>
      </c>
      <c r="G5" s="13">
        <f>STDEV(E5,H5,I5)/SQRT(3)</f>
        <v>607.7004181403862</v>
      </c>
      <c r="H5" s="13">
        <f>DSA!E8</f>
        <v>9473.112000000001</v>
      </c>
      <c r="I5" s="13">
        <f>DSA!F8</f>
        <v>11578.248000000001</v>
      </c>
      <c r="J5" s="13" t="s">
        <v>73</v>
      </c>
      <c r="K5" s="13">
        <f>E5^2/G5^2</f>
        <v>299.99999999999983</v>
      </c>
      <c r="L5" s="13">
        <f>G5^2/E5</f>
        <v>35.085600000000021</v>
      </c>
    </row>
    <row r="6" spans="1:12">
      <c r="A6" s="7">
        <v>3</v>
      </c>
      <c r="B6" s="24" t="s">
        <v>86</v>
      </c>
      <c r="C6" s="6"/>
      <c r="D6" s="13">
        <f>IF($D$3=0,E6,F6)</f>
        <v>5654.8882799999992</v>
      </c>
      <c r="E6" s="13">
        <f>DSA!C9</f>
        <v>5654.8882799999992</v>
      </c>
      <c r="F6" s="13">
        <f t="shared" ca="1" si="0"/>
        <v>6478.6080144654998</v>
      </c>
      <c r="G6" s="13">
        <f t="shared" ref="G6:G17" si="1">STDEV(E6,H6,I6)/SQRT(3)</f>
        <v>326.48512706952602</v>
      </c>
      <c r="H6" s="13">
        <f>DSA!E9</f>
        <v>5089.3994519999997</v>
      </c>
      <c r="I6" s="13">
        <f>DSA!F9</f>
        <v>6220.3771079999997</v>
      </c>
      <c r="J6" s="13" t="s">
        <v>73</v>
      </c>
      <c r="K6" s="13">
        <f t="shared" ref="K6:K17" si="2">E6^2/G6^2</f>
        <v>299.99999999999983</v>
      </c>
      <c r="L6" s="13">
        <f t="shared" ref="L6:L17" si="3">G6^2/E6</f>
        <v>18.849627600000005</v>
      </c>
    </row>
    <row r="7" spans="1:12">
      <c r="A7" s="7">
        <v>5</v>
      </c>
      <c r="B7" s="24" t="s">
        <v>93</v>
      </c>
      <c r="C7" s="6"/>
      <c r="D7" s="13">
        <f t="shared" ref="D7:D17" si="4">IF($D$3=0,E7,F7)</f>
        <v>9512.0399999999991</v>
      </c>
      <c r="E7" s="13">
        <f>DSA!C10</f>
        <v>9512.0399999999991</v>
      </c>
      <c r="F7" s="13">
        <f t="shared" ca="1" si="0"/>
        <v>9837.1063413047887</v>
      </c>
      <c r="G7" s="13">
        <f t="shared" si="1"/>
        <v>549.17788545424924</v>
      </c>
      <c r="H7" s="13">
        <f>DSA!E10</f>
        <v>8560.8359999999993</v>
      </c>
      <c r="I7" s="13">
        <f>DSA!F10</f>
        <v>10463.244000000001</v>
      </c>
      <c r="J7" s="13" t="s">
        <v>73</v>
      </c>
      <c r="K7" s="13">
        <f t="shared" si="2"/>
        <v>299.99999999999943</v>
      </c>
      <c r="L7" s="13">
        <f t="shared" si="3"/>
        <v>31.706800000000058</v>
      </c>
    </row>
    <row r="8" spans="1:12">
      <c r="A8" s="26">
        <v>6</v>
      </c>
      <c r="B8" s="24" t="s">
        <v>95</v>
      </c>
      <c r="C8" s="6" t="s">
        <v>40</v>
      </c>
      <c r="D8" s="13">
        <f t="shared" si="4"/>
        <v>10739.8</v>
      </c>
      <c r="E8" s="13">
        <f>DSA!C11</f>
        <v>10739.8</v>
      </c>
      <c r="F8" s="13">
        <f t="shared" ca="1" si="0"/>
        <v>10490.595832269046</v>
      </c>
      <c r="G8" s="13">
        <f t="shared" si="1"/>
        <v>620.06264210427457</v>
      </c>
      <c r="H8" s="13">
        <f>DSA!E11</f>
        <v>9665.82</v>
      </c>
      <c r="I8" s="13">
        <f>DSA!F11</f>
        <v>11813.78</v>
      </c>
      <c r="J8" s="13" t="s">
        <v>73</v>
      </c>
      <c r="K8" s="13">
        <f t="shared" si="2"/>
        <v>299.99999999999966</v>
      </c>
      <c r="L8" s="13">
        <f t="shared" si="3"/>
        <v>35.799333333333372</v>
      </c>
    </row>
    <row r="9" spans="1:12">
      <c r="A9" s="26">
        <v>7</v>
      </c>
      <c r="B9" s="24" t="s">
        <v>97</v>
      </c>
      <c r="C9" s="6" t="s">
        <v>41</v>
      </c>
      <c r="D9" s="13">
        <f t="shared" si="4"/>
        <v>7329.910679999999</v>
      </c>
      <c r="E9" s="13">
        <f>DSA!C12</f>
        <v>7329.910679999999</v>
      </c>
      <c r="F9" s="13">
        <f t="shared" ca="1" si="0"/>
        <v>7093.1277631174762</v>
      </c>
      <c r="G9" s="13">
        <f t="shared" si="1"/>
        <v>423.19259042339115</v>
      </c>
      <c r="H9" s="13">
        <f>DSA!E12</f>
        <v>6596.9196119999997</v>
      </c>
      <c r="I9" s="13">
        <f>DSA!F12</f>
        <v>8062.9017479999993</v>
      </c>
      <c r="J9" s="13" t="s">
        <v>73</v>
      </c>
      <c r="K9" s="13">
        <f t="shared" si="2"/>
        <v>300.00000000000011</v>
      </c>
      <c r="L9" s="13">
        <f t="shared" si="3"/>
        <v>24.43303559999999</v>
      </c>
    </row>
    <row r="10" spans="1:12">
      <c r="A10" s="26">
        <v>8</v>
      </c>
      <c r="B10" s="24" t="s">
        <v>99</v>
      </c>
      <c r="C10" s="6" t="s">
        <v>42</v>
      </c>
      <c r="D10" s="13">
        <f t="shared" si="4"/>
        <v>7618.4190000000008</v>
      </c>
      <c r="E10" s="13">
        <f>DSA!C13</f>
        <v>7618.4190000000008</v>
      </c>
      <c r="F10" s="13">
        <f t="shared" ca="1" si="0"/>
        <v>8560.3941094830006</v>
      </c>
      <c r="G10" s="13">
        <f t="shared" si="1"/>
        <v>439.8496260449362</v>
      </c>
      <c r="H10" s="13">
        <f>DSA!E13</f>
        <v>6856.5771000000004</v>
      </c>
      <c r="I10" s="13">
        <f>DSA!F13</f>
        <v>8380.2609000000011</v>
      </c>
      <c r="J10" s="13" t="s">
        <v>73</v>
      </c>
      <c r="K10" s="13">
        <f t="shared" si="2"/>
        <v>299.99999999999972</v>
      </c>
      <c r="L10" s="13">
        <f t="shared" si="3"/>
        <v>25.394730000000028</v>
      </c>
    </row>
    <row r="11" spans="1:12">
      <c r="A11" s="26">
        <v>9</v>
      </c>
      <c r="B11" s="24" t="s">
        <v>101</v>
      </c>
      <c r="C11" s="6"/>
      <c r="D11" s="13">
        <f t="shared" si="4"/>
        <v>45.824000000000005</v>
      </c>
      <c r="E11" s="13">
        <f>DSA!C14</f>
        <v>45.824000000000005</v>
      </c>
      <c r="F11" s="13">
        <f t="shared" ca="1" si="0"/>
        <v>47.900344338102961</v>
      </c>
      <c r="G11" s="13">
        <f t="shared" si="1"/>
        <v>2.6456498735345431</v>
      </c>
      <c r="H11" s="13">
        <f>DSA!E14</f>
        <v>41.241600000000005</v>
      </c>
      <c r="I11" s="13">
        <f>DSA!F14</f>
        <v>50.406400000000012</v>
      </c>
      <c r="J11" s="13" t="s">
        <v>73</v>
      </c>
      <c r="K11" s="13">
        <f t="shared" si="2"/>
        <v>299.9999999999996</v>
      </c>
      <c r="L11" s="13">
        <f t="shared" si="3"/>
        <v>0.15274666666666689</v>
      </c>
    </row>
    <row r="12" spans="1:12">
      <c r="A12" s="26">
        <v>10</v>
      </c>
      <c r="B12" s="24" t="s">
        <v>88</v>
      </c>
      <c r="C12" s="6" t="s">
        <v>43</v>
      </c>
      <c r="D12" s="13">
        <f t="shared" si="4"/>
        <v>6836.3679999999995</v>
      </c>
      <c r="E12" s="13">
        <f>DSA!C15</f>
        <v>6836.3679999999995</v>
      </c>
      <c r="F12" s="13">
        <f t="shared" ca="1" si="0"/>
        <v>7156.8921783638662</v>
      </c>
      <c r="G12" s="13">
        <f t="shared" si="1"/>
        <v>394.69789050793452</v>
      </c>
      <c r="H12" s="13">
        <f>DSA!E15</f>
        <v>6152.7311999999993</v>
      </c>
      <c r="I12" s="13">
        <f>DSA!F15</f>
        <v>7520.0047999999997</v>
      </c>
      <c r="J12" s="13" t="s">
        <v>73</v>
      </c>
      <c r="K12" s="13">
        <f t="shared" si="2"/>
        <v>299.99999999999966</v>
      </c>
      <c r="L12" s="13">
        <f t="shared" si="3"/>
        <v>22.787893333333354</v>
      </c>
    </row>
    <row r="13" spans="1:12">
      <c r="A13" s="26">
        <v>11</v>
      </c>
      <c r="B13" s="24" t="s">
        <v>103</v>
      </c>
      <c r="C13" s="6" t="s">
        <v>44</v>
      </c>
      <c r="D13" s="13">
        <f t="shared" si="4"/>
        <v>31.555199999999999</v>
      </c>
      <c r="E13" s="13">
        <f>DSA!C16</f>
        <v>31.555199999999999</v>
      </c>
      <c r="F13" s="13">
        <f t="shared" ca="1" si="0"/>
        <v>33.659644822930595</v>
      </c>
      <c r="G13" s="13">
        <f t="shared" si="1"/>
        <v>1.8218403214332486</v>
      </c>
      <c r="H13" s="13">
        <f>DSA!E16</f>
        <v>28.39968</v>
      </c>
      <c r="I13" s="13">
        <f>DSA!F16</f>
        <v>34.710720000000002</v>
      </c>
      <c r="J13" s="13" t="s">
        <v>73</v>
      </c>
      <c r="K13" s="13">
        <f t="shared" si="2"/>
        <v>299.99999999999977</v>
      </c>
      <c r="L13" s="13">
        <f t="shared" si="3"/>
        <v>0.10518400000000008</v>
      </c>
    </row>
    <row r="14" spans="1:12">
      <c r="A14" s="26">
        <v>12</v>
      </c>
      <c r="B14" s="24" t="s">
        <v>105</v>
      </c>
      <c r="C14" s="6" t="s">
        <v>45</v>
      </c>
      <c r="D14" s="13">
        <f t="shared" si="4"/>
        <v>26.295999999999999</v>
      </c>
      <c r="E14" s="13">
        <f>DSA!C17</f>
        <v>26.295999999999999</v>
      </c>
      <c r="F14" s="13">
        <f t="shared" ca="1" si="0"/>
        <v>28.329071950599626</v>
      </c>
      <c r="G14" s="13">
        <f t="shared" si="1"/>
        <v>1.5182002678610409</v>
      </c>
      <c r="H14" s="13">
        <f>DSA!E17</f>
        <v>23.666399999999999</v>
      </c>
      <c r="I14" s="13">
        <f>DSA!F17</f>
        <v>28.925600000000003</v>
      </c>
      <c r="J14" s="13" t="s">
        <v>73</v>
      </c>
      <c r="K14" s="13">
        <f t="shared" si="2"/>
        <v>299.9999999999996</v>
      </c>
      <c r="L14" s="13">
        <f t="shared" si="3"/>
        <v>8.7653333333333458E-2</v>
      </c>
    </row>
    <row r="15" spans="1:12">
      <c r="A15" s="26">
        <v>13</v>
      </c>
      <c r="B15" s="24" t="s">
        <v>106</v>
      </c>
      <c r="C15" s="6"/>
      <c r="D15" s="13">
        <f t="shared" si="4"/>
        <v>25.896825000000003</v>
      </c>
      <c r="E15" s="13">
        <f>DSA!C18</f>
        <v>25.896825000000003</v>
      </c>
      <c r="F15" s="13">
        <f t="shared" ca="1" si="0"/>
        <v>27.571159572954794</v>
      </c>
      <c r="G15" s="13">
        <f t="shared" si="1"/>
        <v>1.4951538884906632</v>
      </c>
      <c r="H15" s="13">
        <f>DSA!E18</f>
        <v>23.307142500000005</v>
      </c>
      <c r="I15" s="13">
        <f>DSA!F18</f>
        <v>28.486507500000005</v>
      </c>
      <c r="J15" s="13" t="s">
        <v>73</v>
      </c>
      <c r="K15" s="13">
        <f t="shared" si="2"/>
        <v>300</v>
      </c>
      <c r="L15" s="13">
        <f t="shared" si="3"/>
        <v>8.6322750000000004E-2</v>
      </c>
    </row>
    <row r="16" spans="1:12">
      <c r="A16" s="26">
        <v>14</v>
      </c>
      <c r="B16" s="24" t="s">
        <v>108</v>
      </c>
      <c r="C16" s="6" t="s">
        <v>46</v>
      </c>
      <c r="D16" s="13">
        <f t="shared" si="4"/>
        <v>63.500250000000001</v>
      </c>
      <c r="E16" s="13">
        <f>DSA!C19</f>
        <v>63.500250000000001</v>
      </c>
      <c r="F16" s="13">
        <f t="shared" ca="1" si="0"/>
        <v>66.122807193380623</v>
      </c>
      <c r="G16" s="13">
        <f t="shared" si="1"/>
        <v>3.666188643110857</v>
      </c>
      <c r="H16" s="13">
        <f>DSA!E19</f>
        <v>57.150224999999999</v>
      </c>
      <c r="I16" s="13">
        <f>DSA!F19</f>
        <v>69.850275000000011</v>
      </c>
      <c r="J16" s="13" t="s">
        <v>73</v>
      </c>
      <c r="K16" s="13">
        <f t="shared" si="2"/>
        <v>299.99999999999937</v>
      </c>
      <c r="L16" s="13">
        <f t="shared" si="3"/>
        <v>0.21166750000000042</v>
      </c>
    </row>
    <row r="17" spans="1:12">
      <c r="A17" s="26">
        <v>15</v>
      </c>
      <c r="B17" s="24" t="s">
        <v>116</v>
      </c>
      <c r="C17" s="6" t="s">
        <v>47</v>
      </c>
      <c r="D17" s="13">
        <f t="shared" si="4"/>
        <v>445.9</v>
      </c>
      <c r="E17" s="13">
        <f>DSA!C20</f>
        <v>445.9</v>
      </c>
      <c r="F17" s="13">
        <f t="shared" ca="1" si="0"/>
        <v>414.76918324416823</v>
      </c>
      <c r="G17" s="13">
        <f t="shared" si="1"/>
        <v>64.259084960805353</v>
      </c>
      <c r="H17" s="13">
        <f>DSA!E20</f>
        <v>334.6</v>
      </c>
      <c r="I17" s="13">
        <f>DSA!F20</f>
        <v>557.20000000000005</v>
      </c>
      <c r="J17" s="13" t="s">
        <v>73</v>
      </c>
      <c r="K17" s="13">
        <f t="shared" si="2"/>
        <v>48.151062062418404</v>
      </c>
      <c r="L17" s="13">
        <f t="shared" si="3"/>
        <v>9.2604395604395613</v>
      </c>
    </row>
    <row r="18" spans="1:12">
      <c r="A18" s="26">
        <v>16</v>
      </c>
      <c r="B18" s="24" t="s">
        <v>110</v>
      </c>
      <c r="C18" s="6" t="s">
        <v>48</v>
      </c>
      <c r="D18" s="13">
        <f t="shared" ref="D18:D47" si="5">IF($D$3=0,E18,F18)</f>
        <v>94.98299999999999</v>
      </c>
      <c r="E18" s="13">
        <f>DSA!C21</f>
        <v>94.98299999999999</v>
      </c>
      <c r="F18" s="13">
        <f t="shared" ca="1" si="0"/>
        <v>87.484665647327489</v>
      </c>
      <c r="G18" s="13">
        <f t="shared" ref="G18:G47" si="6">STDEV(E18,H18,I18)/SQRT(3)</f>
        <v>5.4838460618438232</v>
      </c>
      <c r="H18" s="13">
        <f>DSA!E21</f>
        <v>85.484699999999989</v>
      </c>
      <c r="I18" s="13">
        <f>DSA!F21</f>
        <v>104.48129999999999</v>
      </c>
      <c r="J18" s="13" t="s">
        <v>73</v>
      </c>
      <c r="K18" s="13">
        <f t="shared" ref="K18" si="7">E18^2/G18^2</f>
        <v>299.99999999999983</v>
      </c>
      <c r="L18" s="13">
        <f t="shared" ref="L18" si="8">G18^2/E18</f>
        <v>0.31661000000000011</v>
      </c>
    </row>
    <row r="19" spans="1:12">
      <c r="A19" s="26">
        <v>17</v>
      </c>
      <c r="B19" s="24" t="s">
        <v>111</v>
      </c>
      <c r="C19" s="4" t="s">
        <v>81</v>
      </c>
      <c r="D19" s="13"/>
      <c r="E19" s="13"/>
      <c r="F19" s="13"/>
      <c r="G19" s="13"/>
      <c r="H19" s="13"/>
      <c r="I19" s="13"/>
      <c r="J19" s="13"/>
      <c r="K19" s="13"/>
      <c r="L19" s="13"/>
    </row>
    <row r="20" spans="1:12">
      <c r="A20" s="26">
        <v>18</v>
      </c>
      <c r="B20" s="24" t="s">
        <v>112</v>
      </c>
      <c r="C20" s="4" t="s">
        <v>3</v>
      </c>
      <c r="D20" s="13">
        <f t="shared" ref="D20" si="9">IF($D$3=0,E20,F20)</f>
        <v>312.2</v>
      </c>
      <c r="E20" s="13">
        <f>DSA!C23</f>
        <v>312.2</v>
      </c>
      <c r="F20" s="13">
        <f t="shared" ref="F20" ca="1" si="10">_xlfn.GAMMA.INV(RAND(),K20,L20)</f>
        <v>313.55773955777744</v>
      </c>
      <c r="G20" s="13">
        <f t="shared" ref="G20" si="11">STDEV(E20,H20,I20)/SQRT(3)</f>
        <v>18.024875404100118</v>
      </c>
      <c r="H20" s="13">
        <f>DSA!E23</f>
        <v>280.98</v>
      </c>
      <c r="I20" s="13">
        <f>DSA!F23</f>
        <v>343.42</v>
      </c>
      <c r="J20" s="13" t="s">
        <v>73</v>
      </c>
      <c r="K20" s="13">
        <f t="shared" ref="K20" si="12">E20^2/G20^2</f>
        <v>299.99999999999994</v>
      </c>
      <c r="L20" s="13">
        <f t="shared" ref="L20" si="13">G20^2/E20</f>
        <v>1.0406666666666669</v>
      </c>
    </row>
    <row r="21" spans="1:12">
      <c r="A21" s="26">
        <v>19</v>
      </c>
      <c r="B21" s="24" t="s">
        <v>114</v>
      </c>
      <c r="C21" s="4" t="s">
        <v>4</v>
      </c>
      <c r="D21" s="13">
        <f t="shared" ref="D21:D22" si="14">IF($D$3=0,E21,F21)</f>
        <v>520.79999999999995</v>
      </c>
      <c r="E21" s="13">
        <f>DSA!C24</f>
        <v>520.79999999999995</v>
      </c>
      <c r="F21" s="13">
        <f t="shared" ref="F21:F22" ca="1" si="15">_xlfn.GAMMA.INV(RAND(),K21,L21)</f>
        <v>579.554482387647</v>
      </c>
      <c r="G21" s="13">
        <f t="shared" ref="G21:G22" si="16">STDEV(E21,H21,I21)/SQRT(3)</f>
        <v>30.068402019395723</v>
      </c>
      <c r="H21" s="13">
        <f>DSA!E24</f>
        <v>468.71999999999997</v>
      </c>
      <c r="I21" s="13">
        <f>DSA!F24</f>
        <v>572.88</v>
      </c>
      <c r="J21" s="13" t="s">
        <v>73</v>
      </c>
      <c r="K21" s="13">
        <f t="shared" ref="K21:K22" si="17">E21^2/G21^2</f>
        <v>299.99999999999972</v>
      </c>
      <c r="L21" s="13">
        <f t="shared" ref="L21:L22" si="18">G21^2/E21</f>
        <v>1.7360000000000015</v>
      </c>
    </row>
    <row r="22" spans="1:12">
      <c r="A22" s="26">
        <v>20</v>
      </c>
      <c r="B22" s="24" t="s">
        <v>119</v>
      </c>
      <c r="C22" s="4" t="s">
        <v>5</v>
      </c>
      <c r="D22" s="13">
        <f t="shared" si="14"/>
        <v>10492</v>
      </c>
      <c r="E22" s="13">
        <f>DSA!C25</f>
        <v>10492</v>
      </c>
      <c r="F22" s="13">
        <f t="shared" ca="1" si="15"/>
        <v>10786.384444353687</v>
      </c>
      <c r="G22" s="13">
        <f t="shared" si="16"/>
        <v>605.7559024337553</v>
      </c>
      <c r="H22" s="13">
        <f>DSA!E25</f>
        <v>9442.8000000000011</v>
      </c>
      <c r="I22" s="13">
        <f>DSA!F25</f>
        <v>11541.2</v>
      </c>
      <c r="J22" s="13" t="s">
        <v>73</v>
      </c>
      <c r="K22" s="13">
        <f t="shared" si="17"/>
        <v>300.00000000000006</v>
      </c>
      <c r="L22" s="13">
        <f t="shared" si="18"/>
        <v>34.973333333333329</v>
      </c>
    </row>
    <row r="23" spans="1:12">
      <c r="A23" s="26">
        <v>21</v>
      </c>
      <c r="B23" s="4" t="s">
        <v>284</v>
      </c>
      <c r="C23" s="4"/>
      <c r="D23" s="13"/>
      <c r="E23" s="13"/>
      <c r="F23" s="13"/>
      <c r="G23" s="13"/>
      <c r="H23" s="13"/>
      <c r="I23" s="13"/>
      <c r="J23" s="13"/>
      <c r="K23" s="13"/>
      <c r="L23" s="13"/>
    </row>
    <row r="24" spans="1:12">
      <c r="A24" s="26">
        <v>22</v>
      </c>
      <c r="B24" s="4" t="s">
        <v>285</v>
      </c>
      <c r="C24" s="4"/>
      <c r="D24" s="13">
        <f t="shared" ref="D24" si="19">IF($D$3=0,E24,F24)</f>
        <v>0.74</v>
      </c>
      <c r="E24" s="13">
        <f>DSA!C27</f>
        <v>0.74</v>
      </c>
      <c r="F24" s="13">
        <f ca="1">_xlfn.NORM.INV(RAND(),E24,G24)</f>
        <v>0.71663896060921928</v>
      </c>
      <c r="G24" s="13">
        <f t="shared" ref="G24" si="20">STDEV(E24,H24,I24)/SQRT(3)</f>
        <v>4.2723919920032313E-2</v>
      </c>
      <c r="H24" s="13">
        <f>DSA!E27</f>
        <v>0.66600000000000004</v>
      </c>
      <c r="I24" s="13">
        <f>DSA!F27</f>
        <v>0.81400000000000006</v>
      </c>
      <c r="J24" s="13" t="s">
        <v>71</v>
      </c>
      <c r="K24" s="13">
        <f t="shared" ref="K24" si="21">E24^2*(1-E24)/G24^2-E24</f>
        <v>77.259999999999977</v>
      </c>
      <c r="L24" s="13">
        <f t="shared" ref="L24" si="22">K24/E24-K24</f>
        <v>27.145405405405398</v>
      </c>
    </row>
    <row r="25" spans="1:12">
      <c r="A25" s="26">
        <v>23</v>
      </c>
      <c r="B25" s="4" t="s">
        <v>297</v>
      </c>
      <c r="C25" s="4"/>
      <c r="D25" s="13">
        <f t="shared" ref="D25" si="23">IF($D$3=0,E25,F25)</f>
        <v>0.5</v>
      </c>
      <c r="E25" s="13">
        <f>DSA!C28</f>
        <v>0.5</v>
      </c>
      <c r="F25" s="13">
        <f ca="1">_xlfn.NORM.INV(RAND(),E25,G25)</f>
        <v>0.53643812728129725</v>
      </c>
      <c r="G25" s="13">
        <f t="shared" ref="G25" si="24">STDEV(E25,H25,I25)/SQRT(3)</f>
        <v>2.8867513459481301E-2</v>
      </c>
      <c r="H25" s="13">
        <f>DSA!E28</f>
        <v>0.45</v>
      </c>
      <c r="I25" s="13">
        <f>DSA!F28</f>
        <v>0.55000000000000004</v>
      </c>
      <c r="J25" s="13" t="s">
        <v>71</v>
      </c>
      <c r="K25" s="13">
        <f t="shared" ref="K25" si="25">E25^2*(1-E25)/G25^2-E25</f>
        <v>149.49999999999989</v>
      </c>
      <c r="L25" s="13">
        <f t="shared" ref="L25" si="26">K25/E25-K25</f>
        <v>149.49999999999989</v>
      </c>
    </row>
    <row r="26" spans="1:12">
      <c r="A26" s="26">
        <v>24</v>
      </c>
      <c r="B26" s="24" t="s">
        <v>121</v>
      </c>
      <c r="C26" s="4" t="s">
        <v>6</v>
      </c>
      <c r="D26" s="13"/>
      <c r="E26" s="13"/>
      <c r="F26" s="13"/>
      <c r="G26" s="13"/>
      <c r="H26" s="13"/>
      <c r="I26" s="13"/>
      <c r="J26" s="13"/>
      <c r="K26" s="13"/>
      <c r="L26" s="13"/>
    </row>
    <row r="27" spans="1:12">
      <c r="A27" s="26">
        <v>25</v>
      </c>
      <c r="B27" s="24" t="s">
        <v>258</v>
      </c>
      <c r="C27" s="4" t="s">
        <v>7</v>
      </c>
      <c r="D27" s="13"/>
      <c r="E27" s="13"/>
      <c r="F27" s="13"/>
      <c r="G27" s="13"/>
      <c r="H27" s="13"/>
      <c r="I27" s="13"/>
      <c r="J27" s="13"/>
      <c r="K27" s="13"/>
      <c r="L27" s="13"/>
    </row>
    <row r="28" spans="1:12">
      <c r="A28" s="26">
        <v>26</v>
      </c>
      <c r="B28" s="24" t="s">
        <v>131</v>
      </c>
      <c r="C28" s="4"/>
      <c r="D28" s="13">
        <f t="shared" ref="D28" si="27">IF($D$3=0,E28,F28)</f>
        <v>6.9832402234636895E-2</v>
      </c>
      <c r="E28" s="13">
        <f>DSA!C31</f>
        <v>6.9832402234636895E-2</v>
      </c>
      <c r="F28" s="13">
        <f ca="1">_xlfn.NORM.INV(RAND(),E28,G28)</f>
        <v>7.6121679342179754E-2</v>
      </c>
      <c r="G28" s="13">
        <f t="shared" ref="G28" si="28">STDEV(E28,H28,I28)/SQRT(3)</f>
        <v>4.0317756228325863E-3</v>
      </c>
      <c r="H28" s="13">
        <f>DSA!E31</f>
        <v>6.2849162011173201E-2</v>
      </c>
      <c r="I28" s="13">
        <f>DSA!F31</f>
        <v>7.6815642458100589E-2</v>
      </c>
      <c r="J28" s="13" t="s">
        <v>71</v>
      </c>
      <c r="K28" s="13">
        <f t="shared" ref="K28" si="29">E28^2*(1-E28)/G28^2-E28</f>
        <v>278.98044692737386</v>
      </c>
      <c r="L28" s="13">
        <f t="shared" ref="L28" si="30">K28/E28-K28</f>
        <v>3716.0195530726182</v>
      </c>
    </row>
    <row r="29" spans="1:12">
      <c r="A29" s="26">
        <v>27</v>
      </c>
      <c r="B29" s="24" t="s">
        <v>129</v>
      </c>
      <c r="C29" s="4" t="s">
        <v>8</v>
      </c>
      <c r="D29" s="13">
        <f t="shared" si="5"/>
        <v>5.8659217877095E-2</v>
      </c>
      <c r="E29" s="13">
        <f>DSA!C32</f>
        <v>5.8659217877095E-2</v>
      </c>
      <c r="F29" s="13">
        <f ca="1">_xlfn.NORM.INV(RAND(),E29,G29)</f>
        <v>6.0738734296906793E-2</v>
      </c>
      <c r="G29" s="13">
        <f t="shared" si="6"/>
        <v>3.3866915231793738E-3</v>
      </c>
      <c r="H29" s="13">
        <f>DSA!E32</f>
        <v>5.2793296089385502E-2</v>
      </c>
      <c r="I29" s="13">
        <f>DSA!F32</f>
        <v>6.4525139664804512E-2</v>
      </c>
      <c r="J29" s="13" t="s">
        <v>71</v>
      </c>
      <c r="K29" s="13">
        <f t="shared" ref="K29" si="31">E29^2*(1-E29)/G29^2-E29</f>
        <v>282.34357541899385</v>
      </c>
      <c r="L29" s="13">
        <f t="shared" ref="L29" si="32">K29/E29-K29</f>
        <v>4530.9421388667079</v>
      </c>
    </row>
    <row r="30" spans="1:12">
      <c r="A30" s="26">
        <v>28</v>
      </c>
      <c r="B30" s="24" t="s">
        <v>127</v>
      </c>
      <c r="C30" s="4" t="s">
        <v>9</v>
      </c>
      <c r="D30" s="13"/>
      <c r="E30" s="13"/>
      <c r="F30" s="13"/>
      <c r="G30" s="13"/>
      <c r="H30" s="13"/>
      <c r="I30" s="13"/>
      <c r="J30" s="13"/>
      <c r="K30" s="13"/>
      <c r="L30" s="13"/>
    </row>
    <row r="31" spans="1:12">
      <c r="A31" s="26">
        <v>29</v>
      </c>
      <c r="B31" s="24" t="s">
        <v>131</v>
      </c>
      <c r="C31" s="4" t="s">
        <v>10</v>
      </c>
      <c r="D31" s="13">
        <f t="shared" ref="D31:D32" si="33">IF($D$3=0,E31,F31)</f>
        <v>0.32135306553911203</v>
      </c>
      <c r="E31" s="13">
        <f>DSA!C34</f>
        <v>0.32135306553911203</v>
      </c>
      <c r="F31" s="13">
        <f ca="1">_xlfn.NORM.INV(RAND(),E31,G31)</f>
        <v>0.32710370451067355</v>
      </c>
      <c r="G31" s="13">
        <f t="shared" ref="G31:G32" si="34">STDEV(E31,H31,I31)/SQRT(3)</f>
        <v>1.8553327889391777E-2</v>
      </c>
      <c r="H31" s="13">
        <f>DSA!E34</f>
        <v>0.28921775898520086</v>
      </c>
      <c r="I31" s="13">
        <f>DSA!F34</f>
        <v>0.35348837209302325</v>
      </c>
      <c r="J31" s="13" t="s">
        <v>71</v>
      </c>
      <c r="K31" s="13">
        <f t="shared" ref="K31:K32" si="35">E31^2*(1-E31)/G31^2-E31</f>
        <v>203.27272727272731</v>
      </c>
      <c r="L31" s="13">
        <f t="shared" ref="L31:L32" si="36">K31/E31-K31</f>
        <v>429.2799043062202</v>
      </c>
    </row>
    <row r="32" spans="1:12">
      <c r="A32" s="26">
        <v>30</v>
      </c>
      <c r="B32" s="24" t="s">
        <v>129</v>
      </c>
      <c r="C32" s="4" t="s">
        <v>11</v>
      </c>
      <c r="D32" s="13">
        <f t="shared" si="33"/>
        <v>0.29175475687103603</v>
      </c>
      <c r="E32" s="13">
        <f>DSA!C35</f>
        <v>0.29175475687103603</v>
      </c>
      <c r="F32" s="13">
        <f ca="1">_xlfn.NORM.INV(RAND(),E32,G32)</f>
        <v>0.27589775221606794</v>
      </c>
      <c r="G32" s="13">
        <f t="shared" si="34"/>
        <v>1.6844468741684649E-2</v>
      </c>
      <c r="H32" s="13">
        <f>DSA!E35</f>
        <v>0.26257928118393242</v>
      </c>
      <c r="I32" s="13">
        <f>DSA!F35</f>
        <v>0.32093023255813963</v>
      </c>
      <c r="J32" s="13" t="s">
        <v>71</v>
      </c>
      <c r="K32" s="13">
        <f t="shared" si="35"/>
        <v>212.18181818181813</v>
      </c>
      <c r="L32" s="13">
        <f t="shared" si="36"/>
        <v>515.07905138339891</v>
      </c>
    </row>
    <row r="33" spans="1:12">
      <c r="A33" s="26">
        <v>31</v>
      </c>
      <c r="B33" s="24" t="s">
        <v>133</v>
      </c>
      <c r="C33" s="4" t="s">
        <v>12</v>
      </c>
      <c r="D33" s="13">
        <f t="shared" ref="D33:D34" si="37">IF($D$3=0,E33,F33)</f>
        <v>9.5137420718816104E-2</v>
      </c>
      <c r="E33" s="13">
        <f>DSA!C36</f>
        <v>9.5137420718816104E-2</v>
      </c>
      <c r="F33" s="13">
        <f ca="1">_xlfn.NORM.INV(RAND(),E33,G33)</f>
        <v>0.10383230855625891</v>
      </c>
      <c r="G33" s="13">
        <f t="shared" ref="G33:G34" si="38">STDEV(E33,H33,I33)/SQRT(3)</f>
        <v>5.492761546201516E-3</v>
      </c>
      <c r="H33" s="13">
        <f>DSA!E36</f>
        <v>8.5623678646934501E-2</v>
      </c>
      <c r="I33" s="13">
        <f>DSA!F36</f>
        <v>0.10465116279069772</v>
      </c>
      <c r="J33" s="13" t="s">
        <v>71</v>
      </c>
      <c r="K33" s="13">
        <f t="shared" ref="K33:K34" si="39">E33^2*(1-E33)/G33^2-E33</f>
        <v>271.36363636363632</v>
      </c>
      <c r="L33" s="13">
        <f t="shared" ref="L33:L34" si="40">K33/E33-K33</f>
        <v>2580.9696969696952</v>
      </c>
    </row>
    <row r="34" spans="1:12">
      <c r="A34" s="26">
        <v>32</v>
      </c>
      <c r="B34" s="24" t="s">
        <v>135</v>
      </c>
      <c r="C34" s="4"/>
      <c r="D34" s="13">
        <f t="shared" si="37"/>
        <v>6.5539112050740006E-2</v>
      </c>
      <c r="E34" s="13">
        <f>DSA!C37</f>
        <v>6.5539112050740006E-2</v>
      </c>
      <c r="F34" s="13">
        <f ca="1">_xlfn.NORM.INV(RAND(),E34,G34)</f>
        <v>6.5057182438223921E-2</v>
      </c>
      <c r="G34" s="13">
        <f t="shared" si="38"/>
        <v>3.783902398494382E-3</v>
      </c>
      <c r="H34" s="13">
        <f>DSA!E37</f>
        <v>5.8985200845666004E-2</v>
      </c>
      <c r="I34" s="13">
        <f>DSA!F37</f>
        <v>7.2093023255814015E-2</v>
      </c>
      <c r="J34" s="13" t="s">
        <v>71</v>
      </c>
      <c r="K34" s="13">
        <f t="shared" si="39"/>
        <v>280.2727272727268</v>
      </c>
      <c r="L34" s="13">
        <f t="shared" si="40"/>
        <v>3996.1466275659723</v>
      </c>
    </row>
    <row r="35" spans="1:12">
      <c r="A35" s="26">
        <v>33</v>
      </c>
      <c r="B35" s="24" t="s">
        <v>137</v>
      </c>
      <c r="C35" s="4"/>
      <c r="D35" s="13"/>
      <c r="E35" s="13"/>
      <c r="F35" s="13"/>
      <c r="G35" s="13"/>
      <c r="H35" s="13"/>
      <c r="I35" s="13"/>
      <c r="J35" s="13"/>
      <c r="K35" s="13"/>
      <c r="L35" s="13"/>
    </row>
    <row r="36" spans="1:12">
      <c r="A36" s="26">
        <v>34</v>
      </c>
      <c r="B36" s="24" t="s">
        <v>131</v>
      </c>
      <c r="C36" s="4"/>
      <c r="D36" s="13">
        <f t="shared" si="5"/>
        <v>0.16300000000000001</v>
      </c>
      <c r="E36" s="13">
        <f>DSA!C39</f>
        <v>0.16300000000000001</v>
      </c>
      <c r="F36" s="13">
        <f ca="1">_xlfn.BETA.INV(RAND(),K36,L36)</f>
        <v>0.1712101303834348</v>
      </c>
      <c r="G36" s="13">
        <f t="shared" ref="G36" si="41">STDEV(E36,H36,I36)/SQRT(3)</f>
        <v>9.4108093877909062E-3</v>
      </c>
      <c r="H36" s="13">
        <f>DSA!E39</f>
        <v>0.1467</v>
      </c>
      <c r="I36" s="13">
        <f>DSA!F39</f>
        <v>0.17930000000000001</v>
      </c>
      <c r="J36" s="13" t="s">
        <v>71</v>
      </c>
      <c r="K36" s="13">
        <f t="shared" ref="K36" si="42">E36^2*(1-E36)/G36^2-E36</f>
        <v>250.93699999999964</v>
      </c>
      <c r="L36" s="13">
        <f t="shared" ref="L36" si="43">K36/E36-K36</f>
        <v>1288.5537975460104</v>
      </c>
    </row>
    <row r="37" spans="1:12">
      <c r="A37" s="26">
        <v>35</v>
      </c>
      <c r="B37" s="24" t="s">
        <v>129</v>
      </c>
      <c r="C37" s="4"/>
      <c r="D37" s="13">
        <f t="shared" si="5"/>
        <v>0.185</v>
      </c>
      <c r="E37" s="13">
        <f>DSA!C40</f>
        <v>0.185</v>
      </c>
      <c r="F37" s="13">
        <f t="shared" ref="F37:F38" ca="1" si="44">_xlfn.BETA.INV(RAND(),K37,L37)</f>
        <v>0.17657899948965994</v>
      </c>
      <c r="G37" s="13">
        <f t="shared" ref="G37:G38" si="45">STDEV(E37,H37,I37)/SQRT(3)</f>
        <v>1.0680979980008078E-2</v>
      </c>
      <c r="H37" s="13">
        <f>DSA!E40</f>
        <v>0.16650000000000001</v>
      </c>
      <c r="I37" s="13">
        <f>DSA!F40</f>
        <v>0.20350000000000001</v>
      </c>
      <c r="J37" s="13" t="s">
        <v>71</v>
      </c>
      <c r="K37" s="13">
        <f t="shared" ref="K37:K38" si="46">E37^2*(1-E37)/G37^2-E37</f>
        <v>244.31499999999988</v>
      </c>
      <c r="L37" s="13">
        <f t="shared" ref="L37:L38" si="47">K37/E37-K37</f>
        <v>1076.3066216216212</v>
      </c>
    </row>
    <row r="38" spans="1:12">
      <c r="A38" s="26">
        <v>36</v>
      </c>
      <c r="B38" s="24" t="s">
        <v>135</v>
      </c>
      <c r="C38" s="4"/>
      <c r="D38" s="13">
        <f t="shared" si="5"/>
        <v>8.4000000000000005E-2</v>
      </c>
      <c r="E38" s="13">
        <f>DSA!C41</f>
        <v>8.4000000000000005E-2</v>
      </c>
      <c r="F38" s="13">
        <f t="shared" ca="1" si="44"/>
        <v>7.7993765669736287E-2</v>
      </c>
      <c r="G38" s="13">
        <f t="shared" si="45"/>
        <v>4.8497422611928596E-3</v>
      </c>
      <c r="H38" s="13">
        <f>DSA!E41</f>
        <v>7.5600000000000001E-2</v>
      </c>
      <c r="I38" s="13">
        <f>DSA!F41</f>
        <v>9.240000000000001E-2</v>
      </c>
      <c r="J38" s="13" t="s">
        <v>71</v>
      </c>
      <c r="K38" s="13">
        <f t="shared" si="46"/>
        <v>274.71599999999967</v>
      </c>
      <c r="L38" s="13">
        <f t="shared" si="47"/>
        <v>2995.7125714285676</v>
      </c>
    </row>
    <row r="39" spans="1:12">
      <c r="A39" s="26">
        <v>37</v>
      </c>
      <c r="B39" s="24" t="s">
        <v>259</v>
      </c>
      <c r="C39" s="4"/>
      <c r="D39" s="13"/>
      <c r="E39" s="13"/>
      <c r="F39" s="13"/>
      <c r="G39" s="13"/>
      <c r="H39" s="13"/>
      <c r="I39" s="13"/>
      <c r="J39" s="13"/>
      <c r="K39" s="13"/>
      <c r="L39" s="13"/>
    </row>
    <row r="40" spans="1:12">
      <c r="A40" s="26">
        <v>38</v>
      </c>
      <c r="B40" s="24" t="s">
        <v>131</v>
      </c>
      <c r="C40" s="4"/>
      <c r="D40" s="13">
        <f t="shared" ref="D40" si="48">IF($D$3=0,E40,F40)</f>
        <v>0.158</v>
      </c>
      <c r="E40" s="13">
        <f>DSA!C43</f>
        <v>0.158</v>
      </c>
      <c r="F40" s="13">
        <f t="shared" ref="F40" ca="1" si="49">_xlfn.BETA.INV(RAND(),K40,L40)</f>
        <v>0.16066763209548041</v>
      </c>
      <c r="G40" s="13">
        <f t="shared" ref="G40" si="50">STDEV(E40,H40,I40)/SQRT(3)</f>
        <v>9.1221342531960931E-3</v>
      </c>
      <c r="H40" s="13">
        <f>DSA!E43</f>
        <v>0.14219999999999999</v>
      </c>
      <c r="I40" s="13">
        <f>DSA!F43</f>
        <v>0.17380000000000001</v>
      </c>
      <c r="J40" s="13" t="s">
        <v>71</v>
      </c>
      <c r="K40" s="13">
        <f t="shared" ref="K40" si="51">E40^2*(1-E40)/G40^2-E40</f>
        <v>252.44199999999964</v>
      </c>
      <c r="L40" s="13">
        <f t="shared" ref="L40" si="52">K40/E40-K40</f>
        <v>1345.2921772151881</v>
      </c>
    </row>
    <row r="41" spans="1:12">
      <c r="A41" s="26">
        <v>39</v>
      </c>
      <c r="B41" s="24" t="s">
        <v>147</v>
      </c>
      <c r="C41" s="4"/>
      <c r="D41" s="13">
        <f t="shared" si="5"/>
        <v>5.5E-2</v>
      </c>
      <c r="E41" s="13">
        <f>DSA!C44</f>
        <v>5.5E-2</v>
      </c>
      <c r="F41" s="13">
        <f t="shared" ref="F41" ca="1" si="53">_xlfn.BETA.INV(RAND(),K41,L41)</f>
        <v>5.4172490785935161E-2</v>
      </c>
      <c r="G41" s="13">
        <f t="shared" ref="G41" si="54">STDEV(E41,H41,I41)/SQRT(3)</f>
        <v>3.1754264805429425E-3</v>
      </c>
      <c r="H41" s="13">
        <f>DSA!E44</f>
        <v>4.9500000000000002E-2</v>
      </c>
      <c r="I41" s="13">
        <f>DSA!F44</f>
        <v>6.0500000000000005E-2</v>
      </c>
      <c r="J41" s="13" t="s">
        <v>71</v>
      </c>
      <c r="K41" s="13">
        <f t="shared" ref="K41" si="55">E41^2*(1-E41)/G41^2-E41</f>
        <v>283.44499999999982</v>
      </c>
      <c r="L41" s="13">
        <f t="shared" ref="L41" si="56">K41/E41-K41</f>
        <v>4870.1004545454516</v>
      </c>
    </row>
    <row r="42" spans="1:12">
      <c r="A42" s="26">
        <v>40</v>
      </c>
      <c r="B42" s="24" t="s">
        <v>133</v>
      </c>
      <c r="C42" s="4"/>
      <c r="D42" s="13">
        <f t="shared" si="5"/>
        <v>5.8999999999999997E-2</v>
      </c>
      <c r="E42" s="13">
        <f>DSA!C45</f>
        <v>5.8999999999999997E-2</v>
      </c>
      <c r="F42" s="13">
        <f t="shared" ref="F42:F44" ca="1" si="57">_xlfn.BETA.INV(RAND(),K42,L42)</f>
        <v>6.1074195738271664E-2</v>
      </c>
      <c r="G42" s="13">
        <f t="shared" ref="G42:G44" si="58">STDEV(E42,H42,I42)/SQRT(3)</f>
        <v>3.4063665882187915E-3</v>
      </c>
      <c r="H42" s="13">
        <f>DSA!E45</f>
        <v>5.3100000000000001E-2</v>
      </c>
      <c r="I42" s="13">
        <f>DSA!F45</f>
        <v>6.4899999999999999E-2</v>
      </c>
      <c r="J42" s="13" t="s">
        <v>71</v>
      </c>
      <c r="K42" s="13">
        <f t="shared" ref="K42:K44" si="59">E42^2*(1-E42)/G42^2-E42</f>
        <v>282.24100000000004</v>
      </c>
      <c r="L42" s="13">
        <f t="shared" ref="L42:L44" si="60">K42/E42-K42</f>
        <v>4501.5047627118656</v>
      </c>
    </row>
    <row r="43" spans="1:12">
      <c r="A43" s="26">
        <v>41</v>
      </c>
      <c r="B43" s="24" t="s">
        <v>135</v>
      </c>
      <c r="C43" s="4"/>
      <c r="D43" s="13">
        <f t="shared" si="5"/>
        <v>0.146520146520147</v>
      </c>
      <c r="E43" s="13">
        <f>DSA!C46</f>
        <v>0.146520146520147</v>
      </c>
      <c r="F43" s="13">
        <f t="shared" ca="1" si="57"/>
        <v>0.1418208108556048</v>
      </c>
      <c r="G43" s="13">
        <f t="shared" si="58"/>
        <v>8.4593446035110265E-3</v>
      </c>
      <c r="H43" s="13">
        <f>DSA!E46</f>
        <v>0.13186813186813232</v>
      </c>
      <c r="I43" s="13">
        <f>DSA!F46</f>
        <v>0.16117216117216171</v>
      </c>
      <c r="J43" s="13" t="s">
        <v>71</v>
      </c>
      <c r="K43" s="13">
        <f t="shared" si="59"/>
        <v>255.89743589743583</v>
      </c>
      <c r="L43" s="13">
        <f t="shared" si="60"/>
        <v>1490.6025641025581</v>
      </c>
    </row>
    <row r="44" spans="1:12">
      <c r="A44" s="26">
        <v>42</v>
      </c>
      <c r="B44" s="24" t="s">
        <v>149</v>
      </c>
      <c r="C44" s="4"/>
      <c r="D44" s="13">
        <f t="shared" si="5"/>
        <v>0.13600000000000001</v>
      </c>
      <c r="E44" s="13">
        <f>DSA!C47</f>
        <v>0.13600000000000001</v>
      </c>
      <c r="F44" s="13">
        <f t="shared" ca="1" si="57"/>
        <v>0.13424750649098111</v>
      </c>
      <c r="G44" s="13">
        <f t="shared" si="58"/>
        <v>7.8519636609789122E-3</v>
      </c>
      <c r="H44" s="13">
        <f>DSA!E47</f>
        <v>0.12240000000000001</v>
      </c>
      <c r="I44" s="13">
        <f>DSA!F47</f>
        <v>0.14960000000000001</v>
      </c>
      <c r="J44" s="13" t="s">
        <v>71</v>
      </c>
      <c r="K44" s="13">
        <f t="shared" si="59"/>
        <v>259.06399999999991</v>
      </c>
      <c r="L44" s="13">
        <f t="shared" si="60"/>
        <v>1645.8183529411758</v>
      </c>
    </row>
    <row r="45" spans="1:12">
      <c r="A45" s="26">
        <v>43</v>
      </c>
      <c r="B45" s="24" t="s">
        <v>151</v>
      </c>
      <c r="C45" s="4"/>
      <c r="D45" s="13">
        <f t="shared" ref="D45" si="61">IF($D$3=0,E45,F45)</f>
        <v>0.158</v>
      </c>
      <c r="E45" s="13">
        <f>DSA!C48</f>
        <v>0.158</v>
      </c>
      <c r="F45" s="13">
        <f t="shared" ref="F45" ca="1" si="62">_xlfn.BETA.INV(RAND(),K45,L45)</f>
        <v>0.14996445512038667</v>
      </c>
      <c r="G45" s="13">
        <f t="shared" ref="G45" si="63">STDEV(E45,H45,I45)/SQRT(3)</f>
        <v>9.1221342531960931E-3</v>
      </c>
      <c r="H45" s="13">
        <f>DSA!E48</f>
        <v>0.14219999999999999</v>
      </c>
      <c r="I45" s="13">
        <f>DSA!F48</f>
        <v>0.17380000000000001</v>
      </c>
      <c r="J45" s="13" t="s">
        <v>71</v>
      </c>
      <c r="K45" s="13">
        <f t="shared" ref="K45" si="64">E45^2*(1-E45)/G45^2-E45</f>
        <v>252.44199999999964</v>
      </c>
      <c r="L45" s="13">
        <f t="shared" ref="L45" si="65">K45/E45-K45</f>
        <v>1345.2921772151881</v>
      </c>
    </row>
    <row r="46" spans="1:12">
      <c r="A46" s="26">
        <v>44</v>
      </c>
      <c r="B46" s="24" t="s">
        <v>142</v>
      </c>
      <c r="C46" s="4"/>
      <c r="D46" s="13"/>
      <c r="E46" s="13"/>
      <c r="F46" s="13"/>
      <c r="G46" s="13"/>
      <c r="H46" s="13"/>
      <c r="I46" s="13"/>
      <c r="J46" s="13"/>
      <c r="K46" s="13"/>
      <c r="L46" s="13"/>
    </row>
    <row r="47" spans="1:12">
      <c r="A47" s="26">
        <v>45</v>
      </c>
      <c r="B47" s="24" t="s">
        <v>131</v>
      </c>
      <c r="C47" s="4"/>
      <c r="D47" s="13">
        <f t="shared" si="5"/>
        <v>0.113</v>
      </c>
      <c r="E47" s="13">
        <f>DSA!C50</f>
        <v>0.113</v>
      </c>
      <c r="F47" s="13">
        <f t="shared" ref="F47" ca="1" si="66">_xlfn.BETA.INV(RAND(),K47,L47)</f>
        <v>0.11002723262602181</v>
      </c>
      <c r="G47" s="13">
        <f t="shared" si="6"/>
        <v>6.5240580418427742E-3</v>
      </c>
      <c r="H47" s="13">
        <f>DSA!E50</f>
        <v>0.1017</v>
      </c>
      <c r="I47" s="13">
        <f>DSA!F50</f>
        <v>0.12430000000000001</v>
      </c>
      <c r="J47" s="13" t="s">
        <v>71</v>
      </c>
      <c r="K47" s="13">
        <f t="shared" ref="K47" si="67">E47^2*(1-E47)/G47^2-E47</f>
        <v>265.98699999999974</v>
      </c>
      <c r="L47" s="13">
        <f t="shared" ref="L47" si="68">K47/E47-K47</f>
        <v>2087.880256637166</v>
      </c>
    </row>
    <row r="48" spans="1:12">
      <c r="A48" s="26">
        <v>46</v>
      </c>
      <c r="B48" s="24" t="s">
        <v>147</v>
      </c>
      <c r="C48" s="4"/>
      <c r="D48" s="13">
        <f t="shared" ref="D48:D51" si="69">IF($D$3=0,E48,F48)</f>
        <v>6.2E-2</v>
      </c>
      <c r="E48" s="13">
        <f>DSA!C51</f>
        <v>6.2E-2</v>
      </c>
      <c r="F48" s="13">
        <f t="shared" ref="F48:F51" ca="1" si="70">_xlfn.BETA.INV(RAND(),K48,L48)</f>
        <v>6.1611168205078941E-2</v>
      </c>
      <c r="G48" s="13">
        <f t="shared" ref="G48:G51" si="71">STDEV(E48,H48,I48)/SQRT(3)</f>
        <v>3.5795716689756823E-3</v>
      </c>
      <c r="H48" s="13">
        <f>DSA!E51</f>
        <v>5.5800000000000002E-2</v>
      </c>
      <c r="I48" s="13">
        <f>DSA!F51</f>
        <v>6.8200000000000011E-2</v>
      </c>
      <c r="J48" s="13" t="s">
        <v>71</v>
      </c>
      <c r="K48" s="13">
        <f t="shared" ref="K48:K51" si="72">E48^2*(1-E48)/G48^2-E48</f>
        <v>281.33799999999951</v>
      </c>
      <c r="L48" s="13">
        <f t="shared" ref="L48:L51" si="73">K48/E48-K48</f>
        <v>4256.3716774193472</v>
      </c>
    </row>
    <row r="49" spans="1:12">
      <c r="A49" s="26">
        <v>47</v>
      </c>
      <c r="B49" s="24" t="s">
        <v>135</v>
      </c>
      <c r="C49" s="4"/>
      <c r="D49" s="13">
        <f t="shared" si="69"/>
        <v>0.149090909090909</v>
      </c>
      <c r="E49" s="13">
        <f>DSA!C52</f>
        <v>0.149090909090909</v>
      </c>
      <c r="F49" s="13">
        <f t="shared" ca="1" si="70"/>
        <v>0.1457930169577687</v>
      </c>
      <c r="G49" s="13">
        <f t="shared" si="71"/>
        <v>8.6077676497362341E-3</v>
      </c>
      <c r="H49" s="13">
        <f>DSA!E52</f>
        <v>0.1341818181818181</v>
      </c>
      <c r="I49" s="13">
        <f>DSA!F52</f>
        <v>0.1639999999999999</v>
      </c>
      <c r="J49" s="13" t="s">
        <v>71</v>
      </c>
      <c r="K49" s="13">
        <f t="shared" si="72"/>
        <v>255.12363636363636</v>
      </c>
      <c r="L49" s="13">
        <f t="shared" si="73"/>
        <v>1456.0714855875844</v>
      </c>
    </row>
    <row r="50" spans="1:12">
      <c r="A50" s="26">
        <v>48</v>
      </c>
      <c r="B50" s="24" t="s">
        <v>149</v>
      </c>
      <c r="C50" s="4"/>
      <c r="D50" s="13">
        <f t="shared" si="69"/>
        <v>0.153</v>
      </c>
      <c r="E50" s="13">
        <f>DSA!C53</f>
        <v>0.153</v>
      </c>
      <c r="F50" s="13">
        <f t="shared" ca="1" si="70"/>
        <v>0.15020483913188412</v>
      </c>
      <c r="G50" s="13">
        <f t="shared" si="71"/>
        <v>8.8334591186012799E-3</v>
      </c>
      <c r="H50" s="13">
        <f>DSA!E53</f>
        <v>0.13769999999999999</v>
      </c>
      <c r="I50" s="13">
        <f>DSA!F53</f>
        <v>0.16830000000000001</v>
      </c>
      <c r="J50" s="13" t="s">
        <v>71</v>
      </c>
      <c r="K50" s="13">
        <f t="shared" si="72"/>
        <v>253.94699999999966</v>
      </c>
      <c r="L50" s="13">
        <f t="shared" si="73"/>
        <v>1405.8373137254885</v>
      </c>
    </row>
    <row r="51" spans="1:12">
      <c r="A51" s="26">
        <v>49</v>
      </c>
      <c r="B51" s="24" t="s">
        <v>151</v>
      </c>
      <c r="C51" s="4"/>
      <c r="D51" s="13">
        <f t="shared" si="69"/>
        <v>8.6999999999999994E-2</v>
      </c>
      <c r="E51" s="13">
        <f>DSA!C54</f>
        <v>8.6999999999999994E-2</v>
      </c>
      <c r="F51" s="13">
        <f t="shared" ca="1" si="70"/>
        <v>9.4178632784022276E-2</v>
      </c>
      <c r="G51" s="13">
        <f t="shared" si="71"/>
        <v>5.0229473419497479E-3</v>
      </c>
      <c r="H51" s="13">
        <f>DSA!E54</f>
        <v>7.8299999999999995E-2</v>
      </c>
      <c r="I51" s="13">
        <f>DSA!F54</f>
        <v>9.5700000000000007E-2</v>
      </c>
      <c r="J51" s="13" t="s">
        <v>71</v>
      </c>
      <c r="K51" s="13">
        <f t="shared" si="72"/>
        <v>273.81299999999959</v>
      </c>
      <c r="L51" s="13">
        <f t="shared" si="73"/>
        <v>2873.4628620689614</v>
      </c>
    </row>
    <row r="52" spans="1:12">
      <c r="A52" s="26">
        <v>50</v>
      </c>
      <c r="B52" s="24" t="s">
        <v>125</v>
      </c>
      <c r="C52" s="4"/>
      <c r="D52" s="13"/>
      <c r="E52" s="13"/>
      <c r="F52" s="13"/>
      <c r="G52" s="13"/>
      <c r="H52" s="13"/>
      <c r="I52" s="13"/>
      <c r="J52" s="13"/>
      <c r="K52" s="13"/>
      <c r="L52" s="13"/>
    </row>
    <row r="53" spans="1:12">
      <c r="A53" s="26">
        <v>51</v>
      </c>
      <c r="B53" s="24" t="s">
        <v>147</v>
      </c>
      <c r="C53" s="4"/>
      <c r="D53" s="13">
        <f t="shared" ref="D53" si="74">IF($D$3=0,E53,F53)</f>
        <v>0.15186246418338101</v>
      </c>
      <c r="E53" s="13">
        <f>DSA!C56</f>
        <v>0.15186246418338101</v>
      </c>
      <c r="F53" s="13">
        <f t="shared" ref="F53" ca="1" si="75">_xlfn.BETA.INV(RAND(),K53,L53)</f>
        <v>0.14639496671543201</v>
      </c>
      <c r="G53" s="13">
        <f t="shared" ref="G53" si="76">STDEV(E53,H53,I53)/SQRT(3)</f>
        <v>8.767783457607493E-3</v>
      </c>
      <c r="H53" s="13">
        <f>DSA!E56</f>
        <v>0.13667621776504291</v>
      </c>
      <c r="I53" s="13">
        <f>DSA!F56</f>
        <v>0.16704871060171911</v>
      </c>
      <c r="J53" s="13" t="s">
        <v>71</v>
      </c>
      <c r="K53" s="13">
        <f t="shared" ref="K53" si="77">E53^2*(1-E53)/G53^2-E53</f>
        <v>254.28939828080229</v>
      </c>
      <c r="L53" s="13">
        <f t="shared" ref="L53" si="78">K53/E53-K53</f>
        <v>1420.1822998324062</v>
      </c>
    </row>
    <row r="54" spans="1:12">
      <c r="A54" s="26">
        <v>52</v>
      </c>
      <c r="B54" s="24" t="s">
        <v>131</v>
      </c>
      <c r="C54" s="4"/>
      <c r="D54" s="13">
        <f t="shared" ref="D54:D55" si="79">IF($D$3=0,E54,F54)</f>
        <v>9.4555873925501396E-2</v>
      </c>
      <c r="E54" s="13">
        <f>DSA!C57</f>
        <v>9.4555873925501396E-2</v>
      </c>
      <c r="F54" s="13">
        <f t="shared" ref="F54:F55" ca="1" si="80">_xlfn.BETA.INV(RAND(),K54,L54)</f>
        <v>9.7884302086936992E-2</v>
      </c>
      <c r="G54" s="13">
        <f t="shared" ref="G54:G55" si="81">STDEV(E54,H54,I54)/SQRT(3)</f>
        <v>5.4591859264348551E-3</v>
      </c>
      <c r="H54" s="13">
        <f>DSA!E57</f>
        <v>8.5100286532951264E-2</v>
      </c>
      <c r="I54" s="13">
        <f>DSA!F57</f>
        <v>0.10401146131805154</v>
      </c>
      <c r="J54" s="13" t="s">
        <v>71</v>
      </c>
      <c r="K54" s="13">
        <f t="shared" ref="K54:K55" si="82">E54^2*(1-E54)/G54^2-E54</f>
        <v>271.53868194842403</v>
      </c>
      <c r="L54" s="13">
        <f t="shared" ref="L54:L55" si="83">K54/E54-K54</f>
        <v>2600.1885907788492</v>
      </c>
    </row>
    <row r="55" spans="1:12">
      <c r="A55" s="26">
        <v>53</v>
      </c>
      <c r="B55" s="24" t="s">
        <v>133</v>
      </c>
      <c r="C55" s="4"/>
      <c r="D55" s="13">
        <f t="shared" si="79"/>
        <v>6.4655172413793094E-2</v>
      </c>
      <c r="E55" s="13">
        <f>DSA!C58</f>
        <v>6.4655172413793094E-2</v>
      </c>
      <c r="F55" s="13">
        <f t="shared" ca="1" si="80"/>
        <v>6.4788288869915833E-2</v>
      </c>
      <c r="G55" s="13">
        <f t="shared" si="81"/>
        <v>3.7328681197605113E-3</v>
      </c>
      <c r="H55" s="13">
        <f>DSA!E58</f>
        <v>5.8189655172413784E-2</v>
      </c>
      <c r="I55" s="13">
        <f>DSA!F58</f>
        <v>7.1120689655172403E-2</v>
      </c>
      <c r="J55" s="13" t="s">
        <v>71</v>
      </c>
      <c r="K55" s="13">
        <f t="shared" si="82"/>
        <v>280.5387931034482</v>
      </c>
      <c r="L55" s="13">
        <f t="shared" si="83"/>
        <v>4058.4612068965507</v>
      </c>
    </row>
    <row r="56" spans="1:12">
      <c r="A56" s="26">
        <v>54</v>
      </c>
      <c r="B56" s="24" t="s">
        <v>145</v>
      </c>
      <c r="C56" s="4"/>
      <c r="D56" s="13"/>
      <c r="E56" s="13"/>
      <c r="F56" s="13"/>
      <c r="G56" s="13"/>
      <c r="H56" s="13"/>
      <c r="I56" s="13"/>
      <c r="J56" s="13"/>
      <c r="K56" s="13"/>
      <c r="L56" s="13"/>
    </row>
    <row r="57" spans="1:12">
      <c r="A57" s="26">
        <v>55</v>
      </c>
      <c r="B57" s="24" t="s">
        <v>112</v>
      </c>
      <c r="C57" s="4" t="s">
        <v>300</v>
      </c>
      <c r="D57" s="13">
        <f t="shared" ref="D57:D58" si="84">IF($D$3=0,E57,F57)</f>
        <v>0.71</v>
      </c>
      <c r="E57" s="13">
        <f>DSA!C60</f>
        <v>0.71</v>
      </c>
      <c r="F57" s="13">
        <f t="shared" ref="F57:F58" ca="1" si="85">_xlfn.BETA.INV(RAND(),K57,L57)</f>
        <v>0.72237973150130452</v>
      </c>
      <c r="G57" s="13">
        <f t="shared" ref="G57:G58" si="86">STDEV(E57,H57,I57)/SQRT(3)</f>
        <v>2.6034165586355511E-2</v>
      </c>
      <c r="H57" s="13">
        <f>DSA!E60</f>
        <v>0.67</v>
      </c>
      <c r="I57" s="13">
        <f>DSA!F60</f>
        <v>0.76</v>
      </c>
      <c r="J57" s="13" t="s">
        <v>71</v>
      </c>
      <c r="K57" s="13">
        <f t="shared" ref="K57:K58" si="87">E57^2*(1-E57)/G57^2-E57</f>
        <v>214.97868852459024</v>
      </c>
      <c r="L57" s="13">
        <f t="shared" ref="L57:L58" si="88">K57/E57-K57</f>
        <v>87.808196721311532</v>
      </c>
    </row>
    <row r="58" spans="1:12">
      <c r="A58" s="26">
        <v>56</v>
      </c>
      <c r="B58" s="24" t="s">
        <v>114</v>
      </c>
      <c r="C58" s="4" t="s">
        <v>299</v>
      </c>
      <c r="D58" s="13">
        <f t="shared" si="84"/>
        <v>0.67</v>
      </c>
      <c r="E58" s="13">
        <f>DSA!C61</f>
        <v>0.67</v>
      </c>
      <c r="F58" s="13">
        <f t="shared" ca="1" si="85"/>
        <v>0.65464512844967282</v>
      </c>
      <c r="G58" s="13">
        <f t="shared" si="86"/>
        <v>4.6188021535170071E-2</v>
      </c>
      <c r="H58" s="13">
        <f>DSA!E61</f>
        <v>0.59</v>
      </c>
      <c r="I58" s="13">
        <f>DSA!F61</f>
        <v>0.75</v>
      </c>
      <c r="J58" s="13" t="s">
        <v>71</v>
      </c>
      <c r="K58" s="13">
        <f t="shared" si="87"/>
        <v>68.769218749999979</v>
      </c>
      <c r="L58" s="13">
        <f t="shared" si="88"/>
        <v>33.871406249999978</v>
      </c>
    </row>
    <row r="59" spans="1:12">
      <c r="A59" s="26">
        <v>57</v>
      </c>
      <c r="B59" s="24" t="s">
        <v>131</v>
      </c>
      <c r="C59" s="4" t="s">
        <v>14</v>
      </c>
      <c r="D59" s="13">
        <f t="shared" ref="D59" si="89">IF($D$3=0,E59,F59)</f>
        <v>0.35</v>
      </c>
      <c r="E59" s="13">
        <f>DSA!C62</f>
        <v>0.35</v>
      </c>
      <c r="F59" s="13">
        <f t="shared" ref="F59" ca="1" si="90">_xlfn.BETA.INV(RAND(),K59,L59)</f>
        <v>0.35669570525275029</v>
      </c>
      <c r="G59" s="13">
        <f t="shared" ref="G59" si="91">STDEV(E59,H59,I59)/SQRT(3)</f>
        <v>2.0207259421636904E-2</v>
      </c>
      <c r="H59" s="13">
        <f>DSA!E62</f>
        <v>0.315</v>
      </c>
      <c r="I59" s="13">
        <f>DSA!F62</f>
        <v>0.38500000000000001</v>
      </c>
      <c r="J59" s="13" t="s">
        <v>71</v>
      </c>
      <c r="K59" s="13">
        <f t="shared" ref="K59" si="92">E59^2*(1-E59)/G59^2-E59</f>
        <v>194.64999999999995</v>
      </c>
      <c r="L59" s="13">
        <f t="shared" ref="L59" si="93">K59/E59-K59</f>
        <v>361.49285714285702</v>
      </c>
    </row>
    <row r="60" spans="1:12">
      <c r="A60" s="26">
        <v>58</v>
      </c>
      <c r="B60" s="24" t="s">
        <v>147</v>
      </c>
      <c r="C60" s="4" t="s">
        <v>15</v>
      </c>
      <c r="D60" s="13">
        <f t="shared" ref="D60:D61" si="94">IF($D$3=0,E60,F60)</f>
        <v>7.0000000000000007E-2</v>
      </c>
      <c r="E60" s="13">
        <f>DSA!C63</f>
        <v>7.0000000000000007E-2</v>
      </c>
      <c r="F60" s="13">
        <f t="shared" ref="F60:F61" ca="1" si="95">_xlfn.BETA.INV(RAND(),K60,L60)</f>
        <v>3.4752150544547729E-2</v>
      </c>
      <c r="G60" s="13">
        <f t="shared" ref="G60:G61" si="96">STDEV(E60,H60,I60)/SQRT(3)</f>
        <v>5.2519837521962452E-2</v>
      </c>
      <c r="H60" s="13">
        <f>DSA!E63</f>
        <v>7.4999999999999997E-2</v>
      </c>
      <c r="I60" s="13">
        <f>DSA!F63</f>
        <v>0.23</v>
      </c>
      <c r="J60" s="13" t="s">
        <v>71</v>
      </c>
      <c r="K60" s="13">
        <f t="shared" ref="K60:K61" si="97">E60^2*(1-E60)/G60^2-E60</f>
        <v>1.582084592145014</v>
      </c>
      <c r="L60" s="13">
        <f t="shared" ref="L60:L61" si="98">K60/E60-K60</f>
        <v>21.019123867069467</v>
      </c>
    </row>
    <row r="61" spans="1:12">
      <c r="A61" s="26">
        <v>59</v>
      </c>
      <c r="B61" s="24" t="s">
        <v>135</v>
      </c>
      <c r="C61" s="5"/>
      <c r="D61" s="13">
        <f t="shared" si="94"/>
        <v>0.35</v>
      </c>
      <c r="E61" s="13">
        <f>DSA!C64</f>
        <v>0.35</v>
      </c>
      <c r="F61" s="13">
        <f t="shared" ca="1" si="95"/>
        <v>0.35708944968558221</v>
      </c>
      <c r="G61" s="13">
        <f t="shared" si="96"/>
        <v>2.0207259421636904E-2</v>
      </c>
      <c r="H61" s="13">
        <f>DSA!E64</f>
        <v>0.315</v>
      </c>
      <c r="I61" s="13">
        <f>DSA!F64</f>
        <v>0.38500000000000001</v>
      </c>
      <c r="J61" s="13" t="s">
        <v>71</v>
      </c>
      <c r="K61" s="13">
        <f t="shared" si="97"/>
        <v>194.64999999999995</v>
      </c>
      <c r="L61" s="13">
        <f t="shared" si="98"/>
        <v>361.49285714285702</v>
      </c>
    </row>
    <row r="62" spans="1:12">
      <c r="A62" s="26">
        <v>60</v>
      </c>
      <c r="B62" s="24" t="s">
        <v>133</v>
      </c>
      <c r="C62" s="4"/>
      <c r="D62" s="13">
        <f t="shared" ref="D62:D64" si="99">IF($D$3=0,E62,F62)</f>
        <v>0.11</v>
      </c>
      <c r="E62" s="13">
        <f>DSA!C65</f>
        <v>0.11</v>
      </c>
      <c r="F62" s="13">
        <f t="shared" ref="F62:F64" ca="1" si="100">_xlfn.BETA.INV(RAND(),K62,L62)</f>
        <v>0.1079301860958496</v>
      </c>
      <c r="G62" s="13">
        <f t="shared" ref="G62:G64" si="101">STDEV(E62,H62,I62)/SQRT(3)</f>
        <v>6.3508529610858851E-3</v>
      </c>
      <c r="H62" s="13">
        <f>DSA!E65</f>
        <v>9.9000000000000005E-2</v>
      </c>
      <c r="I62" s="13">
        <f>DSA!F65</f>
        <v>0.12100000000000001</v>
      </c>
      <c r="J62" s="13" t="s">
        <v>71</v>
      </c>
      <c r="K62" s="13">
        <f t="shared" ref="K62:K64" si="102">E62^2*(1-E62)/G62^2-E62</f>
        <v>266.88999999999982</v>
      </c>
      <c r="L62" s="13">
        <f t="shared" ref="L62:L64" si="103">K62/E62-K62</f>
        <v>2159.3827272727258</v>
      </c>
    </row>
    <row r="63" spans="1:12">
      <c r="A63" s="26">
        <v>61</v>
      </c>
      <c r="B63" s="24" t="s">
        <v>151</v>
      </c>
      <c r="C63" s="4" t="s">
        <v>16</v>
      </c>
      <c r="D63" s="13">
        <f t="shared" si="99"/>
        <v>0.47</v>
      </c>
      <c r="E63" s="13">
        <f>DSA!C66</f>
        <v>0.47</v>
      </c>
      <c r="F63" s="13">
        <f t="shared" ca="1" si="100"/>
        <v>0.46260967893513194</v>
      </c>
      <c r="G63" s="13">
        <f t="shared" si="101"/>
        <v>2.7135462651912419E-2</v>
      </c>
      <c r="H63" s="13">
        <f>DSA!E66</f>
        <v>0.42299999999999999</v>
      </c>
      <c r="I63" s="13">
        <f>DSA!F66</f>
        <v>0.51700000000000002</v>
      </c>
      <c r="J63" s="13" t="s">
        <v>71</v>
      </c>
      <c r="K63" s="13">
        <f t="shared" si="102"/>
        <v>158.52999999999992</v>
      </c>
      <c r="L63" s="13">
        <f t="shared" si="103"/>
        <v>178.76787234042547</v>
      </c>
    </row>
    <row r="64" spans="1:12">
      <c r="A64" s="26">
        <v>62</v>
      </c>
      <c r="B64" s="24" t="s">
        <v>149</v>
      </c>
      <c r="C64" s="4" t="s">
        <v>17</v>
      </c>
      <c r="D64" s="13">
        <f t="shared" si="99"/>
        <v>0.03</v>
      </c>
      <c r="E64" s="13">
        <f>DSA!C67</f>
        <v>0.03</v>
      </c>
      <c r="F64" s="13">
        <f t="shared" ca="1" si="100"/>
        <v>2.9085885179591653E-2</v>
      </c>
      <c r="G64" s="13">
        <f t="shared" si="101"/>
        <v>1.7320508075688778E-3</v>
      </c>
      <c r="H64" s="13">
        <f>DSA!E67</f>
        <v>2.7E-2</v>
      </c>
      <c r="I64" s="13">
        <f>DSA!F67</f>
        <v>3.3000000000000002E-2</v>
      </c>
      <c r="J64" s="13" t="s">
        <v>71</v>
      </c>
      <c r="K64" s="13">
        <f t="shared" si="102"/>
        <v>290.96999999999986</v>
      </c>
      <c r="L64" s="13">
        <f t="shared" si="103"/>
        <v>9408.029999999997</v>
      </c>
    </row>
    <row r="65" spans="1:12">
      <c r="A65" s="26">
        <v>63</v>
      </c>
      <c r="B65" s="24" t="s">
        <v>157</v>
      </c>
      <c r="C65" s="4" t="s">
        <v>18</v>
      </c>
      <c r="D65" s="13"/>
      <c r="E65" s="13"/>
      <c r="F65" s="13"/>
      <c r="G65" s="13"/>
      <c r="H65" s="13"/>
      <c r="I65" s="13"/>
      <c r="J65" s="13"/>
      <c r="K65" s="13"/>
      <c r="L65" s="13"/>
    </row>
    <row r="66" spans="1:12">
      <c r="A66" s="26">
        <v>64</v>
      </c>
      <c r="B66" s="24" t="s">
        <v>131</v>
      </c>
      <c r="C66" s="5"/>
      <c r="D66" s="13">
        <f t="shared" ref="D66:D67" si="104">IF($D$3=0,E66,F66)</f>
        <v>13656</v>
      </c>
      <c r="E66" s="13">
        <f>DSA!C69</f>
        <v>13656</v>
      </c>
      <c r="F66" s="13">
        <f t="shared" ref="F66:F67" ca="1" si="105">_xlfn.GAMMA.INV(RAND(),K66,L66)</f>
        <v>14304.873200082995</v>
      </c>
      <c r="G66" s="13">
        <f t="shared" ref="G66:G67" si="106">STDEV(E66,H66,I66)/SQRT(3)</f>
        <v>788.4295276053532</v>
      </c>
      <c r="H66" s="13">
        <f>DSA!E69</f>
        <v>12290.4</v>
      </c>
      <c r="I66" s="13">
        <f>DSA!F69</f>
        <v>15021.6</v>
      </c>
      <c r="J66" s="13" t="s">
        <v>73</v>
      </c>
      <c r="K66" s="13">
        <f t="shared" ref="K66:K67" si="107">E66^2/G66^2</f>
        <v>299.99999999999977</v>
      </c>
      <c r="L66" s="13">
        <f t="shared" ref="L66:L67" si="108">G66^2/E66</f>
        <v>45.520000000000032</v>
      </c>
    </row>
    <row r="67" spans="1:12">
      <c r="A67" s="26">
        <v>65</v>
      </c>
      <c r="B67" s="24" t="s">
        <v>147</v>
      </c>
      <c r="C67" s="5"/>
      <c r="D67" s="13">
        <f t="shared" si="104"/>
        <v>7941</v>
      </c>
      <c r="E67" s="13">
        <f>DSA!C70</f>
        <v>7941</v>
      </c>
      <c r="F67" s="13">
        <f t="shared" ca="1" si="105"/>
        <v>8025.61628107461</v>
      </c>
      <c r="G67" s="13">
        <f t="shared" si="106"/>
        <v>458.47384876348178</v>
      </c>
      <c r="H67" s="13">
        <f>DSA!E70</f>
        <v>7146.9000000000005</v>
      </c>
      <c r="I67" s="13">
        <f>DSA!F70</f>
        <v>8735.1</v>
      </c>
      <c r="J67" s="13" t="s">
        <v>73</v>
      </c>
      <c r="K67" s="13">
        <f t="shared" si="107"/>
        <v>300.00000000000006</v>
      </c>
      <c r="L67" s="13">
        <f t="shared" si="108"/>
        <v>26.469999999999995</v>
      </c>
    </row>
    <row r="68" spans="1:12">
      <c r="A68" s="26">
        <v>66</v>
      </c>
      <c r="B68" s="24" t="s">
        <v>135</v>
      </c>
      <c r="C68" s="6" t="s">
        <v>19</v>
      </c>
      <c r="D68" s="13">
        <f t="shared" ref="D68:D71" si="109">IF($D$3=0,E68,F68)</f>
        <v>0</v>
      </c>
      <c r="E68" s="13">
        <f>DSA!C71</f>
        <v>0</v>
      </c>
      <c r="F68" s="13">
        <v>0</v>
      </c>
      <c r="G68" s="13">
        <f t="shared" ref="G68:G71" si="110">STDEV(E68,H68,I68)/SQRT(3)</f>
        <v>0</v>
      </c>
      <c r="H68" s="13">
        <f>DSA!E71</f>
        <v>0</v>
      </c>
      <c r="I68" s="13">
        <f>DSA!F71</f>
        <v>0</v>
      </c>
      <c r="J68" s="13" t="s">
        <v>73</v>
      </c>
      <c r="K68" s="13">
        <v>0</v>
      </c>
      <c r="L68" s="13">
        <v>0</v>
      </c>
    </row>
    <row r="69" spans="1:12">
      <c r="A69" s="26">
        <v>67</v>
      </c>
      <c r="B69" s="24" t="s">
        <v>133</v>
      </c>
      <c r="C69" s="6" t="s">
        <v>20</v>
      </c>
      <c r="D69" s="13">
        <f t="shared" si="109"/>
        <v>13105</v>
      </c>
      <c r="E69" s="13">
        <f>DSA!C72</f>
        <v>13105</v>
      </c>
      <c r="F69" s="13">
        <f t="shared" ref="F69:F71" ca="1" si="111">_xlfn.GAMMA.INV(RAND(),K69,L69)</f>
        <v>13810.183892182749</v>
      </c>
      <c r="G69" s="13">
        <f t="shared" si="110"/>
        <v>756.61752777300512</v>
      </c>
      <c r="H69" s="13">
        <f>DSA!E72</f>
        <v>11794.5</v>
      </c>
      <c r="I69" s="13">
        <f>DSA!F72</f>
        <v>14415.500000000002</v>
      </c>
      <c r="J69" s="13" t="s">
        <v>73</v>
      </c>
      <c r="K69" s="13">
        <f t="shared" ref="K69:K71" si="112">E69^2/G69^2</f>
        <v>299.99999999999955</v>
      </c>
      <c r="L69" s="13">
        <f t="shared" ref="L69:L71" si="113">G69^2/E69</f>
        <v>43.683333333333401</v>
      </c>
    </row>
    <row r="70" spans="1:12">
      <c r="A70" s="26">
        <v>68</v>
      </c>
      <c r="B70" s="24" t="s">
        <v>151</v>
      </c>
      <c r="C70" s="6" t="s">
        <v>21</v>
      </c>
      <c r="D70" s="13">
        <f t="shared" si="109"/>
        <v>13656</v>
      </c>
      <c r="E70" s="13">
        <f>DSA!C73</f>
        <v>13656</v>
      </c>
      <c r="F70" s="13">
        <f t="shared" ca="1" si="111"/>
        <v>13525.849871003755</v>
      </c>
      <c r="G70" s="13">
        <f t="shared" si="110"/>
        <v>788.4295276053532</v>
      </c>
      <c r="H70" s="13">
        <f>DSA!E73</f>
        <v>12290.4</v>
      </c>
      <c r="I70" s="13">
        <f>DSA!F73</f>
        <v>15021.6</v>
      </c>
      <c r="J70" s="13" t="s">
        <v>73</v>
      </c>
      <c r="K70" s="13">
        <f t="shared" si="112"/>
        <v>299.99999999999977</v>
      </c>
      <c r="L70" s="13">
        <f t="shared" si="113"/>
        <v>45.520000000000032</v>
      </c>
    </row>
    <row r="71" spans="1:12">
      <c r="A71" s="26">
        <v>69</v>
      </c>
      <c r="B71" s="24" t="s">
        <v>149</v>
      </c>
      <c r="C71" s="6" t="s">
        <v>22</v>
      </c>
      <c r="D71" s="13">
        <f t="shared" si="109"/>
        <v>3232</v>
      </c>
      <c r="E71" s="13">
        <f>DSA!C74</f>
        <v>3232</v>
      </c>
      <c r="F71" s="13">
        <f t="shared" ca="1" si="111"/>
        <v>3533.8417996002609</v>
      </c>
      <c r="G71" s="13">
        <f t="shared" si="110"/>
        <v>186.59960700208708</v>
      </c>
      <c r="H71" s="13">
        <f>DSA!E74</f>
        <v>2908.8</v>
      </c>
      <c r="I71" s="13">
        <f>DSA!F74</f>
        <v>3555.2000000000003</v>
      </c>
      <c r="J71" s="13" t="s">
        <v>73</v>
      </c>
      <c r="K71" s="13">
        <f t="shared" si="112"/>
        <v>299.99999999999989</v>
      </c>
      <c r="L71" s="13">
        <f t="shared" si="113"/>
        <v>10.773333333333337</v>
      </c>
    </row>
    <row r="72" spans="1:12">
      <c r="A72" s="26">
        <v>70</v>
      </c>
      <c r="B72" s="31" t="s">
        <v>281</v>
      </c>
      <c r="C72" s="24"/>
      <c r="D72" s="13"/>
      <c r="E72" s="13"/>
      <c r="F72" s="13"/>
      <c r="G72" s="13"/>
      <c r="H72" s="13"/>
      <c r="I72" s="13"/>
      <c r="J72" s="13"/>
      <c r="K72" s="13"/>
      <c r="L72" s="13"/>
    </row>
    <row r="73" spans="1:12">
      <c r="A73" s="26">
        <v>71</v>
      </c>
      <c r="B73" s="24" t="s">
        <v>132</v>
      </c>
      <c r="C73" s="24"/>
      <c r="D73" s="13">
        <f t="shared" ref="D73:D76" si="114">IF($D$3=0,E73,F73)</f>
        <v>4.1900000000000004</v>
      </c>
      <c r="E73" s="13">
        <f>DSA!C76</f>
        <v>4.1900000000000004</v>
      </c>
      <c r="F73" s="13">
        <f ca="1">H73+(I73-H73)*RAND()</f>
        <v>4.0019549127876131</v>
      </c>
      <c r="G73" s="13">
        <f>(I73-H73)/(2*1.96)</f>
        <v>0.42755102040816334</v>
      </c>
      <c r="H73" s="13">
        <f>DSA!E76</f>
        <v>3.3520000000000003</v>
      </c>
      <c r="I73" s="13">
        <f>DSA!F76</f>
        <v>5.0280000000000005</v>
      </c>
      <c r="J73" s="13" t="s">
        <v>261</v>
      </c>
      <c r="K73" s="13" t="s">
        <v>262</v>
      </c>
      <c r="L73" s="13" t="s">
        <v>262</v>
      </c>
    </row>
    <row r="74" spans="1:12">
      <c r="A74" s="26">
        <v>72</v>
      </c>
      <c r="B74" s="24" t="s">
        <v>148</v>
      </c>
      <c r="C74" s="24"/>
      <c r="D74" s="13">
        <f t="shared" si="114"/>
        <v>6.83</v>
      </c>
      <c r="E74" s="13">
        <f>DSA!C77</f>
        <v>6.83</v>
      </c>
      <c r="F74" s="13">
        <f t="shared" ref="F74:F76" ca="1" si="115">H74+(I74-H74)*RAND()</f>
        <v>7.8108914292017531</v>
      </c>
      <c r="G74" s="13">
        <f t="shared" ref="G74:G76" si="116">(I74-H74)/(2*1.96)</f>
        <v>0.69693877551020389</v>
      </c>
      <c r="H74" s="13">
        <f>DSA!E77</f>
        <v>5.4640000000000004</v>
      </c>
      <c r="I74" s="13">
        <f>DSA!F77</f>
        <v>8.1959999999999997</v>
      </c>
      <c r="J74" s="13" t="s">
        <v>261</v>
      </c>
      <c r="K74" s="13" t="s">
        <v>262</v>
      </c>
      <c r="L74" s="13" t="s">
        <v>262</v>
      </c>
    </row>
    <row r="75" spans="1:12">
      <c r="A75" s="26">
        <v>73</v>
      </c>
      <c r="B75" s="24" t="s">
        <v>136</v>
      </c>
      <c r="C75" s="24"/>
      <c r="D75" s="13">
        <f t="shared" si="114"/>
        <v>4.5</v>
      </c>
      <c r="E75" s="13">
        <f>DSA!C78</f>
        <v>4.5</v>
      </c>
      <c r="F75" s="13">
        <f t="shared" ca="1" si="115"/>
        <v>3.7539510819082231</v>
      </c>
      <c r="G75" s="13">
        <f t="shared" si="116"/>
        <v>0.4591836734693876</v>
      </c>
      <c r="H75" s="13">
        <f>DSA!E78</f>
        <v>3.6</v>
      </c>
      <c r="I75" s="13">
        <f>DSA!F78</f>
        <v>5.3999999999999995</v>
      </c>
      <c r="J75" s="13" t="s">
        <v>261</v>
      </c>
      <c r="K75" s="13" t="s">
        <v>262</v>
      </c>
      <c r="L75" s="13" t="s">
        <v>262</v>
      </c>
    </row>
    <row r="76" spans="1:12">
      <c r="A76" s="26">
        <v>74</v>
      </c>
      <c r="B76" s="24" t="s">
        <v>134</v>
      </c>
      <c r="C76" s="24"/>
      <c r="D76" s="13">
        <f t="shared" si="114"/>
        <v>47.29</v>
      </c>
      <c r="E76" s="13">
        <f>DSA!C79</f>
        <v>47.29</v>
      </c>
      <c r="F76" s="13">
        <f t="shared" ca="1" si="115"/>
        <v>53.268548945965179</v>
      </c>
      <c r="G76" s="13">
        <f t="shared" si="116"/>
        <v>4.825510204081632</v>
      </c>
      <c r="H76" s="13">
        <f>DSA!E79</f>
        <v>37.832000000000001</v>
      </c>
      <c r="I76" s="13">
        <f>DSA!F79</f>
        <v>56.747999999999998</v>
      </c>
      <c r="J76" s="13" t="s">
        <v>261</v>
      </c>
      <c r="K76" s="13" t="s">
        <v>262</v>
      </c>
      <c r="L76" s="13" t="s">
        <v>262</v>
      </c>
    </row>
    <row r="77" spans="1:12">
      <c r="A77" s="26">
        <v>75</v>
      </c>
      <c r="B77" s="24" t="s">
        <v>152</v>
      </c>
      <c r="C77" s="24"/>
      <c r="D77" s="13">
        <f t="shared" ref="D77:D78" si="117">IF($D$3=0,E77,F77)</f>
        <v>4.1900000000000004</v>
      </c>
      <c r="E77" s="13">
        <f>DSA!C80</f>
        <v>4.1900000000000004</v>
      </c>
      <c r="F77" s="13">
        <f ca="1">H77+(I77-H77)*RAND()</f>
        <v>3.556701893802908</v>
      </c>
      <c r="G77" s="13">
        <f>(I77-H77)/(2*1.96)</f>
        <v>0.42755102040816334</v>
      </c>
      <c r="H77" s="13">
        <f>DSA!E80</f>
        <v>3.3520000000000003</v>
      </c>
      <c r="I77" s="13">
        <f>DSA!F80</f>
        <v>5.0280000000000005</v>
      </c>
      <c r="J77" s="13" t="s">
        <v>261</v>
      </c>
      <c r="K77" s="13" t="s">
        <v>262</v>
      </c>
      <c r="L77" s="13" t="s">
        <v>262</v>
      </c>
    </row>
    <row r="78" spans="1:12">
      <c r="A78" s="26">
        <v>76</v>
      </c>
      <c r="B78" s="24" t="s">
        <v>150</v>
      </c>
      <c r="C78" s="24"/>
      <c r="D78" s="13">
        <f t="shared" si="117"/>
        <v>8</v>
      </c>
      <c r="E78" s="13">
        <f>DSA!C81</f>
        <v>8</v>
      </c>
      <c r="F78" s="13">
        <f t="shared" ref="F78" ca="1" si="118">H78+(I78-H78)*RAND()</f>
        <v>7.4048845852292615</v>
      </c>
      <c r="G78" s="13">
        <f t="shared" ref="G78" si="119">(I78-H78)/(2*1.96)</f>
        <v>0.40816326530612257</v>
      </c>
      <c r="H78" s="13">
        <f>DSA!E81</f>
        <v>7.2</v>
      </c>
      <c r="I78" s="13">
        <f>DSA!F81</f>
        <v>8.8000000000000007</v>
      </c>
      <c r="J78" s="13" t="s">
        <v>261</v>
      </c>
      <c r="K78" s="13" t="s">
        <v>262</v>
      </c>
      <c r="L78" s="13" t="s">
        <v>262</v>
      </c>
    </row>
    <row r="79" spans="1:12">
      <c r="A79" s="26">
        <v>77</v>
      </c>
      <c r="B79" s="24" t="s">
        <v>232</v>
      </c>
      <c r="C79" s="6" t="s">
        <v>23</v>
      </c>
      <c r="D79" s="13"/>
      <c r="E79" s="13"/>
      <c r="F79" s="13"/>
      <c r="G79" s="13"/>
      <c r="H79" s="13"/>
      <c r="I79" s="13"/>
      <c r="J79" s="13"/>
      <c r="K79" s="13"/>
      <c r="L79" s="13"/>
    </row>
    <row r="80" spans="1:12">
      <c r="A80" s="26">
        <v>78</v>
      </c>
      <c r="B80" s="24" t="s">
        <v>198</v>
      </c>
      <c r="C80" s="6" t="s">
        <v>24</v>
      </c>
      <c r="D80" s="13"/>
      <c r="E80" s="13"/>
      <c r="F80" s="13"/>
      <c r="G80" s="13"/>
      <c r="H80" s="13"/>
      <c r="I80" s="13"/>
      <c r="J80" s="13"/>
      <c r="K80" s="13"/>
      <c r="L80" s="13"/>
    </row>
    <row r="81" spans="1:38">
      <c r="A81" s="26">
        <v>79</v>
      </c>
      <c r="B81" s="24" t="s">
        <v>202</v>
      </c>
      <c r="C81" s="6" t="s">
        <v>25</v>
      </c>
      <c r="D81" s="13">
        <f t="shared" ref="D81:D86" si="120">IF($D$3=0,E81,F81)</f>
        <v>-0.48699999999999999</v>
      </c>
      <c r="E81" s="13">
        <f>DSA!C84</f>
        <v>-0.48699999999999999</v>
      </c>
      <c r="F81" s="13">
        <f ca="1">H81+(I81-H81)*RAND()</f>
        <v>-0.26721570970610181</v>
      </c>
      <c r="G81" s="13">
        <f>(I81-H81)/(2*1.96)</f>
        <v>0.11403061224489795</v>
      </c>
      <c r="H81" s="13">
        <f>DSA!E84</f>
        <v>-0.71</v>
      </c>
      <c r="I81" s="13">
        <f>DSA!F84</f>
        <v>-0.26300000000000001</v>
      </c>
      <c r="J81" s="13" t="s">
        <v>261</v>
      </c>
      <c r="K81" s="13" t="s">
        <v>262</v>
      </c>
      <c r="L81" s="13" t="s">
        <v>262</v>
      </c>
    </row>
    <row r="82" spans="1:38">
      <c r="A82" s="26">
        <v>80</v>
      </c>
      <c r="B82" s="24" t="s">
        <v>174</v>
      </c>
      <c r="C82" s="6" t="s">
        <v>26</v>
      </c>
      <c r="D82" s="13">
        <f t="shared" si="120"/>
        <v>-0.57799999999999996</v>
      </c>
      <c r="E82" s="13">
        <f>DSA!C85</f>
        <v>-0.57799999999999996</v>
      </c>
      <c r="F82" s="13">
        <f t="shared" ref="F82:F86" ca="1" si="121">H82+(I82-H82)*RAND()</f>
        <v>-0.55601428570770217</v>
      </c>
      <c r="G82" s="13">
        <f t="shared" ref="G82:G86" si="122">(I82-H82)/(2*1.96)</f>
        <v>7.1683673469387754E-2</v>
      </c>
      <c r="H82" s="13">
        <f>DSA!E85</f>
        <v>-0.72</v>
      </c>
      <c r="I82" s="13">
        <f>DSA!F85</f>
        <v>-0.439</v>
      </c>
      <c r="J82" s="13" t="s">
        <v>261</v>
      </c>
      <c r="K82" s="13" t="s">
        <v>262</v>
      </c>
      <c r="L82" s="13" t="s">
        <v>262</v>
      </c>
    </row>
    <row r="83" spans="1:38">
      <c r="A83" s="26">
        <v>81</v>
      </c>
      <c r="B83" s="24" t="s">
        <v>176</v>
      </c>
      <c r="C83" s="6" t="s">
        <v>27</v>
      </c>
      <c r="D83" s="13">
        <f t="shared" si="120"/>
        <v>-0.35599999999999998</v>
      </c>
      <c r="E83" s="13">
        <f>DSA!C86</f>
        <v>-0.35599999999999998</v>
      </c>
      <c r="F83" s="13">
        <f t="shared" ca="1" si="121"/>
        <v>-0.1454069998650494</v>
      </c>
      <c r="G83" s="13">
        <f t="shared" si="122"/>
        <v>0.11683673469387755</v>
      </c>
      <c r="H83" s="13">
        <f>DSA!E86</f>
        <v>-0.58399999999999996</v>
      </c>
      <c r="I83" s="13">
        <f>DSA!F86</f>
        <v>-0.126</v>
      </c>
      <c r="J83" s="13" t="s">
        <v>261</v>
      </c>
      <c r="K83" s="13" t="s">
        <v>262</v>
      </c>
      <c r="L83" s="13" t="s">
        <v>262</v>
      </c>
    </row>
    <row r="84" spans="1:38">
      <c r="A84" s="26">
        <v>82</v>
      </c>
      <c r="B84" s="24" t="s">
        <v>172</v>
      </c>
      <c r="C84" s="6" t="s">
        <v>28</v>
      </c>
      <c r="D84" s="13">
        <f t="shared" si="120"/>
        <v>-0.94499999999999995</v>
      </c>
      <c r="E84" s="13">
        <f>DSA!C87</f>
        <v>-0.94499999999999995</v>
      </c>
      <c r="F84" s="13">
        <f t="shared" ca="1" si="121"/>
        <v>-0.74541197615352162</v>
      </c>
      <c r="G84" s="13">
        <f t="shared" si="122"/>
        <v>0.11709183673469387</v>
      </c>
      <c r="H84" s="13">
        <f>DSA!E87</f>
        <v>-1.1759999999999999</v>
      </c>
      <c r="I84" s="13">
        <f>DSA!F87</f>
        <v>-0.71699999999999997</v>
      </c>
      <c r="J84" s="13" t="s">
        <v>261</v>
      </c>
      <c r="K84" s="13" t="s">
        <v>262</v>
      </c>
      <c r="L84" s="13" t="s">
        <v>262</v>
      </c>
    </row>
    <row r="85" spans="1:38" s="22" customFormat="1">
      <c r="A85" s="26">
        <v>83</v>
      </c>
      <c r="B85" s="24" t="s">
        <v>185</v>
      </c>
      <c r="C85" s="21" t="s">
        <v>29</v>
      </c>
      <c r="D85" s="13">
        <f t="shared" si="120"/>
        <v>-0.82599999999999996</v>
      </c>
      <c r="E85" s="13">
        <f>DSA!C88</f>
        <v>-0.82599999999999996</v>
      </c>
      <c r="F85" s="13">
        <f t="shared" ca="1" si="121"/>
        <v>-0.95527080617846005</v>
      </c>
      <c r="G85" s="13">
        <f t="shared" si="122"/>
        <v>9.9744897959183676E-2</v>
      </c>
      <c r="H85" s="13">
        <f>DSA!E88</f>
        <v>-1.018</v>
      </c>
      <c r="I85" s="13">
        <f>DSA!F88</f>
        <v>-0.627</v>
      </c>
      <c r="J85" s="13" t="s">
        <v>261</v>
      </c>
      <c r="K85" s="13" t="s">
        <v>262</v>
      </c>
      <c r="L85" s="13" t="s">
        <v>262</v>
      </c>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row>
    <row r="86" spans="1:38">
      <c r="A86" s="26">
        <v>84</v>
      </c>
      <c r="B86" s="24" t="s">
        <v>183</v>
      </c>
      <c r="C86" s="6" t="s">
        <v>30</v>
      </c>
      <c r="D86" s="13">
        <f t="shared" si="120"/>
        <v>-0.92</v>
      </c>
      <c r="E86" s="13">
        <f>DSA!C89</f>
        <v>-0.92</v>
      </c>
      <c r="F86" s="13">
        <f t="shared" ca="1" si="121"/>
        <v>-1.1432670721426226</v>
      </c>
      <c r="G86" s="13">
        <f t="shared" si="122"/>
        <v>0.17525510204081632</v>
      </c>
      <c r="H86" s="13">
        <f>DSA!E89</f>
        <v>-1.2629999999999999</v>
      </c>
      <c r="I86" s="13">
        <f>DSA!F89</f>
        <v>-0.57599999999999996</v>
      </c>
      <c r="J86" s="13" t="s">
        <v>261</v>
      </c>
      <c r="K86" s="13" t="s">
        <v>262</v>
      </c>
      <c r="L86" s="13" t="s">
        <v>262</v>
      </c>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row>
    <row r="87" spans="1:38">
      <c r="A87" s="26">
        <v>85</v>
      </c>
      <c r="B87" s="24" t="s">
        <v>200</v>
      </c>
      <c r="C87" s="6" t="s">
        <v>31</v>
      </c>
      <c r="D87" s="13"/>
      <c r="E87" s="13"/>
      <c r="F87" s="13"/>
      <c r="G87" s="13"/>
      <c r="H87" s="13"/>
      <c r="I87" s="13"/>
      <c r="J87" s="13"/>
      <c r="K87" s="13"/>
      <c r="L87" s="13"/>
    </row>
    <row r="88" spans="1:38">
      <c r="A88" s="26">
        <v>86</v>
      </c>
      <c r="B88" s="24" t="s">
        <v>202</v>
      </c>
      <c r="C88" s="6" t="s">
        <v>32</v>
      </c>
      <c r="D88" s="13">
        <f t="shared" ref="D88:D93" si="123">IF($D$3=0,E88,F88)</f>
        <v>0.55800000000000005</v>
      </c>
      <c r="E88" s="13">
        <f>DSA!C91</f>
        <v>0.55800000000000005</v>
      </c>
      <c r="F88" s="13">
        <f ca="1">H88+(I88-H88)*RAND()</f>
        <v>0.95355227276611942</v>
      </c>
      <c r="G88" s="13">
        <f>(I88-H88)/(2*1.96)</f>
        <v>0.45739795918367349</v>
      </c>
      <c r="H88" s="13">
        <f>DSA!E91</f>
        <v>-0.34100000000000003</v>
      </c>
      <c r="I88" s="13">
        <f>DSA!F91</f>
        <v>1.452</v>
      </c>
      <c r="J88" s="13" t="s">
        <v>261</v>
      </c>
      <c r="K88" s="13" t="s">
        <v>262</v>
      </c>
      <c r="L88" s="13" t="s">
        <v>262</v>
      </c>
    </row>
    <row r="89" spans="1:38">
      <c r="A89" s="26">
        <v>87</v>
      </c>
      <c r="B89" s="24" t="s">
        <v>174</v>
      </c>
      <c r="C89" s="6" t="s">
        <v>33</v>
      </c>
      <c r="D89" s="13">
        <f t="shared" si="123"/>
        <v>0.33400000000000002</v>
      </c>
      <c r="E89" s="13">
        <f>DSA!C92</f>
        <v>0.33400000000000002</v>
      </c>
      <c r="F89" s="13">
        <f t="shared" ref="F89:F90" ca="1" si="124">H89+(I89-H89)*RAND()</f>
        <v>2.1243232792861055E-2</v>
      </c>
      <c r="G89" s="13">
        <f t="shared" ref="G89:G90" si="125">(I89-H89)/(2*1.96)</f>
        <v>0.3130102040816326</v>
      </c>
      <c r="H89" s="13">
        <f>DSA!E92</f>
        <v>-0.28299999999999997</v>
      </c>
      <c r="I89" s="13">
        <f>DSA!F92</f>
        <v>0.94399999999999995</v>
      </c>
      <c r="J89" s="13" t="s">
        <v>261</v>
      </c>
      <c r="K89" s="13" t="s">
        <v>262</v>
      </c>
      <c r="L89" s="13" t="s">
        <v>262</v>
      </c>
    </row>
    <row r="90" spans="1:38">
      <c r="A90" s="26">
        <v>88</v>
      </c>
      <c r="B90" s="24" t="s">
        <v>176</v>
      </c>
      <c r="C90" s="6" t="s">
        <v>34</v>
      </c>
      <c r="D90" s="13">
        <f t="shared" si="123"/>
        <v>-0.38900000000000001</v>
      </c>
      <c r="E90" s="13">
        <f>DSA!C93</f>
        <v>-0.38900000000000001</v>
      </c>
      <c r="F90" s="13">
        <f t="shared" ca="1" si="124"/>
        <v>-1.0700577804348885</v>
      </c>
      <c r="G90" s="13">
        <f t="shared" si="125"/>
        <v>0.56147959183673457</v>
      </c>
      <c r="H90" s="13">
        <f>DSA!E93</f>
        <v>-1.5089999999999999</v>
      </c>
      <c r="I90" s="13">
        <f>DSA!F93</f>
        <v>0.69199999999999995</v>
      </c>
      <c r="J90" s="13" t="s">
        <v>261</v>
      </c>
      <c r="K90" s="13" t="s">
        <v>262</v>
      </c>
      <c r="L90" s="13" t="s">
        <v>262</v>
      </c>
    </row>
    <row r="91" spans="1:38">
      <c r="A91" s="26">
        <v>89</v>
      </c>
      <c r="B91" s="24" t="s">
        <v>172</v>
      </c>
      <c r="C91" s="6" t="s">
        <v>35</v>
      </c>
      <c r="D91" s="13">
        <f t="shared" si="123"/>
        <v>0.76900000000000002</v>
      </c>
      <c r="E91" s="13">
        <f>DSA!C94</f>
        <v>0.76900000000000002</v>
      </c>
      <c r="F91" s="13">
        <f t="shared" ref="F91:F93" ca="1" si="126">H91+(I91-H91)*RAND()</f>
        <v>0.88747381574988693</v>
      </c>
      <c r="G91" s="13">
        <f t="shared" ref="G91:G93" si="127">(I91-H91)/(2*1.96)</f>
        <v>0.51071428571428568</v>
      </c>
      <c r="H91" s="13">
        <f>DSA!E94</f>
        <v>-0.24</v>
      </c>
      <c r="I91" s="13">
        <f>DSA!F94</f>
        <v>1.762</v>
      </c>
      <c r="J91" s="13" t="s">
        <v>261</v>
      </c>
      <c r="K91" s="13" t="s">
        <v>262</v>
      </c>
      <c r="L91" s="13" t="s">
        <v>262</v>
      </c>
    </row>
    <row r="92" spans="1:38">
      <c r="A92" s="26">
        <v>90</v>
      </c>
      <c r="B92" s="24" t="s">
        <v>185</v>
      </c>
      <c r="C92" s="6" t="s">
        <v>36</v>
      </c>
      <c r="D92" s="13">
        <f t="shared" si="123"/>
        <v>0.499</v>
      </c>
      <c r="E92" s="13">
        <f>DSA!C95</f>
        <v>0.499</v>
      </c>
      <c r="F92" s="13">
        <f t="shared" ca="1" si="126"/>
        <v>1.1804912834537138</v>
      </c>
      <c r="G92" s="13">
        <f t="shared" si="127"/>
        <v>0.43494897959183676</v>
      </c>
      <c r="H92" s="13">
        <f>DSA!E95</f>
        <v>-0.34300000000000003</v>
      </c>
      <c r="I92" s="13">
        <f>DSA!F95</f>
        <v>1.3620000000000001</v>
      </c>
      <c r="J92" s="13" t="s">
        <v>261</v>
      </c>
      <c r="K92" s="13" t="s">
        <v>262</v>
      </c>
      <c r="L92" s="13" t="s">
        <v>262</v>
      </c>
    </row>
    <row r="93" spans="1:38">
      <c r="A93" s="26">
        <v>91</v>
      </c>
      <c r="B93" s="24" t="s">
        <v>183</v>
      </c>
      <c r="C93" s="6" t="s">
        <v>37</v>
      </c>
      <c r="D93" s="13">
        <f t="shared" si="123"/>
        <v>-0.49</v>
      </c>
      <c r="E93" s="13">
        <f>DSA!C96</f>
        <v>-0.49</v>
      </c>
      <c r="F93" s="13">
        <f t="shared" ca="1" si="126"/>
        <v>0.98101386232595322</v>
      </c>
      <c r="G93" s="13">
        <f t="shared" si="127"/>
        <v>1.6420918367346937</v>
      </c>
      <c r="H93" s="13">
        <f>DSA!E96</f>
        <v>-3.9</v>
      </c>
      <c r="I93" s="13">
        <f>DSA!F96</f>
        <v>2.5369999999999999</v>
      </c>
      <c r="J93" s="13" t="s">
        <v>261</v>
      </c>
      <c r="K93" s="13" t="s">
        <v>262</v>
      </c>
      <c r="L93" s="13" t="s">
        <v>262</v>
      </c>
    </row>
    <row r="94" spans="1:38">
      <c r="A94" s="26">
        <v>92</v>
      </c>
      <c r="B94" s="24" t="s">
        <v>230</v>
      </c>
      <c r="C94" s="6" t="s">
        <v>38</v>
      </c>
      <c r="D94" s="13"/>
      <c r="E94" s="13"/>
      <c r="F94" s="13"/>
      <c r="G94" s="13"/>
      <c r="H94" s="13"/>
      <c r="I94" s="13"/>
      <c r="J94" s="13"/>
      <c r="K94" s="13"/>
      <c r="L94" s="13"/>
    </row>
    <row r="95" spans="1:38">
      <c r="A95" s="26">
        <v>93</v>
      </c>
      <c r="B95" s="24" t="s">
        <v>198</v>
      </c>
      <c r="C95" s="6" t="s">
        <v>49</v>
      </c>
      <c r="D95" s="13"/>
      <c r="E95" s="13"/>
      <c r="F95" s="13"/>
      <c r="G95" s="13"/>
      <c r="H95" s="13"/>
      <c r="I95" s="13"/>
      <c r="J95" s="13"/>
      <c r="K95" s="13"/>
      <c r="L95" s="13"/>
    </row>
    <row r="96" spans="1:38">
      <c r="A96" s="26">
        <v>94</v>
      </c>
      <c r="B96" s="24" t="s">
        <v>202</v>
      </c>
      <c r="C96" s="6" t="s">
        <v>50</v>
      </c>
      <c r="D96" s="13">
        <f t="shared" ref="D96:D97" si="128">IF($D$3=0,E96,F96)</f>
        <v>-0.47399999999999998</v>
      </c>
      <c r="E96" s="13">
        <f>DSA!C99</f>
        <v>-0.47399999999999998</v>
      </c>
      <c r="F96" s="13">
        <f t="shared" ref="F96:F97" ca="1" si="129">H96+(I96-H96)*RAND()</f>
        <v>-0.24748963102585031</v>
      </c>
      <c r="G96" s="13">
        <f t="shared" ref="G96:G97" si="130">(I96-H96)/(2*1.96)</f>
        <v>0.18622448979591838</v>
      </c>
      <c r="H96" s="13">
        <f>DSA!E99</f>
        <v>-0.84199999999999997</v>
      </c>
      <c r="I96" s="13">
        <f>DSA!F99</f>
        <v>-0.112</v>
      </c>
      <c r="J96" s="13" t="s">
        <v>261</v>
      </c>
      <c r="K96" s="13" t="s">
        <v>262</v>
      </c>
      <c r="L96" s="13" t="s">
        <v>262</v>
      </c>
    </row>
    <row r="97" spans="1:12">
      <c r="A97" s="26">
        <v>95</v>
      </c>
      <c r="B97" s="24" t="s">
        <v>174</v>
      </c>
      <c r="D97" s="13">
        <f t="shared" si="128"/>
        <v>-0.27300000000000002</v>
      </c>
      <c r="E97" s="13">
        <f>DSA!C100</f>
        <v>-0.27300000000000002</v>
      </c>
      <c r="F97" s="13">
        <f t="shared" ca="1" si="129"/>
        <v>-0.34527101110089831</v>
      </c>
      <c r="G97" s="13">
        <f t="shared" si="130"/>
        <v>0.11505102040816327</v>
      </c>
      <c r="H97" s="13">
        <f>DSA!E100</f>
        <v>-0.49199999999999999</v>
      </c>
      <c r="I97" s="13">
        <f>DSA!F100</f>
        <v>-4.1000000000000002E-2</v>
      </c>
      <c r="J97" s="13" t="s">
        <v>261</v>
      </c>
      <c r="K97" s="13" t="s">
        <v>262</v>
      </c>
      <c r="L97" s="13" t="s">
        <v>262</v>
      </c>
    </row>
    <row r="98" spans="1:12">
      <c r="A98" s="26">
        <v>96</v>
      </c>
      <c r="B98" s="24" t="s">
        <v>176</v>
      </c>
      <c r="D98" s="13">
        <f t="shared" ref="D98:D108" si="131">IF($D$3=0,E98,F98)</f>
        <v>-0.126</v>
      </c>
      <c r="E98" s="13">
        <f>DSA!C101</f>
        <v>-0.126</v>
      </c>
      <c r="F98" s="13">
        <f t="shared" ref="F98:F101" ca="1" si="132">H98+(I98-H98)*RAND()</f>
        <v>2.2671276912653804E-2</v>
      </c>
      <c r="G98" s="13">
        <f t="shared" ref="G98:G101" si="133">(I98-H98)/(2*1.96)</f>
        <v>0.17551020408163268</v>
      </c>
      <c r="H98" s="13">
        <f>DSA!E101</f>
        <v>-0.46200000000000002</v>
      </c>
      <c r="I98" s="13">
        <f>DSA!F101</f>
        <v>0.22600000000000001</v>
      </c>
      <c r="J98" s="13" t="s">
        <v>261</v>
      </c>
      <c r="K98" s="13" t="s">
        <v>262</v>
      </c>
      <c r="L98" s="13" t="s">
        <v>262</v>
      </c>
    </row>
    <row r="99" spans="1:12">
      <c r="A99" s="26">
        <v>97</v>
      </c>
      <c r="B99" s="24" t="s">
        <v>172</v>
      </c>
      <c r="C99" s="23"/>
      <c r="D99" s="13">
        <f t="shared" ref="D99" si="134">IF($D$3=0,E99,F99)</f>
        <v>-0.36299999999999999</v>
      </c>
      <c r="E99" s="13">
        <f>DSA!C102</f>
        <v>-0.36299999999999999</v>
      </c>
      <c r="F99" s="13">
        <f t="shared" ca="1" si="132"/>
        <v>-0.46242945688867121</v>
      </c>
      <c r="G99" s="13">
        <f t="shared" si="133"/>
        <v>0.17372448979591837</v>
      </c>
      <c r="H99" s="13">
        <f>DSA!E102</f>
        <v>-0.7</v>
      </c>
      <c r="I99" s="13">
        <f>DSA!F102</f>
        <v>-1.9E-2</v>
      </c>
      <c r="J99" s="13" t="s">
        <v>261</v>
      </c>
      <c r="K99" s="13" t="s">
        <v>262</v>
      </c>
      <c r="L99" s="13" t="s">
        <v>262</v>
      </c>
    </row>
    <row r="100" spans="1:12">
      <c r="A100" s="26">
        <v>98</v>
      </c>
      <c r="B100" s="24" t="s">
        <v>185</v>
      </c>
      <c r="D100" s="13">
        <f t="shared" si="131"/>
        <v>-0.89500000000000002</v>
      </c>
      <c r="E100" s="13">
        <f>DSA!C103</f>
        <v>-0.89500000000000002</v>
      </c>
      <c r="F100" s="13">
        <f t="shared" ca="1" si="132"/>
        <v>-0.84255166598003983</v>
      </c>
      <c r="G100" s="13">
        <f t="shared" si="133"/>
        <v>0.16862244897959186</v>
      </c>
      <c r="H100" s="13">
        <f>DSA!E103</f>
        <v>-1.2110000000000001</v>
      </c>
      <c r="I100" s="13">
        <f>DSA!F103</f>
        <v>-0.55000000000000004</v>
      </c>
      <c r="J100" s="13" t="s">
        <v>261</v>
      </c>
      <c r="K100" s="13" t="s">
        <v>262</v>
      </c>
      <c r="L100" s="13" t="s">
        <v>262</v>
      </c>
    </row>
    <row r="101" spans="1:12">
      <c r="A101" s="26">
        <v>99</v>
      </c>
      <c r="B101" s="24" t="s">
        <v>183</v>
      </c>
      <c r="D101" s="13">
        <f t="shared" si="131"/>
        <v>-0.495</v>
      </c>
      <c r="E101" s="13">
        <f>DSA!C104</f>
        <v>-0.495</v>
      </c>
      <c r="F101" s="13">
        <f t="shared" ca="1" si="132"/>
        <v>-0.28386060904176758</v>
      </c>
      <c r="G101" s="13">
        <f t="shared" si="133"/>
        <v>0.35153061224489796</v>
      </c>
      <c r="H101" s="13">
        <f>DSA!E104</f>
        <v>-1.196</v>
      </c>
      <c r="I101" s="13">
        <f>DSA!F104</f>
        <v>0.182</v>
      </c>
      <c r="J101" s="13" t="s">
        <v>261</v>
      </c>
      <c r="K101" s="13" t="s">
        <v>262</v>
      </c>
      <c r="L101" s="13" t="s">
        <v>262</v>
      </c>
    </row>
    <row r="102" spans="1:12">
      <c r="A102" s="26">
        <v>100</v>
      </c>
      <c r="B102" s="24" t="s">
        <v>200</v>
      </c>
      <c r="E102" s="13"/>
      <c r="H102" s="13"/>
      <c r="I102" s="13"/>
      <c r="J102" s="13"/>
      <c r="K102" s="13"/>
      <c r="L102" s="13"/>
    </row>
    <row r="103" spans="1:12">
      <c r="A103" s="26">
        <v>101</v>
      </c>
      <c r="B103" s="24" t="s">
        <v>202</v>
      </c>
      <c r="D103" s="13">
        <f t="shared" si="131"/>
        <v>0.02</v>
      </c>
      <c r="E103" s="13">
        <f>DSA!C106</f>
        <v>0.02</v>
      </c>
      <c r="F103" s="13">
        <f t="shared" ref="F103:F108" ca="1" si="135">H103+(I103-H103)*RAND()</f>
        <v>1.8161106490036549E-2</v>
      </c>
      <c r="G103" s="13">
        <f t="shared" ref="G103:G108" si="136">(I103-H103)/(2*1.96)</f>
        <v>1.2755102040816325E-2</v>
      </c>
      <c r="H103" s="13">
        <f>DSA!E106</f>
        <v>-5.0000000000000001E-3</v>
      </c>
      <c r="I103" s="13">
        <f>DSA!F106</f>
        <v>4.4999999999999998E-2</v>
      </c>
      <c r="J103" s="13" t="s">
        <v>261</v>
      </c>
      <c r="K103" s="13" t="s">
        <v>262</v>
      </c>
      <c r="L103" s="13" t="s">
        <v>262</v>
      </c>
    </row>
    <row r="104" spans="1:12">
      <c r="A104" s="26">
        <v>102</v>
      </c>
      <c r="B104" s="24" t="s">
        <v>174</v>
      </c>
      <c r="D104" s="13">
        <f t="shared" si="131"/>
        <v>8.0000000000000002E-3</v>
      </c>
      <c r="E104" s="13">
        <f>DSA!C107</f>
        <v>8.0000000000000002E-3</v>
      </c>
      <c r="F104" s="13">
        <f t="shared" ca="1" si="135"/>
        <v>1.1200283875168627E-2</v>
      </c>
      <c r="G104" s="13">
        <f t="shared" si="136"/>
        <v>9.4387755102040821E-3</v>
      </c>
      <c r="H104" s="13">
        <f>DSA!E107</f>
        <v>-1.0999999999999999E-2</v>
      </c>
      <c r="I104" s="13">
        <f>DSA!F107</f>
        <v>2.5999999999999999E-2</v>
      </c>
      <c r="J104" s="13" t="s">
        <v>261</v>
      </c>
      <c r="K104" s="13" t="s">
        <v>262</v>
      </c>
      <c r="L104" s="13" t="s">
        <v>262</v>
      </c>
    </row>
    <row r="105" spans="1:12">
      <c r="A105" s="26">
        <v>103</v>
      </c>
      <c r="B105" s="24" t="s">
        <v>176</v>
      </c>
      <c r="D105" s="13">
        <f t="shared" si="131"/>
        <v>1.0999999999999999E-2</v>
      </c>
      <c r="E105" s="13">
        <f>DSA!C108</f>
        <v>1.0999999999999999E-2</v>
      </c>
      <c r="F105" s="13">
        <f t="shared" ca="1" si="135"/>
        <v>1.8799436475160788E-2</v>
      </c>
      <c r="G105" s="13">
        <f t="shared" si="136"/>
        <v>1.1734693877551021E-2</v>
      </c>
      <c r="H105" s="13">
        <f>DSA!E108</f>
        <v>-1.2E-2</v>
      </c>
      <c r="I105" s="13">
        <f>DSA!F108</f>
        <v>3.4000000000000002E-2</v>
      </c>
      <c r="J105" s="13" t="s">
        <v>261</v>
      </c>
      <c r="K105" s="13" t="s">
        <v>262</v>
      </c>
      <c r="L105" s="13" t="s">
        <v>262</v>
      </c>
    </row>
    <row r="106" spans="1:12">
      <c r="A106" s="26">
        <v>104</v>
      </c>
      <c r="B106" s="24" t="s">
        <v>172</v>
      </c>
      <c r="D106" s="13">
        <f t="shared" si="131"/>
        <v>1.2E-2</v>
      </c>
      <c r="E106" s="13">
        <f>DSA!C109</f>
        <v>1.2E-2</v>
      </c>
      <c r="F106" s="13">
        <f t="shared" ca="1" si="135"/>
        <v>1.5891690859406248E-2</v>
      </c>
      <c r="G106" s="13">
        <f t="shared" si="136"/>
        <v>1.1734693877551021E-2</v>
      </c>
      <c r="H106" s="13">
        <f>DSA!E109</f>
        <v>-1.0999999999999999E-2</v>
      </c>
      <c r="I106" s="13">
        <f>DSA!F109</f>
        <v>3.5000000000000003E-2</v>
      </c>
      <c r="J106" s="13" t="s">
        <v>261</v>
      </c>
      <c r="K106" s="13" t="s">
        <v>262</v>
      </c>
      <c r="L106" s="13" t="s">
        <v>262</v>
      </c>
    </row>
    <row r="107" spans="1:12">
      <c r="A107" s="26">
        <v>105</v>
      </c>
      <c r="B107" s="24" t="s">
        <v>185</v>
      </c>
      <c r="D107" s="13">
        <f t="shared" si="131"/>
        <v>0.03</v>
      </c>
      <c r="E107" s="13">
        <f>DSA!C110</f>
        <v>0.03</v>
      </c>
      <c r="F107" s="13">
        <f t="shared" ca="1" si="135"/>
        <v>2.5184814849046902E-2</v>
      </c>
      <c r="G107" s="13">
        <f t="shared" si="136"/>
        <v>1.0714285714285713E-2</v>
      </c>
      <c r="H107" s="13">
        <f>DSA!E110</f>
        <v>8.9999999999999993E-3</v>
      </c>
      <c r="I107" s="13">
        <f>DSA!F110</f>
        <v>5.0999999999999997E-2</v>
      </c>
      <c r="J107" s="13" t="s">
        <v>261</v>
      </c>
      <c r="K107" s="13" t="s">
        <v>262</v>
      </c>
      <c r="L107" s="13" t="s">
        <v>262</v>
      </c>
    </row>
    <row r="108" spans="1:12">
      <c r="A108" s="26">
        <v>106</v>
      </c>
      <c r="B108" s="24" t="s">
        <v>183</v>
      </c>
      <c r="D108" s="13">
        <f t="shared" si="131"/>
        <v>2.8000000000000001E-2</v>
      </c>
      <c r="E108" s="13">
        <f>DSA!C111</f>
        <v>2.8000000000000001E-2</v>
      </c>
      <c r="F108" s="13">
        <f t="shared" ca="1" si="135"/>
        <v>2.0465672149801831E-2</v>
      </c>
      <c r="G108" s="13">
        <f t="shared" si="136"/>
        <v>2.4744897959183675E-2</v>
      </c>
      <c r="H108" s="13">
        <f>DSA!E111</f>
        <v>-0.02</v>
      </c>
      <c r="I108" s="13">
        <f>DSA!F111</f>
        <v>7.6999999999999999E-2</v>
      </c>
      <c r="J108" s="13" t="s">
        <v>261</v>
      </c>
      <c r="K108" s="13" t="s">
        <v>262</v>
      </c>
      <c r="L108" s="13" t="s">
        <v>262</v>
      </c>
    </row>
    <row r="109" spans="1:12">
      <c r="A109" s="26">
        <v>107</v>
      </c>
      <c r="B109" s="24" t="s">
        <v>302</v>
      </c>
      <c r="E109" s="13"/>
      <c r="H109" s="13"/>
      <c r="I109" s="13"/>
      <c r="J109" s="13"/>
      <c r="K109" s="13"/>
      <c r="L109" s="13"/>
    </row>
    <row r="110" spans="1:12">
      <c r="A110" s="26">
        <v>108</v>
      </c>
      <c r="B110" s="24" t="s">
        <v>198</v>
      </c>
      <c r="E110" s="13"/>
      <c r="H110" s="13"/>
      <c r="I110" s="13"/>
      <c r="J110" s="13"/>
      <c r="K110" s="13"/>
      <c r="L110" s="13"/>
    </row>
    <row r="111" spans="1:12">
      <c r="A111" s="26">
        <v>109</v>
      </c>
      <c r="B111" s="24" t="s">
        <v>202</v>
      </c>
      <c r="D111" s="13">
        <f t="shared" ref="D111:D174" si="137">IF($D$3=0,E111,F111)</f>
        <v>-1.429</v>
      </c>
      <c r="E111" s="13">
        <f>DSA!C114</f>
        <v>-1.429</v>
      </c>
      <c r="F111" s="13">
        <f t="shared" ref="F111:F113" ca="1" si="138">H111+(I111-H111)*RAND()</f>
        <v>-1.496876004548455</v>
      </c>
      <c r="G111" s="13">
        <f t="shared" ref="G111:G113" si="139">(I111-H111)/(2*1.96)</f>
        <v>0.63341836734693879</v>
      </c>
      <c r="H111" s="13">
        <f>DSA!E114</f>
        <v>-2.6760000000000002</v>
      </c>
      <c r="I111" s="13">
        <f>DSA!F114</f>
        <v>-0.193</v>
      </c>
      <c r="J111" s="13" t="s">
        <v>261</v>
      </c>
      <c r="K111" s="13" t="s">
        <v>262</v>
      </c>
      <c r="L111" s="13" t="s">
        <v>262</v>
      </c>
    </row>
    <row r="112" spans="1:12">
      <c r="A112" s="26">
        <v>110</v>
      </c>
      <c r="B112" s="24" t="s">
        <v>174</v>
      </c>
      <c r="D112" s="13">
        <f t="shared" si="137"/>
        <v>-0.63700000000000001</v>
      </c>
      <c r="E112" s="13">
        <f>DSA!C115</f>
        <v>-0.63700000000000001</v>
      </c>
      <c r="F112" s="13">
        <f t="shared" ca="1" si="138"/>
        <v>-0.6631848489530483</v>
      </c>
      <c r="G112" s="13">
        <f t="shared" si="139"/>
        <v>0.46632653061224494</v>
      </c>
      <c r="H112" s="13">
        <f>DSA!E115</f>
        <v>-1.55</v>
      </c>
      <c r="I112" s="13">
        <f>DSA!F115</f>
        <v>0.27800000000000002</v>
      </c>
      <c r="J112" s="13" t="s">
        <v>261</v>
      </c>
      <c r="K112" s="13" t="s">
        <v>262</v>
      </c>
      <c r="L112" s="13" t="s">
        <v>262</v>
      </c>
    </row>
    <row r="113" spans="1:12">
      <c r="A113" s="26">
        <v>111</v>
      </c>
      <c r="B113" s="24" t="s">
        <v>176</v>
      </c>
      <c r="D113" s="13">
        <f t="shared" si="137"/>
        <v>1.6080000000000001</v>
      </c>
      <c r="E113" s="13">
        <f>DSA!C116</f>
        <v>1.6080000000000001</v>
      </c>
      <c r="F113" s="13">
        <f t="shared" ca="1" si="138"/>
        <v>0.54221000178715795</v>
      </c>
      <c r="G113" s="13">
        <f t="shared" si="139"/>
        <v>0.74795918367346947</v>
      </c>
      <c r="H113" s="13">
        <f>DSA!E116</f>
        <v>0.16300000000000001</v>
      </c>
      <c r="I113" s="13">
        <f>DSA!F116</f>
        <v>3.0950000000000002</v>
      </c>
      <c r="J113" s="13" t="s">
        <v>261</v>
      </c>
      <c r="K113" s="13" t="s">
        <v>262</v>
      </c>
      <c r="L113" s="13" t="s">
        <v>262</v>
      </c>
    </row>
    <row r="114" spans="1:12">
      <c r="A114" s="26">
        <v>112</v>
      </c>
      <c r="B114" s="24" t="s">
        <v>172</v>
      </c>
      <c r="D114" s="13">
        <f t="shared" si="137"/>
        <v>0.52200000000000002</v>
      </c>
      <c r="E114" s="13">
        <f>DSA!C117</f>
        <v>0.52200000000000002</v>
      </c>
      <c r="F114" s="13">
        <f t="shared" ref="F114:F116" ca="1" si="140">H114+(I114-H114)*RAND()</f>
        <v>1.3306701489301007</v>
      </c>
      <c r="G114" s="13">
        <f t="shared" ref="G114:G116" si="141">(I114-H114)/(2*1.96)</f>
        <v>0.73061224489795917</v>
      </c>
      <c r="H114" s="13">
        <f>DSA!E117</f>
        <v>-0.91</v>
      </c>
      <c r="I114" s="13">
        <f>DSA!F117</f>
        <v>1.954</v>
      </c>
      <c r="J114" s="13" t="s">
        <v>261</v>
      </c>
      <c r="K114" s="13" t="s">
        <v>262</v>
      </c>
      <c r="L114" s="13" t="s">
        <v>262</v>
      </c>
    </row>
    <row r="115" spans="1:12">
      <c r="A115" s="26">
        <v>113</v>
      </c>
      <c r="B115" s="24" t="s">
        <v>185</v>
      </c>
      <c r="D115" s="13">
        <f t="shared" si="137"/>
        <v>-0.42699999999999999</v>
      </c>
      <c r="E115" s="13">
        <f>DSA!C118</f>
        <v>-0.42699999999999999</v>
      </c>
      <c r="F115" s="13">
        <f t="shared" ca="1" si="140"/>
        <v>9.2480489703524738E-2</v>
      </c>
      <c r="G115" s="13">
        <f t="shared" si="141"/>
        <v>0.54872448979591837</v>
      </c>
      <c r="H115" s="13">
        <f>DSA!E118</f>
        <v>-1.474</v>
      </c>
      <c r="I115" s="13">
        <f>DSA!F118</f>
        <v>0.67700000000000005</v>
      </c>
      <c r="J115" s="13" t="s">
        <v>261</v>
      </c>
      <c r="K115" s="13" t="s">
        <v>262</v>
      </c>
      <c r="L115" s="13" t="s">
        <v>262</v>
      </c>
    </row>
    <row r="116" spans="1:12">
      <c r="A116" s="26">
        <v>114</v>
      </c>
      <c r="B116" s="24" t="s">
        <v>183</v>
      </c>
      <c r="D116" s="13">
        <f t="shared" si="137"/>
        <v>0.75700000000000001</v>
      </c>
      <c r="E116" s="13">
        <f>DSA!C119</f>
        <v>0.75700000000000001</v>
      </c>
      <c r="F116" s="13">
        <f t="shared" ca="1" si="140"/>
        <v>-0.21507764356839432</v>
      </c>
      <c r="G116" s="13">
        <f t="shared" si="141"/>
        <v>1.1977040816326532</v>
      </c>
      <c r="H116" s="13">
        <f>DSA!E119</f>
        <v>-1.6379999999999999</v>
      </c>
      <c r="I116" s="13">
        <f>DSA!F119</f>
        <v>3.0569999999999999</v>
      </c>
      <c r="J116" s="13" t="s">
        <v>261</v>
      </c>
      <c r="K116" s="13" t="s">
        <v>262</v>
      </c>
      <c r="L116" s="13" t="s">
        <v>262</v>
      </c>
    </row>
    <row r="117" spans="1:12">
      <c r="A117" s="26">
        <v>115</v>
      </c>
      <c r="B117" s="24" t="s">
        <v>200</v>
      </c>
      <c r="D117" s="13"/>
      <c r="E117" s="13"/>
      <c r="F117" s="13"/>
      <c r="G117" s="13"/>
      <c r="H117" s="13"/>
      <c r="I117" s="13"/>
      <c r="J117" s="13"/>
      <c r="K117" s="13"/>
      <c r="L117" s="13"/>
    </row>
    <row r="118" spans="1:12">
      <c r="A118" s="26">
        <v>116</v>
      </c>
      <c r="B118" s="24" t="s">
        <v>202</v>
      </c>
      <c r="D118" s="13">
        <f t="shared" si="137"/>
        <v>-2.4969999999999999</v>
      </c>
      <c r="E118" s="13">
        <f>DSA!C121</f>
        <v>-2.4969999999999999</v>
      </c>
      <c r="F118" s="13">
        <f t="shared" ref="F118:F129" ca="1" si="142">H118+(I118-H118)*RAND()</f>
        <v>0.3179148831544536</v>
      </c>
      <c r="G118" s="13">
        <f t="shared" ref="G118:G129" si="143">(I118-H118)/(2*1.96)</f>
        <v>2.2765306122448981</v>
      </c>
      <c r="H118" s="13">
        <f>DSA!E121</f>
        <v>-7.0170000000000003</v>
      </c>
      <c r="I118" s="13">
        <f>DSA!F121</f>
        <v>1.907</v>
      </c>
      <c r="J118" s="13" t="s">
        <v>261</v>
      </c>
      <c r="K118" s="13" t="s">
        <v>262</v>
      </c>
      <c r="L118" s="13" t="s">
        <v>262</v>
      </c>
    </row>
    <row r="119" spans="1:12">
      <c r="A119" s="26">
        <v>117</v>
      </c>
      <c r="B119" s="24" t="s">
        <v>174</v>
      </c>
      <c r="D119" s="13">
        <f t="shared" si="137"/>
        <v>-0.04</v>
      </c>
      <c r="E119" s="13">
        <f>DSA!C122</f>
        <v>-0.04</v>
      </c>
      <c r="F119" s="13">
        <f t="shared" ca="1" si="142"/>
        <v>-1.7797267481200196</v>
      </c>
      <c r="G119" s="13">
        <f t="shared" si="143"/>
        <v>1.5346938775510204</v>
      </c>
      <c r="H119" s="13">
        <f>DSA!E122</f>
        <v>-3.0609999999999999</v>
      </c>
      <c r="I119" s="13">
        <f>DSA!F122</f>
        <v>2.9550000000000001</v>
      </c>
      <c r="J119" s="13" t="s">
        <v>261</v>
      </c>
      <c r="K119" s="13" t="s">
        <v>262</v>
      </c>
      <c r="L119" s="13" t="s">
        <v>262</v>
      </c>
    </row>
    <row r="120" spans="1:12">
      <c r="A120" s="26">
        <v>118</v>
      </c>
      <c r="B120" s="24" t="s">
        <v>176</v>
      </c>
      <c r="D120" s="13">
        <f t="shared" si="137"/>
        <v>5.093</v>
      </c>
      <c r="E120" s="13">
        <f>DSA!C123</f>
        <v>5.093</v>
      </c>
      <c r="F120" s="13">
        <f t="shared" ca="1" si="142"/>
        <v>7.4697983849309644</v>
      </c>
      <c r="G120" s="13">
        <f t="shared" si="143"/>
        <v>2.4663265306122448</v>
      </c>
      <c r="H120" s="13">
        <f>DSA!E123</f>
        <v>0.34300000000000003</v>
      </c>
      <c r="I120" s="13">
        <f>DSA!F123</f>
        <v>10.010999999999999</v>
      </c>
      <c r="J120" s="13" t="s">
        <v>261</v>
      </c>
      <c r="K120" s="13" t="s">
        <v>262</v>
      </c>
      <c r="L120" s="13" t="s">
        <v>262</v>
      </c>
    </row>
    <row r="121" spans="1:12">
      <c r="A121" s="26">
        <v>119</v>
      </c>
      <c r="B121" s="24" t="s">
        <v>172</v>
      </c>
      <c r="D121" s="13">
        <f t="shared" si="137"/>
        <v>5.2060000000000004</v>
      </c>
      <c r="E121" s="13">
        <f>DSA!C124</f>
        <v>5.2060000000000004</v>
      </c>
      <c r="F121" s="13">
        <f t="shared" ca="1" si="142"/>
        <v>2.4910990983780859</v>
      </c>
      <c r="G121" s="13">
        <f t="shared" si="143"/>
        <v>2.421938775510204</v>
      </c>
      <c r="H121" s="13">
        <f>DSA!E124</f>
        <v>0.503</v>
      </c>
      <c r="I121" s="13">
        <f>DSA!F124</f>
        <v>9.9969999999999999</v>
      </c>
      <c r="J121" s="13" t="s">
        <v>261</v>
      </c>
      <c r="K121" s="13" t="s">
        <v>262</v>
      </c>
      <c r="L121" s="13" t="s">
        <v>262</v>
      </c>
    </row>
    <row r="122" spans="1:12">
      <c r="A122" s="26">
        <v>120</v>
      </c>
      <c r="B122" s="24" t="s">
        <v>185</v>
      </c>
      <c r="D122" s="13">
        <f t="shared" si="137"/>
        <v>1.403</v>
      </c>
      <c r="E122" s="13">
        <f>DSA!C125</f>
        <v>1.403</v>
      </c>
      <c r="F122" s="13">
        <f t="shared" ca="1" si="142"/>
        <v>2.4165595738250287</v>
      </c>
      <c r="G122" s="13">
        <f t="shared" si="143"/>
        <v>1.9466836734693878</v>
      </c>
      <c r="H122" s="13">
        <f>DSA!E125</f>
        <v>-2.3380000000000001</v>
      </c>
      <c r="I122" s="13">
        <f>DSA!F125</f>
        <v>5.2930000000000001</v>
      </c>
      <c r="J122" s="13" t="s">
        <v>261</v>
      </c>
      <c r="K122" s="13" t="s">
        <v>262</v>
      </c>
      <c r="L122" s="13" t="s">
        <v>262</v>
      </c>
    </row>
    <row r="123" spans="1:12">
      <c r="A123" s="26">
        <v>121</v>
      </c>
      <c r="B123" s="24" t="s">
        <v>183</v>
      </c>
      <c r="D123" s="13">
        <f t="shared" si="137"/>
        <v>3.3849999999999998</v>
      </c>
      <c r="E123" s="13">
        <f>DSA!C126</f>
        <v>3.3849999999999998</v>
      </c>
      <c r="F123" s="13">
        <f t="shared" ca="1" si="142"/>
        <v>-6.926527361333906</v>
      </c>
      <c r="G123" s="13">
        <f t="shared" si="143"/>
        <v>5.2272959183673473</v>
      </c>
      <c r="H123" s="13">
        <f>DSA!E126</f>
        <v>-7.2880000000000003</v>
      </c>
      <c r="I123" s="13">
        <f>DSA!F126</f>
        <v>13.202999999999999</v>
      </c>
      <c r="J123" s="13" t="s">
        <v>261</v>
      </c>
      <c r="K123" s="13" t="s">
        <v>262</v>
      </c>
      <c r="L123" s="13" t="s">
        <v>262</v>
      </c>
    </row>
    <row r="124" spans="1:12">
      <c r="A124" s="26">
        <v>122</v>
      </c>
      <c r="B124" s="24" t="s">
        <v>209</v>
      </c>
      <c r="D124" s="13"/>
      <c r="E124" s="13"/>
      <c r="F124" s="13"/>
      <c r="G124" s="13"/>
      <c r="H124" s="13"/>
      <c r="I124" s="13"/>
      <c r="J124" s="13"/>
      <c r="K124" s="13"/>
      <c r="L124" s="13"/>
    </row>
    <row r="125" spans="1:12">
      <c r="A125" s="26">
        <v>123</v>
      </c>
      <c r="B125" s="24" t="s">
        <v>202</v>
      </c>
      <c r="D125" s="13">
        <f t="shared" si="137"/>
        <v>3.726</v>
      </c>
      <c r="E125" s="13">
        <f>DSA!C128</f>
        <v>3.726</v>
      </c>
      <c r="F125" s="13">
        <f t="shared" ca="1" si="142"/>
        <v>5.030082707533726</v>
      </c>
      <c r="G125" s="13">
        <f t="shared" si="143"/>
        <v>2.4977040816326532</v>
      </c>
      <c r="H125" s="13">
        <f>DSA!E128</f>
        <v>-1.1339999999999999</v>
      </c>
      <c r="I125" s="13">
        <f>DSA!F128</f>
        <v>8.657</v>
      </c>
      <c r="J125" s="13" t="s">
        <v>261</v>
      </c>
      <c r="K125" s="13" t="s">
        <v>262</v>
      </c>
      <c r="L125" s="13" t="s">
        <v>262</v>
      </c>
    </row>
    <row r="126" spans="1:12">
      <c r="A126" s="26">
        <v>124</v>
      </c>
      <c r="B126" s="24" t="s">
        <v>174</v>
      </c>
      <c r="D126" s="13">
        <f t="shared" si="137"/>
        <v>0.29799999999999999</v>
      </c>
      <c r="E126" s="13">
        <f>DSA!C129</f>
        <v>0.29799999999999999</v>
      </c>
      <c r="F126" s="13">
        <f t="shared" ca="1" si="142"/>
        <v>3.6646273282933173</v>
      </c>
      <c r="G126" s="13">
        <f t="shared" si="143"/>
        <v>1.7591836734693878</v>
      </c>
      <c r="H126" s="13">
        <f>DSA!E129</f>
        <v>-3.1360000000000001</v>
      </c>
      <c r="I126" s="13">
        <f>DSA!F129</f>
        <v>3.76</v>
      </c>
      <c r="J126" s="13" t="s">
        <v>261</v>
      </c>
      <c r="K126" s="13" t="s">
        <v>262</v>
      </c>
      <c r="L126" s="13" t="s">
        <v>262</v>
      </c>
    </row>
    <row r="127" spans="1:12">
      <c r="A127" s="26">
        <v>125</v>
      </c>
      <c r="B127" s="24" t="s">
        <v>176</v>
      </c>
      <c r="D127" s="13">
        <f t="shared" si="137"/>
        <v>-6.9960000000000004</v>
      </c>
      <c r="E127" s="13">
        <f>DSA!C130</f>
        <v>-6.9960000000000004</v>
      </c>
      <c r="F127" s="13">
        <f t="shared" ca="1" si="142"/>
        <v>-6.0196721215551756</v>
      </c>
      <c r="G127" s="13">
        <f t="shared" si="143"/>
        <v>2.844642857142857</v>
      </c>
      <c r="H127" s="13">
        <f>DSA!E130</f>
        <v>-12.651</v>
      </c>
      <c r="I127" s="13">
        <f>DSA!F130</f>
        <v>-1.5</v>
      </c>
      <c r="J127" s="13" t="s">
        <v>261</v>
      </c>
      <c r="K127" s="13" t="s">
        <v>262</v>
      </c>
      <c r="L127" s="13" t="s">
        <v>262</v>
      </c>
    </row>
    <row r="128" spans="1:12">
      <c r="A128" s="26">
        <v>126</v>
      </c>
      <c r="B128" s="24" t="s">
        <v>172</v>
      </c>
      <c r="D128" s="13">
        <f t="shared" si="137"/>
        <v>-5.7539999999999996</v>
      </c>
      <c r="E128" s="13">
        <f>DSA!C131</f>
        <v>-5.7539999999999996</v>
      </c>
      <c r="F128" s="13">
        <f t="shared" ca="1" si="142"/>
        <v>-2.3641140252763897</v>
      </c>
      <c r="G128" s="13">
        <f t="shared" si="143"/>
        <v>2.806122448979592</v>
      </c>
      <c r="H128" s="13">
        <f>DSA!E131</f>
        <v>-11.276999999999999</v>
      </c>
      <c r="I128" s="13">
        <f>DSA!F131</f>
        <v>-0.27700000000000002</v>
      </c>
      <c r="J128" s="13" t="s">
        <v>261</v>
      </c>
      <c r="K128" s="13" t="s">
        <v>262</v>
      </c>
      <c r="L128" s="13" t="s">
        <v>262</v>
      </c>
    </row>
    <row r="129" spans="1:12">
      <c r="A129" s="26">
        <v>127</v>
      </c>
      <c r="B129" s="24" t="s">
        <v>185</v>
      </c>
      <c r="D129" s="13">
        <f t="shared" si="137"/>
        <v>-1.3540000000000001</v>
      </c>
      <c r="E129" s="13">
        <f>DSA!C132</f>
        <v>-1.3540000000000001</v>
      </c>
      <c r="F129" s="13">
        <f t="shared" ca="1" si="142"/>
        <v>-4.3039825709399988</v>
      </c>
      <c r="G129" s="13">
        <f t="shared" si="143"/>
        <v>2.1706632653061226</v>
      </c>
      <c r="H129" s="13">
        <f>DSA!E132</f>
        <v>-5.6929999999999996</v>
      </c>
      <c r="I129" s="13">
        <f>DSA!F132</f>
        <v>2.8159999999999998</v>
      </c>
      <c r="J129" s="13" t="s">
        <v>261</v>
      </c>
      <c r="K129" s="13" t="s">
        <v>262</v>
      </c>
      <c r="L129" s="13" t="s">
        <v>262</v>
      </c>
    </row>
    <row r="130" spans="1:12">
      <c r="A130" s="26">
        <v>128</v>
      </c>
      <c r="B130" s="24" t="s">
        <v>183</v>
      </c>
      <c r="D130" s="13">
        <f t="shared" si="137"/>
        <v>-5.5869999999999997</v>
      </c>
      <c r="E130" s="13">
        <f>DSA!C133</f>
        <v>-5.5869999999999997</v>
      </c>
      <c r="F130" s="13">
        <f t="shared" ref="F130:F193" ca="1" si="144">H130+(I130-H130)*RAND()</f>
        <v>-1.3884509917676979E-2</v>
      </c>
      <c r="G130" s="13">
        <f t="shared" ref="G130:G193" si="145">(I130-H130)/(2*1.96)</f>
        <v>5.1257653061224486</v>
      </c>
      <c r="H130" s="13">
        <f>DSA!E133</f>
        <v>-15.394</v>
      </c>
      <c r="I130" s="13">
        <f>DSA!F133</f>
        <v>4.6989999999999998</v>
      </c>
      <c r="J130" s="13" t="s">
        <v>261</v>
      </c>
      <c r="K130" s="13" t="s">
        <v>262</v>
      </c>
      <c r="L130" s="13" t="s">
        <v>262</v>
      </c>
    </row>
    <row r="131" spans="1:12">
      <c r="A131" s="26">
        <v>129</v>
      </c>
      <c r="B131" s="24" t="s">
        <v>234</v>
      </c>
      <c r="D131" s="13"/>
      <c r="E131" s="13"/>
      <c r="F131" s="13"/>
      <c r="G131" s="13"/>
      <c r="H131" s="13"/>
      <c r="I131" s="13"/>
      <c r="J131" s="13"/>
      <c r="K131" s="13"/>
      <c r="L131" s="13"/>
    </row>
    <row r="132" spans="1:12">
      <c r="A132" s="26">
        <v>130</v>
      </c>
      <c r="B132" s="24" t="s">
        <v>198</v>
      </c>
      <c r="D132" s="13"/>
      <c r="E132" s="13"/>
      <c r="F132" s="13"/>
      <c r="G132" s="13"/>
      <c r="H132" s="13"/>
      <c r="I132" s="13"/>
      <c r="J132" s="13"/>
      <c r="K132" s="13"/>
      <c r="L132" s="13"/>
    </row>
    <row r="133" spans="1:12">
      <c r="A133" s="26">
        <v>131</v>
      </c>
      <c r="B133" s="24" t="s">
        <v>202</v>
      </c>
      <c r="D133" s="13">
        <f t="shared" si="137"/>
        <v>-5.4640000000000004</v>
      </c>
      <c r="E133" s="13">
        <f>DSA!C136</f>
        <v>-5.4640000000000004</v>
      </c>
      <c r="F133" s="13">
        <f t="shared" ca="1" si="144"/>
        <v>-5.279613760671217</v>
      </c>
      <c r="G133" s="13">
        <f t="shared" si="145"/>
        <v>2.159948979591837</v>
      </c>
      <c r="H133" s="13">
        <f>DSA!E136</f>
        <v>-9.7710000000000008</v>
      </c>
      <c r="I133" s="13">
        <f>DSA!F136</f>
        <v>-1.304</v>
      </c>
      <c r="J133" s="13" t="s">
        <v>261</v>
      </c>
      <c r="K133" s="13" t="s">
        <v>262</v>
      </c>
      <c r="L133" s="13" t="s">
        <v>262</v>
      </c>
    </row>
    <row r="134" spans="1:12">
      <c r="A134" s="26">
        <v>132</v>
      </c>
      <c r="B134" s="24" t="s">
        <v>174</v>
      </c>
      <c r="D134" s="13">
        <f t="shared" si="137"/>
        <v>-2.218</v>
      </c>
      <c r="E134" s="13">
        <f>DSA!C137</f>
        <v>-2.218</v>
      </c>
      <c r="F134" s="13">
        <f t="shared" ca="1" si="144"/>
        <v>-0.79628814382268942</v>
      </c>
      <c r="G134" s="13">
        <f t="shared" si="145"/>
        <v>1.4426020408163267</v>
      </c>
      <c r="H134" s="13">
        <f>DSA!E137</f>
        <v>-5.0650000000000004</v>
      </c>
      <c r="I134" s="13">
        <f>DSA!F137</f>
        <v>0.59</v>
      </c>
      <c r="J134" s="13" t="s">
        <v>261</v>
      </c>
      <c r="K134" s="13" t="s">
        <v>262</v>
      </c>
      <c r="L134" s="13" t="s">
        <v>262</v>
      </c>
    </row>
    <row r="135" spans="1:12">
      <c r="A135" s="26">
        <v>133</v>
      </c>
      <c r="B135" s="24" t="s">
        <v>176</v>
      </c>
      <c r="D135" s="13">
        <f t="shared" si="137"/>
        <v>-2.008</v>
      </c>
      <c r="E135" s="13">
        <f>DSA!C138</f>
        <v>-2.008</v>
      </c>
      <c r="F135" s="13">
        <f t="shared" ca="1" si="144"/>
        <v>-0.28505562961498843</v>
      </c>
      <c r="G135" s="13">
        <f t="shared" si="145"/>
        <v>2.0920918367346939</v>
      </c>
      <c r="H135" s="13">
        <f>DSA!E138</f>
        <v>-6.11</v>
      </c>
      <c r="I135" s="13">
        <f>DSA!F138</f>
        <v>2.0910000000000002</v>
      </c>
      <c r="J135" s="13" t="s">
        <v>261</v>
      </c>
      <c r="K135" s="13" t="s">
        <v>262</v>
      </c>
      <c r="L135" s="13" t="s">
        <v>262</v>
      </c>
    </row>
    <row r="136" spans="1:12">
      <c r="A136" s="26">
        <v>134</v>
      </c>
      <c r="B136" s="24" t="s">
        <v>172</v>
      </c>
      <c r="D136" s="13">
        <f t="shared" si="137"/>
        <v>-4.9160000000000004</v>
      </c>
      <c r="E136" s="13">
        <f>DSA!C139</f>
        <v>-4.9160000000000004</v>
      </c>
      <c r="F136" s="13">
        <f t="shared" ca="1" si="144"/>
        <v>-6.3898430481136739</v>
      </c>
      <c r="G136" s="13">
        <f t="shared" si="145"/>
        <v>2.0117346938775511</v>
      </c>
      <c r="H136" s="13">
        <f>DSA!E139</f>
        <v>-8.8680000000000003</v>
      </c>
      <c r="I136" s="13">
        <f>DSA!F139</f>
        <v>-0.98199999999999998</v>
      </c>
      <c r="J136" s="13" t="s">
        <v>261</v>
      </c>
      <c r="K136" s="13" t="s">
        <v>262</v>
      </c>
      <c r="L136" s="13" t="s">
        <v>262</v>
      </c>
    </row>
    <row r="137" spans="1:12">
      <c r="A137" s="26">
        <v>135</v>
      </c>
      <c r="B137" s="24" t="s">
        <v>185</v>
      </c>
      <c r="D137" s="13">
        <f t="shared" si="137"/>
        <v>-6.3819999999999997</v>
      </c>
      <c r="E137" s="13">
        <f>DSA!C140</f>
        <v>-6.3819999999999997</v>
      </c>
      <c r="F137" s="13">
        <f t="shared" ca="1" si="144"/>
        <v>-8.4855675463569362</v>
      </c>
      <c r="G137" s="13">
        <f t="shared" si="145"/>
        <v>1.8474489795918365</v>
      </c>
      <c r="H137" s="13">
        <f>DSA!E140</f>
        <v>-10.023</v>
      </c>
      <c r="I137" s="13">
        <f>DSA!F140</f>
        <v>-2.7810000000000001</v>
      </c>
      <c r="J137" s="13" t="s">
        <v>261</v>
      </c>
      <c r="K137" s="13" t="s">
        <v>262</v>
      </c>
      <c r="L137" s="13" t="s">
        <v>262</v>
      </c>
    </row>
    <row r="138" spans="1:12">
      <c r="A138" s="26">
        <v>136</v>
      </c>
      <c r="B138" s="24" t="s">
        <v>183</v>
      </c>
      <c r="D138" s="13">
        <f t="shared" si="137"/>
        <v>-8.4220000000000006</v>
      </c>
      <c r="E138" s="13">
        <f>DSA!C141</f>
        <v>-8.4220000000000006</v>
      </c>
      <c r="F138" s="13">
        <f t="shared" ca="1" si="144"/>
        <v>-14.354774152171565</v>
      </c>
      <c r="G138" s="13">
        <f t="shared" si="145"/>
        <v>3.9984693877551019</v>
      </c>
      <c r="H138" s="13">
        <f>DSA!E141</f>
        <v>-16.388999999999999</v>
      </c>
      <c r="I138" s="13">
        <f>DSA!F141</f>
        <v>-0.71499999999999997</v>
      </c>
      <c r="J138" s="13" t="s">
        <v>261</v>
      </c>
      <c r="K138" s="13" t="s">
        <v>262</v>
      </c>
      <c r="L138" s="13" t="s">
        <v>262</v>
      </c>
    </row>
    <row r="139" spans="1:12">
      <c r="A139" s="26">
        <v>137</v>
      </c>
      <c r="B139" s="24" t="s">
        <v>200</v>
      </c>
      <c r="D139" s="13"/>
      <c r="E139" s="13"/>
      <c r="F139" s="13"/>
      <c r="G139" s="13"/>
      <c r="H139" s="13"/>
      <c r="I139" s="13"/>
      <c r="J139" s="13"/>
      <c r="K139" s="13"/>
      <c r="L139" s="13"/>
    </row>
    <row r="140" spans="1:12">
      <c r="A140" s="26">
        <v>138</v>
      </c>
      <c r="B140" s="24" t="s">
        <v>202</v>
      </c>
      <c r="D140" s="13">
        <f t="shared" si="137"/>
        <v>6.1459999999999999</v>
      </c>
      <c r="E140" s="13">
        <f>DSA!C143</f>
        <v>6.1459999999999999</v>
      </c>
      <c r="F140" s="13">
        <f t="shared" ca="1" si="144"/>
        <v>4.7075030472306052</v>
      </c>
      <c r="G140" s="13">
        <f t="shared" si="145"/>
        <v>2.681122448979592</v>
      </c>
      <c r="H140" s="13">
        <f>DSA!E143</f>
        <v>1.026</v>
      </c>
      <c r="I140" s="13">
        <f>DSA!F143</f>
        <v>11.536</v>
      </c>
      <c r="J140" s="13" t="s">
        <v>261</v>
      </c>
      <c r="K140" s="13" t="s">
        <v>262</v>
      </c>
      <c r="L140" s="13" t="s">
        <v>262</v>
      </c>
    </row>
    <row r="141" spans="1:12">
      <c r="A141" s="26">
        <v>139</v>
      </c>
      <c r="B141" s="24" t="s">
        <v>174</v>
      </c>
      <c r="D141" s="13">
        <f t="shared" si="137"/>
        <v>2.2909999999999999</v>
      </c>
      <c r="E141" s="13">
        <f>DSA!C144</f>
        <v>2.2909999999999999</v>
      </c>
      <c r="F141" s="13">
        <f t="shared" ca="1" si="144"/>
        <v>5.6000963165803874</v>
      </c>
      <c r="G141" s="13">
        <f t="shared" si="145"/>
        <v>1.7227040816326531</v>
      </c>
      <c r="H141" s="13">
        <f>DSA!E144</f>
        <v>-1.0920000000000001</v>
      </c>
      <c r="I141" s="13">
        <f>DSA!F144</f>
        <v>5.6609999999999996</v>
      </c>
      <c r="J141" s="13" t="s">
        <v>261</v>
      </c>
      <c r="K141" s="13" t="s">
        <v>262</v>
      </c>
      <c r="L141" s="13" t="s">
        <v>262</v>
      </c>
    </row>
    <row r="142" spans="1:12">
      <c r="A142" s="26">
        <v>140</v>
      </c>
      <c r="B142" s="24" t="s">
        <v>176</v>
      </c>
      <c r="D142" s="13">
        <f t="shared" si="137"/>
        <v>2.0419999999999998</v>
      </c>
      <c r="E142" s="13">
        <f>DSA!C145</f>
        <v>2.0419999999999998</v>
      </c>
      <c r="F142" s="13">
        <f t="shared" ca="1" si="144"/>
        <v>3.6768485038562604</v>
      </c>
      <c r="G142" s="13">
        <f t="shared" si="145"/>
        <v>2.5625</v>
      </c>
      <c r="H142" s="13">
        <f>DSA!E145</f>
        <v>-2.9889999999999999</v>
      </c>
      <c r="I142" s="13">
        <f>DSA!F145</f>
        <v>7.056</v>
      </c>
      <c r="J142" s="13" t="s">
        <v>261</v>
      </c>
      <c r="K142" s="13" t="s">
        <v>262</v>
      </c>
      <c r="L142" s="13" t="s">
        <v>262</v>
      </c>
    </row>
    <row r="143" spans="1:12">
      <c r="A143" s="26">
        <v>141</v>
      </c>
      <c r="B143" s="24" t="s">
        <v>172</v>
      </c>
      <c r="D143" s="13">
        <f t="shared" si="137"/>
        <v>5.4930000000000003</v>
      </c>
      <c r="E143" s="13">
        <f>DSA!C146</f>
        <v>5.4930000000000003</v>
      </c>
      <c r="F143" s="13">
        <f t="shared" ca="1" si="144"/>
        <v>5.1849019816582391</v>
      </c>
      <c r="G143" s="13">
        <f t="shared" si="145"/>
        <v>2.4298469387755102</v>
      </c>
      <c r="H143" s="13">
        <f>DSA!E146</f>
        <v>0.746</v>
      </c>
      <c r="I143" s="13">
        <f>DSA!F146</f>
        <v>10.271000000000001</v>
      </c>
      <c r="J143" s="13" t="s">
        <v>261</v>
      </c>
      <c r="K143" s="13" t="s">
        <v>262</v>
      </c>
      <c r="L143" s="13" t="s">
        <v>262</v>
      </c>
    </row>
    <row r="144" spans="1:12">
      <c r="A144" s="26">
        <v>142</v>
      </c>
      <c r="B144" s="24" t="s">
        <v>185</v>
      </c>
      <c r="D144" s="13">
        <f t="shared" si="137"/>
        <v>6.5679999999999996</v>
      </c>
      <c r="E144" s="13">
        <f>DSA!C147</f>
        <v>6.5679999999999996</v>
      </c>
      <c r="F144" s="13">
        <f t="shared" ca="1" si="144"/>
        <v>7.1622242277202126</v>
      </c>
      <c r="G144" s="13">
        <f t="shared" si="145"/>
        <v>2.2558673469387753</v>
      </c>
      <c r="H144" s="13">
        <f>DSA!E147</f>
        <v>2.214</v>
      </c>
      <c r="I144" s="13">
        <f>DSA!F147</f>
        <v>11.057</v>
      </c>
      <c r="J144" s="13" t="s">
        <v>261</v>
      </c>
      <c r="K144" s="13" t="s">
        <v>262</v>
      </c>
      <c r="L144" s="13" t="s">
        <v>262</v>
      </c>
    </row>
    <row r="145" spans="1:12">
      <c r="A145" s="26">
        <v>143</v>
      </c>
      <c r="B145" s="24" t="s">
        <v>183</v>
      </c>
      <c r="D145" s="13">
        <f t="shared" si="137"/>
        <v>9.5069999999999997</v>
      </c>
      <c r="E145" s="13">
        <f>DSA!C148</f>
        <v>9.5069999999999997</v>
      </c>
      <c r="F145" s="13">
        <f t="shared" ca="1" si="144"/>
        <v>16.109426497360801</v>
      </c>
      <c r="G145" s="13">
        <f t="shared" si="145"/>
        <v>4.9257653061224493</v>
      </c>
      <c r="H145" s="13">
        <f>DSA!E148</f>
        <v>0.113</v>
      </c>
      <c r="I145" s="13">
        <f>DSA!F148</f>
        <v>19.422000000000001</v>
      </c>
      <c r="J145" s="13" t="s">
        <v>261</v>
      </c>
      <c r="K145" s="13" t="s">
        <v>262</v>
      </c>
      <c r="L145" s="13" t="s">
        <v>262</v>
      </c>
    </row>
    <row r="146" spans="1:12">
      <c r="A146" s="26">
        <v>144</v>
      </c>
      <c r="B146" s="24" t="s">
        <v>209</v>
      </c>
      <c r="D146" s="13"/>
      <c r="E146" s="13"/>
      <c r="F146" s="13"/>
      <c r="G146" s="13"/>
      <c r="H146" s="13"/>
      <c r="I146" s="13"/>
      <c r="J146" s="13"/>
      <c r="K146" s="13"/>
      <c r="L146" s="13"/>
    </row>
    <row r="147" spans="1:12">
      <c r="A147" s="26">
        <v>145</v>
      </c>
      <c r="B147" s="24" t="s">
        <v>202</v>
      </c>
      <c r="D147" s="13">
        <f t="shared" si="137"/>
        <v>1.3560000000000001</v>
      </c>
      <c r="E147" s="13">
        <f>DSA!C150</f>
        <v>1.3560000000000001</v>
      </c>
      <c r="F147" s="13">
        <f t="shared" ca="1" si="144"/>
        <v>1.2752519794308608</v>
      </c>
      <c r="G147" s="13">
        <f t="shared" si="145"/>
        <v>0.54770408163265316</v>
      </c>
      <c r="H147" s="13">
        <f>DSA!E150</f>
        <v>0.30399999999999999</v>
      </c>
      <c r="I147" s="13">
        <f>DSA!F150</f>
        <v>2.4510000000000001</v>
      </c>
      <c r="J147" s="13" t="s">
        <v>261</v>
      </c>
      <c r="K147" s="13" t="s">
        <v>262</v>
      </c>
      <c r="L147" s="13" t="s">
        <v>262</v>
      </c>
    </row>
    <row r="148" spans="1:12">
      <c r="A148" s="26">
        <v>146</v>
      </c>
      <c r="B148" s="24" t="s">
        <v>174</v>
      </c>
      <c r="D148" s="13">
        <f t="shared" si="137"/>
        <v>0.55400000000000005</v>
      </c>
      <c r="E148" s="13">
        <f>DSA!C151</f>
        <v>0.55400000000000005</v>
      </c>
      <c r="F148" s="13">
        <f t="shared" ca="1" si="144"/>
        <v>-4.4724665219634252E-2</v>
      </c>
      <c r="G148" s="13">
        <f t="shared" si="145"/>
        <v>0.38035714285714289</v>
      </c>
      <c r="H148" s="13">
        <f>DSA!E151</f>
        <v>-0.183</v>
      </c>
      <c r="I148" s="13">
        <f>DSA!F151</f>
        <v>1.3080000000000001</v>
      </c>
      <c r="J148" s="13" t="s">
        <v>261</v>
      </c>
      <c r="K148" s="13" t="s">
        <v>262</v>
      </c>
      <c r="L148" s="13" t="s">
        <v>262</v>
      </c>
    </row>
    <row r="149" spans="1:12">
      <c r="A149" s="26">
        <v>147</v>
      </c>
      <c r="B149" s="24" t="s">
        <v>176</v>
      </c>
      <c r="D149" s="13">
        <f t="shared" si="137"/>
        <v>0.58099999999999996</v>
      </c>
      <c r="E149" s="13">
        <f>DSA!C152</f>
        <v>0.58099999999999996</v>
      </c>
      <c r="F149" s="13">
        <f t="shared" ca="1" si="144"/>
        <v>0.22948603661449812</v>
      </c>
      <c r="G149" s="13">
        <f t="shared" si="145"/>
        <v>0.52831632653061233</v>
      </c>
      <c r="H149" s="13">
        <f>DSA!E152</f>
        <v>-0.45</v>
      </c>
      <c r="I149" s="13">
        <f>DSA!F152</f>
        <v>1.621</v>
      </c>
      <c r="J149" s="13" t="s">
        <v>261</v>
      </c>
      <c r="K149" s="13" t="s">
        <v>262</v>
      </c>
      <c r="L149" s="13" t="s">
        <v>262</v>
      </c>
    </row>
    <row r="150" spans="1:12">
      <c r="A150" s="26">
        <v>148</v>
      </c>
      <c r="B150" s="24" t="s">
        <v>172</v>
      </c>
      <c r="D150" s="13">
        <f t="shared" si="137"/>
        <v>1.214</v>
      </c>
      <c r="E150" s="13">
        <f>DSA!C153</f>
        <v>1.214</v>
      </c>
      <c r="F150" s="13">
        <f t="shared" ca="1" si="144"/>
        <v>0.27528419109461955</v>
      </c>
      <c r="G150" s="13">
        <f t="shared" si="145"/>
        <v>0.51581632653061227</v>
      </c>
      <c r="H150" s="13">
        <f>DSA!E153</f>
        <v>0.20699999999999999</v>
      </c>
      <c r="I150" s="13">
        <f>DSA!F153</f>
        <v>2.2290000000000001</v>
      </c>
      <c r="J150" s="13" t="s">
        <v>261</v>
      </c>
      <c r="K150" s="13" t="s">
        <v>262</v>
      </c>
      <c r="L150" s="13" t="s">
        <v>262</v>
      </c>
    </row>
    <row r="151" spans="1:12">
      <c r="A151" s="26">
        <v>149</v>
      </c>
      <c r="B151" s="24" t="s">
        <v>185</v>
      </c>
      <c r="D151" s="13">
        <f t="shared" si="137"/>
        <v>1.5580000000000001</v>
      </c>
      <c r="E151" s="13">
        <f>DSA!C154</f>
        <v>1.5580000000000001</v>
      </c>
      <c r="F151" s="13">
        <f t="shared" ca="1" si="144"/>
        <v>1.0198219937024986</v>
      </c>
      <c r="G151" s="13">
        <f t="shared" si="145"/>
        <v>0.46811224489795916</v>
      </c>
      <c r="H151" s="13">
        <f>DSA!E154</f>
        <v>0.64400000000000002</v>
      </c>
      <c r="I151" s="13">
        <f>DSA!F154</f>
        <v>2.4790000000000001</v>
      </c>
      <c r="J151" s="13" t="s">
        <v>261</v>
      </c>
      <c r="K151" s="13" t="s">
        <v>262</v>
      </c>
      <c r="L151" s="13" t="s">
        <v>262</v>
      </c>
    </row>
    <row r="152" spans="1:12">
      <c r="A152" s="26">
        <v>150</v>
      </c>
      <c r="B152" s="24" t="s">
        <v>183</v>
      </c>
      <c r="D152" s="13">
        <f t="shared" si="137"/>
        <v>2.2050000000000001</v>
      </c>
      <c r="E152" s="13">
        <f>DSA!C155</f>
        <v>2.2050000000000001</v>
      </c>
      <c r="F152" s="13">
        <f t="shared" ca="1" si="144"/>
        <v>1.270570267797511</v>
      </c>
      <c r="G152" s="13">
        <f t="shared" si="145"/>
        <v>1.0247448979591838</v>
      </c>
      <c r="H152" s="13">
        <f>DSA!E155</f>
        <v>0.218</v>
      </c>
      <c r="I152" s="13">
        <f>DSA!F155</f>
        <v>4.2350000000000003</v>
      </c>
      <c r="J152" s="13" t="s">
        <v>261</v>
      </c>
      <c r="K152" s="13" t="s">
        <v>262</v>
      </c>
      <c r="L152" s="13" t="s">
        <v>262</v>
      </c>
    </row>
    <row r="153" spans="1:12">
      <c r="A153" s="26">
        <v>151</v>
      </c>
      <c r="B153" s="24" t="s">
        <v>236</v>
      </c>
      <c r="D153" s="13"/>
      <c r="E153" s="13"/>
      <c r="F153" s="13"/>
      <c r="G153" s="13"/>
      <c r="H153" s="13"/>
      <c r="I153" s="13"/>
      <c r="J153" s="13"/>
      <c r="K153" s="13"/>
      <c r="L153" s="13"/>
    </row>
    <row r="154" spans="1:12">
      <c r="A154" s="26">
        <v>152</v>
      </c>
      <c r="B154" s="24" t="s">
        <v>198</v>
      </c>
      <c r="D154" s="13"/>
      <c r="E154" s="13"/>
      <c r="F154" s="13"/>
      <c r="G154" s="13"/>
      <c r="H154" s="13"/>
      <c r="I154" s="13"/>
      <c r="J154" s="13"/>
      <c r="K154" s="13"/>
      <c r="L154" s="13"/>
    </row>
    <row r="155" spans="1:12">
      <c r="A155" s="26">
        <v>153</v>
      </c>
      <c r="B155" s="24" t="s">
        <v>202</v>
      </c>
      <c r="D155" s="13">
        <f t="shared" si="137"/>
        <v>5.7000000000000002E-2</v>
      </c>
      <c r="E155" s="13">
        <f>DSA!C158</f>
        <v>5.7000000000000002E-2</v>
      </c>
      <c r="F155" s="13">
        <f t="shared" ca="1" si="144"/>
        <v>1.8496637219473644E-2</v>
      </c>
      <c r="G155" s="13">
        <f t="shared" si="145"/>
        <v>0.20331632653061227</v>
      </c>
      <c r="H155" s="13">
        <f>DSA!E158</f>
        <v>-0.34100000000000003</v>
      </c>
      <c r="I155" s="13">
        <f>DSA!F158</f>
        <v>0.45600000000000002</v>
      </c>
      <c r="J155" s="13" t="s">
        <v>261</v>
      </c>
      <c r="K155" s="13" t="s">
        <v>262</v>
      </c>
      <c r="L155" s="13" t="s">
        <v>262</v>
      </c>
    </row>
    <row r="156" spans="1:12">
      <c r="A156" s="26">
        <v>154</v>
      </c>
      <c r="B156" s="24" t="s">
        <v>174</v>
      </c>
      <c r="D156" s="13">
        <f t="shared" si="137"/>
        <v>-0.29799999999999999</v>
      </c>
      <c r="E156" s="13">
        <f>DSA!C159</f>
        <v>-0.29799999999999999</v>
      </c>
      <c r="F156" s="13">
        <f t="shared" ca="1" si="144"/>
        <v>-0.36652126450981193</v>
      </c>
      <c r="G156" s="13">
        <f t="shared" si="145"/>
        <v>0.1443877551020408</v>
      </c>
      <c r="H156" s="13">
        <f>DSA!E159</f>
        <v>-0.58099999999999996</v>
      </c>
      <c r="I156" s="13">
        <f>DSA!F159</f>
        <v>-1.4999999999999999E-2</v>
      </c>
      <c r="J156" s="13" t="s">
        <v>261</v>
      </c>
      <c r="K156" s="13" t="s">
        <v>262</v>
      </c>
      <c r="L156" s="13" t="s">
        <v>262</v>
      </c>
    </row>
    <row r="157" spans="1:12">
      <c r="A157" s="26">
        <v>155</v>
      </c>
      <c r="B157" s="24" t="s">
        <v>176</v>
      </c>
      <c r="D157" s="13">
        <f t="shared" si="137"/>
        <v>-0.84799999999999998</v>
      </c>
      <c r="E157" s="13">
        <f>DSA!C160</f>
        <v>-0.84799999999999998</v>
      </c>
      <c r="F157" s="13">
        <f t="shared" ca="1" si="144"/>
        <v>-0.79658257631514229</v>
      </c>
      <c r="G157" s="13">
        <f t="shared" si="145"/>
        <v>0.24846938775510205</v>
      </c>
      <c r="H157" s="13">
        <f>DSA!E160</f>
        <v>-1.335</v>
      </c>
      <c r="I157" s="13">
        <f>DSA!F160</f>
        <v>-0.36099999999999999</v>
      </c>
      <c r="J157" s="13" t="s">
        <v>261</v>
      </c>
      <c r="K157" s="13" t="s">
        <v>262</v>
      </c>
      <c r="L157" s="13" t="s">
        <v>262</v>
      </c>
    </row>
    <row r="158" spans="1:12">
      <c r="A158" s="26">
        <v>156</v>
      </c>
      <c r="B158" s="24" t="s">
        <v>172</v>
      </c>
      <c r="D158" s="13">
        <f t="shared" si="137"/>
        <v>-0.77700000000000002</v>
      </c>
      <c r="E158" s="13">
        <f>DSA!C161</f>
        <v>-0.77700000000000002</v>
      </c>
      <c r="F158" s="13">
        <f t="shared" ca="1" si="144"/>
        <v>-0.31386749420606674</v>
      </c>
      <c r="G158" s="13">
        <f t="shared" si="145"/>
        <v>0.24821428571428575</v>
      </c>
      <c r="H158" s="13">
        <f>DSA!E161</f>
        <v>-1.264</v>
      </c>
      <c r="I158" s="13">
        <f>DSA!F161</f>
        <v>-0.29099999999999998</v>
      </c>
      <c r="J158" s="13" t="s">
        <v>261</v>
      </c>
      <c r="K158" s="13" t="s">
        <v>262</v>
      </c>
      <c r="L158" s="13" t="s">
        <v>262</v>
      </c>
    </row>
    <row r="159" spans="1:12">
      <c r="A159" s="26">
        <v>157</v>
      </c>
      <c r="B159" s="24" t="s">
        <v>185</v>
      </c>
      <c r="D159" s="13">
        <f t="shared" si="137"/>
        <v>-0.505</v>
      </c>
      <c r="E159" s="13">
        <f>DSA!C162</f>
        <v>-0.505</v>
      </c>
      <c r="F159" s="13">
        <f t="shared" ca="1" si="144"/>
        <v>-0.22792239079997645</v>
      </c>
      <c r="G159" s="13">
        <f t="shared" si="145"/>
        <v>0.19770408163265307</v>
      </c>
      <c r="H159" s="13">
        <f>DSA!E162</f>
        <v>-0.89200000000000002</v>
      </c>
      <c r="I159" s="13">
        <f>DSA!F162</f>
        <v>-0.11700000000000001</v>
      </c>
      <c r="J159" s="13" t="s">
        <v>261</v>
      </c>
      <c r="K159" s="13" t="s">
        <v>262</v>
      </c>
      <c r="L159" s="13" t="s">
        <v>262</v>
      </c>
    </row>
    <row r="160" spans="1:12">
      <c r="A160" s="26">
        <v>158</v>
      </c>
      <c r="B160" s="24" t="s">
        <v>183</v>
      </c>
      <c r="D160" s="13">
        <f t="shared" si="137"/>
        <v>-1.274</v>
      </c>
      <c r="E160" s="13">
        <f>DSA!C163</f>
        <v>-1.274</v>
      </c>
      <c r="F160" s="13">
        <f t="shared" ca="1" si="144"/>
        <v>-2.028874030100785</v>
      </c>
      <c r="G160" s="13">
        <f t="shared" si="145"/>
        <v>0.41198979591836732</v>
      </c>
      <c r="H160" s="13">
        <f>DSA!E163</f>
        <v>-2.0819999999999999</v>
      </c>
      <c r="I160" s="13">
        <f>DSA!F163</f>
        <v>-0.46700000000000003</v>
      </c>
      <c r="J160" s="13" t="s">
        <v>261</v>
      </c>
      <c r="K160" s="13" t="s">
        <v>262</v>
      </c>
      <c r="L160" s="13" t="s">
        <v>262</v>
      </c>
    </row>
    <row r="161" spans="1:12">
      <c r="A161" s="26">
        <v>159</v>
      </c>
      <c r="B161" s="24" t="s">
        <v>200</v>
      </c>
      <c r="D161" s="13"/>
      <c r="E161" s="13"/>
      <c r="F161" s="13"/>
      <c r="G161" s="13"/>
      <c r="H161" s="13"/>
      <c r="I161" s="13"/>
      <c r="J161" s="13"/>
      <c r="K161" s="13"/>
      <c r="L161" s="13"/>
    </row>
    <row r="162" spans="1:12">
      <c r="A162" s="26">
        <v>160</v>
      </c>
      <c r="B162" s="24" t="s">
        <v>202</v>
      </c>
      <c r="D162" s="13">
        <f t="shared" si="137"/>
        <v>-0.254</v>
      </c>
      <c r="E162" s="13">
        <f>DSA!C165</f>
        <v>-0.254</v>
      </c>
      <c r="F162" s="13">
        <f t="shared" ca="1" si="144"/>
        <v>-9.5704406987899948E-2</v>
      </c>
      <c r="G162" s="13">
        <f t="shared" si="145"/>
        <v>0.10433673469387757</v>
      </c>
      <c r="H162" s="13">
        <f>DSA!E165</f>
        <v>-0.45900000000000002</v>
      </c>
      <c r="I162" s="13">
        <f>DSA!F165</f>
        <v>-0.05</v>
      </c>
      <c r="J162" s="13" t="s">
        <v>261</v>
      </c>
      <c r="K162" s="13" t="s">
        <v>262</v>
      </c>
      <c r="L162" s="13" t="s">
        <v>262</v>
      </c>
    </row>
    <row r="163" spans="1:12">
      <c r="A163" s="26">
        <v>161</v>
      </c>
      <c r="B163" s="24" t="s">
        <v>174</v>
      </c>
      <c r="D163" s="13">
        <f t="shared" si="137"/>
        <v>-0.14799999999999999</v>
      </c>
      <c r="E163" s="13">
        <f>DSA!C166</f>
        <v>-0.14799999999999999</v>
      </c>
      <c r="F163" s="13">
        <f t="shared" ca="1" si="144"/>
        <v>-5.1387416493041682E-3</v>
      </c>
      <c r="G163" s="13">
        <f t="shared" si="145"/>
        <v>7.9081632653061229E-2</v>
      </c>
      <c r="H163" s="13">
        <f>DSA!E166</f>
        <v>-0.30299999999999999</v>
      </c>
      <c r="I163" s="13">
        <f>DSA!F166</f>
        <v>7.0000000000000001E-3</v>
      </c>
      <c r="J163" s="13" t="s">
        <v>261</v>
      </c>
      <c r="K163" s="13" t="s">
        <v>262</v>
      </c>
      <c r="L163" s="13" t="s">
        <v>262</v>
      </c>
    </row>
    <row r="164" spans="1:12">
      <c r="A164" s="26">
        <v>162</v>
      </c>
      <c r="B164" s="24" t="s">
        <v>176</v>
      </c>
      <c r="D164" s="13">
        <f t="shared" si="137"/>
        <v>0.28699999999999998</v>
      </c>
      <c r="E164" s="13">
        <f>DSA!C167</f>
        <v>0.28699999999999998</v>
      </c>
      <c r="F164" s="13">
        <f t="shared" ca="1" si="144"/>
        <v>0.14512861997205945</v>
      </c>
      <c r="G164" s="13">
        <f t="shared" si="145"/>
        <v>0.13290816326530613</v>
      </c>
      <c r="H164" s="13">
        <f>DSA!E167</f>
        <v>2.5999999999999999E-2</v>
      </c>
      <c r="I164" s="13">
        <f>DSA!F167</f>
        <v>0.54700000000000004</v>
      </c>
      <c r="J164" s="13" t="s">
        <v>261</v>
      </c>
      <c r="K164" s="13" t="s">
        <v>262</v>
      </c>
      <c r="L164" s="13" t="s">
        <v>262</v>
      </c>
    </row>
    <row r="165" spans="1:12">
      <c r="A165" s="26">
        <v>163</v>
      </c>
      <c r="B165" s="24" t="s">
        <v>172</v>
      </c>
      <c r="D165" s="13">
        <f t="shared" si="137"/>
        <v>-5.3999999999999999E-2</v>
      </c>
      <c r="E165" s="13">
        <f>DSA!C168</f>
        <v>-5.3999999999999999E-2</v>
      </c>
      <c r="F165" s="13">
        <f t="shared" ca="1" si="144"/>
        <v>-0.12134114244184921</v>
      </c>
      <c r="G165" s="13">
        <f t="shared" si="145"/>
        <v>0.1306122448979592</v>
      </c>
      <c r="H165" s="13">
        <f>DSA!E168</f>
        <v>-0.31</v>
      </c>
      <c r="I165" s="13">
        <f>DSA!F168</f>
        <v>0.20200000000000001</v>
      </c>
      <c r="J165" s="13" t="s">
        <v>261</v>
      </c>
      <c r="K165" s="13" t="s">
        <v>262</v>
      </c>
      <c r="L165" s="13" t="s">
        <v>262</v>
      </c>
    </row>
    <row r="166" spans="1:12">
      <c r="A166" s="26">
        <v>164</v>
      </c>
      <c r="B166" s="24" t="s">
        <v>185</v>
      </c>
      <c r="D166" s="13">
        <f t="shared" si="137"/>
        <v>-0.13700000000000001</v>
      </c>
      <c r="E166" s="13">
        <f>DSA!C169</f>
        <v>-0.13700000000000001</v>
      </c>
      <c r="F166" s="13">
        <f t="shared" ca="1" si="144"/>
        <v>-0.19135867500809026</v>
      </c>
      <c r="G166" s="13">
        <f t="shared" si="145"/>
        <v>9.8214285714285712E-2</v>
      </c>
      <c r="H166" s="13">
        <f>DSA!E169</f>
        <v>-0.33</v>
      </c>
      <c r="I166" s="13">
        <f>DSA!F169</f>
        <v>5.5E-2</v>
      </c>
      <c r="J166" s="13" t="s">
        <v>261</v>
      </c>
      <c r="K166" s="13" t="s">
        <v>262</v>
      </c>
      <c r="L166" s="13" t="s">
        <v>262</v>
      </c>
    </row>
    <row r="167" spans="1:12">
      <c r="A167" s="26">
        <v>165</v>
      </c>
      <c r="B167" s="24" t="s">
        <v>183</v>
      </c>
      <c r="D167" s="13">
        <f t="shared" si="137"/>
        <v>0.183</v>
      </c>
      <c r="E167" s="13">
        <f>DSA!C170</f>
        <v>0.183</v>
      </c>
      <c r="F167" s="13">
        <f t="shared" ca="1" si="144"/>
        <v>-7.650213123819663E-2</v>
      </c>
      <c r="G167" s="13">
        <f t="shared" si="145"/>
        <v>0.20510204081632652</v>
      </c>
      <c r="H167" s="13">
        <f>DSA!E170</f>
        <v>-0.219</v>
      </c>
      <c r="I167" s="13">
        <f>DSA!F170</f>
        <v>0.58499999999999996</v>
      </c>
      <c r="J167" s="13" t="s">
        <v>261</v>
      </c>
      <c r="K167" s="13" t="s">
        <v>262</v>
      </c>
      <c r="L167" s="13" t="s">
        <v>262</v>
      </c>
    </row>
    <row r="168" spans="1:12">
      <c r="A168" s="26">
        <v>166</v>
      </c>
      <c r="B168" s="24" t="s">
        <v>238</v>
      </c>
      <c r="D168" s="13"/>
      <c r="E168" s="13"/>
      <c r="F168" s="13"/>
      <c r="G168" s="13"/>
      <c r="H168" s="13"/>
      <c r="I168" s="13"/>
      <c r="J168" s="13"/>
      <c r="K168" s="13"/>
      <c r="L168" s="13"/>
    </row>
    <row r="169" spans="1:12">
      <c r="A169" s="26">
        <v>167</v>
      </c>
      <c r="B169" s="24" t="s">
        <v>198</v>
      </c>
      <c r="D169" s="13"/>
      <c r="E169" s="13"/>
      <c r="F169" s="13"/>
      <c r="G169" s="13"/>
      <c r="H169" s="13"/>
      <c r="I169" s="13"/>
      <c r="J169" s="13"/>
      <c r="K169" s="13"/>
      <c r="L169" s="13"/>
    </row>
    <row r="170" spans="1:12">
      <c r="A170" s="26">
        <v>168</v>
      </c>
      <c r="B170" s="24" t="s">
        <v>202</v>
      </c>
      <c r="D170" s="13">
        <f t="shared" si="137"/>
        <v>-0.42399999999999999</v>
      </c>
      <c r="E170" s="13">
        <f>DSA!C173</f>
        <v>-0.42399999999999999</v>
      </c>
      <c r="F170" s="13">
        <f t="shared" ca="1" si="144"/>
        <v>-0.9259257389616995</v>
      </c>
      <c r="G170" s="13">
        <f t="shared" si="145"/>
        <v>0.27831632653061222</v>
      </c>
      <c r="H170" s="13">
        <f>DSA!E173</f>
        <v>-0.97</v>
      </c>
      <c r="I170" s="13">
        <f>DSA!F173</f>
        <v>0.121</v>
      </c>
      <c r="J170" s="13" t="s">
        <v>261</v>
      </c>
      <c r="K170" s="13" t="s">
        <v>262</v>
      </c>
      <c r="L170" s="13" t="s">
        <v>262</v>
      </c>
    </row>
    <row r="171" spans="1:12">
      <c r="A171" s="26">
        <v>169</v>
      </c>
      <c r="B171" s="24" t="s">
        <v>174</v>
      </c>
      <c r="D171" s="13">
        <f t="shared" si="137"/>
        <v>-0.27500000000000002</v>
      </c>
      <c r="E171" s="13">
        <f>DSA!C174</f>
        <v>-0.27500000000000002</v>
      </c>
      <c r="F171" s="13">
        <f t="shared" ca="1" si="144"/>
        <v>-0.52174051712085823</v>
      </c>
      <c r="G171" s="13">
        <f t="shared" si="145"/>
        <v>0.18494897959183673</v>
      </c>
      <c r="H171" s="13">
        <f>DSA!E174</f>
        <v>-0.63800000000000001</v>
      </c>
      <c r="I171" s="13">
        <f>DSA!F174</f>
        <v>8.6999999999999994E-2</v>
      </c>
      <c r="J171" s="13" t="s">
        <v>261</v>
      </c>
      <c r="K171" s="13" t="s">
        <v>262</v>
      </c>
      <c r="L171" s="13" t="s">
        <v>262</v>
      </c>
    </row>
    <row r="172" spans="1:12">
      <c r="A172" s="26">
        <v>170</v>
      </c>
      <c r="B172" s="24" t="s">
        <v>176</v>
      </c>
      <c r="D172" s="13">
        <f t="shared" si="137"/>
        <v>-0.23699999999999999</v>
      </c>
      <c r="E172" s="13">
        <f>DSA!C175</f>
        <v>-0.23699999999999999</v>
      </c>
      <c r="F172" s="13">
        <f t="shared" ca="1" si="144"/>
        <v>7.9983528921281022E-2</v>
      </c>
      <c r="G172" s="13">
        <f t="shared" si="145"/>
        <v>0.29795918367346935</v>
      </c>
      <c r="H172" s="13">
        <f>DSA!E175</f>
        <v>-0.82099999999999995</v>
      </c>
      <c r="I172" s="13">
        <f>DSA!F175</f>
        <v>0.34699999999999998</v>
      </c>
      <c r="J172" s="13" t="s">
        <v>261</v>
      </c>
      <c r="K172" s="13" t="s">
        <v>262</v>
      </c>
      <c r="L172" s="13" t="s">
        <v>262</v>
      </c>
    </row>
    <row r="173" spans="1:12">
      <c r="A173" s="26">
        <v>171</v>
      </c>
      <c r="B173" s="24" t="s">
        <v>172</v>
      </c>
      <c r="D173" s="13">
        <f t="shared" si="137"/>
        <v>-0.36799999999999999</v>
      </c>
      <c r="E173" s="13">
        <f>DSA!C176</f>
        <v>-0.36799999999999999</v>
      </c>
      <c r="F173" s="13">
        <f t="shared" ca="1" si="144"/>
        <v>-0.66590279230516325</v>
      </c>
      <c r="G173" s="13">
        <f t="shared" si="145"/>
        <v>0.30178571428571432</v>
      </c>
      <c r="H173" s="13">
        <f>DSA!E176</f>
        <v>-0.96</v>
      </c>
      <c r="I173" s="13">
        <f>DSA!F176</f>
        <v>0.223</v>
      </c>
      <c r="J173" s="13" t="s">
        <v>261</v>
      </c>
      <c r="K173" s="13" t="s">
        <v>262</v>
      </c>
      <c r="L173" s="13" t="s">
        <v>262</v>
      </c>
    </row>
    <row r="174" spans="1:12">
      <c r="A174" s="26">
        <v>172</v>
      </c>
      <c r="B174" s="24" t="s">
        <v>185</v>
      </c>
      <c r="D174" s="13">
        <f t="shared" si="137"/>
        <v>-0.94499999999999995</v>
      </c>
      <c r="E174" s="13">
        <f>DSA!C177</f>
        <v>-0.94499999999999995</v>
      </c>
      <c r="F174" s="13">
        <f t="shared" ca="1" si="144"/>
        <v>-0.85609326959140974</v>
      </c>
      <c r="G174" s="13">
        <f t="shared" si="145"/>
        <v>0.26403061224489799</v>
      </c>
      <c r="H174" s="13">
        <f>DSA!E177</f>
        <v>-1.4630000000000001</v>
      </c>
      <c r="I174" s="13">
        <f>DSA!F177</f>
        <v>-0.42799999999999999</v>
      </c>
      <c r="J174" s="13" t="s">
        <v>261</v>
      </c>
      <c r="K174" s="13" t="s">
        <v>262</v>
      </c>
      <c r="L174" s="13" t="s">
        <v>262</v>
      </c>
    </row>
    <row r="175" spans="1:12">
      <c r="A175" s="26">
        <v>173</v>
      </c>
      <c r="B175" s="24" t="s">
        <v>183</v>
      </c>
      <c r="D175" s="13">
        <f t="shared" ref="D175:D238" si="146">IF($D$3=0,E175,F175)</f>
        <v>-0.60599999999999998</v>
      </c>
      <c r="E175" s="13">
        <f>DSA!C178</f>
        <v>-0.60599999999999998</v>
      </c>
      <c r="F175" s="13">
        <f t="shared" ca="1" si="144"/>
        <v>-0.76802647169057536</v>
      </c>
      <c r="G175" s="13">
        <f t="shared" si="145"/>
        <v>0.61709183673469392</v>
      </c>
      <c r="H175" s="13">
        <f>DSA!E178</f>
        <v>-1.8160000000000001</v>
      </c>
      <c r="I175" s="13">
        <f>DSA!F178</f>
        <v>0.60299999999999998</v>
      </c>
      <c r="J175" s="13" t="s">
        <v>261</v>
      </c>
      <c r="K175" s="13" t="s">
        <v>262</v>
      </c>
      <c r="L175" s="13" t="s">
        <v>262</v>
      </c>
    </row>
    <row r="176" spans="1:12">
      <c r="A176" s="26">
        <v>174</v>
      </c>
      <c r="B176" s="24" t="s">
        <v>200</v>
      </c>
      <c r="D176" s="13"/>
      <c r="E176" s="13"/>
      <c r="F176" s="13"/>
      <c r="G176" s="13"/>
      <c r="H176" s="13"/>
      <c r="I176" s="13"/>
      <c r="J176" s="13"/>
      <c r="K176" s="13"/>
      <c r="L176" s="13"/>
    </row>
    <row r="177" spans="1:12">
      <c r="A177" s="26">
        <v>175</v>
      </c>
      <c r="B177" s="24" t="s">
        <v>202</v>
      </c>
      <c r="D177" s="13">
        <f t="shared" si="146"/>
        <v>7.6999999999999999E-2</v>
      </c>
      <c r="E177" s="13">
        <f>DSA!C180</f>
        <v>7.6999999999999999E-2</v>
      </c>
      <c r="F177" s="13">
        <f t="shared" ca="1" si="144"/>
        <v>0.26094793517254533</v>
      </c>
      <c r="G177" s="13">
        <f t="shared" si="145"/>
        <v>0.11607142857142856</v>
      </c>
      <c r="H177" s="13">
        <f>DSA!E180</f>
        <v>-0.151</v>
      </c>
      <c r="I177" s="13">
        <f>DSA!F180</f>
        <v>0.30399999999999999</v>
      </c>
      <c r="J177" s="13" t="s">
        <v>261</v>
      </c>
      <c r="K177" s="13" t="s">
        <v>262</v>
      </c>
      <c r="L177" s="13" t="s">
        <v>262</v>
      </c>
    </row>
    <row r="178" spans="1:12">
      <c r="A178" s="26">
        <v>176</v>
      </c>
      <c r="B178" s="24" t="s">
        <v>174</v>
      </c>
      <c r="D178" s="13">
        <f t="shared" si="146"/>
        <v>4.1000000000000002E-2</v>
      </c>
      <c r="E178" s="13">
        <f>DSA!C181</f>
        <v>4.1000000000000002E-2</v>
      </c>
      <c r="F178" s="13">
        <f t="shared" ca="1" si="144"/>
        <v>-4.8854574039165696E-2</v>
      </c>
      <c r="G178" s="13">
        <f t="shared" si="145"/>
        <v>8.1887755102040813E-2</v>
      </c>
      <c r="H178" s="13">
        <f>DSA!E181</f>
        <v>-0.12</v>
      </c>
      <c r="I178" s="13">
        <f>DSA!F181</f>
        <v>0.20100000000000001</v>
      </c>
      <c r="J178" s="13" t="s">
        <v>261</v>
      </c>
      <c r="K178" s="13" t="s">
        <v>262</v>
      </c>
      <c r="L178" s="13" t="s">
        <v>262</v>
      </c>
    </row>
    <row r="179" spans="1:12">
      <c r="A179" s="26">
        <v>177</v>
      </c>
      <c r="B179" s="24" t="s">
        <v>176</v>
      </c>
      <c r="D179" s="13">
        <f t="shared" si="146"/>
        <v>0.108</v>
      </c>
      <c r="E179" s="13">
        <f>DSA!C182</f>
        <v>0.108</v>
      </c>
      <c r="F179" s="13">
        <f t="shared" ca="1" si="144"/>
        <v>-7.9677858370972299E-2</v>
      </c>
      <c r="G179" s="13">
        <f t="shared" si="145"/>
        <v>0.12270408163265306</v>
      </c>
      <c r="H179" s="13">
        <f>DSA!E182</f>
        <v>-0.13300000000000001</v>
      </c>
      <c r="I179" s="13">
        <f>DSA!F182</f>
        <v>0.34799999999999998</v>
      </c>
      <c r="J179" s="13" t="s">
        <v>261</v>
      </c>
      <c r="K179" s="13" t="s">
        <v>262</v>
      </c>
      <c r="L179" s="13" t="s">
        <v>262</v>
      </c>
    </row>
    <row r="180" spans="1:12">
      <c r="A180" s="26">
        <v>178</v>
      </c>
      <c r="B180" s="24" t="s">
        <v>172</v>
      </c>
      <c r="D180" s="13">
        <f t="shared" si="146"/>
        <v>6.9000000000000006E-2</v>
      </c>
      <c r="E180" s="13">
        <f>DSA!C183</f>
        <v>6.9000000000000006E-2</v>
      </c>
      <c r="F180" s="13">
        <f t="shared" ca="1" si="144"/>
        <v>-0.11263412941657169</v>
      </c>
      <c r="G180" s="13">
        <f t="shared" si="145"/>
        <v>0.12321428571428571</v>
      </c>
      <c r="H180" s="13">
        <f>DSA!E183</f>
        <v>-0.17299999999999999</v>
      </c>
      <c r="I180" s="13">
        <f>DSA!F183</f>
        <v>0.31</v>
      </c>
      <c r="J180" s="13" t="s">
        <v>261</v>
      </c>
      <c r="K180" s="13" t="s">
        <v>262</v>
      </c>
      <c r="L180" s="13" t="s">
        <v>262</v>
      </c>
    </row>
    <row r="181" spans="1:12">
      <c r="A181" s="26">
        <v>179</v>
      </c>
      <c r="B181" s="24" t="s">
        <v>185</v>
      </c>
      <c r="D181" s="13">
        <f t="shared" si="146"/>
        <v>0.189</v>
      </c>
      <c r="E181" s="13">
        <f>DSA!C184</f>
        <v>0.189</v>
      </c>
      <c r="F181" s="13">
        <f t="shared" ca="1" si="144"/>
        <v>0.3827110996013714</v>
      </c>
      <c r="G181" s="13">
        <f t="shared" si="145"/>
        <v>0.10765306122448981</v>
      </c>
      <c r="H181" s="13">
        <f>DSA!E184</f>
        <v>-2.1999999999999999E-2</v>
      </c>
      <c r="I181" s="13">
        <f>DSA!F184</f>
        <v>0.4</v>
      </c>
      <c r="J181" s="13" t="s">
        <v>261</v>
      </c>
      <c r="K181" s="13" t="s">
        <v>262</v>
      </c>
      <c r="L181" s="13" t="s">
        <v>262</v>
      </c>
    </row>
    <row r="182" spans="1:12">
      <c r="A182" s="26">
        <v>180</v>
      </c>
      <c r="B182" s="24" t="s">
        <v>183</v>
      </c>
      <c r="D182" s="13">
        <f t="shared" si="146"/>
        <v>0.19500000000000001</v>
      </c>
      <c r="E182" s="13">
        <f>DSA!C185</f>
        <v>0.19500000000000001</v>
      </c>
      <c r="F182" s="13">
        <f t="shared" ca="1" si="144"/>
        <v>0.31604928382934555</v>
      </c>
      <c r="G182" s="13">
        <f t="shared" si="145"/>
        <v>0.25510204081632654</v>
      </c>
      <c r="H182" s="13">
        <f>DSA!E185</f>
        <v>-0.30499999999999999</v>
      </c>
      <c r="I182" s="13">
        <f>DSA!F185</f>
        <v>0.69499999999999995</v>
      </c>
      <c r="J182" s="13" t="s">
        <v>261</v>
      </c>
      <c r="K182" s="13" t="s">
        <v>262</v>
      </c>
      <c r="L182" s="13" t="s">
        <v>262</v>
      </c>
    </row>
    <row r="183" spans="1:12">
      <c r="A183" s="26">
        <v>181</v>
      </c>
      <c r="B183" s="24" t="s">
        <v>240</v>
      </c>
      <c r="D183" s="13"/>
      <c r="E183" s="13"/>
      <c r="F183" s="13"/>
      <c r="G183" s="13"/>
      <c r="H183" s="13"/>
      <c r="I183" s="13"/>
      <c r="J183" s="13"/>
      <c r="K183" s="13"/>
      <c r="L183" s="13"/>
    </row>
    <row r="184" spans="1:12">
      <c r="A184" s="26">
        <v>182</v>
      </c>
      <c r="B184" s="24" t="s">
        <v>198</v>
      </c>
      <c r="D184" s="13"/>
      <c r="E184" s="13"/>
      <c r="F184" s="13"/>
      <c r="G184" s="13"/>
      <c r="H184" s="13"/>
      <c r="I184" s="13"/>
      <c r="J184" s="13"/>
      <c r="K184" s="13"/>
      <c r="L184" s="13"/>
    </row>
    <row r="185" spans="1:12">
      <c r="A185" s="26">
        <v>183</v>
      </c>
      <c r="B185" s="24" t="s">
        <v>202</v>
      </c>
      <c r="D185" s="13">
        <f t="shared" si="146"/>
        <v>-9.2999999999999999E-2</v>
      </c>
      <c r="E185" s="13">
        <f>DSA!C188</f>
        <v>-9.2999999999999999E-2</v>
      </c>
      <c r="F185" s="13">
        <f t="shared" ca="1" si="144"/>
        <v>6.8296614477497075E-2</v>
      </c>
      <c r="G185" s="13">
        <f t="shared" si="145"/>
        <v>0.15459183673469387</v>
      </c>
      <c r="H185" s="13">
        <f>DSA!E188</f>
        <v>-0.4</v>
      </c>
      <c r="I185" s="13">
        <f>DSA!F188</f>
        <v>0.20599999999999999</v>
      </c>
      <c r="J185" s="13" t="s">
        <v>261</v>
      </c>
      <c r="K185" s="13" t="s">
        <v>262</v>
      </c>
      <c r="L185" s="13" t="s">
        <v>262</v>
      </c>
    </row>
    <row r="186" spans="1:12">
      <c r="A186" s="26">
        <v>184</v>
      </c>
      <c r="B186" s="24" t="s">
        <v>174</v>
      </c>
      <c r="D186" s="13">
        <f t="shared" si="146"/>
        <v>-0.32800000000000001</v>
      </c>
      <c r="E186" s="13">
        <f>DSA!C189</f>
        <v>-0.32800000000000001</v>
      </c>
      <c r="F186" s="13">
        <f t="shared" ca="1" si="144"/>
        <v>-0.17988441260853361</v>
      </c>
      <c r="G186" s="13">
        <f t="shared" si="145"/>
        <v>0.10612244897959185</v>
      </c>
      <c r="H186" s="13">
        <f>DSA!E189</f>
        <v>-0.54</v>
      </c>
      <c r="I186" s="13">
        <f>DSA!F189</f>
        <v>-0.124</v>
      </c>
      <c r="J186" s="13" t="s">
        <v>261</v>
      </c>
      <c r="K186" s="13" t="s">
        <v>262</v>
      </c>
      <c r="L186" s="13" t="s">
        <v>262</v>
      </c>
    </row>
    <row r="187" spans="1:12">
      <c r="A187" s="26">
        <v>185</v>
      </c>
      <c r="B187" s="24" t="s">
        <v>176</v>
      </c>
      <c r="D187" s="13">
        <f t="shared" si="146"/>
        <v>-0.70299999999999996</v>
      </c>
      <c r="E187" s="13">
        <f>DSA!C190</f>
        <v>-0.70299999999999996</v>
      </c>
      <c r="F187" s="13">
        <f t="shared" ca="1" si="144"/>
        <v>-1.0343369432779002</v>
      </c>
      <c r="G187" s="13">
        <f t="shared" si="145"/>
        <v>0.1788265306122449</v>
      </c>
      <c r="H187" s="13">
        <f>DSA!E190</f>
        <v>-1.044</v>
      </c>
      <c r="I187" s="13">
        <f>DSA!F190</f>
        <v>-0.34300000000000003</v>
      </c>
      <c r="J187" s="13" t="s">
        <v>261</v>
      </c>
      <c r="K187" s="13" t="s">
        <v>262</v>
      </c>
      <c r="L187" s="13" t="s">
        <v>262</v>
      </c>
    </row>
    <row r="188" spans="1:12">
      <c r="A188" s="26">
        <v>186</v>
      </c>
      <c r="B188" s="24" t="s">
        <v>172</v>
      </c>
      <c r="D188" s="13">
        <f t="shared" si="146"/>
        <v>-0.83</v>
      </c>
      <c r="E188" s="13">
        <f>DSA!C191</f>
        <v>-0.83</v>
      </c>
      <c r="F188" s="13">
        <f t="shared" ca="1" si="144"/>
        <v>-0.86083648950356417</v>
      </c>
      <c r="G188" s="13">
        <f t="shared" si="145"/>
        <v>0.18188775510204083</v>
      </c>
      <c r="H188" s="13">
        <f>DSA!E191</f>
        <v>-1.177</v>
      </c>
      <c r="I188" s="13">
        <f>DSA!F191</f>
        <v>-0.46400000000000002</v>
      </c>
      <c r="J188" s="13" t="s">
        <v>261</v>
      </c>
      <c r="K188" s="13" t="s">
        <v>262</v>
      </c>
      <c r="L188" s="13" t="s">
        <v>262</v>
      </c>
    </row>
    <row r="189" spans="1:12">
      <c r="A189" s="26">
        <v>187</v>
      </c>
      <c r="B189" s="24" t="s">
        <v>185</v>
      </c>
      <c r="D189" s="13">
        <f t="shared" si="146"/>
        <v>-0.60499999999999998</v>
      </c>
      <c r="E189" s="13">
        <f>DSA!C192</f>
        <v>-0.60499999999999998</v>
      </c>
      <c r="F189" s="13">
        <f t="shared" ca="1" si="144"/>
        <v>-0.64491908205952608</v>
      </c>
      <c r="G189" s="13">
        <f t="shared" si="145"/>
        <v>0.13928571428571429</v>
      </c>
      <c r="H189" s="13">
        <f>DSA!E192</f>
        <v>-0.86799999999999999</v>
      </c>
      <c r="I189" s="13">
        <f>DSA!F192</f>
        <v>-0.32200000000000001</v>
      </c>
      <c r="J189" s="13" t="s">
        <v>261</v>
      </c>
      <c r="K189" s="13" t="s">
        <v>262</v>
      </c>
      <c r="L189" s="13" t="s">
        <v>262</v>
      </c>
    </row>
    <row r="190" spans="1:12">
      <c r="A190" s="26">
        <v>188</v>
      </c>
      <c r="B190" s="24" t="s">
        <v>183</v>
      </c>
      <c r="D190" s="13">
        <f t="shared" si="146"/>
        <v>-1.103</v>
      </c>
      <c r="E190" s="13">
        <f>DSA!C193</f>
        <v>-1.103</v>
      </c>
      <c r="F190" s="13">
        <f t="shared" ca="1" si="144"/>
        <v>-1.5271105185219074</v>
      </c>
      <c r="G190" s="13">
        <f t="shared" si="145"/>
        <v>0.26760204081632649</v>
      </c>
      <c r="H190" s="13">
        <f>DSA!E193</f>
        <v>-1.6259999999999999</v>
      </c>
      <c r="I190" s="13">
        <f>DSA!F193</f>
        <v>-0.57699999999999996</v>
      </c>
      <c r="J190" s="13" t="s">
        <v>261</v>
      </c>
      <c r="K190" s="13" t="s">
        <v>262</v>
      </c>
      <c r="L190" s="13" t="s">
        <v>262</v>
      </c>
    </row>
    <row r="191" spans="1:12">
      <c r="A191" s="26">
        <v>189</v>
      </c>
      <c r="B191" s="24" t="s">
        <v>200</v>
      </c>
      <c r="D191" s="13"/>
      <c r="E191" s="13"/>
      <c r="F191" s="13"/>
      <c r="G191" s="13"/>
      <c r="H191" s="13"/>
      <c r="I191" s="13"/>
      <c r="J191" s="13"/>
      <c r="K191" s="13"/>
      <c r="L191" s="13"/>
    </row>
    <row r="192" spans="1:12">
      <c r="A192" s="26">
        <v>190</v>
      </c>
      <c r="B192" s="24" t="s">
        <v>202</v>
      </c>
      <c r="D192" s="13">
        <f t="shared" si="146"/>
        <v>-3.2000000000000001E-2</v>
      </c>
      <c r="E192" s="13">
        <f>DSA!C195</f>
        <v>-3.2000000000000001E-2</v>
      </c>
      <c r="F192" s="13">
        <f t="shared" ca="1" si="144"/>
        <v>-1.7629971849586389E-2</v>
      </c>
      <c r="G192" s="13">
        <f t="shared" si="145"/>
        <v>1.5561224489795918E-2</v>
      </c>
      <c r="H192" s="13">
        <f>DSA!E195</f>
        <v>-6.2E-2</v>
      </c>
      <c r="I192" s="13">
        <f>DSA!F195</f>
        <v>-1E-3</v>
      </c>
      <c r="J192" s="13" t="s">
        <v>261</v>
      </c>
      <c r="K192" s="13" t="s">
        <v>262</v>
      </c>
      <c r="L192" s="13" t="s">
        <v>262</v>
      </c>
    </row>
    <row r="193" spans="1:12">
      <c r="A193" s="26">
        <v>191</v>
      </c>
      <c r="B193" s="24" t="s">
        <v>174</v>
      </c>
      <c r="D193" s="13">
        <f t="shared" si="146"/>
        <v>-2.9000000000000001E-2</v>
      </c>
      <c r="E193" s="13">
        <f>DSA!C196</f>
        <v>-2.9000000000000001E-2</v>
      </c>
      <c r="F193" s="13">
        <f t="shared" ca="1" si="144"/>
        <v>-4.5813880041704107E-2</v>
      </c>
      <c r="G193" s="13">
        <f t="shared" si="145"/>
        <v>1.3265306122448979E-2</v>
      </c>
      <c r="H193" s="13">
        <f>DSA!E196</f>
        <v>-5.3999999999999999E-2</v>
      </c>
      <c r="I193" s="13">
        <f>DSA!F196</f>
        <v>-2E-3</v>
      </c>
      <c r="J193" s="13" t="s">
        <v>261</v>
      </c>
      <c r="K193" s="13" t="s">
        <v>262</v>
      </c>
      <c r="L193" s="13" t="s">
        <v>262</v>
      </c>
    </row>
    <row r="194" spans="1:12">
      <c r="A194" s="26">
        <v>192</v>
      </c>
      <c r="B194" s="24" t="s">
        <v>176</v>
      </c>
      <c r="D194" s="13">
        <f t="shared" si="146"/>
        <v>5.2999999999999999E-2</v>
      </c>
      <c r="E194" s="13">
        <f>DSA!C197</f>
        <v>5.2999999999999999E-2</v>
      </c>
      <c r="F194" s="13">
        <f t="shared" ref="F194:F257" ca="1" si="147">H194+(I194-H194)*RAND()</f>
        <v>4.2154676186683254E-2</v>
      </c>
      <c r="G194" s="13">
        <f t="shared" ref="G194:G257" si="148">(I194-H194)/(2*1.96)</f>
        <v>2.1173469387755103E-2</v>
      </c>
      <c r="H194" s="13">
        <f>DSA!E197</f>
        <v>1.0999999999999999E-2</v>
      </c>
      <c r="I194" s="13">
        <f>DSA!F197</f>
        <v>9.4E-2</v>
      </c>
      <c r="J194" s="13" t="s">
        <v>261</v>
      </c>
      <c r="K194" s="13" t="s">
        <v>262</v>
      </c>
      <c r="L194" s="13" t="s">
        <v>262</v>
      </c>
    </row>
    <row r="195" spans="1:12">
      <c r="A195" s="26">
        <v>193</v>
      </c>
      <c r="B195" s="24" t="s">
        <v>172</v>
      </c>
      <c r="D195" s="13">
        <f t="shared" si="146"/>
        <v>-2E-3</v>
      </c>
      <c r="E195" s="13">
        <f>DSA!C198</f>
        <v>-2E-3</v>
      </c>
      <c r="F195" s="13">
        <f t="shared" ca="1" si="147"/>
        <v>-7.5198533131508455E-3</v>
      </c>
      <c r="G195" s="13">
        <f t="shared" si="148"/>
        <v>2.0918367346938773E-2</v>
      </c>
      <c r="H195" s="13">
        <f>DSA!E198</f>
        <v>-4.2999999999999997E-2</v>
      </c>
      <c r="I195" s="13">
        <f>DSA!F198</f>
        <v>3.9E-2</v>
      </c>
      <c r="J195" s="13" t="s">
        <v>261</v>
      </c>
      <c r="K195" s="13" t="s">
        <v>262</v>
      </c>
      <c r="L195" s="13" t="s">
        <v>262</v>
      </c>
    </row>
    <row r="196" spans="1:12">
      <c r="A196" s="26">
        <v>194</v>
      </c>
      <c r="B196" s="24" t="s">
        <v>185</v>
      </c>
      <c r="D196" s="13">
        <f t="shared" si="146"/>
        <v>-1.2E-2</v>
      </c>
      <c r="E196" s="13">
        <f>DSA!C199</f>
        <v>-1.2E-2</v>
      </c>
      <c r="F196" s="13">
        <f t="shared" ca="1" si="147"/>
        <v>-3.4296820655767696E-3</v>
      </c>
      <c r="G196" s="13">
        <f t="shared" si="148"/>
        <v>1.3265306122448979E-2</v>
      </c>
      <c r="H196" s="13">
        <f>DSA!E199</f>
        <v>-3.7999999999999999E-2</v>
      </c>
      <c r="I196" s="13">
        <f>DSA!F199</f>
        <v>1.4E-2</v>
      </c>
      <c r="J196" s="13" t="s">
        <v>261</v>
      </c>
      <c r="K196" s="13" t="s">
        <v>262</v>
      </c>
      <c r="L196" s="13" t="s">
        <v>262</v>
      </c>
    </row>
    <row r="197" spans="1:12">
      <c r="A197" s="26">
        <v>195</v>
      </c>
      <c r="B197" s="24" t="s">
        <v>183</v>
      </c>
      <c r="D197" s="13">
        <f t="shared" si="146"/>
        <v>0.03</v>
      </c>
      <c r="E197" s="13">
        <f>DSA!C200</f>
        <v>0.03</v>
      </c>
      <c r="F197" s="13">
        <f t="shared" ca="1" si="147"/>
        <v>1.541224858640804E-2</v>
      </c>
      <c r="G197" s="13">
        <f t="shared" si="148"/>
        <v>2.9081632653061223E-2</v>
      </c>
      <c r="H197" s="13">
        <f>DSA!E200</f>
        <v>-2.7E-2</v>
      </c>
      <c r="I197" s="13">
        <f>DSA!F200</f>
        <v>8.6999999999999994E-2</v>
      </c>
      <c r="J197" s="13" t="s">
        <v>261</v>
      </c>
      <c r="K197" s="13" t="s">
        <v>262</v>
      </c>
      <c r="L197" s="13" t="s">
        <v>262</v>
      </c>
    </row>
    <row r="198" spans="1:12">
      <c r="A198" s="26">
        <v>196</v>
      </c>
      <c r="B198" s="24" t="s">
        <v>242</v>
      </c>
      <c r="D198" s="13"/>
      <c r="E198" s="13"/>
      <c r="F198" s="13"/>
      <c r="G198" s="13"/>
      <c r="H198" s="13"/>
      <c r="I198" s="13"/>
      <c r="J198" s="13"/>
      <c r="K198" s="13"/>
      <c r="L198" s="13"/>
    </row>
    <row r="199" spans="1:12">
      <c r="A199" s="26">
        <v>197</v>
      </c>
      <c r="B199" s="24" t="s">
        <v>198</v>
      </c>
      <c r="D199" s="13"/>
      <c r="E199" s="13"/>
      <c r="F199" s="13"/>
      <c r="G199" s="13"/>
      <c r="H199" s="13"/>
      <c r="I199" s="13"/>
      <c r="J199" s="13"/>
      <c r="K199" s="13"/>
      <c r="L199" s="13"/>
    </row>
    <row r="200" spans="1:12">
      <c r="A200" s="26">
        <v>198</v>
      </c>
      <c r="B200" s="24" t="s">
        <v>202</v>
      </c>
      <c r="D200" s="13">
        <f t="shared" si="146"/>
        <v>-0.39500000000000002</v>
      </c>
      <c r="E200" s="13">
        <f>DSA!C203</f>
        <v>-0.39500000000000002</v>
      </c>
      <c r="F200" s="13">
        <f t="shared" ca="1" si="147"/>
        <v>-0.5443300837249625</v>
      </c>
      <c r="G200" s="13">
        <f t="shared" si="148"/>
        <v>0.10357142857142856</v>
      </c>
      <c r="H200" s="13">
        <f>DSA!E203</f>
        <v>-0.59799999999999998</v>
      </c>
      <c r="I200" s="13">
        <f>DSA!F203</f>
        <v>-0.192</v>
      </c>
      <c r="J200" s="13" t="s">
        <v>261</v>
      </c>
      <c r="K200" s="13" t="s">
        <v>262</v>
      </c>
      <c r="L200" s="13" t="s">
        <v>262</v>
      </c>
    </row>
    <row r="201" spans="1:12">
      <c r="A201" s="26">
        <v>199</v>
      </c>
      <c r="B201" s="24" t="s">
        <v>174</v>
      </c>
      <c r="D201" s="13">
        <f t="shared" si="146"/>
        <v>-0.48699999999999999</v>
      </c>
      <c r="E201" s="13">
        <f>DSA!C204</f>
        <v>-0.48699999999999999</v>
      </c>
      <c r="F201" s="13">
        <f t="shared" ca="1" si="147"/>
        <v>-0.52968441967870972</v>
      </c>
      <c r="G201" s="13">
        <f t="shared" si="148"/>
        <v>6.4285714285714293E-2</v>
      </c>
      <c r="H201" s="13">
        <f>DSA!E204</f>
        <v>-0.61299999999999999</v>
      </c>
      <c r="I201" s="13">
        <f>DSA!F204</f>
        <v>-0.36099999999999999</v>
      </c>
      <c r="J201" s="13" t="s">
        <v>261</v>
      </c>
      <c r="K201" s="13" t="s">
        <v>262</v>
      </c>
      <c r="L201" s="13" t="s">
        <v>262</v>
      </c>
    </row>
    <row r="202" spans="1:12">
      <c r="A202" s="26">
        <v>200</v>
      </c>
      <c r="B202" s="24" t="s">
        <v>176</v>
      </c>
      <c r="D202" s="13">
        <f t="shared" si="146"/>
        <v>-0.36099999999999999</v>
      </c>
      <c r="E202" s="13">
        <f>DSA!C205</f>
        <v>-0.36099999999999999</v>
      </c>
      <c r="F202" s="13">
        <f t="shared" ca="1" si="147"/>
        <v>-0.38531235275639009</v>
      </c>
      <c r="G202" s="13">
        <f t="shared" si="148"/>
        <v>0.10408163265306121</v>
      </c>
      <c r="H202" s="13">
        <f>DSA!E205</f>
        <v>-0.56499999999999995</v>
      </c>
      <c r="I202" s="13">
        <f>DSA!F205</f>
        <v>-0.157</v>
      </c>
      <c r="J202" s="13" t="s">
        <v>261</v>
      </c>
      <c r="K202" s="13" t="s">
        <v>262</v>
      </c>
      <c r="L202" s="13" t="s">
        <v>262</v>
      </c>
    </row>
    <row r="203" spans="1:12">
      <c r="A203" s="26">
        <v>201</v>
      </c>
      <c r="B203" s="24" t="s">
        <v>172</v>
      </c>
      <c r="D203" s="13">
        <f t="shared" si="146"/>
        <v>-0.79700000000000004</v>
      </c>
      <c r="E203" s="13">
        <f>DSA!C206</f>
        <v>-0.79700000000000004</v>
      </c>
      <c r="F203" s="13">
        <f t="shared" ca="1" si="147"/>
        <v>-0.66120220136933727</v>
      </c>
      <c r="G203" s="13">
        <f t="shared" si="148"/>
        <v>0.10637755102040815</v>
      </c>
      <c r="H203" s="13">
        <f>DSA!E206</f>
        <v>-1.0049999999999999</v>
      </c>
      <c r="I203" s="13">
        <f>DSA!F206</f>
        <v>-0.58799999999999997</v>
      </c>
      <c r="J203" s="13" t="s">
        <v>261</v>
      </c>
      <c r="K203" s="13" t="s">
        <v>262</v>
      </c>
      <c r="L203" s="13" t="s">
        <v>262</v>
      </c>
    </row>
    <row r="204" spans="1:12">
      <c r="A204" s="26">
        <v>202</v>
      </c>
      <c r="B204" s="24" t="s">
        <v>185</v>
      </c>
      <c r="D204" s="13">
        <f t="shared" si="146"/>
        <v>-0.71399999999999997</v>
      </c>
      <c r="E204" s="13">
        <f>DSA!C207</f>
        <v>-0.71399999999999997</v>
      </c>
      <c r="F204" s="13">
        <f t="shared" ca="1" si="147"/>
        <v>-0.65476506145528501</v>
      </c>
      <c r="G204" s="13">
        <f t="shared" si="148"/>
        <v>9.0306122448979592E-2</v>
      </c>
      <c r="H204" s="13">
        <f>DSA!E207</f>
        <v>-0.89100000000000001</v>
      </c>
      <c r="I204" s="13">
        <f>DSA!F207</f>
        <v>-0.53700000000000003</v>
      </c>
      <c r="J204" s="13" t="s">
        <v>261</v>
      </c>
      <c r="K204" s="13" t="s">
        <v>262</v>
      </c>
      <c r="L204" s="13" t="s">
        <v>262</v>
      </c>
    </row>
    <row r="205" spans="1:12">
      <c r="A205" s="26">
        <v>203</v>
      </c>
      <c r="B205" s="24" t="s">
        <v>183</v>
      </c>
      <c r="D205" s="13">
        <f t="shared" si="146"/>
        <v>-0.85199999999999998</v>
      </c>
      <c r="E205" s="13">
        <f>DSA!C208</f>
        <v>-0.85199999999999998</v>
      </c>
      <c r="F205" s="13">
        <f t="shared" ca="1" si="147"/>
        <v>-0.75988070115565032</v>
      </c>
      <c r="G205" s="13">
        <f t="shared" si="148"/>
        <v>0.15433673469387754</v>
      </c>
      <c r="H205" s="13">
        <f>DSA!E208</f>
        <v>-1.155</v>
      </c>
      <c r="I205" s="13">
        <f>DSA!F208</f>
        <v>-0.55000000000000004</v>
      </c>
      <c r="J205" s="13" t="s">
        <v>261</v>
      </c>
      <c r="K205" s="13" t="s">
        <v>262</v>
      </c>
      <c r="L205" s="13" t="s">
        <v>262</v>
      </c>
    </row>
    <row r="206" spans="1:12">
      <c r="A206" s="26">
        <v>204</v>
      </c>
      <c r="B206" s="24" t="s">
        <v>244</v>
      </c>
      <c r="D206" s="13"/>
      <c r="E206" s="13"/>
      <c r="F206" s="13"/>
      <c r="G206" s="13"/>
      <c r="H206" s="13"/>
      <c r="I206" s="13"/>
      <c r="J206" s="13"/>
      <c r="K206" s="13"/>
      <c r="L206" s="13"/>
    </row>
    <row r="207" spans="1:12">
      <c r="A207" s="26">
        <v>205</v>
      </c>
      <c r="B207" s="24" t="s">
        <v>198</v>
      </c>
      <c r="D207" s="13"/>
      <c r="E207" s="13"/>
      <c r="F207" s="13"/>
      <c r="G207" s="13"/>
      <c r="H207" s="13"/>
      <c r="I207" s="13"/>
      <c r="J207" s="13"/>
      <c r="K207" s="13"/>
      <c r="L207" s="13"/>
    </row>
    <row r="208" spans="1:12">
      <c r="A208" s="26">
        <v>206</v>
      </c>
      <c r="B208" s="24" t="s">
        <v>202</v>
      </c>
      <c r="D208" s="13">
        <f t="shared" si="146"/>
        <v>-0.251</v>
      </c>
      <c r="E208" s="13">
        <f>DSA!C211</f>
        <v>-0.251</v>
      </c>
      <c r="F208" s="13">
        <f t="shared" ca="1" si="147"/>
        <v>-0.42994636185122659</v>
      </c>
      <c r="G208" s="13">
        <f t="shared" si="148"/>
        <v>0.10663265306122451</v>
      </c>
      <c r="H208" s="13">
        <f>DSA!E211</f>
        <v>-0.46</v>
      </c>
      <c r="I208" s="13">
        <f>DSA!F211</f>
        <v>-4.2000000000000003E-2</v>
      </c>
      <c r="J208" s="13" t="s">
        <v>261</v>
      </c>
      <c r="K208" s="13" t="s">
        <v>262</v>
      </c>
      <c r="L208" s="13" t="s">
        <v>262</v>
      </c>
    </row>
    <row r="209" spans="1:12">
      <c r="A209" s="26">
        <v>207</v>
      </c>
      <c r="B209" s="24" t="s">
        <v>174</v>
      </c>
      <c r="D209" s="13">
        <f t="shared" si="146"/>
        <v>-0.19</v>
      </c>
      <c r="E209" s="13">
        <f>DSA!C212</f>
        <v>-0.19</v>
      </c>
      <c r="F209" s="13">
        <f t="shared" ca="1" si="147"/>
        <v>-0.33057850524602422</v>
      </c>
      <c r="G209" s="13">
        <f t="shared" si="148"/>
        <v>7.4234693877551036E-2</v>
      </c>
      <c r="H209" s="13">
        <f>DSA!E212</f>
        <v>-0.33600000000000002</v>
      </c>
      <c r="I209" s="13">
        <f>DSA!F212</f>
        <v>-4.4999999999999998E-2</v>
      </c>
      <c r="J209" s="13" t="s">
        <v>261</v>
      </c>
      <c r="K209" s="13" t="s">
        <v>262</v>
      </c>
      <c r="L209" s="13" t="s">
        <v>262</v>
      </c>
    </row>
    <row r="210" spans="1:12">
      <c r="A210" s="26">
        <v>208</v>
      </c>
      <c r="B210" s="24" t="s">
        <v>176</v>
      </c>
      <c r="D210" s="13">
        <f t="shared" si="146"/>
        <v>6.0000000000000001E-3</v>
      </c>
      <c r="E210" s="13">
        <f>DSA!C213</f>
        <v>6.0000000000000001E-3</v>
      </c>
      <c r="F210" s="13">
        <f t="shared" ca="1" si="147"/>
        <v>6.3972132572469004E-2</v>
      </c>
      <c r="G210" s="13">
        <f t="shared" si="148"/>
        <v>0.1153061224489796</v>
      </c>
      <c r="H210" s="13">
        <f>DSA!E213</f>
        <v>-0.22</v>
      </c>
      <c r="I210" s="13">
        <f>DSA!F213</f>
        <v>0.23200000000000001</v>
      </c>
      <c r="J210" s="13" t="s">
        <v>261</v>
      </c>
      <c r="K210" s="13" t="s">
        <v>262</v>
      </c>
      <c r="L210" s="13" t="s">
        <v>262</v>
      </c>
    </row>
    <row r="211" spans="1:12">
      <c r="A211" s="26">
        <v>209</v>
      </c>
      <c r="B211" s="24" t="s">
        <v>172</v>
      </c>
      <c r="D211" s="13">
        <f t="shared" si="146"/>
        <v>-0.217</v>
      </c>
      <c r="E211" s="13">
        <f>DSA!C214</f>
        <v>-0.217</v>
      </c>
      <c r="F211" s="13">
        <f t="shared" ca="1" si="147"/>
        <v>-1.5513548449144099E-2</v>
      </c>
      <c r="G211" s="13">
        <f t="shared" si="148"/>
        <v>0.11581632653061225</v>
      </c>
      <c r="H211" s="13">
        <f>DSA!E214</f>
        <v>-0.44400000000000001</v>
      </c>
      <c r="I211" s="13">
        <f>DSA!F214</f>
        <v>0.01</v>
      </c>
      <c r="J211" s="13" t="s">
        <v>261</v>
      </c>
      <c r="K211" s="13" t="s">
        <v>262</v>
      </c>
      <c r="L211" s="13" t="s">
        <v>262</v>
      </c>
    </row>
    <row r="212" spans="1:12">
      <c r="A212" s="26">
        <v>210</v>
      </c>
      <c r="B212" s="24" t="s">
        <v>185</v>
      </c>
      <c r="D212" s="13">
        <f t="shared" si="146"/>
        <v>-0.50600000000000001</v>
      </c>
      <c r="E212" s="13">
        <f>DSA!C215</f>
        <v>-0.50600000000000001</v>
      </c>
      <c r="F212" s="13">
        <f t="shared" ca="1" si="147"/>
        <v>-0.36140244468074023</v>
      </c>
      <c r="G212" s="13">
        <f t="shared" si="148"/>
        <v>9.9744897959183662E-2</v>
      </c>
      <c r="H212" s="13">
        <f>DSA!E215</f>
        <v>-0.70099999999999996</v>
      </c>
      <c r="I212" s="13">
        <f>DSA!F215</f>
        <v>-0.31</v>
      </c>
      <c r="J212" s="13" t="s">
        <v>261</v>
      </c>
      <c r="K212" s="13" t="s">
        <v>262</v>
      </c>
      <c r="L212" s="13" t="s">
        <v>262</v>
      </c>
    </row>
    <row r="213" spans="1:12">
      <c r="A213" s="26">
        <v>211</v>
      </c>
      <c r="B213" s="24" t="s">
        <v>183</v>
      </c>
      <c r="D213" s="13">
        <f t="shared" si="146"/>
        <v>-0.153</v>
      </c>
      <c r="E213" s="13">
        <f>DSA!C216</f>
        <v>-0.153</v>
      </c>
      <c r="F213" s="13">
        <f t="shared" ca="1" si="147"/>
        <v>0.11313186943139864</v>
      </c>
      <c r="G213" s="13">
        <f t="shared" si="148"/>
        <v>0.19005102040816327</v>
      </c>
      <c r="H213" s="13">
        <f>DSA!E216</f>
        <v>-0.52500000000000002</v>
      </c>
      <c r="I213" s="13">
        <f>DSA!F216</f>
        <v>0.22</v>
      </c>
      <c r="J213" s="13" t="s">
        <v>261</v>
      </c>
      <c r="K213" s="13" t="s">
        <v>262</v>
      </c>
      <c r="L213" s="13" t="s">
        <v>262</v>
      </c>
    </row>
    <row r="214" spans="1:12">
      <c r="A214" s="26">
        <v>212</v>
      </c>
      <c r="B214" s="24" t="s">
        <v>246</v>
      </c>
      <c r="D214" s="13"/>
      <c r="E214" s="13"/>
      <c r="F214" s="13"/>
      <c r="G214" s="13"/>
      <c r="H214" s="13"/>
      <c r="I214" s="13"/>
      <c r="J214" s="13"/>
      <c r="K214" s="13"/>
      <c r="L214" s="13"/>
    </row>
    <row r="215" spans="1:12">
      <c r="A215" s="26">
        <v>213</v>
      </c>
      <c r="B215" s="24" t="s">
        <v>220</v>
      </c>
      <c r="D215" s="13"/>
      <c r="E215" s="13"/>
      <c r="F215" s="13"/>
      <c r="G215" s="13"/>
      <c r="H215" s="13"/>
      <c r="I215" s="13"/>
      <c r="J215" s="13"/>
      <c r="K215" s="13"/>
      <c r="L215" s="13"/>
    </row>
    <row r="216" spans="1:12">
      <c r="A216" s="26">
        <v>214</v>
      </c>
      <c r="B216" s="24" t="s">
        <v>202</v>
      </c>
      <c r="D216" s="13">
        <f t="shared" si="146"/>
        <v>-0.22700000000000001</v>
      </c>
      <c r="E216" s="13">
        <f>DSA!C219</f>
        <v>-0.22700000000000001</v>
      </c>
      <c r="F216" s="13">
        <f t="shared" ca="1" si="147"/>
        <v>-0.57241040452757064</v>
      </c>
      <c r="G216" s="13">
        <f t="shared" si="148"/>
        <v>0.24821428571428572</v>
      </c>
      <c r="H216" s="13">
        <f>DSA!E219</f>
        <v>-0.72099999999999997</v>
      </c>
      <c r="I216" s="13">
        <f>DSA!F219</f>
        <v>0.252</v>
      </c>
      <c r="J216" s="13" t="s">
        <v>261</v>
      </c>
      <c r="K216" s="13" t="s">
        <v>262</v>
      </c>
      <c r="L216" s="13" t="s">
        <v>262</v>
      </c>
    </row>
    <row r="217" spans="1:12">
      <c r="A217" s="26">
        <v>215</v>
      </c>
      <c r="B217" s="24" t="s">
        <v>174</v>
      </c>
      <c r="D217" s="13">
        <f t="shared" si="146"/>
        <v>-0.51200000000000001</v>
      </c>
      <c r="E217" s="13">
        <f>DSA!C220</f>
        <v>-0.51200000000000001</v>
      </c>
      <c r="F217" s="13">
        <f t="shared" ca="1" si="147"/>
        <v>-0.53932019420637123</v>
      </c>
      <c r="G217" s="13">
        <f t="shared" si="148"/>
        <v>0.15306122448979592</v>
      </c>
      <c r="H217" s="13">
        <f>DSA!E220</f>
        <v>-0.82299999999999995</v>
      </c>
      <c r="I217" s="13">
        <f>DSA!F220</f>
        <v>-0.223</v>
      </c>
      <c r="J217" s="13" t="s">
        <v>261</v>
      </c>
      <c r="K217" s="13" t="s">
        <v>262</v>
      </c>
      <c r="L217" s="13" t="s">
        <v>262</v>
      </c>
    </row>
    <row r="218" spans="1:12">
      <c r="A218" s="26">
        <v>216</v>
      </c>
      <c r="B218" s="24" t="s">
        <v>176</v>
      </c>
      <c r="D218" s="13">
        <f t="shared" si="146"/>
        <v>-0.71199999999999997</v>
      </c>
      <c r="E218" s="13">
        <f>DSA!C221</f>
        <v>-0.71199999999999997</v>
      </c>
      <c r="F218" s="13">
        <f t="shared" ca="1" si="147"/>
        <v>-1.1498505753640536</v>
      </c>
      <c r="G218" s="13">
        <f t="shared" si="148"/>
        <v>0.27474489795918366</v>
      </c>
      <c r="H218" s="13">
        <f>DSA!E221</f>
        <v>-1.258</v>
      </c>
      <c r="I218" s="13">
        <f>DSA!F221</f>
        <v>-0.18099999999999999</v>
      </c>
      <c r="J218" s="13" t="s">
        <v>261</v>
      </c>
      <c r="K218" s="13" t="s">
        <v>262</v>
      </c>
      <c r="L218" s="13" t="s">
        <v>262</v>
      </c>
    </row>
    <row r="219" spans="1:12">
      <c r="A219" s="26">
        <v>217</v>
      </c>
      <c r="B219" s="24" t="s">
        <v>172</v>
      </c>
      <c r="D219" s="13">
        <f t="shared" si="146"/>
        <v>-0.72299999999999998</v>
      </c>
      <c r="E219" s="13">
        <f>DSA!C222</f>
        <v>-0.72299999999999998</v>
      </c>
      <c r="F219" s="13">
        <f t="shared" ca="1" si="147"/>
        <v>-0.44118488382068721</v>
      </c>
      <c r="G219" s="13">
        <f t="shared" si="148"/>
        <v>0.26836734693877545</v>
      </c>
      <c r="H219" s="13">
        <f>DSA!E222</f>
        <v>-1.2629999999999999</v>
      </c>
      <c r="I219" s="13">
        <f>DSA!F222</f>
        <v>-0.21099999999999999</v>
      </c>
      <c r="J219" s="13" t="s">
        <v>261</v>
      </c>
      <c r="K219" s="13" t="s">
        <v>262</v>
      </c>
      <c r="L219" s="13" t="s">
        <v>262</v>
      </c>
    </row>
    <row r="220" spans="1:12">
      <c r="A220" s="26">
        <v>218</v>
      </c>
      <c r="B220" s="24" t="s">
        <v>185</v>
      </c>
      <c r="D220" s="13">
        <f t="shared" si="146"/>
        <v>-0.77600000000000002</v>
      </c>
      <c r="E220" s="13">
        <f>DSA!C223</f>
        <v>-0.77600000000000002</v>
      </c>
      <c r="F220" s="13">
        <f t="shared" ca="1" si="147"/>
        <v>-0.44028931111387892</v>
      </c>
      <c r="G220" s="13">
        <f t="shared" si="148"/>
        <v>0.2278061224489796</v>
      </c>
      <c r="H220" s="13">
        <f>DSA!E223</f>
        <v>-1.214</v>
      </c>
      <c r="I220" s="13">
        <f>DSA!F223</f>
        <v>-0.32100000000000001</v>
      </c>
      <c r="J220" s="13" t="s">
        <v>261</v>
      </c>
      <c r="K220" s="13" t="s">
        <v>262</v>
      </c>
      <c r="L220" s="13" t="s">
        <v>262</v>
      </c>
    </row>
    <row r="221" spans="1:12">
      <c r="A221" s="26">
        <v>219</v>
      </c>
      <c r="B221" s="24" t="s">
        <v>183</v>
      </c>
      <c r="D221" s="13">
        <f t="shared" si="146"/>
        <v>-1.57</v>
      </c>
      <c r="E221" s="13">
        <f>DSA!C224</f>
        <v>-1.57</v>
      </c>
      <c r="F221" s="13">
        <f t="shared" ca="1" si="147"/>
        <v>-0.78173717867601944</v>
      </c>
      <c r="G221" s="13">
        <f t="shared" si="148"/>
        <v>0.59923469387755102</v>
      </c>
      <c r="H221" s="13">
        <f>DSA!E224</f>
        <v>-2.7719999999999998</v>
      </c>
      <c r="I221" s="13">
        <f>DSA!F224</f>
        <v>-0.42299999999999999</v>
      </c>
      <c r="J221" s="13" t="s">
        <v>261</v>
      </c>
      <c r="K221" s="13" t="s">
        <v>262</v>
      </c>
      <c r="L221" s="13" t="s">
        <v>262</v>
      </c>
    </row>
    <row r="222" spans="1:12">
      <c r="A222" s="26">
        <v>220</v>
      </c>
      <c r="B222" s="24" t="s">
        <v>222</v>
      </c>
      <c r="D222" s="13"/>
      <c r="E222" s="13"/>
      <c r="F222" s="13"/>
      <c r="G222" s="13"/>
      <c r="H222" s="13"/>
      <c r="I222" s="13"/>
      <c r="J222" s="13"/>
      <c r="K222" s="13"/>
      <c r="L222" s="13"/>
    </row>
    <row r="223" spans="1:12">
      <c r="A223" s="26">
        <v>221</v>
      </c>
      <c r="B223" s="24" t="s">
        <v>202</v>
      </c>
      <c r="D223" s="13">
        <f t="shared" si="146"/>
        <v>-0.22700000000000001</v>
      </c>
      <c r="E223" s="13">
        <f>DSA!C226</f>
        <v>-0.22700000000000001</v>
      </c>
      <c r="F223" s="13">
        <f t="shared" ca="1" si="147"/>
        <v>0.1022110559944247</v>
      </c>
      <c r="G223" s="13">
        <f t="shared" si="148"/>
        <v>0.27219387755102042</v>
      </c>
      <c r="H223" s="13">
        <f>DSA!E226</f>
        <v>-0.75600000000000001</v>
      </c>
      <c r="I223" s="13">
        <f>DSA!F226</f>
        <v>0.311</v>
      </c>
      <c r="J223" s="13" t="s">
        <v>261</v>
      </c>
      <c r="K223" s="13" t="s">
        <v>262</v>
      </c>
      <c r="L223" s="13" t="s">
        <v>262</v>
      </c>
    </row>
    <row r="224" spans="1:12">
      <c r="A224" s="26">
        <v>222</v>
      </c>
      <c r="B224" s="24" t="s">
        <v>174</v>
      </c>
      <c r="D224" s="13">
        <f t="shared" si="146"/>
        <v>-8.9999999999999993E-3</v>
      </c>
      <c r="E224" s="13">
        <f>DSA!C227</f>
        <v>-8.9999999999999993E-3</v>
      </c>
      <c r="F224" s="13">
        <f t="shared" ca="1" si="147"/>
        <v>-0.20710148818043986</v>
      </c>
      <c r="G224" s="13">
        <f t="shared" si="148"/>
        <v>0.16785714285714287</v>
      </c>
      <c r="H224" s="13">
        <f>DSA!E227</f>
        <v>-0.33300000000000002</v>
      </c>
      <c r="I224" s="13">
        <f>DSA!F227</f>
        <v>0.32500000000000001</v>
      </c>
      <c r="J224" s="13" t="s">
        <v>261</v>
      </c>
      <c r="K224" s="13" t="s">
        <v>262</v>
      </c>
      <c r="L224" s="13" t="s">
        <v>262</v>
      </c>
    </row>
    <row r="225" spans="1:12">
      <c r="A225" s="26">
        <v>223</v>
      </c>
      <c r="B225" s="24" t="s">
        <v>176</v>
      </c>
      <c r="D225" s="13">
        <f t="shared" si="146"/>
        <v>0.39300000000000002</v>
      </c>
      <c r="E225" s="13">
        <f>DSA!C228</f>
        <v>0.39300000000000002</v>
      </c>
      <c r="F225" s="13">
        <f t="shared" ca="1" si="147"/>
        <v>0.71624689722430102</v>
      </c>
      <c r="G225" s="13">
        <f t="shared" si="148"/>
        <v>0.29744897959183675</v>
      </c>
      <c r="H225" s="13">
        <f>DSA!E228</f>
        <v>-0.17899999999999999</v>
      </c>
      <c r="I225" s="13">
        <f>DSA!F228</f>
        <v>0.98699999999999999</v>
      </c>
      <c r="J225" s="13" t="s">
        <v>261</v>
      </c>
      <c r="K225" s="13" t="s">
        <v>262</v>
      </c>
      <c r="L225" s="13" t="s">
        <v>262</v>
      </c>
    </row>
    <row r="226" spans="1:12">
      <c r="A226" s="26">
        <v>224</v>
      </c>
      <c r="B226" s="24" t="s">
        <v>172</v>
      </c>
      <c r="D226" s="13">
        <f t="shared" si="146"/>
        <v>-0.14000000000000001</v>
      </c>
      <c r="E226" s="13">
        <f>DSA!C229</f>
        <v>-0.14000000000000001</v>
      </c>
      <c r="F226" s="13">
        <f t="shared" ca="1" si="147"/>
        <v>-0.39728412100727806</v>
      </c>
      <c r="G226" s="13">
        <f t="shared" si="148"/>
        <v>0.29489795918367345</v>
      </c>
      <c r="H226" s="13">
        <f>DSA!E229</f>
        <v>-0.70299999999999996</v>
      </c>
      <c r="I226" s="13">
        <f>DSA!F229</f>
        <v>0.45300000000000001</v>
      </c>
      <c r="J226" s="13" t="s">
        <v>261</v>
      </c>
      <c r="K226" s="13" t="s">
        <v>262</v>
      </c>
      <c r="L226" s="13" t="s">
        <v>262</v>
      </c>
    </row>
    <row r="227" spans="1:12">
      <c r="A227" s="26">
        <v>225</v>
      </c>
      <c r="B227" s="24" t="s">
        <v>185</v>
      </c>
      <c r="D227" s="13">
        <f t="shared" si="146"/>
        <v>2.7E-2</v>
      </c>
      <c r="E227" s="13">
        <f>DSA!C230</f>
        <v>2.7E-2</v>
      </c>
      <c r="F227" s="13">
        <f t="shared" ca="1" si="147"/>
        <v>7.601809023307865E-2</v>
      </c>
      <c r="G227" s="13">
        <f t="shared" si="148"/>
        <v>0.24744897959183673</v>
      </c>
      <c r="H227" s="13">
        <f>DSA!E230</f>
        <v>-0.46600000000000003</v>
      </c>
      <c r="I227" s="13">
        <f>DSA!F230</f>
        <v>0.504</v>
      </c>
      <c r="J227" s="13" t="s">
        <v>261</v>
      </c>
      <c r="K227" s="13" t="s">
        <v>262</v>
      </c>
      <c r="L227" s="13" t="s">
        <v>262</v>
      </c>
    </row>
    <row r="228" spans="1:12">
      <c r="A228" s="26">
        <v>226</v>
      </c>
      <c r="B228" s="24" t="s">
        <v>183</v>
      </c>
      <c r="D228" s="13">
        <f t="shared" si="146"/>
        <v>0.72</v>
      </c>
      <c r="E228" s="13">
        <f>DSA!C231</f>
        <v>0.72</v>
      </c>
      <c r="F228" s="13">
        <f t="shared" ca="1" si="147"/>
        <v>-0.32036284364203826</v>
      </c>
      <c r="G228" s="13">
        <f t="shared" si="148"/>
        <v>0.62117346938775508</v>
      </c>
      <c r="H228" s="13">
        <f>DSA!E231</f>
        <v>-0.46700000000000003</v>
      </c>
      <c r="I228" s="13">
        <f>DSA!F231</f>
        <v>1.968</v>
      </c>
      <c r="J228" s="13" t="s">
        <v>261</v>
      </c>
      <c r="K228" s="13" t="s">
        <v>262</v>
      </c>
      <c r="L228" s="13" t="s">
        <v>262</v>
      </c>
    </row>
    <row r="229" spans="1:12">
      <c r="A229" s="26">
        <v>227</v>
      </c>
      <c r="B229" s="24" t="s">
        <v>248</v>
      </c>
      <c r="D229" s="13"/>
      <c r="E229" s="13"/>
      <c r="F229" s="13"/>
      <c r="G229" s="13"/>
      <c r="H229" s="13"/>
      <c r="I229" s="13"/>
      <c r="J229" s="13"/>
      <c r="K229" s="13"/>
      <c r="L229" s="13"/>
    </row>
    <row r="230" spans="1:12">
      <c r="A230" s="26">
        <v>228</v>
      </c>
      <c r="B230" s="24" t="s">
        <v>220</v>
      </c>
      <c r="D230" s="13"/>
      <c r="E230" s="13"/>
      <c r="F230" s="13"/>
      <c r="G230" s="13"/>
      <c r="H230" s="13"/>
      <c r="I230" s="13"/>
      <c r="J230" s="13"/>
      <c r="K230" s="13"/>
      <c r="L230" s="13"/>
    </row>
    <row r="231" spans="1:12">
      <c r="A231" s="26">
        <v>229</v>
      </c>
      <c r="B231" s="24" t="s">
        <v>202</v>
      </c>
      <c r="D231" s="13">
        <f t="shared" si="146"/>
        <v>-6.6000000000000003E-2</v>
      </c>
      <c r="E231" s="13">
        <f>DSA!C234</f>
        <v>-6.6000000000000003E-2</v>
      </c>
      <c r="F231" s="13">
        <f t="shared" ca="1" si="147"/>
        <v>-0.38846702861669902</v>
      </c>
      <c r="G231" s="13">
        <f t="shared" si="148"/>
        <v>0.39209183673469389</v>
      </c>
      <c r="H231" s="13">
        <f>DSA!E234</f>
        <v>-0.82399999999999995</v>
      </c>
      <c r="I231" s="13">
        <f>DSA!F234</f>
        <v>0.71299999999999997</v>
      </c>
      <c r="J231" s="13" t="s">
        <v>261</v>
      </c>
      <c r="K231" s="13" t="s">
        <v>262</v>
      </c>
      <c r="L231" s="13" t="s">
        <v>262</v>
      </c>
    </row>
    <row r="232" spans="1:12">
      <c r="A232" s="26">
        <v>230</v>
      </c>
      <c r="B232" s="24" t="s">
        <v>174</v>
      </c>
      <c r="D232" s="13">
        <f t="shared" si="146"/>
        <v>-0.24299999999999999</v>
      </c>
      <c r="E232" s="13">
        <f>DSA!C235</f>
        <v>-0.24299999999999999</v>
      </c>
      <c r="F232" s="13">
        <f t="shared" ca="1" si="147"/>
        <v>-0.34207101970164094</v>
      </c>
      <c r="G232" s="13">
        <f t="shared" si="148"/>
        <v>0.24617346938775514</v>
      </c>
      <c r="H232" s="13">
        <f>DSA!E235</f>
        <v>-0.76500000000000001</v>
      </c>
      <c r="I232" s="13">
        <f>DSA!F235</f>
        <v>0.2</v>
      </c>
      <c r="J232" s="13" t="s">
        <v>261</v>
      </c>
      <c r="K232" s="13" t="s">
        <v>262</v>
      </c>
      <c r="L232" s="13" t="s">
        <v>262</v>
      </c>
    </row>
    <row r="233" spans="1:12">
      <c r="A233" s="26">
        <v>231</v>
      </c>
      <c r="B233" s="24" t="s">
        <v>176</v>
      </c>
      <c r="D233" s="13">
        <f t="shared" si="146"/>
        <v>-0.192</v>
      </c>
      <c r="E233" s="13">
        <f>DSA!C236</f>
        <v>-0.192</v>
      </c>
      <c r="F233" s="13">
        <f t="shared" ca="1" si="147"/>
        <v>-0.64401542494342523</v>
      </c>
      <c r="G233" s="13">
        <f t="shared" si="148"/>
        <v>0.40561224489795922</v>
      </c>
      <c r="H233" s="13">
        <f>DSA!E236</f>
        <v>-1.036</v>
      </c>
      <c r="I233" s="13">
        <f>DSA!F236</f>
        <v>0.55400000000000005</v>
      </c>
      <c r="J233" s="13" t="s">
        <v>261</v>
      </c>
      <c r="K233" s="13" t="s">
        <v>262</v>
      </c>
      <c r="L233" s="13" t="s">
        <v>262</v>
      </c>
    </row>
    <row r="234" spans="1:12">
      <c r="A234" s="26">
        <v>232</v>
      </c>
      <c r="B234" s="24" t="s">
        <v>172</v>
      </c>
      <c r="D234" s="13">
        <f t="shared" si="146"/>
        <v>5.3999999999999999E-2</v>
      </c>
      <c r="E234" s="13">
        <f>DSA!C237</f>
        <v>5.3999999999999999E-2</v>
      </c>
      <c r="F234" s="13">
        <f t="shared" ca="1" si="147"/>
        <v>0.51543873323565159</v>
      </c>
      <c r="G234" s="13">
        <f t="shared" si="148"/>
        <v>0.39260204081632655</v>
      </c>
      <c r="H234" s="13">
        <f>DSA!E237</f>
        <v>-0.75</v>
      </c>
      <c r="I234" s="13">
        <f>DSA!F237</f>
        <v>0.78900000000000003</v>
      </c>
      <c r="J234" s="13" t="s">
        <v>261</v>
      </c>
      <c r="K234" s="13" t="s">
        <v>262</v>
      </c>
      <c r="L234" s="13" t="s">
        <v>262</v>
      </c>
    </row>
    <row r="235" spans="1:12">
      <c r="A235" s="26">
        <v>233</v>
      </c>
      <c r="B235" s="24" t="s">
        <v>185</v>
      </c>
      <c r="D235" s="13">
        <f t="shared" si="146"/>
        <v>-0.57199999999999995</v>
      </c>
      <c r="E235" s="13">
        <f>DSA!C238</f>
        <v>-0.57199999999999995</v>
      </c>
      <c r="F235" s="13">
        <f t="shared" ca="1" si="147"/>
        <v>-0.29576533467213639</v>
      </c>
      <c r="G235" s="13">
        <f t="shared" si="148"/>
        <v>0.34464285714285714</v>
      </c>
      <c r="H235" s="13">
        <f>DSA!E238</f>
        <v>-1.28</v>
      </c>
      <c r="I235" s="13">
        <f>DSA!F238</f>
        <v>7.0999999999999994E-2</v>
      </c>
      <c r="J235" s="13" t="s">
        <v>261</v>
      </c>
      <c r="K235" s="13" t="s">
        <v>262</v>
      </c>
      <c r="L235" s="13" t="s">
        <v>262</v>
      </c>
    </row>
    <row r="236" spans="1:12">
      <c r="A236" s="26">
        <v>234</v>
      </c>
      <c r="B236" s="24" t="s">
        <v>183</v>
      </c>
      <c r="D236" s="13">
        <f t="shared" si="146"/>
        <v>0.105</v>
      </c>
      <c r="E236" s="13">
        <f>DSA!C239</f>
        <v>0.105</v>
      </c>
      <c r="F236" s="13">
        <f t="shared" ca="1" si="147"/>
        <v>-0.33952285105414548</v>
      </c>
      <c r="G236" s="13">
        <f t="shared" si="148"/>
        <v>0.85637755102040825</v>
      </c>
      <c r="H236" s="13">
        <f>DSA!E239</f>
        <v>-1.5409999999999999</v>
      </c>
      <c r="I236" s="13">
        <f>DSA!F239</f>
        <v>1.8160000000000001</v>
      </c>
      <c r="J236" s="13" t="s">
        <v>261</v>
      </c>
      <c r="K236" s="13" t="s">
        <v>262</v>
      </c>
      <c r="L236" s="13" t="s">
        <v>262</v>
      </c>
    </row>
    <row r="237" spans="1:12">
      <c r="A237" s="26">
        <v>235</v>
      </c>
      <c r="B237" s="24" t="s">
        <v>222</v>
      </c>
      <c r="D237" s="13">
        <f t="shared" si="146"/>
        <v>0</v>
      </c>
      <c r="E237" s="13">
        <f>DSA!C240</f>
        <v>0</v>
      </c>
      <c r="F237" s="13">
        <f t="shared" ca="1" si="147"/>
        <v>0</v>
      </c>
      <c r="G237" s="13">
        <f t="shared" si="148"/>
        <v>0</v>
      </c>
      <c r="H237" s="13">
        <f>DSA!E240</f>
        <v>0</v>
      </c>
      <c r="I237" s="13">
        <f>DSA!F240</f>
        <v>0</v>
      </c>
      <c r="J237" s="13" t="s">
        <v>261</v>
      </c>
      <c r="K237" s="13" t="s">
        <v>262</v>
      </c>
      <c r="L237" s="13" t="s">
        <v>262</v>
      </c>
    </row>
    <row r="238" spans="1:12">
      <c r="A238" s="26">
        <v>236</v>
      </c>
      <c r="B238" s="24" t="s">
        <v>202</v>
      </c>
      <c r="D238" s="13">
        <f t="shared" si="146"/>
        <v>-0.20899999999999999</v>
      </c>
      <c r="E238" s="13">
        <f>DSA!C241</f>
        <v>-0.20899999999999999</v>
      </c>
      <c r="F238" s="13">
        <f t="shared" ca="1" si="147"/>
        <v>-0.56104559980725643</v>
      </c>
      <c r="G238" s="13">
        <f t="shared" si="148"/>
        <v>0.410969387755102</v>
      </c>
      <c r="H238" s="13">
        <f>DSA!E241</f>
        <v>-1.0289999999999999</v>
      </c>
      <c r="I238" s="13">
        <f>DSA!F241</f>
        <v>0.58199999999999996</v>
      </c>
      <c r="J238" s="13" t="s">
        <v>261</v>
      </c>
      <c r="K238" s="13" t="s">
        <v>262</v>
      </c>
      <c r="L238" s="13" t="s">
        <v>262</v>
      </c>
    </row>
    <row r="239" spans="1:12">
      <c r="A239" s="26">
        <v>237</v>
      </c>
      <c r="B239" s="24" t="s">
        <v>174</v>
      </c>
      <c r="D239" s="13">
        <f t="shared" ref="D239:D301" si="149">IF($D$3=0,E239,F239)</f>
        <v>5.7000000000000002E-2</v>
      </c>
      <c r="E239" s="13">
        <f>DSA!C242</f>
        <v>5.7000000000000002E-2</v>
      </c>
      <c r="F239" s="13">
        <f t="shared" ca="1" si="147"/>
        <v>-0.23913489804002577</v>
      </c>
      <c r="G239" s="13">
        <f t="shared" si="148"/>
        <v>0.25688775510204082</v>
      </c>
      <c r="H239" s="13">
        <f>DSA!E242</f>
        <v>-0.41899999999999998</v>
      </c>
      <c r="I239" s="13">
        <f>DSA!F242</f>
        <v>0.58799999999999997</v>
      </c>
      <c r="J239" s="13" t="s">
        <v>261</v>
      </c>
      <c r="K239" s="13" t="s">
        <v>262</v>
      </c>
      <c r="L239" s="13" t="s">
        <v>262</v>
      </c>
    </row>
    <row r="240" spans="1:12">
      <c r="A240" s="26">
        <v>238</v>
      </c>
      <c r="B240" s="24" t="s">
        <v>176</v>
      </c>
      <c r="D240" s="13">
        <f t="shared" si="149"/>
        <v>0.22</v>
      </c>
      <c r="E240" s="13">
        <f>DSA!C243</f>
        <v>0.22</v>
      </c>
      <c r="F240" s="13">
        <f t="shared" ca="1" si="147"/>
        <v>0.56328300590810643</v>
      </c>
      <c r="G240" s="13">
        <f t="shared" si="148"/>
        <v>0.42168367346938779</v>
      </c>
      <c r="H240" s="13">
        <f>DSA!E243</f>
        <v>-0.57299999999999995</v>
      </c>
      <c r="I240" s="13">
        <f>DSA!F243</f>
        <v>1.08</v>
      </c>
      <c r="J240" s="13" t="s">
        <v>261</v>
      </c>
      <c r="K240" s="13" t="s">
        <v>262</v>
      </c>
      <c r="L240" s="13" t="s">
        <v>262</v>
      </c>
    </row>
    <row r="241" spans="1:12">
      <c r="A241" s="26">
        <v>239</v>
      </c>
      <c r="B241" s="24" t="s">
        <v>172</v>
      </c>
      <c r="D241" s="13">
        <f t="shared" si="149"/>
        <v>-0.29899999999999999</v>
      </c>
      <c r="E241" s="13">
        <f>DSA!C244</f>
        <v>-0.29899999999999999</v>
      </c>
      <c r="F241" s="13">
        <f t="shared" ca="1" si="147"/>
        <v>-0.72639969857960329</v>
      </c>
      <c r="G241" s="13">
        <f t="shared" si="148"/>
        <v>0.40688775510204089</v>
      </c>
      <c r="H241" s="13">
        <f>DSA!E244</f>
        <v>-1.0660000000000001</v>
      </c>
      <c r="I241" s="13">
        <f>DSA!F244</f>
        <v>0.52900000000000003</v>
      </c>
      <c r="J241" s="13" t="s">
        <v>261</v>
      </c>
      <c r="K241" s="13" t="s">
        <v>262</v>
      </c>
      <c r="L241" s="13" t="s">
        <v>262</v>
      </c>
    </row>
    <row r="242" spans="1:12">
      <c r="A242" s="26">
        <v>240</v>
      </c>
      <c r="B242" s="24" t="s">
        <v>185</v>
      </c>
      <c r="D242" s="13">
        <f t="shared" si="149"/>
        <v>6.5000000000000002E-2</v>
      </c>
      <c r="E242" s="13">
        <f>DSA!C245</f>
        <v>6.5000000000000002E-2</v>
      </c>
      <c r="F242" s="13">
        <f t="shared" ca="1" si="147"/>
        <v>0.48185164310820972</v>
      </c>
      <c r="G242" s="13">
        <f t="shared" si="148"/>
        <v>0.35918367346938773</v>
      </c>
      <c r="H242" s="13">
        <f>DSA!E245</f>
        <v>-0.61</v>
      </c>
      <c r="I242" s="13">
        <f>DSA!F245</f>
        <v>0.79800000000000004</v>
      </c>
      <c r="J242" s="13" t="s">
        <v>261</v>
      </c>
      <c r="K242" s="13" t="s">
        <v>262</v>
      </c>
      <c r="L242" s="13" t="s">
        <v>262</v>
      </c>
    </row>
    <row r="243" spans="1:12">
      <c r="A243" s="26">
        <v>241</v>
      </c>
      <c r="B243" s="24" t="s">
        <v>183</v>
      </c>
      <c r="D243" s="13">
        <f t="shared" si="149"/>
        <v>-0.27100000000000002</v>
      </c>
      <c r="E243" s="13">
        <f>DSA!C246</f>
        <v>-0.27100000000000002</v>
      </c>
      <c r="F243" s="13">
        <f t="shared" ca="1" si="147"/>
        <v>-1.6640454202202231</v>
      </c>
      <c r="G243" s="13">
        <f t="shared" si="148"/>
        <v>0.8839285714285714</v>
      </c>
      <c r="H243" s="13">
        <f>DSA!E246</f>
        <v>-2.012</v>
      </c>
      <c r="I243" s="13">
        <f>DSA!F246</f>
        <v>1.4530000000000001</v>
      </c>
      <c r="J243" s="13" t="s">
        <v>261</v>
      </c>
      <c r="K243" s="13" t="s">
        <v>262</v>
      </c>
      <c r="L243" s="13" t="s">
        <v>262</v>
      </c>
    </row>
    <row r="244" spans="1:12">
      <c r="A244" s="26">
        <v>242</v>
      </c>
      <c r="B244" s="24" t="s">
        <v>250</v>
      </c>
      <c r="D244" s="13"/>
      <c r="E244" s="13"/>
      <c r="F244" s="13"/>
      <c r="G244" s="13"/>
      <c r="H244" s="13"/>
      <c r="I244" s="13"/>
      <c r="J244" s="13"/>
      <c r="K244" s="13"/>
      <c r="L244" s="13"/>
    </row>
    <row r="245" spans="1:12">
      <c r="A245" s="26">
        <v>243</v>
      </c>
      <c r="B245" s="24" t="s">
        <v>220</v>
      </c>
      <c r="D245" s="13"/>
      <c r="E245" s="13"/>
      <c r="F245" s="13"/>
      <c r="G245" s="13"/>
      <c r="H245" s="13"/>
      <c r="I245" s="13"/>
      <c r="J245" s="13"/>
      <c r="K245" s="13"/>
      <c r="L245" s="13"/>
    </row>
    <row r="246" spans="1:12">
      <c r="A246" s="26">
        <v>244</v>
      </c>
      <c r="B246" s="24" t="s">
        <v>202</v>
      </c>
      <c r="D246" s="13">
        <f t="shared" si="149"/>
        <v>-0.221</v>
      </c>
      <c r="E246" s="13">
        <f>DSA!C249</f>
        <v>-0.221</v>
      </c>
      <c r="F246" s="13">
        <f t="shared" ca="1" si="147"/>
        <v>-0.52114816637103212</v>
      </c>
      <c r="G246" s="13">
        <f t="shared" si="148"/>
        <v>0.2471938775510204</v>
      </c>
      <c r="H246" s="13">
        <f>DSA!E249</f>
        <v>-0.71</v>
      </c>
      <c r="I246" s="13">
        <f>DSA!F249</f>
        <v>0.25900000000000001</v>
      </c>
      <c r="J246" s="13" t="s">
        <v>261</v>
      </c>
      <c r="K246" s="13" t="s">
        <v>262</v>
      </c>
      <c r="L246" s="13" t="s">
        <v>262</v>
      </c>
    </row>
    <row r="247" spans="1:12">
      <c r="A247" s="26">
        <v>245</v>
      </c>
      <c r="B247" s="24" t="s">
        <v>174</v>
      </c>
      <c r="D247" s="13">
        <f t="shared" si="149"/>
        <v>-0.51200000000000001</v>
      </c>
      <c r="E247" s="13">
        <f>DSA!C250</f>
        <v>-0.51200000000000001</v>
      </c>
      <c r="F247" s="13">
        <f t="shared" ca="1" si="147"/>
        <v>-0.40709985255677839</v>
      </c>
      <c r="G247" s="13">
        <f t="shared" si="148"/>
        <v>0.14464285714285716</v>
      </c>
      <c r="H247" s="13">
        <f>DSA!E250</f>
        <v>-0.78900000000000003</v>
      </c>
      <c r="I247" s="13">
        <f>DSA!F250</f>
        <v>-0.222</v>
      </c>
      <c r="J247" s="13" t="s">
        <v>261</v>
      </c>
      <c r="K247" s="13" t="s">
        <v>262</v>
      </c>
      <c r="L247" s="13" t="s">
        <v>262</v>
      </c>
    </row>
    <row r="248" spans="1:12">
      <c r="A248" s="26">
        <v>246</v>
      </c>
      <c r="B248" s="24" t="s">
        <v>176</v>
      </c>
      <c r="D248" s="13">
        <f t="shared" si="149"/>
        <v>-0.70899999999999996</v>
      </c>
      <c r="E248" s="13">
        <f>DSA!C251</f>
        <v>-0.70899999999999996</v>
      </c>
      <c r="F248" s="13">
        <f t="shared" ca="1" si="147"/>
        <v>-1.0499228971882797</v>
      </c>
      <c r="G248" s="13">
        <f t="shared" si="148"/>
        <v>0.24872448979591841</v>
      </c>
      <c r="H248" s="13">
        <f>DSA!E251</f>
        <v>-1.2010000000000001</v>
      </c>
      <c r="I248" s="13">
        <f>DSA!F251</f>
        <v>-0.22600000000000001</v>
      </c>
      <c r="J248" s="13" t="s">
        <v>261</v>
      </c>
      <c r="K248" s="13" t="s">
        <v>262</v>
      </c>
      <c r="L248" s="13" t="s">
        <v>262</v>
      </c>
    </row>
    <row r="249" spans="1:12">
      <c r="A249" s="26">
        <v>247</v>
      </c>
      <c r="B249" s="24" t="s">
        <v>172</v>
      </c>
      <c r="D249" s="13">
        <f t="shared" si="149"/>
        <v>-0.72699999999999998</v>
      </c>
      <c r="E249" s="13">
        <f>DSA!C252</f>
        <v>-0.72699999999999998</v>
      </c>
      <c r="F249" s="13">
        <f t="shared" ca="1" si="147"/>
        <v>-0.82220259346524349</v>
      </c>
      <c r="G249" s="13">
        <f t="shared" si="148"/>
        <v>0.25688775510204082</v>
      </c>
      <c r="H249" s="13">
        <f>DSA!E252</f>
        <v>-1.23</v>
      </c>
      <c r="I249" s="13">
        <f>DSA!F252</f>
        <v>-0.223</v>
      </c>
      <c r="J249" s="13" t="s">
        <v>261</v>
      </c>
      <c r="K249" s="13" t="s">
        <v>262</v>
      </c>
      <c r="L249" s="13" t="s">
        <v>262</v>
      </c>
    </row>
    <row r="250" spans="1:12">
      <c r="A250" s="26">
        <v>248</v>
      </c>
      <c r="B250" s="24" t="s">
        <v>185</v>
      </c>
      <c r="D250" s="13">
        <f t="shared" si="149"/>
        <v>-0.78</v>
      </c>
      <c r="E250" s="13">
        <f>DSA!C253</f>
        <v>-0.78</v>
      </c>
      <c r="F250" s="13">
        <f t="shared" ca="1" si="147"/>
        <v>-1.0044529204596124</v>
      </c>
      <c r="G250" s="13">
        <f t="shared" si="148"/>
        <v>0.23086734693877553</v>
      </c>
      <c r="H250" s="13">
        <f>DSA!E253</f>
        <v>-1.232</v>
      </c>
      <c r="I250" s="13">
        <f>DSA!F253</f>
        <v>-0.32700000000000001</v>
      </c>
      <c r="J250" s="13" t="s">
        <v>261</v>
      </c>
      <c r="K250" s="13" t="s">
        <v>262</v>
      </c>
      <c r="L250" s="13" t="s">
        <v>262</v>
      </c>
    </row>
    <row r="251" spans="1:12">
      <c r="A251" s="26">
        <v>249</v>
      </c>
      <c r="B251" s="24" t="s">
        <v>183</v>
      </c>
      <c r="D251" s="13">
        <f t="shared" si="149"/>
        <v>-1.522</v>
      </c>
      <c r="E251" s="13">
        <f>DSA!C254</f>
        <v>-1.522</v>
      </c>
      <c r="F251" s="13">
        <f t="shared" ca="1" si="147"/>
        <v>-1.478474731321477</v>
      </c>
      <c r="G251" s="13">
        <f t="shared" si="148"/>
        <v>0.60688775510204085</v>
      </c>
      <c r="H251" s="13">
        <f>DSA!E254</f>
        <v>-2.7570000000000001</v>
      </c>
      <c r="I251" s="13">
        <f>DSA!F254</f>
        <v>-0.378</v>
      </c>
      <c r="J251" s="13" t="s">
        <v>261</v>
      </c>
      <c r="K251" s="13" t="s">
        <v>262</v>
      </c>
      <c r="L251" s="13" t="s">
        <v>262</v>
      </c>
    </row>
    <row r="252" spans="1:12">
      <c r="A252" s="26">
        <v>250</v>
      </c>
      <c r="B252" s="24" t="s">
        <v>222</v>
      </c>
      <c r="D252" s="13"/>
      <c r="E252" s="13"/>
      <c r="F252" s="13"/>
      <c r="G252" s="13"/>
      <c r="H252" s="13"/>
      <c r="I252" s="13"/>
      <c r="J252" s="13"/>
      <c r="K252" s="13"/>
      <c r="L252" s="13"/>
    </row>
    <row r="253" spans="1:12">
      <c r="A253" s="26">
        <v>251</v>
      </c>
      <c r="B253" s="24" t="s">
        <v>202</v>
      </c>
      <c r="D253" s="13">
        <f t="shared" si="149"/>
        <v>-5.8999999999999997E-2</v>
      </c>
      <c r="E253" s="13">
        <f>DSA!C256</f>
        <v>-5.8999999999999997E-2</v>
      </c>
      <c r="F253" s="13">
        <f t="shared" ca="1" si="147"/>
        <v>-8.8340235465530492E-3</v>
      </c>
      <c r="G253" s="13">
        <f t="shared" si="148"/>
        <v>0.28061224489795922</v>
      </c>
      <c r="H253" s="13">
        <f>DSA!E256</f>
        <v>-0.60299999999999998</v>
      </c>
      <c r="I253" s="13">
        <f>DSA!F256</f>
        <v>0.497</v>
      </c>
      <c r="J253" s="13" t="s">
        <v>261</v>
      </c>
      <c r="K253" s="13" t="s">
        <v>262</v>
      </c>
      <c r="L253" s="13" t="s">
        <v>262</v>
      </c>
    </row>
    <row r="254" spans="1:12">
      <c r="A254" s="26">
        <v>252</v>
      </c>
      <c r="B254" s="24" t="s">
        <v>174</v>
      </c>
      <c r="D254" s="13">
        <f t="shared" si="149"/>
        <v>8.4000000000000005E-2</v>
      </c>
      <c r="E254" s="13">
        <f>DSA!C257</f>
        <v>8.4000000000000005E-2</v>
      </c>
      <c r="F254" s="13">
        <f t="shared" ca="1" si="147"/>
        <v>0.15388484129563568</v>
      </c>
      <c r="G254" s="13">
        <f t="shared" si="148"/>
        <v>0.16530612244897958</v>
      </c>
      <c r="H254" s="13">
        <f>DSA!E257</f>
        <v>-0.24099999999999999</v>
      </c>
      <c r="I254" s="13">
        <f>DSA!F257</f>
        <v>0.40699999999999997</v>
      </c>
      <c r="J254" s="13" t="s">
        <v>261</v>
      </c>
      <c r="K254" s="13" t="s">
        <v>262</v>
      </c>
      <c r="L254" s="13" t="s">
        <v>262</v>
      </c>
    </row>
    <row r="255" spans="1:12">
      <c r="A255" s="26">
        <v>253</v>
      </c>
      <c r="B255" s="24" t="s">
        <v>176</v>
      </c>
      <c r="D255" s="13">
        <f t="shared" si="149"/>
        <v>0.245</v>
      </c>
      <c r="E255" s="13">
        <f>DSA!C258</f>
        <v>0.245</v>
      </c>
      <c r="F255" s="13">
        <f t="shared" ca="1" si="147"/>
        <v>0.4397040951347419</v>
      </c>
      <c r="G255" s="13">
        <f t="shared" si="148"/>
        <v>0.28010204081632656</v>
      </c>
      <c r="H255" s="13">
        <f>DSA!E258</f>
        <v>-0.30099999999999999</v>
      </c>
      <c r="I255" s="13">
        <f>DSA!F258</f>
        <v>0.79700000000000004</v>
      </c>
      <c r="J255" s="13" t="s">
        <v>261</v>
      </c>
      <c r="K255" s="13" t="s">
        <v>262</v>
      </c>
      <c r="L255" s="13" t="s">
        <v>262</v>
      </c>
    </row>
    <row r="256" spans="1:12">
      <c r="A256" s="26">
        <v>254</v>
      </c>
      <c r="B256" s="24" t="s">
        <v>172</v>
      </c>
      <c r="D256" s="13">
        <f t="shared" si="149"/>
        <v>-0.19400000000000001</v>
      </c>
      <c r="E256" s="13">
        <f>DSA!C259</f>
        <v>-0.19400000000000001</v>
      </c>
      <c r="F256" s="13">
        <f t="shared" ca="1" si="147"/>
        <v>7.7101342550419449E-2</v>
      </c>
      <c r="G256" s="13">
        <f t="shared" si="148"/>
        <v>0.28826530612244894</v>
      </c>
      <c r="H256" s="13">
        <f>DSA!E259</f>
        <v>-0.76800000000000002</v>
      </c>
      <c r="I256" s="13">
        <f>DSA!F259</f>
        <v>0.36199999999999999</v>
      </c>
      <c r="J256" s="13" t="s">
        <v>261</v>
      </c>
      <c r="K256" s="13" t="s">
        <v>262</v>
      </c>
      <c r="L256" s="13" t="s">
        <v>262</v>
      </c>
    </row>
    <row r="257" spans="1:12">
      <c r="A257" s="26">
        <v>255</v>
      </c>
      <c r="B257" s="24" t="s">
        <v>185</v>
      </c>
      <c r="D257" s="13">
        <f t="shared" si="149"/>
        <v>0.14899999999999999</v>
      </c>
      <c r="E257" s="13">
        <f>DSA!C260</f>
        <v>0.14899999999999999</v>
      </c>
      <c r="F257" s="13">
        <f t="shared" ca="1" si="147"/>
        <v>1.8217297587354631E-2</v>
      </c>
      <c r="G257" s="13">
        <f t="shared" si="148"/>
        <v>0.25994897959183677</v>
      </c>
      <c r="H257" s="13">
        <f>DSA!E260</f>
        <v>-0.35899999999999999</v>
      </c>
      <c r="I257" s="13">
        <f>DSA!F260</f>
        <v>0.66</v>
      </c>
      <c r="J257" s="13" t="s">
        <v>261</v>
      </c>
      <c r="K257" s="13" t="s">
        <v>262</v>
      </c>
      <c r="L257" s="13" t="s">
        <v>262</v>
      </c>
    </row>
    <row r="258" spans="1:12">
      <c r="A258" s="26">
        <v>256</v>
      </c>
      <c r="B258" s="24" t="s">
        <v>183</v>
      </c>
      <c r="D258" s="13">
        <f t="shared" si="149"/>
        <v>0.57999999999999996</v>
      </c>
      <c r="E258" s="13">
        <f>DSA!C261</f>
        <v>0.57999999999999996</v>
      </c>
      <c r="F258" s="13">
        <f t="shared" ref="F258:F315" ca="1" si="150">H258+(I258-H258)*RAND()</f>
        <v>0.96901249666395439</v>
      </c>
      <c r="G258" s="13">
        <f t="shared" ref="G258:G315" si="151">(I258-H258)/(2*1.96)</f>
        <v>0.64158163265306112</v>
      </c>
      <c r="H258" s="13">
        <f>DSA!E261</f>
        <v>-0.63300000000000001</v>
      </c>
      <c r="I258" s="13">
        <f>DSA!F261</f>
        <v>1.8819999999999999</v>
      </c>
      <c r="J258" s="13" t="s">
        <v>261</v>
      </c>
      <c r="K258" s="13" t="s">
        <v>262</v>
      </c>
      <c r="L258" s="13" t="s">
        <v>262</v>
      </c>
    </row>
    <row r="259" spans="1:12">
      <c r="A259" s="26">
        <v>257</v>
      </c>
      <c r="B259" s="24" t="s">
        <v>225</v>
      </c>
      <c r="D259" s="13"/>
      <c r="E259" s="13"/>
      <c r="F259" s="13"/>
      <c r="G259" s="13"/>
      <c r="H259" s="13"/>
      <c r="I259" s="13"/>
      <c r="J259" s="13"/>
      <c r="K259" s="13"/>
      <c r="L259" s="13"/>
    </row>
    <row r="260" spans="1:12">
      <c r="A260" s="26">
        <v>258</v>
      </c>
      <c r="B260" s="24" t="s">
        <v>202</v>
      </c>
      <c r="D260" s="13">
        <f t="shared" si="149"/>
        <v>-0.35799999999999998</v>
      </c>
      <c r="E260" s="13">
        <f>DSA!C263</f>
        <v>-0.35799999999999998</v>
      </c>
      <c r="F260" s="13">
        <f t="shared" ca="1" si="150"/>
        <v>-0.34658888268298416</v>
      </c>
      <c r="G260" s="13">
        <f t="shared" si="151"/>
        <v>0.34387755102040812</v>
      </c>
      <c r="H260" s="13">
        <f>DSA!E263</f>
        <v>-1.0389999999999999</v>
      </c>
      <c r="I260" s="13">
        <f>DSA!F263</f>
        <v>0.309</v>
      </c>
      <c r="J260" s="13" t="s">
        <v>261</v>
      </c>
      <c r="K260" s="13" t="s">
        <v>262</v>
      </c>
      <c r="L260" s="13" t="s">
        <v>262</v>
      </c>
    </row>
    <row r="261" spans="1:12">
      <c r="A261" s="26">
        <v>259</v>
      </c>
      <c r="B261" s="24" t="s">
        <v>174</v>
      </c>
      <c r="D261" s="13">
        <f t="shared" si="149"/>
        <v>-0.25</v>
      </c>
      <c r="E261" s="13">
        <f>DSA!C264</f>
        <v>-0.25</v>
      </c>
      <c r="F261" s="13">
        <f t="shared" ca="1" si="150"/>
        <v>-0.41779878870578674</v>
      </c>
      <c r="G261" s="13">
        <f t="shared" si="151"/>
        <v>0.22346938775510203</v>
      </c>
      <c r="H261" s="13">
        <f>DSA!E264</f>
        <v>-0.68799999999999994</v>
      </c>
      <c r="I261" s="13">
        <f>DSA!F264</f>
        <v>0.188</v>
      </c>
      <c r="J261" s="13" t="s">
        <v>261</v>
      </c>
      <c r="K261" s="13" t="s">
        <v>262</v>
      </c>
      <c r="L261" s="13" t="s">
        <v>262</v>
      </c>
    </row>
    <row r="262" spans="1:12">
      <c r="A262" s="26">
        <v>260</v>
      </c>
      <c r="B262" s="24" t="s">
        <v>176</v>
      </c>
      <c r="D262" s="13">
        <f t="shared" si="149"/>
        <v>1.069</v>
      </c>
      <c r="E262" s="13">
        <f>DSA!C265</f>
        <v>1.069</v>
      </c>
      <c r="F262" s="13">
        <f t="shared" ca="1" si="150"/>
        <v>1.642810276464556</v>
      </c>
      <c r="G262" s="13">
        <f t="shared" si="151"/>
        <v>0.36811224489795918</v>
      </c>
      <c r="H262" s="13">
        <f>DSA!E265</f>
        <v>0.35399999999999998</v>
      </c>
      <c r="I262" s="13">
        <f>DSA!F265</f>
        <v>1.7969999999999999</v>
      </c>
      <c r="J262" s="13" t="s">
        <v>261</v>
      </c>
      <c r="K262" s="13" t="s">
        <v>262</v>
      </c>
      <c r="L262" s="13" t="s">
        <v>262</v>
      </c>
    </row>
    <row r="263" spans="1:12">
      <c r="A263" s="26">
        <v>261</v>
      </c>
      <c r="B263" s="24" t="s">
        <v>172</v>
      </c>
      <c r="D263" s="13">
        <f t="shared" si="149"/>
        <v>0.16200000000000001</v>
      </c>
      <c r="E263" s="13">
        <f>DSA!C266</f>
        <v>0.16200000000000001</v>
      </c>
      <c r="F263" s="13">
        <f t="shared" ca="1" si="150"/>
        <v>0.49347108763163994</v>
      </c>
      <c r="G263" s="13">
        <f t="shared" si="151"/>
        <v>0.37168367346938774</v>
      </c>
      <c r="H263" s="13">
        <f>DSA!E266</f>
        <v>-0.56699999999999995</v>
      </c>
      <c r="I263" s="13">
        <f>DSA!F266</f>
        <v>0.89</v>
      </c>
      <c r="J263" s="13" t="s">
        <v>261</v>
      </c>
      <c r="K263" s="13" t="s">
        <v>262</v>
      </c>
      <c r="L263" s="13" t="s">
        <v>262</v>
      </c>
    </row>
    <row r="264" spans="1:12">
      <c r="A264" s="26">
        <v>262</v>
      </c>
      <c r="B264" s="24" t="s">
        <v>185</v>
      </c>
      <c r="D264" s="13">
        <f t="shared" si="149"/>
        <v>-5.0000000000000001E-3</v>
      </c>
      <c r="E264" s="13">
        <f>DSA!C267</f>
        <v>-5.0000000000000001E-3</v>
      </c>
      <c r="F264" s="13">
        <f t="shared" ca="1" si="150"/>
        <v>-5.9289854277747578E-2</v>
      </c>
      <c r="G264" s="13">
        <f t="shared" si="151"/>
        <v>0.29974489795918363</v>
      </c>
      <c r="H264" s="13">
        <f>DSA!E267</f>
        <v>-0.59099999999999997</v>
      </c>
      <c r="I264" s="13">
        <f>DSA!F267</f>
        <v>0.58399999999999996</v>
      </c>
      <c r="J264" s="13" t="s">
        <v>261</v>
      </c>
      <c r="K264" s="13" t="s">
        <v>262</v>
      </c>
      <c r="L264" s="13" t="s">
        <v>262</v>
      </c>
    </row>
    <row r="265" spans="1:12">
      <c r="A265" s="26">
        <v>263</v>
      </c>
      <c r="B265" s="24" t="s">
        <v>183</v>
      </c>
      <c r="D265" s="13">
        <f t="shared" si="149"/>
        <v>1.25</v>
      </c>
      <c r="E265" s="13">
        <f>DSA!C268</f>
        <v>1.25</v>
      </c>
      <c r="F265" s="13">
        <f t="shared" ca="1" si="150"/>
        <v>-4.7110340653255714E-2</v>
      </c>
      <c r="G265" s="13">
        <f t="shared" si="151"/>
        <v>0.70510204081632644</v>
      </c>
      <c r="H265" s="13">
        <f>DSA!E268</f>
        <v>-0.13300000000000001</v>
      </c>
      <c r="I265" s="13">
        <f>DSA!F268</f>
        <v>2.6309999999999998</v>
      </c>
      <c r="J265" s="13" t="s">
        <v>261</v>
      </c>
      <c r="K265" s="13" t="s">
        <v>262</v>
      </c>
      <c r="L265" s="13" t="s">
        <v>262</v>
      </c>
    </row>
    <row r="266" spans="1:12">
      <c r="A266" s="26">
        <v>264</v>
      </c>
      <c r="B266" s="24" t="s">
        <v>252</v>
      </c>
      <c r="D266" s="13"/>
      <c r="E266" s="13"/>
      <c r="F266" s="13"/>
      <c r="G266" s="13"/>
      <c r="H266" s="13"/>
      <c r="I266" s="13"/>
      <c r="J266" s="13"/>
      <c r="K266" s="13"/>
      <c r="L266" s="13"/>
    </row>
    <row r="267" spans="1:12">
      <c r="A267" s="26">
        <v>265</v>
      </c>
      <c r="B267" s="24" t="s">
        <v>220</v>
      </c>
      <c r="D267" s="13"/>
      <c r="E267" s="13"/>
      <c r="F267" s="13"/>
      <c r="G267" s="13"/>
      <c r="H267" s="13"/>
      <c r="I267" s="13"/>
      <c r="J267" s="13"/>
      <c r="K267" s="13"/>
      <c r="L267" s="13"/>
    </row>
    <row r="268" spans="1:12">
      <c r="A268" s="26">
        <v>266</v>
      </c>
      <c r="B268" s="24" t="s">
        <v>202</v>
      </c>
      <c r="D268" s="13">
        <f t="shared" si="149"/>
        <v>-8.2000000000000003E-2</v>
      </c>
      <c r="E268" s="13">
        <f>DSA!C271</f>
        <v>-8.2000000000000003E-2</v>
      </c>
      <c r="F268" s="13">
        <f t="shared" ca="1" si="150"/>
        <v>-0.54416775897679348</v>
      </c>
      <c r="G268" s="13">
        <f t="shared" si="151"/>
        <v>0.39260204081632649</v>
      </c>
      <c r="H268" s="13">
        <f>DSA!E271</f>
        <v>-0.83899999999999997</v>
      </c>
      <c r="I268" s="13">
        <f>DSA!F271</f>
        <v>0.7</v>
      </c>
      <c r="J268" s="13" t="s">
        <v>261</v>
      </c>
      <c r="K268" s="13" t="s">
        <v>262</v>
      </c>
      <c r="L268" s="13" t="s">
        <v>262</v>
      </c>
    </row>
    <row r="269" spans="1:12">
      <c r="A269" s="26">
        <v>267</v>
      </c>
      <c r="B269" s="24" t="s">
        <v>174</v>
      </c>
      <c r="D269" s="13">
        <f t="shared" si="149"/>
        <v>-0.28999999999999998</v>
      </c>
      <c r="E269" s="13">
        <f>DSA!C272</f>
        <v>-0.28999999999999998</v>
      </c>
      <c r="F269" s="13">
        <f t="shared" ca="1" si="150"/>
        <v>-0.22092304641694571</v>
      </c>
      <c r="G269" s="13">
        <f t="shared" si="151"/>
        <v>0.24005102040816328</v>
      </c>
      <c r="H269" s="13">
        <f>DSA!E272</f>
        <v>-0.73899999999999999</v>
      </c>
      <c r="I269" s="13">
        <f>DSA!F272</f>
        <v>0.20200000000000001</v>
      </c>
      <c r="J269" s="13" t="s">
        <v>261</v>
      </c>
      <c r="K269" s="13" t="s">
        <v>262</v>
      </c>
      <c r="L269" s="13" t="s">
        <v>262</v>
      </c>
    </row>
    <row r="270" spans="1:12">
      <c r="A270" s="26">
        <v>268</v>
      </c>
      <c r="B270" s="24" t="s">
        <v>176</v>
      </c>
      <c r="D270" s="13">
        <f t="shared" si="149"/>
        <v>-0.248</v>
      </c>
      <c r="E270" s="13">
        <f>DSA!C273</f>
        <v>-0.248</v>
      </c>
      <c r="F270" s="13">
        <f t="shared" ca="1" si="150"/>
        <v>-6.8646777388483016E-2</v>
      </c>
      <c r="G270" s="13">
        <f t="shared" si="151"/>
        <v>0.4081632653061224</v>
      </c>
      <c r="H270" s="13">
        <f>DSA!E273</f>
        <v>-1.0309999999999999</v>
      </c>
      <c r="I270" s="13">
        <f>DSA!F273</f>
        <v>0.56899999999999995</v>
      </c>
      <c r="J270" s="13" t="s">
        <v>261</v>
      </c>
      <c r="K270" s="13" t="s">
        <v>262</v>
      </c>
      <c r="L270" s="13" t="s">
        <v>262</v>
      </c>
    </row>
    <row r="271" spans="1:12">
      <c r="A271" s="26">
        <v>269</v>
      </c>
      <c r="B271" s="24" t="s">
        <v>172</v>
      </c>
      <c r="D271" s="13">
        <f t="shared" si="149"/>
        <v>1.0999999999999999E-2</v>
      </c>
      <c r="E271" s="13">
        <f>DSA!C274</f>
        <v>1.0999999999999999E-2</v>
      </c>
      <c r="F271" s="13">
        <f t="shared" ca="1" si="150"/>
        <v>-0.67846857234747548</v>
      </c>
      <c r="G271" s="13">
        <f t="shared" si="151"/>
        <v>0.39413265306122447</v>
      </c>
      <c r="H271" s="13">
        <f>DSA!E274</f>
        <v>-0.72199999999999998</v>
      </c>
      <c r="I271" s="13">
        <f>DSA!F274</f>
        <v>0.82299999999999995</v>
      </c>
      <c r="J271" s="13" t="s">
        <v>261</v>
      </c>
      <c r="K271" s="13" t="s">
        <v>262</v>
      </c>
      <c r="L271" s="13" t="s">
        <v>262</v>
      </c>
    </row>
    <row r="272" spans="1:12">
      <c r="A272" s="26">
        <v>270</v>
      </c>
      <c r="B272" s="24" t="s">
        <v>185</v>
      </c>
      <c r="D272" s="13">
        <f t="shared" si="149"/>
        <v>-0.57299999999999995</v>
      </c>
      <c r="E272" s="13">
        <f>DSA!C275</f>
        <v>-0.57299999999999995</v>
      </c>
      <c r="F272" s="13">
        <f t="shared" ca="1" si="150"/>
        <v>-0.59335412792297526</v>
      </c>
      <c r="G272" s="13">
        <f t="shared" si="151"/>
        <v>0.35816326530612241</v>
      </c>
      <c r="H272" s="13">
        <f>DSA!E275</f>
        <v>-1.2629999999999999</v>
      </c>
      <c r="I272" s="13">
        <f>DSA!F275</f>
        <v>0.14099999999999999</v>
      </c>
      <c r="J272" s="13" t="s">
        <v>261</v>
      </c>
      <c r="K272" s="13" t="s">
        <v>262</v>
      </c>
      <c r="L272" s="13" t="s">
        <v>262</v>
      </c>
    </row>
    <row r="273" spans="1:12">
      <c r="A273" s="26">
        <v>271</v>
      </c>
      <c r="B273" s="24" t="s">
        <v>183</v>
      </c>
      <c r="D273" s="13">
        <f t="shared" si="149"/>
        <v>-0.04</v>
      </c>
      <c r="E273" s="13">
        <f>DSA!C276</f>
        <v>-0.04</v>
      </c>
      <c r="F273" s="13">
        <f t="shared" ca="1" si="150"/>
        <v>0.12869190369137562</v>
      </c>
      <c r="G273" s="13">
        <f t="shared" si="151"/>
        <v>0.83137755102040811</v>
      </c>
      <c r="H273" s="13">
        <f>DSA!E276</f>
        <v>-1.633</v>
      </c>
      <c r="I273" s="13">
        <f>DSA!F276</f>
        <v>1.6259999999999999</v>
      </c>
      <c r="J273" s="13" t="s">
        <v>261</v>
      </c>
      <c r="K273" s="13" t="s">
        <v>262</v>
      </c>
      <c r="L273" s="13" t="s">
        <v>262</v>
      </c>
    </row>
    <row r="274" spans="1:12">
      <c r="A274" s="26">
        <v>272</v>
      </c>
      <c r="B274" s="24" t="s">
        <v>222</v>
      </c>
      <c r="D274" s="13"/>
      <c r="E274" s="13"/>
      <c r="F274" s="13"/>
      <c r="G274" s="13"/>
      <c r="H274" s="13"/>
      <c r="I274" s="13"/>
      <c r="J274" s="13"/>
      <c r="K274" s="13"/>
      <c r="L274" s="13"/>
    </row>
    <row r="275" spans="1:12">
      <c r="A275" s="26">
        <v>273</v>
      </c>
      <c r="B275" s="24" t="s">
        <v>202</v>
      </c>
      <c r="D275" s="13">
        <f t="shared" si="149"/>
        <v>-0.29899999999999999</v>
      </c>
      <c r="E275" s="13">
        <f>DSA!C278</f>
        <v>-0.29899999999999999</v>
      </c>
      <c r="F275" s="13">
        <f t="shared" ca="1" si="150"/>
        <v>-0.36537919642745287</v>
      </c>
      <c r="G275" s="13">
        <f t="shared" si="151"/>
        <v>0.42193877551020409</v>
      </c>
      <c r="H275" s="13">
        <f>DSA!E278</f>
        <v>-1.1399999999999999</v>
      </c>
      <c r="I275" s="13">
        <f>DSA!F278</f>
        <v>0.51400000000000001</v>
      </c>
      <c r="J275" s="13" t="s">
        <v>261</v>
      </c>
      <c r="K275" s="13" t="s">
        <v>262</v>
      </c>
      <c r="L275" s="13" t="s">
        <v>262</v>
      </c>
    </row>
    <row r="276" spans="1:12">
      <c r="A276" s="26">
        <v>274</v>
      </c>
      <c r="B276" s="24" t="s">
        <v>174</v>
      </c>
      <c r="D276" s="13">
        <f t="shared" si="149"/>
        <v>5.3999999999999999E-2</v>
      </c>
      <c r="E276" s="13">
        <f>DSA!C279</f>
        <v>5.3999999999999999E-2</v>
      </c>
      <c r="F276" s="13">
        <f t="shared" ca="1" si="150"/>
        <v>-0.36036569764457466</v>
      </c>
      <c r="G276" s="13">
        <f t="shared" si="151"/>
        <v>0.26020408163265307</v>
      </c>
      <c r="H276" s="13">
        <f>DSA!E279</f>
        <v>-0.47399999999999998</v>
      </c>
      <c r="I276" s="13">
        <f>DSA!F279</f>
        <v>0.54600000000000004</v>
      </c>
      <c r="J276" s="13" t="s">
        <v>261</v>
      </c>
      <c r="K276" s="13" t="s">
        <v>262</v>
      </c>
      <c r="L276" s="13" t="s">
        <v>262</v>
      </c>
    </row>
    <row r="277" spans="1:12">
      <c r="A277" s="26">
        <v>275</v>
      </c>
      <c r="B277" s="24" t="s">
        <v>176</v>
      </c>
      <c r="D277" s="13">
        <f t="shared" si="149"/>
        <v>5.6000000000000001E-2</v>
      </c>
      <c r="E277" s="13">
        <f>DSA!C280</f>
        <v>5.6000000000000001E-2</v>
      </c>
      <c r="F277" s="13">
        <f t="shared" ca="1" si="150"/>
        <v>0.57078289774913904</v>
      </c>
      <c r="G277" s="13">
        <f t="shared" si="151"/>
        <v>0.45051020408163267</v>
      </c>
      <c r="H277" s="13">
        <f>DSA!E280</f>
        <v>-0.84399999999999997</v>
      </c>
      <c r="I277" s="13">
        <f>DSA!F280</f>
        <v>0.92200000000000004</v>
      </c>
      <c r="J277" s="13" t="s">
        <v>261</v>
      </c>
      <c r="K277" s="13" t="s">
        <v>262</v>
      </c>
      <c r="L277" s="13" t="s">
        <v>262</v>
      </c>
    </row>
    <row r="278" spans="1:12">
      <c r="A278" s="26">
        <v>276</v>
      </c>
      <c r="B278" s="24" t="s">
        <v>172</v>
      </c>
      <c r="D278" s="13">
        <f t="shared" si="149"/>
        <v>-0.56399999999999995</v>
      </c>
      <c r="E278" s="13">
        <f>DSA!C281</f>
        <v>-0.56399999999999995</v>
      </c>
      <c r="F278" s="13">
        <f t="shared" ca="1" si="150"/>
        <v>0.14505743257198866</v>
      </c>
      <c r="G278" s="13">
        <f t="shared" si="151"/>
        <v>0.43928571428571428</v>
      </c>
      <c r="H278" s="13">
        <f>DSA!E281</f>
        <v>-1.4410000000000001</v>
      </c>
      <c r="I278" s="13">
        <f>DSA!F281</f>
        <v>0.28100000000000003</v>
      </c>
      <c r="J278" s="13" t="s">
        <v>261</v>
      </c>
      <c r="K278" s="13" t="s">
        <v>262</v>
      </c>
      <c r="L278" s="13" t="s">
        <v>262</v>
      </c>
    </row>
    <row r="279" spans="1:12">
      <c r="A279" s="26">
        <v>277</v>
      </c>
      <c r="B279" s="24" t="s">
        <v>185</v>
      </c>
      <c r="D279" s="13">
        <f t="shared" si="149"/>
        <v>-0.26100000000000001</v>
      </c>
      <c r="E279" s="13">
        <f>DSA!C282</f>
        <v>-0.26100000000000001</v>
      </c>
      <c r="F279" s="13">
        <f t="shared" ca="1" si="150"/>
        <v>-0.53274791646703279</v>
      </c>
      <c r="G279" s="13">
        <f t="shared" si="151"/>
        <v>0.38571428571428573</v>
      </c>
      <c r="H279" s="13">
        <f>DSA!E282</f>
        <v>-1.03</v>
      </c>
      <c r="I279" s="13">
        <f>DSA!F282</f>
        <v>0.48199999999999998</v>
      </c>
      <c r="J279" s="13" t="s">
        <v>261</v>
      </c>
      <c r="K279" s="13" t="s">
        <v>262</v>
      </c>
      <c r="L279" s="13" t="s">
        <v>262</v>
      </c>
    </row>
    <row r="280" spans="1:12">
      <c r="A280" s="26">
        <v>278</v>
      </c>
      <c r="B280" s="24" t="s">
        <v>183</v>
      </c>
      <c r="D280" s="13">
        <f t="shared" si="149"/>
        <v>-0.66700000000000004</v>
      </c>
      <c r="E280" s="13">
        <f>DSA!C283</f>
        <v>-0.66700000000000004</v>
      </c>
      <c r="F280" s="13">
        <f t="shared" ca="1" si="150"/>
        <v>-0.21844636522099581</v>
      </c>
      <c r="G280" s="13">
        <f t="shared" si="151"/>
        <v>0.89668367346938782</v>
      </c>
      <c r="H280" s="13">
        <f>DSA!E283</f>
        <v>-2.4580000000000002</v>
      </c>
      <c r="I280" s="13">
        <f>DSA!F283</f>
        <v>1.0569999999999999</v>
      </c>
      <c r="J280" s="13" t="s">
        <v>261</v>
      </c>
      <c r="K280" s="13" t="s">
        <v>262</v>
      </c>
      <c r="L280" s="13" t="s">
        <v>262</v>
      </c>
    </row>
    <row r="281" spans="1:12">
      <c r="A281" s="26">
        <v>279</v>
      </c>
      <c r="B281" s="24" t="s">
        <v>225</v>
      </c>
      <c r="D281" s="13"/>
      <c r="E281" s="13"/>
      <c r="F281" s="13"/>
      <c r="G281" s="13"/>
      <c r="H281" s="13"/>
      <c r="I281" s="13"/>
      <c r="J281" s="13"/>
      <c r="K281" s="13"/>
      <c r="L281" s="13"/>
    </row>
    <row r="282" spans="1:12">
      <c r="A282" s="26">
        <v>280</v>
      </c>
      <c r="B282" s="24" t="s">
        <v>202</v>
      </c>
      <c r="D282" s="13">
        <f t="shared" si="149"/>
        <v>-6.2E-2</v>
      </c>
      <c r="E282" s="13">
        <f>DSA!C285</f>
        <v>-6.2E-2</v>
      </c>
      <c r="F282" s="13">
        <f t="shared" ca="1" si="150"/>
        <v>0.62155901351009202</v>
      </c>
      <c r="G282" s="13">
        <f t="shared" si="151"/>
        <v>0.42015306122448981</v>
      </c>
      <c r="H282" s="13">
        <f>DSA!E285</f>
        <v>-0.91</v>
      </c>
      <c r="I282" s="13">
        <f>DSA!F285</f>
        <v>0.73699999999999999</v>
      </c>
      <c r="J282" s="13" t="s">
        <v>261</v>
      </c>
      <c r="K282" s="13" t="s">
        <v>262</v>
      </c>
      <c r="L282" s="13" t="s">
        <v>262</v>
      </c>
    </row>
    <row r="283" spans="1:12">
      <c r="A283" s="26">
        <v>281</v>
      </c>
      <c r="B283" s="24" t="s">
        <v>174</v>
      </c>
      <c r="D283" s="13">
        <f t="shared" si="149"/>
        <v>0.17599999999999999</v>
      </c>
      <c r="E283" s="13">
        <f>DSA!C286</f>
        <v>0.17599999999999999</v>
      </c>
      <c r="F283" s="13">
        <f t="shared" ca="1" si="150"/>
        <v>-0.32578490917565034</v>
      </c>
      <c r="G283" s="13">
        <f t="shared" si="151"/>
        <v>0.26275510204081631</v>
      </c>
      <c r="H283" s="13">
        <f>DSA!E286</f>
        <v>-0.35599999999999998</v>
      </c>
      <c r="I283" s="13">
        <f>DSA!F286</f>
        <v>0.67400000000000004</v>
      </c>
      <c r="J283" s="13" t="s">
        <v>261</v>
      </c>
      <c r="K283" s="13" t="s">
        <v>262</v>
      </c>
      <c r="L283" s="13" t="s">
        <v>262</v>
      </c>
    </row>
    <row r="284" spans="1:12">
      <c r="A284" s="26">
        <v>282</v>
      </c>
      <c r="B284" s="24" t="s">
        <v>176</v>
      </c>
      <c r="D284" s="13">
        <f t="shared" si="149"/>
        <v>0.441</v>
      </c>
      <c r="E284" s="13">
        <f>DSA!C287</f>
        <v>0.441</v>
      </c>
      <c r="F284" s="13">
        <f t="shared" ca="1" si="150"/>
        <v>0.54065718824175213</v>
      </c>
      <c r="G284" s="13">
        <f t="shared" si="151"/>
        <v>0.44081632653061226</v>
      </c>
      <c r="H284" s="13">
        <f>DSA!E287</f>
        <v>-0.438</v>
      </c>
      <c r="I284" s="13">
        <f>DSA!F287</f>
        <v>1.29</v>
      </c>
      <c r="J284" s="13" t="s">
        <v>261</v>
      </c>
      <c r="K284" s="13" t="s">
        <v>262</v>
      </c>
      <c r="L284" s="13" t="s">
        <v>262</v>
      </c>
    </row>
    <row r="285" spans="1:12">
      <c r="A285" s="26">
        <v>283</v>
      </c>
      <c r="B285" s="24" t="s">
        <v>172</v>
      </c>
      <c r="D285" s="13">
        <f t="shared" si="149"/>
        <v>-0.04</v>
      </c>
      <c r="E285" s="13">
        <f>DSA!C288</f>
        <v>-0.04</v>
      </c>
      <c r="F285" s="13">
        <f t="shared" ca="1" si="150"/>
        <v>-0.25352835397785978</v>
      </c>
      <c r="G285" s="13">
        <f t="shared" si="151"/>
        <v>0.42806122448979589</v>
      </c>
      <c r="H285" s="13">
        <f>DSA!E288</f>
        <v>-0.92400000000000004</v>
      </c>
      <c r="I285" s="13">
        <f>DSA!F288</f>
        <v>0.754</v>
      </c>
      <c r="J285" s="13" t="s">
        <v>261</v>
      </c>
      <c r="K285" s="13" t="s">
        <v>262</v>
      </c>
      <c r="L285" s="13" t="s">
        <v>262</v>
      </c>
    </row>
    <row r="286" spans="1:12">
      <c r="A286" s="26">
        <v>284</v>
      </c>
      <c r="B286" s="24" t="s">
        <v>185</v>
      </c>
      <c r="D286" s="13">
        <f t="shared" si="149"/>
        <v>0.35199999999999998</v>
      </c>
      <c r="E286" s="13">
        <f>DSA!C289</f>
        <v>0.35199999999999998</v>
      </c>
      <c r="F286" s="13">
        <f t="shared" ca="1" si="150"/>
        <v>0.52349272428879834</v>
      </c>
      <c r="G286" s="13">
        <f t="shared" si="151"/>
        <v>0.38596938775510203</v>
      </c>
      <c r="H286" s="13">
        <f>DSA!E289</f>
        <v>-0.40600000000000003</v>
      </c>
      <c r="I286" s="13">
        <f>DSA!F289</f>
        <v>1.107</v>
      </c>
      <c r="J286" s="13" t="s">
        <v>261</v>
      </c>
      <c r="K286" s="13" t="s">
        <v>262</v>
      </c>
      <c r="L286" s="13" t="s">
        <v>262</v>
      </c>
    </row>
    <row r="287" spans="1:12">
      <c r="A287" s="26">
        <v>285</v>
      </c>
      <c r="B287" s="24" t="s">
        <v>183</v>
      </c>
      <c r="D287" s="13">
        <f t="shared" si="149"/>
        <v>0.25600000000000001</v>
      </c>
      <c r="E287" s="13">
        <f>DSA!C290</f>
        <v>0.25600000000000001</v>
      </c>
      <c r="F287" s="13">
        <f t="shared" ca="1" si="150"/>
        <v>0.56892139008337983</v>
      </c>
      <c r="G287" s="13">
        <f t="shared" si="151"/>
        <v>0.86505102040816328</v>
      </c>
      <c r="H287" s="13">
        <f>DSA!E290</f>
        <v>-1.476</v>
      </c>
      <c r="I287" s="13">
        <f>DSA!F290</f>
        <v>1.915</v>
      </c>
      <c r="J287" s="13" t="s">
        <v>261</v>
      </c>
      <c r="K287" s="13" t="s">
        <v>262</v>
      </c>
      <c r="L287" s="13" t="s">
        <v>262</v>
      </c>
    </row>
    <row r="288" spans="1:12">
      <c r="A288" s="26">
        <v>286</v>
      </c>
      <c r="B288" s="24" t="s">
        <v>254</v>
      </c>
      <c r="D288" s="13"/>
      <c r="E288" s="13"/>
      <c r="F288" s="13"/>
      <c r="G288" s="13"/>
      <c r="H288" s="13"/>
      <c r="I288" s="13"/>
      <c r="J288" s="13"/>
      <c r="K288" s="13"/>
      <c r="L288" s="13"/>
    </row>
    <row r="289" spans="1:12">
      <c r="A289" s="26">
        <v>287</v>
      </c>
      <c r="B289" s="24" t="s">
        <v>71</v>
      </c>
      <c r="D289" s="13"/>
      <c r="E289" s="13"/>
      <c r="F289" s="13"/>
      <c r="G289" s="13"/>
      <c r="H289" s="13"/>
      <c r="I289" s="13"/>
      <c r="J289" s="13"/>
      <c r="K289" s="13"/>
      <c r="L289" s="13"/>
    </row>
    <row r="290" spans="1:12">
      <c r="A290" s="26">
        <v>288</v>
      </c>
      <c r="B290" s="24">
        <v>1</v>
      </c>
      <c r="D290" s="13">
        <f t="shared" si="149"/>
        <v>2.8624251914617101E-2</v>
      </c>
      <c r="E290" s="13">
        <f>DSA!C293</f>
        <v>2.8624251914617101E-2</v>
      </c>
      <c r="F290" s="13">
        <f t="shared" ca="1" si="150"/>
        <v>-0.14144387620285609</v>
      </c>
      <c r="G290" s="13">
        <f t="shared" si="151"/>
        <v>0.1471938775510204</v>
      </c>
      <c r="H290" s="13">
        <f>DSA!E293</f>
        <v>-0.39960000000000001</v>
      </c>
      <c r="I290" s="13">
        <f>DSA!F293</f>
        <v>0.1774</v>
      </c>
      <c r="J290" s="13" t="s">
        <v>261</v>
      </c>
      <c r="K290" s="13" t="s">
        <v>262</v>
      </c>
      <c r="L290" s="13" t="s">
        <v>262</v>
      </c>
    </row>
    <row r="291" spans="1:12">
      <c r="A291" s="26">
        <v>289</v>
      </c>
      <c r="B291" s="24">
        <v>2</v>
      </c>
      <c r="D291" s="13">
        <f t="shared" si="149"/>
        <v>-0.38052507958408299</v>
      </c>
      <c r="E291" s="13">
        <f>DSA!C294</f>
        <v>-0.38052507958408299</v>
      </c>
      <c r="F291" s="13">
        <f t="shared" ca="1" si="150"/>
        <v>-0.66053752462779147</v>
      </c>
      <c r="G291" s="13">
        <f t="shared" si="151"/>
        <v>0.10568239795918367</v>
      </c>
      <c r="H291" s="13">
        <f>DSA!E294</f>
        <v>-0.68020000000000003</v>
      </c>
      <c r="I291" s="13">
        <f>DSA!F294</f>
        <v>-0.26592500000000002</v>
      </c>
      <c r="J291" s="13" t="s">
        <v>261</v>
      </c>
      <c r="K291" s="13" t="s">
        <v>262</v>
      </c>
      <c r="L291" s="13" t="s">
        <v>262</v>
      </c>
    </row>
    <row r="292" spans="1:12">
      <c r="A292" s="26">
        <v>290</v>
      </c>
      <c r="B292" s="24">
        <v>3</v>
      </c>
      <c r="D292" s="13">
        <f t="shared" si="149"/>
        <v>0.63743017676464697</v>
      </c>
      <c r="E292" s="13">
        <f>DSA!C295</f>
        <v>0.63743017676464697</v>
      </c>
      <c r="F292" s="13">
        <f t="shared" ca="1" si="150"/>
        <v>0.73200709605072556</v>
      </c>
      <c r="G292" s="13">
        <f t="shared" si="151"/>
        <v>0.15415816326530613</v>
      </c>
      <c r="H292" s="13">
        <f>DSA!E295</f>
        <v>0.18210000000000001</v>
      </c>
      <c r="I292" s="13">
        <f>DSA!F295</f>
        <v>0.78639999999999999</v>
      </c>
      <c r="J292" s="13" t="s">
        <v>261</v>
      </c>
      <c r="K292" s="13" t="s">
        <v>262</v>
      </c>
      <c r="L292" s="13" t="s">
        <v>262</v>
      </c>
    </row>
    <row r="293" spans="1:12">
      <c r="A293" s="26">
        <v>291</v>
      </c>
      <c r="B293" s="24">
        <v>4</v>
      </c>
      <c r="D293" s="13">
        <f t="shared" si="149"/>
        <v>8.8382624857028594E-2</v>
      </c>
      <c r="E293" s="13">
        <f>DSA!C296</f>
        <v>8.8382624857028594E-2</v>
      </c>
      <c r="F293" s="13">
        <f t="shared" ca="1" si="150"/>
        <v>0.11202863376981931</v>
      </c>
      <c r="G293" s="13">
        <f t="shared" si="151"/>
        <v>0.16601977040816326</v>
      </c>
      <c r="H293" s="13">
        <f>DSA!E296</f>
        <v>-0.39779750000000003</v>
      </c>
      <c r="I293" s="13">
        <f>DSA!F296</f>
        <v>0.253</v>
      </c>
      <c r="J293" s="13" t="s">
        <v>261</v>
      </c>
      <c r="K293" s="13" t="s">
        <v>262</v>
      </c>
      <c r="L293" s="13" t="s">
        <v>262</v>
      </c>
    </row>
    <row r="294" spans="1:12">
      <c r="A294" s="26">
        <v>292</v>
      </c>
      <c r="B294" s="24">
        <v>5</v>
      </c>
      <c r="D294" s="13">
        <f t="shared" si="149"/>
        <v>-0.68689771413717304</v>
      </c>
      <c r="E294" s="13">
        <f>DSA!C297</f>
        <v>-0.68689771413717304</v>
      </c>
      <c r="F294" s="13">
        <f t="shared" ca="1" si="150"/>
        <v>-1.0922017010433041</v>
      </c>
      <c r="G294" s="13">
        <f t="shared" si="151"/>
        <v>0.14137755102040817</v>
      </c>
      <c r="H294" s="13">
        <f>DSA!E297</f>
        <v>-1.103</v>
      </c>
      <c r="I294" s="13">
        <f>DSA!F297</f>
        <v>-0.54879999999999995</v>
      </c>
      <c r="J294" s="13" t="s">
        <v>261</v>
      </c>
      <c r="K294" s="13" t="s">
        <v>262</v>
      </c>
      <c r="L294" s="13" t="s">
        <v>262</v>
      </c>
    </row>
    <row r="295" spans="1:12">
      <c r="A295" s="26">
        <v>293</v>
      </c>
      <c r="B295" s="24">
        <v>6</v>
      </c>
      <c r="D295" s="13">
        <f t="shared" si="149"/>
        <v>-0.74987690028994203</v>
      </c>
      <c r="E295" s="13">
        <f>DSA!C298</f>
        <v>-0.74987690028994203</v>
      </c>
      <c r="F295" s="13">
        <f t="shared" ca="1" si="150"/>
        <v>-0.89111220551141568</v>
      </c>
      <c r="G295" s="13">
        <f t="shared" si="151"/>
        <v>0.23375000000000001</v>
      </c>
      <c r="H295" s="13">
        <f>DSA!E298</f>
        <v>-1.4419</v>
      </c>
      <c r="I295" s="13">
        <f>DSA!F298</f>
        <v>-0.52559999999999996</v>
      </c>
      <c r="J295" s="13" t="s">
        <v>261</v>
      </c>
      <c r="K295" s="13" t="s">
        <v>262</v>
      </c>
      <c r="L295" s="13" t="s">
        <v>262</v>
      </c>
    </row>
    <row r="296" spans="1:12">
      <c r="A296" s="26">
        <v>294</v>
      </c>
      <c r="B296" s="24">
        <v>7</v>
      </c>
      <c r="D296" s="13">
        <f t="shared" si="149"/>
        <v>-0.14286323699460099</v>
      </c>
      <c r="E296" s="13">
        <f>DSA!C299</f>
        <v>-0.14286323699460099</v>
      </c>
      <c r="F296" s="13">
        <f t="shared" ca="1" si="150"/>
        <v>-0.14567148314655529</v>
      </c>
      <c r="G296" s="13">
        <f t="shared" si="151"/>
        <v>5.3787627551020407E-2</v>
      </c>
      <c r="H296" s="13">
        <f>DSA!E299</f>
        <v>-0.29919499999999999</v>
      </c>
      <c r="I296" s="13">
        <f>DSA!F299</f>
        <v>-8.8347499999999995E-2</v>
      </c>
      <c r="J296" s="13" t="s">
        <v>261</v>
      </c>
      <c r="K296" s="13" t="s">
        <v>262</v>
      </c>
      <c r="L296" s="13" t="s">
        <v>262</v>
      </c>
    </row>
    <row r="297" spans="1:12">
      <c r="A297" s="26">
        <v>295</v>
      </c>
      <c r="B297" s="24">
        <v>8</v>
      </c>
      <c r="D297" s="13">
        <f t="shared" si="149"/>
        <v>-5.3202820823835199E-2</v>
      </c>
      <c r="E297" s="13">
        <f>DSA!C300</f>
        <v>-5.3202820823835199E-2</v>
      </c>
      <c r="F297" s="13">
        <f t="shared" ca="1" si="150"/>
        <v>-0.12078810456180511</v>
      </c>
      <c r="G297" s="13">
        <f t="shared" si="151"/>
        <v>4.4029272959183678E-2</v>
      </c>
      <c r="H297" s="13">
        <f>DSA!E300</f>
        <v>-0.17860000000000001</v>
      </c>
      <c r="I297" s="13">
        <f>DSA!F300</f>
        <v>-6.0052500000000002E-3</v>
      </c>
      <c r="J297" s="13" t="s">
        <v>261</v>
      </c>
      <c r="K297" s="13" t="s">
        <v>262</v>
      </c>
      <c r="L297" s="13" t="s">
        <v>262</v>
      </c>
    </row>
    <row r="298" spans="1:12">
      <c r="A298" s="26">
        <v>296</v>
      </c>
      <c r="B298" s="24">
        <v>9</v>
      </c>
      <c r="D298" s="13">
        <f t="shared" si="149"/>
        <v>-0.32979222055588903</v>
      </c>
      <c r="E298" s="13">
        <f>DSA!C301</f>
        <v>-0.32979222055588903</v>
      </c>
      <c r="F298" s="13">
        <f t="shared" ca="1" si="150"/>
        <v>-0.2858169865196013</v>
      </c>
      <c r="G298" s="13">
        <f t="shared" si="151"/>
        <v>6.1224489795918366E-2</v>
      </c>
      <c r="H298" s="13">
        <f>DSA!E301</f>
        <v>-0.50829999999999997</v>
      </c>
      <c r="I298" s="13">
        <f>DSA!F301</f>
        <v>-0.26829999999999998</v>
      </c>
      <c r="J298" s="13" t="s">
        <v>261</v>
      </c>
      <c r="K298" s="13" t="s">
        <v>262</v>
      </c>
      <c r="L298" s="13" t="s">
        <v>262</v>
      </c>
    </row>
    <row r="299" spans="1:12">
      <c r="A299" s="26">
        <v>297</v>
      </c>
      <c r="B299" s="24">
        <v>10</v>
      </c>
      <c r="D299" s="13">
        <f t="shared" si="149"/>
        <v>-0.24439870566586699</v>
      </c>
      <c r="E299" s="13">
        <f>DSA!C302</f>
        <v>-0.24439870566586699</v>
      </c>
      <c r="F299" s="13">
        <f t="shared" ca="1" si="150"/>
        <v>-0.25451771733531026</v>
      </c>
      <c r="G299" s="13">
        <f t="shared" si="151"/>
        <v>6.8316326530612259E-2</v>
      </c>
      <c r="H299" s="13">
        <f>DSA!E302</f>
        <v>-0.4415</v>
      </c>
      <c r="I299" s="13">
        <f>DSA!F302</f>
        <v>-0.17369999999999999</v>
      </c>
      <c r="J299" s="13" t="s">
        <v>261</v>
      </c>
      <c r="K299" s="13" t="s">
        <v>262</v>
      </c>
      <c r="L299" s="13" t="s">
        <v>262</v>
      </c>
    </row>
    <row r="300" spans="1:12">
      <c r="A300" s="26">
        <v>298</v>
      </c>
      <c r="B300" s="24">
        <v>11</v>
      </c>
      <c r="D300" s="13">
        <f t="shared" si="149"/>
        <v>-8.5391674753049398E-3</v>
      </c>
      <c r="E300" s="13">
        <f>DSA!C303</f>
        <v>-8.5391674753049398E-3</v>
      </c>
      <c r="F300" s="13">
        <f t="shared" ca="1" si="150"/>
        <v>2.2772379470546056E-2</v>
      </c>
      <c r="G300" s="13">
        <f t="shared" si="151"/>
        <v>6.0431122448979593E-2</v>
      </c>
      <c r="H300" s="13">
        <f>DSA!E303</f>
        <v>-0.18969</v>
      </c>
      <c r="I300" s="13">
        <f>DSA!F303</f>
        <v>4.7199999999999999E-2</v>
      </c>
      <c r="J300" s="13" t="s">
        <v>261</v>
      </c>
      <c r="K300" s="13" t="s">
        <v>262</v>
      </c>
      <c r="L300" s="13" t="s">
        <v>262</v>
      </c>
    </row>
    <row r="301" spans="1:12">
      <c r="A301" s="26">
        <v>299</v>
      </c>
      <c r="B301" s="24">
        <v>12</v>
      </c>
      <c r="D301" s="13">
        <f t="shared" si="149"/>
        <v>6.87297828530294E-2</v>
      </c>
      <c r="E301" s="13">
        <f>DSA!C304</f>
        <v>6.87297828530294E-2</v>
      </c>
      <c r="F301" s="13">
        <f t="shared" ca="1" si="150"/>
        <v>0.14823606166743239</v>
      </c>
      <c r="G301" s="13">
        <f t="shared" si="151"/>
        <v>8.8367346938775529E-2</v>
      </c>
      <c r="H301" s="13">
        <f>DSA!E304</f>
        <v>-0.18820000000000001</v>
      </c>
      <c r="I301" s="13">
        <f>DSA!F304</f>
        <v>0.15820000000000001</v>
      </c>
      <c r="J301" s="13" t="s">
        <v>261</v>
      </c>
      <c r="K301" s="13" t="s">
        <v>262</v>
      </c>
      <c r="L301" s="13" t="s">
        <v>262</v>
      </c>
    </row>
    <row r="302" spans="1:12">
      <c r="A302" s="26">
        <v>300</v>
      </c>
      <c r="B302" s="24" t="s">
        <v>256</v>
      </c>
      <c r="D302" s="13"/>
      <c r="E302" s="13"/>
      <c r="F302" s="13"/>
      <c r="G302" s="13"/>
      <c r="H302" s="13"/>
      <c r="I302" s="13"/>
      <c r="J302" s="13"/>
      <c r="K302" s="13"/>
      <c r="L302" s="13"/>
    </row>
    <row r="303" spans="1:12">
      <c r="A303" s="26">
        <v>301</v>
      </c>
      <c r="B303" s="24" t="s">
        <v>71</v>
      </c>
      <c r="D303" s="13"/>
      <c r="E303" s="13"/>
      <c r="F303" s="13"/>
      <c r="G303" s="13"/>
      <c r="H303" s="13"/>
      <c r="I303" s="13"/>
      <c r="J303" s="13"/>
      <c r="K303" s="13"/>
      <c r="L303" s="13"/>
    </row>
    <row r="304" spans="1:12">
      <c r="A304" s="26">
        <v>302</v>
      </c>
      <c r="B304" s="24">
        <v>1</v>
      </c>
      <c r="D304" s="13">
        <f t="shared" ref="D304:D315" si="152">IF($D$3=0,E304,F304)</f>
        <v>-0.63756090004999</v>
      </c>
      <c r="E304" s="13">
        <f>DSA!C307</f>
        <v>-0.63756090004999</v>
      </c>
      <c r="F304" s="13">
        <f t="shared" ca="1" si="150"/>
        <v>-0.36245897231355984</v>
      </c>
      <c r="G304" s="13">
        <f t="shared" si="151"/>
        <v>0.31071173469387753</v>
      </c>
      <c r="H304" s="13">
        <f>DSA!E307</f>
        <v>-1.2509999999999999</v>
      </c>
      <c r="I304" s="13">
        <f>DSA!F307</f>
        <v>-3.3009999999999998E-2</v>
      </c>
      <c r="J304" s="13" t="s">
        <v>261</v>
      </c>
      <c r="K304" s="13" t="s">
        <v>262</v>
      </c>
      <c r="L304" s="13" t="s">
        <v>262</v>
      </c>
    </row>
    <row r="305" spans="1:12">
      <c r="A305" s="26">
        <v>303</v>
      </c>
      <c r="B305" s="24">
        <v>2</v>
      </c>
      <c r="D305" s="13">
        <f t="shared" si="152"/>
        <v>-0.329850855368926</v>
      </c>
      <c r="E305" s="13">
        <f>DSA!C308</f>
        <v>-0.329850855368926</v>
      </c>
      <c r="F305" s="13">
        <f t="shared" ca="1" si="150"/>
        <v>-0.68020236461343542</v>
      </c>
      <c r="G305" s="13">
        <f t="shared" si="151"/>
        <v>0.20589987244897959</v>
      </c>
      <c r="H305" s="13">
        <f>DSA!E308</f>
        <v>-0.72567749999999998</v>
      </c>
      <c r="I305" s="13">
        <f>DSA!F308</f>
        <v>8.1449999999999995E-2</v>
      </c>
      <c r="J305" s="13" t="s">
        <v>261</v>
      </c>
      <c r="K305" s="13" t="s">
        <v>262</v>
      </c>
      <c r="L305" s="13" t="s">
        <v>262</v>
      </c>
    </row>
    <row r="306" spans="1:12">
      <c r="A306" s="26">
        <v>304</v>
      </c>
      <c r="B306" s="24">
        <v>3</v>
      </c>
      <c r="D306" s="13">
        <f t="shared" si="152"/>
        <v>6.0294601679664103E-3</v>
      </c>
      <c r="E306" s="13">
        <f>DSA!C309</f>
        <v>6.0294601679664103E-3</v>
      </c>
      <c r="F306" s="13">
        <f t="shared" ca="1" si="150"/>
        <v>0.21530053032127749</v>
      </c>
      <c r="G306" s="13">
        <f t="shared" si="151"/>
        <v>0.25803188775510205</v>
      </c>
      <c r="H306" s="13">
        <f>DSA!E309</f>
        <v>-0.51629000000000003</v>
      </c>
      <c r="I306" s="13">
        <f>DSA!F309</f>
        <v>0.495195</v>
      </c>
      <c r="J306" s="13" t="s">
        <v>261</v>
      </c>
      <c r="K306" s="13" t="s">
        <v>262</v>
      </c>
      <c r="L306" s="13" t="s">
        <v>262</v>
      </c>
    </row>
    <row r="307" spans="1:12">
      <c r="A307" s="26">
        <v>305</v>
      </c>
      <c r="B307" s="24">
        <v>4</v>
      </c>
      <c r="D307" s="13">
        <f t="shared" si="152"/>
        <v>-0.145148381433713</v>
      </c>
      <c r="E307" s="13">
        <f>DSA!C310</f>
        <v>-0.145148381433713</v>
      </c>
      <c r="F307" s="13">
        <f t="shared" ca="1" si="150"/>
        <v>-0.56663827181861093</v>
      </c>
      <c r="G307" s="13">
        <f t="shared" si="151"/>
        <v>0.26080229591836734</v>
      </c>
      <c r="H307" s="13">
        <f>DSA!E310</f>
        <v>-0.65414499999999998</v>
      </c>
      <c r="I307" s="13">
        <f>DSA!F310</f>
        <v>0.36820000000000003</v>
      </c>
      <c r="J307" s="13" t="s">
        <v>261</v>
      </c>
      <c r="K307" s="13" t="s">
        <v>262</v>
      </c>
      <c r="L307" s="13" t="s">
        <v>262</v>
      </c>
    </row>
    <row r="308" spans="1:12">
      <c r="A308" s="26">
        <v>306</v>
      </c>
      <c r="B308" s="24">
        <v>5</v>
      </c>
      <c r="D308" s="13">
        <f t="shared" si="152"/>
        <v>-1.0858562687462501</v>
      </c>
      <c r="E308" s="13">
        <f>DSA!C311</f>
        <v>-1.0858562687462501</v>
      </c>
      <c r="F308" s="13">
        <f t="shared" ca="1" si="150"/>
        <v>-0.61114932068760197</v>
      </c>
      <c r="G308" s="13">
        <f t="shared" si="151"/>
        <v>0.32160714285714287</v>
      </c>
      <c r="H308" s="13">
        <f>DSA!E311</f>
        <v>-1.7030000000000001</v>
      </c>
      <c r="I308" s="13">
        <f>DSA!F311</f>
        <v>-0.44230000000000003</v>
      </c>
      <c r="J308" s="13" t="s">
        <v>261</v>
      </c>
      <c r="K308" s="13" t="s">
        <v>262</v>
      </c>
      <c r="L308" s="13" t="s">
        <v>262</v>
      </c>
    </row>
    <row r="309" spans="1:12">
      <c r="A309" s="26">
        <v>307</v>
      </c>
      <c r="B309" s="24">
        <v>6</v>
      </c>
      <c r="D309" s="13">
        <f t="shared" si="152"/>
        <v>-0.27631084853029397</v>
      </c>
      <c r="E309" s="13">
        <f>DSA!C312</f>
        <v>-0.27631084853029397</v>
      </c>
      <c r="F309" s="13">
        <f t="shared" ca="1" si="150"/>
        <v>-0.76124661706300689</v>
      </c>
      <c r="G309" s="13">
        <f t="shared" si="151"/>
        <v>0.59737244897959185</v>
      </c>
      <c r="H309" s="13">
        <f>DSA!E312</f>
        <v>-1.5049999999999999</v>
      </c>
      <c r="I309" s="13">
        <f>DSA!F312</f>
        <v>0.8367</v>
      </c>
      <c r="J309" s="13" t="s">
        <v>261</v>
      </c>
      <c r="K309" s="13" t="s">
        <v>262</v>
      </c>
      <c r="L309" s="13" t="s">
        <v>262</v>
      </c>
    </row>
    <row r="310" spans="1:12">
      <c r="A310" s="26">
        <v>308</v>
      </c>
      <c r="B310" s="24">
        <v>7</v>
      </c>
      <c r="D310" s="13">
        <f t="shared" si="152"/>
        <v>0.127152136882623</v>
      </c>
      <c r="E310" s="13">
        <f>DSA!C313</f>
        <v>0.127152136882623</v>
      </c>
      <c r="F310" s="13">
        <f t="shared" ca="1" si="150"/>
        <v>-1.3978888712140827E-2</v>
      </c>
      <c r="G310" s="13">
        <f t="shared" si="151"/>
        <v>9.6877423469387755E-2</v>
      </c>
      <c r="H310" s="13">
        <f>DSA!E313</f>
        <v>-5.6059499999999998E-2</v>
      </c>
      <c r="I310" s="13">
        <f>DSA!F313</f>
        <v>0.32369999999999999</v>
      </c>
      <c r="J310" s="13" t="s">
        <v>261</v>
      </c>
      <c r="K310" s="13" t="s">
        <v>262</v>
      </c>
      <c r="L310" s="13" t="s">
        <v>262</v>
      </c>
    </row>
    <row r="311" spans="1:12">
      <c r="A311" s="26">
        <v>309</v>
      </c>
      <c r="B311" s="24">
        <v>8</v>
      </c>
      <c r="D311" s="13">
        <f t="shared" si="152"/>
        <v>4.8586052415916799E-2</v>
      </c>
      <c r="E311" s="13">
        <f>DSA!C314</f>
        <v>4.8586052415916799E-2</v>
      </c>
      <c r="F311" s="13">
        <f t="shared" ca="1" si="150"/>
        <v>-7.4513123026280173E-2</v>
      </c>
      <c r="G311" s="13">
        <f t="shared" si="151"/>
        <v>6.6051403061224492E-2</v>
      </c>
      <c r="H311" s="13">
        <f>DSA!E314</f>
        <v>-8.2524E-2</v>
      </c>
      <c r="I311" s="13">
        <f>DSA!F314</f>
        <v>0.17639750000000001</v>
      </c>
      <c r="J311" s="13" t="s">
        <v>261</v>
      </c>
      <c r="K311" s="13" t="s">
        <v>262</v>
      </c>
      <c r="L311" s="13" t="s">
        <v>262</v>
      </c>
    </row>
    <row r="312" spans="1:12">
      <c r="A312" s="26">
        <v>310</v>
      </c>
      <c r="B312" s="24">
        <v>9</v>
      </c>
      <c r="D312" s="13">
        <f t="shared" si="152"/>
        <v>-6.0907364571585701E-2</v>
      </c>
      <c r="E312" s="13">
        <f>DSA!C315</f>
        <v>-6.0907364571585701E-2</v>
      </c>
      <c r="F312" s="13">
        <f t="shared" ca="1" si="150"/>
        <v>-3.0620413585765477E-2</v>
      </c>
      <c r="G312" s="13">
        <f t="shared" si="151"/>
        <v>7.5254655612244897E-2</v>
      </c>
      <c r="H312" s="13">
        <f>DSA!E315</f>
        <v>-0.2036</v>
      </c>
      <c r="I312" s="13">
        <f>DSA!F315</f>
        <v>9.139825E-2</v>
      </c>
      <c r="J312" s="13" t="s">
        <v>261</v>
      </c>
      <c r="K312" s="13" t="s">
        <v>262</v>
      </c>
      <c r="L312" s="13" t="s">
        <v>262</v>
      </c>
    </row>
    <row r="313" spans="1:12">
      <c r="A313" s="26">
        <v>311</v>
      </c>
      <c r="B313" s="24">
        <v>10</v>
      </c>
      <c r="D313" s="13">
        <f t="shared" si="152"/>
        <v>-2.3391943137372501E-2</v>
      </c>
      <c r="E313" s="13">
        <f>DSA!C316</f>
        <v>-2.3391943137372501E-2</v>
      </c>
      <c r="F313" s="13">
        <f t="shared" ca="1" si="150"/>
        <v>-4.1490801595652216E-2</v>
      </c>
      <c r="G313" s="13">
        <f t="shared" si="151"/>
        <v>7.5911989795918358E-2</v>
      </c>
      <c r="H313" s="13">
        <f>DSA!E316</f>
        <v>-0.17048749999999999</v>
      </c>
      <c r="I313" s="13">
        <f>DSA!F316</f>
        <v>0.12708749999999999</v>
      </c>
      <c r="J313" s="13" t="s">
        <v>261</v>
      </c>
      <c r="K313" s="13" t="s">
        <v>262</v>
      </c>
      <c r="L313" s="13" t="s">
        <v>262</v>
      </c>
    </row>
    <row r="314" spans="1:12">
      <c r="A314" s="26">
        <v>312</v>
      </c>
      <c r="B314" s="24">
        <v>11</v>
      </c>
      <c r="D314" s="13">
        <f t="shared" si="152"/>
        <v>0.187209381813637</v>
      </c>
      <c r="E314" s="13">
        <f>DSA!C317</f>
        <v>0.187209381813637</v>
      </c>
      <c r="F314" s="13">
        <f t="shared" ca="1" si="150"/>
        <v>0.11076907912295128</v>
      </c>
      <c r="G314" s="13">
        <f t="shared" si="151"/>
        <v>9.8353316326530604E-2</v>
      </c>
      <c r="H314" s="13">
        <f>DSA!E317</f>
        <v>-1.2149999999999999E-2</v>
      </c>
      <c r="I314" s="13">
        <f>DSA!F317</f>
        <v>0.37339499999999998</v>
      </c>
      <c r="J314" s="13" t="s">
        <v>261</v>
      </c>
      <c r="K314" s="13" t="s">
        <v>262</v>
      </c>
      <c r="L314" s="13" t="s">
        <v>262</v>
      </c>
    </row>
    <row r="315" spans="1:12">
      <c r="A315" s="26">
        <v>313</v>
      </c>
      <c r="B315" s="24">
        <v>12</v>
      </c>
      <c r="D315" s="13">
        <f t="shared" si="152"/>
        <v>3.8251625708858199E-2</v>
      </c>
      <c r="E315" s="13">
        <f>DSA!C318</f>
        <v>3.8251625708858199E-2</v>
      </c>
      <c r="F315" s="13">
        <f t="shared" ca="1" si="150"/>
        <v>0.25694096204874733</v>
      </c>
      <c r="G315" s="13">
        <f t="shared" si="151"/>
        <v>0.20340943877551046</v>
      </c>
      <c r="H315" s="13">
        <f>DSA!E318</f>
        <v>-0.34439999999999998</v>
      </c>
      <c r="I315" s="13">
        <f>DSA!F318</f>
        <v>0.45296500000000101</v>
      </c>
      <c r="J315" s="13" t="s">
        <v>261</v>
      </c>
      <c r="K315" s="13" t="s">
        <v>262</v>
      </c>
      <c r="L315" s="13" t="s">
        <v>262</v>
      </c>
    </row>
    <row r="316" spans="1:12">
      <c r="A316" s="26">
        <v>314</v>
      </c>
      <c r="B316" s="24" t="s">
        <v>307</v>
      </c>
      <c r="C316" s="26"/>
      <c r="D316" s="13"/>
      <c r="E316" s="13"/>
      <c r="F316" s="13"/>
      <c r="G316" s="13"/>
      <c r="H316" s="13"/>
      <c r="I316" s="13"/>
      <c r="J316" s="13"/>
      <c r="K316" s="13"/>
      <c r="L316" s="13"/>
    </row>
    <row r="317" spans="1:12">
      <c r="A317" s="26">
        <v>315</v>
      </c>
      <c r="B317" s="24" t="s">
        <v>60</v>
      </c>
      <c r="C317" s="26"/>
      <c r="D317" s="13"/>
      <c r="E317" s="13"/>
      <c r="F317" s="13"/>
      <c r="G317" s="13"/>
      <c r="H317" s="13"/>
      <c r="I317" s="13"/>
      <c r="J317" s="13"/>
      <c r="K317" s="13"/>
      <c r="L317" s="13"/>
    </row>
    <row r="318" spans="1:12">
      <c r="A318" s="26">
        <v>316</v>
      </c>
      <c r="B318" s="4" t="s">
        <v>203</v>
      </c>
      <c r="C318" s="26"/>
      <c r="D318" s="13">
        <f t="shared" ref="D318:D330" si="153">IF($D$3=0,E318,F318)</f>
        <v>0.72</v>
      </c>
      <c r="E318" s="13">
        <f>DSA!C321</f>
        <v>0.72</v>
      </c>
      <c r="F318" s="13">
        <f ca="1">_xlfn.NORM.INV(RAND(),E318,G318)</f>
        <v>0.59160605027178281</v>
      </c>
      <c r="G318" s="13">
        <f>STDEV(E318,H318,I318)/SQRT(3)</f>
        <v>8.3864970836060621E-2</v>
      </c>
      <c r="H318" s="13">
        <f>DSA!E321</f>
        <v>0.59</v>
      </c>
      <c r="I318" s="13">
        <f>DSA!F321</f>
        <v>0.88</v>
      </c>
      <c r="J318" s="13" t="s">
        <v>308</v>
      </c>
      <c r="K318" s="13">
        <f>E318^2/G318^2</f>
        <v>73.706161137441114</v>
      </c>
      <c r="L318" s="13">
        <f t="shared" ref="L318" si="154">G318^2/E318</f>
        <v>9.7685185185184698E-3</v>
      </c>
    </row>
    <row r="319" spans="1:12">
      <c r="A319" s="26">
        <v>317</v>
      </c>
      <c r="B319" s="4" t="s">
        <v>175</v>
      </c>
      <c r="C319" s="26"/>
      <c r="D319" s="13">
        <f t="shared" si="153"/>
        <v>0.64</v>
      </c>
      <c r="E319" s="13">
        <f>DSA!C322</f>
        <v>0.64</v>
      </c>
      <c r="F319" s="13">
        <f t="shared" ref="F319:F330" ca="1" si="155">_xlfn.NORM.INV(RAND(),E319,G319)</f>
        <v>0.70648725710039884</v>
      </c>
      <c r="G319" s="13">
        <f t="shared" ref="G319:G330" si="156">STDEV(E319,H319,I319)/SQRT(3)</f>
        <v>6.6583281184793605E-2</v>
      </c>
      <c r="H319" s="13">
        <f>DSA!E322</f>
        <v>0.54</v>
      </c>
      <c r="I319" s="13">
        <f>DSA!F322</f>
        <v>0.77</v>
      </c>
      <c r="J319" s="13" t="s">
        <v>308</v>
      </c>
      <c r="K319" s="13">
        <f t="shared" ref="K319:K330" si="157">E319^2/G319^2</f>
        <v>92.390977443609927</v>
      </c>
      <c r="L319" s="13">
        <f t="shared" ref="L319:L330" si="158">G319^2/E319</f>
        <v>6.9270833333332652E-3</v>
      </c>
    </row>
    <row r="320" spans="1:12">
      <c r="A320" s="26">
        <v>318</v>
      </c>
      <c r="B320" s="4" t="s">
        <v>177</v>
      </c>
      <c r="C320" s="26"/>
      <c r="D320" s="13">
        <f t="shared" si="153"/>
        <v>0.71399999999999997</v>
      </c>
      <c r="E320" s="13">
        <f>DSA!C323</f>
        <v>0.71399999999999997</v>
      </c>
      <c r="F320" s="13">
        <f t="shared" ca="1" si="155"/>
        <v>0.7554166024807869</v>
      </c>
      <c r="G320" s="13">
        <f t="shared" si="156"/>
        <v>4.1222809220139295E-2</v>
      </c>
      <c r="H320" s="13">
        <f>DSA!E323</f>
        <v>0.64259999999999995</v>
      </c>
      <c r="I320" s="13">
        <f>DSA!F323</f>
        <v>0.78539999999999999</v>
      </c>
      <c r="J320" s="13" t="s">
        <v>308</v>
      </c>
      <c r="K320" s="13">
        <f t="shared" si="157"/>
        <v>299.99999999999972</v>
      </c>
      <c r="L320" s="13">
        <f t="shared" si="158"/>
        <v>2.3800000000000019E-3</v>
      </c>
    </row>
    <row r="321" spans="1:12">
      <c r="A321" s="26">
        <v>319</v>
      </c>
      <c r="B321" s="4" t="s">
        <v>173</v>
      </c>
      <c r="C321" s="26"/>
      <c r="D321" s="13">
        <f t="shared" si="153"/>
        <v>0.443</v>
      </c>
      <c r="E321" s="13">
        <f>DSA!C324</f>
        <v>0.443</v>
      </c>
      <c r="F321" s="13">
        <f t="shared" ca="1" si="155"/>
        <v>0.47351391516475727</v>
      </c>
      <c r="G321" s="13">
        <f t="shared" si="156"/>
        <v>2.5576616925100441E-2</v>
      </c>
      <c r="H321" s="13">
        <f>DSA!E324</f>
        <v>0.3987</v>
      </c>
      <c r="I321" s="13">
        <f>DSA!F324</f>
        <v>0.48730000000000007</v>
      </c>
      <c r="J321" s="13" t="s">
        <v>308</v>
      </c>
      <c r="K321" s="13">
        <f t="shared" si="157"/>
        <v>299.9999999999996</v>
      </c>
      <c r="L321" s="13">
        <f t="shared" si="158"/>
        <v>1.4766666666666689E-3</v>
      </c>
    </row>
    <row r="322" spans="1:12">
      <c r="A322" s="26">
        <v>320</v>
      </c>
      <c r="B322" s="4" t="s">
        <v>186</v>
      </c>
      <c r="C322" s="26"/>
      <c r="D322" s="13">
        <f t="shared" si="153"/>
        <v>0.49</v>
      </c>
      <c r="E322" s="13">
        <f>DSA!C325</f>
        <v>0.49</v>
      </c>
      <c r="F322" s="13">
        <f t="shared" ca="1" si="155"/>
        <v>0.56312474527405987</v>
      </c>
      <c r="G322" s="13">
        <f t="shared" si="156"/>
        <v>5.2068331172711181E-2</v>
      </c>
      <c r="H322" s="13">
        <f>DSA!E325</f>
        <v>0.41</v>
      </c>
      <c r="I322" s="13">
        <f>DSA!F325</f>
        <v>0.59</v>
      </c>
      <c r="J322" s="13" t="s">
        <v>308</v>
      </c>
      <c r="K322" s="13">
        <f t="shared" si="157"/>
        <v>88.561475409835552</v>
      </c>
      <c r="L322" s="13">
        <f t="shared" si="158"/>
        <v>5.5328798185941361E-3</v>
      </c>
    </row>
    <row r="323" spans="1:12">
      <c r="A323" s="26">
        <v>321</v>
      </c>
      <c r="B323" s="4" t="s">
        <v>184</v>
      </c>
      <c r="C323" s="26"/>
      <c r="D323" s="13">
        <f t="shared" si="153"/>
        <v>0.4</v>
      </c>
      <c r="E323" s="13">
        <f>DSA!C326</f>
        <v>0.4</v>
      </c>
      <c r="F323" s="13">
        <f t="shared" ca="1" si="155"/>
        <v>0.39643679185917224</v>
      </c>
      <c r="G323" s="13">
        <f t="shared" si="156"/>
        <v>2.3094010767585035E-2</v>
      </c>
      <c r="H323" s="13">
        <f>DSA!E326</f>
        <v>0.36000000000000004</v>
      </c>
      <c r="I323" s="13">
        <f>DSA!F326</f>
        <v>0.44000000000000006</v>
      </c>
      <c r="J323" s="13" t="s">
        <v>308</v>
      </c>
      <c r="K323" s="13">
        <f t="shared" si="157"/>
        <v>299.99999999999994</v>
      </c>
      <c r="L323" s="13">
        <f t="shared" si="158"/>
        <v>1.3333333333333339E-3</v>
      </c>
    </row>
    <row r="324" spans="1:12">
      <c r="A324" s="26">
        <v>322</v>
      </c>
      <c r="B324" s="24" t="s">
        <v>169</v>
      </c>
      <c r="C324" s="26"/>
      <c r="D324" s="13"/>
      <c r="E324" s="13"/>
      <c r="F324" s="13"/>
      <c r="G324" s="13"/>
      <c r="H324" s="13"/>
      <c r="I324" s="13"/>
      <c r="J324" s="13"/>
      <c r="K324" s="13"/>
      <c r="L324" s="13"/>
    </row>
    <row r="325" spans="1:12">
      <c r="A325" s="26">
        <v>323</v>
      </c>
      <c r="B325" s="4" t="s">
        <v>203</v>
      </c>
      <c r="C325" s="26"/>
      <c r="D325" s="13">
        <f t="shared" si="153"/>
        <v>0.78</v>
      </c>
      <c r="E325" s="13">
        <f>DSA!C328</f>
        <v>0.78</v>
      </c>
      <c r="F325" s="13">
        <f t="shared" ca="1" si="155"/>
        <v>0.75181199528578879</v>
      </c>
      <c r="G325" s="13">
        <f t="shared" si="156"/>
        <v>9.5393920141694552E-2</v>
      </c>
      <c r="H325" s="13">
        <f>DSA!E328</f>
        <v>0.63</v>
      </c>
      <c r="I325" s="13">
        <f>DSA!F328</f>
        <v>0.96</v>
      </c>
      <c r="J325" s="13" t="s">
        <v>308</v>
      </c>
      <c r="K325" s="13">
        <f t="shared" si="157"/>
        <v>66.85714285714289</v>
      </c>
      <c r="L325" s="13">
        <f t="shared" si="158"/>
        <v>1.1666666666666662E-2</v>
      </c>
    </row>
    <row r="326" spans="1:12">
      <c r="A326" s="26">
        <v>324</v>
      </c>
      <c r="B326" s="4" t="s">
        <v>175</v>
      </c>
      <c r="C326" s="26"/>
      <c r="D326" s="13">
        <f t="shared" si="153"/>
        <v>0.8</v>
      </c>
      <c r="E326" s="13">
        <f>DSA!C329</f>
        <v>0.8</v>
      </c>
      <c r="F326" s="13">
        <f t="shared" ca="1" si="155"/>
        <v>0.90419787684165021</v>
      </c>
      <c r="G326" s="13">
        <f t="shared" si="156"/>
        <v>9.8375697089157707E-2</v>
      </c>
      <c r="H326" s="13">
        <f>DSA!E329</f>
        <v>0.65</v>
      </c>
      <c r="I326" s="13">
        <f>DSA!F329</f>
        <v>0.99</v>
      </c>
      <c r="J326" s="13" t="s">
        <v>308</v>
      </c>
      <c r="K326" s="13">
        <f t="shared" si="157"/>
        <v>66.130884041332266</v>
      </c>
      <c r="L326" s="13">
        <f t="shared" si="158"/>
        <v>1.2097222222222139E-2</v>
      </c>
    </row>
    <row r="327" spans="1:12">
      <c r="A327" s="26">
        <v>325</v>
      </c>
      <c r="B327" s="4" t="s">
        <v>177</v>
      </c>
      <c r="C327" s="26"/>
      <c r="D327" s="13">
        <f t="shared" si="153"/>
        <v>0.95199999999999996</v>
      </c>
      <c r="E327" s="13">
        <f>DSA!C330</f>
        <v>0.95199999999999996</v>
      </c>
      <c r="F327" s="13">
        <f t="shared" ca="1" si="155"/>
        <v>0.99548259620887558</v>
      </c>
      <c r="G327" s="13">
        <f t="shared" si="156"/>
        <v>5.4963745626852412E-2</v>
      </c>
      <c r="H327" s="13">
        <f>DSA!E330</f>
        <v>0.85680000000000001</v>
      </c>
      <c r="I327" s="13">
        <f>DSA!F330</f>
        <v>1.0472000000000001</v>
      </c>
      <c r="J327" s="13" t="s">
        <v>308</v>
      </c>
      <c r="K327" s="13">
        <f t="shared" si="157"/>
        <v>299.99999999999955</v>
      </c>
      <c r="L327" s="13">
        <f t="shared" si="158"/>
        <v>3.1733333333333379E-3</v>
      </c>
    </row>
    <row r="328" spans="1:12">
      <c r="A328" s="26">
        <v>326</v>
      </c>
      <c r="B328" s="4" t="s">
        <v>173</v>
      </c>
      <c r="C328" s="26"/>
      <c r="D328" s="13">
        <f t="shared" si="153"/>
        <v>0.76200000000000001</v>
      </c>
      <c r="E328" s="13">
        <f>DSA!C331</f>
        <v>0.76200000000000001</v>
      </c>
      <c r="F328" s="13">
        <f t="shared" ca="1" si="155"/>
        <v>0.73044763933151236</v>
      </c>
      <c r="G328" s="13">
        <f t="shared" si="156"/>
        <v>4.3994090512249479E-2</v>
      </c>
      <c r="H328" s="13">
        <f>DSA!E331</f>
        <v>0.68580000000000008</v>
      </c>
      <c r="I328" s="13">
        <f>DSA!F331</f>
        <v>0.83820000000000006</v>
      </c>
      <c r="J328" s="13" t="s">
        <v>308</v>
      </c>
      <c r="K328" s="13">
        <f t="shared" si="157"/>
        <v>300.00000000000006</v>
      </c>
      <c r="L328" s="13">
        <f t="shared" si="158"/>
        <v>2.5399999999999993E-3</v>
      </c>
    </row>
    <row r="329" spans="1:12">
      <c r="A329" s="26">
        <v>327</v>
      </c>
      <c r="B329" s="4" t="s">
        <v>186</v>
      </c>
      <c r="C329" s="26"/>
      <c r="D329" s="13">
        <f t="shared" si="153"/>
        <v>0.56000000000000005</v>
      </c>
      <c r="E329" s="13">
        <f>DSA!C332</f>
        <v>0.56000000000000005</v>
      </c>
      <c r="F329" s="13">
        <f t="shared" ca="1" si="155"/>
        <v>0.49985783890134838</v>
      </c>
      <c r="G329" s="13">
        <f t="shared" si="156"/>
        <v>6.658328118479416E-2</v>
      </c>
      <c r="H329" s="13">
        <f>DSA!E332</f>
        <v>0.46</v>
      </c>
      <c r="I329" s="13">
        <f>DSA!F332</f>
        <v>0.69</v>
      </c>
      <c r="J329" s="13" t="s">
        <v>308</v>
      </c>
      <c r="K329" s="13">
        <f t="shared" si="157"/>
        <v>70.736842105262681</v>
      </c>
      <c r="L329" s="13">
        <f t="shared" si="158"/>
        <v>7.9166666666667194E-3</v>
      </c>
    </row>
    <row r="330" spans="1:12">
      <c r="A330" s="26">
        <v>328</v>
      </c>
      <c r="B330" s="4" t="s">
        <v>184</v>
      </c>
      <c r="C330" s="26"/>
      <c r="D330" s="13">
        <f t="shared" si="153"/>
        <v>0.81</v>
      </c>
      <c r="E330" s="13">
        <f>DSA!C333</f>
        <v>0.81</v>
      </c>
      <c r="F330" s="13">
        <f t="shared" ca="1" si="155"/>
        <v>0.82827775921928593</v>
      </c>
      <c r="G330" s="13">
        <f t="shared" si="156"/>
        <v>4.6765371804359697E-2</v>
      </c>
      <c r="H330" s="13">
        <f>DSA!E333</f>
        <v>0.72900000000000009</v>
      </c>
      <c r="I330" s="13">
        <f>DSA!F333</f>
        <v>0.89100000000000013</v>
      </c>
      <c r="J330" s="13" t="s">
        <v>308</v>
      </c>
      <c r="K330" s="13">
        <f t="shared" si="157"/>
        <v>299.99999999999994</v>
      </c>
      <c r="L330" s="13">
        <f t="shared" si="158"/>
        <v>2.700000000000001E-3</v>
      </c>
    </row>
    <row r="331" spans="1:12">
      <c r="A331" s="26">
        <v>329</v>
      </c>
      <c r="B331" s="4" t="s">
        <v>263</v>
      </c>
      <c r="E331" s="13"/>
      <c r="H331" s="13"/>
      <c r="I331" s="13"/>
    </row>
    <row r="332" spans="1:12">
      <c r="A332" s="26">
        <v>330</v>
      </c>
      <c r="B332" s="4" t="s">
        <v>264</v>
      </c>
      <c r="E332" s="13"/>
      <c r="H332" s="13"/>
      <c r="I332" s="13"/>
    </row>
    <row r="333" spans="1:12">
      <c r="A333" s="26">
        <v>331</v>
      </c>
      <c r="B333" s="4" t="s">
        <v>265</v>
      </c>
      <c r="D333" s="13">
        <f t="shared" ref="D333:D334" si="159">IF($D$3=0,E333,F333)</f>
        <v>0.55400000000000005</v>
      </c>
      <c r="E333" s="13">
        <f>DSA!C336</f>
        <v>0.55400000000000005</v>
      </c>
      <c r="F333" s="13">
        <f t="shared" ref="F333:F334" ca="1" si="160">_xlfn.BETA.INV(RAND(),K333,L333)</f>
        <v>0.52376695194156797</v>
      </c>
      <c r="G333" s="13">
        <f t="shared" ref="G333:G334" si="161">STDEV(E333,H333,I333)/SQRT(3)</f>
        <v>2.5749822005857327E-2</v>
      </c>
      <c r="H333" s="13">
        <f>DSA!E336</f>
        <v>0.59860000000000002</v>
      </c>
      <c r="I333" s="13">
        <f>DSA!F336</f>
        <v>0.50939999999999996</v>
      </c>
      <c r="J333" s="13" t="s">
        <v>71</v>
      </c>
      <c r="K333" s="13">
        <f t="shared" ref="K333:K334" si="162">E333^2*(1-E333)/G333^2-E333</f>
        <v>205.89173991031365</v>
      </c>
      <c r="L333" s="13">
        <f t="shared" ref="L333:L334" si="163">K333/E333-K333</f>
        <v>165.75399999999976</v>
      </c>
    </row>
    <row r="334" spans="1:12">
      <c r="A334" s="26">
        <v>332</v>
      </c>
      <c r="B334" s="24" t="s">
        <v>266</v>
      </c>
      <c r="D334" s="13">
        <f t="shared" si="159"/>
        <v>4.1915492957746478E-2</v>
      </c>
      <c r="E334" s="13">
        <f>DSA!C337</f>
        <v>4.1915492957746478E-2</v>
      </c>
      <c r="F334" s="13">
        <f t="shared" ca="1" si="160"/>
        <v>4.3701729808383383E-2</v>
      </c>
      <c r="G334" s="13">
        <f t="shared" si="161"/>
        <v>2.4199921142370791E-3</v>
      </c>
      <c r="H334" s="13">
        <f>DSA!E337</f>
        <v>3.7723943661971834E-2</v>
      </c>
      <c r="I334" s="13">
        <f>DSA!F337</f>
        <v>4.6107042253521129E-2</v>
      </c>
      <c r="J334" s="13" t="s">
        <v>71</v>
      </c>
      <c r="K334" s="13">
        <f t="shared" si="162"/>
        <v>287.38343661971828</v>
      </c>
      <c r="L334" s="13">
        <f t="shared" si="163"/>
        <v>6568.8746278964109</v>
      </c>
    </row>
    <row r="335" spans="1:12">
      <c r="A335" s="26">
        <v>333</v>
      </c>
      <c r="B335" s="24" t="s">
        <v>267</v>
      </c>
      <c r="D335" s="13">
        <f t="shared" ref="D335:D349" si="164">IF($D$3=0,E335,F335)</f>
        <v>1.3098591549295777E-2</v>
      </c>
      <c r="E335" s="13">
        <f>DSA!C338</f>
        <v>1.3098591549295777E-2</v>
      </c>
      <c r="F335" s="13">
        <f t="shared" ref="F335:F349" ca="1" si="165">_xlfn.BETA.INV(RAND(),K335,L335)</f>
        <v>1.1886735179500381E-2</v>
      </c>
      <c r="G335" s="13">
        <f t="shared" ref="G335:G349" si="166">STDEV(E335,H335,I335)/SQRT(3)</f>
        <v>7.562475356990881E-4</v>
      </c>
      <c r="H335" s="13">
        <f>DSA!E338</f>
        <v>1.1788732394366199E-2</v>
      </c>
      <c r="I335" s="13">
        <f>DSA!F338</f>
        <v>1.4408450704225357E-2</v>
      </c>
      <c r="J335" s="13" t="s">
        <v>71</v>
      </c>
      <c r="K335" s="13">
        <f t="shared" ref="K335:K349" si="167">E335^2*(1-E335)/G335^2-E335</f>
        <v>296.0573239436614</v>
      </c>
      <c r="L335" s="13">
        <f t="shared" ref="L335:L349" si="168">K335/E335-K335</f>
        <v>22306.168482507906</v>
      </c>
    </row>
    <row r="336" spans="1:12">
      <c r="A336" s="26">
        <v>334</v>
      </c>
      <c r="B336" s="24" t="s">
        <v>268</v>
      </c>
      <c r="D336" s="13">
        <f t="shared" si="164"/>
        <v>3.7985915492957753E-2</v>
      </c>
      <c r="E336" s="13">
        <f>DSA!C339</f>
        <v>3.7985915492957753E-2</v>
      </c>
      <c r="F336" s="13">
        <f t="shared" ca="1" si="165"/>
        <v>3.7471028219227945E-2</v>
      </c>
      <c r="G336" s="13">
        <f t="shared" si="166"/>
        <v>2.1931178535273539E-3</v>
      </c>
      <c r="H336" s="13">
        <f>DSA!E339</f>
        <v>3.4187323943661981E-2</v>
      </c>
      <c r="I336" s="13">
        <f>DSA!F339</f>
        <v>4.1784507042253533E-2</v>
      </c>
      <c r="J336" s="13" t="s">
        <v>71</v>
      </c>
      <c r="K336" s="13">
        <f t="shared" si="167"/>
        <v>288.56623943661958</v>
      </c>
      <c r="L336" s="13">
        <f t="shared" si="168"/>
        <v>7308.0978317535864</v>
      </c>
    </row>
    <row r="337" spans="1:12">
      <c r="A337" s="26">
        <v>335</v>
      </c>
      <c r="B337" s="24" t="s">
        <v>269</v>
      </c>
      <c r="D337" s="13">
        <f t="shared" si="164"/>
        <v>0.35299999999999998</v>
      </c>
      <c r="E337" s="13">
        <f>DSA!C340</f>
        <v>0.35299999999999998</v>
      </c>
      <c r="F337" s="13">
        <f t="shared" ca="1" si="165"/>
        <v>0.39224335688413825</v>
      </c>
      <c r="G337" s="13">
        <f t="shared" si="166"/>
        <v>2.0380464502393805E-2</v>
      </c>
      <c r="H337" s="13">
        <f>DSA!E340</f>
        <v>0.31769999999999998</v>
      </c>
      <c r="I337" s="13">
        <f>DSA!F340</f>
        <v>0.38830000000000003</v>
      </c>
      <c r="J337" s="13" t="s">
        <v>71</v>
      </c>
      <c r="K337" s="13">
        <f t="shared" si="167"/>
        <v>193.74699999999967</v>
      </c>
      <c r="L337" s="13">
        <f t="shared" si="168"/>
        <v>355.11135694050932</v>
      </c>
    </row>
    <row r="338" spans="1:12">
      <c r="A338" s="26">
        <v>336</v>
      </c>
      <c r="B338" s="4" t="s">
        <v>177</v>
      </c>
      <c r="D338" s="13"/>
      <c r="E338" s="13"/>
      <c r="F338" s="13"/>
      <c r="G338" s="13"/>
      <c r="H338" s="13"/>
      <c r="I338" s="13"/>
      <c r="J338" s="13"/>
      <c r="K338" s="13"/>
      <c r="L338" s="13"/>
    </row>
    <row r="339" spans="1:12">
      <c r="A339" s="26">
        <v>337</v>
      </c>
      <c r="B339" s="4" t="s">
        <v>265</v>
      </c>
      <c r="D339" s="13">
        <f t="shared" si="164"/>
        <v>0.33499999999999996</v>
      </c>
      <c r="E339" s="13">
        <f>DSA!C342</f>
        <v>0.33499999999999996</v>
      </c>
      <c r="F339" s="13">
        <f t="shared" ca="1" si="165"/>
        <v>0.34135662139335243</v>
      </c>
      <c r="G339" s="13">
        <f t="shared" si="166"/>
        <v>3.8393792901110189E-2</v>
      </c>
      <c r="H339" s="13">
        <f>DSA!E342</f>
        <v>0.40149999999999997</v>
      </c>
      <c r="I339" s="13">
        <f>DSA!F342</f>
        <v>0.26849999999999996</v>
      </c>
      <c r="J339" s="13" t="s">
        <v>71</v>
      </c>
      <c r="K339" s="13">
        <f t="shared" si="167"/>
        <v>50.292819548871975</v>
      </c>
      <c r="L339" s="13">
        <f t="shared" si="168"/>
        <v>99.834999999999596</v>
      </c>
    </row>
    <row r="340" spans="1:12">
      <c r="A340" s="26">
        <v>338</v>
      </c>
      <c r="B340" s="24" t="s">
        <v>266</v>
      </c>
      <c r="D340" s="13">
        <f t="shared" si="164"/>
        <v>0.13800000000000001</v>
      </c>
      <c r="E340" s="13">
        <f>DSA!C343</f>
        <v>0.13800000000000001</v>
      </c>
      <c r="F340" s="13">
        <f t="shared" ca="1" si="165"/>
        <v>0.12734461828720012</v>
      </c>
      <c r="G340" s="13">
        <f t="shared" si="166"/>
        <v>7.9674337148168354E-3</v>
      </c>
      <c r="H340" s="13">
        <f>DSA!E343</f>
        <v>0.12420000000000002</v>
      </c>
      <c r="I340" s="13">
        <f>DSA!F343</f>
        <v>0.15180000000000002</v>
      </c>
      <c r="J340" s="13" t="s">
        <v>71</v>
      </c>
      <c r="K340" s="13">
        <f t="shared" si="167"/>
        <v>258.46200000000005</v>
      </c>
      <c r="L340" s="13">
        <f t="shared" si="168"/>
        <v>1614.451043478261</v>
      </c>
    </row>
    <row r="341" spans="1:12">
      <c r="A341" s="26">
        <v>339</v>
      </c>
      <c r="B341" s="24" t="s">
        <v>267</v>
      </c>
      <c r="D341" s="13">
        <f t="shared" si="164"/>
        <v>0.11600000000000001</v>
      </c>
      <c r="E341" s="13">
        <f>DSA!C344</f>
        <v>0.11600000000000001</v>
      </c>
      <c r="F341" s="13">
        <f t="shared" ca="1" si="165"/>
        <v>0.11595608854917261</v>
      </c>
      <c r="G341" s="13">
        <f t="shared" si="166"/>
        <v>6.6972631225996632E-3</v>
      </c>
      <c r="H341" s="13">
        <f>DSA!E344</f>
        <v>0.10440000000000001</v>
      </c>
      <c r="I341" s="13">
        <f>DSA!F344</f>
        <v>0.12760000000000002</v>
      </c>
      <c r="J341" s="13" t="s">
        <v>71</v>
      </c>
      <c r="K341" s="13">
        <f t="shared" si="167"/>
        <v>265.08399999999966</v>
      </c>
      <c r="L341" s="13">
        <f t="shared" si="168"/>
        <v>2020.1228965517214</v>
      </c>
    </row>
    <row r="342" spans="1:12">
      <c r="A342" s="26">
        <v>340</v>
      </c>
      <c r="B342" s="24" t="s">
        <v>268</v>
      </c>
      <c r="D342" s="13">
        <f t="shared" si="164"/>
        <v>0.14499999999999999</v>
      </c>
      <c r="E342" s="13">
        <f>DSA!C345</f>
        <v>0.14499999999999999</v>
      </c>
      <c r="F342" s="13">
        <f t="shared" ca="1" si="165"/>
        <v>0.13004356333948336</v>
      </c>
      <c r="G342" s="13">
        <f t="shared" si="166"/>
        <v>8.3715789032495734E-3</v>
      </c>
      <c r="H342" s="13">
        <f>DSA!E345</f>
        <v>0.1305</v>
      </c>
      <c r="I342" s="13">
        <f>DSA!F345</f>
        <v>0.1595</v>
      </c>
      <c r="J342" s="13" t="s">
        <v>71</v>
      </c>
      <c r="K342" s="13">
        <f t="shared" si="167"/>
        <v>256.35500000000002</v>
      </c>
      <c r="L342" s="13">
        <f t="shared" si="168"/>
        <v>1511.6105172413795</v>
      </c>
    </row>
    <row r="343" spans="1:12">
      <c r="A343" s="26">
        <v>341</v>
      </c>
      <c r="B343" s="24" t="s">
        <v>269</v>
      </c>
      <c r="D343" s="13">
        <f t="shared" si="164"/>
        <v>0.26600000000000001</v>
      </c>
      <c r="E343" s="13">
        <f>DSA!C346</f>
        <v>0.26600000000000001</v>
      </c>
      <c r="F343" s="13">
        <f t="shared" ca="1" si="165"/>
        <v>0.26454836689320099</v>
      </c>
      <c r="G343" s="13">
        <f t="shared" si="166"/>
        <v>1.5357517160444046E-2</v>
      </c>
      <c r="H343" s="13">
        <f>DSA!E346</f>
        <v>0.23940000000000003</v>
      </c>
      <c r="I343" s="13">
        <f>DSA!F346</f>
        <v>0.29260000000000003</v>
      </c>
      <c r="J343" s="13" t="s">
        <v>71</v>
      </c>
      <c r="K343" s="13">
        <f t="shared" si="167"/>
        <v>219.93400000000003</v>
      </c>
      <c r="L343" s="13">
        <f t="shared" si="168"/>
        <v>606.88554887218038</v>
      </c>
    </row>
    <row r="344" spans="1:12">
      <c r="A344" s="26">
        <v>342</v>
      </c>
      <c r="B344" s="4" t="s">
        <v>168</v>
      </c>
      <c r="D344" s="13"/>
      <c r="E344" s="13"/>
      <c r="F344" s="13"/>
      <c r="G344" s="13"/>
      <c r="H344" s="13"/>
      <c r="I344" s="13"/>
      <c r="J344" s="13"/>
      <c r="K344" s="13"/>
      <c r="L344" s="13"/>
    </row>
    <row r="345" spans="1:12">
      <c r="A345" s="26">
        <v>343</v>
      </c>
      <c r="B345" s="4" t="s">
        <v>265</v>
      </c>
      <c r="D345" s="13">
        <f t="shared" si="164"/>
        <v>0.52800000000000002</v>
      </c>
      <c r="E345" s="13">
        <f>DSA!C348</f>
        <v>0.52800000000000002</v>
      </c>
      <c r="F345" s="13">
        <f t="shared" ca="1" si="165"/>
        <v>0.47305370720736034</v>
      </c>
      <c r="G345" s="13">
        <f t="shared" si="166"/>
        <v>2.7250932705750349E-2</v>
      </c>
      <c r="H345" s="13">
        <f>DSA!E348</f>
        <v>0.57519999999999993</v>
      </c>
      <c r="I345" s="13">
        <f>DSA!F348</f>
        <v>0.48079999999999989</v>
      </c>
      <c r="J345" s="13" t="s">
        <v>71</v>
      </c>
      <c r="K345" s="13">
        <f t="shared" si="167"/>
        <v>176.66522033898289</v>
      </c>
      <c r="L345" s="13">
        <f t="shared" si="168"/>
        <v>157.92799999999986</v>
      </c>
    </row>
    <row r="346" spans="1:12">
      <c r="A346" s="26">
        <v>344</v>
      </c>
      <c r="B346" s="24" t="s">
        <v>266</v>
      </c>
      <c r="D346" s="13">
        <f t="shared" si="164"/>
        <v>0.13800000000000001</v>
      </c>
      <c r="E346" s="13">
        <f>DSA!C349</f>
        <v>0.13800000000000001</v>
      </c>
      <c r="F346" s="13">
        <f t="shared" ca="1" si="165"/>
        <v>0.14100565888117578</v>
      </c>
      <c r="G346" s="13">
        <f t="shared" si="166"/>
        <v>7.9674337148168354E-3</v>
      </c>
      <c r="H346" s="13">
        <f>DSA!E349</f>
        <v>0.12420000000000002</v>
      </c>
      <c r="I346" s="13">
        <f>DSA!F349</f>
        <v>0.15180000000000002</v>
      </c>
      <c r="J346" s="13" t="s">
        <v>71</v>
      </c>
      <c r="K346" s="13">
        <f t="shared" si="167"/>
        <v>258.46200000000005</v>
      </c>
      <c r="L346" s="13">
        <f t="shared" si="168"/>
        <v>1614.451043478261</v>
      </c>
    </row>
    <row r="347" spans="1:12">
      <c r="A347" s="26">
        <v>345</v>
      </c>
      <c r="B347" s="24" t="s">
        <v>267</v>
      </c>
      <c r="D347" s="13">
        <f t="shared" si="164"/>
        <v>0.11600000000000001</v>
      </c>
      <c r="E347" s="13">
        <f>DSA!C350</f>
        <v>0.11600000000000001</v>
      </c>
      <c r="F347" s="13">
        <f t="shared" ca="1" si="165"/>
        <v>0.12213644253378475</v>
      </c>
      <c r="G347" s="13">
        <f t="shared" si="166"/>
        <v>6.6972631225996632E-3</v>
      </c>
      <c r="H347" s="13">
        <f>DSA!E350</f>
        <v>0.10440000000000001</v>
      </c>
      <c r="I347" s="13">
        <f>DSA!F350</f>
        <v>0.12760000000000002</v>
      </c>
      <c r="J347" s="13" t="s">
        <v>71</v>
      </c>
      <c r="K347" s="13">
        <f t="shared" si="167"/>
        <v>265.08399999999966</v>
      </c>
      <c r="L347" s="13">
        <f t="shared" si="168"/>
        <v>2020.1228965517214</v>
      </c>
    </row>
    <row r="348" spans="1:12">
      <c r="A348" s="26">
        <v>346</v>
      </c>
      <c r="B348" s="24" t="s">
        <v>268</v>
      </c>
      <c r="D348" s="13">
        <f t="shared" si="164"/>
        <v>0.14499999999999999</v>
      </c>
      <c r="E348" s="13">
        <f>DSA!C351</f>
        <v>0.14499999999999999</v>
      </c>
      <c r="F348" s="13">
        <f t="shared" ca="1" si="165"/>
        <v>0.13225426228231976</v>
      </c>
      <c r="G348" s="13">
        <f t="shared" si="166"/>
        <v>8.3715789032495734E-3</v>
      </c>
      <c r="H348" s="13">
        <f>DSA!E351</f>
        <v>0.1305</v>
      </c>
      <c r="I348" s="13">
        <f>DSA!F351</f>
        <v>0.1595</v>
      </c>
      <c r="J348" s="13" t="s">
        <v>71</v>
      </c>
      <c r="K348" s="13">
        <f t="shared" si="167"/>
        <v>256.35500000000002</v>
      </c>
      <c r="L348" s="13">
        <f t="shared" si="168"/>
        <v>1511.6105172413795</v>
      </c>
    </row>
    <row r="349" spans="1:12">
      <c r="A349" s="26">
        <v>347</v>
      </c>
      <c r="B349" s="24" t="s">
        <v>269</v>
      </c>
      <c r="D349" s="13">
        <f t="shared" si="164"/>
        <v>7.2999999999999995E-2</v>
      </c>
      <c r="E349" s="13">
        <f>DSA!C352</f>
        <v>7.2999999999999995E-2</v>
      </c>
      <c r="F349" s="13">
        <f t="shared" ca="1" si="165"/>
        <v>7.1970013989597931E-2</v>
      </c>
      <c r="G349" s="13">
        <f t="shared" si="166"/>
        <v>4.2146569650842692E-3</v>
      </c>
      <c r="H349" s="13">
        <f>DSA!E352</f>
        <v>6.5699999999999995E-2</v>
      </c>
      <c r="I349" s="13">
        <f>DSA!F352</f>
        <v>8.0299999999999996E-2</v>
      </c>
      <c r="J349" s="13" t="s">
        <v>71</v>
      </c>
      <c r="K349" s="13">
        <f t="shared" si="167"/>
        <v>278.02699999999987</v>
      </c>
      <c r="L349" s="13">
        <f t="shared" si="168"/>
        <v>3530.5620410958891</v>
      </c>
    </row>
    <row r="350" spans="1:12">
      <c r="A350" s="26">
        <v>348</v>
      </c>
      <c r="B350" s="24" t="s">
        <v>294</v>
      </c>
      <c r="C350" s="25" t="s">
        <v>310</v>
      </c>
      <c r="D350" s="13">
        <f t="shared" ref="D350:D351" si="169">IF($D$3=0,E350,F350)</f>
        <v>0.03</v>
      </c>
      <c r="E350" s="13">
        <f>DSA!C353</f>
        <v>0.03</v>
      </c>
      <c r="F350" s="13">
        <f t="shared" ref="F350" ca="1" si="170">_xlfn.BETA.INV(RAND(),K350,L350)</f>
        <v>1.2960309007312903E-2</v>
      </c>
      <c r="G350" s="13">
        <f t="shared" ref="G350:G351" si="171">STDEV(E350,H350,I350)/SQRT(3)</f>
        <v>1.4529663145135579E-2</v>
      </c>
      <c r="H350" s="13">
        <f>DSA!E353</f>
        <v>0</v>
      </c>
      <c r="I350" s="13">
        <f>DSA!F353</f>
        <v>0.05</v>
      </c>
      <c r="J350" s="13" t="s">
        <v>71</v>
      </c>
      <c r="K350" s="13">
        <f t="shared" ref="K350" si="172">E350^2*(1-E350)/G350^2-E350</f>
        <v>4.1052631578947363</v>
      </c>
      <c r="L350" s="13">
        <f t="shared" ref="L350" si="173">K350/E350-K350</f>
        <v>132.73684210526315</v>
      </c>
    </row>
    <row r="351" spans="1:12">
      <c r="A351" s="26">
        <v>349</v>
      </c>
      <c r="B351" s="29" t="s">
        <v>323</v>
      </c>
      <c r="C351" s="29"/>
      <c r="D351" s="18">
        <f t="shared" si="169"/>
        <v>150000</v>
      </c>
      <c r="E351" s="18">
        <f>DSA!C354</f>
        <v>150000</v>
      </c>
      <c r="F351" s="18">
        <f t="shared" ref="F351" ca="1" si="174">_xlfn.GAMMA.INV(RAND(),K351,L351)</f>
        <v>119797.32334290363</v>
      </c>
      <c r="G351" s="18">
        <f t="shared" si="171"/>
        <v>44095.85518440984</v>
      </c>
      <c r="H351" s="18">
        <f>DSA!E354</f>
        <v>50000</v>
      </c>
      <c r="I351" s="18">
        <f>DSA!F354</f>
        <v>200000</v>
      </c>
      <c r="J351" s="13" t="s">
        <v>73</v>
      </c>
      <c r="K351" s="13">
        <f t="shared" ref="K351" si="175">E351^2/G351^2</f>
        <v>11.571428571428573</v>
      </c>
      <c r="L351" s="13">
        <f t="shared" ref="L351" si="176">G351^2/E351</f>
        <v>12962.962962962962</v>
      </c>
    </row>
    <row r="352" spans="1:12">
      <c r="D352" s="30"/>
    </row>
  </sheetData>
  <phoneticPr fontId="5"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DA9FD-7196-44E1-83DD-11E7BBD29096}">
  <sheetPr codeName="Sheet4"/>
  <dimension ref="A1:U78"/>
  <sheetViews>
    <sheetView topLeftCell="A16" workbookViewId="0">
      <selection activeCell="I29" sqref="I29:K34"/>
    </sheetView>
  </sheetViews>
  <sheetFormatPr defaultRowHeight="14.4"/>
  <cols>
    <col min="1" max="1" width="14" style="47" customWidth="1"/>
    <col min="2" max="2" width="11.21875" style="49" customWidth="1"/>
    <col min="3" max="3" width="12.33203125" style="49" customWidth="1"/>
    <col min="4" max="11" width="8.88671875" style="49"/>
    <col min="12" max="12" width="12.6640625" style="51" customWidth="1"/>
    <col min="13" max="13" width="8.88671875" style="51"/>
    <col min="14" max="14" width="15.5546875" style="51" customWidth="1"/>
    <col min="15" max="21" width="8.88671875" style="51"/>
  </cols>
  <sheetData>
    <row r="1" spans="1:21">
      <c r="A1" s="123" t="s">
        <v>214</v>
      </c>
      <c r="B1" s="134"/>
      <c r="C1" s="134" t="s">
        <v>212</v>
      </c>
      <c r="D1" s="134"/>
      <c r="E1" s="134"/>
      <c r="F1" s="134"/>
      <c r="G1" s="134"/>
      <c r="H1" s="134"/>
      <c r="I1" s="52"/>
      <c r="J1" s="52"/>
      <c r="K1" s="52"/>
      <c r="L1" s="120" t="s">
        <v>213</v>
      </c>
      <c r="M1" s="120"/>
      <c r="N1" s="120"/>
      <c r="O1" s="120"/>
      <c r="P1" s="120"/>
      <c r="Q1" s="120"/>
      <c r="R1" s="50"/>
      <c r="S1" s="50"/>
      <c r="T1" s="50"/>
      <c r="U1" s="50"/>
    </row>
    <row r="2" spans="1:21">
      <c r="A2" s="123"/>
      <c r="B2" s="134"/>
      <c r="C2" s="134" t="s">
        <v>199</v>
      </c>
      <c r="D2" s="134"/>
      <c r="E2" s="134"/>
      <c r="F2" s="134" t="s">
        <v>201</v>
      </c>
      <c r="G2" s="134"/>
      <c r="H2" s="134"/>
      <c r="I2" s="52"/>
      <c r="J2" s="52"/>
      <c r="K2" s="52"/>
      <c r="L2" s="120" t="s">
        <v>199</v>
      </c>
      <c r="M2" s="120"/>
      <c r="N2" s="120"/>
      <c r="O2" s="120" t="s">
        <v>201</v>
      </c>
      <c r="P2" s="120"/>
      <c r="Q2" s="120"/>
      <c r="R2" s="50"/>
      <c r="S2" s="50"/>
      <c r="T2" s="50"/>
      <c r="U2" s="50"/>
    </row>
    <row r="3" spans="1:21">
      <c r="A3" s="123"/>
      <c r="B3" s="134"/>
      <c r="C3" s="52" t="s">
        <v>204</v>
      </c>
      <c r="D3" s="52" t="s">
        <v>208</v>
      </c>
      <c r="E3" s="52" t="s">
        <v>206</v>
      </c>
      <c r="F3" s="52" t="s">
        <v>204</v>
      </c>
      <c r="G3" s="52" t="s">
        <v>208</v>
      </c>
      <c r="H3" s="52" t="s">
        <v>206</v>
      </c>
      <c r="I3" s="52"/>
      <c r="J3" s="52"/>
      <c r="K3" s="52"/>
      <c r="L3" s="50" t="s">
        <v>204</v>
      </c>
      <c r="M3" s="50" t="s">
        <v>208</v>
      </c>
      <c r="N3" s="50" t="s">
        <v>206</v>
      </c>
      <c r="O3" s="50" t="s">
        <v>204</v>
      </c>
      <c r="P3" s="50" t="s">
        <v>208</v>
      </c>
      <c r="Q3" s="50" t="s">
        <v>206</v>
      </c>
      <c r="R3" s="50"/>
      <c r="S3" s="50"/>
      <c r="T3" s="50"/>
      <c r="U3" s="50"/>
    </row>
    <row r="4" spans="1:21">
      <c r="A4" s="123"/>
      <c r="B4" s="52" t="s">
        <v>202</v>
      </c>
      <c r="C4" s="20">
        <v>-0.47399999999999998</v>
      </c>
      <c r="D4" s="20">
        <v>-0.84199999999999997</v>
      </c>
      <c r="E4" s="20">
        <v>-0.112</v>
      </c>
      <c r="F4" s="20">
        <v>0.02</v>
      </c>
      <c r="G4" s="20">
        <v>-5.0000000000000001E-3</v>
      </c>
      <c r="H4" s="20">
        <v>4.4999999999999998E-2</v>
      </c>
      <c r="I4" s="20"/>
      <c r="J4" s="20"/>
      <c r="K4" s="20"/>
      <c r="L4" s="51">
        <v>-0.48699999999999999</v>
      </c>
      <c r="M4" s="51">
        <v>-0.71</v>
      </c>
      <c r="N4" s="51">
        <v>-0.26300000000000001</v>
      </c>
      <c r="O4" s="51">
        <v>0.55800000000000005</v>
      </c>
      <c r="P4" s="51">
        <v>-0.34100000000000003</v>
      </c>
      <c r="Q4" s="51">
        <v>1.452</v>
      </c>
    </row>
    <row r="5" spans="1:21">
      <c r="A5" s="123"/>
      <c r="B5" s="52" t="s">
        <v>174</v>
      </c>
      <c r="C5" s="20">
        <v>-0.27300000000000002</v>
      </c>
      <c r="D5" s="20">
        <v>-0.49199999999999999</v>
      </c>
      <c r="E5" s="20">
        <v>-4.1000000000000002E-2</v>
      </c>
      <c r="F5" s="20">
        <v>8.0000000000000002E-3</v>
      </c>
      <c r="G5" s="20">
        <v>-1.0999999999999999E-2</v>
      </c>
      <c r="H5" s="20">
        <v>2.5999999999999999E-2</v>
      </c>
      <c r="I5" s="20"/>
      <c r="J5" s="20"/>
      <c r="K5" s="20"/>
      <c r="L5" s="51">
        <v>-0.57799999999999996</v>
      </c>
      <c r="M5" s="51">
        <v>-0.72</v>
      </c>
      <c r="N5" s="51">
        <v>-0.439</v>
      </c>
      <c r="O5" s="51">
        <v>0.33400000000000002</v>
      </c>
      <c r="P5" s="51">
        <v>-0.28299999999999997</v>
      </c>
      <c r="Q5" s="51">
        <v>0.94399999999999995</v>
      </c>
    </row>
    <row r="6" spans="1:21">
      <c r="A6" s="123"/>
      <c r="B6" s="52" t="s">
        <v>177</v>
      </c>
      <c r="C6" s="20">
        <v>-0.126</v>
      </c>
      <c r="D6" s="20">
        <v>-0.46200000000000002</v>
      </c>
      <c r="E6" s="20">
        <v>0.22600000000000001</v>
      </c>
      <c r="F6" s="20">
        <v>1.0999999999999999E-2</v>
      </c>
      <c r="G6" s="20">
        <v>-1.2E-2</v>
      </c>
      <c r="H6" s="20">
        <v>3.4000000000000002E-2</v>
      </c>
      <c r="I6" s="20"/>
      <c r="J6" s="20"/>
      <c r="K6" s="20"/>
      <c r="L6" s="51">
        <v>-0.35599999999999998</v>
      </c>
      <c r="M6" s="51">
        <v>-0.58399999999999996</v>
      </c>
      <c r="N6" s="51">
        <v>-0.126</v>
      </c>
      <c r="O6" s="51">
        <v>-0.38900000000000001</v>
      </c>
      <c r="P6" s="51">
        <v>-1.5089999999999999</v>
      </c>
      <c r="Q6" s="51">
        <v>0.69199999999999995</v>
      </c>
    </row>
    <row r="7" spans="1:21">
      <c r="A7" s="123"/>
      <c r="B7" s="52" t="s">
        <v>173</v>
      </c>
      <c r="C7" s="20">
        <v>-0.36299999999999999</v>
      </c>
      <c r="D7" s="20">
        <v>-0.7</v>
      </c>
      <c r="E7" s="20">
        <v>-1.9E-2</v>
      </c>
      <c r="F7" s="20">
        <v>1.2E-2</v>
      </c>
      <c r="G7" s="20">
        <v>-1.0999999999999999E-2</v>
      </c>
      <c r="H7" s="20">
        <v>3.5000000000000003E-2</v>
      </c>
      <c r="I7" s="20"/>
      <c r="J7" s="20"/>
      <c r="K7" s="20"/>
      <c r="L7" s="51">
        <v>-0.94499999999999995</v>
      </c>
      <c r="M7" s="51">
        <v>-1.1759999999999999</v>
      </c>
      <c r="N7" s="51">
        <v>-0.71699999999999997</v>
      </c>
      <c r="O7" s="51">
        <v>0.76900000000000002</v>
      </c>
      <c r="P7" s="51">
        <v>-0.24</v>
      </c>
      <c r="Q7" s="51">
        <v>1.762</v>
      </c>
    </row>
    <row r="8" spans="1:21">
      <c r="A8" s="123"/>
      <c r="B8" s="52" t="s">
        <v>186</v>
      </c>
      <c r="C8" s="20">
        <v>-0.89500000000000002</v>
      </c>
      <c r="D8" s="20">
        <v>-1.2110000000000001</v>
      </c>
      <c r="E8" s="20">
        <v>-0.55000000000000004</v>
      </c>
      <c r="F8" s="20">
        <v>0.03</v>
      </c>
      <c r="G8" s="20">
        <v>8.9999999999999993E-3</v>
      </c>
      <c r="H8" s="20">
        <v>5.0999999999999997E-2</v>
      </c>
      <c r="I8" s="20"/>
      <c r="J8" s="20"/>
      <c r="K8" s="20"/>
      <c r="L8" s="51">
        <v>-0.82599999999999996</v>
      </c>
      <c r="M8" s="51">
        <v>-1.018</v>
      </c>
      <c r="N8" s="51">
        <v>-0.627</v>
      </c>
      <c r="O8" s="51">
        <v>0.499</v>
      </c>
      <c r="P8" s="51">
        <v>-0.34300000000000003</v>
      </c>
      <c r="Q8" s="51">
        <v>1.3620000000000001</v>
      </c>
    </row>
    <row r="9" spans="1:21">
      <c r="A9" s="123"/>
      <c r="B9" s="52" t="s">
        <v>184</v>
      </c>
      <c r="C9" s="20">
        <v>-0.495</v>
      </c>
      <c r="D9" s="20">
        <v>-1.196</v>
      </c>
      <c r="E9" s="20">
        <v>0.182</v>
      </c>
      <c r="F9" s="20">
        <v>2.8000000000000001E-2</v>
      </c>
      <c r="G9" s="20">
        <v>-0.02</v>
      </c>
      <c r="H9" s="20">
        <v>7.6999999999999999E-2</v>
      </c>
      <c r="I9" s="20"/>
      <c r="J9" s="20"/>
      <c r="K9" s="20"/>
      <c r="L9" s="51">
        <v>-0.92</v>
      </c>
      <c r="M9" s="51">
        <v>-1.2629999999999999</v>
      </c>
      <c r="N9" s="51">
        <v>-0.57599999999999996</v>
      </c>
      <c r="O9" s="51">
        <v>-0.49</v>
      </c>
      <c r="P9" s="51">
        <v>-3.9</v>
      </c>
      <c r="Q9" s="51">
        <v>2.5369999999999999</v>
      </c>
    </row>
    <row r="10" spans="1:21">
      <c r="A10" s="123"/>
      <c r="B10" s="132" t="s">
        <v>211</v>
      </c>
      <c r="C10" s="133"/>
      <c r="D10" s="133"/>
      <c r="E10" s="133"/>
      <c r="F10" s="133"/>
      <c r="G10" s="133"/>
      <c r="H10" s="133"/>
      <c r="I10" s="133"/>
      <c r="J10" s="133"/>
      <c r="K10" s="133"/>
      <c r="L10" s="130" t="s">
        <v>301</v>
      </c>
      <c r="M10" s="131"/>
      <c r="N10" s="131"/>
      <c r="O10" s="131"/>
      <c r="P10" s="131"/>
      <c r="Q10" s="131"/>
      <c r="R10" s="131"/>
      <c r="S10" s="131"/>
      <c r="T10" s="131"/>
      <c r="U10" s="131"/>
    </row>
    <row r="11" spans="1:21">
      <c r="A11" s="123"/>
      <c r="B11" s="132"/>
      <c r="C11" s="132" t="s">
        <v>169</v>
      </c>
      <c r="D11" s="132"/>
      <c r="E11" s="132"/>
      <c r="F11" s="132"/>
      <c r="G11" s="132"/>
      <c r="H11" s="132"/>
      <c r="I11" s="53"/>
      <c r="J11" s="53"/>
      <c r="K11" s="53"/>
      <c r="L11" s="130"/>
      <c r="M11" s="130" t="s">
        <v>60</v>
      </c>
      <c r="N11" s="130"/>
      <c r="O11" s="130"/>
      <c r="P11" s="130"/>
      <c r="Q11" s="130"/>
      <c r="R11" s="130"/>
      <c r="S11" s="55"/>
      <c r="T11" s="55"/>
      <c r="U11" s="55"/>
    </row>
    <row r="12" spans="1:21">
      <c r="A12" s="123"/>
      <c r="B12" s="132"/>
      <c r="C12" s="132" t="s">
        <v>199</v>
      </c>
      <c r="D12" s="132"/>
      <c r="E12" s="132"/>
      <c r="F12" s="132" t="s">
        <v>201</v>
      </c>
      <c r="G12" s="132"/>
      <c r="H12" s="132"/>
      <c r="I12" s="132" t="s">
        <v>210</v>
      </c>
      <c r="J12" s="132"/>
      <c r="K12" s="132"/>
      <c r="L12" s="130"/>
      <c r="M12" s="130" t="s">
        <v>199</v>
      </c>
      <c r="N12" s="130"/>
      <c r="O12" s="130"/>
      <c r="P12" s="130" t="s">
        <v>201</v>
      </c>
      <c r="Q12" s="130"/>
      <c r="R12" s="130"/>
      <c r="S12" s="130" t="s">
        <v>210</v>
      </c>
      <c r="T12" s="130"/>
      <c r="U12" s="130"/>
    </row>
    <row r="13" spans="1:21">
      <c r="A13" s="123"/>
      <c r="B13" s="132"/>
      <c r="C13" s="54" t="s">
        <v>204</v>
      </c>
      <c r="D13" s="54" t="s">
        <v>208</v>
      </c>
      <c r="E13" s="54" t="s">
        <v>206</v>
      </c>
      <c r="F13" s="54" t="s">
        <v>204</v>
      </c>
      <c r="G13" s="54" t="s">
        <v>208</v>
      </c>
      <c r="H13" s="54" t="s">
        <v>206</v>
      </c>
      <c r="I13" s="54" t="s">
        <v>204</v>
      </c>
      <c r="J13" s="54" t="s">
        <v>208</v>
      </c>
      <c r="K13" s="54" t="s">
        <v>206</v>
      </c>
      <c r="L13" s="130"/>
      <c r="M13" s="56" t="s">
        <v>204</v>
      </c>
      <c r="N13" s="56" t="s">
        <v>208</v>
      </c>
      <c r="O13" s="56" t="s">
        <v>206</v>
      </c>
      <c r="P13" s="56" t="s">
        <v>204</v>
      </c>
      <c r="Q13" s="56" t="s">
        <v>208</v>
      </c>
      <c r="R13" s="56" t="s">
        <v>206</v>
      </c>
      <c r="S13" s="56" t="s">
        <v>204</v>
      </c>
      <c r="T13" s="56" t="s">
        <v>208</v>
      </c>
      <c r="U13" s="56" t="s">
        <v>206</v>
      </c>
    </row>
    <row r="14" spans="1:21">
      <c r="A14" s="123"/>
      <c r="B14" s="54" t="s">
        <v>202</v>
      </c>
      <c r="C14" s="53">
        <v>-5.4640000000000004</v>
      </c>
      <c r="D14" s="53">
        <v>-9.7710000000000008</v>
      </c>
      <c r="E14" s="53">
        <v>-1.304</v>
      </c>
      <c r="F14" s="53">
        <v>6.1459999999999999</v>
      </c>
      <c r="G14" s="53">
        <v>1.026</v>
      </c>
      <c r="H14" s="53">
        <v>11.536</v>
      </c>
      <c r="I14" s="53">
        <v>1.3560000000000001</v>
      </c>
      <c r="J14" s="53">
        <v>0.30399999999999999</v>
      </c>
      <c r="K14" s="53">
        <v>2.4510000000000001</v>
      </c>
      <c r="L14" s="56" t="s">
        <v>202</v>
      </c>
      <c r="M14" s="55">
        <v>-1.429</v>
      </c>
      <c r="N14" s="55">
        <v>-2.6760000000000002</v>
      </c>
      <c r="O14" s="55">
        <v>-0.193</v>
      </c>
      <c r="P14" s="55">
        <v>-2.4969999999999999</v>
      </c>
      <c r="Q14" s="55">
        <v>-7.0170000000000003</v>
      </c>
      <c r="R14" s="55">
        <v>1.907</v>
      </c>
      <c r="S14" s="55">
        <v>3.726</v>
      </c>
      <c r="T14" s="55">
        <v>-1.1339999999999999</v>
      </c>
      <c r="U14" s="55">
        <v>8.657</v>
      </c>
    </row>
    <row r="15" spans="1:21">
      <c r="A15" s="123"/>
      <c r="B15" s="54" t="s">
        <v>174</v>
      </c>
      <c r="C15" s="53">
        <v>-2.218</v>
      </c>
      <c r="D15" s="53">
        <v>-5.0650000000000004</v>
      </c>
      <c r="E15" s="53">
        <v>0.59</v>
      </c>
      <c r="F15" s="53">
        <v>2.2909999999999999</v>
      </c>
      <c r="G15" s="53">
        <v>-1.0920000000000001</v>
      </c>
      <c r="H15" s="53">
        <v>5.6609999999999996</v>
      </c>
      <c r="I15" s="53">
        <v>0.55400000000000005</v>
      </c>
      <c r="J15" s="53">
        <v>-0.183</v>
      </c>
      <c r="K15" s="53">
        <v>1.3080000000000001</v>
      </c>
      <c r="L15" s="56" t="s">
        <v>174</v>
      </c>
      <c r="M15" s="55">
        <v>-0.63700000000000001</v>
      </c>
      <c r="N15" s="55">
        <v>-1.55</v>
      </c>
      <c r="O15" s="55">
        <v>0.27800000000000002</v>
      </c>
      <c r="P15" s="55">
        <v>-0.04</v>
      </c>
      <c r="Q15" s="55">
        <v>-3.0609999999999999</v>
      </c>
      <c r="R15" s="55">
        <v>2.9550000000000001</v>
      </c>
      <c r="S15" s="55">
        <v>0.29799999999999999</v>
      </c>
      <c r="T15" s="55">
        <v>-3.1360000000000001</v>
      </c>
      <c r="U15" s="55">
        <v>3.76</v>
      </c>
    </row>
    <row r="16" spans="1:21">
      <c r="A16" s="123"/>
      <c r="B16" s="54" t="s">
        <v>177</v>
      </c>
      <c r="C16" s="53">
        <v>-2.008</v>
      </c>
      <c r="D16" s="53">
        <v>-6.11</v>
      </c>
      <c r="E16" s="53">
        <v>2.0910000000000002</v>
      </c>
      <c r="F16" s="53">
        <v>2.0419999999999998</v>
      </c>
      <c r="G16" s="53">
        <v>-2.9889999999999999</v>
      </c>
      <c r="H16" s="53">
        <v>7.056</v>
      </c>
      <c r="I16" s="53">
        <v>0.58099999999999996</v>
      </c>
      <c r="J16" s="53">
        <v>-0.45</v>
      </c>
      <c r="K16" s="53">
        <v>1.621</v>
      </c>
      <c r="L16" s="56" t="s">
        <v>177</v>
      </c>
      <c r="M16" s="55">
        <v>1.6080000000000001</v>
      </c>
      <c r="N16" s="55">
        <v>0.16300000000000001</v>
      </c>
      <c r="O16" s="55">
        <v>3.0950000000000002</v>
      </c>
      <c r="P16" s="55">
        <v>5.093</v>
      </c>
      <c r="Q16" s="55">
        <v>0.34300000000000003</v>
      </c>
      <c r="R16" s="55">
        <v>10.010999999999999</v>
      </c>
      <c r="S16" s="55">
        <v>-6.9960000000000004</v>
      </c>
      <c r="T16" s="55">
        <v>-12.651</v>
      </c>
      <c r="U16" s="55">
        <v>-1.5</v>
      </c>
    </row>
    <row r="17" spans="1:21">
      <c r="A17" s="123"/>
      <c r="B17" s="54" t="s">
        <v>173</v>
      </c>
      <c r="C17" s="53">
        <v>-4.9160000000000004</v>
      </c>
      <c r="D17" s="53">
        <v>-8.8680000000000003</v>
      </c>
      <c r="E17" s="53">
        <v>-0.98199999999999998</v>
      </c>
      <c r="F17" s="53">
        <v>5.4930000000000003</v>
      </c>
      <c r="G17" s="53">
        <v>0.746</v>
      </c>
      <c r="H17" s="53">
        <v>10.271000000000001</v>
      </c>
      <c r="I17" s="53">
        <v>1.214</v>
      </c>
      <c r="J17" s="53">
        <v>0.20699999999999999</v>
      </c>
      <c r="K17" s="53">
        <v>2.2290000000000001</v>
      </c>
      <c r="L17" s="56" t="s">
        <v>173</v>
      </c>
      <c r="M17" s="55">
        <v>0.52200000000000002</v>
      </c>
      <c r="N17" s="55">
        <v>-0.91</v>
      </c>
      <c r="O17" s="55">
        <v>1.954</v>
      </c>
      <c r="P17" s="55">
        <v>5.2060000000000004</v>
      </c>
      <c r="Q17" s="55">
        <v>0.503</v>
      </c>
      <c r="R17" s="55">
        <v>9.9969999999999999</v>
      </c>
      <c r="S17" s="55">
        <v>-5.7539999999999996</v>
      </c>
      <c r="T17" s="55">
        <v>-11.276999999999999</v>
      </c>
      <c r="U17" s="55">
        <v>-0.27700000000000002</v>
      </c>
    </row>
    <row r="18" spans="1:21">
      <c r="A18" s="123"/>
      <c r="B18" s="54" t="s">
        <v>186</v>
      </c>
      <c r="C18" s="53">
        <v>-6.3819999999999997</v>
      </c>
      <c r="D18" s="53">
        <v>-10.023</v>
      </c>
      <c r="E18" s="53">
        <v>-2.7810000000000001</v>
      </c>
      <c r="F18" s="53">
        <v>6.5679999999999996</v>
      </c>
      <c r="G18" s="53">
        <v>2.214</v>
      </c>
      <c r="H18" s="53">
        <v>11.057</v>
      </c>
      <c r="I18" s="53">
        <v>1.5580000000000001</v>
      </c>
      <c r="J18" s="53">
        <v>0.64400000000000002</v>
      </c>
      <c r="K18" s="53">
        <v>2.4790000000000001</v>
      </c>
      <c r="L18" s="56" t="s">
        <v>186</v>
      </c>
      <c r="M18" s="55">
        <v>-0.42699999999999999</v>
      </c>
      <c r="N18" s="55">
        <v>-1.474</v>
      </c>
      <c r="O18" s="55">
        <v>0.67700000000000005</v>
      </c>
      <c r="P18" s="55">
        <v>1.403</v>
      </c>
      <c r="Q18" s="55">
        <v>-2.3380000000000001</v>
      </c>
      <c r="R18" s="55">
        <v>5.2930000000000001</v>
      </c>
      <c r="S18" s="55">
        <v>-1.3540000000000001</v>
      </c>
      <c r="T18" s="55">
        <v>-5.6929999999999996</v>
      </c>
      <c r="U18" s="55">
        <v>2.8159999999999998</v>
      </c>
    </row>
    <row r="19" spans="1:21">
      <c r="A19" s="123"/>
      <c r="B19" s="54" t="s">
        <v>184</v>
      </c>
      <c r="C19" s="53">
        <v>-8.4220000000000006</v>
      </c>
      <c r="D19" s="53">
        <v>-16.388999999999999</v>
      </c>
      <c r="E19" s="53">
        <v>-0.71499999999999997</v>
      </c>
      <c r="F19" s="53">
        <v>9.5069999999999997</v>
      </c>
      <c r="G19" s="53">
        <v>0.113</v>
      </c>
      <c r="H19" s="53">
        <v>19.422000000000001</v>
      </c>
      <c r="I19" s="53">
        <v>2.2050000000000001</v>
      </c>
      <c r="J19" s="53">
        <v>0.218</v>
      </c>
      <c r="K19" s="53">
        <v>4.2350000000000003</v>
      </c>
      <c r="L19" s="56" t="s">
        <v>184</v>
      </c>
      <c r="M19" s="55">
        <v>0.75700000000000001</v>
      </c>
      <c r="N19" s="55">
        <v>-1.6379999999999999</v>
      </c>
      <c r="O19" s="55">
        <v>3.0569999999999999</v>
      </c>
      <c r="P19" s="55">
        <v>3.3849999999999998</v>
      </c>
      <c r="Q19" s="55">
        <v>-7.2880000000000003</v>
      </c>
      <c r="R19" s="55">
        <v>13.202999999999999</v>
      </c>
      <c r="S19" s="55">
        <v>-5.5869999999999997</v>
      </c>
      <c r="T19" s="55">
        <v>-15.394</v>
      </c>
      <c r="U19" s="55">
        <v>4.6989999999999998</v>
      </c>
    </row>
    <row r="20" spans="1:21" ht="14.4" customHeight="1">
      <c r="A20" s="117" t="s">
        <v>215</v>
      </c>
      <c r="B20" s="128" t="s">
        <v>216</v>
      </c>
      <c r="C20" s="118" t="s">
        <v>60</v>
      </c>
      <c r="D20" s="119"/>
      <c r="E20" s="119"/>
      <c r="F20" s="119"/>
      <c r="G20" s="119"/>
      <c r="H20" s="119"/>
      <c r="I20" s="119"/>
      <c r="J20" s="119"/>
      <c r="K20" s="119"/>
      <c r="L20" s="119"/>
      <c r="M20" s="119"/>
      <c r="N20" s="119"/>
      <c r="O20" s="119"/>
      <c r="P20" s="119"/>
      <c r="Q20" s="119"/>
      <c r="R20" s="119"/>
      <c r="S20" s="119"/>
      <c r="T20" s="119"/>
      <c r="U20" s="119"/>
    </row>
    <row r="21" spans="1:21" ht="14.4" customHeight="1">
      <c r="A21" s="117"/>
      <c r="B21" s="128"/>
      <c r="C21" s="27" t="s">
        <v>193</v>
      </c>
      <c r="D21" s="28" t="s">
        <v>0</v>
      </c>
      <c r="E21" s="28" t="s">
        <v>207</v>
      </c>
      <c r="F21" s="28" t="s">
        <v>205</v>
      </c>
      <c r="G21" s="28"/>
      <c r="H21" s="28"/>
      <c r="I21" s="28"/>
      <c r="J21" s="28"/>
      <c r="K21" s="28"/>
      <c r="L21" s="117" t="s">
        <v>217</v>
      </c>
      <c r="M21" s="123" t="s">
        <v>194</v>
      </c>
      <c r="N21" s="57" t="s">
        <v>199</v>
      </c>
      <c r="O21" s="58" t="s">
        <v>0</v>
      </c>
      <c r="P21" s="58" t="s">
        <v>207</v>
      </c>
      <c r="Q21" s="58" t="s">
        <v>205</v>
      </c>
      <c r="R21" s="57" t="s">
        <v>201</v>
      </c>
      <c r="S21" s="58" t="s">
        <v>0</v>
      </c>
      <c r="T21" s="58" t="s">
        <v>207</v>
      </c>
      <c r="U21" s="58" t="s">
        <v>205</v>
      </c>
    </row>
    <row r="22" spans="1:21">
      <c r="A22" s="117"/>
      <c r="B22" s="129"/>
      <c r="C22" s="28" t="s">
        <v>202</v>
      </c>
      <c r="D22" s="28">
        <v>-0.39500000000000002</v>
      </c>
      <c r="E22" s="28">
        <v>-0.59799999999999998</v>
      </c>
      <c r="F22" s="28">
        <v>-0.192</v>
      </c>
      <c r="G22" s="28"/>
      <c r="H22" s="28"/>
      <c r="I22" s="28"/>
      <c r="J22" s="28"/>
      <c r="K22" s="28"/>
      <c r="L22" s="117"/>
      <c r="M22" s="123"/>
      <c r="N22" s="58" t="s">
        <v>202</v>
      </c>
      <c r="O22" s="58">
        <v>5.7000000000000002E-2</v>
      </c>
      <c r="P22" s="58">
        <v>-0.34100000000000003</v>
      </c>
      <c r="Q22" s="58">
        <v>0.45600000000000002</v>
      </c>
      <c r="R22" s="58" t="s">
        <v>202</v>
      </c>
      <c r="S22" s="58">
        <v>-0.254</v>
      </c>
      <c r="T22" s="58">
        <v>-0.45900000000000002</v>
      </c>
      <c r="U22" s="58">
        <v>-0.05</v>
      </c>
    </row>
    <row r="23" spans="1:21">
      <c r="A23" s="117"/>
      <c r="B23" s="129"/>
      <c r="C23" s="28" t="s">
        <v>174</v>
      </c>
      <c r="D23" s="28">
        <v>-0.48699999999999999</v>
      </c>
      <c r="E23" s="28">
        <v>-0.61299999999999999</v>
      </c>
      <c r="F23" s="28">
        <v>-0.36099999999999999</v>
      </c>
      <c r="G23" s="28"/>
      <c r="H23" s="28"/>
      <c r="I23" s="28"/>
      <c r="J23" s="28"/>
      <c r="K23" s="28"/>
      <c r="L23" s="117"/>
      <c r="M23" s="123"/>
      <c r="N23" s="58" t="s">
        <v>174</v>
      </c>
      <c r="O23" s="58">
        <v>-0.29799999999999999</v>
      </c>
      <c r="P23" s="58">
        <v>-0.58099999999999996</v>
      </c>
      <c r="Q23" s="58">
        <v>-1.4999999999999999E-2</v>
      </c>
      <c r="R23" s="58" t="s">
        <v>174</v>
      </c>
      <c r="S23" s="58">
        <v>-0.14799999999999999</v>
      </c>
      <c r="T23" s="58">
        <v>-0.30299999999999999</v>
      </c>
      <c r="U23" s="58">
        <v>7.0000000000000001E-3</v>
      </c>
    </row>
    <row r="24" spans="1:21">
      <c r="A24" s="117"/>
      <c r="B24" s="129"/>
      <c r="C24" s="28" t="s">
        <v>176</v>
      </c>
      <c r="D24" s="28">
        <v>-0.36099999999999999</v>
      </c>
      <c r="E24" s="28">
        <v>-0.56499999999999995</v>
      </c>
      <c r="F24" s="28">
        <v>-0.157</v>
      </c>
      <c r="G24" s="28"/>
      <c r="H24" s="28"/>
      <c r="I24" s="28"/>
      <c r="J24" s="28"/>
      <c r="K24" s="28"/>
      <c r="L24" s="117"/>
      <c r="M24" s="123"/>
      <c r="N24" s="58" t="s">
        <v>176</v>
      </c>
      <c r="O24" s="58">
        <v>-0.84799999999999998</v>
      </c>
      <c r="P24" s="58">
        <v>-1.335</v>
      </c>
      <c r="Q24" s="58">
        <v>-0.36099999999999999</v>
      </c>
      <c r="R24" s="58" t="s">
        <v>176</v>
      </c>
      <c r="S24" s="58">
        <v>0.28699999999999998</v>
      </c>
      <c r="T24" s="58">
        <v>2.5999999999999999E-2</v>
      </c>
      <c r="U24" s="58">
        <v>0.54700000000000004</v>
      </c>
    </row>
    <row r="25" spans="1:21">
      <c r="A25" s="117"/>
      <c r="B25" s="129"/>
      <c r="C25" s="28" t="s">
        <v>172</v>
      </c>
      <c r="D25" s="28">
        <v>-0.79700000000000004</v>
      </c>
      <c r="E25" s="28">
        <v>-1.0049999999999999</v>
      </c>
      <c r="F25" s="28">
        <v>-0.58799999999999997</v>
      </c>
      <c r="G25" s="28"/>
      <c r="H25" s="28"/>
      <c r="I25" s="28"/>
      <c r="J25" s="28"/>
      <c r="K25" s="28"/>
      <c r="L25" s="117"/>
      <c r="M25" s="123"/>
      <c r="N25" s="58" t="s">
        <v>172</v>
      </c>
      <c r="O25" s="58">
        <v>-0.77700000000000002</v>
      </c>
      <c r="P25" s="58">
        <v>-1.264</v>
      </c>
      <c r="Q25" s="58">
        <v>-0.29099999999999998</v>
      </c>
      <c r="R25" s="58" t="s">
        <v>172</v>
      </c>
      <c r="S25" s="58">
        <v>-5.3999999999999999E-2</v>
      </c>
      <c r="T25" s="58">
        <v>-0.31</v>
      </c>
      <c r="U25" s="58">
        <v>0.20200000000000001</v>
      </c>
    </row>
    <row r="26" spans="1:21">
      <c r="A26" s="117"/>
      <c r="B26" s="129"/>
      <c r="C26" s="28" t="s">
        <v>185</v>
      </c>
      <c r="D26" s="28">
        <v>-0.71399999999999997</v>
      </c>
      <c r="E26" s="28">
        <v>-0.89100000000000001</v>
      </c>
      <c r="F26" s="28">
        <v>-0.53700000000000003</v>
      </c>
      <c r="G26" s="28"/>
      <c r="H26" s="28"/>
      <c r="I26" s="28"/>
      <c r="J26" s="28"/>
      <c r="K26" s="28"/>
      <c r="L26" s="117"/>
      <c r="M26" s="123"/>
      <c r="N26" s="58" t="s">
        <v>185</v>
      </c>
      <c r="O26" s="58">
        <v>-0.505</v>
      </c>
      <c r="P26" s="58">
        <v>-0.89200000000000002</v>
      </c>
      <c r="Q26" s="58">
        <v>-0.11700000000000001</v>
      </c>
      <c r="R26" s="58" t="s">
        <v>185</v>
      </c>
      <c r="S26" s="58">
        <v>-0.13700000000000001</v>
      </c>
      <c r="T26" s="58">
        <v>-0.33</v>
      </c>
      <c r="U26" s="58">
        <v>5.5E-2</v>
      </c>
    </row>
    <row r="27" spans="1:21">
      <c r="A27" s="117"/>
      <c r="B27" s="129"/>
      <c r="C27" s="28" t="s">
        <v>183</v>
      </c>
      <c r="D27" s="28">
        <v>-0.85199999999999998</v>
      </c>
      <c r="E27" s="28">
        <v>-1.155</v>
      </c>
      <c r="F27" s="28">
        <v>-0.55000000000000004</v>
      </c>
      <c r="G27" s="28"/>
      <c r="H27" s="28"/>
      <c r="I27" s="28"/>
      <c r="J27" s="28"/>
      <c r="K27" s="28"/>
      <c r="L27" s="117"/>
      <c r="M27" s="123"/>
      <c r="N27" s="58" t="s">
        <v>183</v>
      </c>
      <c r="O27" s="58">
        <v>-1.274</v>
      </c>
      <c r="P27" s="58">
        <v>-2.0819999999999999</v>
      </c>
      <c r="Q27" s="58">
        <v>-0.46700000000000003</v>
      </c>
      <c r="R27" s="58" t="s">
        <v>183</v>
      </c>
      <c r="S27" s="58">
        <v>0.183</v>
      </c>
      <c r="T27" s="58">
        <v>-0.219</v>
      </c>
      <c r="U27" s="58">
        <v>0.58499999999999996</v>
      </c>
    </row>
    <row r="28" spans="1:21" ht="14.4" customHeight="1">
      <c r="A28" s="117"/>
      <c r="B28" s="117" t="s">
        <v>217</v>
      </c>
      <c r="C28" s="123" t="s">
        <v>195</v>
      </c>
      <c r="D28" s="57" t="s">
        <v>199</v>
      </c>
      <c r="E28" s="58" t="s">
        <v>0</v>
      </c>
      <c r="F28" s="58" t="s">
        <v>207</v>
      </c>
      <c r="G28" s="58" t="s">
        <v>205</v>
      </c>
      <c r="H28" s="57" t="s">
        <v>201</v>
      </c>
      <c r="I28" s="58" t="s">
        <v>0</v>
      </c>
      <c r="J28" s="58" t="s">
        <v>207</v>
      </c>
      <c r="K28" s="58" t="s">
        <v>205</v>
      </c>
    </row>
    <row r="29" spans="1:21">
      <c r="A29" s="117"/>
      <c r="B29" s="117"/>
      <c r="C29" s="123"/>
      <c r="D29" s="58" t="s">
        <v>202</v>
      </c>
      <c r="E29" s="58">
        <v>-9.2999999999999999E-2</v>
      </c>
      <c r="F29" s="58">
        <v>-0.4</v>
      </c>
      <c r="G29" s="58">
        <v>0.20599999999999999</v>
      </c>
      <c r="H29" s="58" t="s">
        <v>202</v>
      </c>
      <c r="I29" s="58">
        <v>-3.2000000000000001E-2</v>
      </c>
      <c r="J29" s="58">
        <v>-6.2E-2</v>
      </c>
      <c r="K29" s="58">
        <v>-1E-3</v>
      </c>
    </row>
    <row r="30" spans="1:21">
      <c r="A30" s="117"/>
      <c r="B30" s="117"/>
      <c r="C30" s="123"/>
      <c r="D30" s="58" t="s">
        <v>174</v>
      </c>
      <c r="E30" s="58">
        <v>-0.32800000000000001</v>
      </c>
      <c r="F30" s="58">
        <v>-0.54</v>
      </c>
      <c r="G30" s="58">
        <v>-0.124</v>
      </c>
      <c r="H30" s="58" t="s">
        <v>174</v>
      </c>
      <c r="I30" s="58">
        <v>-2.9000000000000001E-2</v>
      </c>
      <c r="J30" s="58">
        <v>-5.3999999999999999E-2</v>
      </c>
      <c r="K30" s="58">
        <v>-2E-3</v>
      </c>
    </row>
    <row r="31" spans="1:21">
      <c r="A31" s="117"/>
      <c r="B31" s="117"/>
      <c r="C31" s="123"/>
      <c r="D31" s="58" t="s">
        <v>176</v>
      </c>
      <c r="E31" s="58">
        <v>-0.70299999999999996</v>
      </c>
      <c r="F31" s="58">
        <v>-1.044</v>
      </c>
      <c r="G31" s="58">
        <v>-0.34300000000000003</v>
      </c>
      <c r="H31" s="58" t="s">
        <v>176</v>
      </c>
      <c r="I31" s="58">
        <v>5.2999999999999999E-2</v>
      </c>
      <c r="J31" s="58">
        <v>1.0999999999999999E-2</v>
      </c>
      <c r="K31" s="58">
        <v>9.4E-2</v>
      </c>
    </row>
    <row r="32" spans="1:21">
      <c r="A32" s="117"/>
      <c r="B32" s="117"/>
      <c r="C32" s="123"/>
      <c r="D32" s="58" t="s">
        <v>172</v>
      </c>
      <c r="E32" s="58">
        <v>-0.83</v>
      </c>
      <c r="F32" s="58">
        <v>-1.177</v>
      </c>
      <c r="G32" s="58">
        <v>-0.46400000000000002</v>
      </c>
      <c r="H32" s="58" t="s">
        <v>172</v>
      </c>
      <c r="I32" s="58">
        <v>-2E-3</v>
      </c>
      <c r="J32" s="58">
        <v>-4.2999999999999997E-2</v>
      </c>
      <c r="K32" s="58">
        <v>3.9E-2</v>
      </c>
    </row>
    <row r="33" spans="1:21">
      <c r="A33" s="117"/>
      <c r="B33" s="117"/>
      <c r="C33" s="123"/>
      <c r="D33" s="58" t="s">
        <v>185</v>
      </c>
      <c r="E33" s="58">
        <v>-0.60499999999999998</v>
      </c>
      <c r="F33" s="58">
        <v>-0.86799999999999999</v>
      </c>
      <c r="G33" s="58">
        <v>-0.32200000000000001</v>
      </c>
      <c r="H33" s="58" t="s">
        <v>185</v>
      </c>
      <c r="I33" s="58">
        <v>-1.2E-2</v>
      </c>
      <c r="J33" s="58">
        <v>-3.7999999999999999E-2</v>
      </c>
      <c r="K33" s="58">
        <v>1.4E-2</v>
      </c>
    </row>
    <row r="34" spans="1:21">
      <c r="A34" s="117"/>
      <c r="B34" s="117"/>
      <c r="C34" s="123"/>
      <c r="D34" s="58" t="s">
        <v>183</v>
      </c>
      <c r="E34" s="58">
        <v>-1.103</v>
      </c>
      <c r="F34" s="58">
        <v>-1.6259999999999999</v>
      </c>
      <c r="G34" s="58">
        <v>-0.57699999999999996</v>
      </c>
      <c r="H34" s="58" t="s">
        <v>183</v>
      </c>
      <c r="I34" s="58">
        <v>0.03</v>
      </c>
      <c r="J34" s="58">
        <v>-2.7E-2</v>
      </c>
      <c r="K34" s="58">
        <v>8.6999999999999994E-2</v>
      </c>
    </row>
    <row r="35" spans="1:21">
      <c r="A35" s="117"/>
      <c r="B35" s="124" t="s">
        <v>216</v>
      </c>
      <c r="C35" s="110" t="s">
        <v>305</v>
      </c>
      <c r="D35" s="111"/>
      <c r="E35" s="111"/>
      <c r="F35" s="111"/>
      <c r="G35" s="111"/>
      <c r="H35" s="111"/>
      <c r="I35" s="111"/>
      <c r="J35" s="111"/>
      <c r="K35" s="111"/>
      <c r="L35" s="111"/>
      <c r="M35" s="111"/>
      <c r="N35" s="111"/>
      <c r="O35" s="111"/>
      <c r="P35" s="111"/>
      <c r="Q35" s="111"/>
      <c r="R35" s="111"/>
      <c r="S35" s="111"/>
      <c r="T35" s="111"/>
      <c r="U35" s="111"/>
    </row>
    <row r="36" spans="1:21">
      <c r="A36" s="117"/>
      <c r="B36" s="125"/>
      <c r="C36" s="59" t="s">
        <v>193</v>
      </c>
      <c r="D36" s="60" t="s">
        <v>0</v>
      </c>
      <c r="E36" s="60" t="s">
        <v>207</v>
      </c>
      <c r="F36" s="60" t="s">
        <v>205</v>
      </c>
      <c r="G36" s="60"/>
      <c r="H36" s="60"/>
      <c r="I36" s="60"/>
      <c r="J36" s="60"/>
      <c r="K36" s="60"/>
      <c r="L36" s="127" t="s">
        <v>217</v>
      </c>
      <c r="M36" s="115" t="s">
        <v>194</v>
      </c>
      <c r="N36" s="61" t="s">
        <v>199</v>
      </c>
      <c r="O36" s="62" t="s">
        <v>0</v>
      </c>
      <c r="P36" s="62" t="s">
        <v>207</v>
      </c>
      <c r="Q36" s="62" t="s">
        <v>205</v>
      </c>
      <c r="R36" s="61" t="s">
        <v>201</v>
      </c>
      <c r="S36" s="62" t="s">
        <v>0</v>
      </c>
      <c r="T36" s="62" t="s">
        <v>207</v>
      </c>
      <c r="U36" s="62" t="s">
        <v>205</v>
      </c>
    </row>
    <row r="37" spans="1:21">
      <c r="A37" s="117"/>
      <c r="B37" s="126"/>
      <c r="C37" s="60" t="s">
        <v>202</v>
      </c>
      <c r="D37" s="60">
        <v>-0.251</v>
      </c>
      <c r="E37" s="60">
        <v>-0.46</v>
      </c>
      <c r="F37" s="60">
        <v>-4.2000000000000003E-2</v>
      </c>
      <c r="G37" s="60"/>
      <c r="H37" s="60"/>
      <c r="I37" s="60"/>
      <c r="J37" s="60"/>
      <c r="K37" s="60"/>
      <c r="L37" s="127"/>
      <c r="M37" s="115"/>
      <c r="N37" s="62" t="s">
        <v>202</v>
      </c>
      <c r="O37" s="62">
        <v>-0.42399999999999999</v>
      </c>
      <c r="P37" s="62">
        <v>-0.97</v>
      </c>
      <c r="Q37" s="62">
        <v>0.121</v>
      </c>
      <c r="R37" s="62" t="s">
        <v>202</v>
      </c>
      <c r="S37" s="62">
        <v>7.6999999999999999E-2</v>
      </c>
      <c r="T37" s="62">
        <v>-0.151</v>
      </c>
      <c r="U37" s="62">
        <v>0.30399999999999999</v>
      </c>
    </row>
    <row r="38" spans="1:21">
      <c r="A38" s="117"/>
      <c r="B38" s="126"/>
      <c r="C38" s="60" t="s">
        <v>174</v>
      </c>
      <c r="D38" s="60">
        <v>-0.19</v>
      </c>
      <c r="E38" s="60">
        <v>-0.33600000000000002</v>
      </c>
      <c r="F38" s="60">
        <v>-4.4999999999999998E-2</v>
      </c>
      <c r="G38" s="60"/>
      <c r="H38" s="60"/>
      <c r="I38" s="60"/>
      <c r="J38" s="60"/>
      <c r="K38" s="60"/>
      <c r="L38" s="127"/>
      <c r="M38" s="115"/>
      <c r="N38" s="62" t="s">
        <v>174</v>
      </c>
      <c r="O38" s="62">
        <v>-0.27500000000000002</v>
      </c>
      <c r="P38" s="62">
        <v>-0.63800000000000001</v>
      </c>
      <c r="Q38" s="62">
        <v>8.6999999999999994E-2</v>
      </c>
      <c r="R38" s="62" t="s">
        <v>174</v>
      </c>
      <c r="S38" s="62">
        <v>4.1000000000000002E-2</v>
      </c>
      <c r="T38" s="62">
        <v>-0.12</v>
      </c>
      <c r="U38" s="62">
        <v>0.20100000000000001</v>
      </c>
    </row>
    <row r="39" spans="1:21">
      <c r="A39" s="117"/>
      <c r="B39" s="126"/>
      <c r="C39" s="60" t="s">
        <v>176</v>
      </c>
      <c r="D39" s="60">
        <v>6.0000000000000001E-3</v>
      </c>
      <c r="E39" s="60">
        <v>-0.22</v>
      </c>
      <c r="F39" s="60">
        <v>0.23200000000000001</v>
      </c>
      <c r="G39" s="60"/>
      <c r="H39" s="60"/>
      <c r="I39" s="60"/>
      <c r="J39" s="60"/>
      <c r="K39" s="60"/>
      <c r="L39" s="127"/>
      <c r="M39" s="115"/>
      <c r="N39" s="62" t="s">
        <v>176</v>
      </c>
      <c r="O39" s="62">
        <v>-0.23699999999999999</v>
      </c>
      <c r="P39" s="62">
        <v>-0.82099999999999995</v>
      </c>
      <c r="Q39" s="62">
        <v>0.34699999999999998</v>
      </c>
      <c r="R39" s="62" t="s">
        <v>176</v>
      </c>
      <c r="S39" s="62">
        <v>0.108</v>
      </c>
      <c r="T39" s="62">
        <v>-0.13300000000000001</v>
      </c>
      <c r="U39" s="62">
        <v>0.34799999999999998</v>
      </c>
    </row>
    <row r="40" spans="1:21">
      <c r="A40" s="117"/>
      <c r="B40" s="126"/>
      <c r="C40" s="60" t="s">
        <v>172</v>
      </c>
      <c r="D40" s="60">
        <v>-0.217</v>
      </c>
      <c r="E40" s="60">
        <v>-0.44400000000000001</v>
      </c>
      <c r="F40" s="60">
        <v>0.01</v>
      </c>
      <c r="G40" s="60"/>
      <c r="H40" s="60"/>
      <c r="I40" s="60"/>
      <c r="J40" s="60"/>
      <c r="K40" s="60"/>
      <c r="L40" s="127"/>
      <c r="M40" s="115"/>
      <c r="N40" s="62" t="s">
        <v>172</v>
      </c>
      <c r="O40" s="62">
        <v>-0.36799999999999999</v>
      </c>
      <c r="P40" s="62">
        <v>-0.96</v>
      </c>
      <c r="Q40" s="62">
        <v>0.223</v>
      </c>
      <c r="R40" s="62" t="s">
        <v>172</v>
      </c>
      <c r="S40" s="62">
        <v>6.9000000000000006E-2</v>
      </c>
      <c r="T40" s="62">
        <v>-0.17299999999999999</v>
      </c>
      <c r="U40" s="62">
        <v>0.31</v>
      </c>
    </row>
    <row r="41" spans="1:21">
      <c r="A41" s="117"/>
      <c r="B41" s="126"/>
      <c r="C41" s="60" t="s">
        <v>185</v>
      </c>
      <c r="D41" s="60">
        <v>-0.50600000000000001</v>
      </c>
      <c r="E41" s="60">
        <v>-0.70099999999999996</v>
      </c>
      <c r="F41" s="60">
        <v>-0.31</v>
      </c>
      <c r="G41" s="60"/>
      <c r="H41" s="60"/>
      <c r="I41" s="60"/>
      <c r="J41" s="60"/>
      <c r="K41" s="60"/>
      <c r="L41" s="127"/>
      <c r="M41" s="115"/>
      <c r="N41" s="62" t="s">
        <v>185</v>
      </c>
      <c r="O41" s="62">
        <v>-0.94499999999999995</v>
      </c>
      <c r="P41" s="62">
        <v>-1.4630000000000001</v>
      </c>
      <c r="Q41" s="62">
        <v>-0.42799999999999999</v>
      </c>
      <c r="R41" s="62" t="s">
        <v>185</v>
      </c>
      <c r="S41" s="62">
        <v>0.189</v>
      </c>
      <c r="T41" s="62">
        <v>-2.1999999999999999E-2</v>
      </c>
      <c r="U41" s="62">
        <v>0.4</v>
      </c>
    </row>
    <row r="42" spans="1:21">
      <c r="A42" s="117"/>
      <c r="B42" s="126"/>
      <c r="C42" s="60" t="s">
        <v>183</v>
      </c>
      <c r="D42" s="60">
        <v>-0.153</v>
      </c>
      <c r="E42" s="60">
        <v>-0.52500000000000002</v>
      </c>
      <c r="F42" s="60">
        <v>0.22</v>
      </c>
      <c r="G42" s="60"/>
      <c r="H42" s="60"/>
      <c r="I42" s="60"/>
      <c r="J42" s="60"/>
      <c r="K42" s="60"/>
      <c r="L42" s="127"/>
      <c r="M42" s="115"/>
      <c r="N42" s="62" t="s">
        <v>183</v>
      </c>
      <c r="O42" s="62">
        <v>-0.60599999999999998</v>
      </c>
      <c r="P42" s="62">
        <v>-1.8160000000000001</v>
      </c>
      <c r="Q42" s="62">
        <v>0.60299999999999998</v>
      </c>
      <c r="R42" s="62" t="s">
        <v>183</v>
      </c>
      <c r="S42" s="62">
        <v>0.19500000000000001</v>
      </c>
      <c r="T42" s="62">
        <v>-0.30499999999999999</v>
      </c>
      <c r="U42" s="62">
        <v>0.69499999999999995</v>
      </c>
    </row>
    <row r="43" spans="1:21">
      <c r="A43" s="122" t="s">
        <v>192</v>
      </c>
      <c r="B43" s="118" t="s">
        <v>169</v>
      </c>
      <c r="C43" s="119"/>
      <c r="D43" s="119"/>
      <c r="E43" s="119"/>
      <c r="F43" s="119"/>
      <c r="G43" s="119"/>
      <c r="H43" s="119"/>
      <c r="I43" s="119"/>
      <c r="J43" s="119"/>
      <c r="K43" s="119"/>
      <c r="L43" s="120" t="s">
        <v>60</v>
      </c>
      <c r="M43" s="121"/>
      <c r="N43" s="121"/>
      <c r="O43" s="121"/>
      <c r="P43" s="121"/>
      <c r="Q43" s="121"/>
      <c r="R43" s="121"/>
      <c r="S43" s="121"/>
      <c r="T43" s="121"/>
      <c r="U43" s="121"/>
    </row>
    <row r="44" spans="1:21">
      <c r="A44" s="122"/>
      <c r="B44" s="48" t="s">
        <v>218</v>
      </c>
      <c r="C44" s="48" t="s">
        <v>0</v>
      </c>
      <c r="D44" s="49" t="s">
        <v>207</v>
      </c>
      <c r="E44" s="49" t="s">
        <v>205</v>
      </c>
      <c r="L44" s="51" t="s">
        <v>71</v>
      </c>
      <c r="M44" s="51" t="s">
        <v>0</v>
      </c>
      <c r="N44" s="51" t="s">
        <v>207</v>
      </c>
      <c r="O44" s="51" t="s">
        <v>205</v>
      </c>
    </row>
    <row r="45" spans="1:21">
      <c r="A45" s="122"/>
      <c r="B45" s="49">
        <v>1</v>
      </c>
      <c r="C45" s="49">
        <v>-0.63756090004999</v>
      </c>
      <c r="D45" s="49">
        <v>-1.2509999999999999</v>
      </c>
      <c r="E45" s="49">
        <v>-3.3009999999999998E-2</v>
      </c>
      <c r="L45" s="51">
        <v>1</v>
      </c>
      <c r="M45" s="51">
        <v>2.8624251914617101E-2</v>
      </c>
      <c r="N45" s="51">
        <v>-0.39960000000000001</v>
      </c>
      <c r="O45" s="51">
        <v>0.1774</v>
      </c>
    </row>
    <row r="46" spans="1:21">
      <c r="A46" s="122"/>
      <c r="B46" s="49">
        <v>2</v>
      </c>
      <c r="C46" s="49">
        <v>-0.329850855368926</v>
      </c>
      <c r="D46" s="49">
        <v>-0.72567749999999998</v>
      </c>
      <c r="E46" s="49">
        <v>8.1449999999999995E-2</v>
      </c>
      <c r="L46" s="51">
        <v>2</v>
      </c>
      <c r="M46" s="51">
        <v>-0.38052507958408299</v>
      </c>
      <c r="N46" s="51">
        <v>-0.68020000000000003</v>
      </c>
      <c r="O46" s="51">
        <v>-0.26592500000000002</v>
      </c>
    </row>
    <row r="47" spans="1:21">
      <c r="A47" s="122"/>
      <c r="B47" s="49">
        <v>3</v>
      </c>
      <c r="C47" s="49">
        <v>6.0294601679664103E-3</v>
      </c>
      <c r="D47" s="49">
        <v>-0.51629000000000003</v>
      </c>
      <c r="E47" s="49">
        <v>0.495195</v>
      </c>
      <c r="L47" s="51">
        <v>3</v>
      </c>
      <c r="M47" s="51">
        <v>0.63743017676464697</v>
      </c>
      <c r="N47" s="51">
        <v>0.18210000000000001</v>
      </c>
      <c r="O47" s="51">
        <v>0.78639999999999999</v>
      </c>
    </row>
    <row r="48" spans="1:21">
      <c r="A48" s="122"/>
      <c r="B48" s="49">
        <v>4</v>
      </c>
      <c r="C48" s="49">
        <v>-0.145148381433713</v>
      </c>
      <c r="D48" s="49">
        <v>-0.65414499999999998</v>
      </c>
      <c r="E48" s="49">
        <v>0.36820000000000003</v>
      </c>
      <c r="L48" s="51">
        <v>4</v>
      </c>
      <c r="M48" s="51">
        <v>8.8382624857028594E-2</v>
      </c>
      <c r="N48" s="51">
        <v>-0.39779750000000003</v>
      </c>
      <c r="O48" s="51">
        <v>0.253</v>
      </c>
    </row>
    <row r="49" spans="1:21">
      <c r="A49" s="122"/>
      <c r="B49" s="49">
        <v>5</v>
      </c>
      <c r="C49" s="49">
        <v>-1.0858562687462501</v>
      </c>
      <c r="D49" s="49">
        <v>-1.7030000000000001</v>
      </c>
      <c r="E49" s="49">
        <v>-0.44230000000000003</v>
      </c>
      <c r="L49" s="51">
        <v>5</v>
      </c>
      <c r="M49" s="51">
        <v>-0.68689771413717304</v>
      </c>
      <c r="N49" s="51">
        <v>-1.103</v>
      </c>
      <c r="O49" s="51">
        <v>-0.54879999999999995</v>
      </c>
    </row>
    <row r="50" spans="1:21">
      <c r="A50" s="122"/>
      <c r="B50" s="49">
        <v>6</v>
      </c>
      <c r="C50" s="49">
        <v>-0.27631084853029397</v>
      </c>
      <c r="D50" s="49">
        <v>-1.5049999999999999</v>
      </c>
      <c r="E50" s="49">
        <v>0.8367</v>
      </c>
      <c r="L50" s="51">
        <v>6</v>
      </c>
      <c r="M50" s="51">
        <v>-0.74987690028994203</v>
      </c>
      <c r="N50" s="51">
        <v>-1.4419</v>
      </c>
      <c r="O50" s="51">
        <v>-0.52559999999999996</v>
      </c>
    </row>
    <row r="51" spans="1:21">
      <c r="A51" s="122"/>
      <c r="B51" s="49">
        <v>7</v>
      </c>
      <c r="C51" s="49">
        <v>0.127152136882623</v>
      </c>
      <c r="D51" s="49">
        <v>-5.6059499999999998E-2</v>
      </c>
      <c r="E51" s="49">
        <v>0.32369999999999999</v>
      </c>
      <c r="L51" s="51">
        <v>7</v>
      </c>
      <c r="M51" s="51">
        <v>-0.14286323699460099</v>
      </c>
      <c r="N51" s="51">
        <v>-0.29919499999999999</v>
      </c>
      <c r="O51" s="51">
        <v>-8.8347499999999995E-2</v>
      </c>
    </row>
    <row r="52" spans="1:21">
      <c r="A52" s="122"/>
      <c r="B52" s="49">
        <v>8</v>
      </c>
      <c r="C52" s="49">
        <v>4.8586052415916799E-2</v>
      </c>
      <c r="D52" s="49">
        <v>-8.2524E-2</v>
      </c>
      <c r="E52" s="49">
        <v>0.17639750000000001</v>
      </c>
      <c r="L52" s="51">
        <v>8</v>
      </c>
      <c r="M52" s="51">
        <v>-5.3202820823835199E-2</v>
      </c>
      <c r="N52" s="51">
        <v>-0.17860000000000001</v>
      </c>
      <c r="O52" s="51">
        <v>-6.0052500000000002E-3</v>
      </c>
    </row>
    <row r="53" spans="1:21">
      <c r="A53" s="122"/>
      <c r="B53" s="49">
        <v>9</v>
      </c>
      <c r="C53" s="49">
        <v>-6.0907364571585701E-2</v>
      </c>
      <c r="D53" s="49">
        <v>-0.2036</v>
      </c>
      <c r="E53" s="49">
        <v>9.139825E-2</v>
      </c>
      <c r="L53" s="51">
        <v>9</v>
      </c>
      <c r="M53" s="51">
        <v>-0.32979222055588903</v>
      </c>
      <c r="N53" s="51">
        <v>-0.50829999999999997</v>
      </c>
      <c r="O53" s="51">
        <v>-0.26829999999999998</v>
      </c>
    </row>
    <row r="54" spans="1:21">
      <c r="A54" s="122"/>
      <c r="B54" s="49">
        <v>10</v>
      </c>
      <c r="C54" s="49">
        <v>-2.3391943137372501E-2</v>
      </c>
      <c r="D54" s="49">
        <v>-0.17048749999999999</v>
      </c>
      <c r="E54" s="49">
        <v>0.12708749999999999</v>
      </c>
      <c r="L54" s="51">
        <v>10</v>
      </c>
      <c r="M54" s="51">
        <v>-0.24439870566586699</v>
      </c>
      <c r="N54" s="51">
        <v>-0.4415</v>
      </c>
      <c r="O54" s="51">
        <v>-0.17369999999999999</v>
      </c>
    </row>
    <row r="55" spans="1:21">
      <c r="A55" s="122"/>
      <c r="B55" s="49">
        <v>11</v>
      </c>
      <c r="C55" s="49">
        <v>0.187209381813637</v>
      </c>
      <c r="D55" s="49">
        <v>-1.2149999999999999E-2</v>
      </c>
      <c r="E55" s="49">
        <v>0.37339499999999998</v>
      </c>
      <c r="L55" s="51">
        <v>11</v>
      </c>
      <c r="M55" s="51">
        <v>-8.5391674753049398E-3</v>
      </c>
      <c r="N55" s="51">
        <v>-0.18969</v>
      </c>
      <c r="O55" s="51">
        <v>4.7199999999999999E-2</v>
      </c>
    </row>
    <row r="56" spans="1:21">
      <c r="A56" s="122"/>
      <c r="B56" s="49">
        <v>12</v>
      </c>
      <c r="C56" s="49">
        <v>3.8251625708858199E-2</v>
      </c>
      <c r="D56" s="49">
        <v>-0.34439999999999998</v>
      </c>
      <c r="E56" s="49">
        <v>0.45296500000000101</v>
      </c>
      <c r="L56" s="51">
        <v>12</v>
      </c>
      <c r="M56" s="51">
        <v>6.87297828530294E-2</v>
      </c>
      <c r="N56" s="51">
        <v>-0.18820000000000001</v>
      </c>
      <c r="O56" s="51">
        <v>0.15820000000000001</v>
      </c>
    </row>
    <row r="57" spans="1:21">
      <c r="A57" s="114" t="s">
        <v>219</v>
      </c>
      <c r="B57" s="110" t="s">
        <v>169</v>
      </c>
      <c r="C57" s="111"/>
      <c r="D57" s="111"/>
      <c r="E57" s="111"/>
      <c r="F57" s="111"/>
      <c r="G57" s="111"/>
      <c r="H57" s="111"/>
      <c r="I57" s="111"/>
      <c r="J57" s="111"/>
      <c r="K57" s="111"/>
      <c r="L57" s="112" t="s">
        <v>60</v>
      </c>
      <c r="M57" s="113"/>
      <c r="N57" s="113"/>
      <c r="O57" s="113"/>
      <c r="P57" s="113"/>
      <c r="Q57" s="113"/>
      <c r="R57" s="113"/>
      <c r="S57" s="113"/>
      <c r="T57" s="113"/>
      <c r="U57" s="113"/>
    </row>
    <row r="58" spans="1:21">
      <c r="A58" s="115"/>
      <c r="B58" s="68" t="s">
        <v>221</v>
      </c>
      <c r="C58" s="65" t="s">
        <v>0</v>
      </c>
      <c r="D58" s="65" t="s">
        <v>207</v>
      </c>
      <c r="E58" s="65" t="s">
        <v>205</v>
      </c>
      <c r="F58" s="68" t="s">
        <v>223</v>
      </c>
      <c r="G58" s="65" t="s">
        <v>0</v>
      </c>
      <c r="H58" s="65" t="s">
        <v>207</v>
      </c>
      <c r="I58" s="65" t="s">
        <v>205</v>
      </c>
      <c r="J58" s="65"/>
      <c r="K58" s="65"/>
      <c r="L58" s="67" t="s">
        <v>220</v>
      </c>
      <c r="M58" s="67" t="s">
        <v>0</v>
      </c>
      <c r="N58" s="67" t="s">
        <v>207</v>
      </c>
      <c r="O58" s="67" t="s">
        <v>205</v>
      </c>
      <c r="P58" s="67" t="s">
        <v>222</v>
      </c>
      <c r="Q58" s="67" t="s">
        <v>0</v>
      </c>
      <c r="R58" s="67" t="s">
        <v>207</v>
      </c>
      <c r="S58" s="67" t="s">
        <v>205</v>
      </c>
      <c r="T58" s="67"/>
      <c r="U58" s="67"/>
    </row>
    <row r="59" spans="1:21">
      <c r="A59" s="115"/>
      <c r="B59" s="65" t="s">
        <v>202</v>
      </c>
      <c r="C59" s="65">
        <v>-6.6000000000000003E-2</v>
      </c>
      <c r="D59" s="65">
        <v>-0.82399999999999995</v>
      </c>
      <c r="E59" s="65">
        <v>0.71299999999999997</v>
      </c>
      <c r="F59" s="65" t="s">
        <v>202</v>
      </c>
      <c r="G59" s="65">
        <v>-0.20899999999999999</v>
      </c>
      <c r="H59" s="65">
        <v>-1.0289999999999999</v>
      </c>
      <c r="I59" s="65">
        <v>0.58199999999999996</v>
      </c>
      <c r="J59" s="65"/>
      <c r="K59" s="65"/>
      <c r="L59" s="67" t="s">
        <v>202</v>
      </c>
      <c r="M59" s="67">
        <v>-0.22700000000000001</v>
      </c>
      <c r="N59" s="67">
        <v>-0.72099999999999997</v>
      </c>
      <c r="O59" s="67">
        <v>0.252</v>
      </c>
      <c r="P59" s="67" t="s">
        <v>202</v>
      </c>
      <c r="Q59" s="67">
        <v>-0.22700000000000001</v>
      </c>
      <c r="R59" s="67">
        <v>-0.75600000000000001</v>
      </c>
      <c r="S59" s="67">
        <v>0.311</v>
      </c>
      <c r="T59" s="67"/>
      <c r="U59" s="67"/>
    </row>
    <row r="60" spans="1:21">
      <c r="A60" s="115"/>
      <c r="B60" s="65" t="s">
        <v>174</v>
      </c>
      <c r="C60" s="65">
        <v>-0.24299999999999999</v>
      </c>
      <c r="D60" s="65">
        <v>-0.76500000000000001</v>
      </c>
      <c r="E60" s="65">
        <v>0.2</v>
      </c>
      <c r="F60" s="65" t="s">
        <v>174</v>
      </c>
      <c r="G60" s="65">
        <v>5.7000000000000002E-2</v>
      </c>
      <c r="H60" s="65">
        <v>-0.41899999999999998</v>
      </c>
      <c r="I60" s="65">
        <v>0.58799999999999997</v>
      </c>
      <c r="J60" s="65"/>
      <c r="K60" s="65"/>
      <c r="L60" s="67" t="s">
        <v>174</v>
      </c>
      <c r="M60" s="67">
        <v>-0.51200000000000001</v>
      </c>
      <c r="N60" s="67">
        <v>-0.82299999999999995</v>
      </c>
      <c r="O60" s="67">
        <v>-0.223</v>
      </c>
      <c r="P60" s="67" t="s">
        <v>174</v>
      </c>
      <c r="Q60" s="67">
        <v>-8.9999999999999993E-3</v>
      </c>
      <c r="R60" s="67">
        <v>-0.33300000000000002</v>
      </c>
      <c r="S60" s="67">
        <v>0.32500000000000001</v>
      </c>
      <c r="T60" s="67"/>
      <c r="U60" s="67"/>
    </row>
    <row r="61" spans="1:21">
      <c r="A61" s="115"/>
      <c r="B61" s="65" t="s">
        <v>176</v>
      </c>
      <c r="C61" s="65">
        <v>-0.192</v>
      </c>
      <c r="D61" s="65">
        <v>-1.036</v>
      </c>
      <c r="E61" s="65">
        <v>0.55400000000000005</v>
      </c>
      <c r="F61" s="65" t="s">
        <v>176</v>
      </c>
      <c r="G61" s="65">
        <v>0.22</v>
      </c>
      <c r="H61" s="65">
        <v>-0.57299999999999995</v>
      </c>
      <c r="I61" s="65">
        <v>1.08</v>
      </c>
      <c r="J61" s="65"/>
      <c r="K61" s="65"/>
      <c r="L61" s="67" t="s">
        <v>176</v>
      </c>
      <c r="M61" s="67">
        <v>-0.71199999999999997</v>
      </c>
      <c r="N61" s="67">
        <v>-1.258</v>
      </c>
      <c r="O61" s="67">
        <v>-0.18099999999999999</v>
      </c>
      <c r="P61" s="67" t="s">
        <v>176</v>
      </c>
      <c r="Q61" s="67">
        <v>0.39300000000000002</v>
      </c>
      <c r="R61" s="67">
        <v>-0.17899999999999999</v>
      </c>
      <c r="S61" s="67">
        <v>0.98699999999999999</v>
      </c>
      <c r="T61" s="67"/>
      <c r="U61" s="67"/>
    </row>
    <row r="62" spans="1:21">
      <c r="A62" s="115"/>
      <c r="B62" s="65" t="s">
        <v>172</v>
      </c>
      <c r="C62" s="65">
        <v>5.3999999999999999E-2</v>
      </c>
      <c r="D62" s="65">
        <v>-0.75</v>
      </c>
      <c r="E62" s="65">
        <v>0.78900000000000003</v>
      </c>
      <c r="F62" s="65" t="s">
        <v>172</v>
      </c>
      <c r="G62" s="65">
        <v>-0.29899999999999999</v>
      </c>
      <c r="H62" s="65">
        <v>-1.0660000000000001</v>
      </c>
      <c r="I62" s="65">
        <v>0.52900000000000003</v>
      </c>
      <c r="J62" s="65"/>
      <c r="K62" s="65"/>
      <c r="L62" s="67" t="s">
        <v>172</v>
      </c>
      <c r="M62" s="67">
        <v>-0.72299999999999998</v>
      </c>
      <c r="N62" s="67">
        <v>-1.2629999999999999</v>
      </c>
      <c r="O62" s="67">
        <v>-0.21099999999999999</v>
      </c>
      <c r="P62" s="67" t="s">
        <v>172</v>
      </c>
      <c r="Q62" s="67">
        <v>-0.14000000000000001</v>
      </c>
      <c r="R62" s="67">
        <v>-0.70299999999999996</v>
      </c>
      <c r="S62" s="67">
        <v>0.45300000000000001</v>
      </c>
      <c r="T62" s="67"/>
      <c r="U62" s="67"/>
    </row>
    <row r="63" spans="1:21">
      <c r="A63" s="115"/>
      <c r="B63" s="65" t="s">
        <v>185</v>
      </c>
      <c r="C63" s="65">
        <v>-0.57199999999999995</v>
      </c>
      <c r="D63" s="65">
        <v>-1.28</v>
      </c>
      <c r="E63" s="65">
        <v>7.0999999999999994E-2</v>
      </c>
      <c r="F63" s="65" t="s">
        <v>185</v>
      </c>
      <c r="G63" s="65">
        <v>6.5000000000000002E-2</v>
      </c>
      <c r="H63" s="65">
        <v>-0.61</v>
      </c>
      <c r="I63" s="65">
        <v>0.79800000000000004</v>
      </c>
      <c r="J63" s="65"/>
      <c r="K63" s="65"/>
      <c r="L63" s="67" t="s">
        <v>185</v>
      </c>
      <c r="M63" s="67">
        <v>-0.77600000000000002</v>
      </c>
      <c r="N63" s="67">
        <v>-1.214</v>
      </c>
      <c r="O63" s="67">
        <v>-0.32100000000000001</v>
      </c>
      <c r="P63" s="67" t="s">
        <v>185</v>
      </c>
      <c r="Q63" s="67">
        <v>2.7E-2</v>
      </c>
      <c r="R63" s="67">
        <v>-0.46600000000000003</v>
      </c>
      <c r="S63" s="67">
        <v>0.504</v>
      </c>
      <c r="T63" s="67"/>
      <c r="U63" s="67"/>
    </row>
    <row r="64" spans="1:21">
      <c r="A64" s="115"/>
      <c r="B64" s="65" t="s">
        <v>183</v>
      </c>
      <c r="C64" s="65">
        <v>0.105</v>
      </c>
      <c r="D64" s="65">
        <v>-1.5409999999999999</v>
      </c>
      <c r="E64" s="65">
        <v>1.8160000000000001</v>
      </c>
      <c r="F64" s="65" t="s">
        <v>183</v>
      </c>
      <c r="G64" s="65">
        <v>-0.27100000000000002</v>
      </c>
      <c r="H64" s="65">
        <v>-2.012</v>
      </c>
      <c r="I64" s="65">
        <v>1.4530000000000001</v>
      </c>
      <c r="J64" s="65"/>
      <c r="K64" s="65"/>
      <c r="L64" s="67" t="s">
        <v>183</v>
      </c>
      <c r="M64" s="67">
        <v>-1.57</v>
      </c>
      <c r="N64" s="67">
        <v>-2.7719999999999998</v>
      </c>
      <c r="O64" s="67">
        <v>-0.42299999999999999</v>
      </c>
      <c r="P64" s="67" t="s">
        <v>183</v>
      </c>
      <c r="Q64" s="67">
        <v>0.72</v>
      </c>
      <c r="R64" s="67">
        <v>-0.46700000000000003</v>
      </c>
      <c r="S64" s="67">
        <v>1.968</v>
      </c>
      <c r="T64" s="67"/>
      <c r="U64" s="67"/>
    </row>
    <row r="65" spans="1:19">
      <c r="A65" s="116" t="s">
        <v>224</v>
      </c>
      <c r="B65" s="63" t="s">
        <v>221</v>
      </c>
      <c r="C65" s="64" t="s">
        <v>0</v>
      </c>
      <c r="D65" s="64" t="s">
        <v>207</v>
      </c>
      <c r="E65" s="64" t="s">
        <v>205</v>
      </c>
      <c r="F65" s="63" t="s">
        <v>223</v>
      </c>
      <c r="G65" s="64" t="s">
        <v>0</v>
      </c>
      <c r="H65" s="64" t="s">
        <v>207</v>
      </c>
      <c r="I65" s="64" t="s">
        <v>205</v>
      </c>
      <c r="L65" s="66" t="s">
        <v>220</v>
      </c>
      <c r="M65" s="66" t="s">
        <v>0</v>
      </c>
      <c r="N65" s="66" t="s">
        <v>207</v>
      </c>
      <c r="O65" s="66" t="s">
        <v>205</v>
      </c>
      <c r="P65" s="66" t="s">
        <v>222</v>
      </c>
      <c r="Q65" s="66" t="s">
        <v>0</v>
      </c>
      <c r="R65" s="66" t="s">
        <v>207</v>
      </c>
      <c r="S65" s="66" t="s">
        <v>205</v>
      </c>
    </row>
    <row r="66" spans="1:19">
      <c r="A66" s="116"/>
      <c r="B66" s="65" t="s">
        <v>202</v>
      </c>
      <c r="C66" s="65">
        <v>-8.2000000000000003E-2</v>
      </c>
      <c r="D66" s="65">
        <v>-0.83899999999999997</v>
      </c>
      <c r="E66" s="65">
        <v>0.7</v>
      </c>
      <c r="F66" s="65" t="s">
        <v>202</v>
      </c>
      <c r="G66" s="65">
        <v>-0.29899999999999999</v>
      </c>
      <c r="H66" s="65">
        <v>-1.1399999999999999</v>
      </c>
      <c r="I66" s="65">
        <v>0.51400000000000001</v>
      </c>
      <c r="L66" s="67" t="s">
        <v>202</v>
      </c>
      <c r="M66" s="67">
        <v>-0.221</v>
      </c>
      <c r="N66" s="67">
        <v>-0.71</v>
      </c>
      <c r="O66" s="67">
        <v>0.25900000000000001</v>
      </c>
      <c r="P66" s="67" t="s">
        <v>202</v>
      </c>
      <c r="Q66" s="67">
        <v>-5.8999999999999997E-2</v>
      </c>
      <c r="R66" s="67">
        <v>-0.60299999999999998</v>
      </c>
      <c r="S66" s="67">
        <v>0.497</v>
      </c>
    </row>
    <row r="67" spans="1:19">
      <c r="A67" s="116"/>
      <c r="B67" s="65" t="s">
        <v>174</v>
      </c>
      <c r="C67" s="65">
        <v>-0.28999999999999998</v>
      </c>
      <c r="D67" s="65">
        <v>-0.73899999999999999</v>
      </c>
      <c r="E67" s="65">
        <v>0.20200000000000001</v>
      </c>
      <c r="F67" s="65" t="s">
        <v>174</v>
      </c>
      <c r="G67" s="65">
        <v>5.3999999999999999E-2</v>
      </c>
      <c r="H67" s="65">
        <v>-0.47399999999999998</v>
      </c>
      <c r="I67" s="65">
        <v>0.54600000000000004</v>
      </c>
      <c r="L67" s="67" t="s">
        <v>174</v>
      </c>
      <c r="M67" s="67">
        <v>-0.51200000000000001</v>
      </c>
      <c r="N67" s="67">
        <v>-0.78900000000000003</v>
      </c>
      <c r="O67" s="67">
        <v>-0.222</v>
      </c>
      <c r="P67" s="67" t="s">
        <v>174</v>
      </c>
      <c r="Q67" s="67">
        <v>8.4000000000000005E-2</v>
      </c>
      <c r="R67" s="67">
        <v>-0.24099999999999999</v>
      </c>
      <c r="S67" s="67">
        <v>0.40699999999999997</v>
      </c>
    </row>
    <row r="68" spans="1:19">
      <c r="A68" s="116"/>
      <c r="B68" s="65" t="s">
        <v>176</v>
      </c>
      <c r="C68" s="65">
        <v>-0.248</v>
      </c>
      <c r="D68" s="65">
        <v>-1.0309999999999999</v>
      </c>
      <c r="E68" s="65">
        <v>0.56899999999999995</v>
      </c>
      <c r="F68" s="65" t="s">
        <v>176</v>
      </c>
      <c r="G68" s="65">
        <v>5.6000000000000001E-2</v>
      </c>
      <c r="H68" s="65">
        <v>-0.84399999999999997</v>
      </c>
      <c r="I68" s="65">
        <v>0.92200000000000004</v>
      </c>
      <c r="L68" s="67" t="s">
        <v>176</v>
      </c>
      <c r="M68" s="67">
        <v>-0.70899999999999996</v>
      </c>
      <c r="N68" s="67">
        <v>-1.2010000000000001</v>
      </c>
      <c r="O68" s="67">
        <v>-0.22600000000000001</v>
      </c>
      <c r="P68" s="67" t="s">
        <v>176</v>
      </c>
      <c r="Q68" s="67">
        <v>0.245</v>
      </c>
      <c r="R68" s="67">
        <v>-0.30099999999999999</v>
      </c>
      <c r="S68" s="67">
        <v>0.79700000000000004</v>
      </c>
    </row>
    <row r="69" spans="1:19">
      <c r="A69" s="116"/>
      <c r="B69" s="49" t="s">
        <v>172</v>
      </c>
      <c r="C69" s="49">
        <v>1.0999999999999999E-2</v>
      </c>
      <c r="D69" s="49">
        <v>-0.72199999999999998</v>
      </c>
      <c r="E69" s="49">
        <v>0.82299999999999995</v>
      </c>
      <c r="F69" s="49" t="s">
        <v>172</v>
      </c>
      <c r="G69" s="49">
        <v>-0.56399999999999995</v>
      </c>
      <c r="H69" s="49">
        <v>-1.4410000000000001</v>
      </c>
      <c r="I69" s="49">
        <v>0.28100000000000003</v>
      </c>
      <c r="L69" s="51" t="s">
        <v>172</v>
      </c>
      <c r="M69" s="51">
        <v>-0.72699999999999998</v>
      </c>
      <c r="N69" s="51">
        <v>-1.23</v>
      </c>
      <c r="O69" s="51">
        <v>-0.223</v>
      </c>
      <c r="P69" s="51" t="s">
        <v>172</v>
      </c>
      <c r="Q69" s="51">
        <v>-0.19400000000000001</v>
      </c>
      <c r="R69" s="51">
        <v>-0.76800000000000002</v>
      </c>
      <c r="S69" s="51">
        <v>0.36199999999999999</v>
      </c>
    </row>
    <row r="70" spans="1:19">
      <c r="A70" s="116"/>
      <c r="B70" s="49" t="s">
        <v>185</v>
      </c>
      <c r="C70" s="49">
        <v>-0.57299999999999995</v>
      </c>
      <c r="D70" s="49">
        <v>-1.2629999999999999</v>
      </c>
      <c r="E70" s="49">
        <v>0.14099999999999999</v>
      </c>
      <c r="F70" s="49" t="s">
        <v>185</v>
      </c>
      <c r="G70" s="49">
        <v>-0.26100000000000001</v>
      </c>
      <c r="H70" s="49">
        <v>-1.03</v>
      </c>
      <c r="I70" s="49">
        <v>0.48199999999999998</v>
      </c>
      <c r="L70" s="51" t="s">
        <v>185</v>
      </c>
      <c r="M70" s="51">
        <v>-0.78</v>
      </c>
      <c r="N70" s="51">
        <v>-1.232</v>
      </c>
      <c r="O70" s="51">
        <v>-0.32700000000000001</v>
      </c>
      <c r="P70" s="51" t="s">
        <v>185</v>
      </c>
      <c r="Q70" s="51">
        <v>0.14899999999999999</v>
      </c>
      <c r="R70" s="51">
        <v>-0.35899999999999999</v>
      </c>
      <c r="S70" s="51">
        <v>0.66</v>
      </c>
    </row>
    <row r="71" spans="1:19">
      <c r="A71" s="116"/>
      <c r="B71" s="49" t="s">
        <v>183</v>
      </c>
      <c r="C71" s="49">
        <v>-0.04</v>
      </c>
      <c r="D71" s="49">
        <v>-1.633</v>
      </c>
      <c r="E71" s="49">
        <v>1.6259999999999999</v>
      </c>
      <c r="F71" s="49" t="s">
        <v>183</v>
      </c>
      <c r="G71" s="49">
        <v>-0.66700000000000004</v>
      </c>
      <c r="H71" s="49">
        <v>-2.4580000000000002</v>
      </c>
      <c r="I71" s="49">
        <v>1.0569999999999999</v>
      </c>
      <c r="L71" s="51" t="s">
        <v>183</v>
      </c>
      <c r="M71" s="51">
        <v>-1.522</v>
      </c>
      <c r="N71" s="51">
        <v>-2.7570000000000001</v>
      </c>
      <c r="O71" s="51">
        <v>-0.378</v>
      </c>
      <c r="P71" s="51" t="s">
        <v>183</v>
      </c>
      <c r="Q71" s="51">
        <v>0.57999999999999996</v>
      </c>
      <c r="R71" s="51">
        <v>-0.63300000000000001</v>
      </c>
      <c r="S71" s="51">
        <v>1.8819999999999999</v>
      </c>
    </row>
    <row r="72" spans="1:19">
      <c r="A72" s="116"/>
      <c r="B72" s="63" t="s">
        <v>226</v>
      </c>
      <c r="C72" s="64" t="s">
        <v>0</v>
      </c>
      <c r="D72" s="64" t="s">
        <v>207</v>
      </c>
      <c r="E72" s="64" t="s">
        <v>205</v>
      </c>
      <c r="F72" s="64"/>
      <c r="G72" s="64"/>
      <c r="H72" s="64"/>
      <c r="I72" s="64"/>
      <c r="J72" s="64"/>
      <c r="K72" s="64"/>
      <c r="L72" s="66" t="s">
        <v>225</v>
      </c>
      <c r="M72" s="66" t="s">
        <v>0</v>
      </c>
      <c r="N72" s="66" t="s">
        <v>207</v>
      </c>
      <c r="O72" s="66" t="s">
        <v>205</v>
      </c>
    </row>
    <row r="73" spans="1:19">
      <c r="A73" s="116"/>
      <c r="B73" s="65" t="s">
        <v>202</v>
      </c>
      <c r="C73" s="65">
        <v>-6.2E-2</v>
      </c>
      <c r="D73" s="65">
        <v>-0.91</v>
      </c>
      <c r="E73" s="65">
        <v>0.73699999999999999</v>
      </c>
      <c r="F73" s="65"/>
      <c r="G73" s="65"/>
      <c r="H73" s="65"/>
      <c r="I73" s="65"/>
      <c r="J73" s="65"/>
      <c r="K73" s="65"/>
      <c r="L73" s="67" t="s">
        <v>202</v>
      </c>
      <c r="M73" s="67">
        <v>-0.35799999999999998</v>
      </c>
      <c r="N73" s="67">
        <v>-1.0389999999999999</v>
      </c>
      <c r="O73" s="67">
        <v>0.309</v>
      </c>
    </row>
    <row r="74" spans="1:19">
      <c r="A74" s="116"/>
      <c r="B74" s="65" t="s">
        <v>174</v>
      </c>
      <c r="C74" s="65">
        <v>0.17599999999999999</v>
      </c>
      <c r="D74" s="65">
        <v>-0.35599999999999998</v>
      </c>
      <c r="E74" s="65">
        <v>0.67400000000000004</v>
      </c>
      <c r="F74" s="65"/>
      <c r="G74" s="65"/>
      <c r="H74" s="65"/>
      <c r="I74" s="65"/>
      <c r="J74" s="65"/>
      <c r="K74" s="65"/>
      <c r="L74" s="67" t="s">
        <v>174</v>
      </c>
      <c r="M74" s="67">
        <v>-0.25</v>
      </c>
      <c r="N74" s="67">
        <v>-0.68799999999999994</v>
      </c>
      <c r="O74" s="67">
        <v>0.188</v>
      </c>
    </row>
    <row r="75" spans="1:19">
      <c r="A75" s="116"/>
      <c r="B75" s="65" t="s">
        <v>176</v>
      </c>
      <c r="C75" s="65">
        <v>0.441</v>
      </c>
      <c r="D75" s="65">
        <v>-0.438</v>
      </c>
      <c r="E75" s="65">
        <v>1.29</v>
      </c>
      <c r="F75" s="65"/>
      <c r="G75" s="65"/>
      <c r="H75" s="65"/>
      <c r="I75" s="65"/>
      <c r="J75" s="65"/>
      <c r="K75" s="65"/>
      <c r="L75" s="67" t="s">
        <v>176</v>
      </c>
      <c r="M75" s="67">
        <v>1.069</v>
      </c>
      <c r="N75" s="67">
        <v>0.35399999999999998</v>
      </c>
      <c r="O75" s="67">
        <v>1.7969999999999999</v>
      </c>
    </row>
    <row r="76" spans="1:19">
      <c r="A76" s="116"/>
      <c r="B76" s="65" t="s">
        <v>172</v>
      </c>
      <c r="C76" s="65">
        <v>-0.04</v>
      </c>
      <c r="D76" s="65">
        <v>-0.92400000000000004</v>
      </c>
      <c r="E76" s="65">
        <v>0.754</v>
      </c>
      <c r="F76" s="65"/>
      <c r="G76" s="65"/>
      <c r="H76" s="65"/>
      <c r="I76" s="65"/>
      <c r="J76" s="65"/>
      <c r="K76" s="65"/>
      <c r="L76" s="67" t="s">
        <v>172</v>
      </c>
      <c r="M76" s="67">
        <v>0.16200000000000001</v>
      </c>
      <c r="N76" s="67">
        <v>-0.56699999999999995</v>
      </c>
      <c r="O76" s="67">
        <v>0.89</v>
      </c>
    </row>
    <row r="77" spans="1:19">
      <c r="A77" s="116"/>
      <c r="B77" s="65" t="s">
        <v>185</v>
      </c>
      <c r="C77" s="65">
        <v>0.35199999999999998</v>
      </c>
      <c r="D77" s="65">
        <v>-0.40600000000000003</v>
      </c>
      <c r="E77" s="65">
        <v>1.107</v>
      </c>
      <c r="F77" s="65"/>
      <c r="G77" s="65"/>
      <c r="H77" s="65"/>
      <c r="I77" s="65"/>
      <c r="J77" s="65"/>
      <c r="K77" s="65"/>
      <c r="L77" s="67" t="s">
        <v>185</v>
      </c>
      <c r="M77" s="67">
        <v>-5.0000000000000001E-3</v>
      </c>
      <c r="N77" s="67">
        <v>-0.59099999999999997</v>
      </c>
      <c r="O77" s="67">
        <v>0.58399999999999996</v>
      </c>
    </row>
    <row r="78" spans="1:19">
      <c r="A78" s="116"/>
      <c r="B78" s="65" t="s">
        <v>183</v>
      </c>
      <c r="C78" s="65">
        <v>0.25600000000000001</v>
      </c>
      <c r="D78" s="65">
        <v>-1.476</v>
      </c>
      <c r="E78" s="65">
        <v>1.915</v>
      </c>
      <c r="F78" s="65"/>
      <c r="G78" s="65"/>
      <c r="H78" s="65"/>
      <c r="I78" s="65"/>
      <c r="J78" s="65"/>
      <c r="K78" s="65"/>
      <c r="L78" s="67" t="s">
        <v>183</v>
      </c>
      <c r="M78" s="67">
        <v>1.25</v>
      </c>
      <c r="N78" s="67">
        <v>-0.13300000000000001</v>
      </c>
      <c r="O78" s="67">
        <v>2.6309999999999998</v>
      </c>
    </row>
  </sheetData>
  <mergeCells count="38">
    <mergeCell ref="L1:Q1"/>
    <mergeCell ref="L2:N2"/>
    <mergeCell ref="O2:Q2"/>
    <mergeCell ref="A1:A19"/>
    <mergeCell ref="C1:H1"/>
    <mergeCell ref="B1:B3"/>
    <mergeCell ref="C2:E2"/>
    <mergeCell ref="F2:H2"/>
    <mergeCell ref="B28:B34"/>
    <mergeCell ref="C28:C34"/>
    <mergeCell ref="L10:U10"/>
    <mergeCell ref="L11:L13"/>
    <mergeCell ref="M11:R11"/>
    <mergeCell ref="M12:O12"/>
    <mergeCell ref="P12:R12"/>
    <mergeCell ref="S12:U12"/>
    <mergeCell ref="B10:K10"/>
    <mergeCell ref="B11:B13"/>
    <mergeCell ref="C11:H11"/>
    <mergeCell ref="C12:E12"/>
    <mergeCell ref="F12:H12"/>
    <mergeCell ref="I12:K12"/>
    <mergeCell ref="B57:K57"/>
    <mergeCell ref="L57:U57"/>
    <mergeCell ref="A57:A64"/>
    <mergeCell ref="A65:A78"/>
    <mergeCell ref="A20:A42"/>
    <mergeCell ref="B43:K43"/>
    <mergeCell ref="L43:U43"/>
    <mergeCell ref="A43:A56"/>
    <mergeCell ref="L21:L27"/>
    <mergeCell ref="M21:M27"/>
    <mergeCell ref="C20:U20"/>
    <mergeCell ref="B35:B42"/>
    <mergeCell ref="C35:U35"/>
    <mergeCell ref="L36:L42"/>
    <mergeCell ref="M36:M42"/>
    <mergeCell ref="B20:B27"/>
  </mergeCells>
  <phoneticPr fontId="5"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0B436-6E2E-4F08-9CFC-F0FA195A9244}">
  <sheetPr codeName="Sheet5"/>
  <dimension ref="A1:DX353"/>
  <sheetViews>
    <sheetView topLeftCell="DD1" workbookViewId="0">
      <selection activeCell="DE5" sqref="DE5"/>
    </sheetView>
  </sheetViews>
  <sheetFormatPr defaultRowHeight="13.8"/>
  <cols>
    <col min="1" max="1" width="9.109375" style="12" bestFit="1" customWidth="1"/>
    <col min="2" max="3" width="8.88671875" style="12"/>
    <col min="4" max="4" width="14.44140625" style="12" customWidth="1"/>
    <col min="5" max="5" width="11.88671875" style="12" customWidth="1"/>
    <col min="6" max="8" width="8.88671875" style="12"/>
    <col min="9" max="9" width="13" style="12" customWidth="1"/>
    <col min="10" max="16" width="8.88671875" style="12"/>
    <col min="17" max="17" width="14.21875" style="12" customWidth="1"/>
    <col min="18" max="20" width="8.88671875" style="12"/>
    <col min="21" max="21" width="13" style="12" customWidth="1"/>
    <col min="22" max="28" width="8.88671875" style="12"/>
    <col min="29" max="29" width="14.21875" style="12" customWidth="1"/>
    <col min="30" max="30" width="8.88671875" style="87"/>
    <col min="31" max="32" width="8.88671875" style="12"/>
    <col min="33" max="33" width="13" style="12" customWidth="1"/>
    <col min="34" max="40" width="8.88671875" style="12"/>
    <col min="41" max="41" width="13.21875" style="12" customWidth="1"/>
    <col min="42" max="42" width="8.88671875" style="87"/>
    <col min="43" max="44" width="8.88671875" style="12"/>
    <col min="45" max="45" width="13" style="12" customWidth="1"/>
    <col min="46" max="52" width="8.88671875" style="12"/>
    <col min="53" max="53" width="14.21875" style="12" customWidth="1"/>
    <col min="54" max="54" width="12.33203125" style="12" customWidth="1"/>
    <col min="55" max="56" width="10.6640625" style="12" customWidth="1"/>
    <col min="57" max="57" width="13" style="12" customWidth="1"/>
    <col min="58" max="64" width="9.6640625" style="12" customWidth="1"/>
    <col min="65" max="65" width="14.21875" style="12" customWidth="1"/>
    <col min="66" max="66" width="10.6640625" style="12" customWidth="1"/>
    <col min="67" max="68" width="9.6640625" style="12" customWidth="1"/>
    <col min="69" max="69" width="13" style="12" customWidth="1"/>
    <col min="70" max="76" width="9.6640625" style="12" customWidth="1"/>
    <col min="77" max="77" width="14.21875" style="12" customWidth="1"/>
    <col min="78" max="78" width="14.44140625" style="12" customWidth="1"/>
    <col min="79" max="80" width="10.6640625" style="12" customWidth="1"/>
    <col min="81" max="81" width="13" style="12" customWidth="1"/>
    <col min="82" max="84" width="10.6640625" style="12" customWidth="1"/>
    <col min="85" max="85" width="12" style="12" customWidth="1"/>
    <col min="86" max="86" width="8.88671875" style="12"/>
    <col min="87" max="87" width="10.6640625" style="12" customWidth="1"/>
    <col min="88" max="88" width="9.6640625" style="12" customWidth="1"/>
    <col min="89" max="89" width="14.21875" style="12" customWidth="1"/>
    <col min="90" max="92" width="8.88671875" style="12"/>
    <col min="93" max="93" width="13" style="12" customWidth="1"/>
    <col min="94" max="100" width="8.88671875" style="12"/>
    <col min="101" max="101" width="14.21875" style="12" customWidth="1"/>
    <col min="102" max="102" width="8.88671875" style="12"/>
    <col min="103" max="103" width="8.88671875" style="85"/>
    <col min="104" max="104" width="8.88671875" style="12"/>
    <col min="105" max="105" width="13" style="85" customWidth="1"/>
    <col min="106" max="108" width="8.88671875" style="12"/>
    <col min="109" max="109" width="8.88671875" style="85"/>
    <col min="110" max="112" width="8.88671875" style="12"/>
    <col min="113" max="113" width="14.21875" style="12" customWidth="1"/>
    <col min="114" max="114" width="14.21875" style="46" customWidth="1"/>
    <col min="115" max="117" width="8.88671875" style="44"/>
    <col min="118" max="118" width="13" style="44" customWidth="1"/>
    <col min="119" max="121" width="8.88671875" style="44"/>
    <col min="122" max="124" width="8.88671875" style="45"/>
    <col min="125" max="125" width="13" style="45" customWidth="1"/>
    <col min="126" max="128" width="8.88671875" style="45"/>
    <col min="129" max="16384" width="8.88671875" style="12"/>
  </cols>
  <sheetData>
    <row r="1" spans="1:128" ht="14.4" customHeight="1">
      <c r="A1" s="104" t="s">
        <v>163</v>
      </c>
      <c r="B1" s="104"/>
      <c r="C1" s="104"/>
      <c r="D1" s="104" t="s">
        <v>179</v>
      </c>
      <c r="E1" s="104"/>
      <c r="F1" s="104" t="s">
        <v>306</v>
      </c>
      <c r="G1" s="104"/>
      <c r="H1" s="104"/>
      <c r="I1" s="104"/>
      <c r="J1" s="104"/>
      <c r="K1" s="104"/>
      <c r="L1" s="104"/>
      <c r="M1" s="104"/>
      <c r="N1" s="104"/>
      <c r="O1" s="104"/>
      <c r="P1" s="104"/>
      <c r="Q1" s="104"/>
      <c r="R1" s="104" t="s">
        <v>190</v>
      </c>
      <c r="S1" s="104"/>
      <c r="T1" s="104"/>
      <c r="U1" s="104"/>
      <c r="V1" s="104"/>
      <c r="W1" s="104"/>
      <c r="X1" s="104"/>
      <c r="Y1" s="104"/>
      <c r="Z1" s="104"/>
      <c r="AA1" s="104"/>
      <c r="AB1" s="104"/>
      <c r="AC1" s="104"/>
      <c r="AD1" s="104" t="s">
        <v>191</v>
      </c>
      <c r="AE1" s="104"/>
      <c r="AF1" s="104"/>
      <c r="AG1" s="104"/>
      <c r="AH1" s="104"/>
      <c r="AI1" s="104"/>
      <c r="AJ1" s="104"/>
      <c r="AK1" s="104"/>
      <c r="AL1" s="104"/>
      <c r="AM1" s="104"/>
      <c r="AN1" s="104"/>
      <c r="AO1" s="104"/>
      <c r="AP1" s="137" t="s">
        <v>192</v>
      </c>
      <c r="AQ1" s="137"/>
      <c r="AR1" s="137"/>
      <c r="AS1" s="137"/>
      <c r="AT1" s="137"/>
      <c r="AU1" s="137"/>
      <c r="AV1" s="137"/>
      <c r="AW1" s="137"/>
      <c r="AX1" s="137"/>
      <c r="AY1" s="137"/>
      <c r="AZ1" s="137"/>
      <c r="BA1" s="137"/>
      <c r="BB1" s="104" t="s">
        <v>303</v>
      </c>
      <c r="BC1" s="104"/>
      <c r="BD1" s="104"/>
      <c r="BE1" s="104"/>
      <c r="BF1" s="104"/>
      <c r="BG1" s="104"/>
      <c r="BH1" s="104"/>
      <c r="BI1" s="104"/>
      <c r="BJ1" s="104"/>
      <c r="BK1" s="104"/>
      <c r="BL1" s="104"/>
      <c r="BM1" s="104"/>
      <c r="BN1" s="104" t="s">
        <v>304</v>
      </c>
      <c r="BO1" s="104"/>
      <c r="BP1" s="104"/>
      <c r="BQ1" s="104"/>
      <c r="BR1" s="104"/>
      <c r="BS1" s="104"/>
      <c r="BT1" s="104"/>
      <c r="BU1" s="104"/>
      <c r="BV1" s="104"/>
      <c r="BW1" s="104"/>
      <c r="BX1" s="104"/>
      <c r="BY1" s="104"/>
      <c r="BZ1" s="104" t="s">
        <v>193</v>
      </c>
      <c r="CA1" s="104"/>
      <c r="CB1" s="104"/>
      <c r="CC1" s="104"/>
      <c r="CD1" s="104"/>
      <c r="CE1" s="104"/>
      <c r="CF1" s="104"/>
      <c r="CG1" s="104"/>
      <c r="CH1" s="104"/>
      <c r="CI1" s="104"/>
      <c r="CJ1" s="104"/>
      <c r="CK1" s="104"/>
      <c r="CL1" s="104" t="s">
        <v>194</v>
      </c>
      <c r="CM1" s="104"/>
      <c r="CN1" s="104"/>
      <c r="CO1" s="104"/>
      <c r="CP1" s="104"/>
      <c r="CQ1" s="104"/>
      <c r="CR1" s="104"/>
      <c r="CS1" s="104"/>
      <c r="CT1" s="104"/>
      <c r="CU1" s="104"/>
      <c r="CV1" s="104"/>
      <c r="CW1" s="104"/>
      <c r="CX1" s="104" t="s">
        <v>195</v>
      </c>
      <c r="CY1" s="104"/>
      <c r="CZ1" s="104"/>
      <c r="DA1" s="104"/>
      <c r="DB1" s="104"/>
      <c r="DC1" s="104"/>
      <c r="DD1" s="104"/>
      <c r="DE1" s="104"/>
      <c r="DF1" s="104"/>
      <c r="DG1" s="104"/>
      <c r="DH1" s="104"/>
      <c r="DI1" s="104"/>
      <c r="DJ1" s="137" t="s">
        <v>309</v>
      </c>
      <c r="DK1" s="138" t="s">
        <v>196</v>
      </c>
      <c r="DL1" s="138"/>
      <c r="DM1" s="138"/>
      <c r="DN1" s="138"/>
      <c r="DO1" s="138"/>
      <c r="DP1" s="138"/>
      <c r="DQ1" s="138"/>
      <c r="DR1" s="138"/>
      <c r="DS1" s="138"/>
      <c r="DT1" s="138"/>
      <c r="DU1" s="138"/>
      <c r="DV1" s="138"/>
      <c r="DW1" s="138"/>
      <c r="DX1" s="138"/>
    </row>
    <row r="2" spans="1:128" ht="14.4" customHeight="1">
      <c r="A2" s="104"/>
      <c r="B2" s="104"/>
      <c r="C2" s="104"/>
      <c r="D2" s="104"/>
      <c r="E2" s="104"/>
      <c r="F2" s="104" t="s">
        <v>166</v>
      </c>
      <c r="G2" s="104"/>
      <c r="H2" s="104" t="s">
        <v>182</v>
      </c>
      <c r="I2" s="104"/>
      <c r="J2" s="104" t="s">
        <v>171</v>
      </c>
      <c r="K2" s="104"/>
      <c r="L2" s="104" t="s">
        <v>84</v>
      </c>
      <c r="M2" s="104"/>
      <c r="N2" s="104" t="s">
        <v>178</v>
      </c>
      <c r="O2" s="104"/>
      <c r="P2" s="104" t="s">
        <v>189</v>
      </c>
      <c r="Q2" s="104"/>
      <c r="R2" s="104" t="s">
        <v>166</v>
      </c>
      <c r="S2" s="104"/>
      <c r="T2" s="104" t="s">
        <v>182</v>
      </c>
      <c r="U2" s="104"/>
      <c r="V2" s="104" t="s">
        <v>171</v>
      </c>
      <c r="W2" s="104"/>
      <c r="X2" s="104" t="s">
        <v>84</v>
      </c>
      <c r="Y2" s="104"/>
      <c r="Z2" s="104" t="s">
        <v>178</v>
      </c>
      <c r="AA2" s="104"/>
      <c r="AB2" s="104" t="s">
        <v>189</v>
      </c>
      <c r="AC2" s="104"/>
      <c r="AD2" s="104" t="s">
        <v>166</v>
      </c>
      <c r="AE2" s="104"/>
      <c r="AF2" s="104" t="s">
        <v>182</v>
      </c>
      <c r="AG2" s="104"/>
      <c r="AH2" s="104" t="s">
        <v>171</v>
      </c>
      <c r="AI2" s="104"/>
      <c r="AJ2" s="104" t="s">
        <v>84</v>
      </c>
      <c r="AK2" s="104"/>
      <c r="AL2" s="104" t="s">
        <v>178</v>
      </c>
      <c r="AM2" s="104"/>
      <c r="AN2" s="104" t="s">
        <v>189</v>
      </c>
      <c r="AO2" s="104"/>
      <c r="AP2" s="104" t="s">
        <v>166</v>
      </c>
      <c r="AQ2" s="104"/>
      <c r="AR2" s="104" t="s">
        <v>182</v>
      </c>
      <c r="AS2" s="104"/>
      <c r="AT2" s="104" t="s">
        <v>171</v>
      </c>
      <c r="AU2" s="104"/>
      <c r="AV2" s="104" t="s">
        <v>84</v>
      </c>
      <c r="AW2" s="104"/>
      <c r="AX2" s="104" t="s">
        <v>178</v>
      </c>
      <c r="AY2" s="104"/>
      <c r="AZ2" s="104" t="s">
        <v>189</v>
      </c>
      <c r="BA2" s="104"/>
      <c r="BB2" s="104" t="s">
        <v>166</v>
      </c>
      <c r="BC2" s="104"/>
      <c r="BD2" s="104" t="s">
        <v>182</v>
      </c>
      <c r="BE2" s="104"/>
      <c r="BF2" s="104" t="s">
        <v>171</v>
      </c>
      <c r="BG2" s="104"/>
      <c r="BH2" s="104" t="s">
        <v>84</v>
      </c>
      <c r="BI2" s="104"/>
      <c r="BJ2" s="104" t="s">
        <v>178</v>
      </c>
      <c r="BK2" s="104"/>
      <c r="BL2" s="104" t="s">
        <v>189</v>
      </c>
      <c r="BM2" s="104"/>
      <c r="BN2" s="104" t="s">
        <v>166</v>
      </c>
      <c r="BO2" s="104"/>
      <c r="BP2" s="104" t="s">
        <v>182</v>
      </c>
      <c r="BQ2" s="104"/>
      <c r="BR2" s="104" t="s">
        <v>171</v>
      </c>
      <c r="BS2" s="104"/>
      <c r="BT2" s="104" t="s">
        <v>84</v>
      </c>
      <c r="BU2" s="104"/>
      <c r="BV2" s="104" t="s">
        <v>178</v>
      </c>
      <c r="BW2" s="104"/>
      <c r="BX2" s="104" t="s">
        <v>189</v>
      </c>
      <c r="BY2" s="104"/>
      <c r="BZ2" s="104" t="s">
        <v>166</v>
      </c>
      <c r="CA2" s="104"/>
      <c r="CB2" s="104" t="s">
        <v>182</v>
      </c>
      <c r="CC2" s="104"/>
      <c r="CD2" s="104" t="s">
        <v>171</v>
      </c>
      <c r="CE2" s="104"/>
      <c r="CF2" s="104" t="s">
        <v>84</v>
      </c>
      <c r="CG2" s="104"/>
      <c r="CH2" s="104" t="s">
        <v>178</v>
      </c>
      <c r="CI2" s="104"/>
      <c r="CJ2" s="104" t="s">
        <v>189</v>
      </c>
      <c r="CK2" s="104"/>
      <c r="CL2" s="104" t="s">
        <v>166</v>
      </c>
      <c r="CM2" s="104"/>
      <c r="CN2" s="104" t="s">
        <v>182</v>
      </c>
      <c r="CO2" s="104"/>
      <c r="CP2" s="104" t="s">
        <v>171</v>
      </c>
      <c r="CQ2" s="104"/>
      <c r="CR2" s="104" t="s">
        <v>84</v>
      </c>
      <c r="CS2" s="104"/>
      <c r="CT2" s="104" t="s">
        <v>178</v>
      </c>
      <c r="CU2" s="104"/>
      <c r="CV2" s="104" t="s">
        <v>189</v>
      </c>
      <c r="CW2" s="104"/>
      <c r="CX2" s="104" t="s">
        <v>166</v>
      </c>
      <c r="CY2" s="104"/>
      <c r="CZ2" s="104" t="s">
        <v>182</v>
      </c>
      <c r="DA2" s="104"/>
      <c r="DB2" s="104" t="s">
        <v>171</v>
      </c>
      <c r="DC2" s="104"/>
      <c r="DD2" s="104" t="s">
        <v>84</v>
      </c>
      <c r="DE2" s="104"/>
      <c r="DF2" s="104" t="s">
        <v>178</v>
      </c>
      <c r="DG2" s="104"/>
      <c r="DH2" s="104" t="s">
        <v>189</v>
      </c>
      <c r="DI2" s="104"/>
      <c r="DJ2" s="137"/>
      <c r="DK2" s="135" t="s">
        <v>60</v>
      </c>
      <c r="DL2" s="135"/>
      <c r="DM2" s="135"/>
      <c r="DN2" s="135"/>
      <c r="DO2" s="135"/>
      <c r="DP2" s="135"/>
      <c r="DQ2" s="135"/>
      <c r="DR2" s="136" t="s">
        <v>169</v>
      </c>
      <c r="DS2" s="136"/>
      <c r="DT2" s="136"/>
      <c r="DU2" s="136"/>
      <c r="DV2" s="136"/>
      <c r="DW2" s="136"/>
      <c r="DX2" s="136"/>
    </row>
    <row r="3" spans="1:128">
      <c r="A3" s="104"/>
      <c r="B3" s="104"/>
      <c r="C3" s="104"/>
      <c r="D3" s="104"/>
      <c r="E3" s="104"/>
      <c r="F3" s="104" t="s">
        <v>187</v>
      </c>
      <c r="G3" s="104"/>
      <c r="H3" s="104" t="s">
        <v>188</v>
      </c>
      <c r="I3" s="104"/>
      <c r="J3" s="104" t="s">
        <v>173</v>
      </c>
      <c r="K3" s="104"/>
      <c r="L3" s="104" t="s">
        <v>186</v>
      </c>
      <c r="M3" s="104"/>
      <c r="N3" s="104" t="s">
        <v>184</v>
      </c>
      <c r="O3" s="104"/>
      <c r="P3" s="104" t="s">
        <v>177</v>
      </c>
      <c r="Q3" s="104"/>
      <c r="R3" s="104" t="s">
        <v>187</v>
      </c>
      <c r="S3" s="104"/>
      <c r="T3" s="104" t="s">
        <v>188</v>
      </c>
      <c r="U3" s="104"/>
      <c r="V3" s="104" t="s">
        <v>173</v>
      </c>
      <c r="W3" s="104"/>
      <c r="X3" s="104" t="s">
        <v>186</v>
      </c>
      <c r="Y3" s="104"/>
      <c r="Z3" s="104" t="s">
        <v>184</v>
      </c>
      <c r="AA3" s="104"/>
      <c r="AB3" s="104" t="s">
        <v>177</v>
      </c>
      <c r="AC3" s="104"/>
      <c r="AD3" s="104" t="s">
        <v>187</v>
      </c>
      <c r="AE3" s="104"/>
      <c r="AF3" s="104" t="s">
        <v>188</v>
      </c>
      <c r="AG3" s="104"/>
      <c r="AH3" s="104" t="s">
        <v>173</v>
      </c>
      <c r="AI3" s="104"/>
      <c r="AJ3" s="104" t="s">
        <v>186</v>
      </c>
      <c r="AK3" s="104"/>
      <c r="AL3" s="104" t="s">
        <v>184</v>
      </c>
      <c r="AM3" s="104"/>
      <c r="AN3" s="104" t="s">
        <v>177</v>
      </c>
      <c r="AO3" s="104"/>
      <c r="AP3" s="104" t="s">
        <v>187</v>
      </c>
      <c r="AQ3" s="104"/>
      <c r="AR3" s="104" t="s">
        <v>188</v>
      </c>
      <c r="AS3" s="104"/>
      <c r="AT3" s="104" t="s">
        <v>173</v>
      </c>
      <c r="AU3" s="104"/>
      <c r="AV3" s="104" t="s">
        <v>186</v>
      </c>
      <c r="AW3" s="104"/>
      <c r="AX3" s="104" t="s">
        <v>184</v>
      </c>
      <c r="AY3" s="104"/>
      <c r="AZ3" s="104" t="s">
        <v>177</v>
      </c>
      <c r="BA3" s="104"/>
      <c r="BB3" s="104" t="s">
        <v>187</v>
      </c>
      <c r="BC3" s="104"/>
      <c r="BD3" s="104" t="s">
        <v>188</v>
      </c>
      <c r="BE3" s="104"/>
      <c r="BF3" s="104" t="s">
        <v>173</v>
      </c>
      <c r="BG3" s="104"/>
      <c r="BH3" s="104" t="s">
        <v>186</v>
      </c>
      <c r="BI3" s="104"/>
      <c r="BJ3" s="104" t="s">
        <v>184</v>
      </c>
      <c r="BK3" s="104"/>
      <c r="BL3" s="104" t="s">
        <v>177</v>
      </c>
      <c r="BM3" s="104"/>
      <c r="BN3" s="104" t="s">
        <v>187</v>
      </c>
      <c r="BO3" s="104"/>
      <c r="BP3" s="104" t="s">
        <v>188</v>
      </c>
      <c r="BQ3" s="104"/>
      <c r="BR3" s="104" t="s">
        <v>173</v>
      </c>
      <c r="BS3" s="104"/>
      <c r="BT3" s="104" t="s">
        <v>186</v>
      </c>
      <c r="BU3" s="104"/>
      <c r="BV3" s="104" t="s">
        <v>184</v>
      </c>
      <c r="BW3" s="104"/>
      <c r="BX3" s="104" t="s">
        <v>177</v>
      </c>
      <c r="BY3" s="104"/>
      <c r="BZ3" s="104" t="s">
        <v>187</v>
      </c>
      <c r="CA3" s="104"/>
      <c r="CB3" s="104" t="s">
        <v>188</v>
      </c>
      <c r="CC3" s="104"/>
      <c r="CD3" s="104" t="s">
        <v>173</v>
      </c>
      <c r="CE3" s="104"/>
      <c r="CF3" s="104" t="s">
        <v>186</v>
      </c>
      <c r="CG3" s="104"/>
      <c r="CH3" s="104" t="s">
        <v>184</v>
      </c>
      <c r="CI3" s="104"/>
      <c r="CJ3" s="104" t="s">
        <v>177</v>
      </c>
      <c r="CK3" s="104"/>
      <c r="CL3" s="104" t="s">
        <v>187</v>
      </c>
      <c r="CM3" s="104"/>
      <c r="CN3" s="104" t="s">
        <v>188</v>
      </c>
      <c r="CO3" s="104"/>
      <c r="CP3" s="104" t="s">
        <v>173</v>
      </c>
      <c r="CQ3" s="104"/>
      <c r="CR3" s="104" t="s">
        <v>186</v>
      </c>
      <c r="CS3" s="104"/>
      <c r="CT3" s="104" t="s">
        <v>184</v>
      </c>
      <c r="CU3" s="104"/>
      <c r="CV3" s="104" t="s">
        <v>177</v>
      </c>
      <c r="CW3" s="104"/>
      <c r="CX3" s="104" t="s">
        <v>187</v>
      </c>
      <c r="CY3" s="104"/>
      <c r="CZ3" s="104" t="s">
        <v>188</v>
      </c>
      <c r="DA3" s="104"/>
      <c r="DB3" s="104" t="s">
        <v>173</v>
      </c>
      <c r="DC3" s="104"/>
      <c r="DD3" s="104" t="s">
        <v>186</v>
      </c>
      <c r="DE3" s="104"/>
      <c r="DF3" s="104" t="s">
        <v>184</v>
      </c>
      <c r="DG3" s="104"/>
      <c r="DH3" s="104" t="s">
        <v>177</v>
      </c>
      <c r="DI3" s="104"/>
      <c r="DJ3" s="137"/>
      <c r="DK3" s="135"/>
      <c r="DL3" s="135"/>
      <c r="DM3" s="135"/>
      <c r="DN3" s="135"/>
      <c r="DO3" s="135"/>
      <c r="DP3" s="135"/>
      <c r="DQ3" s="135"/>
      <c r="DR3" s="136"/>
      <c r="DS3" s="136"/>
      <c r="DT3" s="136"/>
      <c r="DU3" s="136"/>
      <c r="DV3" s="136"/>
      <c r="DW3" s="136"/>
      <c r="DX3" s="136"/>
    </row>
    <row r="4" spans="1:128">
      <c r="A4" s="12" t="s">
        <v>181</v>
      </c>
      <c r="B4" s="12" t="s">
        <v>165</v>
      </c>
      <c r="C4" s="12" t="s">
        <v>180</v>
      </c>
      <c r="D4" s="12" t="s">
        <v>169</v>
      </c>
      <c r="E4" s="12" t="s">
        <v>60</v>
      </c>
      <c r="F4" s="12" t="s">
        <v>169</v>
      </c>
      <c r="G4" s="12" t="s">
        <v>60</v>
      </c>
      <c r="H4" s="12" t="s">
        <v>169</v>
      </c>
      <c r="I4" s="12" t="s">
        <v>60</v>
      </c>
      <c r="J4" s="12" t="s">
        <v>169</v>
      </c>
      <c r="K4" s="12" t="s">
        <v>60</v>
      </c>
      <c r="L4" s="12" t="s">
        <v>169</v>
      </c>
      <c r="M4" s="12" t="s">
        <v>60</v>
      </c>
      <c r="N4" s="12" t="s">
        <v>169</v>
      </c>
      <c r="O4" s="12" t="s">
        <v>60</v>
      </c>
      <c r="P4" s="12" t="s">
        <v>169</v>
      </c>
      <c r="Q4" s="12" t="s">
        <v>60</v>
      </c>
      <c r="R4" s="12" t="s">
        <v>169</v>
      </c>
      <c r="S4" s="12" t="s">
        <v>60</v>
      </c>
      <c r="T4" s="12" t="s">
        <v>169</v>
      </c>
      <c r="U4" s="12" t="s">
        <v>60</v>
      </c>
      <c r="V4" s="12" t="s">
        <v>169</v>
      </c>
      <c r="W4" s="12" t="s">
        <v>60</v>
      </c>
      <c r="X4" s="12" t="s">
        <v>169</v>
      </c>
      <c r="Y4" s="12" t="s">
        <v>60</v>
      </c>
      <c r="Z4" s="12" t="s">
        <v>169</v>
      </c>
      <c r="AA4" s="12" t="s">
        <v>60</v>
      </c>
      <c r="AB4" s="12" t="s">
        <v>169</v>
      </c>
      <c r="AC4" s="12" t="s">
        <v>60</v>
      </c>
      <c r="AD4" s="87" t="s">
        <v>169</v>
      </c>
      <c r="AE4" s="12" t="s">
        <v>60</v>
      </c>
      <c r="AF4" s="12" t="s">
        <v>169</v>
      </c>
      <c r="AG4" s="12" t="s">
        <v>60</v>
      </c>
      <c r="AH4" s="12" t="s">
        <v>169</v>
      </c>
      <c r="AI4" s="12" t="s">
        <v>60</v>
      </c>
      <c r="AJ4" s="12" t="s">
        <v>169</v>
      </c>
      <c r="AK4" s="12" t="s">
        <v>60</v>
      </c>
      <c r="AL4" s="12" t="s">
        <v>169</v>
      </c>
      <c r="AM4" s="12" t="s">
        <v>60</v>
      </c>
      <c r="AN4" s="12" t="s">
        <v>169</v>
      </c>
      <c r="AO4" s="12" t="s">
        <v>60</v>
      </c>
      <c r="AP4" s="87" t="s">
        <v>169</v>
      </c>
      <c r="AQ4" s="12" t="s">
        <v>60</v>
      </c>
      <c r="AR4" s="12" t="s">
        <v>169</v>
      </c>
      <c r="AS4" s="12" t="s">
        <v>60</v>
      </c>
      <c r="AT4" s="12" t="s">
        <v>169</v>
      </c>
      <c r="AU4" s="12" t="s">
        <v>60</v>
      </c>
      <c r="AV4" s="12" t="s">
        <v>169</v>
      </c>
      <c r="AW4" s="12" t="s">
        <v>60</v>
      </c>
      <c r="AX4" s="12" t="s">
        <v>169</v>
      </c>
      <c r="AY4" s="12" t="s">
        <v>60</v>
      </c>
      <c r="AZ4" s="12" t="s">
        <v>169</v>
      </c>
      <c r="BA4" s="12" t="s">
        <v>60</v>
      </c>
      <c r="BB4" s="12" t="s">
        <v>169</v>
      </c>
      <c r="BC4" s="12" t="s">
        <v>60</v>
      </c>
      <c r="BD4" s="12" t="s">
        <v>169</v>
      </c>
      <c r="BE4" s="12" t="s">
        <v>60</v>
      </c>
      <c r="BF4" s="12" t="s">
        <v>169</v>
      </c>
      <c r="BG4" s="12" t="s">
        <v>60</v>
      </c>
      <c r="BH4" s="12" t="s">
        <v>169</v>
      </c>
      <c r="BI4" s="12" t="s">
        <v>60</v>
      </c>
      <c r="BJ4" s="12" t="s">
        <v>169</v>
      </c>
      <c r="BK4" s="12" t="s">
        <v>60</v>
      </c>
      <c r="BL4" s="12" t="s">
        <v>169</v>
      </c>
      <c r="BM4" s="12" t="s">
        <v>60</v>
      </c>
      <c r="BN4" s="12" t="s">
        <v>169</v>
      </c>
      <c r="BO4" s="12" t="s">
        <v>60</v>
      </c>
      <c r="BP4" s="12" t="s">
        <v>169</v>
      </c>
      <c r="BQ4" s="12" t="s">
        <v>60</v>
      </c>
      <c r="BR4" s="12" t="s">
        <v>169</v>
      </c>
      <c r="BS4" s="12" t="s">
        <v>60</v>
      </c>
      <c r="BT4" s="12" t="s">
        <v>169</v>
      </c>
      <c r="BU4" s="12" t="s">
        <v>60</v>
      </c>
      <c r="BV4" s="12" t="s">
        <v>169</v>
      </c>
      <c r="BW4" s="12" t="s">
        <v>60</v>
      </c>
      <c r="BX4" s="12" t="s">
        <v>169</v>
      </c>
      <c r="BY4" s="12" t="s">
        <v>60</v>
      </c>
      <c r="BZ4" s="12" t="s">
        <v>169</v>
      </c>
      <c r="CA4" s="12" t="s">
        <v>60</v>
      </c>
      <c r="CB4" s="12" t="s">
        <v>169</v>
      </c>
      <c r="CC4" s="12" t="s">
        <v>60</v>
      </c>
      <c r="CD4" s="12" t="s">
        <v>169</v>
      </c>
      <c r="CE4" s="12" t="s">
        <v>60</v>
      </c>
      <c r="CF4" s="12" t="s">
        <v>169</v>
      </c>
      <c r="CG4" s="12" t="s">
        <v>60</v>
      </c>
      <c r="CH4" s="12" t="s">
        <v>169</v>
      </c>
      <c r="CI4" s="12" t="s">
        <v>60</v>
      </c>
      <c r="CJ4" s="12" t="s">
        <v>169</v>
      </c>
      <c r="CK4" s="12" t="s">
        <v>60</v>
      </c>
      <c r="CL4" s="12" t="s">
        <v>169</v>
      </c>
      <c r="CM4" s="12" t="s">
        <v>60</v>
      </c>
      <c r="CN4" s="12" t="s">
        <v>169</v>
      </c>
      <c r="CO4" s="12" t="s">
        <v>60</v>
      </c>
      <c r="CP4" s="12" t="s">
        <v>169</v>
      </c>
      <c r="CQ4" s="12" t="s">
        <v>60</v>
      </c>
      <c r="CR4" s="12" t="s">
        <v>169</v>
      </c>
      <c r="CS4" s="12" t="s">
        <v>60</v>
      </c>
      <c r="CT4" s="12" t="s">
        <v>169</v>
      </c>
      <c r="CU4" s="12" t="s">
        <v>60</v>
      </c>
      <c r="CV4" s="12" t="s">
        <v>169</v>
      </c>
      <c r="CW4" s="12" t="s">
        <v>60</v>
      </c>
      <c r="CX4" s="12" t="s">
        <v>169</v>
      </c>
      <c r="CY4" s="85" t="s">
        <v>60</v>
      </c>
      <c r="CZ4" s="12" t="s">
        <v>169</v>
      </c>
      <c r="DA4" s="85" t="s">
        <v>60</v>
      </c>
      <c r="DB4" s="12" t="s">
        <v>169</v>
      </c>
      <c r="DC4" s="12" t="s">
        <v>60</v>
      </c>
      <c r="DD4" s="12" t="s">
        <v>169</v>
      </c>
      <c r="DE4" s="85" t="s">
        <v>60</v>
      </c>
      <c r="DF4" s="12" t="s">
        <v>169</v>
      </c>
      <c r="DG4" s="12" t="s">
        <v>60</v>
      </c>
      <c r="DH4" s="12" t="s">
        <v>169</v>
      </c>
      <c r="DI4" s="12" t="s">
        <v>60</v>
      </c>
      <c r="DJ4" s="137"/>
      <c r="DK4" s="44" t="s">
        <v>197</v>
      </c>
      <c r="DL4" s="44" t="s">
        <v>187</v>
      </c>
      <c r="DM4" s="44" t="s">
        <v>188</v>
      </c>
      <c r="DN4" s="44" t="s">
        <v>177</v>
      </c>
      <c r="DO4" s="44" t="s">
        <v>173</v>
      </c>
      <c r="DP4" s="44" t="s">
        <v>186</v>
      </c>
      <c r="DQ4" s="44" t="s">
        <v>184</v>
      </c>
      <c r="DR4" s="45" t="s">
        <v>197</v>
      </c>
      <c r="DS4" s="45" t="s">
        <v>187</v>
      </c>
      <c r="DT4" s="45" t="s">
        <v>188</v>
      </c>
      <c r="DU4" s="45" t="s">
        <v>177</v>
      </c>
      <c r="DV4" s="45" t="s">
        <v>173</v>
      </c>
      <c r="DW4" s="45" t="s">
        <v>186</v>
      </c>
      <c r="DX4" s="45" t="s">
        <v>184</v>
      </c>
    </row>
    <row r="5" spans="1:128">
      <c r="A5" s="43">
        <f t="shared" ref="A5:A68" si="0">C5/365+1</f>
        <v>1</v>
      </c>
      <c r="B5" s="18">
        <v>1</v>
      </c>
      <c r="C5" s="12">
        <v>0</v>
      </c>
      <c r="D5" s="12">
        <v>1</v>
      </c>
      <c r="E5" s="12">
        <v>1</v>
      </c>
      <c r="F5" s="12">
        <v>1</v>
      </c>
      <c r="G5" s="12">
        <v>1</v>
      </c>
      <c r="H5" s="12">
        <v>1</v>
      </c>
      <c r="I5" s="12">
        <v>1</v>
      </c>
      <c r="J5" s="12">
        <v>1</v>
      </c>
      <c r="K5" s="12">
        <v>1</v>
      </c>
      <c r="L5" s="12">
        <v>1</v>
      </c>
      <c r="M5" s="12">
        <v>1</v>
      </c>
      <c r="N5" s="12">
        <v>1</v>
      </c>
      <c r="O5" s="12">
        <v>1</v>
      </c>
      <c r="P5" s="12">
        <v>1</v>
      </c>
      <c r="Q5" s="12">
        <v>1</v>
      </c>
      <c r="R5" s="12">
        <v>1</v>
      </c>
      <c r="S5" s="12">
        <v>1</v>
      </c>
      <c r="T5" s="12">
        <v>1</v>
      </c>
      <c r="U5" s="12">
        <v>1</v>
      </c>
      <c r="V5" s="12">
        <v>1</v>
      </c>
      <c r="W5" s="12">
        <v>1</v>
      </c>
      <c r="X5" s="12">
        <v>1</v>
      </c>
      <c r="Y5" s="12">
        <v>1</v>
      </c>
      <c r="Z5" s="12">
        <v>1</v>
      </c>
      <c r="AA5" s="12">
        <v>1</v>
      </c>
      <c r="AB5" s="12">
        <v>1</v>
      </c>
      <c r="AC5" s="12">
        <v>1</v>
      </c>
      <c r="AD5" s="87">
        <v>1</v>
      </c>
      <c r="AE5" s="12">
        <v>1</v>
      </c>
      <c r="AF5" s="12">
        <v>1</v>
      </c>
      <c r="AG5" s="12">
        <v>1</v>
      </c>
      <c r="AH5" s="12">
        <v>1</v>
      </c>
      <c r="AI5" s="12">
        <v>1</v>
      </c>
      <c r="AJ5" s="12">
        <v>1</v>
      </c>
      <c r="AK5" s="12">
        <v>1</v>
      </c>
      <c r="AL5" s="12">
        <v>1</v>
      </c>
      <c r="AM5" s="12">
        <v>1</v>
      </c>
      <c r="AN5" s="12">
        <v>1</v>
      </c>
      <c r="AO5" s="12">
        <v>1</v>
      </c>
      <c r="AP5" s="87">
        <v>1</v>
      </c>
      <c r="AQ5" s="12">
        <v>1</v>
      </c>
      <c r="AR5" s="12">
        <v>1</v>
      </c>
      <c r="AS5" s="12">
        <v>1</v>
      </c>
      <c r="AT5" s="12">
        <v>1</v>
      </c>
      <c r="AU5" s="12">
        <v>1</v>
      </c>
      <c r="AV5" s="12">
        <v>1</v>
      </c>
      <c r="AW5" s="12">
        <v>1</v>
      </c>
      <c r="AX5" s="12">
        <v>1</v>
      </c>
      <c r="AY5" s="12">
        <v>1</v>
      </c>
      <c r="AZ5" s="12">
        <v>1</v>
      </c>
      <c r="BA5" s="12">
        <v>1</v>
      </c>
      <c r="BB5" s="12">
        <v>1</v>
      </c>
      <c r="BC5" s="12">
        <v>1</v>
      </c>
      <c r="BD5" s="12">
        <v>1</v>
      </c>
      <c r="BE5" s="12">
        <v>1</v>
      </c>
      <c r="BF5" s="12">
        <v>1</v>
      </c>
      <c r="BG5" s="12">
        <v>1</v>
      </c>
      <c r="BH5" s="12">
        <v>1</v>
      </c>
      <c r="BI5" s="12">
        <v>1</v>
      </c>
      <c r="BJ5" s="12">
        <v>1</v>
      </c>
      <c r="BK5" s="12">
        <v>1</v>
      </c>
      <c r="BL5" s="12">
        <v>1</v>
      </c>
      <c r="BM5" s="12">
        <v>1</v>
      </c>
      <c r="BN5" s="12">
        <v>1</v>
      </c>
      <c r="BO5" s="12">
        <v>1</v>
      </c>
      <c r="BP5" s="12">
        <v>1</v>
      </c>
      <c r="BQ5" s="12">
        <v>1</v>
      </c>
      <c r="BR5" s="12">
        <v>1</v>
      </c>
      <c r="BS5" s="12">
        <v>1</v>
      </c>
      <c r="BT5" s="12">
        <v>1</v>
      </c>
      <c r="BU5" s="12">
        <v>1</v>
      </c>
      <c r="BV5" s="12">
        <v>1</v>
      </c>
      <c r="BW5" s="12">
        <v>1</v>
      </c>
      <c r="BX5" s="12">
        <v>1</v>
      </c>
      <c r="BY5" s="12">
        <v>1</v>
      </c>
      <c r="BZ5" s="12">
        <v>1</v>
      </c>
      <c r="CA5" s="12">
        <v>1</v>
      </c>
      <c r="CB5" s="12">
        <v>1</v>
      </c>
      <c r="CC5" s="12">
        <v>1</v>
      </c>
      <c r="CD5" s="12">
        <v>1</v>
      </c>
      <c r="CE5" s="12">
        <v>1</v>
      </c>
      <c r="CF5" s="12">
        <v>1</v>
      </c>
      <c r="CG5" s="12">
        <v>1</v>
      </c>
      <c r="CH5" s="12">
        <v>1</v>
      </c>
      <c r="CI5" s="12">
        <v>1</v>
      </c>
      <c r="CJ5" s="12">
        <v>1</v>
      </c>
      <c r="CK5" s="12">
        <v>1</v>
      </c>
      <c r="CL5" s="12">
        <v>1</v>
      </c>
      <c r="CM5" s="12">
        <v>1</v>
      </c>
      <c r="CN5" s="12">
        <v>1</v>
      </c>
      <c r="CO5" s="12">
        <v>1</v>
      </c>
      <c r="CP5" s="12">
        <v>1</v>
      </c>
      <c r="CQ5" s="12">
        <v>1</v>
      </c>
      <c r="CR5" s="12">
        <v>1</v>
      </c>
      <c r="CS5" s="12">
        <v>1</v>
      </c>
      <c r="CT5" s="12">
        <v>1</v>
      </c>
      <c r="CU5" s="12">
        <v>1</v>
      </c>
      <c r="CV5" s="12">
        <v>1</v>
      </c>
      <c r="CW5" s="12">
        <v>1</v>
      </c>
      <c r="CX5" s="12">
        <v>1</v>
      </c>
      <c r="CY5" s="85">
        <v>1</v>
      </c>
      <c r="CZ5" s="12">
        <v>1</v>
      </c>
      <c r="DA5" s="85">
        <v>1</v>
      </c>
      <c r="DB5" s="12">
        <v>1</v>
      </c>
      <c r="DC5" s="41">
        <v>1</v>
      </c>
      <c r="DD5" s="12">
        <v>1</v>
      </c>
      <c r="DE5" s="85">
        <v>1</v>
      </c>
      <c r="DF5" s="12">
        <v>1</v>
      </c>
      <c r="DG5" s="41">
        <v>1</v>
      </c>
      <c r="DH5" s="12">
        <v>1</v>
      </c>
      <c r="DI5" s="41">
        <v>1</v>
      </c>
      <c r="DJ5" s="46">
        <v>0</v>
      </c>
      <c r="DK5" s="44">
        <v>1</v>
      </c>
      <c r="DL5" s="44">
        <v>1</v>
      </c>
      <c r="DM5" s="44">
        <v>1</v>
      </c>
      <c r="DN5" s="44">
        <v>1</v>
      </c>
      <c r="DO5" s="44">
        <v>1</v>
      </c>
      <c r="DP5" s="44">
        <v>1</v>
      </c>
      <c r="DQ5" s="44">
        <v>1</v>
      </c>
      <c r="DR5" s="45">
        <v>1</v>
      </c>
      <c r="DS5" s="45">
        <v>1</v>
      </c>
      <c r="DT5" s="45">
        <v>1</v>
      </c>
      <c r="DU5" s="45">
        <v>1</v>
      </c>
      <c r="DV5" s="45">
        <v>1</v>
      </c>
      <c r="DW5" s="45">
        <v>1</v>
      </c>
      <c r="DX5" s="45">
        <v>1</v>
      </c>
    </row>
    <row r="6" spans="1:128">
      <c r="A6" s="43">
        <f t="shared" si="0"/>
        <v>1.0602739726027397</v>
      </c>
      <c r="B6" s="18">
        <v>2</v>
      </c>
      <c r="C6" s="12">
        <v>22</v>
      </c>
      <c r="D6" s="12">
        <v>0.97943470677690903</v>
      </c>
      <c r="E6" s="12">
        <v>0.95927368188495199</v>
      </c>
      <c r="F6" s="92">
        <f>$D6^Parameter!$D$325</f>
        <v>0.98392247679095735</v>
      </c>
      <c r="G6" s="92">
        <f>$E6^Parameter!$D$318</f>
        <v>0.97050688626412163</v>
      </c>
      <c r="H6" s="92">
        <f>$D6^Parameter!$D$326</f>
        <v>0.9835136494019423</v>
      </c>
      <c r="I6" s="92">
        <f>$E6^Parameter!$D$319</f>
        <v>0.97374046699731409</v>
      </c>
      <c r="J6" s="92">
        <f>$D6^Parameter!$D$328</f>
        <v>0.98429056673908299</v>
      </c>
      <c r="K6" s="92">
        <f>$E6^Parameter!$D$321</f>
        <v>0.98174916507176779</v>
      </c>
      <c r="L6" s="92">
        <f>$D6^Parameter!$D$329</f>
        <v>0.98843080976806952</v>
      </c>
      <c r="M6" s="92">
        <f>$E6^Parameter!$D$322</f>
        <v>0.97983249783886761</v>
      </c>
      <c r="N6" s="92">
        <f>$D6^Parameter!$D$330</f>
        <v>0.98330929941344869</v>
      </c>
      <c r="O6" s="92">
        <f>$E6^Parameter!$D$323</f>
        <v>0.98350599568618347</v>
      </c>
      <c r="P6" s="92">
        <f>$D6^Parameter!$D$327</f>
        <v>0.98041210755601871</v>
      </c>
      <c r="Q6" s="92">
        <f>$E6^Parameter!$D$320</f>
        <v>0.97074903190006057</v>
      </c>
      <c r="R6" s="12">
        <f>$D6^EXP(Parameter!$D$96+Parameter!$D$103*(($B6/30.2*21)^(1)))</f>
        <v>0.98678769649240883</v>
      </c>
      <c r="S6" s="12">
        <f>$E6^EXP(Parameter!$D$81+Parameter!$D$88*($B6/30.2*21)^(-2))</f>
        <v>0.96648154243169371</v>
      </c>
      <c r="T6" s="12">
        <f>$D6^EXP(Parameter!$D$97+Parameter!$D$104*(($B6*21/30.2)^(1)))</f>
        <v>0.98413497354054802</v>
      </c>
      <c r="U6" s="12">
        <f>$E6^EXP(Parameter!$D$82+Parameter!$D$89*($B6/30.2*21)^(-2))</f>
        <v>0.97265728726969858</v>
      </c>
      <c r="V6" s="12">
        <f>$D6^EXP(Parameter!$D$99+Parameter!$D$106*(($B6*21/30.2)^(1)))</f>
        <v>0.98541015410260002</v>
      </c>
      <c r="W6" s="12">
        <f>$E6^EXP(Parameter!$D$84+Parameter!$D$91*($B6/30.2*21)^(-2))</f>
        <v>0.97623566189552446</v>
      </c>
      <c r="X6" s="12">
        <f>$D6^EXP(Parameter!$D$100+Parameter!$D$107*(($B6*21/30.2)^(1)))</f>
        <v>0.99118657968365675</v>
      </c>
      <c r="Y6" s="12">
        <f>$E6^EXP(Parameter!$D$85+Parameter!$D$92*($B6/30.2*21)^(-2))</f>
        <v>0.97671446631478709</v>
      </c>
      <c r="Z6" s="12">
        <f>$D6^EXP(Parameter!$D$101+Parameter!$D$108*(($B6*21/30.2)^(1)))</f>
        <v>0.98691666209526341</v>
      </c>
      <c r="AA6" s="12">
        <f>$E6^EXP(Parameter!$D$86+Parameter!$D$93*($B6/30.2*21)^(-2))</f>
        <v>0.98722073981993896</v>
      </c>
      <c r="AB6" s="12">
        <f>$D6^EXP(Parameter!$D$98+Parameter!$D$105*(($B6*21/30.2)^(1)))</f>
        <v>0.98156984652011858</v>
      </c>
      <c r="AC6" s="12">
        <f>$E6^EXP(Parameter!$D$83+Parameter!$D$90*($B6/30.2*21)^(-2))</f>
        <v>0.97646280861141987</v>
      </c>
      <c r="AD6" s="87">
        <f>$D6^EXP(Parameter!$D$133+Parameter!$D$140*(($B6*21/30.2)^(-0.5))+Parameter!$D$147*((LN($B6*21/30.2))))</f>
        <v>0.97506610027804574</v>
      </c>
      <c r="AE6" s="12">
        <f>$E6^EXP(Parameter!$D$111+Parameter!$D$118*(($B6*21/30.2)^(-1))+Parameter!$D$125*(($B6*21/30.2)^(-0.5)))</f>
        <v>0.96178473305456702</v>
      </c>
      <c r="AF6" s="12">
        <f>$D6^EXP(Parameter!$D$134+Parameter!$D$141*(($B6*21/30.2)^(-0.5))+Parameter!$D$148*((LN($B6*21/30.2))))</f>
        <v>0.98123606000691355</v>
      </c>
      <c r="AG6" s="12">
        <f>$E6^EXP(Parameter!$D$112+Parameter!$D$119*(($B6*21/30.2)^(-1))+Parameter!$D$126*(($B6*21/30.2)^(-0.5)))</f>
        <v>0.97286563544658888</v>
      </c>
      <c r="AH6" s="12">
        <f>$D6^EXP(Parameter!$D$136+Parameter!$D$143*(($B6*21/30.2)^(-0.5))+Parameter!$D$150*((LN($B6*21/30.2))))</f>
        <v>0.97632749508058259</v>
      </c>
      <c r="AI6" s="12">
        <f>$E6^EXP(Parameter!$D$114+Parameter!$D$121*(($B6*21/30.2)^(-1))+Parameter!$D$128*(($B6*21/30.2)^(-0.5)))</f>
        <v>0.97774600509924825</v>
      </c>
      <c r="AJ6" s="12">
        <f>$D6^EXP(Parameter!$D$137+Parameter!$D$144*(($B6*21/30.2)^(-0.5))+Parameter!$D$151*((LN($B6*21/30.2))))</f>
        <v>0.98470391851977124</v>
      </c>
      <c r="AK6" s="12">
        <f>$E6^EXP(Parameter!$D$115+Parameter!$D$122*(($B6*21/30.2)^(-1))+Parameter!$D$129*(($B6*21/30.2)^(-0.5)))</f>
        <v>0.97667579439065877</v>
      </c>
      <c r="AL6" s="12">
        <f>$D6^EXP(Parameter!$D$138+Parameter!$D$145*(($B6*21/30.2)^(-0.5))+Parameter!$D$152*((LN($B6*21/30.2))))</f>
        <v>0.97045515829116724</v>
      </c>
      <c r="AM6" s="12">
        <f>$E6^EXP(Parameter!$D$116+Parameter!$D$123*(($B6*21/30.2)^(-1))+Parameter!$D$130*(($B6*21/30.2)^(-0.5)))</f>
        <v>0.99118412890033947</v>
      </c>
      <c r="AN6" s="12">
        <f>$D6^EXP(Parameter!$D$135+Parameter!$D$142*(($B6*21/30.2)^(-0.5))+Parameter!$D$149*((LN($B6*21/30.2))))</f>
        <v>0.98109124571186068</v>
      </c>
      <c r="AO6" s="12">
        <f>$E6^EXP(Parameter!$D$113+Parameter!$D$120*(($B6*21/30.2)^(-1))+Parameter!$D$127*(($B6*21/30.2)^(-0.5)))</f>
        <v>0.97878678261941221</v>
      </c>
      <c r="AP6" s="87">
        <f>$D6^EXP(Parameter!$D$304+Parameter!$D$310*((LN($B6*21/30.2))))</f>
        <v>0.98861117631047757</v>
      </c>
      <c r="AQ6" s="88">
        <f>$E6^EXP(Parameter!$D$290+Parameter!$D$296*((LN($B6*21/30.2))))</f>
        <v>0.96000490221201029</v>
      </c>
      <c r="AR6" s="12">
        <f>$D6^EXP(Parameter!$D$305+Parameter!$D$311*((LN($B6*21/30.2))))</f>
        <v>0.98493206179596959</v>
      </c>
      <c r="AS6" s="88">
        <f>$E6^EXP(Parameter!$D$291+Parameter!$D$297*((LN($B6*21/30.2))))</f>
        <v>0.97246138744422994</v>
      </c>
      <c r="AT6" s="12">
        <f>$D6^EXP(Parameter!$D$305+Parameter!$D$307-Parameter!$D$306+(Parameter!$D$311+Parameter!$D$313-Parameter!$D$312)*((LN($B6*21/30.2))))</f>
        <v>0.98687201135162128</v>
      </c>
      <c r="AU6" s="88">
        <f>$E6^EXP(Parameter!$D$291+Parameter!$D$293-Parameter!$D$292+(Parameter!$D$297+Parameter!$D$299-Parameter!$D$298)*((LN($B6*21/30.2))))</f>
        <v>0.98354952274107088</v>
      </c>
      <c r="AV6" s="12">
        <f>$D6^EXP(Parameter!$D$308+Parameter!$D$314*((LN($B6*21/30.2))))</f>
        <v>0.9925654470747628</v>
      </c>
      <c r="AW6" s="88">
        <f>$E6^EXP(Parameter!$D$294+Parameter!$D$300*((LN($B6*21/30.2))))</f>
        <v>0.97935515975356147</v>
      </c>
      <c r="AX6" s="12">
        <f>$D6^EXP(Parameter!$D$305+Parameter!$D$309-Parameter!$D$306+(Parameter!$D$311+Parameter!$D$315-Parameter!$D$312)*((LN($B6*21/30.2))))</f>
        <v>0.98824113389105916</v>
      </c>
      <c r="AY6" s="88">
        <f>$E6^EXP(Parameter!$D$291+Parameter!$D$295-Parameter!$D$292+(Parameter!$D$297+Parameter!$D$301-Parameter!$D$298)*((LN($B6*21/30.2))))</f>
        <v>0.99207770208183976</v>
      </c>
      <c r="AZ6" s="12">
        <f>$D6^EXP(Parameter!D$305-Parameter!D$306+(Parameter!D$311-Parameter!D$312)*((LN($B6*21/30.2))))</f>
        <v>0.98472035646784406</v>
      </c>
      <c r="BA6" s="88">
        <f>$E6^EXP(Parameter!$D$291-Parameter!$D$292+(Parameter!$D$297-Parameter!$D$298)*((LN($B6*21/30.2))))</f>
        <v>0.98367585390494439</v>
      </c>
      <c r="BB6" s="89">
        <f>$D6^EXP(Parameter!$D$231)</f>
        <v>0.98073545757846803</v>
      </c>
      <c r="BC6" s="90">
        <f>$E6^EXP(Parameter!$D$216)</f>
        <v>0.96740789321175757</v>
      </c>
      <c r="BD6" s="91">
        <f>$D6^EXP(Parameter!$D$232)</f>
        <v>0.98383514693045226</v>
      </c>
      <c r="BE6" s="90">
        <f>$E6^EXP(Parameter!$D$217)</f>
        <v>0.97538985462572847</v>
      </c>
      <c r="BF6" s="91">
        <f>$D6^EXP(Parameter!$D$234)</f>
        <v>0.97830611475226104</v>
      </c>
      <c r="BG6" s="91">
        <f>$E6^EXP(Parameter!$D$219)</f>
        <v>0.98002423290968288</v>
      </c>
      <c r="BH6" s="91">
        <f>$D6^EXP(Parameter!$D$235)</f>
        <v>0.98834053302906388</v>
      </c>
      <c r="BI6" s="91">
        <f>$E6^EXP(Parameter!$D$220)</f>
        <v>0.98104554529346033</v>
      </c>
      <c r="BJ6" s="91">
        <f>$D6^EXP(Parameter!$D$236)</f>
        <v>0.97718407408210439</v>
      </c>
      <c r="BK6" s="91">
        <f>$E6^EXP(Parameter!$D$221)</f>
        <v>0.99138702406500412</v>
      </c>
      <c r="BL6" s="91">
        <f>$D6^EXP(Parameter!$D$233)</f>
        <v>0.98299658580671967</v>
      </c>
      <c r="BM6" s="91">
        <f>$E6^EXP(Parameter!$D$218)</f>
        <v>0.97980553252999247</v>
      </c>
      <c r="BN6" s="90">
        <f>$D6^EXP(Parameter!$D$268)</f>
        <v>0.98103831979558576</v>
      </c>
      <c r="BO6" s="91">
        <f>$E6^EXP(Parameter!$D$246)</f>
        <v>0.96721500358824253</v>
      </c>
      <c r="BP6" s="91">
        <f>$D6^EXP(Parameter!$D$269)</f>
        <v>0.98457156174960869</v>
      </c>
      <c r="BQ6" s="91">
        <f>$E6^EXP(Parameter!$D$247)</f>
        <v>0.97538985462572847</v>
      </c>
      <c r="BR6" s="91">
        <f>$D6^EXP(Parameter!$D$271)</f>
        <v>0.97920962080781104</v>
      </c>
      <c r="BS6" s="91">
        <f>$E6^EXP(Parameter!$D$249)</f>
        <v>0.98010317773874567</v>
      </c>
      <c r="BT6" s="91">
        <f>$D6^EXP(Parameter!$D$272)</f>
        <v>0.9883521185329478</v>
      </c>
      <c r="BU6" s="91">
        <f>$E6^EXP(Parameter!$D$250)</f>
        <v>0.98112049285955083</v>
      </c>
      <c r="BV6" s="91">
        <f>$D6^EXP(Parameter!$D$273)</f>
        <v>0.98023305953792539</v>
      </c>
      <c r="BW6" s="91">
        <f>$E6^EXP(Parameter!$D$251)</f>
        <v>0.99096543714016239</v>
      </c>
      <c r="BX6" s="91">
        <f>$D6^EXP(Parameter!$D$270)</f>
        <v>0.98391511755593042</v>
      </c>
      <c r="BY6" s="91">
        <f>$E6^EXP(Parameter!$D$248)</f>
        <v>0.97974547681155766</v>
      </c>
      <c r="BZ6" s="90">
        <f>$D6^EXP(Parameter!$D$208)</f>
        <v>0.98396291145624026</v>
      </c>
      <c r="CA6" s="90">
        <f>$E6^EXP(Parameter!$D$200)</f>
        <v>0.9723778168849333</v>
      </c>
      <c r="CB6" s="90">
        <f>$D6^EXP(Parameter!$D$209)</f>
        <v>0.98296283658797701</v>
      </c>
      <c r="CC6" s="90">
        <f>$E6^EXP(Parameter!$D$201)</f>
        <v>0.97477476969109111</v>
      </c>
      <c r="CD6" s="90">
        <f>$D6^EXP(Parameter!$D$211)</f>
        <v>0.98341290017799066</v>
      </c>
      <c r="CE6" s="90">
        <f>$E6^EXP(Parameter!$D$203)</f>
        <v>0.98143575924490534</v>
      </c>
      <c r="CF6" s="90">
        <f>$D6^EXP(Parameter!$D$212)</f>
        <v>0.98755001779306706</v>
      </c>
      <c r="CG6" s="90">
        <f>$E6^EXP(Parameter!$D$204)</f>
        <v>0.97984547173742431</v>
      </c>
      <c r="CH6" s="91">
        <f>$D6^EXP(Parameter!$D$213)</f>
        <v>0.98232636239754678</v>
      </c>
      <c r="CI6" s="90">
        <f>$E6^EXP(Parameter!$D$205)</f>
        <v>0.98242043643872223</v>
      </c>
      <c r="CJ6" s="91">
        <f>$D6^EXP(Parameter!$D$210)</f>
        <v>0.97931223318137495</v>
      </c>
      <c r="CK6" s="90">
        <f>$E6^EXP(Parameter!$D$202)</f>
        <v>0.97143628762348444</v>
      </c>
      <c r="CL6" s="12">
        <f>$D6^EXP(Parameter!$D$170+Parameter!$D$177*(LN($B6/30.2*21)))</f>
        <v>0.98614830927603814</v>
      </c>
      <c r="CM6" s="12">
        <f>$E6^EXP(Parameter!$D$155+Parameter!$D$162*(LN($B6/30.2*21)))</f>
        <v>0.96032807312088686</v>
      </c>
      <c r="CN6" s="12">
        <f>$D6^EXP(Parameter!$D$171+Parameter!$D$178*(LN($B6/30.2*21)))</f>
        <v>0.98412872243837179</v>
      </c>
      <c r="CO6" s="12">
        <f>$E6^EXP(Parameter!$D$156+Parameter!$D$163*(LN($B6/30.2*21)))</f>
        <v>0.97103417714795526</v>
      </c>
      <c r="CP6" s="12">
        <f>$D6^EXP(Parameter!$D$173+Parameter!$D$180*(LN($B6/30.2*21)))</f>
        <v>0.98539465838178542</v>
      </c>
      <c r="CQ6" s="12">
        <f>$E6^EXP(Parameter!$D$158+Parameter!$D$165*(LN($B6/30.2*21)))</f>
        <v>0.98139545279739615</v>
      </c>
      <c r="CR6" s="12">
        <f>$D6^EXP(Parameter!$D$174+Parameter!$D$181*(LN($B6/30.2*21)))</f>
        <v>0.99144069359418818</v>
      </c>
      <c r="CS6" s="12">
        <f>$E6^EXP(Parameter!$D$159+Parameter!$D$166*(LN($B6/30.2*21)))</f>
        <v>0.97630089530560327</v>
      </c>
      <c r="CT6" s="12">
        <f>$D6^EXP(Parameter!$D$175+Parameter!$D$182*(LN($B6/30.2*21)))</f>
        <v>0.98798381216501163</v>
      </c>
      <c r="CU6" s="12">
        <f>$E6^EXP(Parameter!$D$160+Parameter!$D$167*(LN($B6/30.2*21)))</f>
        <v>0.98772235746811288</v>
      </c>
      <c r="CV6" s="12">
        <f>$D6^EXP(Parameter!$D$172+Parameter!$D$179*(LN($B6/30.2*21)))</f>
        <v>0.9831539641848468</v>
      </c>
      <c r="CW6" s="12">
        <f>$E6^EXP(Parameter!$D$157+Parameter!$D$164*(LN($B6/30.2*21)))</f>
        <v>0.98061536115183501</v>
      </c>
      <c r="CX6" s="12">
        <f>R6</f>
        <v>0.98678769649240883</v>
      </c>
      <c r="CY6" s="85">
        <v>0.96786282824707104</v>
      </c>
      <c r="CZ6" s="12">
        <f t="shared" ref="CZ6:DH21" si="1">T6</f>
        <v>0.98413497354054802</v>
      </c>
      <c r="DA6" s="85">
        <v>0.98359303982555502</v>
      </c>
      <c r="DB6" s="12">
        <f t="shared" si="1"/>
        <v>0.98541015410260002</v>
      </c>
      <c r="DC6" s="41">
        <v>1</v>
      </c>
      <c r="DD6" s="12">
        <f t="shared" si="1"/>
        <v>0.99118657968365675</v>
      </c>
      <c r="DE6" s="85">
        <v>0.99772354061317203</v>
      </c>
      <c r="DF6" s="12">
        <f t="shared" si="1"/>
        <v>0.98691666209526341</v>
      </c>
      <c r="DG6" s="41">
        <v>1</v>
      </c>
      <c r="DH6" s="12">
        <f t="shared" si="1"/>
        <v>0.98156984652011858</v>
      </c>
      <c r="DI6" s="41">
        <v>1</v>
      </c>
      <c r="DJ6" s="46">
        <v>1</v>
      </c>
      <c r="DK6" s="44">
        <v>0.98312428511002203</v>
      </c>
      <c r="DL6" s="44">
        <v>0.99099942085491899</v>
      </c>
      <c r="DM6" s="44">
        <v>0.99468817056699899</v>
      </c>
      <c r="DN6" s="44">
        <v>0.99339931441354701</v>
      </c>
      <c r="DO6" s="44">
        <v>0.99771549838852502</v>
      </c>
      <c r="DP6" s="44">
        <v>0.99720108269492402</v>
      </c>
      <c r="DQ6" s="44">
        <v>0.99793227843995103</v>
      </c>
      <c r="DR6" s="45">
        <v>0.99114254200882801</v>
      </c>
      <c r="DS6" s="45">
        <v>0.99535127325908601</v>
      </c>
      <c r="DT6" s="45">
        <v>0.99457477689178297</v>
      </c>
      <c r="DU6" s="45">
        <v>0.99164646338950302</v>
      </c>
      <c r="DV6" s="45">
        <v>0.99503349979113398</v>
      </c>
      <c r="DW6" s="45">
        <v>0.99768943940057297</v>
      </c>
      <c r="DX6" s="45">
        <v>0.99327583533908503</v>
      </c>
    </row>
    <row r="7" spans="1:128">
      <c r="A7" s="43">
        <f t="shared" si="0"/>
        <v>1.1205479452054794</v>
      </c>
      <c r="B7" s="18">
        <v>3</v>
      </c>
      <c r="C7" s="12">
        <v>44</v>
      </c>
      <c r="D7" s="12">
        <v>0.94544297533787702</v>
      </c>
      <c r="E7" s="12">
        <v>0.87965491362137205</v>
      </c>
      <c r="F7" s="92">
        <f>$D7^Parameter!$D$325</f>
        <v>0.95718429588009835</v>
      </c>
      <c r="G7" s="92">
        <f>$E7^Parameter!$D$318</f>
        <v>0.91181111029682527</v>
      </c>
      <c r="H7" s="92">
        <f>$D7^Parameter!$D$326</f>
        <v>0.95611090477590954</v>
      </c>
      <c r="I7" s="92">
        <f>$E7^Parameter!$D$319</f>
        <v>0.92121265013069331</v>
      </c>
      <c r="J7" s="92">
        <f>$D7^Parameter!$D$328</f>
        <v>0.95815137815934792</v>
      </c>
      <c r="K7" s="92">
        <f>$E7^Parameter!$D$321</f>
        <v>0.94477928721558413</v>
      </c>
      <c r="L7" s="92">
        <f>$D7^Parameter!$D$329</f>
        <v>0.96907143019604391</v>
      </c>
      <c r="M7" s="92">
        <f>$E7^Parameter!$D$322</f>
        <v>0.93910260044351557</v>
      </c>
      <c r="N7" s="92">
        <f>$D7^Parameter!$D$330</f>
        <v>0.95557466069795893</v>
      </c>
      <c r="O7" s="92">
        <f>$E7^Parameter!$D$323</f>
        <v>0.95000290470107107</v>
      </c>
      <c r="P7" s="92">
        <f>$D7^Parameter!$D$327</f>
        <v>0.94799237259954283</v>
      </c>
      <c r="Q7" s="92">
        <f>$E7^Parameter!$D$320</f>
        <v>0.91251288533539543</v>
      </c>
      <c r="R7" s="12">
        <f>$D7^EXP(Parameter!$D$96+Parameter!$D$103*(($B7/30.2*21)^(1)))</f>
        <v>0.96424330670801173</v>
      </c>
      <c r="S7" s="12">
        <f>$E7^EXP(Parameter!$D$81+Parameter!$D$88*($B7/30.2*21)^(-2))</f>
        <v>0.91432475004105651</v>
      </c>
      <c r="T7" s="12">
        <f>$D7^EXP(Parameter!$D$97+Parameter!$D$104*(($B7*21/30.2)^(1)))</f>
        <v>0.95751186361916485</v>
      </c>
      <c r="U7" s="12">
        <f>$E7^EXP(Parameter!$D$82+Parameter!$D$89*($B7/30.2*21)^(-2))</f>
        <v>0.92526452474226106</v>
      </c>
      <c r="V7" s="12">
        <f>$D7^EXP(Parameter!$D$99+Parameter!$D$106*(($B7*21/30.2)^(1)))</f>
        <v>0.96077714488276456</v>
      </c>
      <c r="W7" s="12">
        <f>$E7^EXP(Parameter!$D$84+Parameter!$D$91*($B7/30.2*21)^(-2))</f>
        <v>0.94226221226703422</v>
      </c>
      <c r="X7" s="12">
        <f>$D7^EXP(Parameter!$D$100+Parameter!$D$107*(($B7*21/30.2)^(1)))</f>
        <v>0.97589132424818392</v>
      </c>
      <c r="Y7" s="12">
        <f>$E7^EXP(Parameter!$D$85+Parameter!$D$92*($B7/30.2*21)^(-2))</f>
        <v>0.93898356268176564</v>
      </c>
      <c r="Z7" s="12">
        <f>$D7^EXP(Parameter!$D$101+Parameter!$D$108*(($B7*21/30.2)^(1)))</f>
        <v>0.96439435954603636</v>
      </c>
      <c r="AA7" s="12">
        <f>$E7^EXP(Parameter!$D$86+Parameter!$D$93*($B7/30.2*21)^(-2))</f>
        <v>0.95536799762867364</v>
      </c>
      <c r="AB7" s="12">
        <f>$D7^EXP(Parameter!$D$98+Parameter!$D$105*(($B7*21/30.2)^(1)))</f>
        <v>0.95065108219567829</v>
      </c>
      <c r="AC7" s="12">
        <f>$E7^EXP(Parameter!$D$83+Parameter!$D$90*($B7/30.2*21)^(-2))</f>
        <v>0.92114470038055618</v>
      </c>
      <c r="AD7" s="87">
        <f>$D7^EXP(Parameter!$D$133+Parameter!$D$140*(($B7*21/30.2)^(-0.5))+Parameter!$D$147*((LN($B7*21/30.2))))</f>
        <v>0.95561656000445716</v>
      </c>
      <c r="AE7" s="12">
        <f>$E7^EXP(Parameter!$D$111+Parameter!$D$118*(($B7*21/30.2)^(-1))+Parameter!$D$125*(($B7*21/30.2)^(-0.5)))</f>
        <v>0.88476591264972992</v>
      </c>
      <c r="AF7" s="12">
        <f>$D7^EXP(Parameter!$D$134+Parameter!$D$141*(($B7*21/30.2)^(-0.5))+Parameter!$D$148*((LN($B7*21/30.2))))</f>
        <v>0.95616678346546891</v>
      </c>
      <c r="AG7" s="12">
        <f>$E7^EXP(Parameter!$D$112+Parameter!$D$119*(($B7*21/30.2)^(-1))+Parameter!$D$126*(($B7*21/30.2)^(-0.5)))</f>
        <v>0.92148161643482684</v>
      </c>
      <c r="AH7" s="12">
        <f>$D7^EXP(Parameter!$D$136+Parameter!$D$143*(($B7*21/30.2)^(-0.5))+Parameter!$D$150*((LN($B7*21/30.2))))</f>
        <v>0.95598485829844448</v>
      </c>
      <c r="AI7" s="12">
        <f>$E7^EXP(Parameter!$D$114+Parameter!$D$121*(($B7*21/30.2)^(-1))+Parameter!$D$128*(($B7*21/30.2)^(-0.5)))</f>
        <v>0.95238158827958452</v>
      </c>
      <c r="AJ7" s="12">
        <f>$D7^EXP(Parameter!$D$137+Parameter!$D$144*(($B7*21/30.2)^(-0.5))+Parameter!$D$151*((LN($B7*21/30.2))))</f>
        <v>0.97222504312357738</v>
      </c>
      <c r="AK7" s="12">
        <f>$E7^EXP(Parameter!$D$115+Parameter!$D$122*(($B7*21/30.2)^(-1))+Parameter!$D$129*(($B7*21/30.2)^(-0.5)))</f>
        <v>0.9378246986355131</v>
      </c>
      <c r="AL7" s="12">
        <f>$D7^EXP(Parameter!$D$138+Parameter!$D$145*(($B7*21/30.2)^(-0.5))+Parameter!$D$152*((LN($B7*21/30.2))))</f>
        <v>0.95590664182793261</v>
      </c>
      <c r="AM7" s="12">
        <f>$E7^EXP(Parameter!$D$116+Parameter!$D$123*(($B7*21/30.2)^(-1))+Parameter!$D$130*(($B7*21/30.2)^(-0.5)))</f>
        <v>0.97147500508631168</v>
      </c>
      <c r="AN7" s="12">
        <f>$D7^EXP(Parameter!$D$135+Parameter!$D$142*(($B7*21/30.2)^(-0.5))+Parameter!$D$149*((LN($B7*21/30.2))))</f>
        <v>0.95363561892289561</v>
      </c>
      <c r="AO7" s="12">
        <f>$E7^EXP(Parameter!$D$113+Parameter!$D$120*(($B7*21/30.2)^(-1))+Parameter!$D$127*(($B7*21/30.2)^(-0.5)))</f>
        <v>0.94370518711735885</v>
      </c>
      <c r="AP7" s="87">
        <f>$D7^EXP(Parameter!$D$304+Parameter!$D$310*((LN($B7*21/30.2))))</f>
        <v>0.96796390369571061</v>
      </c>
      <c r="AQ7" s="88">
        <f>$E7^EXP(Parameter!$D$290+Parameter!$D$296*((LN($B7*21/30.2))))</f>
        <v>0.88799300848157214</v>
      </c>
      <c r="AR7" s="12">
        <f>$D7^EXP(Parameter!$D$305+Parameter!$D$311*((LN($B7*21/30.2))))</f>
        <v>0.95905580163435589</v>
      </c>
      <c r="AS7" s="88">
        <f>$E7^EXP(Parameter!$D$291+Parameter!$D$297*((LN($B7*21/30.2))))</f>
        <v>0.91917370956354616</v>
      </c>
      <c r="AT7" s="12">
        <f>$D7^EXP(Parameter!$D$305+Parameter!$D$307-Parameter!$D$306+(Parameter!$D$311+Parameter!$D$313-Parameter!$D$312)*((LN($B7*21/30.2))))</f>
        <v>0.9637285347948723</v>
      </c>
      <c r="AU7" s="88">
        <f>$E7^EXP(Parameter!$D$291+Parameter!$D$293-Parameter!$D$292+(Parameter!$D$297+Parameter!$D$299-Parameter!$D$298)*((LN($B7*21/30.2))))</f>
        <v>0.94949425385581809</v>
      </c>
      <c r="AV7" s="12">
        <f>$D7^EXP(Parameter!$D$308+Parameter!$D$314*((LN($B7*21/30.2))))</f>
        <v>0.97849865722509011</v>
      </c>
      <c r="AW7" s="88">
        <f>$E7^EXP(Parameter!$D$294+Parameter!$D$300*((LN($B7*21/30.2))))</f>
        <v>0.93790096541580281</v>
      </c>
      <c r="AX7" s="12">
        <f>$D7^EXP(Parameter!$D$305+Parameter!$D$309-Parameter!$D$306+(Parameter!$D$311+Parameter!$D$315-Parameter!$D$312)*((LN($B7*21/30.2))))</f>
        <v>0.96666174699638385</v>
      </c>
      <c r="AY7" s="88">
        <f>$E7^EXP(Parameter!$D$291+Parameter!$D$295-Parameter!$D$292+(Parameter!$D$297+Parameter!$D$301-Parameter!$D$298)*((LN($B7*21/30.2))))</f>
        <v>0.97217888821657017</v>
      </c>
      <c r="AZ7" s="12">
        <f>$D7^EXP(Parameter!D$305-Parameter!D$306+(Parameter!D$311-Parameter!D$312)*((LN($B7*21/30.2))))</f>
        <v>0.95747274030487795</v>
      </c>
      <c r="BA7" s="88">
        <f>$E7^EXP(Parameter!$D$291-Parameter!$D$292+(Parameter!$D$297-Parameter!$D$298)*((LN($B7*21/30.2))))</f>
        <v>0.94480051145410615</v>
      </c>
      <c r="BB7" s="89">
        <f>$D7^EXP(Parameter!$D$231)</f>
        <v>0.94883673232452481</v>
      </c>
      <c r="BC7" s="90">
        <f>$E7^EXP(Parameter!$D$216)</f>
        <v>0.90286192962526823</v>
      </c>
      <c r="BD7" s="91">
        <f>$D7^EXP(Parameter!$D$232)</f>
        <v>0.95695494448045315</v>
      </c>
      <c r="BE7" s="90">
        <f>$E7^EXP(Parameter!$D$217)</f>
        <v>0.92603332468955657</v>
      </c>
      <c r="BF7" s="91">
        <f>$D7^EXP(Parameter!$D$234)</f>
        <v>0.94250459428833677</v>
      </c>
      <c r="BG7" s="91">
        <f>$E7^EXP(Parameter!$D$219)</f>
        <v>0.93966943121643354</v>
      </c>
      <c r="BH7" s="91">
        <f>$D7^EXP(Parameter!$D$235)</f>
        <v>0.96883249046345155</v>
      </c>
      <c r="BI7" s="91">
        <f>$E7^EXP(Parameter!$D$220)</f>
        <v>0.94269265639438982</v>
      </c>
      <c r="BJ7" s="91">
        <f>$D7^EXP(Parameter!$D$236)</f>
        <v>0.93958897659999119</v>
      </c>
      <c r="BK7" s="91">
        <f>$E7^EXP(Parameter!$D$221)</f>
        <v>0.97367596385067323</v>
      </c>
      <c r="BL7" s="91">
        <f>$D7^EXP(Parameter!$D$233)</f>
        <v>0.9547544214029956</v>
      </c>
      <c r="BM7" s="91">
        <f>$E7^EXP(Parameter!$D$218)</f>
        <v>0.93902290082158557</v>
      </c>
      <c r="BN7" s="90">
        <f>$D7^EXP(Parameter!$D$268)</f>
        <v>0.94962802181283246</v>
      </c>
      <c r="BO7" s="91">
        <f>$E7^EXP(Parameter!$D$246)</f>
        <v>0.90230687917120866</v>
      </c>
      <c r="BP7" s="91">
        <f>$D7^EXP(Parameter!$D$269)</f>
        <v>0.95889004990959303</v>
      </c>
      <c r="BQ7" s="91">
        <f>$E7^EXP(Parameter!$D$247)</f>
        <v>0.92603332468955657</v>
      </c>
      <c r="BR7" s="91">
        <f>$D7^EXP(Parameter!$D$271)</f>
        <v>0.94485648596047112</v>
      </c>
      <c r="BS7" s="91">
        <f>$E7^EXP(Parameter!$D$249)</f>
        <v>0.93990288479537365</v>
      </c>
      <c r="BT7" s="91">
        <f>$D7^EXP(Parameter!$D$272)</f>
        <v>0.96886315229189246</v>
      </c>
      <c r="BU7" s="91">
        <f>$E7^EXP(Parameter!$D$250)</f>
        <v>0.94291477000358426</v>
      </c>
      <c r="BV7" s="91">
        <f>$D7^EXP(Parameter!$D$273)</f>
        <v>0.94752503040805758</v>
      </c>
      <c r="BW7" s="91">
        <f>$E7^EXP(Parameter!$D$251)</f>
        <v>0.97239961903560368</v>
      </c>
      <c r="BX7" s="91">
        <f>$D7^EXP(Parameter!$D$270)</f>
        <v>0.95716496723987055</v>
      </c>
      <c r="BY7" s="91">
        <f>$E7^EXP(Parameter!$D$248)</f>
        <v>0.93884541443881731</v>
      </c>
      <c r="BZ7" s="90">
        <f>$D7^EXP(Parameter!$D$208)</f>
        <v>0.95729049976696989</v>
      </c>
      <c r="CA7" s="90">
        <f>$E7^EXP(Parameter!$D$200)</f>
        <v>0.91724283985980237</v>
      </c>
      <c r="CB7" s="90">
        <f>$D7^EXP(Parameter!$D$209)</f>
        <v>0.95466592463152211</v>
      </c>
      <c r="CC7" s="90">
        <f>$E7^EXP(Parameter!$D$201)</f>
        <v>0.92423362436021261</v>
      </c>
      <c r="CD7" s="90">
        <f>$D7^EXP(Parameter!$D$211)</f>
        <v>0.95584650049355069</v>
      </c>
      <c r="CE7" s="90">
        <f>$E7^EXP(Parameter!$D$203)</f>
        <v>0.94384947652267848</v>
      </c>
      <c r="CF7" s="90">
        <f>$D7^EXP(Parameter!$D$212)</f>
        <v>0.96674178062697813</v>
      </c>
      <c r="CG7" s="90">
        <f>$E7^EXP(Parameter!$D$204)</f>
        <v>0.93914094818623473</v>
      </c>
      <c r="CH7" s="91">
        <f>$D7^EXP(Parameter!$D$213)</f>
        <v>0.95299793712080705</v>
      </c>
      <c r="CI7" s="90">
        <f>$E7^EXP(Parameter!$D$205)</f>
        <v>0.94677289367247719</v>
      </c>
      <c r="CJ7" s="91">
        <f>$D7^EXP(Parameter!$D$210)</f>
        <v>0.94512382679335361</v>
      </c>
      <c r="CK7" s="90">
        <f>$E7^EXP(Parameter!$D$202)</f>
        <v>0.91450664518358193</v>
      </c>
      <c r="CL7" s="12">
        <f>$D7^EXP(Parameter!$D$170+Parameter!$D$177*(LN($B7/30.2*21)))</f>
        <v>0.96189215502616277</v>
      </c>
      <c r="CM7" s="41">
        <f>$E7^EXP(Parameter!$D$155+Parameter!$D$162*(LN($B7/30.2*21)))</f>
        <v>0.89348937131242923</v>
      </c>
      <c r="CN7" s="12">
        <f>$D7^EXP(Parameter!$D$171+Parameter!$D$178*(LN($B7/30.2*21)))</f>
        <v>0.95703289583008477</v>
      </c>
      <c r="CO7" s="41">
        <f>$E7^EXP(Parameter!$D$156+Parameter!$D$163*(LN($B7/30.2*21)))</f>
        <v>0.91817460900424375</v>
      </c>
      <c r="CP7" s="12">
        <f>$D7^EXP(Parameter!$D$173+Parameter!$D$180*(LN($B7/30.2*21)))</f>
        <v>0.9599733278695991</v>
      </c>
      <c r="CQ7" s="41">
        <f>$E7^EXP(Parameter!$D$158+Parameter!$D$165*(LN($B7/30.2*21)))</f>
        <v>0.94491438410129625</v>
      </c>
      <c r="CR7" s="12">
        <f>$D7^EXP(Parameter!$D$174+Parameter!$D$181*(LN($B7/30.2*21)))</f>
        <v>0.975254728978038</v>
      </c>
      <c r="CS7" s="41">
        <f>$E7^EXP(Parameter!$D$159+Parameter!$D$166*(LN($B7/30.2*21)))</f>
        <v>0.93242247992934069</v>
      </c>
      <c r="CT7" s="12">
        <f>$D7^EXP(Parameter!$D$175+Parameter!$D$182*(LN($B7/30.2*21)))</f>
        <v>0.96529309942091257</v>
      </c>
      <c r="CU7" s="41">
        <f>$E7^EXP(Parameter!$D$160+Parameter!$D$167*(LN($B7/30.2*21)))</f>
        <v>0.95979851502993518</v>
      </c>
      <c r="CV7" s="12">
        <f>$D7^EXP(Parameter!$D$172+Parameter!$D$179*(LN($B7/30.2*21)))</f>
        <v>0.95320799161401193</v>
      </c>
      <c r="CW7" s="41">
        <f>$E7^EXP(Parameter!$D$157+Parameter!$D$164*(LN($B7/30.2*21)))</f>
        <v>0.93443099732387636</v>
      </c>
      <c r="CX7" s="12">
        <f t="shared" ref="CX7:CX70" si="2">R7</f>
        <v>0.96424330670801173</v>
      </c>
      <c r="CY7" s="85">
        <v>0.89697868475633802</v>
      </c>
      <c r="CZ7" s="12">
        <f t="shared" si="1"/>
        <v>0.95751186361916485</v>
      </c>
      <c r="DA7" s="85">
        <v>0.92588349857769903</v>
      </c>
      <c r="DB7" s="12">
        <f t="shared" si="1"/>
        <v>0.96077714488276456</v>
      </c>
      <c r="DC7" s="41">
        <v>0.96887367537114699</v>
      </c>
      <c r="DD7" s="12">
        <f t="shared" si="1"/>
        <v>0.97589132424818392</v>
      </c>
      <c r="DE7" s="85">
        <v>0.95192231175525099</v>
      </c>
      <c r="DF7" s="12">
        <f t="shared" si="1"/>
        <v>0.96439435954603636</v>
      </c>
      <c r="DG7" s="41">
        <v>0.98476504551647304</v>
      </c>
      <c r="DH7" s="12">
        <f t="shared" si="1"/>
        <v>0.95065108219567829</v>
      </c>
      <c r="DI7" s="41">
        <v>0.95443068367096295</v>
      </c>
      <c r="DJ7" s="46">
        <v>2</v>
      </c>
      <c r="DK7" s="44">
        <v>0.91993677577492405</v>
      </c>
      <c r="DL7" s="44">
        <v>0.95083222977706405</v>
      </c>
      <c r="DM7" s="44">
        <v>0.96760490736330595</v>
      </c>
      <c r="DN7" s="44">
        <v>0.96149819536784198</v>
      </c>
      <c r="DO7" s="44">
        <v>0.98359645084265002</v>
      </c>
      <c r="DP7" s="44">
        <v>0.980651837499533</v>
      </c>
      <c r="DQ7" s="44">
        <v>0.98487781376662997</v>
      </c>
      <c r="DR7" s="45">
        <v>0.96294674012971104</v>
      </c>
      <c r="DS7" s="45">
        <v>0.978006695890977</v>
      </c>
      <c r="DT7" s="45">
        <v>0.97506295953583999</v>
      </c>
      <c r="DU7" s="45">
        <v>0.96465133619298404</v>
      </c>
      <c r="DV7" s="45">
        <v>0.97679061058708505</v>
      </c>
      <c r="DW7" s="45">
        <v>0.98759922447598503</v>
      </c>
      <c r="DX7" s="45">
        <v>0.97032613024937298</v>
      </c>
    </row>
    <row r="8" spans="1:128">
      <c r="A8" s="43">
        <f t="shared" si="0"/>
        <v>1.1808219178082191</v>
      </c>
      <c r="B8" s="18">
        <v>4</v>
      </c>
      <c r="C8" s="12">
        <v>66</v>
      </c>
      <c r="D8" s="12">
        <v>0.90636654978437803</v>
      </c>
      <c r="E8" s="12">
        <v>0.78933836879362196</v>
      </c>
      <c r="F8" s="92">
        <f>$D8^Parameter!$D$325</f>
        <v>0.92618345347824937</v>
      </c>
      <c r="G8" s="92">
        <f>$E8^Parameter!$D$318</f>
        <v>0.84339207142447492</v>
      </c>
      <c r="H8" s="92">
        <f>$D8^Parameter!$D$326</f>
        <v>0.92436415342711375</v>
      </c>
      <c r="I8" s="92">
        <f>$E8^Parameter!$D$319</f>
        <v>0.85950509779400808</v>
      </c>
      <c r="J8" s="92">
        <f>$D8^Parameter!$D$328</f>
        <v>0.92782388480533629</v>
      </c>
      <c r="K8" s="92">
        <f>$E8^Parameter!$D$321</f>
        <v>0.9005080587769787</v>
      </c>
      <c r="L8" s="92">
        <f>$D8^Parameter!$D$329</f>
        <v>0.94643363626004118</v>
      </c>
      <c r="M8" s="92">
        <f>$E8^Parameter!$D$322</f>
        <v>0.89055136733257623</v>
      </c>
      <c r="N8" s="92">
        <f>$D8^Parameter!$D$330</f>
        <v>0.92345584395820846</v>
      </c>
      <c r="O8" s="92">
        <f>$E8^Parameter!$D$323</f>
        <v>0.90971485301236088</v>
      </c>
      <c r="P8" s="92">
        <f>$D8^Parameter!$D$327</f>
        <v>0.91065375651746749</v>
      </c>
      <c r="Q8" s="92">
        <f>$E8^Parameter!$D$320</f>
        <v>0.84458999931303536</v>
      </c>
      <c r="R8" s="12">
        <f>$D8^EXP(Parameter!$D$96+Parameter!$D$103*(($B8/30.2*21)^(1)))</f>
        <v>0.93734809897920712</v>
      </c>
      <c r="S8" s="12">
        <f>$E8^EXP(Parameter!$D$81+Parameter!$D$88*($B8/30.2*21)^(-2))</f>
        <v>0.85536256531963739</v>
      </c>
      <c r="T8" s="12">
        <f>$D8^EXP(Parameter!$D$97+Parameter!$D$104*(($B8*21/30.2)^(1)))</f>
        <v>0.92634570944668337</v>
      </c>
      <c r="U8" s="12">
        <f>$E8^EXP(Parameter!$D$82+Parameter!$D$89*($B8/30.2*21)^(-2))</f>
        <v>0.87060242318479109</v>
      </c>
      <c r="V8" s="12">
        <f>$D8^EXP(Parameter!$D$99+Parameter!$D$106*(($B8*21/30.2)^(1)))</f>
        <v>0.93173658607293841</v>
      </c>
      <c r="W8" s="12">
        <f>$E8^EXP(Parameter!$D$84+Parameter!$D$91*($B8/30.2*21)^(-2))</f>
        <v>0.90343138997585082</v>
      </c>
      <c r="X8" s="12">
        <f>$D8^EXP(Parameter!$D$100+Parameter!$D$107*(($B8*21/30.2)^(1)))</f>
        <v>0.95727301941295384</v>
      </c>
      <c r="Y8" s="12">
        <f>$E8^EXP(Parameter!$D$85+Parameter!$D$92*($B8/30.2*21)^(-2))</f>
        <v>0.89541733423230307</v>
      </c>
      <c r="Z8" s="12">
        <f>$D8^EXP(Parameter!$D$101+Parameter!$D$108*(($B8*21/30.2)^(1)))</f>
        <v>0.93727214543591852</v>
      </c>
      <c r="AA8" s="12">
        <f>$E8^EXP(Parameter!$D$86+Parameter!$D$93*($B8/30.2*21)^(-2))</f>
        <v>0.91531412459647798</v>
      </c>
      <c r="AB8" s="12">
        <f>$D8^EXP(Parameter!$D$98+Parameter!$D$105*(($B8*21/30.2)^(1)))</f>
        <v>0.91451108913431978</v>
      </c>
      <c r="AC8" s="12">
        <f>$E8^EXP(Parameter!$D$83+Parameter!$D$90*($B8/30.2*21)^(-2))</f>
        <v>0.85421004830403002</v>
      </c>
      <c r="AD8" s="87">
        <f>$D8^EXP(Parameter!$D$133+Parameter!$D$140*(($B8*21/30.2)^(-0.5))+Parameter!$D$147*((LN($B8*21/30.2))))</f>
        <v>0.93570937699234236</v>
      </c>
      <c r="AE8" s="12">
        <f>$E8^EXP(Parameter!$D$111+Parameter!$D$118*(($B8*21/30.2)^(-1))+Parameter!$D$125*(($B8*21/30.2)^(-0.5)))</f>
        <v>0.80602849094412032</v>
      </c>
      <c r="AF8" s="12">
        <f>$D8^EXP(Parameter!$D$134+Parameter!$D$141*(($B8*21/30.2)^(-0.5))+Parameter!$D$148*((LN($B8*21/30.2))))</f>
        <v>0.92822404946937365</v>
      </c>
      <c r="AG8" s="12">
        <f>$E8^EXP(Parameter!$D$112+Parameter!$D$119*(($B8*21/30.2)^(-1))+Parameter!$D$126*(($B8*21/30.2)^(-0.5)))</f>
        <v>0.86290376207315034</v>
      </c>
      <c r="AH8" s="12">
        <f>$D8^EXP(Parameter!$D$136+Parameter!$D$143*(($B8*21/30.2)^(-0.5))+Parameter!$D$150*((LN($B8*21/30.2))))</f>
        <v>0.93500953089077254</v>
      </c>
      <c r="AI8" s="12">
        <f>$E8^EXP(Parameter!$D$114+Parameter!$D$121*(($B8*21/30.2)^(-1))+Parameter!$D$128*(($B8*21/30.2)^(-0.5)))</f>
        <v>0.92104134071279897</v>
      </c>
      <c r="AJ8" s="12">
        <f>$D8^EXP(Parameter!$D$137+Parameter!$D$144*(($B8*21/30.2)^(-0.5))+Parameter!$D$151*((LN($B8*21/30.2))))</f>
        <v>0.95885130054471879</v>
      </c>
      <c r="AK8" s="12">
        <f>$E8^EXP(Parameter!$D$115+Parameter!$D$122*(($B8*21/30.2)^(-1))+Parameter!$D$129*(($B8*21/30.2)^(-0.5)))</f>
        <v>0.89270933984248868</v>
      </c>
      <c r="AL8" s="12">
        <f>$D8^EXP(Parameter!$D$138+Parameter!$D$145*(($B8*21/30.2)^(-0.5))+Parameter!$D$152*((LN($B8*21/30.2))))</f>
        <v>0.94016822650483545</v>
      </c>
      <c r="AM8" s="12">
        <f>$E8^EXP(Parameter!$D$116+Parameter!$D$123*(($B8*21/30.2)^(-1))+Parameter!$D$130*(($B8*21/30.2)^(-0.5)))</f>
        <v>0.94199778706649562</v>
      </c>
      <c r="AN8" s="12">
        <f>$D8^EXP(Parameter!$D$135+Parameter!$D$142*(($B8*21/30.2)^(-0.5))+Parameter!$D$149*((LN($B8*21/30.2))))</f>
        <v>0.92186215045303288</v>
      </c>
      <c r="AO8" s="12">
        <f>$E8^EXP(Parameter!$D$113+Parameter!$D$120*(($B8*21/30.2)^(-1))+Parameter!$D$127*(($B8*21/30.2)^(-0.5)))</f>
        <v>0.89484887550025038</v>
      </c>
      <c r="AP8" s="87">
        <f>$D8^EXP(Parameter!$D$304+Parameter!$D$310*((LN($B8*21/30.2))))</f>
        <v>0.94253321242975641</v>
      </c>
      <c r="AQ8" s="88">
        <f>$E8^EXP(Parameter!$D$290+Parameter!$D$296*((LN($B8*21/30.2))))</f>
        <v>0.81031616456853184</v>
      </c>
      <c r="AR8" s="12">
        <f>$D8^EXP(Parameter!$D$305+Parameter!$D$311*((LN($B8*21/30.2))))</f>
        <v>0.92840132480844151</v>
      </c>
      <c r="AS8" s="88">
        <f>$E8^EXP(Parameter!$D$291+Parameter!$D$297*((LN($B8*21/30.2))))</f>
        <v>0.85802274102756626</v>
      </c>
      <c r="AT8" s="12">
        <f>$D8^EXP(Parameter!$D$305+Parameter!$D$307-Parameter!$D$306+(Parameter!$D$311+Parameter!$D$313-Parameter!$D$312)*((LN($B8*21/30.2))))</f>
        <v>0.93578787958022591</v>
      </c>
      <c r="AU8" s="88">
        <f>$E8^EXP(Parameter!$D$291+Parameter!$D$293-Parameter!$D$292+(Parameter!$D$297+Parameter!$D$299-Parameter!$D$298)*((LN($B8*21/30.2))))</f>
        <v>0.90800837997952266</v>
      </c>
      <c r="AV8" s="12">
        <f>$D8^EXP(Parameter!$D$308+Parameter!$D$314*((LN($B8*21/30.2))))</f>
        <v>0.96060008156776899</v>
      </c>
      <c r="AW8" s="88">
        <f>$E8^EXP(Parameter!$D$294+Parameter!$D$300*((LN($B8*21/30.2))))</f>
        <v>0.8887081120284922</v>
      </c>
      <c r="AX8" s="12">
        <f>$D8^EXP(Parameter!$D$305+Parameter!$D$309-Parameter!$D$306+(Parameter!$D$311+Parameter!$D$315-Parameter!$D$312)*((LN($B8*21/30.2))))</f>
        <v>0.93988552845043816</v>
      </c>
      <c r="AY8" s="88">
        <f>$E8^EXP(Parameter!$D$291+Parameter!$D$295-Parameter!$D$292+(Parameter!$D$297+Parameter!$D$301-Parameter!$D$298)*((LN($B8*21/30.2))))</f>
        <v>0.94413066079540464</v>
      </c>
      <c r="AZ8" s="12">
        <f>$D8^EXP(Parameter!D$305-Parameter!D$306+(Parameter!D$311-Parameter!D$312)*((LN($B8*21/30.2))))</f>
        <v>0.92441704344905107</v>
      </c>
      <c r="BA8" s="88">
        <f>$E8^EXP(Parameter!$D$291-Parameter!$D$292+(Parameter!$D$297-Parameter!$D$298)*((LN($B8*21/30.2))))</f>
        <v>0.89276612769221542</v>
      </c>
      <c r="BB8" s="89">
        <f>$D8^EXP(Parameter!$D$231)</f>
        <v>0.91207559278041861</v>
      </c>
      <c r="BC8" s="90">
        <f>$E8^EXP(Parameter!$D$216)</f>
        <v>0.82818416031123765</v>
      </c>
      <c r="BD8" s="91">
        <f>$D8^EXP(Parameter!$D$232)</f>
        <v>0.92579459474871251</v>
      </c>
      <c r="BE8" s="90">
        <f>$E8^EXP(Parameter!$D$217)</f>
        <v>0.86782124297203156</v>
      </c>
      <c r="BF8" s="91">
        <f>$D8^EXP(Parameter!$D$234)</f>
        <v>0.90143598573858852</v>
      </c>
      <c r="BG8" s="91">
        <f>$E8^EXP(Parameter!$D$219)</f>
        <v>0.89154328818695416</v>
      </c>
      <c r="BH8" s="91">
        <f>$D8^EXP(Parameter!$D$235)</f>
        <v>0.946024742372512</v>
      </c>
      <c r="BI8" s="91">
        <f>$E8^EXP(Parameter!$D$220)</f>
        <v>0.89684229579530395</v>
      </c>
      <c r="BJ8" s="91">
        <f>$D8^EXP(Parameter!$D$236)</f>
        <v>0.89655503618794985</v>
      </c>
      <c r="BK8" s="91">
        <f>$E8^EXP(Parameter!$D$221)</f>
        <v>0.95197623442476598</v>
      </c>
      <c r="BL8" s="91">
        <f>$D8^EXP(Parameter!$D$233)</f>
        <v>0.92206723499754084</v>
      </c>
      <c r="BM8" s="91">
        <f>$E8^EXP(Parameter!$D$218)</f>
        <v>0.89041193818440545</v>
      </c>
      <c r="BN8" s="90">
        <f>$D8^EXP(Parameter!$D$268)</f>
        <v>0.9134089272741065</v>
      </c>
      <c r="BO8" s="91">
        <f>$E8^EXP(Parameter!$D$246)</f>
        <v>0.82724510280581764</v>
      </c>
      <c r="BP8" s="91">
        <f>$D8^EXP(Parameter!$D$269)</f>
        <v>0.92907770999574679</v>
      </c>
      <c r="BQ8" s="91">
        <f>$E8^EXP(Parameter!$D$247)</f>
        <v>0.86782124297203156</v>
      </c>
      <c r="BR8" s="91">
        <f>$D8^EXP(Parameter!$D$271)</f>
        <v>0.90538150614876733</v>
      </c>
      <c r="BS8" s="91">
        <f>$E8^EXP(Parameter!$D$249)</f>
        <v>0.89195196537887622</v>
      </c>
      <c r="BT8" s="91">
        <f>$D8^EXP(Parameter!$D$272)</f>
        <v>0.94607720924470728</v>
      </c>
      <c r="BU8" s="91">
        <f>$E8^EXP(Parameter!$D$250)</f>
        <v>0.89723217610518613</v>
      </c>
      <c r="BV8" s="91">
        <f>$D8^EXP(Parameter!$D$273)</f>
        <v>0.90986719800989202</v>
      </c>
      <c r="BW8" s="91">
        <f>$E8^EXP(Parameter!$D$251)</f>
        <v>0.94967529040501519</v>
      </c>
      <c r="BX8" s="91">
        <f>$D8^EXP(Parameter!$D$270)</f>
        <v>0.92615067961699438</v>
      </c>
      <c r="BY8" s="91">
        <f>$E8^EXP(Parameter!$D$248)</f>
        <v>0.89010147357433955</v>
      </c>
      <c r="BZ8" s="90">
        <f>$D8^EXP(Parameter!$D$208)</f>
        <v>0.92636354287605005</v>
      </c>
      <c r="CA8" s="90">
        <f>$E8^EXP(Parameter!$D$200)</f>
        <v>0.85268432207132028</v>
      </c>
      <c r="CB8" s="90">
        <f>$D8^EXP(Parameter!$D$209)</f>
        <v>0.92191746964634946</v>
      </c>
      <c r="CC8" s="90">
        <f>$E8^EXP(Parameter!$D$201)</f>
        <v>0.86471229054478804</v>
      </c>
      <c r="CD8" s="90">
        <f>$D8^EXP(Parameter!$D$211)</f>
        <v>0.9239162480470885</v>
      </c>
      <c r="CE8" s="90">
        <f>$E8^EXP(Parameter!$D$203)</f>
        <v>0.89887373489945332</v>
      </c>
      <c r="CF8" s="90">
        <f>$D8^EXP(Parameter!$D$212)</f>
        <v>0.94245017943208265</v>
      </c>
      <c r="CG8" s="90">
        <f>$E8^EXP(Parameter!$D$204)</f>
        <v>0.89061845770145087</v>
      </c>
      <c r="CH8" s="91">
        <f>$D8^EXP(Parameter!$D$213)</f>
        <v>0.91909664567709481</v>
      </c>
      <c r="CI8" s="90">
        <f>$E8^EXP(Parameter!$D$205)</f>
        <v>0.9040167935258645</v>
      </c>
      <c r="CJ8" s="91">
        <f>$D8^EXP(Parameter!$D$210)</f>
        <v>0.9058304638694048</v>
      </c>
      <c r="CK8" s="90">
        <f>$E8^EXP(Parameter!$D$202)</f>
        <v>0.84799758939024483</v>
      </c>
      <c r="CL8" s="12">
        <f>$D8^EXP(Parameter!$D$170+Parameter!$D$177*(LN($B8/30.2*21)))</f>
        <v>0.93275742188245125</v>
      </c>
      <c r="CM8" s="41">
        <f>$E8^EXP(Parameter!$D$155+Parameter!$D$162*(LN($B8/30.2*21)))</f>
        <v>0.82437423595794745</v>
      </c>
      <c r="CN8" s="12">
        <f>$D8^EXP(Parameter!$D$171+Parameter!$D$178*(LN($B8/30.2*21)))</f>
        <v>0.92508165780773188</v>
      </c>
      <c r="CO8" s="41">
        <f>$E8^EXP(Parameter!$D$156+Parameter!$D$163*(LN($B8/30.2*21)))</f>
        <v>0.85990967415970532</v>
      </c>
      <c r="CP8" s="12">
        <f>$D8^EXP(Parameter!$D$173+Parameter!$D$180*(LN($B8/30.2*21)))</f>
        <v>0.9295827378389423</v>
      </c>
      <c r="CQ8" s="41">
        <f>$E8^EXP(Parameter!$D$158+Parameter!$D$165*(LN($B8/30.2*21)))</f>
        <v>0.90219821261742217</v>
      </c>
      <c r="CR8" s="12">
        <f>$D8^EXP(Parameter!$D$174+Parameter!$D$181*(LN($B8/30.2*21)))</f>
        <v>0.95469617377477944</v>
      </c>
      <c r="CS8" s="41">
        <f>$E8^EXP(Parameter!$D$159+Parameter!$D$166*(LN($B8/30.2*21)))</f>
        <v>0.88329507655661366</v>
      </c>
      <c r="CT8" s="12">
        <f>$D8^EXP(Parameter!$D$175+Parameter!$D$182*(LN($B8/30.2*21)))</f>
        <v>0.93662537742685059</v>
      </c>
      <c r="CU8" s="41">
        <f>$E8^EXP(Parameter!$D$160+Parameter!$D$167*(LN($B8/30.2*21)))</f>
        <v>0.92330956498005778</v>
      </c>
      <c r="CV8" s="12">
        <f>$D8^EXP(Parameter!$D$172+Parameter!$D$179*(LN($B8/30.2*21)))</f>
        <v>0.91701824663975673</v>
      </c>
      <c r="CW8" s="41">
        <f>$E8^EXP(Parameter!$D$157+Parameter!$D$164*(LN($B8/30.2*21)))</f>
        <v>0.87294449344894787</v>
      </c>
      <c r="CX8" s="12">
        <f t="shared" si="2"/>
        <v>0.93734809897920712</v>
      </c>
      <c r="CY8" s="85">
        <v>0.81533205639063699</v>
      </c>
      <c r="CZ8" s="12">
        <f t="shared" si="1"/>
        <v>0.92634570944668337</v>
      </c>
      <c r="DA8" s="85">
        <v>0.85521724408066102</v>
      </c>
      <c r="DB8" s="12">
        <f t="shared" si="1"/>
        <v>0.93173658607293841</v>
      </c>
      <c r="DC8" s="41">
        <v>0.91512021810903998</v>
      </c>
      <c r="DD8" s="12">
        <f t="shared" si="1"/>
        <v>0.95727301941295384</v>
      </c>
      <c r="DE8" s="85">
        <v>0.89121284822123203</v>
      </c>
      <c r="DF8" s="12">
        <f t="shared" si="1"/>
        <v>0.93727214543591852</v>
      </c>
      <c r="DG8" s="41">
        <v>0.93722815384138003</v>
      </c>
      <c r="DH8" s="12">
        <f t="shared" si="1"/>
        <v>0.91451108913431978</v>
      </c>
      <c r="DI8" s="41">
        <v>0.89194755516683299</v>
      </c>
      <c r="DJ8" s="46">
        <v>3</v>
      </c>
      <c r="DK8" s="44">
        <v>0.83558579167007196</v>
      </c>
      <c r="DL8" s="44">
        <v>0.89032859205062398</v>
      </c>
      <c r="DM8" s="44">
        <v>0.92287809402172905</v>
      </c>
      <c r="DN8" s="44">
        <v>0.91072781185001095</v>
      </c>
      <c r="DO8" s="44">
        <v>0.95695758127122499</v>
      </c>
      <c r="DP8" s="44">
        <v>0.95037085446341096</v>
      </c>
      <c r="DQ8" s="44">
        <v>0.95988122639959295</v>
      </c>
      <c r="DR8" s="45">
        <v>0.92573704376467303</v>
      </c>
      <c r="DS8" s="45">
        <v>0.95277361536310201</v>
      </c>
      <c r="DT8" s="45">
        <v>0.94731296867866999</v>
      </c>
      <c r="DU8" s="45">
        <v>0.92869731882196904</v>
      </c>
      <c r="DV8" s="45">
        <v>0.95050553476064603</v>
      </c>
      <c r="DW8" s="45">
        <v>0.97141179345705497</v>
      </c>
      <c r="DX8" s="45">
        <v>0.93872083924357796</v>
      </c>
    </row>
    <row r="9" spans="1:128">
      <c r="A9" s="43">
        <f t="shared" si="0"/>
        <v>1.2410958904109588</v>
      </c>
      <c r="B9" s="18">
        <v>5</v>
      </c>
      <c r="C9" s="12">
        <v>88</v>
      </c>
      <c r="D9" s="12">
        <v>0.86611343419803599</v>
      </c>
      <c r="E9" s="12">
        <v>0.70169458109520499</v>
      </c>
      <c r="F9" s="92">
        <f>$D9^Parameter!$D$325</f>
        <v>0.89393990515896848</v>
      </c>
      <c r="G9" s="92">
        <f>$E9^Parameter!$D$318</f>
        <v>0.7748660771101521</v>
      </c>
      <c r="H9" s="92">
        <f>$D9^Parameter!$D$326</f>
        <v>0.8913737079823143</v>
      </c>
      <c r="I9" s="92">
        <f>$E9^Parameter!$D$319</f>
        <v>0.79714036010912903</v>
      </c>
      <c r="J9" s="92">
        <f>$D9^Parameter!$D$328</f>
        <v>0.89625579865538185</v>
      </c>
      <c r="K9" s="92">
        <f>$E9^Parameter!$D$321</f>
        <v>0.85475887410892148</v>
      </c>
      <c r="L9" s="92">
        <f>$D9^Parameter!$D$329</f>
        <v>0.92266038428969288</v>
      </c>
      <c r="M9" s="92">
        <f>$E9^Parameter!$D$322</f>
        <v>0.84064489525609087</v>
      </c>
      <c r="N9" s="92">
        <f>$D9^Parameter!$D$330</f>
        <v>0.89009337322158055</v>
      </c>
      <c r="O9" s="92">
        <f>$E9^Parameter!$D$323</f>
        <v>0.86787913820456952</v>
      </c>
      <c r="P9" s="92">
        <f>$D9^Parameter!$D$327</f>
        <v>0.87210983818893539</v>
      </c>
      <c r="Q9" s="92">
        <f>$E9^Parameter!$D$320</f>
        <v>0.77651483932020693</v>
      </c>
      <c r="R9" s="12">
        <f>$D9^EXP(Parameter!$D$96+Parameter!$D$103*(($B9/30.2*21)^(1)))</f>
        <v>0.90853462201077828</v>
      </c>
      <c r="S9" s="12">
        <f>$E9^EXP(Parameter!$D$81+Parameter!$D$88*($B9/30.2*21)^(-2))</f>
        <v>0.796153752170073</v>
      </c>
      <c r="T9" s="12">
        <f>$D9^EXP(Parameter!$D$97+Parameter!$D$104*(($B9*21/30.2)^(1)))</f>
        <v>0.89361109527730687</v>
      </c>
      <c r="U9" s="12">
        <f>$E9^EXP(Parameter!$D$82+Parameter!$D$89*($B9/30.2*21)^(-2))</f>
        <v>0.81520722587683547</v>
      </c>
      <c r="V9" s="12">
        <f>$D9^EXP(Parameter!$D$99+Parameter!$D$106*(($B9*21/30.2)^(1)))</f>
        <v>0.90100641750901767</v>
      </c>
      <c r="W9" s="12">
        <f>$E9^EXP(Parameter!$D$84+Parameter!$D$91*($B9/30.2*21)^(-2))</f>
        <v>0.86352153665927733</v>
      </c>
      <c r="X9" s="12">
        <f>$D9^EXP(Parameter!$D$100+Parameter!$D$107*(($B9*21/30.2)^(1)))</f>
        <v>0.9368894106386445</v>
      </c>
      <c r="Y9" s="12">
        <f>$E9^EXP(Parameter!$D$85+Parameter!$D$92*($B9/30.2*21)^(-2))</f>
        <v>0.85075694211799791</v>
      </c>
      <c r="Z9" s="12">
        <f>$D9^EXP(Parameter!$D$101+Parameter!$D$108*(($B9*21/30.2)^(1)))</f>
        <v>0.9079389082923639</v>
      </c>
      <c r="AA9" s="12">
        <f>$E9^EXP(Parameter!$D$86+Parameter!$D$93*($B9/30.2*21)^(-2))</f>
        <v>0.8732180916228679</v>
      </c>
      <c r="AB9" s="12">
        <f>$D9^EXP(Parameter!$D$98+Parameter!$D$105*(($B9*21/30.2)^(1)))</f>
        <v>0.87663622265163532</v>
      </c>
      <c r="AC9" s="12">
        <f>$E9^EXP(Parameter!$D$83+Parameter!$D$90*($B9/30.2*21)^(-2))</f>
        <v>0.78640046983315504</v>
      </c>
      <c r="AD9" s="87">
        <f>$D9^EXP(Parameter!$D$133+Parameter!$D$140*(($B9*21/30.2)^(-0.5))+Parameter!$D$147*((LN($B9*21/30.2))))</f>
        <v>0.91474702551498199</v>
      </c>
      <c r="AE9" s="12">
        <f>$E9^EXP(Parameter!$D$111+Parameter!$D$118*(($B9*21/30.2)^(-1))+Parameter!$D$125*(($B9*21/30.2)^(-0.5)))</f>
        <v>0.73694690190796375</v>
      </c>
      <c r="AF9" s="12">
        <f>$D9^EXP(Parameter!$D$134+Parameter!$D$141*(($B9*21/30.2)^(-0.5))+Parameter!$D$148*((LN($B9*21/30.2))))</f>
        <v>0.89889146167937128</v>
      </c>
      <c r="AG9" s="12">
        <f>$E9^EXP(Parameter!$D$112+Parameter!$D$119*(($B9*21/30.2)^(-1))+Parameter!$D$126*(($B9*21/30.2)^(-0.5)))</f>
        <v>0.80467858080254129</v>
      </c>
      <c r="AH9" s="12">
        <f>$D9^EXP(Parameter!$D$136+Parameter!$D$143*(($B9*21/30.2)^(-0.5))+Parameter!$D$150*((LN($B9*21/30.2))))</f>
        <v>0.91303158484895286</v>
      </c>
      <c r="AI9" s="12">
        <f>$E9^EXP(Parameter!$D$114+Parameter!$D$121*(($B9*21/30.2)^(-1))+Parameter!$D$128*(($B9*21/30.2)^(-0.5)))</f>
        <v>0.88520569859685061</v>
      </c>
      <c r="AJ9" s="12">
        <f>$D9^EXP(Parameter!$D$137+Parameter!$D$144*(($B9*21/30.2)^(-0.5))+Parameter!$D$151*((LN($B9*21/30.2))))</f>
        <v>0.94422515152368058</v>
      </c>
      <c r="AK9" s="12">
        <f>$E9^EXP(Parameter!$D$115+Parameter!$D$122*(($B9*21/30.2)^(-1))+Parameter!$D$129*(($B9*21/30.2)^(-0.5)))</f>
        <v>0.84585918830303986</v>
      </c>
      <c r="AL9" s="12">
        <f>$D9^EXP(Parameter!$D$138+Parameter!$D$145*(($B9*21/30.2)^(-0.5))+Parameter!$D$152*((LN($B9*21/30.2))))</f>
        <v>0.92235338785527565</v>
      </c>
      <c r="AM9" s="12">
        <f>$E9^EXP(Parameter!$D$116+Parameter!$D$123*(($B9*21/30.2)^(-1))+Parameter!$D$130*(($B9*21/30.2)^(-0.5)))</f>
        <v>0.90491630084500208</v>
      </c>
      <c r="AN9" s="12">
        <f>$D9^EXP(Parameter!$D$135+Parameter!$D$142*(($B9*21/30.2)^(-0.5))+Parameter!$D$149*((LN($B9*21/30.2))))</f>
        <v>0.88780776025582109</v>
      </c>
      <c r="AO9" s="12">
        <f>$E9^EXP(Parameter!$D$113+Parameter!$D$120*(($B9*21/30.2)^(-1))+Parameter!$D$127*(($B9*21/30.2)^(-0.5)))</f>
        <v>0.83557875960519667</v>
      </c>
      <c r="AP9" s="87">
        <f>$D9^EXP(Parameter!$D$304+Parameter!$D$310*((LN($B9*21/30.2))))</f>
        <v>0.91482511516948539</v>
      </c>
      <c r="AQ9" s="88">
        <f>$E9^EXP(Parameter!$D$290+Parameter!$D$296*((LN($B9*21/30.2))))</f>
        <v>0.73705351161032684</v>
      </c>
      <c r="AR9" s="12">
        <f>$D9^EXP(Parameter!$D$305+Parameter!$D$311*((LN($B9*21/30.2))))</f>
        <v>0.89600992804127499</v>
      </c>
      <c r="AS9" s="88">
        <f>$E9^EXP(Parameter!$D$291+Parameter!$D$297*((LN($B9*21/30.2))))</f>
        <v>0.79723702993755896</v>
      </c>
      <c r="AT9" s="12">
        <f>$D9^EXP(Parameter!$D$305+Parameter!$D$307-Parameter!$D$306+(Parameter!$D$311+Parameter!$D$313-Parameter!$D$312)*((LN($B9*21/30.2))))</f>
        <v>0.90581925795849871</v>
      </c>
      <c r="AU9" s="88">
        <f>$E9^EXP(Parameter!$D$291+Parameter!$D$293-Parameter!$D$292+(Parameter!$D$297+Parameter!$D$299-Parameter!$D$298)*((LN($B9*21/30.2))))</f>
        <v>0.86454114185550801</v>
      </c>
      <c r="AV9" s="12">
        <f>$D9^EXP(Parameter!$D$308+Parameter!$D$314*((LN($B9*21/30.2))))</f>
        <v>0.94056116300434178</v>
      </c>
      <c r="AW9" s="88">
        <f>$E9^EXP(Parameter!$D$294+Parameter!$D$300*((LN($B9*21/30.2))))</f>
        <v>0.83832251302150906</v>
      </c>
      <c r="AX9" s="12">
        <f>$D9^EXP(Parameter!$D$305+Parameter!$D$309-Parameter!$D$306+(Parameter!$D$311+Parameter!$D$315-Parameter!$D$312)*((LN($B9*21/30.2))))</f>
        <v>0.91057121408647956</v>
      </c>
      <c r="AY9" s="88">
        <f>$E9^EXP(Parameter!$D$291+Parameter!$D$295-Parameter!$D$292+(Parameter!$D$297+Parameter!$D$301-Parameter!$D$298)*((LN($B9*21/30.2))))</f>
        <v>0.91120199979184446</v>
      </c>
      <c r="AZ9" s="12">
        <f>$D9^EXP(Parameter!D$305-Parameter!D$306+(Parameter!D$311-Parameter!D$312)*((LN($B9*21/30.2))))</f>
        <v>0.88891829600804051</v>
      </c>
      <c r="BA9" s="88">
        <f>$E9^EXP(Parameter!$D$291-Parameter!$D$292+(Parameter!$D$297-Parameter!$D$298)*((LN($B9*21/30.2))))</f>
        <v>0.83470194875151726</v>
      </c>
      <c r="BB9" s="89">
        <f>$D9^EXP(Parameter!$D$231)</f>
        <v>0.87410140865187724</v>
      </c>
      <c r="BC9" s="90">
        <f>$E9^EXP(Parameter!$D$216)</f>
        <v>0.75403627889674885</v>
      </c>
      <c r="BD9" s="91">
        <f>$D9^EXP(Parameter!$D$232)</f>
        <v>0.89339120811251216</v>
      </c>
      <c r="BE9" s="90">
        <f>$E9^EXP(Parameter!$D$217)</f>
        <v>0.80871820195402422</v>
      </c>
      <c r="BF9" s="91">
        <f>$D9^EXP(Parameter!$D$234)</f>
        <v>0.85923337162197211</v>
      </c>
      <c r="BG9" s="91">
        <f>$E9^EXP(Parameter!$D$219)</f>
        <v>0.8420474755971884</v>
      </c>
      <c r="BH9" s="91">
        <f>$D9^EXP(Parameter!$D$235)</f>
        <v>0.92207762317457931</v>
      </c>
      <c r="BI9" s="91">
        <f>$E9^EXP(Parameter!$D$220)</f>
        <v>0.84955344067097593</v>
      </c>
      <c r="BJ9" s="91">
        <f>$D9^EXP(Parameter!$D$236)</f>
        <v>0.85243964625234803</v>
      </c>
      <c r="BK9" s="91">
        <f>$E9^EXP(Parameter!$D$221)</f>
        <v>0.92894897127139087</v>
      </c>
      <c r="BL9" s="91">
        <f>$D9^EXP(Parameter!$D$233)</f>
        <v>0.88813714263802435</v>
      </c>
      <c r="BM9" s="91">
        <f>$E9^EXP(Parameter!$D$218)</f>
        <v>0.84044780412231967</v>
      </c>
      <c r="BN9" s="90">
        <f>$D9^EXP(Parameter!$D$268)</f>
        <v>0.87597031834623129</v>
      </c>
      <c r="BO9" s="91">
        <f>$E9^EXP(Parameter!$D$246)</f>
        <v>0.75275627352747854</v>
      </c>
      <c r="BP9" s="91">
        <f>$D9^EXP(Parameter!$D$269)</f>
        <v>0.89802717384819442</v>
      </c>
      <c r="BQ9" s="91">
        <f>$E9^EXP(Parameter!$D$247)</f>
        <v>0.80871820195402422</v>
      </c>
      <c r="BR9" s="91">
        <f>$D9^EXP(Parameter!$D$271)</f>
        <v>0.86473752781180602</v>
      </c>
      <c r="BS9" s="91">
        <f>$E9^EXP(Parameter!$D$249)</f>
        <v>0.84262557282327633</v>
      </c>
      <c r="BT9" s="91">
        <f>$D9^EXP(Parameter!$D$272)</f>
        <v>0.92215239316464526</v>
      </c>
      <c r="BU9" s="91">
        <f>$E9^EXP(Parameter!$D$250)</f>
        <v>0.85010657384904931</v>
      </c>
      <c r="BV9" s="91">
        <f>$D9^EXP(Parameter!$D$273)</f>
        <v>0.87100872023835418</v>
      </c>
      <c r="BW9" s="91">
        <f>$E9^EXP(Parameter!$D$251)</f>
        <v>0.92558859960956097</v>
      </c>
      <c r="BX9" s="91">
        <f>$D9^EXP(Parameter!$D$270)</f>
        <v>0.89389365566741719</v>
      </c>
      <c r="BY9" s="91">
        <f>$E9^EXP(Parameter!$D$248)</f>
        <v>0.8400089996707597</v>
      </c>
      <c r="BZ9" s="90">
        <f>$D9^EXP(Parameter!$D$208)</f>
        <v>0.89419405541847607</v>
      </c>
      <c r="CA9" s="90">
        <f>$E9^EXP(Parameter!$D$200)</f>
        <v>0.78768588150101837</v>
      </c>
      <c r="CB9" s="90">
        <f>$D9^EXP(Parameter!$D$209)</f>
        <v>0.88792623899094247</v>
      </c>
      <c r="CC9" s="90">
        <f>$E9^EXP(Parameter!$D$201)</f>
        <v>0.80438338870855342</v>
      </c>
      <c r="CD9" s="90">
        <f>$D9^EXP(Parameter!$D$211)</f>
        <v>0.89074227687645002</v>
      </c>
      <c r="CE9" s="90">
        <f>$E9^EXP(Parameter!$D$203)</f>
        <v>0.85243680691390666</v>
      </c>
      <c r="CF9" s="90">
        <f>$D9^EXP(Parameter!$D$212)</f>
        <v>0.91698806626996376</v>
      </c>
      <c r="CG9" s="90">
        <f>$E9^EXP(Parameter!$D$204)</f>
        <v>0.8407397368290408</v>
      </c>
      <c r="CH9" s="91">
        <f>$D9^EXP(Parameter!$D$213)</f>
        <v>0.88395683651587953</v>
      </c>
      <c r="CI9" s="90">
        <f>$E9^EXP(Parameter!$D$205)</f>
        <v>0.85975121069872229</v>
      </c>
      <c r="CJ9" s="91">
        <f>$D9^EXP(Parameter!$D$210)</f>
        <v>0.86536454504455584</v>
      </c>
      <c r="CK9" s="90">
        <f>$E9^EXP(Parameter!$D$202)</f>
        <v>0.78121122087362305</v>
      </c>
      <c r="CL9" s="12">
        <f>$D9^EXP(Parameter!$D$170+Parameter!$D$177*(LN($B9/30.2*21)))</f>
        <v>0.90164042377561759</v>
      </c>
      <c r="CM9" s="41">
        <f>$E9^EXP(Parameter!$D$155+Parameter!$D$162*(LN($B9/30.2*21)))</f>
        <v>0.76087726646720077</v>
      </c>
      <c r="CN9" s="12">
        <f>$D9^EXP(Parameter!$D$171+Parameter!$D$178*(LN($B9/30.2*21)))</f>
        <v>0.89145215502390929</v>
      </c>
      <c r="CO9" s="41">
        <f>$E9^EXP(Parameter!$D$156+Parameter!$D$163*(LN($B9/30.2*21)))</f>
        <v>0.8035809751768902</v>
      </c>
      <c r="CP9" s="12">
        <f>$D9^EXP(Parameter!$D$173+Parameter!$D$180*(LN($B9/30.2*21)))</f>
        <v>0.89725344599147472</v>
      </c>
      <c r="CQ9" s="41">
        <f>$E9^EXP(Parameter!$D$158+Parameter!$D$165*(LN($B9/30.2*21)))</f>
        <v>0.85874630391860618</v>
      </c>
      <c r="CR9" s="12">
        <f>$D9^EXP(Parameter!$D$174+Parameter!$D$181*(LN($B9/30.2*21)))</f>
        <v>0.93173658366253009</v>
      </c>
      <c r="CS9" s="41">
        <f>$E9^EXP(Parameter!$D$159+Parameter!$D$166*(LN($B9/30.2*21)))</f>
        <v>0.835067478454664</v>
      </c>
      <c r="CT9" s="12">
        <f>$D9^EXP(Parameter!$D$175+Parameter!$D$182*(LN($B9/30.2*21)))</f>
        <v>0.90485327012001437</v>
      </c>
      <c r="CU9" s="41">
        <f>$E9^EXP(Parameter!$D$160+Parameter!$D$167*(LN($B9/30.2*21)))</f>
        <v>0.88296500287979351</v>
      </c>
      <c r="CV9" s="12">
        <f>$D9^EXP(Parameter!$D$172+Parameter!$D$179*(LN($B9/30.2*21)))</f>
        <v>0.87831804153941451</v>
      </c>
      <c r="CW9" s="41">
        <f>$E9^EXP(Parameter!$D$157+Parameter!$D$164*(LN($B9/30.2*21)))</f>
        <v>0.80497164442102531</v>
      </c>
      <c r="CX9" s="12">
        <f t="shared" si="2"/>
        <v>0.90853462201077828</v>
      </c>
      <c r="CY9" s="85">
        <v>0.73613173129346599</v>
      </c>
      <c r="CZ9" s="12">
        <f t="shared" si="1"/>
        <v>0.89361109527730687</v>
      </c>
      <c r="DA9" s="85">
        <v>0.78511361685624603</v>
      </c>
      <c r="DB9" s="12">
        <f t="shared" si="1"/>
        <v>0.90100641750901767</v>
      </c>
      <c r="DC9" s="41">
        <v>0.85931792304733301</v>
      </c>
      <c r="DD9" s="12">
        <f t="shared" si="1"/>
        <v>0.9368894106386445</v>
      </c>
      <c r="DE9" s="85">
        <v>0.82935383564794096</v>
      </c>
      <c r="DF9" s="12">
        <f t="shared" si="1"/>
        <v>0.9079389082923639</v>
      </c>
      <c r="DG9" s="41">
        <v>0.88657780984373302</v>
      </c>
      <c r="DH9" s="12">
        <f t="shared" si="1"/>
        <v>0.87663622265163532</v>
      </c>
      <c r="DI9" s="41">
        <v>0.82658501216120295</v>
      </c>
      <c r="DJ9" s="46">
        <v>4</v>
      </c>
      <c r="DK9" s="44">
        <v>0.74826580110733099</v>
      </c>
      <c r="DL9" s="44">
        <v>0.82208780210978605</v>
      </c>
      <c r="DM9" s="44">
        <v>0.86900971840371999</v>
      </c>
      <c r="DN9" s="44">
        <v>0.851174720530392</v>
      </c>
      <c r="DO9" s="44">
        <v>0.92165985907675696</v>
      </c>
      <c r="DP9" s="44">
        <v>0.91112149817824795</v>
      </c>
      <c r="DQ9" s="44">
        <v>0.92640611932148997</v>
      </c>
      <c r="DR9" s="45">
        <v>0.88556420248066203</v>
      </c>
      <c r="DS9" s="45">
        <v>0.92370038821924305</v>
      </c>
      <c r="DT9" s="45">
        <v>0.91582057142406403</v>
      </c>
      <c r="DU9" s="45">
        <v>0.88964204261591295</v>
      </c>
      <c r="DV9" s="45">
        <v>0.92041505727846995</v>
      </c>
      <c r="DW9" s="45">
        <v>0.95149624427906099</v>
      </c>
      <c r="DX9" s="45">
        <v>0.90361590730873698</v>
      </c>
    </row>
    <row r="10" spans="1:128">
      <c r="A10" s="43">
        <f t="shared" si="0"/>
        <v>1.3013698630136985</v>
      </c>
      <c r="B10" s="18">
        <v>6</v>
      </c>
      <c r="C10" s="12">
        <v>110</v>
      </c>
      <c r="D10" s="12">
        <v>0.826521747574675</v>
      </c>
      <c r="E10" s="12">
        <v>0.62172474730649396</v>
      </c>
      <c r="F10" s="92">
        <f>$D10^Parameter!$D$325</f>
        <v>0.86190290111137524</v>
      </c>
      <c r="G10" s="92">
        <f>$E10^Parameter!$D$318</f>
        <v>0.71021635849264975</v>
      </c>
      <c r="H10" s="92">
        <f>$D10^Parameter!$D$326</f>
        <v>0.85862480000764585</v>
      </c>
      <c r="I10" s="92">
        <f>$E10^Parameter!$D$319</f>
        <v>0.73773912938806996</v>
      </c>
      <c r="J10" s="92">
        <f>$D10^Parameter!$D$328</f>
        <v>0.86486389132577235</v>
      </c>
      <c r="K10" s="92">
        <f>$E10^Parameter!$D$321</f>
        <v>0.81014728784787748</v>
      </c>
      <c r="L10" s="92">
        <f>$D10^Parameter!$D$329</f>
        <v>0.89879862583662662</v>
      </c>
      <c r="M10" s="92">
        <f>$E10^Parameter!$D$322</f>
        <v>0.79225154664826813</v>
      </c>
      <c r="N10" s="92">
        <f>$D10^Parameter!$D$330</f>
        <v>0.85699042781120982</v>
      </c>
      <c r="O10" s="92">
        <f>$E10^Parameter!$D$323</f>
        <v>0.82687385813555425</v>
      </c>
      <c r="P10" s="92">
        <f>$D10^Parameter!$D$327</f>
        <v>0.8341152849262442</v>
      </c>
      <c r="Q10" s="92">
        <f>$E10^Parameter!$D$320</f>
        <v>0.71224446397551555</v>
      </c>
      <c r="R10" s="12">
        <f>$D10^EXP(Parameter!$D$96+Parameter!$D$103*(($B10/30.2*21)^(1)))</f>
        <v>0.87903790313408048</v>
      </c>
      <c r="S10" s="12">
        <f>$E10^EXP(Parameter!$D$81+Parameter!$D$88*($B10/30.2*21)^(-2))</f>
        <v>0.73967588094308068</v>
      </c>
      <c r="T10" s="12">
        <f>$D10^EXP(Parameter!$D$97+Parameter!$D$104*(($B10*21/30.2)^(1)))</f>
        <v>0.86076646813582403</v>
      </c>
      <c r="U10" s="12">
        <f>$E10^EXP(Parameter!$D$82+Parameter!$D$89*($B10/30.2*21)^(-2))</f>
        <v>0.76201110900233116</v>
      </c>
      <c r="V10" s="12">
        <f>$D10^EXP(Parameter!$D$99+Parameter!$D$106*(($B10*21/30.2)^(1)))</f>
        <v>0.86993778823864998</v>
      </c>
      <c r="W10" s="12">
        <f>$E10^EXP(Parameter!$D$84+Parameter!$D$91*($B10/30.2*21)^(-2))</f>
        <v>0.82442714351199586</v>
      </c>
      <c r="X10" s="12">
        <f>$D10^EXP(Parameter!$D$100+Parameter!$D$107*(($B10*21/30.2)^(1)))</f>
        <v>0.91554840233985602</v>
      </c>
      <c r="Y10" s="12">
        <f>$E10^EXP(Parameter!$D$85+Parameter!$D$92*($B10/30.2*21)^(-2))</f>
        <v>0.80725371683161606</v>
      </c>
      <c r="Z10" s="12">
        <f>$D10^EXP(Parameter!$D$101+Parameter!$D$108*(($B10*21/30.2)^(1)))</f>
        <v>0.877627554139496</v>
      </c>
      <c r="AA10" s="12">
        <f>$E10^EXP(Parameter!$D$86+Parameter!$D$93*($B10/30.2*21)^(-2))</f>
        <v>0.83181754890774384</v>
      </c>
      <c r="AB10" s="12">
        <f>$D10^EXP(Parameter!$D$98+Parameter!$D$105*(($B10*21/30.2)^(1)))</f>
        <v>0.83873385108259502</v>
      </c>
      <c r="AC10" s="12">
        <f>$E10^EXP(Parameter!$D$83+Parameter!$D$90*($B10/30.2*21)^(-2))</f>
        <v>0.72213143695540183</v>
      </c>
      <c r="AD10" s="87">
        <f>$D10^EXP(Parameter!$D$133+Parameter!$D$140*(($B10*21/30.2)^(-0.5))+Parameter!$D$147*((LN($B10*21/30.2))))</f>
        <v>0.89271562088745182</v>
      </c>
      <c r="AE10" s="12">
        <f>$E10^EXP(Parameter!$D$111+Parameter!$D$118*(($B10*21/30.2)^(-1))+Parameter!$D$125*(($B10*21/30.2)^(-0.5)))</f>
        <v>0.67853949130625035</v>
      </c>
      <c r="AF10" s="12">
        <f>$D10^EXP(Parameter!$D$134+Parameter!$D$141*(($B10*21/30.2)^(-0.5))+Parameter!$D$148*((LN($B10*21/30.2))))</f>
        <v>0.8689765674985902</v>
      </c>
      <c r="AG10" s="12">
        <f>$E10^EXP(Parameter!$D$112+Parameter!$D$119*(($B10*21/30.2)^(-1))+Parameter!$D$126*(($B10*21/30.2)^(-0.5)))</f>
        <v>0.74971783248238122</v>
      </c>
      <c r="AH10" s="12">
        <f>$D10^EXP(Parameter!$D$136+Parameter!$D$143*(($B10*21/30.2)^(-0.5))+Parameter!$D$150*((LN($B10*21/30.2))))</f>
        <v>0.89010590896468111</v>
      </c>
      <c r="AI10" s="12">
        <f>$E10^EXP(Parameter!$D$114+Parameter!$D$121*(($B10*21/30.2)^(-1))+Parameter!$D$128*(($B10*21/30.2)^(-0.5)))</f>
        <v>0.84639125883381294</v>
      </c>
      <c r="AJ10" s="12">
        <f>$D10^EXP(Parameter!$D$137+Parameter!$D$144*(($B10*21/30.2)^(-0.5))+Parameter!$D$151*((LN($B10*21/30.2))))</f>
        <v>0.92834316509338544</v>
      </c>
      <c r="AK10" s="12">
        <f>$E10^EXP(Parameter!$D$115+Parameter!$D$122*(($B10*21/30.2)^(-1))+Parameter!$D$129*(($B10*21/30.2)^(-0.5)))</f>
        <v>0.79956512703605243</v>
      </c>
      <c r="AL10" s="12">
        <f>$D10^EXP(Parameter!$D$138+Parameter!$D$145*(($B10*21/30.2)^(-0.5))+Parameter!$D$152*((LN($B10*21/30.2))))</f>
        <v>0.9023901299297562</v>
      </c>
      <c r="AM10" s="12">
        <f>$E10^EXP(Parameter!$D$116+Parameter!$D$123*(($B10*21/30.2)^(-1))+Parameter!$D$130*(($B10*21/30.2)^(-0.5)))</f>
        <v>0.86246665477587692</v>
      </c>
      <c r="AN10" s="12">
        <f>$D10^EXP(Parameter!$D$135+Parameter!$D$142*(($B10*21/30.2)^(-0.5))+Parameter!$D$149*((LN($B10*21/30.2))))</f>
        <v>0.85265233281594488</v>
      </c>
      <c r="AO10" s="12">
        <f>$E10^EXP(Parameter!$D$113+Parameter!$D$120*(($B10*21/30.2)^(-1))+Parameter!$D$127*(($B10*21/30.2)^(-0.5)))</f>
        <v>0.76968082024199402</v>
      </c>
      <c r="AP10" s="87">
        <f>$D10^EXP(Parameter!$D$304+Parameter!$D$310*((LN($B10*21/30.2))))</f>
        <v>0.88623937007605491</v>
      </c>
      <c r="AQ10" s="88">
        <f>$E10^EXP(Parameter!$D$290+Parameter!$D$296*((LN($B10*21/30.2))))</f>
        <v>0.67113827505982637</v>
      </c>
      <c r="AR10" s="12">
        <f>$D10^EXP(Parameter!$D$305+Parameter!$D$311*((LN($B10*21/30.2))))</f>
        <v>0.8634305283688517</v>
      </c>
      <c r="AS10" s="88">
        <f>$E10^EXP(Parameter!$D$291+Parameter!$D$297*((LN($B10*21/30.2))))</f>
        <v>0.74002763824906959</v>
      </c>
      <c r="AT10" s="12">
        <f>$D10^EXP(Parameter!$D$305+Parameter!$D$307-Parameter!$D$306+(Parameter!$D$311+Parameter!$D$313-Parameter!$D$312)*((LN($B10*21/30.2))))</f>
        <v>0.87529992568719628</v>
      </c>
      <c r="AU10" s="88">
        <f>$E10^EXP(Parameter!$D$291+Parameter!$D$293-Parameter!$D$292+(Parameter!$D$297+Parameter!$D$299-Parameter!$D$298)*((LN($B10*21/30.2))))</f>
        <v>0.82166511894754779</v>
      </c>
      <c r="AV10" s="12">
        <f>$D10^EXP(Parameter!$D$308+Parameter!$D$314*((LN($B10*21/30.2))))</f>
        <v>0.91938884720064196</v>
      </c>
      <c r="AW10" s="88">
        <f>$E10^EXP(Parameter!$D$294+Parameter!$D$300*((LN($B10*21/30.2))))</f>
        <v>0.78960723158366264</v>
      </c>
      <c r="AX10" s="12">
        <f>$D10^EXP(Parameter!$D$305+Parameter!$D$309-Parameter!$D$306+(Parameter!$D$311+Parameter!$D$315-Parameter!$D$312)*((LN($B10*21/30.2))))</f>
        <v>0.88023256093502633</v>
      </c>
      <c r="AY10" s="88">
        <f>$E10^EXP(Parameter!$D$291+Parameter!$D$295-Parameter!$D$292+(Parameter!$D$297+Parameter!$D$301-Parameter!$D$298)*((LN($B10*21/30.2))))</f>
        <v>0.87558800914988022</v>
      </c>
      <c r="AZ10" s="12">
        <f>$D10^EXP(Parameter!D$305-Parameter!D$306+(Parameter!D$311-Parameter!D$312)*((LN($B10*21/30.2))))</f>
        <v>0.85280298509678443</v>
      </c>
      <c r="BA10" s="88">
        <f>$E10^EXP(Parameter!$D$291-Parameter!$D$292+(Parameter!$D$297-Parameter!$D$298)*((LN($B10*21/30.2))))</f>
        <v>0.77496985032653976</v>
      </c>
      <c r="BB10" s="89">
        <f>$D10^EXP(Parameter!$D$231)</f>
        <v>0.83664107510871388</v>
      </c>
      <c r="BC10" s="90">
        <f>$E10^EXP(Parameter!$D$216)</f>
        <v>0.68472168138352874</v>
      </c>
      <c r="BD10" s="91">
        <f>$D10^EXP(Parameter!$D$232)</f>
        <v>0.86120172898889125</v>
      </c>
      <c r="BE10" s="90">
        <f>$E10^EXP(Parameter!$D$217)</f>
        <v>0.75214962511817851</v>
      </c>
      <c r="BF10" s="91">
        <f>$D10^EXP(Parameter!$D$234)</f>
        <v>0.81783025371701257</v>
      </c>
      <c r="BG10" s="91">
        <f>$E10^EXP(Parameter!$D$219)</f>
        <v>0.79402537962540254</v>
      </c>
      <c r="BH10" s="91">
        <f>$D10^EXP(Parameter!$D$235)</f>
        <v>0.89804622056071115</v>
      </c>
      <c r="BI10" s="91">
        <f>$E10^EXP(Parameter!$D$220)</f>
        <v>0.80353524726967351</v>
      </c>
      <c r="BJ10" s="91">
        <f>$D10^EXP(Parameter!$D$236)</f>
        <v>0.80927002888980892</v>
      </c>
      <c r="BK10" s="91">
        <f>$E10^EXP(Parameter!$D$221)</f>
        <v>0.90585584389646834</v>
      </c>
      <c r="BL10" s="91">
        <f>$D10^EXP(Parameter!$D$233)</f>
        <v>0.85449473925657626</v>
      </c>
      <c r="BM10" s="91">
        <f>$E10^EXP(Parameter!$D$218)</f>
        <v>0.79200236790613809</v>
      </c>
      <c r="BN10" s="90">
        <f>$D10^EXP(Parameter!$D$268)</f>
        <v>0.83901300641191356</v>
      </c>
      <c r="BO10" s="91">
        <f>$E10^EXP(Parameter!$D$246)</f>
        <v>0.68316278074317172</v>
      </c>
      <c r="BP10" s="91">
        <f>$D10^EXP(Parameter!$D$269)</f>
        <v>0.86713036854859549</v>
      </c>
      <c r="BQ10" s="91">
        <f>$E10^EXP(Parameter!$D$247)</f>
        <v>0.75214962511817851</v>
      </c>
      <c r="BR10" s="91">
        <f>$D10^EXP(Parameter!$D$271)</f>
        <v>0.82478177883199189</v>
      </c>
      <c r="BS10" s="91">
        <f>$E10^EXP(Parameter!$D$249)</f>
        <v>0.79475678875480849</v>
      </c>
      <c r="BT10" s="91">
        <f>$D10^EXP(Parameter!$D$272)</f>
        <v>0.89814274774903413</v>
      </c>
      <c r="BU10" s="91">
        <f>$E10^EXP(Parameter!$D$250)</f>
        <v>0.80423719212471767</v>
      </c>
      <c r="BV10" s="91">
        <f>$D10^EXP(Parameter!$D$273)</f>
        <v>0.83271960815544854</v>
      </c>
      <c r="BW10" s="91">
        <f>$E10^EXP(Parameter!$D$251)</f>
        <v>0.9014624845554805</v>
      </c>
      <c r="BX10" s="91">
        <f>$D10^EXP(Parameter!$D$270)</f>
        <v>0.86184379413841361</v>
      </c>
      <c r="BY10" s="91">
        <f>$E10^EXP(Parameter!$D$248)</f>
        <v>0.79144766709164438</v>
      </c>
      <c r="BZ10" s="90">
        <f>$D10^EXP(Parameter!$D$208)</f>
        <v>0.862227723581522</v>
      </c>
      <c r="CA10" s="90">
        <f>$E10^EXP(Parameter!$D$200)</f>
        <v>0.7260243666306585</v>
      </c>
      <c r="CB10" s="90">
        <f>$D10^EXP(Parameter!$D$209)</f>
        <v>0.85422578274800531</v>
      </c>
      <c r="CC10" s="90">
        <f>$E10^EXP(Parameter!$D$201)</f>
        <v>0.74674594058328747</v>
      </c>
      <c r="CD10" s="90">
        <f>$D10^EXP(Parameter!$D$211)</f>
        <v>0.85781867036193959</v>
      </c>
      <c r="CE10" s="90">
        <f>$E10^EXP(Parameter!$D$203)</f>
        <v>0.80719604963571401</v>
      </c>
      <c r="CF10" s="90">
        <f>$D10^EXP(Parameter!$D$212)</f>
        <v>0.89148165852876948</v>
      </c>
      <c r="CG10" s="90">
        <f>$E10^EXP(Parameter!$D$204)</f>
        <v>0.79237146023888017</v>
      </c>
      <c r="CH10" s="91">
        <f>$D10^EXP(Parameter!$D$213)</f>
        <v>0.84916765387095905</v>
      </c>
      <c r="CI10" s="90">
        <f>$E10^EXP(Parameter!$D$205)</f>
        <v>0.81650158360663516</v>
      </c>
      <c r="CJ10" s="91">
        <f>$D10^EXP(Parameter!$D$210)</f>
        <v>0.82557459201856165</v>
      </c>
      <c r="CK10" s="90">
        <f>$E10^EXP(Parameter!$D$202)</f>
        <v>0.71802943549507126</v>
      </c>
      <c r="CL10" s="12">
        <f>$D10^EXP(Parameter!$D$170+Parameter!$D$177*(LN($B10/30.2*21)))</f>
        <v>0.87006819344620989</v>
      </c>
      <c r="CM10" s="41">
        <f>$E10^EXP(Parameter!$D$155+Parameter!$D$162*(LN($B10/30.2*21)))</f>
        <v>0.70466329899584024</v>
      </c>
      <c r="CN10" s="12">
        <f>$D10^EXP(Parameter!$D$171+Parameter!$D$178*(LN($B10/30.2*21)))</f>
        <v>0.85774418594368551</v>
      </c>
      <c r="CO10" s="41">
        <f>$E10^EXP(Parameter!$D$156+Parameter!$D$163*(LN($B10/30.2*21)))</f>
        <v>0.75159407307338122</v>
      </c>
      <c r="CP10" s="12">
        <f>$D10^EXP(Parameter!$D$173+Parameter!$D$180*(LN($B10/30.2*21)))</f>
        <v>0.86456586771947608</v>
      </c>
      <c r="CQ10" s="41">
        <f>$E10^EXP(Parameter!$D$158+Parameter!$D$165*(LN($B10/30.2*21)))</f>
        <v>0.81685480734731153</v>
      </c>
      <c r="CR10" s="12">
        <f>$D10^EXP(Parameter!$D$174+Parameter!$D$181*(LN($B10/30.2*21)))</f>
        <v>0.90754994483810481</v>
      </c>
      <c r="CS10" s="41">
        <f>$E10^EXP(Parameter!$D$159+Parameter!$D$166*(LN($B10/30.2*21)))</f>
        <v>0.78990564549596409</v>
      </c>
      <c r="CT10" s="12">
        <f>$D10^EXP(Parameter!$D$175+Parameter!$D$182*(LN($B10/30.2*21)))</f>
        <v>0.87168687112700605</v>
      </c>
      <c r="CU10" s="41">
        <f>$E10^EXP(Parameter!$D$160+Parameter!$D$167*(LN($B10/30.2*21)))</f>
        <v>0.84143271634547423</v>
      </c>
      <c r="CV10" s="12">
        <f>$D10^EXP(Parameter!$D$172+Parameter!$D$179*(LN($B10/30.2*21)))</f>
        <v>0.83912025857989692</v>
      </c>
      <c r="CW10" s="41">
        <f>$E10^EXP(Parameter!$D$157+Parameter!$D$164*(LN($B10/30.2*21)))</f>
        <v>0.73588269841893839</v>
      </c>
      <c r="CX10" s="12">
        <f t="shared" si="2"/>
        <v>0.87903790313408048</v>
      </c>
      <c r="CY10" s="85">
        <v>0.66425704680158104</v>
      </c>
      <c r="CZ10" s="12">
        <f t="shared" si="1"/>
        <v>0.86076646813582403</v>
      </c>
      <c r="DA10" s="85">
        <v>0.72071902410247402</v>
      </c>
      <c r="DB10" s="12">
        <f t="shared" si="1"/>
        <v>0.86993778823864998</v>
      </c>
      <c r="DC10" s="41">
        <v>0.80690241148802899</v>
      </c>
      <c r="DD10" s="12">
        <f t="shared" si="1"/>
        <v>0.91554840233985602</v>
      </c>
      <c r="DE10" s="85">
        <v>0.77170335925398403</v>
      </c>
      <c r="DF10" s="12">
        <f t="shared" si="1"/>
        <v>0.877627554139496</v>
      </c>
      <c r="DG10" s="41">
        <v>0.838314170218041</v>
      </c>
      <c r="DH10" s="12">
        <f t="shared" si="1"/>
        <v>0.83873385108259502</v>
      </c>
      <c r="DI10" s="41">
        <v>0.763909494827547</v>
      </c>
      <c r="DJ10" s="46">
        <v>5</v>
      </c>
      <c r="DK10" s="44">
        <v>0.66584273688646001</v>
      </c>
      <c r="DL10" s="44">
        <v>0.75324656521155997</v>
      </c>
      <c r="DM10" s="44">
        <v>0.81182588778218501</v>
      </c>
      <c r="DN10" s="44">
        <v>0.78924045944638599</v>
      </c>
      <c r="DO10" s="44">
        <v>0.88130051190883696</v>
      </c>
      <c r="DP10" s="44">
        <v>0.86700712000345603</v>
      </c>
      <c r="DQ10" s="44">
        <v>0.88781296130087195</v>
      </c>
      <c r="DR10" s="45">
        <v>0.84525632879837198</v>
      </c>
      <c r="DS10" s="45">
        <v>0.89308051230985697</v>
      </c>
      <c r="DT10" s="45">
        <v>0.88302552291595304</v>
      </c>
      <c r="DU10" s="45">
        <v>0.85027661700761503</v>
      </c>
      <c r="DV10" s="45">
        <v>0.88887602491554496</v>
      </c>
      <c r="DW10" s="45">
        <v>0.92946822306916399</v>
      </c>
      <c r="DX10" s="45">
        <v>0.86763996477368299</v>
      </c>
    </row>
    <row r="11" spans="1:128">
      <c r="A11" s="43">
        <f t="shared" si="0"/>
        <v>1.3616438356164384</v>
      </c>
      <c r="B11" s="18">
        <v>7</v>
      </c>
      <c r="C11" s="12">
        <v>132</v>
      </c>
      <c r="D11" s="12">
        <v>0.78845211418338901</v>
      </c>
      <c r="E11" s="12">
        <v>0.55073858506055995</v>
      </c>
      <c r="F11" s="92">
        <f>$D11^Parameter!$D$325</f>
        <v>0.83077754819985916</v>
      </c>
      <c r="G11" s="92">
        <f>$E11^Parameter!$D$318</f>
        <v>0.6508497812461822</v>
      </c>
      <c r="H11" s="92">
        <f>$D11^Parameter!$D$326</f>
        <v>0.82683767600229485</v>
      </c>
      <c r="I11" s="92">
        <f>$E11^Parameter!$D$319</f>
        <v>0.68266104758622537</v>
      </c>
      <c r="J11" s="92">
        <f>$D11^Parameter!$D$328</f>
        <v>0.83433948192834428</v>
      </c>
      <c r="K11" s="92">
        <f>$E11^Parameter!$D$321</f>
        <v>0.76778364810270361</v>
      </c>
      <c r="L11" s="92">
        <f>$D11^Parameter!$D$329</f>
        <v>0.87537508261717367</v>
      </c>
      <c r="M11" s="92">
        <f>$E11^Parameter!$D$322</f>
        <v>0.7465575591279453</v>
      </c>
      <c r="N11" s="92">
        <f>$D11^Parameter!$D$330</f>
        <v>0.82487475210726369</v>
      </c>
      <c r="O11" s="92">
        <f>$E11^Parameter!$D$323</f>
        <v>0.78773148058544251</v>
      </c>
      <c r="P11" s="92">
        <f>$D11^Parameter!$D$327</f>
        <v>0.79749892549448986</v>
      </c>
      <c r="Q11" s="92">
        <f>$E11^Parameter!$D$320</f>
        <v>0.65318332651817701</v>
      </c>
      <c r="R11" s="12">
        <f>$D11^EXP(Parameter!$D$96+Parameter!$D$103*(($B11/30.2*21)^(1)))</f>
        <v>0.84951622565932317</v>
      </c>
      <c r="S11" s="12">
        <f>$E11^EXP(Parameter!$D$81+Parameter!$D$88*($B11/30.2*21)^(-2))</f>
        <v>0.68710983493564814</v>
      </c>
      <c r="T11" s="12">
        <f>$D11^EXP(Parameter!$D$97+Parameter!$D$104*(($B11*21/30.2)^(1)))</f>
        <v>0.82854633403844269</v>
      </c>
      <c r="U11" s="12">
        <f>$E11^EXP(Parameter!$D$82+Parameter!$D$89*($B11/30.2*21)^(-2))</f>
        <v>0.71220029130134976</v>
      </c>
      <c r="V11" s="12">
        <f>$D11^EXP(Parameter!$D$99+Parameter!$D$106*(($B11*21/30.2)^(1)))</f>
        <v>0.83922696317286971</v>
      </c>
      <c r="W11" s="12">
        <f>$E11^EXP(Parameter!$D$84+Parameter!$D$91*($B11/30.2*21)^(-2))</f>
        <v>0.78702612417711038</v>
      </c>
      <c r="X11" s="12">
        <f>$D11^EXP(Parameter!$D$100+Parameter!$D$107*(($B11*21/30.2)^(1)))</f>
        <v>0.89369645962153532</v>
      </c>
      <c r="Y11" s="12">
        <f>$E11^EXP(Parameter!$D$85+Parameter!$D$92*($B11/30.2*21)^(-2))</f>
        <v>0.76590127612611492</v>
      </c>
      <c r="Z11" s="12">
        <f>$D11^EXP(Parameter!$D$101+Parameter!$D$108*(($B11*21/30.2)^(1)))</f>
        <v>0.84701192199878672</v>
      </c>
      <c r="AA11" s="12">
        <f>$E11^EXP(Parameter!$D$86+Parameter!$D$93*($B11/30.2*21)^(-2))</f>
        <v>0.79227328291416221</v>
      </c>
      <c r="AB11" s="12">
        <f>$D11^EXP(Parameter!$D$98+Parameter!$D$105*(($B11*21/30.2)^(1)))</f>
        <v>0.80165984431355708</v>
      </c>
      <c r="AC11" s="12">
        <f>$E11^EXP(Parameter!$D$83+Parameter!$D$90*($B11/30.2*21)^(-2))</f>
        <v>0.66297075810511596</v>
      </c>
      <c r="AD11" s="87">
        <f>$D11^EXP(Parameter!$D$133+Parameter!$D$140*(($B11*21/30.2)^(-0.5))+Parameter!$D$147*((LN($B11*21/30.2))))</f>
        <v>0.86972164995519285</v>
      </c>
      <c r="AE11" s="12">
        <f>$E11^EXP(Parameter!$D$111+Parameter!$D$118*(($B11*21/30.2)^(-1))+Parameter!$D$125*(($B11*21/30.2)^(-0.5)))</f>
        <v>0.62933685123993188</v>
      </c>
      <c r="AF11" s="12">
        <f>$D11^EXP(Parameter!$D$134+Parameter!$D$141*(($B11*21/30.2)^(-0.5))+Parameter!$D$148*((LN($B11*21/30.2))))</f>
        <v>0.83896831605329714</v>
      </c>
      <c r="AG11" s="12">
        <f>$E11^EXP(Parameter!$D$112+Parameter!$D$119*(($B11*21/30.2)^(-1))+Parameter!$D$126*(($B11*21/30.2)^(-0.5)))</f>
        <v>0.69897523461596989</v>
      </c>
      <c r="AH11" s="12">
        <f>$D11^EXP(Parameter!$D$136+Parameter!$D$143*(($B11*21/30.2)^(-0.5))+Parameter!$D$150*((LN($B11*21/30.2))))</f>
        <v>0.86636893322231434</v>
      </c>
      <c r="AI11" s="12">
        <f>$E11^EXP(Parameter!$D$114+Parameter!$D$121*(($B11*21/30.2)^(-1))+Parameter!$D$128*(($B11*21/30.2)^(-0.5)))</f>
        <v>0.80586023126850781</v>
      </c>
      <c r="AJ11" s="12">
        <f>$D11^EXP(Parameter!$D$137+Parameter!$D$144*(($B11*21/30.2)^(-0.5))+Parameter!$D$151*((LN($B11*21/30.2))))</f>
        <v>0.91127726480856319</v>
      </c>
      <c r="AK11" s="12">
        <f>$E11^EXP(Parameter!$D$115+Parameter!$D$122*(($B11*21/30.2)^(-1))+Parameter!$D$129*(($B11*21/30.2)^(-0.5)))</f>
        <v>0.754977153607436</v>
      </c>
      <c r="AL11" s="12">
        <f>$D11^EXP(Parameter!$D$138+Parameter!$D$145*(($B11*21/30.2)^(-0.5))+Parameter!$D$152*((LN($B11*21/30.2))))</f>
        <v>0.88034351318548631</v>
      </c>
      <c r="AM11" s="12">
        <f>$E11^EXP(Parameter!$D$116+Parameter!$D$123*(($B11*21/30.2)^(-1))+Parameter!$D$130*(($B11*21/30.2)^(-0.5)))</f>
        <v>0.81661961592473609</v>
      </c>
      <c r="AN11" s="12">
        <f>$D11^EXP(Parameter!$D$135+Parameter!$D$142*(($B11*21/30.2)^(-0.5))+Parameter!$D$149*((LN($B11*21/30.2))))</f>
        <v>0.81714290759448827</v>
      </c>
      <c r="AO11" s="12">
        <f>$E11^EXP(Parameter!$D$113+Parameter!$D$120*(($B11*21/30.2)^(-1))+Parameter!$D$127*(($B11*21/30.2)^(-0.5)))</f>
        <v>0.70060498182369857</v>
      </c>
      <c r="AP11" s="87">
        <f>$D11^EXP(Parameter!$D$304+Parameter!$D$310*((LN($B11*21/30.2))))</f>
        <v>0.85758107946894835</v>
      </c>
      <c r="AQ11" s="88">
        <f>$E11^EXP(Parameter!$D$290+Parameter!$D$296*((LN($B11*21/30.2))))</f>
        <v>0.61286777654247604</v>
      </c>
      <c r="AR11" s="12">
        <f>$D11^EXP(Parameter!$D$305+Parameter!$D$311*((LN($B11*21/30.2))))</f>
        <v>0.83146901270532203</v>
      </c>
      <c r="AS11" s="88">
        <f>$E11^EXP(Parameter!$D$291+Parameter!$D$297*((LN($B11*21/30.2))))</f>
        <v>0.68743835084183036</v>
      </c>
      <c r="AT11" s="12">
        <f>$D11^EXP(Parameter!$D$305+Parameter!$D$307-Parameter!$D$306+(Parameter!$D$311+Parameter!$D$313-Parameter!$D$312)*((LN($B11*21/30.2))))</f>
        <v>0.84503952518615189</v>
      </c>
      <c r="AU11" s="88">
        <f>$E11^EXP(Parameter!$D$291+Parameter!$D$293-Parameter!$D$292+(Parameter!$D$297+Parameter!$D$299-Parameter!$D$298)*((LN($B11*21/30.2))))</f>
        <v>0.78055065247268463</v>
      </c>
      <c r="AV11" s="12">
        <f>$D11^EXP(Parameter!$D$308+Parameter!$D$314*((LN($B11*21/30.2))))</f>
        <v>0.8977023414273313</v>
      </c>
      <c r="AW11" s="88">
        <f>$E11^EXP(Parameter!$D$294+Parameter!$D$300*((LN($B11*21/30.2))))</f>
        <v>0.74372143501726706</v>
      </c>
      <c r="AX11" s="12">
        <f>$D11^EXP(Parameter!$D$305+Parameter!$D$309-Parameter!$D$306+(Parameter!$D$311+Parameter!$D$315-Parameter!$D$312)*((LN($B11*21/30.2))))</f>
        <v>0.84975466236027675</v>
      </c>
      <c r="AY11" s="88">
        <f>$E11^EXP(Parameter!$D$291+Parameter!$D$295-Parameter!$D$292+(Parameter!$D$297+Parameter!$D$301-Parameter!$D$298)*((LN($B11*21/30.2))))</f>
        <v>0.83872810764964845</v>
      </c>
      <c r="AZ11" s="12">
        <f>$D11^EXP(Parameter!D$305-Parameter!D$306+(Parameter!D$311-Parameter!D$312)*((LN($B11*21/30.2))))</f>
        <v>0.81708244235329963</v>
      </c>
      <c r="BA11" s="88">
        <f>$E11^EXP(Parameter!$D$291-Parameter!$D$292+(Parameter!$D$297-Parameter!$D$298)*((LN($B11*21/30.2))))</f>
        <v>0.71612493918466591</v>
      </c>
      <c r="BB11" s="89">
        <f>$D11^EXP(Parameter!$D$231)</f>
        <v>0.80051263859989763</v>
      </c>
      <c r="BC11" s="90">
        <f>$E11^EXP(Parameter!$D$216)</f>
        <v>0.6216616671509998</v>
      </c>
      <c r="BD11" s="91">
        <f>$D11^EXP(Parameter!$D$232)</f>
        <v>0.82993451370886528</v>
      </c>
      <c r="BE11" s="90">
        <f>$E11^EXP(Parameter!$D$217)</f>
        <v>0.69943881888487491</v>
      </c>
      <c r="BF11" s="91">
        <f>$D11^EXP(Parameter!$D$234)</f>
        <v>0.77812244339078185</v>
      </c>
      <c r="BG11" s="91">
        <f>$E11^EXP(Parameter!$D$219)</f>
        <v>0.7486560854548473</v>
      </c>
      <c r="BH11" s="91">
        <f>$D11^EXP(Parameter!$D$235)</f>
        <v>0.87446101854915137</v>
      </c>
      <c r="BI11" s="91">
        <f>$E11^EXP(Parameter!$D$220)</f>
        <v>0.75992704725442961</v>
      </c>
      <c r="BJ11" s="91">
        <f>$D11^EXP(Parameter!$D$236)</f>
        <v>0.7679753047395349</v>
      </c>
      <c r="BK11" s="91">
        <f>$E11^EXP(Parameter!$D$221)</f>
        <v>0.88329334885133703</v>
      </c>
      <c r="BL11" s="91">
        <f>$D11^EXP(Parameter!$D$233)</f>
        <v>0.82187915223492047</v>
      </c>
      <c r="BM11" s="91">
        <f>$E11^EXP(Parameter!$D$218)</f>
        <v>0.74626286510761619</v>
      </c>
      <c r="BN11" s="90">
        <f>$D11^EXP(Parameter!$D$268)</f>
        <v>0.80334482198295343</v>
      </c>
      <c r="BO11" s="91">
        <f>$E11^EXP(Parameter!$D$246)</f>
        <v>0.61988580276724436</v>
      </c>
      <c r="BP11" s="91">
        <f>$D11^EXP(Parameter!$D$269)</f>
        <v>0.83706798933437454</v>
      </c>
      <c r="BQ11" s="91">
        <f>$E11^EXP(Parameter!$D$247)</f>
        <v>0.69943881888487491</v>
      </c>
      <c r="BR11" s="91">
        <f>$D11^EXP(Parameter!$D$271)</f>
        <v>0.78638203338456469</v>
      </c>
      <c r="BS11" s="91">
        <f>$E11^EXP(Parameter!$D$249)</f>
        <v>0.74952172466440681</v>
      </c>
      <c r="BT11" s="91">
        <f>$D11^EXP(Parameter!$D$272)</f>
        <v>0.87457827458900905</v>
      </c>
      <c r="BU11" s="91">
        <f>$E11^EXP(Parameter!$D$250)</f>
        <v>0.76076033673572485</v>
      </c>
      <c r="BV11" s="91">
        <f>$D11^EXP(Parameter!$D$273)</f>
        <v>0.79583460511425008</v>
      </c>
      <c r="BW11" s="91">
        <f>$E11^EXP(Parameter!$D$251)</f>
        <v>0.87791992512531869</v>
      </c>
      <c r="BX11" s="91">
        <f>$D11^EXP(Parameter!$D$270)</f>
        <v>0.83070647604770409</v>
      </c>
      <c r="BY11" s="91">
        <f>$E11^EXP(Parameter!$D$248)</f>
        <v>0.74560692693320996</v>
      </c>
      <c r="BZ11" s="90">
        <f>$D11^EXP(Parameter!$D$208)</f>
        <v>0.83116814686049378</v>
      </c>
      <c r="CA11" s="90">
        <f>$E11^EXP(Parameter!$D$200)</f>
        <v>0.66908324923696161</v>
      </c>
      <c r="CB11" s="90">
        <f>$D11^EXP(Parameter!$D$209)</f>
        <v>0.82155645017540879</v>
      </c>
      <c r="CC11" s="90">
        <f>$E11^EXP(Parameter!$D$201)</f>
        <v>0.69313775082001816</v>
      </c>
      <c r="CD11" s="90">
        <f>$D11^EXP(Parameter!$D$211)</f>
        <v>0.82586937746494493</v>
      </c>
      <c r="CE11" s="90">
        <f>$E11^EXP(Parameter!$D$203)</f>
        <v>0.7642748799050253</v>
      </c>
      <c r="CF11" s="90">
        <f>$D11^EXP(Parameter!$D$212)</f>
        <v>0.86649407393174871</v>
      </c>
      <c r="CG11" s="90">
        <f>$E11^EXP(Parameter!$D$204)</f>
        <v>0.74669938470193686</v>
      </c>
      <c r="CH11" s="91">
        <f>$D11^EXP(Parameter!$D$213)</f>
        <v>0.81549224573112744</v>
      </c>
      <c r="CI11" s="90">
        <f>$E11^EXP(Parameter!$D$205)</f>
        <v>0.7753494205185667</v>
      </c>
      <c r="CJ11" s="91">
        <f>$D11^EXP(Parameter!$D$210)</f>
        <v>0.78732512755100703</v>
      </c>
      <c r="CK11" s="90">
        <f>$E11^EXP(Parameter!$D$202)</f>
        <v>0.65984883939578798</v>
      </c>
      <c r="CL11" s="12">
        <f>$D11^EXP(Parameter!$D$170+Parameter!$D$177*(LN($B11/30.2*21)))</f>
        <v>0.83886638112176726</v>
      </c>
      <c r="CM11" s="41">
        <f>$E11^EXP(Parameter!$D$155+Parameter!$D$162*(LN($B11/30.2*21)))</f>
        <v>0.65543299823268719</v>
      </c>
      <c r="CN11" s="12">
        <f>$D11^EXP(Parameter!$D$171+Parameter!$D$178*(LN($B11/30.2*21)))</f>
        <v>0.82477829257269519</v>
      </c>
      <c r="CO11" s="41">
        <f>$E11^EXP(Parameter!$D$156+Parameter!$D$163*(LN($B11/30.2*21)))</f>
        <v>0.7044625141201426</v>
      </c>
      <c r="CP11" s="12">
        <f>$D11^EXP(Parameter!$D$173+Parameter!$D$180*(LN($B11/30.2*21)))</f>
        <v>0.83236340922255736</v>
      </c>
      <c r="CQ11" s="41">
        <f>$E11^EXP(Parameter!$D$158+Parameter!$D$165*(LN($B11/30.2*21)))</f>
        <v>0.77740492499347813</v>
      </c>
      <c r="CR11" s="12">
        <f>$D11^EXP(Parameter!$D$174+Parameter!$D$181*(LN($B11/30.2*21)))</f>
        <v>0.88285641510787194</v>
      </c>
      <c r="CS11" s="41">
        <f>$E11^EXP(Parameter!$D$159+Parameter!$D$166*(LN($B11/30.2*21)))</f>
        <v>0.74839914973063038</v>
      </c>
      <c r="CT11" s="12">
        <f>$D11^EXP(Parameter!$D$175+Parameter!$D$182*(LN($B11/30.2*21)))</f>
        <v>0.83816553349482092</v>
      </c>
      <c r="CU11" s="41">
        <f>$E11^EXP(Parameter!$D$160+Parameter!$D$167*(LN($B11/30.2*21)))</f>
        <v>0.80020168831008764</v>
      </c>
      <c r="CV11" s="12">
        <f>$D11^EXP(Parameter!$D$172+Parameter!$D$179*(LN($B11/30.2*21)))</f>
        <v>0.8005269245991915</v>
      </c>
      <c r="CW11" s="41">
        <f>$E11^EXP(Parameter!$D$157+Parameter!$D$164*(LN($B11/30.2*21)))</f>
        <v>0.66875954357264111</v>
      </c>
      <c r="CX11" s="12">
        <f t="shared" si="2"/>
        <v>0.84951622565932317</v>
      </c>
      <c r="CY11" s="85">
        <v>0.60092857321112703</v>
      </c>
      <c r="CZ11" s="12">
        <f t="shared" si="1"/>
        <v>0.82854633403844269</v>
      </c>
      <c r="DA11" s="85">
        <v>0.66348386775377899</v>
      </c>
      <c r="DB11" s="12">
        <f t="shared" si="1"/>
        <v>0.83922696317286971</v>
      </c>
      <c r="DC11" s="41">
        <v>0.75958310038510701</v>
      </c>
      <c r="DD11" s="12">
        <f t="shared" si="1"/>
        <v>0.89369645962153532</v>
      </c>
      <c r="DE11" s="85">
        <v>0.71989904661849202</v>
      </c>
      <c r="DF11" s="12">
        <f t="shared" si="1"/>
        <v>0.84701192199878672</v>
      </c>
      <c r="DG11" s="41">
        <v>0.79420991494367699</v>
      </c>
      <c r="DH11" s="12">
        <f t="shared" si="1"/>
        <v>0.80165984431355708</v>
      </c>
      <c r="DI11" s="41">
        <v>0.70576036547713705</v>
      </c>
      <c r="DJ11" s="46">
        <v>6</v>
      </c>
      <c r="DK11" s="44">
        <v>0.59115041530479195</v>
      </c>
      <c r="DL11" s="44">
        <v>0.68737110118933198</v>
      </c>
      <c r="DM11" s="44">
        <v>0.75477088220906496</v>
      </c>
      <c r="DN11" s="44">
        <v>0.72847684991327899</v>
      </c>
      <c r="DO11" s="44">
        <v>0.83850175067903199</v>
      </c>
      <c r="DP11" s="44">
        <v>0.82088039891846298</v>
      </c>
      <c r="DQ11" s="44">
        <v>0.84660840863948705</v>
      </c>
      <c r="DR11" s="45">
        <v>0.80613753425831003</v>
      </c>
      <c r="DS11" s="45">
        <v>0.86219564826353401</v>
      </c>
      <c r="DT11" s="45">
        <v>0.85024276053313896</v>
      </c>
      <c r="DU11" s="45">
        <v>0.81193386300718295</v>
      </c>
      <c r="DV11" s="45">
        <v>0.85718569092228603</v>
      </c>
      <c r="DW11" s="45">
        <v>0.90636604280890398</v>
      </c>
      <c r="DX11" s="45">
        <v>0.83213298028907101</v>
      </c>
    </row>
    <row r="12" spans="1:128">
      <c r="A12" s="43">
        <f t="shared" si="0"/>
        <v>1.4219178082191781</v>
      </c>
      <c r="B12" s="18">
        <v>8</v>
      </c>
      <c r="C12" s="12">
        <v>154</v>
      </c>
      <c r="D12" s="12">
        <v>0.75228072334732998</v>
      </c>
      <c r="E12" s="12">
        <v>0.48851894653121603</v>
      </c>
      <c r="F12" s="92">
        <f>$D12^Parameter!$D$325</f>
        <v>0.80089641214015439</v>
      </c>
      <c r="G12" s="92">
        <f>$E12^Parameter!$D$318</f>
        <v>0.59702788588548095</v>
      </c>
      <c r="H12" s="92">
        <f>$D12^Parameter!$D$326</f>
        <v>0.79634993102764318</v>
      </c>
      <c r="I12" s="92">
        <f>$E12^Parameter!$D$319</f>
        <v>0.63224310764517022</v>
      </c>
      <c r="J12" s="92">
        <f>$D12^Parameter!$D$328</f>
        <v>0.80501043376811099</v>
      </c>
      <c r="K12" s="92">
        <f>$E12^Parameter!$D$321</f>
        <v>0.72807222812669559</v>
      </c>
      <c r="L12" s="92">
        <f>$D12^Parameter!$D$329</f>
        <v>0.85265386054936798</v>
      </c>
      <c r="M12" s="92">
        <f>$E12^Parameter!$D$322</f>
        <v>0.70396633657368868</v>
      </c>
      <c r="N12" s="92">
        <f>$D12^Parameter!$D$330</f>
        <v>0.79408637809551974</v>
      </c>
      <c r="O12" s="92">
        <f>$E12^Parameter!$D$323</f>
        <v>0.75084892748914633</v>
      </c>
      <c r="P12" s="92">
        <f>$D12^Parameter!$D$327</f>
        <v>0.76262966866354709</v>
      </c>
      <c r="Q12" s="92">
        <f>$E12^Parameter!$D$320</f>
        <v>0.59959959121564343</v>
      </c>
      <c r="R12" s="12">
        <f>$D12^EXP(Parameter!$D$96+Parameter!$D$103*(($B12/30.2*21)^(1)))</f>
        <v>0.82033142184282826</v>
      </c>
      <c r="S12" s="12">
        <f>$E12^EXP(Parameter!$D$81+Parameter!$D$88*($B12/30.2*21)^(-2))</f>
        <v>0.63877736287621867</v>
      </c>
      <c r="T12" s="12">
        <f>$D12^EXP(Parameter!$D$97+Parameter!$D$104*(($B12*21/30.2)^(1)))</f>
        <v>0.79731867521445687</v>
      </c>
      <c r="U12" s="12">
        <f>$E12^EXP(Parameter!$D$82+Parameter!$D$89*($B12/30.2*21)^(-2))</f>
        <v>0.66613526097005071</v>
      </c>
      <c r="V12" s="12">
        <f>$D12^EXP(Parameter!$D$99+Parameter!$D$106*(($B12*21/30.2)^(1)))</f>
        <v>0.80923652406949687</v>
      </c>
      <c r="W12" s="12">
        <f>$E12^EXP(Parameter!$D$84+Parameter!$D$91*($B12/30.2*21)^(-2))</f>
        <v>0.75167818900775696</v>
      </c>
      <c r="X12" s="12">
        <f>$D12^EXP(Parameter!$D$100+Parameter!$D$107*(($B12*21/30.2)^(1)))</f>
        <v>0.87159319764049581</v>
      </c>
      <c r="Y12" s="12">
        <f>$E12^EXP(Parameter!$D$85+Parameter!$D$92*($B12/30.2*21)^(-2))</f>
        <v>0.72707482059947504</v>
      </c>
      <c r="Z12" s="12">
        <f>$D12^EXP(Parameter!$D$101+Parameter!$D$108*(($B12*21/30.2)^(1)))</f>
        <v>0.81647683646257529</v>
      </c>
      <c r="AA12" s="12">
        <f>$E12^EXP(Parameter!$D$86+Parameter!$D$93*($B12/30.2*21)^(-2))</f>
        <v>0.7550245377643009</v>
      </c>
      <c r="AB12" s="12">
        <f>$D12^EXP(Parameter!$D$98+Parameter!$D$105*(($B12*21/30.2)^(1)))</f>
        <v>0.76583887550323781</v>
      </c>
      <c r="AC12" s="12">
        <f>$E12^EXP(Parameter!$D$83+Parameter!$D$90*($B12/30.2*21)^(-2))</f>
        <v>0.6092453780177074</v>
      </c>
      <c r="AD12" s="87">
        <f>$D12^EXP(Parameter!$D$133+Parameter!$D$140*(($B12*21/30.2)^(-0.5))+Parameter!$D$147*((LN($B12*21/30.2))))</f>
        <v>0.8459004854590455</v>
      </c>
      <c r="AE12" s="12">
        <f>$E12^EXP(Parameter!$D$111+Parameter!$D$118*(($B12*21/30.2)^(-1))+Parameter!$D$125*(($B12*21/30.2)^(-0.5)))</f>
        <v>0.58759776589295309</v>
      </c>
      <c r="AF12" s="12">
        <f>$D12^EXP(Parameter!$D$134+Parameter!$D$141*(($B12*21/30.2)^(-0.5))+Parameter!$D$148*((LN($B12*21/30.2))))</f>
        <v>0.80918126515702515</v>
      </c>
      <c r="AG12" s="12">
        <f>$E12^EXP(Parameter!$D$112+Parameter!$D$119*(($B12*21/30.2)^(-1))+Parameter!$D$126*(($B12*21/30.2)^(-0.5)))</f>
        <v>0.65258078654688267</v>
      </c>
      <c r="AH12" s="12">
        <f>$D12^EXP(Parameter!$D$136+Parameter!$D$143*(($B12*21/30.2)^(-0.5))+Parameter!$D$150*((LN($B12*21/30.2))))</f>
        <v>0.84196994488751054</v>
      </c>
      <c r="AI12" s="12">
        <f>$E12^EXP(Parameter!$D$114+Parameter!$D$121*(($B12*21/30.2)^(-1))+Parameter!$D$128*(($B12*21/30.2)^(-0.5)))</f>
        <v>0.76460838219288652</v>
      </c>
      <c r="AJ12" s="12">
        <f>$D12^EXP(Parameter!$D$137+Parameter!$D$144*(($B12*21/30.2)^(-0.5))+Parameter!$D$151*((LN($B12*21/30.2))))</f>
        <v>0.893120530026</v>
      </c>
      <c r="AK12" s="12">
        <f>$E12^EXP(Parameter!$D$115+Parameter!$D$122*(($B12*21/30.2)^(-1))+Parameter!$D$129*(($B12*21/30.2)^(-0.5)))</f>
        <v>0.71264207905559951</v>
      </c>
      <c r="AL12" s="12">
        <f>$D12^EXP(Parameter!$D$138+Parameter!$D$145*(($B12*21/30.2)^(-0.5))+Parameter!$D$152*((LN($B12*21/30.2))))</f>
        <v>0.85632497623676107</v>
      </c>
      <c r="AM12" s="12">
        <f>$E12^EXP(Parameter!$D$116+Parameter!$D$123*(($B12*21/30.2)^(-1))+Parameter!$D$130*(($B12*21/30.2)^(-0.5)))</f>
        <v>0.76899420588166889</v>
      </c>
      <c r="AN12" s="12">
        <f>$D12^EXP(Parameter!$D$135+Parameter!$D$142*(($B12*21/30.2)^(-0.5))+Parameter!$D$149*((LN($B12*21/30.2))))</f>
        <v>0.7817770027125146</v>
      </c>
      <c r="AO12" s="12">
        <f>$E12^EXP(Parameter!$D$113+Parameter!$D$120*(($B12*21/30.2)^(-1))+Parameter!$D$127*(($B12*21/30.2)^(-0.5)))</f>
        <v>0.63119077745269669</v>
      </c>
      <c r="AP12" s="87">
        <f>$D12^EXP(Parameter!$D$304+Parameter!$D$310*((LN($B12*21/30.2))))</f>
        <v>0.82932203289980144</v>
      </c>
      <c r="AQ12" s="88">
        <f>$E12^EXP(Parameter!$D$290+Parameter!$D$296*((LN($B12*21/30.2))))</f>
        <v>0.56163961018886555</v>
      </c>
      <c r="AR12" s="12">
        <f>$D12^EXP(Parameter!$D$305+Parameter!$D$311*((LN($B12*21/30.2))))</f>
        <v>0.80054226258511996</v>
      </c>
      <c r="AS12" s="88">
        <f>$E12^EXP(Parameter!$D$291+Parameter!$D$297*((LN($B12*21/30.2))))</f>
        <v>0.63959525233951997</v>
      </c>
      <c r="AT12" s="12">
        <f>$D12^EXP(Parameter!$D$305+Parameter!$D$307-Parameter!$D$306+(Parameter!$D$311+Parameter!$D$313-Parameter!$D$312)*((LN($B12*21/30.2))))</f>
        <v>0.81548611275518312</v>
      </c>
      <c r="AU12" s="88">
        <f>$E12^EXP(Parameter!$D$291+Parameter!$D$293-Parameter!$D$292+(Parameter!$D$297+Parameter!$D$299-Parameter!$D$298)*((LN($B12*21/30.2))))</f>
        <v>0.74168498086291601</v>
      </c>
      <c r="AV12" s="12">
        <f>$D12^EXP(Parameter!$D$308+Parameter!$D$314*((LN($B12*21/30.2))))</f>
        <v>0.87589358393070826</v>
      </c>
      <c r="AW12" s="88">
        <f>$E12^EXP(Parameter!$D$294+Parameter!$D$300*((LN($B12*21/30.2))))</f>
        <v>0.70103979176438458</v>
      </c>
      <c r="AX12" s="12">
        <f>$D12^EXP(Parameter!$D$305+Parameter!$D$309-Parameter!$D$306+(Parameter!$D$311+Parameter!$D$315-Parameter!$D$312)*((LN($B12*21/30.2))))</f>
        <v>0.8196643726183942</v>
      </c>
      <c r="AY12" s="88">
        <f>$E12^EXP(Parameter!$D$291+Parameter!$D$295-Parameter!$D$292+(Parameter!$D$297+Parameter!$D$301-Parameter!$D$298)*((LN($B12*21/30.2))))</f>
        <v>0.80157106239020348</v>
      </c>
      <c r="AZ12" s="12">
        <f>$D12^EXP(Parameter!D$305-Parameter!D$306+(Parameter!D$311-Parameter!D$312)*((LN($B12*21/30.2))))</f>
        <v>0.78231863589344752</v>
      </c>
      <c r="BA12" s="88">
        <f>$E12^EXP(Parameter!$D$291-Parameter!$D$292+(Parameter!$D$297-Parameter!$D$298)*((LN($B12*21/30.2))))</f>
        <v>0.65961790296399025</v>
      </c>
      <c r="BB12" s="89">
        <f>$D12^EXP(Parameter!$D$231)</f>
        <v>0.7660823211911848</v>
      </c>
      <c r="BC12" s="90">
        <f>$E12^EXP(Parameter!$D$216)</f>
        <v>0.56501910305614866</v>
      </c>
      <c r="BD12" s="91">
        <f>$D12^EXP(Parameter!$D$232)</f>
        <v>0.7999232194795769</v>
      </c>
      <c r="BE12" s="90">
        <f>$E12^EXP(Parameter!$D$217)</f>
        <v>0.65095046358518327</v>
      </c>
      <c r="BF12" s="91">
        <f>$D12^EXP(Parameter!$D$234)</f>
        <v>0.74049294176892355</v>
      </c>
      <c r="BG12" s="91">
        <f>$E12^EXP(Parameter!$D$219)</f>
        <v>0.70634350748681352</v>
      </c>
      <c r="BH12" s="91">
        <f>$D12^EXP(Parameter!$D$235)</f>
        <v>0.8515877166153597</v>
      </c>
      <c r="BI12" s="91">
        <f>$E12^EXP(Parameter!$D$220)</f>
        <v>0.71913388359347741</v>
      </c>
      <c r="BJ12" s="91">
        <f>$D12^EXP(Parameter!$D$236)</f>
        <v>0.7289435214157074</v>
      </c>
      <c r="BK12" s="91">
        <f>$E12^EXP(Parameter!$D$221)</f>
        <v>0.86153569664780982</v>
      </c>
      <c r="BL12" s="91">
        <f>$D12^EXP(Parameter!$D$233)</f>
        <v>0.79063404267381576</v>
      </c>
      <c r="BM12" s="91">
        <f>$E12^EXP(Parameter!$D$218)</f>
        <v>0.70363262020045581</v>
      </c>
      <c r="BN12" s="90">
        <f>$D12^EXP(Parameter!$D$268)</f>
        <v>0.76932934653609086</v>
      </c>
      <c r="BO12" s="91">
        <f>$E12^EXP(Parameter!$D$246)</f>
        <v>0.56308121411521195</v>
      </c>
      <c r="BP12" s="91">
        <f>$D12^EXP(Parameter!$D$269)</f>
        <v>0.80816419965218633</v>
      </c>
      <c r="BQ12" s="91">
        <f>$E12^EXP(Parameter!$D$247)</f>
        <v>0.65095046358518327</v>
      </c>
      <c r="BR12" s="91">
        <f>$D12^EXP(Parameter!$D$271)</f>
        <v>0.74991597677161892</v>
      </c>
      <c r="BS12" s="91">
        <f>$E12^EXP(Parameter!$D$249)</f>
        <v>0.70732447762426476</v>
      </c>
      <c r="BT12" s="91">
        <f>$D12^EXP(Parameter!$D$272)</f>
        <v>0.85172446913777955</v>
      </c>
      <c r="BU12" s="91">
        <f>$E12^EXP(Parameter!$D$250)</f>
        <v>0.72008102846868449</v>
      </c>
      <c r="BV12" s="91">
        <f>$D12^EXP(Parameter!$D$273)</f>
        <v>0.76072404840987506</v>
      </c>
      <c r="BW12" s="91">
        <f>$E12^EXP(Parameter!$D$251)</f>
        <v>0.85524515229906495</v>
      </c>
      <c r="BX12" s="91">
        <f>$D12^EXP(Parameter!$D$270)</f>
        <v>0.80081435944904</v>
      </c>
      <c r="BY12" s="91">
        <f>$E12^EXP(Parameter!$D$248)</f>
        <v>0.70288992007635553</v>
      </c>
      <c r="BZ12" s="90">
        <f>$D12^EXP(Parameter!$D$208)</f>
        <v>0.80134738245151338</v>
      </c>
      <c r="CA12" s="90">
        <f>$E12^EXP(Parameter!$D$200)</f>
        <v>0.61717115116194876</v>
      </c>
      <c r="CB12" s="90">
        <f>$D12^EXP(Parameter!$D$209)</f>
        <v>0.79026228677268562</v>
      </c>
      <c r="CC12" s="90">
        <f>$E12^EXP(Parameter!$D$201)</f>
        <v>0.64391402465843717</v>
      </c>
      <c r="CD12" s="90">
        <f>$D12^EXP(Parameter!$D$211)</f>
        <v>0.79523320114453733</v>
      </c>
      <c r="CE12" s="90">
        <f>$E12^EXP(Parameter!$D$203)</f>
        <v>0.72407806884883663</v>
      </c>
      <c r="CF12" s="90">
        <f>$D12^EXP(Parameter!$D$212)</f>
        <v>0.842304592742814</v>
      </c>
      <c r="CG12" s="90">
        <f>$E12^EXP(Parameter!$D$204)</f>
        <v>0.70412695163238903</v>
      </c>
      <c r="CH12" s="91">
        <f>$D12^EXP(Parameter!$D$213)</f>
        <v>0.78328163970852904</v>
      </c>
      <c r="CI12" s="90">
        <f>$E12^EXP(Parameter!$D$205)</f>
        <v>0.73669709534707584</v>
      </c>
      <c r="CJ12" s="91">
        <f>$D12^EXP(Parameter!$D$210)</f>
        <v>0.75099316339983901</v>
      </c>
      <c r="CK12" s="90">
        <f>$E12^EXP(Parameter!$D$202)</f>
        <v>0.60695553755279141</v>
      </c>
      <c r="CL12" s="12">
        <f>$D12^EXP(Parameter!$D$170+Parameter!$D$177*(LN($B12/30.2*21)))</f>
        <v>0.80848388856205844</v>
      </c>
      <c r="CM12" s="41">
        <f>$E12^EXP(Parameter!$D$155+Parameter!$D$162*(LN($B12/30.2*21)))</f>
        <v>0.61235430075885522</v>
      </c>
      <c r="CN12" s="12">
        <f>$D12^EXP(Parameter!$D$171+Parameter!$D$178*(LN($B12/30.2*21)))</f>
        <v>0.79297022863657074</v>
      </c>
      <c r="CO12" s="41">
        <f>$E12^EXP(Parameter!$D$156+Parameter!$D$163*(LN($B12/30.2*21)))</f>
        <v>0.6619974765116825</v>
      </c>
      <c r="CP12" s="12">
        <f>$D12^EXP(Parameter!$D$173+Parameter!$D$180*(LN($B12/30.2*21)))</f>
        <v>0.80109658636754688</v>
      </c>
      <c r="CQ12" s="41">
        <f>$E12^EXP(Parameter!$D$158+Parameter!$D$165*(LN($B12/30.2*21)))</f>
        <v>0.74065070758191087</v>
      </c>
      <c r="CR12" s="12">
        <f>$D12^EXP(Parameter!$D$174+Parameter!$D$181*(LN($B12/30.2*21)))</f>
        <v>0.85810943891953229</v>
      </c>
      <c r="CS12" s="41">
        <f>$E12^EXP(Parameter!$D$159+Parameter!$D$166*(LN($B12/30.2*21)))</f>
        <v>0.71052134604178685</v>
      </c>
      <c r="CT12" s="12">
        <f>$D12^EXP(Parameter!$D$175+Parameter!$D$182*(LN($B12/30.2*21)))</f>
        <v>0.80493140599699309</v>
      </c>
      <c r="CU12" s="41">
        <f>$E12^EXP(Parameter!$D$160+Parameter!$D$167*(LN($B12/30.2*21)))</f>
        <v>0.76009680930762147</v>
      </c>
      <c r="CV12" s="12">
        <f>$D12^EXP(Parameter!$D$172+Parameter!$D$179*(LN($B12/30.2*21)))</f>
        <v>0.76313936391516257</v>
      </c>
      <c r="CW12" s="41">
        <f>$E12^EXP(Parameter!$D$157+Parameter!$D$164*(LN($B12/30.2*21)))</f>
        <v>0.60527824049220658</v>
      </c>
      <c r="CX12" s="12">
        <f t="shared" si="2"/>
        <v>0.82033142184282826</v>
      </c>
      <c r="CY12" s="85">
        <v>0.54586671493125705</v>
      </c>
      <c r="CZ12" s="12">
        <f t="shared" si="1"/>
        <v>0.79731867521445687</v>
      </c>
      <c r="DA12" s="85">
        <v>0.61332646008645597</v>
      </c>
      <c r="DB12" s="12">
        <f t="shared" si="1"/>
        <v>0.80923652406949687</v>
      </c>
      <c r="DC12" s="41">
        <v>0.71751034764360599</v>
      </c>
      <c r="DD12" s="12">
        <f t="shared" si="1"/>
        <v>0.87159319764049581</v>
      </c>
      <c r="DE12" s="85">
        <v>0.67402481315229601</v>
      </c>
      <c r="DF12" s="12">
        <f t="shared" si="1"/>
        <v>0.81647683646257529</v>
      </c>
      <c r="DG12" s="41">
        <v>0.75447737094523504</v>
      </c>
      <c r="DH12" s="12">
        <f t="shared" si="1"/>
        <v>0.76583887550323781</v>
      </c>
      <c r="DI12" s="41">
        <v>0.65241649652002298</v>
      </c>
      <c r="DJ12" s="46">
        <v>7</v>
      </c>
      <c r="DK12" s="44">
        <v>0.52477866724936395</v>
      </c>
      <c r="DL12" s="44">
        <v>0.62606391057710797</v>
      </c>
      <c r="DM12" s="44">
        <v>0.69975396034853898</v>
      </c>
      <c r="DN12" s="44">
        <v>0.67071551088314496</v>
      </c>
      <c r="DO12" s="44">
        <v>0.79503794384605297</v>
      </c>
      <c r="DP12" s="44">
        <v>0.77459423426498697</v>
      </c>
      <c r="DQ12" s="44">
        <v>0.80452141637473595</v>
      </c>
      <c r="DR12" s="45">
        <v>0.76880806502264198</v>
      </c>
      <c r="DS12" s="45">
        <v>0.83176566086344705</v>
      </c>
      <c r="DT12" s="45">
        <v>0.81818285087611298</v>
      </c>
      <c r="DU12" s="45">
        <v>0.77523489335762696</v>
      </c>
      <c r="DV12" s="45">
        <v>0.826061170801069</v>
      </c>
      <c r="DW12" s="45">
        <v>0.88285558747982595</v>
      </c>
      <c r="DX12" s="45">
        <v>0.79777409527709997</v>
      </c>
    </row>
    <row r="13" spans="1:128">
      <c r="A13" s="43">
        <f t="shared" si="0"/>
        <v>1.4821917808219178</v>
      </c>
      <c r="B13" s="18">
        <v>9</v>
      </c>
      <c r="C13" s="12">
        <v>176</v>
      </c>
      <c r="D13" s="12">
        <v>0.71813524051974198</v>
      </c>
      <c r="E13" s="12">
        <v>0.43427485699450502</v>
      </c>
      <c r="F13" s="92">
        <f>$D13^Parameter!$D$325</f>
        <v>0.77239751250134114</v>
      </c>
      <c r="G13" s="92">
        <f>$E13^Parameter!$D$318</f>
        <v>0.5485176085461877</v>
      </c>
      <c r="H13" s="92">
        <f>$D13^Parameter!$D$326</f>
        <v>0.76729963436449033</v>
      </c>
      <c r="I13" s="92">
        <f>$E13^Parameter!$D$319</f>
        <v>0.58636683559831604</v>
      </c>
      <c r="J13" s="92">
        <f>$D13^Parameter!$D$328</f>
        <v>0.77701455518693519</v>
      </c>
      <c r="K13" s="92">
        <f>$E13^Parameter!$D$321</f>
        <v>0.69108227758540508</v>
      </c>
      <c r="L13" s="92">
        <f>$D13^Parameter!$D$329</f>
        <v>0.83075983972946188</v>
      </c>
      <c r="M13" s="92">
        <f>$E13^Parameter!$D$322</f>
        <v>0.66451485840346103</v>
      </c>
      <c r="N13" s="92">
        <f>$D13^Parameter!$D$330</f>
        <v>0.76476332659321267</v>
      </c>
      <c r="O13" s="92">
        <f>$E13^Parameter!$D$323</f>
        <v>0.71631801635003534</v>
      </c>
      <c r="P13" s="92">
        <f>$D13^Parameter!$D$327</f>
        <v>0.72963950424013746</v>
      </c>
      <c r="Q13" s="92">
        <f>$E13^Parameter!$D$320</f>
        <v>0.5512695263578965</v>
      </c>
      <c r="R13" s="12">
        <f>$D13^EXP(Parameter!$D$96+Parameter!$D$103*(($B13/30.2*21)^(1)))</f>
        <v>0.79168437613105558</v>
      </c>
      <c r="S13" s="12">
        <f>$E13^EXP(Parameter!$D$81+Parameter!$D$88*($B13/30.2*21)^(-2))</f>
        <v>0.59459946693953691</v>
      </c>
      <c r="T13" s="12">
        <f>$D13^EXP(Parameter!$D$97+Parameter!$D$104*(($B13*21/30.2)^(1)))</f>
        <v>0.76725699595567554</v>
      </c>
      <c r="U13" s="12">
        <f>$E13^EXP(Parameter!$D$82+Parameter!$D$89*($B13/30.2*21)^(-2))</f>
        <v>0.6237902266163875</v>
      </c>
      <c r="V13" s="12">
        <f>$D13^EXP(Parameter!$D$99+Parameter!$D$106*(($B13*21/30.2)^(1)))</f>
        <v>0.78015024749708417</v>
      </c>
      <c r="W13" s="12">
        <f>$E13^EXP(Parameter!$D$84+Parameter!$D$91*($B13/30.2*21)^(-2))</f>
        <v>0.71848023895485447</v>
      </c>
      <c r="X13" s="12">
        <f>$D13^EXP(Parameter!$D$100+Parameter!$D$107*(($B13*21/30.2)^(1)))</f>
        <v>0.84939572203941338</v>
      </c>
      <c r="Y13" s="12">
        <f>$E13^EXP(Parameter!$D$85+Parameter!$D$92*($B13/30.2*21)^(-2))</f>
        <v>0.69084571733130606</v>
      </c>
      <c r="Z13" s="12">
        <f>$D13^EXP(Parameter!$D$101+Parameter!$D$108*(($B13*21/30.2)^(1)))</f>
        <v>0.78624897781652403</v>
      </c>
      <c r="AA13" s="12">
        <f>$E13^EXP(Parameter!$D$86+Parameter!$D$93*($B13/30.2*21)^(-2))</f>
        <v>0.72017346347226785</v>
      </c>
      <c r="AB13" s="12">
        <f>$D13^EXP(Parameter!$D$98+Parameter!$D$105*(($B13*21/30.2)^(1)))</f>
        <v>0.73146719378913905</v>
      </c>
      <c r="AC13" s="12">
        <f>$E13^EXP(Parameter!$D$83+Parameter!$D$90*($B13/30.2*21)^(-2))</f>
        <v>0.56075316081970494</v>
      </c>
      <c r="AD13" s="87">
        <f>$D13^EXP(Parameter!$D$133+Parameter!$D$140*(($B13*21/30.2)^(-0.5))+Parameter!$D$147*((LN($B13*21/30.2))))</f>
        <v>0.82139151971929303</v>
      </c>
      <c r="AE13" s="12">
        <f>$E13^EXP(Parameter!$D$111+Parameter!$D$118*(($B13*21/30.2)^(-1))+Parameter!$D$125*(($B13*21/30.2)^(-0.5)))</f>
        <v>0.55182916659940595</v>
      </c>
      <c r="AF13" s="12">
        <f>$D13^EXP(Parameter!$D$134+Parameter!$D$141*(($B13*21/30.2)^(-0.5))+Parameter!$D$148*((LN($B13*21/30.2))))</f>
        <v>0.77982507511432053</v>
      </c>
      <c r="AG13" s="12">
        <f>$E13^EXP(Parameter!$D$112+Parameter!$D$119*(($B13*21/30.2)^(-1))+Parameter!$D$126*(($B13*21/30.2)^(-0.5)))</f>
        <v>0.6103252794932309</v>
      </c>
      <c r="AH13" s="12">
        <f>$D13^EXP(Parameter!$D$136+Parameter!$D$143*(($B13*21/30.2)^(-0.5))+Parameter!$D$150*((LN($B13*21/30.2))))</f>
        <v>0.81705334196066337</v>
      </c>
      <c r="AI13" s="12">
        <f>$E13^EXP(Parameter!$D$114+Parameter!$D$121*(($B13*21/30.2)^(-1))+Parameter!$D$128*(($B13*21/30.2)^(-0.5)))</f>
        <v>0.72339927056282582</v>
      </c>
      <c r="AJ13" s="12">
        <f>$D13^EXP(Parameter!$D$137+Parameter!$D$144*(($B13*21/30.2)^(-0.5))+Parameter!$D$151*((LN($B13*21/30.2))))</f>
        <v>0.87397236669010314</v>
      </c>
      <c r="AK13" s="12">
        <f>$E13^EXP(Parameter!$D$115+Parameter!$D$122*(($B13*21/30.2)^(-1))+Parameter!$D$129*(($B13*21/30.2)^(-0.5)))</f>
        <v>0.67277912731573775</v>
      </c>
      <c r="AL13" s="12">
        <f>$D13^EXP(Parameter!$D$138+Parameter!$D$145*(($B13*21/30.2)^(-0.5))+Parameter!$D$152*((LN($B13*21/30.2))))</f>
        <v>0.83047260720043414</v>
      </c>
      <c r="AM13" s="12">
        <f>$E13^EXP(Parameter!$D$116+Parameter!$D$123*(($B13*21/30.2)^(-1))+Parameter!$D$130*(($B13*21/30.2)^(-0.5)))</f>
        <v>0.72086475295450281</v>
      </c>
      <c r="AN13" s="12">
        <f>$D13^EXP(Parameter!$D$135+Parameter!$D$142*(($B13*21/30.2)^(-0.5))+Parameter!$D$149*((LN($B13*21/30.2))))</f>
        <v>0.7468956001108058</v>
      </c>
      <c r="AO13" s="12">
        <f>$E13^EXP(Parameter!$D$113+Parameter!$D$120*(($B13*21/30.2)^(-1))+Parameter!$D$127*(($B13*21/30.2)^(-0.5)))</f>
        <v>0.56360706328999244</v>
      </c>
      <c r="AP13" s="87">
        <f>$D13^EXP(Parameter!$D$304+Parameter!$D$310*((LN($B13*21/30.2))))</f>
        <v>0.80173903000565361</v>
      </c>
      <c r="AQ13" s="88">
        <f>$E13^EXP(Parameter!$D$290+Parameter!$D$296*((LN($B13*21/30.2))))</f>
        <v>0.51660798821726717</v>
      </c>
      <c r="AR13" s="12">
        <f>$D13^EXP(Parameter!$D$305+Parameter!$D$311*((LN($B13*21/30.2))))</f>
        <v>0.77085460423728647</v>
      </c>
      <c r="AS13" s="88">
        <f>$E13^EXP(Parameter!$D$291+Parameter!$D$297*((LN($B13*21/30.2))))</f>
        <v>0.59624833100258146</v>
      </c>
      <c r="AT13" s="12">
        <f>$D13^EXP(Parameter!$D$305+Parameter!$D$307-Parameter!$D$306+(Parameter!$D$311+Parameter!$D$313-Parameter!$D$312)*((LN($B13*21/30.2))))</f>
        <v>0.78688319875350876</v>
      </c>
      <c r="AU13" s="88">
        <f>$E13^EXP(Parameter!$D$291+Parameter!$D$293-Parameter!$D$292+(Parameter!$D$297+Parameter!$D$299-Parameter!$D$298)*((LN($B13*21/30.2))))</f>
        <v>0.70521667280244282</v>
      </c>
      <c r="AV13" s="12">
        <f>$D13^EXP(Parameter!$D$308+Parameter!$D$314*((LN($B13*21/30.2))))</f>
        <v>0.85421558039943091</v>
      </c>
      <c r="AW13" s="88">
        <f>$E13^EXP(Parameter!$D$294+Parameter!$D$300*((LN($B13*21/30.2))))</f>
        <v>0.6615745136714376</v>
      </c>
      <c r="AX13" s="12">
        <f>$D13^EXP(Parameter!$D$305+Parameter!$D$309-Parameter!$D$306+(Parameter!$D$311+Parameter!$D$315-Parameter!$D$312)*((LN($B13*21/30.2))))</f>
        <v>0.79027597806997674</v>
      </c>
      <c r="AY13" s="88">
        <f>$E13^EXP(Parameter!$D$291+Parameter!$D$295-Parameter!$D$292+(Parameter!$D$297+Parameter!$D$301-Parameter!$D$298)*((LN($B13*21/30.2))))</f>
        <v>0.76474579734914494</v>
      </c>
      <c r="AZ13" s="12">
        <f>$D13^EXP(Parameter!D$305-Parameter!D$306+(Parameter!D$311-Parameter!D$312)*((LN($B13*21/30.2))))</f>
        <v>0.74881601807539044</v>
      </c>
      <c r="BA13" s="88">
        <f>$E13^EXP(Parameter!$D$291-Parameter!$D$292+(Parameter!$D$297-Parameter!$D$298)*((LN($B13*21/30.2))))</f>
        <v>0.60622676085843397</v>
      </c>
      <c r="BB13" s="89">
        <f>$D13^EXP(Parameter!$D$231)</f>
        <v>0.73348328657202488</v>
      </c>
      <c r="BC13" s="90">
        <f>$E13^EXP(Parameter!$D$216)</f>
        <v>0.5144310219552628</v>
      </c>
      <c r="BD13" s="91">
        <f>$D13^EXP(Parameter!$D$232)</f>
        <v>0.77130589287170748</v>
      </c>
      <c r="BE13" s="90">
        <f>$E13^EXP(Parameter!$D$217)</f>
        <v>0.60661605737597157</v>
      </c>
      <c r="BF13" s="91">
        <f>$D13^EXP(Parameter!$D$234)</f>
        <v>0.7050629592388159</v>
      </c>
      <c r="BG13" s="91">
        <f>$E13^EXP(Parameter!$D$219)</f>
        <v>0.66712821326580929</v>
      </c>
      <c r="BH13" s="91">
        <f>$D13^EXP(Parameter!$D$235)</f>
        <v>0.82955167733296309</v>
      </c>
      <c r="BI13" s="91">
        <f>$E13^EXP(Parameter!$D$220)</f>
        <v>0.68121408809830264</v>
      </c>
      <c r="BJ13" s="91">
        <f>$D13^EXP(Parameter!$D$236)</f>
        <v>0.69228790488583791</v>
      </c>
      <c r="BK13" s="91">
        <f>$E13^EXP(Parameter!$D$221)</f>
        <v>0.84069543275399283</v>
      </c>
      <c r="BL13" s="91">
        <f>$D13^EXP(Parameter!$D$233)</f>
        <v>0.7608972621863731</v>
      </c>
      <c r="BM13" s="91">
        <f>$E13^EXP(Parameter!$D$218)</f>
        <v>0.66414810155532877</v>
      </c>
      <c r="BN13" s="90">
        <f>$D13^EXP(Parameter!$D$268)</f>
        <v>0.73710072813595584</v>
      </c>
      <c r="BO13" s="91">
        <f>$E13^EXP(Parameter!$D$246)</f>
        <v>0.51237733033256316</v>
      </c>
      <c r="BP13" s="91">
        <f>$D13^EXP(Parameter!$D$269)</f>
        <v>0.78055654102646821</v>
      </c>
      <c r="BQ13" s="91">
        <f>$E13^EXP(Parameter!$D$247)</f>
        <v>0.60661605737597157</v>
      </c>
      <c r="BR13" s="91">
        <f>$D13^EXP(Parameter!$D$271)</f>
        <v>0.71551011256808006</v>
      </c>
      <c r="BS13" s="91">
        <f>$E13^EXP(Parameter!$D$249)</f>
        <v>0.66820706929084417</v>
      </c>
      <c r="BT13" s="91">
        <f>$D13^EXP(Parameter!$D$272)</f>
        <v>0.82970663253591792</v>
      </c>
      <c r="BU13" s="91">
        <f>$E13^EXP(Parameter!$D$250)</f>
        <v>0.68225881332102511</v>
      </c>
      <c r="BV13" s="91">
        <f>$D13^EXP(Parameter!$D$273)</f>
        <v>0.72751922307669481</v>
      </c>
      <c r="BW13" s="91">
        <f>$E13^EXP(Parameter!$D$251)</f>
        <v>0.83355281582988983</v>
      </c>
      <c r="BX13" s="91">
        <f>$D13^EXP(Parameter!$D$270)</f>
        <v>0.77230546652959897</v>
      </c>
      <c r="BY13" s="91">
        <f>$E13^EXP(Parameter!$D$248)</f>
        <v>0.66333197102598207</v>
      </c>
      <c r="BZ13" s="90">
        <f>$D13^EXP(Parameter!$D$208)</f>
        <v>0.77290343441423093</v>
      </c>
      <c r="CA13" s="90">
        <f>$E13^EXP(Parameter!$D$200)</f>
        <v>0.57012396838500745</v>
      </c>
      <c r="CB13" s="90">
        <f>$D13^EXP(Parameter!$D$209)</f>
        <v>0.76048111900047688</v>
      </c>
      <c r="CC13" s="90">
        <f>$E13^EXP(Parameter!$D$201)</f>
        <v>0.59898830264947955</v>
      </c>
      <c r="CD13" s="90">
        <f>$D13^EXP(Parameter!$D$211)</f>
        <v>0.76604819291045567</v>
      </c>
      <c r="CE13" s="90">
        <f>$E13^EXP(Parameter!$D$203)</f>
        <v>0.6866701361017562</v>
      </c>
      <c r="CF13" s="90">
        <f>$D13^EXP(Parameter!$D$212)</f>
        <v>0.81904242965248319</v>
      </c>
      <c r="CG13" s="90">
        <f>$E13^EXP(Parameter!$D$204)</f>
        <v>0.6646913857659027</v>
      </c>
      <c r="CH13" s="91">
        <f>$D13^EXP(Parameter!$D$213)</f>
        <v>0.75267293534174062</v>
      </c>
      <c r="CI13" s="90">
        <f>$E13^EXP(Parameter!$D$205)</f>
        <v>0.70062327072396902</v>
      </c>
      <c r="CJ13" s="91">
        <f>$D13^EXP(Parameter!$D$210)</f>
        <v>0.71670574055254954</v>
      </c>
      <c r="CK13" s="90">
        <f>$E13^EXP(Parameter!$D$202)</f>
        <v>0.55915162786469585</v>
      </c>
      <c r="CL13" s="12">
        <f>$D13^EXP(Parameter!$D$170+Parameter!$D$177*(LN($B13/30.2*21)))</f>
        <v>0.77915834165356124</v>
      </c>
      <c r="CM13" s="41">
        <f>$E13^EXP(Parameter!$D$155+Parameter!$D$162*(LN($B13/30.2*21)))</f>
        <v>0.57453521818552766</v>
      </c>
      <c r="CN13" s="12">
        <f>$D13^EXP(Parameter!$D$171+Parameter!$D$178*(LN($B13/30.2*21)))</f>
        <v>0.76251649427033397</v>
      </c>
      <c r="CO13" s="41">
        <f>$E13^EXP(Parameter!$D$156+Parameter!$D$163*(LN($B13/30.2*21)))</f>
        <v>0.62377425509903239</v>
      </c>
      <c r="CP13" s="12">
        <f>$D13^EXP(Parameter!$D$173+Parameter!$D$180*(LN($B13/30.2*21)))</f>
        <v>0.77099738785800009</v>
      </c>
      <c r="CQ13" s="41">
        <f>$E13^EXP(Parameter!$D$158+Parameter!$D$165*(LN($B13/30.2*21)))</f>
        <v>0.70656714564167333</v>
      </c>
      <c r="CR13" s="12">
        <f>$D13^EXP(Parameter!$D$174+Parameter!$D$181*(LN($B13/30.2*21)))</f>
        <v>0.83359923496134025</v>
      </c>
      <c r="CS13" s="41">
        <f>$E13^EXP(Parameter!$D$159+Parameter!$D$166*(LN($B13/30.2*21)))</f>
        <v>0.67601664883831281</v>
      </c>
      <c r="CT13" s="12">
        <f>$D13^EXP(Parameter!$D$175+Parameter!$D$182*(LN($B13/30.2*21)))</f>
        <v>0.77238297986856119</v>
      </c>
      <c r="CU13" s="41">
        <f>$E13^EXP(Parameter!$D$160+Parameter!$D$167*(LN($B13/30.2*21)))</f>
        <v>0.7215618560791065</v>
      </c>
      <c r="CV13" s="12">
        <f>$D13^EXP(Parameter!$D$172+Parameter!$D$179*(LN($B13/30.2*21)))</f>
        <v>0.72727340840153898</v>
      </c>
      <c r="CW13" s="41">
        <f>$E13^EXP(Parameter!$D$157+Parameter!$D$164*(LN($B13/30.2*21)))</f>
        <v>0.54626311962487106</v>
      </c>
      <c r="CX13" s="12">
        <f t="shared" si="2"/>
        <v>0.79168437613105558</v>
      </c>
      <c r="CY13" s="85">
        <v>0.49823971620402902</v>
      </c>
      <c r="CZ13" s="12">
        <f t="shared" si="1"/>
        <v>0.76725699595567554</v>
      </c>
      <c r="DA13" s="85">
        <v>0.56958555806660804</v>
      </c>
      <c r="DB13" s="12">
        <f t="shared" si="1"/>
        <v>0.78015024749708417</v>
      </c>
      <c r="DC13" s="41">
        <v>0.68023085190872801</v>
      </c>
      <c r="DD13" s="12">
        <f t="shared" si="1"/>
        <v>0.84939572203941338</v>
      </c>
      <c r="DE13" s="85">
        <v>0.63356588941464598</v>
      </c>
      <c r="DF13" s="12">
        <f t="shared" si="1"/>
        <v>0.78624897781652403</v>
      </c>
      <c r="DG13" s="41">
        <v>0.71872388729091596</v>
      </c>
      <c r="DH13" s="12">
        <f t="shared" si="1"/>
        <v>0.73146719378913905</v>
      </c>
      <c r="DI13" s="41">
        <v>0.60355107095687899</v>
      </c>
      <c r="DJ13" s="46">
        <v>8</v>
      </c>
      <c r="DK13" s="44">
        <v>0.46636160559993201</v>
      </c>
      <c r="DL13" s="44">
        <v>0.56988762650145697</v>
      </c>
      <c r="DM13" s="44">
        <v>0.64775867854715097</v>
      </c>
      <c r="DN13" s="44">
        <v>0.616802110628348</v>
      </c>
      <c r="DO13" s="44">
        <v>0.75206522292354006</v>
      </c>
      <c r="DP13" s="44">
        <v>0.72930582123380505</v>
      </c>
      <c r="DQ13" s="44">
        <v>0.76270018727283495</v>
      </c>
      <c r="DR13" s="45">
        <v>0.73350524324474997</v>
      </c>
      <c r="DS13" s="45">
        <v>0.80219112729530095</v>
      </c>
      <c r="DT13" s="45">
        <v>0.78722202451093604</v>
      </c>
      <c r="DU13" s="45">
        <v>0.74043925230806795</v>
      </c>
      <c r="DV13" s="45">
        <v>0.79589360459018099</v>
      </c>
      <c r="DW13" s="45">
        <v>0.85936590021258596</v>
      </c>
      <c r="DX13" s="45">
        <v>0.76489126562327503</v>
      </c>
    </row>
    <row r="14" spans="1:128">
      <c r="A14" s="43">
        <f t="shared" si="0"/>
        <v>1.5424657534246575</v>
      </c>
      <c r="B14" s="18">
        <v>10</v>
      </c>
      <c r="C14" s="12">
        <v>198</v>
      </c>
      <c r="D14" s="12">
        <v>0.68601395664054599</v>
      </c>
      <c r="E14" s="12">
        <v>0.38705639372767903</v>
      </c>
      <c r="F14" s="92">
        <f>$D14^Parameter!$D$325</f>
        <v>0.74531472579755598</v>
      </c>
      <c r="G14" s="92">
        <f>$E14^Parameter!$D$318</f>
        <v>0.50489079987229168</v>
      </c>
      <c r="H14" s="92">
        <f>$D14^Parameter!$D$326</f>
        <v>0.73971829684144808</v>
      </c>
      <c r="I14" s="92">
        <f>$E14^Parameter!$D$319</f>
        <v>0.54472275462799247</v>
      </c>
      <c r="J14" s="92">
        <f>$D14^Parameter!$D$328</f>
        <v>0.75038770384556785</v>
      </c>
      <c r="K14" s="92">
        <f>$E14^Parameter!$D$321</f>
        <v>0.65672566799263166</v>
      </c>
      <c r="L14" s="92">
        <f>$D14^Parameter!$D$329</f>
        <v>0.80974160235890202</v>
      </c>
      <c r="M14" s="92">
        <f>$E14^Parameter!$D$322</f>
        <v>0.62807192462924422</v>
      </c>
      <c r="N14" s="92">
        <f>$D14^Parameter!$D$330</f>
        <v>0.73693586059243554</v>
      </c>
      <c r="O14" s="92">
        <f>$E14^Parameter!$D$323</f>
        <v>0.68408441821175159</v>
      </c>
      <c r="P14" s="92">
        <f>$D14^Parameter!$D$327</f>
        <v>0.69853628416952662</v>
      </c>
      <c r="Q14" s="92">
        <f>$E14^Parameter!$D$320</f>
        <v>0.50777441158885894</v>
      </c>
      <c r="R14" s="12">
        <f>$D14^EXP(Parameter!$D$96+Parameter!$D$103*(($B14/30.2*21)^(1)))</f>
        <v>0.7636848892775252</v>
      </c>
      <c r="S14" s="12">
        <f>$E14^EXP(Parameter!$D$81+Parameter!$D$88*($B14/30.2*21)^(-2))</f>
        <v>0.55432036673454455</v>
      </c>
      <c r="T14" s="12">
        <f>$D14^EXP(Parameter!$D$97+Parameter!$D$104*(($B14*21/30.2)^(1)))</f>
        <v>0.73842830571671736</v>
      </c>
      <c r="U14" s="12">
        <f>$E14^EXP(Parameter!$D$82+Parameter!$D$89*($B14/30.2*21)^(-2))</f>
        <v>0.58496569169667101</v>
      </c>
      <c r="V14" s="12">
        <f>$D14^EXP(Parameter!$D$99+Parameter!$D$106*(($B14*21/30.2)^(1)))</f>
        <v>0.75205258441087408</v>
      </c>
      <c r="W14" s="12">
        <f>$E14^EXP(Parameter!$D$84+Parameter!$D$91*($B14/30.2*21)^(-2))</f>
        <v>0.68739715393156098</v>
      </c>
      <c r="X14" s="12">
        <f>$D14^EXP(Parameter!$D$100+Parameter!$D$107*(($B14*21/30.2)^(1)))</f>
        <v>0.82720223530837345</v>
      </c>
      <c r="Y14" s="12">
        <f>$E14^EXP(Parameter!$D$85+Parameter!$D$92*($B14/30.2*21)^(-2))</f>
        <v>0.65713821205286682</v>
      </c>
      <c r="Z14" s="12">
        <f>$D14^EXP(Parameter!$D$101+Parameter!$D$108*(($B14*21/30.2)^(1)))</f>
        <v>0.75646457715768267</v>
      </c>
      <c r="AA14" s="12">
        <f>$E14^EXP(Parameter!$D$86+Parameter!$D$93*($B14/30.2*21)^(-2))</f>
        <v>0.68766442268130035</v>
      </c>
      <c r="AB14" s="12">
        <f>$D14^EXP(Parameter!$D$98+Parameter!$D$105*(($B14*21/30.2)^(1)))</f>
        <v>0.69861639418735366</v>
      </c>
      <c r="AC14" s="12">
        <f>$E14^EXP(Parameter!$D$83+Parameter!$D$90*($B14/30.2*21)^(-2))</f>
        <v>0.51708368741225419</v>
      </c>
      <c r="AD14" s="87">
        <f>$D14^EXP(Parameter!$D$133+Parameter!$D$140*(($B14*21/30.2)^(-0.5))+Parameter!$D$147*((LN($B14*21/30.2))))</f>
        <v>0.79633015935376672</v>
      </c>
      <c r="AE14" s="12">
        <f>$E14^EXP(Parameter!$D$111+Parameter!$D$118*(($B14*21/30.2)^(-1))+Parameter!$D$125*(($B14*21/30.2)^(-0.5)))</f>
        <v>0.52085026356222919</v>
      </c>
      <c r="AF14" s="12">
        <f>$D14^EXP(Parameter!$D$134+Parameter!$D$141*(($B14*21/30.2)^(-0.5))+Parameter!$D$148*((LN($B14*21/30.2))))</f>
        <v>0.75104205431652127</v>
      </c>
      <c r="AG14" s="12">
        <f>$E14^EXP(Parameter!$D$112+Parameter!$D$119*(($B14*21/30.2)^(-1))+Parameter!$D$126*(($B14*21/30.2)^(-0.5)))</f>
        <v>0.57187325321204596</v>
      </c>
      <c r="AH14" s="12">
        <f>$D14^EXP(Parameter!$D$136+Parameter!$D$143*(($B14*21/30.2)^(-0.5))+Parameter!$D$150*((LN($B14*21/30.2))))</f>
        <v>0.79175373712595609</v>
      </c>
      <c r="AI14" s="12">
        <f>$E14^EXP(Parameter!$D$114+Parameter!$D$121*(($B14*21/30.2)^(-1))+Parameter!$D$128*(($B14*21/30.2)^(-0.5)))</f>
        <v>0.68280506538618269</v>
      </c>
      <c r="AJ14" s="12">
        <f>$D14^EXP(Parameter!$D$137+Parameter!$D$144*(($B14*21/30.2)^(-0.5))+Parameter!$D$151*((LN($B14*21/30.2))))</f>
        <v>0.85393350906917453</v>
      </c>
      <c r="AK14" s="12">
        <f>$E14^EXP(Parameter!$D$115+Parameter!$D$122*(($B14*21/30.2)^(-1))+Parameter!$D$129*(($B14*21/30.2)^(-0.5)))</f>
        <v>0.63542739907940016</v>
      </c>
      <c r="AL14" s="12">
        <f>$D14^EXP(Parameter!$D$138+Parameter!$D$145*(($B14*21/30.2)^(-0.5))+Parameter!$D$152*((LN($B14*21/30.2))))</f>
        <v>0.80294463792617077</v>
      </c>
      <c r="AM14" s="12">
        <f>$E14^EXP(Parameter!$D$116+Parameter!$D$123*(($B14*21/30.2)^(-1))+Parameter!$D$130*(($B14*21/30.2)^(-0.5)))</f>
        <v>0.67320124796462555</v>
      </c>
      <c r="AN14" s="12">
        <f>$D14^EXP(Parameter!$D$135+Parameter!$D$142*(($B14*21/30.2)^(-0.5))+Parameter!$D$149*((LN($B14*21/30.2))))</f>
        <v>0.7127355620632041</v>
      </c>
      <c r="AO14" s="12">
        <f>$E14^EXP(Parameter!$D$113+Parameter!$D$120*(($B14*21/30.2)^(-1))+Parameter!$D$127*(($B14*21/30.2)^(-0.5)))</f>
        <v>0.49939534666479707</v>
      </c>
      <c r="AP14" s="87">
        <f>$D14^EXP(Parameter!$D$304+Parameter!$D$310*((LN($B14*21/30.2))))</f>
        <v>0.77499079858200204</v>
      </c>
      <c r="AQ14" s="88">
        <f>$E14^EXP(Parameter!$D$290+Parameter!$D$296*((LN($B14*21/30.2))))</f>
        <v>0.47692752179527625</v>
      </c>
      <c r="AR14" s="12">
        <f>$D14^EXP(Parameter!$D$305+Parameter!$D$311*((LN($B14*21/30.2))))</f>
        <v>0.74249073738290661</v>
      </c>
      <c r="AS14" s="88">
        <f>$E14^EXP(Parameter!$D$291+Parameter!$D$297*((LN($B14*21/30.2))))</f>
        <v>0.55701060518081569</v>
      </c>
      <c r="AT14" s="12">
        <f>$D14^EXP(Parameter!$D$305+Parameter!$D$307-Parameter!$D$306+(Parameter!$D$311+Parameter!$D$313-Parameter!$D$312)*((LN($B14*21/30.2))))</f>
        <v>0.75935470947005357</v>
      </c>
      <c r="AU14" s="88">
        <f>$E14^EXP(Parameter!$D$291+Parameter!$D$293-Parameter!$D$292+(Parameter!$D$297+Parameter!$D$299-Parameter!$D$298)*((LN($B14*21/30.2))))</f>
        <v>0.67112565491980292</v>
      </c>
      <c r="AV14" s="12">
        <f>$D14^EXP(Parameter!$D$308+Parameter!$D$314*((LN($B14*21/30.2))))</f>
        <v>0.83283323109715768</v>
      </c>
      <c r="AW14" s="88">
        <f>$E14^EXP(Parameter!$D$294+Parameter!$D$300*((LN($B14*21/30.2))))</f>
        <v>0.62517453568263437</v>
      </c>
      <c r="AX14" s="12">
        <f>$D14^EXP(Parameter!$D$305+Parameter!$D$309-Parameter!$D$306+(Parameter!$D$311+Parameter!$D$315-Parameter!$D$312)*((LN($B14*21/30.2))))</f>
        <v>0.76177337658252187</v>
      </c>
      <c r="AY14" s="88">
        <f>$E14^EXP(Parameter!$D$291+Parameter!$D$295-Parameter!$D$292+(Parameter!$D$297+Parameter!$D$301-Parameter!$D$298)*((LN($B14*21/30.2))))</f>
        <v>0.72866876297158867</v>
      </c>
      <c r="AZ14" s="12">
        <f>$D14^EXP(Parameter!D$305-Parameter!D$306+(Parameter!D$311-Parameter!D$312)*((LN($B14*21/30.2))))</f>
        <v>0.71672707783016265</v>
      </c>
      <c r="BA14" s="88">
        <f>$E14^EXP(Parameter!$D$291-Parameter!$D$292+(Parameter!$D$297-Parameter!$D$298)*((LN($B14*21/30.2))))</f>
        <v>0.55631781599253916</v>
      </c>
      <c r="BB14" s="89">
        <f>$D14^EXP(Parameter!$D$231)</f>
        <v>0.70272632695877768</v>
      </c>
      <c r="BC14" s="90">
        <f>$E14^EXP(Parameter!$D$216)</f>
        <v>0.46934125421674611</v>
      </c>
      <c r="BD14" s="91">
        <f>$D14^EXP(Parameter!$D$232)</f>
        <v>0.74411591969085866</v>
      </c>
      <c r="BE14" s="90">
        <f>$E14^EXP(Parameter!$D$217)</f>
        <v>0.56618041436302835</v>
      </c>
      <c r="BF14" s="91">
        <f>$D14^EXP(Parameter!$D$234)</f>
        <v>0.67181848656262899</v>
      </c>
      <c r="BG14" s="91">
        <f>$E14^EXP(Parameter!$D$219)</f>
        <v>0.63088359956361095</v>
      </c>
      <c r="BH14" s="91">
        <f>$D14^EXP(Parameter!$D$235)</f>
        <v>0.80840138939024686</v>
      </c>
      <c r="BI14" s="91">
        <f>$E14^EXP(Parameter!$D$220)</f>
        <v>0.64606446645145654</v>
      </c>
      <c r="BJ14" s="91">
        <f>$D14^EXP(Parameter!$D$236)</f>
        <v>0.65798087796244287</v>
      </c>
      <c r="BK14" s="91">
        <f>$E14^EXP(Parameter!$D$221)</f>
        <v>0.82080202235235866</v>
      </c>
      <c r="BL14" s="91">
        <f>$D14^EXP(Parameter!$D$233)</f>
        <v>0.73269707969473052</v>
      </c>
      <c r="BM14" s="91">
        <f>$E14^EXP(Parameter!$D$218)</f>
        <v>0.62767745760152061</v>
      </c>
      <c r="BN14" s="90">
        <f>$D14^EXP(Parameter!$D$268)</f>
        <v>0.70667241264633252</v>
      </c>
      <c r="BO14" s="91">
        <f>$E14^EXP(Parameter!$D$246)</f>
        <v>0.46720957742980018</v>
      </c>
      <c r="BP14" s="91">
        <f>$D14^EXP(Parameter!$D$269)</f>
        <v>0.7542822888578955</v>
      </c>
      <c r="BQ14" s="91">
        <f>$E14^EXP(Parameter!$D$247)</f>
        <v>0.56618041436302835</v>
      </c>
      <c r="BR14" s="91">
        <f>$D14^EXP(Parameter!$D$271)</f>
        <v>0.68316038643398591</v>
      </c>
      <c r="BS14" s="91">
        <f>$E14^EXP(Parameter!$D$249)</f>
        <v>0.63204477059480035</v>
      </c>
      <c r="BT14" s="91">
        <f>$D14^EXP(Parameter!$D$272)</f>
        <v>0.80857326592234158</v>
      </c>
      <c r="BU14" s="91">
        <f>$E14^EXP(Parameter!$D$250)</f>
        <v>0.64719214309321305</v>
      </c>
      <c r="BV14" s="91">
        <f>$D14^EXP(Parameter!$D$273)</f>
        <v>0.69622630533226793</v>
      </c>
      <c r="BW14" s="91">
        <f>$E14^EXP(Parameter!$D$251)</f>
        <v>0.81287069058138528</v>
      </c>
      <c r="BX14" s="91">
        <f>$D14^EXP(Parameter!$D$270)</f>
        <v>0.74521363275809738</v>
      </c>
      <c r="BY14" s="91">
        <f>$E14^EXP(Parameter!$D$248)</f>
        <v>0.62679977252420427</v>
      </c>
      <c r="BZ14" s="90">
        <f>$D14^EXP(Parameter!$D$208)</f>
        <v>0.74587040377776204</v>
      </c>
      <c r="CA14" s="90">
        <f>$E14^EXP(Parameter!$D$200)</f>
        <v>0.52758414764698236</v>
      </c>
      <c r="CB14" s="90">
        <f>$D14^EXP(Parameter!$D$209)</f>
        <v>0.73224099445366975</v>
      </c>
      <c r="CC14" s="90">
        <f>$E14^EXP(Parameter!$D$201)</f>
        <v>0.55808566064520881</v>
      </c>
      <c r="CD14" s="90">
        <f>$D14^EXP(Parameter!$D$211)</f>
        <v>0.7383452538305717</v>
      </c>
      <c r="CE14" s="90">
        <f>$E14^EXP(Parameter!$D$203)</f>
        <v>0.65195634998782803</v>
      </c>
      <c r="CF14" s="90">
        <f>$D14^EXP(Parameter!$D$212)</f>
        <v>0.79675490948790628</v>
      </c>
      <c r="CG14" s="90">
        <f>$E14^EXP(Parameter!$D$204)</f>
        <v>0.62826180016438959</v>
      </c>
      <c r="CH14" s="91">
        <f>$D14^EXP(Parameter!$D$213)</f>
        <v>0.72368978252478444</v>
      </c>
      <c r="CI14" s="90">
        <f>$E14^EXP(Parameter!$D$205)</f>
        <v>0.66705337845444557</v>
      </c>
      <c r="CJ14" s="91">
        <f>$D14^EXP(Parameter!$D$210)</f>
        <v>0.6844598805017742</v>
      </c>
      <c r="CK14" s="90">
        <f>$E14^EXP(Parameter!$D$202)</f>
        <v>0.51604468187282571</v>
      </c>
      <c r="CL14" s="12">
        <f>$D14^EXP(Parameter!$D$170+Parameter!$D$177*(LN($B14/30.2*21)))</f>
        <v>0.75100504646857302</v>
      </c>
      <c r="CM14" s="41">
        <f>$E14^EXP(Parameter!$D$155+Parameter!$D$162*(LN($B14/30.2*21)))</f>
        <v>0.54117011034055751</v>
      </c>
      <c r="CN14" s="12">
        <f>$D14^EXP(Parameter!$D$171+Parameter!$D$178*(LN($B14/30.2*21)))</f>
        <v>0.73349146951395505</v>
      </c>
      <c r="CO14" s="41">
        <f>$E14^EXP(Parameter!$D$156+Parameter!$D$163*(LN($B14/30.2*21)))</f>
        <v>0.58931733103758688</v>
      </c>
      <c r="CP14" s="12">
        <f>$D14^EXP(Parameter!$D$173+Parameter!$D$180*(LN($B14/30.2*21)))</f>
        <v>0.74217247014076515</v>
      </c>
      <c r="CQ14" s="41">
        <f>$E14^EXP(Parameter!$D$158+Parameter!$D$165*(LN($B14/30.2*21)))</f>
        <v>0.67500921232455291</v>
      </c>
      <c r="CR14" s="12">
        <f>$D14^EXP(Parameter!$D$174+Parameter!$D$181*(LN($B14/30.2*21)))</f>
        <v>0.80951254364522562</v>
      </c>
      <c r="CS14" s="41">
        <f>$E14^EXP(Parameter!$D$159+Parameter!$D$166*(LN($B14/30.2*21)))</f>
        <v>0.64456054335579449</v>
      </c>
      <c r="CT14" s="12">
        <f>$D14^EXP(Parameter!$D$175+Parameter!$D$182*(LN($B14/30.2*21)))</f>
        <v>0.74076466899951998</v>
      </c>
      <c r="CU14" s="41">
        <f>$E14^EXP(Parameter!$D$160+Parameter!$D$167*(LN($B14/30.2*21)))</f>
        <v>0.68481716296573358</v>
      </c>
      <c r="CV14" s="12">
        <f>$D14^EXP(Parameter!$D$172+Parameter!$D$179*(LN($B14/30.2*21)))</f>
        <v>0.69307768513945078</v>
      </c>
      <c r="CW14" s="41">
        <f>$E14^EXP(Parameter!$D$157+Parameter!$D$164*(LN($B14/30.2*21)))</f>
        <v>0.49202537085414005</v>
      </c>
      <c r="CX14" s="12">
        <f t="shared" si="2"/>
        <v>0.7636848892775252</v>
      </c>
      <c r="CY14" s="85">
        <v>0.45707433753537002</v>
      </c>
      <c r="CZ14" s="12">
        <f t="shared" si="1"/>
        <v>0.73842830571671736</v>
      </c>
      <c r="DA14" s="85">
        <v>0.53143490340076205</v>
      </c>
      <c r="DB14" s="12">
        <f t="shared" si="1"/>
        <v>0.75205258441087408</v>
      </c>
      <c r="DC14" s="41">
        <v>0.64710473741073005</v>
      </c>
      <c r="DD14" s="12">
        <f t="shared" si="1"/>
        <v>0.82720223530837345</v>
      </c>
      <c r="DE14" s="85">
        <v>0.59782555894871303</v>
      </c>
      <c r="DF14" s="12">
        <f t="shared" si="1"/>
        <v>0.75646457715768267</v>
      </c>
      <c r="DG14" s="41">
        <v>0.68636889266651901</v>
      </c>
      <c r="DH14" s="12">
        <f t="shared" si="1"/>
        <v>0.69861639418735366</v>
      </c>
      <c r="DI14" s="41">
        <v>0.55864803073746905</v>
      </c>
      <c r="DJ14" s="46">
        <v>9</v>
      </c>
      <c r="DK14" s="44">
        <v>0.41516697813499098</v>
      </c>
      <c r="DL14" s="44">
        <v>0.51886685589623904</v>
      </c>
      <c r="DM14" s="44">
        <v>0.59922212794922203</v>
      </c>
      <c r="DN14" s="44">
        <v>0.56702798959498202</v>
      </c>
      <c r="DO14" s="44">
        <v>0.71031229281612696</v>
      </c>
      <c r="DP14" s="44">
        <v>0.68570827458198103</v>
      </c>
      <c r="DQ14" s="44">
        <v>0.72188433545548103</v>
      </c>
      <c r="DR14" s="45">
        <v>0.70027994729140097</v>
      </c>
      <c r="DS14" s="45">
        <v>0.77368627961119396</v>
      </c>
      <c r="DT14" s="45">
        <v>0.75754630938494605</v>
      </c>
      <c r="DU14" s="45">
        <v>0.70761800098972205</v>
      </c>
      <c r="DV14" s="45">
        <v>0.76688590582617899</v>
      </c>
      <c r="DW14" s="45">
        <v>0.83617356124755604</v>
      </c>
      <c r="DX14" s="45">
        <v>0.73362045228608597</v>
      </c>
    </row>
    <row r="15" spans="1:128">
      <c r="A15" s="43">
        <f t="shared" si="0"/>
        <v>1.6027397260273972</v>
      </c>
      <c r="B15" s="18">
        <v>11</v>
      </c>
      <c r="C15" s="12">
        <v>220</v>
      </c>
      <c r="D15" s="12">
        <v>0.65584854103079604</v>
      </c>
      <c r="E15" s="12">
        <v>0.34593027625304301</v>
      </c>
      <c r="F15" s="92">
        <f>$D15^Parameter!$D$325</f>
        <v>0.71962588122103432</v>
      </c>
      <c r="G15" s="92">
        <f>$E15^Parameter!$D$318</f>
        <v>0.46566304429183197</v>
      </c>
      <c r="H15" s="92">
        <f>$D15^Parameter!$D$326</f>
        <v>0.71358028942703411</v>
      </c>
      <c r="I15" s="92">
        <f>$E15^Parameter!$D$319</f>
        <v>0.50693547877487577</v>
      </c>
      <c r="J15" s="92">
        <f>$D15^Parameter!$D$328</f>
        <v>0.72511069411501461</v>
      </c>
      <c r="K15" s="92">
        <f>$E15^Parameter!$D$321</f>
        <v>0.624844480873193</v>
      </c>
      <c r="L15" s="92">
        <f>$D15^Parameter!$D$329</f>
        <v>0.78960518553449588</v>
      </c>
      <c r="M15" s="92">
        <f>$E15^Parameter!$D$322</f>
        <v>0.5944350391192994</v>
      </c>
      <c r="N15" s="92">
        <f>$D15^Parameter!$D$330</f>
        <v>0.710576566209706</v>
      </c>
      <c r="O15" s="92">
        <f>$E15^Parameter!$D$323</f>
        <v>0.65402662641545162</v>
      </c>
      <c r="P15" s="92">
        <f>$D15^Parameter!$D$327</f>
        <v>0.66926326230805033</v>
      </c>
      <c r="Q15" s="92">
        <f>$E15^Parameter!$D$320</f>
        <v>0.4686383676388135</v>
      </c>
      <c r="R15" s="12">
        <f>$D15^EXP(Parameter!$D$96+Parameter!$D$103*(($B15/30.2*21)^(1)))</f>
        <v>0.73638965850016203</v>
      </c>
      <c r="S15" s="12">
        <f>$E15^EXP(Parameter!$D$81+Parameter!$D$88*($B15/30.2*21)^(-2))</f>
        <v>0.517617641092743</v>
      </c>
      <c r="T15" s="12">
        <f>$D15^EXP(Parameter!$D$97+Parameter!$D$104*(($B15*21/30.2)^(1)))</f>
        <v>0.7108403627481078</v>
      </c>
      <c r="U15" s="12">
        <f>$E15^EXP(Parameter!$D$82+Parameter!$D$89*($B15/30.2*21)^(-2))</f>
        <v>0.54939285009864125</v>
      </c>
      <c r="V15" s="12">
        <f>$D15^EXP(Parameter!$D$99+Parameter!$D$106*(($B15*21/30.2)^(1)))</f>
        <v>0.72497156732401025</v>
      </c>
      <c r="W15" s="12">
        <f>$E15^EXP(Parameter!$D$84+Parameter!$D$91*($B15/30.2*21)^(-2))</f>
        <v>0.65832989190258273</v>
      </c>
      <c r="X15" s="12">
        <f>$D15^EXP(Parameter!$D$100+Parameter!$D$107*(($B15*21/30.2)^(1)))</f>
        <v>0.80507588826395748</v>
      </c>
      <c r="Y15" s="12">
        <f>$E15^EXP(Parameter!$D$85+Parameter!$D$92*($B15/30.2*21)^(-2))</f>
        <v>0.62580907564189703</v>
      </c>
      <c r="Z15" s="12">
        <f>$D15^EXP(Parameter!$D$101+Parameter!$D$108*(($B15*21/30.2)^(1)))</f>
        <v>0.72720637245450181</v>
      </c>
      <c r="AA15" s="12">
        <f>$E15^EXP(Parameter!$D$86+Parameter!$D$93*($B15/30.2*21)^(-2))</f>
        <v>0.65737081310446122</v>
      </c>
      <c r="AB15" s="12">
        <f>$D15^EXP(Parameter!$D$98+Parameter!$D$105*(($B15*21/30.2)^(1)))</f>
        <v>0.66728910678009801</v>
      </c>
      <c r="AC15" s="12">
        <f>$E15^EXP(Parameter!$D$83+Parameter!$D$90*($B15/30.2*21)^(-2))</f>
        <v>0.47776468802842786</v>
      </c>
      <c r="AD15" s="87">
        <f>$D15^EXP(Parameter!$D$133+Parameter!$D$140*(($B15*21/30.2)^(-0.5))+Parameter!$D$147*((LN($B15*21/30.2))))</f>
        <v>0.77084504072543292</v>
      </c>
      <c r="AE15" s="12">
        <f>$E15^EXP(Parameter!$D$111+Parameter!$D$118*(($B15*21/30.2)^(-1))+Parameter!$D$125*(($B15*21/30.2)^(-0.5)))</f>
        <v>0.49374781724623135</v>
      </c>
      <c r="AF15" s="12">
        <f>$D15^EXP(Parameter!$D$134+Parameter!$D$141*(($B15*21/30.2)^(-0.5))+Parameter!$D$148*((LN($B15*21/30.2))))</f>
        <v>0.72292916639739513</v>
      </c>
      <c r="AG15" s="12">
        <f>$E15^EXP(Parameter!$D$112+Parameter!$D$119*(($B15*21/30.2)^(-1))+Parameter!$D$126*(($B15*21/30.2)^(-0.5)))</f>
        <v>0.53685798047042832</v>
      </c>
      <c r="AH15" s="12">
        <f>$D15^EXP(Parameter!$D$136+Parameter!$D$143*(($B15*21/30.2)^(-0.5))+Parameter!$D$150*((LN($B15*21/30.2))))</f>
        <v>0.76619488734291308</v>
      </c>
      <c r="AI15" s="12">
        <f>$E15^EXP(Parameter!$D$114+Parameter!$D$121*(($B15*21/30.2)^(-1))+Parameter!$D$128*(($B15*21/30.2)^(-0.5)))</f>
        <v>0.64324415483923492</v>
      </c>
      <c r="AJ15" s="12">
        <f>$D15^EXP(Parameter!$D$137+Parameter!$D$144*(($B15*21/30.2)^(-0.5))+Parameter!$D$151*((LN($B15*21/30.2))))</f>
        <v>0.83310403819893164</v>
      </c>
      <c r="AK15" s="12">
        <f>$E15^EXP(Parameter!$D$115+Parameter!$D$122*(($B15*21/30.2)^(-1))+Parameter!$D$129*(($B15*21/30.2)^(-0.5)))</f>
        <v>0.60052756958872622</v>
      </c>
      <c r="AL15" s="12">
        <f>$D15^EXP(Parameter!$D$138+Parameter!$D$145*(($B15*21/30.2)^(-0.5))+Parameter!$D$152*((LN($B15*21/30.2))))</f>
        <v>0.77391595880588016</v>
      </c>
      <c r="AM15" s="12">
        <f>$E15^EXP(Parameter!$D$116+Parameter!$D$123*(($B15*21/30.2)^(-1))+Parameter!$D$130*(($B15*21/30.2)^(-0.5)))</f>
        <v>0.62671850646952154</v>
      </c>
      <c r="AN15" s="12">
        <f>$D15^EXP(Parameter!$D$135+Parameter!$D$142*(($B15*21/30.2)^(-0.5))+Parameter!$D$149*((LN($B15*21/30.2))))</f>
        <v>0.6794615157999111</v>
      </c>
      <c r="AO15" s="12">
        <f>$E15^EXP(Parameter!$D$113+Parameter!$D$120*(($B15*21/30.2)^(-1))+Parameter!$D$127*(($B15*21/30.2)^(-0.5)))</f>
        <v>0.43955904442200217</v>
      </c>
      <c r="AP15" s="87">
        <f>$D15^EXP(Parameter!$D$304+Parameter!$D$310*((LN($B15*21/30.2))))</f>
        <v>0.74916270772621729</v>
      </c>
      <c r="AQ15" s="88">
        <f>$E15^EXP(Parameter!$D$290+Parameter!$D$296*((LN($B15*21/30.2))))</f>
        <v>0.44183637254942065</v>
      </c>
      <c r="AR15" s="12">
        <f>$D15^EXP(Parameter!$D$305+Parameter!$D$311*((LN($B15*21/30.2))))</f>
        <v>0.71546696442841029</v>
      </c>
      <c r="AS15" s="88">
        <f>$E15^EXP(Parameter!$D$291+Parameter!$D$297*((LN($B15*21/30.2))))</f>
        <v>0.52146444609201792</v>
      </c>
      <c r="AT15" s="12">
        <f>$D15^EXP(Parameter!$D$305+Parameter!$D$307-Parameter!$D$306+(Parameter!$D$311+Parameter!$D$313-Parameter!$D$312)*((LN($B15*21/30.2))))</f>
        <v>0.73295309181207424</v>
      </c>
      <c r="AU15" s="88">
        <f>$E15^EXP(Parameter!$D$291+Parameter!$D$293-Parameter!$D$292+(Parameter!$D$297+Parameter!$D$299-Parameter!$D$298)*((LN($B15*21/30.2))))</f>
        <v>0.63930987873560408</v>
      </c>
      <c r="AV15" s="12">
        <f>$D15^EXP(Parameter!$D$308+Parameter!$D$314*((LN($B15*21/30.2))))</f>
        <v>0.81185386321722108</v>
      </c>
      <c r="AW15" s="88">
        <f>$E15^EXP(Parameter!$D$294+Parameter!$D$300*((LN($B15*21/30.2))))</f>
        <v>0.59162191111557882</v>
      </c>
      <c r="AX15" s="12">
        <f>$D15^EXP(Parameter!$D$305+Parameter!$D$309-Parameter!$D$306+(Parameter!$D$311+Parameter!$D$315-Parameter!$D$312)*((LN($B15*21/30.2))))</f>
        <v>0.73425845465800943</v>
      </c>
      <c r="AY15" s="88">
        <f>$E15^EXP(Parameter!$D$291+Parameter!$D$295-Parameter!$D$292+(Parameter!$D$297+Parameter!$D$301-Parameter!$D$298)*((LN($B15*21/30.2))))</f>
        <v>0.69361248013593846</v>
      </c>
      <c r="AZ15" s="12">
        <f>$D15^EXP(Parameter!D$305-Parameter!D$306+(Parameter!D$311-Parameter!D$312)*((LN($B15*21/30.2))))</f>
        <v>0.68611290896196919</v>
      </c>
      <c r="BA15" s="88">
        <f>$E15^EXP(Parameter!$D$291-Parameter!$D$292+(Parameter!$D$297-Parameter!$D$298)*((LN($B15*21/30.2))))</f>
        <v>0.51000516890105807</v>
      </c>
      <c r="BB15" s="89">
        <f>$D15^EXP(Parameter!$D$231)</f>
        <v>0.67375834185795047</v>
      </c>
      <c r="BC15" s="90">
        <f>$E15^EXP(Parameter!$D$216)</f>
        <v>0.42915128127183266</v>
      </c>
      <c r="BD15" s="91">
        <f>$D15^EXP(Parameter!$D$232)</f>
        <v>0.71833040302720341</v>
      </c>
      <c r="BE15" s="90">
        <f>$E15^EXP(Parameter!$D$217)</f>
        <v>0.52931937869061352</v>
      </c>
      <c r="BF15" s="91">
        <f>$D15^EXP(Parameter!$D$234)</f>
        <v>0.64067676646677296</v>
      </c>
      <c r="BG15" s="91">
        <f>$E15^EXP(Parameter!$D$219)</f>
        <v>0.59741185227948301</v>
      </c>
      <c r="BH15" s="91">
        <f>$D15^EXP(Parameter!$D$235)</f>
        <v>0.78814250246905049</v>
      </c>
      <c r="BI15" s="91">
        <f>$E15^EXP(Parameter!$D$220)</f>
        <v>0.61351131432116246</v>
      </c>
      <c r="BJ15" s="91">
        <f>$D15^EXP(Parameter!$D$236)</f>
        <v>0.62592423429328192</v>
      </c>
      <c r="BK15" s="91">
        <f>$E15^EXP(Parameter!$D$221)</f>
        <v>0.80184198735074341</v>
      </c>
      <c r="BL15" s="91">
        <f>$D15^EXP(Parameter!$D$233)</f>
        <v>0.70600327737727808</v>
      </c>
      <c r="BM15" s="91">
        <f>$E15^EXP(Parameter!$D$218)</f>
        <v>0.59401752981986855</v>
      </c>
      <c r="BN15" s="90">
        <f>$D15^EXP(Parameter!$D$268)</f>
        <v>0.67799462973778635</v>
      </c>
      <c r="BO15" s="91">
        <f>$E15^EXP(Parameter!$D$246)</f>
        <v>0.42697205303853941</v>
      </c>
      <c r="BP15" s="91">
        <f>$D15^EXP(Parameter!$D$269)</f>
        <v>0.72932445445052196</v>
      </c>
      <c r="BQ15" s="91">
        <f>$E15^EXP(Parameter!$D$247)</f>
        <v>0.52931937869061352</v>
      </c>
      <c r="BR15" s="91">
        <f>$D15^EXP(Parameter!$D$271)</f>
        <v>0.65279568004516819</v>
      </c>
      <c r="BS15" s="91">
        <f>$E15^EXP(Parameter!$D$249)</f>
        <v>0.59864168099559789</v>
      </c>
      <c r="BT15" s="91">
        <f>$D15^EXP(Parameter!$D$272)</f>
        <v>0.7883300690987245</v>
      </c>
      <c r="BU15" s="91">
        <f>$E15^EXP(Parameter!$D$250)</f>
        <v>0.61470902715935627</v>
      </c>
      <c r="BV15" s="91">
        <f>$D15^EXP(Parameter!$D$273)</f>
        <v>0.66678649031553561</v>
      </c>
      <c r="BW15" s="91">
        <f>$E15^EXP(Parameter!$D$251)</f>
        <v>0.79318186640592792</v>
      </c>
      <c r="BX15" s="91">
        <f>$D15^EXP(Parameter!$D$270)</f>
        <v>0.71951662640293768</v>
      </c>
      <c r="BY15" s="91">
        <f>$E15^EXP(Parameter!$D$248)</f>
        <v>0.59308868735612763</v>
      </c>
      <c r="BZ15" s="90">
        <f>$D15^EXP(Parameter!$D$208)</f>
        <v>0.72022645360689663</v>
      </c>
      <c r="CA15" s="90">
        <f>$E15^EXP(Parameter!$D$200)</f>
        <v>0.48913169371244952</v>
      </c>
      <c r="CB15" s="90">
        <f>$D15^EXP(Parameter!$D$209)</f>
        <v>0.70551138744971709</v>
      </c>
      <c r="CC15" s="90">
        <f>$E15^EXP(Parameter!$D$201)</f>
        <v>0.52086320233716965</v>
      </c>
      <c r="CD15" s="90">
        <f>$D15^EXP(Parameter!$D$211)</f>
        <v>0.71209787958808068</v>
      </c>
      <c r="CE15" s="90">
        <f>$E15^EXP(Parameter!$D$203)</f>
        <v>0.61977184456760248</v>
      </c>
      <c r="CF15" s="90">
        <f>$D15^EXP(Parameter!$D$212)</f>
        <v>0.77544398206291154</v>
      </c>
      <c r="CG15" s="90">
        <f>$E15^EXP(Parameter!$D$204)</f>
        <v>0.59463601704907598</v>
      </c>
      <c r="CH15" s="91">
        <f>$D15^EXP(Parameter!$D$213)</f>
        <v>0.69629565823810913</v>
      </c>
      <c r="CI15" s="90">
        <f>$E15^EXP(Parameter!$D$205)</f>
        <v>0.63584392325485906</v>
      </c>
      <c r="CJ15" s="91">
        <f>$D15^EXP(Parameter!$D$210)</f>
        <v>0.65418574130769347</v>
      </c>
      <c r="CK15" s="90">
        <f>$E15^EXP(Parameter!$D$202)</f>
        <v>0.47718273035529729</v>
      </c>
      <c r="CL15" s="12">
        <f>$D15^EXP(Parameter!$D$170+Parameter!$D$177*(LN($B15/30.2*21)))</f>
        <v>0.72406702964108849</v>
      </c>
      <c r="CM15" s="41">
        <f>$E15^EXP(Parameter!$D$155+Parameter!$D$162*(LN($B15/30.2*21)))</f>
        <v>0.51157303836667634</v>
      </c>
      <c r="CN15" s="12">
        <f>$D15^EXP(Parameter!$D$171+Parameter!$D$178*(LN($B15/30.2*21)))</f>
        <v>0.70590062192442704</v>
      </c>
      <c r="CO15" s="41">
        <f>$E15^EXP(Parameter!$D$156+Parameter!$D$163*(LN($B15/30.2*21)))</f>
        <v>0.55817208698148224</v>
      </c>
      <c r="CP15" s="12">
        <f>$D15^EXP(Parameter!$D$173+Parameter!$D$180*(LN($B15/30.2*21)))</f>
        <v>0.7146552671156281</v>
      </c>
      <c r="CQ15" s="41">
        <f>$E15^EXP(Parameter!$D$158+Parameter!$D$165*(LN($B15/30.2*21)))</f>
        <v>0.64578650154487394</v>
      </c>
      <c r="CR15" s="12">
        <f>$D15^EXP(Parameter!$D$174+Parameter!$D$181*(LN($B15/30.2*21)))</f>
        <v>0.78596860271686553</v>
      </c>
      <c r="CS15" s="41">
        <f>$E15^EXP(Parameter!$D$159+Parameter!$D$166*(LN($B15/30.2*21)))</f>
        <v>0.61582573539572516</v>
      </c>
      <c r="CT15" s="12">
        <f>$D15^EXP(Parameter!$D$175+Parameter!$D$182*(LN($B15/30.2*21)))</f>
        <v>0.7102211199082169</v>
      </c>
      <c r="CU15" s="41">
        <f>$E15^EXP(Parameter!$D$160+Parameter!$D$167*(LN($B15/30.2*21)))</f>
        <v>0.64995005662030769</v>
      </c>
      <c r="CV15" s="12">
        <f>$D15^EXP(Parameter!$D$172+Parameter!$D$179*(LN($B15/30.2*21)))</f>
        <v>0.66060132884166989</v>
      </c>
      <c r="CW15" s="41">
        <f>$E15^EXP(Parameter!$D$157+Parameter!$D$164*(LN($B15/30.2*21)))</f>
        <v>0.44257063508643824</v>
      </c>
      <c r="CX15" s="12">
        <f t="shared" si="2"/>
        <v>0.73638965850016203</v>
      </c>
      <c r="CY15" s="85">
        <v>0.42142792923439498</v>
      </c>
      <c r="CZ15" s="12">
        <f t="shared" si="1"/>
        <v>0.7108403627481078</v>
      </c>
      <c r="DA15" s="85">
        <v>0.49805859618299397</v>
      </c>
      <c r="DB15" s="12">
        <f t="shared" si="1"/>
        <v>0.72497156732401025</v>
      </c>
      <c r="DC15" s="41">
        <v>0.61748318983713502</v>
      </c>
      <c r="DD15" s="12">
        <f t="shared" si="1"/>
        <v>0.80507588826395748</v>
      </c>
      <c r="DE15" s="85">
        <v>0.56610247084932797</v>
      </c>
      <c r="DF15" s="12">
        <f t="shared" si="1"/>
        <v>0.72720637245450181</v>
      </c>
      <c r="DG15" s="41">
        <v>0.65682150129238304</v>
      </c>
      <c r="DH15" s="12">
        <f t="shared" si="1"/>
        <v>0.66728910678009801</v>
      </c>
      <c r="DI15" s="41">
        <v>0.517179044927493</v>
      </c>
      <c r="DJ15" s="46">
        <v>10</v>
      </c>
      <c r="DK15" s="44">
        <v>0.37036471367639501</v>
      </c>
      <c r="DL15" s="44">
        <v>0.47275895084680702</v>
      </c>
      <c r="DM15" s="44">
        <v>0.554263387665069</v>
      </c>
      <c r="DN15" s="44">
        <v>0.52137895239066201</v>
      </c>
      <c r="DO15" s="44">
        <v>0.67021823738323005</v>
      </c>
      <c r="DP15" s="44">
        <v>0.64419010617710504</v>
      </c>
      <c r="DQ15" s="44">
        <v>0.68253241427489897</v>
      </c>
      <c r="DR15" s="45">
        <v>0.66908710848039699</v>
      </c>
      <c r="DS15" s="45">
        <v>0.74635434505842702</v>
      </c>
      <c r="DT15" s="45">
        <v>0.72923142218744497</v>
      </c>
      <c r="DU15" s="45">
        <v>0.67674338198068795</v>
      </c>
      <c r="DV15" s="45">
        <v>0.73913009490604598</v>
      </c>
      <c r="DW15" s="45">
        <v>0.81345537250257105</v>
      </c>
      <c r="DX15" s="45">
        <v>0.703991054817522</v>
      </c>
    </row>
    <row r="16" spans="1:128">
      <c r="A16" s="43">
        <f t="shared" si="0"/>
        <v>1.6630136986301371</v>
      </c>
      <c r="B16" s="18">
        <v>12</v>
      </c>
      <c r="C16" s="12">
        <v>242</v>
      </c>
      <c r="D16" s="12">
        <v>0.62753808655750798</v>
      </c>
      <c r="E16" s="12">
        <v>0.31004803435553102</v>
      </c>
      <c r="F16" s="92">
        <f>$D16^Parameter!$D$325</f>
        <v>0.69527925177341598</v>
      </c>
      <c r="G16" s="92">
        <f>$E16^Parameter!$D$318</f>
        <v>0.43035699592394466</v>
      </c>
      <c r="H16" s="92">
        <f>$D16^Parameter!$D$326</f>
        <v>0.68883002860225417</v>
      </c>
      <c r="I16" s="92">
        <f>$E16^Parameter!$D$319</f>
        <v>0.47262266931638403</v>
      </c>
      <c r="J16" s="92">
        <f>$D16^Parameter!$D$328</f>
        <v>0.7011351626019201</v>
      </c>
      <c r="K16" s="92">
        <f>$E16^Parameter!$D$321</f>
        <v>0.59525498234393981</v>
      </c>
      <c r="L16" s="92">
        <f>$D16^Parameter!$D$329</f>
        <v>0.77033290616425543</v>
      </c>
      <c r="M16" s="92">
        <f>$E16^Parameter!$D$322</f>
        <v>0.56337841204867789</v>
      </c>
      <c r="N16" s="92">
        <f>$D16^Parameter!$D$330</f>
        <v>0.6856278847899907</v>
      </c>
      <c r="O16" s="92">
        <f>$E16^Parameter!$D$323</f>
        <v>0.62599605013592508</v>
      </c>
      <c r="P16" s="92">
        <f>$D16^Parameter!$D$327</f>
        <v>0.64173151080657365</v>
      </c>
      <c r="Q16" s="92">
        <f>$E16^Parameter!$D$320</f>
        <v>0.4333914042392239</v>
      </c>
      <c r="R16" s="12">
        <f>$D16^EXP(Parameter!$D$96+Parameter!$D$103*(($B16/30.2*21)^(1)))</f>
        <v>0.70982381946767992</v>
      </c>
      <c r="S16" s="12">
        <f>$E16^EXP(Parameter!$D$81+Parameter!$D$88*($B16/30.2*21)^(-2))</f>
        <v>0.48415614840288096</v>
      </c>
      <c r="T16" s="12">
        <f>$D16^EXP(Parameter!$D$97+Parameter!$D$104*(($B16*21/30.2)^(1)))</f>
        <v>0.68446801757783549</v>
      </c>
      <c r="U16" s="12">
        <f>$E16^EXP(Parameter!$D$82+Parameter!$D$89*($B16/30.2*21)^(-2))</f>
        <v>0.51678503129498277</v>
      </c>
      <c r="V16" s="12">
        <f>$D16^EXP(Parameter!$D$99+Parameter!$D$106*(($B16*21/30.2)^(1)))</f>
        <v>0.69890291610592092</v>
      </c>
      <c r="W16" s="12">
        <f>$E16^EXP(Parameter!$D$84+Parameter!$D$91*($B16/30.2*21)^(-2))</f>
        <v>0.63115145899716718</v>
      </c>
      <c r="X16" s="12">
        <f>$D16^EXP(Parameter!$D$100+Parameter!$D$107*(($B16*21/30.2)^(1)))</f>
        <v>0.78305843681245713</v>
      </c>
      <c r="Y16" s="12">
        <f>$E16^EXP(Parameter!$D$85+Parameter!$D$92*($B16/30.2*21)^(-2))</f>
        <v>0.59668863287210905</v>
      </c>
      <c r="Z16" s="12">
        <f>$D16^EXP(Parameter!$D$101+Parameter!$D$108*(($B16*21/30.2)^(1)))</f>
        <v>0.69852467966380982</v>
      </c>
      <c r="AA16" s="12">
        <f>$E16^EXP(Parameter!$D$86+Parameter!$D$93*($B16/30.2*21)^(-2))</f>
        <v>0.62913819858291564</v>
      </c>
      <c r="AB16" s="12">
        <f>$D16^EXP(Parameter!$D$98+Parameter!$D$105*(($B16*21/30.2)^(1)))</f>
        <v>0.63744999606715691</v>
      </c>
      <c r="AC16" s="12">
        <f>$E16^EXP(Parameter!$D$83+Parameter!$D$90*($B16/30.2*21)^(-2))</f>
        <v>0.44232818796010787</v>
      </c>
      <c r="AD16" s="87">
        <f>$D16^EXP(Parameter!$D$133+Parameter!$D$140*(($B16*21/30.2)^(-0.5))+Parameter!$D$147*((LN($B16*21/30.2))))</f>
        <v>0.74505708058070685</v>
      </c>
      <c r="AE16" s="12">
        <f>$E16^EXP(Parameter!$D$111+Parameter!$D$118*(($B16*21/30.2)^(-1))+Parameter!$D$125*(($B16*21/30.2)^(-0.5)))</f>
        <v>0.46981676493611729</v>
      </c>
      <c r="AF16" s="12">
        <f>$D16^EXP(Parameter!$D$134+Parameter!$D$141*(($B16*21/30.2)^(-0.5))+Parameter!$D$148*((LN($B16*21/30.2))))</f>
        <v>0.69555174640189454</v>
      </c>
      <c r="AG16" s="12">
        <f>$E16^EXP(Parameter!$D$112+Parameter!$D$119*(($B16*21/30.2)^(-1))+Parameter!$D$126*(($B16*21/30.2)^(-0.5)))</f>
        <v>0.50492321038440702</v>
      </c>
      <c r="AH16" s="12">
        <f>$D16^EXP(Parameter!$D$136+Parameter!$D$143*(($B16*21/30.2)^(-0.5))+Parameter!$D$150*((LN($B16*21/30.2))))</f>
        <v>0.74048985001808187</v>
      </c>
      <c r="AI16" s="12">
        <f>$E16^EXP(Parameter!$D$114+Parameter!$D$121*(($B16*21/30.2)^(-1))+Parameter!$D$128*(($B16*21/30.2)^(-0.5)))</f>
        <v>0.60501319491722561</v>
      </c>
      <c r="AJ16" s="12">
        <f>$D16^EXP(Parameter!$D$137+Parameter!$D$144*(($B16*21/30.2)^(-0.5))+Parameter!$D$151*((LN($B16*21/30.2))))</f>
        <v>0.81158245524661476</v>
      </c>
      <c r="AK16" s="12">
        <f>$E16^EXP(Parameter!$D$115+Parameter!$D$122*(($B16*21/30.2)^(-1))+Parameter!$D$129*(($B16*21/30.2)^(-0.5)))</f>
        <v>0.56796832434505806</v>
      </c>
      <c r="AL16" s="12">
        <f>$D16^EXP(Parameter!$D$138+Parameter!$D$145*(($B16*21/30.2)^(-0.5))+Parameter!$D$152*((LN($B16*21/30.2))))</f>
        <v>0.74357531975373126</v>
      </c>
      <c r="AM16" s="12">
        <f>$E16^EXP(Parameter!$D$116+Parameter!$D$123*(($B16*21/30.2)^(-1))+Parameter!$D$130*(($B16*21/30.2)^(-0.5)))</f>
        <v>0.58192399431785569</v>
      </c>
      <c r="AN16" s="12">
        <f>$D16^EXP(Parameter!$D$135+Parameter!$D$142*(($B16*21/30.2)^(-0.5))+Parameter!$D$149*((LN($B16*21/30.2))))</f>
        <v>0.64718639770887432</v>
      </c>
      <c r="AO16" s="12">
        <f>$E16^EXP(Parameter!$D$113+Parameter!$D$120*(($B16*21/30.2)^(-1))+Parameter!$D$127*(($B16*21/30.2)^(-0.5)))</f>
        <v>0.38466682314638884</v>
      </c>
      <c r="AP16" s="87">
        <f>$D16^EXP(Parameter!$D$304+Parameter!$D$310*((LN($B16*21/30.2))))</f>
        <v>0.72429374156782877</v>
      </c>
      <c r="AQ16" s="88">
        <f>$E16^EXP(Parameter!$D$290+Parameter!$D$296*((LN($B16*21/30.2))))</f>
        <v>0.41067647869854573</v>
      </c>
      <c r="AR16" s="12">
        <f>$D16^EXP(Parameter!$D$305+Parameter!$D$311*((LN($B16*21/30.2))))</f>
        <v>0.68976046410641778</v>
      </c>
      <c r="AS16" s="88">
        <f>$E16^EXP(Parameter!$D$291+Parameter!$D$297*((LN($B16*21/30.2))))</f>
        <v>0.48920775768971597</v>
      </c>
      <c r="AT16" s="12">
        <f>$D16^EXP(Parameter!$D$305+Parameter!$D$307-Parameter!$D$306+(Parameter!$D$311+Parameter!$D$313-Parameter!$D$312)*((LN($B16*21/30.2))))</f>
        <v>0.70768757467555055</v>
      </c>
      <c r="AU16" s="88">
        <f>$E16^EXP(Parameter!$D$291+Parameter!$D$293-Parameter!$D$292+(Parameter!$D$297+Parameter!$D$299-Parameter!$D$298)*((LN($B16*21/30.2))))</f>
        <v>0.60963056348609612</v>
      </c>
      <c r="AV16" s="12">
        <f>$D16^EXP(Parameter!$D$308+Parameter!$D$314*((LN($B16*21/30.2))))</f>
        <v>0.79134627312527739</v>
      </c>
      <c r="AW16" s="88">
        <f>$E16^EXP(Parameter!$D$294+Parameter!$D$300*((LN($B16*21/30.2))))</f>
        <v>0.56067900445496732</v>
      </c>
      <c r="AX16" s="12">
        <f>$D16^EXP(Parameter!$D$305+Parameter!$D$309-Parameter!$D$306+(Parameter!$D$311+Parameter!$D$315-Parameter!$D$312)*((LN($B16*21/30.2))))</f>
        <v>0.70778060761164541</v>
      </c>
      <c r="AY16" s="88">
        <f>$E16^EXP(Parameter!$D$291+Parameter!$D$295-Parameter!$D$292+(Parameter!$D$297+Parameter!$D$301-Parameter!$D$298)*((LN($B16*21/30.2))))</f>
        <v>0.65975034290712864</v>
      </c>
      <c r="AZ16" s="12">
        <f>$D16^EXP(Parameter!D$305-Parameter!D$306+(Parameter!D$311-Parameter!D$312)*((LN($B16*21/30.2))))</f>
        <v>0.6569791786293061</v>
      </c>
      <c r="BA16" s="88">
        <f>$E16^EXP(Parameter!$D$291-Parameter!$D$292+(Parameter!$D$297-Parameter!$D$298)*((LN($B16*21/30.2))))</f>
        <v>0.46724975804307811</v>
      </c>
      <c r="BB16" s="89">
        <f>$D16^EXP(Parameter!$D$231)</f>
        <v>0.64649421309317623</v>
      </c>
      <c r="BC16" s="90">
        <f>$E16^EXP(Parameter!$D$216)</f>
        <v>0.39328663379219331</v>
      </c>
      <c r="BD16" s="91">
        <f>$D16^EXP(Parameter!$D$232)</f>
        <v>0.6938968027418092</v>
      </c>
      <c r="BE16" s="90">
        <f>$E16^EXP(Parameter!$D$217)</f>
        <v>0.49569613343310898</v>
      </c>
      <c r="BF16" s="91">
        <f>$D16^EXP(Parameter!$D$234)</f>
        <v>0.61152220314429717</v>
      </c>
      <c r="BG16" s="91">
        <f>$E16^EXP(Parameter!$D$219)</f>
        <v>0.56649155666669648</v>
      </c>
      <c r="BH16" s="91">
        <f>$D16^EXP(Parameter!$D$235)</f>
        <v>0.76875680521630407</v>
      </c>
      <c r="BI16" s="91">
        <f>$E16^EXP(Parameter!$D$220)</f>
        <v>0.58335589745752736</v>
      </c>
      <c r="BJ16" s="91">
        <f>$D16^EXP(Parameter!$D$236)</f>
        <v>0.59598688082018192</v>
      </c>
      <c r="BK16" s="91">
        <f>$E16^EXP(Parameter!$D$221)</f>
        <v>0.78378013112811706</v>
      </c>
      <c r="BL16" s="91">
        <f>$D16^EXP(Parameter!$D$233)</f>
        <v>0.6807552129544332</v>
      </c>
      <c r="BM16" s="91">
        <f>$E16^EXP(Parameter!$D$218)</f>
        <v>0.56294191015398376</v>
      </c>
      <c r="BN16" s="90">
        <f>$D16^EXP(Parameter!$D$268)</f>
        <v>0.65098575984067553</v>
      </c>
      <c r="BO16" s="91">
        <f>$E16^EXP(Parameter!$D$246)</f>
        <v>0.39108407523297872</v>
      </c>
      <c r="BP16" s="91">
        <f>$D16^EXP(Parameter!$D$269)</f>
        <v>0.70563717267997539</v>
      </c>
      <c r="BQ16" s="91">
        <f>$E16^EXP(Parameter!$D$247)</f>
        <v>0.49569613343310898</v>
      </c>
      <c r="BR16" s="91">
        <f>$D16^EXP(Parameter!$D$271)</f>
        <v>0.6243122295772352</v>
      </c>
      <c r="BS16" s="91">
        <f>$E16^EXP(Parameter!$D$249)</f>
        <v>0.56777817649124118</v>
      </c>
      <c r="BT16" s="91">
        <f>$D16^EXP(Parameter!$D$272)</f>
        <v>0.76895889885655511</v>
      </c>
      <c r="BU16" s="91">
        <f>$E16^EXP(Parameter!$D$250)</f>
        <v>0.58461235362941699</v>
      </c>
      <c r="BV16" s="91">
        <f>$D16^EXP(Parameter!$D$273)</f>
        <v>0.6391087077243901</v>
      </c>
      <c r="BW16" s="91">
        <f>$E16^EXP(Parameter!$D$251)</f>
        <v>0.7744470179313071</v>
      </c>
      <c r="BX16" s="91">
        <f>$D16^EXP(Parameter!$D$270)</f>
        <v>0.69516265216642881</v>
      </c>
      <c r="BY16" s="91">
        <f>$E16^EXP(Parameter!$D$248)</f>
        <v>0.56197092798724146</v>
      </c>
      <c r="BZ16" s="90">
        <f>$D16^EXP(Parameter!$D$208)</f>
        <v>0.69592023143363235</v>
      </c>
      <c r="CA16" s="90">
        <f>$E16^EXP(Parameter!$D$200)</f>
        <v>0.45434510859233368</v>
      </c>
      <c r="CB16" s="90">
        <f>$D16^EXP(Parameter!$D$209)</f>
        <v>0.68023131850121443</v>
      </c>
      <c r="CC16" s="90">
        <f>$E16^EXP(Parameter!$D$201)</f>
        <v>0.48696738583763505</v>
      </c>
      <c r="CD16" s="90">
        <f>$D16^EXP(Parameter!$D$211)</f>
        <v>0.68724951682592472</v>
      </c>
      <c r="CE16" s="90">
        <f>$E16^EXP(Parameter!$D$203)</f>
        <v>0.58992626848007601</v>
      </c>
      <c r="CF16" s="90">
        <f>$D16^EXP(Parameter!$D$212)</f>
        <v>0.75508654201197078</v>
      </c>
      <c r="CG16" s="90">
        <f>$E16^EXP(Parameter!$D$204)</f>
        <v>0.56358854378985823</v>
      </c>
      <c r="CH16" s="91">
        <f>$D16^EXP(Parameter!$D$213)</f>
        <v>0.67042306317048139</v>
      </c>
      <c r="CI16" s="90">
        <f>$E16^EXP(Parameter!$D$205)</f>
        <v>0.6068249940994338</v>
      </c>
      <c r="CJ16" s="91">
        <f>$D16^EXP(Parameter!$D$210)</f>
        <v>0.62578086598059235</v>
      </c>
      <c r="CK16" s="90">
        <f>$E16^EXP(Parameter!$D$202)</f>
        <v>0.44211645742815786</v>
      </c>
      <c r="CL16" s="12">
        <f>$D16^EXP(Parameter!$D$170+Parameter!$D$177*(LN($B16/30.2*21)))</f>
        <v>0.69834423486120278</v>
      </c>
      <c r="CM16" s="41">
        <f>$E16^EXP(Parameter!$D$155+Parameter!$D$162*(LN($B16/30.2*21)))</f>
        <v>0.48517314963571145</v>
      </c>
      <c r="CN16" s="12">
        <f>$D16^EXP(Parameter!$D$171+Parameter!$D$178*(LN($B16/30.2*21)))</f>
        <v>0.6797106967021358</v>
      </c>
      <c r="CO16" s="41">
        <f>$E16^EXP(Parameter!$D$156+Parameter!$D$163*(LN($B16/30.2*21)))</f>
        <v>0.52992962866270643</v>
      </c>
      <c r="CP16" s="12">
        <f>$D16^EXP(Parameter!$D$173+Parameter!$D$180*(LN($B16/30.2*21)))</f>
        <v>0.6884361959514993</v>
      </c>
      <c r="CQ16" s="41">
        <f>$E16^EXP(Parameter!$D$158+Parameter!$D$165*(LN($B16/30.2*21)))</f>
        <v>0.61869858703829839</v>
      </c>
      <c r="CR16" s="12">
        <f>$D16^EXP(Parameter!$D$174+Parameter!$D$181*(LN($B16/30.2*21)))</f>
        <v>0.76304161649349522</v>
      </c>
      <c r="CS16" s="41">
        <f>$E16^EXP(Parameter!$D$159+Parameter!$D$166*(LN($B16/30.2*21)))</f>
        <v>0.589508146297549</v>
      </c>
      <c r="CT16" s="12">
        <f>$D16^EXP(Parameter!$D$175+Parameter!$D$182*(LN($B16/30.2*21)))</f>
        <v>0.68083125585651971</v>
      </c>
      <c r="CU16" s="41">
        <f>$E16^EXP(Parameter!$D$160+Parameter!$D$167*(LN($B16/30.2*21)))</f>
        <v>0.61696822858655376</v>
      </c>
      <c r="CV16" s="12">
        <f>$D16^EXP(Parameter!$D$172+Parameter!$D$179*(LN($B16/30.2*21)))</f>
        <v>0.62983403807585281</v>
      </c>
      <c r="CW16" s="41">
        <f>$E16^EXP(Parameter!$D$157+Parameter!$D$164*(LN($B16/30.2*21)))</f>
        <v>0.39772734501150492</v>
      </c>
      <c r="CX16" s="12">
        <f t="shared" si="2"/>
        <v>0.70982381946767992</v>
      </c>
      <c r="CY16" s="85">
        <v>0.39045368179196399</v>
      </c>
      <c r="CZ16" s="12">
        <f t="shared" si="1"/>
        <v>0.68446801757783549</v>
      </c>
      <c r="DA16" s="85">
        <v>0.46871916725690399</v>
      </c>
      <c r="DB16" s="12">
        <f t="shared" si="1"/>
        <v>0.69890291610592092</v>
      </c>
      <c r="DC16" s="41">
        <v>0.59077854163903099</v>
      </c>
      <c r="DD16" s="12">
        <f t="shared" si="1"/>
        <v>0.78305843681245713</v>
      </c>
      <c r="DE16" s="85">
        <v>0.537760423836247</v>
      </c>
      <c r="DF16" s="12">
        <f t="shared" si="1"/>
        <v>0.69852467966380982</v>
      </c>
      <c r="DG16" s="41">
        <v>0.62955056591038505</v>
      </c>
      <c r="DH16" s="12">
        <f t="shared" si="1"/>
        <v>0.63744999606715691</v>
      </c>
      <c r="DI16" s="41">
        <v>0.47867290329388901</v>
      </c>
      <c r="DJ16" s="46">
        <v>11</v>
      </c>
      <c r="DK16" s="44">
        <v>0.33114603027605299</v>
      </c>
      <c r="DL16" s="44">
        <v>0.431200253498918</v>
      </c>
      <c r="DM16" s="44">
        <v>0.51282039484717201</v>
      </c>
      <c r="DN16" s="44">
        <v>0.47967851418763702</v>
      </c>
      <c r="DO16" s="44">
        <v>0.63202776684994599</v>
      </c>
      <c r="DP16" s="44">
        <v>0.60494169918820195</v>
      </c>
      <c r="DQ16" s="44">
        <v>0.64491161834543698</v>
      </c>
      <c r="DR16" s="45">
        <v>0.63983379510966798</v>
      </c>
      <c r="DS16" s="45">
        <v>0.72023162114664596</v>
      </c>
      <c r="DT16" s="45">
        <v>0.702288568741259</v>
      </c>
      <c r="DU16" s="45">
        <v>0.64773696093770305</v>
      </c>
      <c r="DV16" s="45">
        <v>0.71265215600684095</v>
      </c>
      <c r="DW16" s="45">
        <v>0.79132183557677904</v>
      </c>
      <c r="DX16" s="45">
        <v>0.67597341594336802</v>
      </c>
    </row>
    <row r="17" spans="1:128">
      <c r="A17" s="43">
        <f t="shared" si="0"/>
        <v>1.7232876712328768</v>
      </c>
      <c r="B17" s="18">
        <v>13</v>
      </c>
      <c r="C17" s="12">
        <v>264</v>
      </c>
      <c r="D17" s="12">
        <v>0.60096790947618695</v>
      </c>
      <c r="E17" s="12">
        <v>0.27866604278040302</v>
      </c>
      <c r="F17" s="92">
        <f>$D17^Parameter!$D$325</f>
        <v>0.67220850045524005</v>
      </c>
      <c r="G17" s="92">
        <f>$E17^Parameter!$D$318</f>
        <v>0.39852953851561657</v>
      </c>
      <c r="H17" s="92">
        <f>$D17^Parameter!$D$326</f>
        <v>0.66539728685585686</v>
      </c>
      <c r="I17" s="92">
        <f>$E17^Parameter!$D$319</f>
        <v>0.44142181513933443</v>
      </c>
      <c r="J17" s="92">
        <f>$D17^Parameter!$D$328</f>
        <v>0.67839818446582212</v>
      </c>
      <c r="K17" s="92">
        <f>$E17^Parameter!$D$321</f>
        <v>0.56776972927078972</v>
      </c>
      <c r="L17" s="92">
        <f>$D17^Parameter!$D$329</f>
        <v>0.75189417098516032</v>
      </c>
      <c r="M17" s="92">
        <f>$E17^Parameter!$D$322</f>
        <v>0.53467660859734079</v>
      </c>
      <c r="N17" s="92">
        <f>$D17^Parameter!$D$330</f>
        <v>0.6620176046443691</v>
      </c>
      <c r="O17" s="92">
        <f>$E17^Parameter!$D$323</f>
        <v>0.59983750985146245</v>
      </c>
      <c r="P17" s="92">
        <f>$D17^Parameter!$D$327</f>
        <v>0.61583791103240637</v>
      </c>
      <c r="Q17" s="92">
        <f>$E17^Parameter!$D$320</f>
        <v>0.4015965858205654</v>
      </c>
      <c r="R17" s="12">
        <f>$D17^EXP(Parameter!$D$96+Parameter!$D$103*(($B17/30.2*21)^(1)))</f>
        <v>0.68399358256145038</v>
      </c>
      <c r="S17" s="12">
        <f>$E17^EXP(Parameter!$D$81+Parameter!$D$88*($B17/30.2*21)^(-2))</f>
        <v>0.45361365920132768</v>
      </c>
      <c r="T17" s="12">
        <f>$D17^EXP(Parameter!$D$97+Parameter!$D$104*(($B17*21/30.2)^(1)))</f>
        <v>0.65926831993095159</v>
      </c>
      <c r="U17" s="12">
        <f>$E17^EXP(Parameter!$D$82+Parameter!$D$89*($B17/30.2*21)^(-2))</f>
        <v>0.48686258355421935</v>
      </c>
      <c r="V17" s="12">
        <f>$D17^EXP(Parameter!$D$99+Parameter!$D$106*(($B17*21/30.2)^(1)))</f>
        <v>0.67382400215244587</v>
      </c>
      <c r="W17" s="12">
        <f>$E17^EXP(Parameter!$D$84+Parameter!$D$91*($B17/30.2*21)^(-2))</f>
        <v>0.60572600210978444</v>
      </c>
      <c r="X17" s="12">
        <f>$D17^EXP(Parameter!$D$100+Parameter!$D$107*(($B17*21/30.2)^(1)))</f>
        <v>0.76117835668429679</v>
      </c>
      <c r="Y17" s="12">
        <f>$E17^EXP(Parameter!$D$85+Parameter!$D$92*($B17/30.2*21)^(-2))</f>
        <v>0.56960190228336516</v>
      </c>
      <c r="Z17" s="12">
        <f>$D17^EXP(Parameter!$D$101+Parameter!$D$108*(($B17*21/30.2)^(1)))</f>
        <v>0.67044983127381652</v>
      </c>
      <c r="AA17" s="12">
        <f>$E17^EXP(Parameter!$D$86+Parameter!$D$93*($B17/30.2*21)^(-2))</f>
        <v>0.60280592634453589</v>
      </c>
      <c r="AB17" s="12">
        <f>$D17^EXP(Parameter!$D$98+Parameter!$D$105*(($B17*21/30.2)^(1)))</f>
        <v>0.60904348625046267</v>
      </c>
      <c r="AC17" s="12">
        <f>$E17^EXP(Parameter!$D$83+Parameter!$D$90*($B17/30.2*21)^(-2))</f>
        <v>0.41033875364796729</v>
      </c>
      <c r="AD17" s="87">
        <f>$D17^EXP(Parameter!$D$133+Parameter!$D$140*(($B17*21/30.2)^(-0.5))+Parameter!$D$147*((LN($B17*21/30.2))))</f>
        <v>0.71907922605424412</v>
      </c>
      <c r="AE17" s="12">
        <f>$E17^EXP(Parameter!$D$111+Parameter!$D$118*(($B17*21/30.2)^(-1))+Parameter!$D$125*(($B17*21/30.2)^(-0.5)))</f>
        <v>0.44850927632210025</v>
      </c>
      <c r="AF17" s="12">
        <f>$D17^EXP(Parameter!$D$134+Parameter!$D$141*(($B17*21/30.2)^(-0.5))+Parameter!$D$148*((LN($B17*21/30.2))))</f>
        <v>0.66895246901557059</v>
      </c>
      <c r="AG17" s="12">
        <f>$E17^EXP(Parameter!$D$112+Parameter!$D$119*(($B17*21/30.2)^(-1))+Parameter!$D$126*(($B17*21/30.2)^(-0.5)))</f>
        <v>0.47574023132927046</v>
      </c>
      <c r="AH17" s="12">
        <f>$D17^EXP(Parameter!$D$136+Parameter!$D$143*(($B17*21/30.2)^(-0.5))+Parameter!$D$150*((LN($B17*21/30.2))))</f>
        <v>0.7147415229601547</v>
      </c>
      <c r="AI17" s="12">
        <f>$E17^EXP(Parameter!$D$114+Parameter!$D$121*(($B17*21/30.2)^(-1))+Parameter!$D$128*(($B17*21/30.2)^(-0.5)))</f>
        <v>0.56831350761569344</v>
      </c>
      <c r="AJ17" s="12">
        <f>$D17^EXP(Parameter!$D$137+Parameter!$D$144*(($B17*21/30.2)^(-0.5))+Parameter!$D$151*((LN($B17*21/30.2))))</f>
        <v>0.78946515748537327</v>
      </c>
      <c r="AK17" s="12">
        <f>$E17^EXP(Parameter!$D$115+Parameter!$D$122*(($B17*21/30.2)^(-1))+Parameter!$D$129*(($B17*21/30.2)^(-0.5)))</f>
        <v>0.53761318732540742</v>
      </c>
      <c r="AL17" s="12">
        <f>$D17^EXP(Parameter!$D$138+Parameter!$D$145*(($B17*21/30.2)^(-0.5))+Parameter!$D$152*((LN($B17*21/30.2))))</f>
        <v>0.71212260646904701</v>
      </c>
      <c r="AM17" s="12">
        <f>$E17^EXP(Parameter!$D$116+Parameter!$D$123*(($B17*21/30.2)^(-1))+Parameter!$D$130*(($B17*21/30.2)^(-0.5)))</f>
        <v>0.5391603883002215</v>
      </c>
      <c r="AN17" s="12">
        <f>$D17^EXP(Parameter!$D$135+Parameter!$D$142*(($B17*21/30.2)^(-0.5))+Parameter!$D$149*((LN($B17*21/30.2))))</f>
        <v>0.61598529746151831</v>
      </c>
      <c r="AO17" s="12">
        <f>$E17^EXP(Parameter!$D$113+Parameter!$D$120*(($B17*21/30.2)^(-1))+Parameter!$D$127*(($B17*21/30.2)^(-0.5)))</f>
        <v>0.33495289476473555</v>
      </c>
      <c r="AP17" s="87">
        <f>$D17^EXP(Parameter!$D$304+Parameter!$D$310*((LN($B17*21/30.2))))</f>
        <v>0.70039327216785197</v>
      </c>
      <c r="AQ17" s="88">
        <f>$E17^EXP(Parameter!$D$290+Parameter!$D$296*((LN($B17*21/30.2))))</f>
        <v>0.38288990757242708</v>
      </c>
      <c r="AR17" s="12">
        <f>$D17^EXP(Parameter!$D$305+Parameter!$D$311*((LN($B17*21/30.2))))</f>
        <v>0.66532647950848001</v>
      </c>
      <c r="AS17" s="88">
        <f>$E17^EXP(Parameter!$D$291+Parameter!$D$297*((LN($B17*21/30.2))))</f>
        <v>0.45987233462798033</v>
      </c>
      <c r="AT17" s="12">
        <f>$D17^EXP(Parameter!$D$305+Parameter!$D$307-Parameter!$D$306+(Parameter!$D$311+Parameter!$D$313-Parameter!$D$312)*((LN($B17*21/30.2))))</f>
        <v>0.68354126587093278</v>
      </c>
      <c r="AU17" s="88">
        <f>$E17^EXP(Parameter!$D$291+Parameter!$D$293-Parameter!$D$292+(Parameter!$D$297+Parameter!$D$299-Parameter!$D$298)*((LN($B17*21/30.2))))</f>
        <v>0.5819360977774326</v>
      </c>
      <c r="AV17" s="12">
        <f>$D17^EXP(Parameter!$D$308+Parameter!$D$314*((LN($B17*21/30.2))))</f>
        <v>0.77135298627506044</v>
      </c>
      <c r="AW17" s="88">
        <f>$E17^EXP(Parameter!$D$294+Parameter!$D$300*((LN($B17*21/30.2))))</f>
        <v>0.5321113634550394</v>
      </c>
      <c r="AX17" s="12">
        <f>$D17^EXP(Parameter!$D$305+Parameter!$D$309-Parameter!$D$306+(Parameter!$D$311+Parameter!$D$315-Parameter!$D$312)*((LN($B17*21/30.2))))</f>
        <v>0.68235529342855883</v>
      </c>
      <c r="AY17" s="88">
        <f>$E17^EXP(Parameter!$D$291+Parameter!$D$295-Parameter!$D$292+(Parameter!$D$297+Parameter!$D$301-Parameter!$D$298)*((LN($B17*21/30.2))))</f>
        <v>0.62718659966917567</v>
      </c>
      <c r="AZ17" s="12">
        <f>$D17^EXP(Parameter!D$305-Parameter!D$306+(Parameter!D$311-Parameter!D$312)*((LN($B17*21/30.2))))</f>
        <v>0.62929807382535141</v>
      </c>
      <c r="BA17" s="88">
        <f>$E17^EXP(Parameter!$D$291-Parameter!$D$292+(Parameter!$D$297-Parameter!$D$298)*((LN($B17*21/30.2))))</f>
        <v>0.42792169188669038</v>
      </c>
      <c r="BB17" s="89">
        <f>$D17^EXP(Parameter!$D$231)</f>
        <v>0.62083452399579941</v>
      </c>
      <c r="BC17" s="90">
        <f>$E17^EXP(Parameter!$D$216)</f>
        <v>0.36122345926967747</v>
      </c>
      <c r="BD17" s="91">
        <f>$D17^EXP(Parameter!$D$232)</f>
        <v>0.6707479596627326</v>
      </c>
      <c r="BE17" s="90">
        <f>$E17^EXP(Parameter!$D$217)</f>
        <v>0.46498742575013308</v>
      </c>
      <c r="BF17" s="91">
        <f>$D17^EXP(Parameter!$D$234)</f>
        <v>0.5842260711525894</v>
      </c>
      <c r="BG17" s="91">
        <f>$E17^EXP(Parameter!$D$219)</f>
        <v>0.53790120251004359</v>
      </c>
      <c r="BH17" s="91">
        <f>$D17^EXP(Parameter!$D$235)</f>
        <v>0.7502131196874503</v>
      </c>
      <c r="BI17" s="91">
        <f>$E17^EXP(Parameter!$D$220)</f>
        <v>0.55539715143926516</v>
      </c>
      <c r="BJ17" s="91">
        <f>$D17^EXP(Parameter!$D$236)</f>
        <v>0.56802542146391299</v>
      </c>
      <c r="BK17" s="91">
        <f>$E17^EXP(Parameter!$D$221)</f>
        <v>0.76657104334414328</v>
      </c>
      <c r="BL17" s="91">
        <f>$D17^EXP(Parameter!$D$233)</f>
        <v>0.65687758763384219</v>
      </c>
      <c r="BM17" s="91">
        <f>$E17^EXP(Parameter!$D$218)</f>
        <v>0.53422460969358943</v>
      </c>
      <c r="BN17" s="90">
        <f>$D17^EXP(Parameter!$D$268)</f>
        <v>0.62554979705444991</v>
      </c>
      <c r="BO17" s="91">
        <f>$E17^EXP(Parameter!$D$246)</f>
        <v>0.35901668048090385</v>
      </c>
      <c r="BP17" s="91">
        <f>$D17^EXP(Parameter!$D$269)</f>
        <v>0.6831600653548342</v>
      </c>
      <c r="BQ17" s="91">
        <f>$E17^EXP(Parameter!$D$247)</f>
        <v>0.46498742575013308</v>
      </c>
      <c r="BR17" s="91">
        <f>$D17^EXP(Parameter!$D$271)</f>
        <v>0.5975926090612701</v>
      </c>
      <c r="BS17" s="91">
        <f>$E17^EXP(Parameter!$D$249)</f>
        <v>0.53923435498444539</v>
      </c>
      <c r="BT17" s="91">
        <f>$D17^EXP(Parameter!$D$272)</f>
        <v>0.75042865258850078</v>
      </c>
      <c r="BU17" s="91">
        <f>$E17^EXP(Parameter!$D$250)</f>
        <v>0.55670252733933656</v>
      </c>
      <c r="BV17" s="91">
        <f>$D17^EXP(Parameter!$D$273)</f>
        <v>0.61308776234327456</v>
      </c>
      <c r="BW17" s="91">
        <f>$E17^EXP(Parameter!$D$251)</f>
        <v>0.75661644501007141</v>
      </c>
      <c r="BX17" s="91">
        <f>$D17^EXP(Parameter!$D$270)</f>
        <v>0.67208530395170307</v>
      </c>
      <c r="BY17" s="91">
        <f>$E17^EXP(Parameter!$D$248)</f>
        <v>0.53321926957930932</v>
      </c>
      <c r="BZ17" s="90">
        <f>$D17^EXP(Parameter!$D$208)</f>
        <v>0.6728857792950288</v>
      </c>
      <c r="CA17" s="90">
        <f>$E17^EXP(Parameter!$D$200)</f>
        <v>0.42282845018414406</v>
      </c>
      <c r="CB17" s="90">
        <f>$D17^EXP(Parameter!$D$209)</f>
        <v>0.65632515198579067</v>
      </c>
      <c r="CC17" s="90">
        <f>$E17^EXP(Parameter!$D$201)</f>
        <v>0.45606048305899466</v>
      </c>
      <c r="CD17" s="90">
        <f>$D17^EXP(Parameter!$D$211)</f>
        <v>0.66372896307135476</v>
      </c>
      <c r="CE17" s="90">
        <f>$E17^EXP(Parameter!$D$203)</f>
        <v>0.56222615929014697</v>
      </c>
      <c r="CF17" s="90">
        <f>$D17^EXP(Parameter!$D$212)</f>
        <v>0.73564606040954572</v>
      </c>
      <c r="CG17" s="90">
        <f>$E17^EXP(Parameter!$D$204)</f>
        <v>0.53489421197031017</v>
      </c>
      <c r="CH17" s="91">
        <f>$D17^EXP(Parameter!$D$213)</f>
        <v>0.64598987675424446</v>
      </c>
      <c r="CI17" s="90">
        <f>$E17^EXP(Parameter!$D$205)</f>
        <v>0.57982177600318807</v>
      </c>
      <c r="CJ17" s="91">
        <f>$D17^EXP(Parameter!$D$210)</f>
        <v>0.59912908230931772</v>
      </c>
      <c r="CK17" s="90">
        <f>$E17^EXP(Parameter!$D$202)</f>
        <v>0.41042635174914904</v>
      </c>
      <c r="CL17" s="12">
        <f>$D17^EXP(Parameter!$D$170+Parameter!$D$177*(LN($B17/30.2*21)))</f>
        <v>0.6738110525816442</v>
      </c>
      <c r="CM17" s="41">
        <f>$E17^EXP(Parameter!$D$155+Parameter!$D$162*(LN($B17/30.2*21)))</f>
        <v>0.46149904665634345</v>
      </c>
      <c r="CN17" s="12">
        <f>$D17^EXP(Parameter!$D$171+Parameter!$D$178*(LN($B17/30.2*21)))</f>
        <v>0.6548672998712658</v>
      </c>
      <c r="CO17" s="41">
        <f>$E17^EXP(Parameter!$D$156+Parameter!$D$163*(LN($B17/30.2*21)))</f>
        <v>0.50423212347505808</v>
      </c>
      <c r="CP17" s="12">
        <f>$D17^EXP(Parameter!$D$173+Parameter!$D$180*(LN($B17/30.2*21)))</f>
        <v>0.66348066105929859</v>
      </c>
      <c r="CQ17" s="41">
        <f>$E17^EXP(Parameter!$D$158+Parameter!$D$165*(LN($B17/30.2*21)))</f>
        <v>0.59355147373884654</v>
      </c>
      <c r="CR17" s="12">
        <f>$D17^EXP(Parameter!$D$174+Parameter!$D$181*(LN($B17/30.2*21)))</f>
        <v>0.74077523041273241</v>
      </c>
      <c r="CS17" s="41">
        <f>$E17^EXP(Parameter!$D$159+Parameter!$D$166*(LN($B17/30.2*21)))</f>
        <v>0.56533540499504409</v>
      </c>
      <c r="CT17" s="12">
        <f>$D17^EXP(Parameter!$D$175+Parameter!$D$182*(LN($B17/30.2*21)))</f>
        <v>0.65263022134896975</v>
      </c>
      <c r="CU17" s="41">
        <f>$E17^EXP(Parameter!$D$160+Parameter!$D$167*(LN($B17/30.2*21)))</f>
        <v>0.58583200791409429</v>
      </c>
      <c r="CV17" s="12">
        <f>$D17^EXP(Parameter!$D$172+Parameter!$D$179*(LN($B17/30.2*21)))</f>
        <v>0.60073038390082489</v>
      </c>
      <c r="CW17" s="41">
        <f>$E17^EXP(Parameter!$D$157+Parameter!$D$164*(LN($B17/30.2*21)))</f>
        <v>0.35722656430280247</v>
      </c>
      <c r="CX17" s="12">
        <f t="shared" si="2"/>
        <v>0.68399358256145038</v>
      </c>
      <c r="CY17" s="85">
        <v>0.36341822789980299</v>
      </c>
      <c r="CZ17" s="12">
        <f t="shared" si="1"/>
        <v>0.65926831993095159</v>
      </c>
      <c r="DA17" s="85">
        <v>0.44277759602857703</v>
      </c>
      <c r="DB17" s="12">
        <f t="shared" si="1"/>
        <v>0.67382400215244587</v>
      </c>
      <c r="DC17" s="41">
        <v>0.56648608264184197</v>
      </c>
      <c r="DD17" s="12">
        <f t="shared" si="1"/>
        <v>0.76117835668429679</v>
      </c>
      <c r="DE17" s="85">
        <v>0.512249896185345</v>
      </c>
      <c r="DF17" s="12">
        <f t="shared" si="1"/>
        <v>0.67044983127381652</v>
      </c>
      <c r="DG17" s="41">
        <v>0.60410645395658602</v>
      </c>
      <c r="DH17" s="12">
        <f t="shared" si="1"/>
        <v>0.60904348625046267</v>
      </c>
      <c r="DI17" s="41">
        <v>0.44273661961987998</v>
      </c>
      <c r="DJ17" s="46">
        <v>12</v>
      </c>
      <c r="DK17" s="44">
        <v>0.29677204478338698</v>
      </c>
      <c r="DL17" s="44">
        <v>0.39378475614878</v>
      </c>
      <c r="DM17" s="44">
        <v>0.47473203636395001</v>
      </c>
      <c r="DN17" s="44">
        <v>0.44167046680727701</v>
      </c>
      <c r="DO17" s="44">
        <v>0.59585610023725599</v>
      </c>
      <c r="DP17" s="44">
        <v>0.56802577659072195</v>
      </c>
      <c r="DQ17" s="44">
        <v>0.60915975824438096</v>
      </c>
      <c r="DR17" s="45">
        <v>0.61240536419552005</v>
      </c>
      <c r="DS17" s="45">
        <v>0.695313963507741</v>
      </c>
      <c r="DT17" s="45">
        <v>0.67669142905011703</v>
      </c>
      <c r="DU17" s="45">
        <v>0.62049611520990799</v>
      </c>
      <c r="DV17" s="45">
        <v>0.68743877284598898</v>
      </c>
      <c r="DW17" s="45">
        <v>0.76983885373878302</v>
      </c>
      <c r="DX17" s="45">
        <v>0.64950595679400802</v>
      </c>
    </row>
    <row r="18" spans="1:128">
      <c r="A18" s="43">
        <f t="shared" si="0"/>
        <v>1.7835616438356166</v>
      </c>
      <c r="B18" s="18">
        <v>14</v>
      </c>
      <c r="C18" s="12">
        <v>286</v>
      </c>
      <c r="D18" s="12">
        <v>0.57601997939175398</v>
      </c>
      <c r="E18" s="12">
        <v>0.25114458602693002</v>
      </c>
      <c r="F18" s="92">
        <f>$D18^Parameter!$D$325</f>
        <v>0.65034122824646479</v>
      </c>
      <c r="G18" s="92">
        <f>$E18^Parameter!$D$318</f>
        <v>0.36978147521810695</v>
      </c>
      <c r="H18" s="92">
        <f>$D18^Parameter!$D$326</f>
        <v>0.64320592721973291</v>
      </c>
      <c r="I18" s="92">
        <f>$E18^Parameter!$D$319</f>
        <v>0.4130011349013018</v>
      </c>
      <c r="J18" s="92">
        <f>$D18^Parameter!$D$328</f>
        <v>0.65683065115530892</v>
      </c>
      <c r="K18" s="92">
        <f>$E18^Parameter!$D$321</f>
        <v>0.54220841370281292</v>
      </c>
      <c r="L18" s="92">
        <f>$D18^Parameter!$D$329</f>
        <v>0.73425181120232363</v>
      </c>
      <c r="M18" s="92">
        <f>$E18^Parameter!$D$322</f>
        <v>0.50811576768772559</v>
      </c>
      <c r="N18" s="92">
        <f>$D18^Parameter!$D$330</f>
        <v>0.63966768780773031</v>
      </c>
      <c r="O18" s="92">
        <f>$E18^Parameter!$D$323</f>
        <v>0.57539956359654565</v>
      </c>
      <c r="P18" s="92">
        <f>$D18^Parameter!$D$327</f>
        <v>0.59147520713298274</v>
      </c>
      <c r="Q18" s="92">
        <f>$E18^Parameter!$D$320</f>
        <v>0.37285983906228687</v>
      </c>
      <c r="R18" s="12">
        <f>$D18^EXP(Parameter!$D$96+Parameter!$D$103*(($B18/30.2*21)^(1)))</f>
        <v>0.6588938419895648</v>
      </c>
      <c r="S18" s="12">
        <f>$E18^EXP(Parameter!$D$81+Parameter!$D$88*($B18/30.2*21)^(-2))</f>
        <v>0.42569208348899906</v>
      </c>
      <c r="T18" s="12">
        <f>$D18^EXP(Parameter!$D$97+Parameter!$D$104*(($B18*21/30.2)^(1)))</f>
        <v>0.63518934957793682</v>
      </c>
      <c r="U18" s="12">
        <f>$E18^EXP(Parameter!$D$82+Parameter!$D$89*($B18/30.2*21)^(-2))</f>
        <v>0.45936420130051764</v>
      </c>
      <c r="V18" s="12">
        <f>$D18^EXP(Parameter!$D$99+Parameter!$D$106*(($B18*21/30.2)^(1)))</f>
        <v>0.64970212187590648</v>
      </c>
      <c r="W18" s="12">
        <f>$E18^EXP(Parameter!$D$84+Parameter!$D$91*($B18/30.2*21)^(-2))</f>
        <v>0.58191883614616657</v>
      </c>
      <c r="X18" s="12">
        <f>$D18^EXP(Parameter!$D$100+Parameter!$D$107*(($B18*21/30.2)^(1)))</f>
        <v>0.73945581146517336</v>
      </c>
      <c r="Y18" s="12">
        <f>$E18^EXP(Parameter!$D$85+Parameter!$D$92*($B18/30.2*21)^(-2))</f>
        <v>0.54437925955133126</v>
      </c>
      <c r="Z18" s="12">
        <f>$D18^EXP(Parameter!$D$101+Parameter!$D$108*(($B18*21/30.2)^(1)))</f>
        <v>0.64299972268574768</v>
      </c>
      <c r="AA18" s="12">
        <f>$E18^EXP(Parameter!$D$86+Parameter!$D$93*($B18/30.2*21)^(-2))</f>
        <v>0.57821780269528333</v>
      </c>
      <c r="AB18" s="12">
        <f>$D18^EXP(Parameter!$D$98+Parameter!$D$105*(($B18*21/30.2)^(1)))</f>
        <v>0.58200407862316017</v>
      </c>
      <c r="AC18" s="12">
        <f>$E18^EXP(Parameter!$D$83+Parameter!$D$90*($B18/30.2*21)^(-2))</f>
        <v>0.38140364319080666</v>
      </c>
      <c r="AD18" s="87">
        <f>$D18^EXP(Parameter!$D$133+Parameter!$D$140*(($B18*21/30.2)^(-0.5))+Parameter!$D$147*((LN($B18*21/30.2))))</f>
        <v>0.69301648481664724</v>
      </c>
      <c r="AE18" s="12">
        <f>$E18^EXP(Parameter!$D$111+Parameter!$D$118*(($B18*21/30.2)^(-1))+Parameter!$D$125*(($B18*21/30.2)^(-0.5)))</f>
        <v>0.42939555724135331</v>
      </c>
      <c r="AF18" s="12">
        <f>$D18^EXP(Parameter!$D$134+Parameter!$D$141*(($B18*21/30.2)^(-0.5))+Parameter!$D$148*((LN($B18*21/30.2))))</f>
        <v>0.64315744125866425</v>
      </c>
      <c r="AG18" s="12">
        <f>$E18^EXP(Parameter!$D$112+Parameter!$D$119*(($B18*21/30.2)^(-1))+Parameter!$D$126*(($B18*21/30.2)^(-0.5)))</f>
        <v>0.44901337201510566</v>
      </c>
      <c r="AH18" s="12">
        <f>$D18^EXP(Parameter!$D$136+Parameter!$D$143*(($B18*21/30.2)^(-0.5))+Parameter!$D$150*((LN($B18*21/30.2))))</f>
        <v>0.68904327741173932</v>
      </c>
      <c r="AI18" s="12">
        <f>$E18^EXP(Parameter!$D$114+Parameter!$D$121*(($B18*21/30.2)^(-1))+Parameter!$D$128*(($B18*21/30.2)^(-0.5)))</f>
        <v>0.53327244224099923</v>
      </c>
      <c r="AJ18" s="12">
        <f>$D18^EXP(Parameter!$D$137+Parameter!$D$144*(($B18*21/30.2)^(-0.5))+Parameter!$D$151*((LN($B18*21/30.2))))</f>
        <v>0.76684607870787569</v>
      </c>
      <c r="AK18" s="12">
        <f>$E18^EXP(Parameter!$D$115+Parameter!$D$122*(($B18*21/30.2)^(-1))+Parameter!$D$129*(($B18*21/30.2)^(-0.5)))</f>
        <v>0.50931612257411918</v>
      </c>
      <c r="AL18" s="12">
        <f>$D18^EXP(Parameter!$D$138+Parameter!$D$145*(($B18*21/30.2)^(-0.5))+Parameter!$D$152*((LN($B18*21/30.2))))</f>
        <v>0.67976603863981611</v>
      </c>
      <c r="AM18" s="12">
        <f>$E18^EXP(Parameter!$D$116+Parameter!$D$123*(($B18*21/30.2)^(-1))+Parameter!$D$130*(($B18*21/30.2)^(-0.5)))</f>
        <v>0.49864173505705589</v>
      </c>
      <c r="AN18" s="12">
        <f>$D18^EXP(Parameter!$D$135+Parameter!$D$142*(($B18*21/30.2)^(-0.5))+Parameter!$D$149*((LN($B18*21/30.2))))</f>
        <v>0.58590512542752915</v>
      </c>
      <c r="AO18" s="12">
        <f>$E18^EXP(Parameter!$D$113+Parameter!$D$120*(($B18*21/30.2)^(-1))+Parameter!$D$127*(($B18*21/30.2)^(-0.5)))</f>
        <v>0.29040590249804166</v>
      </c>
      <c r="AP18" s="87">
        <f>$D18^EXP(Parameter!$D$304+Parameter!$D$310*((LN($B18*21/30.2))))</f>
        <v>0.67745174757492521</v>
      </c>
      <c r="AQ18" s="88">
        <f>$E18^EXP(Parameter!$D$290+Parameter!$D$296*((LN($B18*21/30.2))))</f>
        <v>0.35800720763087707</v>
      </c>
      <c r="AR18" s="12">
        <f>$D18^EXP(Parameter!$D$305+Parameter!$D$311*((LN($B18*21/30.2))))</f>
        <v>0.64210860554952187</v>
      </c>
      <c r="AS18" s="88">
        <f>$E18^EXP(Parameter!$D$291+Parameter!$D$297*((LN($B18*21/30.2))))</f>
        <v>0.43312928651867166</v>
      </c>
      <c r="AT18" s="12">
        <f>$D18^EXP(Parameter!$D$305+Parameter!$D$307-Parameter!$D$306+(Parameter!$D$311+Parameter!$D$313-Parameter!$D$312)*((LN($B18*21/30.2))))</f>
        <v>0.66048173143532718</v>
      </c>
      <c r="AU18" s="88">
        <f>$E18^EXP(Parameter!$D$291+Parameter!$D$293-Parameter!$D$292+(Parameter!$D$297+Parameter!$D$299-Parameter!$D$298)*((LN($B18*21/30.2))))</f>
        <v>0.55607461635782895</v>
      </c>
      <c r="AV18" s="12">
        <f>$D18^EXP(Parameter!$D$308+Parameter!$D$314*((LN($B18*21/30.2))))</f>
        <v>0.75189836475508209</v>
      </c>
      <c r="AW18" s="88">
        <f>$E18^EXP(Parameter!$D$294+Parameter!$D$300*((LN($B18*21/30.2))))</f>
        <v>0.50569828971701114</v>
      </c>
      <c r="AX18" s="12">
        <f>$D18^EXP(Parameter!$D$305+Parameter!$D$309-Parameter!$D$306+(Parameter!$D$311+Parameter!$D$315-Parameter!$D$312)*((LN($B18*21/30.2))))</f>
        <v>0.65797597737974267</v>
      </c>
      <c r="AY18" s="88">
        <f>$E18^EXP(Parameter!$D$291+Parameter!$D$295-Parameter!$D$292+(Parameter!$D$297+Parameter!$D$301-Parameter!$D$298)*((LN($B18*21/30.2))))</f>
        <v>0.59597684412963903</v>
      </c>
      <c r="AZ18" s="12">
        <f>$D18^EXP(Parameter!D$305-Parameter!D$306+(Parameter!D$311-Parameter!D$312)*((LN($B18*21/30.2))))</f>
        <v>0.60302197159958781</v>
      </c>
      <c r="BA18" s="88">
        <f>$E18^EXP(Parameter!$D$291-Parameter!$D$292+(Parameter!$D$297-Parameter!$D$298)*((LN($B18*21/30.2))))</f>
        <v>0.39183984813364497</v>
      </c>
      <c r="BB18" s="89">
        <f>$D18^EXP(Parameter!$D$231)</f>
        <v>0.59667548404055271</v>
      </c>
      <c r="BC18" s="90">
        <f>$E18^EXP(Parameter!$D$216)</f>
        <v>0.33249630358145471</v>
      </c>
      <c r="BD18" s="91">
        <f>$D18^EXP(Parameter!$D$232)</f>
        <v>0.64881068364222627</v>
      </c>
      <c r="BE18" s="90">
        <f>$E18^EXP(Parameter!$D$217)</f>
        <v>0.43689479748965887</v>
      </c>
      <c r="BF18" s="91">
        <f>$D18^EXP(Parameter!$D$234)</f>
        <v>0.5586573538068158</v>
      </c>
      <c r="BG18" s="91">
        <f>$E18^EXP(Parameter!$D$219)</f>
        <v>0.51143037485853882</v>
      </c>
      <c r="BH18" s="91">
        <f>$D18^EXP(Parameter!$D$235)</f>
        <v>0.73247368268754731</v>
      </c>
      <c r="BI18" s="91">
        <f>$E18^EXP(Parameter!$D$220)</f>
        <v>0.52944268752972834</v>
      </c>
      <c r="BJ18" s="91">
        <f>$D18^EXP(Parameter!$D$236)</f>
        <v>0.54189537194195658</v>
      </c>
      <c r="BK18" s="91">
        <f>$E18^EXP(Parameter!$D$221)</f>
        <v>0.75016542167822053</v>
      </c>
      <c r="BL18" s="91">
        <f>$D18^EXP(Parameter!$D$233)</f>
        <v>0.63428941263666505</v>
      </c>
      <c r="BM18" s="91">
        <f>$E18^EXP(Parameter!$D$218)</f>
        <v>0.50765128117783587</v>
      </c>
      <c r="BN18" s="90">
        <f>$D18^EXP(Parameter!$D$268)</f>
        <v>0.60158615110588309</v>
      </c>
      <c r="BO18" s="91">
        <f>$E18^EXP(Parameter!$D$246)</f>
        <v>0.33030026139800411</v>
      </c>
      <c r="BP18" s="91">
        <f>$D18^EXP(Parameter!$D$269)</f>
        <v>0.66182648758054696</v>
      </c>
      <c r="BQ18" s="91">
        <f>$E18^EXP(Parameter!$D$247)</f>
        <v>0.43689479748965887</v>
      </c>
      <c r="BR18" s="91">
        <f>$D18^EXP(Parameter!$D$271)</f>
        <v>0.57251624409771507</v>
      </c>
      <c r="BS18" s="91">
        <f>$E18^EXP(Parameter!$D$249)</f>
        <v>0.51280121486092811</v>
      </c>
      <c r="BT18" s="91">
        <f>$D18^EXP(Parameter!$D$272)</f>
        <v>0.73270164364065637</v>
      </c>
      <c r="BU18" s="91">
        <f>$E18^EXP(Parameter!$D$250)</f>
        <v>0.53078845981415168</v>
      </c>
      <c r="BV18" s="91">
        <f>$D18^EXP(Parameter!$D$273)</f>
        <v>0.58861445807174773</v>
      </c>
      <c r="BW18" s="91">
        <f>$E18^EXP(Parameter!$D$251)</f>
        <v>0.73963666502644465</v>
      </c>
      <c r="BX18" s="91">
        <f>$D18^EXP(Parameter!$D$270)</f>
        <v>0.65021211622517028</v>
      </c>
      <c r="BY18" s="91">
        <f>$E18^EXP(Parameter!$D$248)</f>
        <v>0.50661828072685411</v>
      </c>
      <c r="BZ18" s="90">
        <f>$D18^EXP(Parameter!$D$208)</f>
        <v>0.65105106311661887</v>
      </c>
      <c r="CA18" s="90">
        <f>$E18^EXP(Parameter!$D$200)</f>
        <v>0.39422181743954499</v>
      </c>
      <c r="CB18" s="90">
        <f>$D18^EXP(Parameter!$D$209)</f>
        <v>0.63371157765710262</v>
      </c>
      <c r="CC18" s="90">
        <f>$E18^EXP(Parameter!$D$201)</f>
        <v>0.42783170996079256</v>
      </c>
      <c r="CD18" s="90">
        <f>$D18^EXP(Parameter!$D$211)</f>
        <v>0.6414591468257016</v>
      </c>
      <c r="CE18" s="90">
        <f>$E18^EXP(Parameter!$D$203)</f>
        <v>0.53648586318506053</v>
      </c>
      <c r="CF18" s="90">
        <f>$D18^EXP(Parameter!$D$212)</f>
        <v>0.71707937146025846</v>
      </c>
      <c r="CG18" s="90">
        <f>$E18^EXP(Parameter!$D$204)</f>
        <v>0.50833939429820441</v>
      </c>
      <c r="CH18" s="91">
        <f>$D18^EXP(Parameter!$D$213)</f>
        <v>0.62290861754255145</v>
      </c>
      <c r="CI18" s="90">
        <f>$E18^EXP(Parameter!$D$205)</f>
        <v>0.55466521545620195</v>
      </c>
      <c r="CJ18" s="91">
        <f>$D18^EXP(Parameter!$D$210)</f>
        <v>0.57411097853282289</v>
      </c>
      <c r="CK18" s="90">
        <f>$E18^EXP(Parameter!$D$202)</f>
        <v>0.38173282416739079</v>
      </c>
      <c r="CL18" s="12">
        <f>$D18^EXP(Parameter!$D$170+Parameter!$D$177*(LN($B18/30.2*21)))</f>
        <v>0.65042707535037614</v>
      </c>
      <c r="CM18" s="41">
        <f>$E18^EXP(Parameter!$D$155+Parameter!$D$162*(LN($B18/30.2*21)))</f>
        <v>0.44016174385724655</v>
      </c>
      <c r="CN18" s="12">
        <f>$D18^EXP(Parameter!$D$171+Parameter!$D$178*(LN($B18/30.2*21)))</f>
        <v>0.63130532183286348</v>
      </c>
      <c r="CO18" s="41">
        <f>$E18^EXP(Parameter!$D$156+Parameter!$D$163*(LN($B18/30.2*21)))</f>
        <v>0.48077032831425254</v>
      </c>
      <c r="CP18" s="12">
        <f>$D18^EXP(Parameter!$D$173+Parameter!$D$180*(LN($B18/30.2*21)))</f>
        <v>0.63974000852414625</v>
      </c>
      <c r="CQ18" s="41">
        <f>$E18^EXP(Parameter!$D$158+Parameter!$D$165*(LN($B18/30.2*21)))</f>
        <v>0.57016473859291184</v>
      </c>
      <c r="CR18" s="12">
        <f>$D18^EXP(Parameter!$D$174+Parameter!$D$181*(LN($B18/30.2*21)))</f>
        <v>0.71919210056633054</v>
      </c>
      <c r="CS18" s="41">
        <f>$E18^EXP(Parameter!$D$159+Parameter!$D$166*(LN($B18/30.2*21)))</f>
        <v>0.54306776321139782</v>
      </c>
      <c r="CT18" s="12">
        <f>$D18^EXP(Parameter!$D$175+Parameter!$D$182*(LN($B18/30.2*21)))</f>
        <v>0.62562385615938676</v>
      </c>
      <c r="CU18" s="41">
        <f>$E18^EXP(Parameter!$D$160+Parameter!$D$167*(LN($B18/30.2*21)))</f>
        <v>0.55647424942041335</v>
      </c>
      <c r="CV18" s="12">
        <f>$D18^EXP(Parameter!$D$172+Parameter!$D$179*(LN($B18/30.2*21)))</f>
        <v>0.57322484265469353</v>
      </c>
      <c r="CW18" s="41">
        <f>$E18^EXP(Parameter!$D$157+Parameter!$D$164*(LN($B18/30.2*21)))</f>
        <v>0.32075171696235183</v>
      </c>
      <c r="CX18" s="12">
        <f t="shared" si="2"/>
        <v>0.6588938419895648</v>
      </c>
      <c r="CY18" s="85">
        <v>0.33969869426032301</v>
      </c>
      <c r="CZ18" s="12">
        <f t="shared" si="1"/>
        <v>0.63518934957793682</v>
      </c>
      <c r="DA18" s="85">
        <v>0.41969243256481598</v>
      </c>
      <c r="DB18" s="12">
        <f t="shared" si="1"/>
        <v>0.64970212187590648</v>
      </c>
      <c r="DC18" s="41">
        <v>0.54418478032164996</v>
      </c>
      <c r="DD18" s="12">
        <f t="shared" si="1"/>
        <v>0.73945581146517336</v>
      </c>
      <c r="DE18" s="85">
        <v>0.48910850446781301</v>
      </c>
      <c r="DF18" s="12">
        <f t="shared" si="1"/>
        <v>0.64299972268574768</v>
      </c>
      <c r="DG18" s="41">
        <v>0.58012173155074898</v>
      </c>
      <c r="DH18" s="12">
        <f t="shared" si="1"/>
        <v>0.58200407862316017</v>
      </c>
      <c r="DI18" s="41">
        <v>0.40905543876007</v>
      </c>
      <c r="DJ18" s="46">
        <v>13</v>
      </c>
      <c r="DK18" s="44">
        <v>0.26658913192389699</v>
      </c>
      <c r="DL18" s="44">
        <v>0.360105676092774</v>
      </c>
      <c r="DM18" s="44">
        <v>0.43978740002793598</v>
      </c>
      <c r="DN18" s="44">
        <v>0.40706630837037699</v>
      </c>
      <c r="DO18" s="44">
        <v>0.56173300102317403</v>
      </c>
      <c r="DP18" s="44">
        <v>0.53342399288134601</v>
      </c>
      <c r="DQ18" s="44">
        <v>0.575327851426641</v>
      </c>
      <c r="DR18" s="45">
        <v>0.586679836223859</v>
      </c>
      <c r="DS18" s="45">
        <v>0.67157305082126595</v>
      </c>
      <c r="DT18" s="45">
        <v>0.65239239187755305</v>
      </c>
      <c r="DU18" s="45">
        <v>0.59490879841582101</v>
      </c>
      <c r="DV18" s="45">
        <v>0.66345360741787696</v>
      </c>
      <c r="DW18" s="45">
        <v>0.74904206865691503</v>
      </c>
      <c r="DX18" s="45">
        <v>0.62451096561730901</v>
      </c>
    </row>
    <row r="19" spans="1:128">
      <c r="A19" s="43">
        <f t="shared" si="0"/>
        <v>1.8438356164383563</v>
      </c>
      <c r="B19" s="18">
        <v>15</v>
      </c>
      <c r="C19" s="12">
        <v>308</v>
      </c>
      <c r="D19" s="12">
        <v>0.55257863695953802</v>
      </c>
      <c r="E19" s="12">
        <v>0.22693852527641001</v>
      </c>
      <c r="F19" s="92">
        <f>$D19^Parameter!$D$325</f>
        <v>0.62960387287220998</v>
      </c>
      <c r="G19" s="92">
        <f>$E19^Parameter!$D$318</f>
        <v>0.34375887897305152</v>
      </c>
      <c r="H19" s="92">
        <f>$D19^Parameter!$D$326</f>
        <v>0.62217889123686043</v>
      </c>
      <c r="I19" s="92">
        <f>$E19^Parameter!$D$319</f>
        <v>0.38706265042943999</v>
      </c>
      <c r="J19" s="92">
        <f>$D19^Parameter!$D$328</f>
        <v>0.6363620865921451</v>
      </c>
      <c r="K19" s="92">
        <f>$E19^Parameter!$D$321</f>
        <v>0.51840280784638149</v>
      </c>
      <c r="L19" s="92">
        <f>$D19^Parameter!$D$329</f>
        <v>0.71736583758794858</v>
      </c>
      <c r="M19" s="92">
        <f>$E19^Parameter!$D$322</f>
        <v>0.48349838957988817</v>
      </c>
      <c r="N19" s="92">
        <f>$D19^Parameter!$D$330</f>
        <v>0.61849930157915556</v>
      </c>
      <c r="O19" s="92">
        <f>$E19^Parameter!$D$323</f>
        <v>0.55253945035874463</v>
      </c>
      <c r="P19" s="92">
        <f>$D19^Parameter!$D$327</f>
        <v>0.56853757720341114</v>
      </c>
      <c r="Q19" s="92">
        <f>$E19^Parameter!$D$320</f>
        <v>0.34683145277099825</v>
      </c>
      <c r="R19" s="12">
        <f>$D19^EXP(Parameter!$D$96+Parameter!$D$103*(($B19/30.2*21)^(1)))</f>
        <v>0.63451284884076153</v>
      </c>
      <c r="S19" s="12">
        <f>$E19^EXP(Parameter!$D$81+Parameter!$D$88*($B19/30.2*21)^(-2))</f>
        <v>0.40012135588949416</v>
      </c>
      <c r="T19" s="12">
        <f>$D19^EXP(Parameter!$D$97+Parameter!$D$104*(($B19*21/30.2)^(1)))</f>
        <v>0.61217543204231106</v>
      </c>
      <c r="U19" s="12">
        <f>$E19^EXP(Parameter!$D$82+Parameter!$D$89*($B19/30.2*21)^(-2))</f>
        <v>0.43405128938208426</v>
      </c>
      <c r="V19" s="12">
        <f>$D19^EXP(Parameter!$D$99+Parameter!$D$106*(($B19*21/30.2)^(1)))</f>
        <v>0.62649947228628422</v>
      </c>
      <c r="W19" s="12">
        <f>$E19^EXP(Parameter!$D$84+Parameter!$D$91*($B19/30.2*21)^(-2))</f>
        <v>0.55960151978389938</v>
      </c>
      <c r="X19" s="12">
        <f>$D19^EXP(Parameter!$D$100+Parameter!$D$107*(($B19*21/30.2)^(1)))</f>
        <v>0.71790576734877554</v>
      </c>
      <c r="Y19" s="12">
        <f>$E19^EXP(Parameter!$D$85+Parameter!$D$92*($B19/30.2*21)^(-2))</f>
        <v>0.52086149824356576</v>
      </c>
      <c r="Z19" s="12">
        <f>$D19^EXP(Parameter!$D$101+Parameter!$D$108*(($B19*21/30.2)^(1)))</f>
        <v>0.61618448734252829</v>
      </c>
      <c r="AA19" s="12">
        <f>$E19^EXP(Parameter!$D$86+Parameter!$D$93*($B19/30.2*21)^(-2))</f>
        <v>0.55522707958067596</v>
      </c>
      <c r="AB19" s="12">
        <f>$D19^EXP(Parameter!$D$98+Parameter!$D$105*(($B19*21/30.2)^(1)))</f>
        <v>0.55626240885841094</v>
      </c>
      <c r="AC19" s="12">
        <f>$E19^EXP(Parameter!$D$83+Parameter!$D$90*($B19/30.2*21)^(-2))</f>
        <v>0.35517438961946757</v>
      </c>
      <c r="AD19" s="87">
        <f>$D19^EXP(Parameter!$D$133+Parameter!$D$140*(($B19*21/30.2)^(-0.5))+Parameter!$D$147*((LN($B19*21/30.2))))</f>
        <v>0.66696607096466909</v>
      </c>
      <c r="AE19" s="12">
        <f>$E19^EXP(Parameter!$D$111+Parameter!$D$118*(($B19*21/30.2)^(-1))+Parameter!$D$125*(($B19*21/30.2)^(-0.5)))</f>
        <v>0.4121347613990049</v>
      </c>
      <c r="AF19" s="12">
        <f>$D19^EXP(Parameter!$D$134+Parameter!$D$141*(($B19*21/30.2)^(-0.5))+Parameter!$D$148*((LN($B19*21/30.2))))</f>
        <v>0.61818047253958475</v>
      </c>
      <c r="AG19" s="12">
        <f>$E19^EXP(Parameter!$D$112+Parameter!$D$119*(($B19*21/30.2)^(-1))+Parameter!$D$126*(($B19*21/30.2)^(-0.5)))</f>
        <v>0.42448015615337675</v>
      </c>
      <c r="AH19" s="12">
        <f>$D19^EXP(Parameter!$D$136+Parameter!$D$143*(($B19*21/30.2)^(-0.5))+Parameter!$D$150*((LN($B19*21/30.2))))</f>
        <v>0.66347958373005456</v>
      </c>
      <c r="AI19" s="12">
        <f>$E19^EXP(Parameter!$D$114+Parameter!$D$121*(($B19*21/30.2)^(-1))+Parameter!$D$128*(($B19*21/30.2)^(-0.5)))</f>
        <v>0.49996047934221083</v>
      </c>
      <c r="AJ19" s="12">
        <f>$D19^EXP(Parameter!$D$137+Parameter!$D$144*(($B19*21/30.2)^(-0.5))+Parameter!$D$151*((LN($B19*21/30.2))))</f>
        <v>0.74381640240006974</v>
      </c>
      <c r="AK19" s="12">
        <f>$E19^EXP(Parameter!$D$115+Parameter!$D$122*(($B19*21/30.2)^(-1))+Parameter!$D$129*(($B19*21/30.2)^(-0.5)))</f>
        <v>0.48293055990830491</v>
      </c>
      <c r="AL19" s="12">
        <f>$D19^EXP(Parameter!$D$138+Parameter!$D$145*(($B19*21/30.2)^(-0.5))+Parameter!$D$152*((LN($B19*21/30.2))))</f>
        <v>0.64671927705563814</v>
      </c>
      <c r="AM19" s="12">
        <f>$E19^EXP(Parameter!$D$116+Parameter!$D$123*(($B19*21/30.2)^(-1))+Parameter!$D$130*(($B19*21/30.2)^(-0.5)))</f>
        <v>0.46048331790610486</v>
      </c>
      <c r="AN19" s="12">
        <f>$D19^EXP(Parameter!$D$135+Parameter!$D$142*(($B19*21/30.2)^(-0.5))+Parameter!$D$149*((LN($B19*21/30.2))))</f>
        <v>0.55697155994828362</v>
      </c>
      <c r="AO19" s="12">
        <f>$E19^EXP(Parameter!$D$113+Parameter!$D$120*(($B19*21/30.2)^(-1))+Parameter!$D$127*(($B19*21/30.2)^(-0.5)))</f>
        <v>0.25084320343545818</v>
      </c>
      <c r="AP19" s="87">
        <f>$D19^EXP(Parameter!$D$304+Parameter!$D$310*((LN($B19*21/30.2))))</f>
        <v>0.65544763590752209</v>
      </c>
      <c r="AQ19" s="88">
        <f>$E19^EXP(Parameter!$D$290+Parameter!$D$296*((LN($B19*21/30.2))))</f>
        <v>0.33563416104831989</v>
      </c>
      <c r="AR19" s="12">
        <f>$D19^EXP(Parameter!$D$305+Parameter!$D$311*((LN($B19*21/30.2))))</f>
        <v>0.62004501701013437</v>
      </c>
      <c r="AS19" s="88">
        <f>$E19^EXP(Parameter!$D$291+Parameter!$D$297*((LN($B19*21/30.2))))</f>
        <v>0.40868857262693559</v>
      </c>
      <c r="AT19" s="12">
        <f>$D19^EXP(Parameter!$D$305+Parameter!$D$307-Parameter!$D$306+(Parameter!$D$311+Parameter!$D$313-Parameter!$D$312)*((LN($B19*21/30.2))))</f>
        <v>0.63846765128957383</v>
      </c>
      <c r="AU19" s="88">
        <f>$E19^EXP(Parameter!$D$291+Parameter!$D$293-Parameter!$D$292+(Parameter!$D$297+Parameter!$D$299-Parameter!$D$298)*((LN($B19*21/30.2))))</f>
        <v>0.53190043354535532</v>
      </c>
      <c r="AV19" s="12">
        <f>$D19^EXP(Parameter!$D$308+Parameter!$D$314*((LN($B19*21/30.2))))</f>
        <v>0.73299409104051549</v>
      </c>
      <c r="AW19" s="88">
        <f>$E19^EXP(Parameter!$D$294+Parameter!$D$300*((LN($B19*21/30.2))))</f>
        <v>0.48123711411404291</v>
      </c>
      <c r="AX19" s="12">
        <f>$D19^EXP(Parameter!$D$305+Parameter!$D$309-Parameter!$D$306+(Parameter!$D$311+Parameter!$D$315-Parameter!$D$312)*((LN($B19*21/30.2))))</f>
        <v>0.63462197066320847</v>
      </c>
      <c r="AY19" s="88">
        <f>$E19^EXP(Parameter!$D$291+Parameter!$D$295-Parameter!$D$292+(Parameter!$D$297+Parameter!$D$301-Parameter!$D$298)*((LN($B19*21/30.2))))</f>
        <v>0.56614227755589375</v>
      </c>
      <c r="AZ19" s="12">
        <f>$D19^EXP(Parameter!D$305-Parameter!D$306+(Parameter!D$311-Parameter!D$312)*((LN($B19*21/30.2))))</f>
        <v>0.5780920803501769</v>
      </c>
      <c r="BA19" s="88">
        <f>$E19^EXP(Parameter!$D$291-Parameter!$D$292+(Parameter!$D$297-Parameter!$D$298)*((LN($B19*21/30.2))))</f>
        <v>0.3587971359568865</v>
      </c>
      <c r="BB19" s="89">
        <f>$D19^EXP(Parameter!$D$231)</f>
        <v>0.57391444741150166</v>
      </c>
      <c r="BC19" s="90">
        <f>$E19^EXP(Parameter!$D$216)</f>
        <v>0.30669724969256801</v>
      </c>
      <c r="BD19" s="91">
        <f>$D19^EXP(Parameter!$D$232)</f>
        <v>0.62801067160186619</v>
      </c>
      <c r="BE19" s="90">
        <f>$E19^EXP(Parameter!$D$217)</f>
        <v>0.41114831454609119</v>
      </c>
      <c r="BF19" s="91">
        <f>$D19^EXP(Parameter!$D$234)</f>
        <v>0.53468860583135158</v>
      </c>
      <c r="BG19" s="91">
        <f>$E19^EXP(Parameter!$D$219)</f>
        <v>0.48688456513261563</v>
      </c>
      <c r="BH19" s="91">
        <f>$D19^EXP(Parameter!$D$235)</f>
        <v>0.71549792631744202</v>
      </c>
      <c r="BI19" s="91">
        <f>$E19^EXP(Parameter!$D$220)</f>
        <v>0.50531369970855211</v>
      </c>
      <c r="BJ19" s="91">
        <f>$D19^EXP(Parameter!$D$236)</f>
        <v>0.51745713945417637</v>
      </c>
      <c r="BK19" s="91">
        <f>$E19^EXP(Parameter!$D$221)</f>
        <v>0.73451354666324176</v>
      </c>
      <c r="BL19" s="91">
        <f>$D19^EXP(Parameter!$D$233)</f>
        <v>0.61290910608115245</v>
      </c>
      <c r="BM19" s="91">
        <f>$E19^EXP(Parameter!$D$218)</f>
        <v>0.48302400314242794</v>
      </c>
      <c r="BN19" s="90">
        <f>$D19^EXP(Parameter!$D$268)</f>
        <v>0.57899511483667443</v>
      </c>
      <c r="BO19" s="91">
        <f>$E19^EXP(Parameter!$D$246)</f>
        <v>0.30452354934250075</v>
      </c>
      <c r="BP19" s="91">
        <f>$D19^EXP(Parameter!$D$269)</f>
        <v>0.64156827948850204</v>
      </c>
      <c r="BQ19" s="91">
        <f>$E19^EXP(Parameter!$D$247)</f>
        <v>0.41114831454609119</v>
      </c>
      <c r="BR19" s="91">
        <f>$D19^EXP(Parameter!$D$271)</f>
        <v>0.54896516058076894</v>
      </c>
      <c r="BS19" s="91">
        <f>$E19^EXP(Parameter!$D$249)</f>
        <v>0.48828547526689614</v>
      </c>
      <c r="BT19" s="91">
        <f>$D19^EXP(Parameter!$D$272)</f>
        <v>0.71573737859811448</v>
      </c>
      <c r="BU19" s="91">
        <f>$E19^EXP(Parameter!$D$250)</f>
        <v>0.50669248142069045</v>
      </c>
      <c r="BV19" s="91">
        <f>$D19^EXP(Parameter!$D$273)</f>
        <v>0.56558119734873591</v>
      </c>
      <c r="BW19" s="91">
        <f>$E19^EXP(Parameter!$D$251)</f>
        <v>0.72345401755529282</v>
      </c>
      <c r="BX19" s="91">
        <f>$D19^EXP(Parameter!$D$270)</f>
        <v>0.6294694644115959</v>
      </c>
      <c r="BY19" s="91">
        <f>$E19^EXP(Parameter!$D$248)</f>
        <v>0.48196909979947378</v>
      </c>
      <c r="BZ19" s="90">
        <f>$D19^EXP(Parameter!$D$208)</f>
        <v>0.63034286251061233</v>
      </c>
      <c r="CA19" s="90">
        <f>$E19^EXP(Parameter!$D$200)</f>
        <v>0.36820376923994619</v>
      </c>
      <c r="CB19" s="90">
        <f>$D19^EXP(Parameter!$D$209)</f>
        <v>0.61230871448285318</v>
      </c>
      <c r="CC19" s="90">
        <f>$E19^EXP(Parameter!$D$201)</f>
        <v>0.40200072851699614</v>
      </c>
      <c r="CD19" s="90">
        <f>$D19^EXP(Parameter!$D$211)</f>
        <v>0.62036213709997079</v>
      </c>
      <c r="CE19" s="90">
        <f>$E19^EXP(Parameter!$D$203)</f>
        <v>0.51253246584026879</v>
      </c>
      <c r="CF19" s="90">
        <f>$D19^EXP(Parameter!$D$212)</f>
        <v>0.6993406718679015</v>
      </c>
      <c r="CG19" s="90">
        <f>$E19^EXP(Parameter!$D$204)</f>
        <v>0.48372679384716849</v>
      </c>
      <c r="CH19" s="91">
        <f>$D19^EXP(Parameter!$D$213)</f>
        <v>0.60109167456727963</v>
      </c>
      <c r="CI19" s="90">
        <f>$E19^EXP(Parameter!$D$205)</f>
        <v>0.53119698076297317</v>
      </c>
      <c r="CJ19" s="91">
        <f>$D19^EXP(Parameter!$D$210)</f>
        <v>0.55060963805022056</v>
      </c>
      <c r="CK19" s="90">
        <f>$E19^EXP(Parameter!$D$202)</f>
        <v>0.35569811368494664</v>
      </c>
      <c r="CL19" s="12">
        <f>$D19^EXP(Parameter!$D$170+Parameter!$D$177*(LN($B19/30.2*21)))</f>
        <v>0.62814379807148046</v>
      </c>
      <c r="CM19" s="41">
        <f>$E19^EXP(Parameter!$D$155+Parameter!$D$162*(LN($B19/30.2*21)))</f>
        <v>0.42083937203938687</v>
      </c>
      <c r="CN19" s="12">
        <f>$D19^EXP(Parameter!$D$171+Parameter!$D$178*(LN($B19/30.2*21)))</f>
        <v>0.60895517389147846</v>
      </c>
      <c r="CO19" s="41">
        <f>$E19^EXP(Parameter!$D$156+Parameter!$D$163*(LN($B19/30.2*21)))</f>
        <v>0.45927835836556125</v>
      </c>
      <c r="CP19" s="12">
        <f>$D19^EXP(Parameter!$D$173+Parameter!$D$180*(LN($B19/30.2*21)))</f>
        <v>0.61715828351853197</v>
      </c>
      <c r="CQ19" s="41">
        <f>$E19^EXP(Parameter!$D$158+Parameter!$D$165*(LN($B19/30.2*21)))</f>
        <v>0.5483740456976216</v>
      </c>
      <c r="CR19" s="12">
        <f>$D19^EXP(Parameter!$D$174+Parameter!$D$181*(LN($B19/30.2*21)))</f>
        <v>0.69830035915568578</v>
      </c>
      <c r="CS19" s="41">
        <f>$E19^EXP(Parameter!$D$159+Parameter!$D$166*(LN($B19/30.2*21)))</f>
        <v>0.52249589724573209</v>
      </c>
      <c r="CT19" s="12">
        <f>$D19^EXP(Parameter!$D$175+Parameter!$D$182*(LN($B19/30.2*21)))</f>
        <v>0.59979842203407985</v>
      </c>
      <c r="CU19" s="41">
        <f>$E19^EXP(Parameter!$D$160+Parameter!$D$167*(LN($B19/30.2*21)))</f>
        <v>0.52881275567784913</v>
      </c>
      <c r="CV19" s="12">
        <f>$D19^EXP(Parameter!$D$172+Parameter!$D$179*(LN($B19/30.2*21)))</f>
        <v>0.54724120951801858</v>
      </c>
      <c r="CW19" s="41">
        <f>$E19^EXP(Parameter!$D$157+Parameter!$D$164*(LN($B19/30.2*21)))</f>
        <v>0.28796938301375596</v>
      </c>
      <c r="CX19" s="12">
        <f t="shared" si="2"/>
        <v>0.63451284884076153</v>
      </c>
      <c r="CY19" s="85">
        <v>0.31877171141288702</v>
      </c>
      <c r="CZ19" s="12">
        <f t="shared" si="1"/>
        <v>0.61217543204231106</v>
      </c>
      <c r="DA19" s="85">
        <v>0.39901058346393597</v>
      </c>
      <c r="DB19" s="12">
        <f t="shared" si="1"/>
        <v>0.62649947228628422</v>
      </c>
      <c r="DC19" s="41">
        <v>0.5235294916248</v>
      </c>
      <c r="DD19" s="12">
        <f t="shared" si="1"/>
        <v>0.71790576734877554</v>
      </c>
      <c r="DE19" s="85">
        <v>0.46795297166338701</v>
      </c>
      <c r="DF19" s="12">
        <f t="shared" si="1"/>
        <v>0.61618448734252829</v>
      </c>
      <c r="DG19" s="41">
        <v>0.55730333747552696</v>
      </c>
      <c r="DH19" s="12">
        <f t="shared" si="1"/>
        <v>0.55626240885841094</v>
      </c>
      <c r="DI19" s="41">
        <v>0.37738434010287902</v>
      </c>
      <c r="DJ19" s="46">
        <v>14</v>
      </c>
      <c r="DK19" s="44">
        <v>0.24002896369718099</v>
      </c>
      <c r="DL19" s="44">
        <v>0.32977650985072599</v>
      </c>
      <c r="DM19" s="44">
        <v>0.407755191325058</v>
      </c>
      <c r="DN19" s="44">
        <v>0.37557214239986902</v>
      </c>
      <c r="DO19" s="44">
        <v>0.529632672629191</v>
      </c>
      <c r="DP19" s="44">
        <v>0.50106777512409295</v>
      </c>
      <c r="DQ19" s="44">
        <v>0.54340937925659005</v>
      </c>
      <c r="DR19" s="45">
        <v>0.56253575976172498</v>
      </c>
      <c r="DS19" s="45">
        <v>0.64896653556209205</v>
      </c>
      <c r="DT19" s="45">
        <v>0.62933246378197005</v>
      </c>
      <c r="DU19" s="45">
        <v>0.57086176748762696</v>
      </c>
      <c r="DV19" s="45">
        <v>0.640647367316034</v>
      </c>
      <c r="DW19" s="45">
        <v>0.728946492156478</v>
      </c>
      <c r="DX19" s="45">
        <v>0.60090387404017798</v>
      </c>
    </row>
    <row r="20" spans="1:128">
      <c r="A20" s="43">
        <f t="shared" si="0"/>
        <v>1.904109589041096</v>
      </c>
      <c r="B20" s="18">
        <v>16</v>
      </c>
      <c r="C20" s="12">
        <v>330</v>
      </c>
      <c r="D20" s="12">
        <v>0.53053361157013301</v>
      </c>
      <c r="E20" s="12">
        <v>0.20558535782729701</v>
      </c>
      <c r="F20" s="92">
        <f>$D20^Parameter!$D$325</f>
        <v>0.60992448020159362</v>
      </c>
      <c r="G20" s="92">
        <f>$E20^Parameter!$D$318</f>
        <v>0.32015063659053961</v>
      </c>
      <c r="H20" s="92">
        <f>$D20^Parameter!$D$326</f>
        <v>0.60224100592530327</v>
      </c>
      <c r="I20" s="92">
        <f>$E20^Parameter!$D$319</f>
        <v>0.36334149207477512</v>
      </c>
      <c r="J20" s="92">
        <f>$D20^Parameter!$D$328</f>
        <v>0.61692338447140738</v>
      </c>
      <c r="K20" s="92">
        <f>$E20^Parameter!$D$321</f>
        <v>0.49619860138726557</v>
      </c>
      <c r="L20" s="92">
        <f>$D20^Parameter!$D$329</f>
        <v>0.70119567061587984</v>
      </c>
      <c r="M20" s="92">
        <f>$E20^Parameter!$D$322</f>
        <v>0.46064479501113059</v>
      </c>
      <c r="N20" s="92">
        <f>$D20^Parameter!$D$330</f>
        <v>0.59843564233700108</v>
      </c>
      <c r="O20" s="92">
        <f>$E20^Parameter!$D$323</f>
        <v>0.53112515649864667</v>
      </c>
      <c r="P20" s="92">
        <f>$D20^Parameter!$D$327</f>
        <v>0.54692362565091268</v>
      </c>
      <c r="Q20" s="92">
        <f>$E20^Parameter!$D$320</f>
        <v>0.32320376902447884</v>
      </c>
      <c r="R20" s="12">
        <f>$D20^EXP(Parameter!$D$96+Parameter!$D$103*(($B20/30.2*21)^(1)))</f>
        <v>0.61083512023177944</v>
      </c>
      <c r="S20" s="12">
        <f>$E20^EXP(Parameter!$D$81+Parameter!$D$88*($B20/30.2*21)^(-2))</f>
        <v>0.37665964014104519</v>
      </c>
      <c r="T20" s="12">
        <f>$D20^EXP(Parameter!$D$97+Parameter!$D$104*(($B20*21/30.2)^(1)))</f>
        <v>0.590170220265121</v>
      </c>
      <c r="U20" s="12">
        <f>$E20^EXP(Parameter!$D$82+Parameter!$D$89*($B20/30.2*21)^(-2))</f>
        <v>0.41070878222642276</v>
      </c>
      <c r="V20" s="12">
        <f>$D20^EXP(Parameter!$D$99+Parameter!$D$106*(($B20*21/30.2)^(1)))</f>
        <v>0.6041761645857181</v>
      </c>
      <c r="W20" s="12">
        <f>$E20^EXP(Parameter!$D$84+Parameter!$D$91*($B20/30.2*21)^(-2))</f>
        <v>0.53865420125088403</v>
      </c>
      <c r="X20" s="12">
        <f>$D20^EXP(Parameter!$D$100+Parameter!$D$107*(($B20*21/30.2)^(1)))</f>
        <v>0.69653998197396272</v>
      </c>
      <c r="Y20" s="12">
        <f>$E20^EXP(Parameter!$D$85+Parameter!$D$92*($B20/30.2*21)^(-2))</f>
        <v>0.49890187760796867</v>
      </c>
      <c r="Z20" s="12">
        <f>$D20^EXP(Parameter!$D$101+Parameter!$D$108*(($B20*21/30.2)^(1)))</f>
        <v>0.59000943650154902</v>
      </c>
      <c r="AA20" s="12">
        <f>$E20^EXP(Parameter!$D$86+Parameter!$D$93*($B20/30.2*21)^(-2))</f>
        <v>0.53369845153879858</v>
      </c>
      <c r="AB20" s="12">
        <f>$D20^EXP(Parameter!$D$98+Parameter!$D$105*(($B20*21/30.2)^(1)))</f>
        <v>0.53174879572633982</v>
      </c>
      <c r="AC20" s="12">
        <f>$E20^EXP(Parameter!$D$83+Parameter!$D$90*($B20/30.2*21)^(-2))</f>
        <v>0.33134449376258329</v>
      </c>
      <c r="AD20" s="87">
        <f>$D20^EXP(Parameter!$D$133+Parameter!$D$140*(($B20*21/30.2)^(-0.5))+Parameter!$D$147*((LN($B20*21/30.2))))</f>
        <v>0.6410176001750767</v>
      </c>
      <c r="AE20" s="12">
        <f>$E20^EXP(Parameter!$D$111+Parameter!$D$118*(($B20*21/30.2)^(-1))+Parameter!$D$125*(($B20*21/30.2)^(-0.5)))</f>
        <v>0.39645361681730712</v>
      </c>
      <c r="AF20" s="12">
        <f>$D20^EXP(Parameter!$D$134+Parameter!$D$141*(($B20*21/30.2)^(-0.5))+Parameter!$D$148*((LN($B20*21/30.2))))</f>
        <v>0.59402614501021545</v>
      </c>
      <c r="AG20" s="12">
        <f>$E20^EXP(Parameter!$D$112+Parameter!$D$119*(($B20*21/30.2)^(-1))+Parameter!$D$126*(($B20*21/30.2)^(-0.5)))</f>
        <v>0.40190911532573065</v>
      </c>
      <c r="AH20" s="12">
        <f>$D20^EXP(Parameter!$D$136+Parameter!$D$143*(($B20*21/30.2)^(-0.5))+Parameter!$D$150*((LN($B20*21/30.2))))</f>
        <v>0.63812659843767605</v>
      </c>
      <c r="AI20" s="12">
        <f>$E20^EXP(Parameter!$D$114+Parameter!$D$121*(($B20*21/30.2)^(-1))+Parameter!$D$128*(($B20*21/30.2)^(-0.5)))</f>
        <v>0.46840482962037594</v>
      </c>
      <c r="AJ20" s="12">
        <f>$D20^EXP(Parameter!$D$137+Parameter!$D$144*(($B20*21/30.2)^(-0.5))+Parameter!$D$151*((LN($B20*21/30.2))))</f>
        <v>0.72046431203967798</v>
      </c>
      <c r="AK20" s="12">
        <f>$E20^EXP(Parameter!$D$115+Parameter!$D$122*(($B20*21/30.2)^(-1))+Parameter!$D$129*(($B20*21/30.2)^(-0.5)))</f>
        <v>0.45831450418338998</v>
      </c>
      <c r="AL20" s="12">
        <f>$D20^EXP(Parameter!$D$138+Parameter!$D$145*(($B20*21/30.2)^(-0.5))+Parameter!$D$152*((LN($B20*21/30.2))))</f>
        <v>0.61319847468956501</v>
      </c>
      <c r="AM20" s="12">
        <f>$E20^EXP(Parameter!$D$116+Parameter!$D$123*(($B20*21/30.2)^(-1))+Parameter!$D$130*(($B20*21/30.2)^(-0.5)))</f>
        <v>0.42472585939417606</v>
      </c>
      <c r="AN20" s="12">
        <f>$D20^EXP(Parameter!$D$135+Parameter!$D$142*(($B20*21/30.2)^(-0.5))+Parameter!$D$149*((LN($B20*21/30.2))))</f>
        <v>0.52919415762407518</v>
      </c>
      <c r="AO20" s="12">
        <f>$E20^EXP(Parameter!$D$113+Parameter!$D$120*(($B20*21/30.2)^(-1))+Parameter!$D$127*(($B20*21/30.2)^(-0.5)))</f>
        <v>0.21597027904528782</v>
      </c>
      <c r="AP20" s="87">
        <f>$D20^EXP(Parameter!$D$304+Parameter!$D$310*((LN($B20*21/30.2))))</f>
        <v>0.63435200460559837</v>
      </c>
      <c r="AQ20" s="88">
        <f>$E20^EXP(Parameter!$D$290+Parameter!$D$296*((LN($B20*21/30.2))))</f>
        <v>0.31543938201267979</v>
      </c>
      <c r="AR20" s="12">
        <f>$D20^EXP(Parameter!$D$305+Parameter!$D$311*((LN($B20*21/30.2))))</f>
        <v>0.59907225042212386</v>
      </c>
      <c r="AS20" s="88">
        <f>$E20^EXP(Parameter!$D$291+Parameter!$D$297*((LN($B20*21/30.2))))</f>
        <v>0.38629603377532107</v>
      </c>
      <c r="AT20" s="12">
        <f>$D20^EXP(Parameter!$D$305+Parameter!$D$307-Parameter!$D$306+(Parameter!$D$311+Parameter!$D$313-Parameter!$D$312)*((LN($B20*21/30.2))))</f>
        <v>0.61745305181336008</v>
      </c>
      <c r="AU20" s="88">
        <f>$E20^EXP(Parameter!$D$291+Parameter!$D$293-Parameter!$D$292+(Parameter!$D$297+Parameter!$D$299-Parameter!$D$298)*((LN($B20*21/30.2))))</f>
        <v>0.50927709835407242</v>
      </c>
      <c r="AV20" s="12">
        <f>$D20^EXP(Parameter!$D$308+Parameter!$D$314*((LN($B20*21/30.2))))</f>
        <v>0.71464294798831618</v>
      </c>
      <c r="AW20" s="88">
        <f>$E20^EXP(Parameter!$D$294+Parameter!$D$300*((LN($B20*21/30.2))))</f>
        <v>0.45854426090963912</v>
      </c>
      <c r="AX20" s="12">
        <f>$D20^EXP(Parameter!$D$305+Parameter!$D$309-Parameter!$D$306+(Parameter!$D$311+Parameter!$D$315-Parameter!$D$312)*((LN($B20*21/30.2))))</f>
        <v>0.61226365174570185</v>
      </c>
      <c r="AY20" s="88">
        <f>$E20^EXP(Parameter!$D$291+Parameter!$D$295-Parameter!$D$292+(Parameter!$D$297+Parameter!$D$301-Parameter!$D$298)*((LN($B20*21/30.2))))</f>
        <v>0.53767978909605241</v>
      </c>
      <c r="AZ20" s="12">
        <f>$D20^EXP(Parameter!D$305-Parameter!D$306+(Parameter!D$311-Parameter!D$312)*((LN($B20*21/30.2))))</f>
        <v>0.5544439510355299</v>
      </c>
      <c r="BA20" s="88">
        <f>$E20^EXP(Parameter!$D$291-Parameter!$D$292+(Parameter!$D$297-Parameter!$D$298)*((LN($B20*21/30.2))))</f>
        <v>0.32857657687114872</v>
      </c>
      <c r="BB20" s="89">
        <f>$D20^EXP(Parameter!$D$231)</f>
        <v>0.55245289335654502</v>
      </c>
      <c r="BC20" s="90">
        <f>$E20^EXP(Parameter!$D$216)</f>
        <v>0.28347136225986946</v>
      </c>
      <c r="BD20" s="91">
        <f>$D20^EXP(Parameter!$D$232)</f>
        <v>0.60827528673407838</v>
      </c>
      <c r="BE20" s="90">
        <f>$E20^EXP(Parameter!$D$217)</f>
        <v>0.38750660317541175</v>
      </c>
      <c r="BF20" s="91">
        <f>$D20^EXP(Parameter!$D$234)</f>
        <v>0.51219897907914769</v>
      </c>
      <c r="BG20" s="91">
        <f>$E20^EXP(Parameter!$D$219)</f>
        <v>0.46408667429604505</v>
      </c>
      <c r="BH20" s="91">
        <f>$D20^EXP(Parameter!$D$235)</f>
        <v>0.69924472137464488</v>
      </c>
      <c r="BI20" s="91">
        <f>$E20^EXP(Parameter!$D$220)</f>
        <v>0.48284667903589834</v>
      </c>
      <c r="BJ20" s="91">
        <f>$D20^EXP(Parameter!$D$236)</f>
        <v>0.49457903294119471</v>
      </c>
      <c r="BK20" s="91">
        <f>$E20^EXP(Parameter!$D$221)</f>
        <v>0.7195671571577219</v>
      </c>
      <c r="BL20" s="91">
        <f>$D20^EXP(Parameter!$D$233)</f>
        <v>0.59265734137078374</v>
      </c>
      <c r="BM20" s="91">
        <f>$E20^EXP(Parameter!$D$218)</f>
        <v>0.46016273275443881</v>
      </c>
      <c r="BN20" s="90">
        <f>$D20^EXP(Parameter!$D$268)</f>
        <v>0.55768083170669491</v>
      </c>
      <c r="BO20" s="91">
        <f>$E20^EXP(Parameter!$D$246)</f>
        <v>0.28132891505038971</v>
      </c>
      <c r="BP20" s="91">
        <f>$D20^EXP(Parameter!$D$269)</f>
        <v>0.62231847620552949</v>
      </c>
      <c r="BQ20" s="91">
        <f>$E20^EXP(Parameter!$D$247)</f>
        <v>0.38750660317541175</v>
      </c>
      <c r="BR20" s="91">
        <f>$D20^EXP(Parameter!$D$271)</f>
        <v>0.52682700582789976</v>
      </c>
      <c r="BS20" s="91">
        <f>$E20^EXP(Parameter!$D$249)</f>
        <v>0.46551109700515003</v>
      </c>
      <c r="BT20" s="91">
        <f>$D20^EXP(Parameter!$D$272)</f>
        <v>0.69949479898834077</v>
      </c>
      <c r="BU20" s="91">
        <f>$E20^EXP(Parameter!$D$250)</f>
        <v>0.48425206969625112</v>
      </c>
      <c r="BV20" s="91">
        <f>$D20^EXP(Parameter!$D$273)</f>
        <v>0.54388497939862568</v>
      </c>
      <c r="BW20" s="91">
        <f>$E20^EXP(Parameter!$D$251)</f>
        <v>0.70801659418158336</v>
      </c>
      <c r="BX20" s="91">
        <f>$D20^EXP(Parameter!$D$270)</f>
        <v>0.60978533695474468</v>
      </c>
      <c r="BY20" s="91">
        <f>$E20^EXP(Parameter!$D$248)</f>
        <v>0.45909087363529266</v>
      </c>
      <c r="BZ20" s="90">
        <f>$D20^EXP(Parameter!$D$208)</f>
        <v>0.61068953852447116</v>
      </c>
      <c r="CA20" s="90">
        <f>$E20^EXP(Parameter!$D$200)</f>
        <v>0.34448994084375589</v>
      </c>
      <c r="CB20" s="90">
        <f>$D20^EXP(Parameter!$D$209)</f>
        <v>0.59203696159634667</v>
      </c>
      <c r="CC20" s="90">
        <f>$E20^EXP(Parameter!$D$201)</f>
        <v>0.37831742353818409</v>
      </c>
      <c r="CD20" s="90">
        <f>$D20^EXP(Parameter!$D$211)</f>
        <v>0.60036195876461906</v>
      </c>
      <c r="CE20" s="90">
        <f>$E20^EXP(Parameter!$D$203)</f>
        <v>0.49020757721893315</v>
      </c>
      <c r="CF20" s="90">
        <f>$D20^EXP(Parameter!$D$212)</f>
        <v>0.68238387650280519</v>
      </c>
      <c r="CG20" s="90">
        <f>$E20^EXP(Parameter!$D$204)</f>
        <v>0.46087690621989696</v>
      </c>
      <c r="CH20" s="91">
        <f>$D20^EXP(Parameter!$D$213)</f>
        <v>0.58045420334895625</v>
      </c>
      <c r="CI20" s="90">
        <f>$E20^EXP(Parameter!$D$205)</f>
        <v>0.50927139986960679</v>
      </c>
      <c r="CJ20" s="91">
        <f>$D20^EXP(Parameter!$D$210)</f>
        <v>0.52851365909234727</v>
      </c>
      <c r="CK20" s="90">
        <f>$E20^EXP(Parameter!$D$202)</f>
        <v>0.33202438259251371</v>
      </c>
      <c r="CL20" s="12">
        <f>$D20^EXP(Parameter!$D$170+Parameter!$D$177*(LN($B20/30.2*21)))</f>
        <v>0.6069088293558994</v>
      </c>
      <c r="CM20" s="41">
        <f>$E20^EXP(Parameter!$D$155+Parameter!$D$162*(LN($B20/30.2*21)))</f>
        <v>0.40326439326856206</v>
      </c>
      <c r="CN20" s="12">
        <f>$D20^EXP(Parameter!$D$171+Parameter!$D$178*(LN($B20/30.2*21)))</f>
        <v>0.58774651834301417</v>
      </c>
      <c r="CO20" s="41">
        <f>$E20^EXP(Parameter!$D$156+Parameter!$D$163*(LN($B20/30.2*21)))</f>
        <v>0.43952786883052941</v>
      </c>
      <c r="CP20" s="12">
        <f>$D20^EXP(Parameter!$D$173+Parameter!$D$180*(LN($B20/30.2*21)))</f>
        <v>0.59567642688954192</v>
      </c>
      <c r="CQ20" s="41">
        <f>$E20^EXP(Parameter!$D$158+Parameter!$D$165*(LN($B20/30.2*21)))</f>
        <v>0.52803138613040734</v>
      </c>
      <c r="CR20" s="12">
        <f>$D20^EXP(Parameter!$D$174+Parameter!$D$181*(LN($B20/30.2*21)))</f>
        <v>0.67809806241740433</v>
      </c>
      <c r="CS20" s="41">
        <f>$E20^EXP(Parameter!$D$159+Parameter!$D$166*(LN($B20/30.2*21)))</f>
        <v>0.50343762364637845</v>
      </c>
      <c r="CT20" s="12">
        <f>$D20^EXP(Parameter!$D$175+Parameter!$D$182*(LN($B20/30.2*21)))</f>
        <v>0.57512723725042803</v>
      </c>
      <c r="CU20" s="41">
        <f>$E20^EXP(Parameter!$D$160+Parameter!$D$167*(LN($B20/30.2*21)))</f>
        <v>0.50275809404273519</v>
      </c>
      <c r="CV20" s="12">
        <f>$D20^EXP(Parameter!$D$172+Parameter!$D$179*(LN($B20/30.2*21)))</f>
        <v>0.52269852887380652</v>
      </c>
      <c r="CW20" s="41">
        <f>$E20^EXP(Parameter!$D$157+Parameter!$D$164*(LN($B20/30.2*21)))</f>
        <v>0.25854806998272778</v>
      </c>
      <c r="CX20" s="12">
        <f t="shared" si="2"/>
        <v>0.61083512023177944</v>
      </c>
      <c r="CY20" s="85">
        <v>0.30020010497621702</v>
      </c>
      <c r="CZ20" s="12">
        <f t="shared" si="1"/>
        <v>0.590170220265121</v>
      </c>
      <c r="DA20" s="85">
        <v>0.380355528257592</v>
      </c>
      <c r="DB20" s="12">
        <f t="shared" si="1"/>
        <v>0.6041761645857181</v>
      </c>
      <c r="DC20" s="41">
        <v>0.50424045275004703</v>
      </c>
      <c r="DD20" s="12">
        <f t="shared" si="1"/>
        <v>0.69653998197396272</v>
      </c>
      <c r="DE20" s="85">
        <v>0.448468389847126</v>
      </c>
      <c r="DF20" s="12">
        <f t="shared" si="1"/>
        <v>0.59000943650154902</v>
      </c>
      <c r="DG20" s="41">
        <v>0.53542203388404996</v>
      </c>
      <c r="DH20" s="12">
        <f t="shared" si="1"/>
        <v>0.53174879572633982</v>
      </c>
      <c r="DI20" s="41">
        <v>0.34753683567780402</v>
      </c>
      <c r="DJ20" s="46">
        <v>15</v>
      </c>
      <c r="DK20" s="44">
        <v>0.21660195843691299</v>
      </c>
      <c r="DL20" s="44">
        <v>0.30244070522201999</v>
      </c>
      <c r="DM20" s="44">
        <v>0.378401077897706</v>
      </c>
      <c r="DN20" s="44">
        <v>0.346903494007752</v>
      </c>
      <c r="DO20" s="44">
        <v>0.49949407755192599</v>
      </c>
      <c r="DP20" s="44">
        <v>0.47085875211657202</v>
      </c>
      <c r="DQ20" s="44">
        <v>0.51336040563758201</v>
      </c>
      <c r="DR20" s="45">
        <v>0.53985640083959796</v>
      </c>
      <c r="DS20" s="45">
        <v>0.62744444830775503</v>
      </c>
      <c r="DT20" s="45">
        <v>0.60744736433483304</v>
      </c>
      <c r="DU20" s="45">
        <v>0.54824508342029299</v>
      </c>
      <c r="DV20" s="45">
        <v>0.61896409261791396</v>
      </c>
      <c r="DW20" s="45">
        <v>0.70955307138203205</v>
      </c>
      <c r="DX20" s="45">
        <v>0.57859870514572698</v>
      </c>
    </row>
    <row r="21" spans="1:128">
      <c r="A21" s="43">
        <f t="shared" si="0"/>
        <v>1.9643835616438357</v>
      </c>
      <c r="B21" s="18">
        <v>17</v>
      </c>
      <c r="C21" s="12">
        <v>352</v>
      </c>
      <c r="D21" s="12">
        <v>0.50978147673853802</v>
      </c>
      <c r="E21" s="12">
        <v>0.18669325626788</v>
      </c>
      <c r="F21" s="92">
        <f>$D21^Parameter!$D$325</f>
        <v>0.5912342161780807</v>
      </c>
      <c r="G21" s="92">
        <f>$E21^Parameter!$D$318</f>
        <v>0.29868445065727783</v>
      </c>
      <c r="H21" s="92">
        <f>$D21^Parameter!$D$326</f>
        <v>0.58332050193608553</v>
      </c>
      <c r="I21" s="92">
        <f>$E21^Parameter!$D$319</f>
        <v>0.341603509347574</v>
      </c>
      <c r="J21" s="92">
        <f>$D21^Parameter!$D$328</f>
        <v>0.59844831275984889</v>
      </c>
      <c r="K21" s="92">
        <f>$E21^Parameter!$D$321</f>
        <v>0.47545561797284042</v>
      </c>
      <c r="L21" s="92">
        <f>$D21^Parameter!$D$329</f>
        <v>0.68570145117099734</v>
      </c>
      <c r="M21" s="92">
        <f>$E21^Parameter!$D$322</f>
        <v>0.43939289392371916</v>
      </c>
      <c r="N21" s="92">
        <f>$D21^Parameter!$D$330</f>
        <v>0.57940345599838006</v>
      </c>
      <c r="O21" s="92">
        <f>$E21^Parameter!$D$323</f>
        <v>0.51103594953665488</v>
      </c>
      <c r="P21" s="92">
        <f>$D21^Parameter!$D$327</f>
        <v>0.52653787524397355</v>
      </c>
      <c r="Q21" s="92">
        <f>$E21^Parameter!$D$320</f>
        <v>0.30170731663929889</v>
      </c>
      <c r="R21" s="12">
        <f>$D21^EXP(Parameter!$D$96+Parameter!$D$103*(($B21/30.2*21)^(1)))</f>
        <v>0.58784326373442253</v>
      </c>
      <c r="S21" s="12">
        <f>$E21^EXP(Parameter!$D$81+Parameter!$D$88*($B21/30.2*21)^(-2))</f>
        <v>0.35509177385570861</v>
      </c>
      <c r="T21" s="12">
        <f>$D21^EXP(Parameter!$D$97+Parameter!$D$104*(($B21*21/30.2)^(1)))</f>
        <v>0.5691184925711299</v>
      </c>
      <c r="U21" s="12">
        <f>$E21^EXP(Parameter!$D$82+Parameter!$D$89*($B21/30.2*21)^(-2))</f>
        <v>0.38914421786118347</v>
      </c>
      <c r="V21" s="12">
        <f>$D21^EXP(Parameter!$D$99+Parameter!$D$106*(($B21*21/30.2)^(1)))</f>
        <v>0.58269204586202239</v>
      </c>
      <c r="W21" s="12">
        <f>$E21^EXP(Parameter!$D$84+Parameter!$D$91*($B21/30.2*21)^(-2))</f>
        <v>0.51896645929700713</v>
      </c>
      <c r="X21" s="12">
        <f>$D21^EXP(Parameter!$D$100+Parameter!$D$107*(($B21*21/30.2)^(1)))</f>
        <v>0.67536829085953454</v>
      </c>
      <c r="Y21" s="12">
        <f>$E21^EXP(Parameter!$D$85+Parameter!$D$92*($B21/30.2*21)^(-2))</f>
        <v>0.47836656191111537</v>
      </c>
      <c r="Z21" s="12">
        <f>$D21^EXP(Parameter!$D$101+Parameter!$D$108*(($B21*21/30.2)^(1)))</f>
        <v>0.56447692405910432</v>
      </c>
      <c r="AA21" s="12">
        <f>$E21^EXP(Parameter!$D$86+Parameter!$D$93*($B21/30.2*21)^(-2))</f>
        <v>0.5135084877318925</v>
      </c>
      <c r="AB21" s="12">
        <f>$D21^EXP(Parameter!$D$98+Parameter!$D$105*(($B21*21/30.2)^(1)))</f>
        <v>0.50839528591876082</v>
      </c>
      <c r="AC21" s="12">
        <f>$E21^EXP(Parameter!$D$83+Parameter!$D$90*($B21/30.2*21)^(-2))</f>
        <v>0.30964554162206431</v>
      </c>
      <c r="AD21" s="87">
        <f>$D21^EXP(Parameter!$D$133+Parameter!$D$140*(($B21*21/30.2)^(-0.5))+Parameter!$D$147*((LN($B21*21/30.2))))</f>
        <v>0.61525330724040606</v>
      </c>
      <c r="AE21" s="12">
        <f>$E21^EXP(Parameter!$D$111+Parameter!$D$118*(($B21*21/30.2)^(-1))+Parameter!$D$125*(($B21*21/30.2)^(-0.5)))</f>
        <v>0.38213070066308419</v>
      </c>
      <c r="AF21" s="12">
        <f>$D21^EXP(Parameter!$D$134+Parameter!$D$141*(($B21*21/30.2)^(-0.5))+Parameter!$D$148*((LN($B21*21/30.2))))</f>
        <v>0.57069206877776224</v>
      </c>
      <c r="AG21" s="12">
        <f>$E21^EXP(Parameter!$D$112+Parameter!$D$119*(($B21*21/30.2)^(-1))+Parameter!$D$126*(($B21*21/30.2)^(-0.5)))</f>
        <v>0.38109672256320343</v>
      </c>
      <c r="AH21" s="12">
        <f>$D21^EXP(Parameter!$D$136+Parameter!$D$143*(($B21*21/30.2)^(-0.5))+Parameter!$D$150*((LN($B21*21/30.2))))</f>
        <v>0.61305270677765034</v>
      </c>
      <c r="AI21" s="12">
        <f>$E21^EXP(Parameter!$D$114+Parameter!$D$121*(($B21*21/30.2)^(-1))+Parameter!$D$128*(($B21*21/30.2)^(-0.5)))</f>
        <v>0.43860018900509984</v>
      </c>
      <c r="AJ21" s="12">
        <f>$D21^EXP(Parameter!$D$137+Parameter!$D$144*(($B21*21/30.2)^(-0.5))+Parameter!$D$151*((LN($B21*21/30.2))))</f>
        <v>0.69687476542030713</v>
      </c>
      <c r="AK21" s="12">
        <f>$E21^EXP(Parameter!$D$115+Parameter!$D$122*(($B21*21/30.2)^(-1))+Parameter!$D$129*(($B21*21/30.2)^(-0.5)))</f>
        <v>0.43533328709987085</v>
      </c>
      <c r="AL21" s="12">
        <f>$D21^EXP(Parameter!$D$138+Parameter!$D$145*(($B21*21/30.2)^(-0.5))+Parameter!$D$152*((LN($B21*21/30.2))))</f>
        <v>0.57941932435212795</v>
      </c>
      <c r="AM21" s="12">
        <f>$E21^EXP(Parameter!$D$116+Parameter!$D$123*(($B21*21/30.2)^(-1))+Parameter!$D$130*(($B21*21/30.2)^(-0.5)))</f>
        <v>0.39135485632967265</v>
      </c>
      <c r="AN21" s="12">
        <f>$D21^EXP(Parameter!$D$135+Parameter!$D$142*(($B21*21/30.2)^(-0.5))+Parameter!$D$149*((LN($B21*21/30.2))))</f>
        <v>0.50257018465752801</v>
      </c>
      <c r="AO21" s="12">
        <f>$E21^EXP(Parameter!$D$113+Parameter!$D$120*(($B21*21/30.2)^(-1))+Parameter!$D$127*(($B21*21/30.2)^(-0.5)))</f>
        <v>0.18542652696684717</v>
      </c>
      <c r="AP21" s="87">
        <f>$D21^EXP(Parameter!$D$304+Parameter!$D$310*((LN($B21*21/30.2))))</f>
        <v>0.61413157254157913</v>
      </c>
      <c r="AQ21" s="88">
        <f>$E21^EXP(Parameter!$D$290+Parameter!$D$296*((LN($B21*21/30.2))))</f>
        <v>0.29714354645298091</v>
      </c>
      <c r="AR21" s="12">
        <f>$D21^EXP(Parameter!$D$305+Parameter!$D$311*((LN($B21*21/30.2))))</f>
        <v>0.5791274838296222</v>
      </c>
      <c r="AS21" s="88">
        <f>$E21^EXP(Parameter!$D$291+Parameter!$D$297*((LN($B21*21/30.2))))</f>
        <v>0.36572955321027206</v>
      </c>
      <c r="AT21" s="12">
        <f>$D21^EXP(Parameter!$D$305+Parameter!$D$307-Parameter!$D$306+(Parameter!$D$311+Parameter!$D$313-Parameter!$D$312)*((LN($B21*21/30.2))))</f>
        <v>0.59739001028008887</v>
      </c>
      <c r="AU21" s="88">
        <f>$E21^EXP(Parameter!$D$291+Parameter!$D$293-Parameter!$D$292+(Parameter!$D$297+Parameter!$D$299-Parameter!$D$298)*((LN($B21*21/30.2))))</f>
        <v>0.48807858472886939</v>
      </c>
      <c r="AV21" s="12">
        <f>$D21^EXP(Parameter!$D$308+Parameter!$D$314*((LN($B21*21/30.2))))</f>
        <v>0.69684146608065567</v>
      </c>
      <c r="AW21" s="88">
        <f>$E21^EXP(Parameter!$D$294+Parameter!$D$300*((LN($B21*21/30.2))))</f>
        <v>0.43745471502808181</v>
      </c>
      <c r="AX21" s="12">
        <f>$D21^EXP(Parameter!$D$305+Parameter!$D$309-Parameter!$D$306+(Parameter!$D$311+Parameter!$D$315-Parameter!$D$312)*((LN($B21*21/30.2))))</f>
        <v>0.59086598257839051</v>
      </c>
      <c r="AY21" s="88">
        <f>$E21^EXP(Parameter!$D$291+Parameter!$D$295-Parameter!$D$292+(Parameter!$D$297+Parameter!$D$301-Parameter!$D$298)*((LN($B21*21/30.2))))</f>
        <v>0.5105691711615169</v>
      </c>
      <c r="AZ21" s="12">
        <f>$D21^EXP(Parameter!D$305-Parameter!D$306+(Parameter!D$311-Parameter!D$312)*((LN($B21*21/30.2))))</f>
        <v>0.53201100146908109</v>
      </c>
      <c r="BA21" s="88">
        <f>$E21^EXP(Parameter!$D$291-Parameter!$D$292+(Parameter!$D$297-Parameter!$D$298)*((LN($B21*21/30.2))))</f>
        <v>0.30096143479700899</v>
      </c>
      <c r="BB21" s="89">
        <f>$D21^EXP(Parameter!$D$231)</f>
        <v>0.53219792726553128</v>
      </c>
      <c r="BC21" s="90">
        <f>$E21^EXP(Parameter!$D$216)</f>
        <v>0.26251084996370722</v>
      </c>
      <c r="BD21" s="91">
        <f>$D21^EXP(Parameter!$D$232)</f>
        <v>0.58953507194313171</v>
      </c>
      <c r="BE21" s="90">
        <f>$E21^EXP(Parameter!$D$217)</f>
        <v>0.36575515721108703</v>
      </c>
      <c r="BF21" s="91">
        <f>$D21^EXP(Parameter!$D$234)</f>
        <v>0.49107561761140384</v>
      </c>
      <c r="BG21" s="91">
        <f>$E21^EXP(Parameter!$D$219)</f>
        <v>0.44287683124310417</v>
      </c>
      <c r="BH21" s="91">
        <f>$D21^EXP(Parameter!$D$235)</f>
        <v>0.68367369428510805</v>
      </c>
      <c r="BI21" s="91">
        <f>$E21^EXP(Parameter!$D$220)</f>
        <v>0.46189347825772131</v>
      </c>
      <c r="BJ21" s="91">
        <f>$D21^EXP(Parameter!$D$236)</f>
        <v>0.47313857847324325</v>
      </c>
      <c r="BK21" s="91">
        <f>$E21^EXP(Parameter!$D$221)</f>
        <v>0.70528041337989056</v>
      </c>
      <c r="BL21" s="91">
        <f>$D21^EXP(Parameter!$D$233)</f>
        <v>0.5734585701151842</v>
      </c>
      <c r="BM21" s="91">
        <f>$E21^EXP(Parameter!$D$218)</f>
        <v>0.43890506746836605</v>
      </c>
      <c r="BN21" s="90">
        <f>$D21^EXP(Parameter!$D$268)</f>
        <v>0.53755280395678828</v>
      </c>
      <c r="BO21" s="91">
        <f>$E21^EXP(Parameter!$D$246)</f>
        <v>0.26040640703800699</v>
      </c>
      <c r="BP21" s="91">
        <f>$D21^EXP(Parameter!$D$269)</f>
        <v>0.60401280553312287</v>
      </c>
      <c r="BQ21" s="91">
        <f>$E21^EXP(Parameter!$D$247)</f>
        <v>0.36575515721108703</v>
      </c>
      <c r="BR21" s="91">
        <f>$D21^EXP(Parameter!$D$271)</f>
        <v>0.50599649349855291</v>
      </c>
      <c r="BS21" s="91">
        <f>$E21^EXP(Parameter!$D$249)</f>
        <v>0.44431912105186744</v>
      </c>
      <c r="BT21" s="91">
        <f>$D21^EXP(Parameter!$D$272)</f>
        <v>0.68393359741901316</v>
      </c>
      <c r="BU21" s="91">
        <f>$E21^EXP(Parameter!$D$250)</f>
        <v>0.46331993081636608</v>
      </c>
      <c r="BV21" s="91">
        <f>$D21^EXP(Parameter!$D$273)</f>
        <v>0.52342888662392528</v>
      </c>
      <c r="BW21" s="91">
        <f>$E21^EXP(Parameter!$D$251)</f>
        <v>0.69327521551885052</v>
      </c>
      <c r="BX21" s="91">
        <f>$D21^EXP(Parameter!$D$270)</f>
        <v>0.5910908473787897</v>
      </c>
      <c r="BY21" s="91">
        <f>$E21^EXP(Parameter!$D$248)</f>
        <v>0.43782050336962153</v>
      </c>
      <c r="BZ21" s="90">
        <f>$D21^EXP(Parameter!$D$208)</f>
        <v>0.59202254483884131</v>
      </c>
      <c r="CA21" s="90">
        <f>$E21^EXP(Parameter!$D$200)</f>
        <v>0.32283001573980052</v>
      </c>
      <c r="CB21" s="90">
        <f>$D21^EXP(Parameter!$D$209)</f>
        <v>0.5728205214057569</v>
      </c>
      <c r="CC21" s="90">
        <f>$E21^EXP(Parameter!$D$201)</f>
        <v>0.35655995993451112</v>
      </c>
      <c r="CD21" s="90">
        <f>$D21^EXP(Parameter!$D$211)</f>
        <v>0.58138611191024314</v>
      </c>
      <c r="CE21" s="90">
        <f>$E21^EXP(Parameter!$D$203)</f>
        <v>0.46936748217990071</v>
      </c>
      <c r="CF21" s="90">
        <f>$D21^EXP(Parameter!$D$212)</f>
        <v>0.66616398624895812</v>
      </c>
      <c r="CG21" s="90">
        <f>$E21^EXP(Parameter!$D$204)</f>
        <v>0.43962779167057281</v>
      </c>
      <c r="CH21" s="91">
        <f>$D21^EXP(Parameter!$D$213)</f>
        <v>0.56091564969982222</v>
      </c>
      <c r="CI21" s="90">
        <f>$E21^EXP(Parameter!$D$205)</f>
        <v>0.4887558084277524</v>
      </c>
      <c r="CJ21" s="91">
        <f>$D21^EXP(Parameter!$D$210)</f>
        <v>0.50771860450901007</v>
      </c>
      <c r="CK21" s="90">
        <f>$E21^EXP(Parameter!$D$202)</f>
        <v>0.31045021359209052</v>
      </c>
      <c r="CL21" s="12">
        <f>$D21^EXP(Parameter!$D$170+Parameter!$D$177*(LN($B21/30.2*21)))</f>
        <v>0.58666854374440158</v>
      </c>
      <c r="CM21" s="41">
        <f>$E21^EXP(Parameter!$D$155+Parameter!$D$162*(LN($B21/30.2*21)))</f>
        <v>0.38721323643878269</v>
      </c>
      <c r="CN21" s="12">
        <f>$D21^EXP(Parameter!$D$171+Parameter!$D$178*(LN($B21/30.2*21)))</f>
        <v>0.56761047097942485</v>
      </c>
      <c r="CO21" s="41">
        <f>$E21^EXP(Parameter!$D$156+Parameter!$D$163*(LN($B21/30.2*21)))</f>
        <v>0.42132254160582855</v>
      </c>
      <c r="CP21" s="12">
        <f>$D21^EXP(Parameter!$D$173+Parameter!$D$180*(LN($B21/30.2*21)))</f>
        <v>0.57523487810078333</v>
      </c>
      <c r="CQ21" s="41">
        <f>$E21^EXP(Parameter!$D$158+Parameter!$D$165*(LN($B21/30.2*21)))</f>
        <v>0.50900424355972806</v>
      </c>
      <c r="CR21" s="12">
        <f>$D21^EXP(Parameter!$D$174+Parameter!$D$181*(LN($B21/30.2*21)))</f>
        <v>0.6585762966619243</v>
      </c>
      <c r="CS21" s="41">
        <f>$E21^EXP(Parameter!$D$159+Parameter!$D$166*(LN($B21/30.2*21)))</f>
        <v>0.4857344381664272</v>
      </c>
      <c r="CT21" s="12">
        <f>$D21^EXP(Parameter!$D$175+Parameter!$D$182*(LN($B21/30.2*21)))</f>
        <v>0.55157525426264553</v>
      </c>
      <c r="CU21" s="41">
        <f>$E21^EXP(Parameter!$D$160+Parameter!$D$167*(LN($B21/30.2*21)))</f>
        <v>0.47821851945289789</v>
      </c>
      <c r="CV21" s="12">
        <f>$D21^EXP(Parameter!$D$172+Parameter!$D$179*(LN($B21/30.2*21)))</f>
        <v>0.49951482519115964</v>
      </c>
      <c r="CW21" s="41">
        <f>$E21^EXP(Parameter!$D$157+Parameter!$D$164*(LN($B21/30.2*21)))</f>
        <v>0.23216930024464613</v>
      </c>
      <c r="CX21" s="12">
        <f t="shared" si="2"/>
        <v>0.58784326373442253</v>
      </c>
      <c r="CY21" s="85">
        <v>0.28361981528769897</v>
      </c>
      <c r="CZ21" s="12">
        <f t="shared" si="1"/>
        <v>0.5691184925711299</v>
      </c>
      <c r="DA21" s="85">
        <v>0.36341555004593601</v>
      </c>
      <c r="DB21" s="12">
        <f t="shared" si="1"/>
        <v>0.58269204586202239</v>
      </c>
      <c r="DC21" s="41">
        <v>0.48609264787773698</v>
      </c>
      <c r="DD21" s="12">
        <f t="shared" si="1"/>
        <v>0.67536829085953454</v>
      </c>
      <c r="DE21" s="85">
        <v>0.43039737729988897</v>
      </c>
      <c r="DF21" s="12">
        <f t="shared" si="1"/>
        <v>0.56447692405910432</v>
      </c>
      <c r="DG21" s="41">
        <v>0.51430173506374199</v>
      </c>
      <c r="DH21" s="12">
        <f t="shared" si="1"/>
        <v>0.50839528591876082</v>
      </c>
      <c r="DI21" s="41">
        <v>0.31937367658018301</v>
      </c>
      <c r="DJ21" s="46">
        <v>16</v>
      </c>
      <c r="DK21" s="44">
        <v>0.195888382737582</v>
      </c>
      <c r="DL21" s="44">
        <v>0.27777506279983599</v>
      </c>
      <c r="DM21" s="44">
        <v>0.35149764339468498</v>
      </c>
      <c r="DN21" s="44">
        <v>0.32079299179683701</v>
      </c>
      <c r="DO21" s="44">
        <v>0.47123475242846002</v>
      </c>
      <c r="DP21" s="44">
        <v>0.44268226773318198</v>
      </c>
      <c r="DQ21" s="44">
        <v>0.48511342226783999</v>
      </c>
      <c r="DR21" s="45">
        <v>0.51853183006987802</v>
      </c>
      <c r="DS21" s="45">
        <v>0.606953259521952</v>
      </c>
      <c r="DT21" s="45">
        <v>0.58667127587301804</v>
      </c>
      <c r="DU21" s="45">
        <v>0.526954456668144</v>
      </c>
      <c r="DV21" s="45">
        <v>0.59834509515698298</v>
      </c>
      <c r="DW21" s="45">
        <v>0.69085321822986401</v>
      </c>
      <c r="DX21" s="45">
        <v>0.55751122975725698</v>
      </c>
    </row>
    <row r="22" spans="1:128">
      <c r="A22" s="43">
        <f t="shared" si="0"/>
        <v>2.0246575342465754</v>
      </c>
      <c r="B22" s="18">
        <v>18</v>
      </c>
      <c r="C22" s="12">
        <v>374</v>
      </c>
      <c r="D22" s="12">
        <v>0.49022620063422401</v>
      </c>
      <c r="E22" s="12">
        <v>0.16993015236801201</v>
      </c>
      <c r="F22" s="92">
        <f>$D22^Parameter!$D$325</f>
        <v>0.57346812647923817</v>
      </c>
      <c r="G22" s="92">
        <f>$E22^Parameter!$D$318</f>
        <v>0.2791224199413937</v>
      </c>
      <c r="H22" s="92">
        <f>$D22^Parameter!$D$326</f>
        <v>0.5653497638198246</v>
      </c>
      <c r="I22" s="92">
        <f>$E22^Parameter!$D$319</f>
        <v>0.32164224590412505</v>
      </c>
      <c r="J22" s="92">
        <f>$D22^Parameter!$D$328</f>
        <v>0.58087428024631504</v>
      </c>
      <c r="K22" s="92">
        <f>$E22^Parameter!$D$321</f>
        <v>0.45604721503258255</v>
      </c>
      <c r="L22" s="92">
        <f>$D22^Parameter!$D$329</f>
        <v>0.6708447889201794</v>
      </c>
      <c r="M22" s="92">
        <f>$E22^Parameter!$D$322</f>
        <v>0.41959713960301059</v>
      </c>
      <c r="N22" s="92">
        <f>$D22^Parameter!$D$330</f>
        <v>0.56133378289599534</v>
      </c>
      <c r="O22" s="92">
        <f>$E22^Parameter!$D$323</f>
        <v>0.49216211343355853</v>
      </c>
      <c r="P22" s="92">
        <f>$D22^Parameter!$D$327</f>
        <v>0.50729138371501004</v>
      </c>
      <c r="Q22" s="92">
        <f>$E22^Parameter!$D$320</f>
        <v>0.28210650403089849</v>
      </c>
      <c r="R22" s="12">
        <f>$D22^EXP(Parameter!$D$96+Parameter!$D$103*(($B22/30.2*21)^(1)))</f>
        <v>0.56551912192972698</v>
      </c>
      <c r="S22" s="12">
        <f>$E22^EXP(Parameter!$D$81+Parameter!$D$88*($B22/30.2*21)^(-2))</f>
        <v>0.33522696442193434</v>
      </c>
      <c r="T22" s="12">
        <f>$D22^EXP(Parameter!$D$97+Parameter!$D$104*(($B22*21/30.2)^(1)))</f>
        <v>0.54896716798479051</v>
      </c>
      <c r="U22" s="12">
        <f>$E22^EXP(Parameter!$D$82+Parameter!$D$89*($B22/30.2*21)^(-2))</f>
        <v>0.3691860216774448</v>
      </c>
      <c r="V22" s="12">
        <f>$D22^EXP(Parameter!$D$99+Parameter!$D$106*(($B22*21/30.2)^(1)))</f>
        <v>0.56200778494992176</v>
      </c>
      <c r="W22" s="12">
        <f>$E22^EXP(Parameter!$D$84+Parameter!$D$91*($B22/30.2*21)^(-2))</f>
        <v>0.50043732615163727</v>
      </c>
      <c r="X22" s="12">
        <f>$D22^EXP(Parameter!$D$100+Parameter!$D$107*(($B22*21/30.2)^(1)))</f>
        <v>0.65439944554027119</v>
      </c>
      <c r="Y22" s="12">
        <f>$E22^EXP(Parameter!$D$85+Parameter!$D$92*($B22/30.2*21)^(-2))</f>
        <v>0.45913422431180961</v>
      </c>
      <c r="Z22" s="12">
        <f>$D22^EXP(Parameter!$D$101+Parameter!$D$108*(($B22*21/30.2)^(1)))</f>
        <v>0.53958753171984519</v>
      </c>
      <c r="AA22" s="12">
        <f>$E22^EXP(Parameter!$D$86+Parameter!$D$93*($B22/30.2*21)^(-2))</f>
        <v>0.49454526536904997</v>
      </c>
      <c r="AB22" s="12">
        <f>$D22^EXP(Parameter!$D$98+Parameter!$D$105*(($B22*21/30.2)^(1)))</f>
        <v>0.48613678607470545</v>
      </c>
      <c r="AC22" s="12">
        <f>$E22^EXP(Parameter!$D$83+Parameter!$D$90*($B22/30.2*21)^(-2))</f>
        <v>0.28984288393288693</v>
      </c>
      <c r="AD22" s="87">
        <f>$D22^EXP(Parameter!$D$133+Parameter!$D$140*(($B22*21/30.2)^(-0.5))+Parameter!$D$147*((LN($B22*21/30.2))))</f>
        <v>0.58974827552495512</v>
      </c>
      <c r="AE22" s="12">
        <f>$E22^EXP(Parameter!$D$111+Parameter!$D$118*(($B22*21/30.2)^(-1))+Parameter!$D$125*(($B22*21/30.2)^(-0.5)))</f>
        <v>0.36898479459232486</v>
      </c>
      <c r="AF22" s="12">
        <f>$D22^EXP(Parameter!$D$134+Parameter!$D$141*(($B22*21/30.2)^(-0.5))+Parameter!$D$148*((LN($B22*21/30.2))))</f>
        <v>0.54817056808236975</v>
      </c>
      <c r="AG22" s="12">
        <f>$E22^EXP(Parameter!$D$112+Parameter!$D$119*(($B22*21/30.2)^(-1))+Parameter!$D$126*(($B22*21/30.2)^(-0.5)))</f>
        <v>0.36186415050174481</v>
      </c>
      <c r="AH22" s="12">
        <f>$D22^EXP(Parameter!$D$136+Parameter!$D$143*(($B22*21/30.2)^(-0.5))+Parameter!$D$150*((LN($B22*21/30.2))))</f>
        <v>0.58831902375880973</v>
      </c>
      <c r="AI22" s="12">
        <f>$E22^EXP(Parameter!$D$114+Parameter!$D$121*(($B22*21/30.2)^(-1))+Parameter!$D$128*(($B22*21/30.2)^(-0.5)))</f>
        <v>0.41051720642212991</v>
      </c>
      <c r="AJ22" s="12">
        <f>$D22^EXP(Parameter!$D$137+Parameter!$D$144*(($B22*21/30.2)^(-0.5))+Parameter!$D$151*((LN($B22*21/30.2))))</f>
        <v>0.67312928913965453</v>
      </c>
      <c r="AK22" s="12">
        <f>$E22^EXP(Parameter!$D$115+Parameter!$D$122*(($B22*21/30.2)^(-1))+Parameter!$D$129*(($B22*21/30.2)^(-0.5)))</f>
        <v>0.41386089407708437</v>
      </c>
      <c r="AL22" s="12">
        <f>$D22^EXP(Parameter!$D$138+Parameter!$D$145*(($B22*21/30.2)^(-0.5))+Parameter!$D$152*((LN($B22*21/30.2))))</f>
        <v>0.5455941613800539</v>
      </c>
      <c r="AM22" s="12">
        <f>$E22^EXP(Parameter!$D$116+Parameter!$D$123*(($B22*21/30.2)^(-1))+Parameter!$D$130*(($B22*21/30.2)^(-0.5)))</f>
        <v>0.36031584812600481</v>
      </c>
      <c r="AN22" s="12">
        <f>$D22^EXP(Parameter!$D$135+Parameter!$D$142*(($B22*21/30.2)^(-0.5))+Parameter!$D$149*((LN($B22*21/30.2))))</f>
        <v>0.47708753447892993</v>
      </c>
      <c r="AO22" s="12">
        <f>$E22^EXP(Parameter!$D$113+Parameter!$D$120*(($B22*21/30.2)^(-1))+Parameter!$D$127*(($B22*21/30.2)^(-0.5)))</f>
        <v>0.15881935429767863</v>
      </c>
      <c r="AP22" s="87">
        <f>$D22^EXP(Parameter!$D$304+Parameter!$D$310*((LN($B22*21/30.2))))</f>
        <v>0.59475075740749117</v>
      </c>
      <c r="AQ22" s="88">
        <f>$E22^EXP(Parameter!$D$290+Parameter!$D$296*((LN($B22*21/30.2))))</f>
        <v>0.28051035875249947</v>
      </c>
      <c r="AR22" s="12">
        <f>$D22^EXP(Parameter!$D$305+Parameter!$D$311*((LN($B22*21/30.2))))</f>
        <v>0.56014988104743069</v>
      </c>
      <c r="AS22" s="88">
        <f>$E22^EXP(Parameter!$D$291+Parameter!$D$297*((LN($B22*21/30.2))))</f>
        <v>0.34679511825577769</v>
      </c>
      <c r="AT22" s="12">
        <f>$D22^EXP(Parameter!$D$305+Parameter!$D$307-Parameter!$D$306+(Parameter!$D$311+Parameter!$D$313-Parameter!$D$312)*((LN($B22*21/30.2))))</f>
        <v>0.57823037901553598</v>
      </c>
      <c r="AU22" s="88">
        <f>$E22^EXP(Parameter!$D$291+Parameter!$D$293-Parameter!$D$292+(Parameter!$D$297+Parameter!$D$299-Parameter!$D$298)*((LN($B22*21/30.2))))</f>
        <v>0.46818946165296377</v>
      </c>
      <c r="AV22" s="12">
        <f>$D22^EXP(Parameter!$D$308+Parameter!$D$314*((LN($B22*21/30.2))))</f>
        <v>0.67958180196424134</v>
      </c>
      <c r="AW22" s="88">
        <f>$E22^EXP(Parameter!$D$294+Parameter!$D$300*((LN($B22*21/30.2))))</f>
        <v>0.41782074700456967</v>
      </c>
      <c r="AX22" s="12">
        <f>$D22^EXP(Parameter!$D$305+Parameter!$D$309-Parameter!$D$306+(Parameter!$D$311+Parameter!$D$315-Parameter!$D$312)*((LN($B22*21/30.2))))</f>
        <v>0.57039089330104098</v>
      </c>
      <c r="AY22" s="88">
        <f>$E22^EXP(Parameter!$D$291+Parameter!$D$295-Parameter!$D$292+(Parameter!$D$297+Parameter!$D$301-Parameter!$D$298)*((LN($B22*21/30.2))))</f>
        <v>0.48477833695405464</v>
      </c>
      <c r="AZ22" s="12">
        <f>$D22^EXP(Parameter!D$305-Parameter!D$306+(Parameter!D$311-Parameter!D$312)*((LN($B22*21/30.2))))</f>
        <v>0.51072675929510414</v>
      </c>
      <c r="BA22" s="88">
        <f>$E22^EXP(Parameter!$D$291-Parameter!$D$292+(Parameter!$D$297-Parameter!$D$298)*((LN($B22*21/30.2))))</f>
        <v>0.27574145597936861</v>
      </c>
      <c r="BB22" s="89">
        <f>$D22^EXP(Parameter!$D$231)</f>
        <v>0.51306291653608327</v>
      </c>
      <c r="BC22" s="90">
        <f>$E22^EXP(Parameter!$D$216)</f>
        <v>0.24354909623725249</v>
      </c>
      <c r="BD22" s="91">
        <f>$D22^EXP(Parameter!$D$232)</f>
        <v>0.57172450765308702</v>
      </c>
      <c r="BE22" s="90">
        <f>$E22^EXP(Parameter!$D$217)</f>
        <v>0.34570393344084233</v>
      </c>
      <c r="BF22" s="91">
        <f>$D22^EXP(Parameter!$D$234)</f>
        <v>0.47121411695538334</v>
      </c>
      <c r="BG22" s="91">
        <f>$E22^EXP(Parameter!$D$219)</f>
        <v>0.42311139530792397</v>
      </c>
      <c r="BH22" s="91">
        <f>$D22^EXP(Parameter!$D$235)</f>
        <v>0.66874597762419241</v>
      </c>
      <c r="BI22" s="91">
        <f>$E22^EXP(Parameter!$D$220)</f>
        <v>0.4423205577598659</v>
      </c>
      <c r="BJ22" s="91">
        <f>$D22^EXP(Parameter!$D$236)</f>
        <v>0.4530228714365736</v>
      </c>
      <c r="BK22" s="91">
        <f>$E22^EXP(Parameter!$D$221)</f>
        <v>0.69161033541904715</v>
      </c>
      <c r="BL22" s="91">
        <f>$D22^EXP(Parameter!$D$233)</f>
        <v>0.55524175785257457</v>
      </c>
      <c r="BM22" s="91">
        <f>$E22^EXP(Parameter!$D$218)</f>
        <v>0.41910519229355725</v>
      </c>
      <c r="BN22" s="90">
        <f>$D22^EXP(Parameter!$D$268)</f>
        <v>0.51852654536411036</v>
      </c>
      <c r="BO22" s="91">
        <f>$E22^EXP(Parameter!$D$246)</f>
        <v>0.24148767927441381</v>
      </c>
      <c r="BP22" s="91">
        <f>$D22^EXP(Parameter!$D$269)</f>
        <v>0.58659045877228544</v>
      </c>
      <c r="BQ22" s="91">
        <f>$E22^EXP(Parameter!$D$247)</f>
        <v>0.34570393344084233</v>
      </c>
      <c r="BR22" s="91">
        <f>$D22^EXP(Parameter!$D$271)</f>
        <v>0.48637593721545525</v>
      </c>
      <c r="BS22" s="91">
        <f>$E22^EXP(Parameter!$D$249)</f>
        <v>0.42456669073657416</v>
      </c>
      <c r="BT22" s="91">
        <f>$D22^EXP(Parameter!$D$272)</f>
        <v>0.66901496782715819</v>
      </c>
      <c r="BU22" s="91">
        <f>$E22^EXP(Parameter!$D$250)</f>
        <v>0.44376326247426517</v>
      </c>
      <c r="BV22" s="91">
        <f>$D22^EXP(Parameter!$D$273)</f>
        <v>0.50412268999030829</v>
      </c>
      <c r="BW22" s="91">
        <f>$E22^EXP(Parameter!$D$251)</f>
        <v>0.67918386257941676</v>
      </c>
      <c r="BX22" s="91">
        <f>$D22^EXP(Parameter!$D$270)</f>
        <v>0.57332099379524182</v>
      </c>
      <c r="BY22" s="91">
        <f>$E22^EXP(Parameter!$D$248)</f>
        <v>0.41801157634015867</v>
      </c>
      <c r="BZ22" s="90">
        <f>$D22^EXP(Parameter!$D$208)</f>
        <v>0.57427718825641239</v>
      </c>
      <c r="CA22" s="90">
        <f>$E22^EXP(Parameter!$D$200)</f>
        <v>0.30300414140765403</v>
      </c>
      <c r="CB22" s="90">
        <f>$D22^EXP(Parameter!$D$209)</f>
        <v>0.55458813426262443</v>
      </c>
      <c r="CC22" s="90">
        <f>$E22^EXP(Parameter!$D$201)</f>
        <v>0.3365321540267574</v>
      </c>
      <c r="CD22" s="90">
        <f>$D22^EXP(Parameter!$D$211)</f>
        <v>0.56336631951514138</v>
      </c>
      <c r="CE22" s="90">
        <f>$E22^EXP(Parameter!$D$203)</f>
        <v>0.44988247315276425</v>
      </c>
      <c r="CF22" s="90">
        <f>$D22^EXP(Parameter!$D$212)</f>
        <v>0.65063785418675624</v>
      </c>
      <c r="CG22" s="90">
        <f>$E22^EXP(Parameter!$D$204)</f>
        <v>0.41983403254275009</v>
      </c>
      <c r="CH22" s="91">
        <f>$D22^EXP(Parameter!$D$213)</f>
        <v>0.54240046208171733</v>
      </c>
      <c r="CI22" s="90">
        <f>$E22^EXP(Parameter!$D$205)</f>
        <v>0.46953008595824169</v>
      </c>
      <c r="CJ22" s="91">
        <f>$D22^EXP(Parameter!$D$210)</f>
        <v>0.48812754317801621</v>
      </c>
      <c r="CK22" s="90">
        <f>$E22^EXP(Parameter!$D$202)</f>
        <v>0.29074661483468345</v>
      </c>
      <c r="CL22" s="12">
        <f>$D22^EXP(Parameter!$D$170+Parameter!$D$177*(LN($B22/30.2*21)))</f>
        <v>0.56736974124823214</v>
      </c>
      <c r="CM22" s="41">
        <f>$E22^EXP(Parameter!$D$155+Parameter!$D$162*(LN($B22/30.2*21)))</f>
        <v>0.3724980050733489</v>
      </c>
      <c r="CN22" s="12">
        <f>$D22^EXP(Parameter!$D$171+Parameter!$D$178*(LN($B22/30.2*21)))</f>
        <v>0.54848086056802192</v>
      </c>
      <c r="CO22" s="41">
        <f>$E22^EXP(Parameter!$D$156+Parameter!$D$163*(LN($B22/30.2*21)))</f>
        <v>0.40449319616880591</v>
      </c>
      <c r="CP22" s="12">
        <f>$D22^EXP(Parameter!$D$173+Parameter!$D$180*(LN($B22/30.2*21)))</f>
        <v>0.55577517105171592</v>
      </c>
      <c r="CQ22" s="41">
        <f>$E22^EXP(Parameter!$D$158+Parameter!$D$165*(LN($B22/30.2*21)))</f>
        <v>0.49117430443011378</v>
      </c>
      <c r="CR22" s="12">
        <f>$D22^EXP(Parameter!$D$174+Parameter!$D$181*(LN($B22/30.2*21)))</f>
        <v>0.63972137383016725</v>
      </c>
      <c r="CS22" s="41">
        <f>$E22^EXP(Parameter!$D$159+Parameter!$D$166*(LN($B22/30.2*21)))</f>
        <v>0.4692482653525879</v>
      </c>
      <c r="CT22" s="12">
        <f>$D22^EXP(Parameter!$D$175+Parameter!$D$182*(LN($B22/30.2*21)))</f>
        <v>0.52910224428888686</v>
      </c>
      <c r="CU22" s="41">
        <f>$E22^EXP(Parameter!$D$160+Parameter!$D$167*(LN($B22/30.2*21)))</f>
        <v>0.45510305053649658</v>
      </c>
      <c r="CV22" s="12">
        <f>$D22^EXP(Parameter!$D$172+Parameter!$D$179*(LN($B22/30.2*21)))</f>
        <v>0.47760942484375907</v>
      </c>
      <c r="CW22" s="41">
        <f>$E22^EXP(Parameter!$D$157+Parameter!$D$164*(LN($B22/30.2*21)))</f>
        <v>0.2085337778870717</v>
      </c>
      <c r="CX22" s="12">
        <f t="shared" si="2"/>
        <v>0.56551912192972698</v>
      </c>
      <c r="CY22" s="85">
        <v>0.26872807766503998</v>
      </c>
      <c r="CZ22" s="12">
        <f t="shared" ref="CZ22:CZ85" si="3">T22</f>
        <v>0.54896716798479051</v>
      </c>
      <c r="DA22" s="85">
        <v>0.34793304373113398</v>
      </c>
      <c r="DB22" s="12">
        <f t="shared" ref="DB22:DB85" si="4">V22</f>
        <v>0.56200778494992176</v>
      </c>
      <c r="DC22" s="41">
        <v>0.46890613541850301</v>
      </c>
      <c r="DD22" s="12">
        <f t="shared" ref="DD22:DD85" si="5">X22</f>
        <v>0.65439944554027119</v>
      </c>
      <c r="DE22" s="85">
        <v>0.413530207559825</v>
      </c>
      <c r="DF22" s="12">
        <f t="shared" ref="DF22:DF85" si="6">Z22</f>
        <v>0.53958753171984519</v>
      </c>
      <c r="DG22" s="41">
        <v>0.493809793195022</v>
      </c>
      <c r="DH22" s="12">
        <f t="shared" ref="DH22:DH85" si="7">AB22</f>
        <v>0.48613678607470545</v>
      </c>
      <c r="DI22" s="41">
        <v>0.292792559635428</v>
      </c>
      <c r="DJ22" s="46">
        <v>17</v>
      </c>
      <c r="DK22" s="44">
        <v>0.17752912541886101</v>
      </c>
      <c r="DL22" s="44">
        <v>0.25548975539575403</v>
      </c>
      <c r="DM22" s="44">
        <v>0.32682980553929403</v>
      </c>
      <c r="DN22" s="44">
        <v>0.29699384841710702</v>
      </c>
      <c r="DO22" s="44">
        <v>0.44476018582468702</v>
      </c>
      <c r="DP22" s="44">
        <v>0.41641627590546398</v>
      </c>
      <c r="DQ22" s="44">
        <v>0.458586870745603</v>
      </c>
      <c r="DR22" s="45">
        <v>0.49845980182788502</v>
      </c>
      <c r="DS22" s="45">
        <v>0.587438452202523</v>
      </c>
      <c r="DT22" s="45">
        <v>0.56693912818272096</v>
      </c>
      <c r="DU22" s="45">
        <v>0.50689233707633596</v>
      </c>
      <c r="DV22" s="45">
        <v>0.57873141614384205</v>
      </c>
      <c r="DW22" s="45">
        <v>0.67283196502475295</v>
      </c>
      <c r="DX22" s="45">
        <v>0.53756073298615104</v>
      </c>
    </row>
    <row r="23" spans="1:128">
      <c r="A23" s="43">
        <f t="shared" si="0"/>
        <v>2.0849315068493151</v>
      </c>
      <c r="B23" s="18">
        <v>19</v>
      </c>
      <c r="C23" s="12">
        <v>396</v>
      </c>
      <c r="D23" s="12">
        <v>0.47177917802376201</v>
      </c>
      <c r="E23" s="12">
        <v>0.15501421321463499</v>
      </c>
      <c r="F23" s="92">
        <f>$D23^Parameter!$D$325</f>
        <v>0.55656544622007542</v>
      </c>
      <c r="G23" s="92">
        <f>$E23^Parameter!$D$318</f>
        <v>0.26125673476313543</v>
      </c>
      <c r="H23" s="92">
        <f>$D23^Parameter!$D$326</f>
        <v>0.54826562252555522</v>
      </c>
      <c r="I23" s="92">
        <f>$E23^Parameter!$D$319</f>
        <v>0.30327581118166053</v>
      </c>
      <c r="J23" s="92">
        <f>$D23^Parameter!$D$328</f>
        <v>0.56414266040868999</v>
      </c>
      <c r="K23" s="92">
        <f>$E23^Parameter!$D$321</f>
        <v>0.43785930513035509</v>
      </c>
      <c r="L23" s="92">
        <f>$D23^Parameter!$D$329</f>
        <v>0.65658916365009612</v>
      </c>
      <c r="M23" s="92">
        <f>$E23^Parameter!$D$322</f>
        <v>0.40112713807383327</v>
      </c>
      <c r="N23" s="92">
        <f>$D23^Parameter!$D$330</f>
        <v>0.54416224109023859</v>
      </c>
      <c r="O23" s="92">
        <f>$E23^Parameter!$D$323</f>
        <v>0.47440429051929855</v>
      </c>
      <c r="P23" s="92">
        <f>$D23^Parameter!$D$327</f>
        <v>0.48910185330483846</v>
      </c>
      <c r="Q23" s="92">
        <f>$E23^Parameter!$D$320</f>
        <v>0.26419540841954448</v>
      </c>
      <c r="R23" s="12">
        <f>$D23^EXP(Parameter!$D$96+Parameter!$D$103*(($B23/30.2*21)^(1)))</f>
        <v>0.54384448433484078</v>
      </c>
      <c r="S23" s="12">
        <f>$E23^EXP(Parameter!$D$81+Parameter!$D$88*($B23/30.2*21)^(-2))</f>
        <v>0.31689626305968821</v>
      </c>
      <c r="T23" s="12">
        <f>$D23^EXP(Parameter!$D$97+Parameter!$D$104*(($B23*21/30.2)^(1)))</f>
        <v>0.52966584056927857</v>
      </c>
      <c r="U23" s="12">
        <f>$E23^EXP(Parameter!$D$82+Parameter!$D$89*($B23/30.2*21)^(-2))</f>
        <v>0.35068150471587139</v>
      </c>
      <c r="V23" s="12">
        <f>$D23^EXP(Parameter!$D$99+Parameter!$D$106*(($B23*21/30.2)^(1)))</f>
        <v>0.54208549878475198</v>
      </c>
      <c r="W23" s="12">
        <f>$E23^EXP(Parameter!$D$84+Parameter!$D$91*($B23/30.2*21)^(-2))</f>
        <v>0.48297488166108138</v>
      </c>
      <c r="X23" s="12">
        <f>$D23^EXP(Parameter!$D$100+Parameter!$D$107*(($B23*21/30.2)^(1)))</f>
        <v>0.63364165988545817</v>
      </c>
      <c r="Y23" s="12">
        <f>$E23^EXP(Parameter!$D$85+Parameter!$D$92*($B23/30.2*21)^(-2))</f>
        <v>0.44109524402745998</v>
      </c>
      <c r="Z23" s="12">
        <f>$D23^EXP(Parameter!$D$101+Parameter!$D$108*(($B23*21/30.2)^(1)))</f>
        <v>0.51534081715140234</v>
      </c>
      <c r="AA23" s="12">
        <f>$E23^EXP(Parameter!$D$86+Parameter!$D$93*($B23/30.2*21)^(-2))</f>
        <v>0.4767076212474945</v>
      </c>
      <c r="AB23" s="12">
        <f>$D23^EXP(Parameter!$D$98+Parameter!$D$105*(($B23*21/30.2)^(1)))</f>
        <v>0.46491163714272898</v>
      </c>
      <c r="AC23" s="12">
        <f>$E23^EXP(Parameter!$D$83+Parameter!$D$90*($B23/30.2*21)^(-2))</f>
        <v>0.2717314195717187</v>
      </c>
      <c r="AD23" s="87">
        <f>$D23^EXP(Parameter!$D$133+Parameter!$D$140*(($B23*21/30.2)^(-0.5))+Parameter!$D$147*((LN($B23*21/30.2))))</f>
        <v>0.56457067464406652</v>
      </c>
      <c r="AE23" s="12">
        <f>$E23^EXP(Parameter!$D$111+Parameter!$D$118*(($B23*21/30.2)^(-1))+Parameter!$D$125*(($B23*21/30.2)^(-0.5)))</f>
        <v>0.35686618487473104</v>
      </c>
      <c r="AF23" s="12">
        <f>$D23^EXP(Parameter!$D$134+Parameter!$D$141*(($B23*21/30.2)^(-0.5))+Parameter!$D$148*((LN($B23*21/30.2))))</f>
        <v>0.52644996090571572</v>
      </c>
      <c r="AG23" s="12">
        <f>$E23^EXP(Parameter!$D$112+Parameter!$D$119*(($B23*21/30.2)^(-1))+Parameter!$D$126*(($B23*21/30.2)^(-0.5)))</f>
        <v>0.34405417905599101</v>
      </c>
      <c r="AH23" s="12">
        <f>$D23^EXP(Parameter!$D$136+Parameter!$D$143*(($B23*21/30.2)^(-0.5))+Parameter!$D$150*((LN($B23*21/30.2))))</f>
        <v>0.56397985914236903</v>
      </c>
      <c r="AI23" s="12">
        <f>$E23^EXP(Parameter!$D$114+Parameter!$D$121*(($B23*21/30.2)^(-1))+Parameter!$D$128*(($B23*21/30.2)^(-0.5)))</f>
        <v>0.38410912208898501</v>
      </c>
      <c r="AJ23" s="12">
        <f>$D23^EXP(Parameter!$D$137+Parameter!$D$144*(($B23*21/30.2)^(-0.5))+Parameter!$D$151*((LN($B23*21/30.2))))</f>
        <v>0.64930579308000569</v>
      </c>
      <c r="AK23" s="12">
        <f>$E23^EXP(Parameter!$D$115+Parameter!$D$122*(($B23*21/30.2)^(-1))+Parameter!$D$129*(($B23*21/30.2)^(-0.5)))</f>
        <v>0.39378043296501719</v>
      </c>
      <c r="AL23" s="12">
        <f>$D23^EXP(Parameter!$D$138+Parameter!$D$145*(($B23*21/30.2)^(-0.5))+Parameter!$D$152*((LN($B23*21/30.2))))</f>
        <v>0.51192918029815193</v>
      </c>
      <c r="AM23" s="12">
        <f>$E23^EXP(Parameter!$D$116+Parameter!$D$123*(($B23*21/30.2)^(-1))+Parameter!$D$130*(($B23*21/30.2)^(-0.5)))</f>
        <v>0.33152635046529522</v>
      </c>
      <c r="AN23" s="12">
        <f>$D23^EXP(Parameter!$D$135+Parameter!$D$142*(($B23*21/30.2)^(-0.5))+Parameter!$D$149*((LN($B23*21/30.2))))</f>
        <v>0.4527269780316836</v>
      </c>
      <c r="AO23" s="12">
        <f>$E23^EXP(Parameter!$D$113+Parameter!$D$120*(($B23*21/30.2)^(-1))+Parameter!$D$127*(($B23*21/30.2)^(-0.5)))</f>
        <v>0.13574866044545217</v>
      </c>
      <c r="AP23" s="87">
        <f>$D23^EXP(Parameter!$D$304+Parameter!$D$310*((LN($B23*21/30.2))))</f>
        <v>0.57617305172348721</v>
      </c>
      <c r="AQ23" s="88">
        <f>$E23^EXP(Parameter!$D$290+Parameter!$D$296*((LN($B23*21/30.2))))</f>
        <v>0.26533910308738279</v>
      </c>
      <c r="AR23" s="12">
        <f>$D23^EXP(Parameter!$D$305+Parameter!$D$311*((LN($B23*21/30.2))))</f>
        <v>0.54208134783862194</v>
      </c>
      <c r="AS23" s="88">
        <f>$E23^EXP(Parameter!$D$291+Parameter!$D$297*((LN($B23*21/30.2))))</f>
        <v>0.3293231282336897</v>
      </c>
      <c r="AT23" s="12">
        <f>$D23^EXP(Parameter!$D$305+Parameter!$D$307-Parameter!$D$306+(Parameter!$D$311+Parameter!$D$313-Parameter!$D$312)*((LN($B23*21/30.2))))</f>
        <v>0.55992687225923332</v>
      </c>
      <c r="AU23" s="88">
        <f>$E23^EXP(Parameter!$D$291+Parameter!$D$293-Parameter!$D$292+(Parameter!$D$297+Parameter!$D$299-Parameter!$D$298)*((LN($B23*21/30.2))))</f>
        <v>0.44950452117139622</v>
      </c>
      <c r="AV23" s="12">
        <f>$D23^EXP(Parameter!$D$308+Parameter!$D$314*((LN($B23*21/30.2))))</f>
        <v>0.66285308594739722</v>
      </c>
      <c r="AW23" s="88">
        <f>$E23^EXP(Parameter!$D$294+Parameter!$D$300*((LN($B23*21/30.2))))</f>
        <v>0.39951034816770475</v>
      </c>
      <c r="AX23" s="12">
        <f>$D23^EXP(Parameter!$D$305+Parameter!$D$309-Parameter!$D$306+(Parameter!$D$311+Parameter!$D$315-Parameter!$D$312)*((LN($B23*21/30.2))))</f>
        <v>0.5507989043771383</v>
      </c>
      <c r="AY23" s="88">
        <f>$E23^EXP(Parameter!$D$291+Parameter!$D$295-Parameter!$D$292+(Parameter!$D$297+Parameter!$D$301-Parameter!$D$298)*((LN($B23*21/30.2))))</f>
        <v>0.46026712303950612</v>
      </c>
      <c r="AZ23" s="12">
        <f>$D23^EXP(Parameter!D$305-Parameter!D$306+(Parameter!D$311-Parameter!D$312)*((LN($B23*21/30.2))))</f>
        <v>0.49052626855199449</v>
      </c>
      <c r="BA23" s="88">
        <f>$E23^EXP(Parameter!$D$291-Parameter!$D$292+(Parameter!$D$297-Parameter!$D$298)*((LN($B23*21/30.2))))</f>
        <v>0.25271655334628257</v>
      </c>
      <c r="BB23" s="89">
        <f>$D23^EXP(Parameter!$D$231)</f>
        <v>0.49496762364075786</v>
      </c>
      <c r="BC23" s="90">
        <f>$E23^EXP(Parameter!$D$216)</f>
        <v>0.22635507634503793</v>
      </c>
      <c r="BD23" s="91">
        <f>$D23^EXP(Parameter!$D$232)</f>
        <v>0.55478231796692978</v>
      </c>
      <c r="BE23" s="90">
        <f>$E23^EXP(Parameter!$D$217)</f>
        <v>0.32718475701564148</v>
      </c>
      <c r="BF23" s="91">
        <f>$D23^EXP(Parameter!$D$234)</f>
        <v>0.45251845409103131</v>
      </c>
      <c r="BG23" s="91">
        <f>$E23^EXP(Parameter!$D$219)</f>
        <v>0.40466160980229016</v>
      </c>
      <c r="BH23" s="91">
        <f>$D23^EXP(Parameter!$D$235)</f>
        <v>0.65442461127936713</v>
      </c>
      <c r="BI23" s="91">
        <f>$E23^EXP(Parameter!$D$220)</f>
        <v>0.42400786325141177</v>
      </c>
      <c r="BJ23" s="91">
        <f>$D23^EXP(Parameter!$D$236)</f>
        <v>0.43412839177688567</v>
      </c>
      <c r="BK23" s="91">
        <f>$E23^EXP(Parameter!$D$221)</f>
        <v>0.67851694076385338</v>
      </c>
      <c r="BL23" s="91">
        <f>$D23^EXP(Parameter!$D$233)</f>
        <v>0.53794065253887391</v>
      </c>
      <c r="BM23" s="91">
        <f>$E23^EXP(Parameter!$D$218)</f>
        <v>0.4006324829303522</v>
      </c>
      <c r="BN23" s="90">
        <f>$D23^EXP(Parameter!$D$268)</f>
        <v>0.50052373538331651</v>
      </c>
      <c r="BO23" s="91">
        <f>$E23^EXP(Parameter!$D$246)</f>
        <v>0.22434032413659447</v>
      </c>
      <c r="BP23" s="91">
        <f>$D23^EXP(Parameter!$D$269)</f>
        <v>0.56999442456615557</v>
      </c>
      <c r="BQ23" s="91">
        <f>$E23^EXP(Parameter!$D$247)</f>
        <v>0.32718475701564148</v>
      </c>
      <c r="BR23" s="91">
        <f>$D23^EXP(Parameter!$D$271)</f>
        <v>0.46787526323804551</v>
      </c>
      <c r="BS23" s="91">
        <f>$E23^EXP(Parameter!$D$249)</f>
        <v>0.40612572326530233</v>
      </c>
      <c r="BT23" s="91">
        <f>$D23^EXP(Parameter!$D$272)</f>
        <v>0.65470200666788225</v>
      </c>
      <c r="BU23" s="91">
        <f>$E23^EXP(Parameter!$D$250)</f>
        <v>0.42546264728461741</v>
      </c>
      <c r="BV23" s="91">
        <f>$D23^EXP(Parameter!$D$273)</f>
        <v>0.48588294508868496</v>
      </c>
      <c r="BW23" s="91">
        <f>$E23^EXP(Parameter!$D$251)</f>
        <v>0.66569979669125623</v>
      </c>
      <c r="BX23" s="91">
        <f>$D23^EXP(Parameter!$D$270)</f>
        <v>0.55641496831035442</v>
      </c>
      <c r="BY23" s="91">
        <f>$E23^EXP(Parameter!$D$248)</f>
        <v>0.39953295523435162</v>
      </c>
      <c r="BZ23" s="90">
        <f>$D23^EXP(Parameter!$D$208)</f>
        <v>0.55739294002229856</v>
      </c>
      <c r="CA23" s="90">
        <f>$E23^EXP(Parameter!$D$200)</f>
        <v>0.28481932578247771</v>
      </c>
      <c r="CB23" s="90">
        <f>$D23^EXP(Parameter!$D$209)</f>
        <v>0.53727334529561099</v>
      </c>
      <c r="CC23" s="90">
        <f>$E23^EXP(Parameter!$D$201)</f>
        <v>0.31806068527844328</v>
      </c>
      <c r="CD23" s="90">
        <f>$D23^EXP(Parameter!$D$211)</f>
        <v>0.54623881546403474</v>
      </c>
      <c r="CE23" s="90">
        <f>$E23^EXP(Parameter!$D$203)</f>
        <v>0.43163580857975653</v>
      </c>
      <c r="CF23" s="90">
        <f>$D23^EXP(Parameter!$D$212)</f>
        <v>0.63576458246936385</v>
      </c>
      <c r="CG23" s="90">
        <f>$E23^EXP(Parameter!$D$204)</f>
        <v>0.40136534567315085</v>
      </c>
      <c r="CH23" s="91">
        <f>$D23^EXP(Parameter!$D$213)</f>
        <v>0.52483832517445062</v>
      </c>
      <c r="CI23" s="90">
        <f>$E23^EXP(Parameter!$D$205)</f>
        <v>0.45148580610772632</v>
      </c>
      <c r="CJ23" s="91">
        <f>$D23^EXP(Parameter!$D$210)</f>
        <v>0.46965107152845609</v>
      </c>
      <c r="CK23" s="90">
        <f>$E23^EXP(Parameter!$D$202)</f>
        <v>0.27271307047660737</v>
      </c>
      <c r="CL23" s="12">
        <f>$D23^EXP(Parameter!$D$170+Parameter!$D$177*(LN($B23/30.2*21)))</f>
        <v>0.54896066699383017</v>
      </c>
      <c r="CM23" s="41">
        <f>$E23^EXP(Parameter!$D$155+Parameter!$D$162*(LN($B23/30.2*21)))</f>
        <v>0.35895987302694199</v>
      </c>
      <c r="CN23" s="12">
        <f>$D23^EXP(Parameter!$D$171+Parameter!$D$178*(LN($B23/30.2*21)))</f>
        <v>0.53029490173572336</v>
      </c>
      <c r="CO23" s="41">
        <f>$E23^EXP(Parameter!$D$156+Parameter!$D$163*(LN($B23/30.2*21)))</f>
        <v>0.38889359143327923</v>
      </c>
      <c r="CP23" s="12">
        <f>$D23^EXP(Parameter!$D$173+Parameter!$D$180*(LN($B23/30.2*21)))</f>
        <v>0.53724088625306421</v>
      </c>
      <c r="CQ23" s="41">
        <f>$E23^EXP(Parameter!$D$158+Parameter!$D$165*(LN($B23/30.2*21)))</f>
        <v>0.47443602985745253</v>
      </c>
      <c r="CR23" s="12">
        <f>$D23^EXP(Parameter!$D$174+Parameter!$D$181*(LN($B23/30.2*21)))</f>
        <v>0.62151639851060925</v>
      </c>
      <c r="CS23" s="41">
        <f>$E23^EXP(Parameter!$D$159+Parameter!$D$166*(LN($B23/30.2*21)))</f>
        <v>0.45385856139097175</v>
      </c>
      <c r="CT23" s="12">
        <f>$D23^EXP(Parameter!$D$175+Parameter!$D$182*(LN($B23/30.2*21)))</f>
        <v>0.50766502393476565</v>
      </c>
      <c r="CU23" s="41">
        <f>$E23^EXP(Parameter!$D$160+Parameter!$D$167*(LN($B23/30.2*21)))</f>
        <v>0.43332335389783427</v>
      </c>
      <c r="CV23" s="12">
        <f>$D23^EXP(Parameter!$D$172+Parameter!$D$179*(LN($B23/30.2*21)))</f>
        <v>0.45690436564494369</v>
      </c>
      <c r="CW23" s="41">
        <f>$E23^EXP(Parameter!$D$157+Parameter!$D$164*(LN($B23/30.2*21)))</f>
        <v>0.1873644145025736</v>
      </c>
      <c r="CX23" s="12">
        <f t="shared" si="2"/>
        <v>0.54384448433484078</v>
      </c>
      <c r="CY23" s="85">
        <v>0.25527316063797101</v>
      </c>
      <c r="CZ23" s="12">
        <f t="shared" si="3"/>
        <v>0.52966584056927857</v>
      </c>
      <c r="DA23" s="85">
        <v>0.33369522563570497</v>
      </c>
      <c r="DB23" s="12">
        <f t="shared" si="4"/>
        <v>0.54208549878475198</v>
      </c>
      <c r="DC23" s="41">
        <v>0.45253766896361503</v>
      </c>
      <c r="DD23" s="12">
        <f t="shared" si="5"/>
        <v>0.63364165988545817</v>
      </c>
      <c r="DE23" s="85">
        <v>0.397696246615306</v>
      </c>
      <c r="DF23" s="12">
        <f t="shared" si="6"/>
        <v>0.51534081715140234</v>
      </c>
      <c r="DG23" s="41">
        <v>0.473848578674751</v>
      </c>
      <c r="DH23" s="12">
        <f t="shared" si="7"/>
        <v>0.46491163714272898</v>
      </c>
      <c r="DI23" s="41">
        <v>0.26771918523592098</v>
      </c>
      <c r="DJ23" s="46">
        <v>18</v>
      </c>
      <c r="DK23" s="44">
        <v>0.161217050885618</v>
      </c>
      <c r="DL23" s="44">
        <v>0.235326606161083</v>
      </c>
      <c r="DM23" s="44">
        <v>0.30419745675996901</v>
      </c>
      <c r="DN23" s="44">
        <v>0.27528089440847697</v>
      </c>
      <c r="DO23" s="44">
        <v>0.41997015445980701</v>
      </c>
      <c r="DP23" s="44">
        <v>0.39193713664357199</v>
      </c>
      <c r="DQ23" s="44">
        <v>0.43369167214415399</v>
      </c>
      <c r="DR23" s="45">
        <v>0.479545943690523</v>
      </c>
      <c r="DS23" s="45">
        <v>0.56884613543183504</v>
      </c>
      <c r="DT23" s="45">
        <v>0.54818795751478799</v>
      </c>
      <c r="DU23" s="45">
        <v>0.4879682740463</v>
      </c>
      <c r="DV23" s="45">
        <v>0.56006533692901705</v>
      </c>
      <c r="DW23" s="45">
        <v>0.65547017960371701</v>
      </c>
      <c r="DX23" s="45">
        <v>0.51867093198229497</v>
      </c>
    </row>
    <row r="24" spans="1:128">
      <c r="A24" s="43">
        <f t="shared" si="0"/>
        <v>2.1452054794520548</v>
      </c>
      <c r="B24" s="18">
        <v>20</v>
      </c>
      <c r="C24" s="12">
        <v>418</v>
      </c>
      <c r="D24" s="12">
        <v>0.45435897320501101</v>
      </c>
      <c r="E24" s="12">
        <v>0.14170572959003799</v>
      </c>
      <c r="F24" s="92">
        <f>$D24^Parameter!$D$325</f>
        <v>0.54046964268565667</v>
      </c>
      <c r="G24" s="92">
        <f>$E24^Parameter!$D$318</f>
        <v>0.24490572390362278</v>
      </c>
      <c r="H24" s="92">
        <f>$D24^Parameter!$D$326</f>
        <v>0.53200937756499378</v>
      </c>
      <c r="I24" s="92">
        <f>$E24^Parameter!$D$319</f>
        <v>0.28634390457050429</v>
      </c>
      <c r="J24" s="92">
        <f>$D24^Parameter!$D$328</f>
        <v>0.54819885155081205</v>
      </c>
      <c r="K24" s="92">
        <f>$E24^Parameter!$D$321</f>
        <v>0.4207892369760079</v>
      </c>
      <c r="L24" s="92">
        <f>$D24^Parameter!$D$329</f>
        <v>0.6429001117866332</v>
      </c>
      <c r="M24" s="92">
        <f>$E24^Parameter!$D$322</f>
        <v>0.38386616252367056</v>
      </c>
      <c r="N24" s="92">
        <f>$D24^Parameter!$D$330</f>
        <v>0.52782903776009071</v>
      </c>
      <c r="O24" s="92">
        <f>$E24^Parameter!$D$323</f>
        <v>0.45767265413067004</v>
      </c>
      <c r="P24" s="92">
        <f>$D24^Parameter!$D$327</f>
        <v>0.47189345315254305</v>
      </c>
      <c r="Q24" s="92">
        <f>$E24^Parameter!$D$320</f>
        <v>0.24779390000536644</v>
      </c>
      <c r="R24" s="12">
        <f>$D24^EXP(Parameter!$D$96+Parameter!$D$103*(($B24/30.2*21)^(1)))</f>
        <v>0.52280152086912679</v>
      </c>
      <c r="S24" s="12">
        <f>$E24^EXP(Parameter!$D$81+Parameter!$D$88*($B24/30.2*21)^(-2))</f>
        <v>0.29995008390609557</v>
      </c>
      <c r="T24" s="12">
        <f>$D24^EXP(Parameter!$D$97+Parameter!$D$104*(($B24*21/30.2)^(1)))</f>
        <v>0.51116701765818628</v>
      </c>
      <c r="U24" s="12">
        <f>$E24^EXP(Parameter!$D$82+Parameter!$D$89*($B24/30.2*21)^(-2))</f>
        <v>0.33349483817423448</v>
      </c>
      <c r="V24" s="12">
        <f>$D24^EXP(Parameter!$D$99+Parameter!$D$106*(($B24*21/30.2)^(1)))</f>
        <v>0.52288908989546246</v>
      </c>
      <c r="W24" s="12">
        <f>$E24^EXP(Parameter!$D$84+Parameter!$D$91*($B24/30.2*21)^(-2))</f>
        <v>0.46649564013233286</v>
      </c>
      <c r="X24" s="12">
        <f>$D24^EXP(Parameter!$D$100+Parameter!$D$107*(($B24*21/30.2)^(1)))</f>
        <v>0.61310296317849622</v>
      </c>
      <c r="Y24" s="12">
        <f>$E24^EXP(Parameter!$D$85+Parameter!$D$92*($B24/30.2*21)^(-2))</f>
        <v>0.42415073445914503</v>
      </c>
      <c r="Z24" s="12">
        <f>$D24^EXP(Parameter!$D$101+Parameter!$D$108*(($B24*21/30.2)^(1)))</f>
        <v>0.49173577736078239</v>
      </c>
      <c r="AA24" s="12">
        <f>$E24^EXP(Parameter!$D$86+Parameter!$D$93*($B24/30.2*21)^(-2))</f>
        <v>0.45990424835225174</v>
      </c>
      <c r="AB24" s="12">
        <f>$D24^EXP(Parameter!$D$98+Parameter!$D$105*(($B24*21/30.2)^(1)))</f>
        <v>0.44466184810994708</v>
      </c>
      <c r="AC24" s="12">
        <f>$E24^EXP(Parameter!$D$83+Parameter!$D$90*($B24/30.2*21)^(-2))</f>
        <v>0.2551317208218723</v>
      </c>
      <c r="AD24" s="87">
        <f>$D24^EXP(Parameter!$D$133+Parameter!$D$140*(($B24*21/30.2)^(-0.5))+Parameter!$D$147*((LN($B24*21/30.2))))</f>
        <v>0.53978200529692455</v>
      </c>
      <c r="AE24" s="12">
        <f>$E24^EXP(Parameter!$D$111+Parameter!$D$118*(($B24*21/30.2)^(-1))+Parameter!$D$125*(($B24*21/30.2)^(-0.5)))</f>
        <v>0.34565009801921737</v>
      </c>
      <c r="AF24" s="12">
        <f>$D24^EXP(Parameter!$D$134+Parameter!$D$141*(($B24*21/30.2)^(-0.5))+Parameter!$D$148*((LN($B24*21/30.2))))</f>
        <v>0.50551554218675843</v>
      </c>
      <c r="AG24" s="12">
        <f>$E24^EXP(Parameter!$D$112+Parameter!$D$119*(($B24*21/30.2)^(-1))+Parameter!$D$126*(($B24*21/30.2)^(-0.5)))</f>
        <v>0.32752838741081258</v>
      </c>
      <c r="AH24" s="12">
        <f>$D24^EXP(Parameter!$D$136+Parameter!$D$143*(($B24*21/30.2)^(-0.5))+Parameter!$D$150*((LN($B24*21/30.2))))</f>
        <v>0.54008315188052192</v>
      </c>
      <c r="AI24" s="12">
        <f>$E24^EXP(Parameter!$D$114+Parameter!$D$121*(($B24*21/30.2)^(-1))+Parameter!$D$128*(($B24*21/30.2)^(-0.5)))</f>
        <v>0.35931694807697045</v>
      </c>
      <c r="AJ24" s="12">
        <f>$D24^EXP(Parameter!$D$137+Parameter!$D$144*(($B24*21/30.2)^(-0.5))+Parameter!$D$151*((LN($B24*21/30.2))))</f>
        <v>0.62547840601025562</v>
      </c>
      <c r="AK24" s="12">
        <f>$E24^EXP(Parameter!$D$115+Parameter!$D$122*(($B24*21/30.2)^(-1))+Parameter!$D$129*(($B24*21/30.2)^(-0.5)))</f>
        <v>0.37498409318231357</v>
      </c>
      <c r="AL24" s="12">
        <f>$D24^EXP(Parameter!$D$138+Parameter!$D$145*(($B24*21/30.2)^(-0.5))+Parameter!$D$152*((LN($B24*21/30.2))))</f>
        <v>0.47862182178236212</v>
      </c>
      <c r="AM24" s="12">
        <f>$E24^EXP(Parameter!$D$116+Parameter!$D$123*(($B24*21/30.2)^(-1))+Parameter!$D$130*(($B24*21/30.2)^(-0.5)))</f>
        <v>0.30488509077572934</v>
      </c>
      <c r="AN24" s="12">
        <f>$D24^EXP(Parameter!$D$135+Parameter!$D$142*(($B24*21/30.2)^(-0.5))+Parameter!$D$149*((LN($B24*21/30.2))))</f>
        <v>0.42946391735315603</v>
      </c>
      <c r="AO24" s="12">
        <f>$E24^EXP(Parameter!$D$113+Parameter!$D$120*(($B24*21/30.2)^(-1))+Parameter!$D$127*(($B24*21/30.2)^(-0.5)))</f>
        <v>0.11582369402931145</v>
      </c>
      <c r="AP24" s="87">
        <f>$D24^EXP(Parameter!$D$304+Parameter!$D$310*((LN($B24*21/30.2))))</f>
        <v>0.55836194444559195</v>
      </c>
      <c r="AQ24" s="88">
        <f>$E24^EXP(Parameter!$D$290+Parameter!$D$296*((LN($B24*21/30.2))))</f>
        <v>0.25145854987259508</v>
      </c>
      <c r="AR24" s="12">
        <f>$D24^EXP(Parameter!$D$305+Parameter!$D$311*((LN($B24*21/30.2))))</f>
        <v>0.5248669168378477</v>
      </c>
      <c r="AS24" s="88">
        <f>$E24^EXP(Parameter!$D$291+Parameter!$D$297*((LN($B24*21/30.2))))</f>
        <v>0.31316508269141358</v>
      </c>
      <c r="AT24" s="12">
        <f>$D24^EXP(Parameter!$D$305+Parameter!$D$307-Parameter!$D$306+(Parameter!$D$311+Parameter!$D$313-Parameter!$D$312)*((LN($B24*21/30.2))))</f>
        <v>0.54243373459222177</v>
      </c>
      <c r="AU24" s="88">
        <f>$E24^EXP(Parameter!$D$291+Parameter!$D$293-Parameter!$D$292+(Parameter!$D$297+Parameter!$D$299-Parameter!$D$298)*((LN($B24*21/30.2))))</f>
        <v>0.43192813679916503</v>
      </c>
      <c r="AV24" s="12">
        <f>$D24^EXP(Parameter!$D$308+Parameter!$D$314*((LN($B24*21/30.2))))</f>
        <v>0.64664239688761749</v>
      </c>
      <c r="AW24" s="88">
        <f>$E24^EXP(Parameter!$D$294+Parameter!$D$300*((LN($B24*21/30.2))))</f>
        <v>0.38240561240383297</v>
      </c>
      <c r="AX24" s="12">
        <f>$D24^EXP(Parameter!$D$305+Parameter!$D$309-Parameter!$D$306+(Parameter!$D$311+Parameter!$D$315-Parameter!$D$312)*((LN($B24*21/30.2))))</f>
        <v>0.53205022816928194</v>
      </c>
      <c r="AY24" s="88">
        <f>$E24^EXP(Parameter!$D$291+Parameter!$D$295-Parameter!$D$292+(Parameter!$D$297+Parameter!$D$301-Parameter!$D$298)*((LN($B24*21/30.2))))</f>
        <v>0.43699007622921004</v>
      </c>
      <c r="AZ24" s="12">
        <f>$D24^EXP(Parameter!D$305-Parameter!D$306+(Parameter!D$311-Parameter!D$312)*((LN($B24*21/30.2))))</f>
        <v>0.47134694550154721</v>
      </c>
      <c r="BA24" s="88">
        <f>$E24^EXP(Parameter!$D$291-Parameter!$D$292+(Parameter!$D$297-Parameter!$D$298)*((LN($B24*21/30.2))))</f>
        <v>0.23169881067006015</v>
      </c>
      <c r="BB24" s="89">
        <f>$D24^EXP(Parameter!$D$231)</f>
        <v>0.47783805303338656</v>
      </c>
      <c r="BC24" s="90">
        <f>$E24^EXP(Parameter!$D$216)</f>
        <v>0.21072836194424932</v>
      </c>
      <c r="BD24" s="91">
        <f>$D24^EXP(Parameter!$D$232)</f>
        <v>0.53865150911541249</v>
      </c>
      <c r="BE24" s="90">
        <f>$E24^EXP(Parameter!$D$217)</f>
        <v>0.31004879625340764</v>
      </c>
      <c r="BF24" s="91">
        <f>$D24^EXP(Parameter!$D$234)</f>
        <v>0.4349006285200217</v>
      </c>
      <c r="BG24" s="91">
        <f>$E24^EXP(Parameter!$D$219)</f>
        <v>0.38741215537281287</v>
      </c>
      <c r="BH24" s="91">
        <f>$D24^EXP(Parameter!$D$235)</f>
        <v>0.64067472750833432</v>
      </c>
      <c r="BI24" s="91">
        <f>$E24^EXP(Parameter!$D$220)</f>
        <v>0.40684757805091887</v>
      </c>
      <c r="BJ24" s="91">
        <f>$D24^EXP(Parameter!$D$236)</f>
        <v>0.4163605328990227</v>
      </c>
      <c r="BK24" s="91">
        <f>$E24^EXP(Parameter!$D$221)</f>
        <v>0.66596321165307082</v>
      </c>
      <c r="BL24" s="91">
        <f>$D24^EXP(Parameter!$D$233)</f>
        <v>0.5214937788120948</v>
      </c>
      <c r="BM24" s="91">
        <f>$E24^EXP(Parameter!$D$218)</f>
        <v>0.38337001467752252</v>
      </c>
      <c r="BN24" s="90">
        <f>$D24^EXP(Parameter!$D$268)</f>
        <v>0.48347208822496857</v>
      </c>
      <c r="BO24" s="91">
        <f>$E24^EXP(Parameter!$D$246)</f>
        <v>0.20876280899448216</v>
      </c>
      <c r="BP24" s="91">
        <f>$D24^EXP(Parameter!$D$269)</f>
        <v>0.55417156161887204</v>
      </c>
      <c r="BQ24" s="91">
        <f>$E24^EXP(Parameter!$D$247)</f>
        <v>0.31004879625340764</v>
      </c>
      <c r="BR24" s="91">
        <f>$D24^EXP(Parameter!$D$271)</f>
        <v>0.45041173395123812</v>
      </c>
      <c r="BS24" s="91">
        <f>$E24^EXP(Parameter!$D$249)</f>
        <v>0.38888147896285785</v>
      </c>
      <c r="BT24" s="91">
        <f>$D24^EXP(Parameter!$D$272)</f>
        <v>0.64095989816309762</v>
      </c>
      <c r="BU24" s="91">
        <f>$E24^EXP(Parameter!$D$250)</f>
        <v>0.40831081910507866</v>
      </c>
      <c r="BV24" s="91">
        <f>$D24^EXP(Parameter!$D$273)</f>
        <v>0.46863280057273815</v>
      </c>
      <c r="BW24" s="91">
        <f>$E24^EXP(Parameter!$D$251)</f>
        <v>0.65278350468416846</v>
      </c>
      <c r="BX24" s="91">
        <f>$D24^EXP(Parameter!$D$270)</f>
        <v>0.54031619939903963</v>
      </c>
      <c r="BY24" s="91">
        <f>$E24^EXP(Parameter!$D$248)</f>
        <v>0.38226727467692956</v>
      </c>
      <c r="BZ24" s="90">
        <f>$D24^EXP(Parameter!$D$208)</f>
        <v>0.54131348051994699</v>
      </c>
      <c r="CA24" s="90">
        <f>$E24^EXP(Parameter!$D$200)</f>
        <v>0.2681060642639515</v>
      </c>
      <c r="CB24" s="90">
        <f>$D24^EXP(Parameter!$D$209)</f>
        <v>0.52081449678004055</v>
      </c>
      <c r="CC24" s="90">
        <f>$E24^EXP(Parameter!$D$201)</f>
        <v>0.3009924069944151</v>
      </c>
      <c r="CD24" s="90">
        <f>$D24^EXP(Parameter!$D$211)</f>
        <v>0.5299443614420033</v>
      </c>
      <c r="CE24" s="90">
        <f>$E24^EXP(Parameter!$D$203)</f>
        <v>0.41452253743156176</v>
      </c>
      <c r="CF24" s="90">
        <f>$D24^EXP(Parameter!$D$212)</f>
        <v>0.62150569221589758</v>
      </c>
      <c r="CG24" s="90">
        <f>$E24^EXP(Parameter!$D$204)</f>
        <v>0.3841050994651305</v>
      </c>
      <c r="CH24" s="91">
        <f>$D24^EXP(Parameter!$D$213)</f>
        <v>0.50816411480131818</v>
      </c>
      <c r="CI24" s="90">
        <f>$E24^EXP(Parameter!$D$205)</f>
        <v>0.43452523411344673</v>
      </c>
      <c r="CJ24" s="91">
        <f>$D24^EXP(Parameter!$D$210)</f>
        <v>0.45220704594782435</v>
      </c>
      <c r="CK24" s="90">
        <f>$E24^EXP(Parameter!$D$202)</f>
        <v>0.25617388065287855</v>
      </c>
      <c r="CL24" s="12">
        <f>$D24^EXP(Parameter!$D$170+Parameter!$D$177*(LN($B24/30.2*21)))</f>
        <v>0.53139161484475572</v>
      </c>
      <c r="CM24" s="41">
        <f>$E24^EXP(Parameter!$D$155+Parameter!$D$162*(LN($B24/30.2*21)))</f>
        <v>0.3464638240905149</v>
      </c>
      <c r="CN24" s="12">
        <f>$D24^EXP(Parameter!$D$171+Parameter!$D$178*(LN($B24/30.2*21)))</f>
        <v>0.51299350233119601</v>
      </c>
      <c r="CO24" s="41">
        <f>$E24^EXP(Parameter!$D$156+Parameter!$D$163*(LN($B24/30.2*21)))</f>
        <v>0.3743968798362734</v>
      </c>
      <c r="CP24" s="12">
        <f>$D24^EXP(Parameter!$D$173+Parameter!$D$180*(LN($B24/30.2*21)))</f>
        <v>0.51957818876782946</v>
      </c>
      <c r="CQ24" s="41">
        <f>$E24^EXP(Parameter!$D$158+Parameter!$D$165*(LN($B24/30.2*21)))</f>
        <v>0.45869524768120462</v>
      </c>
      <c r="CR24" s="12">
        <f>$D24^EXP(Parameter!$D$174+Parameter!$D$181*(LN($B24/30.2*21)))</f>
        <v>0.60394239449959641</v>
      </c>
      <c r="CS24" s="41">
        <f>$E24^EXP(Parameter!$D$159+Parameter!$D$166*(LN($B24/30.2*21)))</f>
        <v>0.43945979990833006</v>
      </c>
      <c r="CT24" s="12">
        <f>$D24^EXP(Parameter!$D$175+Parameter!$D$182*(LN($B24/30.2*21)))</f>
        <v>0.48721901451865524</v>
      </c>
      <c r="CU24" s="41">
        <f>$E24^EXP(Parameter!$D$160+Parameter!$D$167*(LN($B24/30.2*21)))</f>
        <v>0.41279485329453414</v>
      </c>
      <c r="CV24" s="12">
        <f>$D24^EXP(Parameter!$D$172+Parameter!$D$179*(LN($B24/30.2*21)))</f>
        <v>0.43732521180168904</v>
      </c>
      <c r="CW24" s="41">
        <f>$E24^EXP(Parameter!$D$157+Parameter!$D$164*(LN($B24/30.2*21)))</f>
        <v>0.16840736921335933</v>
      </c>
      <c r="CX24" s="12">
        <f t="shared" si="2"/>
        <v>0.52280152086912679</v>
      </c>
      <c r="CY24" s="85">
        <v>0.243045668675863</v>
      </c>
      <c r="CZ24" s="12">
        <f t="shared" si="3"/>
        <v>0.51116701765818628</v>
      </c>
      <c r="DA24" s="85">
        <v>0.32052627350642099</v>
      </c>
      <c r="DB24" s="12">
        <f t="shared" si="4"/>
        <v>0.52288908989546246</v>
      </c>
      <c r="DC24" s="41">
        <v>0.436873653749493</v>
      </c>
      <c r="DD24" s="12">
        <f t="shared" si="5"/>
        <v>0.61310296317849622</v>
      </c>
      <c r="DE24" s="85">
        <v>0.38275673813836297</v>
      </c>
      <c r="DF24" s="12">
        <f t="shared" si="6"/>
        <v>0.49173577736078239</v>
      </c>
      <c r="DG24" s="41">
        <v>0.45434839622460099</v>
      </c>
      <c r="DH24" s="12">
        <f t="shared" si="7"/>
        <v>0.44466184810994708</v>
      </c>
      <c r="DI24" s="41">
        <v>0.244099721006274</v>
      </c>
      <c r="DJ24" s="46">
        <v>19</v>
      </c>
      <c r="DK24" s="44">
        <v>0.14668928496726</v>
      </c>
      <c r="DL24" s="44">
        <v>0.21705655629186499</v>
      </c>
      <c r="DM24" s="44">
        <v>0.28341641919100802</v>
      </c>
      <c r="DN24" s="44">
        <v>0.25545022158735903</v>
      </c>
      <c r="DO24" s="44">
        <v>0.39676296586374599</v>
      </c>
      <c r="DP24" s="44">
        <v>0.36912332527459502</v>
      </c>
      <c r="DQ24" s="44">
        <v>0.41033567635039597</v>
      </c>
      <c r="DR24" s="45">
        <v>0.46170356050721401</v>
      </c>
      <c r="DS24" s="45">
        <v>0.55112403419955203</v>
      </c>
      <c r="DT24" s="45">
        <v>0.53035767650679699</v>
      </c>
      <c r="DU24" s="45">
        <v>0.47009885858946099</v>
      </c>
      <c r="DV24" s="45">
        <v>0.54229127933865695</v>
      </c>
      <c r="DW24" s="45">
        <v>0.63874612814265497</v>
      </c>
      <c r="DX24" s="45">
        <v>0.50077037490438503</v>
      </c>
    </row>
    <row r="25" spans="1:128">
      <c r="A25" s="43">
        <f t="shared" si="0"/>
        <v>2.2054794520547945</v>
      </c>
      <c r="B25" s="18">
        <v>21</v>
      </c>
      <c r="C25" s="12">
        <v>440</v>
      </c>
      <c r="D25" s="12">
        <v>0.43789091120986101</v>
      </c>
      <c r="E25" s="12">
        <v>0.12980029846076399</v>
      </c>
      <c r="F25" s="92">
        <f>$D25^Parameter!$D$325</f>
        <v>0.52512830308623104</v>
      </c>
      <c r="G25" s="92">
        <f>$E25^Parameter!$D$318</f>
        <v>0.22991033676140671</v>
      </c>
      <c r="H25" s="92">
        <f>$D25^Parameter!$D$326</f>
        <v>0.51652666334243635</v>
      </c>
      <c r="I25" s="92">
        <f>$E25^Parameter!$D$319</f>
        <v>0.2707051027847085</v>
      </c>
      <c r="J25" s="92">
        <f>$D25^Parameter!$D$328</f>
        <v>0.53299218291587491</v>
      </c>
      <c r="K25" s="92">
        <f>$E25^Parameter!$D$321</f>
        <v>0.40474466330739545</v>
      </c>
      <c r="L25" s="92">
        <f>$D25^Parameter!$D$329</f>
        <v>0.62974528048622946</v>
      </c>
      <c r="M25" s="92">
        <f>$E25^Parameter!$D$322</f>
        <v>0.36770970180627993</v>
      </c>
      <c r="N25" s="92">
        <f>$D25^Parameter!$D$330</f>
        <v>0.51227882441266703</v>
      </c>
      <c r="O25" s="92">
        <f>$E25^Parameter!$D$323</f>
        <v>0.44188603472918747</v>
      </c>
      <c r="P25" s="92">
        <f>$D25^Parameter!$D$327</f>
        <v>0.45559648676158382</v>
      </c>
      <c r="Q25" s="92">
        <f>$E25^Parameter!$D$320</f>
        <v>0.23274418729093252</v>
      </c>
      <c r="R25" s="12">
        <f>$D25^EXP(Parameter!$D$96+Parameter!$D$103*(($B25/30.2*21)^(1)))</f>
        <v>0.50237303470812866</v>
      </c>
      <c r="S25" s="12">
        <f>$E25^EXP(Parameter!$D$81+Parameter!$D$88*($B25/30.2*21)^(-2))</f>
        <v>0.28425589457725481</v>
      </c>
      <c r="T25" s="12">
        <f>$D25^EXP(Parameter!$D$97+Parameter!$D$104*(($B25*21/30.2)^(1)))</f>
        <v>0.49342617686908929</v>
      </c>
      <c r="U25" s="12">
        <f>$E25^EXP(Parameter!$D$82+Parameter!$D$89*($B25/30.2*21)^(-2))</f>
        <v>0.31750513355807458</v>
      </c>
      <c r="V25" s="12">
        <f>$D25^EXP(Parameter!$D$99+Parameter!$D$106*(($B25*21/30.2)^(1)))</f>
        <v>0.50438440209271374</v>
      </c>
      <c r="W25" s="12">
        <f>$E25^EXP(Parameter!$D$84+Parameter!$D$91*($B25/30.2*21)^(-2))</f>
        <v>0.45092385549234493</v>
      </c>
      <c r="X25" s="12">
        <f>$D25^EXP(Parameter!$D$100+Parameter!$D$107*(($B25*21/30.2)^(1)))</f>
        <v>0.59279142330995205</v>
      </c>
      <c r="Y25" s="12">
        <f>$E25^EXP(Parameter!$D$85+Parameter!$D$92*($B25/30.2*21)^(-2))</f>
        <v>0.40821153239189584</v>
      </c>
      <c r="Z25" s="12">
        <f>$D25^EXP(Parameter!$D$101+Parameter!$D$108*(($B25*21/30.2)^(1)))</f>
        <v>0.46877112465419046</v>
      </c>
      <c r="AA25" s="12">
        <f>$E25^EXP(Parameter!$D$86+Parameter!$D$93*($B25/30.2*21)^(-2))</f>
        <v>0.44405275968866537</v>
      </c>
      <c r="AB25" s="12">
        <f>$D25^EXP(Parameter!$D$98+Parameter!$D$105*(($B25*21/30.2)^(1)))</f>
        <v>0.42533312349904145</v>
      </c>
      <c r="AC25" s="12">
        <f>$E25^EXP(Parameter!$D$83+Parameter!$D$90*($B25/30.2*21)^(-2))</f>
        <v>0.23988658470600704</v>
      </c>
      <c r="AD25" s="87">
        <f>$D25^EXP(Parameter!$D$133+Parameter!$D$140*(($B25*21/30.2)^(-0.5))+Parameter!$D$147*((LN($B25*21/30.2))))</f>
        <v>0.515437351026934</v>
      </c>
      <c r="AE25" s="12">
        <f>$E25^EXP(Parameter!$D$111+Parameter!$D$118*(($B25*21/30.2)^(-1))+Parameter!$D$125*(($B25*21/30.2)^(-0.5)))</f>
        <v>0.33523169708139061</v>
      </c>
      <c r="AF25" s="12">
        <f>$D25^EXP(Parameter!$D$134+Parameter!$D$141*(($B25*21/30.2)^(-0.5))+Parameter!$D$148*((LN($B25*21/30.2))))</f>
        <v>0.48535034714469982</v>
      </c>
      <c r="AG25" s="12">
        <f>$E25^EXP(Parameter!$D$112+Parameter!$D$119*(($B25*21/30.2)^(-1))+Parameter!$D$126*(($B25*21/30.2)^(-0.5)))</f>
        <v>0.31216467063675585</v>
      </c>
      <c r="AH25" s="12">
        <f>$D25^EXP(Parameter!$D$136+Parameter!$D$143*(($B25*21/30.2)^(-0.5))+Parameter!$D$150*((LN($B25*21/30.2))))</f>
        <v>0.51667087876419038</v>
      </c>
      <c r="AI25" s="12">
        <f>$E25^EXP(Parameter!$D$114+Parameter!$D$121*(($B25*21/30.2)^(-1))+Parameter!$D$128*(($B25*21/30.2)^(-0.5)))</f>
        <v>0.33607349058756414</v>
      </c>
      <c r="AJ25" s="12">
        <f>$D25^EXP(Parameter!$D$137+Parameter!$D$144*(($B25*21/30.2)^(-0.5))+Parameter!$D$151*((LN($B25*21/30.2))))</f>
        <v>0.60171733370078118</v>
      </c>
      <c r="AK25" s="12">
        <f>$E25^EXP(Parameter!$D$115+Parameter!$D$122*(($B25*21/30.2)^(-1))+Parameter!$D$129*(($B25*21/30.2)^(-0.5)))</f>
        <v>0.35737281134066512</v>
      </c>
      <c r="AL25" s="12">
        <f>$D25^EXP(Parameter!$D$138+Parameter!$D$145*(($B25*21/30.2)^(-0.5))+Parameter!$D$152*((LN($B25*21/30.2))))</f>
        <v>0.44585838150681689</v>
      </c>
      <c r="AM25" s="12">
        <f>$E25^EXP(Parameter!$D$116+Parameter!$D$123*(($B25*21/30.2)^(-1))+Parameter!$D$130*(($B25*21/30.2)^(-0.5)))</f>
        <v>0.28027908259251216</v>
      </c>
      <c r="AN25" s="12">
        <f>$D25^EXP(Parameter!$D$135+Parameter!$D$142*(($B25*21/30.2)^(-0.5))+Parameter!$D$149*((LN($B25*21/30.2))))</f>
        <v>0.40726976338171045</v>
      </c>
      <c r="AO25" s="12">
        <f>$E25^EXP(Parameter!$D$113+Parameter!$D$120*(($B25*21/30.2)^(-1))+Parameter!$D$127*(($B25*21/30.2)^(-0.5)))</f>
        <v>9.8674034591447024E-2</v>
      </c>
      <c r="AP25" s="87">
        <f>$D25^EXP(Parameter!$D$304+Parameter!$D$310*((LN($B25*21/30.2))))</f>
        <v>0.54128153187215777</v>
      </c>
      <c r="AQ25" s="88">
        <f>$E25^EXP(Parameter!$D$290+Parameter!$D$296*((LN($B25*21/30.2))))</f>
        <v>0.23872198514902701</v>
      </c>
      <c r="AR25" s="12">
        <f>$D25^EXP(Parameter!$D$305+Parameter!$D$311*((LN($B25*21/30.2))))</f>
        <v>0.50845489850536396</v>
      </c>
      <c r="AS25" s="88">
        <f>$E25^EXP(Parameter!$D$291+Parameter!$D$297*((LN($B25*21/30.2))))</f>
        <v>0.29819068081344319</v>
      </c>
      <c r="AT25" s="12">
        <f>$D25^EXP(Parameter!$D$305+Parameter!$D$307-Parameter!$D$306+(Parameter!$D$311+Parameter!$D$313-Parameter!$D$312)*((LN($B25*21/30.2))))</f>
        <v>0.52570713288667803</v>
      </c>
      <c r="AU25" s="88">
        <f>$E25^EXP(Parameter!$D$291+Parameter!$D$293-Parameter!$D$292+(Parameter!$D$297+Parameter!$D$299-Parameter!$D$298)*((LN($B25*21/30.2))))</f>
        <v>0.41537350749998764</v>
      </c>
      <c r="AV25" s="12">
        <f>$D25^EXP(Parameter!$D$308+Parameter!$D$314*((LN($B25*21/30.2))))</f>
        <v>0.63093547206275091</v>
      </c>
      <c r="AW25" s="88">
        <f>$E25^EXP(Parameter!$D$294+Parameter!$D$300*((LN($B25*21/30.2))))</f>
        <v>0.36640118336637867</v>
      </c>
      <c r="AX25" s="12">
        <f>$D25^EXP(Parameter!$D$305+Parameter!$D$309-Parameter!$D$306+(Parameter!$D$311+Parameter!$D$315-Parameter!$D$312)*((LN($B25*21/30.2))))</f>
        <v>0.51410551144618166</v>
      </c>
      <c r="AY25" s="88">
        <f>$E25^EXP(Parameter!$D$291+Parameter!$D$295-Parameter!$D$292+(Parameter!$D$297+Parameter!$D$301-Parameter!$D$298)*((LN($B25*21/30.2))))</f>
        <v>0.41489850285635149</v>
      </c>
      <c r="AZ25" s="12">
        <f>$D25^EXP(Parameter!D$305-Parameter!D$306+(Parameter!D$311-Parameter!D$312)*((LN($B25*21/30.2))))</f>
        <v>0.4531290700067605</v>
      </c>
      <c r="BA25" s="88">
        <f>$E25^EXP(Parameter!$D$291-Parameter!$D$292+(Parameter!$D$297-Parameter!$D$298)*((LN($B25*21/30.2))))</f>
        <v>0.21251338655109467</v>
      </c>
      <c r="BB25" s="89">
        <f>$D25^EXP(Parameter!$D$231)</f>
        <v>0.46160614239431946</v>
      </c>
      <c r="BC25" s="90">
        <f>$E25^EXP(Parameter!$D$216)</f>
        <v>0.19649475850026807</v>
      </c>
      <c r="BD25" s="91">
        <f>$D25^EXP(Parameter!$D$232)</f>
        <v>0.52327925272731901</v>
      </c>
      <c r="BE25" s="90">
        <f>$E25^EXP(Parameter!$D$217)</f>
        <v>0.29416422643814566</v>
      </c>
      <c r="BF25" s="91">
        <f>$D25^EXP(Parameter!$D$234)</f>
        <v>0.41828015714908917</v>
      </c>
      <c r="BG25" s="91">
        <f>$E25^EXP(Parameter!$D$219)</f>
        <v>0.37125973219643715</v>
      </c>
      <c r="BH25" s="91">
        <f>$D25^EXP(Parameter!$D$235)</f>
        <v>0.62746360290398207</v>
      </c>
      <c r="BI25" s="91">
        <f>$E25^EXP(Parameter!$D$220)</f>
        <v>0.39074287824281945</v>
      </c>
      <c r="BJ25" s="91">
        <f>$D25^EXP(Parameter!$D$236)</f>
        <v>0.39963299195001906</v>
      </c>
      <c r="BK25" s="91">
        <f>$E25^EXP(Parameter!$D$221)</f>
        <v>0.65391496957737627</v>
      </c>
      <c r="BL25" s="91">
        <f>$D25^EXP(Parameter!$D$233)</f>
        <v>0.50584427565099044</v>
      </c>
      <c r="BM25" s="91">
        <f>$E25^EXP(Parameter!$D$218)</f>
        <v>0.36721310616676356</v>
      </c>
      <c r="BN25" s="90">
        <f>$D25^EXP(Parameter!$D$268)</f>
        <v>0.46730506572283081</v>
      </c>
      <c r="BO25" s="91">
        <f>$E25^EXP(Parameter!$D$246)</f>
        <v>0.1945800589884418</v>
      </c>
      <c r="BP25" s="91">
        <f>$D25^EXP(Parameter!$D$269)</f>
        <v>0.53907251823336977</v>
      </c>
      <c r="BQ25" s="91">
        <f>$E25^EXP(Parameter!$D$247)</f>
        <v>0.29416422643814566</v>
      </c>
      <c r="BR25" s="91">
        <f>$D25^EXP(Parameter!$D$271)</f>
        <v>0.4339095205672307</v>
      </c>
      <c r="BS25" s="91">
        <f>$E25^EXP(Parameter!$D$249)</f>
        <v>0.37273115722897149</v>
      </c>
      <c r="BT25" s="91">
        <f>$D25^EXP(Parameter!$D$272)</f>
        <v>0.62775596654198984</v>
      </c>
      <c r="BU25" s="91">
        <f>$E25^EXP(Parameter!$D$250)</f>
        <v>0.39221143045090096</v>
      </c>
      <c r="BV25" s="91">
        <f>$D25^EXP(Parameter!$D$273)</f>
        <v>0.45230165214842261</v>
      </c>
      <c r="BW25" s="91">
        <f>$E25^EXP(Parameter!$D$251)</f>
        <v>0.64039854993244549</v>
      </c>
      <c r="BX25" s="91">
        <f>$D25^EXP(Parameter!$D$270)</f>
        <v>0.52497223928397996</v>
      </c>
      <c r="BY25" s="91">
        <f>$E25^EXP(Parameter!$D$248)</f>
        <v>0.36610947431563606</v>
      </c>
      <c r="BZ25" s="90">
        <f>$D25^EXP(Parameter!$D$208)</f>
        <v>0.52598658908597018</v>
      </c>
      <c r="CA25" s="90">
        <f>$E25^EXP(Parameter!$D$200)</f>
        <v>0.25271529813721771</v>
      </c>
      <c r="CB25" s="90">
        <f>$D25^EXP(Parameter!$D$209)</f>
        <v>0.50515456386366941</v>
      </c>
      <c r="CC25" s="90">
        <f>$E25^EXP(Parameter!$D$201)</f>
        <v>0.28519187261724205</v>
      </c>
      <c r="CD25" s="90">
        <f>$D25^EXP(Parameter!$D$211)</f>
        <v>0.51442810781615145</v>
      </c>
      <c r="CE25" s="90">
        <f>$E25^EXP(Parameter!$D$203)</f>
        <v>0.39844831753151394</v>
      </c>
      <c r="CF25" s="90">
        <f>$D25^EXP(Parameter!$D$212)</f>
        <v>0.60782515483103139</v>
      </c>
      <c r="CG25" s="90">
        <f>$E25^EXP(Parameter!$D$204)</f>
        <v>0.36794886468418159</v>
      </c>
      <c r="CH25" s="91">
        <f>$D25^EXP(Parameter!$D$213)</f>
        <v>0.49231769578222273</v>
      </c>
      <c r="CI25" s="90">
        <f>$E25^EXP(Parameter!$D$205)</f>
        <v>0.41856029728703997</v>
      </c>
      <c r="CJ25" s="91">
        <f>$D25^EXP(Parameter!$D$210)</f>
        <v>0.43572016396175151</v>
      </c>
      <c r="CK25" s="90">
        <f>$E25^EXP(Parameter!$D$202)</f>
        <v>0.2409748836482305</v>
      </c>
      <c r="CL25" s="12">
        <f>$D25^EXP(Parameter!$D$170+Parameter!$D$177*(LN($B25/30.2*21)))</f>
        <v>0.5146152593276726</v>
      </c>
      <c r="CM25" s="41">
        <f>$E25^EXP(Parameter!$D$155+Parameter!$D$162*(LN($B25/30.2*21)))</f>
        <v>0.33489445095431536</v>
      </c>
      <c r="CN25" s="12">
        <f>$D25^EXP(Parameter!$D$171+Parameter!$D$178*(LN($B25/30.2*21)))</f>
        <v>0.49652134425984923</v>
      </c>
      <c r="CO25" s="41">
        <f>$E25^EXP(Parameter!$D$156+Parameter!$D$163*(LN($B25/30.2*21)))</f>
        <v>0.36089263684536016</v>
      </c>
      <c r="CP25" s="12">
        <f>$D25^EXP(Parameter!$D$173+Parameter!$D$180*(LN($B25/30.2*21)))</f>
        <v>0.50273609893007731</v>
      </c>
      <c r="CQ25" s="41">
        <f>$E25^EXP(Parameter!$D$158+Parameter!$D$165*(LN($B25/30.2*21)))</f>
        <v>0.4438678390066052</v>
      </c>
      <c r="CR25" s="12">
        <f>$D25^EXP(Parameter!$D$174+Parameter!$D$181*(LN($B25/30.2*21)))</f>
        <v>0.58697911867369879</v>
      </c>
      <c r="CS25" s="41">
        <f>$E25^EXP(Parameter!$D$159+Parameter!$D$166*(LN($B25/30.2*21)))</f>
        <v>0.42595932087501581</v>
      </c>
      <c r="CT25" s="12">
        <f>$D25^EXP(Parameter!$D$175+Parameter!$D$182*(LN($B25/30.2*21)))</f>
        <v>0.46771933155862716</v>
      </c>
      <c r="CU25" s="41">
        <f>$E25^EXP(Parameter!$D$160+Parameter!$D$167*(LN($B25/30.2*21)))</f>
        <v>0.39343733288541144</v>
      </c>
      <c r="CV25" s="12">
        <f>$D25^EXP(Parameter!$D$172+Parameter!$D$179*(LN($B25/30.2*21)))</f>
        <v>0.41880148042979637</v>
      </c>
      <c r="CW25" s="41">
        <f>$E25^EXP(Parameter!$D$157+Parameter!$D$164*(LN($B25/30.2*21)))</f>
        <v>0.15143185712054391</v>
      </c>
      <c r="CX25" s="12">
        <f t="shared" si="2"/>
        <v>0.50237303470812866</v>
      </c>
      <c r="CY25" s="85">
        <v>0.23187125732015099</v>
      </c>
      <c r="CZ25" s="12">
        <f t="shared" si="3"/>
        <v>0.49342617686908929</v>
      </c>
      <c r="DA25" s="85">
        <v>0.30828076394062598</v>
      </c>
      <c r="DB25" s="12">
        <f t="shared" si="4"/>
        <v>0.50438440209271374</v>
      </c>
      <c r="DC25" s="41">
        <v>0.42182431609906701</v>
      </c>
      <c r="DD25" s="12">
        <f t="shared" si="5"/>
        <v>0.59279142330995205</v>
      </c>
      <c r="DE25" s="85">
        <v>0.36859881337111</v>
      </c>
      <c r="DF25" s="12">
        <f t="shared" si="6"/>
        <v>0.46877112465419046</v>
      </c>
      <c r="DG25" s="41">
        <v>0.43526161467261099</v>
      </c>
      <c r="DH25" s="12">
        <f t="shared" si="7"/>
        <v>0.42533312349904145</v>
      </c>
      <c r="DI25" s="41">
        <v>0.221894562338384</v>
      </c>
      <c r="DJ25" s="46">
        <v>20</v>
      </c>
      <c r="DK25" s="44">
        <v>0.13372051526859599</v>
      </c>
      <c r="DL25" s="44">
        <v>0.20047684502716101</v>
      </c>
      <c r="DM25" s="44">
        <v>0.264318395816242</v>
      </c>
      <c r="DN25" s="44">
        <v>0.23731807324655599</v>
      </c>
      <c r="DO25" s="44">
        <v>0.37503825551607001</v>
      </c>
      <c r="DP25" s="44">
        <v>0.34785773406326198</v>
      </c>
      <c r="DQ25" s="44">
        <v>0.38842666033240902</v>
      </c>
      <c r="DR25" s="45">
        <v>0.44485323333832</v>
      </c>
      <c r="DS25" s="45">
        <v>0.53422207108574304</v>
      </c>
      <c r="DT25" s="45">
        <v>0.51339146825445903</v>
      </c>
      <c r="DU25" s="45">
        <v>0.45320743383484802</v>
      </c>
      <c r="DV25" s="45">
        <v>0.52535631056334198</v>
      </c>
      <c r="DW25" s="45">
        <v>0.622636580650898</v>
      </c>
      <c r="DX25" s="45">
        <v>0.48379252518330201</v>
      </c>
    </row>
    <row r="26" spans="1:128">
      <c r="A26" s="43">
        <f t="shared" si="0"/>
        <v>2.2657534246575342</v>
      </c>
      <c r="B26" s="18">
        <v>22</v>
      </c>
      <c r="C26" s="12">
        <v>462</v>
      </c>
      <c r="D26" s="12">
        <v>0.42230659933084502</v>
      </c>
      <c r="E26" s="12">
        <v>0.11912313431006499</v>
      </c>
      <c r="F26" s="92">
        <f>$D26^Parameter!$D$325</f>
        <v>0.51049293633146386</v>
      </c>
      <c r="G26" s="92">
        <f>$E26^Parameter!$D$318</f>
        <v>0.21613106850382699</v>
      </c>
      <c r="H26" s="92">
        <f>$D26^Parameter!$D$326</f>
        <v>0.50176723002282719</v>
      </c>
      <c r="I26" s="92">
        <f>$E26^Parameter!$D$319</f>
        <v>0.25623444561846964</v>
      </c>
      <c r="J26" s="92">
        <f>$D26^Parameter!$D$328</f>
        <v>0.51847573450612716</v>
      </c>
      <c r="K26" s="92">
        <f>$E26^Parameter!$D$321</f>
        <v>0.38964246085516463</v>
      </c>
      <c r="L26" s="92">
        <f>$D26^Parameter!$D$329</f>
        <v>0.61709440121762682</v>
      </c>
      <c r="M26" s="92">
        <f>$E26^Parameter!$D$322</f>
        <v>0.35256410553678724</v>
      </c>
      <c r="N26" s="92">
        <f>$D26^Parameter!$D$330</f>
        <v>0.4974604669591231</v>
      </c>
      <c r="O26" s="92">
        <f>$E26^Parameter!$D$323</f>
        <v>0.42697106500737558</v>
      </c>
      <c r="P26" s="92">
        <f>$D26^Parameter!$D$327</f>
        <v>0.440146984167963</v>
      </c>
      <c r="Q26" s="92">
        <f>$E26^Parameter!$D$320</f>
        <v>0.21890779368552471</v>
      </c>
      <c r="R26" s="12">
        <f>$D26^EXP(Parameter!$D$96+Parameter!$D$103*(($B26/30.2*21)^(1)))</f>
        <v>0.48254259756897416</v>
      </c>
      <c r="S26" s="12">
        <f>$E26^EXP(Parameter!$D$81+Parameter!$D$88*($B26/30.2*21)^(-2))</f>
        <v>0.26969612921340252</v>
      </c>
      <c r="T26" s="12">
        <f>$D26^EXP(Parameter!$D$97+Parameter!$D$104*(($B26*21/30.2)^(1)))</f>
        <v>0.47640171404737142</v>
      </c>
      <c r="U26" s="12">
        <f>$E26^EXP(Parameter!$D$82+Parameter!$D$89*($B26/30.2*21)^(-2))</f>
        <v>0.30260468594128886</v>
      </c>
      <c r="V26" s="12">
        <f>$D26^EXP(Parameter!$D$99+Parameter!$D$106*(($B26*21/30.2)^(1)))</f>
        <v>0.48653926236474254</v>
      </c>
      <c r="W26" s="12">
        <f>$E26^EXP(Parameter!$D$84+Parameter!$D$91*($B26/30.2*21)^(-2))</f>
        <v>0.43619081488380013</v>
      </c>
      <c r="X26" s="12">
        <f>$D26^EXP(Parameter!$D$100+Parameter!$D$107*(($B26*21/30.2)^(1)))</f>
        <v>0.57271528152068951</v>
      </c>
      <c r="Y26" s="12">
        <f>$E26^EXP(Parameter!$D$85+Parameter!$D$92*($B26/30.2*21)^(-2))</f>
        <v>0.3931972173253695</v>
      </c>
      <c r="Z26" s="12">
        <f>$D26^EXP(Parameter!$D$101+Parameter!$D$108*(($B26*21/30.2)^(1)))</f>
        <v>0.44644543850165386</v>
      </c>
      <c r="AA26" s="12">
        <f>$E26^EXP(Parameter!$D$86+Parameter!$D$93*($B26/30.2*21)^(-2))</f>
        <v>0.42907878306046698</v>
      </c>
      <c r="AB26" s="12">
        <f>$D26^EXP(Parameter!$D$98+Parameter!$D$105*(($B26*21/30.2)^(1)))</f>
        <v>0.40687476866168326</v>
      </c>
      <c r="AC26" s="12">
        <f>$E26^EXP(Parameter!$D$83+Parameter!$D$90*($B26/30.2*21)^(-2))</f>
        <v>0.22585801858836341</v>
      </c>
      <c r="AD26" s="87">
        <f>$D26^EXP(Parameter!$D$133+Parameter!$D$140*(($B26*21/30.2)^(-0.5))+Parameter!$D$147*((LN($B26*21/30.2))))</f>
        <v>0.49158563678029071</v>
      </c>
      <c r="AE26" s="12">
        <f>$E26^EXP(Parameter!$D$111+Parameter!$D$118*(($B26*21/30.2)^(-1))+Parameter!$D$125*(($B26*21/30.2)^(-0.5)))</f>
        <v>0.32552222901427086</v>
      </c>
      <c r="AF26" s="12">
        <f>$D26^EXP(Parameter!$D$134+Parameter!$D$141*(($B26*21/30.2)^(-0.5))+Parameter!$D$148*((LN($B26*21/30.2))))</f>
        <v>0.46593574894411205</v>
      </c>
      <c r="AG26" s="12">
        <f>$E26^EXP(Parameter!$D$112+Parameter!$D$119*(($B26*21/30.2)^(-1))+Parameter!$D$126*(($B26*21/30.2)^(-0.5)))</f>
        <v>0.29785507578021209</v>
      </c>
      <c r="AH26" s="12">
        <f>$D26^EXP(Parameter!$D$136+Parameter!$D$143*(($B26*21/30.2)^(-0.5))+Parameter!$D$150*((LN($B26*21/30.2))))</f>
        <v>0.49377944110417604</v>
      </c>
      <c r="AI26" s="12">
        <f>$E26^EXP(Parameter!$D$114+Parameter!$D$121*(($B26*21/30.2)^(-1))+Parameter!$D$128*(($B26*21/30.2)^(-0.5)))</f>
        <v>0.31430645396775581</v>
      </c>
      <c r="AJ26" s="12">
        <f>$D26^EXP(Parameter!$D$137+Parameter!$D$144*(($B26*21/30.2)^(-0.5))+Parameter!$D$151*((LN($B26*21/30.2))))</f>
        <v>0.57808874076277394</v>
      </c>
      <c r="AK26" s="12">
        <f>$E26^EXP(Parameter!$D$115+Parameter!$D$122*(($B26*21/30.2)^(-1))+Parameter!$D$129*(($B26*21/30.2)^(-0.5)))</f>
        <v>0.340855777700871</v>
      </c>
      <c r="AL26" s="12">
        <f>$D26^EXP(Parameter!$D$138+Parameter!$D$145*(($B26*21/30.2)^(-0.5))+Parameter!$D$152*((LN($B26*21/30.2))))</f>
        <v>0.4138118860741542</v>
      </c>
      <c r="AM26" s="12">
        <f>$E26^EXP(Parameter!$D$116+Parameter!$D$123*(($B26*21/30.2)^(-1))+Parameter!$D$130*(($B26*21/30.2)^(-0.5)))</f>
        <v>0.25758898316452483</v>
      </c>
      <c r="AN26" s="12">
        <f>$D26^EXP(Parameter!$D$135+Parameter!$D$142*(($B26*21/30.2)^(-0.5))+Parameter!$D$149*((LN($B26*21/30.2))))</f>
        <v>0.38611302545015797</v>
      </c>
      <c r="AO26" s="12">
        <f>$E26^EXP(Parameter!$D$113+Parameter!$D$120*(($B26*21/30.2)^(-1))+Parameter!$D$127*(($B26*21/30.2)^(-0.5)))</f>
        <v>8.3956170251727649E-2</v>
      </c>
      <c r="AP26" s="87">
        <f>$D26^EXP(Parameter!$D$304+Parameter!$D$310*((LN($B26*21/30.2))))</f>
        <v>0.52489691445996167</v>
      </c>
      <c r="AQ26" s="88">
        <f>$E26^EXP(Parameter!$D$290+Parameter!$D$296*((LN($B26*21/30.2))))</f>
        <v>0.2270031557743758</v>
      </c>
      <c r="AR26" s="12">
        <f>$D26^EXP(Parameter!$D$305+Parameter!$D$311*((LN($B26*21/30.2))))</f>
        <v>0.49279688601868732</v>
      </c>
      <c r="AS26" s="88">
        <f>$E26^EXP(Parameter!$D$291+Parameter!$D$297*((LN($B26*21/30.2))))</f>
        <v>0.28428531476178515</v>
      </c>
      <c r="AT26" s="12">
        <f>$D26^EXP(Parameter!$D$305+Parameter!$D$307-Parameter!$D$306+(Parameter!$D$311+Parameter!$D$313-Parameter!$D$312)*((LN($B26*21/30.2))))</f>
        <v>0.50970536512112052</v>
      </c>
      <c r="AU26" s="88">
        <f>$E26^EXP(Parameter!$D$291+Parameter!$D$293-Parameter!$D$292+(Parameter!$D$297+Parameter!$D$299-Parameter!$D$298)*((LN($B26*21/30.2))))</f>
        <v>0.3997618746188954</v>
      </c>
      <c r="AV26" s="12">
        <f>$D26^EXP(Parameter!$D$308+Parameter!$D$314*((LN($B26*21/30.2))))</f>
        <v>0.6157172263090096</v>
      </c>
      <c r="AW26" s="88">
        <f>$E26^EXP(Parameter!$D$294+Parameter!$D$300*((LN($B26*21/30.2))))</f>
        <v>0.35140282197763956</v>
      </c>
      <c r="AX26" s="12">
        <f>$D26^EXP(Parameter!$D$305+Parameter!$D$309-Parameter!$D$306+(Parameter!$D$311+Parameter!$D$315-Parameter!$D$312)*((LN($B26*21/30.2))))</f>
        <v>0.4969263282052972</v>
      </c>
      <c r="AY26" s="88">
        <f>$E26^EXP(Parameter!$D$291+Parameter!$D$295-Parameter!$D$292+(Parameter!$D$297+Parameter!$D$301-Parameter!$D$298)*((LN($B26*21/30.2))))</f>
        <v>0.39394197704660316</v>
      </c>
      <c r="AZ26" s="12">
        <f>$D26^EXP(Parameter!D$305-Parameter!D$306+(Parameter!D$311-Parameter!D$312)*((LN($B26*21/30.2))))</f>
        <v>0.43581603549922759</v>
      </c>
      <c r="BA26" s="88">
        <f>$E26^EXP(Parameter!$D$291-Parameter!$D$292+(Parameter!$D$297-Parameter!$D$298)*((LN($B26*21/30.2))))</f>
        <v>0.19499870551199744</v>
      </c>
      <c r="BB26" s="89">
        <f>$D26^EXP(Parameter!$D$231)</f>
        <v>0.44620937698187452</v>
      </c>
      <c r="BC26" s="90">
        <f>$E26^EXP(Parameter!$D$216)</f>
        <v>0.18350254784817127</v>
      </c>
      <c r="BD26" s="91">
        <f>$D26^EXP(Parameter!$D$232)</f>
        <v>0.50861668321442954</v>
      </c>
      <c r="BE26" s="90">
        <f>$E26^EXP(Parameter!$D$217)</f>
        <v>0.27941412821443268</v>
      </c>
      <c r="BF26" s="91">
        <f>$D26^EXP(Parameter!$D$234)</f>
        <v>0.40258350752159738</v>
      </c>
      <c r="BG26" s="91">
        <f>$E26^EXP(Parameter!$D$219)</f>
        <v>0.35611173391309348</v>
      </c>
      <c r="BH26" s="91">
        <f>$D26^EXP(Parameter!$D$235)</f>
        <v>0.61476062955557176</v>
      </c>
      <c r="BI26" s="91">
        <f>$E26^EXP(Parameter!$D$220)</f>
        <v>0.37560675522365039</v>
      </c>
      <c r="BJ26" s="91">
        <f>$D26^EXP(Parameter!$D$236)</f>
        <v>0.38386710811240471</v>
      </c>
      <c r="BK26" s="91">
        <f>$E26^EXP(Parameter!$D$221)</f>
        <v>0.64234070285524769</v>
      </c>
      <c r="BL26" s="91">
        <f>$D26^EXP(Parameter!$D$233)</f>
        <v>0.49093964949221086</v>
      </c>
      <c r="BM26" s="91">
        <f>$E26^EXP(Parameter!$D$218)</f>
        <v>0.352067960378592</v>
      </c>
      <c r="BN26" s="90">
        <f>$D26^EXP(Parameter!$D$268)</f>
        <v>0.4519615119294359</v>
      </c>
      <c r="BO26" s="91">
        <f>$E26^EXP(Parameter!$D$246)</f>
        <v>0.18163965577923577</v>
      </c>
      <c r="BP26" s="91">
        <f>$D26^EXP(Parameter!$D$269)</f>
        <v>0.52465156541364477</v>
      </c>
      <c r="BQ26" s="91">
        <f>$E26^EXP(Parameter!$D$247)</f>
        <v>0.27941412821443268</v>
      </c>
      <c r="BR26" s="91">
        <f>$D26^EXP(Parameter!$D$271)</f>
        <v>0.41829920761868578</v>
      </c>
      <c r="BS26" s="91">
        <f>$E26^EXP(Parameter!$D$249)</f>
        <v>0.35758258225901834</v>
      </c>
      <c r="BT26" s="91">
        <f>$D26^EXP(Parameter!$D$272)</f>
        <v>0.6150596475150848</v>
      </c>
      <c r="BU26" s="91">
        <f>$E26^EXP(Parameter!$D$250)</f>
        <v>0.37707788561228223</v>
      </c>
      <c r="BV26" s="91">
        <f>$D26^EXP(Parameter!$D$273)</f>
        <v>0.43682472220512741</v>
      </c>
      <c r="BW26" s="91">
        <f>$E26^EXP(Parameter!$D$251)</f>
        <v>0.62851137692713666</v>
      </c>
      <c r="BX26" s="91">
        <f>$D26^EXP(Parameter!$D$270)</f>
        <v>0.51033456534157984</v>
      </c>
      <c r="BY26" s="91">
        <f>$E26^EXP(Parameter!$D$248)</f>
        <v>0.35096543073135467</v>
      </c>
      <c r="BZ26" s="90">
        <f>$D26^EXP(Parameter!$D$208)</f>
        <v>0.51136394780260885</v>
      </c>
      <c r="CA26" s="90">
        <f>$E26^EXP(Parameter!$D$200)</f>
        <v>0.23851572918783401</v>
      </c>
      <c r="CB26" s="90">
        <f>$D26^EXP(Parameter!$D$209)</f>
        <v>0.49024090582142943</v>
      </c>
      <c r="CC26" s="90">
        <f>$E26^EXP(Parameter!$D$201)</f>
        <v>0.27053911961258986</v>
      </c>
      <c r="CD26" s="90">
        <f>$D26^EXP(Parameter!$D$211)</f>
        <v>0.49963936921147956</v>
      </c>
      <c r="CE26" s="90">
        <f>$E26^EXP(Parameter!$D$203)</f>
        <v>0.3833282926338718</v>
      </c>
      <c r="CF26" s="90">
        <f>$D26^EXP(Parameter!$D$212)</f>
        <v>0.59468934024469366</v>
      </c>
      <c r="CG26" s="90">
        <f>$E26^EXP(Parameter!$D$204)</f>
        <v>0.3528030615135998</v>
      </c>
      <c r="CH26" s="91">
        <f>$D26^EXP(Parameter!$D$213)</f>
        <v>0.47724363688715205</v>
      </c>
      <c r="CI26" s="90">
        <f>$E26^EXP(Parameter!$D$205)</f>
        <v>0.40351159407927084</v>
      </c>
      <c r="CJ26" s="91">
        <f>$D26^EXP(Parameter!$D$210)</f>
        <v>0.42012147652797854</v>
      </c>
      <c r="CK26" s="90">
        <f>$E26^EXP(Parameter!$D$202)</f>
        <v>0.22698057687819745</v>
      </c>
      <c r="CL26" s="12">
        <f>$D26^EXP(Parameter!$D$170+Parameter!$D$177*(LN($B26/30.2*21)))</f>
        <v>0.49858681013282741</v>
      </c>
      <c r="CM26" s="41">
        <f>$E26^EXP(Parameter!$D$155+Parameter!$D$162*(LN($B26/30.2*21)))</f>
        <v>0.32415258648733952</v>
      </c>
      <c r="CN26" s="12">
        <f>$D26^EXP(Parameter!$D$171+Parameter!$D$178*(LN($B26/30.2*21)))</f>
        <v>0.48082682607797739</v>
      </c>
      <c r="CO26" s="41">
        <f>$E26^EXP(Parameter!$D$156+Parameter!$D$163*(LN($B26/30.2*21)))</f>
        <v>0.34828438129049633</v>
      </c>
      <c r="CP26" s="12">
        <f>$D26^EXP(Parameter!$D$173+Parameter!$D$180*(LN($B26/30.2*21)))</f>
        <v>0.48666659122461409</v>
      </c>
      <c r="CQ26" s="41">
        <f>$E26^EXP(Parameter!$D$158+Parameter!$D$165*(LN($B26/30.2*21)))</f>
        <v>0.42987854908410589</v>
      </c>
      <c r="CR26" s="12">
        <f>$D26^EXP(Parameter!$D$174+Parameter!$D$181*(LN($B26/30.2*21)))</f>
        <v>0.57060565038038713</v>
      </c>
      <c r="CS26" s="41">
        <f>$E26^EXP(Parameter!$D$159+Parameter!$D$166*(LN($B26/30.2*21)))</f>
        <v>0.41327550366529936</v>
      </c>
      <c r="CT26" s="12">
        <f>$D26^EXP(Parameter!$D$175+Parameter!$D$182*(LN($B26/30.2*21)))</f>
        <v>0.4491215405495792</v>
      </c>
      <c r="CU26" s="41">
        <f>$E26^EXP(Parameter!$D$160+Parameter!$D$167*(LN($B26/30.2*21)))</f>
        <v>0.37517521060148584</v>
      </c>
      <c r="CV26" s="12">
        <f>$D26^EXP(Parameter!$D$172+Parameter!$D$179*(LN($B26/30.2*21)))</f>
        <v>0.40126681497713418</v>
      </c>
      <c r="CW26" s="41">
        <f>$E26^EXP(Parameter!$D$157+Parameter!$D$164*(LN($B26/30.2*21)))</f>
        <v>0.13622921965441642</v>
      </c>
      <c r="CX26" s="12">
        <f t="shared" si="2"/>
        <v>0.48254259756897416</v>
      </c>
      <c r="CY26" s="85">
        <v>0.221604588343255</v>
      </c>
      <c r="CZ26" s="12">
        <f t="shared" si="3"/>
        <v>0.47640171404737142</v>
      </c>
      <c r="DA26" s="85">
        <v>0.296838251155151</v>
      </c>
      <c r="DB26" s="12">
        <f t="shared" si="4"/>
        <v>0.48653926236474254</v>
      </c>
      <c r="DC26" s="41">
        <v>0.40731893897170202</v>
      </c>
      <c r="DD26" s="12">
        <f t="shared" si="5"/>
        <v>0.57271528152068951</v>
      </c>
      <c r="DE26" s="85">
        <v>0.35513057800550102</v>
      </c>
      <c r="DF26" s="12">
        <f t="shared" si="6"/>
        <v>0.44644543850165386</v>
      </c>
      <c r="DG26" s="41">
        <v>0.41655786398080102</v>
      </c>
      <c r="DH26" s="12">
        <f t="shared" si="7"/>
        <v>0.40687476866168326</v>
      </c>
      <c r="DI26" s="41">
        <v>0.201073255845233</v>
      </c>
      <c r="DJ26" s="46">
        <v>21</v>
      </c>
      <c r="DK26" s="44">
        <v>0.12211726175387901</v>
      </c>
      <c r="DL26" s="44">
        <v>0.18540818840405099</v>
      </c>
      <c r="DM26" s="44">
        <v>0.24675034458393599</v>
      </c>
      <c r="DN26" s="44">
        <v>0.220719364524575</v>
      </c>
      <c r="DO26" s="44">
        <v>0.35469878429741403</v>
      </c>
      <c r="DP26" s="44">
        <v>0.32802902496487502</v>
      </c>
      <c r="DQ26" s="44">
        <v>0.36787431188324599</v>
      </c>
      <c r="DR26" s="45">
        <v>0.42892232017909798</v>
      </c>
      <c r="DS26" s="45">
        <v>0.51809268025497202</v>
      </c>
      <c r="DT26" s="45">
        <v>0.49723594131898102</v>
      </c>
      <c r="DU26" s="45">
        <v>0.43722368615041401</v>
      </c>
      <c r="DV26" s="45">
        <v>0.50921039177106597</v>
      </c>
      <c r="DW26" s="45">
        <v>0.60711759275827903</v>
      </c>
      <c r="DX26" s="45">
        <v>0.46767565851526299</v>
      </c>
    </row>
    <row r="27" spans="1:128">
      <c r="A27" s="43">
        <f t="shared" si="0"/>
        <v>2.3260273972602743</v>
      </c>
      <c r="B27" s="18">
        <v>23</v>
      </c>
      <c r="C27" s="12">
        <v>484</v>
      </c>
      <c r="D27" s="12">
        <v>0.40754342759378598</v>
      </c>
      <c r="E27" s="12">
        <v>0.109524339224392</v>
      </c>
      <c r="F27" s="92">
        <f>$D27^Parameter!$D$325</f>
        <v>0.49651873139331132</v>
      </c>
      <c r="G27" s="92">
        <f>$E27^Parameter!$D$318</f>
        <v>0.20344530037636971</v>
      </c>
      <c r="H27" s="92">
        <f>$D27^Parameter!$D$326</f>
        <v>0.48768468222165479</v>
      </c>
      <c r="I27" s="92">
        <f>$E27^Parameter!$D$319</f>
        <v>0.24282131722634626</v>
      </c>
      <c r="J27" s="92">
        <f>$D27^Parameter!$D$328</f>
        <v>0.50460611251059762</v>
      </c>
      <c r="K27" s="92">
        <f>$E27^Parameter!$D$321</f>
        <v>0.37540773290558804</v>
      </c>
      <c r="L27" s="92">
        <f>$D27^Parameter!$D$329</f>
        <v>0.60491921579986796</v>
      </c>
      <c r="M27" s="92">
        <f>$E27^Parameter!$D$322</f>
        <v>0.33834535174113878</v>
      </c>
      <c r="N27" s="92">
        <f>$D27^Parameter!$D$330</f>
        <v>0.48332677428635984</v>
      </c>
      <c r="O27" s="92">
        <f>$E27^Parameter!$D$323</f>
        <v>0.41286137696402436</v>
      </c>
      <c r="P27" s="92">
        <f>$D27^Parameter!$D$327</f>
        <v>0.42548626647259224</v>
      </c>
      <c r="Q27" s="92">
        <f>$E27^Parameter!$D$320</f>
        <v>0.20616293966835689</v>
      </c>
      <c r="R27" s="12">
        <f>$D27^EXP(Parameter!$D$96+Parameter!$D$103*(($B27/30.2*21)^(1)))</f>
        <v>0.46329460855720245</v>
      </c>
      <c r="S27" s="12">
        <f>$E27^EXP(Parameter!$D$81+Parameter!$D$88*($B27/30.2*21)^(-2))</f>
        <v>0.25616633522769083</v>
      </c>
      <c r="T27" s="12">
        <f>$D27^EXP(Parameter!$D$97+Parameter!$D$104*(($B27*21/30.2)^(1)))</f>
        <v>0.46005482775412637</v>
      </c>
      <c r="U27" s="12">
        <f>$E27^EXP(Parameter!$D$82+Parameter!$D$89*($B27/30.2*21)^(-2))</f>
        <v>0.28869739910044978</v>
      </c>
      <c r="V27" s="12">
        <f>$D27^EXP(Parameter!$D$99+Parameter!$D$106*(($B27*21/30.2)^(1)))</f>
        <v>0.46932345260192709</v>
      </c>
      <c r="W27" s="12">
        <f>$E27^EXP(Parameter!$D$84+Parameter!$D$91*($B27/30.2*21)^(-2))</f>
        <v>0.42223415850491913</v>
      </c>
      <c r="X27" s="12">
        <f>$D27^EXP(Parameter!$D$100+Parameter!$D$107*(($B27*21/30.2)^(1)))</f>
        <v>0.55288302622435093</v>
      </c>
      <c r="Y27" s="12">
        <f>$E27^EXP(Parameter!$D$85+Parameter!$D$92*($B27/30.2*21)^(-2))</f>
        <v>0.37903519522427509</v>
      </c>
      <c r="Z27" s="12">
        <f>$D27^EXP(Parameter!$D$101+Parameter!$D$108*(($B27*21/30.2)^(1)))</f>
        <v>0.42475723510279284</v>
      </c>
      <c r="AA27" s="12">
        <f>$E27^EXP(Parameter!$D$86+Parameter!$D$93*($B27/30.2*21)^(-2))</f>
        <v>0.41491511774677242</v>
      </c>
      <c r="AB27" s="12">
        <f>$D27^EXP(Parameter!$D$98+Parameter!$D$105*(($B27*21/30.2)^(1)))</f>
        <v>0.38923952569720999</v>
      </c>
      <c r="AC27" s="12">
        <f>$E27^EXP(Parameter!$D$83+Parameter!$D$90*($B27/30.2*21)^(-2))</f>
        <v>0.2129246328162728</v>
      </c>
      <c r="AD27" s="87">
        <f>$D27^EXP(Parameter!$D$133+Parameter!$D$140*(($B27*21/30.2)^(-0.5))+Parameter!$D$147*((LN($B27*21/30.2))))</f>
        <v>0.46826989394561713</v>
      </c>
      <c r="AE27" s="12">
        <f>$E27^EXP(Parameter!$D$111+Parameter!$D$118*(($B27*21/30.2)^(-1))+Parameter!$D$125*(($B27*21/30.2)^(-0.5)))</f>
        <v>0.31644602919533471</v>
      </c>
      <c r="AF27" s="12">
        <f>$D27^EXP(Parameter!$D$134+Parameter!$D$141*(($B27*21/30.2)^(-0.5))+Parameter!$D$148*((LN($B27*21/30.2))))</f>
        <v>0.4472519298696605</v>
      </c>
      <c r="AG27" s="12">
        <f>$E27^EXP(Parameter!$D$112+Parameter!$D$119*(($B27*21/30.2)^(-1))+Parameter!$D$126*(($B27*21/30.2)^(-0.5)))</f>
        <v>0.28450393204813823</v>
      </c>
      <c r="AH27" s="12">
        <f>$D27^EXP(Parameter!$D$136+Parameter!$D$143*(($B27*21/30.2)^(-0.5))+Parameter!$D$150*((LN($B27*21/30.2))))</f>
        <v>0.47144003239699006</v>
      </c>
      <c r="AI27" s="12">
        <f>$E27^EXP(Parameter!$D$114+Parameter!$D$121*(($B27*21/30.2)^(-1))+Parameter!$D$128*(($B27*21/30.2)^(-0.5)))</f>
        <v>0.29394081824856494</v>
      </c>
      <c r="AJ27" s="12">
        <f>$D27^EXP(Parameter!$D$137+Parameter!$D$144*(($B27*21/30.2)^(-0.5))+Parameter!$D$151*((LN($B27*21/30.2))))</f>
        <v>0.55465465707214578</v>
      </c>
      <c r="AK27" s="12">
        <f>$E27^EXP(Parameter!$D$115+Parameter!$D$122*(($B27*21/30.2)^(-1))+Parameter!$D$129*(($B27*21/30.2)^(-0.5)))</f>
        <v>0.32534986681116157</v>
      </c>
      <c r="AL27" s="12">
        <f>$D27^EXP(Parameter!$D$138+Parameter!$D$145*(($B27*21/30.2)^(-0.5))+Parameter!$D$152*((LN($B27*21/30.2))))</f>
        <v>0.38264027355838359</v>
      </c>
      <c r="AM27" s="12">
        <f>$E27^EXP(Parameter!$D$116+Parameter!$D$123*(($B27*21/30.2)^(-1))+Parameter!$D$130*(($B27*21/30.2)^(-0.5)))</f>
        <v>0.23669309697060201</v>
      </c>
      <c r="AN27" s="12">
        <f>$D27^EXP(Parameter!$D$135+Parameter!$D$142*(($B27*21/30.2)^(-0.5))+Parameter!$D$149*((LN($B27*21/30.2))))</f>
        <v>0.36596017686352644</v>
      </c>
      <c r="AO27" s="12">
        <f>$E27^EXP(Parameter!$D$113+Parameter!$D$120*(($B27*21/30.2)^(-1))+Parameter!$D$127*(($B27*21/30.2)^(-0.5)))</f>
        <v>7.1356864238141415E-2</v>
      </c>
      <c r="AP27" s="87">
        <f>$D27^EXP(Parameter!$D$304+Parameter!$D$310*((LN($B27*21/30.2))))</f>
        <v>0.50917444535302236</v>
      </c>
      <c r="AQ27" s="88">
        <f>$E27^EXP(Parameter!$D$290+Parameter!$D$296*((LN($B27*21/30.2))))</f>
        <v>0.21619295570223748</v>
      </c>
      <c r="AR27" s="12">
        <f>$D27^EXP(Parameter!$D$305+Parameter!$D$311*((LN($B27*21/30.2))))</f>
        <v>0.47784767084899965</v>
      </c>
      <c r="AS27" s="88">
        <f>$E27^EXP(Parameter!$D$291+Parameter!$D$297*((LN($B27*21/30.2))))</f>
        <v>0.27134791950980419</v>
      </c>
      <c r="AT27" s="12">
        <f>$D27^EXP(Parameter!$D$305+Parameter!$D$307-Parameter!$D$306+(Parameter!$D$311+Parameter!$D$313-Parameter!$D$312)*((LN($B27*21/30.2))))</f>
        <v>0.49438894813845485</v>
      </c>
      <c r="AU27" s="88">
        <f>$E27^EXP(Parameter!$D$291+Parameter!$D$293-Parameter!$D$292+(Parameter!$D$297+Parameter!$D$299-Parameter!$D$298)*((LN($B27*21/30.2))))</f>
        <v>0.38502175961450852</v>
      </c>
      <c r="AV27" s="12">
        <f>$D27^EXP(Parameter!$D$308+Parameter!$D$314*((LN($B27*21/30.2))))</f>
        <v>0.60097213247203618</v>
      </c>
      <c r="AW27" s="88">
        <f>$E27^EXP(Parameter!$D$294+Parameter!$D$300*((LN($B27*21/30.2))))</f>
        <v>0.33732611444293226</v>
      </c>
      <c r="AX27" s="12">
        <f>$D27^EXP(Parameter!$D$305+Parameter!$D$309-Parameter!$D$306+(Parameter!$D$311+Parameter!$D$315-Parameter!$D$312)*((LN($B27*21/30.2))))</f>
        <v>0.48047549786892735</v>
      </c>
      <c r="AY27" s="88">
        <f>$E27^EXP(Parameter!$D$291+Parameter!$D$295-Parameter!$D$292+(Parameter!$D$297+Parameter!$D$301-Parameter!$D$298)*((LN($B27*21/30.2))))</f>
        <v>0.37406944883166537</v>
      </c>
      <c r="AZ27" s="12">
        <f>$D27^EXP(Parameter!D$305-Parameter!D$306+(Parameter!D$311-Parameter!D$312)*((LN($B27*21/30.2))))</f>
        <v>0.41935443966152675</v>
      </c>
      <c r="BA27" s="88">
        <f>$E27^EXP(Parameter!$D$291-Parameter!$D$292+(Parameter!$D$297-Parameter!$D$298)*((LN($B27*21/30.2))))</f>
        <v>0.17900619612734081</v>
      </c>
      <c r="BB27" s="89">
        <f>$D27^EXP(Parameter!$D$231)</f>
        <v>0.43159037438767972</v>
      </c>
      <c r="BC27" s="90">
        <f>$E27^EXP(Parameter!$D$216)</f>
        <v>0.17161927745976999</v>
      </c>
      <c r="BD27" s="91">
        <f>$D27^EXP(Parameter!$D$232)</f>
        <v>0.49461865199573901</v>
      </c>
      <c r="BE27" s="90">
        <f>$E27^EXP(Parameter!$D$217)</f>
        <v>0.26569462779845326</v>
      </c>
      <c r="BF27" s="91">
        <f>$D27^EXP(Parameter!$D$234)</f>
        <v>0.38774351885063391</v>
      </c>
      <c r="BG27" s="91">
        <f>$E27^EXP(Parameter!$D$219)</f>
        <v>0.34188503980510809</v>
      </c>
      <c r="BH27" s="91">
        <f>$D27^EXP(Parameter!$D$235)</f>
        <v>0.60253723859129737</v>
      </c>
      <c r="BI27" s="91">
        <f>$E27^EXP(Parameter!$D$220)</f>
        <v>0.36136093471509301</v>
      </c>
      <c r="BJ27" s="91">
        <f>$D27^EXP(Parameter!$D$236)</f>
        <v>0.36899119887491272</v>
      </c>
      <c r="BK27" s="91">
        <f>$E27^EXP(Parameter!$D$221)</f>
        <v>0.63121137448978082</v>
      </c>
      <c r="BL27" s="91">
        <f>$D27^EXP(Parameter!$D$233)</f>
        <v>0.47673148694982209</v>
      </c>
      <c r="BM27" s="91">
        <f>$E27^EXP(Parameter!$D$218)</f>
        <v>0.3378504288239752</v>
      </c>
      <c r="BN27" s="90">
        <f>$D27^EXP(Parameter!$D$268)</f>
        <v>0.43738525637578796</v>
      </c>
      <c r="BO27" s="91">
        <f>$E27^EXP(Parameter!$D$246)</f>
        <v>0.16980859170642335</v>
      </c>
      <c r="BP27" s="91">
        <f>$D27^EXP(Parameter!$D$269)</f>
        <v>0.51086638490796987</v>
      </c>
      <c r="BQ27" s="91">
        <f>$E27^EXP(Parameter!$D$247)</f>
        <v>0.26569462779845326</v>
      </c>
      <c r="BR27" s="91">
        <f>$D27^EXP(Parameter!$D$271)</f>
        <v>0.4035172780554791</v>
      </c>
      <c r="BS27" s="91">
        <f>$E27^EXP(Parameter!$D$249)</f>
        <v>0.34335300525802842</v>
      </c>
      <c r="BT27" s="91">
        <f>$D27^EXP(Parameter!$D$272)</f>
        <v>0.60284241213896517</v>
      </c>
      <c r="BU27" s="91">
        <f>$E27^EXP(Parameter!$D$250)</f>
        <v>0.36283226871728597</v>
      </c>
      <c r="BV27" s="91">
        <f>$D27^EXP(Parameter!$D$273)</f>
        <v>0.42214261294259187</v>
      </c>
      <c r="BW27" s="91">
        <f>$E27^EXP(Parameter!$D$251)</f>
        <v>0.61709109747446433</v>
      </c>
      <c r="BX27" s="91">
        <f>$D27^EXP(Parameter!$D$270)</f>
        <v>0.49635833811741109</v>
      </c>
      <c r="BY27" s="91">
        <f>$E27^EXP(Parameter!$D$248)</f>
        <v>0.33675071388051514</v>
      </c>
      <c r="BZ27" s="90">
        <f>$D27^EXP(Parameter!$D$208)</f>
        <v>0.49740090176514434</v>
      </c>
      <c r="CA27" s="90">
        <f>$E27^EXP(Parameter!$D$200)</f>
        <v>0.22539147797701384</v>
      </c>
      <c r="CB27" s="90">
        <f>$D27^EXP(Parameter!$D$209)</f>
        <v>0.47602497703743341</v>
      </c>
      <c r="CC27" s="90">
        <f>$E27^EXP(Parameter!$D$201)</f>
        <v>0.25692771460971114</v>
      </c>
      <c r="CD27" s="90">
        <f>$D27^EXP(Parameter!$D$211)</f>
        <v>0.48553135823603749</v>
      </c>
      <c r="CE27" s="90">
        <f>$E27^EXP(Parameter!$D$203)</f>
        <v>0.36908605816352391</v>
      </c>
      <c r="CF27" s="90">
        <f>$D27^EXP(Parameter!$D$212)</f>
        <v>0.58206691713551051</v>
      </c>
      <c r="CG27" s="90">
        <f>$E27^EXP(Parameter!$D$204)</f>
        <v>0.33858372887084465</v>
      </c>
      <c r="CH27" s="91">
        <f>$D27^EXP(Parameter!$D$213)</f>
        <v>0.46289088807465445</v>
      </c>
      <c r="CI27" s="90">
        <f>$E27^EXP(Parameter!$D$205)</f>
        <v>0.38930747336925697</v>
      </c>
      <c r="CJ27" s="91">
        <f>$D27^EXP(Parameter!$D$210)</f>
        <v>0.40534788017161016</v>
      </c>
      <c r="CK27" s="90">
        <f>$E27^EXP(Parameter!$D$202)</f>
        <v>0.2140716167407877</v>
      </c>
      <c r="CL27" s="12">
        <f>$D27^EXP(Parameter!$D$170+Parameter!$D$177*(LN($B27/30.2*21)))</f>
        <v>0.48326405141601153</v>
      </c>
      <c r="CM27" s="41">
        <f>$E27^EXP(Parameter!$D$155+Parameter!$D$162*(LN($B27/30.2*21)))</f>
        <v>0.31415258925829864</v>
      </c>
      <c r="CN27" s="12">
        <f>$D27^EXP(Parameter!$D$171+Parameter!$D$178*(LN($B27/30.2*21)))</f>
        <v>0.46586192380093733</v>
      </c>
      <c r="CO27" s="41">
        <f>$E27^EXP(Parameter!$D$156+Parameter!$D$163*(LN($B27/30.2*21)))</f>
        <v>0.33648750695386292</v>
      </c>
      <c r="CP27" s="12">
        <f>$D27^EXP(Parameter!$D$173+Parameter!$D$180*(LN($B27/30.2*21)))</f>
        <v>0.47132458381253722</v>
      </c>
      <c r="CQ27" s="41">
        <f>$E27^EXP(Parameter!$D$158+Parameter!$D$165*(LN($B27/30.2*21)))</f>
        <v>0.41665992922398037</v>
      </c>
      <c r="CR27" s="12">
        <f>$D27^EXP(Parameter!$D$174+Parameter!$D$181*(LN($B27/30.2*21)))</f>
        <v>0.55480081812004345</v>
      </c>
      <c r="CS27" s="41">
        <f>$E27^EXP(Parameter!$D$159+Parameter!$D$166*(LN($B27/30.2*21)))</f>
        <v>0.40133622062525759</v>
      </c>
      <c r="CT27" s="12">
        <f>$D27^EXP(Parameter!$D$175+Parameter!$D$182*(LN($B27/30.2*21)))</f>
        <v>0.43138217409477875</v>
      </c>
      <c r="CU27" s="41">
        <f>$E27^EXP(Parameter!$D$160+Parameter!$D$167*(LN($B27/30.2*21)))</f>
        <v>0.3579375979338642</v>
      </c>
      <c r="CV27" s="12">
        <f>$D27^EXP(Parameter!$D$172+Parameter!$D$179*(LN($B27/30.2*21)))</f>
        <v>0.38465899524623776</v>
      </c>
      <c r="CW27" s="41">
        <f>$E27^EXP(Parameter!$D$157+Parameter!$D$164*(LN($B27/30.2*21)))</f>
        <v>0.12261157927519031</v>
      </c>
      <c r="CX27" s="12">
        <f t="shared" si="2"/>
        <v>0.46329460855720245</v>
      </c>
      <c r="CY27" s="85">
        <v>0.212124313702477</v>
      </c>
      <c r="CZ27" s="12">
        <f t="shared" si="3"/>
        <v>0.46005482775412637</v>
      </c>
      <c r="DA27" s="85">
        <v>0.28609878976970698</v>
      </c>
      <c r="DB27" s="12">
        <f t="shared" si="4"/>
        <v>0.46932345260192709</v>
      </c>
      <c r="DC27" s="41">
        <v>0.39330197444036102</v>
      </c>
      <c r="DD27" s="12">
        <f t="shared" si="5"/>
        <v>0.55288302622435093</v>
      </c>
      <c r="DE27" s="85">
        <v>0.34227708613831598</v>
      </c>
      <c r="DF27" s="12">
        <f t="shared" si="6"/>
        <v>0.42475723510279284</v>
      </c>
      <c r="DG27" s="41">
        <v>0.39822011079153202</v>
      </c>
      <c r="DH27" s="12">
        <f t="shared" si="7"/>
        <v>0.38923952569720999</v>
      </c>
      <c r="DI27" s="41">
        <v>0.181610408378613</v>
      </c>
      <c r="DJ27" s="46">
        <v>22</v>
      </c>
      <c r="DK27" s="44">
        <v>0.111713020688626</v>
      </c>
      <c r="DL27" s="44">
        <v>0.17169210624487899</v>
      </c>
      <c r="DM27" s="44">
        <v>0.230573542367737</v>
      </c>
      <c r="DN27" s="44">
        <v>0.20550606125185999</v>
      </c>
      <c r="DO27" s="44">
        <v>0.335651544777188</v>
      </c>
      <c r="DP27" s="44">
        <v>0.30953234515018402</v>
      </c>
      <c r="DQ27" s="44">
        <v>0.34859150350298201</v>
      </c>
      <c r="DR27" s="45">
        <v>0.41384442150367601</v>
      </c>
      <c r="DS27" s="45">
        <v>0.50269094627419797</v>
      </c>
      <c r="DT27" s="45">
        <v>0.48184113425970798</v>
      </c>
      <c r="DU27" s="45">
        <v>0.42208318414896001</v>
      </c>
      <c r="DV27" s="45">
        <v>0.49380646148871499</v>
      </c>
      <c r="DW27" s="45">
        <v>0.592165056548552</v>
      </c>
      <c r="DX27" s="45">
        <v>0.45236265263664899</v>
      </c>
    </row>
    <row r="28" spans="1:128">
      <c r="A28" s="43">
        <f t="shared" si="0"/>
        <v>2.3863013698630136</v>
      </c>
      <c r="B28" s="18">
        <v>24</v>
      </c>
      <c r="C28" s="12">
        <v>506</v>
      </c>
      <c r="D28" s="12">
        <v>0.39354407639084898</v>
      </c>
      <c r="E28" s="12">
        <v>0.100874975056891</v>
      </c>
      <c r="F28" s="92">
        <f>$D28^Parameter!$D$325</f>
        <v>0.4831642983934184</v>
      </c>
      <c r="G28" s="92">
        <f>$E28^Parameter!$D$318</f>
        <v>0.19174501283525033</v>
      </c>
      <c r="H28" s="92">
        <f>$D28^Parameter!$D$326</f>
        <v>0.47423620198035094</v>
      </c>
      <c r="I28" s="92">
        <f>$E28^Parameter!$D$319</f>
        <v>0.23036760213479551</v>
      </c>
      <c r="J28" s="92">
        <f>$D28^Parameter!$D$328</f>
        <v>0.49134320616013644</v>
      </c>
      <c r="K28" s="92">
        <f>$E28^Parameter!$D$321</f>
        <v>0.36197290571480173</v>
      </c>
      <c r="L28" s="92">
        <f>$D28^Parameter!$D$329</f>
        <v>0.59319337590576582</v>
      </c>
      <c r="M28" s="92">
        <f>$E28^Parameter!$D$322</f>
        <v>0.32497794326474067</v>
      </c>
      <c r="N28" s="92">
        <f>$D28^Parameter!$D$330</f>
        <v>0.46983421194244607</v>
      </c>
      <c r="O28" s="92">
        <f>$E28^Parameter!$D$323</f>
        <v>0.39949686550013525</v>
      </c>
      <c r="P28" s="92">
        <f>$D28^Parameter!$D$327</f>
        <v>0.4115605108018322</v>
      </c>
      <c r="Q28" s="92">
        <f>$E28^Parameter!$D$320</f>
        <v>0.19440228996750908</v>
      </c>
      <c r="R28" s="12">
        <f>$D28^EXP(Parameter!$D$96+Parameter!$D$103*(($B28/30.2*21)^(1)))</f>
        <v>0.4446143036815477</v>
      </c>
      <c r="S28" s="12">
        <f>$E28^EXP(Parameter!$D$81+Parameter!$D$88*($B28/30.2*21)^(-2))</f>
        <v>0.24357354484145502</v>
      </c>
      <c r="T28" s="12">
        <f>$D28^EXP(Parameter!$D$97+Parameter!$D$104*(($B28*21/30.2)^(1)))</f>
        <v>0.4443493692116085</v>
      </c>
      <c r="U28" s="12">
        <f>$E28^EXP(Parameter!$D$82+Parameter!$D$89*($B28/30.2*21)^(-2))</f>
        <v>0.27569739105263291</v>
      </c>
      <c r="V28" s="12">
        <f>$D28^EXP(Parameter!$D$99+Parameter!$D$106*(($B28*21/30.2)^(1)))</f>
        <v>0.45270863930383348</v>
      </c>
      <c r="W28" s="12">
        <f>$E28^EXP(Parameter!$D$84+Parameter!$D$91*($B28/30.2*21)^(-2))</f>
        <v>0.40899724466133236</v>
      </c>
      <c r="X28" s="12">
        <f>$D28^EXP(Parameter!$D$100+Parameter!$D$107*(($B28*21/30.2)^(1)))</f>
        <v>0.53330342445726298</v>
      </c>
      <c r="Y28" s="12">
        <f>$E28^EXP(Parameter!$D$85+Parameter!$D$92*($B28/30.2*21)^(-2))</f>
        <v>0.36565986127789962</v>
      </c>
      <c r="Z28" s="12">
        <f>$D28^EXP(Parameter!$D$101+Parameter!$D$108*(($B28*21/30.2)^(1)))</f>
        <v>0.40370498260601584</v>
      </c>
      <c r="AA28" s="12">
        <f>$E28^EXP(Parameter!$D$86+Parameter!$D$93*($B28/30.2*21)^(-2))</f>
        <v>0.40150096575269095</v>
      </c>
      <c r="AB28" s="12">
        <f>$D28^EXP(Parameter!$D$98+Parameter!$D$105*(($B28*21/30.2)^(1)))</f>
        <v>0.37238337324556048</v>
      </c>
      <c r="AC28" s="12">
        <f>$E28^EXP(Parameter!$D$83+Parameter!$D$90*($B28/30.2*21)^(-2))</f>
        <v>0.20097939880519855</v>
      </c>
      <c r="AD28" s="87">
        <f>$D28^EXP(Parameter!$D$133+Parameter!$D$140*(($B28*21/30.2)^(-0.5))+Parameter!$D$147*((LN($B28*21/30.2))))</f>
        <v>0.44552753129219946</v>
      </c>
      <c r="AE28" s="12">
        <f>$E28^EXP(Parameter!$D$111+Parameter!$D$118*(($B28*21/30.2)^(-1))+Parameter!$D$125*(($B28*21/30.2)^(-0.5)))</f>
        <v>0.30793817055555817</v>
      </c>
      <c r="AF28" s="12">
        <f>$D28^EXP(Parameter!$D$134+Parameter!$D$141*(($B28*21/30.2)^(-0.5))+Parameter!$D$148*((LN($B28*21/30.2))))</f>
        <v>0.42927825476700249</v>
      </c>
      <c r="AG28" s="12">
        <f>$E28^EXP(Parameter!$D$112+Parameter!$D$119*(($B28*21/30.2)^(-1))+Parameter!$D$126*(($B28*21/30.2)^(-0.5)))</f>
        <v>0.27202624234555201</v>
      </c>
      <c r="AH28" s="12">
        <f>$D28^EXP(Parameter!$D$136+Parameter!$D$143*(($B28*21/30.2)^(-0.5))+Parameter!$D$150*((LN($B28*21/30.2))))</f>
        <v>0.44967898919005922</v>
      </c>
      <c r="AI28" s="12">
        <f>$E28^EXP(Parameter!$D$114+Parameter!$D$121*(($B28*21/30.2)^(-1))+Parameter!$D$128*(($B28*21/30.2)^(-0.5)))</f>
        <v>0.2749006431266045</v>
      </c>
      <c r="AJ28" s="12">
        <f>$D28^EXP(Parameter!$D$137+Parameter!$D$144*(($B28*21/30.2)^(-0.5))+Parameter!$D$151*((LN($B28*21/30.2))))</f>
        <v>0.53147290923834856</v>
      </c>
      <c r="AK28" s="12">
        <f>$E28^EXP(Parameter!$D$115+Parameter!$D$122*(($B28*21/30.2)^(-1))+Parameter!$D$129*(($B28*21/30.2)^(-0.5)))</f>
        <v>0.31077904356249508</v>
      </c>
      <c r="AL28" s="12">
        <f>$D28^EXP(Parameter!$D$138+Parameter!$D$145*(($B28*21/30.2)^(-0.5))+Parameter!$D$152*((LN($B28*21/30.2))))</f>
        <v>0.35248490755262146</v>
      </c>
      <c r="AM28" s="12">
        <f>$E28^EXP(Parameter!$D$116+Parameter!$D$123*(($B28*21/30.2)^(-1))+Parameter!$D$130*(($B28*21/30.2)^(-0.5)))</f>
        <v>0.21747031818074314</v>
      </c>
      <c r="AN28" s="12">
        <f>$D28^EXP(Parameter!$D$135+Parameter!$D$142*(($B28*21/30.2)^(-0.5))+Parameter!$D$149*((LN($B28*21/30.2))))</f>
        <v>0.34677634473881441</v>
      </c>
      <c r="AO28" s="12">
        <f>$E28^EXP(Parameter!$D$113+Parameter!$D$120*(($B28*21/30.2)^(-1))+Parameter!$D$127*(($B28*21/30.2)^(-0.5)))</f>
        <v>6.0594250599514329E-2</v>
      </c>
      <c r="AP28" s="87">
        <f>$D28^EXP(Parameter!$D$304+Parameter!$D$310*((LN($B28*21/30.2))))</f>
        <v>0.49408187594660891</v>
      </c>
      <c r="AQ28" s="88">
        <f>$E28^EXP(Parameter!$D$290+Parameter!$D$296*((LN($B28*21/30.2))))</f>
        <v>0.20619671011383198</v>
      </c>
      <c r="AR28" s="12">
        <f>$D28^EXP(Parameter!$D$305+Parameter!$D$311*((LN($B28*21/30.2))))</f>
        <v>0.46356510582986443</v>
      </c>
      <c r="AS28" s="88">
        <f>$E28^EXP(Parameter!$D$291+Parameter!$D$297*((LN($B28*21/30.2))))</f>
        <v>0.25928913554769795</v>
      </c>
      <c r="AT28" s="12">
        <f>$D28^EXP(Parameter!$D$305+Parameter!$D$307-Parameter!$D$306+(Parameter!$D$311+Parameter!$D$313-Parameter!$D$312)*((LN($B28*21/30.2))))</f>
        <v>0.47972062600477949</v>
      </c>
      <c r="AU28" s="88">
        <f>$E28^EXP(Parameter!$D$291+Parameter!$D$293-Parameter!$D$292+(Parameter!$D$297+Parameter!$D$299-Parameter!$D$298)*((LN($B28*21/30.2))))</f>
        <v>0.37108824730427153</v>
      </c>
      <c r="AV28" s="12">
        <f>$D28^EXP(Parameter!$D$308+Parameter!$D$314*((LN($B28*21/30.2))))</f>
        <v>0.58668450012020179</v>
      </c>
      <c r="AW28" s="88">
        <f>$E28^EXP(Parameter!$D$294+Parameter!$D$300*((LN($B28*21/30.2))))</f>
        <v>0.32409532267821584</v>
      </c>
      <c r="AX28" s="12">
        <f>$D28^EXP(Parameter!$D$305+Parameter!$D$309-Parameter!$D$306+(Parameter!$D$311+Parameter!$D$315-Parameter!$D$312)*((LN($B28*21/30.2))))</f>
        <v>0.46471728093804532</v>
      </c>
      <c r="AY28" s="88">
        <f>$E28^EXP(Parameter!$D$291+Parameter!$D$295-Parameter!$D$292+(Parameter!$D$297+Parameter!$D$301-Parameter!$D$298)*((LN($B28*21/30.2))))</f>
        <v>0.35523005421273729</v>
      </c>
      <c r="AZ28" s="12">
        <f>$D28^EXP(Parameter!D$305-Parameter!D$306+(Parameter!D$311-Parameter!D$312)*((LN($B28*21/30.2))))</f>
        <v>0.40369407108969402</v>
      </c>
      <c r="BA28" s="88">
        <f>$E28^EXP(Parameter!$D$291-Parameter!$D$292+(Parameter!$D$297-Parameter!$D$298)*((LN($B28*21/30.2))))</f>
        <v>0.16439975105020146</v>
      </c>
      <c r="BB28" s="89">
        <f>$D28^EXP(Parameter!$D$231)</f>
        <v>0.41769646767088625</v>
      </c>
      <c r="BC28" s="90">
        <f>$E28^EXP(Parameter!$D$216)</f>
        <v>0.16072902859418903</v>
      </c>
      <c r="BD28" s="91">
        <f>$D28^EXP(Parameter!$D$232)</f>
        <v>0.48124346476895852</v>
      </c>
      <c r="BE28" s="90">
        <f>$E28^EXP(Parameter!$D$217)</f>
        <v>0.25291326723903473</v>
      </c>
      <c r="BF28" s="91">
        <f>$D28^EXP(Parameter!$D$234)</f>
        <v>0.37369883901069251</v>
      </c>
      <c r="BG28" s="91">
        <f>$E28^EXP(Parameter!$D$219)</f>
        <v>0.32850493200383252</v>
      </c>
      <c r="BH28" s="91">
        <f>$D28^EXP(Parameter!$D$235)</f>
        <v>0.59076679723813819</v>
      </c>
      <c r="BI28" s="91">
        <f>$E28^EXP(Parameter!$D$220)</f>
        <v>0.34793490182423087</v>
      </c>
      <c r="BJ28" s="91">
        <f>$D28^EXP(Parameter!$D$236)</f>
        <v>0.35493992212238207</v>
      </c>
      <c r="BK28" s="91">
        <f>$E28^EXP(Parameter!$D$221)</f>
        <v>0.62050022623520051</v>
      </c>
      <c r="BL28" s="91">
        <f>$D28^EXP(Parameter!$D$233)</f>
        <v>0.46317515397849979</v>
      </c>
      <c r="BM28" s="91">
        <f>$E28^EXP(Parameter!$D$218)</f>
        <v>0.32448490501428373</v>
      </c>
      <c r="BN28" s="90">
        <f>$D28^EXP(Parameter!$D$268)</f>
        <v>0.42352471386962337</v>
      </c>
      <c r="BO28" s="91">
        <f>$E28^EXP(Parameter!$D$246)</f>
        <v>0.15897050979031457</v>
      </c>
      <c r="BP28" s="91">
        <f>$D28^EXP(Parameter!$D$269)</f>
        <v>0.49767783775730973</v>
      </c>
      <c r="BQ28" s="91">
        <f>$E28^EXP(Parameter!$D$247)</f>
        <v>0.25291326723903473</v>
      </c>
      <c r="BR28" s="91">
        <f>$D28^EXP(Parameter!$D$271)</f>
        <v>0.38950560716810972</v>
      </c>
      <c r="BS28" s="91">
        <f>$E28^EXP(Parameter!$D$249)</f>
        <v>0.32996803016082255</v>
      </c>
      <c r="BT28" s="91">
        <f>$D28^EXP(Parameter!$D$272)</f>
        <v>0.59107766419134466</v>
      </c>
      <c r="BU28" s="91">
        <f>$E28^EXP(Parameter!$D$250)</f>
        <v>0.34940437650876849</v>
      </c>
      <c r="BV28" s="91">
        <f>$D28^EXP(Parameter!$D$273)</f>
        <v>0.40820086109854614</v>
      </c>
      <c r="BW28" s="91">
        <f>$E28^EXP(Parameter!$D$251)</f>
        <v>0.60610927484896004</v>
      </c>
      <c r="BX28" s="91">
        <f>$D28^EXP(Parameter!$D$270)</f>
        <v>0.48300214209315873</v>
      </c>
      <c r="BY28" s="91">
        <f>$E28^EXP(Parameter!$D$248)</f>
        <v>0.3233894740080771</v>
      </c>
      <c r="BZ28" s="90">
        <f>$D28^EXP(Parameter!$D$208)</f>
        <v>0.4840562019263509</v>
      </c>
      <c r="CA28" s="90">
        <f>$E28^EXP(Parameter!$D$200)</f>
        <v>0.21324005653270256</v>
      </c>
      <c r="CB28" s="90">
        <f>$D28^EXP(Parameter!$D$209)</f>
        <v>0.46246202457874097</v>
      </c>
      <c r="CC28" s="90">
        <f>$E28^EXP(Parameter!$D$201)</f>
        <v>0.24426304481752648</v>
      </c>
      <c r="CD28" s="90">
        <f>$D28^EXP(Parameter!$D$211)</f>
        <v>0.47206090389589195</v>
      </c>
      <c r="CE28" s="90">
        <f>$E28^EXP(Parameter!$D$203)</f>
        <v>0.35565272615074972</v>
      </c>
      <c r="CF28" s="90">
        <f>$D28^EXP(Parameter!$D$212)</f>
        <v>0.56992872734552424</v>
      </c>
      <c r="CG28" s="90">
        <f>$E28^EXP(Parameter!$D$204)</f>
        <v>0.32521542222887795</v>
      </c>
      <c r="CH28" s="91">
        <f>$D28^EXP(Parameter!$D$213)</f>
        <v>0.44921244728261345</v>
      </c>
      <c r="CI28" s="90">
        <f>$E28^EXP(Parameter!$D$205)</f>
        <v>0.37588319663766451</v>
      </c>
      <c r="CJ28" s="91">
        <f>$D28^EXP(Parameter!$D$210)</f>
        <v>0.39134161718198823</v>
      </c>
      <c r="CK28" s="90">
        <f>$E28^EXP(Parameter!$D$202)</f>
        <v>0.20214266172247566</v>
      </c>
      <c r="CL28" s="12">
        <f>$D28^EXP(Parameter!$D$170+Parameter!$D$177*(LN($B28/30.2*21)))</f>
        <v>0.46860730730840966</v>
      </c>
      <c r="CM28" s="41">
        <f>$E28^EXP(Parameter!$D$155+Parameter!$D$162*(LN($B28/30.2*21)))</f>
        <v>0.30482014468501067</v>
      </c>
      <c r="CN28" s="12">
        <f>$D28^EXP(Parameter!$D$171+Parameter!$D$178*(LN($B28/30.2*21)))</f>
        <v>0.45158200612940974</v>
      </c>
      <c r="CO28" s="41">
        <f>$E28^EXP(Parameter!$D$156+Parameter!$D$163*(LN($B28/30.2*21)))</f>
        <v>0.32542755552751923</v>
      </c>
      <c r="CP28" s="12">
        <f>$D28^EXP(Parameter!$D$173+Parameter!$D$180*(LN($B28/30.2*21)))</f>
        <v>0.45666785991851877</v>
      </c>
      <c r="CQ28" s="41">
        <f>$E28^EXP(Parameter!$D$158+Parameter!$D$165*(LN($B28/30.2*21)))</f>
        <v>0.40415140486510759</v>
      </c>
      <c r="CR28" s="12">
        <f>$D28^EXP(Parameter!$D$174+Parameter!$D$181*(LN($B28/30.2*21)))</f>
        <v>0.53954350733627654</v>
      </c>
      <c r="CS28" s="41">
        <f>$E28^EXP(Parameter!$D$159+Parameter!$D$166*(LN($B28/30.2*21)))</f>
        <v>0.39007752926668282</v>
      </c>
      <c r="CT28" s="12">
        <f>$D28^EXP(Parameter!$D$175+Parameter!$D$182*(LN($B28/30.2*21)))</f>
        <v>0.41445907753154781</v>
      </c>
      <c r="CU28" s="41">
        <f>$E28^EXP(Parameter!$D$160+Parameter!$D$167*(LN($B28/30.2*21)))</f>
        <v>0.34165822353073039</v>
      </c>
      <c r="CV28" s="12">
        <f>$D28^EXP(Parameter!$D$172+Parameter!$D$179*(LN($B28/30.2*21)))</f>
        <v>0.36891984385159388</v>
      </c>
      <c r="CW28" s="41">
        <f>$E28^EXP(Parameter!$D$157+Parameter!$D$164*(LN($B28/30.2*21)))</f>
        <v>0.11041028798719045</v>
      </c>
      <c r="CX28" s="12">
        <f t="shared" si="2"/>
        <v>0.4446143036815477</v>
      </c>
      <c r="CY28" s="85">
        <v>0.20332894472612301</v>
      </c>
      <c r="CZ28" s="12">
        <f t="shared" si="3"/>
        <v>0.4443493692116085</v>
      </c>
      <c r="DA28" s="85">
        <v>0.27597926991559202</v>
      </c>
      <c r="DB28" s="12">
        <f t="shared" si="4"/>
        <v>0.45270863930383348</v>
      </c>
      <c r="DC28" s="41">
        <v>0.37972990861892603</v>
      </c>
      <c r="DD28" s="12">
        <f t="shared" si="5"/>
        <v>0.53330342445726298</v>
      </c>
      <c r="DE28" s="85">
        <v>0.32997707613822203</v>
      </c>
      <c r="DF28" s="12">
        <f t="shared" si="6"/>
        <v>0.40370498260601584</v>
      </c>
      <c r="DG28" s="41">
        <v>0.38024148847920097</v>
      </c>
      <c r="DH28" s="12">
        <f t="shared" si="7"/>
        <v>0.37238337324556048</v>
      </c>
      <c r="DI28" s="41">
        <v>0.16348246742033401</v>
      </c>
      <c r="DJ28" s="46">
        <v>23</v>
      </c>
      <c r="DK28" s="44">
        <v>0.102364169362017</v>
      </c>
      <c r="DL28" s="44">
        <v>0.159188467760597</v>
      </c>
      <c r="DM28" s="44">
        <v>0.215662504574198</v>
      </c>
      <c r="DN28" s="44">
        <v>0.191545550455924</v>
      </c>
      <c r="DO28" s="44">
        <v>0.31780839094274099</v>
      </c>
      <c r="DP28" s="44">
        <v>0.29226961796578099</v>
      </c>
      <c r="DQ28" s="44">
        <v>0.33049507015839402</v>
      </c>
      <c r="DR28" s="45">
        <v>0.39955884714638001</v>
      </c>
      <c r="DS28" s="45">
        <v>0.48797462922354401</v>
      </c>
      <c r="DT28" s="45">
        <v>0.46716042745474201</v>
      </c>
      <c r="DU28" s="45">
        <v>0.40772690547828899</v>
      </c>
      <c r="DV28" s="45">
        <v>0.479100413789741</v>
      </c>
      <c r="DW28" s="45">
        <v>0.57775508554672095</v>
      </c>
      <c r="DX28" s="45">
        <v>0.43780072024271799</v>
      </c>
    </row>
    <row r="29" spans="1:128">
      <c r="A29" s="43">
        <f t="shared" si="0"/>
        <v>2.4465753424657537</v>
      </c>
      <c r="B29" s="18">
        <v>25</v>
      </c>
      <c r="C29" s="12">
        <v>528</v>
      </c>
      <c r="D29" s="12">
        <v>0.38025604698015802</v>
      </c>
      <c r="E29" s="12">
        <v>9.3063800880406403E-2</v>
      </c>
      <c r="F29" s="92">
        <f>$D29^Parameter!$D$325</f>
        <v>0.47039140824298392</v>
      </c>
      <c r="G29" s="92">
        <f>$E29^Parameter!$D$318</f>
        <v>0.180934825467782</v>
      </c>
      <c r="H29" s="92">
        <f>$D29^Parameter!$D$326</f>
        <v>0.46138227196001952</v>
      </c>
      <c r="I29" s="92">
        <f>$E29^Parameter!$D$319</f>
        <v>0.21878608799846583</v>
      </c>
      <c r="J29" s="92">
        <f>$D29^Parameter!$D$328</f>
        <v>0.47864994172510344</v>
      </c>
      <c r="K29" s="92">
        <f>$E29^Parameter!$D$321</f>
        <v>0.34927691956662943</v>
      </c>
      <c r="L29" s="92">
        <f>$D29^Parameter!$D$329</f>
        <v>0.58189232940814606</v>
      </c>
      <c r="M29" s="92">
        <f>$E29^Parameter!$D$322</f>
        <v>0.31239392884086409</v>
      </c>
      <c r="N29" s="92">
        <f>$D29^Parameter!$D$330</f>
        <v>0.45694261691289384</v>
      </c>
      <c r="O29" s="92">
        <f>$E29^Parameter!$D$323</f>
        <v>0.38682302277963326</v>
      </c>
      <c r="P29" s="92">
        <f>$D29^Parameter!$D$327</f>
        <v>0.39832033168043723</v>
      </c>
      <c r="Q29" s="92">
        <f>$E29^Parameter!$D$320</f>
        <v>0.18353102120099657</v>
      </c>
      <c r="R29" s="12">
        <f>$D29^EXP(Parameter!$D$96+Parameter!$D$103*(($B29/30.2*21)^(1)))</f>
        <v>0.42648773404036999</v>
      </c>
      <c r="S29" s="12">
        <f>$E29^EXP(Parameter!$D$81+Parameter!$D$88*($B29/30.2*21)^(-2))</f>
        <v>0.23183485315860125</v>
      </c>
      <c r="T29" s="12">
        <f>$D29^EXP(Parameter!$D$97+Parameter!$D$104*(($B29*21/30.2)^(1)))</f>
        <v>0.42925167599083219</v>
      </c>
      <c r="U29" s="12">
        <f>$E29^EXP(Parameter!$D$82+Parameter!$D$89*($B29/30.2*21)^(-2))</f>
        <v>0.26352776856698662</v>
      </c>
      <c r="V29" s="12">
        <f>$D29^EXP(Parameter!$D$99+Parameter!$D$106*(($B29*21/30.2)^(1)))</f>
        <v>0.43666827949012732</v>
      </c>
      <c r="W29" s="12">
        <f>$E29^EXP(Parameter!$D$84+Parameter!$D$91*($B29/30.2*21)^(-2))</f>
        <v>0.39642856807926491</v>
      </c>
      <c r="X29" s="12">
        <f>$D29^EXP(Parameter!$D$100+Parameter!$D$107*(($B29*21/30.2)^(1)))</f>
        <v>0.51398552361351746</v>
      </c>
      <c r="Y29" s="12">
        <f>$E29^EXP(Parameter!$D$85+Parameter!$D$92*($B29/30.2*21)^(-2))</f>
        <v>0.35301184526815116</v>
      </c>
      <c r="Z29" s="12">
        <f>$D29^EXP(Parameter!$D$101+Parameter!$D$108*(($B29*21/30.2)^(1)))</f>
        <v>0.38328708089435143</v>
      </c>
      <c r="AA29" s="12">
        <f>$E29^EXP(Parameter!$D$86+Parameter!$D$93*($B29/30.2*21)^(-2))</f>
        <v>0.3887812402740306</v>
      </c>
      <c r="AB29" s="12">
        <f>$D29^EXP(Parameter!$D$98+Parameter!$D$105*(($B29*21/30.2)^(1)))</f>
        <v>0.35626531098578662</v>
      </c>
      <c r="AC29" s="12">
        <f>$E29^EXP(Parameter!$D$83+Parameter!$D$90*($B29/30.2*21)^(-2))</f>
        <v>0.18992772733560373</v>
      </c>
      <c r="AD29" s="87">
        <f>$D29^EXP(Parameter!$D$133+Parameter!$D$140*(($B29*21/30.2)^(-0.5))+Parameter!$D$147*((LN($B29*21/30.2))))</f>
        <v>0.42339061097009545</v>
      </c>
      <c r="AE29" s="12">
        <f>$E29^EXP(Parameter!$D$111+Parameter!$D$118*(($B29*21/30.2)^(-1))+Parameter!$D$125*(($B29*21/30.2)^(-0.5)))</f>
        <v>0.2999426021351016</v>
      </c>
      <c r="AF29" s="12">
        <f>$D29^EXP(Parameter!$D$134+Parameter!$D$141*(($B29*21/30.2)^(-0.5))+Parameter!$D$148*((LN($B29*21/30.2))))</f>
        <v>0.4119935681773006</v>
      </c>
      <c r="AG29" s="12">
        <f>$E29^EXP(Parameter!$D$112+Parameter!$D$119*(($B29*21/30.2)^(-1))+Parameter!$D$126*(($B29*21/30.2)^(-0.5)))</f>
        <v>0.26034630246079193</v>
      </c>
      <c r="AH29" s="12">
        <f>$D29^EXP(Parameter!$D$136+Parameter!$D$143*(($B29*21/30.2)^(-0.5))+Parameter!$D$150*((LN($B29*21/30.2))))</f>
        <v>0.42851812677119472</v>
      </c>
      <c r="AI29" s="12">
        <f>$E29^EXP(Parameter!$D$114+Parameter!$D$121*(($B29*21/30.2)^(-1))+Parameter!$D$128*(($B29*21/30.2)^(-0.5)))</f>
        <v>0.25711042014583213</v>
      </c>
      <c r="AJ29" s="12">
        <f>$D29^EXP(Parameter!$D$137+Parameter!$D$144*(($B29*21/30.2)^(-0.5))+Parameter!$D$151*((LN($B29*21/30.2))))</f>
        <v>0.50859707718594116</v>
      </c>
      <c r="AK29" s="12">
        <f>$E29^EXP(Parameter!$D$115+Parameter!$D$122*(($B29*21/30.2)^(-1))+Parameter!$D$129*(($B29*21/30.2)^(-0.5)))</f>
        <v>0.29707377554489128</v>
      </c>
      <c r="AL29" s="12">
        <f>$D29^EXP(Parameter!$D$138+Parameter!$D$145*(($B29*21/30.2)^(-0.5))+Parameter!$D$152*((LN($B29*21/30.2))))</f>
        <v>0.32346944433054747</v>
      </c>
      <c r="AM29" s="12">
        <f>$E29^EXP(Parameter!$D$116+Parameter!$D$123*(($B29*21/30.2)^(-1))+Parameter!$D$130*(($B29*21/30.2)^(-0.5)))</f>
        <v>0.19980224702183497</v>
      </c>
      <c r="AN29" s="12">
        <f>$D29^EXP(Parameter!$D$135+Parameter!$D$142*(($B29*21/30.2)^(-0.5))+Parameter!$D$149*((LN($B29*21/30.2))))</f>
        <v>0.32852586066380451</v>
      </c>
      <c r="AO29" s="12">
        <f>$E29^EXP(Parameter!$D$113+Parameter!$D$120*(($B29*21/30.2)^(-1))+Parameter!$D$127*(($B29*21/30.2)^(-0.5)))</f>
        <v>5.1417382460531201E-2</v>
      </c>
      <c r="AP29" s="87">
        <f>$D29^EXP(Parameter!$D$304+Parameter!$D$310*((LN($B29*21/30.2))))</f>
        <v>0.47958842999879414</v>
      </c>
      <c r="AQ29" s="88">
        <f>$E29^EXP(Parameter!$D$290+Parameter!$D$296*((LN($B29*21/30.2))))</f>
        <v>0.19693194171455605</v>
      </c>
      <c r="AR29" s="12">
        <f>$D29^EXP(Parameter!$D$305+Parameter!$D$311*((LN($B29*21/30.2))))</f>
        <v>0.44990993961624381</v>
      </c>
      <c r="AS29" s="88">
        <f>$E29^EXP(Parameter!$D$291+Parameter!$D$297*((LN($B29*21/30.2))))</f>
        <v>0.24802974140458442</v>
      </c>
      <c r="AT29" s="12">
        <f>$D29^EXP(Parameter!$D$305+Parameter!$D$307-Parameter!$D$306+(Parameter!$D$311+Parameter!$D$313-Parameter!$D$312)*((LN($B29*21/30.2))))</f>
        <v>0.46566532711260861</v>
      </c>
      <c r="AU29" s="88">
        <f>$E29^EXP(Parameter!$D$291+Parameter!$D$293-Parameter!$D$292+(Parameter!$D$297+Parameter!$D$299-Parameter!$D$298)*((LN($B29*21/30.2))))</f>
        <v>0.35790232584508952</v>
      </c>
      <c r="AV29" s="12">
        <f>$D29^EXP(Parameter!$D$308+Parameter!$D$314*((LN($B29*21/30.2))))</f>
        <v>0.57283867906235342</v>
      </c>
      <c r="AW29" s="88">
        <f>$E29^EXP(Parameter!$D$294+Parameter!$D$300*((LN($B29*21/30.2))))</f>
        <v>0.31164236982007987</v>
      </c>
      <c r="AX29" s="12">
        <f>$D29^EXP(Parameter!$D$305+Parameter!$D$309-Parameter!$D$306+(Parameter!$D$311+Parameter!$D$315-Parameter!$D$312)*((LN($B29*21/30.2))))</f>
        <v>0.44961748859408618</v>
      </c>
      <c r="AY29" s="88">
        <f>$E29^EXP(Parameter!$D$291+Parameter!$D$295-Parameter!$D$292+(Parameter!$D$297+Parameter!$D$301-Parameter!$D$298)*((LN($B29*21/30.2))))</f>
        <v>0.33737370197658556</v>
      </c>
      <c r="AZ29" s="12">
        <f>$D29^EXP(Parameter!D$305-Parameter!D$306+(Parameter!D$311-Parameter!D$312)*((LN($B29*21/30.2))))</f>
        <v>0.38878782934253031</v>
      </c>
      <c r="BA29" s="88">
        <f>$E29^EXP(Parameter!$D$291-Parameter!$D$292+(Parameter!$D$297-Parameter!$D$298)*((LN($B29*21/30.2))))</f>
        <v>0.15105502648125818</v>
      </c>
      <c r="BB29" s="89">
        <f>$D29^EXP(Parameter!$D$231)</f>
        <v>0.4044793029150342</v>
      </c>
      <c r="BC29" s="90">
        <f>$E29^EXP(Parameter!$D$216)</f>
        <v>0.15073009648982408</v>
      </c>
      <c r="BD29" s="91">
        <f>$D29^EXP(Parameter!$D$232)</f>
        <v>0.46845261768144697</v>
      </c>
      <c r="BE29" s="90">
        <f>$E29^EXP(Parameter!$D$217)</f>
        <v>0.24098758450056867</v>
      </c>
      <c r="BF29" s="91">
        <f>$D29^EXP(Parameter!$D$234)</f>
        <v>0.36039339268291565</v>
      </c>
      <c r="BG29" s="91">
        <f>$E29^EXP(Parameter!$D$219)</f>
        <v>0.31590413416784724</v>
      </c>
      <c r="BH29" s="91">
        <f>$D29^EXP(Parameter!$D$235)</f>
        <v>0.57942449284624054</v>
      </c>
      <c r="BI29" s="91">
        <f>$E29^EXP(Parameter!$D$220)</f>
        <v>0.33526503128685609</v>
      </c>
      <c r="BJ29" s="91">
        <f>$D29^EXP(Parameter!$D$236)</f>
        <v>0.34165367852034428</v>
      </c>
      <c r="BK29" s="91">
        <f>$E29^EXP(Parameter!$D$221)</f>
        <v>0.61018258795620184</v>
      </c>
      <c r="BL29" s="91">
        <f>$D29^EXP(Parameter!$D$233)</f>
        <v>0.45022949751467234</v>
      </c>
      <c r="BM29" s="91">
        <f>$E29^EXP(Parameter!$D$218)</f>
        <v>0.31190334304268552</v>
      </c>
      <c r="BN29" s="90">
        <f>$D29^EXP(Parameter!$D$268)</f>
        <v>0.41033249691751639</v>
      </c>
      <c r="BO29" s="91">
        <f>$E29^EXP(Parameter!$D$246)</f>
        <v>0.14902336132858612</v>
      </c>
      <c r="BP29" s="91">
        <f>$D29^EXP(Parameter!$D$269)</f>
        <v>0.48504972896694437</v>
      </c>
      <c r="BQ29" s="91">
        <f>$E29^EXP(Parameter!$D$247)</f>
        <v>0.24098758450056867</v>
      </c>
      <c r="BR29" s="91">
        <f>$D29^EXP(Parameter!$D$271)</f>
        <v>0.37621098095852595</v>
      </c>
      <c r="BS29" s="91">
        <f>$E29^EXP(Parameter!$D$249)</f>
        <v>0.3173606595229625</v>
      </c>
      <c r="BT29" s="91">
        <f>$D29^EXP(Parameter!$D$272)</f>
        <v>0.57974062449480401</v>
      </c>
      <c r="BU29" s="91">
        <f>$E29^EXP(Parameter!$D$250)</f>
        <v>0.33673085515519086</v>
      </c>
      <c r="BV29" s="91">
        <f>$D29^EXP(Parameter!$D$273)</f>
        <v>0.39494951022148261</v>
      </c>
      <c r="BW29" s="91">
        <f>$E29^EXP(Parameter!$D$251)</f>
        <v>0.59553971510854686</v>
      </c>
      <c r="BX29" s="91">
        <f>$D29^EXP(Parameter!$D$270)</f>
        <v>0.47022772503508592</v>
      </c>
      <c r="BY29" s="91">
        <f>$E29^EXP(Parameter!$D$248)</f>
        <v>0.31081345468082028</v>
      </c>
      <c r="BZ29" s="90">
        <f>$D29^EXP(Parameter!$D$208)</f>
        <v>0.47129174633439219</v>
      </c>
      <c r="CA29" s="90">
        <f>$E29^EXP(Parameter!$D$200)</f>
        <v>0.20197062032298044</v>
      </c>
      <c r="CB29" s="90">
        <f>$D29^EXP(Parameter!$D$209)</f>
        <v>0.44951078840054581</v>
      </c>
      <c r="CC29" s="90">
        <f>$E29^EXP(Parameter!$D$201)</f>
        <v>0.23246083270881249</v>
      </c>
      <c r="CD29" s="90">
        <f>$D29^EXP(Parameter!$D$211)</f>
        <v>0.45918817065526085</v>
      </c>
      <c r="CE29" s="90">
        <f>$E29^EXP(Parameter!$D$203)</f>
        <v>0.34296608943516077</v>
      </c>
      <c r="CF29" s="90">
        <f>$D29^EXP(Parameter!$D$212)</f>
        <v>0.55824764851255426</v>
      </c>
      <c r="CG29" s="90">
        <f>$E29^EXP(Parameter!$D$204)</f>
        <v>0.31263023588024186</v>
      </c>
      <c r="CH29" s="91">
        <f>$D29^EXP(Parameter!$D$213)</f>
        <v>0.43616503288365538</v>
      </c>
      <c r="CI29" s="90">
        <f>$E29^EXP(Parameter!$D$205)</f>
        <v>0.36318018524878415</v>
      </c>
      <c r="CJ29" s="91">
        <f>$D29^EXP(Parameter!$D$210)</f>
        <v>0.37804979953188372</v>
      </c>
      <c r="CK29" s="90">
        <f>$E29^EXP(Parameter!$D$202)</f>
        <v>0.19110051829607605</v>
      </c>
      <c r="CL29" s="12">
        <f>$D29^EXP(Parameter!$D$170+Parameter!$D$177*(LN($B29/30.2*21)))</f>
        <v>0.45457936133665017</v>
      </c>
      <c r="CM29" s="41">
        <f>$E29^EXP(Parameter!$D$155+Parameter!$D$162*(LN($B29/30.2*21)))</f>
        <v>0.29609047416171752</v>
      </c>
      <c r="CN29" s="12">
        <f>$D29^EXP(Parameter!$D$171+Parameter!$D$178*(LN($B29/30.2*21)))</f>
        <v>0.43794562727212361</v>
      </c>
      <c r="CO29" s="41">
        <f>$E29^EXP(Parameter!$D$156+Parameter!$D$163*(LN($B29/30.2*21)))</f>
        <v>0.31503877165034189</v>
      </c>
      <c r="CP29" s="12">
        <f>$D29^EXP(Parameter!$D$173+Parameter!$D$180*(LN($B29/30.2*21)))</f>
        <v>0.44265694837296982</v>
      </c>
      <c r="CQ29" s="41">
        <f>$E29^EXP(Parameter!$D$158+Parameter!$D$165*(LN($B29/30.2*21)))</f>
        <v>0.39229845961097509</v>
      </c>
      <c r="CR29" s="12">
        <f>$D29^EXP(Parameter!$D$174+Parameter!$D$181*(LN($B29/30.2*21)))</f>
        <v>0.52481288075039123</v>
      </c>
      <c r="CS29" s="41">
        <f>$E29^EXP(Parameter!$D$159+Parameter!$D$166*(LN($B29/30.2*21)))</f>
        <v>0.37944256556586847</v>
      </c>
      <c r="CT29" s="12">
        <f>$D29^EXP(Parameter!$D$175+Parameter!$D$182*(LN($B29/30.2*21)))</f>
        <v>0.39831163093585925</v>
      </c>
      <c r="CU29" s="41">
        <f>$E29^EXP(Parameter!$D$160+Parameter!$D$167*(LN($B29/30.2*21)))</f>
        <v>0.3262752723550531</v>
      </c>
      <c r="CV29" s="12">
        <f>$D29^EXP(Parameter!$D$172+Parameter!$D$179*(LN($B29/30.2*21)))</f>
        <v>0.35399506918809387</v>
      </c>
      <c r="CW29" s="41">
        <f>$E29^EXP(Parameter!$D$157+Parameter!$D$164*(LN($B29/30.2*21)))</f>
        <v>9.9474304122426763E-2</v>
      </c>
      <c r="CX29" s="12">
        <f t="shared" si="2"/>
        <v>0.42648773404036999</v>
      </c>
      <c r="CY29" s="85">
        <v>0.195133438233249</v>
      </c>
      <c r="CZ29" s="12">
        <f t="shared" si="3"/>
        <v>0.42925167599083219</v>
      </c>
      <c r="DA29" s="85">
        <v>0.26641040652228998</v>
      </c>
      <c r="DB29" s="12">
        <f t="shared" si="4"/>
        <v>0.43666827949012732</v>
      </c>
      <c r="DC29" s="41">
        <v>0.366568727282991</v>
      </c>
      <c r="DD29" s="12">
        <f t="shared" si="5"/>
        <v>0.51398552361351746</v>
      </c>
      <c r="DE29" s="85">
        <v>0.31818031602927599</v>
      </c>
      <c r="DF29" s="12">
        <f t="shared" si="6"/>
        <v>0.38328708089435143</v>
      </c>
      <c r="DG29" s="41">
        <v>0.362622730420534</v>
      </c>
      <c r="DH29" s="12">
        <f t="shared" si="7"/>
        <v>0.35626531098578662</v>
      </c>
      <c r="DI29" s="41">
        <v>0.146665229382997</v>
      </c>
      <c r="DJ29" s="46">
        <v>24</v>
      </c>
      <c r="DK29" s="44">
        <v>9.3946521037855696E-2</v>
      </c>
      <c r="DL29" s="44">
        <v>0.14777328107773199</v>
      </c>
      <c r="DM29" s="44">
        <v>0.20190386201108601</v>
      </c>
      <c r="DN29" s="44">
        <v>0.17871907727268399</v>
      </c>
      <c r="DO29" s="44">
        <v>0.301086341275771</v>
      </c>
      <c r="DP29" s="44">
        <v>0.27614955490355497</v>
      </c>
      <c r="DQ29" s="44">
        <v>0.313506241547299</v>
      </c>
      <c r="DR29" s="45">
        <v>0.38601010492785398</v>
      </c>
      <c r="DS29" s="45">
        <v>0.47390411720319298</v>
      </c>
      <c r="DT29" s="45">
        <v>0.45315040001042101</v>
      </c>
      <c r="DU29" s="45">
        <v>0.39410077448825298</v>
      </c>
      <c r="DV29" s="45">
        <v>0.46505101109249802</v>
      </c>
      <c r="DW29" s="45">
        <v>0.56386428001908995</v>
      </c>
      <c r="DX29" s="45">
        <v>0.42394111661029898</v>
      </c>
    </row>
    <row r="30" spans="1:128">
      <c r="A30" s="43">
        <f t="shared" si="0"/>
        <v>2.506849315068493</v>
      </c>
      <c r="B30" s="18">
        <v>26</v>
      </c>
      <c r="C30" s="12">
        <v>550</v>
      </c>
      <c r="D30" s="12">
        <v>0.36763122289748401</v>
      </c>
      <c r="E30" s="12">
        <v>8.5994559753459807E-2</v>
      </c>
      <c r="F30" s="92">
        <f>$D30^Parameter!$D$325</f>
        <v>0.45816474016257192</v>
      </c>
      <c r="G30" s="92">
        <f>$E30^Parameter!$D$318</f>
        <v>0.17093031925627306</v>
      </c>
      <c r="H30" s="92">
        <f>$D30^Parameter!$D$326</f>
        <v>0.44908640816044626</v>
      </c>
      <c r="I30" s="92">
        <f>$E30^Parameter!$D$319</f>
        <v>0.20799908552964894</v>
      </c>
      <c r="J30" s="92">
        <f>$D30^Parameter!$D$328</f>
        <v>0.46649204298643426</v>
      </c>
      <c r="K30" s="92">
        <f>$E30^Parameter!$D$321</f>
        <v>0.33726450984030337</v>
      </c>
      <c r="L30" s="92">
        <f>$D30^Parameter!$D$329</f>
        <v>0.57099320202945036</v>
      </c>
      <c r="M30" s="92">
        <f>$E30^Parameter!$D$322</f>
        <v>0.30053203973656423</v>
      </c>
      <c r="N30" s="92">
        <f>$D30^Parameter!$D$330</f>
        <v>0.44461492277768377</v>
      </c>
      <c r="O30" s="92">
        <f>$E30^Parameter!$D$323</f>
        <v>0.37479034199835171</v>
      </c>
      <c r="P30" s="92">
        <f>$D30^Parameter!$D$327</f>
        <v>0.38572038734921282</v>
      </c>
      <c r="Q30" s="92">
        <f>$E30^Parameter!$D$320</f>
        <v>0.173465166744524</v>
      </c>
      <c r="R30" s="12">
        <f>$D30^EXP(Parameter!$D$96+Parameter!$D$103*(($B30/30.2*21)^(1)))</f>
        <v>0.40890172470132075</v>
      </c>
      <c r="S30" s="12">
        <f>$E30^EXP(Parameter!$D$81+Parameter!$D$88*($B30/30.2*21)^(-2))</f>
        <v>0.22087618107646839</v>
      </c>
      <c r="T30" s="12">
        <f>$D30^EXP(Parameter!$D$97+Parameter!$D$104*(($B30*21/30.2)^(1)))</f>
        <v>0.41473040090263069</v>
      </c>
      <c r="U30" s="12">
        <f>$E30^EXP(Parameter!$D$82+Parameter!$D$89*($B30/30.2*21)^(-2))</f>
        <v>0.25211955494129712</v>
      </c>
      <c r="V30" s="12">
        <f>$D30^EXP(Parameter!$D$99+Parameter!$D$106*(($B30*21/30.2)^(1)))</f>
        <v>0.42117751459183966</v>
      </c>
      <c r="W30" s="12">
        <f>$E30^EXP(Parameter!$D$84+Parameter!$D$91*($B30/30.2*21)^(-2))</f>
        <v>0.38448123330285638</v>
      </c>
      <c r="X30" s="12">
        <f>$D30^EXP(Parameter!$D$100+Parameter!$D$107*(($B30*21/30.2)^(1)))</f>
        <v>0.49493863220708612</v>
      </c>
      <c r="Y30" s="12">
        <f>$E30^EXP(Parameter!$D$85+Parameter!$D$92*($B30/30.2*21)^(-2))</f>
        <v>0.34103733721527812</v>
      </c>
      <c r="Z30" s="12">
        <f>$D30^EXP(Parameter!$D$101+Parameter!$D$108*(($B30*21/30.2)^(1)))</f>
        <v>0.36350181886996991</v>
      </c>
      <c r="AA30" s="12">
        <f>$E30^EXP(Parameter!$D$86+Parameter!$D$93*($B30/30.2*21)^(-2))</f>
        <v>0.37670594870311069</v>
      </c>
      <c r="AB30" s="12">
        <f>$D30^EXP(Parameter!$D$98+Parameter!$D$105*(($B30*21/30.2)^(1)))</f>
        <v>0.34084714173392455</v>
      </c>
      <c r="AC30" s="12">
        <f>$E30^EXP(Parameter!$D$83+Parameter!$D$90*($B30/30.2*21)^(-2))</f>
        <v>0.1796858234243125</v>
      </c>
      <c r="AD30" s="87">
        <f>$D30^EXP(Parameter!$D$133+Parameter!$D$140*(($B30*21/30.2)^(-0.5))+Parameter!$D$147*((LN($B30*21/30.2))))</f>
        <v>0.4018861285269138</v>
      </c>
      <c r="AE30" s="12">
        <f>$E30^EXP(Parameter!$D$111+Parameter!$D$118*(($B30*21/30.2)^(-1))+Parameter!$D$125*(($B30*21/30.2)^(-0.5)))</f>
        <v>0.29241066272344524</v>
      </c>
      <c r="AF30" s="12">
        <f>$D30^EXP(Parameter!$D$134+Parameter!$D$141*(($B30*21/30.2)^(-0.5))+Parameter!$D$148*((LN($B30*21/30.2))))</f>
        <v>0.39537643134537775</v>
      </c>
      <c r="AG30" s="12">
        <f>$E30^EXP(Parameter!$D$112+Parameter!$D$119*(($B30*21/30.2)^(-1))+Parameter!$D$126*(($B30*21/30.2)^(-0.5)))</f>
        <v>0.24939651623107914</v>
      </c>
      <c r="AH30" s="12">
        <f>$D30^EXP(Parameter!$D$136+Parameter!$D$143*(($B30*21/30.2)^(-0.5))+Parameter!$D$150*((LN($B30*21/30.2))))</f>
        <v>0.40797506085015806</v>
      </c>
      <c r="AI30" s="12">
        <f>$E30^EXP(Parameter!$D$114+Parameter!$D$121*(($B30*21/30.2)^(-1))+Parameter!$D$128*(($B30*21/30.2)^(-0.5)))</f>
        <v>0.24049606992296749</v>
      </c>
      <c r="AJ30" s="12">
        <f>$D30^EXP(Parameter!$D$137+Parameter!$D$144*(($B30*21/30.2)^(-0.5))+Parameter!$D$151*((LN($B30*21/30.2))))</f>
        <v>0.48607647555567735</v>
      </c>
      <c r="AK30" s="12">
        <f>$E30^EXP(Parameter!$D$115+Parameter!$D$122*(($B30*21/30.2)^(-1))+Parameter!$D$129*(($B30*21/30.2)^(-0.5)))</f>
        <v>0.28417046965736248</v>
      </c>
      <c r="AL30" s="12">
        <f>$D30^EXP(Parameter!$D$138+Parameter!$D$145*(($B30*21/30.2)^(-0.5))+Parameter!$D$152*((LN($B30*21/30.2))))</f>
        <v>0.29569906312904876</v>
      </c>
      <c r="AM30" s="12">
        <f>$E30^EXP(Parameter!$D$116+Parameter!$D$123*(($B30*21/30.2)^(-1))+Parameter!$D$130*(($B30*21/30.2)^(-0.5)))</f>
        <v>0.18357466727801325</v>
      </c>
      <c r="AN30" s="12">
        <f>$D30^EXP(Parameter!$D$135+Parameter!$D$142*(($B30*21/30.2)^(-0.5))+Parameter!$D$149*((LN($B30*21/30.2))))</f>
        <v>0.31117270026698646</v>
      </c>
      <c r="AO30" s="12">
        <f>$E30^EXP(Parameter!$D$113+Parameter!$D$120*(($B30*21/30.2)^(-1))+Parameter!$D$127*(($B30*21/30.2)^(-0.5)))</f>
        <v>4.3604776933153393E-2</v>
      </c>
      <c r="AP30" s="87">
        <f>$D30^EXP(Parameter!$D$304+Parameter!$D$310*((LN($B30*21/30.2))))</f>
        <v>0.46566482837136258</v>
      </c>
      <c r="AQ30" s="88">
        <f>$E30^EXP(Parameter!$D$290+Parameter!$D$296*((LN($B30*21/30.2))))</f>
        <v>0.18832652645882364</v>
      </c>
      <c r="AR30" s="12">
        <f>$D30^EXP(Parameter!$D$305+Parameter!$D$311*((LN($B30*21/30.2))))</f>
        <v>0.43684563799405723</v>
      </c>
      <c r="AS30" s="88">
        <f>$E30^EXP(Parameter!$D$291+Parameter!$D$297*((LN($B30*21/30.2))))</f>
        <v>0.2374993165001944</v>
      </c>
      <c r="AT30" s="12">
        <f>$D30^EXP(Parameter!$D$305+Parameter!$D$307-Parameter!$D$306+(Parameter!$D$311+Parameter!$D$313-Parameter!$D$312)*((LN($B30*21/30.2))))</f>
        <v>0.45219008912419884</v>
      </c>
      <c r="AU30" s="88">
        <f>$E30^EXP(Parameter!$D$291+Parameter!$D$293-Parameter!$D$292+(Parameter!$D$297+Parameter!$D$299-Parameter!$D$298)*((LN($B30*21/30.2))))</f>
        <v>0.34541028690029729</v>
      </c>
      <c r="AV30" s="12">
        <f>$D30^EXP(Parameter!$D$308+Parameter!$D$314*((LN($B30*21/30.2))))</f>
        <v>0.55941920693871561</v>
      </c>
      <c r="AW30" s="88">
        <f>$E30^EXP(Parameter!$D$294+Parameter!$D$300*((LN($B30*21/30.2))))</f>
        <v>0.29990594930131742</v>
      </c>
      <c r="AX30" s="12">
        <f>$D30^EXP(Parameter!$D$305+Parameter!$D$309-Parameter!$D$306+(Parameter!$D$311+Parameter!$D$315-Parameter!$D$312)*((LN($B30*21/30.2))))</f>
        <v>0.43514353201986822</v>
      </c>
      <c r="AY30" s="88">
        <f>$E30^EXP(Parameter!$D$291+Parameter!$D$295-Parameter!$D$292+(Parameter!$D$297+Parameter!$D$301-Parameter!$D$298)*((LN($B30*21/30.2))))</f>
        <v>0.32045149257600908</v>
      </c>
      <c r="AZ30" s="12">
        <f>$D30^EXP(Parameter!D$305-Parameter!D$306+(Parameter!D$311-Parameter!D$312)*((LN($B30*21/30.2))))</f>
        <v>0.37459160378098455</v>
      </c>
      <c r="BA30" s="88">
        <f>$E30^EXP(Parameter!$D$291-Parameter!$D$292+(Parameter!$D$297-Parameter!$D$298)*((LN($B30*21/30.2))))</f>
        <v>0.13885865973724823</v>
      </c>
      <c r="BB30" s="89">
        <f>$D30^EXP(Parameter!$D$231)</f>
        <v>0.39189445987429361</v>
      </c>
      <c r="BC30" s="90">
        <f>$E30^EXP(Parameter!$D$216)</f>
        <v>0.14153302135971002</v>
      </c>
      <c r="BD30" s="91">
        <f>$D30^EXP(Parameter!$D$232)</f>
        <v>0.45621054172517539</v>
      </c>
      <c r="BE30" s="90">
        <f>$E30^EXP(Parameter!$D$217)</f>
        <v>0.22984388031464234</v>
      </c>
      <c r="BF30" s="91">
        <f>$D30^EXP(Parameter!$D$234)</f>
        <v>0.34777588798194581</v>
      </c>
      <c r="BG30" s="91">
        <f>$E30^EXP(Parameter!$D$219)</f>
        <v>0.30402196303746448</v>
      </c>
      <c r="BH30" s="91">
        <f>$D30^EXP(Parameter!$D$235)</f>
        <v>0.56848721237359057</v>
      </c>
      <c r="BI30" s="91">
        <f>$E30^EXP(Parameter!$D$220)</f>
        <v>0.32329381673468344</v>
      </c>
      <c r="BJ30" s="91">
        <f>$D30^EXP(Parameter!$D$236)</f>
        <v>0.32907806063732775</v>
      </c>
      <c r="BK30" s="91">
        <f>$E30^EXP(Parameter!$D$221)</f>
        <v>0.60023569719598702</v>
      </c>
      <c r="BL30" s="91">
        <f>$D30^EXP(Parameter!$D$233)</f>
        <v>0.43785655885051766</v>
      </c>
      <c r="BM30" s="91">
        <f>$E30^EXP(Parameter!$D$218)</f>
        <v>0.30004439212548439</v>
      </c>
      <c r="BN30" s="90">
        <f>$D30^EXP(Parameter!$D$268)</f>
        <v>0.39776504955170705</v>
      </c>
      <c r="BO30" s="91">
        <f>$E30^EXP(Parameter!$D$246)</f>
        <v>0.13987741872482726</v>
      </c>
      <c r="BP30" s="91">
        <f>$D30^EXP(Parameter!$D$269)</f>
        <v>0.4729485776249826</v>
      </c>
      <c r="BQ30" s="91">
        <f>$E30^EXP(Parameter!$D$247)</f>
        <v>0.22984388031464234</v>
      </c>
      <c r="BR30" s="91">
        <f>$D30^EXP(Parameter!$D$271)</f>
        <v>0.36358464687428255</v>
      </c>
      <c r="BS30" s="91">
        <f>$E30^EXP(Parameter!$D$249)</f>
        <v>0.30547045218501118</v>
      </c>
      <c r="BT30" s="91">
        <f>$D30^EXP(Parameter!$D$272)</f>
        <v>0.56880821068047505</v>
      </c>
      <c r="BU30" s="91">
        <f>$E30^EXP(Parameter!$D$250)</f>
        <v>0.32475443510455598</v>
      </c>
      <c r="BV30" s="91">
        <f>$D30^EXP(Parameter!$D$273)</f>
        <v>0.38234270894080219</v>
      </c>
      <c r="BW30" s="91">
        <f>$E30^EXP(Parameter!$D$251)</f>
        <v>0.58535827046045541</v>
      </c>
      <c r="BX30" s="91">
        <f>$D30^EXP(Parameter!$D$270)</f>
        <v>0.4579997452512875</v>
      </c>
      <c r="BY30" s="91">
        <f>$E30^EXP(Parameter!$D$248)</f>
        <v>0.29896112263455382</v>
      </c>
      <c r="BZ30" s="90">
        <f>$D30^EXP(Parameter!$D$208)</f>
        <v>0.45907232909270063</v>
      </c>
      <c r="CA30" s="90">
        <f>$E30^EXP(Parameter!$D$200)</f>
        <v>0.19150246400898169</v>
      </c>
      <c r="CB30" s="90">
        <f>$D30^EXP(Parameter!$D$209)</f>
        <v>0.43713321343326467</v>
      </c>
      <c r="CC30" s="90">
        <f>$E30^EXP(Parameter!$D$201)</f>
        <v>0.22144584857326541</v>
      </c>
      <c r="CD30" s="90">
        <f>$D30^EXP(Parameter!$D$211)</f>
        <v>0.44687638744092839</v>
      </c>
      <c r="CE30" s="90">
        <f>$E30^EXP(Parameter!$D$203)</f>
        <v>0.33096987984093534</v>
      </c>
      <c r="CF30" s="90">
        <f>$D30^EXP(Parameter!$D$212)</f>
        <v>0.54699845369533484</v>
      </c>
      <c r="CG30" s="90">
        <f>$E30^EXP(Parameter!$D$204)</f>
        <v>0.30076694059487297</v>
      </c>
      <c r="CH30" s="91">
        <f>$D30^EXP(Parameter!$D$213)</f>
        <v>0.42370877094810827</v>
      </c>
      <c r="CI30" s="90">
        <f>$E30^EXP(Parameter!$D$205)</f>
        <v>0.35114534954867932</v>
      </c>
      <c r="CJ30" s="91">
        <f>$D30^EXP(Parameter!$D$210)</f>
        <v>0.36542396449482351</v>
      </c>
      <c r="CK30" s="90">
        <f>$E30^EXP(Parameter!$D$202)</f>
        <v>0.18086254972265162</v>
      </c>
      <c r="CL30" s="12">
        <f>$D30^EXP(Parameter!$D$170+Parameter!$D$177*(LN($B30/30.2*21)))</f>
        <v>0.44114534833538738</v>
      </c>
      <c r="CM30" s="41">
        <f>$E30^EXP(Parameter!$D$155+Parameter!$D$162*(LN($B30/30.2*21)))</f>
        <v>0.28790686849215036</v>
      </c>
      <c r="CN30" s="12">
        <f>$D30^EXP(Parameter!$D$171+Parameter!$D$178*(LN($B30/30.2*21)))</f>
        <v>0.42491431209280678</v>
      </c>
      <c r="CO30" s="41">
        <f>$E30^EXP(Parameter!$D$156+Parameter!$D$163*(LN($B30/30.2*21)))</f>
        <v>0.30526289067347695</v>
      </c>
      <c r="CP30" s="12">
        <f>$D30^EXP(Parameter!$D$173+Parameter!$D$180*(LN($B30/30.2*21)))</f>
        <v>0.42925498139280588</v>
      </c>
      <c r="CQ30" s="41">
        <f>$E30^EXP(Parameter!$D$158+Parameter!$D$165*(LN($B30/30.2*21)))</f>
        <v>0.38105192310613972</v>
      </c>
      <c r="CR30" s="12">
        <f>$D30^EXP(Parameter!$D$174+Parameter!$D$181*(LN($B30/30.2*21)))</f>
        <v>0.51058853402266646</v>
      </c>
      <c r="CS30" s="41">
        <f>$E30^EXP(Parameter!$D$159+Parameter!$D$166*(LN($B30/30.2*21)))</f>
        <v>0.36938060592994887</v>
      </c>
      <c r="CT30" s="12">
        <f>$D30^EXP(Parameter!$D$175+Parameter!$D$182*(LN($B30/30.2*21)))</f>
        <v>0.38290088194727784</v>
      </c>
      <c r="CU30" s="41">
        <f>$E30^EXP(Parameter!$D$160+Parameter!$D$167*(LN($B30/30.2*21)))</f>
        <v>0.31173117507468451</v>
      </c>
      <c r="CV30" s="12">
        <f>$D30^EXP(Parameter!$D$172+Parameter!$D$179*(LN($B30/30.2*21)))</f>
        <v>0.33983407177800018</v>
      </c>
      <c r="CW30" s="41">
        <f>$E30^EXP(Parameter!$D$157+Parameter!$D$164*(LN($B30/30.2*21)))</f>
        <v>8.9668581930879593E-2</v>
      </c>
      <c r="CX30" s="12">
        <f t="shared" si="2"/>
        <v>0.40890172470132075</v>
      </c>
      <c r="CY30" s="85">
        <v>0.18746638121016199</v>
      </c>
      <c r="CZ30" s="12">
        <f t="shared" si="3"/>
        <v>0.41473040090263069</v>
      </c>
      <c r="DA30" s="85">
        <v>0.25733427309311402</v>
      </c>
      <c r="DB30" s="12">
        <f t="shared" si="4"/>
        <v>0.42117751459183966</v>
      </c>
      <c r="DC30" s="41">
        <v>0.35379187816355501</v>
      </c>
      <c r="DD30" s="12">
        <f t="shared" si="5"/>
        <v>0.49493863220708612</v>
      </c>
      <c r="DE30" s="85">
        <v>0.30684545377515698</v>
      </c>
      <c r="DF30" s="12">
        <f t="shared" si="6"/>
        <v>0.36350181886996991</v>
      </c>
      <c r="DG30" s="41">
        <v>0.34537010293515702</v>
      </c>
      <c r="DH30" s="12">
        <f t="shared" si="7"/>
        <v>0.34084714173392455</v>
      </c>
      <c r="DI30" s="41">
        <v>0.13113197765767901</v>
      </c>
      <c r="DJ30" s="46">
        <v>25</v>
      </c>
      <c r="DK30" s="44">
        <v>8.6352429392778096E-2</v>
      </c>
      <c r="DL30" s="44">
        <v>0.137336726977424</v>
      </c>
      <c r="DM30" s="44">
        <v>0.189195255771265</v>
      </c>
      <c r="DN30" s="44">
        <v>0.16692028722725299</v>
      </c>
      <c r="DO30" s="44">
        <v>0.28540766021221597</v>
      </c>
      <c r="DP30" s="44">
        <v>0.26108748837061801</v>
      </c>
      <c r="DQ30" s="44">
        <v>0.29755083539843502</v>
      </c>
      <c r="DR30" s="45">
        <v>0.37314742164096298</v>
      </c>
      <c r="DS30" s="45">
        <v>0.46044233382801902</v>
      </c>
      <c r="DT30" s="45">
        <v>0.439770656500096</v>
      </c>
      <c r="DU30" s="45">
        <v>0.38115522351752201</v>
      </c>
      <c r="DV30" s="45">
        <v>0.45161975802573401</v>
      </c>
      <c r="DW30" s="45">
        <v>0.55046990560045295</v>
      </c>
      <c r="DX30" s="45">
        <v>0.410738841482016</v>
      </c>
    </row>
    <row r="31" spans="1:128">
      <c r="A31" s="43">
        <f t="shared" si="0"/>
        <v>2.5671232876712331</v>
      </c>
      <c r="B31" s="18">
        <v>27</v>
      </c>
      <c r="C31" s="12">
        <v>572</v>
      </c>
      <c r="D31" s="12">
        <v>0.35562546566663999</v>
      </c>
      <c r="E31" s="12">
        <v>7.9583718113543006E-2</v>
      </c>
      <c r="F31" s="92">
        <f>$D31^Parameter!$D$325</f>
        <v>0.44645164230316342</v>
      </c>
      <c r="G31" s="92">
        <f>$E31^Parameter!$D$318</f>
        <v>0.16165660069008597</v>
      </c>
      <c r="H31" s="92">
        <f>$D31^Parameter!$D$326</f>
        <v>0.43731490729799372</v>
      </c>
      <c r="I31" s="92">
        <f>$E31^Parameter!$D$319</f>
        <v>0.19793723724382464</v>
      </c>
      <c r="J31" s="92">
        <f>$D31^Parameter!$D$328</f>
        <v>0.45483780346765307</v>
      </c>
      <c r="K31" s="92">
        <f>$E31^Parameter!$D$321</f>
        <v>0.32588557090049514</v>
      </c>
      <c r="L31" s="92">
        <f>$D31^Parameter!$D$329</f>
        <v>0.56047467956648422</v>
      </c>
      <c r="M31" s="92">
        <f>$E31^Parameter!$D$322</f>
        <v>0.2893369308801591</v>
      </c>
      <c r="N31" s="92">
        <f>$D31^Parameter!$D$330</f>
        <v>0.43281690033317644</v>
      </c>
      <c r="O31" s="92">
        <f>$E31^Parameter!$D$323</f>
        <v>0.3633537863348848</v>
      </c>
      <c r="P31" s="92">
        <f>$D31^Parameter!$D$327</f>
        <v>0.37371901498407628</v>
      </c>
      <c r="Q31" s="92">
        <f>$E31^Parameter!$D$320</f>
        <v>0.16413019930885814</v>
      </c>
      <c r="R31" s="12">
        <f>$D31^EXP(Parameter!$D$96+Parameter!$D$103*(($B31/30.2*21)^(1)))</f>
        <v>0.39184382232290565</v>
      </c>
      <c r="S31" s="12">
        <f>$E31^EXP(Parameter!$D$81+Parameter!$D$88*($B31/30.2*21)^(-2))</f>
        <v>0.21063120098448215</v>
      </c>
      <c r="T31" s="12">
        <f>$D31^EXP(Parameter!$D$97+Parameter!$D$104*(($B31*21/30.2)^(1)))</f>
        <v>0.40075634314696784</v>
      </c>
      <c r="U31" s="12">
        <f>$E31^EXP(Parameter!$D$82+Parameter!$D$89*($B31/30.2*21)^(-2))</f>
        <v>0.24141075414110921</v>
      </c>
      <c r="V31" s="12">
        <f>$D31^EXP(Parameter!$D$99+Parameter!$D$106*(($B31*21/30.2)^(1)))</f>
        <v>0.40621305988309325</v>
      </c>
      <c r="W31" s="12">
        <f>$E31^EXP(Parameter!$D$84+Parameter!$D$91*($B31/30.2*21)^(-2))</f>
        <v>0.37311248156198173</v>
      </c>
      <c r="X31" s="12">
        <f>$D31^EXP(Parameter!$D$100+Parameter!$D$107*(($B31*21/30.2)^(1)))</f>
        <v>0.47617228576879905</v>
      </c>
      <c r="Y31" s="12">
        <f>$E31^EXP(Parameter!$D$85+Parameter!$D$92*($B31/30.2*21)^(-2))</f>
        <v>0.32968748797731778</v>
      </c>
      <c r="Z31" s="12">
        <f>$D31^EXP(Parameter!$D$101+Parameter!$D$108*(($B31*21/30.2)^(1)))</f>
        <v>0.34434731816439473</v>
      </c>
      <c r="AA31" s="12">
        <f>$E31^EXP(Parameter!$D$86+Parameter!$D$93*($B31/30.2*21)^(-2))</f>
        <v>0.36522964489124177</v>
      </c>
      <c r="AB31" s="12">
        <f>$D31^EXP(Parameter!$D$98+Parameter!$D$105*(($B31*21/30.2)^(1)))</f>
        <v>0.3260932589346911</v>
      </c>
      <c r="AC31" s="12">
        <f>$E31^EXP(Parameter!$D$83+Parameter!$D$90*($B31/30.2*21)^(-2))</f>
        <v>0.17017927804267777</v>
      </c>
      <c r="AD31" s="87">
        <f>$D31^EXP(Parameter!$D$133+Parameter!$D$140*(($B31*21/30.2)^(-0.5))+Parameter!$D$147*((LN($B31*21/30.2))))</f>
        <v>0.38103629574306491</v>
      </c>
      <c r="AE31" s="12">
        <f>$E31^EXP(Parameter!$D$111+Parameter!$D$118*(($B31*21/30.2)^(-1))+Parameter!$D$125*(($B31*21/30.2)^(-0.5)))</f>
        <v>0.28529988453754146</v>
      </c>
      <c r="AF31" s="12">
        <f>$D31^EXP(Parameter!$D$134+Parameter!$D$141*(($B31*21/30.2)^(-0.5))+Parameter!$D$148*((LN($B31*21/30.2))))</f>
        <v>0.37940531146670781</v>
      </c>
      <c r="AG31" s="12">
        <f>$E31^EXP(Parameter!$D$112+Parameter!$D$119*(($B31*21/30.2)^(-1))+Parameter!$D$126*(($B31*21/30.2)^(-0.5)))</f>
        <v>0.23911637828687868</v>
      </c>
      <c r="AH31" s="12">
        <f>$D31^EXP(Parameter!$D$136+Parameter!$D$143*(($B31*21/30.2)^(-0.5))+Parameter!$D$150*((LN($B31*21/30.2))))</f>
        <v>0.38806351605476164</v>
      </c>
      <c r="AI31" s="12">
        <f>$E31^EXP(Parameter!$D$114+Parameter!$D$121*(($B31*21/30.2)^(-1))+Parameter!$D$128*(($B31*21/30.2)^(-0.5)))</f>
        <v>0.22498566137790763</v>
      </c>
      <c r="AJ31" s="12">
        <f>$D31^EXP(Parameter!$D$137+Parameter!$D$144*(($B31*21/30.2)^(-0.5))+Parameter!$D$151*((LN($B31*21/30.2))))</f>
        <v>0.46395615931160022</v>
      </c>
      <c r="AK31" s="12">
        <f>$E31^EXP(Parameter!$D$115+Parameter!$D$122*(($B31*21/30.2)^(-1))+Parameter!$D$129*(($B31*21/30.2)^(-0.5)))</f>
        <v>0.27201094271573634</v>
      </c>
      <c r="AL31" s="12">
        <f>$D31^EXP(Parameter!$D$138+Parameter!$D$145*(($B31*21/30.2)^(-0.5))+Parameter!$D$152*((LN($B31*21/30.2))))</f>
        <v>0.26926005996999985</v>
      </c>
      <c r="AM31" s="12">
        <f>$E31^EXP(Parameter!$D$116+Parameter!$D$123*(($B31*21/30.2)^(-1))+Parameter!$D$130*(($B31*21/30.2)^(-0.5)))</f>
        <v>0.16867853334184743</v>
      </c>
      <c r="AN31" s="12">
        <f>$D31^EXP(Parameter!$D$135+Parameter!$D$142*(($B31*21/30.2)^(-0.5))+Parameter!$D$149*((LN($B31*21/30.2))))</f>
        <v>0.29468083353072627</v>
      </c>
      <c r="AO31" s="12">
        <f>$E31^EXP(Parameter!$D$113+Parameter!$D$120*(($B31*21/30.2)^(-1))+Parameter!$D$127*(($B31*21/30.2)^(-0.5)))</f>
        <v>3.6962356959899127E-2</v>
      </c>
      <c r="AP31" s="87">
        <f>$D31^EXP(Parameter!$D$304+Parameter!$D$310*((LN($B31*21/30.2))))</f>
        <v>0.45228327996957018</v>
      </c>
      <c r="AQ31" s="88">
        <f>$E31^EXP(Parameter!$D$290+Parameter!$D$296*((LN($B31*21/30.2))))</f>
        <v>0.18031716460172612</v>
      </c>
      <c r="AR31" s="12">
        <f>$D31^EXP(Parameter!$D$305+Parameter!$D$311*((LN($B31*21/30.2))))</f>
        <v>0.42433820194543198</v>
      </c>
      <c r="AS31" s="88">
        <f>$E31^EXP(Parameter!$D$291+Parameter!$D$297*((LN($B31*21/30.2))))</f>
        <v>0.22763509948808472</v>
      </c>
      <c r="AT31" s="12">
        <f>$D31^EXP(Parameter!$D$305+Parameter!$D$307-Parameter!$D$306+(Parameter!$D$311+Parameter!$D$313-Parameter!$D$312)*((LN($B31*21/30.2))))</f>
        <v>0.43926396473297141</v>
      </c>
      <c r="AU31" s="88">
        <f>$E31^EXP(Parameter!$D$291+Parameter!$D$293-Parameter!$D$292+(Parameter!$D$297+Parameter!$D$299-Parameter!$D$298)*((LN($B31*21/30.2))))</f>
        <v>0.33356318508309685</v>
      </c>
      <c r="AV31" s="12">
        <f>$D31^EXP(Parameter!$D$308+Parameter!$D$314*((LN($B31*21/30.2))))</f>
        <v>0.54641091500613215</v>
      </c>
      <c r="AW31" s="88">
        <f>$E31^EXP(Parameter!$D$294+Parameter!$D$300*((LN($B31*21/30.2))))</f>
        <v>0.28883074455497731</v>
      </c>
      <c r="AX31" s="12">
        <f>$D31^EXP(Parameter!$D$305+Parameter!$D$309-Parameter!$D$306+(Parameter!$D$311+Parameter!$D$315-Parameter!$D$312)*((LN($B31*21/30.2))))</f>
        <v>0.42126442975991824</v>
      </c>
      <c r="AY31" s="88">
        <f>$E31^EXP(Parameter!$D$291+Parameter!$D$295-Parameter!$D$292+(Parameter!$D$297+Parameter!$D$301-Parameter!$D$298)*((LN($B31*21/30.2))))</f>
        <v>0.30441601031096671</v>
      </c>
      <c r="AZ31" s="12">
        <f>$D31^EXP(Parameter!D$305-Parameter!D$306+(Parameter!D$311-Parameter!D$312)*((LN($B31*21/30.2))))</f>
        <v>0.36106412845782487</v>
      </c>
      <c r="BA31" s="88">
        <f>$E31^EXP(Parameter!$D$291-Parameter!$D$292+(Parameter!$D$297-Parameter!$D$298)*((LN($B31*21/30.2))))</f>
        <v>0.12770745705296532</v>
      </c>
      <c r="BB31" s="89">
        <f>$D31^EXP(Parameter!$D$231)</f>
        <v>0.37990109983260112</v>
      </c>
      <c r="BC31" s="90">
        <f>$E31^EXP(Parameter!$D$216)</f>
        <v>0.13305891622560939</v>
      </c>
      <c r="BD31" s="91">
        <f>$D31^EXP(Parameter!$D$232)</f>
        <v>0.44448436055954055</v>
      </c>
      <c r="BE31" s="90">
        <f>$E31^EXP(Parameter!$D$217)</f>
        <v>0.21941614884739308</v>
      </c>
      <c r="BF31" s="91">
        <f>$D31^EXP(Parameter!$D$234)</f>
        <v>0.33579936416632317</v>
      </c>
      <c r="BG31" s="91">
        <f>$E31^EXP(Parameter!$D$219)</f>
        <v>0.29280358219291969</v>
      </c>
      <c r="BH31" s="91">
        <f>$D31^EXP(Parameter!$D$235)</f>
        <v>0.55793342261682721</v>
      </c>
      <c r="BI31" s="91">
        <f>$E31^EXP(Parameter!$D$220)</f>
        <v>0.31196919044728622</v>
      </c>
      <c r="BJ31" s="91">
        <f>$D31^EXP(Parameter!$D$236)</f>
        <v>0.31716335048759431</v>
      </c>
      <c r="BK31" s="91">
        <f>$E31^EXP(Parameter!$D$221)</f>
        <v>0.59063853133787891</v>
      </c>
      <c r="BL31" s="91">
        <f>$D31^EXP(Parameter!$D$233)</f>
        <v>0.42602130374186087</v>
      </c>
      <c r="BM31" s="91">
        <f>$E31^EXP(Parameter!$D$218)</f>
        <v>0.28885263594733129</v>
      </c>
      <c r="BN31" s="90">
        <f>$D31^EXP(Parameter!$D$268)</f>
        <v>0.38578230683180637</v>
      </c>
      <c r="BO31" s="91">
        <f>$E31^EXP(Parameter!$D$246)</f>
        <v>0.13145358868954618</v>
      </c>
      <c r="BP31" s="91">
        <f>$D31^EXP(Parameter!$D$269)</f>
        <v>0.4613433977979744</v>
      </c>
      <c r="BQ31" s="91">
        <f>$E31^EXP(Parameter!$D$247)</f>
        <v>0.21941614884739308</v>
      </c>
      <c r="BR31" s="91">
        <f>$D31^EXP(Parameter!$D$271)</f>
        <v>0.35158190014712976</v>
      </c>
      <c r="BS31" s="91">
        <f>$E31^EXP(Parameter!$D$249)</f>
        <v>0.29424278220969458</v>
      </c>
      <c r="BT31" s="91">
        <f>$D31^EXP(Parameter!$D$272)</f>
        <v>0.55825891767574487</v>
      </c>
      <c r="BU31" s="91">
        <f>$E31^EXP(Parameter!$D$250)</f>
        <v>0.31342325559081707</v>
      </c>
      <c r="BV31" s="91">
        <f>$D31^EXP(Parameter!$D$273)</f>
        <v>0.37033833909403757</v>
      </c>
      <c r="BW31" s="91">
        <f>$E31^EXP(Parameter!$D$251)</f>
        <v>0.57554265695744433</v>
      </c>
      <c r="BX31" s="91">
        <f>$D31^EXP(Parameter!$D$270)</f>
        <v>0.44628553197757936</v>
      </c>
      <c r="BY31" s="91">
        <f>$E31^EXP(Parameter!$D$248)</f>
        <v>0.28777690314476428</v>
      </c>
      <c r="BZ31" s="90">
        <f>$D31^EXP(Parameter!$D$208)</f>
        <v>0.44736540227099741</v>
      </c>
      <c r="CA31" s="90">
        <f>$E31^EXP(Parameter!$D$200)</f>
        <v>0.18176372775127356</v>
      </c>
      <c r="CB31" s="90">
        <f>$D31^EXP(Parameter!$D$209)</f>
        <v>0.4252941785430665</v>
      </c>
      <c r="CC31" s="90">
        <f>$E31^EXP(Parameter!$D$201)</f>
        <v>0.21115079603430703</v>
      </c>
      <c r="CD31" s="90">
        <f>$D31^EXP(Parameter!$D$211)</f>
        <v>0.43509159170063028</v>
      </c>
      <c r="CE31" s="90">
        <f>$E31^EXP(Parameter!$D$203)</f>
        <v>0.31961311254556446</v>
      </c>
      <c r="CF31" s="90">
        <f>$D31^EXP(Parameter!$D$212)</f>
        <v>0.53615767337598597</v>
      </c>
      <c r="CG31" s="90">
        <f>$E31^EXP(Parameter!$D$204)</f>
        <v>0.28957022560457285</v>
      </c>
      <c r="CH31" s="91">
        <f>$D31^EXP(Parameter!$D$213)</f>
        <v>0.41180690210685766</v>
      </c>
      <c r="CI31" s="90">
        <f>$E31^EXP(Parameter!$D$205)</f>
        <v>0.3397304937924322</v>
      </c>
      <c r="CJ31" s="91">
        <f>$D31^EXP(Parameter!$D$210)</f>
        <v>0.35341966526866969</v>
      </c>
      <c r="CK31" s="90">
        <f>$E31^EXP(Parameter!$D$202)</f>
        <v>0.17135531095666054</v>
      </c>
      <c r="CL31" s="12">
        <f>$D31^EXP(Parameter!$D$170+Parameter!$D$177*(LN($B31/30.2*21)))</f>
        <v>0.4282726313091948</v>
      </c>
      <c r="CM31" s="41">
        <f>$E31^EXP(Parameter!$D$155+Parameter!$D$162*(LN($B31/30.2*21)))</f>
        <v>0.28021948041954503</v>
      </c>
      <c r="CN31" s="12">
        <f>$D31^EXP(Parameter!$D$171+Parameter!$D$178*(LN($B31/30.2*21)))</f>
        <v>0.41245234279300791</v>
      </c>
      <c r="CO31" s="41">
        <f>$E31^EXP(Parameter!$D$156+Parameter!$D$163*(LN($B31/30.2*21)))</f>
        <v>0.29604811849933893</v>
      </c>
      <c r="CP31" s="12">
        <f>$D31^EXP(Parameter!$D$173+Parameter!$D$180*(LN($B31/30.2*21)))</f>
        <v>0.41642754154071848</v>
      </c>
      <c r="CQ31" s="41">
        <f>$E31^EXP(Parameter!$D$158+Parameter!$D$165*(LN($B31/30.2*21)))</f>
        <v>0.37036735044619457</v>
      </c>
      <c r="CR31" s="12">
        <f>$D31^EXP(Parameter!$D$174+Parameter!$D$181*(LN($B31/30.2*21)))</f>
        <v>0.49685060340097881</v>
      </c>
      <c r="CS31" s="41">
        <f>$E31^EXP(Parameter!$D$159+Parameter!$D$166*(LN($B31/30.2*21)))</f>
        <v>0.35984627034070393</v>
      </c>
      <c r="CT31" s="12">
        <f>$D31^EXP(Parameter!$D$175+Parameter!$D$182*(LN($B31/30.2*21)))</f>
        <v>0.36818961436459657</v>
      </c>
      <c r="CU31" s="41">
        <f>$E31^EXP(Parameter!$D$160+Parameter!$D$167*(LN($B31/30.2*21)))</f>
        <v>0.29797237087805151</v>
      </c>
      <c r="CV31" s="12">
        <f>$D31^EXP(Parameter!$D$172+Parameter!$D$179*(LN($B31/30.2*21)))</f>
        <v>0.32638973195976662</v>
      </c>
      <c r="CW31" s="41">
        <f>$E31^EXP(Parameter!$D$157+Parameter!$D$164*(LN($B31/30.2*21)))</f>
        <v>8.0872525298342657E-2</v>
      </c>
      <c r="CX31" s="12">
        <f t="shared" si="2"/>
        <v>0.39184382232290565</v>
      </c>
      <c r="CY31" s="85">
        <v>0.18026766629820701</v>
      </c>
      <c r="CZ31" s="12">
        <f t="shared" si="3"/>
        <v>0.40075634314696784</v>
      </c>
      <c r="DA31" s="85">
        <v>0.24870227966789801</v>
      </c>
      <c r="DB31" s="12">
        <f t="shared" si="4"/>
        <v>0.40621305988309325</v>
      </c>
      <c r="DC31" s="41">
        <v>0.34137863464380802</v>
      </c>
      <c r="DD31" s="12">
        <f t="shared" si="5"/>
        <v>0.47617228576879905</v>
      </c>
      <c r="DE31" s="85">
        <v>0.29593827663984001</v>
      </c>
      <c r="DF31" s="12">
        <f t="shared" si="6"/>
        <v>0.34434731816439473</v>
      </c>
      <c r="DG31" s="41">
        <v>0.32849374309706397</v>
      </c>
      <c r="DH31" s="12">
        <f t="shared" si="7"/>
        <v>0.3260932589346911</v>
      </c>
      <c r="DI31" s="41">
        <v>0.116852158154265</v>
      </c>
      <c r="DJ31" s="46">
        <v>26</v>
      </c>
      <c r="DK31" s="44">
        <v>7.9488354219994103E-2</v>
      </c>
      <c r="DL31" s="44">
        <v>0.12778142393401001</v>
      </c>
      <c r="DM31" s="44">
        <v>0.17744428489428299</v>
      </c>
      <c r="DN31" s="44">
        <v>0.15605389113062401</v>
      </c>
      <c r="DO31" s="44">
        <v>0.27069979171422798</v>
      </c>
      <c r="DP31" s="44">
        <v>0.247005093626641</v>
      </c>
      <c r="DQ31" s="44">
        <v>0.282559287340166</v>
      </c>
      <c r="DR31" s="45">
        <v>0.36092430109186902</v>
      </c>
      <c r="DS31" s="45">
        <v>0.44755461925133599</v>
      </c>
      <c r="DT31" s="45">
        <v>0.42698363965592401</v>
      </c>
      <c r="DU31" s="45">
        <v>0.36884478418261102</v>
      </c>
      <c r="DV31" s="45">
        <v>0.43877075393172998</v>
      </c>
      <c r="DW31" s="45">
        <v>0.53755000904514405</v>
      </c>
      <c r="DX31" s="45">
        <v>0.39815234706722502</v>
      </c>
    </row>
    <row r="32" spans="1:128">
      <c r="A32" s="43">
        <f t="shared" si="0"/>
        <v>2.6273972602739724</v>
      </c>
      <c r="B32" s="18">
        <v>28</v>
      </c>
      <c r="C32" s="12">
        <v>594</v>
      </c>
      <c r="D32" s="12">
        <v>0.34419824540650301</v>
      </c>
      <c r="E32" s="12">
        <v>7.3758577984126106E-2</v>
      </c>
      <c r="F32" s="92">
        <f>$D32^Parameter!$D$325</f>
        <v>0.4352219081031708</v>
      </c>
      <c r="G32" s="92">
        <f>$E32^Parameter!$D$318</f>
        <v>0.15304707199776865</v>
      </c>
      <c r="H32" s="92">
        <f>$D32^Parameter!$D$326</f>
        <v>0.42603661135692761</v>
      </c>
      <c r="I32" s="92">
        <f>$E32^Parameter!$D$319</f>
        <v>0.18853848914699195</v>
      </c>
      <c r="J32" s="92">
        <f>$D32^Parameter!$D$328</f>
        <v>0.44365787316024086</v>
      </c>
      <c r="K32" s="92">
        <f>$E32^Parameter!$D$321</f>
        <v>0.3150945946875251</v>
      </c>
      <c r="L32" s="92">
        <f>$D32^Parameter!$D$329</f>
        <v>0.55031689388555549</v>
      </c>
      <c r="M32" s="92">
        <f>$E32^Parameter!$D$322</f>
        <v>0.27875851498315429</v>
      </c>
      <c r="N32" s="92">
        <f>$D32^Parameter!$D$330</f>
        <v>0.42151691612871306</v>
      </c>
      <c r="O32" s="92">
        <f>$E32^Parameter!$D$323</f>
        <v>0.35247231756267428</v>
      </c>
      <c r="P32" s="92">
        <f>$D32^Parameter!$D$327</f>
        <v>0.36227789599766819</v>
      </c>
      <c r="Q32" s="92">
        <f>$E32^Parameter!$D$320</f>
        <v>0.15545981628713285</v>
      </c>
      <c r="R32" s="12">
        <f>$D32^EXP(Parameter!$D$96+Parameter!$D$103*(($B32/30.2*21)^(1)))</f>
        <v>0.37530223690442022</v>
      </c>
      <c r="S32" s="12">
        <f>$E32^EXP(Parameter!$D$81+Parameter!$D$88*($B32/30.2*21)^(-2))</f>
        <v>0.20104040441537099</v>
      </c>
      <c r="T32" s="12">
        <f>$D32^EXP(Parameter!$D$97+Parameter!$D$104*(($B32*21/30.2)^(1)))</f>
        <v>0.38730228592062754</v>
      </c>
      <c r="U32" s="12">
        <f>$E32^EXP(Parameter!$D$82+Parameter!$D$89*($B32/30.2*21)^(-2))</f>
        <v>0.23134553482109402</v>
      </c>
      <c r="V32" s="12">
        <f>$D32^EXP(Parameter!$D$99+Parameter!$D$106*(($B32*21/30.2)^(1)))</f>
        <v>0.3917530942383099</v>
      </c>
      <c r="W32" s="12">
        <f>$E32^EXP(Parameter!$D$84+Parameter!$D$91*($B32/30.2*21)^(-2))</f>
        <v>0.36228326771831543</v>
      </c>
      <c r="X32" s="12">
        <f>$D32^EXP(Parameter!$D$100+Parameter!$D$107*(($B32*21/30.2)^(1)))</f>
        <v>0.4576962021962791</v>
      </c>
      <c r="Y32" s="12">
        <f>$E32^EXP(Parameter!$D$85+Parameter!$D$92*($B32/30.2*21)^(-2))</f>
        <v>0.31891787817897033</v>
      </c>
      <c r="Z32" s="12">
        <f>$D32^EXP(Parameter!$D$101+Parameter!$D$108*(($B32*21/30.2)^(1)))</f>
        <v>0.32582146949067359</v>
      </c>
      <c r="AA32" s="12">
        <f>$E32^EXP(Parameter!$D$86+Parameter!$D$93*($B32/30.2*21)^(-2))</f>
        <v>0.35431094430666493</v>
      </c>
      <c r="AB32" s="12">
        <f>$D32^EXP(Parameter!$D$98+Parameter!$D$105*(($B32*21/30.2)^(1)))</f>
        <v>0.31197044405934071</v>
      </c>
      <c r="AC32" s="12">
        <f>$E32^EXP(Parameter!$D$83+Parameter!$D$90*($B32/30.2*21)^(-2))</f>
        <v>0.16134186165746453</v>
      </c>
      <c r="AD32" s="87">
        <f>$D32^EXP(Parameter!$D$133+Parameter!$D$140*(($B32*21/30.2)^(-0.5))+Parameter!$D$147*((LN($B32*21/30.2))))</f>
        <v>0.36085882498824506</v>
      </c>
      <c r="AE32" s="12">
        <f>$E32^EXP(Parameter!$D$111+Parameter!$D$118*(($B32*21/30.2)^(-1))+Parameter!$D$125*(($B32*21/30.2)^(-0.5)))</f>
        <v>0.27857302309859561</v>
      </c>
      <c r="AF32" s="12">
        <f>$D32^EXP(Parameter!$D$134+Parameter!$D$141*(($B32*21/30.2)^(-0.5))+Parameter!$D$148*((LN($B32*21/30.2))))</f>
        <v>0.36405873272605316</v>
      </c>
      <c r="AG32" s="12">
        <f>$E32^EXP(Parameter!$D$112+Parameter!$D$119*(($B32*21/30.2)^(-1))+Parameter!$D$126*(($B32*21/30.2)^(-0.5)))</f>
        <v>0.22945159956318559</v>
      </c>
      <c r="AH32" s="12">
        <f>$D32^EXP(Parameter!$D$136+Parameter!$D$143*(($B32*21/30.2)^(-0.5))+Parameter!$D$150*((LN($B32*21/30.2))))</f>
        <v>0.36879362180878655</v>
      </c>
      <c r="AI32" s="12">
        <f>$E32^EXP(Parameter!$D$114+Parameter!$D$121*(($B32*21/30.2)^(-1))+Parameter!$D$128*(($B32*21/30.2)^(-0.5)))</f>
        <v>0.21050991408088088</v>
      </c>
      <c r="AJ32" s="12">
        <f>$D32^EXP(Parameter!$D$137+Parameter!$D$144*(($B32*21/30.2)^(-0.5))+Parameter!$D$151*((LN($B32*21/30.2))))</f>
        <v>0.44227695266326333</v>
      </c>
      <c r="AK32" s="12">
        <f>$E32^EXP(Parameter!$D$115+Parameter!$D$122*(($B32*21/30.2)^(-1))+Parameter!$D$129*(($B32*21/30.2)^(-0.5)))</f>
        <v>0.26054193062438841</v>
      </c>
      <c r="AL32" s="12">
        <f>$D32^EXP(Parameter!$D$138+Parameter!$D$145*(($B32*21/30.2)^(-0.5))+Parameter!$D$152*((LN($B32*21/30.2))))</f>
        <v>0.24421979618169898</v>
      </c>
      <c r="AM32" s="12">
        <f>$E32^EXP(Parameter!$D$116+Parameter!$D$123*(($B32*21/30.2)^(-1))+Parameter!$D$130*(($B32*21/30.2)^(-0.5)))</f>
        <v>0.15501058391641995</v>
      </c>
      <c r="AN32" s="12">
        <f>$D32^EXP(Parameter!$D$135+Parameter!$D$142*(($B32*21/30.2)^(-0.5))+Parameter!$D$149*((LN($B32*21/30.2))))</f>
        <v>0.27901450298666913</v>
      </c>
      <c r="AO32" s="12">
        <f>$E32^EXP(Parameter!$D$113+Parameter!$D$120*(($B32*21/30.2)^(-1))+Parameter!$D$127*(($B32*21/30.2)^(-0.5)))</f>
        <v>3.1321077638100374E-2</v>
      </c>
      <c r="AP32" s="87">
        <f>$D32^EXP(Parameter!$D$304+Parameter!$D$310*((LN($B32*21/30.2))))</f>
        <v>0.43941744990832132</v>
      </c>
      <c r="AQ32" s="88">
        <f>$E32^EXP(Parameter!$D$290+Parameter!$D$296*((LN($B32*21/30.2))))</f>
        <v>0.17284810789793228</v>
      </c>
      <c r="AR32" s="12">
        <f>$D32^EXP(Parameter!$D$305+Parameter!$D$311*((LN($B32*21/30.2))))</f>
        <v>0.41235598869926432</v>
      </c>
      <c r="AS32" s="88">
        <f>$E32^EXP(Parameter!$D$291+Parameter!$D$297*((LN($B32*21/30.2))))</f>
        <v>0.21838101202970597</v>
      </c>
      <c r="AT32" s="12">
        <f>$D32^EXP(Parameter!$D$305+Parameter!$D$307-Parameter!$D$306+(Parameter!$D$311+Parameter!$D$313-Parameter!$D$312)*((LN($B32*21/30.2))))</f>
        <v>0.42685791705022319</v>
      </c>
      <c r="AU32" s="88">
        <f>$E32^EXP(Parameter!$D$291+Parameter!$D$293-Parameter!$D$292+(Parameter!$D$297+Parameter!$D$299-Parameter!$D$298)*((LN($B32*21/30.2))))</f>
        <v>0.32231635344232296</v>
      </c>
      <c r="AV32" s="12">
        <f>$D32^EXP(Parameter!$D$308+Parameter!$D$314*((LN($B32*21/30.2))))</f>
        <v>0.53379900255403467</v>
      </c>
      <c r="AW32" s="88">
        <f>$E32^EXP(Parameter!$D$294+Parameter!$D$300*((LN($B32*21/30.2))))</f>
        <v>0.27836674646147019</v>
      </c>
      <c r="AX32" s="12">
        <f>$D32^EXP(Parameter!$D$305+Parameter!$D$309-Parameter!$D$306+(Parameter!$D$311+Parameter!$D$315-Parameter!$D$312)*((LN($B32*21/30.2))))</f>
        <v>0.4079507862094281</v>
      </c>
      <c r="AY32" s="88">
        <f>$E32^EXP(Parameter!$D$291+Parameter!$D$295-Parameter!$D$292+(Parameter!$D$297+Parameter!$D$301-Parameter!$D$298)*((LN($B32*21/30.2))))</f>
        <v>0.28922151977499938</v>
      </c>
      <c r="AZ32" s="12">
        <f>$D32^EXP(Parameter!D$305-Parameter!D$306+(Parameter!D$311-Parameter!D$312)*((LN($B32*21/30.2))))</f>
        <v>0.34816682475128952</v>
      </c>
      <c r="BA32" s="88">
        <f>$E32^EXP(Parameter!$D$291-Parameter!$D$292+(Parameter!$D$297-Parameter!$D$298)*((LN($B32*21/30.2))))</f>
        <v>0.11750758560458043</v>
      </c>
      <c r="BB32" s="89">
        <f>$D32^EXP(Parameter!$D$231)</f>
        <v>0.36846164203204657</v>
      </c>
      <c r="BC32" s="90">
        <f>$E32^EXP(Parameter!$D$216)</f>
        <v>0.12523804509399877</v>
      </c>
      <c r="BD32" s="91">
        <f>$D32^EXP(Parameter!$D$232)</f>
        <v>0.43324366437211648</v>
      </c>
      <c r="BE32" s="90">
        <f>$E32^EXP(Parameter!$D$217)</f>
        <v>0.20964515075393456</v>
      </c>
      <c r="BF32" s="91">
        <f>$D32^EXP(Parameter!$D$234)</f>
        <v>0.3244207802541722</v>
      </c>
      <c r="BG32" s="91">
        <f>$E32^EXP(Parameter!$D$219)</f>
        <v>0.28219934689075704</v>
      </c>
      <c r="BH32" s="91">
        <f>$D32^EXP(Parameter!$D$235)</f>
        <v>0.54774305438489435</v>
      </c>
      <c r="BI32" s="91">
        <f>$E32^EXP(Parameter!$D$220)</f>
        <v>0.30124392429568714</v>
      </c>
      <c r="BJ32" s="91">
        <f>$D32^EXP(Parameter!$D$236)</f>
        <v>0.3058640644319377</v>
      </c>
      <c r="BK32" s="91">
        <f>$E32^EXP(Parameter!$D$221)</f>
        <v>0.58137165322292605</v>
      </c>
      <c r="BL32" s="91">
        <f>$D32^EXP(Parameter!$D$233)</f>
        <v>0.41469137159460084</v>
      </c>
      <c r="BM32" s="91">
        <f>$E32^EXP(Parameter!$D$218)</f>
        <v>0.27827792527188694</v>
      </c>
      <c r="BN32" s="90">
        <f>$D32^EXP(Parameter!$D$268)</f>
        <v>0.37434738153397679</v>
      </c>
      <c r="BO32" s="91">
        <f>$E32^EXP(Parameter!$D$246)</f>
        <v>0.1236819786066562</v>
      </c>
      <c r="BP32" s="91">
        <f>$D32^EXP(Parameter!$D$269)</f>
        <v>0.45020549300400864</v>
      </c>
      <c r="BQ32" s="91">
        <f>$E32^EXP(Parameter!$D$247)</f>
        <v>0.20964515075393456</v>
      </c>
      <c r="BR32" s="91">
        <f>$D32^EXP(Parameter!$D$271)</f>
        <v>0.34016170618804642</v>
      </c>
      <c r="BS32" s="91">
        <f>$E32^EXP(Parameter!$D$249)</f>
        <v>0.28362818811374307</v>
      </c>
      <c r="BT32" s="91">
        <f>$D32^EXP(Parameter!$D$272)</f>
        <v>0.54807270211252357</v>
      </c>
      <c r="BU32" s="91">
        <f>$E32^EXP(Parameter!$D$250)</f>
        <v>0.30269026962796119</v>
      </c>
      <c r="BV32" s="91">
        <f>$D32^EXP(Parameter!$D$273)</f>
        <v>0.35889767479152263</v>
      </c>
      <c r="BW32" s="91">
        <f>$E32^EXP(Parameter!$D$251)</f>
        <v>0.56607228724505942</v>
      </c>
      <c r="BX32" s="91">
        <f>$D32^EXP(Parameter!$D$270)</f>
        <v>0.43505486152469064</v>
      </c>
      <c r="BY32" s="91">
        <f>$E32^EXP(Parameter!$D$248)</f>
        <v>0.27721050926761853</v>
      </c>
      <c r="BZ32" s="90">
        <f>$D32^EXP(Parameter!$D$208)</f>
        <v>0.43614085341338799</v>
      </c>
      <c r="CA32" s="90">
        <f>$E32^EXP(Parameter!$D$200)</f>
        <v>0.17269028422306229</v>
      </c>
      <c r="CB32" s="90">
        <f>$D32^EXP(Parameter!$D$209)</f>
        <v>0.41396124469867801</v>
      </c>
      <c r="CC32" s="90">
        <f>$E32^EXP(Parameter!$D$201)</f>
        <v>0.20151534749014438</v>
      </c>
      <c r="CD32" s="90">
        <f>$D32^EXP(Parameter!$D$211)</f>
        <v>0.42380239099842759</v>
      </c>
      <c r="CE32" s="90">
        <f>$E32^EXP(Parameter!$D$203)</f>
        <v>0.30884950800760502</v>
      </c>
      <c r="CF32" s="90">
        <f>$D32^EXP(Parameter!$D$212)</f>
        <v>0.52570346302857629</v>
      </c>
      <c r="CG32" s="90">
        <f>$E32^EXP(Parameter!$D$204)</f>
        <v>0.27899003345166673</v>
      </c>
      <c r="CH32" s="91">
        <f>$D32^EXP(Parameter!$D$213)</f>
        <v>0.40042551010804533</v>
      </c>
      <c r="CI32" s="90">
        <f>$E32^EXP(Parameter!$D$205)</f>
        <v>0.32889178982637485</v>
      </c>
      <c r="CJ32" s="91">
        <f>$D32^EXP(Parameter!$D$210)</f>
        <v>0.34199609712452445</v>
      </c>
      <c r="CK32" s="90">
        <f>$E32^EXP(Parameter!$D$202)</f>
        <v>0.16251337690862427</v>
      </c>
      <c r="CL32" s="12">
        <f>$D32^EXP(Parameter!$D$170+Parameter!$D$177*(LN($B32/30.2*21)))</f>
        <v>0.4159306715552028</v>
      </c>
      <c r="CM32" s="41">
        <f>$E32^EXP(Parameter!$D$155+Parameter!$D$162*(LN($B32/30.2*21)))</f>
        <v>0.27298432524131278</v>
      </c>
      <c r="CN32" s="12">
        <f>$D32^EXP(Parameter!$D$171+Parameter!$D$178*(LN($B32/30.2*21)))</f>
        <v>0.40052655272921078</v>
      </c>
      <c r="CO32" s="41">
        <f>$E32^EXP(Parameter!$D$156+Parameter!$D$163*(LN($B32/30.2*21)))</f>
        <v>0.28734827018185244</v>
      </c>
      <c r="CP32" s="12">
        <f>$D32^EXP(Parameter!$D$173+Parameter!$D$180*(LN($B32/30.2*21)))</f>
        <v>0.40414250567693544</v>
      </c>
      <c r="CQ32" s="41">
        <f>$E32^EXP(Parameter!$D$158+Parameter!$D$165*(LN($B32/30.2*21)))</f>
        <v>0.36020448150571249</v>
      </c>
      <c r="CR32" s="12">
        <f>$D32^EXP(Parameter!$D$174+Parameter!$D$181*(LN($B32/30.2*21)))</f>
        <v>0.48357983763744444</v>
      </c>
      <c r="CS32" s="41">
        <f>$E32^EXP(Parameter!$D$159+Parameter!$D$166*(LN($B32/30.2*21)))</f>
        <v>0.35079884364088776</v>
      </c>
      <c r="CT32" s="12">
        <f>$D32^EXP(Parameter!$D$175+Parameter!$D$182*(LN($B32/30.2*21)))</f>
        <v>0.35414237069431842</v>
      </c>
      <c r="CU32" s="41">
        <f>$E32^EXP(Parameter!$D$160+Parameter!$D$167*(LN($B32/30.2*21)))</f>
        <v>0.28494905914029095</v>
      </c>
      <c r="CV32" s="12">
        <f>$D32^EXP(Parameter!$D$172+Parameter!$D$179*(LN($B32/30.2*21)))</f>
        <v>0.31361819084075321</v>
      </c>
      <c r="CW32" s="41">
        <f>$E32^EXP(Parameter!$D$157+Parameter!$D$164*(LN($B32/30.2*21)))</f>
        <v>7.29785348843731E-2</v>
      </c>
      <c r="CX32" s="12">
        <f t="shared" si="2"/>
        <v>0.37530223690442022</v>
      </c>
      <c r="CY32" s="85">
        <v>0.173486573732588</v>
      </c>
      <c r="CZ32" s="12">
        <f t="shared" si="3"/>
        <v>0.38730228592062754</v>
      </c>
      <c r="DA32" s="85">
        <v>0.240473516996345</v>
      </c>
      <c r="DB32" s="12">
        <f t="shared" si="4"/>
        <v>0.3917530942383099</v>
      </c>
      <c r="DC32" s="41">
        <v>0.32931278735417402</v>
      </c>
      <c r="DD32" s="12">
        <f t="shared" si="5"/>
        <v>0.4576962021962791</v>
      </c>
      <c r="DE32" s="85">
        <v>0.28543030560327998</v>
      </c>
      <c r="DF32" s="12">
        <f t="shared" si="6"/>
        <v>0.32582146949067359</v>
      </c>
      <c r="DG32" s="41">
        <v>0.31200632837614301</v>
      </c>
      <c r="DH32" s="12">
        <f t="shared" si="7"/>
        <v>0.31197044405934071</v>
      </c>
      <c r="DI32" s="41">
        <v>0.10379051865102699</v>
      </c>
      <c r="DJ32" s="46">
        <v>27</v>
      </c>
      <c r="DK32" s="44">
        <v>7.3272812901993306E-2</v>
      </c>
      <c r="DL32" s="44">
        <v>0.119020905257405</v>
      </c>
      <c r="DM32" s="44">
        <v>0.166567525108864</v>
      </c>
      <c r="DN32" s="44">
        <v>0.146034456889412</v>
      </c>
      <c r="DO32" s="44">
        <v>0.25689519671961197</v>
      </c>
      <c r="DP32" s="44">
        <v>0.23383004658141901</v>
      </c>
      <c r="DQ32" s="44">
        <v>0.26846657096056897</v>
      </c>
      <c r="DR32" s="45">
        <v>0.34929812036367602</v>
      </c>
      <c r="DS32" s="45">
        <v>0.43520859714923699</v>
      </c>
      <c r="DT32" s="45">
        <v>0.41475443941614398</v>
      </c>
      <c r="DU32" s="45">
        <v>0.35712771117659697</v>
      </c>
      <c r="DV32" s="45">
        <v>0.42647053561824799</v>
      </c>
      <c r="DW32" s="45">
        <v>0.52508348836970897</v>
      </c>
      <c r="DX32" s="45">
        <v>0.38614325906219998</v>
      </c>
    </row>
    <row r="33" spans="1:128">
      <c r="A33" s="43">
        <f t="shared" si="0"/>
        <v>2.6876712328767125</v>
      </c>
      <c r="B33" s="18">
        <v>29</v>
      </c>
      <c r="C33" s="12">
        <v>616</v>
      </c>
      <c r="D33" s="12">
        <v>0.33331230531277101</v>
      </c>
      <c r="E33" s="12">
        <v>6.8455696474986893E-2</v>
      </c>
      <c r="F33" s="92">
        <f>$D33^Parameter!$D$325</f>
        <v>0.4244475694011694</v>
      </c>
      <c r="G33" s="92">
        <f>$E33^Parameter!$D$318</f>
        <v>0.1450423765750275</v>
      </c>
      <c r="H33" s="92">
        <f>$D33^Parameter!$D$326</f>
        <v>0.41522269020165148</v>
      </c>
      <c r="I33" s="92">
        <f>$E33^Parameter!$D$319</f>
        <v>0.17974720241853356</v>
      </c>
      <c r="J33" s="92">
        <f>$D33^Parameter!$D$328</f>
        <v>0.43292506087251764</v>
      </c>
      <c r="K33" s="92">
        <f>$E33^Parameter!$D$321</f>
        <v>0.30485017584078816</v>
      </c>
      <c r="L33" s="92">
        <f>$D33^Parameter!$D$329</f>
        <v>0.54050131452994921</v>
      </c>
      <c r="M33" s="92">
        <f>$E33^Parameter!$D$322</f>
        <v>0.26875137862776161</v>
      </c>
      <c r="N33" s="92">
        <f>$D33^Parameter!$D$330</f>
        <v>0.41068570973540786</v>
      </c>
      <c r="O33" s="92">
        <f>$E33^Parameter!$D$323</f>
        <v>0.34210847840358516</v>
      </c>
      <c r="P33" s="92">
        <f>$D33^Parameter!$D$327</f>
        <v>0.35136175096050493</v>
      </c>
      <c r="Q33" s="92">
        <f>$E33^Parameter!$D$320</f>
        <v>0.14739489758202079</v>
      </c>
      <c r="R33" s="12">
        <f>$D33^EXP(Parameter!$D$96+Parameter!$D$103*(($B33/30.2*21)^(1)))</f>
        <v>0.35926578125408987</v>
      </c>
      <c r="S33" s="12">
        <f>$E33^EXP(Parameter!$D$81+Parameter!$D$88*($B33/30.2*21)^(-2))</f>
        <v>0.19205029272374557</v>
      </c>
      <c r="T33" s="12">
        <f>$D33^EXP(Parameter!$D$97+Parameter!$D$104*(($B33*21/30.2)^(1)))</f>
        <v>0.37434284283476127</v>
      </c>
      <c r="U33" s="12">
        <f>$E33^EXP(Parameter!$D$82+Parameter!$D$89*($B33/30.2*21)^(-2))</f>
        <v>0.22187351895584731</v>
      </c>
      <c r="V33" s="12">
        <f>$D33^EXP(Parameter!$D$99+Parameter!$D$106*(($B33*21/30.2)^(1)))</f>
        <v>0.37777715316712518</v>
      </c>
      <c r="W33" s="12">
        <f>$E33^EXP(Parameter!$D$84+Parameter!$D$91*($B33/30.2*21)^(-2))</f>
        <v>0.35195788309635906</v>
      </c>
      <c r="X33" s="12">
        <f>$D33^EXP(Parameter!$D$100+Parameter!$D$107*(($B33*21/30.2)^(1)))</f>
        <v>0.43952022964887211</v>
      </c>
      <c r="Y33" s="12">
        <f>$E33^EXP(Parameter!$D$85+Parameter!$D$92*($B33/30.2*21)^(-2))</f>
        <v>0.30868804850322612</v>
      </c>
      <c r="Z33" s="12">
        <f>$D33^EXP(Parameter!$D$101+Parameter!$D$108*(($B33*21/30.2)^(1)))</f>
        <v>0.30792186600134591</v>
      </c>
      <c r="AA33" s="12">
        <f>$E33^EXP(Parameter!$D$86+Parameter!$D$93*($B33/30.2*21)^(-2))</f>
        <v>0.34391209550432483</v>
      </c>
      <c r="AB33" s="12">
        <f>$D33^EXP(Parameter!$D$98+Parameter!$D$105*(($B33*21/30.2)^(1)))</f>
        <v>0.29844767631383501</v>
      </c>
      <c r="AC33" s="12">
        <f>$E33^EXP(Parameter!$D$83+Parameter!$D$90*($B33/30.2*21)^(-2))</f>
        <v>0.15311448929949018</v>
      </c>
      <c r="AD33" s="87">
        <f>$D33^EXP(Parameter!$D$133+Parameter!$D$140*(($B33*21/30.2)^(-0.5))+Parameter!$D$147*((LN($B33*21/30.2))))</f>
        <v>0.34136721375116735</v>
      </c>
      <c r="AE33" s="12">
        <f>$E33^EXP(Parameter!$D$111+Parameter!$D$118*(($B33*21/30.2)^(-1))+Parameter!$D$125*(($B33*21/30.2)^(-0.5)))</f>
        <v>0.27219726495896901</v>
      </c>
      <c r="AF33" s="12">
        <f>$D33^EXP(Parameter!$D$134+Parameter!$D$141*(($B33*21/30.2)^(-0.5))+Parameter!$D$148*((LN($B33*21/30.2))))</f>
        <v>0.34931539658080474</v>
      </c>
      <c r="AG33" s="12">
        <f>$E33^EXP(Parameter!$D$112+Parameter!$D$119*(($B33*21/30.2)^(-1))+Parameter!$D$126*(($B33*21/30.2)^(-0.5)))</f>
        <v>0.22035335423684413</v>
      </c>
      <c r="AH33" s="12">
        <f>$D33^EXP(Parameter!$D$136+Parameter!$D$143*(($B33*21/30.2)^(-0.5))+Parameter!$D$150*((LN($B33*21/30.2))))</f>
        <v>0.35017219597548899</v>
      </c>
      <c r="AI33" s="12">
        <f>$E33^EXP(Parameter!$D$114+Parameter!$D$121*(($B33*21/30.2)^(-1))+Parameter!$D$128*(($B33*21/30.2)^(-0.5)))</f>
        <v>0.19700253220041541</v>
      </c>
      <c r="AJ33" s="12">
        <f>$D33^EXP(Parameter!$D$137+Parameter!$D$144*(($B33*21/30.2)^(-0.5))+Parameter!$D$151*((LN($B33*21/30.2))))</f>
        <v>0.42107550017716033</v>
      </c>
      <c r="AK33" s="12">
        <f>$E33^EXP(Parameter!$D$115+Parameter!$D$122*(($B33*21/30.2)^(-1))+Parameter!$D$129*(($B33*21/30.2)^(-0.5)))</f>
        <v>0.24971463745291961</v>
      </c>
      <c r="AL33" s="12">
        <f>$D33^EXP(Parameter!$D$138+Parameter!$D$145*(($B33*21/30.2)^(-0.5))+Parameter!$D$152*((LN($B33*21/30.2))))</f>
        <v>0.22062698415416349</v>
      </c>
      <c r="AM33" s="12">
        <f>$E33^EXP(Parameter!$D$116+Parameter!$D$123*(($B33*21/30.2)^(-1))+Parameter!$D$130*(($B33*21/30.2)^(-0.5)))</f>
        <v>0.14247367435417066</v>
      </c>
      <c r="AN33" s="12">
        <f>$D33^EXP(Parameter!$D$135+Parameter!$D$142*(($B33*21/30.2)^(-0.5))+Parameter!$D$149*((LN($B33*21/30.2))))</f>
        <v>0.2641384433699398</v>
      </c>
      <c r="AO33" s="12">
        <f>$E33^EXP(Parameter!$D$113+Parameter!$D$120*(($B33*21/30.2)^(-1))+Parameter!$D$127*(($B33*21/30.2)^(-0.5)))</f>
        <v>2.6534438019557873E-2</v>
      </c>
      <c r="AP33" s="87">
        <f>$D33^EXP(Parameter!$D$304+Parameter!$D$310*((LN($B33*21/30.2))))</f>
        <v>0.42704241273719418</v>
      </c>
      <c r="AQ33" s="88">
        <f>$E33^EXP(Parameter!$D$290+Parameter!$D$296*((LN($B33*21/30.2))))</f>
        <v>0.16587009563043442</v>
      </c>
      <c r="AR33" s="12">
        <f>$D33^EXP(Parameter!$D$305+Parameter!$D$311*((LN($B33*21/30.2))))</f>
        <v>0.40086953955912813</v>
      </c>
      <c r="AS33" s="88">
        <f>$E33^EXP(Parameter!$D$291+Parameter!$D$297*((LN($B33*21/30.2))))</f>
        <v>0.20968682240119826</v>
      </c>
      <c r="AT33" s="12">
        <f>$D33^EXP(Parameter!$D$305+Parameter!$D$307-Parameter!$D$306+(Parameter!$D$311+Parameter!$D$313-Parameter!$D$312)*((LN($B33*21/30.2))))</f>
        <v>0.41494471056199467</v>
      </c>
      <c r="AU33" s="88">
        <f>$E33^EXP(Parameter!$D$291+Parameter!$D$293-Parameter!$D$292+(Parameter!$D$297+Parameter!$D$299-Parameter!$D$298)*((LN($B33*21/30.2))))</f>
        <v>0.31162897064205219</v>
      </c>
      <c r="AV33" s="12">
        <f>$D33^EXP(Parameter!$D$308+Parameter!$D$314*((LN($B33*21/30.2))))</f>
        <v>0.52156908772239086</v>
      </c>
      <c r="AW33" s="88">
        <f>$E33^EXP(Parameter!$D$294+Parameter!$D$300*((LN($B33*21/30.2))))</f>
        <v>0.26846865644323059</v>
      </c>
      <c r="AX33" s="12">
        <f>$D33^EXP(Parameter!$D$305+Parameter!$D$309-Parameter!$D$306+(Parameter!$D$311+Parameter!$D$315-Parameter!$D$312)*((LN($B33*21/30.2))))</f>
        <v>0.39517475061633289</v>
      </c>
      <c r="AY33" s="88">
        <f>$E33^EXP(Parameter!$D$291+Parameter!$D$295-Parameter!$D$292+(Parameter!$D$297+Parameter!$D$301-Parameter!$D$298)*((LN($B33*21/30.2))))</f>
        <v>0.27482408996407542</v>
      </c>
      <c r="AZ33" s="12">
        <f>$D33^EXP(Parameter!D$305-Parameter!D$306+(Parameter!D$311-Parameter!D$312)*((LN($B33*21/30.2))))</f>
        <v>0.33586363960841298</v>
      </c>
      <c r="BA33" s="88">
        <f>$E33^EXP(Parameter!$D$291-Parameter!$D$292+(Parameter!$D$297-Parameter!$D$298)*((LN($B33*21/30.2))))</f>
        <v>0.10817379131313515</v>
      </c>
      <c r="BB33" s="89">
        <f>$D33^EXP(Parameter!$D$231)</f>
        <v>0.35754146837794243</v>
      </c>
      <c r="BC33" s="90">
        <f>$E33^EXP(Parameter!$D$216)</f>
        <v>0.11800861195009474</v>
      </c>
      <c r="BD33" s="91">
        <f>$D33^EXP(Parameter!$D$232)</f>
        <v>0.42246030076970348</v>
      </c>
      <c r="BE33" s="90">
        <f>$E33^EXP(Parameter!$D$217)</f>
        <v>0.20047760931514644</v>
      </c>
      <c r="BF33" s="91">
        <f>$D33^EXP(Parameter!$D$234)</f>
        <v>0.31360064279357186</v>
      </c>
      <c r="BG33" s="91">
        <f>$E33^EXP(Parameter!$D$219)</f>
        <v>0.27216422925519118</v>
      </c>
      <c r="BH33" s="91">
        <f>$D33^EXP(Parameter!$D$235)</f>
        <v>0.53789739245164481</v>
      </c>
      <c r="BI33" s="91">
        <f>$E33^EXP(Parameter!$D$220)</f>
        <v>0.29107510270993042</v>
      </c>
      <c r="BJ33" s="91">
        <f>$D33^EXP(Parameter!$D$236)</f>
        <v>0.29513854287060498</v>
      </c>
      <c r="BK33" s="91">
        <f>$E33^EXP(Parameter!$D$221)</f>
        <v>0.57241707018806609</v>
      </c>
      <c r="BL33" s="91">
        <f>$D33^EXP(Parameter!$D$233)</f>
        <v>0.40383684443504703</v>
      </c>
      <c r="BM33" s="91">
        <f>$E33^EXP(Parameter!$D$218)</f>
        <v>0.26827479274575711</v>
      </c>
      <c r="BN33" s="90">
        <f>$D33^EXP(Parameter!$D$268)</f>
        <v>0.36342627788824494</v>
      </c>
      <c r="BO33" s="91">
        <f>$E33^EXP(Parameter!$D$246)</f>
        <v>0.1165006759782786</v>
      </c>
      <c r="BP33" s="91">
        <f>$D33^EXP(Parameter!$D$269)</f>
        <v>0.43950826547225613</v>
      </c>
      <c r="BQ33" s="91">
        <f>$E33^EXP(Parameter!$D$247)</f>
        <v>0.20047760931514644</v>
      </c>
      <c r="BR33" s="91">
        <f>$D33^EXP(Parameter!$D$271)</f>
        <v>0.32928635787869609</v>
      </c>
      <c r="BS33" s="91">
        <f>$E33^EXP(Parameter!$D$249)</f>
        <v>0.27358180179578667</v>
      </c>
      <c r="BT33" s="91">
        <f>$D33^EXP(Parameter!$D$272)</f>
        <v>0.53823087249295531</v>
      </c>
      <c r="BU33" s="91">
        <f>$E33^EXP(Parameter!$D$250)</f>
        <v>0.29251272043343618</v>
      </c>
      <c r="BV33" s="91">
        <f>$D33^EXP(Parameter!$D$273)</f>
        <v>0.34798507185805011</v>
      </c>
      <c r="BW33" s="91">
        <f>$E33^EXP(Parameter!$D$251)</f>
        <v>0.55692811817067378</v>
      </c>
      <c r="BX33" s="91">
        <f>$D33^EXP(Parameter!$D$270)</f>
        <v>0.42427975020422443</v>
      </c>
      <c r="BY33" s="91">
        <f>$E33^EXP(Parameter!$D$248)</f>
        <v>0.26721635378233988</v>
      </c>
      <c r="BZ33" s="90">
        <f>$D33^EXP(Parameter!$D$208)</f>
        <v>0.42537079967581887</v>
      </c>
      <c r="CA33" s="90">
        <f>$E33^EXP(Parameter!$D$200)</f>
        <v>0.16422478015364422</v>
      </c>
      <c r="CB33" s="90">
        <f>$D33^EXP(Parameter!$D$209)</f>
        <v>0.40310442303737581</v>
      </c>
      <c r="CC33" s="90">
        <f>$E33^EXP(Parameter!$D$201)</f>
        <v>0.19248530885142265</v>
      </c>
      <c r="CD33" s="90">
        <f>$D33^EXP(Parameter!$D$211)</f>
        <v>0.4129797430003696</v>
      </c>
      <c r="CE33" s="90">
        <f>$E33^EXP(Parameter!$D$203)</f>
        <v>0.29863698284788337</v>
      </c>
      <c r="CF33" s="90">
        <f>$D33^EXP(Parameter!$D$212)</f>
        <v>0.51561547802136232</v>
      </c>
      <c r="CG33" s="90">
        <f>$E33^EXP(Parameter!$D$204)</f>
        <v>0.26898097669381488</v>
      </c>
      <c r="CH33" s="91">
        <f>$D33^EXP(Parameter!$D$213)</f>
        <v>0.38953327251186926</v>
      </c>
      <c r="CI33" s="90">
        <f>$E33^EXP(Parameter!$D$205)</f>
        <v>0.31858931225924314</v>
      </c>
      <c r="CJ33" s="91">
        <f>$D33^EXP(Parameter!$D$210)</f>
        <v>0.33111575798435183</v>
      </c>
      <c r="CK33" s="90">
        <f>$E33^EXP(Parameter!$D$202)</f>
        <v>0.15427833554358619</v>
      </c>
      <c r="CL33" s="12">
        <f>$D33^EXP(Parameter!$D$170+Parameter!$D$177*(LN($B33/30.2*21)))</f>
        <v>0.40409089753674676</v>
      </c>
      <c r="CM33" s="41">
        <f>$E33^EXP(Parameter!$D$155+Parameter!$D$162*(LN($B33/30.2*21)))</f>
        <v>0.26616244942364381</v>
      </c>
      <c r="CN33" s="12">
        <f>$D33^EXP(Parameter!$D$171+Parameter!$D$178*(LN($B33/30.2*21)))</f>
        <v>0.38910613059511096</v>
      </c>
      <c r="CO33" s="41">
        <f>$E33^EXP(Parameter!$D$156+Parameter!$D$163*(LN($B33/30.2*21)))</f>
        <v>0.27912204005363406</v>
      </c>
      <c r="CP33" s="12">
        <f>$D33^EXP(Parameter!$D$173+Parameter!$D$180*(LN($B33/30.2*21)))</f>
        <v>0.39236989093409136</v>
      </c>
      <c r="CQ33" s="41">
        <f>$E33^EXP(Parameter!$D$158+Parameter!$D$165*(LN($B33/30.2*21)))</f>
        <v>0.35052676964303736</v>
      </c>
      <c r="CR33" s="12">
        <f>$D33^EXP(Parameter!$D$174+Parameter!$D$181*(LN($B33/30.2*21)))</f>
        <v>0.47075764328868808</v>
      </c>
      <c r="CS33" s="41">
        <f>$E33^EXP(Parameter!$D$159+Parameter!$D$166*(LN($B33/30.2*21)))</f>
        <v>0.34220169578158638</v>
      </c>
      <c r="CT33" s="12">
        <f>$D33^EXP(Parameter!$D$175+Parameter!$D$182*(LN($B33/30.2*21)))</f>
        <v>0.34072544196453164</v>
      </c>
      <c r="CU33" s="41">
        <f>$E33^EXP(Parameter!$D$160+Parameter!$D$167*(LN($B33/30.2*21)))</f>
        <v>0.27261495007941766</v>
      </c>
      <c r="CV33" s="12">
        <f>$D33^EXP(Parameter!$D$172+Parameter!$D$179*(LN($B33/30.2*21)))</f>
        <v>0.30147863231797106</v>
      </c>
      <c r="CW33" s="41">
        <f>$E33^EXP(Parameter!$D$157+Parameter!$D$164*(LN($B33/30.2*21)))</f>
        <v>6.5890663472310318E-2</v>
      </c>
      <c r="CX33" s="12">
        <f t="shared" si="2"/>
        <v>0.35926578125408987</v>
      </c>
      <c r="CY33" s="85">
        <v>0.167080180548066</v>
      </c>
      <c r="CZ33" s="12">
        <f t="shared" si="3"/>
        <v>0.37434284283476127</v>
      </c>
      <c r="DA33" s="85">
        <v>0.232613393218388</v>
      </c>
      <c r="DB33" s="12">
        <f t="shared" si="4"/>
        <v>0.37777715316712518</v>
      </c>
      <c r="DC33" s="41">
        <v>0.31758159393901397</v>
      </c>
      <c r="DD33" s="12">
        <f t="shared" si="5"/>
        <v>0.43952022964887211</v>
      </c>
      <c r="DE33" s="85">
        <v>0.27529765462406403</v>
      </c>
      <c r="DF33" s="12">
        <f t="shared" si="6"/>
        <v>0.30792186600134591</v>
      </c>
      <c r="DG33" s="41">
        <v>0.29592200883591702</v>
      </c>
      <c r="DH33" s="12">
        <f t="shared" si="7"/>
        <v>0.29844767631383501</v>
      </c>
      <c r="DI33" s="41">
        <v>9.1906638581205E-2</v>
      </c>
      <c r="DJ33" s="46">
        <v>28</v>
      </c>
      <c r="DK33" s="44">
        <v>6.7634653938786995E-2</v>
      </c>
      <c r="DL33" s="44">
        <v>0.110978286849957</v>
      </c>
      <c r="DM33" s="44">
        <v>0.156489626640925</v>
      </c>
      <c r="DN33" s="44">
        <v>0.136785325043947</v>
      </c>
      <c r="DO33" s="44">
        <v>0.24393113075473499</v>
      </c>
      <c r="DP33" s="44">
        <v>0.22149564914021599</v>
      </c>
      <c r="DQ33" s="44">
        <v>0.25521204611845899</v>
      </c>
      <c r="DR33" s="45">
        <v>0.33822976342397698</v>
      </c>
      <c r="DS33" s="45">
        <v>0.42337403594614298</v>
      </c>
      <c r="DT33" s="45">
        <v>0.403050604916045</v>
      </c>
      <c r="DU33" s="45">
        <v>0.345965638766288</v>
      </c>
      <c r="DV33" s="45">
        <v>0.41468791795191301</v>
      </c>
      <c r="DW33" s="45">
        <v>0.51305012998926902</v>
      </c>
      <c r="DX33" s="45">
        <v>0.37467611441291898</v>
      </c>
    </row>
    <row r="34" spans="1:128">
      <c r="A34" s="43">
        <f t="shared" si="0"/>
        <v>2.7479452054794518</v>
      </c>
      <c r="B34" s="18">
        <v>30</v>
      </c>
      <c r="C34" s="12">
        <v>638</v>
      </c>
      <c r="D34" s="12">
        <v>0.32293335810255203</v>
      </c>
      <c r="E34" s="12">
        <v>6.3619558940737495E-2</v>
      </c>
      <c r="F34" s="92">
        <f>$D34^Parameter!$D$325</f>
        <v>0.41410270633301932</v>
      </c>
      <c r="G34" s="92">
        <f>$E34^Parameter!$D$318</f>
        <v>0.13758949315446367</v>
      </c>
      <c r="H34" s="92">
        <f>$D34^Parameter!$D$326</f>
        <v>0.40484644214585658</v>
      </c>
      <c r="I34" s="92">
        <f>$E34^Parameter!$D$319</f>
        <v>0.17151338508900621</v>
      </c>
      <c r="J34" s="92">
        <f>$D34^Parameter!$D$328</f>
        <v>0.42261415234296162</v>
      </c>
      <c r="K34" s="92">
        <f>$E34^Parameter!$D$321</f>
        <v>0.29511457560905691</v>
      </c>
      <c r="L34" s="92">
        <f>$D34^Parameter!$D$329</f>
        <v>0.53101064690218402</v>
      </c>
      <c r="M34" s="92">
        <f>$E34^Parameter!$D$322</f>
        <v>0.25927427015765636</v>
      </c>
      <c r="N34" s="92">
        <f>$D34^Parameter!$D$330</f>
        <v>0.40029618957363755</v>
      </c>
      <c r="O34" s="92">
        <f>$E34^Parameter!$D$323</f>
        <v>0.3322280227977682</v>
      </c>
      <c r="P34" s="92">
        <f>$D34^Parameter!$D$327</f>
        <v>0.34093806274583649</v>
      </c>
      <c r="Q34" s="92">
        <f>$E34^Parameter!$D$320</f>
        <v>0.13988260996861171</v>
      </c>
      <c r="R34" s="12">
        <f>$D34^EXP(Parameter!$D$96+Parameter!$D$103*(($B34/30.2*21)^(1)))</f>
        <v>0.3437238105459241</v>
      </c>
      <c r="S34" s="12">
        <f>$E34^EXP(Parameter!$D$81+Parameter!$D$88*($B34/30.2*21)^(-2))</f>
        <v>0.18361267400213549</v>
      </c>
      <c r="T34" s="12">
        <f>$D34^EXP(Parameter!$D$97+Parameter!$D$104*(($B34*21/30.2)^(1)))</f>
        <v>0.36185431430192255</v>
      </c>
      <c r="U34" s="12">
        <f>$E34^EXP(Parameter!$D$82+Parameter!$D$89*($B34/30.2*21)^(-2))</f>
        <v>0.21294916133671474</v>
      </c>
      <c r="V34" s="12">
        <f>$D34^EXP(Parameter!$D$99+Parameter!$D$106*(($B34*21/30.2)^(1)))</f>
        <v>0.36426602686776827</v>
      </c>
      <c r="W34" s="12">
        <f>$E34^EXP(Parameter!$D$84+Parameter!$D$91*($B34/30.2*21)^(-2))</f>
        <v>0.34210361977271359</v>
      </c>
      <c r="X34" s="12">
        <f>$D34^EXP(Parameter!$D$100+Parameter!$D$107*(($B34*21/30.2)^(1)))</f>
        <v>0.4216542892341511</v>
      </c>
      <c r="Y34" s="12">
        <f>$E34^EXP(Parameter!$D$85+Parameter!$D$92*($B34/30.2*21)^(-2))</f>
        <v>0.29896108456081416</v>
      </c>
      <c r="Z34" s="12">
        <f>$D34^EXP(Parameter!$D$101+Parameter!$D$108*(($B34*21/30.2)^(1)))</f>
        <v>0.29064573673849464</v>
      </c>
      <c r="AA34" s="12">
        <f>$E34^EXP(Parameter!$D$86+Parameter!$D$93*($B34/30.2*21)^(-2))</f>
        <v>0.33399860155923672</v>
      </c>
      <c r="AB34" s="12">
        <f>$D34^EXP(Parameter!$D$98+Parameter!$D$105*(($B34*21/30.2)^(1)))</f>
        <v>0.28549595571659581</v>
      </c>
      <c r="AC34" s="12">
        <f>$E34^EXP(Parameter!$D$83+Parameter!$D$90*($B34/30.2*21)^(-2))</f>
        <v>0.14544433125828571</v>
      </c>
      <c r="AD34" s="87">
        <f>$D34^EXP(Parameter!$D$133+Parameter!$D$140*(($B34*21/30.2)^(-0.5))+Parameter!$D$147*((LN($B34*21/30.2))))</f>
        <v>0.32257102798461756</v>
      </c>
      <c r="AE34" s="12">
        <f>$E34^EXP(Parameter!$D$111+Parameter!$D$118*(($B34*21/30.2)^(-1))+Parameter!$D$125*(($B34*21/30.2)^(-0.5)))</f>
        <v>0.26614357634811986</v>
      </c>
      <c r="AF34" s="12">
        <f>$D34^EXP(Parameter!$D$134+Parameter!$D$141*(($B34*21/30.2)^(-0.5))+Parameter!$D$148*((LN($B34*21/30.2))))</f>
        <v>0.33515427715587587</v>
      </c>
      <c r="AG34" s="12">
        <f>$E34^EXP(Parameter!$D$112+Parameter!$D$119*(($B34*21/30.2)^(-1))+Parameter!$D$126*(($B34*21/30.2)^(-0.5)))</f>
        <v>0.21177762990569116</v>
      </c>
      <c r="AH34" s="12">
        <f>$D34^EXP(Parameter!$D$136+Parameter!$D$143*(($B34*21/30.2)^(-0.5))+Parameter!$D$150*((LN($B34*21/30.2))))</f>
        <v>0.33220301652267759</v>
      </c>
      <c r="AI34" s="12">
        <f>$E34^EXP(Parameter!$D$114+Parameter!$D$121*(($B34*21/30.2)^(-1))+Parameter!$D$128*(($B34*21/30.2)^(-0.5)))</f>
        <v>0.18440040847870265</v>
      </c>
      <c r="AJ34" s="12">
        <f>$D34^EXP(Parameter!$D$137+Parameter!$D$144*(($B34*21/30.2)^(-0.5))+Parameter!$D$151*((LN($B34*21/30.2))))</f>
        <v>0.40038433875638219</v>
      </c>
      <c r="AK34" s="12">
        <f>$E34^EXP(Parameter!$D$115+Parameter!$D$122*(($B34*21/30.2)^(-1))+Parameter!$D$129*(($B34*21/30.2)^(-0.5)))</f>
        <v>0.23948432379675866</v>
      </c>
      <c r="AL34" s="12">
        <f>$D34^EXP(Parameter!$D$138+Parameter!$D$145*(($B34*21/30.2)^(-0.5))+Parameter!$D$152*((LN($B34*21/30.2))))</f>
        <v>0.19851228513269034</v>
      </c>
      <c r="AM34" s="12">
        <f>$E34^EXP(Parameter!$D$116+Parameter!$D$123*(($B34*21/30.2)^(-1))+Parameter!$D$130*(($B34*21/30.2)^(-0.5)))</f>
        <v>0.13097689957529823</v>
      </c>
      <c r="AN34" s="12">
        <f>$D34^EXP(Parameter!$D$135+Parameter!$D$142*(($B34*21/30.2)^(-0.5))+Parameter!$D$149*((LN($B34*21/30.2))))</f>
        <v>0.25001805357358137</v>
      </c>
      <c r="AO34" s="12">
        <f>$E34^EXP(Parameter!$D$113+Parameter!$D$120*(($B34*21/30.2)^(-1))+Parameter!$D$127*(($B34*21/30.2)^(-0.5)))</f>
        <v>2.2476014159993899E-2</v>
      </c>
      <c r="AP34" s="87">
        <f>$D34^EXP(Parameter!$D$304+Parameter!$D$310*((LN($B34*21/30.2))))</f>
        <v>0.41513459629200505</v>
      </c>
      <c r="AQ34" s="88">
        <f>$E34^EXP(Parameter!$D$290+Parameter!$D$296*((LN($B34*21/30.2))))</f>
        <v>0.1593394615514028</v>
      </c>
      <c r="AR34" s="12">
        <f>$D34^EXP(Parameter!$D$305+Parameter!$D$311*((LN($B34*21/30.2))))</f>
        <v>0.38985141668483553</v>
      </c>
      <c r="AS34" s="88">
        <f>$E34^EXP(Parameter!$D$291+Parameter!$D$297*((LN($B34*21/30.2))))</f>
        <v>0.2015074273054179</v>
      </c>
      <c r="AT34" s="12">
        <f>$D34^EXP(Parameter!$D$305+Parameter!$D$307-Parameter!$D$306+(Parameter!$D$311+Parameter!$D$313-Parameter!$D$312)*((LN($B34*21/30.2))))</f>
        <v>0.40349880162660634</v>
      </c>
      <c r="AU34" s="88">
        <f>$E34^EXP(Parameter!$D$291+Parameter!$D$293-Parameter!$D$292+(Parameter!$D$297+Parameter!$D$299-Parameter!$D$298)*((LN($B34*21/30.2))))</f>
        <v>0.30146367508252619</v>
      </c>
      <c r="AV34" s="12">
        <f>$D34^EXP(Parameter!$D$308+Parameter!$D$314*((LN($B34*21/30.2))))</f>
        <v>0.50970724054679373</v>
      </c>
      <c r="AW34" s="88">
        <f>$E34^EXP(Parameter!$D$294+Parameter!$D$300*((LN($B34*21/30.2))))</f>
        <v>0.25909536422735446</v>
      </c>
      <c r="AX34" s="12">
        <f>$D34^EXP(Parameter!$D$305+Parameter!$D$309-Parameter!$D$306+(Parameter!$D$311+Parameter!$D$315-Parameter!$D$312)*((LN($B34*21/30.2))))</f>
        <v>0.38290996333692229</v>
      </c>
      <c r="AY34" s="88">
        <f>$E34^EXP(Parameter!$D$291+Parameter!$D$295-Parameter!$D$292+(Parameter!$D$297+Parameter!$D$301-Parameter!$D$298)*((LN($B34*21/30.2))))</f>
        <v>0.2611816638217207</v>
      </c>
      <c r="AZ34" s="12">
        <f>$D34^EXP(Parameter!D$305-Parameter!D$306+(Parameter!D$311-Parameter!D$312)*((LN($B34*21/30.2))))</f>
        <v>0.32412088461975785</v>
      </c>
      <c r="BA34" s="88">
        <f>$E34^EXP(Parameter!$D$291-Parameter!$D$292+(Parameter!$D$297-Parameter!$D$298)*((LN($B34*21/30.2))))</f>
        <v>9.962865548624493E-2</v>
      </c>
      <c r="BB34" s="89">
        <f>$D34^EXP(Parameter!$D$231)</f>
        <v>0.34710865518370287</v>
      </c>
      <c r="BC34" s="90">
        <f>$E34^EXP(Parameter!$D$216)</f>
        <v>0.11131572724721692</v>
      </c>
      <c r="BD34" s="91">
        <f>$D34^EXP(Parameter!$D$232)</f>
        <v>0.41210818270071736</v>
      </c>
      <c r="BE34" s="90">
        <f>$E34^EXP(Parameter!$D$217)</f>
        <v>0.19186551263300994</v>
      </c>
      <c r="BF34" s="91">
        <f>$D34^EXP(Parameter!$D$234)</f>
        <v>0.30330267021212071</v>
      </c>
      <c r="BG34" s="91">
        <f>$E34^EXP(Parameter!$D$219)</f>
        <v>0.26265731391877623</v>
      </c>
      <c r="BH34" s="91">
        <f>$D34^EXP(Parameter!$D$235)</f>
        <v>0.52837897224003982</v>
      </c>
      <c r="BI34" s="91">
        <f>$E34^EXP(Parameter!$D$220)</f>
        <v>0.28142365907612804</v>
      </c>
      <c r="BJ34" s="91">
        <f>$D34^EXP(Parameter!$D$236)</f>
        <v>0.28494858141970519</v>
      </c>
      <c r="BK34" s="91">
        <f>$E34^EXP(Parameter!$D$221)</f>
        <v>0.56375810597948484</v>
      </c>
      <c r="BL34" s="91">
        <f>$D34^EXP(Parameter!$D$233)</f>
        <v>0.39343003538016419</v>
      </c>
      <c r="BM34" s="91">
        <f>$E34^EXP(Parameter!$D$218)</f>
        <v>0.25880193969697785</v>
      </c>
      <c r="BN34" s="90">
        <f>$D34^EXP(Parameter!$D$268)</f>
        <v>0.35298763127072197</v>
      </c>
      <c r="BO34" s="91">
        <f>$E34^EXP(Parameter!$D$246)</f>
        <v>0.10985470717807891</v>
      </c>
      <c r="BP34" s="91">
        <f>$D34^EXP(Parameter!$D$269)</f>
        <v>0.4292270404110477</v>
      </c>
      <c r="BQ34" s="91">
        <f>$E34^EXP(Parameter!$D$247)</f>
        <v>0.19186551263300994</v>
      </c>
      <c r="BR34" s="91">
        <f>$D34^EXP(Parameter!$D$271)</f>
        <v>0.31892116572089668</v>
      </c>
      <c r="BS34" s="91">
        <f>$E34^EXP(Parameter!$D$249)</f>
        <v>0.26406284735935615</v>
      </c>
      <c r="BT34" s="91">
        <f>$D34^EXP(Parameter!$D$272)</f>
        <v>0.52871598606649606</v>
      </c>
      <c r="BU34" s="91">
        <f>$E34^EXP(Parameter!$D$250)</f>
        <v>0.2828516807789026</v>
      </c>
      <c r="BV34" s="91">
        <f>$D34^EXP(Parameter!$D$273)</f>
        <v>0.33756768616516086</v>
      </c>
      <c r="BW34" s="91">
        <f>$E34^EXP(Parameter!$D$251)</f>
        <v>0.54809251255641944</v>
      </c>
      <c r="BX34" s="91">
        <f>$D34^EXP(Parameter!$D$270)</f>
        <v>0.41393426405974515</v>
      </c>
      <c r="BY34" s="91">
        <f>$E34^EXP(Parameter!$D$248)</f>
        <v>0.25775303355500279</v>
      </c>
      <c r="BZ34" s="90">
        <f>$D34^EXP(Parameter!$D$208)</f>
        <v>0.41502939863422844</v>
      </c>
      <c r="CA34" s="90">
        <f>$E34^EXP(Parameter!$D$200)</f>
        <v>0.15631580977798334</v>
      </c>
      <c r="CB34" s="90">
        <f>$D34^EXP(Parameter!$D$209)</f>
        <v>0.39269596253393724</v>
      </c>
      <c r="CC34" s="90">
        <f>$E34^EXP(Parameter!$D$201)</f>
        <v>0.18401189546766633</v>
      </c>
      <c r="CD34" s="90">
        <f>$D34^EXP(Parameter!$D$211)</f>
        <v>0.40259675371245462</v>
      </c>
      <c r="CE34" s="90">
        <f>$E34^EXP(Parameter!$D$203)</f>
        <v>0.28893720156558267</v>
      </c>
      <c r="CF34" s="90">
        <f>$D34^EXP(Parameter!$D$212)</f>
        <v>0.50587475670484594</v>
      </c>
      <c r="CG34" s="90">
        <f>$E34^EXP(Parameter!$D$204)</f>
        <v>0.25950182632009461</v>
      </c>
      <c r="CH34" s="91">
        <f>$D34^EXP(Parameter!$D$213)</f>
        <v>0.37910123298549825</v>
      </c>
      <c r="CI34" s="90">
        <f>$E34^EXP(Parameter!$D$205)</f>
        <v>0.30878662814308883</v>
      </c>
      <c r="CJ34" s="91">
        <f>$D34^EXP(Parameter!$D$210)</f>
        <v>0.32074414144693653</v>
      </c>
      <c r="CK34" s="90">
        <f>$E34^EXP(Parameter!$D$202)</f>
        <v>0.146597921295747</v>
      </c>
      <c r="CL34" s="12">
        <f>$D34^EXP(Parameter!$D$170+Parameter!$D$177*(LN($B34/30.2*21)))</f>
        <v>0.39272657607083794</v>
      </c>
      <c r="CM34" s="41">
        <f>$E34^EXP(Parameter!$D$155+Parameter!$D$162*(LN($B34/30.2*21)))</f>
        <v>0.2597192355655672</v>
      </c>
      <c r="CN34" s="12">
        <f>$D34^EXP(Parameter!$D$171+Parameter!$D$178*(LN($B34/30.2*21)))</f>
        <v>0.37816243665371635</v>
      </c>
      <c r="CO34" s="41">
        <f>$E34^EXP(Parameter!$D$156+Parameter!$D$163*(LN($B34/30.2*21)))</f>
        <v>0.27133238112114416</v>
      </c>
      <c r="CP34" s="12">
        <f>$D34^EXP(Parameter!$D$173+Parameter!$D$180*(LN($B34/30.2*21)))</f>
        <v>0.3810817058636129</v>
      </c>
      <c r="CQ34" s="41">
        <f>$E34^EXP(Parameter!$D$158+Parameter!$D$165*(LN($B34/30.2*21)))</f>
        <v>0.3413009704347072</v>
      </c>
      <c r="CR34" s="12">
        <f>$D34^EXP(Parameter!$D$174+Parameter!$D$181*(LN($B34/30.2*21)))</f>
        <v>0.45836611020699725</v>
      </c>
      <c r="CS34" s="41">
        <f>$E34^EXP(Parameter!$D$159+Parameter!$D$166*(LN($B34/30.2*21)))</f>
        <v>0.33402178510748709</v>
      </c>
      <c r="CT34" s="12">
        <f>$D34^EXP(Parameter!$D$175+Parameter!$D$182*(LN($B34/30.2*21)))</f>
        <v>0.32790683458505515</v>
      </c>
      <c r="CU34" s="41">
        <f>$E34^EXP(Parameter!$D$160+Parameter!$D$167*(LN($B34/30.2*21)))</f>
        <v>0.26092702093456011</v>
      </c>
      <c r="CV34" s="12">
        <f>$D34^EXP(Parameter!$D$172+Parameter!$D$179*(LN($B34/30.2*21)))</f>
        <v>0.28993307115659489</v>
      </c>
      <c r="CW34" s="41">
        <f>$E34^EXP(Parameter!$D$157+Parameter!$D$164*(LN($B34/30.2*21)))</f>
        <v>5.952338490134601E-2</v>
      </c>
      <c r="CX34" s="12">
        <f t="shared" si="2"/>
        <v>0.3437238105459241</v>
      </c>
      <c r="CY34" s="85">
        <v>0.161012051866009</v>
      </c>
      <c r="CZ34" s="12">
        <f t="shared" si="3"/>
        <v>0.36185431430192255</v>
      </c>
      <c r="DA34" s="85">
        <v>0.225092522575706</v>
      </c>
      <c r="DB34" s="12">
        <f t="shared" si="4"/>
        <v>0.36426602686776827</v>
      </c>
      <c r="DC34" s="41">
        <v>0.30617495005940698</v>
      </c>
      <c r="DD34" s="12">
        <f t="shared" si="5"/>
        <v>0.4216542892341511</v>
      </c>
      <c r="DE34" s="85">
        <v>0.26552011736472603</v>
      </c>
      <c r="DF34" s="12">
        <f t="shared" si="6"/>
        <v>0.29064573673849464</v>
      </c>
      <c r="DG34" s="41">
        <v>0.28025556538831198</v>
      </c>
      <c r="DH34" s="12">
        <f t="shared" si="7"/>
        <v>0.28549595571659581</v>
      </c>
      <c r="DI34" s="41">
        <v>8.1154805036967301E-2</v>
      </c>
      <c r="DJ34" s="46">
        <v>29</v>
      </c>
      <c r="DK34" s="44">
        <v>6.2511599216281202E-2</v>
      </c>
      <c r="DL34" s="44">
        <v>0.103585104032499</v>
      </c>
      <c r="DM34" s="44">
        <v>0.147142492716828</v>
      </c>
      <c r="DN34" s="44">
        <v>0.12823764076717201</v>
      </c>
      <c r="DO34" s="44">
        <v>0.231749387045914</v>
      </c>
      <c r="DP34" s="44">
        <v>0.209940443369937</v>
      </c>
      <c r="DQ34" s="44">
        <v>0.24273926246459801</v>
      </c>
      <c r="DR34" s="45">
        <v>0.32768329007021602</v>
      </c>
      <c r="DS34" s="45">
        <v>0.41202270972958999</v>
      </c>
      <c r="DT34" s="45">
        <v>0.39184196346308803</v>
      </c>
      <c r="DU34" s="45">
        <v>0.33532326883489699</v>
      </c>
      <c r="DV34" s="45">
        <v>0.403393837166514</v>
      </c>
      <c r="DW34" s="45">
        <v>0.50143062208762401</v>
      </c>
      <c r="DX34" s="45">
        <v>0.36371811751620903</v>
      </c>
    </row>
    <row r="35" spans="1:128">
      <c r="A35" s="43">
        <f t="shared" si="0"/>
        <v>2.8082191780821919</v>
      </c>
      <c r="B35" s="18">
        <v>31</v>
      </c>
      <c r="C35" s="12">
        <v>660</v>
      </c>
      <c r="D35" s="12">
        <v>0.31302981207318897</v>
      </c>
      <c r="E35" s="12">
        <v>5.92014619361994E-2</v>
      </c>
      <c r="F35" s="92">
        <f>$D35^Parameter!$D$325</f>
        <v>0.40416327345255004</v>
      </c>
      <c r="G35" s="92">
        <f>$E35^Parameter!$D$318</f>
        <v>0.13064095624899674</v>
      </c>
      <c r="H35" s="92">
        <f>$D35^Parameter!$D$326</f>
        <v>0.39488311179114677</v>
      </c>
      <c r="I35" s="92">
        <f>$E35^Parameter!$D$319</f>
        <v>0.16379202646653773</v>
      </c>
      <c r="J35" s="92">
        <f>$D35^Parameter!$D$328</f>
        <v>0.41270174366518797</v>
      </c>
      <c r="K35" s="92">
        <f>$E35^Parameter!$D$321</f>
        <v>0.2858533374416839</v>
      </c>
      <c r="L35" s="92">
        <f>$D35^Parameter!$D$329</f>
        <v>0.5218287374165137</v>
      </c>
      <c r="M35" s="92">
        <f>$E35^Parameter!$D$322</f>
        <v>0.2502896502352131</v>
      </c>
      <c r="N35" s="92">
        <f>$D35^Parameter!$D$330</f>
        <v>0.39032324654587158</v>
      </c>
      <c r="O35" s="92">
        <f>$E35^Parameter!$D$323</f>
        <v>0.32279958861580771</v>
      </c>
      <c r="P35" s="92">
        <f>$D35^Parameter!$D$327</f>
        <v>0.33097682601543116</v>
      </c>
      <c r="Q35" s="92">
        <f>$E35^Parameter!$D$320</f>
        <v>0.13287563593521548</v>
      </c>
      <c r="R35" s="12">
        <f>$D35^EXP(Parameter!$D$96+Parameter!$D$103*(($B35/30.2*21)^(1)))</f>
        <v>0.32866616350531042</v>
      </c>
      <c r="S35" s="12">
        <f>$E35^EXP(Parameter!$D$81+Parameter!$D$88*($B35/30.2*21)^(-2))</f>
        <v>0.17568405155614245</v>
      </c>
      <c r="T35" s="12">
        <f>$D35^EXP(Parameter!$D$97+Parameter!$D$104*(($B35*21/30.2)^(1)))</f>
        <v>0.34981455429175545</v>
      </c>
      <c r="U35" s="12">
        <f>$E35^EXP(Parameter!$D$82+Parameter!$D$89*($B35/30.2*21)^(-2))</f>
        <v>0.20453120778947295</v>
      </c>
      <c r="V35" s="12">
        <f>$D35^EXP(Parameter!$D$99+Parameter!$D$106*(($B35*21/30.2)^(1)))</f>
        <v>0.35120166424111521</v>
      </c>
      <c r="W35" s="12">
        <f>$E35^EXP(Parameter!$D$84+Parameter!$D$91*($B35/30.2*21)^(-2))</f>
        <v>0.33269047198284002</v>
      </c>
      <c r="X35" s="12">
        <f>$D35^EXP(Parameter!$D$100+Parameter!$D$107*(($B35*21/30.2)^(1)))</f>
        <v>0.40410831414699827</v>
      </c>
      <c r="Y35" s="12">
        <f>$E35^EXP(Parameter!$D$85+Parameter!$D$92*($B35/30.2*21)^(-2))</f>
        <v>0.28970325000241498</v>
      </c>
      <c r="Z35" s="12">
        <f>$D35^EXP(Parameter!$D$101+Parameter!$D$108*(($B35*21/30.2)^(1)))</f>
        <v>0.27398988237339938</v>
      </c>
      <c r="AA35" s="12">
        <f>$E35^EXP(Parameter!$D$86+Parameter!$D$93*($B35/30.2*21)^(-2))</f>
        <v>0.32453888557749155</v>
      </c>
      <c r="AB35" s="12">
        <f>$D35^EXP(Parameter!$D$98+Parameter!$D$105*(($B35*21/30.2)^(1)))</f>
        <v>0.27308813975908686</v>
      </c>
      <c r="AC35" s="12">
        <f>$E35^EXP(Parameter!$D$83+Parameter!$D$90*($B35/30.2*21)^(-2))</f>
        <v>0.13828404741322267</v>
      </c>
      <c r="AD35" s="87">
        <f>$D35^EXP(Parameter!$D$133+Parameter!$D$140*(($B35*21/30.2)^(-0.5))+Parameter!$D$147*((LN($B35*21/30.2))))</f>
        <v>0.3044761829316826</v>
      </c>
      <c r="AE35" s="12">
        <f>$E35^EXP(Parameter!$D$111+Parameter!$D$118*(($B35*21/30.2)^(-1))+Parameter!$D$125*(($B35*21/30.2)^(-0.5)))</f>
        <v>0.2603861642955701</v>
      </c>
      <c r="AF35" s="12">
        <f>$D35^EXP(Parameter!$D$134+Parameter!$D$141*(($B35*21/30.2)^(-0.5))+Parameter!$D$148*((LN($B35*21/30.2))))</f>
        <v>0.32155469640599171</v>
      </c>
      <c r="AG35" s="12">
        <f>$E35^EXP(Parameter!$D$112+Parameter!$D$119*(($B35*21/30.2)^(-1))+Parameter!$D$126*(($B35*21/30.2)^(-0.5)))</f>
        <v>0.20368466560028692</v>
      </c>
      <c r="AH35" s="12">
        <f>$D35^EXP(Parameter!$D$136+Parameter!$D$143*(($B35*21/30.2)^(-0.5))+Parameter!$D$150*((LN($B35*21/30.2))))</f>
        <v>0.31488708138072974</v>
      </c>
      <c r="AI35" s="12">
        <f>$E35^EXP(Parameter!$D$114+Parameter!$D$121*(($B35*21/30.2)^(-1))+Parameter!$D$128*(($B35*21/30.2)^(-0.5)))</f>
        <v>0.17264372865157895</v>
      </c>
      <c r="AJ35" s="12">
        <f>$D35^EXP(Parameter!$D$137+Parameter!$D$144*(($B35*21/30.2)^(-0.5))+Parameter!$D$151*((LN($B35*21/30.2))))</f>
        <v>0.38023198900995964</v>
      </c>
      <c r="AK35" s="12">
        <f>$E35^EXP(Parameter!$D$115+Parameter!$D$122*(($B35*21/30.2)^(-1))+Parameter!$D$129*(($B35*21/30.2)^(-0.5)))</f>
        <v>0.22980993265471805</v>
      </c>
      <c r="AL35" s="12">
        <f>$D35^EXP(Parameter!$D$138+Parameter!$D$145*(($B35*21/30.2)^(-0.5))+Parameter!$D$152*((LN($B35*21/30.2))))</f>
        <v>0.17788918724339398</v>
      </c>
      <c r="AM35" s="12">
        <f>$E35^EXP(Parameter!$D$116+Parameter!$D$123*(($B35*21/30.2)^(-1))+Parameter!$D$130*(($B35*21/30.2)^(-0.5)))</f>
        <v>0.12043556357669137</v>
      </c>
      <c r="AN35" s="12">
        <f>$D35^EXP(Parameter!$D$135+Parameter!$D$142*(($B35*21/30.2)^(-0.5))+Parameter!$D$149*((LN($B35*21/30.2))))</f>
        <v>0.23661952962301086</v>
      </c>
      <c r="AO35" s="12">
        <f>$E35^EXP(Parameter!$D$113+Parameter!$D$120*(($B35*21/30.2)^(-1))+Parameter!$D$127*(($B35*21/30.2)^(-0.5)))</f>
        <v>1.9037100945884775E-2</v>
      </c>
      <c r="AP35" s="87">
        <f>$D35^EXP(Parameter!$D$304+Parameter!$D$310*((LN($B35*21/30.2))))</f>
        <v>0.40367172012519842</v>
      </c>
      <c r="AQ35" s="88">
        <f>$E35^EXP(Parameter!$D$290+Parameter!$D$296*((LN($B35*21/30.2))))</f>
        <v>0.15321738126039797</v>
      </c>
      <c r="AR35" s="12">
        <f>$D35^EXP(Parameter!$D$305+Parameter!$D$311*((LN($B35*21/30.2))))</f>
        <v>0.37927604993772568</v>
      </c>
      <c r="AS35" s="88">
        <f>$E35^EXP(Parameter!$D$291+Parameter!$D$297*((LN($B35*21/30.2))))</f>
        <v>0.19380223369810229</v>
      </c>
      <c r="AT35" s="12">
        <f>$D35^EXP(Parameter!$D$305+Parameter!$D$307-Parameter!$D$306+(Parameter!$D$311+Parameter!$D$313-Parameter!$D$312)*((LN($B35*21/30.2))))</f>
        <v>0.39249623111717052</v>
      </c>
      <c r="AU35" s="88">
        <f>$E35^EXP(Parameter!$D$291+Parameter!$D$293-Parameter!$D$292+(Parameter!$D$297+Parameter!$D$299-Parameter!$D$298)*((LN($B35*21/30.2))))</f>
        <v>0.29178622121255565</v>
      </c>
      <c r="AV35" s="12">
        <f>$D35^EXP(Parameter!$D$308+Parameter!$D$314*((LN($B35*21/30.2))))</f>
        <v>0.498200002622599</v>
      </c>
      <c r="AW35" s="88">
        <f>$E35^EXP(Parameter!$D$294+Parameter!$D$300*((LN($B35*21/30.2))))</f>
        <v>0.25020949051062646</v>
      </c>
      <c r="AX35" s="12">
        <f>$D35^EXP(Parameter!$D$305+Parameter!$D$309-Parameter!$D$306+(Parameter!$D$311+Parameter!$D$315-Parameter!$D$312)*((LN($B35*21/30.2))))</f>
        <v>0.3711314941859245</v>
      </c>
      <c r="AY35" s="88">
        <f>$E35^EXP(Parameter!$D$291+Parameter!$D$295-Parameter!$D$292+(Parameter!$D$297+Parameter!$D$301-Parameter!$D$298)*((LN($B35*21/30.2))))</f>
        <v>0.2482540867830951</v>
      </c>
      <c r="AZ35" s="12">
        <f>$D35^EXP(Parameter!D$305-Parameter!D$306+(Parameter!D$311-Parameter!D$312)*((LN($B35*21/30.2))))</f>
        <v>0.31290707931668604</v>
      </c>
      <c r="BA35" s="88">
        <f>$E35^EXP(Parameter!$D$291-Parameter!$D$292+(Parameter!$D$297-Parameter!$D$298)*((LN($B35*21/30.2))))</f>
        <v>9.1801897567512156E-2</v>
      </c>
      <c r="BB35" s="89">
        <f>$D35^EXP(Parameter!$D$231)</f>
        <v>0.33713373021726506</v>
      </c>
      <c r="BC35" s="90">
        <f>$E35^EXP(Parameter!$D$216)</f>
        <v>0.10511052393155403</v>
      </c>
      <c r="BD35" s="91">
        <f>$D35^EXP(Parameter!$D$232)</f>
        <v>0.40216311282163231</v>
      </c>
      <c r="BE35" s="90">
        <f>$E35^EXP(Parameter!$D$217)</f>
        <v>0.18376550707020275</v>
      </c>
      <c r="BF35" s="91">
        <f>$D35^EXP(Parameter!$D$234)</f>
        <v>0.29349349080425369</v>
      </c>
      <c r="BG35" s="91">
        <f>$E35^EXP(Parameter!$D$219)</f>
        <v>0.25364135519042219</v>
      </c>
      <c r="BH35" s="91">
        <f>$D35^EXP(Parameter!$D$235)</f>
        <v>0.51917148362170307</v>
      </c>
      <c r="BI35" s="91">
        <f>$E35^EXP(Parameter!$D$220)</f>
        <v>0.27225396774166188</v>
      </c>
      <c r="BJ35" s="91">
        <f>$D35^EXP(Parameter!$D$236)</f>
        <v>0.2752590999808881</v>
      </c>
      <c r="BK35" s="91">
        <f>$E35^EXP(Parameter!$D$221)</f>
        <v>0.55537928472614162</v>
      </c>
      <c r="BL35" s="91">
        <f>$D35^EXP(Parameter!$D$233)</f>
        <v>0.38344529575006614</v>
      </c>
      <c r="BM35" s="91">
        <f>$E35^EXP(Parameter!$D$218)</f>
        <v>0.24982178576087458</v>
      </c>
      <c r="BN35" s="90">
        <f>$D35^EXP(Parameter!$D$268)</f>
        <v>0.34300247224354369</v>
      </c>
      <c r="BO35" s="91">
        <f>$E35^EXP(Parameter!$D$246)</f>
        <v>0.1036951471978798</v>
      </c>
      <c r="BP35" s="91">
        <f>$D35^EXP(Parameter!$D$269)</f>
        <v>0.41933890491043802</v>
      </c>
      <c r="BQ35" s="91">
        <f>$E35^EXP(Parameter!$D$247)</f>
        <v>0.18376550707020275</v>
      </c>
      <c r="BR35" s="91">
        <f>$D35^EXP(Parameter!$D$271)</f>
        <v>0.30903417838200692</v>
      </c>
      <c r="BS35" s="91">
        <f>$E35^EXP(Parameter!$D$249)</f>
        <v>0.2550342009967238</v>
      </c>
      <c r="BT35" s="91">
        <f>$D35^EXP(Parameter!$D$272)</f>
        <v>0.51951175280363404</v>
      </c>
      <c r="BU35" s="91">
        <f>$E35^EXP(Parameter!$D$250)</f>
        <v>0.27367164752486139</v>
      </c>
      <c r="BV35" s="91">
        <f>$D35^EXP(Parameter!$D$273)</f>
        <v>0.32761521888922157</v>
      </c>
      <c r="BW35" s="91">
        <f>$E35^EXP(Parameter!$D$251)</f>
        <v>0.5395491141768527</v>
      </c>
      <c r="BX35" s="91">
        <f>$D35^EXP(Parameter!$D$270)</f>
        <v>0.40399434483994739</v>
      </c>
      <c r="BY35" s="91">
        <f>$E35^EXP(Parameter!$D$248)</f>
        <v>0.24878287708865054</v>
      </c>
      <c r="BZ35" s="90">
        <f>$D35^EXP(Parameter!$D$208)</f>
        <v>0.40509267521470976</v>
      </c>
      <c r="CA35" s="90">
        <f>$E35^EXP(Parameter!$D$200)</f>
        <v>0.14891720081544849</v>
      </c>
      <c r="CB35" s="90">
        <f>$D35^EXP(Parameter!$D$209)</f>
        <v>0.38271015640338335</v>
      </c>
      <c r="CC35" s="90">
        <f>$E35^EXP(Parameter!$D$201)</f>
        <v>0.17605110354072215</v>
      </c>
      <c r="CD35" s="90">
        <f>$D35^EXP(Parameter!$D$211)</f>
        <v>0.39262849325117016</v>
      </c>
      <c r="CE35" s="90">
        <f>$E35^EXP(Parameter!$D$203)</f>
        <v>0.27971518166895531</v>
      </c>
      <c r="CF35" s="90">
        <f>$D35^EXP(Parameter!$D$212)</f>
        <v>0.49646361195456934</v>
      </c>
      <c r="CG35" s="90">
        <f>$E35^EXP(Parameter!$D$204)</f>
        <v>0.25051506275620827</v>
      </c>
      <c r="CH35" s="91">
        <f>$D35^EXP(Parameter!$D$213)</f>
        <v>0.36910259410278051</v>
      </c>
      <c r="CI35" s="90">
        <f>$E35^EXP(Parameter!$D$205)</f>
        <v>0.29945043470756971</v>
      </c>
      <c r="CJ35" s="91">
        <f>$D35^EXP(Parameter!$D$210)</f>
        <v>0.3108494598521177</v>
      </c>
      <c r="CK35" s="90">
        <f>$E35^EXP(Parameter!$D$202)</f>
        <v>0.13942526788973147</v>
      </c>
      <c r="CL35" s="12">
        <f>$D35^EXP(Parameter!$D$170+Parameter!$D$177*(LN($B35/30.2*21)))</f>
        <v>0.38181268807326879</v>
      </c>
      <c r="CM35" s="41">
        <f>$E35^EXP(Parameter!$D$155+Parameter!$D$162*(LN($B35/30.2*21)))</f>
        <v>0.25362381859572747</v>
      </c>
      <c r="CN35" s="12">
        <f>$D35^EXP(Parameter!$D$171+Parameter!$D$178*(LN($B35/30.2*21)))</f>
        <v>0.36766883170259185</v>
      </c>
      <c r="CO35" s="41">
        <f>$E35^EXP(Parameter!$D$156+Parameter!$D$163*(LN($B35/30.2*21)))</f>
        <v>0.26394597551674198</v>
      </c>
      <c r="CP35" s="12">
        <f>$D35^EXP(Parameter!$D$173+Parameter!$D$180*(LN($B35/30.2*21)))</f>
        <v>0.37025180862955626</v>
      </c>
      <c r="CQ35" s="41">
        <f>$E35^EXP(Parameter!$D$158+Parameter!$D$165*(LN($B35/30.2*21)))</f>
        <v>0.3324967822682125</v>
      </c>
      <c r="CR35" s="12">
        <f>$D35^EXP(Parameter!$D$174+Parameter!$D$181*(LN($B35/30.2*21)))</f>
        <v>0.44638802233214259</v>
      </c>
      <c r="CS35" s="41">
        <f>$E35^EXP(Parameter!$D$159+Parameter!$D$166*(LN($B35/30.2*21)))</f>
        <v>0.32622923147580241</v>
      </c>
      <c r="CT35" s="12">
        <f>$D35^EXP(Parameter!$D$175+Parameter!$D$182*(LN($B35/30.2*21)))</f>
        <v>0.31565622145550676</v>
      </c>
      <c r="CU35" s="41">
        <f>$E35^EXP(Parameter!$D$160+Parameter!$D$167*(LN($B35/30.2*21)))</f>
        <v>0.24984528173312429</v>
      </c>
      <c r="CV35" s="12">
        <f>$D35^EXP(Parameter!$D$172+Parameter!$D$179*(LN($B35/30.2*21)))</f>
        <v>0.278946150191902</v>
      </c>
      <c r="CW35" s="41">
        <f>$E35^EXP(Parameter!$D$157+Parameter!$D$164*(LN($B35/30.2*21)))</f>
        <v>5.3800475957065233E-2</v>
      </c>
      <c r="CX35" s="12">
        <f t="shared" si="2"/>
        <v>0.32866616350531042</v>
      </c>
      <c r="CY35" s="85">
        <v>0.15525114692483</v>
      </c>
      <c r="CZ35" s="12">
        <f t="shared" si="3"/>
        <v>0.34981455429175545</v>
      </c>
      <c r="DA35" s="85">
        <v>0.21788580286752901</v>
      </c>
      <c r="DB35" s="12">
        <f t="shared" si="4"/>
        <v>0.35120166424111521</v>
      </c>
      <c r="DC35" s="41">
        <v>0.29508472149950898</v>
      </c>
      <c r="DD35" s="12">
        <f t="shared" si="5"/>
        <v>0.40410831414699827</v>
      </c>
      <c r="DE35" s="85">
        <v>0.25608042082897797</v>
      </c>
      <c r="DF35" s="12">
        <f t="shared" si="6"/>
        <v>0.27398988237339938</v>
      </c>
      <c r="DG35" s="41">
        <v>0.26502173438769999</v>
      </c>
      <c r="DH35" s="12">
        <f t="shared" si="7"/>
        <v>0.27308813975908686</v>
      </c>
      <c r="DI35" s="41">
        <v>7.1484163887076999E-2</v>
      </c>
      <c r="DJ35" s="46">
        <v>30</v>
      </c>
      <c r="DK35" s="44">
        <v>5.7849010624525597E-2</v>
      </c>
      <c r="DL35" s="44">
        <v>9.6780297030308798E-2</v>
      </c>
      <c r="DM35" s="44">
        <v>0.13846453659487901</v>
      </c>
      <c r="DN35" s="44">
        <v>0.120329493070006</v>
      </c>
      <c r="DO35" s="44">
        <v>0.22029602269514301</v>
      </c>
      <c r="DP35" s="44">
        <v>0.19910782852289999</v>
      </c>
      <c r="DQ35" s="44">
        <v>0.23099573718858299</v>
      </c>
      <c r="DR35" s="45">
        <v>0.31762563764601098</v>
      </c>
      <c r="DS35" s="45">
        <v>0.40112826236403998</v>
      </c>
      <c r="DT35" s="45">
        <v>0.38110044883699601</v>
      </c>
      <c r="DU35" s="45">
        <v>0.32516808858762197</v>
      </c>
      <c r="DV35" s="45">
        <v>0.392561199916861</v>
      </c>
      <c r="DW35" s="45">
        <v>0.49020655102115901</v>
      </c>
      <c r="DX35" s="45">
        <v>0.35323891527913898</v>
      </c>
    </row>
    <row r="36" spans="1:128">
      <c r="A36" s="43">
        <f t="shared" si="0"/>
        <v>2.8684931506849316</v>
      </c>
      <c r="B36" s="18">
        <v>32</v>
      </c>
      <c r="C36" s="12">
        <v>682</v>
      </c>
      <c r="D36" s="12">
        <v>0.30357252426796999</v>
      </c>
      <c r="E36" s="12">
        <v>5.5158570092440198E-2</v>
      </c>
      <c r="F36" s="92">
        <f>$D36^Parameter!$D$325</f>
        <v>0.3946069411833889</v>
      </c>
      <c r="G36" s="92">
        <f>$E36^Parameter!$D$318</f>
        <v>0.1241541838673705</v>
      </c>
      <c r="H36" s="92">
        <f>$D36^Parameter!$D$326</f>
        <v>0.38530972412541342</v>
      </c>
      <c r="I36" s="92">
        <f>$E36^Parameter!$D$319</f>
        <v>0.15654251953992065</v>
      </c>
      <c r="J36" s="92">
        <f>$D36^Parameter!$D$328</f>
        <v>0.40316608923286307</v>
      </c>
      <c r="K36" s="92">
        <f>$E36^Parameter!$D$321</f>
        <v>0.27703494787480504</v>
      </c>
      <c r="L36" s="92">
        <f>$D36^Parameter!$D$329</f>
        <v>0.51294048565692296</v>
      </c>
      <c r="M36" s="92">
        <f>$E36^Parameter!$D$322</f>
        <v>0.24176329697627438</v>
      </c>
      <c r="N36" s="92">
        <f>$D36^Parameter!$D$330</f>
        <v>0.38074358440430567</v>
      </c>
      <c r="O36" s="92">
        <f>$E36^Parameter!$D$323</f>
        <v>0.31379440780845602</v>
      </c>
      <c r="P36" s="92">
        <f>$D36^Parameter!$D$327</f>
        <v>0.32145032095327886</v>
      </c>
      <c r="Q36" s="92">
        <f>$E36^Parameter!$D$320</f>
        <v>0.12633150833107193</v>
      </c>
      <c r="R36" s="12">
        <f>$D36^EXP(Parameter!$D$96+Parameter!$D$103*(($B36/30.2*21)^(1)))</f>
        <v>0.31408310619660629</v>
      </c>
      <c r="S36" s="12">
        <f>$E36^EXP(Parameter!$D$81+Parameter!$D$88*($B36/30.2*21)^(-2))</f>
        <v>0.16822509122558657</v>
      </c>
      <c r="T36" s="12">
        <f>$D36^EXP(Parameter!$D$97+Parameter!$D$104*(($B36*21/30.2)^(1)))</f>
        <v>0.33820284737808837</v>
      </c>
      <c r="U36" s="12">
        <f>$E36^EXP(Parameter!$D$82+Parameter!$D$89*($B36/30.2*21)^(-2))</f>
        <v>0.19658222150279472</v>
      </c>
      <c r="V36" s="12">
        <f>$D36^EXP(Parameter!$D$99+Parameter!$D$106*(($B36*21/30.2)^(1)))</f>
        <v>0.33856708328481716</v>
      </c>
      <c r="W36" s="12">
        <f>$E36^EXP(Parameter!$D$84+Parameter!$D$91*($B36/30.2*21)^(-2))</f>
        <v>0.32369087056035856</v>
      </c>
      <c r="X36" s="12">
        <f>$D36^EXP(Parameter!$D$100+Parameter!$D$107*(($B36*21/30.2)^(1)))</f>
        <v>0.38689218651556062</v>
      </c>
      <c r="Y36" s="12">
        <f>$E36^EXP(Parameter!$D$85+Parameter!$D$92*($B36/30.2*21)^(-2))</f>
        <v>0.28088366210722759</v>
      </c>
      <c r="Z36" s="12">
        <f>$D36^EXP(Parameter!$D$101+Parameter!$D$108*(($B36*21/30.2)^(1)))</f>
        <v>0.25795061480915449</v>
      </c>
      <c r="AA36" s="12">
        <f>$E36^EXP(Parameter!$D$86+Parameter!$D$93*($B36/30.2*21)^(-2))</f>
        <v>0.31550399495536913</v>
      </c>
      <c r="AB36" s="12">
        <f>$D36^EXP(Parameter!$D$98+Parameter!$D$105*(($B36*21/30.2)^(1)))</f>
        <v>0.26119879334300183</v>
      </c>
      <c r="AC36" s="12">
        <f>$E36^EXP(Parameter!$D$83+Parameter!$D$90*($B36/30.2*21)^(-2))</f>
        <v>0.13159112661016018</v>
      </c>
      <c r="AD36" s="87">
        <f>$D36^EXP(Parameter!$D$133+Parameter!$D$140*(($B36*21/30.2)^(-0.5))+Parameter!$D$147*((LN($B36*21/30.2))))</f>
        <v>0.28708522014959248</v>
      </c>
      <c r="AE36" s="12">
        <f>$E36^EXP(Parameter!$D$111+Parameter!$D$118*(($B36*21/30.2)^(-1))+Parameter!$D$125*(($B36*21/30.2)^(-0.5)))</f>
        <v>0.25490202815451463</v>
      </c>
      <c r="AF36" s="12">
        <f>$D36^EXP(Parameter!$D$134+Parameter!$D$141*(($B36*21/30.2)^(-0.5))+Parameter!$D$148*((LN($B36*21/30.2))))</f>
        <v>0.30849638276736785</v>
      </c>
      <c r="AG36" s="12">
        <f>$E36^EXP(Parameter!$D$112+Parameter!$D$119*(($B36*21/30.2)^(-1))+Parameter!$D$126*(($B36*21/30.2)^(-0.5)))</f>
        <v>0.1960384646098004</v>
      </c>
      <c r="AH36" s="12">
        <f>$D36^EXP(Parameter!$D$136+Parameter!$D$143*(($B36*21/30.2)^(-0.5))+Parameter!$D$150*((LN($B36*21/30.2))))</f>
        <v>0.2982228566130633</v>
      </c>
      <c r="AI36" s="12">
        <f>$E36^EXP(Parameter!$D$114+Parameter!$D$121*(($B36*21/30.2)^(-1))+Parameter!$D$128*(($B36*21/30.2)^(-0.5)))</f>
        <v>0.16167600035253096</v>
      </c>
      <c r="AJ36" s="12">
        <f>$D36^EXP(Parameter!$D$137+Parameter!$D$144*(($B36*21/30.2)^(-0.5))+Parameter!$D$151*((LN($B36*21/30.2))))</f>
        <v>0.36064306441033017</v>
      </c>
      <c r="AK36" s="12">
        <f>$E36^EXP(Parameter!$D$115+Parameter!$D$122*(($B36*21/30.2)^(-1))+Parameter!$D$129*(($B36*21/30.2)^(-0.5)))</f>
        <v>0.22065375043598526</v>
      </c>
      <c r="AL36" s="12">
        <f>$D36^EXP(Parameter!$D$138+Parameter!$D$145*(($B36*21/30.2)^(-0.5))+Parameter!$D$152*((LN($B36*21/30.2))))</f>
        <v>0.15875512662373747</v>
      </c>
      <c r="AM36" s="12">
        <f>$E36^EXP(Parameter!$D$116+Parameter!$D$123*(($B36*21/30.2)^(-1))+Parameter!$D$130*(($B36*21/30.2)^(-0.5)))</f>
        <v>0.11077103892258165</v>
      </c>
      <c r="AN36" s="12">
        <f>$D36^EXP(Parameter!$D$135+Parameter!$D$142*(($B36*21/30.2)^(-0.5))+Parameter!$D$149*((LN($B36*21/30.2))))</f>
        <v>0.22390996572870811</v>
      </c>
      <c r="AO36" s="12">
        <f>$E36^EXP(Parameter!$D$113+Parameter!$D$120*(($B36*21/30.2)^(-1))+Parameter!$D$127*(($B36*21/30.2)^(-0.5)))</f>
        <v>1.6124515214880033E-2</v>
      </c>
      <c r="AP36" s="87">
        <f>$D36^EXP(Parameter!$D$304+Parameter!$D$310*((LN($B36*21/30.2))))</f>
        <v>0.39263273130891219</v>
      </c>
      <c r="AQ36" s="88">
        <f>$E36^EXP(Parameter!$D$290+Parameter!$D$296*((LN($B36*21/30.2))))</f>
        <v>0.14746923544426166</v>
      </c>
      <c r="AR36" s="12">
        <f>$D36^EXP(Parameter!$D$305+Parameter!$D$311*((LN($B36*21/30.2))))</f>
        <v>0.36911959420248763</v>
      </c>
      <c r="AS36" s="88">
        <f>$E36^EXP(Parameter!$D$291+Parameter!$D$297*((LN($B36*21/30.2))))</f>
        <v>0.18653462536220072</v>
      </c>
      <c r="AT36" s="12">
        <f>$D36^EXP(Parameter!$D$305+Parameter!$D$307-Parameter!$D$306+(Parameter!$D$311+Parameter!$D$313-Parameter!$D$312)*((LN($B36*21/30.2))))</f>
        <v>0.38191452086661587</v>
      </c>
      <c r="AU36" s="88">
        <f>$E36^EXP(Parameter!$D$291+Parameter!$D$293-Parameter!$D$292+(Parameter!$D$297+Parameter!$D$299-Parameter!$D$298)*((LN($B36*21/30.2))))</f>
        <v>0.28256517350895916</v>
      </c>
      <c r="AV36" s="12">
        <f>$D36^EXP(Parameter!$D$308+Parameter!$D$314*((LN($B36*21/30.2))))</f>
        <v>0.48703439671598608</v>
      </c>
      <c r="AW36" s="88">
        <f>$E36^EXP(Parameter!$D$294+Parameter!$D$300*((LN($B36*21/30.2))))</f>
        <v>0.24177698595211128</v>
      </c>
      <c r="AX36" s="12">
        <f>$D36^EXP(Parameter!$D$305+Parameter!$D$309-Parameter!$D$306+(Parameter!$D$311+Parameter!$D$315-Parameter!$D$312)*((LN($B36*21/30.2))))</f>
        <v>0.35981577634970013</v>
      </c>
      <c r="AY36" s="88">
        <f>$E36^EXP(Parameter!$D$291+Parameter!$D$295-Parameter!$D$292+(Parameter!$D$297+Parameter!$D$301-Parameter!$D$298)*((LN($B36*21/30.2))))</f>
        <v>0.23600310470478963</v>
      </c>
      <c r="AZ36" s="12">
        <f>$D36^EXP(Parameter!D$305-Parameter!D$306+(Parameter!D$311-Parameter!D$312)*((LN($B36*21/30.2))))</f>
        <v>0.30219280081415428</v>
      </c>
      <c r="BA36" s="88">
        <f>$E36^EXP(Parameter!$D$291-Parameter!$D$292+(Parameter!$D$297-Parameter!$D$298)*((LN($B36*21/30.2))))</f>
        <v>8.462972735425614E-2</v>
      </c>
      <c r="BB36" s="89">
        <f>$D36^EXP(Parameter!$D$231)</f>
        <v>0.32758945308529996</v>
      </c>
      <c r="BC36" s="90">
        <f>$E36^EXP(Parameter!$D$216)</f>
        <v>9.9349399602398039E-2</v>
      </c>
      <c r="BD36" s="91">
        <f>$D36^EXP(Parameter!$D$232)</f>
        <v>0.39260262339048596</v>
      </c>
      <c r="BE36" s="90">
        <f>$E36^EXP(Parameter!$D$217)</f>
        <v>0.17613836914992537</v>
      </c>
      <c r="BF36" s="91">
        <f>$D36^EXP(Parameter!$D$234)</f>
        <v>0.28414237132582276</v>
      </c>
      <c r="BG36" s="91">
        <f>$E36^EXP(Parameter!$D$219)</f>
        <v>0.24508238784124756</v>
      </c>
      <c r="BH36" s="91">
        <f>$D36^EXP(Parameter!$D$235)</f>
        <v>0.51025968185473025</v>
      </c>
      <c r="BI36" s="91">
        <f>$E36^EXP(Parameter!$D$220)</f>
        <v>0.26353348464098175</v>
      </c>
      <c r="BJ36" s="91">
        <f>$D36^EXP(Parameter!$D$236)</f>
        <v>0.26603784610564868</v>
      </c>
      <c r="BK36" s="91">
        <f>$E36^EXP(Parameter!$D$221)</f>
        <v>0.54726622603650055</v>
      </c>
      <c r="BL36" s="91">
        <f>$D36^EXP(Parameter!$D$233)</f>
        <v>0.37385883965633715</v>
      </c>
      <c r="BM36" s="91">
        <f>$E36^EXP(Parameter!$D$218)</f>
        <v>0.24130007321895702</v>
      </c>
      <c r="BN36" s="90">
        <f>$D36^EXP(Parameter!$D$268)</f>
        <v>0.33344401309634092</v>
      </c>
      <c r="BO36" s="91">
        <f>$E36^EXP(Parameter!$D$246)</f>
        <v>9.7978356704698163E-2</v>
      </c>
      <c r="BP36" s="91">
        <f>$D36^EXP(Parameter!$D$269)</f>
        <v>0.40982256076129209</v>
      </c>
      <c r="BQ36" s="91">
        <f>$E36^EXP(Parameter!$D$247)</f>
        <v>0.17613836914992537</v>
      </c>
      <c r="BR36" s="91">
        <f>$D36^EXP(Parameter!$D$271)</f>
        <v>0.29959593102838683</v>
      </c>
      <c r="BS36" s="91">
        <f>$E36^EXP(Parameter!$D$249)</f>
        <v>0.24646200409737307</v>
      </c>
      <c r="BT36" s="91">
        <f>$D36^EXP(Parameter!$D$272)</f>
        <v>0.51060294649075144</v>
      </c>
      <c r="BU36" s="91">
        <f>$E36^EXP(Parameter!$D$250)</f>
        <v>0.26494018441699141</v>
      </c>
      <c r="BV36" s="91">
        <f>$D36^EXP(Parameter!$D$273)</f>
        <v>0.3180996865290488</v>
      </c>
      <c r="BW36" s="91">
        <f>$E36^EXP(Parameter!$D$251)</f>
        <v>0.5312827348720327</v>
      </c>
      <c r="BX36" s="91">
        <f>$D36^EXP(Parameter!$D$270)</f>
        <v>0.39443765131942837</v>
      </c>
      <c r="BY36" s="91">
        <f>$E36^EXP(Parameter!$D$248)</f>
        <v>0.24027154708869669</v>
      </c>
      <c r="BZ36" s="90">
        <f>$D36^EXP(Parameter!$D$208)</f>
        <v>0.39553836386455299</v>
      </c>
      <c r="CA36" s="90">
        <f>$E36^EXP(Parameter!$D$200)</f>
        <v>0.14198739647393283</v>
      </c>
      <c r="CB36" s="90">
        <f>$D36^EXP(Parameter!$D$209)</f>
        <v>0.37312316606054002</v>
      </c>
      <c r="CC36" s="90">
        <f>$E36^EXP(Parameter!$D$201)</f>
        <v>0.16856316351432021</v>
      </c>
      <c r="CD36" s="90">
        <f>$D36^EXP(Parameter!$D$211)</f>
        <v>0.38305182810708832</v>
      </c>
      <c r="CE36" s="90">
        <f>$E36^EXP(Parameter!$D$203)</f>
        <v>0.27093894557016851</v>
      </c>
      <c r="CF36" s="90">
        <f>$D36^EXP(Parameter!$D$212)</f>
        <v>0.4873655310730502</v>
      </c>
      <c r="CG36" s="90">
        <f>$E36^EXP(Parameter!$D$204)</f>
        <v>0.2419864813820784</v>
      </c>
      <c r="CH36" s="91">
        <f>$D36^EXP(Parameter!$D$213)</f>
        <v>0.35951252926517768</v>
      </c>
      <c r="CI36" s="90">
        <f>$E36^EXP(Parameter!$D$205)</f>
        <v>0.29055023930996571</v>
      </c>
      <c r="CJ36" s="91">
        <f>$D36^EXP(Parameter!$D$210)</f>
        <v>0.30140239482150399</v>
      </c>
      <c r="CK36" s="90">
        <f>$E36^EXP(Parameter!$D$202)</f>
        <v>0.13271826282417695</v>
      </c>
      <c r="CL36" s="12">
        <f>$D36^EXP(Parameter!$D$170+Parameter!$D$177*(LN($B36/30.2*21)))</f>
        <v>0.37132581020304362</v>
      </c>
      <c r="CM36" s="41">
        <f>$E36^EXP(Parameter!$D$155+Parameter!$D$162*(LN($B36/30.2*21)))</f>
        <v>0.24784859316837732</v>
      </c>
      <c r="CN36" s="12">
        <f>$D36^EXP(Parameter!$D$171+Parameter!$D$178*(LN($B36/30.2*21)))</f>
        <v>0.35760051881682764</v>
      </c>
      <c r="CO36" s="41">
        <f>$E36^EXP(Parameter!$D$156+Parameter!$D$163*(LN($B36/30.2*21)))</f>
        <v>0.25693278108044365</v>
      </c>
      <c r="CP36" s="12">
        <f>$D36^EXP(Parameter!$D$173+Parameter!$D$180*(LN($B36/30.2*21)))</f>
        <v>0.35985577326830787</v>
      </c>
      <c r="CQ36" s="41">
        <f>$E36^EXP(Parameter!$D$158+Parameter!$D$165*(LN($B36/30.2*21)))</f>
        <v>0.3240865317130936</v>
      </c>
      <c r="CR36" s="12">
        <f>$D36^EXP(Parameter!$D$174+Parameter!$D$181*(LN($B36/30.2*21)))</f>
        <v>0.43480685763581522</v>
      </c>
      <c r="CS36" s="41">
        <f>$E36^EXP(Parameter!$D$159+Parameter!$D$166*(LN($B36/30.2*21)))</f>
        <v>0.31879694825600241</v>
      </c>
      <c r="CT36" s="12">
        <f>$D36^EXP(Parameter!$D$175+Parameter!$D$182*(LN($B36/30.2*21)))</f>
        <v>0.30394488262757174</v>
      </c>
      <c r="CU36" s="41">
        <f>$E36^EXP(Parameter!$D$160+Parameter!$D$167*(LN($B36/30.2*21)))</f>
        <v>0.23933255303171927</v>
      </c>
      <c r="CV36" s="12">
        <f>$D36^EXP(Parameter!$D$172+Parameter!$D$179*(LN($B36/30.2*21)))</f>
        <v>0.26848494840789233</v>
      </c>
      <c r="CW36" s="41">
        <f>$E36^EXP(Parameter!$D$157+Parameter!$D$164*(LN($B36/30.2*21)))</f>
        <v>4.8654006913917643E-2</v>
      </c>
      <c r="CX36" s="12">
        <f t="shared" si="2"/>
        <v>0.31408310619660629</v>
      </c>
      <c r="CY36" s="85">
        <v>0.149770922235059</v>
      </c>
      <c r="CZ36" s="12">
        <f t="shared" si="3"/>
        <v>0.33820284737808837</v>
      </c>
      <c r="DA36" s="85">
        <v>0.21097166751990001</v>
      </c>
      <c r="DB36" s="12">
        <f t="shared" si="4"/>
        <v>0.33856708328481716</v>
      </c>
      <c r="DC36" s="41">
        <v>0.28430422605851502</v>
      </c>
      <c r="DD36" s="12">
        <f t="shared" si="5"/>
        <v>0.38689218651556062</v>
      </c>
      <c r="DE36" s="85">
        <v>0.246963634202886</v>
      </c>
      <c r="DF36" s="12">
        <f t="shared" si="6"/>
        <v>0.25795061480915449</v>
      </c>
      <c r="DG36" s="41">
        <v>0.25023468763381601</v>
      </c>
      <c r="DH36" s="12">
        <f t="shared" si="7"/>
        <v>0.26119879334300183</v>
      </c>
      <c r="DI36" s="41">
        <v>6.2839120123610898E-2</v>
      </c>
      <c r="DJ36" s="46">
        <v>31</v>
      </c>
      <c r="DK36" s="44">
        <v>5.35988441686246E-2</v>
      </c>
      <c r="DL36" s="44">
        <v>9.0509326418837896E-2</v>
      </c>
      <c r="DM36" s="44">
        <v>0.13040001280684499</v>
      </c>
      <c r="DN36" s="44">
        <v>0.11300515124536201</v>
      </c>
      <c r="DO36" s="44">
        <v>0.209521079964296</v>
      </c>
      <c r="DP36" s="44">
        <v>0.18894568992993799</v>
      </c>
      <c r="DQ36" s="44">
        <v>0.21993272030804201</v>
      </c>
      <c r="DR36" s="45">
        <v>0.30802635274623302</v>
      </c>
      <c r="DS36" s="45">
        <v>0.39066607698658701</v>
      </c>
      <c r="DT36" s="45">
        <v>0.37079994012672102</v>
      </c>
      <c r="DU36" s="45">
        <v>0.31547011568889399</v>
      </c>
      <c r="DV36" s="45">
        <v>0.38216473986195798</v>
      </c>
      <c r="DW36" s="45">
        <v>0.47936038577398898</v>
      </c>
      <c r="DX36" s="45">
        <v>0.34321039067228798</v>
      </c>
    </row>
    <row r="37" spans="1:128">
      <c r="A37" s="43">
        <f t="shared" si="0"/>
        <v>2.9287671232876713</v>
      </c>
      <c r="B37" s="18">
        <v>33</v>
      </c>
      <c r="C37" s="12">
        <v>704</v>
      </c>
      <c r="D37" s="12">
        <v>0.29453457824947499</v>
      </c>
      <c r="E37" s="12">
        <v>5.1453117537806903E-2</v>
      </c>
      <c r="F37" s="92">
        <f>$D37^Parameter!$D$325</f>
        <v>0.38541295154284283</v>
      </c>
      <c r="G37" s="92">
        <f>$E37^Parameter!$D$318</f>
        <v>0.11809089646863664</v>
      </c>
      <c r="H37" s="92">
        <f>$D37^Parameter!$D$326</f>
        <v>0.37610493371522258</v>
      </c>
      <c r="I37" s="92">
        <f>$E37^Parameter!$D$319</f>
        <v>0.14972815875696807</v>
      </c>
      <c r="J37" s="92">
        <f>$D37^Parameter!$D$328</f>
        <v>0.39398696323740678</v>
      </c>
      <c r="K37" s="92">
        <f>$E37^Parameter!$D$321</f>
        <v>0.26863053704876166</v>
      </c>
      <c r="L37" s="92">
        <f>$D37^Parameter!$D$329</f>
        <v>0.50433176335291785</v>
      </c>
      <c r="M37" s="92">
        <f>$E37^Parameter!$D$322</f>
        <v>0.23366395857177438</v>
      </c>
      <c r="N37" s="92">
        <f>$D37^Parameter!$D$330</f>
        <v>0.37153556563245471</v>
      </c>
      <c r="O37" s="92">
        <f>$E37^Parameter!$D$323</f>
        <v>0.30518604949685024</v>
      </c>
      <c r="P37" s="92">
        <f>$D37^Parameter!$D$327</f>
        <v>0.31233290911297978</v>
      </c>
      <c r="Q37" s="92">
        <f>$E37^Parameter!$D$320</f>
        <v>0.1202120350547155</v>
      </c>
      <c r="R37" s="12">
        <f>$D37^EXP(Parameter!$D$96+Parameter!$D$103*(($B37/30.2*21)^(1)))</f>
        <v>0.29996527899948805</v>
      </c>
      <c r="S37" s="12">
        <f>$E37^EXP(Parameter!$D$81+Parameter!$D$88*($B37/30.2*21)^(-2))</f>
        <v>0.16120015660541759</v>
      </c>
      <c r="T37" s="12">
        <f>$D37^EXP(Parameter!$D$97+Parameter!$D$104*(($B37*21/30.2)^(1)))</f>
        <v>0.32699979571120585</v>
      </c>
      <c r="U37" s="12">
        <f>$E37^EXP(Parameter!$D$82+Parameter!$D$89*($B37/30.2*21)^(-2))</f>
        <v>0.18906816826643807</v>
      </c>
      <c r="V37" s="12">
        <f>$D37^EXP(Parameter!$D$99+Parameter!$D$106*(($B37*21/30.2)^(1)))</f>
        <v>0.32634628794917886</v>
      </c>
      <c r="W37" s="12">
        <f>$E37^EXP(Parameter!$D$84+Parameter!$D$91*($B37/30.2*21)^(-2))</f>
        <v>0.31507944665998744</v>
      </c>
      <c r="X37" s="12">
        <f>$D37^EXP(Parameter!$D$100+Parameter!$D$107*(($B37*21/30.2)^(1)))</f>
        <v>0.37001567292593418</v>
      </c>
      <c r="Y37" s="12">
        <f>$E37^EXP(Parameter!$D$85+Parameter!$D$92*($B37/30.2*21)^(-2))</f>
        <v>0.27247400468330318</v>
      </c>
      <c r="Z37" s="12">
        <f>$D37^EXP(Parameter!$D$101+Parameter!$D$108*(($B37*21/30.2)^(1)))</f>
        <v>0.2425237017768353</v>
      </c>
      <c r="AA37" s="12">
        <f>$E37^EXP(Parameter!$D$86+Parameter!$D$93*($B37/30.2*21)^(-2))</f>
        <v>0.30686733963279922</v>
      </c>
      <c r="AB37" s="12">
        <f>$D37^EXP(Parameter!$D$98+Parameter!$D$105*(($B37*21/30.2)^(1)))</f>
        <v>0.24980405138226897</v>
      </c>
      <c r="AC37" s="12">
        <f>$E37^EXP(Parameter!$D$83+Parameter!$D$90*($B37/30.2*21)^(-2))</f>
        <v>0.12532731540051911</v>
      </c>
      <c r="AD37" s="87">
        <f>$D37^EXP(Parameter!$D$133+Parameter!$D$140*(($B37*21/30.2)^(-0.5))+Parameter!$D$147*((LN($B37*21/30.2))))</f>
        <v>0.27039757951926108</v>
      </c>
      <c r="AE37" s="12">
        <f>$E37^EXP(Parameter!$D$111+Parameter!$D$118*(($B37*21/30.2)^(-1))+Parameter!$D$125*(($B37*21/30.2)^(-0.5)))</f>
        <v>0.24967058426222108</v>
      </c>
      <c r="AF37" s="12">
        <f>$D37^EXP(Parameter!$D$134+Parameter!$D$141*(($B37*21/30.2)^(-0.5))+Parameter!$D$148*((LN($B37*21/30.2))))</f>
        <v>0.29595951629421768</v>
      </c>
      <c r="AG37" s="12">
        <f>$E37^EXP(Parameter!$D$112+Parameter!$D$119*(($B37*21/30.2)^(-1))+Parameter!$D$126*(($B37*21/30.2)^(-0.5)))</f>
        <v>0.18880637113816023</v>
      </c>
      <c r="AH37" s="12">
        <f>$D37^EXP(Parameter!$D$136+Parameter!$D$143*(($B37*21/30.2)^(-0.5))+Parameter!$D$150*((LN($B37*21/30.2))))</f>
        <v>0.28220651299161065</v>
      </c>
      <c r="AI37" s="12">
        <f>$E37^EXP(Parameter!$D$114+Parameter!$D$121*(($B37*21/30.2)^(-1))+Parameter!$D$128*(($B37*21/30.2)^(-0.5)))</f>
        <v>0.15144402546189834</v>
      </c>
      <c r="AJ37" s="12">
        <f>$D37^EXP(Parameter!$D$137+Parameter!$D$144*(($B37*21/30.2)^(-0.5))+Parameter!$D$151*((LN($B37*21/30.2))))</f>
        <v>0.34163839654633266</v>
      </c>
      <c r="AK37" s="12">
        <f>$E37^EXP(Parameter!$D$115+Parameter!$D$122*(($B37*21/30.2)^(-1))+Parameter!$D$129*(($B37*21/30.2)^(-0.5)))</f>
        <v>0.21198110042374355</v>
      </c>
      <c r="AL37" s="12">
        <f>$D37^EXP(Parameter!$D$138+Parameter!$D$145*(($B37*21/30.2)^(-0.5))+Parameter!$D$152*((LN($B37*21/30.2))))</f>
        <v>0.1410928106151938</v>
      </c>
      <c r="AM37" s="12">
        <f>$E37^EXP(Parameter!$D$116+Parameter!$D$123*(($B37*21/30.2)^(-1))+Parameter!$D$130*(($B37*21/30.2)^(-0.5)))</f>
        <v>0.1019105496434056</v>
      </c>
      <c r="AN37" s="12">
        <f>$D37^EXP(Parameter!$D$135+Parameter!$D$142*(($B37*21/30.2)^(-0.5))+Parameter!$D$149*((LN($B37*21/30.2))))</f>
        <v>0.21185742916295319</v>
      </c>
      <c r="AO37" s="12">
        <f>$E37^EXP(Parameter!$D$113+Parameter!$D$120*(($B37*21/30.2)^(-1))+Parameter!$D$127*(($B37*21/30.2)^(-0.5)))</f>
        <v>1.365858781691842E-2</v>
      </c>
      <c r="AP37" s="87">
        <f>$D37^EXP(Parameter!$D$304+Parameter!$D$310*((LN($B37*21/30.2))))</f>
        <v>0.38199773957055316</v>
      </c>
      <c r="AQ37" s="88">
        <f>$E37^EXP(Parameter!$D$290+Parameter!$D$296*((LN($B37*21/30.2))))</f>
        <v>0.14206406908769714</v>
      </c>
      <c r="AR37" s="12">
        <f>$D37^EXP(Parameter!$D$305+Parameter!$D$311*((LN($B37*21/30.2))))</f>
        <v>0.35935979714982569</v>
      </c>
      <c r="AS37" s="88">
        <f>$E37^EXP(Parameter!$D$291+Parameter!$D$297*((LN($B37*21/30.2))))</f>
        <v>0.17967150142915581</v>
      </c>
      <c r="AT37" s="12">
        <f>$D37^EXP(Parameter!$D$305+Parameter!$D$307-Parameter!$D$306+(Parameter!$D$311+Parameter!$D$313-Parameter!$D$312)*((LN($B37*21/30.2))))</f>
        <v>0.37173257491736755</v>
      </c>
      <c r="AU37" s="88">
        <f>$E37^EXP(Parameter!$D$291+Parameter!$D$293-Parameter!$D$292+(Parameter!$D$297+Parameter!$D$299-Parameter!$D$298)*((LN($B37*21/30.2))))</f>
        <v>0.27377163393552534</v>
      </c>
      <c r="AV37" s="12">
        <f>$D37^EXP(Parameter!$D$308+Parameter!$D$314*((LN($B37*21/30.2))))</f>
        <v>0.47619792885430712</v>
      </c>
      <c r="AW37" s="88">
        <f>$E37^EXP(Parameter!$D$294+Parameter!$D$300*((LN($B37*21/30.2))))</f>
        <v>0.23376677902570911</v>
      </c>
      <c r="AX37" s="12">
        <f>$D37^EXP(Parameter!$D$305+Parameter!$D$309-Parameter!$D$306+(Parameter!$D$311+Parameter!$D$315-Parameter!$D$312)*((LN($B37*21/30.2))))</f>
        <v>0.34894053833536021</v>
      </c>
      <c r="AY37" s="88">
        <f>$E37^EXP(Parameter!$D$291+Parameter!$D$295-Parameter!$D$292+(Parameter!$D$297+Parameter!$D$301-Parameter!$D$298)*((LN($B37*21/30.2))))</f>
        <v>0.22439233915686874</v>
      </c>
      <c r="AZ37" s="12">
        <f>$D37^EXP(Parameter!D$305-Parameter!D$306+(Parameter!D$311-Parameter!D$312)*((LN($B37*21/30.2))))</f>
        <v>0.29195054104539425</v>
      </c>
      <c r="BA37" s="88">
        <f>$E37^EXP(Parameter!$D$291-Parameter!$D$292+(Parameter!$D$297-Parameter!$D$298)*((LN($B37*21/30.2))))</f>
        <v>7.8054247440608682E-2</v>
      </c>
      <c r="BB37" s="89">
        <f>$D37^EXP(Parameter!$D$231)</f>
        <v>0.31845061693534443</v>
      </c>
      <c r="BC37" s="90">
        <f>$E37^EXP(Parameter!$D$216)</f>
        <v>9.3993365244991967E-2</v>
      </c>
      <c r="BD37" s="91">
        <f>$D37^EXP(Parameter!$D$232)</f>
        <v>0.38340583060597822</v>
      </c>
      <c r="BE37" s="90">
        <f>$E37^EXP(Parameter!$D$217)</f>
        <v>0.16894854494124228</v>
      </c>
      <c r="BF37" s="91">
        <f>$D37^EXP(Parameter!$D$234)</f>
        <v>0.27522097323882017</v>
      </c>
      <c r="BG37" s="91">
        <f>$E37^EXP(Parameter!$D$219)</f>
        <v>0.23694938456739814</v>
      </c>
      <c r="BH37" s="91">
        <f>$D37^EXP(Parameter!$D$235)</f>
        <v>0.50162930545982232</v>
      </c>
      <c r="BI37" s="91">
        <f>$E37^EXP(Parameter!$D$220)</f>
        <v>0.25523243037278209</v>
      </c>
      <c r="BJ37" s="91">
        <f>$D37^EXP(Parameter!$D$236)</f>
        <v>0.25725512920297755</v>
      </c>
      <c r="BK37" s="91">
        <f>$E37^EXP(Parameter!$D$221)</f>
        <v>0.53940555024899284</v>
      </c>
      <c r="BL37" s="91">
        <f>$D37^EXP(Parameter!$D$233)</f>
        <v>0.36464858475866474</v>
      </c>
      <c r="BM37" s="91">
        <f>$E37^EXP(Parameter!$D$218)</f>
        <v>0.23320551893897534</v>
      </c>
      <c r="BN37" s="90">
        <f>$D37^EXP(Parameter!$D$268)</f>
        <v>0.32428745497362987</v>
      </c>
      <c r="BO37" s="91">
        <f>$E37^EXP(Parameter!$D$246)</f>
        <v>9.2665326619582433E-2</v>
      </c>
      <c r="BP37" s="91">
        <f>$D37^EXP(Parameter!$D$269)</f>
        <v>0.40065819029135569</v>
      </c>
      <c r="BQ37" s="91">
        <f>$E37^EXP(Parameter!$D$247)</f>
        <v>0.16894854494124228</v>
      </c>
      <c r="BR37" s="91">
        <f>$D37^EXP(Parameter!$D$271)</f>
        <v>0.29057921885949117</v>
      </c>
      <c r="BS37" s="91">
        <f>$E37^EXP(Parameter!$D$249)</f>
        <v>0.23831532270145811</v>
      </c>
      <c r="BT37" s="91">
        <f>$D37^EXP(Parameter!$D$272)</f>
        <v>0.50197532274777723</v>
      </c>
      <c r="BU37" s="91">
        <f>$E37^EXP(Parameter!$D$250)</f>
        <v>0.25662760702984283</v>
      </c>
      <c r="BV37" s="91">
        <f>$D37^EXP(Parameter!$D$273)</f>
        <v>0.30899521348415265</v>
      </c>
      <c r="BW37" s="91">
        <f>$E37^EXP(Parameter!$D$251)</f>
        <v>0.52327925270715381</v>
      </c>
      <c r="BX37" s="91">
        <f>$D37^EXP(Parameter!$D$270)</f>
        <v>0.38524341490609432</v>
      </c>
      <c r="BY37" s="91">
        <f>$E37^EXP(Parameter!$D$248)</f>
        <v>0.23218769088442609</v>
      </c>
      <c r="BZ37" s="90">
        <f>$D37^EXP(Parameter!$D$208)</f>
        <v>0.38634576491536782</v>
      </c>
      <c r="CA37" s="90">
        <f>$E37^EXP(Parameter!$D$200)</f>
        <v>0.13548891946815309</v>
      </c>
      <c r="CB37" s="90">
        <f>$D37^EXP(Parameter!$D$209)</f>
        <v>0.36391286131937695</v>
      </c>
      <c r="CC37" s="90">
        <f>$E37^EXP(Parameter!$D$201)</f>
        <v>0.16151206386913805</v>
      </c>
      <c r="CD37" s="90">
        <f>$D37^EXP(Parameter!$D$211)</f>
        <v>0.37384526870875912</v>
      </c>
      <c r="CE37" s="90">
        <f>$E37^EXP(Parameter!$D$203)</f>
        <v>0.26257921335803647</v>
      </c>
      <c r="CF37" s="90">
        <f>$D37^EXP(Parameter!$D$212)</f>
        <v>0.47856508373508455</v>
      </c>
      <c r="CG37" s="90">
        <f>$E37^EXP(Parameter!$D$204)</f>
        <v>0.23388484548133379</v>
      </c>
      <c r="CH37" s="91">
        <f>$D37^EXP(Parameter!$D$213)</f>
        <v>0.35030801224104896</v>
      </c>
      <c r="CI37" s="90">
        <f>$E37^EXP(Parameter!$D$205)</f>
        <v>0.28205807639910185</v>
      </c>
      <c r="CJ37" s="91">
        <f>$D37^EXP(Parameter!$D$210)</f>
        <v>0.29237587272862486</v>
      </c>
      <c r="CK37" s="90">
        <f>$E37^EXP(Parameter!$D$202)</f>
        <v>0.12643898850064206</v>
      </c>
      <c r="CL37" s="12">
        <f>$D37^EXP(Parameter!$D$170+Parameter!$D$177*(LN($B37/30.2*21)))</f>
        <v>0.36124400313320831</v>
      </c>
      <c r="CM37" s="41">
        <f>$E37^EXP(Parameter!$D$155+Parameter!$D$162*(LN($B37/30.2*21)))</f>
        <v>0.2423687961981934</v>
      </c>
      <c r="CN37" s="12">
        <f>$D37^EXP(Parameter!$D$171+Parameter!$D$178*(LN($B37/30.2*21)))</f>
        <v>0.34793439751746397</v>
      </c>
      <c r="CO37" s="41">
        <f>$E37^EXP(Parameter!$D$156+Parameter!$D$163*(LN($B37/30.2*21)))</f>
        <v>0.25026564180599614</v>
      </c>
      <c r="CP37" s="12">
        <f>$D37^EXP(Parameter!$D$173+Parameter!$D$180*(LN($B37/30.2*21)))</f>
        <v>0.34987076445900411</v>
      </c>
      <c r="CQ37" s="41">
        <f>$E37^EXP(Parameter!$D$158+Parameter!$D$165*(LN($B37/30.2*21)))</f>
        <v>0.31604489756956489</v>
      </c>
      <c r="CR37" s="12">
        <f>$D37^EXP(Parameter!$D$174+Parameter!$D$181*(LN($B37/30.2*21)))</f>
        <v>0.42360678013233999</v>
      </c>
      <c r="CS37" s="41">
        <f>$E37^EXP(Parameter!$D$159+Parameter!$D$166*(LN($B37/30.2*21)))</f>
        <v>0.31170032411405085</v>
      </c>
      <c r="CT37" s="12">
        <f>$D37^EXP(Parameter!$D$175+Parameter!$D$182*(LN($B37/30.2*21)))</f>
        <v>0.29274563942767506</v>
      </c>
      <c r="CU37" s="41">
        <f>$E37^EXP(Parameter!$D$160+Parameter!$D$167*(LN($B37/30.2*21)))</f>
        <v>0.22935425687334524</v>
      </c>
      <c r="CV37" s="12">
        <f>$D37^EXP(Parameter!$D$172+Parameter!$D$179*(LN($B37/30.2*21)))</f>
        <v>0.25851880075595768</v>
      </c>
      <c r="CW37" s="41">
        <f>$E37^EXP(Parameter!$D$157+Parameter!$D$164*(LN($B37/30.2*21)))</f>
        <v>4.402343429027411E-2</v>
      </c>
      <c r="CX37" s="12">
        <f t="shared" si="2"/>
        <v>0.29996527899948805</v>
      </c>
      <c r="CY37" s="85">
        <v>0.14454858185021199</v>
      </c>
      <c r="CZ37" s="12">
        <f t="shared" si="3"/>
        <v>0.32699979571120585</v>
      </c>
      <c r="DA37" s="85">
        <v>0.20433146526529999</v>
      </c>
      <c r="DB37" s="12">
        <f t="shared" si="4"/>
        <v>0.32634628794917886</v>
      </c>
      <c r="DC37" s="41">
        <v>0.27382782073567702</v>
      </c>
      <c r="DD37" s="12">
        <f t="shared" si="5"/>
        <v>0.37001567292593418</v>
      </c>
      <c r="DE37" s="85">
        <v>0.23815668804385901</v>
      </c>
      <c r="DF37" s="12">
        <f t="shared" si="6"/>
        <v>0.2425237017768353</v>
      </c>
      <c r="DG37" s="41">
        <v>0.23590762364586701</v>
      </c>
      <c r="DH37" s="12">
        <f t="shared" si="7"/>
        <v>0.24980405138226897</v>
      </c>
      <c r="DI37" s="41">
        <v>5.51599250275467E-2</v>
      </c>
      <c r="DJ37" s="46">
        <v>32</v>
      </c>
      <c r="DK37" s="44">
        <v>4.9718761007173998E-2</v>
      </c>
      <c r="DL37" s="44">
        <v>8.4723401750874894E-2</v>
      </c>
      <c r="DM37" s="44">
        <v>0.122898417190653</v>
      </c>
      <c r="DN37" s="44">
        <v>0.106214388623204</v>
      </c>
      <c r="DO37" s="44">
        <v>0.199378310785605</v>
      </c>
      <c r="DP37" s="44">
        <v>0.17940604529397899</v>
      </c>
      <c r="DQ37" s="44">
        <v>0.20950495672236999</v>
      </c>
      <c r="DR37" s="45">
        <v>0.298857350119687</v>
      </c>
      <c r="DS37" s="45">
        <v>0.38061315216082497</v>
      </c>
      <c r="DT37" s="45">
        <v>0.36091611157343501</v>
      </c>
      <c r="DU37" s="45">
        <v>0.30620166848546498</v>
      </c>
      <c r="DV37" s="45">
        <v>0.37218088272097499</v>
      </c>
      <c r="DW37" s="45">
        <v>0.46887545417159499</v>
      </c>
      <c r="DX37" s="45">
        <v>0.33360647394952903</v>
      </c>
    </row>
    <row r="38" spans="1:128">
      <c r="A38" s="43">
        <f t="shared" si="0"/>
        <v>2.989041095890411</v>
      </c>
      <c r="B38" s="18">
        <v>34</v>
      </c>
      <c r="C38" s="12">
        <v>726</v>
      </c>
      <c r="D38" s="12">
        <v>0.28589108408555802</v>
      </c>
      <c r="E38" s="12">
        <v>4.80517297716299E-2</v>
      </c>
      <c r="F38" s="92">
        <f>$D38^Parameter!$D$325</f>
        <v>0.37656198701615978</v>
      </c>
      <c r="G38" s="92">
        <f>$E38^Parameter!$D$318</f>
        <v>0.11241661364011274</v>
      </c>
      <c r="H38" s="92">
        <f>$D38^Parameter!$D$326</f>
        <v>0.36724888777478321</v>
      </c>
      <c r="I38" s="92">
        <f>$E38^Parameter!$D$319</f>
        <v>0.14331570245237935</v>
      </c>
      <c r="J38" s="92">
        <f>$D38^Parameter!$D$328</f>
        <v>0.38514553367963789</v>
      </c>
      <c r="K38" s="92">
        <f>$E38^Parameter!$D$321</f>
        <v>0.26061361387628251</v>
      </c>
      <c r="L38" s="92">
        <f>$D38^Parameter!$D$329</f>
        <v>0.49598933985336396</v>
      </c>
      <c r="M38" s="92">
        <f>$E38^Parameter!$D$322</f>
        <v>0.22596304722017083</v>
      </c>
      <c r="N38" s="92">
        <f>$D38^Parameter!$D$330</f>
        <v>0.36267907157391771</v>
      </c>
      <c r="O38" s="92">
        <f>$E38^Parameter!$D$323</f>
        <v>0.29695019200750944</v>
      </c>
      <c r="P38" s="92">
        <f>$D38^Parameter!$D$327</f>
        <v>0.30360084930332404</v>
      </c>
      <c r="Q38" s="92">
        <f>$E38^Parameter!$D$320</f>
        <v>0.1144828004833625</v>
      </c>
      <c r="R38" s="12">
        <f>$D38^EXP(Parameter!$D$96+Parameter!$D$103*(($B38/30.2*21)^(1)))</f>
        <v>0.28630364709798445</v>
      </c>
      <c r="S38" s="12">
        <f>$E38^EXP(Parameter!$D$81+Parameter!$D$88*($B38/30.2*21)^(-2))</f>
        <v>0.15457690277547098</v>
      </c>
      <c r="T38" s="12">
        <f>$D38^EXP(Parameter!$D$97+Parameter!$D$104*(($B38*21/30.2)^(1)))</f>
        <v>0.31618721538334288</v>
      </c>
      <c r="U38" s="12">
        <f>$E38^EXP(Parameter!$D$82+Parameter!$D$89*($B38/30.2*21)^(-2))</f>
        <v>0.18195805267688617</v>
      </c>
      <c r="V38" s="12">
        <f>$D38^EXP(Parameter!$D$99+Parameter!$D$106*(($B38*21/30.2)^(1)))</f>
        <v>0.31452419132301856</v>
      </c>
      <c r="W38" s="12">
        <f>$E38^EXP(Parameter!$D$84+Parameter!$D$91*($B38/30.2*21)^(-2))</f>
        <v>0.30683282137879281</v>
      </c>
      <c r="X38" s="12">
        <f>$D38^EXP(Parameter!$D$100+Parameter!$D$107*(($B38*21/30.2)^(1)))</f>
        <v>0.35348835940162637</v>
      </c>
      <c r="Y38" s="12">
        <f>$E38^EXP(Parameter!$D$85+Parameter!$D$92*($B38/30.2*21)^(-2))</f>
        <v>0.2644482737027346</v>
      </c>
      <c r="Z38" s="12">
        <f>$D38^EXP(Parameter!$D$101+Parameter!$D$108*(($B38*21/30.2)^(1)))</f>
        <v>0.22770431723763079</v>
      </c>
      <c r="AA38" s="12">
        <f>$E38^EXP(Parameter!$D$86+Parameter!$D$93*($B38/30.2*21)^(-2))</f>
        <v>0.29860446014213399</v>
      </c>
      <c r="AB38" s="12">
        <f>$D38^EXP(Parameter!$D$98+Parameter!$D$105*(($B38*21/30.2)^(1)))</f>
        <v>0.23888149329190211</v>
      </c>
      <c r="AC38" s="12">
        <f>$E38^EXP(Parameter!$D$83+Parameter!$D$90*($B38/30.2*21)^(-2))</f>
        <v>0.11945812292412158</v>
      </c>
      <c r="AD38" s="87">
        <f>$D38^EXP(Parameter!$D$133+Parameter!$D$140*(($B38*21/30.2)^(-0.5))+Parameter!$D$147*((LN($B38*21/30.2))))</f>
        <v>0.25440986511603214</v>
      </c>
      <c r="AE38" s="12">
        <f>$E38^EXP(Parameter!$D$111+Parameter!$D$118*(($B38*21/30.2)^(-1))+Parameter!$D$125*(($B38*21/30.2)^(-0.5)))</f>
        <v>0.24467335014046787</v>
      </c>
      <c r="AF38" s="12">
        <f>$D38^EXP(Parameter!$D$134+Parameter!$D$141*(($B38*21/30.2)^(-0.5))+Parameter!$D$148*((LN($B38*21/30.2))))</f>
        <v>0.28392476270541911</v>
      </c>
      <c r="AG38" s="12">
        <f>$E38^EXP(Parameter!$D$112+Parameter!$D$119*(($B38*21/30.2)^(-1))+Parameter!$D$126*(($B38*21/30.2)^(-0.5)))</f>
        <v>0.18195870152490276</v>
      </c>
      <c r="AH38" s="12">
        <f>$D38^EXP(Parameter!$D$136+Parameter!$D$143*(($B38*21/30.2)^(-0.5))+Parameter!$D$150*((LN($B38*21/30.2))))</f>
        <v>0.2668321510612377</v>
      </c>
      <c r="AI38" s="12">
        <f>$E38^EXP(Parameter!$D$114+Parameter!$D$121*(($B38*21/30.2)^(-1))+Parameter!$D$128*(($B38*21/30.2)^(-0.5)))</f>
        <v>0.14189783081960849</v>
      </c>
      <c r="AJ38" s="12">
        <f>$D38^EXP(Parameter!$D$137+Parameter!$D$144*(($B38*21/30.2)^(-0.5))+Parameter!$D$151*((LN($B38*21/30.2))))</f>
        <v>0.32323517471726676</v>
      </c>
      <c r="AK38" s="12">
        <f>$E38^EXP(Parameter!$D$115+Parameter!$D$122*(($B38*21/30.2)^(-1))+Parameter!$D$129*(($B38*21/30.2)^(-0.5)))</f>
        <v>0.20376006594797605</v>
      </c>
      <c r="AL38" s="12">
        <f>$D38^EXP(Parameter!$D$138+Parameter!$D$145*(($B38*21/30.2)^(-0.5))+Parameter!$D$152*((LN($B38*21/30.2))))</f>
        <v>0.12487169951960604</v>
      </c>
      <c r="AM38" s="12">
        <f>$E38^EXP(Parameter!$D$116+Parameter!$D$123*(($B38*21/30.2)^(-1))+Parameter!$D$130*(($B38*21/30.2)^(-0.5)))</f>
        <v>9.3786903124878099E-2</v>
      </c>
      <c r="AN38" s="12">
        <f>$D38^EXP(Parameter!$D$135+Parameter!$D$142*(($B38*21/30.2)^(-0.5))+Parameter!$D$149*((LN($B38*21/30.2))))</f>
        <v>0.20043101366150304</v>
      </c>
      <c r="AO38" s="12">
        <f>$E38^EXP(Parameter!$D$113+Parameter!$D$120*(($B38*21/30.2)^(-1))+Parameter!$D$127*(($B38*21/30.2)^(-0.5)))</f>
        <v>1.1571355042424084E-2</v>
      </c>
      <c r="AP38" s="87">
        <f>$D38^EXP(Parameter!$D$304+Parameter!$D$310*((LN($B38*21/30.2))))</f>
        <v>0.37174795311842485</v>
      </c>
      <c r="AQ38" s="88">
        <f>$E38^EXP(Parameter!$D$290+Parameter!$D$296*((LN($B38*21/30.2))))</f>
        <v>0.13697413049387974</v>
      </c>
      <c r="AR38" s="12">
        <f>$D38^EXP(Parameter!$D$305+Parameter!$D$311*((LN($B38*21/30.2))))</f>
        <v>0.34997587712347344</v>
      </c>
      <c r="AS38" s="88">
        <f>$E38^EXP(Parameter!$D$291+Parameter!$D$297*((LN($B38*21/30.2))))</f>
        <v>0.17318287611012273</v>
      </c>
      <c r="AT38" s="12">
        <f>$D38^EXP(Parameter!$D$305+Parameter!$D$307-Parameter!$D$306+(Parameter!$D$311+Parameter!$D$313-Parameter!$D$312)*((LN($B38*21/30.2))))</f>
        <v>0.36193058612571394</v>
      </c>
      <c r="AU38" s="88">
        <f>$E38^EXP(Parameter!$D$291+Parameter!$D$293-Parameter!$D$292+(Parameter!$D$297+Parameter!$D$299-Parameter!$D$298)*((LN($B38*21/30.2))))</f>
        <v>0.26537899907625528</v>
      </c>
      <c r="AV38" s="12">
        <f>$D38^EXP(Parameter!$D$308+Parameter!$D$314*((LN($B38*21/30.2))))</f>
        <v>0.46567858482938268</v>
      </c>
      <c r="AW38" s="88">
        <f>$E38^EXP(Parameter!$D$294+Parameter!$D$300*((LN($B38*21/30.2))))</f>
        <v>0.2261504662631256</v>
      </c>
      <c r="AX38" s="12">
        <f>$D38^EXP(Parameter!$D$305+Parameter!$D$309-Parameter!$D$306+(Parameter!$D$311+Parameter!$D$315-Parameter!$D$312)*((LN($B38*21/30.2))))</f>
        <v>0.33848473570340343</v>
      </c>
      <c r="AY38" s="88">
        <f>$E38^EXP(Parameter!$D$291+Parameter!$D$295-Parameter!$D$292+(Parameter!$D$297+Parameter!$D$301-Parameter!$D$298)*((LN($B38*21/30.2))))</f>
        <v>0.2133872462141769</v>
      </c>
      <c r="AZ38" s="12">
        <f>$D38^EXP(Parameter!D$305-Parameter!D$306+(Parameter!D$311-Parameter!D$312)*((LN($B38*21/30.2))))</f>
        <v>0.28215457223180079</v>
      </c>
      <c r="BA38" s="88">
        <f>$E38^EXP(Parameter!$D$291-Parameter!$D$292+(Parameter!$D$297-Parameter!$D$298)*((LN($B38*21/30.2))))</f>
        <v>7.202290494634285E-2</v>
      </c>
      <c r="BB38" s="89">
        <f>$D38^EXP(Parameter!$D$231)</f>
        <v>0.30969386950083361</v>
      </c>
      <c r="BC38" s="90">
        <f>$E38^EXP(Parameter!$D$216)</f>
        <v>8.9007484181262753E-2</v>
      </c>
      <c r="BD38" s="91">
        <f>$D38^EXP(Parameter!$D$232)</f>
        <v>0.37455330225036609</v>
      </c>
      <c r="BE38" s="90">
        <f>$E38^EXP(Parameter!$D$217)</f>
        <v>0.16216374753752172</v>
      </c>
      <c r="BF38" s="91">
        <f>$D38^EXP(Parameter!$D$234)</f>
        <v>0.26670313381265182</v>
      </c>
      <c r="BG38" s="91">
        <f>$E38^EXP(Parameter!$D$219)</f>
        <v>0.22921395407890927</v>
      </c>
      <c r="BH38" s="91">
        <f>$D38^EXP(Parameter!$D$235)</f>
        <v>0.49326700070331042</v>
      </c>
      <c r="BI38" s="91">
        <f>$E38^EXP(Parameter!$D$220)</f>
        <v>0.24732351032358618</v>
      </c>
      <c r="BJ38" s="91">
        <f>$D38^EXP(Parameter!$D$236)</f>
        <v>0.24888358236887761</v>
      </c>
      <c r="BK38" s="91">
        <f>$E38^EXP(Parameter!$D$221)</f>
        <v>0.53178479288689007</v>
      </c>
      <c r="BL38" s="91">
        <f>$D38^EXP(Parameter!$D$233)</f>
        <v>0.35579400784553633</v>
      </c>
      <c r="BM38" s="91">
        <f>$E38^EXP(Parameter!$D$218)</f>
        <v>0.22550950772240022</v>
      </c>
      <c r="BN38" s="90">
        <f>$D38^EXP(Parameter!$D$268)</f>
        <v>0.31550981370486231</v>
      </c>
      <c r="BO38" s="91">
        <f>$E38^EXP(Parameter!$D$246)</f>
        <v>8.7721113682930105E-2</v>
      </c>
      <c r="BP38" s="91">
        <f>$D38^EXP(Parameter!$D$269)</f>
        <v>0.39182733424055238</v>
      </c>
      <c r="BQ38" s="91">
        <f>$E38^EXP(Parameter!$D$247)</f>
        <v>0.16216374753752172</v>
      </c>
      <c r="BR38" s="91">
        <f>$D38^EXP(Parameter!$D$271)</f>
        <v>0.28195889337064101</v>
      </c>
      <c r="BS38" s="91">
        <f>$E38^EXP(Parameter!$D$249)</f>
        <v>0.23056584729849824</v>
      </c>
      <c r="BT38" s="91">
        <f>$D38^EXP(Parameter!$D$272)</f>
        <v>0.49361554363870902</v>
      </c>
      <c r="BU38" s="91">
        <f>$E38^EXP(Parameter!$D$250)</f>
        <v>0.24870670449893548</v>
      </c>
      <c r="BV38" s="91">
        <f>$D38^EXP(Parameter!$D$273)</f>
        <v>0.30027784506135535</v>
      </c>
      <c r="BW38" s="91">
        <f>$E38^EXP(Parameter!$D$251)</f>
        <v>0.51552552012298081</v>
      </c>
      <c r="BX38" s="91">
        <f>$D38^EXP(Parameter!$D$270)</f>
        <v>0.3763923084118394</v>
      </c>
      <c r="BY38" s="91">
        <f>$E38^EXP(Parameter!$D$248)</f>
        <v>0.22450263247336794</v>
      </c>
      <c r="BZ38" s="90">
        <f>$D38^EXP(Parameter!$D$208)</f>
        <v>0.37749561402586401</v>
      </c>
      <c r="CA38" s="90">
        <f>$E38^EXP(Parameter!$D$200)</f>
        <v>0.12938790617666138</v>
      </c>
      <c r="CB38" s="90">
        <f>$D38^EXP(Parameter!$D$209)</f>
        <v>0.35505867547937553</v>
      </c>
      <c r="CC38" s="90">
        <f>$E38^EXP(Parameter!$D$201)</f>
        <v>0.15486513544166094</v>
      </c>
      <c r="CD38" s="90">
        <f>$D38^EXP(Parameter!$D$211)</f>
        <v>0.36498883104526308</v>
      </c>
      <c r="CE38" s="90">
        <f>$E38^EXP(Parameter!$D$203)</f>
        <v>0.25460913128118584</v>
      </c>
      <c r="CF38" s="90">
        <f>$D38^EXP(Parameter!$D$212)</f>
        <v>0.47004783753531992</v>
      </c>
      <c r="CG38" s="90">
        <f>$E38^EXP(Parameter!$D$204)</f>
        <v>0.22618158045514772</v>
      </c>
      <c r="CH38" s="91">
        <f>$D38^EXP(Parameter!$D$213)</f>
        <v>0.34146766280507646</v>
      </c>
      <c r="CI38" s="90">
        <f>$E38^EXP(Parameter!$D$205)</f>
        <v>0.27394825690178909</v>
      </c>
      <c r="CJ38" s="91">
        <f>$D38^EXP(Parameter!$D$210)</f>
        <v>0.28374486266180488</v>
      </c>
      <c r="CK38" s="90">
        <f>$E38^EXP(Parameter!$D$202)</f>
        <v>0.12055323730524931</v>
      </c>
      <c r="CL38" s="12">
        <f>$D38^EXP(Parameter!$D$170+Parameter!$D$177*(LN($B38/30.2*21)))</f>
        <v>0.3515467067594697</v>
      </c>
      <c r="CM38" s="41">
        <f>$E38^EXP(Parameter!$D$155+Parameter!$D$162*(LN($B38/30.2*21)))</f>
        <v>0.23716215159400339</v>
      </c>
      <c r="CN38" s="12">
        <f>$D38^EXP(Parameter!$D$171+Parameter!$D$178*(LN($B38/30.2*21)))</f>
        <v>0.33864892977728789</v>
      </c>
      <c r="CO38" s="41">
        <f>$E38^EXP(Parameter!$D$156+Parameter!$D$163*(LN($B38/30.2*21)))</f>
        <v>0.24391995204467939</v>
      </c>
      <c r="CP38" s="12">
        <f>$D38^EXP(Parameter!$D$173+Parameter!$D$180*(LN($B38/30.2*21)))</f>
        <v>0.34027542087074181</v>
      </c>
      <c r="CQ38" s="41">
        <f>$E38^EXP(Parameter!$D$158+Parameter!$D$165*(LN($B38/30.2*21)))</f>
        <v>0.30834866835461028</v>
      </c>
      <c r="CR38" s="12">
        <f>$D38^EXP(Parameter!$D$174+Parameter!$D$181*(LN($B38/30.2*21)))</f>
        <v>0.41277262616499011</v>
      </c>
      <c r="CS38" s="41">
        <f>$E38^EXP(Parameter!$D$159+Parameter!$D$166*(LN($B38/30.2*21)))</f>
        <v>0.30491694701289496</v>
      </c>
      <c r="CT38" s="12">
        <f>$D38^EXP(Parameter!$D$175+Parameter!$D$182*(LN($B38/30.2*21)))</f>
        <v>0.28203278490734818</v>
      </c>
      <c r="CU38" s="41">
        <f>$E38^EXP(Parameter!$D$160+Parameter!$D$167*(LN($B38/30.2*21)))</f>
        <v>0.21987822143444441</v>
      </c>
      <c r="CV38" s="12">
        <f>$D38^EXP(Parameter!$D$172+Parameter!$D$179*(LN($B38/30.2*21)))</f>
        <v>0.24901912997976325</v>
      </c>
      <c r="CW38" s="41">
        <f>$E38^EXP(Parameter!$D$157+Parameter!$D$164*(LN($B38/30.2*21)))</f>
        <v>3.9854788275352451E-2</v>
      </c>
      <c r="CX38" s="12">
        <f t="shared" si="2"/>
        <v>0.28630364709798445</v>
      </c>
      <c r="CY38" s="85">
        <v>0.13956445326151701</v>
      </c>
      <c r="CZ38" s="12">
        <f t="shared" si="3"/>
        <v>0.31618721538334288</v>
      </c>
      <c r="DA38" s="85">
        <v>0.197948948533263</v>
      </c>
      <c r="DB38" s="12">
        <f t="shared" si="4"/>
        <v>0.31452419132301856</v>
      </c>
      <c r="DC38" s="41">
        <v>0.26365057755152999</v>
      </c>
      <c r="DD38" s="12">
        <f t="shared" si="5"/>
        <v>0.35348835940162637</v>
      </c>
      <c r="DE38" s="85">
        <v>0.22964798682152099</v>
      </c>
      <c r="DF38" s="12">
        <f t="shared" si="6"/>
        <v>0.22770431723763079</v>
      </c>
      <c r="DG38" s="41">
        <v>0.222052453867609</v>
      </c>
      <c r="DH38" s="12">
        <f t="shared" si="7"/>
        <v>0.23888149329190211</v>
      </c>
      <c r="DI38" s="41">
        <v>4.8383412631331703E-2</v>
      </c>
      <c r="DJ38" s="46">
        <v>33</v>
      </c>
      <c r="DK38" s="44">
        <v>4.61713700748239E-2</v>
      </c>
      <c r="DL38" s="44">
        <v>7.9378808517438906E-2</v>
      </c>
      <c r="DM38" s="44">
        <v>0.115913949857038</v>
      </c>
      <c r="DN38" s="44">
        <v>9.9911884175483703E-2</v>
      </c>
      <c r="DO38" s="44">
        <v>0.18982490982666</v>
      </c>
      <c r="DP38" s="44">
        <v>0.17044471151693799</v>
      </c>
      <c r="DQ38" s="44">
        <v>0.19967045131059399</v>
      </c>
      <c r="DR38" s="45">
        <v>0.29009269608761101</v>
      </c>
      <c r="DS38" s="45">
        <v>0.37094798534898199</v>
      </c>
      <c r="DT38" s="45">
        <v>0.35142629340772402</v>
      </c>
      <c r="DU38" s="45">
        <v>0.29733715899505903</v>
      </c>
      <c r="DV38" s="45">
        <v>0.36258762018438301</v>
      </c>
      <c r="DW38" s="45">
        <v>0.45873591359277599</v>
      </c>
      <c r="DX38" s="45">
        <v>0.324402970453673</v>
      </c>
    </row>
    <row r="39" spans="1:128">
      <c r="A39" s="43">
        <f t="shared" si="0"/>
        <v>3.0493150684931507</v>
      </c>
      <c r="B39" s="18">
        <v>35</v>
      </c>
      <c r="C39" s="12">
        <v>748</v>
      </c>
      <c r="D39" s="12">
        <v>0.27761899830882503</v>
      </c>
      <c r="E39" s="12">
        <v>4.4924846191095102E-2</v>
      </c>
      <c r="F39" s="92">
        <f>$D39^Parameter!$D$325</f>
        <v>0.36803605146138352</v>
      </c>
      <c r="G39" s="92">
        <f>$E39^Parameter!$D$318</f>
        <v>0.10710021710566178</v>
      </c>
      <c r="H39" s="92">
        <f>$D39^Parameter!$D$326</f>
        <v>0.35872310190645867</v>
      </c>
      <c r="I39" s="92">
        <f>$E39^Parameter!$D$319</f>
        <v>0.13727499080492106</v>
      </c>
      <c r="J39" s="92">
        <f>$D39^Parameter!$D$328</f>
        <v>0.3766242478495237</v>
      </c>
      <c r="K39" s="92">
        <f>$E39^Parameter!$D$321</f>
        <v>0.25295983150615664</v>
      </c>
      <c r="L39" s="92">
        <f>$D39^Parameter!$D$329</f>
        <v>0.48790081370659716</v>
      </c>
      <c r="M39" s="92">
        <f>$E39^Parameter!$D$322</f>
        <v>0.21863436901292094</v>
      </c>
      <c r="N39" s="92">
        <f>$D39^Parameter!$D$330</f>
        <v>0.35415537555942644</v>
      </c>
      <c r="O39" s="92">
        <f>$E39^Parameter!$D$323</f>
        <v>0.28906442032815144</v>
      </c>
      <c r="P39" s="92">
        <f>$D39^Parameter!$D$327</f>
        <v>0.29523213155140948</v>
      </c>
      <c r="Q39" s="92">
        <f>$E39^Parameter!$D$320</f>
        <v>0.1091127324252076</v>
      </c>
      <c r="R39" s="12">
        <f>$D39^EXP(Parameter!$D$96+Parameter!$D$103*(($B39/30.2*21)^(1)))</f>
        <v>0.27308945462856576</v>
      </c>
      <c r="S39" s="12">
        <f>$E39^EXP(Parameter!$D$81+Parameter!$D$88*($B39/30.2*21)^(-2))</f>
        <v>0.14832592049884122</v>
      </c>
      <c r="T39" s="12">
        <f>$D39^EXP(Parameter!$D$97+Parameter!$D$104*(($B39*21/30.2)^(1)))</f>
        <v>0.30574804157037733</v>
      </c>
      <c r="U39" s="12">
        <f>$E39^EXP(Parameter!$D$82+Parameter!$D$89*($B39/30.2*21)^(-2))</f>
        <v>0.17522359847376681</v>
      </c>
      <c r="V39" s="12">
        <f>$D39^EXP(Parameter!$D$99+Parameter!$D$106*(($B39*21/30.2)^(1)))</f>
        <v>0.3030865448878044</v>
      </c>
      <c r="W39" s="12">
        <f>$E39^EXP(Parameter!$D$84+Parameter!$D$91*($B39/30.2*21)^(-2))</f>
        <v>0.298929418251278</v>
      </c>
      <c r="X39" s="12">
        <f>$D39^EXP(Parameter!$D$100+Parameter!$D$107*(($B39*21/30.2)^(1)))</f>
        <v>0.3373195864787612</v>
      </c>
      <c r="Y39" s="12">
        <f>$E39^EXP(Parameter!$D$85+Parameter!$D$92*($B39/30.2*21)^(-2))</f>
        <v>0.25678255164379393</v>
      </c>
      <c r="Z39" s="12">
        <f>$D39^EXP(Parameter!$D$101+Parameter!$D$108*(($B39*21/30.2)^(1)))</f>
        <v>0.21348699817105038</v>
      </c>
      <c r="AA39" s="12">
        <f>$E39^EXP(Parameter!$D$86+Parameter!$D$93*($B39/30.2*21)^(-2))</f>
        <v>0.29069282176668515</v>
      </c>
      <c r="AB39" s="12">
        <f>$D39^EXP(Parameter!$D$98+Parameter!$D$105*(($B39*21/30.2)^(1)))</f>
        <v>0.22841002850971426</v>
      </c>
      <c r="AC39" s="12">
        <f>$E39^EXP(Parameter!$D$83+Parameter!$D$90*($B39/30.2*21)^(-2))</f>
        <v>0.11395239079350118</v>
      </c>
      <c r="AD39" s="87">
        <f>$D39^EXP(Parameter!$D$133+Parameter!$D$140*(($B39*21/30.2)^(-0.5))+Parameter!$D$147*((LN($B39*21/30.2))))</f>
        <v>0.23911610391605367</v>
      </c>
      <c r="AE39" s="12">
        <f>$E39^EXP(Parameter!$D$111+Parameter!$D$118*(($B39*21/30.2)^(-1))+Parameter!$D$125*(($B39*21/30.2)^(-0.5)))</f>
        <v>0.23989367745467408</v>
      </c>
      <c r="AF39" s="12">
        <f>$D39^EXP(Parameter!$D$134+Parameter!$D$141*(($B39*21/30.2)^(-0.5))+Parameter!$D$148*((LN($B39*21/30.2))))</f>
        <v>0.27237329831585055</v>
      </c>
      <c r="AG39" s="12">
        <f>$E39^EXP(Parameter!$D$112+Parameter!$D$119*(($B39*21/30.2)^(-1))+Parameter!$D$126*(($B39*21/30.2)^(-0.5)))</f>
        <v>0.17546842220985431</v>
      </c>
      <c r="AH39" s="12">
        <f>$D39^EXP(Parameter!$D$136+Parameter!$D$143*(($B39*21/30.2)^(-0.5))+Parameter!$D$150*((LN($B39*21/30.2))))</f>
        <v>0.25209201478185439</v>
      </c>
      <c r="AI39" s="12">
        <f>$E39^EXP(Parameter!$D$114+Parameter!$D$121*(($B39*21/30.2)^(-1))+Parameter!$D$128*(($B39*21/30.2)^(-0.5)))</f>
        <v>0.13299056900206752</v>
      </c>
      <c r="AJ39" s="12">
        <f>$D39^EXP(Parameter!$D$137+Parameter!$D$144*(($B39*21/30.2)^(-0.5))+Parameter!$D$151*((LN($B39*21/30.2))))</f>
        <v>0.30544709807838821</v>
      </c>
      <c r="AK39" s="12">
        <f>$E39^EXP(Parameter!$D$115+Parameter!$D$122*(($B39*21/30.2)^(-1))+Parameter!$D$129*(($B39*21/30.2)^(-0.5)))</f>
        <v>0.19596124057429068</v>
      </c>
      <c r="AL39" s="12">
        <f>$D39^EXP(Parameter!$D$138+Parameter!$D$145*(($B39*21/30.2)^(-0.5))+Parameter!$D$152*((LN($B39*21/30.2))))</f>
        <v>0.11004960242261687</v>
      </c>
      <c r="AM39" s="12">
        <f>$E39^EXP(Parameter!$D$116+Parameter!$D$123*(($B39*21/30.2)^(-1))+Parameter!$D$130*(($B39*21/30.2)^(-0.5)))</f>
        <v>8.6338190412509661E-2</v>
      </c>
      <c r="AN39" s="12">
        <f>$D39^EXP(Parameter!$D$135+Parameter!$D$142*(($B39*21/30.2)^(-0.5))+Parameter!$D$149*((LN($B39*21/30.2))))</f>
        <v>0.18960087521313862</v>
      </c>
      <c r="AO39" s="12">
        <f>$E39^EXP(Parameter!$D$113+Parameter!$D$120*(($B39*21/30.2)^(-1))+Parameter!$D$127*(($B39*21/30.2)^(-0.5)))</f>
        <v>9.8049483018259262E-3</v>
      </c>
      <c r="AP39" s="87">
        <f>$D39^EXP(Parameter!$D$304+Parameter!$D$310*((LN($B39*21/30.2))))</f>
        <v>0.36186561607934903</v>
      </c>
      <c r="AQ39" s="88">
        <f>$E39^EXP(Parameter!$D$290+Parameter!$D$296*((LN($B39*21/30.2))))</f>
        <v>0.13217447693419448</v>
      </c>
      <c r="AR39" s="12">
        <f>$D39^EXP(Parameter!$D$305+Parameter!$D$311*((LN($B39*21/30.2))))</f>
        <v>0.34094841066725085</v>
      </c>
      <c r="AS39" s="88">
        <f>$E39^EXP(Parameter!$D$291+Parameter!$D$297*((LN($B39*21/30.2))))</f>
        <v>0.16704153062283289</v>
      </c>
      <c r="AT39" s="12">
        <f>$D39^EXP(Parameter!$D$305+Parameter!$D$307-Parameter!$D$306+(Parameter!$D$311+Parameter!$D$313-Parameter!$D$312)*((LN($B39*21/30.2))))</f>
        <v>0.35248994836127445</v>
      </c>
      <c r="AU39" s="88">
        <f>$E39^EXP(Parameter!$D$291+Parameter!$D$293-Parameter!$D$292+(Parameter!$D$297+Parameter!$D$299-Parameter!$D$298)*((LN($B39*21/30.2))))</f>
        <v>0.25736274352661659</v>
      </c>
      <c r="AV39" s="12">
        <f>$D39^EXP(Parameter!$D$308+Parameter!$D$314*((LN($B39*21/30.2))))</f>
        <v>0.45546482259414456</v>
      </c>
      <c r="AW39" s="88">
        <f>$E39^EXP(Parameter!$D$294+Parameter!$D$300*((LN($B39*21/30.2))))</f>
        <v>0.21890203930013621</v>
      </c>
      <c r="AX39" s="12">
        <f>$D39^EXP(Parameter!$D$305+Parameter!$D$309-Parameter!$D$306+(Parameter!$D$311+Parameter!$D$315-Parameter!$D$312)*((LN($B39*21/30.2))))</f>
        <v>0.32842848380211104</v>
      </c>
      <c r="AY39" s="88">
        <f>$E39^EXP(Parameter!$D$291+Parameter!$D$295-Parameter!$D$292+(Parameter!$D$297+Parameter!$D$301-Parameter!$D$298)*((LN($B39*21/30.2))))</f>
        <v>0.20295506347296668</v>
      </c>
      <c r="AZ39" s="12">
        <f>$D39^EXP(Parameter!D$305-Parameter!D$306+(Parameter!D$311-Parameter!D$312)*((LN($B39*21/30.2))))</f>
        <v>0.27278082082030136</v>
      </c>
      <c r="BA39" s="88">
        <f>$E39^EXP(Parameter!$D$291-Parameter!$D$292+(Parameter!$D$297-Parameter!$D$298)*((LN($B39*21/30.2))))</f>
        <v>6.6487990524152177E-2</v>
      </c>
      <c r="BB39" s="89">
        <f>$D39^EXP(Parameter!$D$231)</f>
        <v>0.30129755161623295</v>
      </c>
      <c r="BC39" s="90">
        <f>$E39^EXP(Parameter!$D$216)</f>
        <v>8.4360387555887054E-2</v>
      </c>
      <c r="BD39" s="91">
        <f>$D39^EXP(Parameter!$D$232)</f>
        <v>0.36602693749843679</v>
      </c>
      <c r="BE39" s="90">
        <f>$E39^EXP(Parameter!$D$217)</f>
        <v>0.15575460460278742</v>
      </c>
      <c r="BF39" s="91">
        <f>$D39^EXP(Parameter!$D$234)</f>
        <v>0.25856466949703161</v>
      </c>
      <c r="BG39" s="91">
        <f>$E39^EXP(Parameter!$D$219)</f>
        <v>0.22185007456144812</v>
      </c>
      <c r="BH39" s="91">
        <f>$D39^EXP(Parameter!$D$235)</f>
        <v>0.48516025228439519</v>
      </c>
      <c r="BI39" s="91">
        <f>$E39^EXP(Parameter!$D$220)</f>
        <v>0.23978166712572596</v>
      </c>
      <c r="BJ39" s="91">
        <f>$D39^EXP(Parameter!$D$236)</f>
        <v>0.2408979488833522</v>
      </c>
      <c r="BK39" s="91">
        <f>$E39^EXP(Parameter!$D$221)</f>
        <v>0.52439232741791031</v>
      </c>
      <c r="BL39" s="91">
        <f>$D39^EXP(Parameter!$D$233)</f>
        <v>0.34727601392139934</v>
      </c>
      <c r="BM39" s="91">
        <f>$E39^EXP(Parameter!$D$218)</f>
        <v>0.21818582168677539</v>
      </c>
      <c r="BN39" s="90">
        <f>$D39^EXP(Parameter!$D$268)</f>
        <v>0.30708976254469011</v>
      </c>
      <c r="BO39" s="91">
        <f>$E39^EXP(Parameter!$D$246)</f>
        <v>8.3114353178908279E-2</v>
      </c>
      <c r="BP39" s="91">
        <f>$D39^EXP(Parameter!$D$269)</f>
        <v>0.38331278068433533</v>
      </c>
      <c r="BQ39" s="91">
        <f>$E39^EXP(Parameter!$D$247)</f>
        <v>0.15575460460278742</v>
      </c>
      <c r="BR39" s="91">
        <f>$D39^EXP(Parameter!$D$271)</f>
        <v>0.27371167903844335</v>
      </c>
      <c r="BS39" s="91">
        <f>$E39^EXP(Parameter!$D$249)</f>
        <v>0.22318762776093864</v>
      </c>
      <c r="BT39" s="91">
        <f>$D39^EXP(Parameter!$D$272)</f>
        <v>0.4855111084737318</v>
      </c>
      <c r="BU39" s="91">
        <f>$E39^EXP(Parameter!$D$250)</f>
        <v>0.24115249336788422</v>
      </c>
      <c r="BV39" s="91">
        <f>$D39^EXP(Parameter!$D$273)</f>
        <v>0.29192537889957337</v>
      </c>
      <c r="BW39" s="91">
        <f>$E39^EXP(Parameter!$D$251)</f>
        <v>0.50800928108325283</v>
      </c>
      <c r="BX39" s="91">
        <f>$D39^EXP(Parameter!$D$270)</f>
        <v>0.36786632686520498</v>
      </c>
      <c r="BY39" s="91">
        <f>$E39^EXP(Parameter!$D$248)</f>
        <v>0.21719010078299181</v>
      </c>
      <c r="BZ39" s="90">
        <f>$D39^EXP(Parameter!$D$208)</f>
        <v>0.36896996359275991</v>
      </c>
      <c r="CA39" s="90">
        <f>$E39^EXP(Parameter!$D$200)</f>
        <v>0.12365370087775081</v>
      </c>
      <c r="CB39" s="90">
        <f>$D39^EXP(Parameter!$D$209)</f>
        <v>0.3465414739737957</v>
      </c>
      <c r="CC39" s="90">
        <f>$E39^EXP(Parameter!$D$201)</f>
        <v>0.1485926878391404</v>
      </c>
      <c r="CD39" s="90">
        <f>$D39^EXP(Parameter!$D$211)</f>
        <v>0.35646391112086923</v>
      </c>
      <c r="CE39" s="90">
        <f>$E39^EXP(Parameter!$D$203)</f>
        <v>0.24700403142913524</v>
      </c>
      <c r="CF39" s="90">
        <f>$D39^EXP(Parameter!$D$212)</f>
        <v>0.46180028063373385</v>
      </c>
      <c r="CG39" s="90">
        <f>$E39^EXP(Parameter!$D$204)</f>
        <v>0.21885050394977004</v>
      </c>
      <c r="CH39" s="91">
        <f>$D39^EXP(Parameter!$D$213)</f>
        <v>0.33297160700639483</v>
      </c>
      <c r="CI39" s="90">
        <f>$E39^EXP(Parameter!$D$205)</f>
        <v>0.26619714600429994</v>
      </c>
      <c r="CJ39" s="91">
        <f>$D39^EXP(Parameter!$D$210)</f>
        <v>0.27548619460435075</v>
      </c>
      <c r="CK39" s="90">
        <f>$E39^EXP(Parameter!$D$202)</f>
        <v>0.11503008991791613</v>
      </c>
      <c r="CL39" s="12">
        <f>$D39^EXP(Parameter!$D$170+Parameter!$D$177*(LN($B39/30.2*21)))</f>
        <v>0.34221464238046728</v>
      </c>
      <c r="CM39" s="41">
        <f>$E39^EXP(Parameter!$D$155+Parameter!$D$162*(LN($B39/30.2*21)))</f>
        <v>0.23220856671437645</v>
      </c>
      <c r="CN39" s="12">
        <f>$D39^EXP(Parameter!$D$171+Parameter!$D$178*(LN($B39/30.2*21)))</f>
        <v>0.32972401714693611</v>
      </c>
      <c r="CO39" s="41">
        <f>$E39^EXP(Parameter!$D$156+Parameter!$D$163*(LN($B39/30.2*21)))</f>
        <v>0.23787336611366044</v>
      </c>
      <c r="CP39" s="12">
        <f>$D39^EXP(Parameter!$D$173+Parameter!$D$180*(LN($B39/30.2*21)))</f>
        <v>0.33104974690777067</v>
      </c>
      <c r="CQ39" s="41">
        <f>$E39^EXP(Parameter!$D$158+Parameter!$D$165*(LN($B39/30.2*21)))</f>
        <v>0.30097652873241432</v>
      </c>
      <c r="CR39" s="12">
        <f>$D39^EXP(Parameter!$D$174+Parameter!$D$181*(LN($B39/30.2*21)))</f>
        <v>0.40228988664565568</v>
      </c>
      <c r="CS39" s="41">
        <f>$E39^EXP(Parameter!$D$159+Parameter!$D$166*(LN($B39/30.2*21)))</f>
        <v>0.29842636411817014</v>
      </c>
      <c r="CT39" s="12">
        <f>$D39^EXP(Parameter!$D$175+Parameter!$D$182*(LN($B39/30.2*21)))</f>
        <v>0.2717820127149419</v>
      </c>
      <c r="CU39" s="41">
        <f>$E39^EXP(Parameter!$D$160+Parameter!$D$167*(LN($B39/30.2*21)))</f>
        <v>0.21087449932550661</v>
      </c>
      <c r="CV39" s="12">
        <f>$D39^EXP(Parameter!$D$172+Parameter!$D$179*(LN($B39/30.2*21)))</f>
        <v>0.23995929031852931</v>
      </c>
      <c r="CW39" s="41">
        <f>$E39^EXP(Parameter!$D$157+Parameter!$D$164*(LN($B39/30.2*21)))</f>
        <v>3.6099946863062435E-2</v>
      </c>
      <c r="CX39" s="12">
        <f t="shared" si="2"/>
        <v>0.27308945462856576</v>
      </c>
      <c r="CY39" s="85">
        <v>0.13480147586220001</v>
      </c>
      <c r="CZ39" s="12">
        <f t="shared" si="3"/>
        <v>0.30574804157037733</v>
      </c>
      <c r="DA39" s="85">
        <v>0.191809859735804</v>
      </c>
      <c r="DB39" s="12">
        <f t="shared" si="4"/>
        <v>0.3030865448878044</v>
      </c>
      <c r="DC39" s="41">
        <v>0.25376803919400698</v>
      </c>
      <c r="DD39" s="12">
        <f t="shared" si="5"/>
        <v>0.3373195864787612</v>
      </c>
      <c r="DE39" s="85">
        <v>0.22142710568288801</v>
      </c>
      <c r="DF39" s="12">
        <f t="shared" si="6"/>
        <v>0.21348699817105038</v>
      </c>
      <c r="DG39" s="41">
        <v>0.208679575264821</v>
      </c>
      <c r="DH39" s="12">
        <f t="shared" si="7"/>
        <v>0.22841002850971426</v>
      </c>
      <c r="DI39" s="41">
        <v>4.2443853414895101E-2</v>
      </c>
      <c r="DJ39" s="46">
        <v>34</v>
      </c>
      <c r="DK39" s="44">
        <v>4.2923581262569101E-2</v>
      </c>
      <c r="DL39" s="44">
        <v>7.4436320424553101E-2</v>
      </c>
      <c r="DM39" s="44">
        <v>0.109405035202676</v>
      </c>
      <c r="DN39" s="44">
        <v>9.4056693198062105E-2</v>
      </c>
      <c r="DO39" s="44">
        <v>0.18082125946158101</v>
      </c>
      <c r="DP39" s="44">
        <v>0.16202099355426899</v>
      </c>
      <c r="DQ39" s="44">
        <v>0.19039024124015999</v>
      </c>
      <c r="DR39" s="45">
        <v>0.281708413969528</v>
      </c>
      <c r="DS39" s="45">
        <v>0.36165046394750999</v>
      </c>
      <c r="DT39" s="45">
        <v>0.34230934336580698</v>
      </c>
      <c r="DU39" s="45">
        <v>0.28885290644634198</v>
      </c>
      <c r="DV39" s="45">
        <v>0.35336439269331998</v>
      </c>
      <c r="DW39" s="45">
        <v>0.44892671820182201</v>
      </c>
      <c r="DX39" s="45">
        <v>0.31557740380906302</v>
      </c>
    </row>
    <row r="40" spans="1:128">
      <c r="A40" s="43">
        <f t="shared" si="0"/>
        <v>3.1095890410958904</v>
      </c>
      <c r="B40" s="18">
        <v>36</v>
      </c>
      <c r="C40" s="12">
        <v>770</v>
      </c>
      <c r="D40" s="12">
        <v>0.26969696179004299</v>
      </c>
      <c r="E40" s="12">
        <v>4.2046226962028199E-2</v>
      </c>
      <c r="F40" s="92">
        <f>$D40^Parameter!$D$325</f>
        <v>0.35981836196550193</v>
      </c>
      <c r="G40" s="92">
        <f>$E40^Parameter!$D$318</f>
        <v>0.10211357045384768</v>
      </c>
      <c r="H40" s="92">
        <f>$D40^Parameter!$D$326</f>
        <v>0.35051034735805309</v>
      </c>
      <c r="I40" s="92">
        <f>$E40^Parameter!$D$319</f>
        <v>0.13157861156979289</v>
      </c>
      <c r="J40" s="92">
        <f>$D40^Parameter!$D$328</f>
        <v>0.3684067282603411</v>
      </c>
      <c r="K40" s="92">
        <f>$E40^Parameter!$D$321</f>
        <v>0.24564677928724429</v>
      </c>
      <c r="L40" s="92">
        <f>$D40^Parameter!$D$329</f>
        <v>0.48005454992232283</v>
      </c>
      <c r="M40" s="92">
        <f>$E40^Parameter!$D$322</f>
        <v>0.2116538851362432</v>
      </c>
      <c r="N40" s="92">
        <f>$D40^Parameter!$D$330</f>
        <v>0.34594702783865677</v>
      </c>
      <c r="O40" s="92">
        <f>$E40^Parameter!$D$323</f>
        <v>0.28150804589145573</v>
      </c>
      <c r="P40" s="92">
        <f>$D40^Parameter!$D$327</f>
        <v>0.28720632732582041</v>
      </c>
      <c r="Q40" s="92">
        <f>$E40^Parameter!$D$320</f>
        <v>0.10407372512646197</v>
      </c>
      <c r="R40" s="12">
        <f>$D40^EXP(Parameter!$D$96+Parameter!$D$103*(($B40/30.2*21)^(1)))</f>
        <v>0.26031418251500771</v>
      </c>
      <c r="S40" s="12">
        <f>$E40^EXP(Parameter!$D$81+Parameter!$D$88*($B40/30.2*21)^(-2))</f>
        <v>0.14242042401139479</v>
      </c>
      <c r="T40" s="12">
        <f>$D40^EXP(Parameter!$D$97+Parameter!$D$104*(($B40*21/30.2)^(1)))</f>
        <v>0.29566624179984713</v>
      </c>
      <c r="U40" s="12">
        <f>$E40^EXP(Parameter!$D$82+Parameter!$D$89*($B40/30.2*21)^(-2))</f>
        <v>0.1688389671307696</v>
      </c>
      <c r="V40" s="12">
        <f>$D40^EXP(Parameter!$D$99+Parameter!$D$106*(($B40*21/30.2)^(1)))</f>
        <v>0.29201987350434749</v>
      </c>
      <c r="W40" s="12">
        <f>$E40^EXP(Parameter!$D$84+Parameter!$D$91*($B40/30.2*21)^(-2))</f>
        <v>0.2913492959355527</v>
      </c>
      <c r="X40" s="12">
        <f>$D40^EXP(Parameter!$D$100+Parameter!$D$107*(($B40*21/30.2)^(1)))</f>
        <v>0.32151838492544743</v>
      </c>
      <c r="Y40" s="12">
        <f>$E40^EXP(Parameter!$D$85+Parameter!$D$92*($B40/30.2*21)^(-2))</f>
        <v>0.24945480701138434</v>
      </c>
      <c r="Z40" s="12">
        <f>$D40^EXP(Parameter!$D$101+Parameter!$D$108*(($B40*21/30.2)^(1)))</f>
        <v>0.19986560815612836</v>
      </c>
      <c r="AA40" s="12">
        <f>$E40^EXP(Parameter!$D$86+Parameter!$D$93*($B40/30.2*21)^(-2))</f>
        <v>0.28311163158731972</v>
      </c>
      <c r="AB40" s="12">
        <f>$D40^EXP(Parameter!$D$98+Parameter!$D$105*(($B40*21/30.2)^(1)))</f>
        <v>0.21836979217835073</v>
      </c>
      <c r="AC40" s="12">
        <f>$E40^EXP(Parameter!$D$83+Parameter!$D$90*($B40/30.2*21)^(-2))</f>
        <v>0.10878191858071072</v>
      </c>
      <c r="AD40" s="87">
        <f>$D40^EXP(Parameter!$D$133+Parameter!$D$140*(($B40*21/30.2)^(-0.5))+Parameter!$D$147*((LN($B40*21/30.2))))</f>
        <v>0.22450799641931043</v>
      </c>
      <c r="AE40" s="12">
        <f>$E40^EXP(Parameter!$D$111+Parameter!$D$118*(($B40*21/30.2)^(-1))+Parameter!$D$125*(($B40*21/30.2)^(-0.5)))</f>
        <v>0.2353165251275183</v>
      </c>
      <c r="AF40" s="12">
        <f>$D40^EXP(Parameter!$D$134+Parameter!$D$141*(($B40*21/30.2)^(-0.5))+Parameter!$D$148*((LN($B40*21/30.2))))</f>
        <v>0.26128682746788029</v>
      </c>
      <c r="AG40" s="12">
        <f>$E40^EXP(Parameter!$D$112+Parameter!$D$119*(($B40*21/30.2)^(-1))+Parameter!$D$126*(($B40*21/30.2)^(-0.5)))</f>
        <v>0.16931086783245344</v>
      </c>
      <c r="AH40" s="12">
        <f>$D40^EXP(Parameter!$D$136+Parameter!$D$143*(($B40*21/30.2)^(-0.5))+Parameter!$D$150*((LN($B40*21/30.2))))</f>
        <v>0.23797669385125536</v>
      </c>
      <c r="AI40" s="12">
        <f>$E40^EXP(Parameter!$D$114+Parameter!$D$121*(($B40*21/30.2)^(-1))+Parameter!$D$128*(($B40*21/30.2)^(-0.5)))</f>
        <v>0.12467839830395647</v>
      </c>
      <c r="AJ40" s="12">
        <f>$D40^EXP(Parameter!$D$137+Parameter!$D$144*(($B40*21/30.2)^(-0.5))+Parameter!$D$151*((LN($B40*21/30.2))))</f>
        <v>0.28828453853724362</v>
      </c>
      <c r="AK40" s="12">
        <f>$E40^EXP(Parameter!$D$115+Parameter!$D$122*(($B40*21/30.2)^(-1))+Parameter!$D$129*(($B40*21/30.2)^(-0.5)))</f>
        <v>0.18855750274531274</v>
      </c>
      <c r="AL40" s="12">
        <f>$D40^EXP(Parameter!$D$138+Parameter!$D$145*(($B40*21/30.2)^(-0.5))+Parameter!$D$152*((LN($B40*21/30.2))))</f>
        <v>9.6574342988286224E-2</v>
      </c>
      <c r="AM40" s="12">
        <f>$E40^EXP(Parameter!$D$116+Parameter!$D$123*(($B40*21/30.2)^(-1))+Parameter!$D$130*(($B40*21/30.2)^(-0.5)))</f>
        <v>7.9507469539884287E-2</v>
      </c>
      <c r="AN40" s="12">
        <f>$D40^EXP(Parameter!$D$135+Parameter!$D$142*(($B40*21/30.2)^(-0.5))+Parameter!$D$149*((LN($B40*21/30.2))))</f>
        <v>0.17933825342358617</v>
      </c>
      <c r="AO40" s="12">
        <f>$E40^EXP(Parameter!$D$113+Parameter!$D$120*(($B40*21/30.2)^(-1))+Parameter!$D$127*(($B40*21/30.2)^(-0.5)))</f>
        <v>8.3101735477852916E-3</v>
      </c>
      <c r="AP40" s="87">
        <f>$D40^EXP(Parameter!$D$304+Parameter!$D$310*((LN($B40*21/30.2))))</f>
        <v>0.35233394815513608</v>
      </c>
      <c r="AQ40" s="88">
        <f>$E40^EXP(Parameter!$D$290+Parameter!$D$296*((LN($B40*21/30.2))))</f>
        <v>0.12764263613460808</v>
      </c>
      <c r="AR40" s="12">
        <f>$D40^EXP(Parameter!$D$305+Parameter!$D$311*((LN($B40*21/30.2))))</f>
        <v>0.33225922911582084</v>
      </c>
      <c r="AS40" s="88">
        <f>$E40^EXP(Parameter!$D$291+Parameter!$D$297*((LN($B40*21/30.2))))</f>
        <v>0.16122270973506772</v>
      </c>
      <c r="AT40" s="12">
        <f>$D40^EXP(Parameter!$D$305+Parameter!$D$307-Parameter!$D$306+(Parameter!$D$311+Parameter!$D$313-Parameter!$D$312)*((LN($B40*21/30.2))))</f>
        <v>0.3433931743324965</v>
      </c>
      <c r="AU40" s="88">
        <f>$E40^EXP(Parameter!$D$291+Parameter!$D$293-Parameter!$D$292+(Parameter!$D$297+Parameter!$D$299-Parameter!$D$298)*((LN($B40*21/30.2))))</f>
        <v>0.24970022650059032</v>
      </c>
      <c r="AV40" s="12">
        <f>$D40^EXP(Parameter!$D$308+Parameter!$D$314*((LN($B40*21/30.2))))</f>
        <v>0.44554556168806536</v>
      </c>
      <c r="AW40" s="88">
        <f>$E40^EXP(Parameter!$D$294+Parameter!$D$300*((LN($B40*21/30.2))))</f>
        <v>0.21199764390957052</v>
      </c>
      <c r="AX40" s="12">
        <f>$D40^EXP(Parameter!$D$305+Parameter!$D$309-Parameter!$D$306+(Parameter!$D$311+Parameter!$D$315-Parameter!$D$312)*((LN($B40*21/30.2))))</f>
        <v>0.31875299233513504</v>
      </c>
      <c r="AY40" s="88">
        <f>$E40^EXP(Parameter!$D$291+Parameter!$D$295-Parameter!$D$292+(Parameter!$D$297+Parameter!$D$301-Parameter!$D$298)*((LN($B40*21/30.2))))</f>
        <v>0.19306474893188616</v>
      </c>
      <c r="AZ40" s="12">
        <f>$D40^EXP(Parameter!D$305-Parameter!D$306+(Parameter!D$311-Parameter!D$312)*((LN($B40*21/30.2))))</f>
        <v>0.26380674984436608</v>
      </c>
      <c r="BA40" s="88">
        <f>$E40^EXP(Parameter!$D$291-Parameter!$D$292+(Parameter!$D$297-Parameter!$D$298)*((LN($B40*21/30.2))))</f>
        <v>6.1406182005003737E-2</v>
      </c>
      <c r="BB40" s="89">
        <f>$D40^EXP(Parameter!$D$231)</f>
        <v>0.29324155146136699</v>
      </c>
      <c r="BC40" s="90">
        <f>$E40^EXP(Parameter!$D$216)</f>
        <v>8.0023854896501614E-2</v>
      </c>
      <c r="BD40" s="91">
        <f>$D40^EXP(Parameter!$D$232)</f>
        <v>0.35780985779736707</v>
      </c>
      <c r="BE40" s="90">
        <f>$E40^EXP(Parameter!$D$217)</f>
        <v>0.14969434913307816</v>
      </c>
      <c r="BF40" s="91">
        <f>$D40^EXP(Parameter!$D$234)</f>
        <v>0.25078319920759329</v>
      </c>
      <c r="BG40" s="91">
        <f>$E40^EXP(Parameter!$D$219)</f>
        <v>0.21483385796174453</v>
      </c>
      <c r="BH40" s="91">
        <f>$D40^EXP(Parameter!$D$235)</f>
        <v>0.4772973197920895</v>
      </c>
      <c r="BI40" s="91">
        <f>$E40^EXP(Parameter!$D$220)</f>
        <v>0.23258386135445769</v>
      </c>
      <c r="BJ40" s="91">
        <f>$D40^EXP(Parameter!$D$236)</f>
        <v>0.23327489069746227</v>
      </c>
      <c r="BK40" s="91">
        <f>$E40^EXP(Parameter!$D$221)</f>
        <v>0.5172172954835127</v>
      </c>
      <c r="BL40" s="91">
        <f>$D40^EXP(Parameter!$D$233)</f>
        <v>0.33907681754612962</v>
      </c>
      <c r="BM40" s="91">
        <f>$E40^EXP(Parameter!$D$218)</f>
        <v>0.21121040103381103</v>
      </c>
      <c r="BN40" s="90">
        <f>$D40^EXP(Parameter!$D$268)</f>
        <v>0.29900749015268285</v>
      </c>
      <c r="BO40" s="91">
        <f>$E40^EXP(Parameter!$D$246)</f>
        <v>7.8816837241354784E-2</v>
      </c>
      <c r="BP40" s="91">
        <f>$D40^EXP(Parameter!$D$269)</f>
        <v>0.37509846403999836</v>
      </c>
      <c r="BQ40" s="91">
        <f>$E40^EXP(Parameter!$D$247)</f>
        <v>0.14969434913307816</v>
      </c>
      <c r="BR40" s="91">
        <f>$D40^EXP(Parameter!$D$271)</f>
        <v>0.2658160083112851</v>
      </c>
      <c r="BS40" s="91">
        <f>$E40^EXP(Parameter!$D$249)</f>
        <v>0.21615683889922893</v>
      </c>
      <c r="BT40" s="91">
        <f>$D40^EXP(Parameter!$D$272)</f>
        <v>0.47765029036971818</v>
      </c>
      <c r="BU40" s="91">
        <f>$E40^EXP(Parameter!$D$250)</f>
        <v>0.2339419994877539</v>
      </c>
      <c r="BV40" s="91">
        <f>$D40^EXP(Parameter!$D$273)</f>
        <v>0.28391721295212985</v>
      </c>
      <c r="BW40" s="91">
        <f>$E40^EXP(Parameter!$D$251)</f>
        <v>0.50071909630114764</v>
      </c>
      <c r="BX40" s="91">
        <f>$D40^EXP(Parameter!$D$270)</f>
        <v>0.35964867928538519</v>
      </c>
      <c r="BY40" s="91">
        <f>$E40^EXP(Parameter!$D$248)</f>
        <v>0.21022598947298587</v>
      </c>
      <c r="BZ40" s="90">
        <f>$D40^EXP(Parameter!$D$208)</f>
        <v>0.36075207505783186</v>
      </c>
      <c r="CA40" s="90">
        <f>$E40^EXP(Parameter!$D$200)</f>
        <v>0.11825850154042176</v>
      </c>
      <c r="CB40" s="90">
        <f>$D40^EXP(Parameter!$D$209)</f>
        <v>0.33834343531904343</v>
      </c>
      <c r="CC40" s="90">
        <f>$E40^EXP(Parameter!$D$201)</f>
        <v>0.14266769076592545</v>
      </c>
      <c r="CD40" s="90">
        <f>$D40^EXP(Parameter!$D$211)</f>
        <v>0.34825317106800757</v>
      </c>
      <c r="CE40" s="90">
        <f>$E40^EXP(Parameter!$D$203)</f>
        <v>0.23974121868375572</v>
      </c>
      <c r="CF40" s="90">
        <f>$D40^EXP(Parameter!$D$212)</f>
        <v>0.45380975097150361</v>
      </c>
      <c r="CG40" s="90">
        <f>$E40^EXP(Parameter!$D$204)</f>
        <v>0.21186758726694316</v>
      </c>
      <c r="CH40" s="91">
        <f>$D40^EXP(Parameter!$D$213)</f>
        <v>0.32480135067586519</v>
      </c>
      <c r="CI40" s="90">
        <f>$E40^EXP(Parameter!$D$205)</f>
        <v>0.25878296581011817</v>
      </c>
      <c r="CJ40" s="91">
        <f>$D40^EXP(Parameter!$D$210)</f>
        <v>0.26757839574102771</v>
      </c>
      <c r="CK40" s="90">
        <f>$E40^EXP(Parameter!$D$202)</f>
        <v>0.10984154778231707</v>
      </c>
      <c r="CL40" s="12">
        <f>$D40^EXP(Parameter!$D$170+Parameter!$D$177*(LN($B40/30.2*21)))</f>
        <v>0.33322972170207954</v>
      </c>
      <c r="CM40" s="41">
        <f>$E40^EXP(Parameter!$D$155+Parameter!$D$162*(LN($B40/30.2*21)))</f>
        <v>0.22748987202143761</v>
      </c>
      <c r="CN40" s="12">
        <f>$D40^EXP(Parameter!$D$171+Parameter!$D$178*(LN($B40/30.2*21)))</f>
        <v>0.3211408882255255</v>
      </c>
      <c r="CO40" s="41">
        <f>$E40^EXP(Parameter!$D$156+Parameter!$D$163*(LN($B40/30.2*21)))</f>
        <v>0.23210554638286393</v>
      </c>
      <c r="CP40" s="12">
        <f>$D40^EXP(Parameter!$D$173+Parameter!$D$180*(LN($B40/30.2*21)))</f>
        <v>0.32217501252096326</v>
      </c>
      <c r="CQ40" s="41">
        <f>$E40^EXP(Parameter!$D$158+Parameter!$D$165*(LN($B40/30.2*21)))</f>
        <v>0.29390887103877045</v>
      </c>
      <c r="CR40" s="12">
        <f>$D40^EXP(Parameter!$D$174+Parameter!$D$181*(LN($B40/30.2*21)))</f>
        <v>0.39214468652246093</v>
      </c>
      <c r="CS40" s="41">
        <f>$E40^EXP(Parameter!$D$159+Parameter!$D$166*(LN($B40/30.2*21)))</f>
        <v>0.29220987233313778</v>
      </c>
      <c r="CT40" s="12">
        <f>$D40^EXP(Parameter!$D$175+Parameter!$D$182*(LN($B40/30.2*21)))</f>
        <v>0.26197034590465335</v>
      </c>
      <c r="CU40" s="41">
        <f>$E40^EXP(Parameter!$D$160+Parameter!$D$167*(LN($B40/30.2*21)))</f>
        <v>0.20231519917875737</v>
      </c>
      <c r="CV40" s="12">
        <f>$D40^EXP(Parameter!$D$172+Parameter!$D$179*(LN($B40/30.2*21)))</f>
        <v>0.23131442270805078</v>
      </c>
      <c r="CW40" s="41">
        <f>$E40^EXP(Parameter!$D$157+Parameter!$D$164*(LN($B40/30.2*21)))</f>
        <v>3.2715988738864027E-2</v>
      </c>
      <c r="CX40" s="12">
        <f t="shared" si="2"/>
        <v>0.26031418251500771</v>
      </c>
      <c r="CY40" s="85">
        <v>0.13024477029717499</v>
      </c>
      <c r="CZ40" s="12">
        <f t="shared" si="3"/>
        <v>0.29566624179984713</v>
      </c>
      <c r="DA40" s="85">
        <v>0.185901585697306</v>
      </c>
      <c r="DB40" s="12">
        <f t="shared" si="4"/>
        <v>0.29201987350434749</v>
      </c>
      <c r="DC40" s="41">
        <v>0.244176026532861</v>
      </c>
      <c r="DD40" s="12">
        <f t="shared" si="5"/>
        <v>0.32151838492544743</v>
      </c>
      <c r="DE40" s="85">
        <v>0.21348454319028301</v>
      </c>
      <c r="DF40" s="12">
        <f t="shared" si="6"/>
        <v>0.19986560815612836</v>
      </c>
      <c r="DG40" s="41">
        <v>0.195797701582161</v>
      </c>
      <c r="DH40" s="12">
        <f t="shared" si="7"/>
        <v>0.21836979217835073</v>
      </c>
      <c r="DI40" s="41">
        <v>3.7273872344705403E-2</v>
      </c>
      <c r="DJ40" s="46">
        <v>35</v>
      </c>
      <c r="DK40" s="44">
        <v>3.99460516911401E-2</v>
      </c>
      <c r="DL40" s="44">
        <v>6.9860685643944903E-2</v>
      </c>
      <c r="DM40" s="44">
        <v>0.103333893295077</v>
      </c>
      <c r="DN40" s="44">
        <v>8.8611779080379996E-2</v>
      </c>
      <c r="DO40" s="44">
        <v>0.17233068860619599</v>
      </c>
      <c r="DP40" s="44">
        <v>0.15409739568700401</v>
      </c>
      <c r="DQ40" s="44">
        <v>0.18162817814049101</v>
      </c>
      <c r="DR40" s="45">
        <v>0.27368230921021802</v>
      </c>
      <c r="DS40" s="45">
        <v>0.35270176385617302</v>
      </c>
      <c r="DT40" s="45">
        <v>0.33354552838657803</v>
      </c>
      <c r="DU40" s="45">
        <v>0.28072696930492702</v>
      </c>
      <c r="DV40" s="45">
        <v>0.34449198086286598</v>
      </c>
      <c r="DW40" s="45">
        <v>0.43943358418825301</v>
      </c>
      <c r="DX40" s="45">
        <v>0.30710887327034297</v>
      </c>
    </row>
    <row r="41" spans="1:128">
      <c r="A41" s="43">
        <f t="shared" si="0"/>
        <v>3.1698630136986301</v>
      </c>
      <c r="B41" s="18">
        <v>37</v>
      </c>
      <c r="C41" s="12">
        <v>792</v>
      </c>
      <c r="D41" s="12">
        <v>0.26210515365207399</v>
      </c>
      <c r="E41" s="12">
        <v>3.9392530765736199E-2</v>
      </c>
      <c r="F41" s="92">
        <f>$D41^Parameter!$D$325</f>
        <v>0.35189325063485161</v>
      </c>
      <c r="G41" s="92">
        <f>$E41^Parameter!$D$318</f>
        <v>9.7431187470045935E-2</v>
      </c>
      <c r="H41" s="92">
        <f>$D41^Parameter!$D$326</f>
        <v>0.34259454871328238</v>
      </c>
      <c r="I41" s="92">
        <f>$E41^Parameter!$D$319</f>
        <v>0.12620160699004768</v>
      </c>
      <c r="J41" s="92">
        <f>$D41^Parameter!$D$328</f>
        <v>0.36047767807817943</v>
      </c>
      <c r="K41" s="92">
        <f>$E41^Parameter!$D$321</f>
        <v>0.2386537979327002</v>
      </c>
      <c r="L41" s="92">
        <f>$D41^Parameter!$D$329</f>
        <v>0.4724396224834882</v>
      </c>
      <c r="M41" s="92">
        <f>$E41^Parameter!$D$322</f>
        <v>0.20499950038142153</v>
      </c>
      <c r="N41" s="92">
        <f>$D41^Parameter!$D$330</f>
        <v>0.33803775119908991</v>
      </c>
      <c r="O41" s="92">
        <f>$E41^Parameter!$D$323</f>
        <v>0.27426194598062376</v>
      </c>
      <c r="P41" s="92">
        <f>$D41^Parameter!$D$327</f>
        <v>0.27950445435657145</v>
      </c>
      <c r="Q41" s="92">
        <f>$E41^Parameter!$D$320</f>
        <v>9.9340310333159279E-2</v>
      </c>
      <c r="R41" s="12">
        <f>$D41^EXP(Parameter!$D$96+Parameter!$D$103*(($B41/30.2*21)^(1)))</f>
        <v>0.24796950993984226</v>
      </c>
      <c r="S41" s="12">
        <f>$E41^EXP(Parameter!$D$81+Parameter!$D$88*($B41/30.2*21)^(-2))</f>
        <v>0.13683597652028878</v>
      </c>
      <c r="T41" s="12">
        <f>$D41^EXP(Parameter!$D$97+Parameter!$D$104*(($B41*21/30.2)^(1)))</f>
        <v>0.28592673669576679</v>
      </c>
      <c r="U41" s="12">
        <f>$E41^EXP(Parameter!$D$82+Parameter!$D$89*($B41/30.2*21)^(-2))</f>
        <v>0.16278050965307303</v>
      </c>
      <c r="V41" s="12">
        <f>$D41^EXP(Parameter!$D$99+Parameter!$D$106*(($B41*21/30.2)^(1)))</f>
        <v>0.28131141575953128</v>
      </c>
      <c r="W41" s="12">
        <f>$E41^EXP(Parameter!$D$84+Parameter!$D$91*($B41/30.2*21)^(-2))</f>
        <v>0.28407399872230743</v>
      </c>
      <c r="X41" s="12">
        <f>$D41^EXP(Parameter!$D$100+Parameter!$D$107*(($B41*21/30.2)^(1)))</f>
        <v>0.30609341259091805</v>
      </c>
      <c r="Y41" s="12">
        <f>$E41^EXP(Parameter!$D$85+Parameter!$D$92*($B41/30.2*21)^(-2))</f>
        <v>0.24244471595346567</v>
      </c>
      <c r="Z41" s="12">
        <f>$D41^EXP(Parameter!$D$101+Parameter!$D$108*(($B41*21/30.2)^(1)))</f>
        <v>0.18683330801996537</v>
      </c>
      <c r="AA41" s="12">
        <f>$E41^EXP(Parameter!$D$86+Parameter!$D$93*($B41/30.2*21)^(-2))</f>
        <v>0.27584167560788525</v>
      </c>
      <c r="AB41" s="12">
        <f>$D41^EXP(Parameter!$D$98+Parameter!$D$105*(($B41*21/30.2)^(1)))</f>
        <v>0.20874205013228145</v>
      </c>
      <c r="AC41" s="12">
        <f>$E41^EXP(Parameter!$D$83+Parameter!$D$90*($B41/30.2*21)^(-2))</f>
        <v>0.1039211369686814</v>
      </c>
      <c r="AD41" s="87">
        <f>$D41^EXP(Parameter!$D$133+Parameter!$D$140*(($B41*21/30.2)^(-0.5))+Parameter!$D$147*((LN($B41*21/30.2))))</f>
        <v>0.21057515838165142</v>
      </c>
      <c r="AE41" s="12">
        <f>$E41^EXP(Parameter!$D$111+Parameter!$D$118*(($B41*21/30.2)^(-1))+Parameter!$D$125*(($B41*21/30.2)^(-0.5)))</f>
        <v>0.23092826569808031</v>
      </c>
      <c r="AF41" s="12">
        <f>$D41^EXP(Parameter!$D$134+Parameter!$D$141*(($B41*21/30.2)^(-0.5))+Parameter!$D$148*((LN($B41*21/30.2))))</f>
        <v>0.25064759379067664</v>
      </c>
      <c r="AG41" s="12">
        <f>$E41^EXP(Parameter!$D$112+Parameter!$D$119*(($B41*21/30.2)^(-1))+Parameter!$D$126*(($B41*21/30.2)^(-0.5)))</f>
        <v>0.16346349387169526</v>
      </c>
      <c r="AH41" s="12">
        <f>$D41^EXP(Parameter!$D$136+Parameter!$D$143*(($B41*21/30.2)^(-0.5))+Parameter!$D$150*((LN($B41*21/30.2))))</f>
        <v>0.2244753148324562</v>
      </c>
      <c r="AI41" s="12">
        <f>$E41^EXP(Parameter!$D$114+Parameter!$D$121*(($B41*21/30.2)^(-1))+Parameter!$D$128*(($B41*21/30.2)^(-0.5)))</f>
        <v>0.11692034903047968</v>
      </c>
      <c r="AJ41" s="12">
        <f>$D41^EXP(Parameter!$D$137+Parameter!$D$144*(($B41*21/30.2)^(-0.5))+Parameter!$D$151*((LN($B41*21/30.2))))</f>
        <v>0.27175471261111694</v>
      </c>
      <c r="AK41" s="12">
        <f>$E41^EXP(Parameter!$D$115+Parameter!$D$122*(($B41*21/30.2)^(-1))+Parameter!$D$129*(($B41*21/30.2)^(-0.5)))</f>
        <v>0.18152381248160315</v>
      </c>
      <c r="AL41" s="12">
        <f>$D41^EXP(Parameter!$D$138+Parameter!$D$145*(($B41*21/30.2)^(-0.5))+Parameter!$D$152*((LN($B41*21/30.2))))</f>
        <v>8.4385452820398124E-2</v>
      </c>
      <c r="AM41" s="12">
        <f>$E41^EXP(Parameter!$D$116+Parameter!$D$123*(($B41*21/30.2)^(-1))+Parameter!$D$130*(($B41*21/30.2)^(-0.5)))</f>
        <v>7.324244273331118E-2</v>
      </c>
      <c r="AN41" s="12">
        <f>$D41^EXP(Parameter!$D$135+Parameter!$D$142*(($B41*21/30.2)^(-0.5))+Parameter!$D$149*((LN($B41*21/30.2))))</f>
        <v>0.16961548109101329</v>
      </c>
      <c r="AO41" s="12">
        <f>$E41^EXP(Parameter!$D$113+Parameter!$D$120*(($B41*21/30.2)^(-1))+Parameter!$D$127*(($B41*21/30.2)^(-0.5)))</f>
        <v>7.0452675183368509E-3</v>
      </c>
      <c r="AP41" s="87">
        <f>$D41^EXP(Parameter!$D$304+Parameter!$D$310*((LN($B41*21/30.2))))</f>
        <v>0.34313708687725086</v>
      </c>
      <c r="AQ41" s="88">
        <f>$E41^EXP(Parameter!$D$290+Parameter!$D$296*((LN($B41*21/30.2))))</f>
        <v>0.1233583147275593</v>
      </c>
      <c r="AR41" s="12">
        <f>$D41^EXP(Parameter!$D$305+Parameter!$D$311*((LN($B41*21/30.2))))</f>
        <v>0.32389132363116824</v>
      </c>
      <c r="AS41" s="88">
        <f>$E41^EXP(Parameter!$D$291+Parameter!$D$297*((LN($B41*21/30.2))))</f>
        <v>0.15570385654092536</v>
      </c>
      <c r="AT41" s="12">
        <f>$D41^EXP(Parameter!$D$305+Parameter!$D$307-Parameter!$D$306+(Parameter!$D$311+Parameter!$D$313-Parameter!$D$312)*((LN($B41*21/30.2))))</f>
        <v>0.33462381893011023</v>
      </c>
      <c r="AU41" s="88">
        <f>$E41^EXP(Parameter!$D$291+Parameter!$D$293-Parameter!$D$292+(Parameter!$D$297+Parameter!$D$299-Parameter!$D$298)*((LN($B41*21/30.2))))</f>
        <v>0.24237051895919517</v>
      </c>
      <c r="AV41" s="12">
        <f>$D41^EXP(Parameter!$D$308+Parameter!$D$314*((LN($B41*21/30.2))))</f>
        <v>0.43591017056304709</v>
      </c>
      <c r="AW41" s="88">
        <f>$E41^EXP(Parameter!$D$294+Parameter!$D$300*((LN($B41*21/30.2))))</f>
        <v>0.20541536687186243</v>
      </c>
      <c r="AX41" s="12">
        <f>$D41^EXP(Parameter!$D$305+Parameter!$D$309-Parameter!$D$306+(Parameter!$D$311+Parameter!$D$315-Parameter!$D$312)*((LN($B41*21/30.2))))</f>
        <v>0.3094405023111898</v>
      </c>
      <c r="AY41" s="88">
        <f>$E41^EXP(Parameter!$D$291+Parameter!$D$295-Parameter!$D$292+(Parameter!$D$297+Parameter!$D$301-Parameter!$D$298)*((LN($B41*21/30.2))))</f>
        <v>0.18368691453574326</v>
      </c>
      <c r="AZ41" s="12">
        <f>$D41^EXP(Parameter!D$305-Parameter!D$306+(Parameter!D$311-Parameter!D$312)*((LN($B41*21/30.2))))</f>
        <v>0.2552112494836668</v>
      </c>
      <c r="BA41" s="88">
        <f>$E41^EXP(Parameter!$D$291-Parameter!$D$292+(Parameter!$D$297-Parameter!$D$298)*((LN($B41*21/30.2))))</f>
        <v>5.6738129706175082E-2</v>
      </c>
      <c r="BB41" s="89">
        <f>$D41^EXP(Parameter!$D$231)</f>
        <v>0.28550717293827116</v>
      </c>
      <c r="BC41" s="90">
        <f>$E41^EXP(Parameter!$D$216)</f>
        <v>7.597245013214951E-2</v>
      </c>
      <c r="BD41" s="91">
        <f>$D41^EXP(Parameter!$D$232)</f>
        <v>0.349886307786408</v>
      </c>
      <c r="BE41" s="90">
        <f>$E41^EXP(Parameter!$D$217)</f>
        <v>0.1439585475801386</v>
      </c>
      <c r="BF41" s="91">
        <f>$D41^EXP(Parameter!$D$234)</f>
        <v>0.24333798539199072</v>
      </c>
      <c r="BG41" s="91">
        <f>$E41^EXP(Parameter!$D$219)</f>
        <v>0.20814334116239952</v>
      </c>
      <c r="BH41" s="91">
        <f>$D41^EXP(Parameter!$D$235)</f>
        <v>0.46966717949093723</v>
      </c>
      <c r="BI41" s="91">
        <f>$E41^EXP(Parameter!$D$220)</f>
        <v>0.22570887691126662</v>
      </c>
      <c r="BJ41" s="91">
        <f>$D41^EXP(Parameter!$D$236)</f>
        <v>0.22599281650387223</v>
      </c>
      <c r="BK41" s="91">
        <f>$E41^EXP(Parameter!$D$221)</f>
        <v>0.51024954383352317</v>
      </c>
      <c r="BL41" s="91">
        <f>$D41^EXP(Parameter!$D$233)</f>
        <v>0.33117983525576861</v>
      </c>
      <c r="BM41" s="91">
        <f>$E41^EXP(Parameter!$D$218)</f>
        <v>0.20456113218510191</v>
      </c>
      <c r="BN41" s="90">
        <f>$D41^EXP(Parameter!$D$268)</f>
        <v>0.29124457227692024</v>
      </c>
      <c r="BO41" s="91">
        <f>$E41^EXP(Parameter!$D$246)</f>
        <v>7.4803149031394692E-2</v>
      </c>
      <c r="BP41" s="91">
        <f>$D41^EXP(Parameter!$D$269)</f>
        <v>0.36716937323988763</v>
      </c>
      <c r="BQ41" s="91">
        <f>$E41^EXP(Parameter!$D$247)</f>
        <v>0.1439585475801386</v>
      </c>
      <c r="BR41" s="91">
        <f>$D41^EXP(Parameter!$D$271)</f>
        <v>0.25825187298125712</v>
      </c>
      <c r="BS41" s="91">
        <f>$E41^EXP(Parameter!$D$249)</f>
        <v>0.20945157273417719</v>
      </c>
      <c r="BT41" s="91">
        <f>$D41^EXP(Parameter!$D$272)</f>
        <v>0.47002207812935665</v>
      </c>
      <c r="BU41" s="91">
        <f>$E41^EXP(Parameter!$D$250)</f>
        <v>0.22705406444301962</v>
      </c>
      <c r="BV41" s="91">
        <f>$D41^EXP(Parameter!$D$273)</f>
        <v>0.27623420832579432</v>
      </c>
      <c r="BW41" s="91">
        <f>$E41^EXP(Parameter!$D$251)</f>
        <v>0.49364427570773972</v>
      </c>
      <c r="BX41" s="91">
        <f>$D41^EXP(Parameter!$D$270)</f>
        <v>0.35172369039936424</v>
      </c>
      <c r="BY41" s="91">
        <f>$E41^EXP(Parameter!$D$248)</f>
        <v>0.20358814423685892</v>
      </c>
      <c r="BZ41" s="90">
        <f>$D41^EXP(Parameter!$D$208)</f>
        <v>0.35282632110052703</v>
      </c>
      <c r="CA41" s="90">
        <f>$E41^EXP(Parameter!$D$200)</f>
        <v>0.11317704994225111</v>
      </c>
      <c r="CB41" s="90">
        <f>$D41^EXP(Parameter!$D$209)</f>
        <v>0.33044794318826642</v>
      </c>
      <c r="CC41" s="90">
        <f>$E41^EXP(Parameter!$D$201)</f>
        <v>0.13706549413432109</v>
      </c>
      <c r="CD41" s="90">
        <f>$D41^EXP(Parameter!$D$211)</f>
        <v>0.34034043581821882</v>
      </c>
      <c r="CE41" s="90">
        <f>$E41^EXP(Parameter!$D$203)</f>
        <v>0.23279978152940242</v>
      </c>
      <c r="CF41" s="90">
        <f>$D41^EXP(Parameter!$D$212)</f>
        <v>0.44606437153208983</v>
      </c>
      <c r="CG41" s="90">
        <f>$E41^EXP(Parameter!$D$204)</f>
        <v>0.20521074405444581</v>
      </c>
      <c r="CH41" s="91">
        <f>$D41^EXP(Parameter!$D$213)</f>
        <v>0.31693966488263409</v>
      </c>
      <c r="CI41" s="90">
        <f>$E41^EXP(Parameter!$D$205)</f>
        <v>0.25168561980720039</v>
      </c>
      <c r="CJ41" s="91">
        <f>$D41^EXP(Parameter!$D$210)</f>
        <v>0.26000154299017042</v>
      </c>
      <c r="CK41" s="90">
        <f>$E41^EXP(Parameter!$D$202)</f>
        <v>0.10496221206411276</v>
      </c>
      <c r="CL41" s="12">
        <f>$D41^EXP(Parameter!$D$170+Parameter!$D$177*(LN($B41/30.2*21)))</f>
        <v>0.32457496240343442</v>
      </c>
      <c r="CM41" s="41">
        <f>$E41^EXP(Parameter!$D$155+Parameter!$D$162*(LN($B41/30.2*21)))</f>
        <v>0.22298959696617526</v>
      </c>
      <c r="CN41" s="12">
        <f>$D41^EXP(Parameter!$D$171+Parameter!$D$178*(LN($B41/30.2*21)))</f>
        <v>0.31288199568689862</v>
      </c>
      <c r="CO41" s="41">
        <f>$E41^EXP(Parameter!$D$156+Parameter!$D$163*(LN($B41/30.2*21)))</f>
        <v>0.22659794407886769</v>
      </c>
      <c r="CP41" s="12">
        <f>$D41^EXP(Parameter!$D$173+Parameter!$D$180*(LN($B41/30.2*21)))</f>
        <v>0.31363366066400028</v>
      </c>
      <c r="CQ41" s="41">
        <f>$E41^EXP(Parameter!$D$158+Parameter!$D$165*(LN($B41/30.2*21)))</f>
        <v>0.28712762859941088</v>
      </c>
      <c r="CR41" s="12">
        <f>$D41^EXP(Parameter!$D$174+Parameter!$D$181*(LN($B41/30.2*21)))</f>
        <v>0.38232376244290533</v>
      </c>
      <c r="CS41" s="41">
        <f>$E41^EXP(Parameter!$D$159+Parameter!$D$166*(LN($B41/30.2*21)))</f>
        <v>0.28625033504024217</v>
      </c>
      <c r="CT41" s="12">
        <f>$D41^EXP(Parameter!$D$175+Parameter!$D$182*(LN($B41/30.2*21)))</f>
        <v>0.25257606676675604</v>
      </c>
      <c r="CU41" s="41">
        <f>$E41^EXP(Parameter!$D$160+Parameter!$D$167*(LN($B41/30.2*21)))</f>
        <v>0.19417432995092238</v>
      </c>
      <c r="CV41" s="12">
        <f>$D41^EXP(Parameter!$D$172+Parameter!$D$179*(LN($B41/30.2*21)))</f>
        <v>0.22306132094376452</v>
      </c>
      <c r="CW41" s="41">
        <f>$E41^EXP(Parameter!$D$157+Parameter!$D$164*(LN($B41/30.2*21)))</f>
        <v>2.9664617247400042E-2</v>
      </c>
      <c r="CX41" s="12">
        <f t="shared" si="2"/>
        <v>0.24796950993984226</v>
      </c>
      <c r="CY41" s="85">
        <v>0.125881280326718</v>
      </c>
      <c r="CZ41" s="12">
        <f t="shared" si="3"/>
        <v>0.28592673669576679</v>
      </c>
      <c r="DA41" s="85">
        <v>0.18021287352957699</v>
      </c>
      <c r="DB41" s="12">
        <f t="shared" si="4"/>
        <v>0.28131141575953128</v>
      </c>
      <c r="DC41" s="41">
        <v>0.23487049290935899</v>
      </c>
      <c r="DD41" s="12">
        <f t="shared" si="5"/>
        <v>0.30609341259091805</v>
      </c>
      <c r="DE41" s="85">
        <v>0.20581152466375599</v>
      </c>
      <c r="DF41" s="12">
        <f t="shared" si="6"/>
        <v>0.18683330801996537</v>
      </c>
      <c r="DG41" s="41">
        <v>0.18341374833567201</v>
      </c>
      <c r="DH41" s="12">
        <f t="shared" si="7"/>
        <v>0.20874205013228145</v>
      </c>
      <c r="DI41" s="41">
        <v>3.2805400376684099E-2</v>
      </c>
      <c r="DJ41" s="46">
        <v>36</v>
      </c>
      <c r="DK41" s="44">
        <v>3.7212710549219798E-2</v>
      </c>
      <c r="DL41" s="44">
        <v>6.5620177197609403E-2</v>
      </c>
      <c r="DM41" s="44">
        <v>9.7666157302765094E-2</v>
      </c>
      <c r="DN41" s="44">
        <v>8.3543598976466099E-2</v>
      </c>
      <c r="DO41" s="44">
        <v>0.16431924639979201</v>
      </c>
      <c r="DP41" s="44">
        <v>0.146639354871653</v>
      </c>
      <c r="DQ41" s="44">
        <v>0.173350721716689</v>
      </c>
      <c r="DR41" s="45">
        <v>0.265993812112785</v>
      </c>
      <c r="DS41" s="45">
        <v>0.34408425537297599</v>
      </c>
      <c r="DT41" s="45">
        <v>0.32511641588937501</v>
      </c>
      <c r="DU41" s="45">
        <v>0.27293899388781101</v>
      </c>
      <c r="DV41" s="45">
        <v>0.33595240517828001</v>
      </c>
      <c r="DW41" s="45">
        <v>0.43024295410247099</v>
      </c>
      <c r="DX41" s="45">
        <v>0.29897792401816398</v>
      </c>
    </row>
    <row r="42" spans="1:128">
      <c r="A42" s="43">
        <f t="shared" si="0"/>
        <v>3.2301369863013698</v>
      </c>
      <c r="B42" s="18">
        <v>38</v>
      </c>
      <c r="C42" s="12">
        <v>814</v>
      </c>
      <c r="D42" s="12">
        <v>0.254825159533284</v>
      </c>
      <c r="E42" s="12">
        <v>3.6942952271280902E-2</v>
      </c>
      <c r="F42" s="92">
        <f>$D42^Parameter!$D$325</f>
        <v>0.34424607537578022</v>
      </c>
      <c r="G42" s="92">
        <f>$E42^Parameter!$D$318</f>
        <v>9.3029942208530392E-2</v>
      </c>
      <c r="H42" s="92">
        <f>$D42^Parameter!$D$326</f>
        <v>0.33496069101289438</v>
      </c>
      <c r="I42" s="92">
        <f>$E42^Parameter!$D$319</f>
        <v>0.12112121627048389</v>
      </c>
      <c r="J42" s="92">
        <f>$D42^Parameter!$D$328</f>
        <v>0.352822795153863</v>
      </c>
      <c r="K42" s="92">
        <f>$E42^Parameter!$D$321</f>
        <v>0.23196181501784618</v>
      </c>
      <c r="L42" s="92">
        <f>$D42^Parameter!$D$329</f>
        <v>0.46504576168488082</v>
      </c>
      <c r="M42" s="92">
        <f>$E42^Parameter!$D$322</f>
        <v>0.19865087550106317</v>
      </c>
      <c r="N42" s="92">
        <f>$D42^Parameter!$D$330</f>
        <v>0.33041234623941029</v>
      </c>
      <c r="O42" s="92">
        <f>$E42^Parameter!$D$323</f>
        <v>0.26730842039328012</v>
      </c>
      <c r="P42" s="92">
        <f>$D42^Parameter!$D$327</f>
        <v>0.27210885454297357</v>
      </c>
      <c r="Q42" s="92">
        <f>$E42^Parameter!$D$320</f>
        <v>9.4889369638474524E-2</v>
      </c>
      <c r="R42" s="12">
        <f>$D42^EXP(Parameter!$D$96+Parameter!$D$103*(($B42/30.2*21)^(1)))</f>
        <v>0.23604727935229883</v>
      </c>
      <c r="S42" s="12">
        <f>$E42^EXP(Parameter!$D$81+Parameter!$D$88*($B42/30.2*21)^(-2))</f>
        <v>0.13155024837836096</v>
      </c>
      <c r="T42" s="12">
        <f>$D42^EXP(Parameter!$D$97+Parameter!$D$104*(($B42*21/30.2)^(1)))</f>
        <v>0.276515327571424</v>
      </c>
      <c r="U42" s="12">
        <f>$E42^EXP(Parameter!$D$82+Parameter!$D$89*($B42/30.2*21)^(-2))</f>
        <v>0.15702654724432458</v>
      </c>
      <c r="V42" s="12">
        <f>$D42^EXP(Parameter!$D$99+Parameter!$D$106*(($B42*21/30.2)^(1)))</f>
        <v>0.27094906928808865</v>
      </c>
      <c r="W42" s="12">
        <f>$E42^EXP(Parameter!$D$84+Parameter!$D$91*($B42/30.2*21)^(-2))</f>
        <v>0.27708642278247397</v>
      </c>
      <c r="X42" s="12">
        <f>$D42^EXP(Parameter!$D$100+Parameter!$D$107*(($B42*21/30.2)^(1)))</f>
        <v>0.29105289282765096</v>
      </c>
      <c r="Y42" s="12">
        <f>$E42^EXP(Parameter!$D$85+Parameter!$D$92*($B42/30.2*21)^(-2))</f>
        <v>0.23573350328551232</v>
      </c>
      <c r="Z42" s="12">
        <f>$D42^EXP(Parameter!$D$101+Parameter!$D$108*(($B42*21/30.2)^(1)))</f>
        <v>0.17438253372295215</v>
      </c>
      <c r="AA42" s="12">
        <f>$E42^EXP(Parameter!$D$86+Parameter!$D$93*($B42/30.2*21)^(-2))</f>
        <v>0.2688651735132418</v>
      </c>
      <c r="AB42" s="12">
        <f>$D42^EXP(Parameter!$D$98+Parameter!$D$105*(($B42*21/30.2)^(1)))</f>
        <v>0.19950911237279192</v>
      </c>
      <c r="AC42" s="12">
        <f>$E42^EXP(Parameter!$D$83+Parameter!$D$90*($B42/30.2*21)^(-2))</f>
        <v>9.9346821852776671E-2</v>
      </c>
      <c r="AD42" s="87">
        <f>$D42^EXP(Parameter!$D$133+Parameter!$D$140*(($B42*21/30.2)^(-0.5))+Parameter!$D$147*((LN($B42*21/30.2))))</f>
        <v>0.19730535296132842</v>
      </c>
      <c r="AE42" s="12">
        <f>$E42^EXP(Parameter!$D$111+Parameter!$D$118*(($B42*21/30.2)^(-1))+Parameter!$D$125*(($B42*21/30.2)^(-0.5)))</f>
        <v>0.22671651934623777</v>
      </c>
      <c r="AF42" s="12">
        <f>$D42^EXP(Parameter!$D$134+Parameter!$D$141*(($B42*21/30.2)^(-0.5))+Parameter!$D$148*((LN($B42*21/30.2))))</f>
        <v>0.24043838638275464</v>
      </c>
      <c r="AG42" s="12">
        <f>$E42^EXP(Parameter!$D$112+Parameter!$D$119*(($B42*21/30.2)^(-1))+Parameter!$D$126*(($B42*21/30.2)^(-0.5)))</f>
        <v>0.15790565908315871</v>
      </c>
      <c r="AH42" s="12">
        <f>$D42^EXP(Parameter!$D$136+Parameter!$D$143*(($B42*21/30.2)^(-0.5))+Parameter!$D$150*((LN($B42*21/30.2))))</f>
        <v>0.21157572123393412</v>
      </c>
      <c r="AI42" s="12">
        <f>$E42^EXP(Parameter!$D$114+Parameter!$D$121*(($B42*21/30.2)^(-1))+Parameter!$D$128*(($B42*21/30.2)^(-0.5)))</f>
        <v>0.10967818158902547</v>
      </c>
      <c r="AJ42" s="12">
        <f>$D42^EXP(Parameter!$D$137+Parameter!$D$144*(($B42*21/30.2)^(-0.5))+Parameter!$D$151*((LN($B42*21/30.2))))</f>
        <v>0.25586186048613879</v>
      </c>
      <c r="AK42" s="12">
        <f>$E42^EXP(Parameter!$D$115+Parameter!$D$122*(($B42*21/30.2)^(-1))+Parameter!$D$129*(($B42*21/30.2)^(-0.5)))</f>
        <v>0.17483702793776998</v>
      </c>
      <c r="AL42" s="12">
        <f>$D42^EXP(Parameter!$D$138+Parameter!$D$145*(($B42*21/30.2)^(-0.5))+Parameter!$D$152*((LN($B42*21/30.2))))</f>
        <v>7.3415852817250701E-2</v>
      </c>
      <c r="AM42" s="12">
        <f>$E42^EXP(Parameter!$D$116+Parameter!$D$123*(($B42*21/30.2)^(-1))+Parameter!$D$130*(($B42*21/30.2)^(-0.5)))</f>
        <v>6.7495135428437963E-2</v>
      </c>
      <c r="AN42" s="12">
        <f>$D42^EXP(Parameter!$D$135+Parameter!$D$142*(($B42*21/30.2)^(-0.5))+Parameter!$D$149*((LN($B42*21/30.2))))</f>
        <v>0.16040598418166088</v>
      </c>
      <c r="AO42" s="12">
        <f>$E42^EXP(Parameter!$D$113+Parameter!$D$120*(($B42*21/30.2)^(-1))+Parameter!$D$127*(($B42*21/30.2)^(-0.5)))</f>
        <v>5.9748155634152698E-3</v>
      </c>
      <c r="AP42" s="87">
        <f>$D42^EXP(Parameter!$D$304+Parameter!$D$310*((LN($B42*21/30.2))))</f>
        <v>0.33426003267523924</v>
      </c>
      <c r="AQ42" s="88">
        <f>$E42^EXP(Parameter!$D$290+Parameter!$D$296*((LN($B42*21/30.2))))</f>
        <v>0.11930314634967087</v>
      </c>
      <c r="AR42" s="12">
        <f>$D42^EXP(Parameter!$D$305+Parameter!$D$311*((LN($B42*21/30.2))))</f>
        <v>0.31582875805811084</v>
      </c>
      <c r="AS42" s="88">
        <f>$E42^EXP(Parameter!$D$291+Parameter!$D$297*((LN($B42*21/30.2))))</f>
        <v>0.15046438008173707</v>
      </c>
      <c r="AT42" s="12">
        <f>$D42^EXP(Parameter!$D$305+Parameter!$D$307-Parameter!$D$306+(Parameter!$D$311+Parameter!$D$313-Parameter!$D$312)*((LN($B42*21/30.2))))</f>
        <v>0.32616640789090645</v>
      </c>
      <c r="AU42" s="88">
        <f>$E42^EXP(Parameter!$D$291+Parameter!$D$293-Parameter!$D$292+(Parameter!$D$297+Parameter!$D$299-Parameter!$D$298)*((LN($B42*21/30.2))))</f>
        <v>0.23535424888295722</v>
      </c>
      <c r="AV42" s="12">
        <f>$D42^EXP(Parameter!$D$308+Parameter!$D$314*((LN($B42*21/30.2))))</f>
        <v>0.42654845247879092</v>
      </c>
      <c r="AW42" s="88">
        <f>$E42^EXP(Parameter!$D$294+Parameter!$D$300*((LN($B42*21/30.2))))</f>
        <v>0.19913504710906832</v>
      </c>
      <c r="AX42" s="12">
        <f>$D42^EXP(Parameter!$D$305+Parameter!$D$309-Parameter!$D$306+(Parameter!$D$311+Parameter!$D$315-Parameter!$D$312)*((LN($B42*21/30.2))))</f>
        <v>0.30047422571869709</v>
      </c>
      <c r="AY42" s="88">
        <f>$E42^EXP(Parameter!$D$291+Parameter!$D$295-Parameter!$D$292+(Parameter!$D$297+Parameter!$D$301-Parameter!$D$298)*((LN($B42*21/30.2))))</f>
        <v>0.17479375652827708</v>
      </c>
      <c r="AZ42" s="12">
        <f>$D42^EXP(Parameter!D$305-Parameter!D$306+(Parameter!D$311-Parameter!D$312)*((LN($B42*21/30.2))))</f>
        <v>0.24697453548279885</v>
      </c>
      <c r="BA42" s="88">
        <f>$E42^EXP(Parameter!$D$291-Parameter!$D$292+(Parameter!$D$297-Parameter!$D$298)*((LN($B42*21/30.2))))</f>
        <v>5.2448080293712153E-2</v>
      </c>
      <c r="BB42" s="89">
        <f>$D42^EXP(Parameter!$D$231)</f>
        <v>0.27807701672963014</v>
      </c>
      <c r="BC42" s="90">
        <f>$E42^EXP(Parameter!$D$216)</f>
        <v>7.2183204987151153E-2</v>
      </c>
      <c r="BD42" s="91">
        <f>$D42^EXP(Parameter!$D$232)</f>
        <v>0.34224156530005201</v>
      </c>
      <c r="BE42" s="90">
        <f>$E42^EXP(Parameter!$D$217)</f>
        <v>0.13852486033562808</v>
      </c>
      <c r="BF42" s="91">
        <f>$D42^EXP(Parameter!$D$234)</f>
        <v>0.23620979096174574</v>
      </c>
      <c r="BG42" s="91">
        <f>$E42^EXP(Parameter!$D$219)</f>
        <v>0.20175830064517519</v>
      </c>
      <c r="BH42" s="91">
        <f>$D42^EXP(Parameter!$D$235)</f>
        <v>0.4622594710040282</v>
      </c>
      <c r="BI42" s="91">
        <f>$E42^EXP(Parameter!$D$220)</f>
        <v>0.21913714801344875</v>
      </c>
      <c r="BJ42" s="91">
        <f>$D42^EXP(Parameter!$D$236)</f>
        <v>0.21903172723986264</v>
      </c>
      <c r="BK42" s="91">
        <f>$E42^EXP(Parameter!$D$221)</f>
        <v>0.50347956727301024</v>
      </c>
      <c r="BL42" s="91">
        <f>$D42^EXP(Parameter!$D$233)</f>
        <v>0.32356958798522056</v>
      </c>
      <c r="BM42" s="91">
        <f>$E42^EXP(Parameter!$D$218)</f>
        <v>0.19821765981416903</v>
      </c>
      <c r="BN42" s="90">
        <f>$D42^EXP(Parameter!$D$268)</f>
        <v>0.28378385574368153</v>
      </c>
      <c r="BO42" s="91">
        <f>$E42^EXP(Parameter!$D$246)</f>
        <v>7.1050344628114576E-2</v>
      </c>
      <c r="BP42" s="91">
        <f>$D42^EXP(Parameter!$D$269)</f>
        <v>0.35951146821654467</v>
      </c>
      <c r="BQ42" s="91">
        <f>$E42^EXP(Parameter!$D$247)</f>
        <v>0.13852486033562808</v>
      </c>
      <c r="BR42" s="91">
        <f>$D42^EXP(Parameter!$D$271)</f>
        <v>0.25100069020297905</v>
      </c>
      <c r="BS42" s="91">
        <f>$E42^EXP(Parameter!$D$249)</f>
        <v>0.20305165411095613</v>
      </c>
      <c r="BT42" s="91">
        <f>$D42^EXP(Parameter!$D$272)</f>
        <v>0.4626161230084902</v>
      </c>
      <c r="BU42" s="91">
        <f>$E42^EXP(Parameter!$D$250)</f>
        <v>0.22046917344725497</v>
      </c>
      <c r="BV42" s="91">
        <f>$D42^EXP(Parameter!$D$273)</f>
        <v>0.2688585654351322</v>
      </c>
      <c r="BW42" s="91">
        <f>$E42^EXP(Parameter!$D$251)</f>
        <v>0.48677481740572576</v>
      </c>
      <c r="BX42" s="91">
        <f>$D42^EXP(Parameter!$D$270)</f>
        <v>0.34407671135714929</v>
      </c>
      <c r="BY42" s="91">
        <f>$E42^EXP(Parameter!$D$248)</f>
        <v>0.19725617411213262</v>
      </c>
      <c r="BZ42" s="90">
        <f>$D42^EXP(Parameter!$D$208)</f>
        <v>0.34517809677782657</v>
      </c>
      <c r="CA42" s="90">
        <f>$E42^EXP(Parameter!$D$200)</f>
        <v>0.10838635997731901</v>
      </c>
      <c r="CB42" s="90">
        <f>$D42^EXP(Parameter!$D$209)</f>
        <v>0.32283948852474942</v>
      </c>
      <c r="CC42" s="90">
        <f>$E42^EXP(Parameter!$D$201)</f>
        <v>0.13176358173109584</v>
      </c>
      <c r="CD42" s="90">
        <f>$D42^EXP(Parameter!$D$211)</f>
        <v>0.33271059931382113</v>
      </c>
      <c r="CE42" s="90">
        <f>$E42^EXP(Parameter!$D$203)</f>
        <v>0.2261604237609279</v>
      </c>
      <c r="CF42" s="90">
        <f>$D42^EXP(Parameter!$D$212)</f>
        <v>0.43855299114022672</v>
      </c>
      <c r="CG42" s="90">
        <f>$E42^EXP(Parameter!$D$204)</f>
        <v>0.19885964281836355</v>
      </c>
      <c r="CH42" s="91">
        <f>$D42^EXP(Parameter!$D$213)</f>
        <v>0.3093704821566044</v>
      </c>
      <c r="CI42" s="90">
        <f>$E42^EXP(Parameter!$D$205)</f>
        <v>0.24488653647552161</v>
      </c>
      <c r="CJ42" s="91">
        <f>$D42^EXP(Parameter!$D$210)</f>
        <v>0.25273713004679005</v>
      </c>
      <c r="CK42" s="90">
        <f>$E42^EXP(Parameter!$D$202)</f>
        <v>0.10036900259615526</v>
      </c>
      <c r="CL42" s="12">
        <f>$D42^EXP(Parameter!$D$170+Parameter!$D$177*(LN($B42/30.2*21)))</f>
        <v>0.31623440993370761</v>
      </c>
      <c r="CM42" s="41">
        <f>$E42^EXP(Parameter!$D$155+Parameter!$D$162*(LN($B42/30.2*21)))</f>
        <v>0.21869277638532886</v>
      </c>
      <c r="CN42" s="12">
        <f>$D42^EXP(Parameter!$D$171+Parameter!$D$178*(LN($B42/30.2*21)))</f>
        <v>0.30493092208818107</v>
      </c>
      <c r="CO42" s="41">
        <f>$E42^EXP(Parameter!$D$156+Parameter!$D$163*(LN($B42/30.2*21)))</f>
        <v>0.2213336079972473</v>
      </c>
      <c r="CP42" s="12">
        <f>$D42^EXP(Parameter!$D$173+Parameter!$D$180*(LN($B42/30.2*21)))</f>
        <v>0.30540922192564435</v>
      </c>
      <c r="CQ42" s="41">
        <f>$E42^EXP(Parameter!$D$158+Parameter!$D$165*(LN($B42/30.2*21)))</f>
        <v>0.28061612801181707</v>
      </c>
      <c r="CR42" s="12">
        <f>$D42^EXP(Parameter!$D$174+Parameter!$D$181*(LN($B42/30.2*21)))</f>
        <v>0.37281443934531866</v>
      </c>
      <c r="CS42" s="41">
        <f>$E42^EXP(Parameter!$D$159+Parameter!$D$166*(LN($B42/30.2*21)))</f>
        <v>0.28053202133154959</v>
      </c>
      <c r="CT42" s="12">
        <f>$D42^EXP(Parameter!$D$175+Parameter!$D$182*(LN($B42/30.2*21)))</f>
        <v>0.24357864843936791</v>
      </c>
      <c r="CU42" s="41">
        <f>$E42^EXP(Parameter!$D$160+Parameter!$D$167*(LN($B42/30.2*21)))</f>
        <v>0.18642765724957228</v>
      </c>
      <c r="CV42" s="12">
        <f>$D42^EXP(Parameter!$D$172+Parameter!$D$179*(LN($B42/30.2*21)))</f>
        <v>0.2151783081825222</v>
      </c>
      <c r="CW42" s="41">
        <f>$E42^EXP(Parameter!$D$157+Parameter!$D$164*(LN($B42/30.2*21)))</f>
        <v>2.6911648209422288E-2</v>
      </c>
      <c r="CX42" s="12">
        <f t="shared" si="2"/>
        <v>0.23604727935229883</v>
      </c>
      <c r="CY42" s="85">
        <v>0.12169947809626799</v>
      </c>
      <c r="CZ42" s="12">
        <f t="shared" si="3"/>
        <v>0.276515327571424</v>
      </c>
      <c r="DA42" s="85">
        <v>0.174733600291445</v>
      </c>
      <c r="DB42" s="12">
        <f t="shared" si="4"/>
        <v>0.27094906928808865</v>
      </c>
      <c r="DC42" s="41">
        <v>0.22584741898003</v>
      </c>
      <c r="DD42" s="12">
        <f t="shared" si="5"/>
        <v>0.29105289282765096</v>
      </c>
      <c r="DE42" s="85">
        <v>0.198399849650022</v>
      </c>
      <c r="DF42" s="12">
        <f t="shared" si="6"/>
        <v>0.17438253372295215</v>
      </c>
      <c r="DG42" s="41">
        <v>0.171532765429805</v>
      </c>
      <c r="DH42" s="12">
        <f t="shared" si="7"/>
        <v>0.19950911237279192</v>
      </c>
      <c r="DI42" s="41">
        <v>2.89706274849213E-2</v>
      </c>
      <c r="DJ42" s="46">
        <v>37</v>
      </c>
      <c r="DK42" s="44">
        <v>3.4700350389213E-2</v>
      </c>
      <c r="DL42" s="44">
        <v>6.1686198962782601E-2</v>
      </c>
      <c r="DM42" s="44">
        <v>9.2370532059422805E-2</v>
      </c>
      <c r="DN42" s="44">
        <v>7.8821736968448297E-2</v>
      </c>
      <c r="DO42" s="44">
        <v>0.15675549104140801</v>
      </c>
      <c r="DP42" s="44">
        <v>0.13961499536173499</v>
      </c>
      <c r="DQ42" s="44">
        <v>0.165526745615618</v>
      </c>
      <c r="DR42" s="45">
        <v>0.25862383628978802</v>
      </c>
      <c r="DS42" s="45">
        <v>0.33578141609645701</v>
      </c>
      <c r="DT42" s="45">
        <v>0.31700477398481303</v>
      </c>
      <c r="DU42" s="45">
        <v>0.26547007784108001</v>
      </c>
      <c r="DV42" s="45">
        <v>0.32772883350867199</v>
      </c>
      <c r="DW42" s="45">
        <v>0.42134196107684002</v>
      </c>
      <c r="DX42" s="45">
        <v>0.29116642924625202</v>
      </c>
    </row>
    <row r="43" spans="1:128">
      <c r="A43" s="43">
        <f t="shared" si="0"/>
        <v>3.2904109589041095</v>
      </c>
      <c r="B43" s="18">
        <v>39</v>
      </c>
      <c r="C43" s="12">
        <v>836</v>
      </c>
      <c r="D43" s="12">
        <v>0.247839852682331</v>
      </c>
      <c r="E43" s="12">
        <v>3.4678910076255703E-2</v>
      </c>
      <c r="F43" s="92">
        <f>$D43^Parameter!$D$325</f>
        <v>0.33686313879869872</v>
      </c>
      <c r="G43" s="92">
        <f>$E43^Parameter!$D$318</f>
        <v>8.8888814989361117E-2</v>
      </c>
      <c r="H43" s="92">
        <f>$D43^Parameter!$D$326</f>
        <v>0.32759473538815365</v>
      </c>
      <c r="I43" s="92">
        <f>$E43^Parameter!$D$319</f>
        <v>0.11631664882524327</v>
      </c>
      <c r="J43" s="92">
        <f>$D43^Parameter!$D$328</f>
        <v>0.34542869383535074</v>
      </c>
      <c r="K43" s="92">
        <f>$E43^Parameter!$D$321</f>
        <v>0.2255531983225853</v>
      </c>
      <c r="L43" s="92">
        <f>$D43^Parameter!$D$329</f>
        <v>0.45786330589358587</v>
      </c>
      <c r="M43" s="92">
        <f>$E43^Parameter!$D$322</f>
        <v>0.19258926041920266</v>
      </c>
      <c r="N43" s="92">
        <f>$D43^Parameter!$D$330</f>
        <v>0.32305660535286174</v>
      </c>
      <c r="O43" s="92">
        <f>$E43^Parameter!$D$323</f>
        <v>0.2606310633014759</v>
      </c>
      <c r="P43" s="92">
        <f>$D43^Parameter!$D$327</f>
        <v>0.26500308358931057</v>
      </c>
      <c r="Q43" s="92">
        <f>$E43^Parameter!$D$320</f>
        <v>9.0699882377966057E-2</v>
      </c>
      <c r="R43" s="12">
        <f>$D43^EXP(Parameter!$D$96+Parameter!$D$103*(($B43/30.2*21)^(1)))</f>
        <v>0.22453946488216631</v>
      </c>
      <c r="S43" s="12">
        <f>$E43^EXP(Parameter!$D$81+Parameter!$D$88*($B43/30.2*21)^(-2))</f>
        <v>0.12654280362395651</v>
      </c>
      <c r="T43" s="12">
        <f>$D43^EXP(Parameter!$D$97+Parameter!$D$104*(($B43*21/30.2)^(1)))</f>
        <v>0.26741863027415341</v>
      </c>
      <c r="U43" s="12">
        <f>$E43^EXP(Parameter!$D$82+Parameter!$D$89*($B43/30.2*21)^(-2))</f>
        <v>0.15155717711485658</v>
      </c>
      <c r="V43" s="12">
        <f>$D43^EXP(Parameter!$D$99+Parameter!$D$106*(($B43*21/30.2)^(1)))</f>
        <v>0.26092134068784972</v>
      </c>
      <c r="W43" s="12">
        <f>$E43^EXP(Parameter!$D$84+Parameter!$D$91*($B43/30.2*21)^(-2))</f>
        <v>0.27037069632306104</v>
      </c>
      <c r="X43" s="12">
        <f>$D43^EXP(Parameter!$D$100+Parameter!$D$107*(($B43*21/30.2)^(1)))</f>
        <v>0.27640455490130367</v>
      </c>
      <c r="Y43" s="12">
        <f>$E43^EXP(Parameter!$D$85+Parameter!$D$92*($B43/30.2*21)^(-2))</f>
        <v>0.22930380058093547</v>
      </c>
      <c r="Z43" s="12">
        <f>$D43^EXP(Parameter!$D$101+Parameter!$D$108*(($B43*21/30.2)^(1)))</f>
        <v>0.16250498156387622</v>
      </c>
      <c r="AA43" s="12">
        <f>$E43^EXP(Parameter!$D$86+Parameter!$D$93*($B43/30.2*21)^(-2))</f>
        <v>0.26216564893096816</v>
      </c>
      <c r="AB43" s="12">
        <f>$D43^EXP(Parameter!$D$98+Parameter!$D$105*(($B43*21/30.2)^(1)))</f>
        <v>0.19065425426432167</v>
      </c>
      <c r="AC43" s="12">
        <f>$E43^EXP(Parameter!$D$83+Parameter!$D$90*($B43/30.2*21)^(-2))</f>
        <v>9.5037843703080577E-2</v>
      </c>
      <c r="AD43" s="87">
        <f>$D43^EXP(Parameter!$D$133+Parameter!$D$140*(($B43*21/30.2)^(-0.5))+Parameter!$D$147*((LN($B43*21/30.2))))</f>
        <v>0.18468471269871384</v>
      </c>
      <c r="AE43" s="12">
        <f>$E43^EXP(Parameter!$D$111+Parameter!$D$118*(($B43*21/30.2)^(-1))+Parameter!$D$125*(($B43*21/30.2)^(-0.5)))</f>
        <v>0.22267001105004869</v>
      </c>
      <c r="AF43" s="12">
        <f>$D43^EXP(Parameter!$D$134+Parameter!$D$141*(($B43*21/30.2)^(-0.5))+Parameter!$D$148*((LN($B43*21/30.2))))</f>
        <v>0.23064254182487298</v>
      </c>
      <c r="AG43" s="12">
        <f>$E43^EXP(Parameter!$D$112+Parameter!$D$119*(($B43*21/30.2)^(-1))+Parameter!$D$126*(($B43*21/30.2)^(-0.5)))</f>
        <v>0.15261843370255002</v>
      </c>
      <c r="AH43" s="12">
        <f>$D43^EXP(Parameter!$D$136+Parameter!$D$143*(($B43*21/30.2)^(-0.5))+Parameter!$D$150*((LN($B43*21/30.2))))</f>
        <v>0.19926464271811753</v>
      </c>
      <c r="AI43" s="12">
        <f>$E43^EXP(Parameter!$D$114+Parameter!$D$121*(($B43*21/30.2)^(-1))+Parameter!$D$128*(($B43*21/30.2)^(-0.5)))</f>
        <v>0.10291624058670598</v>
      </c>
      <c r="AJ43" s="12">
        <f>$D43^EXP(Parameter!$D$137+Parameter!$D$144*(($B43*21/30.2)^(-0.5))+Parameter!$D$151*((LN($B43*21/30.2))))</f>
        <v>0.24060743056625475</v>
      </c>
      <c r="AK43" s="12">
        <f>$E43^EXP(Parameter!$D$115+Parameter!$D$122*(($B43*21/30.2)^(-1))+Parameter!$D$129*(($B43*21/30.2)^(-0.5)))</f>
        <v>0.1684757398023245</v>
      </c>
      <c r="AL43" s="12">
        <f>$D43^EXP(Parameter!$D$138+Parameter!$D$145*(($B43*21/30.2)^(-0.5))+Parameter!$D$152*((LN($B43*21/30.2))))</f>
        <v>6.3593486734402224E-2</v>
      </c>
      <c r="AM43" s="12">
        <f>$E43^EXP(Parameter!$D$116+Parameter!$D$123*(($B43*21/30.2)^(-1))+Parameter!$D$130*(($B43*21/30.2)^(-0.5)))</f>
        <v>6.2221582778831601E-2</v>
      </c>
      <c r="AN43" s="12">
        <f>$D43^EXP(Parameter!$D$135+Parameter!$D$142*(($B43*21/30.2)^(-0.5))+Parameter!$D$149*((LN($B43*21/30.2))))</f>
        <v>0.15168427402611118</v>
      </c>
      <c r="AO43" s="12">
        <f>$E43^EXP(Parameter!$D$113+Parameter!$D$120*(($B43*21/30.2)^(-1))+Parameter!$D$127*(($B43*21/30.2)^(-0.5)))</f>
        <v>5.0688149423205884E-3</v>
      </c>
      <c r="AP43" s="87">
        <f>$D43^EXP(Parameter!$D$304+Parameter!$D$310*((LN($B43*21/30.2))))</f>
        <v>0.32568859685751461</v>
      </c>
      <c r="AQ43" s="88">
        <f>$E43^EXP(Parameter!$D$290+Parameter!$D$296*((LN($B43*21/30.2))))</f>
        <v>0.11546047332301035</v>
      </c>
      <c r="AR43" s="12">
        <f>$D43^EXP(Parameter!$D$305+Parameter!$D$311*((LN($B43*21/30.2))))</f>
        <v>0.30805658898473076</v>
      </c>
      <c r="AS43" s="88">
        <f>$E43^EXP(Parameter!$D$291+Parameter!$D$297*((LN($B43*21/30.2))))</f>
        <v>0.14548545125379553</v>
      </c>
      <c r="AT43" s="12">
        <f>$D43^EXP(Parameter!$D$305+Parameter!$D$307-Parameter!$D$306+(Parameter!$D$311+Parameter!$D$313-Parameter!$D$312)*((LN($B43*21/30.2))))</f>
        <v>0.31800637152953964</v>
      </c>
      <c r="AU43" s="88">
        <f>$E43^EXP(Parameter!$D$291+Parameter!$D$293-Parameter!$D$292+(Parameter!$D$297+Parameter!$D$299-Parameter!$D$298)*((LN($B43*21/30.2))))</f>
        <v>0.22863346259522041</v>
      </c>
      <c r="AV43" s="12">
        <f>$D43^EXP(Parameter!$D$308+Parameter!$D$314*((LN($B43*21/30.2))))</f>
        <v>0.41745063048058706</v>
      </c>
      <c r="AW43" s="88">
        <f>$E43^EXP(Parameter!$D$294+Parameter!$D$300*((LN($B43*21/30.2))))</f>
        <v>0.19313810800209108</v>
      </c>
      <c r="AX43" s="12">
        <f>$D43^EXP(Parameter!$D$305+Parameter!$D$309-Parameter!$D$306+(Parameter!$D$311+Parameter!$D$315-Parameter!$D$312)*((LN($B43*21/30.2))))</f>
        <v>0.29183828811872842</v>
      </c>
      <c r="AY43" s="88">
        <f>$E43^EXP(Parameter!$D$291+Parameter!$D$295-Parameter!$D$292+(Parameter!$D$297+Parameter!$D$301-Parameter!$D$298)*((LN($B43*21/30.2))))</f>
        <v>0.16635898425286882</v>
      </c>
      <c r="AZ43" s="12">
        <f>$D43^EXP(Parameter!D$305-Parameter!D$306+(Parameter!D$311-Parameter!D$312)*((LN($B43*21/30.2))))</f>
        <v>0.23907805502169932</v>
      </c>
      <c r="BA43" s="88">
        <f>$E43^EXP(Parameter!$D$291-Parameter!$D$292+(Parameter!$D$297-Parameter!$D$298)*((LN($B43*21/30.2))))</f>
        <v>4.8503536092889807E-2</v>
      </c>
      <c r="BB43" s="89">
        <f>$D43^EXP(Parameter!$D$231)</f>
        <v>0.27093487272899652</v>
      </c>
      <c r="BC43" s="90">
        <f>$E43^EXP(Parameter!$D$216)</f>
        <v>6.8635342942331132E-2</v>
      </c>
      <c r="BD43" s="91">
        <f>$D43^EXP(Parameter!$D$232)</f>
        <v>0.33486185957696557</v>
      </c>
      <c r="BE43" s="90">
        <f>$E43^EXP(Parameter!$D$217)</f>
        <v>0.13337283029667574</v>
      </c>
      <c r="BF43" s="91">
        <f>$D43^EXP(Parameter!$D$234)</f>
        <v>0.22938075037841305</v>
      </c>
      <c r="BG43" s="91">
        <f>$E43^EXP(Parameter!$D$219)</f>
        <v>0.19566008770259707</v>
      </c>
      <c r="BH43" s="91">
        <f>$D43^EXP(Parameter!$D$235)</f>
        <v>0.45506444848105027</v>
      </c>
      <c r="BI43" s="91">
        <f>$E43^EXP(Parameter!$D$220)</f>
        <v>0.21285060512049381</v>
      </c>
      <c r="BJ43" s="91">
        <f>$D43^EXP(Parameter!$D$236)</f>
        <v>0.21237307710782394</v>
      </c>
      <c r="BK43" s="91">
        <f>$E43^EXP(Parameter!$D$221)</f>
        <v>0.49689845699708113</v>
      </c>
      <c r="BL43" s="91">
        <f>$D43^EXP(Parameter!$D$233)</f>
        <v>0.31623161250731596</v>
      </c>
      <c r="BM43" s="91">
        <f>$E43^EXP(Parameter!$D$218)</f>
        <v>0.19216121977538697</v>
      </c>
      <c r="BN43" s="90">
        <f>$D43^EXP(Parameter!$D$268)</f>
        <v>0.27660935348965709</v>
      </c>
      <c r="BO43" s="91">
        <f>$E43^EXP(Parameter!$D$246)</f>
        <v>6.7537675762779942E-2</v>
      </c>
      <c r="BP43" s="91">
        <f>$D43^EXP(Parameter!$D$269)</f>
        <v>0.3521116039112635</v>
      </c>
      <c r="BQ43" s="91">
        <f>$E43^EXP(Parameter!$D$247)</f>
        <v>0.13337283029667574</v>
      </c>
      <c r="BR43" s="91">
        <f>$D43^EXP(Parameter!$D$271)</f>
        <v>0.24404518160359501</v>
      </c>
      <c r="BS43" s="91">
        <f>$E43^EXP(Parameter!$D$249)</f>
        <v>0.19693847673587589</v>
      </c>
      <c r="BT43" s="91">
        <f>$D43^EXP(Parameter!$D$272)</f>
        <v>0.45542268996035773</v>
      </c>
      <c r="BU43" s="91">
        <f>$E43^EXP(Parameter!$D$250)</f>
        <v>0.21416930205852805</v>
      </c>
      <c r="BV43" s="91">
        <f>$D43^EXP(Parameter!$D$273)</f>
        <v>0.26177371208377748</v>
      </c>
      <c r="BW43" s="91">
        <f>$E43^EXP(Parameter!$D$251)</f>
        <v>0.4801013524284039</v>
      </c>
      <c r="BX43" s="91">
        <f>$D43^EXP(Parameter!$D$270)</f>
        <v>0.33669403857731994</v>
      </c>
      <c r="BY43" s="91">
        <f>$E43^EXP(Parameter!$D$248)</f>
        <v>0.19121128378333138</v>
      </c>
      <c r="BZ43" s="90">
        <f>$D43^EXP(Parameter!$D$208)</f>
        <v>0.33779373874948931</v>
      </c>
      <c r="CA43" s="90">
        <f>$E43^EXP(Parameter!$D$200)</f>
        <v>0.1038654789360966</v>
      </c>
      <c r="CB43" s="90">
        <f>$D43^EXP(Parameter!$D$209)</f>
        <v>0.31550358070503554</v>
      </c>
      <c r="CC43" s="90">
        <f>$E43^EXP(Parameter!$D$201)</f>
        <v>0.12674135397195777</v>
      </c>
      <c r="CD43" s="90">
        <f>$D43^EXP(Parameter!$D$211)</f>
        <v>0.32534953932909844</v>
      </c>
      <c r="CE43" s="90">
        <f>$E43^EXP(Parameter!$D$203)</f>
        <v>0.21980531452076968</v>
      </c>
      <c r="CF43" s="90">
        <f>$D43^EXP(Parameter!$D$212)</f>
        <v>0.43126513031863706</v>
      </c>
      <c r="CG43" s="90">
        <f>$E43^EXP(Parameter!$D$204)</f>
        <v>0.19279554026850482</v>
      </c>
      <c r="CH43" s="91">
        <f>$D43^EXP(Parameter!$D$213)</f>
        <v>0.30207880240018281</v>
      </c>
      <c r="CI43" s="90">
        <f>$E43^EXP(Parameter!$D$205)</f>
        <v>0.23836852971296704</v>
      </c>
      <c r="CJ43" s="91">
        <f>$D43^EXP(Parameter!$D$210)</f>
        <v>0.24576794739816046</v>
      </c>
      <c r="CK43" s="90">
        <f>$E43^EXP(Parameter!$D$202)</f>
        <v>9.6040911292878589E-2</v>
      </c>
      <c r="CL43" s="12">
        <f>$D43^EXP(Parameter!$D$170+Parameter!$D$177*(LN($B43/30.2*21)))</f>
        <v>0.30819306517220757</v>
      </c>
      <c r="CM43" s="41">
        <f>$E43^EXP(Parameter!$D$155+Parameter!$D$162*(LN($B43/30.2*21)))</f>
        <v>0.21458578269314332</v>
      </c>
      <c r="CN43" s="12">
        <f>$D43^EXP(Parameter!$D$171+Parameter!$D$178*(LN($B43/30.2*21)))</f>
        <v>0.297272293720652</v>
      </c>
      <c r="CO43" s="41">
        <f>$E43^EXP(Parameter!$D$156+Parameter!$D$163*(LN($B43/30.2*21)))</f>
        <v>0.21629701709690283</v>
      </c>
      <c r="CP43" s="12">
        <f>$D43^EXP(Parameter!$D$173+Parameter!$D$180*(LN($B43/30.2*21)))</f>
        <v>0.29748623585145656</v>
      </c>
      <c r="CQ43" s="41">
        <f>$E43^EXP(Parameter!$D$158+Parameter!$D$165*(LN($B43/30.2*21)))</f>
        <v>0.27435895796016252</v>
      </c>
      <c r="CR43" s="12">
        <f>$D43^EXP(Parameter!$D$174+Parameter!$D$181*(LN($B43/30.2*21)))</f>
        <v>0.36360460653152166</v>
      </c>
      <c r="CS43" s="41">
        <f>$E43^EXP(Parameter!$D$159+Parameter!$D$166*(LN($B43/30.2*21)))</f>
        <v>0.27504046459388232</v>
      </c>
      <c r="CT43" s="12">
        <f>$D43^EXP(Parameter!$D$175+Parameter!$D$182*(LN($B43/30.2*21)))</f>
        <v>0.23495868882010107</v>
      </c>
      <c r="CU43" s="41">
        <f>$E43^EXP(Parameter!$D$160+Parameter!$D$167*(LN($B43/30.2*21)))</f>
        <v>0.17905257093110347</v>
      </c>
      <c r="CV43" s="12">
        <f>$D43^EXP(Parameter!$D$172+Parameter!$D$179*(LN($B43/30.2*21)))</f>
        <v>0.20764512311837524</v>
      </c>
      <c r="CW43" s="41">
        <f>$E43^EXP(Parameter!$D$157+Parameter!$D$164*(LN($B43/30.2*21)))</f>
        <v>2.442655488149725E-2</v>
      </c>
      <c r="CX43" s="12">
        <f t="shared" si="2"/>
        <v>0.22453946488216631</v>
      </c>
      <c r="CY43" s="85">
        <v>0.11768911992655599</v>
      </c>
      <c r="CZ43" s="12">
        <f t="shared" si="3"/>
        <v>0.26741863027415341</v>
      </c>
      <c r="DA43" s="85">
        <v>0.169454584800414</v>
      </c>
      <c r="DB43" s="12">
        <f t="shared" si="4"/>
        <v>0.26092134068784972</v>
      </c>
      <c r="DC43" s="41">
        <v>0.217102737772944</v>
      </c>
      <c r="DD43" s="12">
        <f t="shared" si="5"/>
        <v>0.27640455490130367</v>
      </c>
      <c r="DE43" s="85">
        <v>0.191241772936836</v>
      </c>
      <c r="DF43" s="12">
        <f t="shared" si="6"/>
        <v>0.16250498156387622</v>
      </c>
      <c r="DG43" s="41">
        <v>0.16015790710416999</v>
      </c>
      <c r="DH43" s="12">
        <f t="shared" si="7"/>
        <v>0.19065425426432167</v>
      </c>
      <c r="DI43" s="41">
        <v>2.57029222003901E-2</v>
      </c>
      <c r="DJ43" s="46">
        <v>38</v>
      </c>
      <c r="DK43" s="44">
        <v>3.2388274770856401E-2</v>
      </c>
      <c r="DL43" s="44">
        <v>5.80329399442642E-2</v>
      </c>
      <c r="DM43" s="44">
        <v>8.7418489289086104E-2</v>
      </c>
      <c r="DN43" s="44">
        <v>7.4418579041770697E-2</v>
      </c>
      <c r="DO43" s="44">
        <v>0.14961029363022299</v>
      </c>
      <c r="DP43" s="44">
        <v>0.132994903511548</v>
      </c>
      <c r="DQ43" s="44">
        <v>0.15812735582242199</v>
      </c>
      <c r="DR43" s="45">
        <v>0.25155465114067999</v>
      </c>
      <c r="DS43" s="45">
        <v>0.32777775045318902</v>
      </c>
      <c r="DT43" s="45">
        <v>0.30919447995911897</v>
      </c>
      <c r="DU43" s="45">
        <v>0.25830264692361898</v>
      </c>
      <c r="DV43" s="45">
        <v>0.31980549594007601</v>
      </c>
      <c r="DW43" s="45">
        <v>0.412718393497853</v>
      </c>
      <c r="DX43" s="45">
        <v>0.28365748295554799</v>
      </c>
    </row>
    <row r="44" spans="1:128">
      <c r="A44" s="43">
        <f t="shared" si="0"/>
        <v>3.3506849315068492</v>
      </c>
      <c r="B44" s="18">
        <v>40</v>
      </c>
      <c r="C44" s="12">
        <v>858</v>
      </c>
      <c r="D44" s="12">
        <v>0.241133286526476</v>
      </c>
      <c r="E44" s="12">
        <v>3.2583777410269098E-2</v>
      </c>
      <c r="F44" s="92">
        <f>$D44^Parameter!$D$325</f>
        <v>0.32973161445526089</v>
      </c>
      <c r="G44" s="92">
        <f>$E44^Parameter!$D$318</f>
        <v>8.4988669384084808E-2</v>
      </c>
      <c r="H44" s="92">
        <f>$D44^Parameter!$D$326</f>
        <v>0.32048354237131249</v>
      </c>
      <c r="I44" s="92">
        <f>$E44^Parameter!$D$319</f>
        <v>0.11176888420980721</v>
      </c>
      <c r="J44" s="92">
        <f>$D44^Parameter!$D$328</f>
        <v>0.3382828338098271</v>
      </c>
      <c r="K44" s="92">
        <f>$E44^Parameter!$D$321</f>
        <v>0.21941162485656013</v>
      </c>
      <c r="L44" s="92">
        <f>$D44^Parameter!$D$329</f>
        <v>0.45088315735013729</v>
      </c>
      <c r="M44" s="92">
        <f>$E44^Parameter!$D$322</f>
        <v>0.18679734570809078</v>
      </c>
      <c r="N44" s="92">
        <f>$D44^Parameter!$D$330</f>
        <v>0.31595723456212832</v>
      </c>
      <c r="O44" s="92">
        <f>$E44^Parameter!$D$323</f>
        <v>0.25421464850883879</v>
      </c>
      <c r="P44" s="92">
        <f>$D44^Parameter!$D$327</f>
        <v>0.25817181114747834</v>
      </c>
      <c r="Q44" s="92">
        <f>$E44^Parameter!$D$320</f>
        <v>8.67527042004584E-2</v>
      </c>
      <c r="R44" s="12">
        <f>$D44^EXP(Parameter!$D$96+Parameter!$D$103*(($B44/30.2*21)^(1)))</f>
        <v>0.21343814401156033</v>
      </c>
      <c r="S44" s="12">
        <f>$E44^EXP(Parameter!$D$81+Parameter!$D$88*($B44/30.2*21)^(-2))</f>
        <v>0.1217949111902971</v>
      </c>
      <c r="T44" s="12">
        <f>$D44^EXP(Parameter!$D$97+Parameter!$D$104*(($B44*21/30.2)^(1)))</f>
        <v>0.25862401472510449</v>
      </c>
      <c r="U44" s="12">
        <f>$E44^EXP(Parameter!$D$82+Parameter!$D$89*($B44/30.2*21)^(-2))</f>
        <v>0.14635410022294504</v>
      </c>
      <c r="V44" s="12">
        <f>$D44^EXP(Parameter!$D$99+Parameter!$D$106*(($B44*21/30.2)^(1)))</f>
        <v>0.25121729965997258</v>
      </c>
      <c r="W44" s="12">
        <f>$E44^EXP(Parameter!$D$84+Parameter!$D$91*($B44/30.2*21)^(-2))</f>
        <v>0.26391207204511685</v>
      </c>
      <c r="X44" s="12">
        <f>$D44^EXP(Parameter!$D$100+Parameter!$D$107*(($B44*21/30.2)^(1)))</f>
        <v>0.2621555767838159</v>
      </c>
      <c r="Y44" s="12">
        <f>$E44^EXP(Parameter!$D$85+Parameter!$D$92*($B44/30.2*21)^(-2))</f>
        <v>0.22313951928715473</v>
      </c>
      <c r="Z44" s="12">
        <f>$D44^EXP(Parameter!$D$101+Parameter!$D$108*(($B44*21/30.2)^(1)))</f>
        <v>0.15119160071433449</v>
      </c>
      <c r="AA44" s="12">
        <f>$E44^EXP(Parameter!$D$86+Parameter!$D$93*($B44/30.2*21)^(-2))</f>
        <v>0.25572781334385203</v>
      </c>
      <c r="AB44" s="12">
        <f>$D44^EXP(Parameter!$D$98+Parameter!$D$105*(($B44*21/30.2)^(1)))</f>
        <v>0.18216164474125474</v>
      </c>
      <c r="AC44" s="12">
        <f>$E44^EXP(Parameter!$D$83+Parameter!$D$90*($B44/30.2*21)^(-2))</f>
        <v>9.0974947357034444E-2</v>
      </c>
      <c r="AD44" s="87">
        <f>$D44^EXP(Parameter!$D$133+Parameter!$D$140*(($B44*21/30.2)^(-0.5))+Parameter!$D$147*((LN($B44*21/30.2))))</f>
        <v>0.17269795085890344</v>
      </c>
      <c r="AE44" s="12">
        <f>$E44^EXP(Parameter!$D$111+Parameter!$D$118*(($B44*21/30.2)^(-1))+Parameter!$D$125*(($B44*21/30.2)^(-0.5)))</f>
        <v>0.21877844717541167</v>
      </c>
      <c r="AF44" s="12">
        <f>$D44^EXP(Parameter!$D$134+Parameter!$D$141*(($B44*21/30.2)^(-0.5))+Parameter!$D$148*((LN($B44*21/30.2))))</f>
        <v>0.22124394277669618</v>
      </c>
      <c r="AG44" s="12">
        <f>$E44^EXP(Parameter!$D$112+Parameter!$D$119*(($B44*21/30.2)^(-1))+Parameter!$D$126*(($B44*21/30.2)^(-0.5)))</f>
        <v>0.14758442998356724</v>
      </c>
      <c r="AH44" s="12">
        <f>$D44^EXP(Parameter!$D$136+Parameter!$D$143*(($B44*21/30.2)^(-0.5))+Parameter!$D$150*((LN($B44*21/30.2))))</f>
        <v>0.18752785364096791</v>
      </c>
      <c r="AI44" s="12">
        <f>$E44^EXP(Parameter!$D$114+Parameter!$D$121*(($B44*21/30.2)^(-1))+Parameter!$D$128*(($B44*21/30.2)^(-0.5)))</f>
        <v>9.6601308124452487E-2</v>
      </c>
      <c r="AJ44" s="12">
        <f>$D44^EXP(Parameter!$D$137+Parameter!$D$144*(($B44*21/30.2)^(-0.5))+Parameter!$D$151*((LN($B44*21/30.2))))</f>
        <v>0.22599026786278084</v>
      </c>
      <c r="AK44" s="12">
        <f>$E44^EXP(Parameter!$D$115+Parameter!$D$122*(($B44*21/30.2)^(-1))+Parameter!$D$129*(($B44*21/30.2)^(-0.5)))</f>
        <v>0.16242012171819389</v>
      </c>
      <c r="AL44" s="12">
        <f>$D44^EXP(Parameter!$D$138+Parameter!$D$145*(($B44*21/30.2)^(-0.5))+Parameter!$D$152*((LN($B44*21/30.2))))</f>
        <v>5.4842875706985442E-2</v>
      </c>
      <c r="AM44" s="12">
        <f>$E44^EXP(Parameter!$D$116+Parameter!$D$123*(($B44*21/30.2)^(-1))+Parameter!$D$130*(($B44*21/30.2)^(-0.5)))</f>
        <v>5.7381527601523749E-2</v>
      </c>
      <c r="AN44" s="12">
        <f>$D44^EXP(Parameter!$D$135+Parameter!$D$142*(($B44*21/30.2)^(-0.5))+Parameter!$D$149*((LN($B44*21/30.2))))</f>
        <v>0.14342593325313013</v>
      </c>
      <c r="AO44" s="12">
        <f>$E44^EXP(Parameter!$D$113+Parameter!$D$120*(($B44*21/30.2)^(-1))+Parameter!$D$127*(($B44*21/30.2)^(-0.5)))</f>
        <v>4.3018675634138338E-3</v>
      </c>
      <c r="AP44" s="87">
        <f>$D44^EXP(Parameter!$D$304+Parameter!$D$310*((LN($B44*21/30.2))))</f>
        <v>0.31740935252018238</v>
      </c>
      <c r="AQ44" s="88">
        <f>$E44^EXP(Parameter!$D$290+Parameter!$D$296*((LN($B44*21/30.2))))</f>
        <v>0.11181515688059281</v>
      </c>
      <c r="AR44" s="12">
        <f>$D44^EXP(Parameter!$D$305+Parameter!$D$311*((LN($B44*21/30.2))))</f>
        <v>0.30056079241908967</v>
      </c>
      <c r="AS44" s="88">
        <f>$E44^EXP(Parameter!$D$291+Parameter!$D$297*((LN($B44*21/30.2))))</f>
        <v>0.14074982313841908</v>
      </c>
      <c r="AT44" s="12">
        <f>$D44^EXP(Parameter!$D$305+Parameter!$D$307-Parameter!$D$306+(Parameter!$D$311+Parameter!$D$313-Parameter!$D$312)*((LN($B44*21/30.2))))</f>
        <v>0.31012998325549984</v>
      </c>
      <c r="AU44" s="88">
        <f>$E44^EXP(Parameter!$D$291+Parameter!$D$293-Parameter!$D$292+(Parameter!$D$297+Parameter!$D$299-Parameter!$D$298)*((LN($B44*21/30.2))))</f>
        <v>0.22219150029612467</v>
      </c>
      <c r="AV44" s="12">
        <f>$D44^EXP(Parameter!$D$308+Parameter!$D$314*((LN($B44*21/30.2))))</f>
        <v>0.40860733185164227</v>
      </c>
      <c r="AW44" s="88">
        <f>$E44^EXP(Parameter!$D$294+Parameter!$D$300*((LN($B44*21/30.2))))</f>
        <v>0.18740740823410701</v>
      </c>
      <c r="AX44" s="12">
        <f>$D44^EXP(Parameter!$D$305+Parameter!$D$309-Parameter!$D$306+(Parameter!$D$311+Parameter!$D$315-Parameter!$D$312)*((LN($B44*21/30.2))))</f>
        <v>0.2835176742416029</v>
      </c>
      <c r="AY44" s="88">
        <f>$E44^EXP(Parameter!$D$291+Parameter!$D$295-Parameter!$D$292+(Parameter!$D$297+Parameter!$D$301-Parameter!$D$298)*((LN($B44*21/30.2))))</f>
        <v>0.15835774864469482</v>
      </c>
      <c r="AZ44" s="12">
        <f>$D44^EXP(Parameter!D$305-Parameter!D$306+(Parameter!D$311-Parameter!D$312)*((LN($B44*21/30.2))))</f>
        <v>0.23150439959491254</v>
      </c>
      <c r="BA44" s="88">
        <f>$E44^EXP(Parameter!$D$291-Parameter!$D$292+(Parameter!$D$297-Parameter!$D$298)*((LN($B44*21/30.2))))</f>
        <v>4.4874946829487318E-2</v>
      </c>
      <c r="BB44" s="89">
        <f>$D44^EXP(Parameter!$D$231)</f>
        <v>0.2640656226656537</v>
      </c>
      <c r="BC44" s="90">
        <f>$E44^EXP(Parameter!$D$216)</f>
        <v>6.5310038016769753E-2</v>
      </c>
      <c r="BD44" s="91">
        <f>$D44^EXP(Parameter!$D$232)</f>
        <v>0.32773429687489958</v>
      </c>
      <c r="BE44" s="90">
        <f>$E44^EXP(Parameter!$D$217)</f>
        <v>0.12848369584692224</v>
      </c>
      <c r="BF44" s="91">
        <f>$D44^EXP(Parameter!$D$234)</f>
        <v>0.22283425336903315</v>
      </c>
      <c r="BG44" s="91">
        <f>$E44^EXP(Parameter!$D$219)</f>
        <v>0.18983148165452332</v>
      </c>
      <c r="BH44" s="91">
        <f>$D44^EXP(Parameter!$D$235)</f>
        <v>0.44807293586359581</v>
      </c>
      <c r="BI44" s="91">
        <f>$E44^EXP(Parameter!$D$220)</f>
        <v>0.20683253748267874</v>
      </c>
      <c r="BJ44" s="91">
        <f>$D44^EXP(Parameter!$D$236)</f>
        <v>0.20599964841273002</v>
      </c>
      <c r="BK44" s="91">
        <f>$E44^EXP(Parameter!$D$221)</f>
        <v>0.49049785375369331</v>
      </c>
      <c r="BL44" s="91">
        <f>$D44^EXP(Parameter!$D$233)</f>
        <v>0.30915238099388864</v>
      </c>
      <c r="BM44" s="91">
        <f>$E44^EXP(Parameter!$D$218)</f>
        <v>0.18637449033645029</v>
      </c>
      <c r="BN44" s="90">
        <f>$D44^EXP(Parameter!$D$268)</f>
        <v>0.26970614949975102</v>
      </c>
      <c r="BO44" s="91">
        <f>$E44^EXP(Parameter!$D$246)</f>
        <v>6.4246347599861989E-2</v>
      </c>
      <c r="BP44" s="91">
        <f>$D44^EXP(Parameter!$D$269)</f>
        <v>0.34495746108468323</v>
      </c>
      <c r="BQ44" s="91">
        <f>$E44^EXP(Parameter!$D$247)</f>
        <v>0.12848369584692224</v>
      </c>
      <c r="BR44" s="91">
        <f>$D44^EXP(Parameter!$D$271)</f>
        <v>0.23736926409350567</v>
      </c>
      <c r="BS44" s="91">
        <f>$E44^EXP(Parameter!$D$249)</f>
        <v>0.19109485711054286</v>
      </c>
      <c r="BT44" s="91">
        <f>$D44^EXP(Parameter!$D$272)</f>
        <v>0.44843261296981068</v>
      </c>
      <c r="BU44" s="91">
        <f>$E44^EXP(Parameter!$D$250)</f>
        <v>0.20813777941638195</v>
      </c>
      <c r="BV44" s="91">
        <f>$D44^EXP(Parameter!$D$273)</f>
        <v>0.25496420222722893</v>
      </c>
      <c r="BW44" s="91">
        <f>$E44^EXP(Parameter!$D$251)</f>
        <v>0.47361509469532809</v>
      </c>
      <c r="BX44" s="91">
        <f>$D44^EXP(Parameter!$D$270)</f>
        <v>0.32956283993183111</v>
      </c>
      <c r="BY44" s="91">
        <f>$E44^EXP(Parameter!$D$248)</f>
        <v>0.18543612427063363</v>
      </c>
      <c r="BZ44" s="90">
        <f>$D44^EXP(Parameter!$D$208)</f>
        <v>0.33066045180280351</v>
      </c>
      <c r="CA44" s="90">
        <f>$E44^EXP(Parameter!$D$200)</f>
        <v>9.9595277312819419E-2</v>
      </c>
      <c r="CB44" s="90">
        <f>$D44^EXP(Parameter!$D$209)</f>
        <v>0.3084266668534959</v>
      </c>
      <c r="CC44" s="90">
        <f>$E44^EXP(Parameter!$D$201)</f>
        <v>0.12197993592126147</v>
      </c>
      <c r="CD44" s="90">
        <f>$D44^EXP(Parameter!$D$211)</f>
        <v>0.31824404005430634</v>
      </c>
      <c r="CE44" s="90">
        <f>$E44^EXP(Parameter!$D$203)</f>
        <v>0.21371795443575864</v>
      </c>
      <c r="CF44" s="90">
        <f>$D44^EXP(Parameter!$D$212)</f>
        <v>0.42419093175402856</v>
      </c>
      <c r="CG44" s="90">
        <f>$E44^EXP(Parameter!$D$204)</f>
        <v>0.18700113291277293</v>
      </c>
      <c r="CH44" s="91">
        <f>$D44^EXP(Parameter!$D$213)</f>
        <v>0.29505060751534118</v>
      </c>
      <c r="CI44" s="90">
        <f>$E44^EXP(Parameter!$D$205)</f>
        <v>0.2321156740596555</v>
      </c>
      <c r="CJ44" s="91">
        <f>$D44^EXP(Parameter!$D$210)</f>
        <v>0.23907797393635191</v>
      </c>
      <c r="CK44" s="90">
        <f>$E44^EXP(Parameter!$D$202)</f>
        <v>9.1958785342333607E-2</v>
      </c>
      <c r="CL44" s="12">
        <f>$D44^EXP(Parameter!$D$170+Parameter!$D$177*(LN($B44/30.2*21)))</f>
        <v>0.30043681756923118</v>
      </c>
      <c r="CM44" s="41">
        <f>$E44^EXP(Parameter!$D$155+Parameter!$D$162*(LN($B44/30.2*21)))</f>
        <v>0.21065617996212155</v>
      </c>
      <c r="CN44" s="12">
        <f>$D44^EXP(Parameter!$D$171+Parameter!$D$178*(LN($B44/30.2*21)))</f>
        <v>0.28989170180607421</v>
      </c>
      <c r="CO44" s="41">
        <f>$E44^EXP(Parameter!$D$156+Parameter!$D$163*(LN($B44/30.2*21)))</f>
        <v>0.21147393359378677</v>
      </c>
      <c r="CP44" s="12">
        <f>$D44^EXP(Parameter!$D$173+Parameter!$D$180*(LN($B44/30.2*21)))</f>
        <v>0.28985017846929606</v>
      </c>
      <c r="CQ44" s="41">
        <f>$E44^EXP(Parameter!$D$158+Parameter!$D$165*(LN($B44/30.2*21)))</f>
        <v>0.26834185247362763</v>
      </c>
      <c r="CR44" s="12">
        <f>$D44^EXP(Parameter!$D$174+Parameter!$D$181*(LN($B44/30.2*21)))</f>
        <v>0.35468269363518246</v>
      </c>
      <c r="CS44" s="41">
        <f>$E44^EXP(Parameter!$D$159+Parameter!$D$166*(LN($B44/30.2*21)))</f>
        <v>0.26976233779873376</v>
      </c>
      <c r="CT44" s="12">
        <f>$D44^EXP(Parameter!$D$175+Parameter!$D$182*(LN($B44/30.2*21)))</f>
        <v>0.2266978471150197</v>
      </c>
      <c r="CU44" s="41">
        <f>$E44^EXP(Parameter!$D$160+Parameter!$D$167*(LN($B44/30.2*21)))</f>
        <v>0.17202796319798194</v>
      </c>
      <c r="CV44" s="12">
        <f>$D44^EXP(Parameter!$D$172+Parameter!$D$179*(LN($B44/30.2*21)))</f>
        <v>0.20044281515738022</v>
      </c>
      <c r="CW44" s="41">
        <f>$E44^EXP(Parameter!$D$157+Parameter!$D$164*(LN($B44/30.2*21)))</f>
        <v>2.2182063911540484E-2</v>
      </c>
      <c r="CX44" s="12">
        <f t="shared" si="2"/>
        <v>0.21343814401156033</v>
      </c>
      <c r="CY44" s="85">
        <v>0.113841036924564</v>
      </c>
      <c r="CZ44" s="12">
        <f t="shared" si="3"/>
        <v>0.25862401472510449</v>
      </c>
      <c r="DA44" s="85">
        <v>0.164367426983274</v>
      </c>
      <c r="DB44" s="12">
        <f t="shared" si="4"/>
        <v>0.25121729965997258</v>
      </c>
      <c r="DC44" s="41">
        <v>0.208632276502076</v>
      </c>
      <c r="DD44" s="12">
        <f t="shared" si="5"/>
        <v>0.2621555767838159</v>
      </c>
      <c r="DE44" s="85">
        <v>0.184329905434748</v>
      </c>
      <c r="DF44" s="12">
        <f t="shared" si="6"/>
        <v>0.15119160071433449</v>
      </c>
      <c r="DG44" s="41">
        <v>0.14929042573495199</v>
      </c>
      <c r="DH44" s="12">
        <f t="shared" si="7"/>
        <v>0.18216164474125474</v>
      </c>
      <c r="DI44" s="41">
        <v>2.29376815502224E-2</v>
      </c>
      <c r="DJ44" s="46">
        <v>39</v>
      </c>
      <c r="DK44" s="44">
        <v>3.0257993793076799E-2</v>
      </c>
      <c r="DL44" s="44">
        <v>5.46370704691366E-2</v>
      </c>
      <c r="DM44" s="44">
        <v>8.2783995454470904E-2</v>
      </c>
      <c r="DN44" s="44">
        <v>7.0309024858187893E-2</v>
      </c>
      <c r="DO44" s="44">
        <v>0.14285665655602001</v>
      </c>
      <c r="DP44" s="44">
        <v>0.12675192151682299</v>
      </c>
      <c r="DQ44" s="44">
        <v>0.151125721497499</v>
      </c>
      <c r="DR44" s="45">
        <v>0.24476976684551699</v>
      </c>
      <c r="DS44" s="45">
        <v>0.32005871543608</v>
      </c>
      <c r="DT44" s="45">
        <v>0.30167043638373198</v>
      </c>
      <c r="DU44" s="45">
        <v>0.25142034369843302</v>
      </c>
      <c r="DV44" s="45">
        <v>0.31216760641587699</v>
      </c>
      <c r="DW44" s="45">
        <v>0.404360660527394</v>
      </c>
      <c r="DX44" s="45">
        <v>0.27643530245091902</v>
      </c>
    </row>
    <row r="45" spans="1:128">
      <c r="A45" s="43">
        <f t="shared" si="0"/>
        <v>3.4109589041095889</v>
      </c>
      <c r="B45" s="18">
        <v>41</v>
      </c>
      <c r="C45" s="12">
        <v>880</v>
      </c>
      <c r="D45" s="12">
        <v>0.23469059750212401</v>
      </c>
      <c r="E45" s="12">
        <v>3.06426491690165E-2</v>
      </c>
      <c r="F45" s="92">
        <f>$D45^Parameter!$D$325</f>
        <v>0.32283947969219434</v>
      </c>
      <c r="G45" s="92">
        <f>$E45^Parameter!$D$318</f>
        <v>8.1312055992094581E-2</v>
      </c>
      <c r="H45" s="92">
        <f>$D45^Parameter!$D$326</f>
        <v>0.31361480212701365</v>
      </c>
      <c r="I45" s="92">
        <f>$E45^Parameter!$D$319</f>
        <v>0.10746049523939008</v>
      </c>
      <c r="J45" s="92">
        <f>$D45^Parameter!$D$328</f>
        <v>0.33137345529368678</v>
      </c>
      <c r="K45" s="92">
        <f>$E45^Parameter!$D$321</f>
        <v>0.21352196368841586</v>
      </c>
      <c r="L45" s="92">
        <f>$D45^Parameter!$D$329</f>
        <v>0.4440967416557175</v>
      </c>
      <c r="M45" s="92">
        <f>$E45^Parameter!$D$322</f>
        <v>0.18125913009255556</v>
      </c>
      <c r="N45" s="92">
        <f>$D45^Parameter!$D$330</f>
        <v>0.30910178242948244</v>
      </c>
      <c r="O45" s="92">
        <f>$E45^Parameter!$D$323</f>
        <v>0.24804502653525998</v>
      </c>
      <c r="P45" s="92">
        <f>$D45^Parameter!$D$327</f>
        <v>0.25160073037418024</v>
      </c>
      <c r="Q45" s="92">
        <f>$E45^Parameter!$D$320</f>
        <v>8.3030372168851202E-2</v>
      </c>
      <c r="R45" s="12">
        <f>$D45^EXP(Parameter!$D$96+Parameter!$D$103*(($B45/30.2*21)^(1)))</f>
        <v>0.20273547234813682</v>
      </c>
      <c r="S45" s="12">
        <f>$E45^EXP(Parameter!$D$81+Parameter!$D$88*($B45/30.2*21)^(-2))</f>
        <v>0.1172893776109776</v>
      </c>
      <c r="T45" s="12">
        <f>$D45^EXP(Parameter!$D$97+Parameter!$D$104*(($B45*21/30.2)^(1)))</f>
        <v>0.25011954963886368</v>
      </c>
      <c r="U45" s="12">
        <f>$E45^EXP(Parameter!$D$82+Parameter!$D$89*($B45/30.2*21)^(-2))</f>
        <v>0.14140046818511626</v>
      </c>
      <c r="V45" s="12">
        <f>$D45^EXP(Parameter!$D$99+Parameter!$D$106*(($B45*21/30.2)^(1)))</f>
        <v>0.2418265370247232</v>
      </c>
      <c r="W45" s="12">
        <f>$E45^EXP(Parameter!$D$84+Parameter!$D$91*($B45/30.2*21)^(-2))</f>
        <v>0.25769683049533032</v>
      </c>
      <c r="X45" s="12">
        <f>$D45^EXP(Parameter!$D$100+Parameter!$D$107*(($B45*21/30.2)^(1)))</f>
        <v>0.24831253071116921</v>
      </c>
      <c r="Y45" s="12">
        <f>$E45^EXP(Parameter!$D$85+Parameter!$D$92*($B45/30.2*21)^(-2))</f>
        <v>0.2172257370894044</v>
      </c>
      <c r="Z45" s="12">
        <f>$D45^EXP(Parameter!$D$101+Parameter!$D$108*(($B45*21/30.2)^(1)))</f>
        <v>0.14043259302647723</v>
      </c>
      <c r="AA45" s="12">
        <f>$E45^EXP(Parameter!$D$86+Parameter!$D$93*($B45/30.2*21)^(-2))</f>
        <v>0.24953746203977975</v>
      </c>
      <c r="AB45" s="12">
        <f>$D45^EXP(Parameter!$D$98+Parameter!$D$105*(($B45*21/30.2)^(1)))</f>
        <v>0.17401628087171012</v>
      </c>
      <c r="AC45" s="12">
        <f>$E45^EXP(Parameter!$D$83+Parameter!$D$90*($B45/30.2*21)^(-2))</f>
        <v>8.7140558132983895E-2</v>
      </c>
      <c r="AD45" s="87">
        <f>$D45^EXP(Parameter!$D$133+Parameter!$D$140*(($B45*21/30.2)^(-0.5))+Parameter!$D$147*((LN($B45*21/30.2))))</f>
        <v>0.16132856177464791</v>
      </c>
      <c r="AE45" s="12">
        <f>$E45^EXP(Parameter!$D$111+Parameter!$D$118*(($B45*21/30.2)^(-1))+Parameter!$D$125*(($B45*21/30.2)^(-0.5)))</f>
        <v>0.21503240846095237</v>
      </c>
      <c r="AF45" s="12">
        <f>$D45^EXP(Parameter!$D$134+Parameter!$D$141*(($B45*21/30.2)^(-0.5))+Parameter!$D$148*((LN($B45*21/30.2))))</f>
        <v>0.21222701378478445</v>
      </c>
      <c r="AG45" s="12">
        <f>$E45^EXP(Parameter!$D$112+Parameter!$D$119*(($B45*21/30.2)^(-1))+Parameter!$D$126*(($B45*21/30.2)^(-0.5)))</f>
        <v>0.14278765214086164</v>
      </c>
      <c r="AH45" s="12">
        <f>$D45^EXP(Parameter!$D$136+Parameter!$D$143*(($B45*21/30.2)^(-0.5))+Parameter!$D$150*((LN($B45*21/30.2))))</f>
        <v>0.17635032115278007</v>
      </c>
      <c r="AI45" s="12">
        <f>$E45^EXP(Parameter!$D$114+Parameter!$D$121*(($B45*21/30.2)^(-1))+Parameter!$D$128*(($B45*21/30.2)^(-0.5)))</f>
        <v>9.0702458675488248E-2</v>
      </c>
      <c r="AJ45" s="12">
        <f>$D45^EXP(Parameter!$D$137+Parameter!$D$144*(($B45*21/30.2)^(-0.5))+Parameter!$D$151*((LN($B45*21/30.2))))</f>
        <v>0.212006804650857</v>
      </c>
      <c r="AK45" s="12">
        <f>$E45^EXP(Parameter!$D$115+Parameter!$D$122*(($B45*21/30.2)^(-1))+Parameter!$D$129*(($B45*21/30.2)^(-0.5)))</f>
        <v>0.15665179507957711</v>
      </c>
      <c r="AL45" s="12">
        <f>$D45^EXP(Parameter!$D$138+Parameter!$D$145*(($B45*21/30.2)^(-0.5))+Parameter!$D$152*((LN($B45*21/30.2))))</f>
        <v>4.708656755081899E-2</v>
      </c>
      <c r="AM45" s="12">
        <f>$E45^EXP(Parameter!$D$116+Parameter!$D$123*(($B45*21/30.2)^(-1))+Parameter!$D$130*(($B45*21/30.2)^(-0.5)))</f>
        <v>5.293813237831483E-2</v>
      </c>
      <c r="AN45" s="12">
        <f>$D45^EXP(Parameter!$D$135+Parameter!$D$142*(($B45*21/30.2)^(-0.5))+Parameter!$D$149*((LN($B45*21/30.2))))</f>
        <v>0.13560759672684677</v>
      </c>
      <c r="AO45" s="12">
        <f>$E45^EXP(Parameter!$D$113+Parameter!$D$120*(($B45*21/30.2)^(-1))+Parameter!$D$127*(($B45*21/30.2)^(-0.5)))</f>
        <v>3.6524868307706983E-3</v>
      </c>
      <c r="AP45" s="87">
        <f>$D45^EXP(Parameter!$D$304+Parameter!$D$310*((LN($B45*21/30.2))))</f>
        <v>0.30940958834187554</v>
      </c>
      <c r="AQ45" s="88">
        <f>$E45^EXP(Parameter!$D$290+Parameter!$D$296*((LN($B45*21/30.2))))</f>
        <v>0.1083534117321777</v>
      </c>
      <c r="AR45" s="12">
        <f>$D45^EXP(Parameter!$D$305+Parameter!$D$311*((LN($B45*21/30.2))))</f>
        <v>0.29332819652675646</v>
      </c>
      <c r="AS45" s="88">
        <f>$E45^EXP(Parameter!$D$291+Parameter!$D$297*((LN($B45*21/30.2))))</f>
        <v>0.13624167246994681</v>
      </c>
      <c r="AT45" s="12">
        <f>$D45^EXP(Parameter!$D$305+Parameter!$D$307-Parameter!$D$306+(Parameter!$D$311+Parameter!$D$313-Parameter!$D$312)*((LN($B45*21/30.2))))</f>
        <v>0.30252430257876722</v>
      </c>
      <c r="AU45" s="88">
        <f>$E45^EXP(Parameter!$D$291+Parameter!$D$293-Parameter!$D$292+(Parameter!$D$297+Parameter!$D$299-Parameter!$D$298)*((LN($B45*21/30.2))))</f>
        <v>0.21601288419056791</v>
      </c>
      <c r="AV45" s="12">
        <f>$D45^EXP(Parameter!$D$308+Parameter!$D$314*((LN($B45*21/30.2))))</f>
        <v>0.40000957233851564</v>
      </c>
      <c r="AW45" s="88">
        <f>$E45^EXP(Parameter!$D$294+Parameter!$D$300*((LN($B45*21/30.2))))</f>
        <v>0.18192710886564215</v>
      </c>
      <c r="AX45" s="12">
        <f>$D45^EXP(Parameter!$D$305+Parameter!$D$309-Parameter!$D$306+(Parameter!$D$311+Parameter!$D$315-Parameter!$D$312)*((LN($B45*21/30.2))))</f>
        <v>0.2754981765954933</v>
      </c>
      <c r="AY45" s="88">
        <f>$E45^EXP(Parameter!$D$291+Parameter!$D$295-Parameter!$D$292+(Parameter!$D$297+Parameter!$D$301-Parameter!$D$298)*((LN($B45*21/30.2))))</f>
        <v>0.15076657134922028</v>
      </c>
      <c r="AZ45" s="12">
        <f>$D45^EXP(Parameter!D$305-Parameter!D$306+(Parameter!D$311-Parameter!D$312)*((LN($B45*21/30.2))))</f>
        <v>0.22423722444385316</v>
      </c>
      <c r="BA45" s="88">
        <f>$E45^EXP(Parameter!$D$291-Parameter!$D$292+(Parameter!$D$297-Parameter!$D$298)*((LN($B45*21/30.2))))</f>
        <v>4.1535430928234987E-2</v>
      </c>
      <c r="BB45" s="89">
        <f>$D45^EXP(Parameter!$D$231)</f>
        <v>0.25745515186971224</v>
      </c>
      <c r="BC45" s="90">
        <f>$E45^EXP(Parameter!$D$216)</f>
        <v>6.2190203508147635E-2</v>
      </c>
      <c r="BD45" s="91">
        <f>$D45^EXP(Parameter!$D$232)</f>
        <v>0.32084679276674294</v>
      </c>
      <c r="BE45" s="90">
        <f>$E45^EXP(Parameter!$D$217)</f>
        <v>0.12384022510776656</v>
      </c>
      <c r="BF45" s="91">
        <f>$D45^EXP(Parameter!$D$234)</f>
        <v>0.21655483991492328</v>
      </c>
      <c r="BG45" s="91">
        <f>$E45^EXP(Parameter!$D$219)</f>
        <v>0.18425655886761616</v>
      </c>
      <c r="BH45" s="91">
        <f>$D45^EXP(Parameter!$D$235)</f>
        <v>0.44127628588716777</v>
      </c>
      <c r="BI45" s="91">
        <f>$E45^EXP(Parameter!$D$220)</f>
        <v>0.20106747030353278</v>
      </c>
      <c r="BJ45" s="91">
        <f>$D45^EXP(Parameter!$D$236)</f>
        <v>0.19989543870924129</v>
      </c>
      <c r="BK45" s="91">
        <f>$E45^EXP(Parameter!$D$221)</f>
        <v>0.48426990533393338</v>
      </c>
      <c r="BL45" s="91">
        <f>$D45^EXP(Parameter!$D$233)</f>
        <v>0.30231922789114862</v>
      </c>
      <c r="BM45" s="91">
        <f>$E45^EXP(Parameter!$D$218)</f>
        <v>0.18084145947004016</v>
      </c>
      <c r="BN45" s="90">
        <f>$D45^EXP(Parameter!$D$268)</f>
        <v>0.26306031263104424</v>
      </c>
      <c r="BO45" s="91">
        <f>$E45^EXP(Parameter!$D$246)</f>
        <v>6.1159306662323873E-2</v>
      </c>
      <c r="BP45" s="91">
        <f>$D45^EXP(Parameter!$D$269)</f>
        <v>0.33803748327347383</v>
      </c>
      <c r="BQ45" s="91">
        <f>$E45^EXP(Parameter!$D$247)</f>
        <v>0.12384022510776656</v>
      </c>
      <c r="BR45" s="91">
        <f>$D45^EXP(Parameter!$D$271)</f>
        <v>0.23095795113831627</v>
      </c>
      <c r="BS45" s="91">
        <f>$E45^EXP(Parameter!$D$249)</f>
        <v>0.18550490417653162</v>
      </c>
      <c r="BT45" s="91">
        <f>$D45^EXP(Parameter!$D$272)</f>
        <v>0.44163725411770899</v>
      </c>
      <c r="BU45" s="91">
        <f>$E45^EXP(Parameter!$D$250)</f>
        <v>0.20235916600602699</v>
      </c>
      <c r="BV45" s="91">
        <f>$D45^EXP(Parameter!$D$273)</f>
        <v>0.24841562430343492</v>
      </c>
      <c r="BW45" s="91">
        <f>$E45^EXP(Parameter!$D$251)</f>
        <v>0.46730779562151559</v>
      </c>
      <c r="BX45" s="91">
        <f>$D45^EXP(Parameter!$D$270)</f>
        <v>0.32267108755289214</v>
      </c>
      <c r="BY45" s="91">
        <f>$E45^EXP(Parameter!$D$248)</f>
        <v>0.17991465974819035</v>
      </c>
      <c r="BZ45" s="90">
        <f>$D45^EXP(Parameter!$D$208)</f>
        <v>0.32376624196422471</v>
      </c>
      <c r="CA45" s="90">
        <f>$E45^EXP(Parameter!$D$200)</f>
        <v>9.5558263347801514E-2</v>
      </c>
      <c r="CB45" s="90">
        <f>$D45^EXP(Parameter!$D$209)</f>
        <v>0.30159605849719706</v>
      </c>
      <c r="CC45" s="90">
        <f>$E45^EXP(Parameter!$D$201)</f>
        <v>0.11746200730079401</v>
      </c>
      <c r="CD45" s="90">
        <f>$D45^EXP(Parameter!$D$211)</f>
        <v>0.31138172167651479</v>
      </c>
      <c r="CE45" s="90">
        <f>$E45^EXP(Parameter!$D$203)</f>
        <v>0.20788305591763417</v>
      </c>
      <c r="CF45" s="90">
        <f>$D45^EXP(Parameter!$D$212)</f>
        <v>0.41732111495776375</v>
      </c>
      <c r="CG45" s="90">
        <f>$E45^EXP(Parameter!$D$204)</f>
        <v>0.181460424663896</v>
      </c>
      <c r="CH45" s="91">
        <f>$D45^EXP(Parameter!$D$213)</f>
        <v>0.28827278386865635</v>
      </c>
      <c r="CI45" s="90">
        <f>$E45^EXP(Parameter!$D$205)</f>
        <v>0.22611319296271903</v>
      </c>
      <c r="CJ45" s="91">
        <f>$D45^EXP(Parameter!$D$210)</f>
        <v>0.23265227894109472</v>
      </c>
      <c r="CK45" s="90">
        <f>$E45^EXP(Parameter!$D$202)</f>
        <v>8.8105136179144894E-2</v>
      </c>
      <c r="CL45" s="12">
        <f>$D45^EXP(Parameter!$D$170+Parameter!$D$177*(LN($B45/30.2*21)))</f>
        <v>0.29295238338490986</v>
      </c>
      <c r="CM45" s="41">
        <f>$E45^EXP(Parameter!$D$155+Parameter!$D$162*(LN($B45/30.2*21)))</f>
        <v>0.20689259664523099</v>
      </c>
      <c r="CN45" s="12">
        <f>$D45^EXP(Parameter!$D$171+Parameter!$D$178*(LN($B45/30.2*21)))</f>
        <v>0.28277563038984616</v>
      </c>
      <c r="CO45" s="41">
        <f>$E45^EXP(Parameter!$D$156+Parameter!$D$163*(LN($B45/30.2*21)))</f>
        <v>0.20685127370326212</v>
      </c>
      <c r="CP45" s="12">
        <f>$D45^EXP(Parameter!$D$173+Parameter!$D$180*(LN($B45/30.2*21)))</f>
        <v>0.28248739554645158</v>
      </c>
      <c r="CQ45" s="41">
        <f>$E45^EXP(Parameter!$D$158+Parameter!$D$165*(LN($B45/30.2*21)))</f>
        <v>0.26255158682832391</v>
      </c>
      <c r="CR45" s="12">
        <f>$D45^EXP(Parameter!$D$174+Parameter!$D$181*(LN($B45/30.2*21)))</f>
        <v>0.34603764679391308</v>
      </c>
      <c r="CS45" s="41">
        <f>$E45^EXP(Parameter!$D$159+Parameter!$D$166*(LN($B45/30.2*21)))</f>
        <v>0.26468534325003146</v>
      </c>
      <c r="CT45" s="12">
        <f>$D45^EXP(Parameter!$D$175+Parameter!$D$182*(LN($B45/30.2*21)))</f>
        <v>0.21877878322774302</v>
      </c>
      <c r="CU45" s="41">
        <f>$E45^EXP(Parameter!$D$160+Parameter!$D$167*(LN($B45/30.2*21)))</f>
        <v>0.16533411642916901</v>
      </c>
      <c r="CV45" s="12">
        <f>$D45^EXP(Parameter!$D$172+Parameter!$D$179*(LN($B45/30.2*21)))</f>
        <v>0.19355364792693408</v>
      </c>
      <c r="CW45" s="41">
        <f>$E45^EXP(Parameter!$D$157+Parameter!$D$164*(LN($B45/30.2*21)))</f>
        <v>2.0153796705197246E-2</v>
      </c>
      <c r="CX45" s="12">
        <f t="shared" si="2"/>
        <v>0.20273547234813682</v>
      </c>
      <c r="CY45" s="85">
        <v>0.11014696987203</v>
      </c>
      <c r="CZ45" s="12">
        <f t="shared" si="3"/>
        <v>0.25011954963886368</v>
      </c>
      <c r="DA45" s="85">
        <v>0.15946438516467601</v>
      </c>
      <c r="DB45" s="12">
        <f t="shared" si="4"/>
        <v>0.2418265370247232</v>
      </c>
      <c r="DC45" s="41">
        <v>0.20043172657946301</v>
      </c>
      <c r="DD45" s="12">
        <f t="shared" si="5"/>
        <v>0.24831253071116921</v>
      </c>
      <c r="DE45" s="85">
        <v>0.17765714615731401</v>
      </c>
      <c r="DF45" s="12">
        <f t="shared" si="6"/>
        <v>0.14043259302647723</v>
      </c>
      <c r="DG45" s="41">
        <v>0.138929700839762</v>
      </c>
      <c r="DH45" s="12">
        <f t="shared" si="7"/>
        <v>0.17401628087171012</v>
      </c>
      <c r="DI45" s="41">
        <v>2.0613103128297401E-2</v>
      </c>
      <c r="DJ45" s="46">
        <v>40</v>
      </c>
      <c r="DK45" s="44">
        <v>2.8292960419738299E-2</v>
      </c>
      <c r="DL45" s="44">
        <v>5.1477474830740902E-2</v>
      </c>
      <c r="DM45" s="44">
        <v>7.84432686062604E-2</v>
      </c>
      <c r="DN45" s="44">
        <v>6.6470231914386502E-2</v>
      </c>
      <c r="DO45" s="44">
        <v>0.13646954579291401</v>
      </c>
      <c r="DP45" s="44">
        <v>0.12086095877813199</v>
      </c>
      <c r="DQ45" s="44">
        <v>0.14449691791639699</v>
      </c>
      <c r="DR45" s="45">
        <v>0.23825383053073701</v>
      </c>
      <c r="DS45" s="45">
        <v>0.31261065212880901</v>
      </c>
      <c r="DT45" s="45">
        <v>0.29441849422754202</v>
      </c>
      <c r="DU45" s="45">
        <v>0.24480792688018799</v>
      </c>
      <c r="DV45" s="45">
        <v>0.30480129067698603</v>
      </c>
      <c r="DW45" s="45">
        <v>0.39625775874526398</v>
      </c>
      <c r="DX45" s="45">
        <v>0.26948513961829601</v>
      </c>
    </row>
    <row r="46" spans="1:128">
      <c r="A46" s="43">
        <f t="shared" si="0"/>
        <v>3.4712328767123286</v>
      </c>
      <c r="B46" s="18">
        <v>42</v>
      </c>
      <c r="C46" s="12">
        <v>902</v>
      </c>
      <c r="D46" s="12">
        <v>0.22849791706877301</v>
      </c>
      <c r="E46" s="12">
        <v>2.8842139895331E-2</v>
      </c>
      <c r="F46" s="92">
        <f>$D46^Parameter!$D$325</f>
        <v>0.31617545447456769</v>
      </c>
      <c r="G46" s="92">
        <f>$E46^Parameter!$D$318</f>
        <v>7.7843039429545999E-2</v>
      </c>
      <c r="H46" s="92">
        <f>$D46^Parameter!$D$326</f>
        <v>0.30697697092267889</v>
      </c>
      <c r="I46" s="92">
        <f>$E46^Parameter!$D$319</f>
        <v>0.10337549129600282</v>
      </c>
      <c r="J46" s="92">
        <f>$D46^Parameter!$D$328</f>
        <v>0.32468951995365208</v>
      </c>
      <c r="K46" s="92">
        <f>$E46^Parameter!$D$321</f>
        <v>0.2078701709450938</v>
      </c>
      <c r="L46" s="92">
        <f>$D46^Parameter!$D$329</f>
        <v>0.43749597061802326</v>
      </c>
      <c r="M46" s="92">
        <f>$E46^Parameter!$D$322</f>
        <v>0.17595980204172379</v>
      </c>
      <c r="N46" s="92">
        <f>$D46^Parameter!$D$330</f>
        <v>0.3024785753425443</v>
      </c>
      <c r="O46" s="92">
        <f>$E46^Parameter!$D$323</f>
        <v>0.2421090321587584</v>
      </c>
      <c r="P46" s="92">
        <f>$D46^Parameter!$D$327</f>
        <v>0.24527647592710081</v>
      </c>
      <c r="Q46" s="92">
        <f>$E46^Parameter!$D$320</f>
        <v>7.9516932856015479E-2</v>
      </c>
      <c r="R46" s="12">
        <f>$D46^EXP(Parameter!$D$96+Parameter!$D$103*(($B46/30.2*21)^(1)))</f>
        <v>0.19242366134061695</v>
      </c>
      <c r="S46" s="12">
        <f>$E46^EXP(Parameter!$D$81+Parameter!$D$88*($B46/30.2*21)^(-2))</f>
        <v>0.11301039849247646</v>
      </c>
      <c r="T46" s="12">
        <f>$D46^EXP(Parameter!$D$97+Parameter!$D$104*(($B46*21/30.2)^(1)))</f>
        <v>0.24189395194984728</v>
      </c>
      <c r="U46" s="12">
        <f>$E46^EXP(Parameter!$D$82+Parameter!$D$89*($B46/30.2*21)^(-2))</f>
        <v>0.13668074697079186</v>
      </c>
      <c r="V46" s="12">
        <f>$D46^EXP(Parameter!$D$99+Parameter!$D$106*(($B46*21/30.2)^(1)))</f>
        <v>0.2327391262854302</v>
      </c>
      <c r="W46" s="12">
        <f>$E46^EXP(Parameter!$D$84+Parameter!$D$91*($B46/30.2*21)^(-2))</f>
        <v>0.25171219307593812</v>
      </c>
      <c r="X46" s="12">
        <f>$D46^EXP(Parameter!$D$100+Parameter!$D$107*(($B46*21/30.2)^(1)))</f>
        <v>0.23488133187614518</v>
      </c>
      <c r="Y46" s="12">
        <f>$E46^EXP(Parameter!$D$85+Parameter!$D$92*($B46/30.2*21)^(-2))</f>
        <v>0.2115485959720054</v>
      </c>
      <c r="Z46" s="12">
        <f>$D46^EXP(Parameter!$D$101+Parameter!$D$108*(($B46*21/30.2)^(1)))</f>
        <v>0.13021741999800926</v>
      </c>
      <c r="AA46" s="12">
        <f>$E46^EXP(Parameter!$D$86+Parameter!$D$93*($B46/30.2*21)^(-2))</f>
        <v>0.2435813806930219</v>
      </c>
      <c r="AB46" s="12">
        <f>$D46^EXP(Parameter!$D$98+Parameter!$D$105*(($B46*21/30.2)^(1)))</f>
        <v>0.16620392818129412</v>
      </c>
      <c r="AC46" s="12">
        <f>$E46^EXP(Parameter!$D$83+Parameter!$D$90*($B46/30.2*21)^(-2))</f>
        <v>8.3518610761072837E-2</v>
      </c>
      <c r="AD46" s="87">
        <f>$D46^EXP(Parameter!$D$133+Parameter!$D$140*(($B46*21/30.2)^(-0.5))+Parameter!$D$147*((LN($B46*21/30.2))))</f>
        <v>0.15055900993010843</v>
      </c>
      <c r="AE46" s="12">
        <f>$E46^EXP(Parameter!$D$111+Parameter!$D$118*(($B46*21/30.2)^(-1))+Parameter!$D$125*(($B46*21/30.2)^(-0.5)))</f>
        <v>0.21142325689361349</v>
      </c>
      <c r="AF46" s="12">
        <f>$D46^EXP(Parameter!$D$134+Parameter!$D$141*(($B46*21/30.2)^(-0.5))+Parameter!$D$148*((LN($B46*21/30.2))))</f>
        <v>0.2035767148257801</v>
      </c>
      <c r="AG46" s="12">
        <f>$E46^EXP(Parameter!$D$112+Parameter!$D$119*(($B46*21/30.2)^(-1))+Parameter!$D$126*(($B46*21/30.2)^(-0.5)))</f>
        <v>0.13821336319236616</v>
      </c>
      <c r="AH46" s="12">
        <f>$D46^EXP(Parameter!$D$136+Parameter!$D$143*(($B46*21/30.2)^(-0.5))+Parameter!$D$150*((LN($B46*21/30.2))))</f>
        <v>0.16571634311629635</v>
      </c>
      <c r="AI46" s="12">
        <f>$E46^EXP(Parameter!$D$114+Parameter!$D$121*(($B46*21/30.2)^(-1))+Parameter!$D$128*(($B46*21/30.2)^(-0.5)))</f>
        <v>8.5190917303090821E-2</v>
      </c>
      <c r="AJ46" s="12">
        <f>$D46^EXP(Parameter!$D$137+Parameter!$D$144*(($B46*21/30.2)^(-0.5))+Parameter!$D$151*((LN($B46*21/30.2))))</f>
        <v>0.19865125190549518</v>
      </c>
      <c r="AK46" s="12">
        <f>$E46^EXP(Parameter!$D$115+Parameter!$D$122*(($B46*21/30.2)^(-1))+Parameter!$D$129*(($B46*21/30.2)^(-0.5)))</f>
        <v>0.15115370672725081</v>
      </c>
      <c r="AL46" s="12">
        <f>$D46^EXP(Parameter!$D$138+Parameter!$D$145*(($B46*21/30.2)^(-0.5))+Parameter!$D$152*((LN($B46*21/30.2))))</f>
        <v>4.0246460038249755E-2</v>
      </c>
      <c r="AM46" s="12">
        <f>$E46^EXP(Parameter!$D$116+Parameter!$D$123*(($B46*21/30.2)^(-1))+Parameter!$D$130*(($B46*21/30.2)^(-0.5)))</f>
        <v>4.8857706925666856E-2</v>
      </c>
      <c r="AN46" s="12">
        <f>$D46^EXP(Parameter!$D$135+Parameter!$D$142*(($B46*21/30.2)^(-0.5))+Parameter!$D$149*((LN($B46*21/30.2))))</f>
        <v>0.12820692854426111</v>
      </c>
      <c r="AO46" s="12">
        <f>$E46^EXP(Parameter!$D$113+Parameter!$D$120*(($B46*21/30.2)^(-1))+Parameter!$D$127*(($B46*21/30.2)^(-0.5)))</f>
        <v>3.1025043171498774E-3</v>
      </c>
      <c r="AP46" s="87">
        <f>$D46^EXP(Parameter!$D$304+Parameter!$D$310*((LN($B46*21/30.2))))</f>
        <v>0.30167726518315391</v>
      </c>
      <c r="AQ46" s="88">
        <f>$E46^EXP(Parameter!$D$290+Parameter!$D$296*((LN($B46*21/30.2))))</f>
        <v>0.10506266145104259</v>
      </c>
      <c r="AR46" s="12">
        <f>$D46^EXP(Parameter!$D$305+Parameter!$D$311*((LN($B46*21/30.2))))</f>
        <v>0.28634641991057436</v>
      </c>
      <c r="AS46" s="88">
        <f>$E46^EXP(Parameter!$D$291+Parameter!$D$297*((LN($B46*21/30.2))))</f>
        <v>0.13194645944344918</v>
      </c>
      <c r="AT46" s="12">
        <f>$D46^EXP(Parameter!$D$305+Parameter!$D$307-Parameter!$D$306+(Parameter!$D$311+Parameter!$D$313-Parameter!$D$312)*((LN($B46*21/30.2))))</f>
        <v>0.29517712230540771</v>
      </c>
      <c r="AU46" s="88">
        <f>$E46^EXP(Parameter!$D$291+Parameter!$D$293-Parameter!$D$292+(Parameter!$D$297+Parameter!$D$299-Parameter!$D$298)*((LN($B46*21/30.2))))</f>
        <v>0.21008321778999814</v>
      </c>
      <c r="AV46" s="12">
        <f>$D46^EXP(Parameter!$D$308+Parameter!$D$314*((LN($B46*21/30.2))))</f>
        <v>0.39164874037546366</v>
      </c>
      <c r="AW46" s="88">
        <f>$E46^EXP(Parameter!$D$294+Parameter!$D$300*((LN($B46*21/30.2))))</f>
        <v>0.17668255465701405</v>
      </c>
      <c r="AX46" s="12">
        <f>$D46^EXP(Parameter!$D$305+Parameter!$D$309-Parameter!$D$306+(Parameter!$D$311+Parameter!$D$315-Parameter!$D$312)*((LN($B46*21/30.2))))</f>
        <v>0.26776634704112273</v>
      </c>
      <c r="AY46" s="88">
        <f>$E46^EXP(Parameter!$D$291+Parameter!$D$295-Parameter!$D$292+(Parameter!$D$297+Parameter!$D$301-Parameter!$D$298)*((LN($B46*21/30.2))))</f>
        <v>0.14356327516084452</v>
      </c>
      <c r="AZ46" s="12">
        <f>$D46^EXP(Parameter!D$305-Parameter!D$306+(Parameter!D$311-Parameter!D$312)*((LN($B46*21/30.2))))</f>
        <v>0.21726117408825929</v>
      </c>
      <c r="BA46" s="88">
        <f>$E46^EXP(Parameter!$D$291-Parameter!$D$292+(Parameter!$D$297-Parameter!$D$298)*((LN($B46*21/30.2))))</f>
        <v>3.8460523669613098E-2</v>
      </c>
      <c r="BB46" s="89">
        <f>$D46^EXP(Parameter!$D$231)</f>
        <v>0.2510902692349139</v>
      </c>
      <c r="BC46" s="90">
        <f>$E46^EXP(Parameter!$D$216)</f>
        <v>5.9260306568926904E-2</v>
      </c>
      <c r="BD46" s="91">
        <f>$D46^EXP(Parameter!$D$232)</f>
        <v>0.31418801046316175</v>
      </c>
      <c r="BE46" s="90">
        <f>$E46^EXP(Parameter!$D$217)</f>
        <v>0.1194265687566019</v>
      </c>
      <c r="BF46" s="91">
        <f>$D46^EXP(Parameter!$D$234)</f>
        <v>0.2105281053096911</v>
      </c>
      <c r="BG46" s="91">
        <f>$E46^EXP(Parameter!$D$219)</f>
        <v>0.17892057566889577</v>
      </c>
      <c r="BH46" s="91">
        <f>$D46^EXP(Parameter!$D$235)</f>
        <v>0.43466634248723668</v>
      </c>
      <c r="BI46" s="91">
        <f>$E46^EXP(Parameter!$D$220)</f>
        <v>0.19554105477177269</v>
      </c>
      <c r="BJ46" s="91">
        <f>$D46^EXP(Parameter!$D$236)</f>
        <v>0.1940455589235546</v>
      </c>
      <c r="BK46" s="91">
        <f>$E46^EXP(Parameter!$D$221)</f>
        <v>0.47820722794313081</v>
      </c>
      <c r="BL46" s="91">
        <f>$D46^EXP(Parameter!$D$233)</f>
        <v>0.29572028338214018</v>
      </c>
      <c r="BM46" s="91">
        <f>$E46^EXP(Parameter!$D$218)</f>
        <v>0.1755473062600528</v>
      </c>
      <c r="BN46" s="90">
        <f>$D46^EXP(Parameter!$D$268)</f>
        <v>0.25665881841084398</v>
      </c>
      <c r="BO46" s="91">
        <f>$E46^EXP(Parameter!$D$246)</f>
        <v>5.8261054745270061E-2</v>
      </c>
      <c r="BP46" s="91">
        <f>$D46^EXP(Parameter!$D$269)</f>
        <v>0.33134081929909059</v>
      </c>
      <c r="BQ46" s="91">
        <f>$E46^EXP(Parameter!$D$247)</f>
        <v>0.1194265687566019</v>
      </c>
      <c r="BR46" s="91">
        <f>$D46^EXP(Parameter!$D$271)</f>
        <v>0.22479726338870379</v>
      </c>
      <c r="BS46" s="91">
        <f>$E46^EXP(Parameter!$D$249)</f>
        <v>0.18015390277463006</v>
      </c>
      <c r="BT46" s="91">
        <f>$D46^EXP(Parameter!$D$272)</f>
        <v>0.43502846604352702</v>
      </c>
      <c r="BU46" s="91">
        <f>$E46^EXP(Parameter!$D$250)</f>
        <v>0.19681914421721397</v>
      </c>
      <c r="BV46" s="91">
        <f>$D46^EXP(Parameter!$D$273)</f>
        <v>0.24211451813705251</v>
      </c>
      <c r="BW46" s="91">
        <f>$E46^EXP(Parameter!$D$251)</f>
        <v>0.46117170289633558</v>
      </c>
      <c r="BX46" s="91">
        <f>$D46^EXP(Parameter!$D$270)</f>
        <v>0.31600749661408889</v>
      </c>
      <c r="BY46" s="91">
        <f>$E46^EXP(Parameter!$D$248)</f>
        <v>0.17463204853759987</v>
      </c>
      <c r="BZ46" s="90">
        <f>$D46^EXP(Parameter!$D$208)</f>
        <v>0.31709985555406683</v>
      </c>
      <c r="CA46" s="90">
        <f>$E46^EXP(Parameter!$D$200)</f>
        <v>9.173841906210925E-2</v>
      </c>
      <c r="CB46" s="90">
        <f>$D46^EXP(Parameter!$D$209)</f>
        <v>0.29499986483084722</v>
      </c>
      <c r="CC46" s="90">
        <f>$E46^EXP(Parameter!$D$201)</f>
        <v>0.11317165167498683</v>
      </c>
      <c r="CD46" s="90">
        <f>$D46^EXP(Parameter!$D$211)</f>
        <v>0.30475097626664038</v>
      </c>
      <c r="CE46" s="90">
        <f>$E46^EXP(Parameter!$D$203)</f>
        <v>0.20228643594436294</v>
      </c>
      <c r="CF46" s="90">
        <f>$D46^EXP(Parameter!$D$212)</f>
        <v>0.41064693474045172</v>
      </c>
      <c r="CG46" s="90">
        <f>$E46^EXP(Parameter!$D$204)</f>
        <v>0.17615860852043194</v>
      </c>
      <c r="CH46" s="91">
        <f>$D46^EXP(Parameter!$D$213)</f>
        <v>0.2817330518062226</v>
      </c>
      <c r="CI46" s="90">
        <f>$E46^EXP(Parameter!$D$205)</f>
        <v>0.22034735855029047</v>
      </c>
      <c r="CJ46" s="91">
        <f>$D46^EXP(Parameter!$D$210)</f>
        <v>0.22647693334086905</v>
      </c>
      <c r="CK46" s="90">
        <f>$E46^EXP(Parameter!$D$202)</f>
        <v>8.4463970826665027E-2</v>
      </c>
      <c r="CL46" s="12">
        <f>$D46^EXP(Parameter!$D$170+Parameter!$D$177*(LN($B46/30.2*21)))</f>
        <v>0.28572724865250232</v>
      </c>
      <c r="CM46" s="41">
        <f>$E46^EXP(Parameter!$D$155+Parameter!$D$162*(LN($B46/30.2*21)))</f>
        <v>0.20328461422876679</v>
      </c>
      <c r="CN46" s="12">
        <f>$D46^EXP(Parameter!$D$171+Parameter!$D$178*(LN($B46/30.2*21)))</f>
        <v>0.27591139033207923</v>
      </c>
      <c r="CO46" s="41">
        <f>$E46^EXP(Parameter!$D$156+Parameter!$D$163*(LN($B46/30.2*21)))</f>
        <v>0.20241699362091226</v>
      </c>
      <c r="CP46" s="12">
        <f>$D46^EXP(Parameter!$D$173+Parameter!$D$180*(LN($B46/30.2*21)))</f>
        <v>0.27538504112733225</v>
      </c>
      <c r="CQ46" s="41">
        <f>$E46^EXP(Parameter!$D$158+Parameter!$D$165*(LN($B46/30.2*21)))</f>
        <v>0.25697588454005638</v>
      </c>
      <c r="CR46" s="12">
        <f>$D46^EXP(Parameter!$D$174+Parameter!$D$181*(LN($B46/30.2*21)))</f>
        <v>0.3376589052510201</v>
      </c>
      <c r="CS46" s="41">
        <f>$E46^EXP(Parameter!$D$159+Parameter!$D$166*(LN($B46/30.2*21)))</f>
        <v>0.25979811487900933</v>
      </c>
      <c r="CT46" s="12">
        <f>$D46^EXP(Parameter!$D$175+Parameter!$D$182*(LN($B46/30.2*21)))</f>
        <v>0.21118510009175673</v>
      </c>
      <c r="CU46" s="41">
        <f>$E46^EXP(Parameter!$D$160+Parameter!$D$167*(LN($B46/30.2*21)))</f>
        <v>0.15895260000121306</v>
      </c>
      <c r="CV46" s="12">
        <f>$D46^EXP(Parameter!$D$172+Parameter!$D$179*(LN($B46/30.2*21)))</f>
        <v>0.18696101047882799</v>
      </c>
      <c r="CW46" s="41">
        <f>$E46^EXP(Parameter!$D$157+Parameter!$D$164*(LN($B46/30.2*21)))</f>
        <v>1.8319951162197701E-2</v>
      </c>
      <c r="CX46" s="12">
        <f t="shared" si="2"/>
        <v>0.19242366134061695</v>
      </c>
      <c r="CY46" s="85">
        <v>0.106599423978536</v>
      </c>
      <c r="CZ46" s="12">
        <f t="shared" si="3"/>
        <v>0.24189395194984728</v>
      </c>
      <c r="DA46" s="85">
        <v>0.154738267698624</v>
      </c>
      <c r="DB46" s="12">
        <f t="shared" si="4"/>
        <v>0.2327391262854302</v>
      </c>
      <c r="DC46" s="41">
        <v>0.19249661916557101</v>
      </c>
      <c r="DD46" s="12">
        <f t="shared" si="5"/>
        <v>0.23488133187614518</v>
      </c>
      <c r="DE46" s="85">
        <v>0.171216622445377</v>
      </c>
      <c r="DF46" s="12">
        <f t="shared" si="6"/>
        <v>0.13021741999800926</v>
      </c>
      <c r="DG46" s="41">
        <v>0.12907328046255401</v>
      </c>
      <c r="DH46" s="12">
        <f t="shared" si="7"/>
        <v>0.16620392818129412</v>
      </c>
      <c r="DI46" s="41">
        <v>1.86708406965947E-2</v>
      </c>
      <c r="DJ46" s="46">
        <v>41</v>
      </c>
      <c r="DK46" s="44">
        <v>2.64783416363913E-2</v>
      </c>
      <c r="DL46" s="44">
        <v>4.8535015660319598E-2</v>
      </c>
      <c r="DM46" s="44">
        <v>7.4374560999037095E-2</v>
      </c>
      <c r="DN46" s="44">
        <v>6.2881388211500702E-2</v>
      </c>
      <c r="DO46" s="44">
        <v>0.130425736335468</v>
      </c>
      <c r="DP46" s="44">
        <v>0.115298819563028</v>
      </c>
      <c r="DQ46" s="44">
        <v>0.138217781014567</v>
      </c>
      <c r="DR46" s="45">
        <v>0.231992532412403</v>
      </c>
      <c r="DS46" s="45">
        <v>0.30542072259560299</v>
      </c>
      <c r="DT46" s="45">
        <v>0.28742538238322901</v>
      </c>
      <c r="DU46" s="45">
        <v>0.238451180221954</v>
      </c>
      <c r="DV46" s="45">
        <v>0.29769352001072502</v>
      </c>
      <c r="DW46" s="45">
        <v>0.388399240091229</v>
      </c>
      <c r="DX46" s="45">
        <v>0.26279320014100999</v>
      </c>
    </row>
    <row r="47" spans="1:128">
      <c r="A47" s="43">
        <f t="shared" si="0"/>
        <v>3.5315068493150683</v>
      </c>
      <c r="B47" s="18">
        <v>43</v>
      </c>
      <c r="C47" s="12">
        <v>924</v>
      </c>
      <c r="D47" s="12">
        <v>0.22254229194658201</v>
      </c>
      <c r="E47" s="12">
        <v>2.71702081890343E-2</v>
      </c>
      <c r="F47" s="92">
        <f>$D47^Parameter!$D$325</f>
        <v>0.30972894559546471</v>
      </c>
      <c r="G47" s="92">
        <f>$E47^Parameter!$D$318</f>
        <v>7.4567045474686441E-2</v>
      </c>
      <c r="H47" s="92">
        <f>$D47^Parameter!$D$326</f>
        <v>0.30055921322437607</v>
      </c>
      <c r="I47" s="92">
        <f>$E47^Parameter!$D$319</f>
        <v>9.949917925027521E-2</v>
      </c>
      <c r="J47" s="92">
        <f>$D47^Parameter!$D$328</f>
        <v>0.31822065700276031</v>
      </c>
      <c r="K47" s="92">
        <f>$E47^Parameter!$D$321</f>
        <v>0.20244319555823981</v>
      </c>
      <c r="L47" s="92">
        <f>$D47^Parameter!$D$329</f>
        <v>0.43107320815544314</v>
      </c>
      <c r="M47" s="92">
        <f>$E47^Parameter!$D$322</f>
        <v>0.17088563376463031</v>
      </c>
      <c r="N47" s="92">
        <f>$D47^Parameter!$D$330</f>
        <v>0.29607665854661103</v>
      </c>
      <c r="O47" s="92">
        <f>$E47^Parameter!$D$323</f>
        <v>0.23639440121712504</v>
      </c>
      <c r="P47" s="92">
        <f>$D47^Parameter!$D$327</f>
        <v>0.23918654953001869</v>
      </c>
      <c r="Q47" s="92">
        <f>$E47^Parameter!$D$320</f>
        <v>7.6197790415418076E-2</v>
      </c>
      <c r="R47" s="12">
        <f>$D47^EXP(Parameter!$D$96+Parameter!$D$103*(($B47/30.2*21)^(1)))</f>
        <v>0.18249495877866778</v>
      </c>
      <c r="S47" s="12">
        <f>$E47^EXP(Parameter!$D$81+Parameter!$D$88*($B47/30.2*21)^(-2))</f>
        <v>0.10894342640272407</v>
      </c>
      <c r="T47" s="12">
        <f>$D47^EXP(Parameter!$D$97+Parameter!$D$104*(($B47*21/30.2)^(1)))</f>
        <v>0.23393654051335391</v>
      </c>
      <c r="U47" s="12">
        <f>$E47^EXP(Parameter!$D$82+Parameter!$D$89*($B47/30.2*21)^(-2))</f>
        <v>0.13218059532062326</v>
      </c>
      <c r="V47" s="12">
        <f>$D47^EXP(Parameter!$D$99+Parameter!$D$106*(($B47*21/30.2)^(1)))</f>
        <v>0.22394558843670856</v>
      </c>
      <c r="W47" s="12">
        <f>$E47^EXP(Parameter!$D$84+Parameter!$D$91*($B47/30.2*21)^(-2))</f>
        <v>0.24594624362906198</v>
      </c>
      <c r="X47" s="12">
        <f>$D47^EXP(Parameter!$D$100+Parameter!$D$107*(($B47*21/30.2)^(1)))</f>
        <v>0.2218671906161751</v>
      </c>
      <c r="Y47" s="12">
        <f>$E47^EXP(Parameter!$D$85+Parameter!$D$92*($B47/30.2*21)^(-2))</f>
        <v>0.20609521062414871</v>
      </c>
      <c r="Z47" s="12">
        <f>$D47^EXP(Parameter!$D$101+Parameter!$D$108*(($B47*21/30.2)^(1)))</f>
        <v>0.12053481672188922</v>
      </c>
      <c r="AA47" s="12">
        <f>$E47^EXP(Parameter!$D$86+Parameter!$D$93*($B47/30.2*21)^(-2))</f>
        <v>0.23784726135038398</v>
      </c>
      <c r="AB47" s="12">
        <f>$D47^EXP(Parameter!$D$98+Parameter!$D$105*(($B47*21/30.2)^(1)))</f>
        <v>0.15871106619379685</v>
      </c>
      <c r="AC47" s="12">
        <f>$E47^EXP(Parameter!$D$83+Parameter!$D$90*($B47/30.2*21)^(-2))</f>
        <v>8.0094398138005646E-2</v>
      </c>
      <c r="AD47" s="87">
        <f>$D47^EXP(Parameter!$D$133+Parameter!$D$140*(($B47*21/30.2)^(-0.5))+Parameter!$D$147*((LN($B47*21/30.2))))</f>
        <v>0.1403709076235192</v>
      </c>
      <c r="AE47" s="12">
        <f>$E47^EXP(Parameter!$D$111+Parameter!$D$118*(($B47*21/30.2)^(-1))+Parameter!$D$125*(($B47*21/30.2)^(-0.5)))</f>
        <v>0.20794305440003161</v>
      </c>
      <c r="AF47" s="12">
        <f>$D47^EXP(Parameter!$D$134+Parameter!$D$141*(($B47*21/30.2)^(-0.5))+Parameter!$D$148*((LN($B47*21/30.2))))</f>
        <v>0.19527853302299414</v>
      </c>
      <c r="AG47" s="12">
        <f>$E47^EXP(Parameter!$D$112+Parameter!$D$119*(($B47*21/30.2)^(-1))+Parameter!$D$126*(($B47*21/30.2)^(-0.5)))</f>
        <v>0.13384796655257439</v>
      </c>
      <c r="AH47" s="12">
        <f>$D47^EXP(Parameter!$D$136+Parameter!$D$143*(($B47*21/30.2)^(-0.5))+Parameter!$D$150*((LN($B47*21/30.2))))</f>
        <v>0.15560967612252299</v>
      </c>
      <c r="AI47" s="12">
        <f>$E47^EXP(Parameter!$D$114+Parameter!$D$121*(($B47*21/30.2)^(-1))+Parameter!$D$128*(($B47*21/30.2)^(-0.5)))</f>
        <v>8.0039922475329039E-2</v>
      </c>
      <c r="AJ47" s="12">
        <f>$D47^EXP(Parameter!$D$137+Parameter!$D$144*(($B47*21/30.2)^(-0.5))+Parameter!$D$151*((LN($B47*21/30.2))))</f>
        <v>0.18591579012523043</v>
      </c>
      <c r="AK47" s="12">
        <f>$E47^EXP(Parameter!$D$115+Parameter!$D$122*(($B47*21/30.2)^(-1))+Parameter!$D$129*(($B47*21/30.2)^(-0.5)))</f>
        <v>0.14591001821735458</v>
      </c>
      <c r="AL47" s="12">
        <f>$D47^EXP(Parameter!$D$138+Parameter!$D$145*(($B47*21/30.2)^(-0.5))+Parameter!$D$152*((LN($B47*21/30.2))))</f>
        <v>3.4244982816805464E-2</v>
      </c>
      <c r="AM47" s="12">
        <f>$E47^EXP(Parameter!$D$116+Parameter!$D$123*(($B47*21/30.2)^(-1))+Parameter!$D$130*(($B47*21/30.2)^(-0.5)))</f>
        <v>4.5109452590292094E-2</v>
      </c>
      <c r="AN47" s="12">
        <f>$D47^EXP(Parameter!$D$135+Parameter!$D$142*(($B47*21/30.2)^(-0.5))+Parameter!$D$149*((LN($B47*21/30.2))))</f>
        <v>0.12120259597608665</v>
      </c>
      <c r="AO47" s="12">
        <f>$E47^EXP(Parameter!$D$113+Parameter!$D$120*(($B47*21/30.2)^(-1))+Parameter!$D$127*(($B47*21/30.2)^(-0.5)))</f>
        <v>2.6365632248604902E-3</v>
      </c>
      <c r="AP47" s="87">
        <f>$D47^EXP(Parameter!$D$304+Parameter!$D$310*((LN($B47*21/30.2))))</f>
        <v>0.29420097538313905</v>
      </c>
      <c r="AQ47" s="88">
        <f>$E47^EXP(Parameter!$D$290+Parameter!$D$296*((LN($B47*21/30.2))))</f>
        <v>0.10193141172559812</v>
      </c>
      <c r="AR47" s="12">
        <f>$D47^EXP(Parameter!$D$305+Parameter!$D$311*((LN($B47*21/30.2))))</f>
        <v>0.27960381495244274</v>
      </c>
      <c r="AS47" s="88">
        <f>$E47^EXP(Parameter!$D$291+Parameter!$D$297*((LN($B47*21/30.2))))</f>
        <v>0.12785080347237349</v>
      </c>
      <c r="AT47" s="12">
        <f>$D47^EXP(Parameter!$D$305+Parameter!$D$307-Parameter!$D$306+(Parameter!$D$311+Parameter!$D$313-Parameter!$D$312)*((LN($B47*21/30.2))))</f>
        <v>0.2880769196298742</v>
      </c>
      <c r="AU47" s="88">
        <f>$E47^EXP(Parameter!$D$291+Parameter!$D$293-Parameter!$D$292+(Parameter!$D$297+Parameter!$D$299-Parameter!$D$298)*((LN($B47*21/30.2))))</f>
        <v>0.20438909514025688</v>
      </c>
      <c r="AV47" s="12">
        <f>$D47^EXP(Parameter!$D$308+Parameter!$D$314*((LN($B47*21/30.2))))</f>
        <v>0.38351658147695528</v>
      </c>
      <c r="AW47" s="88">
        <f>$E47^EXP(Parameter!$D$294+Parameter!$D$300*((LN($B47*21/30.2))))</f>
        <v>0.17166016791957817</v>
      </c>
      <c r="AX47" s="12">
        <f>$D47^EXP(Parameter!$D$305+Parameter!$D$309-Parameter!$D$306+(Parameter!$D$311+Parameter!$D$315-Parameter!$D$312)*((LN($B47*21/30.2))))</f>
        <v>0.26030945124934662</v>
      </c>
      <c r="AY47" s="88">
        <f>$E47^EXP(Parameter!$D$291+Parameter!$D$295-Parameter!$D$292+(Parameter!$D$297+Parameter!$D$301-Parameter!$D$298)*((LN($B47*21/30.2))))</f>
        <v>0.13672691628724565</v>
      </c>
      <c r="AZ47" s="12">
        <f>$D47^EXP(Parameter!D$305-Parameter!D$306+(Parameter!D$311-Parameter!D$312)*((LN($B47*21/30.2))))</f>
        <v>0.21056181351516404</v>
      </c>
      <c r="BA47" s="88">
        <f>$E47^EXP(Parameter!$D$291-Parameter!$D$292+(Parameter!$D$297-Parameter!$D$298)*((LN($B47*21/30.2))))</f>
        <v>3.5627949696487284E-2</v>
      </c>
      <c r="BB47" s="89">
        <f>$D47^EXP(Parameter!$D$231)</f>
        <v>0.24495863453788283</v>
      </c>
      <c r="BC47" s="90">
        <f>$E47^EXP(Parameter!$D$216)</f>
        <v>5.6506205114312369E-2</v>
      </c>
      <c r="BD47" s="91">
        <f>$D47^EXP(Parameter!$D$232)</f>
        <v>0.30774730457235383</v>
      </c>
      <c r="BE47" s="90">
        <f>$E47^EXP(Parameter!$D$217)</f>
        <v>0.11522812908462084</v>
      </c>
      <c r="BF47" s="91">
        <f>$D47^EXP(Parameter!$D$234)</f>
        <v>0.20474061421804352</v>
      </c>
      <c r="BG47" s="91">
        <f>$E47^EXP(Parameter!$D$219)</f>
        <v>0.17380986349656244</v>
      </c>
      <c r="BH47" s="91">
        <f>$D47^EXP(Parameter!$D$235)</f>
        <v>0.42823540630429968</v>
      </c>
      <c r="BI47" s="91">
        <f>$E47^EXP(Parameter!$D$220)</f>
        <v>0.19023996944574154</v>
      </c>
      <c r="BJ47" s="91">
        <f>$D47^EXP(Parameter!$D$236)</f>
        <v>0.18843614126848238</v>
      </c>
      <c r="BK47" s="91">
        <f>$E47^EXP(Parameter!$D$221)</f>
        <v>0.47230287105481633</v>
      </c>
      <c r="BL47" s="91">
        <f>$D47^EXP(Parameter!$D$233)</f>
        <v>0.28934441278309164</v>
      </c>
      <c r="BM47" s="91">
        <f>$E47^EXP(Parameter!$D$218)</f>
        <v>0.17047829473515699</v>
      </c>
      <c r="BN47" s="90">
        <f>$D47^EXP(Parameter!$D$268)</f>
        <v>0.25048947799409493</v>
      </c>
      <c r="BO47" s="91">
        <f>$E47^EXP(Parameter!$D$246)</f>
        <v>5.5537485286809386E-2</v>
      </c>
      <c r="BP47" s="91">
        <f>$D47^EXP(Parameter!$D$269)</f>
        <v>0.32485727079232646</v>
      </c>
      <c r="BQ47" s="91">
        <f>$E47^EXP(Parameter!$D$247)</f>
        <v>0.11522812908462084</v>
      </c>
      <c r="BR47" s="91">
        <f>$D47^EXP(Parameter!$D$271)</f>
        <v>0.21887414768716845</v>
      </c>
      <c r="BS47" s="91">
        <f>$E47^EXP(Parameter!$D$249)</f>
        <v>0.17502820927278459</v>
      </c>
      <c r="BT47" s="91">
        <f>$D47^EXP(Parameter!$D$272)</f>
        <v>0.42859855750172676</v>
      </c>
      <c r="BU47" s="91">
        <f>$E47^EXP(Parameter!$D$250)</f>
        <v>0.19150442019093308</v>
      </c>
      <c r="BV47" s="91">
        <f>$D47^EXP(Parameter!$D$273)</f>
        <v>0.23604829953120557</v>
      </c>
      <c r="BW47" s="91">
        <f>$E47^EXP(Parameter!$D$251)</f>
        <v>0.45519952300147348</v>
      </c>
      <c r="BX47" s="91">
        <f>$D47^EXP(Parameter!$D$270)</f>
        <v>0.309561469502177</v>
      </c>
      <c r="BY47" s="91">
        <f>$E47^EXP(Parameter!$D$248)</f>
        <v>0.16957453658092722</v>
      </c>
      <c r="BZ47" s="90">
        <f>$D47^EXP(Parameter!$D$208)</f>
        <v>0.31065072360418955</v>
      </c>
      <c r="CA47" s="90">
        <f>$E47^EXP(Parameter!$D$200)</f>
        <v>8.8121055006652682E-2</v>
      </c>
      <c r="CB47" s="90">
        <f>$D47^EXP(Parameter!$D$209)</f>
        <v>0.28862693193599631</v>
      </c>
      <c r="CC47" s="90">
        <f>$E47^EXP(Parameter!$D$201)</f>
        <v>0.10909422239340512</v>
      </c>
      <c r="CD47" s="90">
        <f>$D47^EXP(Parameter!$D$211)</f>
        <v>0.29834090935152646</v>
      </c>
      <c r="CE47" s="90">
        <f>$E47^EXP(Parameter!$D$203)</f>
        <v>0.19691491985769649</v>
      </c>
      <c r="CF47" s="90">
        <f>$D47^EXP(Parameter!$D$212)</f>
        <v>0.40416014315263882</v>
      </c>
      <c r="CG47" s="90">
        <f>$E47^EXP(Parameter!$D$204)</f>
        <v>0.17108196064038309</v>
      </c>
      <c r="CH47" s="91">
        <f>$D47^EXP(Parameter!$D$213)</f>
        <v>0.2754199015119449</v>
      </c>
      <c r="CI47" s="90">
        <f>$E47^EXP(Parameter!$D$205)</f>
        <v>0.21480540157959591</v>
      </c>
      <c r="CJ47" s="91">
        <f>$D47^EXP(Parameter!$D$210)</f>
        <v>0.22053892928089691</v>
      </c>
      <c r="CK47" s="90">
        <f>$E47^EXP(Parameter!$D$202)</f>
        <v>8.1020642689933073E-2</v>
      </c>
      <c r="CL47" s="12">
        <f>$D47^EXP(Parameter!$D$170+Parameter!$D$177*(LN($B47/30.2*21)))</f>
        <v>0.27874961650796493</v>
      </c>
      <c r="CM47" s="41">
        <f>$E47^EXP(Parameter!$D$155+Parameter!$D$162*(LN($B47/30.2*21)))</f>
        <v>0.19982266954458724</v>
      </c>
      <c r="CN47" s="12">
        <f>$D47^EXP(Parameter!$D$171+Parameter!$D$178*(LN($B47/30.2*21)))</f>
        <v>0.26928705884700876</v>
      </c>
      <c r="CO47" s="41">
        <f>$E47^EXP(Parameter!$D$156+Parameter!$D$163*(LN($B47/30.2*21)))</f>
        <v>0.198159988697861</v>
      </c>
      <c r="CP47" s="12">
        <f>$D47^EXP(Parameter!$D$173+Parameter!$D$180*(LN($B47/30.2*21)))</f>
        <v>0.26853102092622494</v>
      </c>
      <c r="CQ47" s="41">
        <f>$E47^EXP(Parameter!$D$158+Parameter!$D$165*(LN($B47/30.2*21)))</f>
        <v>0.25160333410579688</v>
      </c>
      <c r="CR47" s="12">
        <f>$D47^EXP(Parameter!$D$174+Parameter!$D$181*(LN($B47/30.2*21)))</f>
        <v>0.32953637854956352</v>
      </c>
      <c r="CS47" s="41">
        <f>$E47^EXP(Parameter!$D$159+Parameter!$D$166*(LN($B47/30.2*21)))</f>
        <v>0.25509013145677151</v>
      </c>
      <c r="CT47" s="12">
        <f>$D47^EXP(Parameter!$D$175+Parameter!$D$182*(LN($B47/30.2*21)))</f>
        <v>0.20390128897573745</v>
      </c>
      <c r="CU47" s="41">
        <f>$E47^EXP(Parameter!$D$160+Parameter!$D$167*(LN($B47/30.2*21)))</f>
        <v>0.15286617539185102</v>
      </c>
      <c r="CV47" s="12">
        <f>$D47^EXP(Parameter!$D$172+Parameter!$D$179*(LN($B47/30.2*21)))</f>
        <v>0.18064933557706436</v>
      </c>
      <c r="CW47" s="41">
        <f>$E47^EXP(Parameter!$D$157+Parameter!$D$164*(LN($B47/30.2*21)))</f>
        <v>1.6661019256004255E-2</v>
      </c>
      <c r="CX47" s="12">
        <f t="shared" si="2"/>
        <v>0.18249495877866778</v>
      </c>
      <c r="CY47" s="85">
        <v>0.103191553194744</v>
      </c>
      <c r="CZ47" s="12">
        <f t="shared" si="3"/>
        <v>0.23393654051335391</v>
      </c>
      <c r="DA47" s="85">
        <v>0.150182349348886</v>
      </c>
      <c r="DB47" s="12">
        <f t="shared" si="4"/>
        <v>0.22394558843670856</v>
      </c>
      <c r="DC47" s="41">
        <v>0.18482231750530601</v>
      </c>
      <c r="DD47" s="12">
        <f t="shared" si="5"/>
        <v>0.2218671906161751</v>
      </c>
      <c r="DE47" s="85">
        <v>0.16500164950108401</v>
      </c>
      <c r="DF47" s="12">
        <f t="shared" si="6"/>
        <v>0.12053481672188922</v>
      </c>
      <c r="DG47" s="41">
        <v>0.119716945947992</v>
      </c>
      <c r="DH47" s="12">
        <f t="shared" si="7"/>
        <v>0.15871106619379685</v>
      </c>
      <c r="DI47" s="41">
        <v>1.7056543055778799E-2</v>
      </c>
      <c r="DJ47" s="46">
        <v>42</v>
      </c>
      <c r="DK47" s="44">
        <v>2.48008194147347E-2</v>
      </c>
      <c r="DL47" s="44">
        <v>4.5792325951330502E-2</v>
      </c>
      <c r="DM47" s="44">
        <v>7.0557964595434605E-2</v>
      </c>
      <c r="DN47" s="44">
        <v>5.95235100371816E-2</v>
      </c>
      <c r="DO47" s="44">
        <v>0.12470366995771701</v>
      </c>
      <c r="DP47" s="44">
        <v>0.110044045671888</v>
      </c>
      <c r="DQ47" s="44">
        <v>0.13226677294095701</v>
      </c>
      <c r="DR47" s="45">
        <v>0.225972520856459</v>
      </c>
      <c r="DS47" s="45">
        <v>0.29847685172902699</v>
      </c>
      <c r="DT47" s="45">
        <v>0.280678643057719</v>
      </c>
      <c r="DU47" s="45">
        <v>0.232336829945581</v>
      </c>
      <c r="DV47" s="45">
        <v>0.29083205034117399</v>
      </c>
      <c r="DW47" s="45">
        <v>0.38077518121494902</v>
      </c>
      <c r="DX47" s="45">
        <v>0.25634656989167698</v>
      </c>
    </row>
    <row r="48" spans="1:128">
      <c r="A48" s="43">
        <f t="shared" si="0"/>
        <v>3.591780821917808</v>
      </c>
      <c r="B48" s="18">
        <v>44</v>
      </c>
      <c r="C48" s="12">
        <v>946</v>
      </c>
      <c r="D48" s="12">
        <v>0.216811611724052</v>
      </c>
      <c r="E48" s="12">
        <v>2.56160037436035E-2</v>
      </c>
      <c r="F48" s="92">
        <f>$D48^Parameter!$D$325</f>
        <v>0.30348999574775137</v>
      </c>
      <c r="G48" s="92">
        <f>$E48^Parameter!$D$318</f>
        <v>7.1470725753613393E-2</v>
      </c>
      <c r="H48" s="92">
        <f>$D48^Parameter!$D$326</f>
        <v>0.29435134886707753</v>
      </c>
      <c r="I48" s="92">
        <f>$E48^Parameter!$D$319</f>
        <v>9.5818039783646905E-2</v>
      </c>
      <c r="J48" s="92">
        <f>$D48^Parameter!$D$328</f>
        <v>0.31195711397043602</v>
      </c>
      <c r="K48" s="92">
        <f>$E48^Parameter!$D$321</f>
        <v>0.19722889451706305</v>
      </c>
      <c r="L48" s="92">
        <f>$D48^Parameter!$D$329</f>
        <v>0.42482123898510904</v>
      </c>
      <c r="M48" s="92">
        <f>$E48^Parameter!$D$322</f>
        <v>0.16602388614680913</v>
      </c>
      <c r="N48" s="92">
        <f>$D48^Parameter!$D$330</f>
        <v>0.28988574235883796</v>
      </c>
      <c r="O48" s="92">
        <f>$E48^Parameter!$D$323</f>
        <v>0.2308896956219261</v>
      </c>
      <c r="P48" s="92">
        <f>$D48^Parameter!$D$327</f>
        <v>0.23331925233145898</v>
      </c>
      <c r="Q48" s="92">
        <f>$E48^Parameter!$D$320</f>
        <v>7.3059572040145113E-2</v>
      </c>
      <c r="R48" s="12">
        <f>$D48^EXP(Parameter!$D$96+Parameter!$D$103*(($B48/30.2*21)^(1)))</f>
        <v>0.17294163192260181</v>
      </c>
      <c r="S48" s="12">
        <f>$E48^EXP(Parameter!$D$81+Parameter!$D$88*($B48/30.2*21)^(-2))</f>
        <v>0.10507505314692202</v>
      </c>
      <c r="T48" s="12">
        <f>$D48^EXP(Parameter!$D$97+Parameter!$D$104*(($B48*21/30.2)^(1)))</f>
        <v>0.22623719368803394</v>
      </c>
      <c r="U48" s="12">
        <f>$E48^EXP(Parameter!$D$82+Parameter!$D$89*($B48/30.2*21)^(-2))</f>
        <v>0.12788675610491468</v>
      </c>
      <c r="V48" s="12">
        <f>$D48^EXP(Parameter!$D$99+Parameter!$D$106*(($B48*21/30.2)^(1)))</f>
        <v>0.21543685973657778</v>
      </c>
      <c r="W48" s="12">
        <f>$E48^EXP(Parameter!$D$84+Parameter!$D$91*($B48/30.2*21)^(-2))</f>
        <v>0.24038785764379655</v>
      </c>
      <c r="X48" s="12">
        <f>$D48^EXP(Parameter!$D$100+Parameter!$D$107*(($B48*21/30.2)^(1)))</f>
        <v>0.20927456844536843</v>
      </c>
      <c r="Y48" s="12">
        <f>$E48^EXP(Parameter!$D$85+Parameter!$D$92*($B48/30.2*21)^(-2))</f>
        <v>0.20085358600813102</v>
      </c>
      <c r="Z48" s="12">
        <f>$D48^EXP(Parameter!$D$101+Parameter!$D$108*(($B48*21/30.2)^(1)))</f>
        <v>0.11137281259404362</v>
      </c>
      <c r="AA48" s="12">
        <f>$E48^EXP(Parameter!$D$86+Parameter!$D$93*($B48/30.2*21)^(-2))</f>
        <v>0.23232362675091792</v>
      </c>
      <c r="AB48" s="12">
        <f>$D48^EXP(Parameter!$D$98+Parameter!$D$105*(($B48*21/30.2)^(1)))</f>
        <v>0.15152483869645933</v>
      </c>
      <c r="AC48" s="12">
        <f>$E48^EXP(Parameter!$D$83+Parameter!$D$90*($B48/30.2*21)^(-2))</f>
        <v>7.6854437342392209E-2</v>
      </c>
      <c r="AD48" s="87">
        <f>$D48^EXP(Parameter!$D$133+Parameter!$D$140*(($B48*21/30.2)^(-0.5))+Parameter!$D$147*((LN($B48*21/30.2))))</f>
        <v>0.13074518113815778</v>
      </c>
      <c r="AE48" s="12">
        <f>$E48^EXP(Parameter!$D$111+Parameter!$D$118*(($B48*21/30.2)^(-1))+Parameter!$D$125*(($B48*21/30.2)^(-0.5)))</f>
        <v>0.20458449162706879</v>
      </c>
      <c r="AF48" s="12">
        <f>$D48^EXP(Parameter!$D$134+Parameter!$D$141*(($B48*21/30.2)^(-0.5))+Parameter!$D$148*((LN($B48*21/30.2))))</f>
        <v>0.18731847290344777</v>
      </c>
      <c r="AG48" s="12">
        <f>$E48^EXP(Parameter!$D$112+Parameter!$D$119*(($B48*21/30.2)^(-1))+Parameter!$D$126*(($B48*21/30.2)^(-0.5)))</f>
        <v>0.12967890053041681</v>
      </c>
      <c r="AH48" s="12">
        <f>$D48^EXP(Parameter!$D$136+Parameter!$D$143*(($B48*21/30.2)^(-0.5))+Parameter!$D$150*((LN($B48*21/30.2))))</f>
        <v>0.14601365390662269</v>
      </c>
      <c r="AI48" s="12">
        <f>$E48^EXP(Parameter!$D$114+Parameter!$D$121*(($B48*21/30.2)^(-1))+Parameter!$D$128*(($B48*21/30.2)^(-0.5)))</f>
        <v>7.5224594345422155E-2</v>
      </c>
      <c r="AJ48" s="12">
        <f>$D48^EXP(Parameter!$D$137+Parameter!$D$144*(($B48*21/30.2)^(-0.5))+Parameter!$D$151*((LN($B48*21/30.2))))</f>
        <v>0.17379075825372001</v>
      </c>
      <c r="AK48" s="12">
        <f>$E48^EXP(Parameter!$D$115+Parameter!$D$122*(($B48*21/30.2)^(-1))+Parameter!$D$129*(($B48*21/30.2)^(-0.5)))</f>
        <v>0.14090600547782617</v>
      </c>
      <c r="AL48" s="12">
        <f>$D48^EXP(Parameter!$D$138+Parameter!$D$145*(($B48*21/30.2)^(-0.5))+Parameter!$D$152*((LN($B48*21/30.2))))</f>
        <v>2.9006128008601539E-2</v>
      </c>
      <c r="AM48" s="12">
        <f>$E48^EXP(Parameter!$D$116+Parameter!$D$123*(($B48*21/30.2)^(-1))+Parameter!$D$130*(($B48*21/30.2)^(-0.5)))</f>
        <v>4.1665223266700101E-2</v>
      </c>
      <c r="AN48" s="12">
        <f>$D48^EXP(Parameter!$D$135+Parameter!$D$142*(($B48*21/30.2)^(-0.5))+Parameter!$D$149*((LN($B48*21/30.2))))</f>
        <v>0.11457424108841194</v>
      </c>
      <c r="AO48" s="12">
        <f>$E48^EXP(Parameter!$D$113+Parameter!$D$120*(($B48*21/30.2)^(-1))+Parameter!$D$127*(($B48*21/30.2)^(-0.5)))</f>
        <v>2.2416869075295399E-3</v>
      </c>
      <c r="AP48" s="87">
        <f>$D48^EXP(Parameter!$D$304+Parameter!$D$310*((LN($B48*21/30.2))))</f>
        <v>0.28696990462992999</v>
      </c>
      <c r="AQ48" s="88">
        <f>$E48^EXP(Parameter!$D$290+Parameter!$D$296*((LN($B48*21/30.2))))</f>
        <v>9.8949138984577967E-2</v>
      </c>
      <c r="AR48" s="12">
        <f>$D48^EXP(Parameter!$D$305+Parameter!$D$311*((LN($B48*21/30.2))))</f>
        <v>0.2730894157749183</v>
      </c>
      <c r="AS48" s="88">
        <f>$E48^EXP(Parameter!$D$291+Parameter!$D$297*((LN($B48*21/30.2))))</f>
        <v>0.12394237285017556</v>
      </c>
      <c r="AT48" s="12">
        <f>$D48^EXP(Parameter!$D$305+Parameter!$D$307-Parameter!$D$306+(Parameter!$D$311+Parameter!$D$313-Parameter!$D$312)*((LN($B48*21/30.2))))</f>
        <v>0.28121281084121175</v>
      </c>
      <c r="AU48" s="88">
        <f>$E48^EXP(Parameter!$D$291+Parameter!$D$293-Parameter!$D$292+(Parameter!$D$297+Parameter!$D$299-Parameter!$D$298)*((LN($B48*21/30.2))))</f>
        <v>0.19891801887852698</v>
      </c>
      <c r="AV48" s="12">
        <f>$D48^EXP(Parameter!$D$308+Parameter!$D$314*((LN($B48*21/30.2))))</f>
        <v>0.3756051829235274</v>
      </c>
      <c r="AW48" s="88">
        <f>$E48^EXP(Parameter!$D$294+Parameter!$D$300*((LN($B48*21/30.2))))</f>
        <v>0.16684735340492293</v>
      </c>
      <c r="AX48" s="12">
        <f>$D48^EXP(Parameter!$D$305+Parameter!$D$309-Parameter!$D$306+(Parameter!$D$311+Parameter!$D$315-Parameter!$D$312)*((LN($B48*21/30.2))))</f>
        <v>0.25311542593355552</v>
      </c>
      <c r="AY48" s="88">
        <f>$E48^EXP(Parameter!$D$291+Parameter!$D$295-Parameter!$D$292+(Parameter!$D$297+Parameter!$D$301-Parameter!$D$298)*((LN($B48*21/30.2))))</f>
        <v>0.13023771879802346</v>
      </c>
      <c r="AZ48" s="12">
        <f>$D48^EXP(Parameter!D$305-Parameter!D$306+(Parameter!D$311-Parameter!D$312)*((LN($B48*21/30.2))))</f>
        <v>0.20412556460217166</v>
      </c>
      <c r="BA48" s="88">
        <f>$E48^EXP(Parameter!$D$291-Parameter!$D$292+(Parameter!$D$297-Parameter!$D$298)*((LN($B48*21/30.2))))</f>
        <v>3.3017417557059704E-2</v>
      </c>
      <c r="BB48" s="89">
        <f>$D48^EXP(Parameter!$D$231)</f>
        <v>0.23904869236350657</v>
      </c>
      <c r="BC48" s="90">
        <f>$E48^EXP(Parameter!$D$216)</f>
        <v>5.3915004076856392E-2</v>
      </c>
      <c r="BD48" s="91">
        <f>$D48^EXP(Parameter!$D$232)</f>
        <v>0.30151466976693975</v>
      </c>
      <c r="BE48" s="90">
        <f>$E48^EXP(Parameter!$D$217)</f>
        <v>0.11123144328657822</v>
      </c>
      <c r="BF48" s="91">
        <f>$D48^EXP(Parameter!$D$234)</f>
        <v>0.19917982278756616</v>
      </c>
      <c r="BG48" s="91">
        <f>$E48^EXP(Parameter!$D$219)</f>
        <v>0.16891173484787117</v>
      </c>
      <c r="BH48" s="91">
        <f>$D48^EXP(Parameter!$D$235)</f>
        <v>0.4219762030093292</v>
      </c>
      <c r="BI48" s="91">
        <f>$E48^EXP(Parameter!$D$220)</f>
        <v>0.18515183166934276</v>
      </c>
      <c r="BJ48" s="91">
        <f>$D48^EXP(Parameter!$D$236)</f>
        <v>0.18305425590601263</v>
      </c>
      <c r="BK48" s="91">
        <f>$E48^EXP(Parameter!$D$221)</f>
        <v>0.46655028539307652</v>
      </c>
      <c r="BL48" s="91">
        <f>$D48^EXP(Parameter!$D$233)</f>
        <v>0.28318116128775961</v>
      </c>
      <c r="BM48" s="91">
        <f>$E48^EXP(Parameter!$D$218)</f>
        <v>0.1656216786635763</v>
      </c>
      <c r="BN48" s="90">
        <f>$D48^EXP(Parameter!$D$268)</f>
        <v>0.24454087355297943</v>
      </c>
      <c r="BO48" s="91">
        <f>$E48^EXP(Parameter!$D$246)</f>
        <v>5.2975739188800358E-2</v>
      </c>
      <c r="BP48" s="91">
        <f>$D48^EXP(Parameter!$D$269)</f>
        <v>0.31857724425047246</v>
      </c>
      <c r="BQ48" s="91">
        <f>$E48^EXP(Parameter!$D$247)</f>
        <v>0.11123144328657822</v>
      </c>
      <c r="BR48" s="91">
        <f>$D48^EXP(Parameter!$D$271)</f>
        <v>0.21317640357969977</v>
      </c>
      <c r="BS48" s="91">
        <f>$E48^EXP(Parameter!$D$249)</f>
        <v>0.17011515793184401</v>
      </c>
      <c r="BT48" s="91">
        <f>$D48^EXP(Parameter!$D$272)</f>
        <v>0.42234026173382028</v>
      </c>
      <c r="BU48" s="91">
        <f>$E48^EXP(Parameter!$D$250)</f>
        <v>0.18640263564156045</v>
      </c>
      <c r="BV48" s="91">
        <f>$D48^EXP(Parameter!$D$273)</f>
        <v>0.23020519175729279</v>
      </c>
      <c r="BW48" s="91">
        <f>$E48^EXP(Parameter!$D$251)</f>
        <v>0.44938438708494</v>
      </c>
      <c r="BX48" s="91">
        <f>$D48^EXP(Parameter!$D$270)</f>
        <v>0.30332304485475958</v>
      </c>
      <c r="BY48" s="91">
        <f>$E48^EXP(Parameter!$D$248)</f>
        <v>0.16472936192003282</v>
      </c>
      <c r="BZ48" s="90">
        <f>$D48^EXP(Parameter!$D$208)</f>
        <v>0.30440891111697926</v>
      </c>
      <c r="CA48" s="90">
        <f>$E48^EXP(Parameter!$D$200)</f>
        <v>8.4692681340899634E-2</v>
      </c>
      <c r="CB48" s="90">
        <f>$D48^EXP(Parameter!$D$209)</f>
        <v>0.28246678736628056</v>
      </c>
      <c r="CC48" s="90">
        <f>$E48^EXP(Parameter!$D$201)</f>
        <v>0.10521622320583865</v>
      </c>
      <c r="CD48" s="90">
        <f>$D48^EXP(Parameter!$D$211)</f>
        <v>0.29214128661328403</v>
      </c>
      <c r="CE48" s="90">
        <f>$E48^EXP(Parameter!$D$203)</f>
        <v>0.19175625490070938</v>
      </c>
      <c r="CF48" s="90">
        <f>$D48^EXP(Parameter!$D$212)</f>
        <v>0.39785295457495901</v>
      </c>
      <c r="CG48" s="90">
        <f>$E48^EXP(Parameter!$D$204)</f>
        <v>0.16621774534605277</v>
      </c>
      <c r="CH48" s="91">
        <f>$D48^EXP(Parameter!$D$213)</f>
        <v>0.26932253457661981</v>
      </c>
      <c r="CI48" s="90">
        <f>$E48^EXP(Parameter!$D$205)</f>
        <v>0.20947543039363131</v>
      </c>
      <c r="CJ48" s="91">
        <f>$D48^EXP(Parameter!$D$210)</f>
        <v>0.21482610713450512</v>
      </c>
      <c r="CK48" s="90">
        <f>$E48^EXP(Parameter!$D$202)</f>
        <v>7.7761719297753551E-2</v>
      </c>
      <c r="CL48" s="12">
        <f>$D48^EXP(Parameter!$D$170+Parameter!$D$177*(LN($B48/30.2*21)))</f>
        <v>0.2720083585465673</v>
      </c>
      <c r="CM48" s="41">
        <f>$E48^EXP(Parameter!$D$155+Parameter!$D$162*(LN($B48/30.2*21)))</f>
        <v>0.19649796883172654</v>
      </c>
      <c r="CN48" s="12">
        <f>$D48^EXP(Parameter!$D$171+Parameter!$D$178*(LN($B48/30.2*21)))</f>
        <v>0.26289142408854671</v>
      </c>
      <c r="CO48" s="41">
        <f>$E48^EXP(Parameter!$D$156+Parameter!$D$163*(LN($B48/30.2*21)))</f>
        <v>0.19407000407200431</v>
      </c>
      <c r="CP48" s="12">
        <f>$D48^EXP(Parameter!$D$173+Parameter!$D$180*(LN($B48/30.2*21)))</f>
        <v>0.26191394017733161</v>
      </c>
      <c r="CQ48" s="41">
        <f>$E48^EXP(Parameter!$D$158+Parameter!$D$165*(LN($B48/30.2*21)))</f>
        <v>0.24642331433155304</v>
      </c>
      <c r="CR48" s="12">
        <f>$D48^EXP(Parameter!$D$174+Parameter!$D$181*(LN($B48/30.2*21)))</f>
        <v>0.32166042443257975</v>
      </c>
      <c r="CS48" s="41">
        <f>$E48^EXP(Parameter!$D$159+Parameter!$D$166*(LN($B48/30.2*21)))</f>
        <v>0.25055163933113134</v>
      </c>
      <c r="CT48" s="12">
        <f>$D48^EXP(Parameter!$D$175+Parameter!$D$182*(LN($B48/30.2*21)))</f>
        <v>0.19691267773841359</v>
      </c>
      <c r="CU48" s="41">
        <f>$E48^EXP(Parameter!$D$160+Parameter!$D$167*(LN($B48/30.2*21)))</f>
        <v>0.1470587088984697</v>
      </c>
      <c r="CV48" s="12">
        <f>$D48^EXP(Parameter!$D$172+Parameter!$D$179*(LN($B48/30.2*21)))</f>
        <v>0.17460402449778184</v>
      </c>
      <c r="CW48" s="41">
        <f>$E48^EXP(Parameter!$D$157+Parameter!$D$164*(LN($B48/30.2*21)))</f>
        <v>1.5159536407757787E-2</v>
      </c>
      <c r="CX48" s="12">
        <f t="shared" si="2"/>
        <v>0.17294163192260181</v>
      </c>
      <c r="CY48" s="85">
        <v>9.9917064871189898E-2</v>
      </c>
      <c r="CZ48" s="12">
        <f t="shared" si="3"/>
        <v>0.22623719368803394</v>
      </c>
      <c r="DA48" s="85">
        <v>0.14579030382125399</v>
      </c>
      <c r="DB48" s="12">
        <f t="shared" si="4"/>
        <v>0.21543685973657778</v>
      </c>
      <c r="DC48" s="41">
        <v>0.17740401821000701</v>
      </c>
      <c r="DD48" s="12">
        <f t="shared" si="5"/>
        <v>0.20927456844536843</v>
      </c>
      <c r="DE48" s="85">
        <v>0.15900570122221599</v>
      </c>
      <c r="DF48" s="12">
        <f t="shared" si="6"/>
        <v>0.11137281259404362</v>
      </c>
      <c r="DG48" s="41">
        <v>0.110854791952624</v>
      </c>
      <c r="DH48" s="12">
        <f t="shared" si="7"/>
        <v>0.15152483869645933</v>
      </c>
      <c r="DI48" s="41">
        <v>1.5720261728160899E-2</v>
      </c>
      <c r="DJ48" s="46">
        <v>43</v>
      </c>
      <c r="DK48" s="44">
        <v>2.3248417243334301E-2</v>
      </c>
      <c r="DL48" s="44">
        <v>4.3233625217050702E-2</v>
      </c>
      <c r="DM48" s="44">
        <v>6.6975236902881499E-2</v>
      </c>
      <c r="DN48" s="44">
        <v>5.6379261881918899E-2</v>
      </c>
      <c r="DO48" s="44">
        <v>0.119283324455734</v>
      </c>
      <c r="DP48" s="44">
        <v>0.10507677286601499</v>
      </c>
      <c r="DQ48" s="44">
        <v>0.12662385797117701</v>
      </c>
      <c r="DR48" s="45">
        <v>0.220181325415023</v>
      </c>
      <c r="DS48" s="45">
        <v>0.29176767366745698</v>
      </c>
      <c r="DT48" s="45">
        <v>0.27416657251680998</v>
      </c>
      <c r="DU48" s="45">
        <v>0.22645246982926101</v>
      </c>
      <c r="DV48" s="45">
        <v>0.28420536622158898</v>
      </c>
      <c r="DW48" s="45">
        <v>0.37337615429010701</v>
      </c>
      <c r="DX48" s="45">
        <v>0.25013314780865498</v>
      </c>
    </row>
    <row r="49" spans="1:128">
      <c r="A49" s="43">
        <f t="shared" si="0"/>
        <v>3.6520547945205482</v>
      </c>
      <c r="B49" s="18">
        <v>45</v>
      </c>
      <c r="C49" s="12">
        <v>968</v>
      </c>
      <c r="D49" s="12">
        <v>0.21129454307700901</v>
      </c>
      <c r="E49" s="12">
        <v>2.4169733801948999E-2</v>
      </c>
      <c r="F49" s="92">
        <f>$D49^Parameter!$D$325</f>
        <v>0.29744923698707254</v>
      </c>
      <c r="G49" s="92">
        <f>$E49^Parameter!$D$318</f>
        <v>6.8541837722381704E-2</v>
      </c>
      <c r="H49" s="92">
        <f>$D49^Parameter!$D$326</f>
        <v>0.28834380480491145</v>
      </c>
      <c r="I49" s="92">
        <f>$E49^Parameter!$D$319</f>
        <v>9.2319617202036033E-2</v>
      </c>
      <c r="J49" s="92">
        <f>$D49^Parameter!$D$328</f>
        <v>0.30588971169648715</v>
      </c>
      <c r="K49" s="92">
        <f>$E49^Parameter!$D$321</f>
        <v>0.19221595654437387</v>
      </c>
      <c r="L49" s="92">
        <f>$D49^Parameter!$D$329</f>
        <v>0.41873323984493727</v>
      </c>
      <c r="M49" s="92">
        <f>$E49^Parameter!$D$322</f>
        <v>0.16136272335462326</v>
      </c>
      <c r="N49" s="92">
        <f>$D49^Parameter!$D$330</f>
        <v>0.28389615305789806</v>
      </c>
      <c r="O49" s="92">
        <f>$E49^Parameter!$D$323</f>
        <v>0.22558423566752772</v>
      </c>
      <c r="P49" s="92">
        <f>$D49^Parameter!$D$327</f>
        <v>0.22766362336613274</v>
      </c>
      <c r="Q49" s="92">
        <f>$E49^Parameter!$D$320</f>
        <v>7.0090008590880659E-2</v>
      </c>
      <c r="R49" s="12">
        <f>$D49^EXP(Parameter!$D$96+Parameter!$D$103*(($B49/30.2*21)^(1)))</f>
        <v>0.16375595311317959</v>
      </c>
      <c r="S49" s="12">
        <f>$E49^EXP(Parameter!$D$81+Parameter!$D$88*($B49/30.2*21)^(-2))</f>
        <v>0.10139290467662973</v>
      </c>
      <c r="T49" s="12">
        <f>$D49^EXP(Parameter!$D$97+Parameter!$D$104*(($B49*21/30.2)^(1)))</f>
        <v>0.21878631044296457</v>
      </c>
      <c r="U49" s="12">
        <f>$E49^EXP(Parameter!$D$82+Parameter!$D$89*($B49/30.2*21)^(-2))</f>
        <v>0.12378695907567562</v>
      </c>
      <c r="V49" s="12">
        <f>$D49^EXP(Parameter!$D$99+Parameter!$D$106*(($B49*21/30.2)^(1)))</f>
        <v>0.20720426218511737</v>
      </c>
      <c r="W49" s="12">
        <f>$E49^EXP(Parameter!$D$84+Parameter!$D$91*($B49/30.2*21)^(-2))</f>
        <v>0.23502663824970696</v>
      </c>
      <c r="X49" s="12">
        <f>$D49^EXP(Parameter!$D$100+Parameter!$D$107*(($B49*21/30.2)^(1)))</f>
        <v>0.19710713826705922</v>
      </c>
      <c r="Y49" s="12">
        <f>$E49^EXP(Parameter!$D$85+Parameter!$D$92*($B49/30.2*21)^(-2))</f>
        <v>0.19581254305601006</v>
      </c>
      <c r="Z49" s="12">
        <f>$D49^EXP(Parameter!$D$101+Parameter!$D$108*(($B49*21/30.2)^(1)))</f>
        <v>0.1027187585002103</v>
      </c>
      <c r="AA49" s="12">
        <f>$E49^EXP(Parameter!$D$86+Parameter!$D$93*($B49/30.2*21)^(-2))</f>
        <v>0.22699976204220854</v>
      </c>
      <c r="AB49" s="12">
        <f>$D49^EXP(Parameter!$D$98+Parameter!$D$105*(($B49*21/30.2)^(1)))</f>
        <v>0.14463300828443895</v>
      </c>
      <c r="AC49" s="12">
        <f>$E49^EXP(Parameter!$D$83+Parameter!$D$90*($B49/30.2*21)^(-2))</f>
        <v>7.378635071094386E-2</v>
      </c>
      <c r="AD49" s="87">
        <f>$D49^EXP(Parameter!$D$133+Parameter!$D$140*(($B49*21/30.2)^(-0.5))+Parameter!$D$147*((LN($B49*21/30.2))))</f>
        <v>0.12166222543568378</v>
      </c>
      <c r="AE49" s="12">
        <f>$E49^EXP(Parameter!$D$111+Parameter!$D$118*(($B49*21/30.2)^(-1))+Parameter!$D$125*(($B49*21/30.2)^(-0.5)))</f>
        <v>0.20134082536860726</v>
      </c>
      <c r="AF49" s="12">
        <f>$D49^EXP(Parameter!$D$134+Parameter!$D$141*(($B49*21/30.2)^(-0.5))+Parameter!$D$148*((LN($B49*21/30.2))))</f>
        <v>0.17968304550323796</v>
      </c>
      <c r="AG49" s="12">
        <f>$E49^EXP(Parameter!$D$112+Parameter!$D$119*(($B49*21/30.2)^(-1))+Parameter!$D$126*(($B49*21/30.2)^(-0.5)))</f>
        <v>0.12569454414131409</v>
      </c>
      <c r="AH49" s="12">
        <f>$D49^EXP(Parameter!$D$136+Parameter!$D$143*(($B49*21/30.2)^(-0.5))+Parameter!$D$150*((LN($B49*21/30.2))))</f>
        <v>0.13691129648585382</v>
      </c>
      <c r="AI49" s="12">
        <f>$E49^EXP(Parameter!$D$114+Parameter!$D$121*(($B49*21/30.2)^(-1))+Parameter!$D$128*(($B49*21/30.2)^(-0.5)))</f>
        <v>7.0721809063597083E-2</v>
      </c>
      <c r="AJ49" s="12">
        <f>$D49^EXP(Parameter!$D$137+Parameter!$D$144*(($B49*21/30.2)^(-0.5))+Parameter!$D$151*((LN($B49*21/30.2))))</f>
        <v>0.1622648395172559</v>
      </c>
      <c r="AK49" s="12">
        <f>$E49^EXP(Parameter!$D$115+Parameter!$D$122*(($B49*21/30.2)^(-1))+Parameter!$D$129*(($B49*21/30.2)^(-0.5)))</f>
        <v>0.1361279677924184</v>
      </c>
      <c r="AL49" s="12">
        <f>$D49^EXP(Parameter!$D$138+Parameter!$D$145*(($B49*21/30.2)^(-0.5))+Parameter!$D$152*((LN($B49*21/30.2))))</f>
        <v>2.4456324621528847E-2</v>
      </c>
      <c r="AM49" s="12">
        <f>$E49^EXP(Parameter!$D$116+Parameter!$D$123*(($B49*21/30.2)^(-1))+Parameter!$D$130*(($B49*21/30.2)^(-0.5)))</f>
        <v>3.8499303123387334E-2</v>
      </c>
      <c r="AN49" s="12">
        <f>$D49^EXP(Parameter!$D$135+Parameter!$D$142*(($B49*21/30.2)^(-0.5))+Parameter!$D$149*((LN($B49*21/30.2))))</f>
        <v>0.10830245066074727</v>
      </c>
      <c r="AO49" s="12">
        <f>$E49^EXP(Parameter!$D$113+Parameter!$D$120*(($B49*21/30.2)^(-1))+Parameter!$D$127*(($B49*21/30.2)^(-0.5)))</f>
        <v>1.9069120281579655E-3</v>
      </c>
      <c r="AP49" s="87">
        <f>$D49^EXP(Parameter!$D$304+Parameter!$D$310*((LN($B49*21/30.2))))</f>
        <v>0.27997379627243707</v>
      </c>
      <c r="AQ49" s="88">
        <f>$E49^EXP(Parameter!$D$290+Parameter!$D$296*((LN($B49*21/30.2))))</f>
        <v>9.6106192289616574E-2</v>
      </c>
      <c r="AR49" s="12">
        <f>$D49^EXP(Parameter!$D$305+Parameter!$D$311*((LN($B49*21/30.2))))</f>
        <v>0.26679289041730658</v>
      </c>
      <c r="AS49" s="88">
        <f>$E49^EXP(Parameter!$D$291+Parameter!$D$297*((LN($B49*21/30.2))))</f>
        <v>0.12020978656013249</v>
      </c>
      <c r="AT49" s="12">
        <f>$D49^EXP(Parameter!$D$305+Parameter!$D$307-Parameter!$D$306+(Parameter!$D$311+Parameter!$D$313-Parameter!$D$312)*((LN($B49*21/30.2))))</f>
        <v>0.27457450937397587</v>
      </c>
      <c r="AU49" s="88">
        <f>$E49^EXP(Parameter!$D$291+Parameter!$D$293-Parameter!$D$292+(Parameter!$D$297+Parameter!$D$299-Parameter!$D$298)*((LN($B49*21/30.2))))</f>
        <v>0.19365832615430542</v>
      </c>
      <c r="AV49" s="12">
        <f>$D49^EXP(Parameter!$D$308+Parameter!$D$314*((LN($B49*21/30.2))))</f>
        <v>0.3679069588318995</v>
      </c>
      <c r="AW49" s="88">
        <f>$E49^EXP(Parameter!$D$294+Parameter!$D$300*((LN($B49*21/30.2))))</f>
        <v>0.16223241293649088</v>
      </c>
      <c r="AX49" s="12">
        <f>$D49^EXP(Parameter!$D$305+Parameter!$D$309-Parameter!$D$306+(Parameter!$D$311+Parameter!$D$315-Parameter!$D$312)*((LN($B49*21/30.2))))</f>
        <v>0.24617283873327409</v>
      </c>
      <c r="AY49" s="88">
        <f>$E49^EXP(Parameter!$D$291+Parameter!$D$295-Parameter!$D$292+(Parameter!$D$297+Parameter!$D$301-Parameter!$D$298)*((LN($B49*21/30.2))))</f>
        <v>0.12407701150177879</v>
      </c>
      <c r="AZ49" s="12">
        <f>$D49^EXP(Parameter!D$305-Parameter!D$306+(Parameter!D$311-Parameter!D$312)*((LN($B49*21/30.2))))</f>
        <v>0.19793964737418734</v>
      </c>
      <c r="BA49" s="88">
        <f>$E49^EXP(Parameter!$D$291-Parameter!$D$292+(Parameter!$D$297-Parameter!$D$298)*((LN($B49*21/30.2))))</f>
        <v>3.0610434163174754E-2</v>
      </c>
      <c r="BB49" s="89">
        <f>$D49^EXP(Parameter!$D$231)</f>
        <v>0.23334961196758244</v>
      </c>
      <c r="BC49" s="90">
        <f>$E49^EXP(Parameter!$D$216)</f>
        <v>5.1474928458765827E-2</v>
      </c>
      <c r="BD49" s="91">
        <f>$D49^EXP(Parameter!$D$232)</f>
        <v>0.29548069388214876</v>
      </c>
      <c r="BE49" s="90">
        <f>$E49^EXP(Parameter!$D$217)</f>
        <v>0.10742407924747478</v>
      </c>
      <c r="BF49" s="91">
        <f>$D49^EXP(Parameter!$D$234)</f>
        <v>0.19383400797267258</v>
      </c>
      <c r="BG49" s="91">
        <f>$E49^EXP(Parameter!$D$219)</f>
        <v>0.16421439877016869</v>
      </c>
      <c r="BH49" s="91">
        <f>$D49^EXP(Parameter!$D$235)</f>
        <v>0.41588185419600704</v>
      </c>
      <c r="BI49" s="91">
        <f>$E49^EXP(Parameter!$D$220)</f>
        <v>0.18026511786741387</v>
      </c>
      <c r="BJ49" s="91">
        <f>$D49^EXP(Parameter!$D$236)</f>
        <v>0.17788783543163197</v>
      </c>
      <c r="BK49" s="91">
        <f>$E49^EXP(Parameter!$D$221)</f>
        <v>0.46094329372771004</v>
      </c>
      <c r="BL49" s="91">
        <f>$D49^EXP(Parameter!$D$233)</f>
        <v>0.27722070353479861</v>
      </c>
      <c r="BM49" s="91">
        <f>$E49^EXP(Parameter!$D$218)</f>
        <v>0.16096561603312645</v>
      </c>
      <c r="BN49" s="90">
        <f>$D49^EXP(Parameter!$D$268)</f>
        <v>0.23880229945005449</v>
      </c>
      <c r="BO49" s="91">
        <f>$E49^EXP(Parameter!$D$246)</f>
        <v>5.0564077520319842E-2</v>
      </c>
      <c r="BP49" s="91">
        <f>$D49^EXP(Parameter!$D$269)</f>
        <v>0.31249170719241698</v>
      </c>
      <c r="BQ49" s="91">
        <f>$E49^EXP(Parameter!$D$247)</f>
        <v>0.10742407924747478</v>
      </c>
      <c r="BR49" s="91">
        <f>$D49^EXP(Parameter!$D$271)</f>
        <v>0.20769261655747898</v>
      </c>
      <c r="BS49" s="91">
        <f>$E49^EXP(Parameter!$D$249)</f>
        <v>0.16540297676316087</v>
      </c>
      <c r="BT49" s="91">
        <f>$D49^EXP(Parameter!$D$272)</f>
        <v>0.41624670740299963</v>
      </c>
      <c r="BU49" s="91">
        <f>$E49^EXP(Parameter!$D$250)</f>
        <v>0.18150228850978103</v>
      </c>
      <c r="BV49" s="91">
        <f>$D49^EXP(Parameter!$D$273)</f>
        <v>0.22457416323983467</v>
      </c>
      <c r="BW49" s="91">
        <f>$E49^EXP(Parameter!$D$251)</f>
        <v>0.44371981985044695</v>
      </c>
      <c r="BX49" s="91">
        <f>$D49^EXP(Parameter!$D$270)</f>
        <v>0.29728285099256324</v>
      </c>
      <c r="BY49" s="91">
        <f>$E49^EXP(Parameter!$D$248)</f>
        <v>0.1600846689001626</v>
      </c>
      <c r="BZ49" s="90">
        <f>$D49^EXP(Parameter!$D$208)</f>
        <v>0.29836507069705737</v>
      </c>
      <c r="CA49" s="90">
        <f>$E49^EXP(Parameter!$D$200)</f>
        <v>8.1440893189682145E-2</v>
      </c>
      <c r="CB49" s="90">
        <f>$D49^EXP(Parameter!$D$209)</f>
        <v>0.27650958957171956</v>
      </c>
      <c r="CC49" s="90">
        <f>$E49^EXP(Parameter!$D$201)</f>
        <v>0.10152520175006748</v>
      </c>
      <c r="CD49" s="90">
        <f>$D49^EXP(Parameter!$D$211)</f>
        <v>0.28614248521561036</v>
      </c>
      <c r="CE49" s="90">
        <f>$E49^EXP(Parameter!$D$203)</f>
        <v>0.1867990323815571</v>
      </c>
      <c r="CF49" s="90">
        <f>$D49^EXP(Parameter!$D$212)</f>
        <v>0.3917180136703371</v>
      </c>
      <c r="CG49" s="90">
        <f>$E49^EXP(Parameter!$D$204)</f>
        <v>0.16155412978821321</v>
      </c>
      <c r="CH49" s="91">
        <f>$D49^EXP(Parameter!$D$213)</f>
        <v>0.26343081071190055</v>
      </c>
      <c r="CI49" s="90">
        <f>$E49^EXP(Parameter!$D$205)</f>
        <v>0.20434635786759278</v>
      </c>
      <c r="CJ49" s="91">
        <f>$D49^EXP(Parameter!$D$210)</f>
        <v>0.20932708919032431</v>
      </c>
      <c r="CK49" s="90">
        <f>$E49^EXP(Parameter!$D$202)</f>
        <v>7.4674864844868211E-2</v>
      </c>
      <c r="CL49" s="12">
        <f>$D49^EXP(Parameter!$D$170+Parameter!$D$177*(LN($B49/30.2*21)))</f>
        <v>0.26549296988824217</v>
      </c>
      <c r="CM49" s="41">
        <f>$E49^EXP(Parameter!$D$155+Parameter!$D$162*(LN($B49/30.2*21)))</f>
        <v>0.19330241193558415</v>
      </c>
      <c r="CN49" s="12">
        <f>$D49^EXP(Parameter!$D$171+Parameter!$D$178*(LN($B49/30.2*21)))</f>
        <v>0.25671393432466005</v>
      </c>
      <c r="CO49" s="41">
        <f>$E49^EXP(Parameter!$D$156+Parameter!$D$163*(LN($B49/30.2*21)))</f>
        <v>0.19013755527194973</v>
      </c>
      <c r="CP49" s="12">
        <f>$D49^EXP(Parameter!$D$173+Parameter!$D$180*(LN($B49/30.2*21)))</f>
        <v>0.25552305557279453</v>
      </c>
      <c r="CQ49" s="41">
        <f>$E49^EXP(Parameter!$D$158+Parameter!$D$165*(LN($B49/30.2*21)))</f>
        <v>0.24142592723806724</v>
      </c>
      <c r="CR49" s="12">
        <f>$D49^EXP(Parameter!$D$174+Parameter!$D$181*(LN($B49/30.2*21)))</f>
        <v>0.31402182752586683</v>
      </c>
      <c r="CS49" s="41">
        <f>$E49^EXP(Parameter!$D$159+Parameter!$D$166*(LN($B49/30.2*21)))</f>
        <v>0.24617358349289045</v>
      </c>
      <c r="CT49" s="12">
        <f>$D49^EXP(Parameter!$D$175+Parameter!$D$182*(LN($B49/30.2*21)))</f>
        <v>0.19020538197147444</v>
      </c>
      <c r="CU49" s="41">
        <f>$E49^EXP(Parameter!$D$160+Parameter!$D$167*(LN($B49/30.2*21)))</f>
        <v>0.14151509134732312</v>
      </c>
      <c r="CV49" s="12">
        <f>$D49^EXP(Parameter!$D$172+Parameter!$D$179*(LN($B49/30.2*21)))</f>
        <v>0.16881137780705172</v>
      </c>
      <c r="CW49" s="41">
        <f>$E49^EXP(Parameter!$D$157+Parameter!$D$164*(LN($B49/30.2*21)))</f>
        <v>1.3799859043859823E-2</v>
      </c>
      <c r="CX49" s="12">
        <f t="shared" si="2"/>
        <v>0.16375595311317959</v>
      </c>
      <c r="CY49" s="85">
        <v>9.6770134622131701E-2</v>
      </c>
      <c r="CZ49" s="12">
        <f t="shared" si="3"/>
        <v>0.21878631044296457</v>
      </c>
      <c r="DA49" s="85">
        <v>0.141556142844148</v>
      </c>
      <c r="DB49" s="12">
        <f t="shared" si="4"/>
        <v>0.20720426218511737</v>
      </c>
      <c r="DC49" s="41">
        <v>0.170236752564208</v>
      </c>
      <c r="DD49" s="12">
        <f t="shared" si="5"/>
        <v>0.19710713826705922</v>
      </c>
      <c r="DE49" s="85">
        <v>0.15322238325717299</v>
      </c>
      <c r="DF49" s="12">
        <f t="shared" si="6"/>
        <v>0.1027187585002103</v>
      </c>
      <c r="DG49" s="41">
        <v>0.102479312384216</v>
      </c>
      <c r="DH49" s="12">
        <f t="shared" si="7"/>
        <v>0.14463300828443895</v>
      </c>
      <c r="DI49" s="41">
        <v>1.4616717026066499E-2</v>
      </c>
      <c r="DJ49" s="46">
        <v>44</v>
      </c>
      <c r="DK49" s="44">
        <v>2.18103486351141E-2</v>
      </c>
      <c r="DL49" s="44">
        <v>4.0844556739240298E-2</v>
      </c>
      <c r="DM49" s="44">
        <v>6.3609644877612795E-2</v>
      </c>
      <c r="DN49" s="44">
        <v>5.34327958803162E-2</v>
      </c>
      <c r="DO49" s="44">
        <v>0.11414609354090099</v>
      </c>
      <c r="DP49" s="44">
        <v>0.100378599885032</v>
      </c>
      <c r="DQ49" s="44">
        <v>0.121270388109278</v>
      </c>
      <c r="DR49" s="45">
        <v>0.21460728700394699</v>
      </c>
      <c r="DS49" s="45">
        <v>0.28528248241637</v>
      </c>
      <c r="DT49" s="45">
        <v>0.26787816671437897</v>
      </c>
      <c r="DU49" s="45">
        <v>0.22078649316342699</v>
      </c>
      <c r="DV49" s="45">
        <v>0.27780262931932798</v>
      </c>
      <c r="DW49" s="45">
        <v>0.366193199311111</v>
      </c>
      <c r="DX49" s="45">
        <v>0.244141584633389</v>
      </c>
    </row>
    <row r="50" spans="1:128">
      <c r="A50" s="43">
        <f t="shared" si="0"/>
        <v>3.7123287671232879</v>
      </c>
      <c r="B50" s="18">
        <v>46</v>
      </c>
      <c r="C50" s="12">
        <v>990</v>
      </c>
      <c r="D50" s="12">
        <v>0.205980469924053</v>
      </c>
      <c r="E50" s="12">
        <v>2.2822546318020699E-2</v>
      </c>
      <c r="F50" s="92">
        <f>$D50^Parameter!$D$325</f>
        <v>0.29159784816339884</v>
      </c>
      <c r="G50" s="92">
        <f>$E50^Parameter!$D$318</f>
        <v>6.5769138016248022E-2</v>
      </c>
      <c r="H50" s="92">
        <f>$D50^Parameter!$D$326</f>
        <v>0.2825275709980215</v>
      </c>
      <c r="I50" s="92">
        <f>$E50^Parameter!$D$319</f>
        <v>8.8992421092133761E-2</v>
      </c>
      <c r="J50" s="92">
        <f>$D50^Parameter!$D$328</f>
        <v>0.30000980314458103</v>
      </c>
      <c r="K50" s="92">
        <f>$E50^Parameter!$D$321</f>
        <v>0.18739383324853978</v>
      </c>
      <c r="L50" s="92">
        <f>$D50^Parameter!$D$329</f>
        <v>0.41280275302253522</v>
      </c>
      <c r="M50" s="92">
        <f>$E50^Parameter!$D$322</f>
        <v>0.15689113599734378</v>
      </c>
      <c r="N50" s="92">
        <f>$D50^Parameter!$D$330</f>
        <v>0.27809878799520737</v>
      </c>
      <c r="O50" s="92">
        <f>$E50^Parameter!$D$323</f>
        <v>0.22046803883065774</v>
      </c>
      <c r="P50" s="92">
        <f>$D50^Parameter!$D$327</f>
        <v>0.22220938350370803</v>
      </c>
      <c r="Q50" s="92">
        <f>$E50^Parameter!$D$320</f>
        <v>6.7277828484133481E-2</v>
      </c>
      <c r="R50" s="12">
        <f>$D50^EXP(Parameter!$D$96+Parameter!$D$103*(($B50/30.2*21)^(1)))</f>
        <v>0.15493018771713499</v>
      </c>
      <c r="S50" s="12">
        <f>$E50^EXP(Parameter!$D$81+Parameter!$D$88*($B50/30.2*21)^(-2))</f>
        <v>9.7885547112912641E-2</v>
      </c>
      <c r="T50" s="12">
        <f>$D50^EXP(Parameter!$D$97+Parameter!$D$104*(($B50*21/30.2)^(1)))</f>
        <v>0.21157477466610275</v>
      </c>
      <c r="U50" s="12">
        <f>$E50^EXP(Parameter!$D$82+Parameter!$D$89*($B50/30.2*21)^(-2))</f>
        <v>0.11986983366908344</v>
      </c>
      <c r="V50" s="12">
        <f>$D50^EXP(Parameter!$D$99+Parameter!$D$106*(($B50*21/30.2)^(1)))</f>
        <v>0.19923947647413398</v>
      </c>
      <c r="W50" s="12">
        <f>$E50^EXP(Parameter!$D$84+Parameter!$D$91*($B50/30.2*21)^(-2))</f>
        <v>0.22985285826097568</v>
      </c>
      <c r="X50" s="12">
        <f>$D50^EXP(Parameter!$D$100+Parameter!$D$107*(($B50*21/30.2)^(1)))</f>
        <v>0.18536774908764517</v>
      </c>
      <c r="Y50" s="12">
        <f>$E50^EXP(Parameter!$D$85+Parameter!$D$92*($B50/30.2*21)^(-2))</f>
        <v>0.190961651588927</v>
      </c>
      <c r="Z50" s="12">
        <f>$D50^EXP(Parameter!$D$101+Parameter!$D$108*(($B50*21/30.2)^(1)))</f>
        <v>9.4559360152389318E-2</v>
      </c>
      <c r="AA50" s="12">
        <f>$E50^EXP(Parameter!$D$86+Parameter!$D$93*($B50/30.2*21)^(-2))</f>
        <v>0.22186565307253692</v>
      </c>
      <c r="AB50" s="12">
        <f>$D50^EXP(Parameter!$D$98+Parameter!$D$105*(($B50*21/30.2)^(1)))</f>
        <v>0.1380239147821388</v>
      </c>
      <c r="AC50" s="12">
        <f>$E50^EXP(Parameter!$D$83+Parameter!$D$90*($B50/30.2*21)^(-2))</f>
        <v>7.0878760083652889E-2</v>
      </c>
      <c r="AD50" s="87">
        <f>$D50^EXP(Parameter!$D$133+Parameter!$D$140*(($B50*21/30.2)^(-0.5))+Parameter!$D$147*((LN($B50*21/30.2))))</f>
        <v>0.11310204746339048</v>
      </c>
      <c r="AE50" s="12">
        <f>$E50^EXP(Parameter!$D$111+Parameter!$D$118*(($B50*21/30.2)^(-1))+Parameter!$D$125*(($B50*21/30.2)^(-0.5)))</f>
        <v>0.19820582342793874</v>
      </c>
      <c r="AF50" s="12">
        <f>$D50^EXP(Parameter!$D$134+Parameter!$D$141*(($B50*21/30.2)^(-0.5))+Parameter!$D$148*((LN($B50*21/30.2))))</f>
        <v>0.17235925657955783</v>
      </c>
      <c r="AG50" s="12">
        <f>$E50^EXP(Parameter!$D$112+Parameter!$D$119*(($B50*21/30.2)^(-1))+Parameter!$D$126*(($B50*21/30.2)^(-0.5)))</f>
        <v>0.12188413286030786</v>
      </c>
      <c r="AH50" s="12">
        <f>$D50^EXP(Parameter!$D$136+Parameter!$D$143*(($B50*21/30.2)^(-0.5))+Parameter!$D$150*((LN($B50*21/30.2))))</f>
        <v>0.1282854103583507</v>
      </c>
      <c r="AI50" s="12">
        <f>$E50^EXP(Parameter!$D$114+Parameter!$D$121*(($B50*21/30.2)^(-1))+Parameter!$D$128*(($B50*21/30.2)^(-0.5)))</f>
        <v>6.6510079452236595E-2</v>
      </c>
      <c r="AJ50" s="12">
        <f>$D50^EXP(Parameter!$D$137+Parameter!$D$144*(($B50*21/30.2)^(-0.5))+Parameter!$D$151*((LN($B50*21/30.2))))</f>
        <v>0.15132524310730244</v>
      </c>
      <c r="AK50" s="12">
        <f>$E50^EXP(Parameter!$D$115+Parameter!$D$122*(($B50*21/30.2)^(-1))+Parameter!$D$129*(($B50*21/30.2)^(-0.5)))</f>
        <v>0.13156314516532036</v>
      </c>
      <c r="AL50" s="12">
        <f>$D50^EXP(Parameter!$D$138+Parameter!$D$145*(($B50*21/30.2)^(-0.5))+Parameter!$D$152*((LN($B50*21/30.2))))</f>
        <v>2.0525156573254644E-2</v>
      </c>
      <c r="AM50" s="12">
        <f>$E50^EXP(Parameter!$D$116+Parameter!$D$123*(($B50*21/30.2)^(-1))+Parameter!$D$130*(($B50*21/30.2)^(-0.5)))</f>
        <v>3.558820063167141E-2</v>
      </c>
      <c r="AN50" s="12">
        <f>$D50^EXP(Parameter!$D$135+Parameter!$D$142*(($B50*21/30.2)^(-0.5))+Parameter!$D$149*((LN($B50*21/30.2))))</f>
        <v>0.10236872491349813</v>
      </c>
      <c r="AO50" s="12">
        <f>$E50^EXP(Parameter!$D$113+Parameter!$D$120*(($B50*21/30.2)^(-1))+Parameter!$D$127*(($B50*21/30.2)^(-0.5)))</f>
        <v>1.6229771728479303E-3</v>
      </c>
      <c r="AP50" s="87">
        <f>$D50^EXP(Parameter!$D$304+Parameter!$D$310*((LN($B50*21/30.2))))</f>
        <v>0.27320291793739099</v>
      </c>
      <c r="AQ50" s="88">
        <f>$E50^EXP(Parameter!$D$290+Parameter!$D$296*((LN($B50*21/30.2))))</f>
        <v>9.3393706709078747E-2</v>
      </c>
      <c r="AR50" s="12">
        <f>$D50^EXP(Parameter!$D$305+Parameter!$D$311*((LN($B50*21/30.2))))</f>
        <v>0.26070449685577679</v>
      </c>
      <c r="AS50" s="88">
        <f>$E50^EXP(Parameter!$D$291+Parameter!$D$297*((LN($B50*21/30.2))))</f>
        <v>0.11664252672293882</v>
      </c>
      <c r="AT50" s="12">
        <f>$D50^EXP(Parameter!$D$305+Parameter!$D$307-Parameter!$D$306+(Parameter!$D$311+Parameter!$D$313-Parameter!$D$312)*((LN($B50*21/30.2))))</f>
        <v>0.2681522869499165</v>
      </c>
      <c r="AU50" s="88">
        <f>$E50^EXP(Parameter!$D$291+Parameter!$D$293-Parameter!$D$292+(Parameter!$D$297+Parameter!$D$299-Parameter!$D$298)*((LN($B50*21/30.2))))</f>
        <v>0.18859912156454092</v>
      </c>
      <c r="AV50" s="12">
        <f>$D50^EXP(Parameter!$D$308+Parameter!$D$314*((LN($B50*21/30.2))))</f>
        <v>0.36041463567351284</v>
      </c>
      <c r="AW50" s="88">
        <f>$E50^EXP(Parameter!$D$294+Parameter!$D$300*((LN($B50*21/30.2))))</f>
        <v>0.15780446865587724</v>
      </c>
      <c r="AX50" s="12">
        <f>$D50^EXP(Parameter!$D$305+Parameter!$D$309-Parameter!$D$306+(Parameter!$D$311+Parameter!$D$315-Parameter!$D$312)*((LN($B50*21/30.2))))</f>
        <v>0.23947085061640982</v>
      </c>
      <c r="AY50" s="88">
        <f>$E50^EXP(Parameter!$D$291+Parameter!$D$295-Parameter!$D$292+(Parameter!$D$297+Parameter!$D$301-Parameter!$D$298)*((LN($B50*21/30.2))))</f>
        <v>0.11822716740686534</v>
      </c>
      <c r="AZ50" s="12">
        <f>$D50^EXP(Parameter!D$305-Parameter!D$306+(Parameter!D$311-Parameter!D$312)*((LN($B50*21/30.2))))</f>
        <v>0.19199202571701643</v>
      </c>
      <c r="BA50" s="88">
        <f>$E50^EXP(Parameter!$D$291-Parameter!$D$292+(Parameter!$D$297-Parameter!$D$298)*((LN($B50*21/30.2))))</f>
        <v>2.8390137228530222E-2</v>
      </c>
      <c r="BB50" s="89">
        <f>$D50^EXP(Parameter!$D$231)</f>
        <v>0.22785123248039918</v>
      </c>
      <c r="BC50" s="90">
        <f>$E50^EXP(Parameter!$D$216)</f>
        <v>4.9175211000438E-2</v>
      </c>
      <c r="BD50" s="91">
        <f>$D50^EXP(Parameter!$D$232)</f>
        <v>0.28963651501823645</v>
      </c>
      <c r="BE50" s="90">
        <f>$E50^EXP(Parameter!$D$217)</f>
        <v>0.10379454232380737</v>
      </c>
      <c r="BF50" s="91">
        <f>$D50^EXP(Parameter!$D$234)</f>
        <v>0.18869220332451592</v>
      </c>
      <c r="BG50" s="91">
        <f>$E50^EXP(Parameter!$D$219)</f>
        <v>0.15970688480164677</v>
      </c>
      <c r="BH50" s="91">
        <f>$D50^EXP(Parameter!$D$235)</f>
        <v>0.40994585060930855</v>
      </c>
      <c r="BI50" s="91">
        <f>$E50^EXP(Parameter!$D$220)</f>
        <v>0.17556909171427154</v>
      </c>
      <c r="BJ50" s="91">
        <f>$D50^EXP(Parameter!$D$236)</f>
        <v>0.17292560636046705</v>
      </c>
      <c r="BK50" s="91">
        <f>$E50^EXP(Parameter!$D$221)</f>
        <v>0.455476064201149</v>
      </c>
      <c r="BL50" s="91">
        <f>$D50^EXP(Parameter!$D$233)</f>
        <v>0.27145379752790416</v>
      </c>
      <c r="BM50" s="91">
        <f>$E50^EXP(Parameter!$D$218)</f>
        <v>0.15649909210418725</v>
      </c>
      <c r="BN50" s="90">
        <f>$D50^EXP(Parameter!$D$268)</f>
        <v>0.23326370861626533</v>
      </c>
      <c r="BO50" s="91">
        <f>$E50^EXP(Parameter!$D$246)</f>
        <v>4.8291768907403429E-2</v>
      </c>
      <c r="BP50" s="91">
        <f>$D50^EXP(Parameter!$D$269)</f>
        <v>0.30659214802089491</v>
      </c>
      <c r="BQ50" s="91">
        <f>$E50^EXP(Parameter!$D$247)</f>
        <v>0.10379454232380737</v>
      </c>
      <c r="BR50" s="91">
        <f>$D50^EXP(Parameter!$D$271)</f>
        <v>0.20241209733978216</v>
      </c>
      <c r="BS50" s="91">
        <f>$E50^EXP(Parameter!$D$249)</f>
        <v>0.16088071179139987</v>
      </c>
      <c r="BT50" s="91">
        <f>$D50^EXP(Parameter!$D$272)</f>
        <v>0.41031139186132315</v>
      </c>
      <c r="BU50" s="91">
        <f>$E50^EXP(Parameter!$D$250)</f>
        <v>0.17679266144634712</v>
      </c>
      <c r="BV50" s="91">
        <f>$D50^EXP(Parameter!$D$273)</f>
        <v>0.21914487081020312</v>
      </c>
      <c r="BW50" s="91">
        <f>$E50^EXP(Parameter!$D$251)</f>
        <v>0.43819971115907269</v>
      </c>
      <c r="BX50" s="91">
        <f>$D50^EXP(Parameter!$D$270)</f>
        <v>0.29143206332326821</v>
      </c>
      <c r="BY50" s="91">
        <f>$E50^EXP(Parameter!$D$248)</f>
        <v>0.15562943098028451</v>
      </c>
      <c r="BZ50" s="90">
        <f>$D50^EXP(Parameter!$D$208)</f>
        <v>0.29251040013505775</v>
      </c>
      <c r="CA50" s="90">
        <f>$E50^EXP(Parameter!$D$200)</f>
        <v>7.8354268509586641E-2</v>
      </c>
      <c r="CB50" s="90">
        <f>$D50^EXP(Parameter!$D$209)</f>
        <v>0.27074608169003117</v>
      </c>
      <c r="CC50" s="90">
        <f>$E50^EXP(Parameter!$D$201)</f>
        <v>9.8009654355187076E-2</v>
      </c>
      <c r="CD50" s="90">
        <f>$D50^EXP(Parameter!$D$211)</f>
        <v>0.28033544930852156</v>
      </c>
      <c r="CE50" s="90">
        <f>$E50^EXP(Parameter!$D$203)</f>
        <v>0.18203261749002567</v>
      </c>
      <c r="CF50" s="90">
        <f>$D50^EXP(Parameter!$D$212)</f>
        <v>0.38574836593774953</v>
      </c>
      <c r="CG50" s="90">
        <f>$E50^EXP(Parameter!$D$204)</f>
        <v>0.15708010716071555</v>
      </c>
      <c r="CH50" s="91">
        <f>$D50^EXP(Parameter!$D$213)</f>
        <v>0.25773519910295412</v>
      </c>
      <c r="CI50" s="90">
        <f>$E50^EXP(Parameter!$D$205)</f>
        <v>0.19940783545317439</v>
      </c>
      <c r="CJ50" s="91">
        <f>$D50^EXP(Parameter!$D$210)</f>
        <v>0.20403121933288576</v>
      </c>
      <c r="CK50" s="90">
        <f>$E50^EXP(Parameter!$D$202)</f>
        <v>7.1748735684216705E-2</v>
      </c>
      <c r="CL50" s="12">
        <f>$D50^EXP(Parameter!$D$170+Parameter!$D$177*(LN($B50/30.2*21)))</f>
        <v>0.259193527654908</v>
      </c>
      <c r="CM50" s="41">
        <f>$E50^EXP(Parameter!$D$155+Parameter!$D$162*(LN($B50/30.2*21)))</f>
        <v>0.19022852527991485</v>
      </c>
      <c r="CN50" s="12">
        <f>$D50^EXP(Parameter!$D$171+Parameter!$D$178*(LN($B50/30.2*21)))</f>
        <v>0.25074465128499374</v>
      </c>
      <c r="CO50" s="41">
        <f>$E50^EXP(Parameter!$D$156+Parameter!$D$163*(LN($B50/30.2*21)))</f>
        <v>0.18635385752472305</v>
      </c>
      <c r="CP50" s="12">
        <f>$D50^EXP(Parameter!$D$173+Parameter!$D$180*(LN($B50/30.2*21)))</f>
        <v>0.24934823094748509</v>
      </c>
      <c r="CQ50" s="41">
        <f>$E50^EXP(Parameter!$D$158+Parameter!$D$165*(LN($B50/30.2*21)))</f>
        <v>0.23660193766746121</v>
      </c>
      <c r="CR50" s="12">
        <f>$D50^EXP(Parameter!$D$174+Parameter!$D$181*(LN($B50/30.2*21)))</f>
        <v>0.3066117788508893</v>
      </c>
      <c r="CS50" s="41">
        <f>$E50^EXP(Parameter!$D$159+Parameter!$D$166*(LN($B50/30.2*21)))</f>
        <v>0.24194754594426576</v>
      </c>
      <c r="CT50" s="12">
        <f>$D50^EXP(Parameter!$D$175+Parameter!$D$182*(LN($B50/30.2*21)))</f>
        <v>0.18376625894242729</v>
      </c>
      <c r="CU50" s="41">
        <f>$E50^EXP(Parameter!$D$160+Parameter!$D$167*(LN($B50/30.2*21)))</f>
        <v>0.13622116421381714</v>
      </c>
      <c r="CV50" s="12">
        <f>$D50^EXP(Parameter!$D$172+Parameter!$D$179*(LN($B50/30.2*21)))</f>
        <v>0.16325853162097645</v>
      </c>
      <c r="CW50" s="41">
        <f>$E50^EXP(Parameter!$D$157+Parameter!$D$164*(LN($B50/30.2*21)))</f>
        <v>1.2567967125042033E-2</v>
      </c>
      <c r="CX50" s="12">
        <f t="shared" si="2"/>
        <v>0.15493018771713499</v>
      </c>
      <c r="CY50" s="85">
        <v>9.3745343314622295E-2</v>
      </c>
      <c r="CZ50" s="12">
        <f t="shared" si="3"/>
        <v>0.21157477466610275</v>
      </c>
      <c r="DA50" s="85">
        <v>0.13747417418515601</v>
      </c>
      <c r="DB50" s="12">
        <f t="shared" si="4"/>
        <v>0.19923947647413398</v>
      </c>
      <c r="DC50" s="41">
        <v>0.16331540085968099</v>
      </c>
      <c r="DD50" s="12">
        <f t="shared" si="5"/>
        <v>0.18536774908764517</v>
      </c>
      <c r="DE50" s="85">
        <v>0.14764542113517201</v>
      </c>
      <c r="DF50" s="12">
        <f t="shared" si="6"/>
        <v>9.4559360152389318E-2</v>
      </c>
      <c r="DG50" s="41">
        <v>9.4581504811430697E-2</v>
      </c>
      <c r="DH50" s="12">
        <f t="shared" si="7"/>
        <v>0.1380239147821388</v>
      </c>
      <c r="DI50" s="41">
        <v>1.37054390718975E-2</v>
      </c>
      <c r="DJ50" s="46">
        <v>45</v>
      </c>
      <c r="DK50" s="44">
        <v>2.0476884566986001E-2</v>
      </c>
      <c r="DL50" s="44">
        <v>3.8612043275376401E-2</v>
      </c>
      <c r="DM50" s="44">
        <v>6.0445824890135301E-2</v>
      </c>
      <c r="DN50" s="44">
        <v>5.06696084912516E-2</v>
      </c>
      <c r="DO50" s="44">
        <v>0.109274676575292</v>
      </c>
      <c r="DP50" s="44">
        <v>9.5932468956775693E-2</v>
      </c>
      <c r="DQ50" s="44">
        <v>0.116188997707486</v>
      </c>
      <c r="DR50" s="45">
        <v>0.20923949448079401</v>
      </c>
      <c r="DS50" s="45">
        <v>0.27901118633148603</v>
      </c>
      <c r="DT50" s="45">
        <v>0.26180307137527598</v>
      </c>
      <c r="DU50" s="45">
        <v>0.21532803087292399</v>
      </c>
      <c r="DV50" s="45">
        <v>0.27161363101394798</v>
      </c>
      <c r="DW50" s="45">
        <v>0.35921779786293501</v>
      </c>
      <c r="DX50" s="45">
        <v>0.238361226946666</v>
      </c>
    </row>
    <row r="51" spans="1:128">
      <c r="A51" s="43">
        <f t="shared" si="0"/>
        <v>3.7726027397260276</v>
      </c>
      <c r="B51" s="18">
        <v>47</v>
      </c>
      <c r="C51" s="12">
        <v>1012</v>
      </c>
      <c r="D51" s="12">
        <v>0.200859438918192</v>
      </c>
      <c r="E51" s="12">
        <v>2.1566427523382298E-2</v>
      </c>
      <c r="F51" s="92">
        <f>$D51^Parameter!$D$325</f>
        <v>0.28592751594194388</v>
      </c>
      <c r="G51" s="92">
        <f>$E51^Parameter!$D$318</f>
        <v>6.3142287503960101E-2</v>
      </c>
      <c r="H51" s="92">
        <f>$D51^Parameter!$D$326</f>
        <v>0.27689416003861372</v>
      </c>
      <c r="I51" s="92">
        <f>$E51^Parameter!$D$319</f>
        <v>8.5825838393216294E-2</v>
      </c>
      <c r="J51" s="92">
        <f>$D51^Parameter!$D$328</f>
        <v>0.29430923567209294</v>
      </c>
      <c r="K51" s="92">
        <f>$E51^Parameter!$D$321</f>
        <v>0.18275267692173466</v>
      </c>
      <c r="L51" s="92">
        <f>$D51^Parameter!$D$329</f>
        <v>0.4070236619849783</v>
      </c>
      <c r="M51" s="92">
        <f>$E51^Parameter!$D$322</f>
        <v>0.15259887187766683</v>
      </c>
      <c r="N51" s="92">
        <f>$D51^Parameter!$D$330</f>
        <v>0.27248507452102638</v>
      </c>
      <c r="O51" s="92">
        <f>$E51^Parameter!$D$323</f>
        <v>0.21553176435397853</v>
      </c>
      <c r="P51" s="92">
        <f>$D51^Parameter!$D$327</f>
        <v>0.21694688433651038</v>
      </c>
      <c r="Q51" s="92">
        <f>$E51^Parameter!$D$320</f>
        <v>6.4612663195720926E-2</v>
      </c>
      <c r="R51" s="12">
        <f>$D51^EXP(Parameter!$D$96+Parameter!$D$103*(($B51/30.2*21)^(1)))</f>
        <v>0.1464565842696598</v>
      </c>
      <c r="S51" s="12">
        <f>$E51^EXP(Parameter!$D$81+Parameter!$D$88*($B51/30.2*21)^(-2))</f>
        <v>9.4542402565225864E-2</v>
      </c>
      <c r="T51" s="12">
        <f>$D51^EXP(Parameter!$D$97+Parameter!$D$104*(($B51*21/30.2)^(1)))</f>
        <v>0.20459392238180918</v>
      </c>
      <c r="U51" s="12">
        <f>$E51^EXP(Parameter!$D$82+Parameter!$D$89*($B51/30.2*21)^(-2))</f>
        <v>0.11612483068956135</v>
      </c>
      <c r="V51" s="12">
        <f>$D51^EXP(Parameter!$D$99+Parameter!$D$106*(($B51*21/30.2)^(1)))</f>
        <v>0.19153451719294071</v>
      </c>
      <c r="W51" s="12">
        <f>$E51^EXP(Parameter!$D$84+Parameter!$D$91*($B51/30.2*21)^(-2))</f>
        <v>0.22485740762315284</v>
      </c>
      <c r="X51" s="12">
        <f>$D51^EXP(Parameter!$D$100+Parameter!$D$107*(($B51*21/30.2)^(1)))</f>
        <v>0.17405839553371469</v>
      </c>
      <c r="Y51" s="12">
        <f>$E51^EXP(Parameter!$D$85+Parameter!$D$92*($B51/30.2*21)^(-2))</f>
        <v>0.18629116966456077</v>
      </c>
      <c r="Z51" s="12">
        <f>$D51^EXP(Parameter!$D$101+Parameter!$D$108*(($B51*21/30.2)^(1)))</f>
        <v>8.6880717196606741E-2</v>
      </c>
      <c r="AA51" s="12">
        <f>$E51^EXP(Parameter!$D$86+Parameter!$D$93*($B51/30.2*21)^(-2))</f>
        <v>0.21691193053897395</v>
      </c>
      <c r="AB51" s="12">
        <f>$D51^EXP(Parameter!$D$98+Parameter!$D$105*(($B51*21/30.2)^(1)))</f>
        <v>0.13168643717840336</v>
      </c>
      <c r="AC51" s="12">
        <f>$E51^EXP(Parameter!$D$83+Parameter!$D$90*($B51/30.2*21)^(-2))</f>
        <v>6.8121192587326448E-2</v>
      </c>
      <c r="AD51" s="87">
        <f>$D51^EXP(Parameter!$D$133+Parameter!$D$140*(($B51*21/30.2)^(-0.5))+Parameter!$D$147*((LN($B51*21/30.2))))</f>
        <v>0.10504439823722259</v>
      </c>
      <c r="AE51" s="12">
        <f>$E51^EXP(Parameter!$D$111+Parameter!$D$118*(($B51*21/30.2)^(-1))+Parameter!$D$125*(($B51*21/30.2)^(-0.5)))</f>
        <v>0.19517371589597504</v>
      </c>
      <c r="AF51" s="12">
        <f>$D51^EXP(Parameter!$D$134+Parameter!$D$141*(($B51*21/30.2)^(-0.5))+Parameter!$D$148*((LN($B51*21/30.2))))</f>
        <v>0.16533459414627613</v>
      </c>
      <c r="AG51" s="12">
        <f>$E51^EXP(Parameter!$D$112+Parameter!$D$119*(($B51*21/30.2)^(-1))+Parameter!$D$126*(($B51*21/30.2)^(-0.5)))</f>
        <v>0.1182376831281139</v>
      </c>
      <c r="AH51" s="12">
        <f>$D51^EXP(Parameter!$D$136+Parameter!$D$143*(($B51*21/30.2)^(-0.5))+Parameter!$D$150*((LN($B51*21/30.2))))</f>
        <v>0.12011868011572073</v>
      </c>
      <c r="AI51" s="12">
        <f>$E51^EXP(Parameter!$D$114+Parameter!$D$121*(($B51*21/30.2)^(-1))+Parameter!$D$128*(($B51*21/30.2)^(-0.5)))</f>
        <v>6.256944219664265E-2</v>
      </c>
      <c r="AJ51" s="12">
        <f>$D51^EXP(Parameter!$D$137+Parameter!$D$144*(($B51*21/30.2)^(-0.5))+Parameter!$D$151*((LN($B51*21/30.2))))</f>
        <v>0.1409578807504126</v>
      </c>
      <c r="AK51" s="12">
        <f>$E51^EXP(Parameter!$D$115+Parameter!$D$122*(($B51*21/30.2)^(-1))+Parameter!$D$129*(($B51*21/30.2)^(-0.5)))</f>
        <v>0.12719964322071445</v>
      </c>
      <c r="AL51" s="12">
        <f>$D51^EXP(Parameter!$D$138+Parameter!$D$145*(($B51*21/30.2)^(-0.5))+Parameter!$D$152*((LN($B51*21/30.2))))</f>
        <v>1.7145928261719044E-2</v>
      </c>
      <c r="AM51" s="12">
        <f>$E51^EXP(Parameter!$D$116+Parameter!$D$123*(($B51*21/30.2)^(-1))+Parameter!$D$130*(($B51*21/30.2)^(-0.5)))</f>
        <v>3.2910458288352949E-2</v>
      </c>
      <c r="AN51" s="12">
        <f>$D51^EXP(Parameter!$D$135+Parameter!$D$142*(($B51*21/30.2)^(-0.5))+Parameter!$D$149*((LN($B51*21/30.2))))</f>
        <v>9.6755445471685186E-2</v>
      </c>
      <c r="AO51" s="12">
        <f>$E51^EXP(Parameter!$D$113+Parameter!$D$120*(($B51*21/30.2)^(-1))+Parameter!$D$127*(($B51*21/30.2)^(-0.5)))</f>
        <v>1.3820588962283234E-3</v>
      </c>
      <c r="AP51" s="87">
        <f>$D51^EXP(Parameter!$D$304+Parameter!$D$310*((LN($B51*21/30.2))))</f>
        <v>0.26664803031517859</v>
      </c>
      <c r="AQ51" s="88">
        <f>$E51^EXP(Parameter!$D$290+Parameter!$D$296*((LN($B51*21/30.2))))</f>
        <v>9.0803526653875463E-2</v>
      </c>
      <c r="AR51" s="12">
        <f>$D51^EXP(Parameter!$D$305+Parameter!$D$311*((LN($B51*21/30.2))))</f>
        <v>0.2548150425298133</v>
      </c>
      <c r="AS51" s="88">
        <f>$E51^EXP(Parameter!$D$291+Parameter!$D$297*((LN($B51*21/30.2))))</f>
        <v>0.11323086037973547</v>
      </c>
      <c r="AT51" s="12">
        <f>$D51^EXP(Parameter!$D$305+Parameter!$D$307-Parameter!$D$306+(Parameter!$D$311+Parameter!$D$313-Parameter!$D$312)*((LN($B51*21/30.2))))</f>
        <v>0.26193693757264841</v>
      </c>
      <c r="AU51" s="88">
        <f>$E51^EXP(Parameter!$D$291+Parameter!$D$293-Parameter!$D$292+(Parameter!$D$297+Parameter!$D$299-Parameter!$D$298)*((LN($B51*21/30.2))))</f>
        <v>0.18373021635372339</v>
      </c>
      <c r="AV51" s="12">
        <f>$D51^EXP(Parameter!$D$308+Parameter!$D$314*((LN($B51*21/30.2))))</f>
        <v>0.35312123828498398</v>
      </c>
      <c r="AW51" s="88">
        <f>$E51^EXP(Parameter!$D$294+Parameter!$D$300*((LN($B51*21/30.2))))</f>
        <v>0.15355339390034567</v>
      </c>
      <c r="AX51" s="12">
        <f>$D51^EXP(Parameter!$D$305+Parameter!$D$309-Parameter!$D$306+(Parameter!$D$311+Parameter!$D$315-Parameter!$D$312)*((LN($B51*21/30.2))))</f>
        <v>0.23299918066371758</v>
      </c>
      <c r="AY51" s="88">
        <f>$E51^EXP(Parameter!$D$291+Parameter!$D$295-Parameter!$D$292+(Parameter!$D$297+Parameter!$D$301-Parameter!$D$298)*((LN($B51*21/30.2))))</f>
        <v>0.11267154585228108</v>
      </c>
      <c r="AZ51" s="12">
        <f>$D51^EXP(Parameter!D$305-Parameter!D$306+(Parameter!D$311-Parameter!D$312)*((LN($B51*21/30.2))))</f>
        <v>0.18627135719640567</v>
      </c>
      <c r="BA51" s="88">
        <f>$E51^EXP(Parameter!$D$291-Parameter!$D$292+(Parameter!$D$297-Parameter!$D$298)*((LN($B51*21/30.2))))</f>
        <v>2.634114392699527E-2</v>
      </c>
      <c r="BB51" s="89">
        <f>$D51^EXP(Parameter!$D$231)</f>
        <v>0.2225440129195819</v>
      </c>
      <c r="BC51" s="90">
        <f>$E51^EXP(Parameter!$D$216)</f>
        <v>4.7005992594013286E-2</v>
      </c>
      <c r="BD51" s="91">
        <f>$D51^EXP(Parameter!$D$232)</f>
        <v>0.28397378226409148</v>
      </c>
      <c r="BE51" s="90">
        <f>$E51^EXP(Parameter!$D$217)</f>
        <v>0.10033219181598087</v>
      </c>
      <c r="BF51" s="91">
        <f>$D51^EXP(Parameter!$D$234)</f>
        <v>0.18374414058436253</v>
      </c>
      <c r="BG51" s="91">
        <f>$E51^EXP(Parameter!$D$219)</f>
        <v>0.15537897440667059</v>
      </c>
      <c r="BH51" s="91">
        <f>$D51^EXP(Parameter!$D$235)</f>
        <v>0.40416202750149477</v>
      </c>
      <c r="BI51" s="91">
        <f>$E51^EXP(Parameter!$D$220)</f>
        <v>0.17105373929507472</v>
      </c>
      <c r="BJ51" s="91">
        <f>$D51^EXP(Parameter!$D$236)</f>
        <v>0.16815702688861436</v>
      </c>
      <c r="BK51" s="91">
        <f>$E51^EXP(Parameter!$D$221)</f>
        <v>0.45014308593676539</v>
      </c>
      <c r="BL51" s="91">
        <f>$D51^EXP(Parameter!$D$233)</f>
        <v>0.26587174248766432</v>
      </c>
      <c r="BM51" s="91">
        <f>$E51^EXP(Parameter!$D$218)</f>
        <v>0.15221185006430155</v>
      </c>
      <c r="BN51" s="90">
        <f>$D51^EXP(Parameter!$D$268)</f>
        <v>0.2279156636176371</v>
      </c>
      <c r="BO51" s="91">
        <f>$E51^EXP(Parameter!$D$246)</f>
        <v>4.6148989725509688E-2</v>
      </c>
      <c r="BP51" s="91">
        <f>$D51^EXP(Parameter!$D$269)</f>
        <v>0.30087053924082618</v>
      </c>
      <c r="BQ51" s="91">
        <f>$E51^EXP(Parameter!$D$247)</f>
        <v>0.10033219181598087</v>
      </c>
      <c r="BR51" s="91">
        <f>$D51^EXP(Parameter!$D$271)</f>
        <v>0.19732482658558603</v>
      </c>
      <c r="BS51" s="91">
        <f>$E51^EXP(Parameter!$D$249)</f>
        <v>0.15653815877323657</v>
      </c>
      <c r="BT51" s="91">
        <f>$D51^EXP(Parameter!$D$272)</f>
        <v>0.40452815654089597</v>
      </c>
      <c r="BU51" s="91">
        <f>$E51^EXP(Parameter!$D$250)</f>
        <v>0.17226375725175727</v>
      </c>
      <c r="BV51" s="91">
        <f>$D51^EXP(Parameter!$D$273)</f>
        <v>0.21390760797147193</v>
      </c>
      <c r="BW51" s="91">
        <f>$E51^EXP(Parameter!$D$251)</f>
        <v>0.43281829007344691</v>
      </c>
      <c r="BX51" s="91">
        <f>$D51^EXP(Parameter!$D$270)</f>
        <v>0.28576236533738558</v>
      </c>
      <c r="BY51" s="91">
        <f>$E51^EXP(Parameter!$D$248)</f>
        <v>0.15135338117441635</v>
      </c>
      <c r="BZ51" s="90">
        <f>$D51^EXP(Parameter!$D$208)</f>
        <v>0.28683660356607626</v>
      </c>
      <c r="CA51" s="90">
        <f>$E51^EXP(Parameter!$D$200)</f>
        <v>7.5422276937231109E-2</v>
      </c>
      <c r="CB51" s="90">
        <f>$D51^EXP(Parameter!$D$209)</f>
        <v>0.26516754928233655</v>
      </c>
      <c r="CC51" s="90">
        <f>$E51^EXP(Parameter!$D$201)</f>
        <v>9.4658940810779343E-2</v>
      </c>
      <c r="CD51" s="90">
        <f>$D51^EXP(Parameter!$D$211)</f>
        <v>0.27471164930952419</v>
      </c>
      <c r="CE51" s="90">
        <f>$E51^EXP(Parameter!$D$203)</f>
        <v>0.17744708591474068</v>
      </c>
      <c r="CF51" s="90">
        <f>$D51^EXP(Parameter!$D$212)</f>
        <v>0.37993743063185492</v>
      </c>
      <c r="CG51" s="90">
        <f>$E51^EXP(Parameter!$D$204)</f>
        <v>0.15278542749719071</v>
      </c>
      <c r="CH51" s="91">
        <f>$D51^EXP(Parameter!$D$213)</f>
        <v>0.25222673394716755</v>
      </c>
      <c r="CI51" s="90">
        <f>$E51^EXP(Parameter!$D$205)</f>
        <v>0.19465019353879257</v>
      </c>
      <c r="CJ51" s="91">
        <f>$D51^EXP(Parameter!$D$210)</f>
        <v>0.19892850810969792</v>
      </c>
      <c r="CK51" s="90">
        <f>$E51^EXP(Parameter!$D$202)</f>
        <v>6.8972887173331845E-2</v>
      </c>
      <c r="CL51" s="12">
        <f>$D51^EXP(Parameter!$D$170+Parameter!$D$177*(LN($B51/30.2*21)))</f>
        <v>0.25310065258461328</v>
      </c>
      <c r="CM51" s="41">
        <f>$E51^EXP(Parameter!$D$155+Parameter!$D$162*(LN($B51/30.2*21)))</f>
        <v>0.18726940245223686</v>
      </c>
      <c r="CN51" s="12">
        <f>$D51^EXP(Parameter!$D$171+Parameter!$D$178*(LN($B51/30.2*21)))</f>
        <v>0.24497420730482944</v>
      </c>
      <c r="CO51" s="41">
        <f>$E51^EXP(Parameter!$D$156+Parameter!$D$163*(LN($B51/30.2*21)))</f>
        <v>0.18271076267858688</v>
      </c>
      <c r="CP51" s="12">
        <f>$D51^EXP(Parameter!$D$173+Parameter!$D$180*(LN($B51/30.2*21)))</f>
        <v>0.24337989639657692</v>
      </c>
      <c r="CQ51" s="41">
        <f>$E51^EXP(Parameter!$D$158+Parameter!$D$165*(LN($B51/30.2*21)))</f>
        <v>0.23194271882689896</v>
      </c>
      <c r="CR51" s="12">
        <f>$D51^EXP(Parameter!$D$174+Parameter!$D$181*(LN($B51/30.2*21)))</f>
        <v>0.29942185619345552</v>
      </c>
      <c r="CS51" s="41">
        <f>$E51^EXP(Parameter!$D$159+Parameter!$D$166*(LN($B51/30.2*21)))</f>
        <v>0.23786569048390915</v>
      </c>
      <c r="CT51" s="12">
        <f>$D51^EXP(Parameter!$D$175+Parameter!$D$182*(LN($B51/30.2*21)))</f>
        <v>0.17758286423149083</v>
      </c>
      <c r="CU51" s="41">
        <f>$E51^EXP(Parameter!$D$160+Parameter!$D$167*(LN($B51/30.2*21)))</f>
        <v>0.13116365161801477</v>
      </c>
      <c r="CV51" s="12">
        <f>$D51^EXP(Parameter!$D$172+Parameter!$D$179*(LN($B51/30.2*21)))</f>
        <v>0.15793339889054112</v>
      </c>
      <c r="CW51" s="41">
        <f>$E51^EXP(Parameter!$D$157+Parameter!$D$164*(LN($B51/30.2*21)))</f>
        <v>1.1451288794552055E-2</v>
      </c>
      <c r="CX51" s="12">
        <f t="shared" si="2"/>
        <v>0.1464565842696598</v>
      </c>
      <c r="CY51" s="85">
        <v>9.0837622152324202E-2</v>
      </c>
      <c r="CZ51" s="12">
        <f t="shared" si="3"/>
        <v>0.20459392238180918</v>
      </c>
      <c r="DA51" s="85">
        <v>0.13353896497995399</v>
      </c>
      <c r="DB51" s="12">
        <f t="shared" si="4"/>
        <v>0.19153451719294071</v>
      </c>
      <c r="DC51" s="41">
        <v>0.156634706687938</v>
      </c>
      <c r="DD51" s="12">
        <f t="shared" si="5"/>
        <v>0.17405839553371469</v>
      </c>
      <c r="DE51" s="85">
        <v>0.142268650264672</v>
      </c>
      <c r="DF51" s="12">
        <f t="shared" si="6"/>
        <v>8.6880717196606741E-2</v>
      </c>
      <c r="DG51" s="41">
        <v>8.7150979744401405E-2</v>
      </c>
      <c r="DH51" s="12">
        <f t="shared" si="7"/>
        <v>0.13168643717840336</v>
      </c>
      <c r="DI51" s="41">
        <v>1.2950779026944199E-2</v>
      </c>
      <c r="DJ51" s="46">
        <v>46</v>
      </c>
      <c r="DK51" s="44">
        <v>1.92392372633471E-2</v>
      </c>
      <c r="DL51" s="44">
        <v>3.6524158943869602E-2</v>
      </c>
      <c r="DM51" s="44">
        <v>5.7469656977252398E-2</v>
      </c>
      <c r="DN51" s="44">
        <v>4.807641241354E-2</v>
      </c>
      <c r="DO51" s="44">
        <v>0.104652977376114</v>
      </c>
      <c r="DP51" s="44">
        <v>9.17225567823194E-2</v>
      </c>
      <c r="DQ51" s="44">
        <v>0.111363506448455</v>
      </c>
      <c r="DR51" s="45">
        <v>0.204067726965695</v>
      </c>
      <c r="DS51" s="45">
        <v>0.272944266146328</v>
      </c>
      <c r="DT51" s="45">
        <v>0.25593153613820202</v>
      </c>
      <c r="DU51" s="45">
        <v>0.21006689518074001</v>
      </c>
      <c r="DV51" s="45">
        <v>0.26562874875877801</v>
      </c>
      <c r="DW51" s="45">
        <v>0.352441848334904</v>
      </c>
      <c r="DX51" s="45">
        <v>0.232782065997959</v>
      </c>
    </row>
    <row r="52" spans="1:128">
      <c r="A52" s="43">
        <f t="shared" si="0"/>
        <v>3.8328767123287673</v>
      </c>
      <c r="B52" s="18">
        <v>48</v>
      </c>
      <c r="C52" s="12">
        <v>1034</v>
      </c>
      <c r="D52" s="12">
        <v>0.19592210974028301</v>
      </c>
      <c r="E52" s="12">
        <v>2.03941119428145E-2</v>
      </c>
      <c r="F52" s="92">
        <f>$D52^Parameter!$D$325</f>
        <v>0.28043039907318623</v>
      </c>
      <c r="G52" s="92">
        <f>$E52^Parameter!$D$318</f>
        <v>6.0651766612096848E-2</v>
      </c>
      <c r="H52" s="92">
        <f>$D52^Parameter!$D$326</f>
        <v>0.27143557015984016</v>
      </c>
      <c r="I52" s="92">
        <f>$E52^Parameter!$D$319</f>
        <v>8.2810054646824047E-2</v>
      </c>
      <c r="J52" s="92">
        <f>$D52^Parameter!$D$328</f>
        <v>0.28878031643024937</v>
      </c>
      <c r="K52" s="92">
        <f>$E52^Parameter!$D$321</f>
        <v>0.17828328425673304</v>
      </c>
      <c r="L52" s="92">
        <f>$D52^Parameter!$D$329</f>
        <v>0.4013901689227129</v>
      </c>
      <c r="M52" s="92">
        <f>$E52^Parameter!$D$322</f>
        <v>0.14847637348276604</v>
      </c>
      <c r="N52" s="92">
        <f>$D52^Parameter!$D$330</f>
        <v>0.26704693236092047</v>
      </c>
      <c r="O52" s="92">
        <f>$E52^Parameter!$D$323</f>
        <v>0.2107666629922712</v>
      </c>
      <c r="P52" s="92">
        <f>$D52^Parameter!$D$327</f>
        <v>0.21186706151716361</v>
      </c>
      <c r="Q52" s="92">
        <f>$E52^Parameter!$D$320</f>
        <v>6.2084962958805008E-2</v>
      </c>
      <c r="R52" s="12">
        <f>$D52^EXP(Parameter!$D$96+Parameter!$D$103*(($B52/30.2*21)^(1)))</f>
        <v>0.13832736668046433</v>
      </c>
      <c r="S52" s="12">
        <f>$E52^EXP(Parameter!$D$81+Parameter!$D$88*($B52/30.2*21)^(-2))</f>
        <v>9.1353673599888899E-2</v>
      </c>
      <c r="T52" s="12">
        <f>$D52^EXP(Parameter!$D$97+Parameter!$D$104*(($B52*21/30.2)^(1)))</f>
        <v>0.1978355116132155</v>
      </c>
      <c r="U52" s="12">
        <f>$E52^EXP(Parameter!$D$82+Parameter!$D$89*($B52/30.2*21)^(-2))</f>
        <v>0.11254215185661982</v>
      </c>
      <c r="V52" s="12">
        <f>$D52^EXP(Parameter!$D$99+Parameter!$D$106*(($B52*21/30.2)^(1)))</f>
        <v>0.18408171009440552</v>
      </c>
      <c r="W52" s="12">
        <f>$E52^EXP(Parameter!$D$84+Parameter!$D$91*($B52/30.2*21)^(-2))</f>
        <v>0.22003174569101336</v>
      </c>
      <c r="X52" s="12">
        <f>$D52^EXP(Parameter!$D$100+Parameter!$D$107*(($B52*21/30.2)^(1)))</f>
        <v>0.16318019245176635</v>
      </c>
      <c r="Y52" s="12">
        <f>$E52^EXP(Parameter!$D$85+Parameter!$D$92*($B52/30.2*21)^(-2))</f>
        <v>0.18179198865471963</v>
      </c>
      <c r="Z52" s="12">
        <f>$D52^EXP(Parameter!$D$101+Parameter!$D$108*(($B52*21/30.2)^(1)))</f>
        <v>7.9668367666914403E-2</v>
      </c>
      <c r="AA52" s="12">
        <f>$E52^EXP(Parameter!$D$86+Parameter!$D$93*($B52/30.2*21)^(-2))</f>
        <v>0.21212981935885891</v>
      </c>
      <c r="AB52" s="12">
        <f>$D52^EXP(Parameter!$D$98+Parameter!$D$105*(($B52*21/30.2)^(1)))</f>
        <v>0.12560995874817393</v>
      </c>
      <c r="AC52" s="12">
        <f>$E52^EXP(Parameter!$D$83+Parameter!$D$90*($B52/30.2*21)^(-2))</f>
        <v>6.5503996549009874E-2</v>
      </c>
      <c r="AD52" s="87">
        <f>$D52^EXP(Parameter!$D$133+Parameter!$D$140*(($B52*21/30.2)^(-0.5))+Parameter!$D$147*((LN($B52*21/30.2))))</f>
        <v>9.7468893925283503E-2</v>
      </c>
      <c r="AE52" s="12">
        <f>$E52^EXP(Parameter!$D$111+Parameter!$D$118*(($B52*21/30.2)^(-1))+Parameter!$D$125*(($B52*21/30.2)^(-0.5)))</f>
        <v>0.19223915198310565</v>
      </c>
      <c r="AF52" s="12">
        <f>$D52^EXP(Parameter!$D$134+Parameter!$D$141*(($B52*21/30.2)^(-0.5))+Parameter!$D$148*((LN($B52*21/30.2))))</f>
        <v>0.15859701551508903</v>
      </c>
      <c r="AG52" s="12">
        <f>$E52^EXP(Parameter!$D$112+Parameter!$D$119*(($B52*21/30.2)^(-1))+Parameter!$D$126*(($B52*21/30.2)^(-0.5)))</f>
        <v>0.11474592457969508</v>
      </c>
      <c r="AH52" s="12">
        <f>$D52^EXP(Parameter!$D$136+Parameter!$D$143*(($B52*21/30.2)^(-0.5))+Parameter!$D$150*((LN($B52*21/30.2))))</f>
        <v>0.11239375183376253</v>
      </c>
      <c r="AI52" s="12">
        <f>$E52^EXP(Parameter!$D$114+Parameter!$D$121*(($B52*21/30.2)^(-1))+Parameter!$D$128*(($B52*21/30.2)^(-0.5)))</f>
        <v>5.8881351567635826E-2</v>
      </c>
      <c r="AJ52" s="12">
        <f>$D52^EXP(Parameter!$D$137+Parameter!$D$144*(($B52*21/30.2)^(-0.5))+Parameter!$D$151*((LN($B52*21/30.2))))</f>
        <v>0.13114753732162848</v>
      </c>
      <c r="AK52" s="12">
        <f>$E52^EXP(Parameter!$D$115+Parameter!$D$122*(($B52*21/30.2)^(-1))+Parameter!$D$129*(($B52*21/30.2)^(-0.5)))</f>
        <v>0.12302636488212985</v>
      </c>
      <c r="AL52" s="12">
        <f>$D52^EXP(Parameter!$D$138+Parameter!$D$145*(($B52*21/30.2)^(-0.5))+Parameter!$D$152*((LN($B52*21/30.2))))</f>
        <v>1.4256085130069143E-2</v>
      </c>
      <c r="AM52" s="12">
        <f>$E52^EXP(Parameter!$D$116+Parameter!$D$123*(($B52*21/30.2)^(-1))+Parameter!$D$130*(($B52*21/30.2)^(-0.5)))</f>
        <v>3.0446477289245669E-2</v>
      </c>
      <c r="AN52" s="12">
        <f>$D52^EXP(Parameter!$D$135+Parameter!$D$142*(($B52*21/30.2)^(-0.5))+Parameter!$D$149*((LN($B52*21/30.2))))</f>
        <v>9.1445842918946085E-2</v>
      </c>
      <c r="AO52" s="12">
        <f>$E52^EXP(Parameter!$D$113+Parameter!$D$120*(($B52*21/30.2)^(-1))+Parameter!$D$127*(($B52*21/30.2)^(-0.5)))</f>
        <v>1.1775482291070487E-3</v>
      </c>
      <c r="AP52" s="87">
        <f>$D52^EXP(Parameter!$D$304+Parameter!$D$310*((LN($B52*21/30.2))))</f>
        <v>0.26030035798049167</v>
      </c>
      <c r="AQ52" s="88">
        <f>$E52^EXP(Parameter!$D$290+Parameter!$D$296*((LN($B52*21/30.2))))</f>
        <v>8.8328137879254823E-2</v>
      </c>
      <c r="AR52" s="12">
        <f>$D52^EXP(Parameter!$D$305+Parameter!$D$311*((LN($B52*21/30.2))))</f>
        <v>0.24911584706760143</v>
      </c>
      <c r="AS52" s="88">
        <f>$E52^EXP(Parameter!$D$291+Parameter!$D$297*((LN($B52*21/30.2))))</f>
        <v>0.1099657694850307</v>
      </c>
      <c r="AT52" s="12">
        <f>$D52^EXP(Parameter!$D$305+Parameter!$D$307-Parameter!$D$306+(Parameter!$D$311+Parameter!$D$313-Parameter!$D$312)*((LN($B52*21/30.2))))</f>
        <v>0.25591974415374574</v>
      </c>
      <c r="AU52" s="88">
        <f>$E52^EXP(Parameter!$D$291+Parameter!$D$293-Parameter!$D$292+(Parameter!$D$297+Parameter!$D$299-Parameter!$D$298)*((LN($B52*21/30.2))))</f>
        <v>0.17904207321768034</v>
      </c>
      <c r="AV52" s="12">
        <f>$D52^EXP(Parameter!$D$308+Parameter!$D$314*((LN($B52*21/30.2))))</f>
        <v>0.34602007639783949</v>
      </c>
      <c r="AW52" s="88">
        <f>$E52^EXP(Parameter!$D$294+Parameter!$D$300*((LN($B52*21/30.2))))</f>
        <v>0.14946975085239814</v>
      </c>
      <c r="AX52" s="12">
        <f>$D52^EXP(Parameter!$D$305+Parameter!$D$309-Parameter!$D$306+(Parameter!$D$311+Parameter!$D$315-Parameter!$D$312)*((LN($B52*21/30.2))))</f>
        <v>0.22674807309858211</v>
      </c>
      <c r="AY52" s="88">
        <f>$E52^EXP(Parameter!$D$291+Parameter!$D$295-Parameter!$D$292+(Parameter!$D$297+Parameter!$D$301-Parameter!$D$298)*((LN($B52*21/30.2))))</f>
        <v>0.10739443734231391</v>
      </c>
      <c r="AZ52" s="12">
        <f>$D52^EXP(Parameter!D$305-Parameter!D$306+(Parameter!D$311-Parameter!D$312)*((LN($B52*21/30.2))))</f>
        <v>0.18076694665605084</v>
      </c>
      <c r="BA52" s="88">
        <f>$E52^EXP(Parameter!$D$291-Parameter!$D$292+(Parameter!$D$297-Parameter!$D$298)*((LN($B52*21/30.2))))</f>
        <v>2.4449414175469947E-2</v>
      </c>
      <c r="BB52" s="89">
        <f>$D52^EXP(Parameter!$D$231)</f>
        <v>0.21741898653787109</v>
      </c>
      <c r="BC52" s="90">
        <f>$E52^EXP(Parameter!$D$216)</f>
        <v>4.4958233833293816E-2</v>
      </c>
      <c r="BD52" s="91">
        <f>$D52^EXP(Parameter!$D$232)</f>
        <v>0.27848461969836069</v>
      </c>
      <c r="BE52" s="90">
        <f>$E52^EXP(Parameter!$D$217)</f>
        <v>9.7027165998908343E-2</v>
      </c>
      <c r="BF52" s="91">
        <f>$D52^EXP(Parameter!$D$234)</f>
        <v>0.17898019649173566</v>
      </c>
      <c r="BG52" s="91">
        <f>$E52^EXP(Parameter!$D$219)</f>
        <v>0.15122113906994433</v>
      </c>
      <c r="BH52" s="91">
        <f>$D52^EXP(Parameter!$D$235)</f>
        <v>0.39852454192613745</v>
      </c>
      <c r="BI52" s="91">
        <f>$E52^EXP(Parameter!$D$220)</f>
        <v>0.16670971048855834</v>
      </c>
      <c r="BJ52" s="91">
        <f>$D52^EXP(Parameter!$D$236)</f>
        <v>0.16357223028511381</v>
      </c>
      <c r="BK52" s="91">
        <f>$E52^EXP(Parameter!$D$221)</f>
        <v>0.44493914670537993</v>
      </c>
      <c r="BL52" s="91">
        <f>$D52^EXP(Parameter!$D$233)</f>
        <v>0.26046634025794319</v>
      </c>
      <c r="BM52" s="91">
        <f>$E52^EXP(Parameter!$D$218)</f>
        <v>0.14809432843478648</v>
      </c>
      <c r="BN52" s="90">
        <f>$D52^EXP(Parameter!$D$268)</f>
        <v>0.22274929194987544</v>
      </c>
      <c r="BO52" s="91">
        <f>$E52^EXP(Parameter!$D$246)</f>
        <v>4.412673547588232E-2</v>
      </c>
      <c r="BP52" s="91">
        <f>$D52^EXP(Parameter!$D$269)</f>
        <v>0.29531930371830484</v>
      </c>
      <c r="BQ52" s="91">
        <f>$E52^EXP(Parameter!$D$247)</f>
        <v>9.7027165998908343E-2</v>
      </c>
      <c r="BR52" s="91">
        <f>$D52^EXP(Parameter!$D$271)</f>
        <v>0.19242140448882511</v>
      </c>
      <c r="BS52" s="91">
        <f>$E52^EXP(Parameter!$D$249)</f>
        <v>0.15236580154120827</v>
      </c>
      <c r="BT52" s="91">
        <f>$D52^EXP(Parameter!$D$272)</f>
        <v>0.39889116428000815</v>
      </c>
      <c r="BU52" s="91">
        <f>$E52^EXP(Parameter!$D$250)</f>
        <v>0.16790624050508751</v>
      </c>
      <c r="BV52" s="91">
        <f>$D52^EXP(Parameter!$D$273)</f>
        <v>0.20885325767720553</v>
      </c>
      <c r="BW52" s="91">
        <f>$E52^EXP(Parameter!$D$251)</f>
        <v>0.42757010110418431</v>
      </c>
      <c r="BX52" s="91">
        <f>$D52^EXP(Parameter!$D$270)</f>
        <v>0.28026591285562985</v>
      </c>
      <c r="BY52" s="91">
        <f>$E52^EXP(Parameter!$D$248)</f>
        <v>0.14724694927051343</v>
      </c>
      <c r="BZ52" s="90">
        <f>$D52^EXP(Parameter!$D$208)</f>
        <v>0.28133585586409876</v>
      </c>
      <c r="CA52" s="90">
        <f>$E52^EXP(Parameter!$D$200)</f>
        <v>7.2635198297049841E-2</v>
      </c>
      <c r="CB52" s="90">
        <f>$D52^EXP(Parameter!$D$209)</f>
        <v>0.25976578163469849</v>
      </c>
      <c r="CC52" s="90">
        <f>$E52^EXP(Parameter!$D$201)</f>
        <v>9.1463207929709842E-2</v>
      </c>
      <c r="CD52" s="90">
        <f>$D52^EXP(Parameter!$D$211)</f>
        <v>0.2692630446008582</v>
      </c>
      <c r="CE52" s="90">
        <f>$E52^EXP(Parameter!$D$203)</f>
        <v>0.17303316651389114</v>
      </c>
      <c r="CF52" s="90">
        <f>$D52^EXP(Parameter!$D$212)</f>
        <v>0.37427897583531083</v>
      </c>
      <c r="CG52" s="90">
        <f>$E52^EXP(Parameter!$D$204)</f>
        <v>0.14866053520276301</v>
      </c>
      <c r="CH52" s="91">
        <f>$D52^EXP(Parameter!$D$213)</f>
        <v>0.24689697377393777</v>
      </c>
      <c r="CI52" s="90">
        <f>$E52^EXP(Parameter!$D$205)</f>
        <v>0.19006438743913134</v>
      </c>
      <c r="CJ52" s="91">
        <f>$D52^EXP(Parameter!$D$210)</f>
        <v>0.19400958264462961</v>
      </c>
      <c r="CK52" s="90">
        <f>$E52^EXP(Parameter!$D$202)</f>
        <v>6.6337690495205007E-2</v>
      </c>
      <c r="CL52" s="12">
        <f>$D52^EXP(Parameter!$D$170+Parameter!$D$177*(LN($B52/30.2*21)))</f>
        <v>0.2472054735282658</v>
      </c>
      <c r="CM52" s="41">
        <f>$E52^EXP(Parameter!$D$155+Parameter!$D$162*(LN($B52/30.2*21)))</f>
        <v>0.18441865141465491</v>
      </c>
      <c r="CN52" s="12">
        <f>$D52^EXP(Parameter!$D$171+Parameter!$D$178*(LN($B52/30.2*21)))</f>
        <v>0.23939376592382486</v>
      </c>
      <c r="CO52" s="41">
        <f>$E52^EXP(Parameter!$D$156+Parameter!$D$163*(LN($B52/30.2*21)))</f>
        <v>0.17920070280447911</v>
      </c>
      <c r="CP52" s="12">
        <f>$D52^EXP(Parameter!$D$173+Parameter!$D$180*(LN($B52/30.2*21)))</f>
        <v>0.23760901053770936</v>
      </c>
      <c r="CQ52" s="41">
        <f>$E52^EXP(Parameter!$D$158+Parameter!$D$165*(LN($B52/30.2*21)))</f>
        <v>0.2274402031024377</v>
      </c>
      <c r="CR52" s="12">
        <f>$D52^EXP(Parameter!$D$174+Parameter!$D$181*(LN($B52/30.2*21)))</f>
        <v>0.2924440053370731</v>
      </c>
      <c r="CS52" s="41">
        <f>$E52^EXP(Parameter!$D$159+Parameter!$D$166*(LN($B52/30.2*21)))</f>
        <v>0.23392071314321908</v>
      </c>
      <c r="CT52" s="12">
        <f>$D52^EXP(Parameter!$D$175+Parameter!$D$182*(LN($B52/30.2*21)))</f>
        <v>0.17164341094524629</v>
      </c>
      <c r="CU52" s="41">
        <f>$E52^EXP(Parameter!$D$160+Parameter!$D$167*(LN($B52/30.2*21)))</f>
        <v>0.12633009770186435</v>
      </c>
      <c r="CV52" s="12">
        <f>$D52^EXP(Parameter!$D$172+Parameter!$D$179*(LN($B52/30.2*21)))</f>
        <v>0.15282461529010238</v>
      </c>
      <c r="CW52" s="41">
        <f>$E52^EXP(Parameter!$D$157+Parameter!$D$164*(LN($B52/30.2*21)))</f>
        <v>1.0438544616144782E-2</v>
      </c>
      <c r="CX52" s="12">
        <f t="shared" si="2"/>
        <v>0.13832736668046433</v>
      </c>
      <c r="CY52" s="85">
        <v>8.8042200863334599E-2</v>
      </c>
      <c r="CZ52" s="12">
        <f t="shared" si="3"/>
        <v>0.1978355116132155</v>
      </c>
      <c r="DA52" s="85">
        <v>0.12974530573746701</v>
      </c>
      <c r="DB52" s="12">
        <f t="shared" si="4"/>
        <v>0.18408171009440552</v>
      </c>
      <c r="DC52" s="41">
        <v>0.150189287055667</v>
      </c>
      <c r="DD52" s="12">
        <f t="shared" si="5"/>
        <v>0.16318019245176635</v>
      </c>
      <c r="DE52" s="85">
        <v>0.137086003535491</v>
      </c>
      <c r="DF52" s="12">
        <f t="shared" si="6"/>
        <v>7.9668367666914403E-2</v>
      </c>
      <c r="DG52" s="41">
        <v>8.0176070053723694E-2</v>
      </c>
      <c r="DH52" s="12">
        <f t="shared" si="7"/>
        <v>0.12560995874817393</v>
      </c>
      <c r="DI52" s="41">
        <v>1.23217989233064E-2</v>
      </c>
      <c r="DJ52" s="46">
        <v>47</v>
      </c>
      <c r="DK52" s="44">
        <v>1.8089458118247199E-2</v>
      </c>
      <c r="DL52" s="44">
        <v>3.4570015309111003E-2</v>
      </c>
      <c r="DM52" s="44">
        <v>5.4668151810572697E-2</v>
      </c>
      <c r="DN52" s="44">
        <v>4.5641021980602797E-2</v>
      </c>
      <c r="DO52" s="44">
        <v>0.10026601135845301</v>
      </c>
      <c r="DP52" s="44">
        <v>8.7734175057967004E-2</v>
      </c>
      <c r="DQ52" s="44">
        <v>0.106778830059774</v>
      </c>
      <c r="DR52" s="45">
        <v>0.19908240132080701</v>
      </c>
      <c r="DS52" s="45">
        <v>0.26707273625067601</v>
      </c>
      <c r="DT52" s="45">
        <v>0.250254372399485</v>
      </c>
      <c r="DU52" s="45">
        <v>0.20499352825690501</v>
      </c>
      <c r="DV52" s="45">
        <v>0.25983890588487302</v>
      </c>
      <c r="DW52" s="45">
        <v>0.34585764253539703</v>
      </c>
      <c r="DX52" s="45">
        <v>0.227394690872877</v>
      </c>
    </row>
    <row r="53" spans="1:128">
      <c r="A53" s="43">
        <f t="shared" si="0"/>
        <v>3.893150684931507</v>
      </c>
      <c r="B53" s="18">
        <v>49</v>
      </c>
      <c r="C53" s="12">
        <v>1056</v>
      </c>
      <c r="D53" s="12">
        <v>0.191159709718312</v>
      </c>
      <c r="E53" s="12">
        <v>1.92990031922095E-2</v>
      </c>
      <c r="F53" s="92">
        <f>$D53^Parameter!$D$325</f>
        <v>0.27509909560668139</v>
      </c>
      <c r="G53" s="92">
        <f>$E53^Parameter!$D$318</f>
        <v>5.828879967793129E-2</v>
      </c>
      <c r="H53" s="92">
        <f>$D53^Parameter!$D$326</f>
        <v>0.26614425130800518</v>
      </c>
      <c r="I53" s="92">
        <f>$E53^Parameter!$D$319</f>
        <v>7.9935983348825138E-2</v>
      </c>
      <c r="J53" s="92">
        <f>$D53^Parameter!$D$328</f>
        <v>0.28341578060178707</v>
      </c>
      <c r="K53" s="92">
        <f>$E53^Parameter!$D$321</f>
        <v>0.17397704534282046</v>
      </c>
      <c r="L53" s="92">
        <f>$D53^Parameter!$D$329</f>
        <v>0.39589677403849072</v>
      </c>
      <c r="M53" s="92">
        <f>$E53^Parameter!$D$322</f>
        <v>0.1445147214728911</v>
      </c>
      <c r="N53" s="92">
        <f>$D53^Parameter!$D$330</f>
        <v>0.26177673911585825</v>
      </c>
      <c r="O53" s="92">
        <f>$E53^Parameter!$D$323</f>
        <v>0.20616453137385871</v>
      </c>
      <c r="P53" s="92">
        <f>$D53^Parameter!$D$327</f>
        <v>0.20696139210996992</v>
      </c>
      <c r="Q53" s="92">
        <f>$E53^Parameter!$D$320</f>
        <v>5.9685921426914812E-2</v>
      </c>
      <c r="R53" s="12">
        <f>$D53^EXP(Parameter!$D$96+Parameter!$D$103*(($B53/30.2*21)^(1)))</f>
        <v>0.13053472837517852</v>
      </c>
      <c r="S53" s="12">
        <f>$E53^EXP(Parameter!$D$81+Parameter!$D$88*($B53/30.2*21)^(-2))</f>
        <v>8.8310275359824136E-2</v>
      </c>
      <c r="T53" s="12">
        <f>$D53^EXP(Parameter!$D$97+Parameter!$D$104*(($B53*21/30.2)^(1)))</f>
        <v>0.19129169465078602</v>
      </c>
      <c r="U53" s="12">
        <f>$E53^EXP(Parameter!$D$82+Parameter!$D$89*($B53/30.2*21)^(-2))</f>
        <v>0.10911268632469677</v>
      </c>
      <c r="V53" s="12">
        <f>$D53^EXP(Parameter!$D$99+Parameter!$D$106*(($B53*21/30.2)^(1)))</f>
        <v>0.17687367124308342</v>
      </c>
      <c r="W53" s="12">
        <f>$E53^EXP(Parameter!$D$84+Parameter!$D$91*($B53/30.2*21)^(-2))</f>
        <v>0.21536785783284579</v>
      </c>
      <c r="X53" s="12">
        <f>$D53^EXP(Parameter!$D$100+Parameter!$D$107*(($B53*21/30.2)^(1)))</f>
        <v>0.15273335484311232</v>
      </c>
      <c r="Y53" s="12">
        <f>$E53^EXP(Parameter!$D$85+Parameter!$D$92*($B53/30.2*21)^(-2))</f>
        <v>0.17745558343893983</v>
      </c>
      <c r="Z53" s="12">
        <f>$D53^EXP(Parameter!$D$101+Parameter!$D$108*(($B53*21/30.2)^(1)))</f>
        <v>7.2907337316389084E-2</v>
      </c>
      <c r="AA53" s="12">
        <f>$E53^EXP(Parameter!$D$86+Parameter!$D$93*($B53/30.2*21)^(-2))</f>
        <v>0.20751109270801277</v>
      </c>
      <c r="AB53" s="12">
        <f>$D53^EXP(Parameter!$D$98+Parameter!$D$105*(($B53*21/30.2)^(1)))</f>
        <v>0.11978433506543103</v>
      </c>
      <c r="AC53" s="12">
        <f>$E53^EXP(Parameter!$D$83+Parameter!$D$90*($B53/30.2*21)^(-2))</f>
        <v>6.3018266320151006E-2</v>
      </c>
      <c r="AD53" s="87">
        <f>$D53^EXP(Parameter!$D$133+Parameter!$D$140*(($B53*21/30.2)^(-0.5))+Parameter!$D$147*((LN($B53*21/30.2))))</f>
        <v>9.0355126212153081E-2</v>
      </c>
      <c r="AE53" s="12">
        <f>$E53^EXP(Parameter!$D$111+Parameter!$D$118*(($B53*21/30.2)^(-1))+Parameter!$D$125*(($B53*21/30.2)^(-0.5)))</f>
        <v>0.18939716167315726</v>
      </c>
      <c r="AF53" s="12">
        <f>$D53^EXP(Parameter!$D$134+Parameter!$D$141*(($B53*21/30.2)^(-0.5))+Parameter!$D$148*((LN($B53*21/30.2))))</f>
        <v>0.1521349339949282</v>
      </c>
      <c r="AG53" s="12">
        <f>$E53^EXP(Parameter!$D$112+Parameter!$D$119*(($B53*21/30.2)^(-1))+Parameter!$D$126*(($B53*21/30.2)^(-0.5)))</f>
        <v>0.11140023909980611</v>
      </c>
      <c r="AH53" s="12">
        <f>$D53^EXP(Parameter!$D$136+Parameter!$D$143*(($B53*21/30.2)^(-0.5))+Parameter!$D$150*((LN($B53*21/30.2))))</f>
        <v>0.1050933086142866</v>
      </c>
      <c r="AI53" s="12">
        <f>$E53^EXP(Parameter!$D$114+Parameter!$D$121*(($B53*21/30.2)^(-1))+Parameter!$D$128*(($B53*21/30.2)^(-0.5)))</f>
        <v>5.5428579590436948E-2</v>
      </c>
      <c r="AJ53" s="12">
        <f>$D53^EXP(Parameter!$D$137+Parameter!$D$144*(($B53*21/30.2)^(-0.5))+Parameter!$D$151*((LN($B53*21/30.2))))</f>
        <v>0.12187803477056759</v>
      </c>
      <c r="AK53" s="12">
        <f>$E53^EXP(Parameter!$D$115+Parameter!$D$122*(($B53*21/30.2)^(-1))+Parameter!$D$129*(($B53*21/30.2)^(-0.5)))</f>
        <v>0.11903294815717995</v>
      </c>
      <c r="AL53" s="12">
        <f>$D53^EXP(Parameter!$D$138+Parameter!$D$145*(($B53*21/30.2)^(-0.5))+Parameter!$D$152*((LN($B53*21/30.2))))</f>
        <v>1.1797499522231112E-2</v>
      </c>
      <c r="AM53" s="12">
        <f>$E53^EXP(Parameter!$D$116+Parameter!$D$123*(($B53*21/30.2)^(-1))+Parameter!$D$130*(($B53*21/30.2)^(-0.5)))</f>
        <v>2.8178356328525129E-2</v>
      </c>
      <c r="AN53" s="12">
        <f>$D53^EXP(Parameter!$D$135+Parameter!$D$142*(($B53*21/30.2)^(-0.5))+Parameter!$D$149*((LN($B53*21/30.2))))</f>
        <v>8.6423964234455614E-2</v>
      </c>
      <c r="AO53" s="12">
        <f>$E53^EXP(Parameter!$D$113+Parameter!$D$120*(($B53*21/30.2)^(-1))+Parameter!$D$127*(($B53*21/30.2)^(-0.5)))</f>
        <v>1.0038616260375161E-3</v>
      </c>
      <c r="AP53" s="87">
        <f>$D53^EXP(Parameter!$D$304+Parameter!$D$310*((LN($B53*21/30.2))))</f>
        <v>0.25415156211796069</v>
      </c>
      <c r="AQ53" s="88">
        <f>$E53^EXP(Parameter!$D$290+Parameter!$D$296*((LN($B53*21/30.2))))</f>
        <v>8.5960607043885903E-2</v>
      </c>
      <c r="AR53" s="12">
        <f>$D53^EXP(Parameter!$D$305+Parameter!$D$311*((LN($B53*21/30.2))))</f>
        <v>0.24359870793094274</v>
      </c>
      <c r="AS53" s="88">
        <f>$E53^EXP(Parameter!$D$291+Parameter!$D$297*((LN($B53*21/30.2))))</f>
        <v>0.10683888813456718</v>
      </c>
      <c r="AT53" s="12">
        <f>$D53^EXP(Parameter!$D$305+Parameter!$D$307-Parameter!$D$306+(Parameter!$D$311+Parameter!$D$313-Parameter!$D$312)*((LN($B53*21/30.2))))</f>
        <v>0.25009244756472637</v>
      </c>
      <c r="AU53" s="88">
        <f>$E53^EXP(Parameter!$D$291+Parameter!$D$293-Parameter!$D$292+(Parameter!$D$297+Parameter!$D$299-Parameter!$D$298)*((LN($B53*21/30.2))))</f>
        <v>0.17452575612673144</v>
      </c>
      <c r="AV53" s="12">
        <f>$D53^EXP(Parameter!$D$308+Parameter!$D$314*((LN($B53*21/30.2))))</f>
        <v>0.3391047317025388</v>
      </c>
      <c r="AW53" s="88">
        <f>$E53^EXP(Parameter!$D$294+Parameter!$D$300*((LN($B53*21/30.2))))</f>
        <v>0.14554473420946196</v>
      </c>
      <c r="AX53" s="12">
        <f>$D53^EXP(Parameter!$D$305+Parameter!$D$309-Parameter!$D$306+(Parameter!$D$311+Parameter!$D$315-Parameter!$D$312)*((LN($B53*21/30.2))))</f>
        <v>0.22070826642735411</v>
      </c>
      <c r="AY53" s="88">
        <f>$E53^EXP(Parameter!$D$291+Parameter!$D$295-Parameter!$D$292+(Parameter!$D$297+Parameter!$D$301-Parameter!$D$298)*((LN($B53*21/30.2))))</f>
        <v>0.10238101107824066</v>
      </c>
      <c r="AZ53" s="12">
        <f>$D53^EXP(Parameter!D$305-Parameter!D$306+(Parameter!D$311-Parameter!D$312)*((LN($B53*21/30.2))))</f>
        <v>0.1754687032924859</v>
      </c>
      <c r="BA53" s="88">
        <f>$E53^EXP(Parameter!$D$291-Parameter!$D$292+(Parameter!$D$297-Parameter!$D$298)*((LN($B53*21/30.2))))</f>
        <v>2.270212709782499E-2</v>
      </c>
      <c r="BB53" s="89">
        <f>$D53^EXP(Parameter!$D$231)</f>
        <v>0.21246771908249287</v>
      </c>
      <c r="BC53" s="90">
        <f>$E53^EXP(Parameter!$D$216)</f>
        <v>4.3023636314059935E-2</v>
      </c>
      <c r="BD53" s="91">
        <f>$D53^EXP(Parameter!$D$232)</f>
        <v>0.27316159335976598</v>
      </c>
      <c r="BE53" s="90">
        <f>$E53^EXP(Parameter!$D$217)</f>
        <v>9.3870314724068107E-2</v>
      </c>
      <c r="BF53" s="91">
        <f>$D53^EXP(Parameter!$D$234)</f>
        <v>0.17439134428387298</v>
      </c>
      <c r="BG53" s="91">
        <f>$E53^EXP(Parameter!$D$219)</f>
        <v>0.14722448431698659</v>
      </c>
      <c r="BH53" s="91">
        <f>$D53^EXP(Parameter!$D$235)</f>
        <v>0.39302785179873928</v>
      </c>
      <c r="BI53" s="91">
        <f>$E53^EXP(Parameter!$D$220)</f>
        <v>0.16252826589399</v>
      </c>
      <c r="BJ53" s="91">
        <f>$D53^EXP(Parameter!$D$236)</f>
        <v>0.15916197334239104</v>
      </c>
      <c r="BK53" s="91">
        <f>$E53^EXP(Parameter!$D$221)</f>
        <v>0.43985931245085574</v>
      </c>
      <c r="BL53" s="91">
        <f>$D53^EXP(Parameter!$D$233)</f>
        <v>0.25522985992890712</v>
      </c>
      <c r="BM53" s="91">
        <f>$E53^EXP(Parameter!$D$218)</f>
        <v>0.14413760448489457</v>
      </c>
      <c r="BN53" s="90">
        <f>$D53^EXP(Parameter!$D$268)</f>
        <v>0.2177562451494395</v>
      </c>
      <c r="BO53" s="91">
        <f>$E53^EXP(Parameter!$D$246)</f>
        <v>4.2216741951439353E-2</v>
      </c>
      <c r="BP53" s="91">
        <f>$D53^EXP(Parameter!$D$269)</f>
        <v>0.28993128369686672</v>
      </c>
      <c r="BQ53" s="91">
        <f>$E53^EXP(Parameter!$D$247)</f>
        <v>9.3870314724068107E-2</v>
      </c>
      <c r="BR53" s="91">
        <f>$D53^EXP(Parameter!$D$271)</f>
        <v>0.18769300477198936</v>
      </c>
      <c r="BS53" s="91">
        <f>$E53^EXP(Parameter!$D$249)</f>
        <v>0.14835475624449238</v>
      </c>
      <c r="BT53" s="91">
        <f>$D53^EXP(Parameter!$D$272)</f>
        <v>0.39339487841309501</v>
      </c>
      <c r="BU53" s="91">
        <f>$E53^EXP(Parameter!$D$250)</f>
        <v>0.16371138470886359</v>
      </c>
      <c r="BV53" s="91">
        <f>$D53^EXP(Parameter!$D$273)</f>
        <v>0.20397324918079832</v>
      </c>
      <c r="BW53" s="91">
        <f>$E53^EXP(Parameter!$D$251)</f>
        <v>0.42244998244437426</v>
      </c>
      <c r="BX53" s="91">
        <f>$D53^EXP(Parameter!$D$270)</f>
        <v>0.27493530122222043</v>
      </c>
      <c r="BY53" s="91">
        <f>$E53^EXP(Parameter!$D$248)</f>
        <v>0.14330120507917307</v>
      </c>
      <c r="BZ53" s="90">
        <f>$D53^EXP(Parameter!$D$208)</f>
        <v>0.27600076996848105</v>
      </c>
      <c r="CA53" s="90">
        <f>$E53^EXP(Parameter!$D$200)</f>
        <v>6.9984049621595101E-2</v>
      </c>
      <c r="CB53" s="90">
        <f>$D53^EXP(Parameter!$D$209)</f>
        <v>0.25453303628639073</v>
      </c>
      <c r="CC53" s="90">
        <f>$E53^EXP(Parameter!$D$201)</f>
        <v>8.841332088449487E-2</v>
      </c>
      <c r="CD53" s="90">
        <f>$D53^EXP(Parameter!$D$211)</f>
        <v>0.263982049319752</v>
      </c>
      <c r="CE53" s="90">
        <f>$E53^EXP(Parameter!$D$203)</f>
        <v>0.16878218938328826</v>
      </c>
      <c r="CF53" s="90">
        <f>$D53^EXP(Parameter!$D$212)</f>
        <v>0.36876709549112413</v>
      </c>
      <c r="CG53" s="90">
        <f>$E53^EXP(Parameter!$D$204)</f>
        <v>0.14469651257849528</v>
      </c>
      <c r="CH53" s="91">
        <f>$D53^EXP(Parameter!$D$213)</f>
        <v>0.24173796418317658</v>
      </c>
      <c r="CI53" s="90">
        <f>$E53^EXP(Parameter!$D$205)</f>
        <v>0.18564194841014869</v>
      </c>
      <c r="CJ53" s="91">
        <f>$D53^EXP(Parameter!$D$210)</f>
        <v>0.18926564091655418</v>
      </c>
      <c r="CK53" s="90">
        <f>$E53^EXP(Parameter!$D$202)</f>
        <v>6.3834258258465684E-2</v>
      </c>
      <c r="CL53" s="12">
        <f>$D53^EXP(Parameter!$D$170+Parameter!$D$177*(LN($B53/30.2*21)))</f>
        <v>0.24149959459480749</v>
      </c>
      <c r="CM53" s="41">
        <f>$E53^EXP(Parameter!$D$155+Parameter!$D$162*(LN($B53/30.2*21)))</f>
        <v>0.18167034749558167</v>
      </c>
      <c r="CN53" s="12">
        <f>$D53^EXP(Parameter!$D$171+Parameter!$D$178*(LN($B53/30.2*21)))</f>
        <v>0.23399498563033508</v>
      </c>
      <c r="CO53" s="41">
        <f>$E53^EXP(Parameter!$D$156+Parameter!$D$163*(LN($B53/30.2*21)))</f>
        <v>0.17581663966834335</v>
      </c>
      <c r="CP53" s="12">
        <f>$D53^EXP(Parameter!$D$173+Parameter!$D$180*(LN($B53/30.2*21)))</f>
        <v>0.23202702565386008</v>
      </c>
      <c r="CQ53" s="41">
        <f>$E53^EXP(Parameter!$D$158+Parameter!$D$165*(LN($B53/30.2*21)))</f>
        <v>0.22308683755983263</v>
      </c>
      <c r="CR53" s="12">
        <f>$D53^EXP(Parameter!$D$174+Parameter!$D$181*(LN($B53/30.2*21)))</f>
        <v>0.28567052215738409</v>
      </c>
      <c r="CS53" s="41">
        <f>$E53^EXP(Parameter!$D$159+Parameter!$D$166*(LN($B53/30.2*21)))</f>
        <v>0.23010579761091171</v>
      </c>
      <c r="CT53" s="12">
        <f>$D53^EXP(Parameter!$D$175+Parameter!$D$182*(LN($B53/30.2*21)))</f>
        <v>0.16593673138338413</v>
      </c>
      <c r="CU53" s="41">
        <f>$E53^EXP(Parameter!$D$160+Parameter!$D$167*(LN($B53/30.2*21)))</f>
        <v>0.12170880893491468</v>
      </c>
      <c r="CV53" s="12">
        <f>$D53^EXP(Parameter!$D$172+Parameter!$D$179*(LN($B53/30.2*21)))</f>
        <v>0.14792148932301191</v>
      </c>
      <c r="CW53" s="41">
        <f>$E53^EXP(Parameter!$D$157+Parameter!$D$164*(LN($B53/30.2*21)))</f>
        <v>9.519609161433398E-3</v>
      </c>
      <c r="CX53" s="12">
        <f t="shared" si="2"/>
        <v>0.13053472837517852</v>
      </c>
      <c r="CY53" s="85">
        <v>8.5354578032972306E-2</v>
      </c>
      <c r="CZ53" s="12">
        <f t="shared" si="3"/>
        <v>0.19129169465078602</v>
      </c>
      <c r="DA53" s="85">
        <v>0.12608819437129401</v>
      </c>
      <c r="DB53" s="12">
        <f t="shared" si="4"/>
        <v>0.17687367124308342</v>
      </c>
      <c r="DC53" s="41">
        <v>0.14397365812528101</v>
      </c>
      <c r="DD53" s="12">
        <f t="shared" si="5"/>
        <v>0.15273335484311232</v>
      </c>
      <c r="DE53" s="85">
        <v>0.132091516206327</v>
      </c>
      <c r="DF53" s="12">
        <f t="shared" si="6"/>
        <v>7.2907337316389084E-2</v>
      </c>
      <c r="DG53" s="41">
        <v>7.3643959671713902E-2</v>
      </c>
      <c r="DH53" s="12">
        <f t="shared" si="7"/>
        <v>0.11978433506543103</v>
      </c>
      <c r="DI53" s="41">
        <v>1.1792075859910101E-2</v>
      </c>
      <c r="DJ53" s="46">
        <v>48</v>
      </c>
      <c r="DK53" s="44">
        <v>1.7020347873326399E-2</v>
      </c>
      <c r="DL53" s="44">
        <v>3.2739659948266303E-2</v>
      </c>
      <c r="DM53" s="44">
        <v>5.20293489926483E-2</v>
      </c>
      <c r="DN53" s="44">
        <v>4.3352250493141599E-2</v>
      </c>
      <c r="DO53" s="44">
        <v>9.6099820331510794E-2</v>
      </c>
      <c r="DP53" s="44">
        <v>8.3953679673145196E-2</v>
      </c>
      <c r="DQ53" s="44">
        <v>0.10242089816168699</v>
      </c>
      <c r="DR53" s="45">
        <v>0.194274524269136</v>
      </c>
      <c r="DS53" s="45">
        <v>0.26138810894970899</v>
      </c>
      <c r="DT53" s="45">
        <v>0.244762914531064</v>
      </c>
      <c r="DU53" s="45">
        <v>0.20009895535703101</v>
      </c>
      <c r="DV53" s="45">
        <v>0.25423553455320402</v>
      </c>
      <c r="DW53" s="45">
        <v>0.33945784365507597</v>
      </c>
      <c r="DX53" s="45">
        <v>0.22219024558962799</v>
      </c>
    </row>
    <row r="54" spans="1:128">
      <c r="A54" s="43">
        <f t="shared" si="0"/>
        <v>3.9534246575342467</v>
      </c>
      <c r="B54" s="18">
        <v>50</v>
      </c>
      <c r="C54" s="12">
        <v>1078</v>
      </c>
      <c r="D54" s="12">
        <v>0.18656399234817</v>
      </c>
      <c r="E54" s="12">
        <v>1.8275104135118701E-2</v>
      </c>
      <c r="F54" s="92">
        <f>$D54^Parameter!$D$325</f>
        <v>0.26992661277455121</v>
      </c>
      <c r="G54" s="92">
        <f>$E54^Parameter!$D$318</f>
        <v>5.6045287254468251E-2</v>
      </c>
      <c r="H54" s="92">
        <f>$D54^Parameter!$D$326</f>
        <v>0.2610130739914257</v>
      </c>
      <c r="I54" s="92">
        <f>$E54^Parameter!$D$319</f>
        <v>7.7195202467482724E-2</v>
      </c>
      <c r="J54" s="92">
        <f>$D54^Parameter!$D$328</f>
        <v>0.27820876221310453</v>
      </c>
      <c r="K54" s="92">
        <f>$E54^Parameter!$D$321</f>
        <v>0.16982589737808781</v>
      </c>
      <c r="L54" s="92">
        <f>$D54^Parameter!$D$329</f>
        <v>0.39053825642822226</v>
      </c>
      <c r="M54" s="92">
        <f>$E54^Parameter!$D$322</f>
        <v>0.14070558351534673</v>
      </c>
      <c r="N54" s="92">
        <f>$D54^Parameter!$D$330</f>
        <v>0.2566672985929121</v>
      </c>
      <c r="O54" s="92">
        <f>$E54^Parameter!$D$323</f>
        <v>0.20171767049437789</v>
      </c>
      <c r="P54" s="92">
        <f>$D54^Parameter!$D$327</f>
        <v>0.20222185556657743</v>
      </c>
      <c r="Q54" s="92">
        <f>$E54^Parameter!$D$320</f>
        <v>5.7407408235635435E-2</v>
      </c>
      <c r="R54" s="12">
        <f>$D54^EXP(Parameter!$D$96+Parameter!$D$103*(($B54/30.2*21)^(1)))</f>
        <v>0.12307082824854255</v>
      </c>
      <c r="S54" s="12">
        <f>$E54^EXP(Parameter!$D$81+Parameter!$D$88*($B54/30.2*21)^(-2))</f>
        <v>8.5403774464382923E-2</v>
      </c>
      <c r="T54" s="12">
        <f>$D54^EXP(Parameter!$D$97+Parameter!$D$104*(($B54*21/30.2)^(1)))</f>
        <v>0.18495499251151926</v>
      </c>
      <c r="U54" s="12">
        <f>$E54^EXP(Parameter!$D$82+Parameter!$D$89*($B54/30.2*21)^(-2))</f>
        <v>0.1058279533975824</v>
      </c>
      <c r="V54" s="12">
        <f>$D54^EXP(Parameter!$D$99+Parameter!$D$106*(($B54*21/30.2)^(1)))</f>
        <v>0.16990328788337919</v>
      </c>
      <c r="W54" s="12">
        <f>$E54^EXP(Parameter!$D$84+Parameter!$D$91*($B54/30.2*21)^(-2))</f>
        <v>0.21085821591491402</v>
      </c>
      <c r="X54" s="12">
        <f>$D54^EXP(Parameter!$D$100+Parameter!$D$107*(($B54*21/30.2)^(1)))</f>
        <v>0.14271718335553349</v>
      </c>
      <c r="Y54" s="12">
        <f>$E54^EXP(Parameter!$D$85+Parameter!$D$92*($B54/30.2*21)^(-2))</f>
        <v>0.17327396717293028</v>
      </c>
      <c r="Z54" s="12">
        <f>$D54^EXP(Parameter!$D$101+Parameter!$D$108*(($B54*21/30.2)^(1)))</f>
        <v>6.6582193314812188E-2</v>
      </c>
      <c r="AA54" s="12">
        <f>$E54^EXP(Parameter!$D$86+Parameter!$D$93*($B54/30.2*21)^(-2))</f>
        <v>0.20304803023504561</v>
      </c>
      <c r="AB54" s="12">
        <f>$D54^EXP(Parameter!$D$98+Parameter!$D$105*(($B54*21/30.2)^(1)))</f>
        <v>0.11419986464127366</v>
      </c>
      <c r="AC54" s="12">
        <f>$E54^EXP(Parameter!$D$83+Parameter!$D$90*($B54/30.2*21)^(-2))</f>
        <v>6.0655774954048565E-2</v>
      </c>
      <c r="AD54" s="87">
        <f>$D54^EXP(Parameter!$D$133+Parameter!$D$140*(($B54*21/30.2)^(-0.5))+Parameter!$D$147*((LN($B54*21/30.2))))</f>
        <v>8.3682762272718828E-2</v>
      </c>
      <c r="AE54" s="12">
        <f>$E54^EXP(Parameter!$D$111+Parameter!$D$118*(($B54*21/30.2)^(-1))+Parameter!$D$125*(($B54*21/30.2)^(-0.5)))</f>
        <v>0.18664312157663276</v>
      </c>
      <c r="AF54" s="12">
        <f>$D54^EXP(Parameter!$D$134+Parameter!$D$141*(($B54*21/30.2)^(-0.5))+Parameter!$D$148*((LN($B54*21/30.2))))</f>
        <v>0.14593720537751725</v>
      </c>
      <c r="AG54" s="12">
        <f>$E54^EXP(Parameter!$D$112+Parameter!$D$119*(($B54*21/30.2)^(-1))+Parameter!$D$126*(($B54*21/30.2)^(-0.5)))</f>
        <v>0.10819260592551182</v>
      </c>
      <c r="AH54" s="12">
        <f>$D54^EXP(Parameter!$D$136+Parameter!$D$143*(($B54*21/30.2)^(-0.5))+Parameter!$D$150*((LN($B54*21/30.2))))</f>
        <v>9.8200138657045466E-2</v>
      </c>
      <c r="AI54" s="12">
        <f>$E54^EXP(Parameter!$D$114+Parameter!$D$121*(($B54*21/30.2)^(-1))+Parameter!$D$128*(($B54*21/30.2)^(-0.5)))</f>
        <v>5.2195122499632395E-2</v>
      </c>
      <c r="AJ54" s="12">
        <f>$D54^EXP(Parameter!$D$137+Parameter!$D$144*(($B54*21/30.2)^(-0.5))+Parameter!$D$151*((LN($B54*21/30.2))))</f>
        <v>0.11313238874053781</v>
      </c>
      <c r="AK54" s="12">
        <f>$E54^EXP(Parameter!$D$115+Parameter!$D$122*(($B54*21/30.2)^(-1))+Parameter!$D$129*(($B54*21/30.2)^(-0.5)))</f>
        <v>0.11520970942517457</v>
      </c>
      <c r="AL54" s="12">
        <f>$D54^EXP(Parameter!$D$138+Parameter!$D$145*(($B54*21/30.2)^(-0.5))+Parameter!$D$152*((LN($B54*21/30.2))))</f>
        <v>9.7166342914077938E-3</v>
      </c>
      <c r="AM54" s="12">
        <f>$E54^EXP(Parameter!$D$116+Parameter!$D$123*(($B54*21/30.2)^(-1))+Parameter!$D$130*(($B54*21/30.2)^(-0.5)))</f>
        <v>2.6089743655853311E-2</v>
      </c>
      <c r="AN54" s="12">
        <f>$D54^EXP(Parameter!$D$135+Parameter!$D$142*(($B54*21/30.2)^(-0.5))+Parameter!$D$149*((LN($B54*21/30.2))))</f>
        <v>8.1674640353474381E-2</v>
      </c>
      <c r="AO54" s="12">
        <f>$E54^EXP(Parameter!$D$113+Parameter!$D$120*(($B54*21/30.2)^(-1))+Parameter!$D$127*(($B54*21/30.2)^(-0.5)))</f>
        <v>8.5628117139781583E-4</v>
      </c>
      <c r="AP54" s="87">
        <f>$D54^EXP(Parameter!$D$304+Parameter!$D$310*((LN($B54*21/30.2))))</f>
        <v>0.24819371502820819</v>
      </c>
      <c r="AQ54" s="88">
        <f>$E54^EXP(Parameter!$D$290+Parameter!$D$296*((LN($B54*21/30.2))))</f>
        <v>8.3694527875231892E-2</v>
      </c>
      <c r="AR54" s="12">
        <f>$D54^EXP(Parameter!$D$305+Parameter!$D$311*((LN($B54*21/30.2))))</f>
        <v>0.23825586872588039</v>
      </c>
      <c r="AS54" s="88">
        <f>$E54^EXP(Parameter!$D$291+Parameter!$D$297*((LN($B54*21/30.2))))</f>
        <v>0.10384244618177872</v>
      </c>
      <c r="AT54" s="12">
        <f>$D54^EXP(Parameter!$D$305+Parameter!$D$307-Parameter!$D$306+(Parameter!$D$311+Parameter!$D$313-Parameter!$D$312)*((LN($B54*21/30.2))))</f>
        <v>0.24444721792480717</v>
      </c>
      <c r="AU54" s="88">
        <f>$E54^EXP(Parameter!$D$291+Parameter!$D$293-Parameter!$D$292+(Parameter!$D$297+Parameter!$D$299-Parameter!$D$298)*((LN($B54*21/30.2))))</f>
        <v>0.17017288465115613</v>
      </c>
      <c r="AV54" s="12">
        <f>$D54^EXP(Parameter!$D$308+Parameter!$D$314*((LN($B54*21/30.2))))</f>
        <v>0.33236904545226614</v>
      </c>
      <c r="AW54" s="88">
        <f>$E54^EXP(Parameter!$D$294+Parameter!$D$300*((LN($B54*21/30.2))))</f>
        <v>0.14177012021443697</v>
      </c>
      <c r="AX54" s="12">
        <f>$D54^EXP(Parameter!$D$305+Parameter!$D$309-Parameter!$D$306+(Parameter!$D$311+Parameter!$D$315-Parameter!$D$312)*((LN($B54*21/30.2))))</f>
        <v>0.21487096455929466</v>
      </c>
      <c r="AY54" s="88">
        <f>$E54^EXP(Parameter!$D$291+Parameter!$D$295-Parameter!$D$292+(Parameter!$D$297+Parameter!$D$301-Parameter!$D$298)*((LN($B54*21/30.2))))</f>
        <v>9.7617265150001797E-2</v>
      </c>
      <c r="AZ54" s="12">
        <f>$D54^EXP(Parameter!D$305-Parameter!D$306+(Parameter!D$311-Parameter!D$312)*((LN($B54*21/30.2))))</f>
        <v>0.17036710092808133</v>
      </c>
      <c r="BA54" s="88">
        <f>$E54^EXP(Parameter!$D$291-Parameter!$D$292+(Parameter!$D$297-Parameter!$D$298)*((LN($B54*21/30.2))))</f>
        <v>2.1087569366328596E-2</v>
      </c>
      <c r="BB54" s="89">
        <f>$D54^EXP(Parameter!$D$231)</f>
        <v>0.20768227058796679</v>
      </c>
      <c r="BC54" s="90">
        <f>$E54^EXP(Parameter!$D$216)</f>
        <v>4.119457248811622E-2</v>
      </c>
      <c r="BD54" s="91">
        <f>$D54^EXP(Parameter!$D$232)</f>
        <v>0.26799768090984222</v>
      </c>
      <c r="BE54" s="90">
        <f>$E54^EXP(Parameter!$D$217)</f>
        <v>9.0853138732031352E-2</v>
      </c>
      <c r="BF54" s="91">
        <f>$D54^EXP(Parameter!$D$234)</f>
        <v>0.169969109420579</v>
      </c>
      <c r="BG54" s="91">
        <f>$E54^EXP(Parameter!$D$219)</f>
        <v>0.14338069901776646</v>
      </c>
      <c r="BH54" s="91">
        <f>$D54^EXP(Parameter!$D$235)</f>
        <v>0.38766669656874508</v>
      </c>
      <c r="BI54" s="91">
        <f>$E54^EXP(Parameter!$D$220)</f>
        <v>0.15850122870699626</v>
      </c>
      <c r="BJ54" s="91">
        <f>$D54^EXP(Parameter!$D$236)</f>
        <v>0.15491758937668926</v>
      </c>
      <c r="BK54" s="91">
        <f>$E54^EXP(Parameter!$D$221)</f>
        <v>0.43489890849700236</v>
      </c>
      <c r="BL54" s="91">
        <f>$D54^EXP(Parameter!$D$233)</f>
        <v>0.2501550053738012</v>
      </c>
      <c r="BM54" s="91">
        <f>$E54^EXP(Parameter!$D$218)</f>
        <v>0.14033334300008982</v>
      </c>
      <c r="BN54" s="90">
        <f>$D54^EXP(Parameter!$D$268)</f>
        <v>0.2129286613534013</v>
      </c>
      <c r="BO54" s="91">
        <f>$E54^EXP(Parameter!$D$246)</f>
        <v>4.0411414988571398E-2</v>
      </c>
      <c r="BP54" s="91">
        <f>$D54^EXP(Parameter!$D$269)</f>
        <v>0.28469971231634233</v>
      </c>
      <c r="BQ54" s="91">
        <f>$E54^EXP(Parameter!$D$247)</f>
        <v>9.0853138732031352E-2</v>
      </c>
      <c r="BR54" s="91">
        <f>$D54^EXP(Parameter!$D$271)</f>
        <v>0.18313133264553522</v>
      </c>
      <c r="BS54" s="91">
        <f>$E54^EXP(Parameter!$D$249)</f>
        <v>0.14449672084717277</v>
      </c>
      <c r="BT54" s="91">
        <f>$D54^EXP(Parameter!$D$272)</f>
        <v>0.38803404346958364</v>
      </c>
      <c r="BU54" s="91">
        <f>$E54^EXP(Parameter!$D$250)</f>
        <v>0.15967102435811012</v>
      </c>
      <c r="BV54" s="91">
        <f>$D54^EXP(Parameter!$D$273)</f>
        <v>0.19925951855960453</v>
      </c>
      <c r="BW54" s="91">
        <f>$E54^EXP(Parameter!$D$251)</f>
        <v>0.41745304600102606</v>
      </c>
      <c r="BX54" s="91">
        <f>$D54^EXP(Parameter!$D$270)</f>
        <v>0.26976353516977414</v>
      </c>
      <c r="BY54" s="91">
        <f>$E54^EXP(Parameter!$D$248)</f>
        <v>0.13950780705589341</v>
      </c>
      <c r="BZ54" s="90">
        <f>$D54^EXP(Parameter!$D$208)</f>
        <v>0.27082436686959743</v>
      </c>
      <c r="CA54" s="90">
        <f>$E54^EXP(Parameter!$D$200)</f>
        <v>6.7460519687508533E-2</v>
      </c>
      <c r="CB54" s="90">
        <f>$D54^EXP(Parameter!$D$209)</f>
        <v>0.24946200648093225</v>
      </c>
      <c r="CC54" s="90">
        <f>$E54^EXP(Parameter!$D$201)</f>
        <v>8.5500801427898745E-2</v>
      </c>
      <c r="CD54" s="90">
        <f>$D54^EXP(Parameter!$D$211)</f>
        <v>0.25886150095189198</v>
      </c>
      <c r="CE54" s="90">
        <f>$E54^EXP(Parameter!$D$203)</f>
        <v>0.16468603874453425</v>
      </c>
      <c r="CF54" s="90">
        <f>$D54^EXP(Parameter!$D$212)</f>
        <v>0.36339618822091174</v>
      </c>
      <c r="CG54" s="90">
        <f>$E54^EXP(Parameter!$D$204)</f>
        <v>0.14088502868701017</v>
      </c>
      <c r="CH54" s="91">
        <f>$D54^EXP(Parameter!$D$213)</f>
        <v>0.23674220367804208</v>
      </c>
      <c r="CI54" s="90">
        <f>$E54^EXP(Parameter!$D$205)</f>
        <v>0.18137493915762623</v>
      </c>
      <c r="CJ54" s="91">
        <f>$D54^EXP(Parameter!$D$210)</f>
        <v>0.18468840997446678</v>
      </c>
      <c r="CK54" s="90">
        <f>$E54^EXP(Parameter!$D$202)</f>
        <v>6.1454377839457779E-2</v>
      </c>
      <c r="CL54" s="12">
        <f>$D54^EXP(Parameter!$D$170+Parameter!$D$177*(LN($B54/30.2*21)))</f>
        <v>0.2359750647296347</v>
      </c>
      <c r="CM54" s="41">
        <f>$E54^EXP(Parameter!$D$155+Parameter!$D$162*(LN($B54/30.2*21)))</f>
        <v>0.1790189914383761</v>
      </c>
      <c r="CN54" s="12">
        <f>$D54^EXP(Parameter!$D$171+Parameter!$D$178*(LN($B54/30.2*21)))</f>
        <v>0.22876998647147345</v>
      </c>
      <c r="CO54" s="41">
        <f>$E54^EXP(Parameter!$D$156+Parameter!$D$163*(LN($B54/30.2*21)))</f>
        <v>0.1725520193759314</v>
      </c>
      <c r="CP54" s="12">
        <f>$D54^EXP(Parameter!$D$173+Parameter!$D$180*(LN($B54/30.2*21)))</f>
        <v>0.2266258554756356</v>
      </c>
      <c r="CQ54" s="41">
        <f>$E54^EXP(Parameter!$D$158+Parameter!$D$165*(LN($B54/30.2*21)))</f>
        <v>0.21887554362120054</v>
      </c>
      <c r="CR54" s="12">
        <f>$D54^EXP(Parameter!$D$174+Parameter!$D$181*(LN($B54/30.2*21)))</f>
        <v>0.27909403556473061</v>
      </c>
      <c r="CS54" s="41">
        <f>$E54^EXP(Parameter!$D$159+Parameter!$D$166*(LN($B54/30.2*21)))</f>
        <v>0.22641457507005974</v>
      </c>
      <c r="CT54" s="12">
        <f>$D54^EXP(Parameter!$D$175+Parameter!$D$182*(LN($B54/30.2*21)))</f>
        <v>0.16045224103210817</v>
      </c>
      <c r="CU54" s="41">
        <f>$E54^EXP(Parameter!$D$160+Parameter!$D$167*(LN($B54/30.2*21)))</f>
        <v>0.11728880093315315</v>
      </c>
      <c r="CV54" s="12">
        <f>$D54^EXP(Parameter!$D$172+Parameter!$D$179*(LN($B54/30.2*21)))</f>
        <v>0.1432139562902813</v>
      </c>
      <c r="CW54" s="41">
        <f>$E54^EXP(Parameter!$D$157+Parameter!$D$164*(LN($B54/30.2*21)))</f>
        <v>8.6853879636051776E-3</v>
      </c>
      <c r="CX54" s="12">
        <f t="shared" si="2"/>
        <v>0.12307082824854255</v>
      </c>
      <c r="CY54" s="85">
        <v>8.2770484647349096E-2</v>
      </c>
      <c r="CZ54" s="12">
        <f t="shared" si="3"/>
        <v>0.18495499251151926</v>
      </c>
      <c r="DA54" s="85">
        <v>0.122562811592782</v>
      </c>
      <c r="DB54" s="12">
        <f t="shared" si="4"/>
        <v>0.16990328788337919</v>
      </c>
      <c r="DC54" s="41">
        <v>0.13798224832456299</v>
      </c>
      <c r="DD54" s="12">
        <f t="shared" si="5"/>
        <v>0.14271718335553349</v>
      </c>
      <c r="DE54" s="85">
        <v>0.12727931970912401</v>
      </c>
      <c r="DF54" s="12">
        <f t="shared" si="6"/>
        <v>6.6582193314812188E-2</v>
      </c>
      <c r="DG54" s="41">
        <v>6.7540802606523495E-2</v>
      </c>
      <c r="DH54" s="12">
        <f t="shared" si="7"/>
        <v>0.11419986464127366</v>
      </c>
      <c r="DI54" s="41">
        <v>1.13394107531228E-2</v>
      </c>
      <c r="DJ54" s="46">
        <v>49</v>
      </c>
      <c r="DK54" s="44">
        <v>1.6025377440361699E-2</v>
      </c>
      <c r="DL54" s="44">
        <v>3.1023986005596398E-2</v>
      </c>
      <c r="DM54" s="44">
        <v>4.9542225451967799E-2</v>
      </c>
      <c r="DN54" s="44">
        <v>4.1199818136845798E-2</v>
      </c>
      <c r="DO54" s="44">
        <v>9.2141394310662705E-2</v>
      </c>
      <c r="DP54" s="44">
        <v>8.0368387796621907E-2</v>
      </c>
      <c r="DQ54" s="44">
        <v>9.8276578683806501E-2</v>
      </c>
      <c r="DR54" s="45">
        <v>0.18963564869058699</v>
      </c>
      <c r="DS54" s="45">
        <v>0.255882361455609</v>
      </c>
      <c r="DT54" s="45">
        <v>0.239448984175583</v>
      </c>
      <c r="DU54" s="45">
        <v>0.19537474200859101</v>
      </c>
      <c r="DV54" s="45">
        <v>0.24881054158621799</v>
      </c>
      <c r="DW54" s="45">
        <v>0.33323546552042599</v>
      </c>
      <c r="DX54" s="45">
        <v>0.21716038975670099</v>
      </c>
    </row>
    <row r="55" spans="1:128">
      <c r="A55" s="43">
        <f t="shared" si="0"/>
        <v>4.0136986301369859</v>
      </c>
      <c r="B55" s="18">
        <v>51</v>
      </c>
      <c r="C55" s="12">
        <v>1100</v>
      </c>
      <c r="D55" s="12">
        <v>0.18212719933726301</v>
      </c>
      <c r="E55" s="12">
        <v>1.7316955179158801E-2</v>
      </c>
      <c r="F55" s="92">
        <f>$D55^Parameter!$D$325</f>
        <v>0.26490633929841784</v>
      </c>
      <c r="G55" s="92">
        <f>$E55^Parameter!$D$318</f>
        <v>5.3913745432610662E-2</v>
      </c>
      <c r="H55" s="92">
        <f>$D55^Parameter!$D$326</f>
        <v>0.25603530064860291</v>
      </c>
      <c r="I55" s="92">
        <f>$E55^Parameter!$D$319</f>
        <v>7.457989731066543E-2</v>
      </c>
      <c r="J55" s="92">
        <f>$D55^Parameter!$D$328</f>
        <v>0.27315276728449744</v>
      </c>
      <c r="K55" s="92">
        <f>$E55^Parameter!$D$321</f>
        <v>0.16582228260204807</v>
      </c>
      <c r="L55" s="92">
        <f>$D55^Parameter!$D$329</f>
        <v>0.38530965641511766</v>
      </c>
      <c r="M55" s="92">
        <f>$E55^Parameter!$D$322</f>
        <v>0.1370411678904041</v>
      </c>
      <c r="N55" s="92">
        <f>$D55^Parameter!$D$330</f>
        <v>0.25171181170358775</v>
      </c>
      <c r="O55" s="92">
        <f>$E55^Parameter!$D$323</f>
        <v>0.19741884791621564</v>
      </c>
      <c r="P55" s="92">
        <f>$D55^Parameter!$D$327</f>
        <v>0.19764089797792989</v>
      </c>
      <c r="Q55" s="92">
        <f>$E55^Parameter!$D$320</f>
        <v>5.5241908536340742E-2</v>
      </c>
      <c r="R55" s="12">
        <f>$D55^EXP(Parameter!$D$96+Parameter!$D$103*(($B55/30.2*21)^(1)))</f>
        <v>0.11592778831005746</v>
      </c>
      <c r="S55" s="12">
        <f>$E55^EXP(Parameter!$D$81+Parameter!$D$88*($B55/30.2*21)^(-2))</f>
        <v>8.2626333927626985E-2</v>
      </c>
      <c r="T55" s="12">
        <f>$D55^EXP(Parameter!$D$97+Parameter!$D$104*(($B55*21/30.2)^(1)))</f>
        <v>0.17881827139407933</v>
      </c>
      <c r="U55" s="12">
        <f>$E55^EXP(Parameter!$D$82+Parameter!$D$89*($B55/30.2*21)^(-2))</f>
        <v>0.10268005075518666</v>
      </c>
      <c r="V55" s="12">
        <f>$D55^EXP(Parameter!$D$99+Parameter!$D$106*(($B55*21/30.2)^(1)))</f>
        <v>0.16316370088041773</v>
      </c>
      <c r="W55" s="12">
        <f>$E55^EXP(Parameter!$D$84+Parameter!$D$91*($B55/30.2*21)^(-2))</f>
        <v>0.20649574227091044</v>
      </c>
      <c r="X55" s="12">
        <f>$D55^EXP(Parameter!$D$100+Parameter!$D$107*(($B55*21/30.2)^(1)))</f>
        <v>0.13313005551791832</v>
      </c>
      <c r="Y55" s="12">
        <f>$E55^EXP(Parameter!$D$85+Parameter!$D$92*($B55/30.2*21)^(-2))</f>
        <v>0.16923965015424056</v>
      </c>
      <c r="Z55" s="12">
        <f>$D55^EXP(Parameter!$D$101+Parameter!$D$108*(($B55*21/30.2)^(1)))</f>
        <v>6.0677101765391019E-2</v>
      </c>
      <c r="AA55" s="12">
        <f>$E55^EXP(Parameter!$D$86+Parameter!$D$93*($B55/30.2*21)^(-2))</f>
        <v>0.19873338001858459</v>
      </c>
      <c r="AB55" s="12">
        <f>$D55^EXP(Parameter!$D$98+Parameter!$D$105*(($B55*21/30.2)^(1)))</f>
        <v>0.10884726194709196</v>
      </c>
      <c r="AC55" s="12">
        <f>$E55^EXP(Parameter!$D$83+Parameter!$D$90*($B55/30.2*21)^(-2))</f>
        <v>5.8408913817492809E-2</v>
      </c>
      <c r="AD55" s="87">
        <f>$D55^EXP(Parameter!$D$133+Parameter!$D$140*(($B55*21/30.2)^(-0.5))+Parameter!$D$147*((LN($B55*21/30.2))))</f>
        <v>7.743163472556798E-2</v>
      </c>
      <c r="AE55" s="12">
        <f>$E55^EXP(Parameter!$D$111+Parameter!$D$118*(($B55*21/30.2)^(-1))+Parameter!$D$125*(($B55*21/30.2)^(-0.5)))</f>
        <v>0.18397272445119756</v>
      </c>
      <c r="AF55" s="12">
        <f>$D55^EXP(Parameter!$D$134+Parameter!$D$141*(($B55*21/30.2)^(-0.5))+Parameter!$D$148*((LN($B55*21/30.2))))</f>
        <v>0.13999311431599568</v>
      </c>
      <c r="AG55" s="12">
        <f>$E55^EXP(Parameter!$D$112+Parameter!$D$119*(($B55*21/30.2)^(-1))+Parameter!$D$126*(($B55*21/30.2)^(-0.5)))</f>
        <v>0.10511555211488943</v>
      </c>
      <c r="AH55" s="12">
        <f>$D55^EXP(Parameter!$D$136+Parameter!$D$143*(($B55*21/30.2)^(-0.5))+Parameter!$D$150*((LN($B55*21/30.2))))</f>
        <v>9.1697196244269419E-2</v>
      </c>
      <c r="AI55" s="12">
        <f>$E55^EXP(Parameter!$D$114+Parameter!$D$121*(($B55*21/30.2)^(-1))+Parameter!$D$128*(($B55*21/30.2)^(-0.5)))</f>
        <v>4.9166113266703573E-2</v>
      </c>
      <c r="AJ55" s="12">
        <f>$D55^EXP(Parameter!$D$137+Parameter!$D$144*(($B55*21/30.2)^(-0.5))+Parameter!$D$151*((LN($B55*21/30.2))))</f>
        <v>0.10489295736919919</v>
      </c>
      <c r="AK55" s="12">
        <f>$E55^EXP(Parameter!$D$115+Parameter!$D$122*(($B55*21/30.2)^(-1))+Parameter!$D$129*(($B55*21/30.2)^(-0.5)))</f>
        <v>0.11154759168907051</v>
      </c>
      <c r="AL55" s="12">
        <f>$D55^EXP(Parameter!$D$138+Parameter!$D$145*(($B55*21/30.2)^(-0.5))+Parameter!$D$152*((LN($B55*21/30.2))))</f>
        <v>7.9645981201314532E-3</v>
      </c>
      <c r="AM55" s="12">
        <f>$E55^EXP(Parameter!$D$116+Parameter!$D$123*(($B55*21/30.2)^(-1))+Parameter!$D$130*(($B55*21/30.2)^(-0.5)))</f>
        <v>2.4165701509222589E-2</v>
      </c>
      <c r="AN55" s="12">
        <f>$D55^EXP(Parameter!$D$135+Parameter!$D$142*(($B55*21/30.2)^(-0.5))+Parameter!$D$149*((LN($B55*21/30.2))))</f>
        <v>7.7183454048311548E-2</v>
      </c>
      <c r="AO55" s="12">
        <f>$E55^EXP(Parameter!$D$113+Parameter!$D$120*(($B55*21/30.2)^(-1))+Parameter!$D$127*(($B55*21/30.2)^(-0.5)))</f>
        <v>7.308196022761639E-4</v>
      </c>
      <c r="AP55" s="87">
        <f>$D55^EXP(Parameter!$D$304+Parameter!$D$310*((LN($B55*21/30.2))))</f>
        <v>0.24241927629573884</v>
      </c>
      <c r="AQ55" s="88">
        <f>$E55^EXP(Parameter!$D$290+Parameter!$D$296*((LN($B55*21/30.2))))</f>
        <v>8.1523973123296151E-2</v>
      </c>
      <c r="AR55" s="12">
        <f>$D55^EXP(Parameter!$D$305+Parameter!$D$311*((LN($B55*21/30.2))))</f>
        <v>0.23307998994857937</v>
      </c>
      <c r="AS55" s="88">
        <f>$E55^EXP(Parameter!$D$291+Parameter!$D$297*((LN($B55*21/30.2))))</f>
        <v>0.10096921850650066</v>
      </c>
      <c r="AT55" s="12">
        <f>$D55^EXP(Parameter!$D$305+Parameter!$D$307-Parameter!$D$306+(Parameter!$D$311+Parameter!$D$313-Parameter!$D$312)*((LN($B55*21/30.2))))</f>
        <v>0.23897662794898272</v>
      </c>
      <c r="AU55" s="88">
        <f>$E55^EXP(Parameter!$D$291+Parameter!$D$293-Parameter!$D$292+(Parameter!$D$297+Parameter!$D$299-Parameter!$D$298)*((LN($B55*21/30.2))))</f>
        <v>0.16597559233084733</v>
      </c>
      <c r="AV55" s="12">
        <f>$D55^EXP(Parameter!$D$308+Parameter!$D$314*((LN($B55*21/30.2))))</f>
        <v>0.32580710660471551</v>
      </c>
      <c r="AW55" s="88">
        <f>$E55^EXP(Parameter!$D$294+Parameter!$D$300*((LN($B55*21/30.2))))</f>
        <v>0.13813822046805257</v>
      </c>
      <c r="AX55" s="12">
        <f>$D55^EXP(Parameter!$D$305+Parameter!$D$309-Parameter!$D$306+(Parameter!$D$311+Parameter!$D$315-Parameter!$D$312)*((LN($B55*21/30.2))))</f>
        <v>0.20922780978016403</v>
      </c>
      <c r="AY55" s="88">
        <f>$E55^EXP(Parameter!$D$291+Parameter!$D$295-Parameter!$D$292+(Parameter!$D$297+Parameter!$D$301-Parameter!$D$298)*((LN($B55*21/30.2))))</f>
        <v>9.3089979328201636E-2</v>
      </c>
      <c r="AZ55" s="12">
        <f>$D55^EXP(Parameter!D$305-Parameter!D$306+(Parameter!D$311-Parameter!D$312)*((LN($B55*21/30.2))))</f>
        <v>0.16545314122545457</v>
      </c>
      <c r="BA55" s="88">
        <f>$E55^EXP(Parameter!$D$291-Parameter!$D$292+(Parameter!$D$297-Parameter!$D$298)*((LN($B55*21/30.2))))</f>
        <v>1.9595034244855175E-2</v>
      </c>
      <c r="BB55" s="89">
        <f>$D55^EXP(Parameter!$D$231)</f>
        <v>0.20305516036428436</v>
      </c>
      <c r="BC55" s="90">
        <f>$E55^EXP(Parameter!$D$216)</f>
        <v>3.9464023035656194E-2</v>
      </c>
      <c r="BD55" s="91">
        <f>$D55^EXP(Parameter!$D$232)</f>
        <v>0.26298624373950563</v>
      </c>
      <c r="BE55" s="90">
        <f>$E55^EXP(Parameter!$D$217)</f>
        <v>8.7967734922767576E-2</v>
      </c>
      <c r="BF55" s="91">
        <f>$D55^EXP(Parameter!$D$234)</f>
        <v>0.16570552911935352</v>
      </c>
      <c r="BG55" s="91">
        <f>$E55^EXP(Parameter!$D$219)</f>
        <v>0.13968200940783856</v>
      </c>
      <c r="BH55" s="91">
        <f>$D55^EXP(Parameter!$D$235)</f>
        <v>0.38243607936244067</v>
      </c>
      <c r="BI55" s="91">
        <f>$E55^EXP(Parameter!$D$220)</f>
        <v>0.15462094101992982</v>
      </c>
      <c r="BJ55" s="91">
        <f>$D55^EXP(Parameter!$D$236)</f>
        <v>0.15083094532613822</v>
      </c>
      <c r="BK55" s="91">
        <f>$E55^EXP(Parameter!$D$221)</f>
        <v>0.43005350227687955</v>
      </c>
      <c r="BL55" s="91">
        <f>$D55^EXP(Parameter!$D$233)</f>
        <v>0.24523488542778329</v>
      </c>
      <c r="BM55" s="91">
        <f>$E55^EXP(Parameter!$D$218)</f>
        <v>0.13667374982989658</v>
      </c>
      <c r="BN55" s="90">
        <f>$D55^EXP(Parameter!$D$268)</f>
        <v>0.20825913097923454</v>
      </c>
      <c r="BO55" s="91">
        <f>$E55^EXP(Parameter!$D$246)</f>
        <v>3.8703767763685976E-2</v>
      </c>
      <c r="BP55" s="91">
        <f>$D55^EXP(Parameter!$D$269)</f>
        <v>0.27961818740526573</v>
      </c>
      <c r="BQ55" s="91">
        <f>$E55^EXP(Parameter!$D$247)</f>
        <v>8.7967734922767576E-2</v>
      </c>
      <c r="BR55" s="91">
        <f>$D55^EXP(Parameter!$D$271)</f>
        <v>0.17872858634726191</v>
      </c>
      <c r="BS55" s="91">
        <f>$E55^EXP(Parameter!$D$249)</f>
        <v>0.14078392932153591</v>
      </c>
      <c r="BT55" s="91">
        <f>$D55^EXP(Parameter!$D$272)</f>
        <v>0.38280366734136423</v>
      </c>
      <c r="BU55" s="91">
        <f>$E55^EXP(Parameter!$D$250)</f>
        <v>0.1557775114122677</v>
      </c>
      <c r="BV55" s="91">
        <f>$D55^EXP(Parameter!$D$273)</f>
        <v>0.19470447256030476</v>
      </c>
      <c r="BW55" s="91">
        <f>$E55^EXP(Parameter!$D$251)</f>
        <v>0.41257465905276913</v>
      </c>
      <c r="BX55" s="91">
        <f>$D55^EXP(Parameter!$D$270)</f>
        <v>0.26474400110935842</v>
      </c>
      <c r="BY55" s="91">
        <f>$E55^EXP(Parameter!$D$248)</f>
        <v>0.13585895571990464</v>
      </c>
      <c r="BZ55" s="90">
        <f>$D55^EXP(Parameter!$D$208)</f>
        <v>0.2658000480085112</v>
      </c>
      <c r="CA55" s="90">
        <f>$E55^EXP(Parameter!$D$200)</f>
        <v>6.5056910199086507E-2</v>
      </c>
      <c r="CB55" s="90">
        <f>$D55^EXP(Parameter!$D$209)</f>
        <v>0.24454579126724638</v>
      </c>
      <c r="CC55" s="90">
        <f>$E55^EXP(Parameter!$D$201)</f>
        <v>8.2717772220899849E-2</v>
      </c>
      <c r="CD55" s="90">
        <f>$D55^EXP(Parameter!$D$211)</f>
        <v>0.25389463146799113</v>
      </c>
      <c r="CE55" s="90">
        <f>$E55^EXP(Parameter!$D$203)</f>
        <v>0.16073711014467471</v>
      </c>
      <c r="CF55" s="90">
        <f>$D55^EXP(Parameter!$D$212)</f>
        <v>0.35816093777168251</v>
      </c>
      <c r="CG55" s="90">
        <f>$E55^EXP(Parameter!$D$204)</f>
        <v>0.13721829298636737</v>
      </c>
      <c r="CH55" s="91">
        <f>$D55^EXP(Parameter!$D$213)</f>
        <v>0.23190261230112905</v>
      </c>
      <c r="CI55" s="90">
        <f>$E55^EXP(Parameter!$D$205)</f>
        <v>0.17725591336993848</v>
      </c>
      <c r="CJ55" s="91">
        <f>$D55^EXP(Parameter!$D$210)</f>
        <v>0.18027010770650784</v>
      </c>
      <c r="CK55" s="90">
        <f>$E55^EXP(Parameter!$D$202)</f>
        <v>5.9190451563904435E-2</v>
      </c>
      <c r="CL55" s="12">
        <f>$D55^EXP(Parameter!$D$170+Parameter!$D$177*(LN($B55/30.2*21)))</f>
        <v>0.23062434952879071</v>
      </c>
      <c r="CM55" s="41">
        <f>$E55^EXP(Parameter!$D$155+Parameter!$D$162*(LN($B55/30.2*21)))</f>
        <v>0.17645947188448177</v>
      </c>
      <c r="CN55" s="12">
        <f>$D55^EXP(Parameter!$D$171+Parameter!$D$178*(LN($B55/30.2*21)))</f>
        <v>0.22371131927567542</v>
      </c>
      <c r="CO55" s="41">
        <f>$E55^EXP(Parameter!$D$156+Parameter!$D$163*(LN($B55/30.2*21)))</f>
        <v>0.16940073158465782</v>
      </c>
      <c r="CP55" s="12">
        <f>$D55^EXP(Parameter!$D$173+Parameter!$D$180*(LN($B55/30.2*21)))</f>
        <v>0.22139784538259177</v>
      </c>
      <c r="CQ55" s="41">
        <f>$E55^EXP(Parameter!$D$158+Parameter!$D$165*(LN($B55/30.2*21)))</f>
        <v>0.21479968046878101</v>
      </c>
      <c r="CR55" s="12">
        <f>$D55^EXP(Parameter!$D$174+Parameter!$D$181*(LN($B55/30.2*21)))</f>
        <v>0.27270749127506061</v>
      </c>
      <c r="CS55" s="41">
        <f>$E55^EXP(Parameter!$D$159+Parameter!$D$166*(LN($B55/30.2*21)))</f>
        <v>0.22284108794636703</v>
      </c>
      <c r="CT55" s="12">
        <f>$D55^EXP(Parameter!$D$175+Parameter!$D$182*(LN($B55/30.2*21)))</f>
        <v>0.15517990475766397</v>
      </c>
      <c r="CU55" s="41">
        <f>$E55^EXP(Parameter!$D$160+Parameter!$D$167*(LN($B55/30.2*21)))</f>
        <v>0.11305974941089536</v>
      </c>
      <c r="CV55" s="12">
        <f>$D55^EXP(Parameter!$D$172+Parameter!$D$179*(LN($B55/30.2*21)))</f>
        <v>0.13869253579836016</v>
      </c>
      <c r="CW55" s="41">
        <f>$E55^EXP(Parameter!$D$157+Parameter!$D$164*(LN($B55/30.2*21)))</f>
        <v>7.9277080833591151E-3</v>
      </c>
      <c r="CX55" s="12">
        <f t="shared" si="2"/>
        <v>0.11592778831005746</v>
      </c>
      <c r="CY55" s="85">
        <v>8.02858589327234E-2</v>
      </c>
      <c r="CZ55" s="12">
        <f t="shared" si="3"/>
        <v>0.17881827139407933</v>
      </c>
      <c r="DA55" s="85">
        <v>0.119164505985971</v>
      </c>
      <c r="DB55" s="12">
        <f t="shared" si="4"/>
        <v>0.16316370088041773</v>
      </c>
      <c r="DC55" s="41">
        <v>0.132209417515119</v>
      </c>
      <c r="DD55" s="12">
        <f t="shared" si="5"/>
        <v>0.13313005551791832</v>
      </c>
      <c r="DE55" s="85">
        <v>0.122643642954918</v>
      </c>
      <c r="DF55" s="12">
        <f t="shared" si="6"/>
        <v>6.0677101765391019E-2</v>
      </c>
      <c r="DG55" s="41">
        <v>6.1851850197651097E-2</v>
      </c>
      <c r="DH55" s="12">
        <f t="shared" si="7"/>
        <v>0.10884726194709196</v>
      </c>
      <c r="DI55" s="41">
        <v>1.0945480222631501E-2</v>
      </c>
      <c r="DJ55" s="46">
        <v>50</v>
      </c>
      <c r="DK55" s="44">
        <v>1.50986179868982E-2</v>
      </c>
      <c r="DL55" s="44">
        <v>2.94146514329886E-2</v>
      </c>
      <c r="DM55" s="44">
        <v>4.7196612849275503E-2</v>
      </c>
      <c r="DN55" s="44">
        <v>3.9174269296232599E-2</v>
      </c>
      <c r="DO55" s="44">
        <v>8.8378599754653203E-2</v>
      </c>
      <c r="DP55" s="44">
        <v>7.6966502132705505E-2</v>
      </c>
      <c r="DQ55" s="44">
        <v>9.4333608322978005E-2</v>
      </c>
      <c r="DR55" s="45">
        <v>0.18515783368370201</v>
      </c>
      <c r="DS55" s="45">
        <v>0.25054790538414201</v>
      </c>
      <c r="DT55" s="45">
        <v>0.23430485734895301</v>
      </c>
      <c r="DU55" s="45">
        <v>0.190812954850723</v>
      </c>
      <c r="DV55" s="45">
        <v>0.24355627693342199</v>
      </c>
      <c r="DW55" s="45">
        <v>0.32718385307589698</v>
      </c>
      <c r="DX55" s="45">
        <v>0.21229726246101099</v>
      </c>
    </row>
    <row r="56" spans="1:128">
      <c r="A56" s="43">
        <f t="shared" si="0"/>
        <v>4.0739726027397261</v>
      </c>
      <c r="B56" s="18">
        <v>52</v>
      </c>
      <c r="C56" s="12">
        <v>1122</v>
      </c>
      <c r="D56" s="12">
        <v>0.17784202583275599</v>
      </c>
      <c r="E56" s="12">
        <v>1.64195796665167E-2</v>
      </c>
      <c r="F56" s="92">
        <f>$D56^Parameter!$D$325</f>
        <v>0.26003201989848712</v>
      </c>
      <c r="G56" s="92">
        <f>$E56^Parameter!$D$318</f>
        <v>5.1887251366558335E-2</v>
      </c>
      <c r="H56" s="92">
        <f>$D56^Parameter!$D$326</f>
        <v>0.25120455930456104</v>
      </c>
      <c r="I56" s="92">
        <f>$E56^Parameter!$D$319</f>
        <v>7.208280902826715E-2</v>
      </c>
      <c r="J56" s="92">
        <f>$D56^Parameter!$D$328</f>
        <v>0.2682416491058951</v>
      </c>
      <c r="K56" s="92">
        <f>$E56^Parameter!$D$321</f>
        <v>0.16195911001058519</v>
      </c>
      <c r="L56" s="92">
        <f>$D56^Parameter!$D$329</f>
        <v>0.38020625921161305</v>
      </c>
      <c r="M56" s="92">
        <f>$E56^Parameter!$D$322</f>
        <v>0.13351418136407264</v>
      </c>
      <c r="N56" s="92">
        <f>$D56^Parameter!$D$330</f>
        <v>0.24690384969364815</v>
      </c>
      <c r="O56" s="92">
        <f>$E56^Parameter!$D$323</f>
        <v>0.19326126329601778</v>
      </c>
      <c r="P56" s="92">
        <f>$D56^Parameter!$D$327</f>
        <v>0.19321139929127201</v>
      </c>
      <c r="Q56" s="92">
        <f>$E56^Parameter!$D$320</f>
        <v>5.318246869515858E-2</v>
      </c>
      <c r="R56" s="12">
        <f>$D56^EXP(Parameter!$D$96+Parameter!$D$103*(($B56/30.2*21)^(1)))</f>
        <v>0.10909769290654567</v>
      </c>
      <c r="S56" s="12">
        <f>$E56^EXP(Parameter!$D$81+Parameter!$D$88*($B56/30.2*21)^(-2))</f>
        <v>7.9970663428009015E-2</v>
      </c>
      <c r="T56" s="12">
        <f>$D56^EXP(Parameter!$D$97+Parameter!$D$104*(($B56*21/30.2)^(1)))</f>
        <v>0.17287472095396741</v>
      </c>
      <c r="U56" s="12">
        <f>$E56^EXP(Parameter!$D$82+Parameter!$D$89*($B56/30.2*21)^(-2))</f>
        <v>9.9661607593664492E-2</v>
      </c>
      <c r="V56" s="12">
        <f>$D56^EXP(Parameter!$D$99+Parameter!$D$106*(($B56*21/30.2)^(1)))</f>
        <v>0.15664828859972174</v>
      </c>
      <c r="W56" s="12">
        <f>$E56^EXP(Parameter!$D$84+Parameter!$D$91*($B56/30.2*21)^(-2))</f>
        <v>0.20227377680597078</v>
      </c>
      <c r="X56" s="12">
        <f>$D56^EXP(Parameter!$D$100+Parameter!$D$107*(($B56*21/30.2)^(1)))</f>
        <v>0.12396942286457528</v>
      </c>
      <c r="Y56" s="12">
        <f>$E56^EXP(Parameter!$D$85+Parameter!$D$92*($B56/30.2*21)^(-2))</f>
        <v>0.165345602362966</v>
      </c>
      <c r="Z56" s="12">
        <f>$D56^EXP(Parameter!$D$101+Parameter!$D$108*(($B56*21/30.2)^(1)))</f>
        <v>5.5175888459993945E-2</v>
      </c>
      <c r="AA56" s="12">
        <f>$E56^EXP(Parameter!$D$86+Parameter!$D$93*($B56/30.2*21)^(-2))</f>
        <v>0.19456032388438074</v>
      </c>
      <c r="AB56" s="12">
        <f>$D56^EXP(Parameter!$D$98+Parameter!$D$105*(($B56*21/30.2)^(1)))</f>
        <v>0.1037176326062802</v>
      </c>
      <c r="AC56" s="12">
        <f>$E56^EXP(Parameter!$D$83+Parameter!$D$90*($B56/30.2*21)^(-2))</f>
        <v>5.6270638336183849E-2</v>
      </c>
      <c r="AD56" s="87">
        <f>$D56^EXP(Parameter!$D$133+Parameter!$D$140*(($B56*21/30.2)^(-0.5))+Parameter!$D$147*((LN($B56*21/30.2))))</f>
        <v>7.1581821970646553E-2</v>
      </c>
      <c r="AE56" s="12">
        <f>$E56^EXP(Parameter!$D$111+Parameter!$D$118*(($B56*21/30.2)^(-1))+Parameter!$D$125*(($B56*21/30.2)^(-0.5)))</f>
        <v>0.18138195193352022</v>
      </c>
      <c r="AF56" s="12">
        <f>$D56^EXP(Parameter!$D$134+Parameter!$D$141*(($B56*21/30.2)^(-0.5))+Parameter!$D$148*((LN($B56*21/30.2))))</f>
        <v>0.13429236068578207</v>
      </c>
      <c r="AG56" s="12">
        <f>$E56^EXP(Parameter!$D$112+Parameter!$D$119*(($B56*21/30.2)^(-1))+Parameter!$D$126*(($B56*21/30.2)^(-0.5)))</f>
        <v>0.10216210778650646</v>
      </c>
      <c r="AH56" s="12">
        <f>$D56^EXP(Parameter!$D$136+Parameter!$D$143*(($B56*21/30.2)^(-0.5))+Parameter!$D$150*((LN($B56*21/30.2))))</f>
        <v>8.5567656021479394E-2</v>
      </c>
      <c r="AI56" s="12">
        <f>$E56^EXP(Parameter!$D$114+Parameter!$D$121*(($B56*21/30.2)^(-1))+Parameter!$D$128*(($B56*21/30.2)^(-0.5)))</f>
        <v>4.6327739950009252E-2</v>
      </c>
      <c r="AJ56" s="12">
        <f>$D56^EXP(Parameter!$D$137+Parameter!$D$144*(($B56*21/30.2)^(-0.5))+Parameter!$D$151*((LN($B56*21/30.2))))</f>
        <v>9.7141581863609466E-2</v>
      </c>
      <c r="AK56" s="12">
        <f>$E56^EXP(Parameter!$D$115+Parameter!$D$122*(($B56*21/30.2)^(-1))+Parameter!$D$129*(($B56*21/30.2)^(-0.5)))</f>
        <v>0.10803811731013281</v>
      </c>
      <c r="AL56" s="12">
        <f>$D56^EXP(Parameter!$D$138+Parameter!$D$145*(($B56*21/30.2)^(-0.5))+Parameter!$D$152*((LN($B56*21/30.2))))</f>
        <v>6.4971073740228077E-3</v>
      </c>
      <c r="AM56" s="12">
        <f>$E56^EXP(Parameter!$D$116+Parameter!$D$123*(($B56*21/30.2)^(-1))+Parameter!$D$130*(($B56*21/30.2)^(-0.5)))</f>
        <v>2.2392582048601353E-2</v>
      </c>
      <c r="AN56" s="12">
        <f>$D56^EXP(Parameter!$D$135+Parameter!$D$142*(($B56*21/30.2)^(-0.5))+Parameter!$D$149*((LN($B56*21/30.2))))</f>
        <v>7.2936708289340915E-2</v>
      </c>
      <c r="AO56" s="12">
        <f>$E56^EXP(Parameter!$D$113+Parameter!$D$120*(($B56*21/30.2)^(-1))+Parameter!$D$127*(($B56*21/30.2)^(-0.5)))</f>
        <v>6.2410635224984044E-4</v>
      </c>
      <c r="AP56" s="87">
        <f>$D56^EXP(Parameter!$D$304+Parameter!$D$310*((LN($B56*21/30.2))))</f>
        <v>0.23682107050647966</v>
      </c>
      <c r="AQ56" s="88">
        <f>$E56^EXP(Parameter!$D$290+Parameter!$D$296*((LN($B56*21/30.2))))</f>
        <v>7.9443451597500464E-2</v>
      </c>
      <c r="AR56" s="12">
        <f>$D56^EXP(Parameter!$D$305+Parameter!$D$311*((LN($B56*21/30.2))))</f>
        <v>0.22806412195729076</v>
      </c>
      <c r="AS56" s="88">
        <f>$E56^EXP(Parameter!$D$291+Parameter!$D$297*((LN($B56*21/30.2))))</f>
        <v>9.8212479293979263E-2</v>
      </c>
      <c r="AT56" s="12">
        <f>$D56^EXP(Parameter!$D$305+Parameter!$D$307-Parameter!$D$306+(Parameter!$D$311+Parameter!$D$313-Parameter!$D$312)*((LN($B56*21/30.2))))</f>
        <v>0.23367362819484611</v>
      </c>
      <c r="AU56" s="88">
        <f>$E56^EXP(Parameter!$D$291+Parameter!$D$293-Parameter!$D$292+(Parameter!$D$297+Parameter!$D$299-Parameter!$D$298)*((LN($B56*21/30.2))))</f>
        <v>0.1619264886826951</v>
      </c>
      <c r="AV56" s="12">
        <f>$D56^EXP(Parameter!$D$308+Parameter!$D$314*((LN($B56*21/30.2))))</f>
        <v>0.31941324049466419</v>
      </c>
      <c r="AW56" s="88">
        <f>$E56^EXP(Parameter!$D$294+Parameter!$D$300*((LN($B56*21/30.2))))</f>
        <v>0.13464184001355758</v>
      </c>
      <c r="AX56" s="12">
        <f>$D56^EXP(Parameter!$D$305+Parameter!$D$309-Parameter!$D$306+(Parameter!$D$311+Parameter!$D$315-Parameter!$D$312)*((LN($B56*21/30.2))))</f>
        <v>0.20377085745924589</v>
      </c>
      <c r="AY56" s="88">
        <f>$E56^EXP(Parameter!$D$291+Parameter!$D$295-Parameter!$D$292+(Parameter!$D$297+Parameter!$D$301-Parameter!$D$298)*((LN($B56*21/30.2))))</f>
        <v>8.8786670380406024E-2</v>
      </c>
      <c r="AZ56" s="12">
        <f>$D56^EXP(Parameter!D$305-Parameter!D$306+(Parameter!D$311-Parameter!D$312)*((LN($B56*21/30.2))))</f>
        <v>0.16071831960734323</v>
      </c>
      <c r="BA56" s="88">
        <f>$E56^EXP(Parameter!$D$291-Parameter!$D$292+(Parameter!$D$297-Parameter!$D$298)*((LN($B56*21/30.2))))</f>
        <v>1.821473027460702E-2</v>
      </c>
      <c r="BB56" s="89">
        <f>$D56^EXP(Parameter!$D$231)</f>
        <v>0.19857933487798882</v>
      </c>
      <c r="BC56" s="90">
        <f>$E56^EXP(Parameter!$D$216)</f>
        <v>3.7825520858225242E-2</v>
      </c>
      <c r="BD56" s="91">
        <f>$D56^EXP(Parameter!$D$232)</f>
        <v>0.25812100129606919</v>
      </c>
      <c r="BE56" s="90">
        <f>$E56^EXP(Parameter!$D$217)</f>
        <v>8.5206746924503501E-2</v>
      </c>
      <c r="BF56" s="91">
        <f>$D56^EXP(Parameter!$D$234)</f>
        <v>0.16159311533058426</v>
      </c>
      <c r="BG56" s="91">
        <f>$E56^EXP(Parameter!$D$219)</f>
        <v>0.13612113732864009</v>
      </c>
      <c r="BH56" s="91">
        <f>$D56^EXP(Parameter!$D$235)</f>
        <v>0.37733125046956739</v>
      </c>
      <c r="BI56" s="91">
        <f>$E56^EXP(Parameter!$D$220)</f>
        <v>0.15088022408424834</v>
      </c>
      <c r="BJ56" s="91">
        <f>$D56^EXP(Parameter!$D$236)</f>
        <v>0.14689440254362315</v>
      </c>
      <c r="BK56" s="91">
        <f>$E56^EXP(Parameter!$D$221)</f>
        <v>0.42531888744233448</v>
      </c>
      <c r="BL56" s="91">
        <f>$D56^EXP(Parameter!$D$233)</f>
        <v>0.24046298646496517</v>
      </c>
      <c r="BM56" s="91">
        <f>$E56^EXP(Parameter!$D$218)</f>
        <v>0.13315152970929969</v>
      </c>
      <c r="BN56" s="90">
        <f>$D56^EXP(Parameter!$D$268)</f>
        <v>0.2037406652301878</v>
      </c>
      <c r="BO56" s="91">
        <f>$E56^EXP(Parameter!$D$246)</f>
        <v>3.7087364732011747E-2</v>
      </c>
      <c r="BP56" s="91">
        <f>$D56^EXP(Parameter!$D$269)</f>
        <v>0.27468064734080871</v>
      </c>
      <c r="BQ56" s="91">
        <f>$E56^EXP(Parameter!$D$247)</f>
        <v>8.5206746924503501E-2</v>
      </c>
      <c r="BR56" s="91">
        <f>$D56^EXP(Parameter!$D$271)</f>
        <v>0.17447742191714</v>
      </c>
      <c r="BS56" s="91">
        <f>$E56^EXP(Parameter!$D$249)</f>
        <v>0.13720911004083228</v>
      </c>
      <c r="BT56" s="91">
        <f>$D56^EXP(Parameter!$D$272)</f>
        <v>0.37769900479192831</v>
      </c>
      <c r="BU56" s="91">
        <f>$E56^EXP(Parameter!$D$250)</f>
        <v>0.15202367571006956</v>
      </c>
      <c r="BV56" s="91">
        <f>$D56^EXP(Parameter!$D$273)</f>
        <v>0.19030095544939721</v>
      </c>
      <c r="BW56" s="91">
        <f>$E56^EXP(Parameter!$D$251)</f>
        <v>0.40781042738118578</v>
      </c>
      <c r="BX56" s="91">
        <f>$D56^EXP(Parameter!$D$270)</f>
        <v>0.25987044162423417</v>
      </c>
      <c r="BY56" s="91">
        <f>$E56^EXP(Parameter!$D$248)</f>
        <v>0.13234735136144141</v>
      </c>
      <c r="BZ56" s="90">
        <f>$D56^EXP(Parameter!$D$208)</f>
        <v>0.26092156987033716</v>
      </c>
      <c r="CA56" s="90">
        <f>$E56^EXP(Parameter!$D$200)</f>
        <v>6.2766082862045838E-2</v>
      </c>
      <c r="CB56" s="90">
        <f>$D56^EXP(Parameter!$D$209)</f>
        <v>0.23977786800625572</v>
      </c>
      <c r="CC56" s="90">
        <f>$E56^EXP(Parameter!$D$201)</f>
        <v>8.0056906588162349E-2</v>
      </c>
      <c r="CD56" s="90">
        <f>$D56^EXP(Parameter!$D$211)</f>
        <v>0.24907504076986009</v>
      </c>
      <c r="CE56" s="90">
        <f>$E56^EXP(Parameter!$D$203)</f>
        <v>0.15692827151843272</v>
      </c>
      <c r="CF56" s="90">
        <f>$D56^EXP(Parameter!$D$212)</f>
        <v>0.35305629494887836</v>
      </c>
      <c r="CG56" s="90">
        <f>$E56^EXP(Parameter!$D$204)</f>
        <v>0.13368901322757951</v>
      </c>
      <c r="CH56" s="91">
        <f>$D56^EXP(Parameter!$D$213)</f>
        <v>0.22721250281339561</v>
      </c>
      <c r="CI56" s="90">
        <f>$E56^EXP(Parameter!$D$205)</f>
        <v>0.17327787886030716</v>
      </c>
      <c r="CJ56" s="91">
        <f>$D56^EXP(Parameter!$D$210)</f>
        <v>0.17600340782126164</v>
      </c>
      <c r="CK56" s="90">
        <f>$E56^EXP(Parameter!$D$202)</f>
        <v>5.7035442941837072E-2</v>
      </c>
      <c r="CL56" s="12">
        <f>$D56^EXP(Parameter!$D$170+Parameter!$D$177*(LN($B56/30.2*21)))</f>
        <v>0.22544030510798124</v>
      </c>
      <c r="CM56" s="41">
        <f>$E56^EXP(Parameter!$D$155+Parameter!$D$162*(LN($B56/30.2*21)))</f>
        <v>0.173987031754509</v>
      </c>
      <c r="CN56" s="12">
        <f>$D56^EXP(Parameter!$D$171+Parameter!$D$178*(LN($B56/30.2*21)))</f>
        <v>0.21881193725863324</v>
      </c>
      <c r="CO56" s="41">
        <f>$E56^EXP(Parameter!$D$156+Parameter!$D$163*(LN($B56/30.2*21)))</f>
        <v>0.16635707275646153</v>
      </c>
      <c r="CP56" s="12">
        <f>$D56^EXP(Parameter!$D$173+Parameter!$D$180*(LN($B56/30.2*21)))</f>
        <v>0.21633574482247561</v>
      </c>
      <c r="CQ56" s="41">
        <f>$E56^EXP(Parameter!$D$158+Parameter!$D$165*(LN($B56/30.2*21)))</f>
        <v>0.21085301178103716</v>
      </c>
      <c r="CR56" s="12">
        <f>$D56^EXP(Parameter!$D$174+Parameter!$D$181*(LN($B56/30.2*21)))</f>
        <v>0.26650413638454445</v>
      </c>
      <c r="CS56" s="41">
        <f>$E56^EXP(Parameter!$D$159+Parameter!$D$166*(LN($B56/30.2*21)))</f>
        <v>0.21937975713038144</v>
      </c>
      <c r="CT56" s="12">
        <f>$D56^EXP(Parameter!$D$175+Parameter!$D$182*(LN($B56/30.2*21)))</f>
        <v>0.15011020507535497</v>
      </c>
      <c r="CU56" s="41">
        <f>$E56^EXP(Parameter!$D$160+Parameter!$D$167*(LN($B56/30.2*21)))</f>
        <v>0.10901194491837125</v>
      </c>
      <c r="CV56" s="12">
        <f>$D56^EXP(Parameter!$D$172+Parameter!$D$179*(LN($B56/30.2*21)))</f>
        <v>0.13434829251003477</v>
      </c>
      <c r="CW56" s="41">
        <f>$E56^EXP(Parameter!$D$157+Parameter!$D$164*(LN($B56/30.2*21)))</f>
        <v>7.2392207359537599E-3</v>
      </c>
      <c r="CX56" s="12">
        <f t="shared" si="2"/>
        <v>0.10909769290654567</v>
      </c>
      <c r="CY56" s="85">
        <v>7.7896826590033094E-2</v>
      </c>
      <c r="CZ56" s="12">
        <f t="shared" si="3"/>
        <v>0.17287472095396741</v>
      </c>
      <c r="DA56" s="85">
        <v>0.115888783069135</v>
      </c>
      <c r="DB56" s="12">
        <f t="shared" si="4"/>
        <v>0.15664828859972174</v>
      </c>
      <c r="DC56" s="41">
        <v>0.12664947685862399</v>
      </c>
      <c r="DD56" s="12">
        <f t="shared" si="5"/>
        <v>0.12396942286457528</v>
      </c>
      <c r="DE56" s="85">
        <v>0.118178815682003</v>
      </c>
      <c r="DF56" s="12">
        <f t="shared" si="6"/>
        <v>5.5175888459993945E-2</v>
      </c>
      <c r="DG56" s="41">
        <v>5.6561580451465497E-2</v>
      </c>
      <c r="DH56" s="12">
        <f t="shared" si="7"/>
        <v>0.1037176326062802</v>
      </c>
      <c r="DI56" s="41">
        <v>1.05954465141666E-2</v>
      </c>
      <c r="DJ56" s="46">
        <v>51</v>
      </c>
      <c r="DK56" s="44">
        <v>1.42346790979039E-2</v>
      </c>
      <c r="DL56" s="44">
        <v>2.7904006781776802E-2</v>
      </c>
      <c r="DM56" s="44">
        <v>4.49831230322097E-2</v>
      </c>
      <c r="DN56" s="44">
        <v>3.7266898218913901E-2</v>
      </c>
      <c r="DO56" s="44">
        <v>8.4800113682870701E-2</v>
      </c>
      <c r="DP56" s="44">
        <v>7.3737041693566999E-2</v>
      </c>
      <c r="DQ56" s="44">
        <v>9.0580528551105904E-2</v>
      </c>
      <c r="DR56" s="45">
        <v>0.180833608026232</v>
      </c>
      <c r="DS56" s="45">
        <v>0.245377558547997</v>
      </c>
      <c r="DT56" s="45">
        <v>0.229323234105517</v>
      </c>
      <c r="DU56" s="45">
        <v>0.18640612577546201</v>
      </c>
      <c r="DV56" s="45">
        <v>0.238465504547268</v>
      </c>
      <c r="DW56" s="45">
        <v>0.321296664031542</v>
      </c>
      <c r="DX56" s="45">
        <v>0.20759344908899</v>
      </c>
    </row>
    <row r="57" spans="1:128">
      <c r="A57" s="43">
        <f t="shared" si="0"/>
        <v>4.1342465753424662</v>
      </c>
      <c r="B57" s="18">
        <v>53</v>
      </c>
      <c r="C57" s="12">
        <v>1144</v>
      </c>
      <c r="D57" s="12">
        <v>0.173701588532057</v>
      </c>
      <c r="E57" s="12">
        <v>1.55784354592987E-2</v>
      </c>
      <c r="F57" s="92">
        <f>$D57^Parameter!$D$325</f>
        <v>0.25529773180572585</v>
      </c>
      <c r="G57" s="92">
        <f>$E57^Parameter!$D$318</f>
        <v>4.9959394292614583E-2</v>
      </c>
      <c r="H57" s="92">
        <f>$D57^Parameter!$D$326</f>
        <v>0.24651481930755914</v>
      </c>
      <c r="I57" s="92">
        <f>$E57^Parameter!$D$319</f>
        <v>6.9697188124688225E-2</v>
      </c>
      <c r="J57" s="92">
        <f>$D57^Parameter!$D$328</f>
        <v>0.26346958544677918</v>
      </c>
      <c r="K57" s="92">
        <f>$E57^Parameter!$D$321</f>
        <v>0.15822972046588615</v>
      </c>
      <c r="L57" s="92">
        <f>$D57^Parameter!$D$329</f>
        <v>0.37522357979541321</v>
      </c>
      <c r="M57" s="92">
        <f>$E57^Parameter!$D$322</f>
        <v>0.13011779088212053</v>
      </c>
      <c r="N57" s="92">
        <f>$D57^Parameter!$D$330</f>
        <v>0.24223732949221488</v>
      </c>
      <c r="O57" s="92">
        <f>$E57^Parameter!$D$323</f>
        <v>0.18923851690559582</v>
      </c>
      <c r="P57" s="92">
        <f>$D57^Parameter!$D$327</f>
        <v>0.18892664321358812</v>
      </c>
      <c r="Q57" s="92">
        <f>$E57^Parameter!$D$320</f>
        <v>5.1222647453309164E-2</v>
      </c>
      <c r="R57" s="12">
        <f>$D57^EXP(Parameter!$D$96+Parameter!$D$103*(($B57/30.2*21)^(1)))</f>
        <v>0.10257258940937722</v>
      </c>
      <c r="S57" s="12">
        <f>$E57^EXP(Parameter!$D$81+Parameter!$D$88*($B57/30.2*21)^(-2))</f>
        <v>7.7429974344172425E-2</v>
      </c>
      <c r="T57" s="12">
        <f>$D57^EXP(Parameter!$D$97+Parameter!$D$104*(($B57*21/30.2)^(1)))</f>
        <v>0.1671178342397574</v>
      </c>
      <c r="U57" s="12">
        <f>$E57^EXP(Parameter!$D$82+Parameter!$D$89*($B57/30.2*21)^(-2))</f>
        <v>9.6765742152075937E-2</v>
      </c>
      <c r="V57" s="12">
        <f>$D57^EXP(Parameter!$D$99+Parameter!$D$106*(($B57*21/30.2)^(1)))</f>
        <v>0.15035065210396326</v>
      </c>
      <c r="W57" s="12">
        <f>$E57^EXP(Parameter!$D$84+Parameter!$D$91*($B57/30.2*21)^(-2))</f>
        <v>0.19818604692405012</v>
      </c>
      <c r="X57" s="12">
        <f>$D57^EXP(Parameter!$D$100+Parameter!$D$107*(($B57*21/30.2)^(1)))</f>
        <v>0.11523181405230302</v>
      </c>
      <c r="Y57" s="12">
        <f>$E57^EXP(Parameter!$D$85+Parameter!$D$92*($B57/30.2*21)^(-2))</f>
        <v>0.16158521930371791</v>
      </c>
      <c r="Z57" s="12">
        <f>$D57^EXP(Parameter!$D$101+Parameter!$D$108*(($B57*21/30.2)^(1)))</f>
        <v>5.0062102264545917E-2</v>
      </c>
      <c r="AA57" s="12">
        <f>$E57^EXP(Parameter!$D$86+Parameter!$D$93*($B57/30.2*21)^(-2))</f>
        <v>0.19052244574303528</v>
      </c>
      <c r="AB57" s="12">
        <f>$D57^EXP(Parameter!$D$98+Parameter!$D$105*(($B57*21/30.2)^(1)))</f>
        <v>9.8802450559005425E-2</v>
      </c>
      <c r="AC57" s="12">
        <f>$E57^EXP(Parameter!$D$83+Parameter!$D$90*($B57/30.2*21)^(-2))</f>
        <v>5.4234419175496283E-2</v>
      </c>
      <c r="AD57" s="87">
        <f>$D57^EXP(Parameter!$D$133+Parameter!$D$140*(($B57*21/30.2)^(-0.5))+Parameter!$D$147*((LN($B57*21/30.2))))</f>
        <v>6.6113719344065625E-2</v>
      </c>
      <c r="AE57" s="12">
        <f>$E57^EXP(Parameter!$D$111+Parameter!$D$118*(($B57*21/30.2)^(-1))+Parameter!$D$125*(($B57*21/30.2)^(-0.5)))</f>
        <v>0.17886705009061096</v>
      </c>
      <c r="AF57" s="12">
        <f>$D57^EXP(Parameter!$D$134+Parameter!$D$141*(($B57*21/30.2)^(-0.5))+Parameter!$D$148*((LN($B57*21/30.2))))</f>
        <v>0.12882504600178546</v>
      </c>
      <c r="AG57" s="12">
        <f>$E57^EXP(Parameter!$D$112+Parameter!$D$119*(($B57*21/30.2)^(-1))+Parameter!$D$126*(($B57*21/30.2)^(-0.5)))</f>
        <v>9.9325765607902045E-2</v>
      </c>
      <c r="AH57" s="12">
        <f>$D57^EXP(Parameter!$D$136+Parameter!$D$143*(($B57*21/30.2)^(-0.5))+Parameter!$D$150*((LN($B57*21/30.2))))</f>
        <v>7.9794960957188382E-2</v>
      </c>
      <c r="AI57" s="12">
        <f>$E57^EXP(Parameter!$D$114+Parameter!$D$121*(($B57*21/30.2)^(-1))+Parameter!$D$128*(($B57*21/30.2)^(-0.5)))</f>
        <v>4.3667169593535483E-2</v>
      </c>
      <c r="AJ57" s="12">
        <f>$D57^EXP(Parameter!$D$137+Parameter!$D$144*(($B57*21/30.2)^(-0.5))+Parameter!$D$151*((LN($B57*21/30.2))))</f>
        <v>8.9859718542090142E-2</v>
      </c>
      <c r="AK57" s="12">
        <f>$E57^EXP(Parameter!$D$115+Parameter!$D$122*(($B57*21/30.2)^(-1))+Parameter!$D$129*(($B57*21/30.2)^(-0.5)))</f>
        <v>0.10467334479427577</v>
      </c>
      <c r="AL57" s="12">
        <f>$D57^EXP(Parameter!$D$138+Parameter!$D$145*(($B57*21/30.2)^(-0.5))+Parameter!$D$152*((LN($B57*21/30.2))))</f>
        <v>5.2743695988030741E-3</v>
      </c>
      <c r="AM57" s="12">
        <f>$E57^EXP(Parameter!$D$116+Parameter!$D$123*(($B57*21/30.2)^(-1))+Parameter!$D$130*(($B57*21/30.2)^(-0.5)))</f>
        <v>2.0757913937688072E-2</v>
      </c>
      <c r="AN57" s="12">
        <f>$D57^EXP(Parameter!$D$135+Parameter!$D$142*(($B57*21/30.2)^(-0.5))+Parameter!$D$149*((LN($B57*21/30.2))))</f>
        <v>6.8921395214265269E-2</v>
      </c>
      <c r="AO57" s="12">
        <f>$E57^EXP(Parameter!$D$113+Parameter!$D$120*(($B57*21/30.2)^(-1))+Parameter!$D$127*(($B57*21/30.2)^(-0.5)))</f>
        <v>5.3329138049084844E-4</v>
      </c>
      <c r="AP57" s="87">
        <f>$D57^EXP(Parameter!$D$304+Parameter!$D$310*((LN($B57*21/30.2))))</f>
        <v>0.23139226640930724</v>
      </c>
      <c r="AQ57" s="88">
        <f>$E57^EXP(Parameter!$D$290+Parameter!$D$296*((LN($B57*21/30.2))))</f>
        <v>7.7447869677093786E-2</v>
      </c>
      <c r="AR57" s="12">
        <f>$D57^EXP(Parameter!$D$305+Parameter!$D$311*((LN($B57*21/30.2))))</f>
        <v>0.22320167998053114</v>
      </c>
      <c r="AS57" s="88">
        <f>$E57^EXP(Parameter!$D$291+Parameter!$D$297*((LN($B57*21/30.2))))</f>
        <v>9.5565960763339244E-2</v>
      </c>
      <c r="AT57" s="12">
        <f>$D57^EXP(Parameter!$D$305+Parameter!$D$307-Parameter!$D$306+(Parameter!$D$311+Parameter!$D$313-Parameter!$D$312)*((LN($B57*21/30.2))))</f>
        <v>0.22853152405951757</v>
      </c>
      <c r="AU57" s="88">
        <f>$E57^EXP(Parameter!$D$291+Parameter!$D$293-Parameter!$D$292+(Parameter!$D$297+Parameter!$D$299-Parameter!$D$298)*((LN($B57*21/30.2))))</f>
        <v>0.1580186244845829</v>
      </c>
      <c r="AV57" s="12">
        <f>$D57^EXP(Parameter!$D$308+Parameter!$D$314*((LN($B57*21/30.2))))</f>
        <v>0.31318199802608293</v>
      </c>
      <c r="AW57" s="88">
        <f>$E57^EXP(Parameter!$D$294+Parameter!$D$300*((LN($B57*21/30.2))))</f>
        <v>0.13127423924468848</v>
      </c>
      <c r="AX57" s="12">
        <f>$D57^EXP(Parameter!$D$305+Parameter!$D$309-Parameter!$D$306+(Parameter!$D$311+Parameter!$D$315-Parameter!$D$312)*((LN($B57*21/30.2))))</f>
        <v>0.19849255237574784</v>
      </c>
      <c r="AY57" s="88">
        <f>$E57^EXP(Parameter!$D$291+Parameter!$D$295-Parameter!$D$292+(Parameter!$D$297+Parameter!$D$301-Parameter!$D$298)*((LN($B57*21/30.2))))</f>
        <v>8.4695549824177901E-2</v>
      </c>
      <c r="AZ57" s="12">
        <f>$D57^EXP(Parameter!D$305-Parameter!D$306+(Parameter!D$311-Parameter!D$312)*((LN($B57*21/30.2))))</f>
        <v>0.15615459366530882</v>
      </c>
      <c r="BA57" s="88">
        <f>$E57^EXP(Parameter!$D$291-Parameter!$D$292+(Parameter!$D$297-Parameter!$D$298)*((LN($B57*21/30.2))))</f>
        <v>1.6937698648717515E-2</v>
      </c>
      <c r="BB57" s="89">
        <f>$D57^EXP(Parameter!$D$231)</f>
        <v>0.19424813825525736</v>
      </c>
      <c r="BC57" s="90">
        <f>$E57^EXP(Parameter!$D$216)</f>
        <v>3.6273100912367434E-2</v>
      </c>
      <c r="BD57" s="91">
        <f>$D57^EXP(Parameter!$D$232)</f>
        <v>0.25339600742979596</v>
      </c>
      <c r="BE57" s="90">
        <f>$E57^EXP(Parameter!$D$217)</f>
        <v>8.2563320382714731E-2</v>
      </c>
      <c r="BF57" s="91">
        <f>$D57^EXP(Parameter!$D$234)</f>
        <v>0.15762482082225923</v>
      </c>
      <c r="BG57" s="91">
        <f>$E57^EXP(Parameter!$D$219)</f>
        <v>0.13269126224717614</v>
      </c>
      <c r="BH57" s="91">
        <f>$D57^EXP(Parameter!$D$235)</f>
        <v>0.37234769205848545</v>
      </c>
      <c r="BI57" s="91">
        <f>$E57^EXP(Parameter!$D$220)</f>
        <v>0.14727234212621379</v>
      </c>
      <c r="BJ57" s="91">
        <f>$D57^EXP(Parameter!$D$236)</f>
        <v>0.1431007809252848</v>
      </c>
      <c r="BK57" s="91">
        <f>$E57^EXP(Parameter!$D$221)</f>
        <v>0.4206910692264248</v>
      </c>
      <c r="BL57" s="91">
        <f>$D57^EXP(Parameter!$D$233)</f>
        <v>0.23583314715460194</v>
      </c>
      <c r="BM57" s="91">
        <f>$E57^EXP(Parameter!$D$218)</f>
        <v>0.12975984790726561</v>
      </c>
      <c r="BN57" s="90">
        <f>$D57^EXP(Parameter!$D$268)</f>
        <v>0.19936666716251156</v>
      </c>
      <c r="BO57" s="91">
        <f>$E57^EXP(Parameter!$D$246)</f>
        <v>3.5556271424796546E-2</v>
      </c>
      <c r="BP57" s="91">
        <f>$D57^EXP(Parameter!$D$269)</f>
        <v>0.26988134879074199</v>
      </c>
      <c r="BQ57" s="91">
        <f>$E57^EXP(Parameter!$D$247)</f>
        <v>8.2563320382714731E-2</v>
      </c>
      <c r="BR57" s="91">
        <f>$D57^EXP(Parameter!$D$271)</f>
        <v>0.17037092089964112</v>
      </c>
      <c r="BS57" s="91">
        <f>$E57^EXP(Parameter!$D$249)</f>
        <v>0.133765447934134</v>
      </c>
      <c r="BT57" s="91">
        <f>$D57^EXP(Parameter!$D$272)</f>
        <v>0.37271554219219999</v>
      </c>
      <c r="BU57" s="91">
        <f>$E57^EXP(Parameter!$D$250)</f>
        <v>0.14840278892096348</v>
      </c>
      <c r="BV57" s="91">
        <f>$D57^EXP(Parameter!$D$273)</f>
        <v>0.1860422185858833</v>
      </c>
      <c r="BW57" s="91">
        <f>$E57^EXP(Parameter!$D$251)</f>
        <v>0.40315617973915269</v>
      </c>
      <c r="BX57" s="91">
        <f>$D57^EXP(Parameter!$D$270)</f>
        <v>0.25513693196807674</v>
      </c>
      <c r="BY57" s="91">
        <f>$E57^EXP(Parameter!$D$248)</f>
        <v>0.12896615558919694</v>
      </c>
      <c r="BZ57" s="90">
        <f>$D57^EXP(Parameter!$D$208)</f>
        <v>0.25618302057309672</v>
      </c>
      <c r="CA57" s="90">
        <f>$E57^EXP(Parameter!$D$200)</f>
        <v>6.058141168540606E-2</v>
      </c>
      <c r="CB57" s="90">
        <f>$D57^EXP(Parameter!$D$209)</f>
        <v>0.2351520670631099</v>
      </c>
      <c r="CC57" s="90">
        <f>$E57^EXP(Parameter!$D$201)</f>
        <v>7.7511383104937812E-2</v>
      </c>
      <c r="CD57" s="90">
        <f>$D57^EXP(Parameter!$D$211)</f>
        <v>0.24439667223600953</v>
      </c>
      <c r="CE57" s="90">
        <f>$E57^EXP(Parameter!$D$203)</f>
        <v>0.15325282771617979</v>
      </c>
      <c r="CF57" s="90">
        <f>$D57^EXP(Parameter!$D$212)</f>
        <v>0.34807746090701114</v>
      </c>
      <c r="CG57" s="90">
        <f>$E57^EXP(Parameter!$D$204)</f>
        <v>0.1302903571705509</v>
      </c>
      <c r="CH57" s="91">
        <f>$D57^EXP(Parameter!$D$213)</f>
        <v>0.22266555418182366</v>
      </c>
      <c r="CI57" s="90">
        <f>$E57^EXP(Parameter!$D$205)</f>
        <v>0.16943426395144232</v>
      </c>
      <c r="CJ57" s="91">
        <f>$D57^EXP(Parameter!$D$210)</f>
        <v>0.17188140773591687</v>
      </c>
      <c r="CK57" s="90">
        <f>$E57^EXP(Parameter!$D$202)</f>
        <v>5.4982828269217777E-2</v>
      </c>
      <c r="CL57" s="12">
        <f>$D57^EXP(Parameter!$D$170+Parameter!$D$177*(LN($B57/30.2*21)))</f>
        <v>0.2204161538607235</v>
      </c>
      <c r="CM57" s="41">
        <f>$E57^EXP(Parameter!$D$155+Parameter!$D$162*(LN($B57/30.2*21)))</f>
        <v>0.17159723806349708</v>
      </c>
      <c r="CN57" s="12">
        <f>$D57^EXP(Parameter!$D$171+Parameter!$D$178*(LN($B57/30.2*21)))</f>
        <v>0.21406516980520574</v>
      </c>
      <c r="CO57" s="41">
        <f>$E57^EXP(Parameter!$D$156+Parameter!$D$163*(LN($B57/30.2*21)))</f>
        <v>0.16341571299352642</v>
      </c>
      <c r="CP57" s="12">
        <f>$D57^EXP(Parameter!$D$173+Parameter!$D$180*(LN($B57/30.2*21)))</f>
        <v>0.21143268176493649</v>
      </c>
      <c r="CQ57" s="41">
        <f>$E57^EXP(Parameter!$D$158+Parameter!$D$165*(LN($B57/30.2*21)))</f>
        <v>0.20702967545318998</v>
      </c>
      <c r="CR57" s="12">
        <f>$D57^EXP(Parameter!$D$174+Parameter!$D$181*(LN($B57/30.2*21)))</f>
        <v>0.26047750471991449</v>
      </c>
      <c r="CS57" s="41">
        <f>$E57^EXP(Parameter!$D$159+Parameter!$D$166*(LN($B57/30.2*21)))</f>
        <v>0.21602535229126618</v>
      </c>
      <c r="CT57" s="12">
        <f>$D57^EXP(Parameter!$D$175+Parameter!$D$182*(LN($B57/30.2*21)))</f>
        <v>0.14523411237266498</v>
      </c>
      <c r="CU57" s="41">
        <f>$E57^EXP(Parameter!$D$160+Parameter!$D$167*(LN($B57/30.2*21)))</f>
        <v>0.10513625104780829</v>
      </c>
      <c r="CV57" s="12">
        <f>$D57^EXP(Parameter!$D$172+Parameter!$D$179*(LN($B57/30.2*21)))</f>
        <v>0.13017279986816277</v>
      </c>
      <c r="CW57" s="41">
        <f>$E57^EXP(Parameter!$D$157+Parameter!$D$164*(LN($B57/30.2*21)))</f>
        <v>6.6133146080874583E-3</v>
      </c>
      <c r="CX57" s="12">
        <f t="shared" si="2"/>
        <v>0.10257258940937722</v>
      </c>
      <c r="CY57" s="85">
        <v>7.5599679534432696E-2</v>
      </c>
      <c r="CZ57" s="12">
        <f t="shared" si="3"/>
        <v>0.1671178342397574</v>
      </c>
      <c r="DA57" s="85">
        <v>0.112731291632047</v>
      </c>
      <c r="DB57" s="12">
        <f t="shared" si="4"/>
        <v>0.15035065210396326</v>
      </c>
      <c r="DC57" s="41">
        <v>0.121296702972662</v>
      </c>
      <c r="DD57" s="12">
        <f t="shared" si="5"/>
        <v>0.11523181405230302</v>
      </c>
      <c r="DE57" s="85">
        <v>0.113879267346523</v>
      </c>
      <c r="DF57" s="12">
        <f t="shared" si="6"/>
        <v>5.0062102264545917E-2</v>
      </c>
      <c r="DG57" s="41">
        <v>5.16538222182895E-2</v>
      </c>
      <c r="DH57" s="12">
        <f t="shared" si="7"/>
        <v>9.8802450559005425E-2</v>
      </c>
      <c r="DI57" s="41">
        <v>1.02775386567013E-2</v>
      </c>
      <c r="DJ57" s="46">
        <v>52</v>
      </c>
      <c r="DK57" s="44">
        <v>1.34286539914313E-2</v>
      </c>
      <c r="DL57" s="44">
        <v>2.6485030554648001E-2</v>
      </c>
      <c r="DM57" s="44">
        <v>4.28930806850122E-2</v>
      </c>
      <c r="DN57" s="44">
        <v>3.5469682109609497E-2</v>
      </c>
      <c r="DO57" s="44">
        <v>8.1395363171336194E-2</v>
      </c>
      <c r="DP57" s="44">
        <v>7.0669778493502894E-2</v>
      </c>
      <c r="DQ57" s="44">
        <v>8.7006626717782698E-2</v>
      </c>
      <c r="DR57" s="45">
        <v>0.17665593670700599</v>
      </c>
      <c r="DS57" s="45">
        <v>0.24036451885658</v>
      </c>
      <c r="DT57" s="45">
        <v>0.22449721054367799</v>
      </c>
      <c r="DU57" s="45">
        <v>0.182147219055669</v>
      </c>
      <c r="DV57" s="45">
        <v>0.23353137546550101</v>
      </c>
      <c r="DW57" s="45">
        <v>0.31556785161290501</v>
      </c>
      <c r="DX57" s="45">
        <v>0.20304195081291801</v>
      </c>
    </row>
    <row r="58" spans="1:128">
      <c r="A58" s="43">
        <f t="shared" si="0"/>
        <v>4.1945205479452055</v>
      </c>
      <c r="B58" s="18">
        <v>54</v>
      </c>
      <c r="C58" s="12">
        <v>1166</v>
      </c>
      <c r="D58" s="12">
        <v>0.16969939640484399</v>
      </c>
      <c r="E58" s="12">
        <v>1.4789371944805001E-2</v>
      </c>
      <c r="F58" s="92">
        <f>$D58^Parameter!$D$325</f>
        <v>0.25069786309790004</v>
      </c>
      <c r="G58" s="92">
        <f>$E58^Parameter!$D$318</f>
        <v>4.8124231421162275E-2</v>
      </c>
      <c r="H58" s="92">
        <f>$D58^Parameter!$D$326</f>
        <v>0.24196036895917872</v>
      </c>
      <c r="I58" s="92">
        <f>$E58^Parameter!$D$319</f>
        <v>6.7416752432977761E-2</v>
      </c>
      <c r="J58" s="92">
        <f>$D58^Parameter!$D$328</f>
        <v>0.25883105752793223</v>
      </c>
      <c r="K58" s="92">
        <f>$E58^Parameter!$D$321</f>
        <v>0.15462785485824659</v>
      </c>
      <c r="L58" s="92">
        <f>$D58^Parameter!$D$329</f>
        <v>0.37035734889661304</v>
      </c>
      <c r="M58" s="92">
        <f>$E58^Parameter!$D$322</f>
        <v>0.12684558869154616</v>
      </c>
      <c r="N58" s="92">
        <f>$D58^Parameter!$D$330</f>
        <v>0.23770649098921978</v>
      </c>
      <c r="O58" s="92">
        <f>$E58^Parameter!$D$323</f>
        <v>0.18534458084914532</v>
      </c>
      <c r="P58" s="92">
        <f>$D58^Parameter!$D$327</f>
        <v>0.18478028955174608</v>
      </c>
      <c r="Q58" s="92">
        <f>$E58^Parameter!$D$320</f>
        <v>4.9356471933611534E-2</v>
      </c>
      <c r="R58" s="12">
        <f>$D58^EXP(Parameter!$D$96+Parameter!$D$103*(($B58/30.2*21)^(1)))</f>
        <v>9.6344490256982607E-2</v>
      </c>
      <c r="S58" s="12">
        <f>$E58^EXP(Parameter!$D$81+Parameter!$D$88*($B58/30.2*21)^(-2))</f>
        <v>7.4997939042448225E-2</v>
      </c>
      <c r="T58" s="12">
        <f>$D58^EXP(Parameter!$D$97+Parameter!$D$104*(($B58*21/30.2)^(1)))</f>
        <v>0.16154138914660415</v>
      </c>
      <c r="U58" s="12">
        <f>$E58^EXP(Parameter!$D$82+Parameter!$D$89*($B58/30.2*21)^(-2))</f>
        <v>9.3986023161442833E-2</v>
      </c>
      <c r="V58" s="12">
        <f>$D58^EXP(Parameter!$D$99+Parameter!$D$106*(($B58*21/30.2)^(1)))</f>
        <v>0.14426460155603923</v>
      </c>
      <c r="W58" s="12">
        <f>$E58^EXP(Parameter!$D$84+Parameter!$D$91*($B58/30.2*21)^(-2))</f>
        <v>0.19422664000190637</v>
      </c>
      <c r="X58" s="12">
        <f>$D58^EXP(Parameter!$D$100+Parameter!$D$107*(($B58*21/30.2)^(1)))</f>
        <v>0.10691284402590989</v>
      </c>
      <c r="Y58" s="12">
        <f>$E58^EXP(Parameter!$D$85+Parameter!$D$92*($B58/30.2*21)^(-2))</f>
        <v>0.15795229081744433</v>
      </c>
      <c r="Z58" s="12">
        <f>$D58^EXP(Parameter!$D$101+Parameter!$D$108*(($B58*21/30.2)^(1)))</f>
        <v>4.5319080504097255E-2</v>
      </c>
      <c r="AA58" s="12">
        <f>$E58^EXP(Parameter!$D$86+Parameter!$D$93*($B58/30.2*21)^(-2))</f>
        <v>0.18661370264738264</v>
      </c>
      <c r="AB58" s="12">
        <f>$D58^EXP(Parameter!$D$98+Parameter!$D$105*(($B58*21/30.2)^(1)))</f>
        <v>9.409353702343376E-2</v>
      </c>
      <c r="AC58" s="12">
        <f>$E58^EXP(Parameter!$D$83+Parameter!$D$90*($B58/30.2*21)^(-2))</f>
        <v>5.2294198245987876E-2</v>
      </c>
      <c r="AD58" s="87">
        <f>$D58^EXP(Parameter!$D$133+Parameter!$D$140*(($B58*21/30.2)^(-0.5))+Parameter!$D$147*((LN($B58*21/30.2))))</f>
        <v>6.1008101545035776E-2</v>
      </c>
      <c r="AE58" s="12">
        <f>$E58^EXP(Parameter!$D$111+Parameter!$D$118*(($B58*21/30.2)^(-1))+Parameter!$D$125*(($B58*21/30.2)^(-0.5)))</f>
        <v>0.17642450745286001</v>
      </c>
      <c r="AF58" s="12">
        <f>$D58^EXP(Parameter!$D$134+Parameter!$D$141*(($B58*21/30.2)^(-0.5))+Parameter!$D$148*((LN($B58*21/30.2))))</f>
        <v>0.12358165995323078</v>
      </c>
      <c r="AG58" s="12">
        <f>$E58^EXP(Parameter!$D$112+Parameter!$D$119*(($B58*21/30.2)^(-1))+Parameter!$D$126*(($B58*21/30.2)^(-0.5)))</f>
        <v>9.6600444074929973E-2</v>
      </c>
      <c r="AH58" s="12">
        <f>$D58^EXP(Parameter!$D$136+Parameter!$D$143*(($B58*21/30.2)^(-0.5))+Parameter!$D$150*((LN($B58*21/30.2))))</f>
        <v>7.4362864360988629E-2</v>
      </c>
      <c r="AI58" s="12">
        <f>$E58^EXP(Parameter!$D$114+Parameter!$D$121*(($B58*21/30.2)^(-1))+Parameter!$D$128*(($B58*21/30.2)^(-0.5)))</f>
        <v>4.1172477387230198E-2</v>
      </c>
      <c r="AJ58" s="12">
        <f>$D58^EXP(Parameter!$D$137+Parameter!$D$144*(($B58*21/30.2)^(-0.5))+Parameter!$D$151*((LN($B58*21/30.2))))</f>
        <v>8.3028562129600719E-2</v>
      </c>
      <c r="AK58" s="12">
        <f>$E58^EXP(Parameter!$D$115+Parameter!$D$122*(($B58*21/30.2)^(-1))+Parameter!$D$129*(($B58*21/30.2)^(-0.5)))</f>
        <v>0.10144582924405342</v>
      </c>
      <c r="AL58" s="12">
        <f>$D58^EXP(Parameter!$D$138+Parameter!$D$145*(($B58*21/30.2)^(-0.5))+Parameter!$D$152*((LN($B58*21/30.2))))</f>
        <v>4.2609035528677827E-3</v>
      </c>
      <c r="AM58" s="12">
        <f>$E58^EXP(Parameter!$D$116+Parameter!$D$123*(($B58*21/30.2)^(-1))+Parameter!$D$130*(($B58*21/30.2)^(-0.5)))</f>
        <v>1.9250298753734296E-2</v>
      </c>
      <c r="AN58" s="12">
        <f>$D58^EXP(Parameter!$D$135+Parameter!$D$142*(($B58*21/30.2)^(-0.5))+Parameter!$D$149*((LN($B58*21/30.2))))</f>
        <v>6.5125165807195601E-2</v>
      </c>
      <c r="AO58" s="12">
        <f>$E58^EXP(Parameter!$D$113+Parameter!$D$120*(($B58*21/30.2)^(-1))+Parameter!$D$127*(($B58*21/30.2)^(-0.5)))</f>
        <v>4.5596403435431394E-4</v>
      </c>
      <c r="AP58" s="87">
        <f>$D58^EXP(Parameter!$D$304+Parameter!$D$310*((LN($B58*21/30.2))))</f>
        <v>0.22612635742236736</v>
      </c>
      <c r="AQ58" s="88">
        <f>$E58^EXP(Parameter!$D$290+Parameter!$D$296*((LN($B58*21/30.2))))</f>
        <v>7.5532496766898494E-2</v>
      </c>
      <c r="AR58" s="12">
        <f>$D58^EXP(Parameter!$D$305+Parameter!$D$311*((LN($B58*21/30.2))))</f>
        <v>0.21848642098907028</v>
      </c>
      <c r="AS58" s="88">
        <f>$E58^EXP(Parameter!$D$291+Parameter!$D$297*((LN($B58*21/30.2))))</f>
        <v>9.3023815854558517E-2</v>
      </c>
      <c r="AT58" s="12">
        <f>$D58^EXP(Parameter!$D$305+Parameter!$D$307-Parameter!$D$306+(Parameter!$D$311+Parameter!$D$313-Parameter!$D$312)*((LN($B58*21/30.2))))</f>
        <v>0.22354395439005403</v>
      </c>
      <c r="AU58" s="88">
        <f>$E58^EXP(Parameter!$D$291+Parameter!$D$293-Parameter!$D$292+(Parameter!$D$297+Parameter!$D$299-Parameter!$D$298)*((LN($B58*21/30.2))))</f>
        <v>0.15424546001472242</v>
      </c>
      <c r="AV58" s="12">
        <f>$D58^EXP(Parameter!$D$308+Parameter!$D$314*((LN($B58*21/30.2))))</f>
        <v>0.30710814536955006</v>
      </c>
      <c r="AW58" s="88">
        <f>$E58^EXP(Parameter!$D$294+Parameter!$D$300*((LN($B58*21/30.2))))</f>
        <v>0.12802909924044734</v>
      </c>
      <c r="AX58" s="12">
        <f>$D58^EXP(Parameter!$D$305+Parameter!$D$309-Parameter!$D$306+(Parameter!$D$311+Parameter!$D$315-Parameter!$D$312)*((LN($B58*21/30.2))))</f>
        <v>0.19338570655682449</v>
      </c>
      <c r="AY58" s="88">
        <f>$E58^EXP(Parameter!$D$291+Parameter!$D$295-Parameter!$D$292+(Parameter!$D$297+Parameter!$D$301-Parameter!$D$298)*((LN($B58*21/30.2))))</f>
        <v>8.0805484021577792E-2</v>
      </c>
      <c r="AZ58" s="12">
        <f>$D58^EXP(Parameter!D$305-Parameter!D$306+(Parameter!D$311-Parameter!D$312)*((LN($B58*21/30.2))))</f>
        <v>0.15175435385852154</v>
      </c>
      <c r="BA58" s="88">
        <f>$E58^EXP(Parameter!$D$291-Parameter!$D$292+(Parameter!$D$297-Parameter!$D$298)*((LN($B58*21/30.2))))</f>
        <v>1.5755738417689267E-2</v>
      </c>
      <c r="BB58" s="89">
        <f>$D58^EXP(Parameter!$D$231)</f>
        <v>0.19005528516408435</v>
      </c>
      <c r="BC58" s="90">
        <f>$E58^EXP(Parameter!$D$216)</f>
        <v>3.4801255205056704E-2</v>
      </c>
      <c r="BD58" s="91">
        <f>$D58^EXP(Parameter!$D$232)</f>
        <v>0.24880562857910943</v>
      </c>
      <c r="BE58" s="90">
        <f>$E58^EXP(Parameter!$D$217)</f>
        <v>8.0031062460824531E-2</v>
      </c>
      <c r="BF58" s="91">
        <f>$D58^EXP(Parameter!$D$234)</f>
        <v>0.15379400807871099</v>
      </c>
      <c r="BG58" s="91">
        <f>$E58^EXP(Parameter!$D$219)</f>
        <v>0.12938598666636419</v>
      </c>
      <c r="BH58" s="91">
        <f>$D58^EXP(Parameter!$D$235)</f>
        <v>0.36748110401550571</v>
      </c>
      <c r="BI58" s="91">
        <f>$E58^EXP(Parameter!$D$220)</f>
        <v>0.14379096935420652</v>
      </c>
      <c r="BJ58" s="91">
        <f>$D58^EXP(Parameter!$D$236)</f>
        <v>0.13944332605400853</v>
      </c>
      <c r="BK58" s="91">
        <f>$E58^EXP(Parameter!$D$221)</f>
        <v>0.41616625094453735</v>
      </c>
      <c r="BL58" s="91">
        <f>$D58^EXP(Parameter!$D$233)</f>
        <v>0.23133953519942985</v>
      </c>
      <c r="BM58" s="91">
        <f>$E58^EXP(Parameter!$D$218)</f>
        <v>0.12649229530787179</v>
      </c>
      <c r="BN58" s="90">
        <f>$D58^EXP(Parameter!$D$268)</f>
        <v>0.19513090507797382</v>
      </c>
      <c r="BO58" s="91">
        <f>$E58^EXP(Parameter!$D$246)</f>
        <v>3.4105009422721683E-2</v>
      </c>
      <c r="BP58" s="91">
        <f>$D58^EXP(Parameter!$D$269)</f>
        <v>0.26521484617025026</v>
      </c>
      <c r="BQ58" s="91">
        <f>$E58^EXP(Parameter!$D$247)</f>
        <v>8.0031062460824531E-2</v>
      </c>
      <c r="BR58" s="91">
        <f>$D58^EXP(Parameter!$D$271)</f>
        <v>0.16640256069797271</v>
      </c>
      <c r="BS58" s="91">
        <f>$E58^EXP(Parameter!$D$249)</f>
        <v>0.13044655001664607</v>
      </c>
      <c r="BT58" s="91">
        <f>$D58^EXP(Parameter!$D$272)</f>
        <v>0.36784898337885313</v>
      </c>
      <c r="BU58" s="91">
        <f>$E58^EXP(Parameter!$D$250)</f>
        <v>0.14490853167335654</v>
      </c>
      <c r="BV58" s="91">
        <f>$D58^EXP(Parameter!$D$273)</f>
        <v>0.18192189246261573</v>
      </c>
      <c r="BW58" s="91">
        <f>$E58^EXP(Parameter!$D$251)</f>
        <v>0.3986079535337485</v>
      </c>
      <c r="BX58" s="91">
        <f>$D58^EXP(Parameter!$D$270)</f>
        <v>0.25053785838830384</v>
      </c>
      <c r="BY58" s="91">
        <f>$E58^EXP(Parameter!$D$248)</f>
        <v>0.12570895632186108</v>
      </c>
      <c r="BZ58" s="90">
        <f>$D58^EXP(Parameter!$D$208)</f>
        <v>0.25157879827359286</v>
      </c>
      <c r="CA58" s="90">
        <f>$E58^EXP(Parameter!$D$200)</f>
        <v>5.849673993164823E-2</v>
      </c>
      <c r="CB58" s="90">
        <f>$D58^EXP(Parameter!$D$209)</f>
        <v>0.2306625484873871</v>
      </c>
      <c r="CC58" s="90">
        <f>$E58^EXP(Parameter!$D$201)</f>
        <v>7.5074844491842166E-2</v>
      </c>
      <c r="CD58" s="90">
        <f>$D58^EXP(Parameter!$D$211)</f>
        <v>0.23985379017785299</v>
      </c>
      <c r="CE58" s="90">
        <f>$E58^EXP(Parameter!$D$203)</f>
        <v>0.14970448814625795</v>
      </c>
      <c r="CF58" s="90">
        <f>$D58^EXP(Parameter!$D$212)</f>
        <v>0.3432198716814302</v>
      </c>
      <c r="CG58" s="90">
        <f>$E58^EXP(Parameter!$D$204)</f>
        <v>0.12701591772498338</v>
      </c>
      <c r="CH58" s="91">
        <f>$D58^EXP(Parameter!$D$213)</f>
        <v>0.21825578716556143</v>
      </c>
      <c r="CI58" s="90">
        <f>$E58^EXP(Parameter!$D$205)</f>
        <v>0.16571888677713836</v>
      </c>
      <c r="CJ58" s="91">
        <f>$D58^EXP(Parameter!$D$210)</f>
        <v>0.16789759909792884</v>
      </c>
      <c r="CK58" s="90">
        <f>$E58^EXP(Parameter!$D$202)</f>
        <v>5.3026552995656367E-2</v>
      </c>
      <c r="CL58" s="12">
        <f>$D58^EXP(Parameter!$D$170+Parameter!$D$177*(LN($B58/30.2*21)))</f>
        <v>0.21554546195395846</v>
      </c>
      <c r="CM58" s="41">
        <f>$E58^EXP(Parameter!$D$155+Parameter!$D$162*(LN($B58/30.2*21)))</f>
        <v>0.1692859547684844</v>
      </c>
      <c r="CN58" s="12">
        <f>$D58^EXP(Parameter!$D$171+Parameter!$D$178*(LN($B58/30.2*21)))</f>
        <v>0.20946469823948763</v>
      </c>
      <c r="CO58" s="41">
        <f>$E58^EXP(Parameter!$D$156+Parameter!$D$163*(LN($B58/30.2*21)))</f>
        <v>0.16057166605694698</v>
      </c>
      <c r="CP58" s="12">
        <f>$D58^EXP(Parameter!$D$173+Parameter!$D$180*(LN($B58/30.2*21)))</f>
        <v>0.20668213902237301</v>
      </c>
      <c r="CQ58" s="41">
        <f>$E58^EXP(Parameter!$D$158+Parameter!$D$165*(LN($B58/30.2*21)))</f>
        <v>0.20332415599501569</v>
      </c>
      <c r="CR58" s="12">
        <f>$D58^EXP(Parameter!$D$174+Parameter!$D$181*(LN($B58/30.2*21)))</f>
        <v>0.25462140293432522</v>
      </c>
      <c r="CS58" s="41">
        <f>$E58^EXP(Parameter!$D$159+Parameter!$D$166*(LN($B58/30.2*21)))</f>
        <v>0.21277296494705986</v>
      </c>
      <c r="CT58" s="12">
        <f>$D58^EXP(Parameter!$D$175+Parameter!$D$182*(LN($B58/30.2*21)))</f>
        <v>0.14054305696929731</v>
      </c>
      <c r="CU58" s="41">
        <f>$E58^EXP(Parameter!$D$160+Parameter!$D$167*(LN($B58/30.2*21)))</f>
        <v>0.10142406581851846</v>
      </c>
      <c r="CV58" s="12">
        <f>$D58^EXP(Parameter!$D$172+Parameter!$D$179*(LN($B58/30.2*21)))</f>
        <v>0.12615810654552329</v>
      </c>
      <c r="CW58" s="41">
        <f>$E58^EXP(Parameter!$D$157+Parameter!$D$164*(LN($B58/30.2*21)))</f>
        <v>6.0440386524331525E-3</v>
      </c>
      <c r="CX58" s="12">
        <f t="shared" si="2"/>
        <v>9.6344490256982607E-2</v>
      </c>
      <c r="CY58" s="85">
        <v>7.3390868256792099E-2</v>
      </c>
      <c r="CZ58" s="12">
        <f t="shared" si="3"/>
        <v>0.16154138914660415</v>
      </c>
      <c r="DA58" s="85">
        <v>0.109687822622617</v>
      </c>
      <c r="DB58" s="12">
        <f t="shared" si="4"/>
        <v>0.14426460155603923</v>
      </c>
      <c r="DC58" s="41">
        <v>0.116145361923896</v>
      </c>
      <c r="DD58" s="12">
        <f t="shared" si="5"/>
        <v>0.10691284402590989</v>
      </c>
      <c r="DE58" s="85">
        <v>0.109739537017602</v>
      </c>
      <c r="DF58" s="12">
        <f t="shared" si="6"/>
        <v>4.5319080504097255E-2</v>
      </c>
      <c r="DG58" s="41">
        <v>4.7111888909062601E-2</v>
      </c>
      <c r="DH58" s="12">
        <f t="shared" si="7"/>
        <v>9.409353702343376E-2</v>
      </c>
      <c r="DI58" s="41">
        <v>9.9826384367844006E-3</v>
      </c>
      <c r="DJ58" s="46">
        <v>53</v>
      </c>
      <c r="DK58" s="44">
        <v>1.26760709066196E-2</v>
      </c>
      <c r="DL58" s="44">
        <v>2.5151271250721401E-2</v>
      </c>
      <c r="DM58" s="44">
        <v>4.0918462416771099E-2</v>
      </c>
      <c r="DN58" s="44">
        <v>3.3775220842475397E-2</v>
      </c>
      <c r="DO58" s="44">
        <v>7.8154469767352297E-2</v>
      </c>
      <c r="DP58" s="44">
        <v>6.7755179625809098E-2</v>
      </c>
      <c r="DQ58" s="44">
        <v>8.3601881827334995E-2</v>
      </c>
      <c r="DR58" s="45">
        <v>0.17261819023656999</v>
      </c>
      <c r="DS58" s="45">
        <v>0.235502340148353</v>
      </c>
      <c r="DT58" s="45">
        <v>0.21982025295050001</v>
      </c>
      <c r="DU58" s="45">
        <v>0.17802960117800401</v>
      </c>
      <c r="DV58" s="45">
        <v>0.22874740291436699</v>
      </c>
      <c r="DW58" s="45">
        <v>0.30999164835079301</v>
      </c>
      <c r="DX58" s="45">
        <v>0.19863615650138</v>
      </c>
    </row>
    <row r="59" spans="1:128">
      <c r="A59" s="43">
        <f t="shared" si="0"/>
        <v>4.2547945205479447</v>
      </c>
      <c r="B59" s="18">
        <v>55</v>
      </c>
      <c r="C59" s="12">
        <v>1188</v>
      </c>
      <c r="D59" s="12">
        <v>0.16582932378413501</v>
      </c>
      <c r="E59" s="12">
        <v>1.4048591791565399E-2</v>
      </c>
      <c r="F59" s="92">
        <f>$D59^Parameter!$D$325</f>
        <v>0.24622709269805654</v>
      </c>
      <c r="G59" s="92">
        <f>$E59^Parameter!$D$318</f>
        <v>4.6376248158838757E-2</v>
      </c>
      <c r="H59" s="92">
        <f>$D59^Parameter!$D$326</f>
        <v>0.23753579486945922</v>
      </c>
      <c r="I59" s="92">
        <f>$E59^Parameter!$D$319</f>
        <v>6.5235649068693752E-2</v>
      </c>
      <c r="J59" s="92">
        <f>$D59^Parameter!$D$328</f>
        <v>0.25432083059972288</v>
      </c>
      <c r="K59" s="92">
        <f>$E59^Parameter!$D$321</f>
        <v>0.15114762501533488</v>
      </c>
      <c r="L59" s="92">
        <f>$D59^Parameter!$D$329</f>
        <v>0.36560350000255876</v>
      </c>
      <c r="M59" s="92">
        <f>$E59^Parameter!$D$322</f>
        <v>0.1236915605409073</v>
      </c>
      <c r="N59" s="92">
        <f>$D59^Parameter!$D$330</f>
        <v>0.23330587606938624</v>
      </c>
      <c r="O59" s="92">
        <f>$E59^Parameter!$D$323</f>
        <v>0.18157377271263753</v>
      </c>
      <c r="P59" s="92">
        <f>$D59^Parameter!$D$327</f>
        <v>0.18076634876538175</v>
      </c>
      <c r="Q59" s="92">
        <f>$E59^Parameter!$D$320</f>
        <v>4.757839795443531E-2</v>
      </c>
      <c r="R59" s="12">
        <f>$D59^EXP(Parameter!$D$96+Parameter!$D$103*(($B59/30.2*21)^(1)))</f>
        <v>9.0405376245852431E-2</v>
      </c>
      <c r="S59" s="12">
        <f>$E59^EXP(Parameter!$D$81+Parameter!$D$88*($B59/30.2*21)^(-2))</f>
        <v>7.2668653963111465E-2</v>
      </c>
      <c r="T59" s="12">
        <f>$D59^EXP(Parameter!$D$97+Parameter!$D$104*(($B59*21/30.2)^(1)))</f>
        <v>0.15613943125697588</v>
      </c>
      <c r="U59" s="12">
        <f>$E59^EXP(Parameter!$D$82+Parameter!$D$89*($B59/30.2*21)^(-2))</f>
        <v>9.131643480658172E-2</v>
      </c>
      <c r="V59" s="12">
        <f>$D59^EXP(Parameter!$D$99+Parameter!$D$106*(($B59*21/30.2)^(1)))</f>
        <v>0.13838414372775454</v>
      </c>
      <c r="W59" s="12">
        <f>$E59^EXP(Parameter!$D$84+Parameter!$D$91*($B59/30.2*21)^(-2))</f>
        <v>0.19038997816320544</v>
      </c>
      <c r="X59" s="12">
        <f>$D59^EXP(Parameter!$D$100+Parameter!$D$107*(($B59*21/30.2)^(1)))</f>
        <v>9.9007229237217859E-2</v>
      </c>
      <c r="Y59" s="12">
        <f>$E59^EXP(Parameter!$D$85+Parameter!$D$92*($B59/30.2*21)^(-2))</f>
        <v>0.15444097256877751</v>
      </c>
      <c r="Z59" s="12">
        <f>$D59^EXP(Parameter!$D$101+Parameter!$D$108*(($B59*21/30.2)^(1)))</f>
        <v>4.0930015701292739E-2</v>
      </c>
      <c r="AA59" s="12">
        <f>$E59^EXP(Parameter!$D$86+Parameter!$D$93*($B59/30.2*21)^(-2))</f>
        <v>0.18282839830212155</v>
      </c>
      <c r="AB59" s="12">
        <f>$D59^EXP(Parameter!$D$98+Parameter!$D$105*(($B59*21/30.2)^(1)))</f>
        <v>8.9583041093834095E-2</v>
      </c>
      <c r="AC59" s="12">
        <f>$E59^EXP(Parameter!$D$83+Parameter!$D$90*($B59/30.2*21)^(-2))</f>
        <v>5.0444348998827139E-2</v>
      </c>
      <c r="AD59" s="87">
        <f>$D59^EXP(Parameter!$D$133+Parameter!$D$140*(($B59*21/30.2)^(-0.5))+Parameter!$D$147*((LN($B59*21/30.2))))</f>
        <v>5.6246176806359828E-2</v>
      </c>
      <c r="AE59" s="12">
        <f>$E59^EXP(Parameter!$D$111+Parameter!$D$118*(($B59*21/30.2)^(-1))+Parameter!$D$125*(($B59*21/30.2)^(-0.5)))</f>
        <v>0.17405103523674539</v>
      </c>
      <c r="AF59" s="12">
        <f>$D59^EXP(Parameter!$D$134+Parameter!$D$141*(($B59*21/30.2)^(-0.5))+Parameter!$D$148*((LN($B59*21/30.2))))</f>
        <v>0.11855306710653941</v>
      </c>
      <c r="AG59" s="12">
        <f>$E59^EXP(Parameter!$D$112+Parameter!$D$119*(($B59*21/30.2)^(-1))+Parameter!$D$126*(($B59*21/30.2)^(-0.5)))</f>
        <v>9.3980454178927988E-2</v>
      </c>
      <c r="AH59" s="12">
        <f>$D59^EXP(Parameter!$D$136+Parameter!$D$143*(($B59*21/30.2)^(-0.5))+Parameter!$D$150*((LN($B59*21/30.2))))</f>
        <v>6.925546633463632E-2</v>
      </c>
      <c r="AI59" s="12">
        <f>$E59^EXP(Parameter!$D$114+Parameter!$D$121*(($B59*21/30.2)^(-1))+Parameter!$D$128*(($B59*21/30.2)^(-0.5)))</f>
        <v>3.8832580795964487E-2</v>
      </c>
      <c r="AJ59" s="12">
        <f>$D59^EXP(Parameter!$D$137+Parameter!$D$144*(($B59*21/30.2)^(-0.5))+Parameter!$D$151*((LN($B59*21/30.2))))</f>
        <v>7.6629160181699435E-2</v>
      </c>
      <c r="AK59" s="12">
        <f>$E59^EXP(Parameter!$D$115+Parameter!$D$122*(($B59*21/30.2)^(-1))+Parameter!$D$129*(($B59*21/30.2)^(-0.5)))</f>
        <v>9.8348586130279594E-2</v>
      </c>
      <c r="AL59" s="12">
        <f>$D59^EXP(Parameter!$D$138+Parameter!$D$145*(($B59*21/30.2)^(-0.5))+Parameter!$D$152*((LN($B59*21/30.2))))</f>
        <v>3.4253100269782013E-3</v>
      </c>
      <c r="AM59" s="12">
        <f>$E59^EXP(Parameter!$D$116+Parameter!$D$123*(($B59*21/30.2)^(-1))+Parameter!$D$130*(($B59*21/30.2)^(-0.5)))</f>
        <v>1.7859316444921031E-2</v>
      </c>
      <c r="AN59" s="12">
        <f>$D59^EXP(Parameter!$D$135+Parameter!$D$142*(($B59*21/30.2)^(-0.5))+Parameter!$D$149*((LN($B59*21/30.2))))</f>
        <v>6.1536300366664423E-2</v>
      </c>
      <c r="AO59" s="12">
        <f>$E59^EXP(Parameter!$D$113+Parameter!$D$120*(($B59*21/30.2)^(-1))+Parameter!$D$127*(($B59*21/30.2)^(-0.5)))</f>
        <v>3.9008460940082203E-4</v>
      </c>
      <c r="AP59" s="87">
        <f>$D59^EXP(Parameter!$D$304+Parameter!$D$310*((LN($B59*21/30.2))))</f>
        <v>0.2210171433914421</v>
      </c>
      <c r="AQ59" s="88">
        <f>$E59^EXP(Parameter!$D$290+Parameter!$D$296*((LN($B59*21/30.2))))</f>
        <v>7.3692934239663832E-2</v>
      </c>
      <c r="AR59" s="12">
        <f>$D59^EXP(Parameter!$D$305+Parameter!$D$311*((LN($B59*21/30.2))))</f>
        <v>0.21391242227522769</v>
      </c>
      <c r="AS59" s="88">
        <f>$E59^EXP(Parameter!$D$291+Parameter!$D$297*((LN($B59*21/30.2))))</f>
        <v>9.0580584443318721E-2</v>
      </c>
      <c r="AT59" s="12">
        <f>$D59^EXP(Parameter!$D$305+Parameter!$D$307-Parameter!$D$306+(Parameter!$D$311+Parameter!$D$313-Parameter!$D$312)*((LN($B59*21/30.2))))</f>
        <v>0.21870487158193691</v>
      </c>
      <c r="AU59" s="88">
        <f>$E59^EXP(Parameter!$D$291+Parameter!$D$293-Parameter!$D$292+(Parameter!$D$297+Parameter!$D$299-Parameter!$D$298)*((LN($B59*21/30.2))))</f>
        <v>0.15060083596009582</v>
      </c>
      <c r="AV59" s="12">
        <f>$D59^EXP(Parameter!$D$308+Parameter!$D$314*((LN($B59*21/30.2))))</f>
        <v>0.30118665414874485</v>
      </c>
      <c r="AW59" s="88">
        <f>$E59^EXP(Parameter!$D$294+Parameter!$D$300*((LN($B59*21/30.2))))</f>
        <v>0.12490049017604786</v>
      </c>
      <c r="AX59" s="12">
        <f>$D59^EXP(Parameter!$D$305+Parameter!$D$309-Parameter!$D$306+(Parameter!$D$311+Parameter!$D$315-Parameter!$D$312)*((LN($B59*21/30.2))))</f>
        <v>0.18844347852590621</v>
      </c>
      <c r="AY59" s="88">
        <f>$E59^EXP(Parameter!$D$291+Parameter!$D$295-Parameter!$D$292+(Parameter!$D$297+Parameter!$D$301-Parameter!$D$298)*((LN($B59*21/30.2))))</f>
        <v>7.7105956515113677E-2</v>
      </c>
      <c r="AZ59" s="12">
        <f>$D59^EXP(Parameter!D$305-Parameter!D$306+(Parameter!D$311-Parameter!D$312)*((LN($B59*21/30.2))))</f>
        <v>0.14751039632048618</v>
      </c>
      <c r="BA59" s="88">
        <f>$E59^EXP(Parameter!$D$291-Parameter!$D$292+(Parameter!$D$297-Parameter!$D$298)*((LN($B59*21/30.2))))</f>
        <v>1.4661338753919378E-2</v>
      </c>
      <c r="BB59" s="89">
        <f>$D59^EXP(Parameter!$D$231)</f>
        <v>0.18599483585763685</v>
      </c>
      <c r="BC59" s="90">
        <f>$E59^EXP(Parameter!$D$216)</f>
        <v>3.3404892358802091E-2</v>
      </c>
      <c r="BD59" s="91">
        <f>$D59^EXP(Parameter!$D$232)</f>
        <v>0.24434452363157638</v>
      </c>
      <c r="BE59" s="90">
        <f>$E59^EXP(Parameter!$D$217)</f>
        <v>7.76040051049188E-2</v>
      </c>
      <c r="BF59" s="91">
        <f>$D59^EXP(Parameter!$D$234)</f>
        <v>0.15009442074903193</v>
      </c>
      <c r="BG59" s="91">
        <f>$E59^EXP(Parameter!$D$219)</f>
        <v>0.12619930458185308</v>
      </c>
      <c r="BH59" s="91">
        <f>$D59^EXP(Parameter!$D$235)</f>
        <v>0.36272739081385047</v>
      </c>
      <c r="BI59" s="91">
        <f>$E59^EXP(Parameter!$D$220)</f>
        <v>0.14043015983701088</v>
      </c>
      <c r="BJ59" s="91">
        <f>$D59^EXP(Parameter!$D$236)</f>
        <v>0.135915679071407</v>
      </c>
      <c r="BK59" s="91">
        <f>$E59^EXP(Parameter!$D$221)</f>
        <v>0.41174082153167191</v>
      </c>
      <c r="BL59" s="91">
        <f>$D59^EXP(Parameter!$D$233)</f>
        <v>0.22697662587893352</v>
      </c>
      <c r="BM59" s="91">
        <f>$E59^EXP(Parameter!$D$218)</f>
        <v>0.12334285657483418</v>
      </c>
      <c r="BN59" s="90">
        <f>$D59^EXP(Parameter!$D$268)</f>
        <v>0.19102748802934821</v>
      </c>
      <c r="BO59" s="91">
        <f>$E59^EXP(Parameter!$D$246)</f>
        <v>3.2728515910702319E-2</v>
      </c>
      <c r="BP59" s="91">
        <f>$D59^EXP(Parameter!$D$269)</f>
        <v>0.26067597266292003</v>
      </c>
      <c r="BQ59" s="91">
        <f>$E59^EXP(Parameter!$D$247)</f>
        <v>7.76040051049188E-2</v>
      </c>
      <c r="BR59" s="91">
        <f>$D59^EXP(Parameter!$D$271)</f>
        <v>0.1625661873333957</v>
      </c>
      <c r="BS59" s="91">
        <f>$E59^EXP(Parameter!$D$249)</f>
        <v>0.12724641395310488</v>
      </c>
      <c r="BT59" s="91">
        <f>$D59^EXP(Parameter!$D$272)</f>
        <v>0.36309523654072806</v>
      </c>
      <c r="BU59" s="91">
        <f>$E59^EXP(Parameter!$D$250)</f>
        <v>0.14153496354076811</v>
      </c>
      <c r="BV59" s="91">
        <f>$D59^EXP(Parameter!$D$273)</f>
        <v>0.17793396098897959</v>
      </c>
      <c r="BW59" s="91">
        <f>$E59^EXP(Parameter!$D$251)</f>
        <v>0.39416198161385169</v>
      </c>
      <c r="BX59" s="91">
        <f>$D59^EXP(Parameter!$D$270)</f>
        <v>0.24606789811296914</v>
      </c>
      <c r="BY59" s="91">
        <f>$E59^EXP(Parameter!$D$248)</f>
        <v>0.12256973587315056</v>
      </c>
      <c r="BZ59" s="90">
        <f>$D59^EXP(Parameter!$D$208)</f>
        <v>0.24710359122956527</v>
      </c>
      <c r="CA59" s="90">
        <f>$E59^EXP(Parameter!$D$200)</f>
        <v>5.6506341206403528E-2</v>
      </c>
      <c r="CB59" s="90">
        <f>$D59^EXP(Parameter!$D$209)</f>
        <v>0.22630378050346472</v>
      </c>
      <c r="CC59" s="90">
        <f>$E59^EXP(Parameter!$D$201)</f>
        <v>7.274136035683311E-2</v>
      </c>
      <c r="CD59" s="90">
        <f>$D59^EXP(Parameter!$D$211)</f>
        <v>0.23544095903646378</v>
      </c>
      <c r="CE59" s="90">
        <f>$E59^EXP(Parameter!$D$203)</f>
        <v>0.14627733722001071</v>
      </c>
      <c r="CF59" s="90">
        <f>$D59^EXP(Parameter!$D$212)</f>
        <v>0.33847918385584536</v>
      </c>
      <c r="CG59" s="90">
        <f>$E59^EXP(Parameter!$D$204)</f>
        <v>0.12385968116795575</v>
      </c>
      <c r="CH59" s="91">
        <f>$D59^EXP(Parameter!$D$213)</f>
        <v>0.21397754181156123</v>
      </c>
      <c r="CI59" s="90">
        <f>$E59^EXP(Parameter!$D$205)</f>
        <v>0.16212592721185887</v>
      </c>
      <c r="CJ59" s="91">
        <f>$D59^EXP(Parameter!$D$210)</f>
        <v>0.16404584069533418</v>
      </c>
      <c r="CK59" s="90">
        <f>$E59^EXP(Parameter!$D$202)</f>
        <v>5.1160992331857474E-2</v>
      </c>
      <c r="CL59" s="12">
        <f>$D59^EXP(Parameter!$D$170+Parameter!$D$177*(LN($B59/30.2*21)))</f>
        <v>0.21082211842244275</v>
      </c>
      <c r="CM59" s="41">
        <f>$E59^EXP(Parameter!$D$155+Parameter!$D$162*(LN($B59/30.2*21)))</f>
        <v>0.1670493182992788</v>
      </c>
      <c r="CN59" s="12">
        <f>$D59^EXP(Parameter!$D$171+Parameter!$D$178*(LN($B59/30.2*21)))</f>
        <v>0.20500453341297187</v>
      </c>
      <c r="CO59" s="41">
        <f>$E59^EXP(Parameter!$D$156+Parameter!$D$163*(LN($B59/30.2*21)))</f>
        <v>0.15782026221848383</v>
      </c>
      <c r="CP59" s="12">
        <f>$D59^EXP(Parameter!$D$173+Parameter!$D$180*(LN($B59/30.2*21)))</f>
        <v>0.20207793228538914</v>
      </c>
      <c r="CQ59" s="41">
        <f>$E59^EXP(Parameter!$D$158+Parameter!$D$165*(LN($B59/30.2*21)))</f>
        <v>0.19973125933420474</v>
      </c>
      <c r="CR59" s="12">
        <f>$D59^EXP(Parameter!$D$174+Parameter!$D$181*(LN($B59/30.2*21)))</f>
        <v>0.2489298973173385</v>
      </c>
      <c r="CS59" s="41">
        <f>$E59^EXP(Parameter!$D$159+Parameter!$D$166*(LN($B59/30.2*21)))</f>
        <v>0.20961798399718062</v>
      </c>
      <c r="CT59" s="12">
        <f>$D59^EXP(Parameter!$D$175+Parameter!$D$182*(LN($B59/30.2*21)))</f>
        <v>0.13602890290185088</v>
      </c>
      <c r="CU59" s="41">
        <f>$E59^EXP(Parameter!$D$160+Parameter!$D$167*(LN($B59/30.2*21)))</f>
        <v>9.7867285976860563E-2</v>
      </c>
      <c r="CV59" s="12">
        <f>$D59^EXP(Parameter!$D$172+Parameter!$D$179*(LN($B59/30.2*21)))</f>
        <v>0.12229670539571816</v>
      </c>
      <c r="CW59" s="41">
        <f>$E59^EXP(Parameter!$D$157+Parameter!$D$164*(LN($B59/30.2*21)))</f>
        <v>5.5260332882737023E-3</v>
      </c>
      <c r="CX59" s="12">
        <f t="shared" si="2"/>
        <v>9.0405376245852431E-2</v>
      </c>
      <c r="CY59" s="85">
        <v>7.1266980928531606E-2</v>
      </c>
      <c r="CZ59" s="12">
        <f t="shared" si="3"/>
        <v>0.15613943125697588</v>
      </c>
      <c r="DA59" s="85">
        <v>0.106754293841161</v>
      </c>
      <c r="DB59" s="12">
        <f t="shared" si="4"/>
        <v>0.13838414372775454</v>
      </c>
      <c r="DC59" s="41">
        <v>0.111189716565292</v>
      </c>
      <c r="DD59" s="12">
        <f t="shared" si="5"/>
        <v>9.9007229237217859E-2</v>
      </c>
      <c r="DE59" s="85">
        <v>0.105754267703751</v>
      </c>
      <c r="DF59" s="12">
        <f t="shared" si="6"/>
        <v>4.0930015701292739E-2</v>
      </c>
      <c r="DG59" s="41">
        <v>4.2918694400136202E-2</v>
      </c>
      <c r="DH59" s="12">
        <f t="shared" si="7"/>
        <v>8.9583041093834095E-2</v>
      </c>
      <c r="DI59" s="41">
        <v>9.7038604186976494E-3</v>
      </c>
      <c r="DJ59" s="46">
        <v>54</v>
      </c>
      <c r="DK59" s="44">
        <v>1.19728499019998E-2</v>
      </c>
      <c r="DL59" s="44">
        <v>2.3896795344510301E-2</v>
      </c>
      <c r="DM59" s="44">
        <v>3.90518416169068E-2</v>
      </c>
      <c r="DN59" s="44">
        <v>3.2176682575811903E-2</v>
      </c>
      <c r="DO59" s="44">
        <v>7.5068198401426797E-2</v>
      </c>
      <c r="DP59" s="44">
        <v>6.4984354233169297E-2</v>
      </c>
      <c r="DQ59" s="44">
        <v>8.0356914602997695E-2</v>
      </c>
      <c r="DR59" s="45">
        <v>0.168714116474833</v>
      </c>
      <c r="DS59" s="45">
        <v>0.23078490979704</v>
      </c>
      <c r="DT59" s="45">
        <v>0.215286173902345</v>
      </c>
      <c r="DU59" s="45">
        <v>0.174047013128656</v>
      </c>
      <c r="DV59" s="45">
        <v>0.224107439263701</v>
      </c>
      <c r="DW59" s="45">
        <v>0.30456255085026301</v>
      </c>
      <c r="DX59" s="45">
        <v>0.19436981683665999</v>
      </c>
    </row>
    <row r="60" spans="1:128">
      <c r="A60" s="43">
        <f t="shared" si="0"/>
        <v>4.3150684931506849</v>
      </c>
      <c r="B60" s="18">
        <v>56</v>
      </c>
      <c r="C60" s="12">
        <v>1210</v>
      </c>
      <c r="D60" s="12">
        <v>0.16208558560880501</v>
      </c>
      <c r="E60" s="12">
        <v>1.33526168771309E-2</v>
      </c>
      <c r="F60" s="92">
        <f>$D60^Parameter!$D$325</f>
        <v>0.24188037188980302</v>
      </c>
      <c r="G60" s="92">
        <f>$E60^Parameter!$D$318</f>
        <v>4.4710322184725738E-2</v>
      </c>
      <c r="H60" s="92">
        <f>$D60^Parameter!$D$326</f>
        <v>0.2332359628852837</v>
      </c>
      <c r="I60" s="92">
        <f>$E60^Parameter!$D$319</f>
        <v>6.314841993921172E-2</v>
      </c>
      <c r="J60" s="92">
        <f>$D60^Parameter!$D$328</f>
        <v>0.2499339359867436</v>
      </c>
      <c r="K60" s="92">
        <f>$E60^Parameter!$D$321</f>
        <v>0.14778348708843186</v>
      </c>
      <c r="L60" s="92">
        <f>$D60^Parameter!$D$329</f>
        <v>0.36095815729570446</v>
      </c>
      <c r="M60" s="92">
        <f>$E60^Parameter!$D$322</f>
        <v>0.12065005665045803</v>
      </c>
      <c r="N60" s="92">
        <f>$D60^Parameter!$D$330</f>
        <v>0.22903030924782991</v>
      </c>
      <c r="O60" s="92">
        <f>$E60^Parameter!$D$323</f>
        <v>0.1779207314102145</v>
      </c>
      <c r="P60" s="92">
        <f>$D60^Parameter!$D$327</f>
        <v>0.17687915853132338</v>
      </c>
      <c r="Q60" s="92">
        <f>$E60^Parameter!$D$320</f>
        <v>4.588327417850515E-2</v>
      </c>
      <c r="R60" s="12">
        <f>$D60^EXP(Parameter!$D$96+Parameter!$D$103*(($B60/30.2*21)^(1)))</f>
        <v>8.4747200965386557E-2</v>
      </c>
      <c r="S60" s="12">
        <f>$E60^EXP(Parameter!$D$81+Parameter!$D$88*($B60/30.2*21)^(-2))</f>
        <v>7.043660610594249E-2</v>
      </c>
      <c r="T60" s="12">
        <f>$D60^EXP(Parameter!$D$97+Parameter!$D$104*(($B60*21/30.2)^(1)))</f>
        <v>0.15090625795079307</v>
      </c>
      <c r="U60" s="12">
        <f>$E60^EXP(Parameter!$D$82+Parameter!$D$89*($B60/30.2*21)^(-2))</f>
        <v>8.8751344838632576E-2</v>
      </c>
      <c r="V60" s="12">
        <f>$D60^EXP(Parameter!$D$99+Parameter!$D$106*(($B60*21/30.2)^(1)))</f>
        <v>0.13270347052234466</v>
      </c>
      <c r="W60" s="12">
        <f>$E60^EXP(Parameter!$D$84+Parameter!$D$91*($B60/30.2*21)^(-2))</f>
        <v>0.18667079513293569</v>
      </c>
      <c r="X60" s="12">
        <f>$D60^EXP(Parameter!$D$100+Parameter!$D$107*(($B60*21/30.2)^(1)))</f>
        <v>9.1508808868953073E-2</v>
      </c>
      <c r="Y60" s="12">
        <f>$E60^EXP(Parameter!$D$85+Parameter!$D$92*($B60/30.2*21)^(-2))</f>
        <v>0.15104575994715994</v>
      </c>
      <c r="Z60" s="12">
        <f>$D60^EXP(Parameter!$D$101+Parameter!$D$108*(($B60*21/30.2)^(1)))</f>
        <v>3.687802301291393E-2</v>
      </c>
      <c r="AA60" s="12">
        <f>$E60^EXP(Parameter!$D$86+Parameter!$D$93*($B60/30.2*21)^(-2))</f>
        <v>0.1791611587877413</v>
      </c>
      <c r="AB60" s="12">
        <f>$D60^EXP(Parameter!$D$98+Parameter!$D$105*(($B60*21/30.2)^(1)))</f>
        <v>8.5263421831157218E-2</v>
      </c>
      <c r="AC60" s="12">
        <f>$E60^EXP(Parameter!$D$83+Parameter!$D$90*($B60/30.2*21)^(-2))</f>
        <v>4.8679640541847882E-2</v>
      </c>
      <c r="AD60" s="87">
        <f>$D60^EXP(Parameter!$D$133+Parameter!$D$140*(($B60*21/30.2)^(-0.5))+Parameter!$D$147*((LN($B60*21/30.2))))</f>
        <v>5.1809633291002105E-2</v>
      </c>
      <c r="AE60" s="12">
        <f>$E60^EXP(Parameter!$D$111+Parameter!$D$118*(($B60*21/30.2)^(-1))+Parameter!$D$125*(($B60*21/30.2)^(-0.5)))</f>
        <v>0.17174354950408061</v>
      </c>
      <c r="AF60" s="12">
        <f>$D60^EXP(Parameter!$D$134+Parameter!$D$141*(($B60*21/30.2)^(-0.5))+Parameter!$D$148*((LN($B60*21/30.2))))</f>
        <v>0.11373049381738748</v>
      </c>
      <c r="AG60" s="12">
        <f>$E60^EXP(Parameter!$D$112+Parameter!$D$119*(($B60*21/30.2)^(-1))+Parameter!$D$126*(($B60*21/30.2)^(-0.5)))</f>
        <v>9.1460469106508291E-2</v>
      </c>
      <c r="AH60" s="12">
        <f>$D60^EXP(Parameter!$D$136+Parameter!$D$143*(($B60*21/30.2)^(-0.5))+Parameter!$D$150*((LN($B60*21/30.2))))</f>
        <v>6.4457245024102564E-2</v>
      </c>
      <c r="AI60" s="12">
        <f>$E60^EXP(Parameter!$D$114+Parameter!$D$121*(($B60*21/30.2)^(-1))+Parameter!$D$128*(($B60*21/30.2)^(-0.5)))</f>
        <v>3.6637178364254841E-2</v>
      </c>
      <c r="AJ60" s="12">
        <f>$D60^EXP(Parameter!$D$137+Parameter!$D$144*(($B60*21/30.2)^(-0.5))+Parameter!$D$151*((LN($B60*21/30.2))))</f>
        <v>7.0642518594190531E-2</v>
      </c>
      <c r="AK60" s="12">
        <f>$E60^EXP(Parameter!$D$115+Parameter!$D$122*(($B60*21/30.2)^(-1))+Parameter!$D$129*(($B60*21/30.2)^(-0.5)))</f>
        <v>9.5375058072884197E-2</v>
      </c>
      <c r="AL60" s="12">
        <f>$D60^EXP(Parameter!$D$138+Parameter!$D$145*(($B60*21/30.2)^(-0.5))+Parameter!$D$152*((LN($B60*21/30.2))))</f>
        <v>2.7400067242632597E-3</v>
      </c>
      <c r="AM60" s="12">
        <f>$E60^EXP(Parameter!$D$116+Parameter!$D$123*(($B60*21/30.2)^(-1))+Parameter!$D$130*(($B60*21/30.2)^(-0.5)))</f>
        <v>1.6575439098474424E-2</v>
      </c>
      <c r="AN60" s="12">
        <f>$D60^EXP(Parameter!$D$135+Parameter!$D$142*(($B60*21/30.2)^(-0.5))+Parameter!$D$149*((LN($B60*21/30.2))))</f>
        <v>5.8143679822658681E-2</v>
      </c>
      <c r="AO60" s="12">
        <f>$E60^EXP(Parameter!$D$113+Parameter!$D$120*(($B60*21/30.2)^(-1))+Parameter!$D$127*(($B60*21/30.2)^(-0.5)))</f>
        <v>3.3392662692650611E-4</v>
      </c>
      <c r="AP60" s="87">
        <f>$D60^EXP(Parameter!$D$304+Parameter!$D$310*((LN($B60*21/30.2))))</f>
        <v>0.21605871351370939</v>
      </c>
      <c r="AQ60" s="88">
        <f>$E60^EXP(Parameter!$D$290+Parameter!$D$296*((LN($B60*21/30.2))))</f>
        <v>7.1925087465739779E-2</v>
      </c>
      <c r="AR60" s="12">
        <f>$D60^EXP(Parameter!$D$305+Parameter!$D$311*((LN($B60*21/30.2))))</f>
        <v>0.20947406159723972</v>
      </c>
      <c r="AS60" s="88">
        <f>$E60^EXP(Parameter!$D$291+Parameter!$D$297*((LN($B60*21/30.2))))</f>
        <v>8.8231162705306676E-2</v>
      </c>
      <c r="AT60" s="12">
        <f>$D60^EXP(Parameter!$D$305+Parameter!$D$307-Parameter!$D$306+(Parameter!$D$311+Parameter!$D$313-Parameter!$D$312)*((LN($B60*21/30.2))))</f>
        <v>0.21400852305046209</v>
      </c>
      <c r="AU60" s="88">
        <f>$E60^EXP(Parameter!$D$291+Parameter!$D$293-Parameter!$D$292+(Parameter!$D$297+Parameter!$D$299-Parameter!$D$298)*((LN($B60*21/30.2))))</f>
        <v>0.14707894673866506</v>
      </c>
      <c r="AV60" s="12">
        <f>$D60^EXP(Parameter!$D$308+Parameter!$D$314*((LN($B60*21/30.2))))</f>
        <v>0.29541269209832699</v>
      </c>
      <c r="AW60" s="88">
        <f>$E60^EXP(Parameter!$D$294+Parameter!$D$300*((LN($B60*21/30.2))))</f>
        <v>0.12188284249942706</v>
      </c>
      <c r="AX60" s="12">
        <f>$D60^EXP(Parameter!$D$305+Parameter!$D$309-Parameter!$D$306+(Parameter!$D$311+Parameter!$D$315-Parameter!$D$312)*((LN($B60*21/30.2))))</f>
        <v>0.18365935386621404</v>
      </c>
      <c r="AY60" s="88">
        <f>$E60^EXP(Parameter!$D$291+Parameter!$D$295-Parameter!$D$292+(Parameter!$D$297+Parameter!$D$301-Parameter!$D$298)*((LN($B60*21/30.2))))</f>
        <v>7.3587032502718572E-2</v>
      </c>
      <c r="AZ60" s="12">
        <f>$D60^EXP(Parameter!D$305-Parameter!D$306+(Parameter!D$311-Parameter!D$312)*((LN($B60*21/30.2))))</f>
        <v>0.1434158976067465</v>
      </c>
      <c r="BA60" s="88">
        <f>$E60^EXP(Parameter!$D$291-Parameter!$D$292+(Parameter!$D$297-Parameter!$D$298)*((LN($B60*21/30.2))))</f>
        <v>1.3647617581356946E-2</v>
      </c>
      <c r="BB60" s="89">
        <f>$D60^EXP(Parameter!$D$231)</f>
        <v>0.18206117318293116</v>
      </c>
      <c r="BC60" s="90">
        <f>$E60^EXP(Parameter!$D$216)</f>
        <v>3.2079301229050561E-2</v>
      </c>
      <c r="BD60" s="91">
        <f>$D60^EXP(Parameter!$D$232)</f>
        <v>0.24000762531371084</v>
      </c>
      <c r="BE60" s="90">
        <f>$E60^EXP(Parameter!$D$217)</f>
        <v>7.5276571677602377E-2</v>
      </c>
      <c r="BF60" s="91">
        <f>$D60^EXP(Parameter!$D$234)</f>
        <v>0.14652015740825938</v>
      </c>
      <c r="BG60" s="91">
        <f>$E60^EXP(Parameter!$D$219)</f>
        <v>0.12312557268010692</v>
      </c>
      <c r="BH60" s="91">
        <f>$D60^EXP(Parameter!$D$235)</f>
        <v>0.35808264932641354</v>
      </c>
      <c r="BI60" s="91">
        <f>$E60^EXP(Parameter!$D$220)</f>
        <v>0.13718431996839975</v>
      </c>
      <c r="BJ60" s="91">
        <f>$D60^EXP(Parameter!$D$236)</f>
        <v>0.13251184902189111</v>
      </c>
      <c r="BK60" s="91">
        <f>$E60^EXP(Parameter!$D$221)</f>
        <v>0.40741134402374857</v>
      </c>
      <c r="BL60" s="91">
        <f>$D60^EXP(Parameter!$D$233)</f>
        <v>0.22273918223783154</v>
      </c>
      <c r="BM60" s="91">
        <f>$E60^EXP(Parameter!$D$218)</f>
        <v>0.12030588108984046</v>
      </c>
      <c r="BN60" s="90">
        <f>$D60^EXP(Parameter!$D$268)</f>
        <v>0.18705084324799268</v>
      </c>
      <c r="BO60" s="91">
        <f>$E60^EXP(Parameter!$D$246)</f>
        <v>3.1422107294439935E-2</v>
      </c>
      <c r="BP60" s="91">
        <f>$D60^EXP(Parameter!$D$269)</f>
        <v>0.25625982266983371</v>
      </c>
      <c r="BQ60" s="91">
        <f>$E60^EXP(Parameter!$D$247)</f>
        <v>7.5276571677602377E-2</v>
      </c>
      <c r="BR60" s="91">
        <f>$D60^EXP(Parameter!$D$271)</f>
        <v>0.15885599038820744</v>
      </c>
      <c r="BS60" s="91">
        <f>$E60^EXP(Parameter!$D$249)</f>
        <v>0.12415939935063512</v>
      </c>
      <c r="BT60" s="91">
        <f>$D60^EXP(Parameter!$D$272)</f>
        <v>0.35845040204766004</v>
      </c>
      <c r="BU60" s="91">
        <f>$E60^EXP(Parameter!$D$250)</f>
        <v>0.13827649560272937</v>
      </c>
      <c r="BV60" s="91">
        <f>$D60^EXP(Parameter!$D$273)</f>
        <v>0.17407273781072813</v>
      </c>
      <c r="BW60" s="91">
        <f>$E60^EXP(Parameter!$D$251)</f>
        <v>0.38981468006373715</v>
      </c>
      <c r="BX60" s="91">
        <f>$D60^EXP(Parameter!$D$270)</f>
        <v>0.24172200085546641</v>
      </c>
      <c r="BY60" s="91">
        <f>$E60^EXP(Parameter!$D$248)</f>
        <v>0.11954284181953947</v>
      </c>
      <c r="BZ60" s="90">
        <f>$D60^EXP(Parameter!$D$208)</f>
        <v>0.24275235937308462</v>
      </c>
      <c r="CA60" s="90">
        <f>$E60^EXP(Parameter!$D$200)</f>
        <v>5.4604884240522136E-2</v>
      </c>
      <c r="CB60" s="90">
        <f>$D60^EXP(Parameter!$D$209)</f>
        <v>0.2220705196508253</v>
      </c>
      <c r="CC60" s="90">
        <f>$E60^EXP(Parameter!$D$201)</f>
        <v>7.0505393378352182E-2</v>
      </c>
      <c r="CD60" s="90">
        <f>$D60^EXP(Parameter!$D$211)</f>
        <v>0.23115302416655692</v>
      </c>
      <c r="CE60" s="90">
        <f>$E60^EXP(Parameter!$D$203)</f>
        <v>0.14296580732271977</v>
      </c>
      <c r="CF60" s="90">
        <f>$D60^EXP(Parameter!$D$212)</f>
        <v>0.33385126127005621</v>
      </c>
      <c r="CG60" s="90">
        <f>$E60^EXP(Parameter!$D$204)</f>
        <v>0.12081599812938368</v>
      </c>
      <c r="CH60" s="91">
        <f>$D60^EXP(Parameter!$D$213)</f>
        <v>0.20982545668953512</v>
      </c>
      <c r="CI60" s="90">
        <f>$E60^EXP(Parameter!$D$205)</f>
        <v>0.15864990117135672</v>
      </c>
      <c r="CJ60" s="91">
        <f>$D60^EXP(Parameter!$D$210)</f>
        <v>0.16032033353604477</v>
      </c>
      <c r="CK60" s="90">
        <f>$E60^EXP(Parameter!$D$202)</f>
        <v>4.9380915634672638E-2</v>
      </c>
      <c r="CL60" s="12">
        <f>$D60^EXP(Parameter!$D$170+Parameter!$D$177*(LN($B60/30.2*21)))</f>
        <v>0.20624031573499552</v>
      </c>
      <c r="CM60" s="41">
        <f>$E60^EXP(Parameter!$D$155+Parameter!$D$162*(LN($B60/30.2*21)))</f>
        <v>0.16488371546845351</v>
      </c>
      <c r="CN60" s="12">
        <f>$D60^EXP(Parameter!$D$171+Parameter!$D$178*(LN($B60/30.2*21)))</f>
        <v>0.20067899495660052</v>
      </c>
      <c r="CO60" s="41">
        <f>$E60^EXP(Parameter!$D$156+Parameter!$D$163*(LN($B60/30.2*21)))</f>
        <v>0.15515712363871562</v>
      </c>
      <c r="CP60" s="12">
        <f>$D60^EXP(Parameter!$D$173+Parameter!$D$180*(LN($B60/30.2*21)))</f>
        <v>0.19761418973369307</v>
      </c>
      <c r="CQ60" s="41">
        <f>$E60^EXP(Parameter!$D$158+Parameter!$D$165*(LN($B60/30.2*21)))</f>
        <v>0.1962460897845619</v>
      </c>
      <c r="CR60" s="12">
        <f>$D60^EXP(Parameter!$D$174+Parameter!$D$181*(LN($B60/30.2*21)))</f>
        <v>0.24339730128698853</v>
      </c>
      <c r="CS60" s="41">
        <f>$E60^EXP(Parameter!$D$159+Parameter!$D$166*(LN($B60/30.2*21)))</f>
        <v>0.20655607345828203</v>
      </c>
      <c r="CT60" s="12">
        <f>$D60^EXP(Parameter!$D$175+Parameter!$D$182*(LN($B60/30.2*21)))</f>
        <v>0.13168392332603912</v>
      </c>
      <c r="CU60" s="41">
        <f>$E60^EXP(Parameter!$D$160+Parameter!$D$167*(LN($B60/30.2*21)))</f>
        <v>9.4458273970153273E-2</v>
      </c>
      <c r="CV60" s="12">
        <f>$D60^EXP(Parameter!$D$172+Parameter!$D$179*(LN($B60/30.2*21)))</f>
        <v>0.11858150469973004</v>
      </c>
      <c r="CW60" s="41">
        <f>$E60^EXP(Parameter!$D$157+Parameter!$D$164*(LN($B60/30.2*21)))</f>
        <v>5.0544690608996176E-3</v>
      </c>
      <c r="CX60" s="12">
        <f t="shared" si="2"/>
        <v>8.4747200965386557E-2</v>
      </c>
      <c r="CY60" s="85">
        <v>6.9224739373355895E-2</v>
      </c>
      <c r="CZ60" s="12">
        <f t="shared" si="3"/>
        <v>0.15090625795079307</v>
      </c>
      <c r="DA60" s="85">
        <v>0.103926750685587</v>
      </c>
      <c r="DB60" s="12">
        <f t="shared" si="4"/>
        <v>0.13270347052234466</v>
      </c>
      <c r="DC60" s="41">
        <v>0.10642404768592099</v>
      </c>
      <c r="DD60" s="12">
        <f t="shared" si="5"/>
        <v>9.1508808868953073E-2</v>
      </c>
      <c r="DE60" s="85">
        <v>0.101918215504369</v>
      </c>
      <c r="DF60" s="12">
        <f t="shared" si="6"/>
        <v>3.687802301291393E-2</v>
      </c>
      <c r="DG60" s="41">
        <v>3.9056880739714098E-2</v>
      </c>
      <c r="DH60" s="12">
        <f t="shared" si="7"/>
        <v>8.5263421831157218E-2</v>
      </c>
      <c r="DI60" s="41">
        <v>9.4361693598307098E-3</v>
      </c>
      <c r="DJ60" s="46">
        <v>55</v>
      </c>
      <c r="DK60" s="44">
        <v>1.1315264404206E-2</v>
      </c>
      <c r="DL60" s="44">
        <v>2.27161405327918E-2</v>
      </c>
      <c r="DM60" s="44">
        <v>3.7286338481750898E-2</v>
      </c>
      <c r="DN60" s="44">
        <v>3.06677546367864E-2</v>
      </c>
      <c r="DO60" s="44">
        <v>7.2127910411139806E-2</v>
      </c>
      <c r="DP60" s="44">
        <v>6.2349004928272098E-2</v>
      </c>
      <c r="DQ60" s="44">
        <v>7.7262941482191705E-2</v>
      </c>
      <c r="DR60" s="45">
        <v>0.16493781474135599</v>
      </c>
      <c r="DS60" s="45">
        <v>0.22620642794672399</v>
      </c>
      <c r="DT60" s="45">
        <v>0.210889110155598</v>
      </c>
      <c r="DU60" s="45">
        <v>0.17019354490561101</v>
      </c>
      <c r="DV60" s="45">
        <v>0.21960565467998799</v>
      </c>
      <c r="DW60" s="45">
        <v>0.29927530548022202</v>
      </c>
      <c r="DX60" s="45">
        <v>0.19023702044320501</v>
      </c>
    </row>
    <row r="61" spans="1:128">
      <c r="A61" s="43">
        <f t="shared" si="0"/>
        <v>4.375342465753425</v>
      </c>
      <c r="B61" s="18">
        <v>57</v>
      </c>
      <c r="C61" s="12">
        <v>1232</v>
      </c>
      <c r="D61" s="12">
        <v>0.158462714622184</v>
      </c>
      <c r="E61" s="12">
        <v>1.26982578856324E-2</v>
      </c>
      <c r="F61" s="92">
        <f>$D61^Parameter!$D$325</f>
        <v>0.23765290721797561</v>
      </c>
      <c r="G61" s="92">
        <f>$E61^Parameter!$D$318</f>
        <v>4.3121690962184031E-2</v>
      </c>
      <c r="H61" s="92">
        <f>$D61^Parameter!$D$326</f>
        <v>0.22905600045511293</v>
      </c>
      <c r="I61" s="92">
        <f>$E61^Parameter!$D$319</f>
        <v>6.1149970434324012E-2</v>
      </c>
      <c r="J61" s="92">
        <f>$D61^Parameter!$D$328</f>
        <v>0.2456656544722628</v>
      </c>
      <c r="K61" s="92">
        <f>$E61^Parameter!$D$321</f>
        <v>0.14453021717491049</v>
      </c>
      <c r="L61" s="92">
        <f>$D61^Parameter!$D$329</f>
        <v>0.35641762444759317</v>
      </c>
      <c r="M61" s="92">
        <f>$E61^Parameter!$D$322</f>
        <v>0.11771576517763048</v>
      </c>
      <c r="N61" s="92">
        <f>$D61^Parameter!$D$330</f>
        <v>0.22487487976760556</v>
      </c>
      <c r="O61" s="92">
        <f>$E61^Parameter!$D$323</f>
        <v>0.17438039501785771</v>
      </c>
      <c r="P61" s="92">
        <f>$D61^Parameter!$D$327</f>
        <v>0.17311336213871834</v>
      </c>
      <c r="Q61" s="92">
        <f>$E61^Parameter!$D$320</f>
        <v>4.4266309681225996E-2</v>
      </c>
      <c r="R61" s="12">
        <f>$D61^EXP(Parameter!$D$96+Parameter!$D$103*(($B61/30.2*21)^(1)))</f>
        <v>7.936189627396123E-2</v>
      </c>
      <c r="S61" s="12">
        <f>$E61^EXP(Parameter!$D$81+Parameter!$D$88*($B61/30.2*21)^(-2))</f>
        <v>6.8296642562190119E-2</v>
      </c>
      <c r="T61" s="12">
        <f>$D61^EXP(Parameter!$D$97+Parameter!$D$104*(($B61*21/30.2)^(1)))</f>
        <v>0.14583640367826364</v>
      </c>
      <c r="U61" s="12">
        <f>$E61^EXP(Parameter!$D$82+Parameter!$D$89*($B61/30.2*21)^(-2))</f>
        <v>8.6285475517672475E-2</v>
      </c>
      <c r="V61" s="12">
        <f>$D61^EXP(Parameter!$D$99+Parameter!$D$106*(($B61*21/30.2)^(1)))</f>
        <v>0.12721694842726192</v>
      </c>
      <c r="W61" s="12">
        <f>$E61^EXP(Parameter!$D$84+Parameter!$D$91*($B61/30.2*21)^(-2))</f>
        <v>0.18306411497579067</v>
      </c>
      <c r="X61" s="12">
        <f>$D61^EXP(Parameter!$D$100+Parameter!$D$107*(($B61*21/30.2)^(1)))</f>
        <v>8.4410571959126587E-2</v>
      </c>
      <c r="Y61" s="12">
        <f>$E61^EXP(Parameter!$D$85+Parameter!$D$92*($B61/30.2*21)^(-2))</f>
        <v>0.14776146414858235</v>
      </c>
      <c r="Z61" s="12">
        <f>$D61^EXP(Parameter!$D$101+Parameter!$D$108*(($B61*21/30.2)^(1)))</f>
        <v>3.3146207707400586E-2</v>
      </c>
      <c r="AA61" s="12">
        <f>$E61^EXP(Parameter!$D$86+Parameter!$D$93*($B61/30.2*21)^(-2))</f>
        <v>0.17560691028665396</v>
      </c>
      <c r="AB61" s="12">
        <f>$D61^EXP(Parameter!$D$98+Parameter!$D$105*(($B61*21/30.2)^(1)))</f>
        <v>8.112743171539652E-2</v>
      </c>
      <c r="AC61" s="12">
        <f>$E61^EXP(Parameter!$D$83+Parameter!$D$90*($B61/30.2*21)^(-2))</f>
        <v>4.6995205163686424E-2</v>
      </c>
      <c r="AD61" s="87">
        <f>$D61^EXP(Parameter!$D$133+Parameter!$D$140*(($B61*21/30.2)^(-0.5))+Parameter!$D$147*((LN($B61*21/30.2))))</f>
        <v>4.7680678203536261E-2</v>
      </c>
      <c r="AE61" s="12">
        <f>$E61^EXP(Parameter!$D$111+Parameter!$D$118*(($B61*21/30.2)^(-1))+Parameter!$D$125*(($B61*21/30.2)^(-0.5)))</f>
        <v>0.16949915503778085</v>
      </c>
      <c r="AF61" s="12">
        <f>$D61^EXP(Parameter!$D$134+Parameter!$D$141*(($B61*21/30.2)^(-0.5))+Parameter!$D$148*((LN($B61*21/30.2))))</f>
        <v>0.1091055153852182</v>
      </c>
      <c r="AG61" s="12">
        <f>$E61^EXP(Parameter!$D$112+Parameter!$D$119*(($B61*21/30.2)^(-1))+Parameter!$D$126*(($B61*21/30.2)^(-0.5)))</f>
        <v>8.9035496658331381E-2</v>
      </c>
      <c r="AH61" s="12">
        <f>$D61^EXP(Parameter!$D$136+Parameter!$D$143*(($B61*21/30.2)^(-0.5))+Parameter!$D$150*((LN($B61*21/30.2))))</f>
        <v>5.9953083032511775E-2</v>
      </c>
      <c r="AI61" s="12">
        <f>$E61^EXP(Parameter!$D$114+Parameter!$D$121*(($B61*21/30.2)^(-1))+Parameter!$D$128*(($B61*21/30.2)^(-0.5)))</f>
        <v>3.4576692908332041E-2</v>
      </c>
      <c r="AJ61" s="12">
        <f>$D61^EXP(Parameter!$D$137+Parameter!$D$144*(($B61*21/30.2)^(-0.5))+Parameter!$D$151*((LN($B61*21/30.2))))</f>
        <v>6.504969823098837E-2</v>
      </c>
      <c r="AK61" s="12">
        <f>$E61^EXP(Parameter!$D$115+Parameter!$D$122*(($B61*21/30.2)^(-1))+Parameter!$D$129*(($B61*21/30.2)^(-0.5)))</f>
        <v>9.2519084352290837E-2</v>
      </c>
      <c r="AL61" s="12">
        <f>$D61^EXP(Parameter!$D$138+Parameter!$D$145*(($B61*21/30.2)^(-0.5))+Parameter!$D$152*((LN($B61*21/30.2))))</f>
        <v>2.1809392440380387E-3</v>
      </c>
      <c r="AM61" s="12">
        <f>$E61^EXP(Parameter!$D$116+Parameter!$D$123*(($B61*21/30.2)^(-1))+Parameter!$D$130*(($B61*21/30.2)^(-0.5)))</f>
        <v>1.5389952328548905E-2</v>
      </c>
      <c r="AN61" s="12">
        <f>$D61^EXP(Parameter!$D$135+Parameter!$D$142*(($B61*21/30.2)^(-0.5))+Parameter!$D$149*((LN($B61*21/30.2))))</f>
        <v>5.4936757946773752E-2</v>
      </c>
      <c r="AO61" s="12">
        <f>$E61^EXP(Parameter!$D$113+Parameter!$D$120*(($B61*21/30.2)^(-1))+Parameter!$D$127*(($B61*21/30.2)^(-0.5)))</f>
        <v>2.8602815316229938E-4</v>
      </c>
      <c r="AP61" s="87">
        <f>$D61^EXP(Parameter!$D$304+Parameter!$D$310*((LN($B61*21/30.2))))</f>
        <v>0.21124543034619678</v>
      </c>
      <c r="AQ61" s="88">
        <f>$E61^EXP(Parameter!$D$290+Parameter!$D$296*((LN($B61*21/30.2))))</f>
        <v>7.0225140581742368E-2</v>
      </c>
      <c r="AR61" s="12">
        <f>$D61^EXP(Parameter!$D$305+Parameter!$D$311*((LN($B61*21/30.2))))</f>
        <v>0.20516599875946848</v>
      </c>
      <c r="AS61" s="88">
        <f>$E61^EXP(Parameter!$D$291+Parameter!$D$297*((LN($B61*21/30.2))))</f>
        <v>8.5970775296772967E-2</v>
      </c>
      <c r="AT61" s="12">
        <f>$D61^EXP(Parameter!$D$305+Parameter!$D$307-Parameter!$D$306+(Parameter!$D$311+Parameter!$D$313-Parameter!$D$312)*((LN($B61*21/30.2))))</f>
        <v>0.20944943396938595</v>
      </c>
      <c r="AU61" s="88">
        <f>$E61^EXP(Parameter!$D$291+Parameter!$D$293-Parameter!$D$292+(Parameter!$D$297+Parameter!$D$299-Parameter!$D$298)*((LN($B61*21/30.2))))</f>
        <v>0.14367431600722536</v>
      </c>
      <c r="AV61" s="12">
        <f>$D61^EXP(Parameter!$D$308+Parameter!$D$314*((LN($B61*21/30.2))))</f>
        <v>0.28978161417471177</v>
      </c>
      <c r="AW61" s="88">
        <f>$E61^EXP(Parameter!$D$294+Parameter!$D$300*((LN($B61*21/30.2))))</f>
        <v>0.11897092059770925</v>
      </c>
      <c r="AX61" s="12">
        <f>$D61^EXP(Parameter!$D$305+Parameter!$D$309-Parameter!$D$306+(Parameter!$D$311+Parameter!$D$315-Parameter!$D$312)*((LN($B61*21/30.2))))</f>
        <v>0.17902712701049087</v>
      </c>
      <c r="AY61" s="88">
        <f>$E61^EXP(Parameter!$D$291+Parameter!$D$295-Parameter!$D$292+(Parameter!$D$297+Parameter!$D$301-Parameter!$D$298)*((LN($B61*21/30.2))))</f>
        <v>7.0239325348687334E-2</v>
      </c>
      <c r="AZ61" s="12">
        <f>$D61^EXP(Parameter!D$305-Parameter!D$306+(Parameter!D$311-Parameter!D$312)*((LN($B61*21/30.2))))</f>
        <v>0.13946439123064802</v>
      </c>
      <c r="BA61" s="88">
        <f>$E61^EXP(Parameter!$D$291-Parameter!$D$292+(Parameter!$D$297-Parameter!$D$298)*((LN($B61*21/30.2))))</f>
        <v>1.2708265946354557E-2</v>
      </c>
      <c r="BB61" s="89">
        <f>$D61^EXP(Parameter!$D$231)</f>
        <v>0.17824898137873749</v>
      </c>
      <c r="BC61" s="90">
        <f>$E61^EXP(Parameter!$D$216)</f>
        <v>3.0820118120970155E-2</v>
      </c>
      <c r="BD61" s="91">
        <f>$D61^EXP(Parameter!$D$232)</f>
        <v>0.23579012297702218</v>
      </c>
      <c r="BE61" s="90">
        <f>$E61^EXP(Parameter!$D$217)</f>
        <v>7.3043546612100302E-2</v>
      </c>
      <c r="BF61" s="91">
        <f>$D61^EXP(Parameter!$D$234)</f>
        <v>0.14306564741889274</v>
      </c>
      <c r="BG61" s="91">
        <f>$E61^EXP(Parameter!$D$219)</f>
        <v>0.12015948400664297</v>
      </c>
      <c r="BH61" s="91">
        <f>$D61^EXP(Parameter!$D$235)</f>
        <v>0.3535431575044814</v>
      </c>
      <c r="BI61" s="91">
        <f>$E61^EXP(Parameter!$D$220)</f>
        <v>0.13404818326485693</v>
      </c>
      <c r="BJ61" s="91">
        <f>$D61^EXP(Parameter!$D$236)</f>
        <v>0.12922618743918116</v>
      </c>
      <c r="BK61" s="91">
        <f>$E61^EXP(Parameter!$D$221)</f>
        <v>0.40317454489999616</v>
      </c>
      <c r="BL61" s="91">
        <f>$D61^EXP(Parameter!$D$233)</f>
        <v>0.21862223677582268</v>
      </c>
      <c r="BM61" s="91">
        <f>$E61^EXP(Parameter!$D$218)</f>
        <v>0.11737605638975755</v>
      </c>
      <c r="BN61" s="90">
        <f>$D61^EXP(Parameter!$D$268)</f>
        <v>0.18319569532184096</v>
      </c>
      <c r="BO61" s="91">
        <f>$E61^EXP(Parameter!$D$246)</f>
        <v>3.0181446423936255E-2</v>
      </c>
      <c r="BP61" s="91">
        <f>$D61^EXP(Parameter!$D$269)</f>
        <v>0.25196173556390444</v>
      </c>
      <c r="BQ61" s="91">
        <f>$E61^EXP(Parameter!$D$247)</f>
        <v>7.3043546612100302E-2</v>
      </c>
      <c r="BR61" s="91">
        <f>$D61^EXP(Parameter!$D$271)</f>
        <v>0.15526647993364295</v>
      </c>
      <c r="BS61" s="91">
        <f>$E61^EXP(Parameter!$D$249)</f>
        <v>0.121180201511339</v>
      </c>
      <c r="BT61" s="91">
        <f>$D61^EXP(Parameter!$D$272)</f>
        <v>0.35391076114400316</v>
      </c>
      <c r="BU61" s="91">
        <f>$E61^EXP(Parameter!$D$250)</f>
        <v>0.13512786532859067</v>
      </c>
      <c r="BV61" s="91">
        <f>$D61^EXP(Parameter!$D$273)</f>
        <v>0.17033284448349409</v>
      </c>
      <c r="BW61" s="91">
        <f>$E61^EXP(Parameter!$D$251)</f>
        <v>0.38556263691387826</v>
      </c>
      <c r="BX61" s="91">
        <f>$D61^EXP(Parameter!$D$270)</f>
        <v>0.23749537170553539</v>
      </c>
      <c r="BY61" s="91">
        <f>$E61^EXP(Parameter!$D$248)</f>
        <v>0.11662296037470923</v>
      </c>
      <c r="BZ61" s="90">
        <f>$D61^EXP(Parameter!$D$208)</f>
        <v>0.23852031726431247</v>
      </c>
      <c r="CA61" s="90">
        <f>$E61^EXP(Parameter!$D$200)</f>
        <v>5.2787400970805372E-2</v>
      </c>
      <c r="CB61" s="90">
        <f>$D61^EXP(Parameter!$D$209)</f>
        <v>0.21795779242987656</v>
      </c>
      <c r="CC61" s="90">
        <f>$E61^EXP(Parameter!$D$201)</f>
        <v>6.836176857112615E-2</v>
      </c>
      <c r="CD61" s="90">
        <f>$D61^EXP(Parameter!$D$211)</f>
        <v>0.2269850940694291</v>
      </c>
      <c r="CE61" s="90">
        <f>$E61^EXP(Parameter!$D$203)</f>
        <v>0.13976465406417235</v>
      </c>
      <c r="CF61" s="90">
        <f>$D61^EXP(Parameter!$D$212)</f>
        <v>0.32933216268130999</v>
      </c>
      <c r="CG61" s="90">
        <f>$E61^EXP(Parameter!$D$204)</f>
        <v>0.11787955707112731</v>
      </c>
      <c r="CH61" s="91">
        <f>$D61^EXP(Parameter!$D$213)</f>
        <v>0.20579444971295657</v>
      </c>
      <c r="CI61" s="90">
        <f>$E61^EXP(Parameter!$D$205)</f>
        <v>0.15528563705545967</v>
      </c>
      <c r="CJ61" s="91">
        <f>$D61^EXP(Parameter!$D$210)</f>
        <v>0.15671559789891648</v>
      </c>
      <c r="CK61" s="90">
        <f>$E61^EXP(Parameter!$D$202)</f>
        <v>4.7681454163299455E-2</v>
      </c>
      <c r="CL61" s="12">
        <f>$D61^EXP(Parameter!$D$170+Parameter!$D$177*(LN($B61/30.2*21)))</f>
        <v>0.20179453171655526</v>
      </c>
      <c r="CM61" s="41">
        <f>$E61^EXP(Parameter!$D$155+Parameter!$D$162*(LN($B61/30.2*21)))</f>
        <v>0.16278576349524657</v>
      </c>
      <c r="CN61" s="12">
        <f>$D61^EXP(Parameter!$D$171+Parameter!$D$178*(LN($B61/30.2*21)))</f>
        <v>0.19648269205691149</v>
      </c>
      <c r="CO61" s="41">
        <f>$E61^EXP(Parameter!$D$156+Parameter!$D$163*(LN($B61/30.2*21)))</f>
        <v>0.15257814200214198</v>
      </c>
      <c r="CP61" s="12">
        <f>$D61^EXP(Parameter!$D$173+Parameter!$D$180*(LN($B61/30.2*21)))</f>
        <v>0.19328533309554941</v>
      </c>
      <c r="CQ61" s="41">
        <f>$E61^EXP(Parameter!$D$158+Parameter!$D$165*(LN($B61/30.2*21)))</f>
        <v>0.19286402896536939</v>
      </c>
      <c r="CR61" s="12">
        <f>$D61^EXP(Parameter!$D$174+Parameter!$D$181*(LN($B61/30.2*21)))</f>
        <v>0.238018163531897</v>
      </c>
      <c r="CS61" s="41">
        <f>$E61^EXP(Parameter!$D$159+Parameter!$D$166*(LN($B61/30.2*21)))</f>
        <v>0.20358315217518289</v>
      </c>
      <c r="CT61" s="12">
        <f>$D61^EXP(Parameter!$D$175+Parameter!$D$182*(LN($B61/30.2*21)))</f>
        <v>0.12750077743484348</v>
      </c>
      <c r="CU61" s="41">
        <f>$E61^EXP(Parameter!$D$160+Parameter!$D$167*(LN($B61/30.2*21)))</f>
        <v>9.1189827374754395E-2</v>
      </c>
      <c r="CV61" s="12">
        <f>$D61^EXP(Parameter!$D$172+Parameter!$D$179*(LN($B61/30.2*21)))</f>
        <v>0.11500580152078063</v>
      </c>
      <c r="CW61" s="41">
        <f>$E61^EXP(Parameter!$D$157+Parameter!$D$164*(LN($B61/30.2*21)))</f>
        <v>4.624991922093806E-3</v>
      </c>
      <c r="CX61" s="12">
        <f t="shared" si="2"/>
        <v>7.936189627396123E-2</v>
      </c>
      <c r="CY61" s="85">
        <v>6.7260989029833504E-2</v>
      </c>
      <c r="CZ61" s="12">
        <f t="shared" si="3"/>
        <v>0.14583640367826364</v>
      </c>
      <c r="DA61" s="85">
        <v>0.101201360176101</v>
      </c>
      <c r="DB61" s="12">
        <f t="shared" si="4"/>
        <v>0.12721694842726192</v>
      </c>
      <c r="DC61" s="41">
        <v>0.101842666406354</v>
      </c>
      <c r="DD61" s="12">
        <f t="shared" si="5"/>
        <v>8.4410571959126587E-2</v>
      </c>
      <c r="DE61" s="85">
        <v>9.8226250949539504E-2</v>
      </c>
      <c r="DF61" s="12">
        <f t="shared" si="6"/>
        <v>3.3146207707400586E-2</v>
      </c>
      <c r="DG61" s="41">
        <v>3.5508934249032301E-2</v>
      </c>
      <c r="DH61" s="12">
        <f t="shared" si="7"/>
        <v>8.112743171539652E-2</v>
      </c>
      <c r="DI61" s="41">
        <v>9.1760222011336001E-3</v>
      </c>
      <c r="DJ61" s="46">
        <v>56</v>
      </c>
      <c r="DK61" s="44">
        <v>1.0699906934607E-2</v>
      </c>
      <c r="DL61" s="44">
        <v>2.1604273664445801E-2</v>
      </c>
      <c r="DM61" s="44">
        <v>3.5615574682342901E-2</v>
      </c>
      <c r="DN61" s="44">
        <v>2.9242599116998301E-2</v>
      </c>
      <c r="DO61" s="44">
        <v>6.9325520324919093E-2</v>
      </c>
      <c r="DP61" s="44">
        <v>5.9841383263053098E-2</v>
      </c>
      <c r="DQ61" s="44">
        <v>7.4311732216111301E-2</v>
      </c>
      <c r="DR61" s="45">
        <v>0.16128371199809699</v>
      </c>
      <c r="DS61" s="45">
        <v>0.22176138824366601</v>
      </c>
      <c r="DT61" s="45">
        <v>0.20662350217679801</v>
      </c>
      <c r="DU61" s="45">
        <v>0.16646361205429699</v>
      </c>
      <c r="DV61" s="45">
        <v>0.215236517337346</v>
      </c>
      <c r="DW61" s="45">
        <v>0.29412489492744098</v>
      </c>
      <c r="DX61" s="45">
        <v>0.18623217185041799</v>
      </c>
    </row>
    <row r="62" spans="1:128">
      <c r="A62" s="43">
        <f t="shared" si="0"/>
        <v>4.4356164383561643</v>
      </c>
      <c r="B62" s="18">
        <v>58</v>
      </c>
      <c r="C62" s="12">
        <v>1254</v>
      </c>
      <c r="D62" s="12">
        <v>0.15495554035105299</v>
      </c>
      <c r="E62" s="12">
        <v>1.20825871390614E-2</v>
      </c>
      <c r="F62" s="92">
        <f>$D62^Parameter!$D$325</f>
        <v>0.2335401446559143</v>
      </c>
      <c r="G62" s="92">
        <f>$E62^Parameter!$D$318</f>
        <v>4.1605922318136118E-2</v>
      </c>
      <c r="H62" s="92">
        <f>$D62^Parameter!$D$326</f>
        <v>0.22499128030638582</v>
      </c>
      <c r="I62" s="92">
        <f>$E62^Parameter!$D$319</f>
        <v>5.9235540967631797E-2</v>
      </c>
      <c r="J62" s="92">
        <f>$D62^Parameter!$D$328</f>
        <v>0.24151150090806889</v>
      </c>
      <c r="K62" s="92">
        <f>$E62^Parameter!$D$321</f>
        <v>0.14138288896240464</v>
      </c>
      <c r="L62" s="92">
        <f>$D62^Parameter!$D$329</f>
        <v>0.35197837419909156</v>
      </c>
      <c r="M62" s="92">
        <f>$E62^Parameter!$D$322</f>
        <v>0.11488368793377345</v>
      </c>
      <c r="N62" s="92">
        <f>$D62^Parameter!$D$330</f>
        <v>0.22083492503304167</v>
      </c>
      <c r="O62" s="92">
        <f>$E62^Parameter!$D$323</f>
        <v>0.17094798040705253</v>
      </c>
      <c r="P62" s="92">
        <f>$D62^Parameter!$D$327</f>
        <v>0.1694638885520679</v>
      </c>
      <c r="Q62" s="92">
        <f>$E62^Parameter!$D$320</f>
        <v>4.2723044572904906E-2</v>
      </c>
      <c r="R62" s="12">
        <f>$D62^EXP(Parameter!$D$96+Parameter!$D$103*(($B62/30.2*21)^(1)))</f>
        <v>7.4241378715325823E-2</v>
      </c>
      <c r="S62" s="12">
        <f>$E62^EXP(Parameter!$D$81+Parameter!$D$88*($B62/30.2*21)^(-2))</f>
        <v>6.6243942780684781E-2</v>
      </c>
      <c r="T62" s="12">
        <f>$D62^EXP(Parameter!$D$97+Parameter!$D$104*(($B62*21/30.2)^(1)))</f>
        <v>0.14092462629860614</v>
      </c>
      <c r="U62" s="12">
        <f>$E62^EXP(Parameter!$D$82+Parameter!$D$89*($B62/30.2*21)^(-2))</f>
        <v>8.3913877101098752E-2</v>
      </c>
      <c r="V62" s="12">
        <f>$D62^EXP(Parameter!$D$99+Parameter!$D$106*(($B62*21/30.2)^(1)))</f>
        <v>0.12191910882097225</v>
      </c>
      <c r="W62" s="12">
        <f>$E62^EXP(Parameter!$D$84+Parameter!$D$91*($B62/30.2*21)^(-2))</f>
        <v>0.17956523254293985</v>
      </c>
      <c r="X62" s="12">
        <f>$D62^EXP(Parameter!$D$100+Parameter!$D$107*(($B62*21/30.2)^(1)))</f>
        <v>7.7704690264043016E-2</v>
      </c>
      <c r="Y62" s="12">
        <f>$E62^EXP(Parameter!$D$85+Parameter!$D$92*($B62/30.2*21)^(-2))</f>
        <v>0.14458319022996211</v>
      </c>
      <c r="Z62" s="12">
        <f>$D62^EXP(Parameter!$D$101+Parameter!$D$108*(($B62*21/30.2)^(1)))</f>
        <v>2.9717732031982559E-2</v>
      </c>
      <c r="AA62" s="12">
        <f>$E62^EXP(Parameter!$D$86+Parameter!$D$93*($B62/30.2*21)^(-2))</f>
        <v>0.17216085862224209</v>
      </c>
      <c r="AB62" s="12">
        <f>$D62^EXP(Parameter!$D$98+Parameter!$D$105*(($B62*21/30.2)^(1)))</f>
        <v>7.7168101341284837E-2</v>
      </c>
      <c r="AC62" s="12">
        <f>$E62^EXP(Parameter!$D$83+Parameter!$D$90*($B62/30.2*21)^(-2))</f>
        <v>4.5386508902731174E-2</v>
      </c>
      <c r="AD62" s="87">
        <f>$D62^EXP(Parameter!$D$133+Parameter!$D$140*(($B62*21/30.2)^(-0.5))+Parameter!$D$147*((LN($B62*21/30.2))))</f>
        <v>4.3842070107071987E-2</v>
      </c>
      <c r="AE62" s="12">
        <f>$E62^EXP(Parameter!$D$111+Parameter!$D$118*(($B62*21/30.2)^(-1))+Parameter!$D$125*(($B62*21/30.2)^(-0.5)))</f>
        <v>0.16731513074245241</v>
      </c>
      <c r="AF62" s="12">
        <f>$D62^EXP(Parameter!$D$134+Parameter!$D$141*(($B62*21/30.2)^(-0.5))+Parameter!$D$148*((LN($B62*21/30.2))))</f>
        <v>0.10467004347674251</v>
      </c>
      <c r="AG62" s="12">
        <f>$E62^EXP(Parameter!$D$112+Parameter!$D$119*(($B62*21/30.2)^(-1))+Parameter!$D$126*(($B62*21/30.2)^(-0.5)))</f>
        <v>8.6700854109464556E-2</v>
      </c>
      <c r="AH62" s="12">
        <f>$D62^EXP(Parameter!$D$136+Parameter!$D$143*(($B62*21/30.2)^(-0.5))+Parameter!$D$150*((LN($B62*21/30.2))))</f>
        <v>5.5728289344484483E-2</v>
      </c>
      <c r="AI62" s="12">
        <f>$E62^EXP(Parameter!$D$114+Parameter!$D$121*(($B62*21/30.2)^(-1))+Parameter!$D$128*(($B62*21/30.2)^(-0.5)))</f>
        <v>3.264221881481346E-2</v>
      </c>
      <c r="AJ62" s="12">
        <f>$D62^EXP(Parameter!$D$137+Parameter!$D$144*(($B62*21/30.2)^(-0.5))+Parameter!$D$151*((LN($B62*21/30.2))))</f>
        <v>5.9831902771292016E-2</v>
      </c>
      <c r="AK62" s="12">
        <f>$E62^EXP(Parameter!$D$115+Parameter!$D$122*(($B62*21/30.2)^(-1))+Parameter!$D$129*(($B62*21/30.2)^(-0.5)))</f>
        <v>8.9774872900855035E-2</v>
      </c>
      <c r="AL62" s="12">
        <f>$D62^EXP(Parameter!$D$138+Parameter!$D$145*(($B62*21/30.2)^(-0.5))+Parameter!$D$152*((LN($B62*21/30.2))))</f>
        <v>1.7272788147714329E-3</v>
      </c>
      <c r="AM62" s="12">
        <f>$E62^EXP(Parameter!$D$116+Parameter!$D$123*(($B62*21/30.2)^(-1))+Parameter!$D$130*(($B62*21/30.2)^(-0.5)))</f>
        <v>1.4294883639405431E-2</v>
      </c>
      <c r="AN62" s="12">
        <f>$D62^EXP(Parameter!$D$135+Parameter!$D$142*(($B62*21/30.2)^(-0.5))+Parameter!$D$149*((LN($B62*21/30.2))))</f>
        <v>5.19055344860921E-2</v>
      </c>
      <c r="AO62" s="12">
        <f>$E62^EXP(Parameter!$D$113+Parameter!$D$120*(($B62*21/30.2)^(-1))+Parameter!$D$127*(($B62*21/30.2)^(-0.5)))</f>
        <v>2.4515074329222689E-4</v>
      </c>
      <c r="AP62" s="87">
        <f>$D62^EXP(Parameter!$D$304+Parameter!$D$310*((LN($B62*21/30.2))))</f>
        <v>0.2065719148237937</v>
      </c>
      <c r="AQ62" s="88">
        <f>$E62^EXP(Parameter!$D$290+Parameter!$D$296*((LN($B62*21/30.2))))</f>
        <v>6.8589533693713053E-2</v>
      </c>
      <c r="AR62" s="12">
        <f>$D62^EXP(Parameter!$D$305+Parameter!$D$311*((LN($B62*21/30.2))))</f>
        <v>0.20098315851089724</v>
      </c>
      <c r="AS62" s="88">
        <f>$E62^EXP(Parameter!$D$291+Parameter!$D$297*((LN($B62*21/30.2))))</f>
        <v>8.3794950057467427E-2</v>
      </c>
      <c r="AT62" s="12">
        <f>$D62^EXP(Parameter!$D$305+Parameter!$D$307-Parameter!$D$306+(Parameter!$D$311+Parameter!$D$313-Parameter!$D$312)*((LN($B62*21/30.2))))</f>
        <v>0.20502239117985138</v>
      </c>
      <c r="AU62" s="88">
        <f>$E62^EXP(Parameter!$D$291+Parameter!$D$293-Parameter!$D$292+(Parameter!$D$297+Parameter!$D$299-Parameter!$D$298)*((LN($B62*21/30.2))))</f>
        <v>0.14038177415085054</v>
      </c>
      <c r="AV62" s="12">
        <f>$D62^EXP(Parameter!$D$308+Parameter!$D$314*((LN($B62*21/30.2))))</f>
        <v>0.2842889541007616</v>
      </c>
      <c r="AW62" s="88">
        <f>$E62^EXP(Parameter!$D$294+Parameter!$D$300*((LN($B62*21/30.2))))</f>
        <v>0.1161597987086999</v>
      </c>
      <c r="AX62" s="12">
        <f>$D62^EXP(Parameter!$D$305+Parameter!$D$309-Parameter!$D$306+(Parameter!$D$311+Parameter!$D$315-Parameter!$D$312)*((LN($B62*21/30.2))))</f>
        <v>0.17454088417379482</v>
      </c>
      <c r="AY62" s="88">
        <f>$E62^EXP(Parameter!$D$291+Parameter!$D$295-Parameter!$D$292+(Parameter!$D$297+Parameter!$D$301-Parameter!$D$298)*((LN($B62*21/30.2))))</f>
        <v>6.7053965028253851E-2</v>
      </c>
      <c r="AZ62" s="12">
        <f>$D62^EXP(Parameter!D$305-Parameter!D$306+(Parameter!D$311-Parameter!D$312)*((LN($B62*21/30.2))))</f>
        <v>0.13564974584704165</v>
      </c>
      <c r="BA62" s="88">
        <f>$E62^EXP(Parameter!$D$291-Parameter!$D$292+(Parameter!$D$297-Parameter!$D$298)*((LN($B62*21/30.2))))</f>
        <v>1.1837497568748322E-2</v>
      </c>
      <c r="BB62" s="89">
        <f>$D62^EXP(Parameter!$D$231)</f>
        <v>0.17455322650413155</v>
      </c>
      <c r="BC62" s="90">
        <f>$E62^EXP(Parameter!$D$216)</f>
        <v>2.9623297208427463E-2</v>
      </c>
      <c r="BD62" s="91">
        <f>$D62^EXP(Parameter!$D$232)</f>
        <v>0.23168744666048613</v>
      </c>
      <c r="BE62" s="90">
        <f>$E62^EXP(Parameter!$D$217)</f>
        <v>7.0900047777845712E-2</v>
      </c>
      <c r="BF62" s="91">
        <f>$D62^EXP(Parameter!$D$234)</f>
        <v>0.13972562870194444</v>
      </c>
      <c r="BG62" s="91">
        <f>$E62^EXP(Parameter!$D$219)</f>
        <v>0.11729604386326482</v>
      </c>
      <c r="BH62" s="91">
        <f>$D62^EXP(Parameter!$D$235)</f>
        <v>0.34910536385166596</v>
      </c>
      <c r="BI62" s="91">
        <f>$E62^EXP(Parameter!$D$220)</f>
        <v>0.13101678727098939</v>
      </c>
      <c r="BJ62" s="91">
        <f>$D62^EXP(Parameter!$D$236)</f>
        <v>0.12605336496925323</v>
      </c>
      <c r="BK62" s="91">
        <f>$E62^EXP(Parameter!$D$221)</f>
        <v>0.39902730421170834</v>
      </c>
      <c r="BL62" s="91">
        <f>$D62^EXP(Parameter!$D$233)</f>
        <v>0.21462107450861873</v>
      </c>
      <c r="BM62" s="91">
        <f>$E62^EXP(Parameter!$D$218)</f>
        <v>0.11454838385821271</v>
      </c>
      <c r="BN62" s="90">
        <f>$D62^EXP(Parameter!$D$268)</f>
        <v>0.17945704696914772</v>
      </c>
      <c r="BO62" s="91">
        <f>$E62^EXP(Parameter!$D$246)</f>
        <v>2.9002513025229257E-2</v>
      </c>
      <c r="BP62" s="91">
        <f>$D62^EXP(Parameter!$D$269)</f>
        <v>0.24777728063831642</v>
      </c>
      <c r="BQ62" s="91">
        <f>$E62^EXP(Parameter!$D$247)</f>
        <v>7.0900047777845712E-2</v>
      </c>
      <c r="BR62" s="91">
        <f>$D62^EXP(Parameter!$D$271)</f>
        <v>0.15179246526401394</v>
      </c>
      <c r="BS62" s="91">
        <f>$E62^EXP(Parameter!$D$249)</f>
        <v>0.11830382740466437</v>
      </c>
      <c r="BT62" s="91">
        <f>$D62^EXP(Parameter!$D$272)</f>
        <v>0.34947276543621514</v>
      </c>
      <c r="BU62" s="91">
        <f>$E62^EXP(Parameter!$D$250)</f>
        <v>0.13208411355994654</v>
      </c>
      <c r="BV62" s="91">
        <f>$D62^EXP(Parameter!$D$273)</f>
        <v>0.16670919033483769</v>
      </c>
      <c r="BW62" s="91">
        <f>$E62^EXP(Parameter!$D$251)</f>
        <v>0.38140260168901119</v>
      </c>
      <c r="BX62" s="91">
        <f>$D62^EXP(Parameter!$D$270)</f>
        <v>0.23338345528770271</v>
      </c>
      <c r="BY62" s="91">
        <f>$E62^EXP(Parameter!$D$248)</f>
        <v>0.11380509202530245</v>
      </c>
      <c r="BZ62" s="90">
        <f>$D62^EXP(Parameter!$D$208)</f>
        <v>0.23440291830732982</v>
      </c>
      <c r="CA62" s="90">
        <f>$E62^EXP(Parameter!$D$200)</f>
        <v>5.104925757216372E-2</v>
      </c>
      <c r="CB62" s="90">
        <f>$D62^EXP(Parameter!$D$209)</f>
        <v>0.21396087832289704</v>
      </c>
      <c r="CC62" s="90">
        <f>$E62^EXP(Parameter!$D$201)</f>
        <v>6.6305645317586315E-2</v>
      </c>
      <c r="CD62" s="90">
        <f>$D62^EXP(Parameter!$D$211)</f>
        <v>0.22293252394995752</v>
      </c>
      <c r="CE62" s="90">
        <f>$E62^EXP(Parameter!$D$203)</f>
        <v>0.13666893358945095</v>
      </c>
      <c r="CF62" s="90">
        <f>$D62^EXP(Parameter!$D$212)</f>
        <v>0.32491813030068611</v>
      </c>
      <c r="CG62" s="90">
        <f>$E62^EXP(Parameter!$D$204)</f>
        <v>0.1150453600158535</v>
      </c>
      <c r="CH62" s="91">
        <f>$D62^EXP(Parameter!$D$213)</f>
        <v>0.20187970040782571</v>
      </c>
      <c r="CI62" s="90">
        <f>$E62^EXP(Parameter!$D$205)</f>
        <v>0.15202825412889465</v>
      </c>
      <c r="CJ62" s="91">
        <f>$D62^EXP(Parameter!$D$210)</f>
        <v>0.15322645217927991</v>
      </c>
      <c r="CK62" s="90">
        <f>$E62^EXP(Parameter!$D$202)</f>
        <v>4.6058071848536095E-2</v>
      </c>
      <c r="CL62" s="12">
        <f>$D62^EXP(Parameter!$D$170+Parameter!$D$177*(LN($B62/30.2*21)))</f>
        <v>0.19747951271984801</v>
      </c>
      <c r="CM62" s="41">
        <f>$E62^EXP(Parameter!$D$155+Parameter!$D$162*(LN($B62/30.2*21)))</f>
        <v>0.16075229191129647</v>
      </c>
      <c r="CN62" s="12">
        <f>$D62^EXP(Parameter!$D$171+Parameter!$D$178*(LN($B62/30.2*21)))</f>
        <v>0.19241050562938092</v>
      </c>
      <c r="CO62" s="41">
        <f>$E62^EXP(Parameter!$D$156+Parameter!$D$163*(LN($B62/30.2*21)))</f>
        <v>0.15007945817208035</v>
      </c>
      <c r="CP62" s="12">
        <f>$D62^EXP(Parameter!$D$173+Parameter!$D$180*(LN($B62/30.2*21)))</f>
        <v>0.18908606003996803</v>
      </c>
      <c r="CQ62" s="41">
        <f>$E62^EXP(Parameter!$D$158+Parameter!$D$165*(LN($B62/30.2*21)))</f>
        <v>0.18958071648196576</v>
      </c>
      <c r="CR62" s="12">
        <f>$D62^EXP(Parameter!$D$174+Parameter!$D$181*(LN($B62/30.2*21)))</f>
        <v>0.23278725677171841</v>
      </c>
      <c r="CS62" s="41">
        <f>$E62^EXP(Parameter!$D$159+Parameter!$D$166*(LN($B62/30.2*21)))</f>
        <v>0.20069537530524345</v>
      </c>
      <c r="CT62" s="12">
        <f>$D62^EXP(Parameter!$D$175+Parameter!$D$182*(LN($B62/30.2*21)))</f>
        <v>0.12347248879646684</v>
      </c>
      <c r="CU62" s="41">
        <f>$E62^EXP(Parameter!$D$160+Parameter!$D$167*(LN($B62/30.2*21)))</f>
        <v>8.8055150577814462E-2</v>
      </c>
      <c r="CV62" s="12">
        <f>$D62^EXP(Parameter!$D$172+Parameter!$D$179*(LN($B62/30.2*21)))</f>
        <v>0.11156325699649218</v>
      </c>
      <c r="CW62" s="41">
        <f>$E62^EXP(Parameter!$D$157+Parameter!$D$164*(LN($B62/30.2*21)))</f>
        <v>4.2336743908206083E-3</v>
      </c>
      <c r="CX62" s="12">
        <f t="shared" si="2"/>
        <v>7.4241378715325823E-2</v>
      </c>
      <c r="CY62" s="85">
        <v>6.5372691027693303E-2</v>
      </c>
      <c r="CZ62" s="12">
        <f t="shared" si="3"/>
        <v>0.14092462629860614</v>
      </c>
      <c r="DA62" s="85">
        <v>9.8574406473864604E-2</v>
      </c>
      <c r="DB62" s="12">
        <f t="shared" si="4"/>
        <v>0.12191910882097225</v>
      </c>
      <c r="DC62" s="41">
        <v>9.7439926219544504E-2</v>
      </c>
      <c r="DD62" s="12">
        <f t="shared" si="5"/>
        <v>7.7704690264043016E-2</v>
      </c>
      <c r="DE62" s="85">
        <v>9.4673360862867595E-2</v>
      </c>
      <c r="DF62" s="12">
        <f t="shared" si="6"/>
        <v>2.9717732031982559E-2</v>
      </c>
      <c r="DG62" s="41">
        <v>3.22572976055319E-2</v>
      </c>
      <c r="DH62" s="12">
        <f t="shared" si="7"/>
        <v>7.7168101341284837E-2</v>
      </c>
      <c r="DI62" s="41">
        <v>8.9210495877481404E-3</v>
      </c>
      <c r="DJ62" s="46">
        <v>57</v>
      </c>
      <c r="DK62" s="44">
        <v>1.0123658516295399E-2</v>
      </c>
      <c r="DL62" s="44">
        <v>2.0556552838769698E-2</v>
      </c>
      <c r="DM62" s="44">
        <v>3.40336322020535E-2</v>
      </c>
      <c r="DN62" s="44">
        <v>2.7895812683867E-2</v>
      </c>
      <c r="DO62" s="44">
        <v>6.66534560844423E-2</v>
      </c>
      <c r="DP62" s="44">
        <v>5.7454248882804398E-2</v>
      </c>
      <c r="DQ62" s="44">
        <v>7.1495570774066097E-2</v>
      </c>
      <c r="DR62" s="45">
        <v>0.157746540916018</v>
      </c>
      <c r="DS62" s="45">
        <v>0.217444559944062</v>
      </c>
      <c r="DT62" s="45">
        <v>0.20248407517529499</v>
      </c>
      <c r="DU62" s="45">
        <v>0.16285193404416401</v>
      </c>
      <c r="DV62" s="45">
        <v>0.210994775058818</v>
      </c>
      <c r="DW62" s="45">
        <v>0.289106525561526</v>
      </c>
      <c r="DX62" s="45">
        <v>0.182349971130188</v>
      </c>
    </row>
    <row r="63" spans="1:128">
      <c r="A63" s="43">
        <f t="shared" si="0"/>
        <v>4.4958904109589035</v>
      </c>
      <c r="B63" s="18">
        <v>59</v>
      </c>
      <c r="C63" s="12">
        <v>1276</v>
      </c>
      <c r="D63" s="12">
        <v>0.151559169706944</v>
      </c>
      <c r="E63" s="12">
        <v>1.1502914282794201E-2</v>
      </c>
      <c r="F63" s="92">
        <f>$D63^Parameter!$D$325</f>
        <v>0.22953775493196285</v>
      </c>
      <c r="G63" s="92">
        <f>$E63^Parameter!$D$318</f>
        <v>4.0158887765194336E-2</v>
      </c>
      <c r="H63" s="92">
        <f>$D63^Parameter!$D$326</f>
        <v>0.22103740532381827</v>
      </c>
      <c r="I63" s="92">
        <f>$E63^Parameter!$D$319</f>
        <v>5.7400681076303167E-2</v>
      </c>
      <c r="J63" s="92">
        <f>$D63^Parameter!$D$328</f>
        <v>0.23746720994621842</v>
      </c>
      <c r="K63" s="92">
        <f>$E63^Parameter!$D$321</f>
        <v>0.13833685320314915</v>
      </c>
      <c r="L63" s="92">
        <f>$D63^Parameter!$D$329</f>
        <v>0.34763703866340084</v>
      </c>
      <c r="M63" s="92">
        <f>$E63^Parameter!$D$322</f>
        <v>0.112149118134715</v>
      </c>
      <c r="N63" s="92">
        <f>$D63^Parameter!$D$330</f>
        <v>0.2169060152648819</v>
      </c>
      <c r="O63" s="92">
        <f>$E63^Parameter!$D$323</f>
        <v>0.16761896451095465</v>
      </c>
      <c r="P63" s="92">
        <f>$D63^Parameter!$D$327</f>
        <v>0.16592593399552633</v>
      </c>
      <c r="Q63" s="92">
        <f>$E63^Parameter!$D$320</f>
        <v>4.1249323352447048E-2</v>
      </c>
      <c r="R63" s="12">
        <f>$D63^EXP(Parameter!$D$96+Parameter!$D$103*(($B63/30.2*21)^(1)))</f>
        <v>6.9377556776110641E-2</v>
      </c>
      <c r="S63" s="12">
        <f>$E63^EXP(Parameter!$D$81+Parameter!$D$88*($B63/30.2*21)^(-2))</f>
        <v>6.4273993291356052E-2</v>
      </c>
      <c r="T63" s="12">
        <f>$D63^EXP(Parameter!$D$97+Parameter!$D$104*(($B63*21/30.2)^(1)))</f>
        <v>0.13616589439683072</v>
      </c>
      <c r="U63" s="12">
        <f>$E63^EXP(Parameter!$D$82+Parameter!$D$89*($B63/30.2*21)^(-2))</f>
        <v>8.1631903625243668E-2</v>
      </c>
      <c r="V63" s="12">
        <f>$D63^EXP(Parameter!$D$99+Parameter!$D$106*(($B63*21/30.2)^(1)))</f>
        <v>0.11680463906418685</v>
      </c>
      <c r="W63" s="12">
        <f>$E63^EXP(Parameter!$D$84+Parameter!$D$91*($B63/30.2*21)^(-2))</f>
        <v>0.17616969546993019</v>
      </c>
      <c r="X63" s="12">
        <f>$D63^EXP(Parameter!$D$100+Parameter!$D$107*(($B63*21/30.2)^(1)))</f>
        <v>7.1382556639834033E-2</v>
      </c>
      <c r="Y63" s="12">
        <f>$E63^EXP(Parameter!$D$85+Parameter!$D$92*($B63/30.2*21)^(-2))</f>
        <v>0.14150631695036842</v>
      </c>
      <c r="Z63" s="12">
        <f>$D63^EXP(Parameter!$D$101+Parameter!$D$108*(($B63*21/30.2)^(1)))</f>
        <v>2.6575880831534754E-2</v>
      </c>
      <c r="AA63" s="12">
        <f>$E63^EXP(Parameter!$D$86+Parameter!$D$93*($B63/30.2*21)^(-2))</f>
        <v>0.16881847044160878</v>
      </c>
      <c r="AB63" s="12">
        <f>$D63^EXP(Parameter!$D$98+Parameter!$D$105*(($B63*21/30.2)^(1)))</f>
        <v>7.3378725249939519E-2</v>
      </c>
      <c r="AC63" s="12">
        <f>$E63^EXP(Parameter!$D$83+Parameter!$D$90*($B63/30.2*21)^(-2))</f>
        <v>4.3849324840446471E-2</v>
      </c>
      <c r="AD63" s="87">
        <f>$D63^EXP(Parameter!$D$133+Parameter!$D$140*(($B63*21/30.2)^(-0.5))+Parameter!$D$147*((LN($B63*21/30.2))))</f>
        <v>4.0277144934081348E-2</v>
      </c>
      <c r="AE63" s="12">
        <f>$E63^EXP(Parameter!$D$111+Parameter!$D$118*(($B63*21/30.2)^(-1))+Parameter!$D$125*(($B63*21/30.2)^(-0.5)))</f>
        <v>0.1651889164023625</v>
      </c>
      <c r="AF63" s="12">
        <f>$D63^EXP(Parameter!$D$134+Parameter!$D$141*(($B63*21/30.2)^(-0.5))+Parameter!$D$148*((LN($B63*21/30.2))))</f>
        <v>0.10041631383928215</v>
      </c>
      <c r="AG63" s="12">
        <f>$E63^EXP(Parameter!$D$112+Parameter!$D$119*(($B63*21/30.2)^(-1))+Parameter!$D$126*(($B63*21/30.2)^(-0.5)))</f>
        <v>8.4452145265537071E-2</v>
      </c>
      <c r="AH63" s="12">
        <f>$D63^EXP(Parameter!$D$136+Parameter!$D$143*(($B63*21/30.2)^(-0.5))+Parameter!$D$150*((LN($B63*21/30.2))))</f>
        <v>5.1768617101932222E-2</v>
      </c>
      <c r="AI63" s="12">
        <f>$E63^EXP(Parameter!$D$114+Parameter!$D$121*(($B63*21/30.2)^(-1))+Parameter!$D$128*(($B63*21/30.2)^(-0.5)))</f>
        <v>3.0825473175171317E-2</v>
      </c>
      <c r="AJ63" s="12">
        <f>$D63^EXP(Parameter!$D$137+Parameter!$D$144*(($B63*21/30.2)^(-0.5))+Parameter!$D$151*((LN($B63*21/30.2))))</f>
        <v>5.4970557938814175E-2</v>
      </c>
      <c r="AK63" s="12">
        <f>$E63^EXP(Parameter!$D$115+Parameter!$D$122*(($B63*21/30.2)^(-1))+Parameter!$D$129*(($B63*21/30.2)^(-0.5)))</f>
        <v>8.713697454905861E-2</v>
      </c>
      <c r="AL63" s="12">
        <f>$D63^EXP(Parameter!$D$138+Parameter!$D$145*(($B63*21/30.2)^(-0.5))+Parameter!$D$152*((LN($B63*21/30.2))))</f>
        <v>1.3611159312132584E-3</v>
      </c>
      <c r="AM63" s="12">
        <f>$E63^EXP(Parameter!$D$116+Parameter!$D$123*(($B63*21/30.2)^(-1))+Parameter!$D$130*(($B63*21/30.2)^(-0.5)))</f>
        <v>1.328293716545974E-2</v>
      </c>
      <c r="AN63" s="12">
        <f>$D63^EXP(Parameter!$D$135+Parameter!$D$142*(($B63*21/30.2)^(-0.5))+Parameter!$D$149*((LN($B63*21/30.2))))</f>
        <v>4.9040529240104019E-2</v>
      </c>
      <c r="AO63" s="12">
        <f>$E63^EXP(Parameter!$D$113+Parameter!$D$120*(($B63*21/30.2)^(-1))+Parameter!$D$127*(($B63*21/30.2)^(-0.5)))</f>
        <v>2.1024481353602579E-4</v>
      </c>
      <c r="AP63" s="87">
        <f>$D63^EXP(Parameter!$D$304+Parameter!$D$310*((LN($B63*21/30.2))))</f>
        <v>0.20203303221702254</v>
      </c>
      <c r="AQ63" s="88">
        <f>$E63^EXP(Parameter!$D$290+Parameter!$D$296*((LN($B63*21/30.2))))</f>
        <v>6.7014942248026427E-2</v>
      </c>
      <c r="AR63" s="12">
        <f>$D63^EXP(Parameter!$D$305+Parameter!$D$311*((LN($B63*21/30.2))))</f>
        <v>0.1969207146549822</v>
      </c>
      <c r="AS63" s="88">
        <f>$E63^EXP(Parameter!$D$291+Parameter!$D$297*((LN($B63*21/30.2))))</f>
        <v>8.1699494976274975E-2</v>
      </c>
      <c r="AT63" s="12">
        <f>$D63^EXP(Parameter!$D$305+Parameter!$D$307-Parameter!$D$306+(Parameter!$D$311+Parameter!$D$313-Parameter!$D$312)*((LN($B63*21/30.2))))</f>
        <v>0.20072242818064395</v>
      </c>
      <c r="AU63" s="88">
        <f>$E63^EXP(Parameter!$D$291+Parameter!$D$293-Parameter!$D$292+(Parameter!$D$297+Parameter!$D$299-Parameter!$D$298)*((LN($B63*21/30.2))))</f>
        <v>0.13719643757114597</v>
      </c>
      <c r="AV63" s="12">
        <f>$D63^EXP(Parameter!$D$308+Parameter!$D$314*((LN($B63*21/30.2))))</f>
        <v>0.27893041632533144</v>
      </c>
      <c r="AW63" s="88">
        <f>$E63^EXP(Parameter!$D$294+Parameter!$D$300*((LN($B63*21/30.2))))</f>
        <v>0.11344483885940093</v>
      </c>
      <c r="AX63" s="12">
        <f>$D63^EXP(Parameter!$D$305+Parameter!$D$309-Parameter!$D$306+(Parameter!$D$311+Parameter!$D$315-Parameter!$D$312)*((LN($B63*21/30.2))))</f>
        <v>0.17019498735182939</v>
      </c>
      <c r="AY63" s="88">
        <f>$E63^EXP(Parameter!$D$291+Parameter!$D$295-Parameter!$D$292+(Parameter!$D$297+Parameter!$D$301-Parameter!$D$298)*((LN($B63*21/30.2))))</f>
        <v>6.4022568405250863E-2</v>
      </c>
      <c r="AZ63" s="12">
        <f>$D63^EXP(Parameter!D$305-Parameter!D$306+(Parameter!D$311-Parameter!D$312)*((LN($B63*21/30.2))))</f>
        <v>0.13196614495559644</v>
      </c>
      <c r="BA63" s="88">
        <f>$E63^EXP(Parameter!$D$291-Parameter!$D$292+(Parameter!$D$297-Parameter!$D$298)*((LN($B63*21/30.2))))</f>
        <v>1.1030003068777354E-2</v>
      </c>
      <c r="BB63" s="89">
        <f>$D63^EXP(Parameter!$D$231)</f>
        <v>0.17096913835479891</v>
      </c>
      <c r="BC63" s="90">
        <f>$E63^EXP(Parameter!$D$216)</f>
        <v>2.8485083806231361E-2</v>
      </c>
      <c r="BD63" s="91">
        <f>$D63^EXP(Parameter!$D$232)</f>
        <v>0.22769525232112325</v>
      </c>
      <c r="BE63" s="90">
        <f>$E63^EXP(Parameter!$D$217)</f>
        <v>6.8841501283863155E-2</v>
      </c>
      <c r="BF63" s="91">
        <f>$D63^EXP(Parameter!$D$234)</f>
        <v>0.13649512724602839</v>
      </c>
      <c r="BG63" s="91">
        <f>$E63^EXP(Parameter!$D$219)</f>
        <v>0.11453054771942288</v>
      </c>
      <c r="BH63" s="91">
        <f>$D63^EXP(Parameter!$D$235)</f>
        <v>0.34476587762878552</v>
      </c>
      <c r="BI63" s="91">
        <f>$E63^EXP(Parameter!$D$220)</f>
        <v>0.12808545237153593</v>
      </c>
      <c r="BJ63" s="91">
        <f>$D63^EXP(Parameter!$D$236)</f>
        <v>0.12298834984477053</v>
      </c>
      <c r="BK63" s="91">
        <f>$E63^EXP(Parameter!$D$221)</f>
        <v>0.39496664642996276</v>
      </c>
      <c r="BL63" s="91">
        <f>$D63^EXP(Parameter!$D$233)</f>
        <v>0.21073121728286898</v>
      </c>
      <c r="BM63" s="91">
        <f>$E63^EXP(Parameter!$D$218)</f>
        <v>0.11181815645375574</v>
      </c>
      <c r="BN63" s="90">
        <f>$D63^EXP(Parameter!$D$268)</f>
        <v>0.17583016126858211</v>
      </c>
      <c r="BO63" s="91">
        <f>$E63^EXP(Parameter!$D$246)</f>
        <v>2.7881576990134833E-2</v>
      </c>
      <c r="BP63" s="91">
        <f>$D63^EXP(Parameter!$D$269)</f>
        <v>0.24370224314852501</v>
      </c>
      <c r="BQ63" s="91">
        <f>$E63^EXP(Parameter!$D$247)</f>
        <v>6.8841501283863155E-2</v>
      </c>
      <c r="BR63" s="91">
        <f>$D63^EXP(Parameter!$D$271)</f>
        <v>0.1484290352763328</v>
      </c>
      <c r="BS63" s="91">
        <f>$E63^EXP(Parameter!$D$249)</f>
        <v>0.11552557364574424</v>
      </c>
      <c r="BT63" s="91">
        <f>$D63^EXP(Parameter!$D$272)</f>
        <v>0.34513302711033927</v>
      </c>
      <c r="BU63" s="91">
        <f>$E63^EXP(Parameter!$D$250)</f>
        <v>0.12914056339160307</v>
      </c>
      <c r="BV63" s="91">
        <f>$D63^EXP(Parameter!$D$273)</f>
        <v>0.1631969538661027</v>
      </c>
      <c r="BW63" s="91">
        <f>$E63^EXP(Parameter!$D$251)</f>
        <v>0.37733147572137044</v>
      </c>
      <c r="BX63" s="91">
        <f>$D63^EXP(Parameter!$D$270)</f>
        <v>0.22938192107969449</v>
      </c>
      <c r="BY63" s="91">
        <f>$E63^EXP(Parameter!$D$248)</f>
        <v>0.11108452920938669</v>
      </c>
      <c r="BZ63" s="90">
        <f>$D63^EXP(Parameter!$D$208)</f>
        <v>0.23039584012108053</v>
      </c>
      <c r="CA63" s="90">
        <f>$E63^EXP(Parameter!$D$200)</f>
        <v>4.938612813443001E-2</v>
      </c>
      <c r="CB63" s="90">
        <f>$D63^EXP(Parameter!$D$209)</f>
        <v>0.21007529407234146</v>
      </c>
      <c r="CC63" s="90">
        <f>$E63^EXP(Parameter!$D$201)</f>
        <v>6.4332491884063564E-2</v>
      </c>
      <c r="CD63" s="90">
        <f>$D63^EXP(Parameter!$D$211)</f>
        <v>0.21899090048479852</v>
      </c>
      <c r="CE63" s="90">
        <f>$E63^EXP(Parameter!$D$203)</f>
        <v>0.13367398175415474</v>
      </c>
      <c r="CF63" s="90">
        <f>$D63^EXP(Parameter!$D$212)</f>
        <v>0.32060557913316462</v>
      </c>
      <c r="CG63" s="90">
        <f>$E63^EXP(Parameter!$D$204)</f>
        <v>0.1123087003083952</v>
      </c>
      <c r="CH63" s="91">
        <f>$D63^EXP(Parameter!$D$213)</f>
        <v>0.19807663350439014</v>
      </c>
      <c r="CI63" s="90">
        <f>$E63^EXP(Parameter!$D$205)</f>
        <v>0.14887314265780446</v>
      </c>
      <c r="CJ63" s="91">
        <f>$D63^EXP(Parameter!$D$210)</f>
        <v>0.14984799336939372</v>
      </c>
      <c r="CK63" s="90">
        <f>$E63^EXP(Parameter!$D$202)</f>
        <v>4.4506538759066461E-2</v>
      </c>
      <c r="CL63" s="12">
        <f>$D63^EXP(Parameter!$D$170+Parameter!$D$177*(LN($B63/30.2*21)))</f>
        <v>0.19329025794952986</v>
      </c>
      <c r="CM63" s="41">
        <f>$E63^EXP(Parameter!$D$155+Parameter!$D$162*(LN($B63/30.2*21)))</f>
        <v>0.15878032614476906</v>
      </c>
      <c r="CN63" s="12">
        <f>$D63^EXP(Parameter!$D$171+Parameter!$D$178*(LN($B63/30.2*21)))</f>
        <v>0.18845757177375699</v>
      </c>
      <c r="CO63" s="41">
        <f>$E63^EXP(Parameter!$D$156+Parameter!$D$163*(LN($B63/30.2*21)))</f>
        <v>0.14765744365617992</v>
      </c>
      <c r="CP63" s="12">
        <f>$D63^EXP(Parameter!$D$173+Parameter!$D$180*(LN($B63/30.2*21)))</f>
        <v>0.18501132779595136</v>
      </c>
      <c r="CQ63" s="41">
        <f>$E63^EXP(Parameter!$D$158+Parameter!$D$165*(LN($B63/30.2*21)))</f>
        <v>0.18639203219838207</v>
      </c>
      <c r="CR63" s="12">
        <f>$D63^EXP(Parameter!$D$174+Parameter!$D$181*(LN($B63/30.2*21)))</f>
        <v>0.22769956710489153</v>
      </c>
      <c r="CS63" s="41">
        <f>$E63^EXP(Parameter!$D$159+Parameter!$D$166*(LN($B63/30.2*21)))</f>
        <v>0.19788911739773302</v>
      </c>
      <c r="CT63" s="12">
        <f>$D63^EXP(Parameter!$D$175+Parameter!$D$182*(LN($B63/30.2*21)))</f>
        <v>0.11959242502145577</v>
      </c>
      <c r="CU63" s="41">
        <f>$E63^EXP(Parameter!$D$160+Parameter!$D$167*(LN($B63/30.2*21)))</f>
        <v>8.5047828529757175E-2</v>
      </c>
      <c r="CV63" s="12">
        <f>$D63^EXP(Parameter!$D$172+Parameter!$D$179*(LN($B63/30.2*21)))</f>
        <v>0.10824787341230771</v>
      </c>
      <c r="CW63" s="41">
        <f>$E63^EXP(Parameter!$D$157+Parameter!$D$164*(LN($B63/30.2*21)))</f>
        <v>3.8769719386493756E-3</v>
      </c>
      <c r="CX63" s="12">
        <f t="shared" si="2"/>
        <v>6.9377556776110641E-2</v>
      </c>
      <c r="CY63" s="85">
        <v>6.3556917498476806E-2</v>
      </c>
      <c r="CZ63" s="12">
        <f t="shared" si="3"/>
        <v>0.13616589439683072</v>
      </c>
      <c r="DA63" s="85">
        <v>9.6042289094356095E-2</v>
      </c>
      <c r="DB63" s="12">
        <f t="shared" si="4"/>
        <v>0.11680463906418685</v>
      </c>
      <c r="DC63" s="41">
        <v>9.3210236046424103E-2</v>
      </c>
      <c r="DD63" s="12">
        <f t="shared" si="5"/>
        <v>7.1382556639834033E-2</v>
      </c>
      <c r="DE63" s="85">
        <v>9.1254652055661106E-2</v>
      </c>
      <c r="DF63" s="12">
        <f t="shared" si="6"/>
        <v>2.6575880831534754E-2</v>
      </c>
      <c r="DG63" s="41">
        <v>2.92844785037936E-2</v>
      </c>
      <c r="DH63" s="12">
        <f t="shared" si="7"/>
        <v>7.3378725249939519E-2</v>
      </c>
      <c r="DI63" s="41">
        <v>8.6697818094242408E-3</v>
      </c>
      <c r="DJ63" s="46">
        <v>58</v>
      </c>
      <c r="DK63" s="44">
        <v>9.5836613282608302E-3</v>
      </c>
      <c r="DL63" s="44">
        <v>1.9568693219121899E-2</v>
      </c>
      <c r="DM63" s="44">
        <v>3.2535015924276899E-2</v>
      </c>
      <c r="DN63" s="44">
        <v>2.6622390169120401E-2</v>
      </c>
      <c r="DO63" s="44">
        <v>6.4104622412575807E-2</v>
      </c>
      <c r="DP63" s="44">
        <v>5.5180832035679701E-2</v>
      </c>
      <c r="DQ63" s="44">
        <v>6.8807219278225099E-2</v>
      </c>
      <c r="DR63" s="45">
        <v>0.15432131965597401</v>
      </c>
      <c r="DS63" s="45">
        <v>0.21325097128762199</v>
      </c>
      <c r="DT63" s="45">
        <v>0.198465821514063</v>
      </c>
      <c r="DU63" s="45">
        <v>0.159353514321871</v>
      </c>
      <c r="DV63" s="45">
        <v>0.20687543827173799</v>
      </c>
      <c r="DW63" s="45">
        <v>0.28421561556004499</v>
      </c>
      <c r="DX63" s="45">
        <v>0.17858539506485399</v>
      </c>
    </row>
    <row r="64" spans="1:128">
      <c r="A64" s="43">
        <f t="shared" si="0"/>
        <v>4.5561643835616437</v>
      </c>
      <c r="B64" s="18">
        <v>60</v>
      </c>
      <c r="C64" s="12">
        <v>1298</v>
      </c>
      <c r="D64" s="12">
        <v>0.14826896906724499</v>
      </c>
      <c r="E64" s="12">
        <v>1.0956764494507399E-2</v>
      </c>
      <c r="F64" s="92">
        <f>$D64^Parameter!$D$325</f>
        <v>0.22564161991792617</v>
      </c>
      <c r="G64" s="92">
        <f>$E64^Parameter!$D$318</f>
        <v>3.8776738279990702E-2</v>
      </c>
      <c r="H64" s="92">
        <f>$D64^Parameter!$D$326</f>
        <v>0.21719019452740851</v>
      </c>
      <c r="I64" s="92">
        <f>$E64^Parameter!$D$319</f>
        <v>5.5641225820041121E-2</v>
      </c>
      <c r="J64" s="92">
        <f>$D64^Parameter!$D$328</f>
        <v>0.23352872279891462</v>
      </c>
      <c r="K64" s="92">
        <f>$E64^Parameter!$D$321</f>
        <v>0.13538771884727716</v>
      </c>
      <c r="L64" s="92">
        <f>$D64^Parameter!$D$329</f>
        <v>0.34339040029403978</v>
      </c>
      <c r="M64" s="92">
        <f>$E64^Parameter!$D$322</f>
        <v>0.10950761999117405</v>
      </c>
      <c r="N64" s="92">
        <f>$D64^Parameter!$D$330</f>
        <v>0.21308393927406269</v>
      </c>
      <c r="O64" s="92">
        <f>$E64^Parameter!$D$323</f>
        <v>0.16438906707303771</v>
      </c>
      <c r="P64" s="92">
        <f>$D64^Parameter!$D$327</f>
        <v>0.1624949449261481</v>
      </c>
      <c r="Q64" s="92">
        <f>$E64^Parameter!$D$320</f>
        <v>3.9841270707730692E-2</v>
      </c>
      <c r="R64" s="12">
        <f>$D64^EXP(Parameter!$D$96+Parameter!$D$103*(($B64/30.2*21)^(1)))</f>
        <v>6.4762338886760959E-2</v>
      </c>
      <c r="S64" s="12">
        <f>$E64^EXP(Parameter!$D$81+Parameter!$D$88*($B64/30.2*21)^(-2))</f>
        <v>6.2382564640497212E-2</v>
      </c>
      <c r="T64" s="12">
        <f>$D64^EXP(Parameter!$D$97+Parameter!$D$104*(($B64*21/30.2)^(1)))</f>
        <v>0.13155537549875224</v>
      </c>
      <c r="U64" s="12">
        <f>$E64^EXP(Parameter!$D$82+Parameter!$D$89*($B64/30.2*21)^(-2))</f>
        <v>7.943519075555576E-2</v>
      </c>
      <c r="V64" s="12">
        <f>$D64^EXP(Parameter!$D$99+Parameter!$D$106*(($B64*21/30.2)^(1)))</f>
        <v>0.11186837431192144</v>
      </c>
      <c r="W64" s="12">
        <f>$E64^EXP(Parameter!$D$84+Parameter!$D$91*($B64/30.2*21)^(-2))</f>
        <v>0.17287328758467721</v>
      </c>
      <c r="X64" s="12">
        <f>$D64^EXP(Parameter!$D$100+Parameter!$D$107*(($B64*21/30.2)^(1)))</f>
        <v>6.5434828664099845E-2</v>
      </c>
      <c r="Y64" s="12">
        <f>$E64^EXP(Parameter!$D$85+Parameter!$D$92*($B64/30.2*21)^(-2))</f>
        <v>0.13852647823287761</v>
      </c>
      <c r="Z64" s="12">
        <f>$D64^EXP(Parameter!$D$101+Parameter!$D$108*(($B64*21/30.2)^(1)))</f>
        <v>2.3704125302499063E-2</v>
      </c>
      <c r="AA64" s="12">
        <f>$E64^EXP(Parameter!$D$86+Parameter!$D$93*($B64/30.2*21)^(-2))</f>
        <v>0.1655754558905396</v>
      </c>
      <c r="AB64" s="12">
        <f>$D64^EXP(Parameter!$D$98+Parameter!$D$105*(($B64*21/30.2)^(1)))</f>
        <v>6.975284879895649E-2</v>
      </c>
      <c r="AC64" s="12">
        <f>$E64^EXP(Parameter!$D$83+Parameter!$D$90*($B64/30.2*21)^(-2))</f>
        <v>4.2379708835942664E-2</v>
      </c>
      <c r="AD64" s="87">
        <f>$D64^EXP(Parameter!$D$133+Parameter!$D$140*(($B64*21/30.2)^(-0.5))+Parameter!$D$147*((LN($B64*21/30.2))))</f>
        <v>3.6969836173743602E-2</v>
      </c>
      <c r="AE64" s="12">
        <f>$E64^EXP(Parameter!$D$111+Parameter!$D$118*(($B64*21/30.2)^(-1))+Parameter!$D$125*(($B64*21/30.2)^(-0.5)))</f>
        <v>0.16311810065017346</v>
      </c>
      <c r="AF64" s="12">
        <f>$D64^EXP(Parameter!$D$134+Parameter!$D$141*(($B64*21/30.2)^(-0.5))+Parameter!$D$148*((LN($B64*21/30.2))))</f>
        <v>9.6336874319910643E-2</v>
      </c>
      <c r="AG64" s="12">
        <f>$E64^EXP(Parameter!$D$112+Parameter!$D$119*(($B64*21/30.2)^(-1))+Parameter!$D$126*(($B64*21/30.2)^(-0.5)))</f>
        <v>8.2285239496548632E-2</v>
      </c>
      <c r="AH64" s="12">
        <f>$D64^EXP(Parameter!$D$136+Parameter!$D$143*(($B64*21/30.2)^(-0.5))+Parameter!$D$150*((LN($B64*21/30.2))))</f>
        <v>4.8060277559860143E-2</v>
      </c>
      <c r="AI64" s="12">
        <f>$E64^EXP(Parameter!$D$114+Parameter!$D$121*(($B64*21/30.2)^(-1))+Parameter!$D$128*(($B64*21/30.2)^(-0.5)))</f>
        <v>2.9118750496682028E-2</v>
      </c>
      <c r="AJ64" s="12">
        <f>$D64^EXP(Parameter!$D$137+Parameter!$D$144*(($B64*21/30.2)^(-0.5))+Parameter!$D$151*((LN($B64*21/30.2))))</f>
        <v>5.0447382330460332E-2</v>
      </c>
      <c r="AK64" s="12">
        <f>$E64^EXP(Parameter!$D$115+Parameter!$D$122*(($B64*21/30.2)^(-1))+Parameter!$D$129*(($B64*21/30.2)^(-0.5)))</f>
        <v>8.4600259323597618E-2</v>
      </c>
      <c r="AL64" s="12">
        <f>$D64^EXP(Parameter!$D$138+Parameter!$D$145*(($B64*21/30.2)^(-0.5))+Parameter!$D$152*((LN($B64*21/30.2))))</f>
        <v>1.0671575357524244E-3</v>
      </c>
      <c r="AM64" s="12">
        <f>$E64^EXP(Parameter!$D$116+Parameter!$D$123*(($B64*21/30.2)^(-1))+Parameter!$D$130*(($B64*21/30.2)^(-0.5)))</f>
        <v>1.2347434234598983E-2</v>
      </c>
      <c r="AN64" s="12">
        <f>$D64^EXP(Parameter!$D$135+Parameter!$D$142*(($B64*21/30.2)^(-0.5))+Parameter!$D$149*((LN($B64*21/30.2))))</f>
        <v>4.6332757090504127E-2</v>
      </c>
      <c r="AO64" s="12">
        <f>$E64^EXP(Parameter!$D$113+Parameter!$D$120*(($B64*21/30.2)^(-1))+Parameter!$D$127*(($B64*21/30.2)^(-0.5)))</f>
        <v>1.8042043123817663E-4</v>
      </c>
      <c r="AP64" s="87">
        <f>$D64^EXP(Parameter!$D$304+Parameter!$D$310*((LN($B64*21/30.2))))</f>
        <v>0.1976238789646903</v>
      </c>
      <c r="AQ64" s="88">
        <f>$E64^EXP(Parameter!$D$290+Parameter!$D$296*((LN($B64*21/30.2))))</f>
        <v>6.5498258335901088E-2</v>
      </c>
      <c r="AR64" s="12">
        <f>$D64^EXP(Parameter!$D$305+Parameter!$D$311*((LN($B64*21/30.2))))</f>
        <v>0.19297407527345511</v>
      </c>
      <c r="AS64" s="88">
        <f>$E64^EXP(Parameter!$D$291+Parameter!$D$297*((LN($B64*21/30.2))))</f>
        <v>7.9680477189690652E-2</v>
      </c>
      <c r="AT64" s="12">
        <f>$D64^EXP(Parameter!$D$305+Parameter!$D$307-Parameter!$D$306+(Parameter!$D$311+Parameter!$D$313-Parameter!$D$312)*((LN($B64*21/30.2))))</f>
        <v>0.19654481111809816</v>
      </c>
      <c r="AU64" s="88">
        <f>$E64^EXP(Parameter!$D$291+Parameter!$D$293-Parameter!$D$292+(Parameter!$D$297+Parameter!$D$299-Parameter!$D$298)*((LN($B64*21/30.2))))</f>
        <v>0.13411368960935488</v>
      </c>
      <c r="AV64" s="12">
        <f>$D64^EXP(Parameter!$D$308+Parameter!$D$314*((LN($B64*21/30.2))))</f>
        <v>0.27370186837866917</v>
      </c>
      <c r="AW64" s="88">
        <f>$E64^EXP(Parameter!$D$294+Parameter!$D$300*((LN($B64*21/30.2))))</f>
        <v>0.11082167063719472</v>
      </c>
      <c r="AX64" s="12">
        <f>$D64^EXP(Parameter!$D$305+Parameter!$D$309-Parameter!$D$306+(Parameter!$D$311+Parameter!$D$315-Parameter!$D$312)*((LN($B64*21/30.2))))</f>
        <v>0.16598405931253582</v>
      </c>
      <c r="AY64" s="88">
        <f>$E64^EXP(Parameter!$D$291+Parameter!$D$295-Parameter!$D$292+(Parameter!$D$297+Parameter!$D$301-Parameter!$D$298)*((LN($B64*21/30.2))))</f>
        <v>6.1137211244821736E-2</v>
      </c>
      <c r="AZ64" s="12">
        <f>$D64^EXP(Parameter!D$305-Parameter!D$306+(Parameter!D$311-Parameter!D$312)*((LN($B64*21/30.2))))</f>
        <v>0.12840806800609691</v>
      </c>
      <c r="BA64" s="88">
        <f>$E64^EXP(Parameter!$D$291-Parameter!$D$292+(Parameter!$D$297-Parameter!$D$298)*((LN($B64*21/30.2))))</f>
        <v>1.0280908416262583E-2</v>
      </c>
      <c r="BB64" s="89">
        <f>$D64^EXP(Parameter!$D$231)</f>
        <v>0.16749219373811164</v>
      </c>
      <c r="BC64" s="90">
        <f>$E64^EXP(Parameter!$D$216)</f>
        <v>2.7401990188584142E-2</v>
      </c>
      <c r="BD64" s="91">
        <f>$D64^EXP(Parameter!$D$232)</f>
        <v>0.22380940813458394</v>
      </c>
      <c r="BE64" s="90">
        <f>$E64^EXP(Parameter!$D$217)</f>
        <v>6.6863618476953254E-2</v>
      </c>
      <c r="BF64" s="91">
        <f>$D64^EXP(Parameter!$D$234)</f>
        <v>0.13336943820008967</v>
      </c>
      <c r="BG64" s="91">
        <f>$E64^EXP(Parameter!$D$219)</f>
        <v>0.11185856094597392</v>
      </c>
      <c r="BH64" s="91">
        <f>$D64^EXP(Parameter!$D$235)</f>
        <v>0.34052145973117748</v>
      </c>
      <c r="BI64" s="91">
        <f>$E64^EXP(Parameter!$D$220)</f>
        <v>0.12524976233033691</v>
      </c>
      <c r="BJ64" s="91">
        <f>$D64^EXP(Parameter!$D$236)</f>
        <v>0.12002638804468602</v>
      </c>
      <c r="BK64" s="91">
        <f>$E64^EXP(Parameter!$D$221)</f>
        <v>0.39098973195140946</v>
      </c>
      <c r="BL64" s="91">
        <f>$D64^EXP(Parameter!$D$233)</f>
        <v>0.2069484092387541</v>
      </c>
      <c r="BM64" s="91">
        <f>$E64^EXP(Parameter!$D$218)</f>
        <v>0.10918093828031179</v>
      </c>
      <c r="BN64" s="90">
        <f>$D64^EXP(Parameter!$D$268)</f>
        <v>0.17231054521980088</v>
      </c>
      <c r="BO64" s="91">
        <f>$E64^EXP(Parameter!$D$246)</f>
        <v>2.6815174215869441E-2</v>
      </c>
      <c r="BP64" s="91">
        <f>$D64^EXP(Parameter!$D$269)</f>
        <v>0.23973261135667998</v>
      </c>
      <c r="BQ64" s="91">
        <f>$E64^EXP(Parameter!$D$247)</f>
        <v>6.6863618476953254E-2</v>
      </c>
      <c r="BR64" s="91">
        <f>$D64^EXP(Parameter!$D$271)</f>
        <v>0.14517154035056021</v>
      </c>
      <c r="BS64" s="91">
        <f>$E64^EXP(Parameter!$D$249)</f>
        <v>0.11284100628890599</v>
      </c>
      <c r="BT64" s="91">
        <f>$D64^EXP(Parameter!$D$272)</f>
        <v>0.34088830982096013</v>
      </c>
      <c r="BU64" s="91">
        <f>$E64^EXP(Parameter!$D$250)</f>
        <v>0.12629280077234556</v>
      </c>
      <c r="BV64" s="91">
        <f>$D64^EXP(Parameter!$D$273)</f>
        <v>0.15979156555991028</v>
      </c>
      <c r="BW64" s="91">
        <f>$E64^EXP(Parameter!$D$251)</f>
        <v>0.37334630316400125</v>
      </c>
      <c r="BX64" s="91">
        <f>$D64^EXP(Parameter!$D$270)</f>
        <v>0.22548664979348534</v>
      </c>
      <c r="BY64" s="91">
        <f>$E64^EXP(Parameter!$D$248)</f>
        <v>0.10845683584263491</v>
      </c>
      <c r="BZ64" s="90">
        <f>$D64^EXP(Parameter!$D$208)</f>
        <v>0.22649497096854831</v>
      </c>
      <c r="CA64" s="90">
        <f>$E64^EXP(Parameter!$D$200)</f>
        <v>4.7793970712368392E-2</v>
      </c>
      <c r="CB64" s="90">
        <f>$D64^EXP(Parameter!$D$209)</f>
        <v>0.20629677910995375</v>
      </c>
      <c r="CC64" s="90">
        <f>$E64^EXP(Parameter!$D$201)</f>
        <v>6.2438062172584533E-2</v>
      </c>
      <c r="CD64" s="90">
        <f>$D64^EXP(Parameter!$D$211)</f>
        <v>0.21515602769962167</v>
      </c>
      <c r="CE64" s="90">
        <f>$E64^EXP(Parameter!$D$203)</f>
        <v>0.13077539498908125</v>
      </c>
      <c r="CF64" s="90">
        <f>$D64^EXP(Parameter!$D$212)</f>
        <v>0.31639108705648755</v>
      </c>
      <c r="CG64" s="90">
        <f>$E64^EXP(Parameter!$D$204)</f>
        <v>0.10966514221578304</v>
      </c>
      <c r="CH64" s="91">
        <f>$D64^EXP(Parameter!$D$213)</f>
        <v>0.19438090373897365</v>
      </c>
      <c r="CI64" s="90">
        <f>$E64^EXP(Parameter!$D$205)</f>
        <v>0.14581594563882391</v>
      </c>
      <c r="CJ64" s="91">
        <f>$D64^EXP(Parameter!$D$210)</f>
        <v>0.14657557903003646</v>
      </c>
      <c r="CK64" s="90">
        <f>$E64^EXP(Parameter!$D$202)</f>
        <v>4.3022906985417872E-2</v>
      </c>
      <c r="CL64" s="12">
        <f>$D64^EXP(Parameter!$D$170+Parameter!$D$177*(LN($B64/30.2*21)))</f>
        <v>0.18922200484984858</v>
      </c>
      <c r="CM64" s="41">
        <f>$E64^EXP(Parameter!$D$155+Parameter!$D$162*(LN($B64/30.2*21)))</f>
        <v>0.15686707260414462</v>
      </c>
      <c r="CN64" s="12">
        <f>$D64^EXP(Parameter!$D$171+Parameter!$D$178*(LN($B64/30.2*21)))</f>
        <v>0.18461926640664489</v>
      </c>
      <c r="CO64" s="41">
        <f>$E64^EXP(Parameter!$D$156+Parameter!$D$163*(LN($B64/30.2*21)))</f>
        <v>0.14530868369771344</v>
      </c>
      <c r="CP64" s="12">
        <f>$D64^EXP(Parameter!$D$173+Parameter!$D$180*(LN($B64/30.2*21)))</f>
        <v>0.1810563379022509</v>
      </c>
      <c r="CQ64" s="41">
        <f>$E64^EXP(Parameter!$D$158+Parameter!$D$165*(LN($B64/30.2*21)))</f>
        <v>0.18329407995114885</v>
      </c>
      <c r="CR64" s="12">
        <f>$D64^EXP(Parameter!$D$174+Parameter!$D$181*(LN($B64/30.2*21)))</f>
        <v>0.22275028391348378</v>
      </c>
      <c r="CS64" s="41">
        <f>$E64^EXP(Parameter!$D$159+Parameter!$D$166*(LN($B64/30.2*21)))</f>
        <v>0.19516095690995988</v>
      </c>
      <c r="CT64" s="12">
        <f>$D64^EXP(Parameter!$D$175+Parameter!$D$182*(LN($B64/30.2*21)))</f>
        <v>0.11585427867367545</v>
      </c>
      <c r="CU64" s="41">
        <f>$E64^EXP(Parameter!$D$160+Parameter!$D$167*(LN($B64/30.2*21)))</f>
        <v>8.2161802400497641E-2</v>
      </c>
      <c r="CV64" s="12">
        <f>$D64^EXP(Parameter!$D$172+Parameter!$D$179*(LN($B64/30.2*21)))</f>
        <v>0.10505397291366018</v>
      </c>
      <c r="CW64" s="41">
        <f>$E64^EXP(Parameter!$D$157+Parameter!$D$164*(LN($B64/30.2*21)))</f>
        <v>3.5516840198110224E-3</v>
      </c>
      <c r="CX64" s="12">
        <f t="shared" si="2"/>
        <v>6.4762338886760959E-2</v>
      </c>
      <c r="CY64" s="85">
        <v>6.1810845238049902E-2</v>
      </c>
      <c r="CZ64" s="12">
        <f t="shared" si="3"/>
        <v>0.13155537549875224</v>
      </c>
      <c r="DA64" s="85">
        <v>9.3601519003004396E-2</v>
      </c>
      <c r="DB64" s="12">
        <f t="shared" si="4"/>
        <v>0.11186837431192144</v>
      </c>
      <c r="DC64" s="41">
        <v>8.9148069646825603E-2</v>
      </c>
      <c r="DD64" s="12">
        <f t="shared" si="5"/>
        <v>6.5434828664099845E-2</v>
      </c>
      <c r="DE64" s="85">
        <v>8.7965352136214398E-2</v>
      </c>
      <c r="DF64" s="12">
        <f t="shared" si="6"/>
        <v>2.3704125302499063E-2</v>
      </c>
      <c r="DG64" s="41">
        <v>2.6573149512366102E-2</v>
      </c>
      <c r="DH64" s="12">
        <f t="shared" si="7"/>
        <v>6.975284879895649E-2</v>
      </c>
      <c r="DI64" s="41">
        <v>8.4214153209356095E-3</v>
      </c>
      <c r="DJ64" s="46">
        <v>59</v>
      </c>
      <c r="DK64" s="44">
        <v>9.0772942289420993E-3</v>
      </c>
      <c r="DL64" s="44">
        <v>1.8636736162228901E-2</v>
      </c>
      <c r="DM64" s="44">
        <v>3.1114619596064201E-2</v>
      </c>
      <c r="DN64" s="44">
        <v>2.5417691545119001E-2</v>
      </c>
      <c r="DO64" s="44">
        <v>6.1672367059640999E-2</v>
      </c>
      <c r="DP64" s="44">
        <v>5.3014799139173799E-2</v>
      </c>
      <c r="DQ64" s="44">
        <v>6.6239884717702799E-2</v>
      </c>
      <c r="DR64" s="45">
        <v>0.15100333321137899</v>
      </c>
      <c r="DS64" s="45">
        <v>0.20917589403626499</v>
      </c>
      <c r="DT64" s="45">
        <v>0.19456398438557401</v>
      </c>
      <c r="DU64" s="45">
        <v>0.15596362189322599</v>
      </c>
      <c r="DV64" s="45">
        <v>0.202873764171213</v>
      </c>
      <c r="DW64" s="45">
        <v>0.27944778374580997</v>
      </c>
      <c r="DX64" s="45">
        <v>0.17493367971511301</v>
      </c>
    </row>
    <row r="65" spans="1:128">
      <c r="A65" s="43">
        <f t="shared" si="0"/>
        <v>4.6164383561643838</v>
      </c>
      <c r="B65" s="18">
        <v>61</v>
      </c>
      <c r="C65" s="12">
        <v>1320</v>
      </c>
      <c r="D65" s="12">
        <v>0.14508054770759901</v>
      </c>
      <c r="E65" s="12">
        <v>1.0441858927519599E-2</v>
      </c>
      <c r="F65" s="92">
        <f>$D65^Parameter!$D$325</f>
        <v>0.22184781999138578</v>
      </c>
      <c r="G65" s="92">
        <f>$E65^Parameter!$D$318</f>
        <v>3.7455882284188745E-2</v>
      </c>
      <c r="H65" s="92">
        <f>$D65^Parameter!$D$326</f>
        <v>0.21344567005853071</v>
      </c>
      <c r="I65" s="92">
        <f>$E65^Parameter!$D$319</f>
        <v>5.3953274249246952E-2</v>
      </c>
      <c r="J65" s="92">
        <f>$D65^Parameter!$D$328</f>
        <v>0.22969217494154737</v>
      </c>
      <c r="K65" s="92">
        <f>$E65^Parameter!$D$321</f>
        <v>0.13253133568182721</v>
      </c>
      <c r="L65" s="92">
        <f>$D65^Parameter!$D$329</f>
        <v>0.33923538346521181</v>
      </c>
      <c r="M65" s="92">
        <f>$E65^Parameter!$D$322</f>
        <v>0.10695500996574002</v>
      </c>
      <c r="N65" s="92">
        <f>$D65^Parameter!$D$330</f>
        <v>0.20936469126073362</v>
      </c>
      <c r="O65" s="92">
        <f>$E65^Parameter!$D$323</f>
        <v>0.16125423474370398</v>
      </c>
      <c r="P65" s="92">
        <f>$D65^Parameter!$D$327</f>
        <v>0.15916660227664298</v>
      </c>
      <c r="Q65" s="92">
        <f>$E65^Parameter!$D$320</f>
        <v>3.8495269510709251E-2</v>
      </c>
      <c r="R65" s="12">
        <f>$D65^EXP(Parameter!$D$96+Parameter!$D$103*(($B65/30.2*21)^(1)))</f>
        <v>6.0387642069788507E-2</v>
      </c>
      <c r="S65" s="12">
        <f>$E65^EXP(Parameter!$D$81+Parameter!$D$88*($B65/30.2*21)^(-2))</f>
        <v>6.056569031940106E-2</v>
      </c>
      <c r="T65" s="12">
        <f>$D65^EXP(Parameter!$D$97+Parameter!$D$104*(($B65*21/30.2)^(1)))</f>
        <v>0.12708842511169482</v>
      </c>
      <c r="U65" s="12">
        <f>$E65^EXP(Parameter!$D$82+Parameter!$D$89*($B65/30.2*21)^(-2))</f>
        <v>7.7319635505210052E-2</v>
      </c>
      <c r="V65" s="12">
        <f>$D65^EXP(Parameter!$D$99+Parameter!$D$106*(($B65*21/30.2)^(1)))</f>
        <v>0.10710528998823793</v>
      </c>
      <c r="W65" s="12">
        <f>$E65^EXP(Parameter!$D$84+Parameter!$D$91*($B65/30.2*21)^(-2))</f>
        <v>0.16967201359891579</v>
      </c>
      <c r="X65" s="12">
        <f>$D65^EXP(Parameter!$D$100+Parameter!$D$107*(($B65*21/30.2)^(1)))</f>
        <v>5.9851477161865063E-2</v>
      </c>
      <c r="Y65" s="12">
        <f>$E65^EXP(Parameter!$D$85+Parameter!$D$92*($B65/30.2*21)^(-2))</f>
        <v>0.13563954609817483</v>
      </c>
      <c r="Z65" s="12">
        <f>$D65^EXP(Parameter!$D$101+Parameter!$D$108*(($B65*21/30.2)^(1)))</f>
        <v>2.1086184294170973E-2</v>
      </c>
      <c r="AA65" s="12">
        <f>$E65^EXP(Parameter!$D$86+Parameter!$D$93*($B65/30.2*21)^(-2))</f>
        <v>0.16242775264489651</v>
      </c>
      <c r="AB65" s="12">
        <f>$D65^EXP(Parameter!$D$98+Parameter!$D$105*(($B65*21/30.2)^(1)))</f>
        <v>6.6284255982406906E-2</v>
      </c>
      <c r="AC65" s="12">
        <f>$E65^EXP(Parameter!$D$83+Parameter!$D$90*($B65/30.2*21)^(-2))</f>
        <v>4.0973977451241789E-2</v>
      </c>
      <c r="AD65" s="87">
        <f>$D65^EXP(Parameter!$D$133+Parameter!$D$140*(($B65*21/30.2)^(-0.5))+Parameter!$D$147*((LN($B65*21/30.2))))</f>
        <v>3.3904689709500717E-2</v>
      </c>
      <c r="AE65" s="12">
        <f>$E65^EXP(Parameter!$D$111+Parameter!$D$118*(($B65*21/30.2)^(-1))+Parameter!$D$125*(($B65*21/30.2)^(-0.5)))</f>
        <v>0.16110041001780598</v>
      </c>
      <c r="AF65" s="12">
        <f>$D65^EXP(Parameter!$D$134+Parameter!$D$141*(($B65*21/30.2)^(-0.5))+Parameter!$D$148*((LN($B65*21/30.2))))</f>
        <v>9.2424573202248256E-2</v>
      </c>
      <c r="AG65" s="12">
        <f>$E65^EXP(Parameter!$D$112+Parameter!$D$119*(($B65*21/30.2)^(-1))+Parameter!$D$126*(($B65*21/30.2)^(-0.5)))</f>
        <v>8.0196252554427416E-2</v>
      </c>
      <c r="AH65" s="12">
        <f>$D65^EXP(Parameter!$D$136+Parameter!$D$143*(($B65*21/30.2)^(-0.5))+Parameter!$D$150*((LN($B65*21/30.2))))</f>
        <v>4.4589950538520919E-2</v>
      </c>
      <c r="AI65" s="12">
        <f>$E65^EXP(Parameter!$D$114+Parameter!$D$121*(($B65*21/30.2)^(-1))+Parameter!$D$128*(($B65*21/30.2)^(-0.5)))</f>
        <v>2.7514880743032537E-2</v>
      </c>
      <c r="AJ65" s="12">
        <f>$D65^EXP(Parameter!$D$137+Parameter!$D$144*(($B65*21/30.2)^(-0.5))+Parameter!$D$151*((LN($B65*21/30.2))))</f>
        <v>4.6244450109641747E-2</v>
      </c>
      <c r="AK65" s="12">
        <f>$E65^EXP(Parameter!$D$115+Parameter!$D$122*(($B65*21/30.2)^(-1))+Parameter!$D$129*(($B65*21/30.2)^(-0.5)))</f>
        <v>8.2159894614556458E-2</v>
      </c>
      <c r="AL65" s="12">
        <f>$D65^EXP(Parameter!$D$138+Parameter!$D$145*(($B65*21/30.2)^(-0.5))+Parameter!$D$152*((LN($B65*21/30.2))))</f>
        <v>8.3243390174972181E-4</v>
      </c>
      <c r="AM65" s="12">
        <f>$E65^EXP(Parameter!$D$116+Parameter!$D$123*(($B65*21/30.2)^(-1))+Parameter!$D$130*(($B65*21/30.2)^(-0.5)))</f>
        <v>1.1482259244233647E-2</v>
      </c>
      <c r="AN65" s="12">
        <f>$D65^EXP(Parameter!$D$135+Parameter!$D$142*(($B65*21/30.2)^(-0.5))+Parameter!$D$149*((LN($B65*21/30.2))))</f>
        <v>4.3773703985839754E-2</v>
      </c>
      <c r="AO65" s="12">
        <f>$E65^EXP(Parameter!$D$113+Parameter!$D$120*(($B65*21/30.2)^(-1))+Parameter!$D$127*(($B65*21/30.2)^(-0.5)))</f>
        <v>1.5492267102261439E-4</v>
      </c>
      <c r="AP65" s="87">
        <f>$D65^EXP(Parameter!$D$304+Parameter!$D$310*((LN($B65*21/30.2))))</f>
        <v>0.1933397703212488</v>
      </c>
      <c r="AQ65" s="88">
        <f>$E65^EXP(Parameter!$D$290+Parameter!$D$296*((LN($B65*21/30.2))))</f>
        <v>6.4036573725606574E-2</v>
      </c>
      <c r="AR65" s="12">
        <f>$D65^EXP(Parameter!$D$305+Parameter!$D$311*((LN($B65*21/30.2))))</f>
        <v>0.18913886897536783</v>
      </c>
      <c r="AS65" s="88">
        <f>$E65^EXP(Parameter!$D$291+Parameter!$D$297*((LN($B65*21/30.2))))</f>
        <v>7.7734203809353628E-2</v>
      </c>
      <c r="AT65" s="12">
        <f>$D65^EXP(Parameter!$D$305+Parameter!$D$307-Parameter!$D$306+(Parameter!$D$311+Parameter!$D$313-Parameter!$D$312)*((LN($B65*21/30.2))))</f>
        <v>0.19248502570071804</v>
      </c>
      <c r="AU65" s="88">
        <f>$E65^EXP(Parameter!$D$291+Parameter!$D$293-Parameter!$D$292+(Parameter!$D$297+Parameter!$D$299-Parameter!$D$298)*((LN($B65*21/30.2))))</f>
        <v>0.1311291629570929</v>
      </c>
      <c r="AV65" s="12">
        <f>$D65^EXP(Parameter!$D$308+Parameter!$D$314*((LN($B65*21/30.2))))</f>
        <v>0.26859933360502036</v>
      </c>
      <c r="AW65" s="88">
        <f>$E65^EXP(Parameter!$D$294+Parameter!$D$300*((LN($B65*21/30.2))))</f>
        <v>0.10828617262020172</v>
      </c>
      <c r="AX65" s="12">
        <f>$D65^EXP(Parameter!$D$305+Parameter!$D$309-Parameter!$D$306+(Parameter!$D$311+Parameter!$D$315-Parameter!$D$312)*((LN($B65*21/30.2))))</f>
        <v>0.16190296951371308</v>
      </c>
      <c r="AY65" s="88">
        <f>$E65^EXP(Parameter!$D$291+Parameter!$D$295-Parameter!$D$292+(Parameter!$D$297+Parameter!$D$301-Parameter!$D$298)*((LN($B65*21/30.2))))</f>
        <v>5.8390401866251843E-2</v>
      </c>
      <c r="AZ65" s="12">
        <f>$D65^EXP(Parameter!D$305-Parameter!D$306+(Parameter!D$311-Parameter!D$312)*((LN($B65*21/30.2))))</f>
        <v>0.12497027279796215</v>
      </c>
      <c r="BA65" s="88">
        <f>$E65^EXP(Parameter!$D$291-Parameter!$D$292+(Parameter!$D$297-Parameter!$D$298)*((LN($B65*21/30.2))))</f>
        <v>9.5857371940794994E-3</v>
      </c>
      <c r="BB65" s="89">
        <f>$D65^EXP(Parameter!$D$231)</f>
        <v>0.16411810099051469</v>
      </c>
      <c r="BC65" s="90">
        <f>$E65^EXP(Parameter!$D$216)</f>
        <v>2.6370773683090369E-2</v>
      </c>
      <c r="BD65" s="91">
        <f>$D65^EXP(Parameter!$D$232)</f>
        <v>0.22002598177689217</v>
      </c>
      <c r="BE65" s="90">
        <f>$E65^EXP(Parameter!$D$217)</f>
        <v>6.4962374918629356E-2</v>
      </c>
      <c r="BF65" s="91">
        <f>$D65^EXP(Parameter!$D$234)</f>
        <v>0.13034410841068966</v>
      </c>
      <c r="BG65" s="91">
        <f>$E65^EXP(Parameter!$D$219)</f>
        <v>0.10927590020003519</v>
      </c>
      <c r="BH65" s="91">
        <f>$D65^EXP(Parameter!$D$235)</f>
        <v>0.33636901418521259</v>
      </c>
      <c r="BI65" s="91">
        <f>$E65^EXP(Parameter!$D$220)</f>
        <v>0.12250554639559512</v>
      </c>
      <c r="BJ65" s="91">
        <f>$D65^EXP(Parameter!$D$236)</f>
        <v>0.11716298498935902</v>
      </c>
      <c r="BK65" s="91">
        <f>$E65^EXP(Parameter!$D$221)</f>
        <v>0.38709384920709633</v>
      </c>
      <c r="BL65" s="91">
        <f>$D65^EXP(Parameter!$D$233)</f>
        <v>0.20326860332412341</v>
      </c>
      <c r="BM65" s="91">
        <f>$E65^EXP(Parameter!$D$218)</f>
        <v>0.10663254582636669</v>
      </c>
      <c r="BN65" s="90">
        <f>$D65^EXP(Parameter!$D$268)</f>
        <v>0.168893934520811</v>
      </c>
      <c r="BO65" s="91">
        <f>$E65^EXP(Parameter!$D$246)</f>
        <v>2.5800084723021564E-2</v>
      </c>
      <c r="BP65" s="91">
        <f>$D65^EXP(Parameter!$D$269)</f>
        <v>0.23586456449586971</v>
      </c>
      <c r="BQ65" s="91">
        <f>$E65^EXP(Parameter!$D$247)</f>
        <v>6.4962374918629356E-2</v>
      </c>
      <c r="BR65" s="91">
        <f>$D65^EXP(Parameter!$D$271)</f>
        <v>0.1420155755998623</v>
      </c>
      <c r="BS65" s="91">
        <f>$E65^EXP(Parameter!$D$249)</f>
        <v>0.1102459422658613</v>
      </c>
      <c r="BT65" s="91">
        <f>$D65^EXP(Parameter!$D$272)</f>
        <v>0.33673552019848463</v>
      </c>
      <c r="BU65" s="91">
        <f>$E65^EXP(Parameter!$D$250)</f>
        <v>0.12353665666562413</v>
      </c>
      <c r="BV65" s="91">
        <f>$D65^EXP(Parameter!$D$273)</f>
        <v>0.15648869197219512</v>
      </c>
      <c r="BW65" s="91">
        <f>$E65^EXP(Parameter!$D$251)</f>
        <v>0.36944426264534413</v>
      </c>
      <c r="BX65" s="91">
        <f>$D65^EXP(Parameter!$D$270)</f>
        <v>0.22169372073081964</v>
      </c>
      <c r="BY65" s="91">
        <f>$E65^EXP(Parameter!$D$248)</f>
        <v>0.10591782851804951</v>
      </c>
      <c r="BZ65" s="90">
        <f>$D65^EXP(Parameter!$D$208)</f>
        <v>0.22269639715641365</v>
      </c>
      <c r="CA65" s="90">
        <f>$E65^EXP(Parameter!$D$200)</f>
        <v>4.6269005508298745E-2</v>
      </c>
      <c r="CB65" s="90">
        <f>$D65^EXP(Parameter!$D$209)</f>
        <v>0.20262128204026464</v>
      </c>
      <c r="CC65" s="90">
        <f>$E65^EXP(Parameter!$D$201)</f>
        <v>6.0618374486869145E-2</v>
      </c>
      <c r="CD65" s="90">
        <f>$D65^EXP(Parameter!$D$211)</f>
        <v>0.21142391386288525</v>
      </c>
      <c r="CE65" s="90">
        <f>$E65^EXP(Parameter!$D$203)</f>
        <v>0.12796901269780575</v>
      </c>
      <c r="CF65" s="90">
        <f>$D65^EXP(Parameter!$D$212)</f>
        <v>0.31227138557982603</v>
      </c>
      <c r="CG65" s="90">
        <f>$E65^EXP(Parameter!$D$204)</f>
        <v>0.10711050219280371</v>
      </c>
      <c r="CH65" s="91">
        <f>$D65^EXP(Parameter!$D$213)</f>
        <v>0.19078838176385671</v>
      </c>
      <c r="CI65" s="90">
        <f>$E65^EXP(Parameter!$D$205)</f>
        <v>0.14285254197460151</v>
      </c>
      <c r="CJ65" s="91">
        <f>$D65^EXP(Parameter!$D$210)</f>
        <v>0.14340481062358251</v>
      </c>
      <c r="CK65" s="90">
        <f>$E65^EXP(Parameter!$D$202)</f>
        <v>4.1603488694265445E-2</v>
      </c>
      <c r="CL65" s="12">
        <f>$D65^EXP(Parameter!$D$170+Parameter!$D$177*(LN($B65/30.2*21)))</f>
        <v>0.18527021547441283</v>
      </c>
      <c r="CM65" s="41">
        <f>$E65^EXP(Parameter!$D$155+Parameter!$D$162*(LN($B65/30.2*21)))</f>
        <v>0.15500990510435725</v>
      </c>
      <c r="CN65" s="12">
        <f>$D65^EXP(Parameter!$D$171+Parameter!$D$178*(LN($B65/30.2*21)))</f>
        <v>0.18089119097611667</v>
      </c>
      <c r="CO65" s="41">
        <f>$E65^EXP(Parameter!$D$156+Parameter!$D$163*(LN($B65/30.2*21)))</f>
        <v>0.14302996182903435</v>
      </c>
      <c r="CP65" s="12">
        <f>$D65^EXP(Parameter!$D$173+Parameter!$D$180*(LN($B65/30.2*21)))</f>
        <v>0.17721652199945984</v>
      </c>
      <c r="CQ65" s="41">
        <f>$E65^EXP(Parameter!$D$158+Parameter!$D$165*(LN($B65/30.2*21)))</f>
        <v>0.18028317256951015</v>
      </c>
      <c r="CR65" s="12">
        <f>$D65^EXP(Parameter!$D$174+Parameter!$D$181*(LN($B65/30.2*21)))</f>
        <v>0.21793479029597679</v>
      </c>
      <c r="CS65" s="41">
        <f>$E65^EXP(Parameter!$D$159+Parameter!$D$166*(LN($B65/30.2*21)))</f>
        <v>0.19250766201964897</v>
      </c>
      <c r="CT65" s="12">
        <f>$D65^EXP(Parameter!$D$175+Parameter!$D$182*(LN($B65/30.2*21)))</f>
        <v>0.11225204934505051</v>
      </c>
      <c r="CU65" s="41">
        <f>$E65^EXP(Parameter!$D$160+Parameter!$D$167*(LN($B65/30.2*21)))</f>
        <v>7.9391346986944944E-2</v>
      </c>
      <c r="CV65" s="12">
        <f>$D65^EXP(Parameter!$D$172+Parameter!$D$179*(LN($B65/30.2*21)))</f>
        <v>0.10197617772675684</v>
      </c>
      <c r="CW65" s="41">
        <f>$E65^EXP(Parameter!$D$157+Parameter!$D$164*(LN($B65/30.2*21)))</f>
        <v>3.254919232296987E-3</v>
      </c>
      <c r="CX65" s="12">
        <f t="shared" si="2"/>
        <v>6.0387642069788507E-2</v>
      </c>
      <c r="CY65" s="85">
        <v>6.0131752834644801E-2</v>
      </c>
      <c r="CZ65" s="12">
        <f t="shared" si="3"/>
        <v>0.12708842511169482</v>
      </c>
      <c r="DA65" s="85">
        <v>9.1248717768127402E-2</v>
      </c>
      <c r="DB65" s="12">
        <f t="shared" si="4"/>
        <v>0.10710528998823793</v>
      </c>
      <c r="DC65" s="41">
        <v>8.5247976699847294E-2</v>
      </c>
      <c r="DD65" s="12">
        <f t="shared" si="5"/>
        <v>5.9851477161865063E-2</v>
      </c>
      <c r="DE65" s="85">
        <v>8.4800812695184802E-2</v>
      </c>
      <c r="DF65" s="12">
        <f t="shared" si="6"/>
        <v>2.1086184294170973E-2</v>
      </c>
      <c r="DG65" s="41">
        <v>2.4106243780129401E-2</v>
      </c>
      <c r="DH65" s="12">
        <f t="shared" si="7"/>
        <v>6.6284255982406906E-2</v>
      </c>
      <c r="DI65" s="41">
        <v>8.1756237366711493E-3</v>
      </c>
      <c r="DJ65" s="46">
        <v>60</v>
      </c>
      <c r="DK65" s="44">
        <v>8.6021508191306308E-3</v>
      </c>
      <c r="DL65" s="44">
        <v>1.77570213101889E-2</v>
      </c>
      <c r="DM65" s="44">
        <v>2.9767694833912599E-2</v>
      </c>
      <c r="DN65" s="44">
        <v>2.42774119432284E-2</v>
      </c>
      <c r="DO65" s="44">
        <v>5.93504496844156E-2</v>
      </c>
      <c r="DP65" s="44">
        <v>5.0950221133228599E-2</v>
      </c>
      <c r="DQ65" s="44">
        <v>6.3787188212341903E-2</v>
      </c>
      <c r="DR65" s="45">
        <v>0.147788116175227</v>
      </c>
      <c r="DS65" s="45">
        <v>0.20521482908607799</v>
      </c>
      <c r="DT65" s="45">
        <v>0.190774042649836</v>
      </c>
      <c r="DU65" s="45">
        <v>0.15267777430045901</v>
      </c>
      <c r="DV65" s="45">
        <v>0.19898524199512899</v>
      </c>
      <c r="DW65" s="45">
        <v>0.27479883909105801</v>
      </c>
      <c r="DX65" s="45">
        <v>0.171390304269675</v>
      </c>
    </row>
    <row r="66" spans="1:128">
      <c r="A66" s="43">
        <f t="shared" si="0"/>
        <v>4.6767123287671239</v>
      </c>
      <c r="B66" s="18">
        <v>62</v>
      </c>
      <c r="C66" s="12">
        <v>1342</v>
      </c>
      <c r="D66" s="12">
        <v>0.14198974246951099</v>
      </c>
      <c r="E66" s="12">
        <v>9.9560971357335708E-3</v>
      </c>
      <c r="F66" s="92">
        <f>$D66^Parameter!$D$325</f>
        <v>0.21815262229192256</v>
      </c>
      <c r="G66" s="92">
        <f>$E66^Parameter!$D$318</f>
        <v>3.619296560358027E-2</v>
      </c>
      <c r="H66" s="92">
        <f>$D66^Parameter!$D$326</f>
        <v>0.20980004509100797</v>
      </c>
      <c r="I66" s="92">
        <f>$E66^Parameter!$D$319</f>
        <v>5.2333169737892898E-2</v>
      </c>
      <c r="J66" s="92">
        <f>$D66^Parameter!$D$328</f>
        <v>0.22595388468175767</v>
      </c>
      <c r="K66" s="92">
        <f>$E66^Parameter!$D$321</f>
        <v>0.12976377833805777</v>
      </c>
      <c r="L66" s="92">
        <f>$D66^Parameter!$D$329</f>
        <v>0.3351690466165978</v>
      </c>
      <c r="M66" s="92">
        <f>$E66^Parameter!$D$322</f>
        <v>0.10448733954137328</v>
      </c>
      <c r="N66" s="92">
        <f>$D66^Parameter!$D$330</f>
        <v>0.20574445855382184</v>
      </c>
      <c r="O66" s="92">
        <f>$E66^Parameter!$D$323</f>
        <v>0.15821062640402267</v>
      </c>
      <c r="P66" s="92">
        <f>$D66^Parameter!$D$327</f>
        <v>0.15593680685963915</v>
      </c>
      <c r="Q66" s="92">
        <f>$E66^Parameter!$D$320</f>
        <v>3.7207940783974026E-2</v>
      </c>
      <c r="R66" s="12">
        <f>$D66^EXP(Parameter!$D$96+Parameter!$D$103*(($B66/30.2*21)^(1)))</f>
        <v>5.6245401140787452E-2</v>
      </c>
      <c r="S66" s="12">
        <f>$E66^EXP(Parameter!$D$81+Parameter!$D$88*($B66/30.2*21)^(-2))</f>
        <v>5.8819647491925572E-2</v>
      </c>
      <c r="T66" s="12">
        <f>$D66^EXP(Parameter!$D$97+Parameter!$D$104*(($B66*21/30.2)^(1)))</f>
        <v>0.12276057652484799</v>
      </c>
      <c r="U66" s="12">
        <f>$E66^EXP(Parameter!$D$82+Parameter!$D$89*($B66/30.2*21)^(-2))</f>
        <v>7.5281377643560354E-2</v>
      </c>
      <c r="V66" s="12">
        <f>$D66^EXP(Parameter!$D$99+Parameter!$D$106*(($B66*21/30.2)^(1)))</f>
        <v>0.10251049487040544</v>
      </c>
      <c r="W66" s="12">
        <f>$E66^EXP(Parameter!$D$84+Parameter!$D$91*($B66/30.2*21)^(-2))</f>
        <v>0.16656208496921648</v>
      </c>
      <c r="X66" s="12">
        <f>$D66^EXP(Parameter!$D$100+Parameter!$D$107*(($B66*21/30.2)^(1)))</f>
        <v>5.4621839244424805E-2</v>
      </c>
      <c r="Y66" s="12">
        <f>$E66^EXP(Parameter!$D$85+Parameter!$D$92*($B66/30.2*21)^(-2))</f>
        <v>0.13284161493632124</v>
      </c>
      <c r="Z66" s="12">
        <f>$D66^EXP(Parameter!$D$101+Parameter!$D$108*(($B66*21/30.2)^(1)))</f>
        <v>1.8706082606032196E-2</v>
      </c>
      <c r="AA66" s="12">
        <f>$E66^EXP(Parameter!$D$86+Parameter!$D$93*($B66/30.2*21)^(-2))</f>
        <v>0.15937151117652584</v>
      </c>
      <c r="AB66" s="12">
        <f>$D66^EXP(Parameter!$D$98+Parameter!$D$105*(($B66*21/30.2)^(1)))</f>
        <v>6.2966958120208388E-2</v>
      </c>
      <c r="AC66" s="12">
        <f>$E66^EXP(Parameter!$D$83+Parameter!$D$90*($B66/30.2*21)^(-2))</f>
        <v>3.9628687845143611E-2</v>
      </c>
      <c r="AD66" s="87">
        <f>$D66^EXP(Parameter!$D$133+Parameter!$D$140*(($B66*21/30.2)^(-0.5))+Parameter!$D$147*((LN($B66*21/30.2))))</f>
        <v>3.1066873768788798E-2</v>
      </c>
      <c r="AE66" s="12">
        <f>$E66^EXP(Parameter!$D$111+Parameter!$D$118*(($B66*21/30.2)^(-1))+Parameter!$D$125*(($B66*21/30.2)^(-0.5)))</f>
        <v>0.15913369895627602</v>
      </c>
      <c r="AF66" s="12">
        <f>$D66^EXP(Parameter!$D$134+Parameter!$D$141*(($B66*21/30.2)^(-0.5))+Parameter!$D$148*((LN($B66*21/30.2))))</f>
        <v>8.8672547869239823E-2</v>
      </c>
      <c r="AG66" s="12">
        <f>$E66^EXP(Parameter!$D$112+Parameter!$D$119*(($B66*21/30.2)^(-1))+Parameter!$D$126*(($B66*21/30.2)^(-0.5)))</f>
        <v>7.8181529001673328E-2</v>
      </c>
      <c r="AH66" s="12">
        <f>$D66^EXP(Parameter!$D$136+Parameter!$D$143*(($B66*21/30.2)^(-0.5))+Parameter!$D$150*((LN($B66*21/30.2))))</f>
        <v>4.1344791675365242E-2</v>
      </c>
      <c r="AI66" s="12">
        <f>$E66^EXP(Parameter!$D$114+Parameter!$D$121*(($B66*21/30.2)^(-1))+Parameter!$D$128*(($B66*21/30.2)^(-0.5)))</f>
        <v>2.6007190470784536E-2</v>
      </c>
      <c r="AJ66" s="12">
        <f>$D66^EXP(Parameter!$D$137+Parameter!$D$144*(($B66*21/30.2)^(-0.5))+Parameter!$D$151*((LN($B66*21/30.2))))</f>
        <v>4.2344245870420391E-2</v>
      </c>
      <c r="AK66" s="12">
        <f>$E66^EXP(Parameter!$D$115+Parameter!$D$122*(($B66*21/30.2)^(-1))+Parameter!$D$129*(($B66*21/30.2)^(-0.5)))</f>
        <v>7.9811325046741557E-2</v>
      </c>
      <c r="AL66" s="12">
        <f>$D66^EXP(Parameter!$D$138+Parameter!$D$145*(($B66*21/30.2)^(-0.5))+Parameter!$D$152*((LN($B66*21/30.2))))</f>
        <v>6.4601997300605817E-4</v>
      </c>
      <c r="AM66" s="12">
        <f>$E66^EXP(Parameter!$D$116+Parameter!$D$123*(($B66*21/30.2)^(-1))+Parameter!$D$130*(($B66*21/30.2)^(-0.5)))</f>
        <v>1.0681810380496407E-2</v>
      </c>
      <c r="AN66" s="12">
        <f>$D66^EXP(Parameter!$D$135+Parameter!$D$142*(($B66*21/30.2)^(-0.5))+Parameter!$D$149*((LN($B66*21/30.2))))</f>
        <v>4.135530387644553E-2</v>
      </c>
      <c r="AO66" s="12">
        <f>$E66^EXP(Parameter!$D$113+Parameter!$D$120*(($B66*21/30.2)^(-1))+Parameter!$D$127*(($B66*21/30.2)^(-0.5)))</f>
        <v>1.3311081880647862E-4</v>
      </c>
      <c r="AP66" s="87">
        <f>$D66^EXP(Parameter!$D$304+Parameter!$D$310*((LN($B66*21/30.2))))</f>
        <v>0.18917622876300455</v>
      </c>
      <c r="AQ66" s="88">
        <f>$E66^EXP(Parameter!$D$290+Parameter!$D$296*((LN($B66*21/30.2))))</f>
        <v>6.2627164440920702E-2</v>
      </c>
      <c r="AR66" s="12">
        <f>$D66^EXP(Parameter!$D$305+Parameter!$D$311*((LN($B66*21/30.2))))</f>
        <v>0.18541093209046461</v>
      </c>
      <c r="AS66" s="88">
        <f>$E66^EXP(Parameter!$D$291+Parameter!$D$297*((LN($B66*21/30.2))))</f>
        <v>7.585720439764547E-2</v>
      </c>
      <c r="AT66" s="12">
        <f>$D66^EXP(Parameter!$D$305+Parameter!$D$307-Parameter!$D$306+(Parameter!$D$311+Parameter!$D$313-Parameter!$D$312)*((LN($B66*21/30.2))))</f>
        <v>0.18853876496967287</v>
      </c>
      <c r="AU66" s="88">
        <f>$E66^EXP(Parameter!$D$291+Parameter!$D$293-Parameter!$D$292+(Parameter!$D$297+Parameter!$D$299-Parameter!$D$298)*((LN($B66*21/30.2))))</f>
        <v>0.12823872342229928</v>
      </c>
      <c r="AV66" s="12">
        <f>$D66^EXP(Parameter!$D$308+Parameter!$D$314*((LN($B66*21/30.2))))</f>
        <v>0.26361898425418762</v>
      </c>
      <c r="AW66" s="88">
        <f>$E66^EXP(Parameter!$D$294+Parameter!$D$300*((LN($B66*21/30.2))))</f>
        <v>0.10583445531167458</v>
      </c>
      <c r="AX66" s="12">
        <f>$D66^EXP(Parameter!$D$305+Parameter!$D$309-Parameter!$D$306+(Parameter!$D$311+Parameter!$D$315-Parameter!$D$312)*((LN($B66*21/30.2))))</f>
        <v>0.15794682088409481</v>
      </c>
      <c r="AY66" s="88">
        <f>$E66^EXP(Parameter!$D$291+Parameter!$D$295-Parameter!$D$292+(Parameter!$D$297+Parameter!$D$301-Parameter!$D$298)*((LN($B66*21/30.2))))</f>
        <v>5.5775056344444442E-2</v>
      </c>
      <c r="AZ66" s="12">
        <f>$D66^EXP(Parameter!D$305-Parameter!D$306+(Parameter!D$311-Parameter!D$312)*((LN($B66*21/30.2))))</f>
        <v>0.12164777907517058</v>
      </c>
      <c r="BA66" s="88">
        <f>$E66^EXP(Parameter!$D$291-Parameter!$D$292+(Parameter!$D$297-Parameter!$D$298)*((LN($B66*21/30.2))))</f>
        <v>8.940376308887393E-3</v>
      </c>
      <c r="BB66" s="89">
        <f>$D66^EXP(Parameter!$D$231+Parameter!$D$238)</f>
        <v>0.22702727057387753</v>
      </c>
      <c r="BC66" s="90">
        <f>$E66^EXP(Parameter!$D$216+Parameter!$D$223)</f>
        <v>5.3532924543306014E-2</v>
      </c>
      <c r="BD66" s="91">
        <f>$D66^EXP(Parameter!$D$232+Parameter!$D$239)</f>
        <v>0.19776131813063955</v>
      </c>
      <c r="BE66" s="90">
        <f>$E66^EXP(Parameter!$D$217+Parameter!$D$224)</f>
        <v>6.4716114084948942E-2</v>
      </c>
      <c r="BF66" s="91">
        <f>$D66^EXP(Parameter!$D$234+Parameter!$D$241)</f>
        <v>0.21700397258057411</v>
      </c>
      <c r="BG66" s="91">
        <f>$E66^EXP(Parameter!$D$219+Parameter!$D$226)</f>
        <v>0.1430226483478064</v>
      </c>
      <c r="BH66" s="91">
        <f>$D66^EXP(Parameter!$D$235+Parameter!$D$242)</f>
        <v>0.30860614426859434</v>
      </c>
      <c r="BI66" s="91">
        <f>$E66^EXP(Parameter!$D$220+Parameter!$D$227)</f>
        <v>0.11308842416530011</v>
      </c>
      <c r="BJ66" s="91">
        <f>$D66^EXP(Parameter!$D$236)</f>
        <v>0.11439388863629908</v>
      </c>
      <c r="BK66" s="91">
        <f>$E66^EXP(Parameter!$D$221)</f>
        <v>0.38327640732447982</v>
      </c>
      <c r="BL66" s="91">
        <f>$D66^EXP(Parameter!$D$233+Parameter!$D$240)</f>
        <v>0.13433362302714333</v>
      </c>
      <c r="BM66" s="91">
        <f>$E66^EXP(Parameter!$D$218+Parameter!$D$225)</f>
        <v>3.5063876915915518E-2</v>
      </c>
      <c r="BN66" s="90">
        <f>$D66^EXP(Parameter!$D$268+Parameter!$D$275)</f>
        <v>0.26353645935940817</v>
      </c>
      <c r="BO66" s="91">
        <f>$E66^EXP(Parameter!$D$246+Parameter!$D$253)</f>
        <v>3.0689393722992224E-2</v>
      </c>
      <c r="BP66" s="91">
        <f>$D66^EXP(Parameter!$D$269+Parameter!$D$276)</f>
        <v>0.21402718508712534</v>
      </c>
      <c r="BQ66" s="91">
        <f>$E66^EXP(Parameter!$D$247+Parameter!$D$254)</f>
        <v>4.9560039100021373E-2</v>
      </c>
      <c r="BR66" s="91">
        <f>$D66^EXP(Parameter!$D$271+Parameter!$D$278)</f>
        <v>0.32535683689017098</v>
      </c>
      <c r="BS66" s="91">
        <f>$E66^EXP(Parameter!$D$249+Parameter!$D$256)</f>
        <v>0.15958710580272209</v>
      </c>
      <c r="BT66" s="91">
        <f>$D66^EXP(Parameter!$D$272+Parameter!$D$279)</f>
        <v>0.42836890195631211</v>
      </c>
      <c r="BU66" s="91">
        <f>$E66^EXP(Parameter!$D$250+Parameter!$D$257)</f>
        <v>8.6072486667498088E-2</v>
      </c>
      <c r="BV66" s="91">
        <f>$D66^EXP(Parameter!$D$273+Parameter!$D$280)</f>
        <v>0.38190893391676289</v>
      </c>
      <c r="BW66" s="91">
        <f>$E66^EXP(Parameter!$D$251+Parameter!$D$258)</f>
        <v>0.1657907627581921</v>
      </c>
      <c r="BX66" s="91">
        <f>$D66^EXP(Parameter!$D$270+Parameter!$D$277)</f>
        <v>0.19968794877302554</v>
      </c>
      <c r="BY66" s="91">
        <f>$E66^EXP(Parameter!$D$248+Parameter!$D$255)</f>
        <v>5.5115201887633726E-2</v>
      </c>
      <c r="BZ66" s="90">
        <f>$D66^EXP(Parameter!$D$208)</f>
        <v>0.21899639132555065</v>
      </c>
      <c r="CA66" s="90">
        <f>$E66^EXP(Parameter!$D$200)</f>
        <v>4.4807694973770969E-2</v>
      </c>
      <c r="CB66" s="90">
        <f>$D66^EXP(Parameter!$D$209)</f>
        <v>0.19904494809105841</v>
      </c>
      <c r="CC66" s="90">
        <f>$E66^EXP(Parameter!$D$201)</f>
        <v>5.8869692115482916E-2</v>
      </c>
      <c r="CD66" s="90">
        <f>$D66^EXP(Parameter!$D$211)</f>
        <v>0.20779075931226362</v>
      </c>
      <c r="CE66" s="90">
        <f>$E66^EXP(Parameter!$D$203)</f>
        <v>0.12525090104683104</v>
      </c>
      <c r="CF66" s="90">
        <f>$D66^EXP(Parameter!$D$212)</f>
        <v>0.30824335122851226</v>
      </c>
      <c r="CG66" s="90">
        <f>$E66^EXP(Parameter!$D$204)</f>
        <v>0.10464083165815276</v>
      </c>
      <c r="CH66" s="91">
        <f>$D66^EXP(Parameter!$D$213)</f>
        <v>0.18729514107274664</v>
      </c>
      <c r="CI66" s="90">
        <f>$E66^EXP(Parameter!$D$205)</f>
        <v>0.13997903096466555</v>
      </c>
      <c r="CJ66" s="91">
        <f>$D66^EXP(Parameter!$D$210)</f>
        <v>0.14033151809145786</v>
      </c>
      <c r="CK66" s="90">
        <f>$E66^EXP(Parameter!$D$202)</f>
        <v>4.024483613375171E-2</v>
      </c>
      <c r="CL66" s="12">
        <f>$D66^EXP(Parameter!$D$170+Parameter!$D$177*(LN($B66/30.2*21)))</f>
        <v>0.18143056376345784</v>
      </c>
      <c r="CM66" s="41">
        <f>$E66^EXP(Parameter!$D$155+Parameter!$D$162*(LN($B66/30.2*21)))</f>
        <v>0.15320635249651721</v>
      </c>
      <c r="CN66" s="12">
        <f>$D66^EXP(Parameter!$D$171+Parameter!$D$178*(LN($B66/30.2*21)))</f>
        <v>0.1772691591716444</v>
      </c>
      <c r="CO66" s="41">
        <f>$E66^EXP(Parameter!$D$156+Parameter!$D$163*(LN($B66/30.2*21)))</f>
        <v>0.14081824574207855</v>
      </c>
      <c r="CP66" s="12">
        <f>$D66^EXP(Parameter!$D$173+Parameter!$D$180*(LN($B66/30.2*21)))</f>
        <v>0.17348752858380645</v>
      </c>
      <c r="CQ66" s="41">
        <f>$E66^EXP(Parameter!$D$158+Parameter!$D$165*(LN($B66/30.2*21)))</f>
        <v>0.17735581808144726</v>
      </c>
      <c r="CR66" s="12">
        <f>$D66^EXP(Parameter!$D$174+Parameter!$D$181*(LN($B66/30.2*21)))</f>
        <v>0.21324865399992607</v>
      </c>
      <c r="CS66" s="41">
        <f>$E66^EXP(Parameter!$D$159+Parameter!$D$166*(LN($B66/30.2*21)))</f>
        <v>0.18992617760852334</v>
      </c>
      <c r="CT66" s="12">
        <f>$D66^EXP(Parameter!$D$175+Parameter!$D$182*(LN($B66/30.2*21)))</f>
        <v>0.1087800268189512</v>
      </c>
      <c r="CU66" s="41">
        <f>$E66^EXP(Parameter!$D$160+Parameter!$D$167*(LN($B66/30.2*21)))</f>
        <v>7.6731049732518264E-2</v>
      </c>
      <c r="CV66" s="12">
        <f>$D66^EXP(Parameter!$D$172+Parameter!$D$179*(LN($B66/30.2*21)))</f>
        <v>9.9009391769043775E-2</v>
      </c>
      <c r="CW66" s="41">
        <f>$E66^EXP(Parameter!$D$157+Parameter!$D$164*(LN($B66/30.2*21)))</f>
        <v>2.9840641551058438E-3</v>
      </c>
      <c r="CX66" s="12">
        <f t="shared" si="2"/>
        <v>5.6245401140787452E-2</v>
      </c>
      <c r="CY66" s="85">
        <v>5.85170133717553E-2</v>
      </c>
      <c r="CZ66" s="12">
        <f t="shared" si="3"/>
        <v>0.12276057652484799</v>
      </c>
      <c r="DA66" s="85">
        <v>8.8980611934164802E-2</v>
      </c>
      <c r="DB66" s="12">
        <f t="shared" si="4"/>
        <v>0.10251049487040544</v>
      </c>
      <c r="DC66" s="41">
        <v>8.1504587843142601E-2</v>
      </c>
      <c r="DD66" s="12">
        <f t="shared" si="5"/>
        <v>5.4621839244424805E-2</v>
      </c>
      <c r="DE66" s="85">
        <v>8.1756507106932094E-2</v>
      </c>
      <c r="DF66" s="12">
        <f t="shared" si="6"/>
        <v>1.8706082606032196E-2</v>
      </c>
      <c r="DG66" s="41">
        <v>2.1867038293504799E-2</v>
      </c>
      <c r="DH66" s="12">
        <f t="shared" si="7"/>
        <v>6.2966958120208388E-2</v>
      </c>
      <c r="DI66" s="41">
        <v>7.9324024628165003E-3</v>
      </c>
      <c r="DJ66" s="46">
        <v>61</v>
      </c>
      <c r="DK66" s="44">
        <v>8.1560197554399992E-3</v>
      </c>
      <c r="DL66" s="44">
        <v>1.6926161333027601E-2</v>
      </c>
      <c r="DM66" s="44">
        <v>2.8489822873633702E-2</v>
      </c>
      <c r="DN66" s="44">
        <v>2.3197554406736098E-2</v>
      </c>
      <c r="DO66" s="44">
        <v>5.7133013147865501E-2</v>
      </c>
      <c r="DP66" s="44">
        <v>4.8981544374992601E-2</v>
      </c>
      <c r="DQ66" s="44">
        <v>6.1443136616220299E-2</v>
      </c>
      <c r="DR66" s="45">
        <v>0.144671436807568</v>
      </c>
      <c r="DS66" s="45">
        <v>0.201363493068515</v>
      </c>
      <c r="DT66" s="45">
        <v>0.18709169674092099</v>
      </c>
      <c r="DU66" s="45">
        <v>0.149491721874427</v>
      </c>
      <c r="DV66" s="45">
        <v>0.19520557932256</v>
      </c>
      <c r="DW66" s="45">
        <v>0.27026477084599598</v>
      </c>
      <c r="DX66" s="45">
        <v>0.167950976069554</v>
      </c>
    </row>
    <row r="67" spans="1:128">
      <c r="A67" s="43">
        <f t="shared" si="0"/>
        <v>4.7369863013698632</v>
      </c>
      <c r="B67" s="18">
        <v>63</v>
      </c>
      <c r="C67" s="12">
        <v>1364</v>
      </c>
      <c r="D67" s="12">
        <v>0.13899260355822199</v>
      </c>
      <c r="E67" s="12">
        <v>9.4975412586048406E-3</v>
      </c>
      <c r="F67" s="92">
        <f>$D67^Parameter!$D$325</f>
        <v>0.21455246979866605</v>
      </c>
      <c r="G67" s="92">
        <f>$E67^Parameter!$D$318</f>
        <v>3.4984853206002572E-2</v>
      </c>
      <c r="H67" s="92">
        <f>$D67^Parameter!$D$326</f>
        <v>0.20624971259174704</v>
      </c>
      <c r="I67" s="92">
        <f>$E67^Parameter!$D$319</f>
        <v>5.0777481999059966E-2</v>
      </c>
      <c r="J67" s="92">
        <f>$D67^Parameter!$D$328</f>
        <v>0.22231034252447338</v>
      </c>
      <c r="K67" s="92">
        <f>$E67^Parameter!$D$321</f>
        <v>0.12708133154373885</v>
      </c>
      <c r="L67" s="92">
        <f>$D67^Parameter!$D$329</f>
        <v>0.3311885749188449</v>
      </c>
      <c r="M67" s="92">
        <f>$E67^Parameter!$D$322</f>
        <v>0.10210087936252402</v>
      </c>
      <c r="N67" s="92">
        <f>$D67^Parameter!$D$330</f>
        <v>0.20221961021429261</v>
      </c>
      <c r="O67" s="92">
        <f>$E67^Parameter!$D$323</f>
        <v>0.15525459960794952</v>
      </c>
      <c r="P67" s="92">
        <f>$D67^Parameter!$D$327</f>
        <v>0.15280166583573374</v>
      </c>
      <c r="Q67" s="92">
        <f>$E67^Parameter!$D$320</f>
        <v>3.5976125440642479E-2</v>
      </c>
      <c r="R67" s="12">
        <f>$D67^EXP(Parameter!$D$96+Parameter!$D$103*(($B67/30.2*21)^(1)))</f>
        <v>5.2327578369328762E-2</v>
      </c>
      <c r="S67" s="12">
        <f>$E67^EXP(Parameter!$D$81+Parameter!$D$88*($B67/30.2*21)^(-2))</f>
        <v>5.7140939347630704E-2</v>
      </c>
      <c r="T67" s="12">
        <f>$D67^EXP(Parameter!$D$97+Parameter!$D$104*(($B67*21/30.2)^(1)))</f>
        <v>0.1185675313091329</v>
      </c>
      <c r="U67" s="12">
        <f>$E67^EXP(Parameter!$D$82+Parameter!$D$89*($B67/30.2*21)^(-2))</f>
        <v>7.3316782634877023E-2</v>
      </c>
      <c r="V67" s="12">
        <f>$D67^EXP(Parameter!$D$99+Parameter!$D$106*(($B67*21/30.2)^(1)))</f>
        <v>9.807922473367324E-2</v>
      </c>
      <c r="W67" s="12">
        <f>$E67^EXP(Parameter!$D$84+Parameter!$D$91*($B67/30.2*21)^(-2))</f>
        <v>0.16353990682504438</v>
      </c>
      <c r="X67" s="12">
        <f>$D67^EXP(Parameter!$D$100+Parameter!$D$107*(($B67*21/30.2)^(1)))</f>
        <v>4.9734675416811168E-2</v>
      </c>
      <c r="Y67" s="12">
        <f>$E67^EXP(Parameter!$D$85+Parameter!$D$92*($B67/30.2*21)^(-2))</f>
        <v>0.13012898699671016</v>
      </c>
      <c r="Z67" s="12">
        <f>$D67^EXP(Parameter!$D$101+Parameter!$D$108*(($B67*21/30.2)^(1)))</f>
        <v>1.6548205773277307E-2</v>
      </c>
      <c r="AA67" s="12">
        <f>$E67^EXP(Parameter!$D$86+Parameter!$D$93*($B67/30.2*21)^(-2))</f>
        <v>0.1564030811440992</v>
      </c>
      <c r="AB67" s="12">
        <f>$D67^EXP(Parameter!$D$98+Parameter!$D$105*(($B67*21/30.2)^(1)))</f>
        <v>5.9795183343599789E-2</v>
      </c>
      <c r="AC67" s="12">
        <f>$E67^EXP(Parameter!$D$83+Parameter!$D$90*($B67/30.2*21)^(-2))</f>
        <v>3.8340619438535166E-2</v>
      </c>
      <c r="AD67" s="87">
        <f>$D67^EXP(Parameter!$D$133+Parameter!$D$140*(($B67*21/30.2)^(-0.5))+Parameter!$D$147*((LN($B67*21/30.2))))</f>
        <v>2.8442184432834781E-2</v>
      </c>
      <c r="AE67" s="12">
        <f>$E67^EXP(Parameter!$D$111+Parameter!$D$118*(($B67*21/30.2)^(-1))+Parameter!$D$125*(($B67*21/30.2)^(-0.5)))</f>
        <v>0.15721594072478812</v>
      </c>
      <c r="AF67" s="12">
        <f>$D67^EXP(Parameter!$D$134+Parameter!$D$141*(($B67*21/30.2)^(-0.5))+Parameter!$D$148*((LN($B67*21/30.2))))</f>
        <v>8.5074213797282791E-2</v>
      </c>
      <c r="AG67" s="12">
        <f>$E67^EXP(Parameter!$D$112+Parameter!$D$119*(($B67*21/30.2)^(-1))+Parameter!$D$126*(($B67*21/30.2)^(-0.5)))</f>
        <v>7.6237626097124769E-2</v>
      </c>
      <c r="AH67" s="12">
        <f>$D67^EXP(Parameter!$D$136+Parameter!$D$143*(($B67*21/30.2)^(-0.5))+Parameter!$D$150*((LN($B67*21/30.2))))</f>
        <v>3.8312436766856646E-2</v>
      </c>
      <c r="AI67" s="12">
        <f>$E67^EXP(Parameter!$D$114+Parameter!$D$121*(($B67*21/30.2)^(-1))+Parameter!$D$128*(($B67*21/30.2)^(-0.5)))</f>
        <v>2.4589466841155004E-2</v>
      </c>
      <c r="AJ67" s="12">
        <f>$D67^EXP(Parameter!$D$137+Parameter!$D$144*(($B67*21/30.2)^(-0.5))+Parameter!$D$151*((LN($B67*21/30.2))))</f>
        <v>3.8729712013144638E-2</v>
      </c>
      <c r="AK67" s="12">
        <f>$E67^EXP(Parameter!$D$115+Parameter!$D$122*(($B67*21/30.2)^(-1))+Parameter!$D$129*(($B67*21/30.2)^(-0.5)))</f>
        <v>7.7550253906269781E-2</v>
      </c>
      <c r="AL67" s="12">
        <f>$D67^EXP(Parameter!$D$138+Parameter!$D$145*(($B67*21/30.2)^(-0.5))+Parameter!$D$152*((LN($B67*21/30.2))))</f>
        <v>4.9877462363028707E-4</v>
      </c>
      <c r="AM67" s="12">
        <f>$E67^EXP(Parameter!$D$116+Parameter!$D$123*(($B67*21/30.2)^(-1))+Parameter!$D$130*(($B67*21/30.2)^(-0.5)))</f>
        <v>9.9409547496275372E-3</v>
      </c>
      <c r="AN67" s="12">
        <f>$D67^EXP(Parameter!$D$135+Parameter!$D$142*(($B67*21/30.2)^(-0.5))+Parameter!$D$149*((LN($B67*21/30.2))))</f>
        <v>3.906991658973101E-2</v>
      </c>
      <c r="AO67" s="12">
        <f>$E67^EXP(Parameter!$D$113+Parameter!$D$120*(($B67*21/30.2)^(-1))+Parameter!$D$127*(($B67*21/30.2)^(-0.5)))</f>
        <v>1.1444081845120863E-4</v>
      </c>
      <c r="AP67" s="87">
        <f>$D67^EXP(Parameter!$D$304+Parameter!$D$310*((LN($B67*21/30.2))))</f>
        <v>0.18512897310138496</v>
      </c>
      <c r="AQ67" s="88">
        <f>$E67^EXP(Parameter!$D$290+Parameter!$D$296*((LN($B67*21/30.2))))</f>
        <v>6.1267476725676215E-2</v>
      </c>
      <c r="AR67" s="12">
        <f>$D67^EXP(Parameter!$D$305+Parameter!$D$311*((LN($B67*21/30.2))))</f>
        <v>0.1817862967330672</v>
      </c>
      <c r="AS67" s="88">
        <f>$E67^EXP(Parameter!$D$291+Parameter!$D$297*((LN($B67*21/30.2))))</f>
        <v>7.4046214930369683E-2</v>
      </c>
      <c r="AT67" s="12">
        <f>$D67^EXP(Parameter!$D$305+Parameter!$D$307-Parameter!$D$306+(Parameter!$D$311+Parameter!$D$313-Parameter!$D$312)*((LN($B67*21/30.2))))</f>
        <v>0.1847019178619464</v>
      </c>
      <c r="AU67" s="88">
        <f>$E67^EXP(Parameter!$D$291+Parameter!$D$293-Parameter!$D$292+(Parameter!$D$297+Parameter!$D$299-Parameter!$D$298)*((LN($B67*21/30.2))))</f>
        <v>0.12543845493119726</v>
      </c>
      <c r="AV67" s="12">
        <f>$D67^EXP(Parameter!$D$308+Parameter!$D$314*((LN($B67*21/30.2))))</f>
        <v>0.25875713491434665</v>
      </c>
      <c r="AW67" s="88">
        <f>$E67^EXP(Parameter!$D$294+Parameter!$D$300*((LN($B67*21/30.2))))</f>
        <v>0.10346284543953491</v>
      </c>
      <c r="AX67" s="12">
        <f>$D67^EXP(Parameter!$D$305+Parameter!$D$309-Parameter!$D$306+(Parameter!$D$311+Parameter!$D$315-Parameter!$D$312)*((LN($B67*21/30.2))))</f>
        <v>0.15411093740972739</v>
      </c>
      <c r="AY67" s="88">
        <f>$E67^EXP(Parameter!$D$291+Parameter!$D$295-Parameter!$D$292+(Parameter!$D$297+Parameter!$D$301-Parameter!$D$298)*((LN($B67*21/30.2))))</f>
        <v>5.3284475172299978E-2</v>
      </c>
      <c r="AZ67" s="12">
        <f>$D67^EXP(Parameter!D$305-Parameter!D$306+(Parameter!D$311-Parameter!D$312)*((LN($B67*21/30.2))))</f>
        <v>0.11843585322597903</v>
      </c>
      <c r="BA67" s="88">
        <f>$E67^EXP(Parameter!$D$291-Parameter!$D$292+(Parameter!$D$297-Parameter!$D$298)*((LN($B67*21/30.2))))</f>
        <v>8.3410448188101644E-3</v>
      </c>
      <c r="BB67" s="89">
        <f>$D67^EXP(Parameter!$D$231+Parameter!$D$238)</f>
        <v>0.22337798981173684</v>
      </c>
      <c r="BC67" s="90">
        <f>$E67^EXP(Parameter!$D$216+Parameter!$D$223)</f>
        <v>5.1953616724995315E-2</v>
      </c>
      <c r="BD67" s="91">
        <f>$D67^EXP(Parameter!$D$232+Parameter!$D$239)</f>
        <v>0.19428918636547413</v>
      </c>
      <c r="BE67" s="90">
        <f>$E67^EXP(Parameter!$D$217+Parameter!$D$224)</f>
        <v>6.2928886408037635E-2</v>
      </c>
      <c r="BF67" s="91">
        <f>$D67^EXP(Parameter!$D$234+Parameter!$D$241)</f>
        <v>0.2134104622456908</v>
      </c>
      <c r="BG67" s="91">
        <f>$E67^EXP(Parameter!$D$219+Parameter!$D$226)</f>
        <v>0.14020557632960287</v>
      </c>
      <c r="BH67" s="91">
        <f>$D67^EXP(Parameter!$D$235+Parameter!$D$242)</f>
        <v>0.30466607079310132</v>
      </c>
      <c r="BI67" s="91">
        <f>$E67^EXP(Parameter!$D$220+Parameter!$D$227)</f>
        <v>0.11059497182978509</v>
      </c>
      <c r="BJ67" s="91">
        <f>$D67^EXP(Parameter!$D$236)</f>
        <v>0.11171507385486601</v>
      </c>
      <c r="BK67" s="91">
        <f>$E67^EXP(Parameter!$D$221)</f>
        <v>0.37953492929745453</v>
      </c>
      <c r="BL67" s="91">
        <f>$D67^EXP(Parameter!$D$233+Parameter!$D$240)</f>
        <v>0.13141845359473289</v>
      </c>
      <c r="BM67" s="91">
        <f>$E67^EXP(Parameter!$D$218+Parameter!$D$225)</f>
        <v>3.388246684230569E-2</v>
      </c>
      <c r="BN67" s="90">
        <f>$D67^EXP(Parameter!$D$268+Parameter!$D$275)</f>
        <v>0.25972327554605862</v>
      </c>
      <c r="BO67" s="91">
        <f>$E67^EXP(Parameter!$D$246+Parameter!$D$253)</f>
        <v>2.9614978224225822E-2</v>
      </c>
      <c r="BP67" s="91">
        <f>$D67^EXP(Parameter!$D$269+Parameter!$D$276)</f>
        <v>0.21045119658034289</v>
      </c>
      <c r="BQ67" s="91">
        <f>$E67^EXP(Parameter!$D$247+Parameter!$D$254)</f>
        <v>4.8060013420344279E-2</v>
      </c>
      <c r="BR67" s="91">
        <f>$D67^EXP(Parameter!$D$271+Parameter!$D$278)</f>
        <v>0.32138851105593813</v>
      </c>
      <c r="BS67" s="91">
        <f>$E67^EXP(Parameter!$D$249+Parameter!$D$256)</f>
        <v>0.15661923844273973</v>
      </c>
      <c r="BT67" s="91">
        <f>$D67^EXP(Parameter!$D$272+Parameter!$D$279)</f>
        <v>0.42441814602892569</v>
      </c>
      <c r="BU67" s="91">
        <f>$E67^EXP(Parameter!$D$250+Parameter!$D$257)</f>
        <v>8.3939981675366745E-2</v>
      </c>
      <c r="BV67" s="91">
        <f>$D67^EXP(Parameter!$D$273+Parameter!$D$280)</f>
        <v>0.3779121978177693</v>
      </c>
      <c r="BW67" s="91">
        <f>$E67^EXP(Parameter!$D$251+Parameter!$D$258)</f>
        <v>0.16277101072185338</v>
      </c>
      <c r="BX67" s="91">
        <f>$D67^EXP(Parameter!$D$270+Parameter!$D$277)</f>
        <v>0.1962027794695852</v>
      </c>
      <c r="BY67" s="91">
        <f>$E67^EXP(Parameter!$D$248+Parameter!$D$255)</f>
        <v>5.3505154517696794E-2</v>
      </c>
      <c r="BZ67" s="90">
        <f>$D67^EXP(Parameter!$D$208)</f>
        <v>0.21539140156006142</v>
      </c>
      <c r="CA67" s="90">
        <f>$E67^EXP(Parameter!$D$200)</f>
        <v>4.3406725640435101E-2</v>
      </c>
      <c r="CB67" s="90">
        <f>$D67^EXP(Parameter!$D$209)</f>
        <v>0.19556410745152375</v>
      </c>
      <c r="CC67" s="90">
        <f>$E67^EXP(Parameter!$D$201)</f>
        <v>5.7188505556533924E-2</v>
      </c>
      <c r="CD67" s="90">
        <f>$D67^EXP(Parameter!$D$211)</f>
        <v>0.20425294513760262</v>
      </c>
      <c r="CE67" s="90">
        <f>$E67^EXP(Parameter!$D$203)</f>
        <v>0.12261733802239214</v>
      </c>
      <c r="CF67" s="90">
        <f>$D67^EXP(Parameter!$D$212)</f>
        <v>0.304303997505881</v>
      </c>
      <c r="CG67" s="90">
        <f>$E67^EXP(Parameter!$D$204)</f>
        <v>0.10225240114238444</v>
      </c>
      <c r="CH67" s="91">
        <f>$D67^EXP(Parameter!$D$213)</f>
        <v>0.18389744585802645</v>
      </c>
      <c r="CI67" s="90">
        <f>$E67^EXP(Parameter!$D$205)</f>
        <v>0.13719171799388413</v>
      </c>
      <c r="CJ67" s="91">
        <f>$D67^EXP(Parameter!$D$210)</f>
        <v>0.13735174557012741</v>
      </c>
      <c r="CK67" s="90">
        <f>$E67^EXP(Parameter!$D$202)</f>
        <v>3.8943723395036413E-2</v>
      </c>
      <c r="CL67" s="12">
        <f>$D67^EXP(Parameter!$D$170+Parameter!$D$177*(LN($B67/30.2*21)))</f>
        <v>0.17769892366024348</v>
      </c>
      <c r="CM67" s="41">
        <f>$E67^EXP(Parameter!$D$155+Parameter!$D$162*(LN($B67/30.2*21)))</f>
        <v>0.15145408737860111</v>
      </c>
      <c r="CN67" s="12">
        <f>$D67^EXP(Parameter!$D$171+Parameter!$D$178*(LN($B67/30.2*21)))</f>
        <v>0.17374918455038457</v>
      </c>
      <c r="CO67" s="41">
        <f>$E67^EXP(Parameter!$D$156+Parameter!$D$163*(LN($B67/30.2*21)))</f>
        <v>0.13867067434700459</v>
      </c>
      <c r="CP67" s="12">
        <f>$D67^EXP(Parameter!$D$173+Parameter!$D$180*(LN($B67/30.2*21)))</f>
        <v>0.1698652106489052</v>
      </c>
      <c r="CQ67" s="41">
        <f>$E67^EXP(Parameter!$D$158+Parameter!$D$165*(LN($B67/30.2*21)))</f>
        <v>0.17450870699747367</v>
      </c>
      <c r="CR67" s="12">
        <f>$D67^EXP(Parameter!$D$174+Parameter!$D$181*(LN($B67/30.2*21)))</f>
        <v>0.20868761882761899</v>
      </c>
      <c r="CS67" s="41">
        <f>$E67^EXP(Parameter!$D$159+Parameter!$D$166*(LN($B67/30.2*21)))</f>
        <v>0.18741361330566622</v>
      </c>
      <c r="CT67" s="12">
        <f>$D67^EXP(Parameter!$D$175+Parameter!$D$182*(LN($B67/30.2*21)))</f>
        <v>0.10543277525188793</v>
      </c>
      <c r="CU67" s="41">
        <f>$E67^EXP(Parameter!$D$160+Parameter!$D$167*(LN($B67/30.2*21)))</f>
        <v>7.4175791231414101E-2</v>
      </c>
      <c r="CV67" s="12">
        <f>$D67^EXP(Parameter!$D$172+Parameter!$D$179*(LN($B67/30.2*21)))</f>
        <v>9.6148783540625463E-2</v>
      </c>
      <c r="CW67" s="41">
        <f>$E67^EXP(Parameter!$D$157+Parameter!$D$164*(LN($B67/30.2*21)))</f>
        <v>2.7367554585573232E-3</v>
      </c>
      <c r="CX67" s="12">
        <f t="shared" si="2"/>
        <v>5.2327578369328762E-2</v>
      </c>
      <c r="CY67" s="85">
        <v>5.6964095810491701E-2</v>
      </c>
      <c r="CZ67" s="12">
        <f t="shared" si="3"/>
        <v>0.1185675313091329</v>
      </c>
      <c r="DA67" s="85">
        <v>8.6794035766801295E-2</v>
      </c>
      <c r="DB67" s="12">
        <f t="shared" si="4"/>
        <v>9.807922473367324E-2</v>
      </c>
      <c r="DC67" s="41">
        <v>7.7912626937776605E-2</v>
      </c>
      <c r="DD67" s="12">
        <f t="shared" si="5"/>
        <v>4.9734675416811168E-2</v>
      </c>
      <c r="DE67" s="85">
        <v>7.8828036167128496E-2</v>
      </c>
      <c r="DF67" s="12">
        <f t="shared" si="6"/>
        <v>1.6548205773277307E-2</v>
      </c>
      <c r="DG67" s="41">
        <v>1.9839237444467899E-2</v>
      </c>
      <c r="DH67" s="12">
        <f t="shared" si="7"/>
        <v>5.9795183343599789E-2</v>
      </c>
      <c r="DI67" s="41">
        <v>7.6919559523429201E-3</v>
      </c>
      <c r="DJ67" s="46">
        <v>62</v>
      </c>
      <c r="DK67" s="44">
        <v>7.7368670612445499E-3</v>
      </c>
      <c r="DL67" s="44">
        <v>1.6141019045412E-2</v>
      </c>
      <c r="DM67" s="44">
        <v>2.7276888797846E-2</v>
      </c>
      <c r="DN67" s="44">
        <v>2.21744051045378E-2</v>
      </c>
      <c r="DO67" s="44">
        <v>5.5014557017257097E-2</v>
      </c>
      <c r="DP67" s="44">
        <v>4.7103563853175698E-2</v>
      </c>
      <c r="DQ67" s="44">
        <v>5.9202096268928098E-2</v>
      </c>
      <c r="DR67" s="45">
        <v>0.141649282291545</v>
      </c>
      <c r="DS67" s="45">
        <v>0.19761780586401601</v>
      </c>
      <c r="DT67" s="45">
        <v>0.18351285555664701</v>
      </c>
      <c r="DU67" s="45">
        <v>0.14640143315291401</v>
      </c>
      <c r="DV67" s="45">
        <v>0.19153068931508299</v>
      </c>
      <c r="DW67" s="45">
        <v>0.26584173925174098</v>
      </c>
      <c r="DX67" s="45">
        <v>0.16461161670982699</v>
      </c>
    </row>
    <row r="68" spans="1:128">
      <c r="A68" s="43">
        <f t="shared" si="0"/>
        <v>4.7972602739726025</v>
      </c>
      <c r="B68" s="18">
        <v>64</v>
      </c>
      <c r="C68" s="12">
        <v>1386</v>
      </c>
      <c r="D68" s="12">
        <v>0.13608538137586099</v>
      </c>
      <c r="E68" s="12">
        <v>9.0644017716273607E-3</v>
      </c>
      <c r="F68" s="92">
        <f>$D68^Parameter!$D$325</f>
        <v>0.21104397116318596</v>
      </c>
      <c r="G68" s="92">
        <f>$E68^Parameter!$D$318</f>
        <v>3.3828612541010626E-2</v>
      </c>
      <c r="H68" s="92">
        <f>$D68^Parameter!$D$326</f>
        <v>0.20279123486239831</v>
      </c>
      <c r="I68" s="92">
        <f>$E68^Parameter!$D$319</f>
        <v>4.9282990620828367E-2</v>
      </c>
      <c r="J68" s="92">
        <f>$D68^Parameter!$D$328</f>
        <v>0.218758201269209</v>
      </c>
      <c r="K68" s="92">
        <f>$E68^Parameter!$D$321</f>
        <v>0.12448047650955218</v>
      </c>
      <c r="L68" s="92">
        <f>$D68^Parameter!$D$329</f>
        <v>0.32729127341982189</v>
      </c>
      <c r="M68" s="92">
        <f>$E68^Parameter!$D$322</f>
        <v>9.9792104624245287E-2</v>
      </c>
      <c r="N68" s="92">
        <f>$D68^Parameter!$D$330</f>
        <v>0.19878668643228514</v>
      </c>
      <c r="O68" s="92">
        <f>$E68^Parameter!$D$323</f>
        <v>0.15238269804518501</v>
      </c>
      <c r="P68" s="92">
        <f>$D68^Parameter!$D$327</f>
        <v>0.14975748015679344</v>
      </c>
      <c r="Q68" s="92">
        <f>$E68^Parameter!$D$320</f>
        <v>3.4796867621464972E-2</v>
      </c>
      <c r="R68" s="12">
        <f>$D68^EXP(Parameter!$D$96+Parameter!$D$103*(($B68/30.2*21)^(1)))</f>
        <v>4.8626173508614888E-2</v>
      </c>
      <c r="S68" s="12">
        <f>$E68^EXP(Parameter!$D$81+Parameter!$D$88*($B68/30.2*21)^(-2))</f>
        <v>5.5526278925687199E-2</v>
      </c>
      <c r="T68" s="12">
        <f>$D68^EXP(Parameter!$D$97+Parameter!$D$104*(($B68*21/30.2)^(1)))</f>
        <v>0.11450515046174255</v>
      </c>
      <c r="U68" s="12">
        <f>$E68^EXP(Parameter!$D$82+Parameter!$D$89*($B68/30.2*21)^(-2))</f>
        <v>7.1422425964598399E-2</v>
      </c>
      <c r="V68" s="12">
        <f>$D68^EXP(Parameter!$D$99+Parameter!$D$106*(($B68*21/30.2)^(1)))</f>
        <v>9.3806836511858629E-2</v>
      </c>
      <c r="W68" s="12">
        <f>$E68^EXP(Parameter!$D$84+Parameter!$D$91*($B68/30.2*21)^(-2))</f>
        <v>0.16060206587142128</v>
      </c>
      <c r="X68" s="12">
        <f>$D68^EXP(Parameter!$D$100+Parameter!$D$107*(($B68*21/30.2)^(1)))</f>
        <v>4.5178230260460729E-2</v>
      </c>
      <c r="Y68" s="12">
        <f>$E68^EXP(Parameter!$D$85+Parameter!$D$92*($B68/30.2*21)^(-2))</f>
        <v>0.12749815898828756</v>
      </c>
      <c r="Z68" s="12">
        <f>$D68^EXP(Parameter!$D$101+Parameter!$D$108*(($B68*21/30.2)^(1)))</f>
        <v>1.4597350882673478E-2</v>
      </c>
      <c r="AA68" s="12">
        <f>$E68^EXP(Parameter!$D$86+Parameter!$D$93*($B68/30.2*21)^(-2))</f>
        <v>0.15351899881024184</v>
      </c>
      <c r="AB68" s="12">
        <f>$D68^EXP(Parameter!$D$98+Parameter!$D$105*(($B68*21/30.2)^(1)))</f>
        <v>5.6763366809977948E-2</v>
      </c>
      <c r="AC68" s="12">
        <f>$E68^EXP(Parameter!$D$83+Parameter!$D$90*($B68/30.2*21)^(-2))</f>
        <v>3.7106757175849485E-2</v>
      </c>
      <c r="AD68" s="87">
        <f>$D68^EXP(Parameter!$D$133+Parameter!$D$140*(($B68*21/30.2)^(-0.5))+Parameter!$D$147*((LN($B68*21/30.2))))</f>
        <v>2.6017047138315295E-2</v>
      </c>
      <c r="AE68" s="12">
        <f>$E68^EXP(Parameter!$D$111+Parameter!$D$118*(($B68*21/30.2)^(-1))+Parameter!$D$125*(($B68*21/30.2)^(-0.5)))</f>
        <v>0.15534521906100979</v>
      </c>
      <c r="AF68" s="12">
        <f>$D68^EXP(Parameter!$D$134+Parameter!$D$141*(($B68*21/30.2)^(-0.5))+Parameter!$D$148*((LN($B68*21/30.2))))</f>
        <v>8.1623253884549773E-2</v>
      </c>
      <c r="AG68" s="12">
        <f>$E68^EXP(Parameter!$D$112+Parameter!$D$119*(($B68*21/30.2)^(-1))+Parameter!$D$126*(($B68*21/30.2)^(-0.5)))</f>
        <v>7.4361299001337949E-2</v>
      </c>
      <c r="AH68" s="12">
        <f>$D68^EXP(Parameter!$D$136+Parameter!$D$143*(($B68*21/30.2)^(-0.5))+Parameter!$D$150*((LN($B68*21/30.2))))</f>
        <v>3.5481003476490733E-2</v>
      </c>
      <c r="AI68" s="12">
        <f>$E68^EXP(Parameter!$D$114+Parameter!$D$121*(($B68*21/30.2)^(-1))+Parameter!$D$128*(($B68*21/30.2)^(-0.5)))</f>
        <v>2.3255924299780049E-2</v>
      </c>
      <c r="AJ68" s="12">
        <f>$D68^EXP(Parameter!$D$137+Parameter!$D$144*(($B68*21/30.2)^(-0.5))+Parameter!$D$151*((LN($B68*21/30.2))))</f>
        <v>3.5384289000403711E-2</v>
      </c>
      <c r="AK68" s="12">
        <f>$E68^EXP(Parameter!$D$115+Parameter!$D$122*(($B68*21/30.2)^(-1))+Parameter!$D$129*(($B68*21/30.2)^(-0.5)))</f>
        <v>7.5372625987821254E-2</v>
      </c>
      <c r="AL68" s="12">
        <f>$D68^EXP(Parameter!$D$138+Parameter!$D$145*(($B68*21/30.2)^(-0.5))+Parameter!$D$152*((LN($B68*21/30.2))))</f>
        <v>3.8310015053755913E-4</v>
      </c>
      <c r="AM68" s="12">
        <f>$E68^EXP(Parameter!$D$116+Parameter!$D$123*(($B68*21/30.2)^(-1))+Parameter!$D$130*(($B68*21/30.2)^(-0.5)))</f>
        <v>9.2549875267757195E-3</v>
      </c>
      <c r="AN68" s="12">
        <f>$D68^EXP(Parameter!$D$135+Parameter!$D$142*(($B68*21/30.2)^(-0.5))+Parameter!$D$149*((LN($B68*21/30.2))))</f>
        <v>3.6910306631491967E-2</v>
      </c>
      <c r="AO68" s="12">
        <f>$E68^EXP(Parameter!$D$113+Parameter!$D$120*(($B68*21/30.2)^(-1))+Parameter!$D$127*(($B68*21/30.2)^(-0.5)))</f>
        <v>9.8450451194438725E-5</v>
      </c>
      <c r="AP68" s="87">
        <f>$D68^EXP(Parameter!$D$304+Parameter!$D$310*((LN($B68*21/30.2))))</f>
        <v>0.18119390825522053</v>
      </c>
      <c r="AQ68" s="88">
        <f>$E68^EXP(Parameter!$D$290+Parameter!$D$296*((LN($B68*21/30.2))))</f>
        <v>5.9955114252758283E-2</v>
      </c>
      <c r="AR68" s="12">
        <f>$D68^EXP(Parameter!$D$305+Parameter!$D$311*((LN($B68*21/30.2))))</f>
        <v>0.17826117966905655</v>
      </c>
      <c r="AS68" s="88">
        <f>$E68^EXP(Parameter!$D$291+Parameter!$D$297*((LN($B68*21/30.2))))</f>
        <v>7.2298163103085497E-2</v>
      </c>
      <c r="AT68" s="12">
        <f>$D68^EXP(Parameter!$D$305+Parameter!$D$307-Parameter!$D$306+(Parameter!$D$311+Parameter!$D$313-Parameter!$D$312)*((LN($B68*21/30.2))))</f>
        <v>0.18097055850803431</v>
      </c>
      <c r="AU68" s="88">
        <f>$E68^EXP(Parameter!$D$291+Parameter!$D$293-Parameter!$D$292+(Parameter!$D$297+Parameter!$D$299-Parameter!$D$298)*((LN($B68*21/30.2))))</f>
        <v>0.12272464565879095</v>
      </c>
      <c r="AV68" s="12">
        <f>$D68^EXP(Parameter!$D$308+Parameter!$D$314*((LN($B68*21/30.2))))</f>
        <v>0.2540102362690112</v>
      </c>
      <c r="AW68" s="88">
        <f>$E68^EXP(Parameter!$D$294+Parameter!$D$300*((LN($B68*21/30.2))))</f>
        <v>0.10116787149651238</v>
      </c>
      <c r="AX68" s="12">
        <f>$D68^EXP(Parameter!$D$305+Parameter!$D$309-Parameter!$D$306+(Parameter!$D$311+Parameter!$D$315-Parameter!$D$312)*((LN($B68*21/30.2))))</f>
        <v>0.15039085247158979</v>
      </c>
      <c r="AY68" s="88">
        <f>$E68^EXP(Parameter!$D$291+Parameter!$D$295-Parameter!$D$292+(Parameter!$D$297+Parameter!$D$301-Parameter!$D$298)*((LN($B68*21/30.2))))</f>
        <v>5.0912321300124873E-2</v>
      </c>
      <c r="AZ68" s="12">
        <f>$D68^EXP(Parameter!D$305-Parameter!D$306+(Parameter!D$311-Parameter!D$312)*((LN($B68*21/30.2))))</f>
        <v>0.11532999400429639</v>
      </c>
      <c r="BA68" s="88">
        <f>$E68^EXP(Parameter!$D$291-Parameter!$D$292+(Parameter!$D$297-Parameter!$D$298)*((LN($B68*21/30.2))))</f>
        <v>7.7842655807175256E-3</v>
      </c>
      <c r="BB68" s="89">
        <f>$D68^EXP(Parameter!$D$231+Parameter!$D$238)</f>
        <v>0.21982007046685625</v>
      </c>
      <c r="BC68" s="90">
        <f>$E68^EXP(Parameter!$D$216+Parameter!$D$223)</f>
        <v>5.0436084351179175E-2</v>
      </c>
      <c r="BD68" s="91">
        <f>$D68^EXP(Parameter!$D$232+Parameter!$D$239)</f>
        <v>0.1909090599712118</v>
      </c>
      <c r="BE68" s="90">
        <f>$E68^EXP(Parameter!$D$217+Parameter!$D$224)</f>
        <v>6.1208247802725178E-2</v>
      </c>
      <c r="BF68" s="91">
        <f>$D68^EXP(Parameter!$D$234+Parameter!$D$241)</f>
        <v>0.20990863780508992</v>
      </c>
      <c r="BG68" s="91">
        <f>$E68^EXP(Parameter!$D$219+Parameter!$D$226)</f>
        <v>0.13747148499426209</v>
      </c>
      <c r="BH68" s="91">
        <f>$D68^EXP(Parameter!$D$235+Parameter!$D$242)</f>
        <v>0.30081178727893632</v>
      </c>
      <c r="BI68" s="91">
        <f>$E68^EXP(Parameter!$D$220+Parameter!$D$227)</f>
        <v>0.10818074481146485</v>
      </c>
      <c r="BJ68" s="91">
        <f>$D68^EXP(Parameter!$D$236)</f>
        <v>0.10912272797002379</v>
      </c>
      <c r="BK68" s="91">
        <f>$E68^EXP(Parameter!$D$221)</f>
        <v>0.37586704562340778</v>
      </c>
      <c r="BL68" s="91">
        <f>$D68^EXP(Parameter!$D$233+Parameter!$D$240)</f>
        <v>0.12859244643297743</v>
      </c>
      <c r="BM68" s="91">
        <f>$E68^EXP(Parameter!$D$218+Parameter!$D$225)</f>
        <v>3.2752146689557747E-2</v>
      </c>
      <c r="BN68" s="90">
        <f>$D68^EXP(Parameter!$D$268+Parameter!$D$275)</f>
        <v>0.25599952016936667</v>
      </c>
      <c r="BO68" s="91">
        <f>$E68^EXP(Parameter!$D$246+Parameter!$D$253)</f>
        <v>2.8588418959000744E-2</v>
      </c>
      <c r="BP68" s="91">
        <f>$D68^EXP(Parameter!$D$269+Parameter!$D$276)</f>
        <v>0.20696697053802157</v>
      </c>
      <c r="BQ68" s="91">
        <f>$E68^EXP(Parameter!$D$247+Parameter!$D$254)</f>
        <v>4.6619792850574202E-2</v>
      </c>
      <c r="BR68" s="91">
        <f>$D68^EXP(Parameter!$D$271+Parameter!$D$278)</f>
        <v>0.31750435740682287</v>
      </c>
      <c r="BS68" s="91">
        <f>$E68^EXP(Parameter!$D$249+Parameter!$D$256)</f>
        <v>0.1537355790459777</v>
      </c>
      <c r="BT68" s="91">
        <f>$D68^EXP(Parameter!$D$272+Parameter!$D$279)</f>
        <v>0.42053960041112143</v>
      </c>
      <c r="BU68" s="91">
        <f>$E68^EXP(Parameter!$D$250+Parameter!$D$257)</f>
        <v>8.1880962313741978E-2</v>
      </c>
      <c r="BV68" s="91">
        <f>$D68^EXP(Parameter!$D$273+Parameter!$D$280)</f>
        <v>0.37399340996701819</v>
      </c>
      <c r="BW68" s="91">
        <f>$E68^EXP(Parameter!$D$251+Parameter!$D$258)</f>
        <v>0.15983579967964262</v>
      </c>
      <c r="BX68" s="91">
        <f>$D68^EXP(Parameter!$D$270+Parameter!$D$277)</f>
        <v>0.19280960312542755</v>
      </c>
      <c r="BY68" s="91">
        <f>$E68^EXP(Parameter!$D$248+Parameter!$D$255)</f>
        <v>5.1957626242588463E-2</v>
      </c>
      <c r="BZ68" s="90">
        <f>$D68^EXP(Parameter!$D$208)</f>
        <v>0.21187804124911527</v>
      </c>
      <c r="CA68" s="90">
        <f>$E68^EXP(Parameter!$D$200)</f>
        <v>4.2062991511071277E-2</v>
      </c>
      <c r="CB68" s="90">
        <f>$D68^EXP(Parameter!$D$209)</f>
        <v>0.19217526442607485</v>
      </c>
      <c r="CC68" s="90">
        <f>$E68^EXP(Parameter!$D$201)</f>
        <v>5.5571516227169243E-2</v>
      </c>
      <c r="CD68" s="90">
        <f>$D68^EXP(Parameter!$D$211)</f>
        <v>0.20080702265123493</v>
      </c>
      <c r="CE68" s="90">
        <f>$E68^EXP(Parameter!$D$203)</f>
        <v>0.12006479964075734</v>
      </c>
      <c r="CF68" s="90">
        <f>$D68^EXP(Parameter!$D$212)</f>
        <v>0.30045046738755227</v>
      </c>
      <c r="CG68" s="90">
        <f>$E68^EXP(Parameter!$D$204)</f>
        <v>9.9941685683123754E-2</v>
      </c>
      <c r="CH68" s="91">
        <f>$D68^EXP(Parameter!$D$213)</f>
        <v>0.1805917397237051</v>
      </c>
      <c r="CI68" s="90">
        <f>$E68^EXP(Parameter!$D$205)</f>
        <v>0.13448710131259292</v>
      </c>
      <c r="CJ68" s="91">
        <f>$D68^EXP(Parameter!$D$210)</f>
        <v>0.13446173814981202</v>
      </c>
      <c r="CK68" s="90">
        <f>$E68^EXP(Parameter!$D$202)</f>
        <v>3.769712975682174E-2</v>
      </c>
      <c r="CL68" s="12">
        <f>$D68^EXP(Parameter!$D$170+Parameter!$D$177*(LN($B68/30.2*21)))</f>
        <v>0.17407135800387957</v>
      </c>
      <c r="CM68" s="41">
        <f>$E68^EXP(Parameter!$D$155+Parameter!$D$162*(LN($B68/30.2*21)))</f>
        <v>0.14975091577854399</v>
      </c>
      <c r="CN68" s="12">
        <f>$D68^EXP(Parameter!$D$171+Parameter!$D$178*(LN($B68/30.2*21)))</f>
        <v>0.17032746900780615</v>
      </c>
      <c r="CO68" s="41">
        <f>$E68^EXP(Parameter!$D$156+Parameter!$D$163*(LN($B68/30.2*21)))</f>
        <v>0.13658454590424801</v>
      </c>
      <c r="CP68" s="12">
        <f>$D68^EXP(Parameter!$D$173+Parameter!$D$180*(LN($B68/30.2*21)))</f>
        <v>0.16634561414795954</v>
      </c>
      <c r="CQ68" s="41">
        <f>$E68^EXP(Parameter!$D$158+Parameter!$D$165*(LN($B68/30.2*21)))</f>
        <v>0.17173870057524634</v>
      </c>
      <c r="CR68" s="12">
        <f>$D68^EXP(Parameter!$D$174+Parameter!$D$181*(LN($B68/30.2*21)))</f>
        <v>0.2042475964890571</v>
      </c>
      <c r="CS68" s="41">
        <f>$E68^EXP(Parameter!$D$159+Parameter!$D$166*(LN($B68/30.2*21)))</f>
        <v>0.18496723249118863</v>
      </c>
      <c r="CT68" s="12">
        <f>$D68^EXP(Parameter!$D$175+Parameter!$D$182*(LN($B68/30.2*21)))</f>
        <v>0.10220511830769949</v>
      </c>
      <c r="CU68" s="41">
        <f>$E68^EXP(Parameter!$D$160+Parameter!$D$167*(LN($B68/30.2*21)))</f>
        <v>7.1720727101265758E-2</v>
      </c>
      <c r="CV68" s="12">
        <f>$D68^EXP(Parameter!$D$172+Parameter!$D$179*(LN($B68/30.2*21)))</f>
        <v>9.3389770197183739E-2</v>
      </c>
      <c r="CW68" s="41">
        <f>$E68^EXP(Parameter!$D$157+Parameter!$D$164*(LN($B68/30.2*21)))</f>
        <v>2.5108549303414088E-3</v>
      </c>
      <c r="CX68" s="12">
        <f t="shared" si="2"/>
        <v>4.8626173508614888E-2</v>
      </c>
      <c r="CY68" s="85">
        <v>5.5470559151034798E-2</v>
      </c>
      <c r="CZ68" s="12">
        <f t="shared" si="3"/>
        <v>0.11450515046174255</v>
      </c>
      <c r="DA68" s="85">
        <v>8.4685926510735796E-2</v>
      </c>
      <c r="DB68" s="12">
        <f t="shared" si="4"/>
        <v>9.3806836511858629E-2</v>
      </c>
      <c r="DC68" s="41">
        <v>7.44669148041021E-2</v>
      </c>
      <c r="DD68" s="12">
        <f t="shared" si="5"/>
        <v>4.5178230260460729E-2</v>
      </c>
      <c r="DE68" s="85">
        <v>7.6011125768819104E-2</v>
      </c>
      <c r="DF68" s="12">
        <f t="shared" si="6"/>
        <v>1.4597350882673478E-2</v>
      </c>
      <c r="DG68" s="41">
        <v>1.8007040737503099E-2</v>
      </c>
      <c r="DH68" s="12">
        <f t="shared" si="7"/>
        <v>5.6763366809977948E-2</v>
      </c>
      <c r="DI68" s="41">
        <v>7.45460691149774E-3</v>
      </c>
      <c r="DJ68" s="46">
        <v>63</v>
      </c>
      <c r="DK68" s="44">
        <v>7.3428202129297597E-3</v>
      </c>
      <c r="DL68" s="44">
        <v>1.53986866524582E-2</v>
      </c>
      <c r="DM68" s="44">
        <v>2.61250580026791E-2</v>
      </c>
      <c r="DN68" s="44">
        <v>2.1204510761581901E-2</v>
      </c>
      <c r="DO68" s="44">
        <v>5.2989913096220601E-2</v>
      </c>
      <c r="DP68" s="44">
        <v>4.5311398520650699E-2</v>
      </c>
      <c r="DQ68" s="44">
        <v>5.7058768719175999E-2</v>
      </c>
      <c r="DR68" s="45">
        <v>0.138717845076886</v>
      </c>
      <c r="DS68" s="45">
        <v>0.19397387895784901</v>
      </c>
      <c r="DT68" s="45">
        <v>0.18003362425358299</v>
      </c>
      <c r="DU68" s="45">
        <v>0.14340308136660401</v>
      </c>
      <c r="DV68" s="45">
        <v>0.18795667882755901</v>
      </c>
      <c r="DW68" s="45">
        <v>0.26152606680021401</v>
      </c>
      <c r="DX68" s="45">
        <v>0.16136834913065401</v>
      </c>
    </row>
    <row r="69" spans="1:128">
      <c r="A69" s="43">
        <f t="shared" ref="A69:A132" si="8">C69/365+1</f>
        <v>4.8575342465753426</v>
      </c>
      <c r="B69" s="18">
        <v>65</v>
      </c>
      <c r="C69" s="12">
        <v>1408</v>
      </c>
      <c r="D69" s="12">
        <v>0.133264514303816</v>
      </c>
      <c r="E69" s="12">
        <v>8.6550246313136601E-3</v>
      </c>
      <c r="F69" s="92">
        <f>$D69^Parameter!$D$325</f>
        <v>0.2076238912377027</v>
      </c>
      <c r="G69" s="92">
        <f>$E69^Parameter!$D$318</f>
        <v>3.2721498323740099E-2</v>
      </c>
      <c r="H69" s="92">
        <f>$D69^Parameter!$D$326</f>
        <v>0.19942133379971827</v>
      </c>
      <c r="I69" s="92">
        <f>$E69^Parameter!$D$319</f>
        <v>4.7846669977599995E-2</v>
      </c>
      <c r="J69" s="92">
        <f>$D69^Parameter!$D$328</f>
        <v>0.2152942667816567</v>
      </c>
      <c r="K69" s="92">
        <f>$E69^Parameter!$D$321</f>
        <v>0.12195787834981513</v>
      </c>
      <c r="L69" s="92">
        <f>$D69^Parameter!$D$329</f>
        <v>0.32347456063516394</v>
      </c>
      <c r="M69" s="92">
        <f>$E69^Parameter!$D$322</f>
        <v>9.7557681597344154E-2</v>
      </c>
      <c r="N69" s="92">
        <f>$D69^Parameter!$D$330</f>
        <v>0.1954423886546455</v>
      </c>
      <c r="O69" s="92">
        <f>$E69^Parameter!$D$323</f>
        <v>0.14959163993646013</v>
      </c>
      <c r="P69" s="92">
        <f>$D69^Parameter!$D$327</f>
        <v>0.14680073290422155</v>
      </c>
      <c r="Q69" s="92">
        <f>$E69^Parameter!$D$320</f>
        <v>3.3667399472399225E-2</v>
      </c>
      <c r="R69" s="12">
        <f>$D69^EXP(Parameter!$D$96+Parameter!$D$103*(($B69/30.2*21)^(1)))</f>
        <v>4.513323410471793E-2</v>
      </c>
      <c r="S69" s="12">
        <f>$E69^EXP(Parameter!$D$81+Parameter!$D$88*($B69/30.2*21)^(-2))</f>
        <v>5.397257427114964E-2</v>
      </c>
      <c r="T69" s="12">
        <f>$D69^EXP(Parameter!$D$97+Parameter!$D$104*(($B69*21/30.2)^(1)))</f>
        <v>0.11056944614532101</v>
      </c>
      <c r="U69" s="12">
        <f>$E69^EXP(Parameter!$D$82+Parameter!$D$89*($B69/30.2*21)^(-2))</f>
        <v>6.9595078725178477E-2</v>
      </c>
      <c r="V69" s="12">
        <f>$D69^EXP(Parameter!$D$99+Parameter!$D$106*(($B69*21/30.2)^(1)))</f>
        <v>8.9688802932607198E-2</v>
      </c>
      <c r="W69" s="12">
        <f>$E69^EXP(Parameter!$D$84+Parameter!$D$91*($B69/30.2*21)^(-2))</f>
        <v>0.15774531918276352</v>
      </c>
      <c r="X69" s="12">
        <f>$D69^EXP(Parameter!$D$100+Parameter!$D$107*(($B69*21/30.2)^(1)))</f>
        <v>4.0940296153194923E-2</v>
      </c>
      <c r="Y69" s="12">
        <f>$E69^EXP(Parameter!$D$85+Parameter!$D$92*($B69/30.2*21)^(-2))</f>
        <v>0.12494580969284458</v>
      </c>
      <c r="Z69" s="12">
        <f>$D69^EXP(Parameter!$D$101+Parameter!$D$108*(($B69*21/30.2)^(1)))</f>
        <v>1.2838773016740098E-2</v>
      </c>
      <c r="AA69" s="12">
        <f>$E69^EXP(Parameter!$D$86+Parameter!$D$93*($B69/30.2*21)^(-2))</f>
        <v>0.15071597539603965</v>
      </c>
      <c r="AB69" s="12">
        <f>$D69^EXP(Parameter!$D$98+Parameter!$D$105*(($B69*21/30.2)^(1)))</f>
        <v>5.3866141586267229E-2</v>
      </c>
      <c r="AC69" s="12">
        <f>$E69^EXP(Parameter!$D$83+Parameter!$D$90*($B69/30.2*21)^(-2))</f>
        <v>3.5924276226595227E-2</v>
      </c>
      <c r="AD69" s="87">
        <f>$D69^EXP(Parameter!$D$133+Parameter!$D$140*(($B69*21/30.2)^(-0.5))+Parameter!$D$147*((LN($B69*21/30.2))))</f>
        <v>2.3778514584946325E-2</v>
      </c>
      <c r="AE69" s="12">
        <f>$E69^EXP(Parameter!$D$111+Parameter!$D$118*(($B69*21/30.2)^(-1))+Parameter!$D$125*(($B69*21/30.2)^(-0.5)))</f>
        <v>0.1535197205545886</v>
      </c>
      <c r="AF69" s="12">
        <f>$D69^EXP(Parameter!$D$134+Parameter!$D$141*(($B69*21/30.2)^(-0.5))+Parameter!$D$148*((LN($B69*21/30.2))))</f>
        <v>7.8313608114243954E-2</v>
      </c>
      <c r="AG69" s="12">
        <f>$E69^EXP(Parameter!$D$112+Parameter!$D$119*(($B69*21/30.2)^(-1))+Parameter!$D$126*(($B69*21/30.2)^(-0.5)))</f>
        <v>7.254948717858975E-2</v>
      </c>
      <c r="AH69" s="12">
        <f>$D69^EXP(Parameter!$D$136+Parameter!$D$143*(($B69*21/30.2)^(-0.5))+Parameter!$D$150*((LN($B69*21/30.2))))</f>
        <v>3.2839090671381806E-2</v>
      </c>
      <c r="AI69" s="12">
        <f>$E69^EXP(Parameter!$D$114+Parameter!$D$121*(($B69*21/30.2)^(-1))+Parameter!$D$128*(($B69*21/30.2)^(-0.5)))</f>
        <v>2.2001173730116143E-2</v>
      </c>
      <c r="AJ69" s="12">
        <f>$D69^EXP(Parameter!$D$137+Parameter!$D$144*(($B69*21/30.2)^(-0.5))+Parameter!$D$151*((LN($B69*21/30.2))))</f>
        <v>3.2291948884311764E-2</v>
      </c>
      <c r="AK69" s="12">
        <f>$E69^EXP(Parameter!$D$115+Parameter!$D$122*(($B69*21/30.2)^(-1))+Parameter!$D$129*(($B69*21/30.2)^(-0.5)))</f>
        <v>7.3274611740803658E-2</v>
      </c>
      <c r="AL69" s="12">
        <f>$D69^EXP(Parameter!$D$138+Parameter!$D$145*(($B69*21/30.2)^(-0.5))+Parameter!$D$152*((LN($B69*21/30.2))))</f>
        <v>2.9272331094258494E-4</v>
      </c>
      <c r="AM69" s="12">
        <f>$E69^EXP(Parameter!$D$116+Parameter!$D$123*(($B69*21/30.2)^(-1))+Parameter!$D$130*(($B69*21/30.2)^(-0.5)))</f>
        <v>8.6195947611732594E-3</v>
      </c>
      <c r="AN69" s="12">
        <f>$D69^EXP(Parameter!$D$135+Parameter!$D$142*(($B69*21/30.2)^(-0.5))+Parameter!$D$149*((LN($B69*21/30.2))))</f>
        <v>3.486962289537774E-2</v>
      </c>
      <c r="AO69" s="12">
        <f>$E69^EXP(Parameter!$D$113+Parameter!$D$120*(($B69*21/30.2)^(-1))+Parameter!$D$127*(($B69*21/30.2)^(-0.5)))</f>
        <v>8.4746818436987702E-5</v>
      </c>
      <c r="AP69" s="87">
        <f>$D69^EXP(Parameter!$D$304+Parameter!$D$310*((LN($B69*21/30.2))))</f>
        <v>0.17736711563750712</v>
      </c>
      <c r="AQ69" s="88">
        <f>$E69^EXP(Parameter!$D$290+Parameter!$D$296*((LN($B69*21/30.2))))</f>
        <v>5.868782645208389E-2</v>
      </c>
      <c r="AR69" s="12">
        <f>$D69^EXP(Parameter!$D$305+Parameter!$D$311*((LN($B69*21/30.2))))</f>
        <v>0.17483197192435482</v>
      </c>
      <c r="AS69" s="88">
        <f>$E69^EXP(Parameter!$D$291+Parameter!$D$297*((LN($B69*21/30.2))))</f>
        <v>7.0610154853127965E-2</v>
      </c>
      <c r="AT69" s="12">
        <f>$D69^EXP(Parameter!$D$305+Parameter!$D$307-Parameter!$D$306+(Parameter!$D$311+Parameter!$D$313-Parameter!$D$312)*((LN($B69*21/30.2))))</f>
        <v>0.17734093621077507</v>
      </c>
      <c r="AU69" s="88">
        <f>$E69^EXP(Parameter!$D$291+Parameter!$D$293-Parameter!$D$292+(Parameter!$D$297+Parameter!$D$299-Parameter!$D$298)*((LN($B69*21/30.2))))</f>
        <v>0.12009377519090234</v>
      </c>
      <c r="AV69" s="12">
        <f>$D69^EXP(Parameter!$D$308+Parameter!$D$314*((LN($B69*21/30.2))))</f>
        <v>0.24937486916170251</v>
      </c>
      <c r="AW69" s="88">
        <f>$E69^EXP(Parameter!$D$294+Parameter!$D$300*((LN($B69*21/30.2))))</f>
        <v>9.8946250409073344E-2</v>
      </c>
      <c r="AX69" s="12">
        <f>$D69^EXP(Parameter!$D$305+Parameter!$D$309-Parameter!$D$306+(Parameter!$D$311+Parameter!$D$315-Parameter!$D$312)*((LN($B69*21/30.2))))</f>
        <v>0.14678229788423819</v>
      </c>
      <c r="AY69" s="88">
        <f>$E69^EXP(Parameter!$D$291+Parameter!$D$295-Parameter!$D$292+(Parameter!$D$297+Parameter!$D$301-Parameter!$D$298)*((LN($B69*21/30.2))))</f>
        <v>4.8652599472145487E-2</v>
      </c>
      <c r="AZ69" s="12">
        <f>$D69^EXP(Parameter!D$305-Parameter!D$306+(Parameter!D$311-Parameter!D$312)*((LN($B69*21/30.2))))</f>
        <v>0.11232591919640832</v>
      </c>
      <c r="BA69" s="88">
        <f>$E69^EXP(Parameter!$D$291-Parameter!$D$292+(Parameter!$D$297-Parameter!$D$298)*((LN($B69*21/30.2))))</f>
        <v>7.2668394493284128E-3</v>
      </c>
      <c r="BB69" s="89">
        <f>$D69^EXP(Parameter!$D$231+Parameter!$D$238)</f>
        <v>0.21635032410805424</v>
      </c>
      <c r="BC69" s="90">
        <f>$E69^EXP(Parameter!$D$216+Parameter!$D$223)</f>
        <v>4.89772863943451E-2</v>
      </c>
      <c r="BD69" s="91">
        <f>$D69^EXP(Parameter!$D$232+Parameter!$D$239)</f>
        <v>0.18761760102610256</v>
      </c>
      <c r="BE69" s="90">
        <f>$E69^EXP(Parameter!$D$217+Parameter!$D$224)</f>
        <v>5.9551039624506454E-2</v>
      </c>
      <c r="BF69" s="91">
        <f>$D69^EXP(Parameter!$D$234+Parameter!$D$241)</f>
        <v>0.20649525814157216</v>
      </c>
      <c r="BG69" s="91">
        <f>$E69^EXP(Parameter!$D$219+Parameter!$D$226)</f>
        <v>0.13481705858570289</v>
      </c>
      <c r="BH69" s="91">
        <f>$D69^EXP(Parameter!$D$235+Parameter!$D$242)</f>
        <v>0.2970405612271651</v>
      </c>
      <c r="BI69" s="91">
        <f>$E69^EXP(Parameter!$D$220+Parameter!$D$227)</f>
        <v>0.10584240235963642</v>
      </c>
      <c r="BJ69" s="91">
        <f>$D69^EXP(Parameter!$D$236)</f>
        <v>0.10661323737578896</v>
      </c>
      <c r="BK69" s="91">
        <f>$E69^EXP(Parameter!$D$221)</f>
        <v>0.37227048837006432</v>
      </c>
      <c r="BL69" s="91">
        <f>$D69^EXP(Parameter!$D$233+Parameter!$D$240)</f>
        <v>0.12585201998032966</v>
      </c>
      <c r="BM69" s="91">
        <f>$E69^EXP(Parameter!$D$218+Parameter!$D$225)</f>
        <v>3.1670197261216851E-2</v>
      </c>
      <c r="BN69" s="90">
        <f>$D69^EXP(Parameter!$D$268+Parameter!$D$275)</f>
        <v>0.25236220507827206</v>
      </c>
      <c r="BO69" s="91">
        <f>$E69^EXP(Parameter!$D$246+Parameter!$D$253)</f>
        <v>2.7607108642046813E-2</v>
      </c>
      <c r="BP69" s="91">
        <f>$D69^EXP(Parameter!$D$269+Parameter!$D$276)</f>
        <v>0.20357125046257796</v>
      </c>
      <c r="BQ69" s="91">
        <f>$E69^EXP(Parameter!$D$247+Parameter!$D$254)</f>
        <v>4.5236389788392263E-2</v>
      </c>
      <c r="BR69" s="91">
        <f>$D69^EXP(Parameter!$D$271+Parameter!$D$278)</f>
        <v>0.31370173878643165</v>
      </c>
      <c r="BS69" s="91">
        <f>$E69^EXP(Parameter!$D$249+Parameter!$D$256)</f>
        <v>0.150932849448455</v>
      </c>
      <c r="BT69" s="91">
        <f>$D69^EXP(Parameter!$D$272+Parameter!$D$279)</f>
        <v>0.41673119618079557</v>
      </c>
      <c r="BU69" s="91">
        <f>$E69^EXP(Parameter!$D$250+Parameter!$D$257)</f>
        <v>7.9892140690102739E-2</v>
      </c>
      <c r="BV69" s="91">
        <f>$D69^EXP(Parameter!$D$273+Parameter!$D$280)</f>
        <v>0.37015025041805333</v>
      </c>
      <c r="BW69" s="91">
        <f>$E69^EXP(Parameter!$D$251+Parameter!$D$258)</f>
        <v>0.15698186873390974</v>
      </c>
      <c r="BX69" s="91">
        <f>$D69^EXP(Parameter!$D$270+Parameter!$D$277)</f>
        <v>0.18950509120539358</v>
      </c>
      <c r="BY69" s="91">
        <f>$E69^EXP(Parameter!$D$248+Parameter!$D$255)</f>
        <v>5.0469556631930625E-2</v>
      </c>
      <c r="BZ69" s="90">
        <f>$D69^EXP(Parameter!$D$208)</f>
        <v>0.2084530796417956</v>
      </c>
      <c r="CA69" s="90">
        <f>$E69^EXP(Parameter!$D$200)</f>
        <v>4.0773578860067793E-2</v>
      </c>
      <c r="CB69" s="90">
        <f>$D69^EXP(Parameter!$D$209)</f>
        <v>0.18887508733839486</v>
      </c>
      <c r="CC69" s="90">
        <f>$E69^EXP(Parameter!$D$201)</f>
        <v>5.4015621517773262E-2</v>
      </c>
      <c r="CD69" s="90">
        <f>$D69^EXP(Parameter!$D$211)</f>
        <v>0.19744970358276381</v>
      </c>
      <c r="CE69" s="90">
        <f>$E69^EXP(Parameter!$D$203)</f>
        <v>0.11758994721021206</v>
      </c>
      <c r="CF69" s="90">
        <f>$D69^EXP(Parameter!$D$212)</f>
        <v>0.29668002630738871</v>
      </c>
      <c r="CG69" s="90">
        <f>$E69^EXP(Parameter!$D$204)</f>
        <v>9.7705351355666395E-2</v>
      </c>
      <c r="CH69" s="91">
        <f>$D69^EXP(Parameter!$D$213)</f>
        <v>0.17737463518496499</v>
      </c>
      <c r="CI69" s="90">
        <f>$E69^EXP(Parameter!$D$205)</f>
        <v>0.13186185981299295</v>
      </c>
      <c r="CJ69" s="91">
        <f>$D69^EXP(Parameter!$D$210)</f>
        <v>0.13165792958915409</v>
      </c>
      <c r="CK69" s="90">
        <f>$E69^EXP(Parameter!$D$202)</f>
        <v>3.6502224458530429E-2</v>
      </c>
      <c r="CL69" s="12">
        <f>$D69^EXP(Parameter!$D$170+Parameter!$D$177*(LN($B69/30.2*21)))</f>
        <v>0.17054410814105739</v>
      </c>
      <c r="CM69" s="41">
        <f>$E69^EXP(Parameter!$D$155+Parameter!$D$162*(LN($B69/30.2*21)))</f>
        <v>0.14809476771344915</v>
      </c>
      <c r="CN69" s="12">
        <f>$D69^EXP(Parameter!$D$171+Parameter!$D$178*(LN($B69/30.2*21)))</f>
        <v>0.16700039202696659</v>
      </c>
      <c r="CO69" s="41">
        <f>$E69^EXP(Parameter!$D$156+Parameter!$D$163*(LN($B69/30.2*21)))</f>
        <v>0.13455730712773795</v>
      </c>
      <c r="CP69" s="12">
        <f>$D69^EXP(Parameter!$D$173+Parameter!$D$180*(LN($B69/30.2*21)))</f>
        <v>0.1629249672145977</v>
      </c>
      <c r="CQ69" s="41">
        <f>$E69^EXP(Parameter!$D$158+Parameter!$D$165*(LN($B69/30.2*21)))</f>
        <v>0.16904281997787785</v>
      </c>
      <c r="CR69" s="12">
        <f>$D69^EXP(Parameter!$D$174+Parameter!$D$181*(LN($B69/30.2*21)))</f>
        <v>0.19992465887781924</v>
      </c>
      <c r="CS69" s="41">
        <f>$E69^EXP(Parameter!$D$159+Parameter!$D$166*(LN($B69/30.2*21)))</f>
        <v>0.18258444217127298</v>
      </c>
      <c r="CT69" s="12">
        <f>$D69^EXP(Parameter!$D$175+Parameter!$D$182*(LN($B69/30.2*21)))</f>
        <v>9.9092125182723603E-2</v>
      </c>
      <c r="CU69" s="41">
        <f>$E69^EXP(Parameter!$D$160+Parameter!$D$167*(LN($B69/30.2*21)))</f>
        <v>6.9361271117753837E-2</v>
      </c>
      <c r="CV69" s="12">
        <f>$D69^EXP(Parameter!$D$172+Parameter!$D$179*(LN($B69/30.2*21)))</f>
        <v>9.0728002713379025E-2</v>
      </c>
      <c r="CW69" s="41">
        <f>$E69^EXP(Parameter!$D$157+Parameter!$D$164*(LN($B69/30.2*21)))</f>
        <v>2.3044271003758296E-3</v>
      </c>
      <c r="CX69" s="12">
        <f t="shared" si="2"/>
        <v>4.513323410471793E-2</v>
      </c>
      <c r="CY69" s="85">
        <v>5.40340484677269E-2</v>
      </c>
      <c r="CZ69" s="12">
        <f t="shared" si="3"/>
        <v>0.11056944614532101</v>
      </c>
      <c r="DA69" s="85">
        <v>8.2653321290619697E-2</v>
      </c>
      <c r="DB69" s="12">
        <f t="shared" si="4"/>
        <v>8.9688802932607198E-2</v>
      </c>
      <c r="DC69" s="41">
        <v>7.1162373654480304E-2</v>
      </c>
      <c r="DD69" s="12">
        <f t="shared" si="5"/>
        <v>4.0940296153194923E-2</v>
      </c>
      <c r="DE69" s="85">
        <v>7.3301625802353304E-2</v>
      </c>
      <c r="DF69" s="12">
        <f t="shared" si="6"/>
        <v>1.2838773016740098E-2</v>
      </c>
      <c r="DG69" s="41">
        <v>1.6355203539746201E-2</v>
      </c>
      <c r="DH69" s="12">
        <f t="shared" si="7"/>
        <v>5.3866141586267229E-2</v>
      </c>
      <c r="DI69" s="41">
        <v>7.2207315833743299E-3</v>
      </c>
      <c r="DJ69" s="46">
        <v>64</v>
      </c>
      <c r="DK69" s="44">
        <v>6.9721538061489098E-3</v>
      </c>
      <c r="DL69" s="44">
        <v>1.4696466907077601E-2</v>
      </c>
      <c r="DM69" s="44">
        <v>2.5030754690151098E-2</v>
      </c>
      <c r="DN69" s="44">
        <v>2.0284658088339999E-2</v>
      </c>
      <c r="DO69" s="44">
        <v>5.1054222812622799E-2</v>
      </c>
      <c r="DP69" s="44">
        <v>4.3600468562634699E-2</v>
      </c>
      <c r="DQ69" s="44">
        <v>5.50081682603452E-2</v>
      </c>
      <c r="DR69" s="45">
        <v>0.135873510219328</v>
      </c>
      <c r="DS69" s="45">
        <v>0.190428004573793</v>
      </c>
      <c r="DT69" s="45">
        <v>0.17665029287640999</v>
      </c>
      <c r="DU69" s="45">
        <v>0.140493031903548</v>
      </c>
      <c r="DV69" s="45">
        <v>0.18447983732118101</v>
      </c>
      <c r="DW69" s="45">
        <v>0.257314230005946</v>
      </c>
      <c r="DX69" s="45">
        <v>0.158217485617341</v>
      </c>
    </row>
    <row r="70" spans="1:128">
      <c r="A70" s="43">
        <f t="shared" si="8"/>
        <v>4.9178082191780828</v>
      </c>
      <c r="B70" s="18">
        <v>66</v>
      </c>
      <c r="C70" s="12">
        <v>1430</v>
      </c>
      <c r="D70" s="12">
        <v>0.13052661735625601</v>
      </c>
      <c r="E70" s="12">
        <v>8.2678796640599708E-3</v>
      </c>
      <c r="F70" s="92">
        <f>$D70^Parameter!$D$325</f>
        <v>0.2042891422439371</v>
      </c>
      <c r="G70" s="92">
        <f>$E70^Parameter!$D$318</f>
        <v>3.1660938622544162E-2</v>
      </c>
      <c r="H70" s="92">
        <f>$D70^Parameter!$D$326</f>
        <v>0.1961368818178835</v>
      </c>
      <c r="I70" s="92">
        <f>$E70^Parameter!$D$319</f>
        <v>4.6465675387275619E-2</v>
      </c>
      <c r="J70" s="92">
        <f>$D70^Parameter!$D$328</f>
        <v>0.21191548938673874</v>
      </c>
      <c r="K70" s="92">
        <f>$E70^Parameter!$D$321</f>
        <v>0.11951037444759414</v>
      </c>
      <c r="L70" s="92">
        <f>$D70^Parameter!$D$329</f>
        <v>0.31973596254973569</v>
      </c>
      <c r="M70" s="92">
        <f>$E70^Parameter!$D$322</f>
        <v>9.5394455188858002E-2</v>
      </c>
      <c r="N70" s="92">
        <f>$D70^Parameter!$D$330</f>
        <v>0.19218357038506162</v>
      </c>
      <c r="O70" s="92">
        <f>$E70^Parameter!$D$323</f>
        <v>0.14687830728161194</v>
      </c>
      <c r="P70" s="92">
        <f>$D70^Parameter!$D$327</f>
        <v>0.14392807844929412</v>
      </c>
      <c r="Q70" s="92">
        <f>$E70^Parameter!$D$320</f>
        <v>3.2585127222925246E-2</v>
      </c>
      <c r="R70" s="12">
        <f>$D70^EXP(Parameter!$D$96+Parameter!$D$103*(($B70/30.2*21)^(1)))</f>
        <v>4.1840865998343753E-2</v>
      </c>
      <c r="S70" s="12">
        <f>$E70^EXP(Parameter!$D$81+Parameter!$D$88*($B70/30.2*21)^(-2))</f>
        <v>5.2476914799662988E-2</v>
      </c>
      <c r="T70" s="12">
        <f>$D70^EXP(Parameter!$D$97+Parameter!$D$104*(($B70*21/30.2)^(1)))</f>
        <v>0.10675657397607259</v>
      </c>
      <c r="U70" s="12">
        <f>$E70^EXP(Parameter!$D$82+Parameter!$D$89*($B70/30.2*21)^(-2))</f>
        <v>6.7831694346760799E-2</v>
      </c>
      <c r="V70" s="12">
        <f>$D70^EXP(Parameter!$D$99+Parameter!$D$106*(($B70*21/30.2)^(1)))</f>
        <v>8.5720707589475295E-2</v>
      </c>
      <c r="W70" s="12">
        <f>$E70^EXP(Parameter!$D$84+Parameter!$D$91*($B70/30.2*21)^(-2))</f>
        <v>0.15496658381249326</v>
      </c>
      <c r="X70" s="12">
        <f>$D70^EXP(Parameter!$D$100+Parameter!$D$107*(($B70*21/30.2)^(1)))</f>
        <v>3.7008279449729398E-2</v>
      </c>
      <c r="Y70" s="12">
        <f>$E70^EXP(Parameter!$D$85+Parameter!$D$92*($B70/30.2*21)^(-2))</f>
        <v>0.12246878850373269</v>
      </c>
      <c r="Z70" s="12">
        <f>$D70^EXP(Parameter!$D$101+Parameter!$D$108*(($B70*21/30.2)^(1)))</f>
        <v>1.1258226985118467E-2</v>
      </c>
      <c r="AA70" s="12">
        <f>$E70^EXP(Parameter!$D$86+Parameter!$D$93*($B70/30.2*21)^(-2))</f>
        <v>0.1479908862926867</v>
      </c>
      <c r="AB70" s="12">
        <f>$D70^EXP(Parameter!$D$98+Parameter!$D$105*(($B70*21/30.2)^(1)))</f>
        <v>5.1098330145321259E-2</v>
      </c>
      <c r="AC70" s="12">
        <f>$E70^EXP(Parameter!$D$83+Parameter!$D$90*($B70/30.2*21)^(-2))</f>
        <v>3.4790527987783974E-2</v>
      </c>
      <c r="AD70" s="87">
        <f>$D70^EXP(Parameter!$D$133+Parameter!$D$140*(($B70*21/30.2)^(-0.5))+Parameter!$D$147*((LN($B70*21/30.2))))</f>
        <v>2.1714261444005439E-2</v>
      </c>
      <c r="AE70" s="12">
        <f>$E70^EXP(Parameter!$D$111+Parameter!$D$118*(($B70*21/30.2)^(-1))+Parameter!$D$125*(($B70*21/30.2)^(-0.5)))</f>
        <v>0.15173772765480137</v>
      </c>
      <c r="AF70" s="12">
        <f>$D70^EXP(Parameter!$D$134+Parameter!$D$141*(($B70*21/30.2)^(-0.5))+Parameter!$D$148*((LN($B70*21/30.2))))</f>
        <v>7.5139463551731095E-2</v>
      </c>
      <c r="AG70" s="12">
        <f>$E70^EXP(Parameter!$D$112+Parameter!$D$119*(($B70*21/30.2)^(-1))+Parameter!$D$126*(($B70*21/30.2)^(-0.5)))</f>
        <v>7.079930188533877E-2</v>
      </c>
      <c r="AH70" s="12">
        <f>$D70^EXP(Parameter!$D$136+Parameter!$D$143*(($B70*21/30.2)^(-0.5))+Parameter!$D$150*((LN($B70*21/30.2))))</f>
        <v>3.0375775635684714E-2</v>
      </c>
      <c r="AI70" s="12">
        <f>$E70^EXP(Parameter!$D$114+Parameter!$D$121*(($B70*21/30.2)^(-1))+Parameter!$D$128*(($B70*21/30.2)^(-0.5)))</f>
        <v>2.0820193898751727E-2</v>
      </c>
      <c r="AJ70" s="12">
        <f>$D70^EXP(Parameter!$D$137+Parameter!$D$144*(($B70*21/30.2)^(-0.5))+Parameter!$D$151*((LN($B70*21/30.2))))</f>
        <v>2.9437222512658061E-2</v>
      </c>
      <c r="AK70" s="12">
        <f>$E70^EXP(Parameter!$D$115+Parameter!$D$122*(($B70*21/30.2)^(-1))+Parameter!$D$129*(($B70*21/30.2)^(-0.5)))</f>
        <v>7.1252592604174964E-2</v>
      </c>
      <c r="AL70" s="12">
        <f>$D70^EXP(Parameter!$D$138+Parameter!$D$145*(($B70*21/30.2)^(-0.5))+Parameter!$D$152*((LN($B70*21/30.2))))</f>
        <v>2.224983751254629E-4</v>
      </c>
      <c r="AM70" s="12">
        <f>$E70^EXP(Parameter!$D$116+Parameter!$D$123*(($B70*21/30.2)^(-1))+Parameter!$D$130*(($B70*21/30.2)^(-0.5)))</f>
        <v>8.0308195079388574E-3</v>
      </c>
      <c r="AN70" s="12">
        <f>$D70^EXP(Parameter!$D$135+Parameter!$D$142*(($B70*21/30.2)^(-0.5))+Parameter!$D$149*((LN($B70*21/30.2))))</f>
        <v>3.2941379259806815E-2</v>
      </c>
      <c r="AO70" s="12">
        <f>$E70^EXP(Parameter!$D$113+Parameter!$D$120*(($B70*21/30.2)^(-1))+Parameter!$D$127*(($B70*21/30.2)^(-0.5)))</f>
        <v>7.2995766251190009E-5</v>
      </c>
      <c r="AP70" s="87">
        <f>$D70^EXP(Parameter!$D$304+Parameter!$D$310*((LN($B70*21/30.2))))</f>
        <v>0.17364484411533507</v>
      </c>
      <c r="AQ70" s="88">
        <f>$E70^EXP(Parameter!$D$290+Parameter!$D$296*((LN($B70*21/30.2))))</f>
        <v>5.7463497846226785E-2</v>
      </c>
      <c r="AR70" s="12">
        <f>$D70^EXP(Parameter!$D$305+Parameter!$D$311*((LN($B70*21/30.2))))</f>
        <v>0.17149522907855941</v>
      </c>
      <c r="AS70" s="88">
        <f>$E70^EXP(Parameter!$D$291+Parameter!$D$297*((LN($B70*21/30.2))))</f>
        <v>6.8979461982961163E-2</v>
      </c>
      <c r="AT70" s="12">
        <f>$D70^EXP(Parameter!$D$305+Parameter!$D$307-Parameter!$D$306+(Parameter!$D$311+Parameter!$D$313-Parameter!$D$312)*((LN($B70*21/30.2))))</f>
        <v>0.17380946605616887</v>
      </c>
      <c r="AU70" s="88">
        <f>$E70^EXP(Parameter!$D$291+Parameter!$D$293-Parameter!$D$292+(Parameter!$D$297+Parameter!$D$299-Parameter!$D$298)*((LN($B70*21/30.2))))</f>
        <v>0.11754250263009071</v>
      </c>
      <c r="AV70" s="12">
        <f>$D70^EXP(Parameter!$D$308+Parameter!$D$314*((LN($B70*21/30.2))))</f>
        <v>0.24484773895253725</v>
      </c>
      <c r="AW70" s="88">
        <f>$E70^EXP(Parameter!$D$294+Parameter!$D$300*((LN($B70*21/30.2))))</f>
        <v>9.6794875234610236E-2</v>
      </c>
      <c r="AX70" s="12">
        <f>$D70^EXP(Parameter!$D$305+Parameter!$D$309-Parameter!$D$306+(Parameter!$D$311+Parameter!$D$315-Parameter!$D$312)*((LN($B70*21/30.2))))</f>
        <v>0.1432811935888095</v>
      </c>
      <c r="AY70" s="88">
        <f>$E70^EXP(Parameter!$D$291+Parameter!$D$295-Parameter!$D$292+(Parameter!$D$297+Parameter!$D$301-Parameter!$D$298)*((LN($B70*21/30.2))))</f>
        <v>4.6499636784147154E-2</v>
      </c>
      <c r="AZ70" s="12">
        <f>$D70^EXP(Parameter!D$305-Parameter!D$306+(Parameter!D$311-Parameter!D$312)*((LN($B70*21/30.2))))</f>
        <v>0.10941955316297032</v>
      </c>
      <c r="BA70" s="88">
        <f>$E70^EXP(Parameter!$D$291-Parameter!$D$292+(Parameter!$D$297-Parameter!$D$298)*((LN($B70*21/30.2))))</f>
        <v>6.7858217868951376E-3</v>
      </c>
      <c r="BB70" s="89">
        <f>$D70^EXP(Parameter!$D$231+Parameter!$D$238)</f>
        <v>0.21296570636534629</v>
      </c>
      <c r="BC70" s="90">
        <f>$E70^EXP(Parameter!$D$216+Parameter!$D$223)</f>
        <v>4.7574363068143416E-2</v>
      </c>
      <c r="BD70" s="91">
        <f>$D70^EXP(Parameter!$D$232+Parameter!$D$239)</f>
        <v>0.18441162671415359</v>
      </c>
      <c r="BE70" s="90">
        <f>$E70^EXP(Parameter!$D$217+Parameter!$D$224)</f>
        <v>5.7954286067818633E-2</v>
      </c>
      <c r="BF70" s="91">
        <f>$D70^EXP(Parameter!$D$234+Parameter!$D$241)</f>
        <v>0.20316722993844621</v>
      </c>
      <c r="BG70" s="91">
        <f>$E70^EXP(Parameter!$D$219+Parameter!$D$226)</f>
        <v>0.13223914977305956</v>
      </c>
      <c r="BH70" s="91">
        <f>$D70^EXP(Parameter!$D$235+Parameter!$D$242)</f>
        <v>0.29334977592084921</v>
      </c>
      <c r="BI70" s="91">
        <f>$E70^EXP(Parameter!$D$220+Parameter!$D$227)</f>
        <v>0.10357678037938742</v>
      </c>
      <c r="BJ70" s="91">
        <f>$D70^EXP(Parameter!$D$236)</f>
        <v>0.10418317512842337</v>
      </c>
      <c r="BK70" s="91">
        <f>$E70^EXP(Parameter!$D$221)</f>
        <v>0.36874308563825303</v>
      </c>
      <c r="BL70" s="91">
        <f>$D70^EXP(Parameter!$D$233+Parameter!$D$240)</f>
        <v>0.12319377218594267</v>
      </c>
      <c r="BM70" s="91">
        <f>$E70^EXP(Parameter!$D$218+Parameter!$D$225)</f>
        <v>3.063407184908274E-2</v>
      </c>
      <c r="BN70" s="90">
        <f>$D70^EXP(Parameter!$D$268+Parameter!$D$275)</f>
        <v>0.24880847302639983</v>
      </c>
      <c r="BO70" s="91">
        <f>$E70^EXP(Parameter!$D$246+Parameter!$D$253)</f>
        <v>2.66686085333925E-2</v>
      </c>
      <c r="BP70" s="91">
        <f>$D70^EXP(Parameter!$D$269+Parameter!$D$276)</f>
        <v>0.20026092877677931</v>
      </c>
      <c r="BQ70" s="91">
        <f>$E70^EXP(Parameter!$D$247+Parameter!$D$254)</f>
        <v>4.3906996772908581E-2</v>
      </c>
      <c r="BR70" s="91">
        <f>$D70^EXP(Parameter!$D$271+Parameter!$D$278)</f>
        <v>0.30997812852668755</v>
      </c>
      <c r="BS70" s="91">
        <f>$E70^EXP(Parameter!$D$249+Parameter!$D$256)</f>
        <v>0.14820793483508471</v>
      </c>
      <c r="BT70" s="91">
        <f>$D70^EXP(Parameter!$D$272+Parameter!$D$279)</f>
        <v>0.41299094608827619</v>
      </c>
      <c r="BU70" s="91">
        <f>$E70^EXP(Parameter!$D$250+Parameter!$D$257)</f>
        <v>7.7970410797210093E-2</v>
      </c>
      <c r="BV70" s="91">
        <f>$D70^EXP(Parameter!$D$273+Parameter!$D$280)</f>
        <v>0.36638049312258814</v>
      </c>
      <c r="BW70" s="91">
        <f>$E70^EXP(Parameter!$D$251+Parameter!$D$258)</f>
        <v>0.15420611838280976</v>
      </c>
      <c r="BX70" s="91">
        <f>$D70^EXP(Parameter!$D$270+Parameter!$D$277)</f>
        <v>0.18628606954214852</v>
      </c>
      <c r="BY70" s="91">
        <f>$E70^EXP(Parameter!$D$248+Parameter!$D$255)</f>
        <v>4.9038066846876893E-2</v>
      </c>
      <c r="BZ70" s="90">
        <f>$D70^EXP(Parameter!$D$208)</f>
        <v>0.20511343304047797</v>
      </c>
      <c r="CA70" s="90">
        <f>$E70^EXP(Parameter!$D$200)</f>
        <v>3.9535752308779516E-2</v>
      </c>
      <c r="CB70" s="90">
        <f>$D70^EXP(Parameter!$D$209)</f>
        <v>0.18566039912612969</v>
      </c>
      <c r="CC70" s="90">
        <f>$E70^EXP(Parameter!$D$201)</f>
        <v>5.2517901065472133E-2</v>
      </c>
      <c r="CD70" s="90">
        <f>$D70^EXP(Parameter!$D$211)</f>
        <v>0.19417785094104928</v>
      </c>
      <c r="CE70" s="90">
        <f>$E70^EXP(Parameter!$D$203)</f>
        <v>0.1151896155529913</v>
      </c>
      <c r="CF70" s="90">
        <f>$D70^EXP(Parameter!$D$212)</f>
        <v>0.29299005559786184</v>
      </c>
      <c r="CG70" s="90">
        <f>$E70^EXP(Parameter!$D$204)</f>
        <v>9.5540242838323089E-2</v>
      </c>
      <c r="CH70" s="91">
        <f>$D70^EXP(Parameter!$D$213)</f>
        <v>0.17424290389144867</v>
      </c>
      <c r="CI70" s="90">
        <f>$E70^EXP(Parameter!$D$205)</f>
        <v>0.12931284171578161</v>
      </c>
      <c r="CJ70" s="91">
        <f>$D70^EXP(Parameter!$D$210)</f>
        <v>0.12893693090711184</v>
      </c>
      <c r="CK70" s="90">
        <f>$E70^EXP(Parameter!$D$202)</f>
        <v>3.5356352764477079E-2</v>
      </c>
      <c r="CL70" s="12">
        <f>$D70^EXP(Parameter!$D$170+Parameter!$D$177*(LN($B70/30.2*21)))</f>
        <v>0.16711358420386394</v>
      </c>
      <c r="CM70" s="41">
        <f>$E70^EXP(Parameter!$D$155+Parameter!$D$162*(LN($B70/30.2*21)))</f>
        <v>0.14648368853936097</v>
      </c>
      <c r="CN70" s="12">
        <f>$D70^EXP(Parameter!$D$171+Parameter!$D$178*(LN($B70/30.2*21)))</f>
        <v>0.16376450064642661</v>
      </c>
      <c r="CO70" s="41">
        <f>$E70^EXP(Parameter!$D$156+Parameter!$D$163*(LN($B70/30.2*21)))</f>
        <v>0.13258654316798374</v>
      </c>
      <c r="CP70" s="12">
        <f>$D70^EXP(Parameter!$D$173+Parameter!$D$180*(LN($B70/30.2*21)))</f>
        <v>0.15959967008567383</v>
      </c>
      <c r="CQ70" s="41">
        <f>$E70^EXP(Parameter!$D$158+Parameter!$D$165*(LN($B70/30.2*21)))</f>
        <v>0.16641823624755472</v>
      </c>
      <c r="CR70" s="12">
        <f>$D70^EXP(Parameter!$D$174+Parameter!$D$181*(LN($B70/30.2*21)))</f>
        <v>0.19571503074656113</v>
      </c>
      <c r="CS70" s="41">
        <f>$E70^EXP(Parameter!$D$159+Parameter!$D$166*(LN($B70/30.2*21)))</f>
        <v>0.18026278364495246</v>
      </c>
      <c r="CT70" s="12">
        <f>$D70^EXP(Parameter!$D$175+Parameter!$D$182*(LN($B70/30.2*21)))</f>
        <v>9.6089097464473416E-2</v>
      </c>
      <c r="CU70" s="41">
        <f>$E70^EXP(Parameter!$D$160+Parameter!$D$167*(LN($B70/30.2*21)))</f>
        <v>6.7093079513744894E-2</v>
      </c>
      <c r="CV70" s="12">
        <f>$D70^EXP(Parameter!$D$172+Parameter!$D$179*(LN($B70/30.2*21)))</f>
        <v>8.8159352053379048E-2</v>
      </c>
      <c r="CW70" s="41">
        <f>$E70^EXP(Parameter!$D$157+Parameter!$D$164*(LN($B70/30.2*21)))</f>
        <v>2.1157191832432863E-3</v>
      </c>
      <c r="CX70" s="12">
        <f t="shared" si="2"/>
        <v>4.1840865998343753E-2</v>
      </c>
      <c r="CY70" s="85">
        <v>5.2652294907156401E-2</v>
      </c>
      <c r="CZ70" s="12">
        <f t="shared" si="3"/>
        <v>0.10675657397607259</v>
      </c>
      <c r="DA70" s="85">
        <v>8.0693357776006697E-2</v>
      </c>
      <c r="DB70" s="12">
        <f t="shared" si="4"/>
        <v>8.5720707589475295E-2</v>
      </c>
      <c r="DC70" s="41">
        <v>6.7994034430475303E-2</v>
      </c>
      <c r="DD70" s="12">
        <f t="shared" si="5"/>
        <v>3.7008279449729398E-2</v>
      </c>
      <c r="DE70" s="85">
        <v>7.0695512449084605E-2</v>
      </c>
      <c r="DF70" s="12">
        <f t="shared" si="6"/>
        <v>1.1258226985118467E-2</v>
      </c>
      <c r="DG70" s="41">
        <v>1.48690928607852E-2</v>
      </c>
      <c r="DH70" s="12">
        <f t="shared" si="7"/>
        <v>5.1098330145321259E-2</v>
      </c>
      <c r="DI70" s="41">
        <v>6.9907183920823101E-3</v>
      </c>
      <c r="DJ70" s="46">
        <v>65</v>
      </c>
      <c r="DK70" s="44">
        <v>6.6232766301337299E-3</v>
      </c>
      <c r="DL70" s="44">
        <v>1.40318559854895E-2</v>
      </c>
      <c r="DM70" s="44">
        <v>2.3990642194775001E-2</v>
      </c>
      <c r="DN70" s="44">
        <v>1.9411855014812698E-2</v>
      </c>
      <c r="DO70" s="44">
        <v>4.9202916310930801E-2</v>
      </c>
      <c r="DP70" s="44">
        <v>4.1966474434668097E-2</v>
      </c>
      <c r="DQ70" s="44">
        <v>5.3045601131385699E-2</v>
      </c>
      <c r="DR70" s="45">
        <v>0.13311284363311299</v>
      </c>
      <c r="DS70" s="45">
        <v>0.186976645526858</v>
      </c>
      <c r="DT70" s="45">
        <v>0.173359325756795</v>
      </c>
      <c r="DU70" s="45">
        <v>0.13766783067129301</v>
      </c>
      <c r="DV70" s="45">
        <v>0.18109662651736999</v>
      </c>
      <c r="DW70" s="45">
        <v>0.25320285165701201</v>
      </c>
      <c r="DX70" s="45">
        <v>0.155155516636548</v>
      </c>
    </row>
    <row r="71" spans="1:128">
      <c r="A71" s="43">
        <f t="shared" si="8"/>
        <v>4.978082191780822</v>
      </c>
      <c r="B71" s="18">
        <v>67</v>
      </c>
      <c r="C71" s="12">
        <v>1452</v>
      </c>
      <c r="D71" s="12">
        <v>0.127868471633929</v>
      </c>
      <c r="E71" s="12">
        <v>7.9015500660613702E-3</v>
      </c>
      <c r="F71" s="92">
        <f>$D71^Parameter!$D$325</f>
        <v>0.20103677553276414</v>
      </c>
      <c r="G71" s="92">
        <f>$E71^Parameter!$D$318</f>
        <v>3.0644522125096163E-2</v>
      </c>
      <c r="H71" s="92">
        <f>$D71^Parameter!$D$326</f>
        <v>0.19293489338105069</v>
      </c>
      <c r="I71" s="92">
        <f>$E71^Parameter!$D$319</f>
        <v>4.5137330398273945E-2</v>
      </c>
      <c r="J71" s="92">
        <f>$D71^Parameter!$D$328</f>
        <v>0.20861895583495785</v>
      </c>
      <c r="K71" s="92">
        <f>$E71^Parameter!$D$321</f>
        <v>0.1171349636830548</v>
      </c>
      <c r="L71" s="92">
        <f>$D71^Parameter!$D$329</f>
        <v>0.31607310699948138</v>
      </c>
      <c r="M71" s="92">
        <f>$E71^Parameter!$D$322</f>
        <v>9.3299437447142447E-2</v>
      </c>
      <c r="N71" s="92">
        <f>$D71^Parameter!$D$330</f>
        <v>0.18900722860415617</v>
      </c>
      <c r="O71" s="92">
        <f>$E71^Parameter!$D$323</f>
        <v>0.14423973588846653</v>
      </c>
      <c r="P71" s="92">
        <f>$D71^Parameter!$D$327</f>
        <v>0.1411363323693304</v>
      </c>
      <c r="Q71" s="92">
        <f>$E71^Parameter!$D$320</f>
        <v>3.154761844037797E-2</v>
      </c>
      <c r="R71" s="12">
        <f>$D71^EXP(Parameter!$D$96+Parameter!$D$103*(($B71/30.2*21)^(1)))</f>
        <v>3.8741243934416698E-2</v>
      </c>
      <c r="S71" s="12">
        <f>$E71^EXP(Parameter!$D$81+Parameter!$D$88*($B71/30.2*21)^(-2))</f>
        <v>5.1036558759494775E-2</v>
      </c>
      <c r="T71" s="12">
        <f>$D71^EXP(Parameter!$D$97+Parameter!$D$104*(($B71*21/30.2)^(1)))</f>
        <v>0.10306282581902257</v>
      </c>
      <c r="U71" s="12">
        <f>$E71^EXP(Parameter!$D$82+Parameter!$D$89*($B71/30.2*21)^(-2))</f>
        <v>6.6129396369572421E-2</v>
      </c>
      <c r="V71" s="12">
        <f>$D71^EXP(Parameter!$D$99+Parameter!$D$106*(($B71*21/30.2)^(1)))</f>
        <v>8.1898240415997803E-2</v>
      </c>
      <c r="W71" s="12">
        <f>$E71^EXP(Parameter!$D$84+Parameter!$D$91*($B71/30.2*21)^(-2))</f>
        <v>0.15226292715020054</v>
      </c>
      <c r="X71" s="12">
        <f>$D71^EXP(Parameter!$D$100+Parameter!$D$107*(($B71*21/30.2)^(1)))</f>
        <v>3.3369268513504045E-2</v>
      </c>
      <c r="Y71" s="12">
        <f>$E71^EXP(Parameter!$D$85+Parameter!$D$92*($B71/30.2*21)^(-2))</f>
        <v>0.12006410481086624</v>
      </c>
      <c r="Z71" s="12">
        <f>$D71^EXP(Parameter!$D$101+Parameter!$D$108*(($B71*21/30.2)^(1)))</f>
        <v>9.8420040669972789E-3</v>
      </c>
      <c r="AA71" s="12">
        <f>$E71^EXP(Parameter!$D$86+Parameter!$D$93*($B71/30.2*21)^(-2))</f>
        <v>0.14534076105776689</v>
      </c>
      <c r="AB71" s="12">
        <f>$D71^EXP(Parameter!$D$98+Parameter!$D$105*(($B71*21/30.2)^(1)))</f>
        <v>4.8454936424697496E-2</v>
      </c>
      <c r="AC71" s="12">
        <f>$E71^EXP(Parameter!$D$83+Parameter!$D$90*($B71/30.2*21)^(-2))</f>
        <v>3.3703027262984665E-2</v>
      </c>
      <c r="AD71" s="87">
        <f>$D71^EXP(Parameter!$D$133+Parameter!$D$140*(($B71*21/30.2)^(-0.5))+Parameter!$D$147*((LN($B71*21/30.2))))</f>
        <v>1.9812576242721827E-2</v>
      </c>
      <c r="AE71" s="12">
        <f>$E71^EXP(Parameter!$D$111+Parameter!$D$118*(($B71*21/30.2)^(-1))+Parameter!$D$125*(($B71*21/30.2)^(-0.5)))</f>
        <v>0.14999761225094307</v>
      </c>
      <c r="AF71" s="12">
        <f>$D71^EXP(Parameter!$D$134+Parameter!$D$141*(($B71*21/30.2)^(-0.5))+Parameter!$D$148*((LN($B71*21/30.2))))</f>
        <v>7.2095244673017894E-2</v>
      </c>
      <c r="AG71" s="12">
        <f>$E71^EXP(Parameter!$D$112+Parameter!$D$119*(($B71*21/30.2)^(-1))+Parameter!$D$126*(($B71*21/30.2)^(-0.5)))</f>
        <v>6.910801464633036E-2</v>
      </c>
      <c r="AH71" s="12">
        <f>$D71^EXP(Parameter!$D$136+Parameter!$D$143*(($B71*21/30.2)^(-0.5))+Parameter!$D$150*((LN($B71*21/30.2))))</f>
        <v>2.8080609395008036E-2</v>
      </c>
      <c r="AI71" s="12">
        <f>$E71^EXP(Parameter!$D$114+Parameter!$D$121*(($B71*21/30.2)^(-1))+Parameter!$D$128*(($B71*21/30.2)^(-0.5)))</f>
        <v>1.9708305023056451E-2</v>
      </c>
      <c r="AJ71" s="12">
        <f>$D71^EXP(Parameter!$D$137+Parameter!$D$144*(($B71*21/30.2)^(-0.5))+Parameter!$D$151*((LN($B71*21/30.2))))</f>
        <v>2.6805220832731062E-2</v>
      </c>
      <c r="AK71" s="12">
        <f>$E71^EXP(Parameter!$D$115+Parameter!$D$122*(($B71*21/30.2)^(-1))+Parameter!$D$129*(($B71*21/30.2)^(-0.5)))</f>
        <v>6.9303147429995604E-2</v>
      </c>
      <c r="AL71" s="12">
        <f>$D71^EXP(Parameter!$D$138+Parameter!$D$145*(($B71*21/30.2)^(-0.5))+Parameter!$D$152*((LN($B71*21/30.2))))</f>
        <v>1.6823197876892002E-4</v>
      </c>
      <c r="AM71" s="12">
        <f>$E71^EXP(Parameter!$D$116+Parameter!$D$123*(($B71*21/30.2)^(-1))+Parameter!$D$130*(($B71*21/30.2)^(-0.5)))</f>
        <v>7.4850309856884659E-3</v>
      </c>
      <c r="AN71" s="12">
        <f>$D71^EXP(Parameter!$D$135+Parameter!$D$142*(($B71*21/30.2)^(-0.5))+Parameter!$D$149*((LN($B71*21/30.2))))</f>
        <v>3.1119436049414022E-2</v>
      </c>
      <c r="AO71" s="12">
        <f>$E71^EXP(Parameter!$D$113+Parameter!$D$120*(($B71*21/30.2)^(-1))+Parameter!$D$127*(($B71*21/30.2)^(-0.5)))</f>
        <v>6.2912947086662632E-5</v>
      </c>
      <c r="AP71" s="87">
        <f>$D71^EXP(Parameter!$D$304+Parameter!$D$310*((LN($B71*21/30.2))))</f>
        <v>0.17002350150468612</v>
      </c>
      <c r="AQ71" s="88">
        <f>$E71^EXP(Parameter!$D$290+Parameter!$D$296*((LN($B71*21/30.2))))</f>
        <v>5.6280138294730324E-2</v>
      </c>
      <c r="AR71" s="12">
        <f>$D71^EXP(Parameter!$D$305+Parameter!$D$311*((LN($B71*21/30.2))))</f>
        <v>0.16824766219216786</v>
      </c>
      <c r="AS71" s="88">
        <f>$E71^EXP(Parameter!$D$291+Parameter!$D$297*((LN($B71*21/30.2))))</f>
        <v>6.7403510782533829E-2</v>
      </c>
      <c r="AT71" s="12">
        <f>$D71^EXP(Parameter!$D$305+Parameter!$D$307-Parameter!$D$306+(Parameter!$D$311+Parameter!$D$313-Parameter!$D$312)*((LN($B71*21/30.2))))</f>
        <v>0.17037272011096719</v>
      </c>
      <c r="AU71" s="88">
        <f>$E71^EXP(Parameter!$D$291+Parameter!$D$293-Parameter!$D$292+(Parameter!$D$297+Parameter!$D$299-Parameter!$D$298)*((LN($B71*21/30.2))))</f>
        <v>0.11506765556614952</v>
      </c>
      <c r="AV71" s="12">
        <f>$D71^EXP(Parameter!$D$308+Parameter!$D$314*((LN($B71*21/30.2))))</f>
        <v>0.24042567015165497</v>
      </c>
      <c r="AW71" s="88">
        <f>$E71^EXP(Parameter!$D$294+Parameter!$D$300*((LN($B71*21/30.2))))</f>
        <v>9.4710803796395515E-2</v>
      </c>
      <c r="AX71" s="12">
        <f>$D71^EXP(Parameter!$D$305+Parameter!$D$309-Parameter!$D$306+(Parameter!$D$311+Parameter!$D$315-Parameter!$D$312)*((LN($B71*21/30.2))))</f>
        <v>0.139883637957047</v>
      </c>
      <c r="AY71" s="88">
        <f>$E71^EXP(Parameter!$D$291+Parameter!$D$295-Parameter!$D$292+(Parameter!$D$297+Parameter!$D$301-Parameter!$D$298)*((LN($B71*21/30.2))))</f>
        <v>4.4448064390168053E-2</v>
      </c>
      <c r="AZ71" s="12">
        <f>$D71^EXP(Parameter!D$305-Parameter!D$306+(Parameter!D$311-Parameter!D$312)*((LN($B71*21/30.2))))</f>
        <v>0.10660701519188866</v>
      </c>
      <c r="BA71" s="88">
        <f>$E71^EXP(Parameter!$D$291-Parameter!$D$292+(Parameter!$D$297-Parameter!$D$298)*((LN($B71*21/30.2))))</f>
        <v>6.3385010660466593E-3</v>
      </c>
      <c r="BB71" s="89">
        <f>$D71^EXP(Parameter!$D$231+Parameter!$D$238)</f>
        <v>0.20966330892433382</v>
      </c>
      <c r="BC71" s="90">
        <f>$E71^EXP(Parameter!$D$216+Parameter!$D$223)</f>
        <v>4.6224623128959828E-2</v>
      </c>
      <c r="BD71" s="91">
        <f>$D71^EXP(Parameter!$D$232+Parameter!$D$239)</f>
        <v>0.18128810051955702</v>
      </c>
      <c r="BE71" s="90">
        <f>$E71^EXP(Parameter!$D$217+Parameter!$D$224)</f>
        <v>5.6415181654337059E-2</v>
      </c>
      <c r="BF71" s="91">
        <f>$D71^EXP(Parameter!$D$234+Parameter!$D$241)</f>
        <v>0.19992159940831106</v>
      </c>
      <c r="BG71" s="91">
        <f>$E71^EXP(Parameter!$D$219+Parameter!$D$226)</f>
        <v>0.12973476925589356</v>
      </c>
      <c r="BH71" s="91">
        <f>$D71^EXP(Parameter!$D$235+Parameter!$D$242)</f>
        <v>0.2897369242930648</v>
      </c>
      <c r="BI71" s="91">
        <f>$E71^EXP(Parameter!$D$220+Parameter!$D$227)</f>
        <v>0.10138088018190183</v>
      </c>
      <c r="BJ71" s="91">
        <f>$D71^EXP(Parameter!$D$236)</f>
        <v>0.10182928943787416</v>
      </c>
      <c r="BK71" s="91">
        <f>$E71^EXP(Parameter!$D$221)</f>
        <v>0.36528275638975938</v>
      </c>
      <c r="BL71" s="91">
        <f>$D71^EXP(Parameter!$D$233+Parameter!$D$240)</f>
        <v>0.12061446970235758</v>
      </c>
      <c r="BM71" s="91">
        <f>$E71^EXP(Parameter!$D$218+Parameter!$D$225)</f>
        <v>2.9641383515279385E-2</v>
      </c>
      <c r="BN71" s="90">
        <f>$D71^EXP(Parameter!$D$268+Parameter!$D$275)</f>
        <v>0.24533559056500792</v>
      </c>
      <c r="BO71" s="91">
        <f>$E71^EXP(Parameter!$D$246+Parameter!$D$253)</f>
        <v>2.5770635815468113E-2</v>
      </c>
      <c r="BP71" s="91">
        <f>$D71^EXP(Parameter!$D$269+Parameter!$D$276)</f>
        <v>0.19703303847199044</v>
      </c>
      <c r="BQ71" s="91">
        <f>$E71^EXP(Parameter!$D$247+Parameter!$D$254)</f>
        <v>4.2628973743281728E-2</v>
      </c>
      <c r="BR71" s="91">
        <f>$D71^EXP(Parameter!$D$271+Parameter!$D$278)</f>
        <v>0.30633110464473695</v>
      </c>
      <c r="BS71" s="91">
        <f>$E71^EXP(Parameter!$D$249+Parameter!$D$256)</f>
        <v>0.14555787380643007</v>
      </c>
      <c r="BT71" s="91">
        <f>$D71^EXP(Parameter!$D$272+Parameter!$D$279)</f>
        <v>0.40931694044848593</v>
      </c>
      <c r="BU71" s="91">
        <f>$E71^EXP(Parameter!$D$250+Parameter!$D$257)</f>
        <v>7.6112836510184356E-2</v>
      </c>
      <c r="BV71" s="91">
        <f>$D71^EXP(Parameter!$D$273+Parameter!$D$280)</f>
        <v>0.36268200112176829</v>
      </c>
      <c r="BW71" s="91">
        <f>$E71^EXP(Parameter!$D$251+Parameter!$D$258)</f>
        <v>0.15150560075655947</v>
      </c>
      <c r="BX71" s="91">
        <f>$D71^EXP(Parameter!$D$270+Parameter!$D$277)</f>
        <v>0.18314950958559573</v>
      </c>
      <c r="BY71" s="91">
        <f>$E71^EXP(Parameter!$D$248+Parameter!$D$255)</f>
        <v>4.7660446962775577E-2</v>
      </c>
      <c r="BZ71" s="90">
        <f>$D71^EXP(Parameter!$D$208)</f>
        <v>0.20185615658308975</v>
      </c>
      <c r="CA71" s="90">
        <f>$E71^EXP(Parameter!$D$200)</f>
        <v>3.8346942055449453E-2</v>
      </c>
      <c r="CB71" s="90">
        <f>$D71^EXP(Parameter!$D$209)</f>
        <v>0.18252816857198742</v>
      </c>
      <c r="CC71" s="90">
        <f>$E71^EXP(Parameter!$D$201)</f>
        <v>5.107560413455841E-2</v>
      </c>
      <c r="CD71" s="90">
        <f>$D71^EXP(Parameter!$D$211)</f>
        <v>0.19098847049122944</v>
      </c>
      <c r="CE71" s="90">
        <f>$E71^EXP(Parameter!$D$203)</f>
        <v>0.11286080210440623</v>
      </c>
      <c r="CF71" s="90">
        <f>$D71^EXP(Parameter!$D$212)</f>
        <v>0.28937804635075681</v>
      </c>
      <c r="CG71" s="90">
        <f>$E71^EXP(Parameter!$D$204)</f>
        <v>9.3443371921858684E-2</v>
      </c>
      <c r="CH71" s="91">
        <f>$D71^EXP(Parameter!$D$213)</f>
        <v>0.17119346751707601</v>
      </c>
      <c r="CI71" s="90">
        <f>$E71^EXP(Parameter!$D$205)</f>
        <v>0.12683705408933185</v>
      </c>
      <c r="CJ71" s="91">
        <f>$D71^EXP(Parameter!$D$210)</f>
        <v>0.12629551978062925</v>
      </c>
      <c r="CK71" s="90">
        <f>$E71^EXP(Parameter!$D$202)</f>
        <v>3.4257023196069394E-2</v>
      </c>
      <c r="CL71" s="12">
        <f>$D71^EXP(Parameter!$D$170+Parameter!$D$177*(LN($B71/30.2*21)))</f>
        <v>0.16377635600516802</v>
      </c>
      <c r="CM71" s="41">
        <f>$E71^EXP(Parameter!$D$155+Parameter!$D$162*(LN($B71/30.2*21)))</f>
        <v>0.14491583101545791</v>
      </c>
      <c r="CN71" s="12">
        <f>$D71^EXP(Parameter!$D$171+Parameter!$D$178*(LN($B71/30.2*21)))</f>
        <v>0.16061650009197131</v>
      </c>
      <c r="CO71" s="41">
        <f>$E71^EXP(Parameter!$D$156+Parameter!$D$163*(LN($B71/30.2*21)))</f>
        <v>0.13066996839339892</v>
      </c>
      <c r="CP71" s="12">
        <f>$D71^EXP(Parameter!$D$173+Parameter!$D$180*(LN($B71/30.2*21)))</f>
        <v>0.15636628567407546</v>
      </c>
      <c r="CQ71" s="41">
        <f>$E71^EXP(Parameter!$D$158+Parameter!$D$165*(LN($B71/30.2*21)))</f>
        <v>0.16386226102382609</v>
      </c>
      <c r="CR71" s="12">
        <f>$D71^EXP(Parameter!$D$174+Parameter!$D$181*(LN($B71/30.2*21)))</f>
        <v>0.19161508276011199</v>
      </c>
      <c r="CS71" s="41">
        <f>$E71^EXP(Parameter!$D$159+Parameter!$D$166*(LN($B71/30.2*21)))</f>
        <v>0.17799992389120659</v>
      </c>
      <c r="CT71" s="12">
        <f>$D71^EXP(Parameter!$D$175+Parameter!$D$182*(LN($B71/30.2*21)))</f>
        <v>9.3191556770164621E-2</v>
      </c>
      <c r="CU71" s="41">
        <f>$E71^EXP(Parameter!$D$160+Parameter!$D$167*(LN($B71/30.2*21)))</f>
        <v>6.4912036353736879E-2</v>
      </c>
      <c r="CV71" s="12">
        <f>$D71^EXP(Parameter!$D$172+Parameter!$D$179*(LN($B71/30.2*21)))</f>
        <v>8.5679896272147602E-2</v>
      </c>
      <c r="CW71" s="41">
        <f>$E71^EXP(Parameter!$D$157+Parameter!$D$164*(LN($B71/30.2*21)))</f>
        <v>1.9431430885317304E-3</v>
      </c>
      <c r="CX71" s="12">
        <f t="shared" ref="CX71:CX134" si="9">R71</f>
        <v>3.8741243934416698E-2</v>
      </c>
      <c r="CY71" s="85">
        <v>5.1323111733440702E-2</v>
      </c>
      <c r="CZ71" s="12">
        <f t="shared" si="3"/>
        <v>0.10306282581902257</v>
      </c>
      <c r="DA71" s="85">
        <v>7.8803270722062099E-2</v>
      </c>
      <c r="DB71" s="12">
        <f t="shared" si="4"/>
        <v>8.1898240415997803E-2</v>
      </c>
      <c r="DC71" s="41">
        <v>6.4957039235319897E-2</v>
      </c>
      <c r="DD71" s="12">
        <f t="shared" si="5"/>
        <v>3.3369268513504045E-2</v>
      </c>
      <c r="DE71" s="85">
        <v>6.8188886024411005E-2</v>
      </c>
      <c r="DF71" s="12">
        <f t="shared" si="6"/>
        <v>9.8420040669972789E-3</v>
      </c>
      <c r="DG71" s="41">
        <v>1.35347302350172E-2</v>
      </c>
      <c r="DH71" s="12">
        <f t="shared" si="7"/>
        <v>4.8454936424697496E-2</v>
      </c>
      <c r="DI71" s="41">
        <v>6.7649376473724798E-3</v>
      </c>
      <c r="DJ71" s="46">
        <v>66</v>
      </c>
      <c r="DK71" s="44">
        <v>6.2947199984502199E-3</v>
      </c>
      <c r="DL71" s="44">
        <v>1.3402527908806E-2</v>
      </c>
      <c r="DM71" s="44">
        <v>2.3001604972595301E-2</v>
      </c>
      <c r="DN71" s="44">
        <v>1.8583313555152099E-2</v>
      </c>
      <c r="DO71" s="44">
        <v>4.7431693109224203E-2</v>
      </c>
      <c r="DP71" s="44">
        <v>4.0405377519849101E-2</v>
      </c>
      <c r="DQ71" s="44">
        <v>5.1166646249019503E-2</v>
      </c>
      <c r="DR71" s="45">
        <v>0.13043258118135601</v>
      </c>
      <c r="DS71" s="45">
        <v>0.183616425741008</v>
      </c>
      <c r="DT71" s="45">
        <v>0.17015735162258699</v>
      </c>
      <c r="DU71" s="45">
        <v>0.13492419328330399</v>
      </c>
      <c r="DV71" s="45">
        <v>0.177803670736291</v>
      </c>
      <c r="DW71" s="45">
        <v>0.249188693514454</v>
      </c>
      <c r="DX71" s="45">
        <v>0.152179100442212</v>
      </c>
    </row>
    <row r="72" spans="1:128">
      <c r="A72" s="43">
        <f t="shared" si="8"/>
        <v>5.0383561643835613</v>
      </c>
      <c r="B72" s="18">
        <v>68</v>
      </c>
      <c r="C72" s="12">
        <v>1474</v>
      </c>
      <c r="D72" s="12">
        <v>0.12528701451381499</v>
      </c>
      <c r="E72" s="12">
        <v>7.5547228969437301E-3</v>
      </c>
      <c r="F72" s="92">
        <f>$D72^Parameter!$D$325</f>
        <v>0.19786397388919574</v>
      </c>
      <c r="G72" s="92">
        <f>$E72^Parameter!$D$318</f>
        <v>2.9669986470978984E-2</v>
      </c>
      <c r="H72" s="92">
        <f>$D72^Parameter!$D$326</f>
        <v>0.18981251709899696</v>
      </c>
      <c r="I72" s="92">
        <f>$E72^Parameter!$D$319</f>
        <v>4.3859115102383661E-2</v>
      </c>
      <c r="J72" s="92">
        <f>$D72^Parameter!$D$328</f>
        <v>0.20540188179808075</v>
      </c>
      <c r="K72" s="92">
        <f>$E72^Parameter!$D$321</f>
        <v>0.11482879645172775</v>
      </c>
      <c r="L72" s="92">
        <f>$D72^Parameter!$D$329</f>
        <v>0.31248371840568817</v>
      </c>
      <c r="M72" s="92">
        <f>$E72^Parameter!$D$322</f>
        <v>9.1269796929761102E-2</v>
      </c>
      <c r="N72" s="92">
        <f>$D72^Parameter!$D$330</f>
        <v>0.18591049576152235</v>
      </c>
      <c r="O72" s="92">
        <f>$E72^Parameter!$D$323</f>
        <v>0.1416731061173879</v>
      </c>
      <c r="P72" s="92">
        <f>$D72^Parameter!$D$327</f>
        <v>0.13842246205944025</v>
      </c>
      <c r="Q72" s="92">
        <f>$E72^Parameter!$D$320</f>
        <v>3.0552590348813823E-2</v>
      </c>
      <c r="R72" s="12">
        <f>$D72^EXP(Parameter!$D$96+Parameter!$D$103*(($B72/30.2*21)^(1)))</f>
        <v>3.5826622197366771E-2</v>
      </c>
      <c r="S72" s="12">
        <f>$E72^EXP(Parameter!$D$81+Parameter!$D$88*($B72/30.2*21)^(-2))</f>
        <v>4.9648921691145029E-2</v>
      </c>
      <c r="T72" s="12">
        <f>$D72^EXP(Parameter!$D$97+Parameter!$D$104*(($B72*21/30.2)^(1)))</f>
        <v>9.9484623052197213E-2</v>
      </c>
      <c r="U72" s="12">
        <f>$E72^EXP(Parameter!$D$82+Parameter!$D$89*($B72/30.2*21)^(-2))</f>
        <v>6.4485467165293631E-2</v>
      </c>
      <c r="V72" s="12">
        <f>$D72^EXP(Parameter!$D$99+Parameter!$D$106*(($B72*21/30.2)^(1)))</f>
        <v>7.8217193529626916E-2</v>
      </c>
      <c r="W72" s="12">
        <f>$E72^EXP(Parameter!$D$84+Parameter!$D$91*($B72/30.2*21)^(-2))</f>
        <v>0.1496315579645548</v>
      </c>
      <c r="X72" s="12">
        <f>$D72^EXP(Parameter!$D$100+Parameter!$D$107*(($B72*21/30.2)^(1)))</f>
        <v>3.0010102965439454E-2</v>
      </c>
      <c r="Y72" s="12">
        <f>$E72^EXP(Parameter!$D$85+Parameter!$D$92*($B72/30.2*21)^(-2))</f>
        <v>0.11772891816047459</v>
      </c>
      <c r="Z72" s="12">
        <f>$D72^EXP(Parameter!$D$101+Parameter!$D$108*(($B72*21/30.2)^(1)))</f>
        <v>8.5769635565236223E-3</v>
      </c>
      <c r="AA72" s="12">
        <f>$E72^EXP(Parameter!$D$86+Parameter!$D$93*($B72/30.2*21)^(-2))</f>
        <v>0.14276277413057456</v>
      </c>
      <c r="AB72" s="12">
        <f>$D72^EXP(Parameter!$D$98+Parameter!$D$105*(($B72*21/30.2)^(1)))</f>
        <v>4.5931138401517649E-2</v>
      </c>
      <c r="AC72" s="12">
        <f>$E72^EXP(Parameter!$D$83+Parameter!$D$90*($B72/30.2*21)^(-2))</f>
        <v>3.2659440506888716E-2</v>
      </c>
      <c r="AD72" s="87">
        <f>$D72^EXP(Parameter!$D$133+Parameter!$D$140*(($B72*21/30.2)^(-0.5))+Parameter!$D$147*((LN($B72*21/30.2))))</f>
        <v>1.8062350778662126E-2</v>
      </c>
      <c r="AE72" s="12">
        <f>$E72^EXP(Parameter!$D$111+Parameter!$D$118*(($B72*21/30.2)^(-1))+Parameter!$D$125*(($B72*21/30.2)^(-0.5)))</f>
        <v>0.1482978297708174</v>
      </c>
      <c r="AF72" s="12">
        <f>$D72^EXP(Parameter!$D$134+Parameter!$D$141*(($B72*21/30.2)^(-0.5))+Parameter!$D$148*((LN($B72*21/30.2))))</f>
        <v>6.9175604020800655E-2</v>
      </c>
      <c r="AG72" s="12">
        <f>$E72^EXP(Parameter!$D$112+Parameter!$D$119*(($B72*21/30.2)^(-1))+Parameter!$D$126*(($B72*21/30.2)^(-0.5)))</f>
        <v>6.7473046629591721E-2</v>
      </c>
      <c r="AH72" s="12">
        <f>$D72^EXP(Parameter!$D$136+Parameter!$D$143*(($B72*21/30.2)^(-0.5))+Parameter!$D$150*((LN($B72*21/30.2))))</f>
        <v>2.5943610371931099E-2</v>
      </c>
      <c r="AI72" s="12">
        <f>$E72^EXP(Parameter!$D$114+Parameter!$D$121*(($B72*21/30.2)^(-1))+Parameter!$D$128*(($B72*21/30.2)^(-0.5)))</f>
        <v>1.8661144303222424E-2</v>
      </c>
      <c r="AJ72" s="12">
        <f>$D72^EXP(Parameter!$D$137+Parameter!$D$144*(($B72*21/30.2)^(-0.5))+Parameter!$D$151*((LN($B72*21/30.2))))</f>
        <v>2.4381650718011755E-2</v>
      </c>
      <c r="AK72" s="12">
        <f>$E72^EXP(Parameter!$D$115+Parameter!$D$122*(($B72*21/30.2)^(-1))+Parameter!$D$129*(($B72*21/30.2)^(-0.5)))</f>
        <v>6.7423039905053023E-2</v>
      </c>
      <c r="AL72" s="12">
        <f>$D72^EXP(Parameter!$D$138+Parameter!$D$145*(($B72*21/30.2)^(-0.5))+Parameter!$D$152*((LN($B72*21/30.2))))</f>
        <v>1.2652902180456608E-4</v>
      </c>
      <c r="AM72" s="12">
        <f>$E72^EXP(Parameter!$D$116+Parameter!$D$123*(($B72*21/30.2)^(-1))+Parameter!$D$130*(($B72*21/30.2)^(-0.5)))</f>
        <v>6.9788964857908191E-3</v>
      </c>
      <c r="AN72" s="12">
        <f>$D72^EXP(Parameter!$D$135+Parameter!$D$142*(($B72*21/30.2)^(-0.5))+Parameter!$D$149*((LN($B72*21/30.2))))</f>
        <v>2.9397982336412061E-2</v>
      </c>
      <c r="AO72" s="12">
        <f>$E72^EXP(Parameter!$D$113+Parameter!$D$120*(($B72*21/30.2)^(-1))+Parameter!$D$127*(($B72*21/30.2)^(-0.5)))</f>
        <v>5.4256262241223837E-5</v>
      </c>
      <c r="AP72" s="87">
        <f>$D72^EXP(Parameter!$D$304+Parameter!$D$310*((LN($B72*21/30.2))))</f>
        <v>0.16649964656457081</v>
      </c>
      <c r="AQ72" s="88">
        <f>$E72^EXP(Parameter!$D$290+Parameter!$D$296*((LN($B72*21/30.2))))</f>
        <v>5.5135874059014801E-2</v>
      </c>
      <c r="AR72" s="12">
        <f>$D72^EXP(Parameter!$D$305+Parameter!$D$311*((LN($B72*21/30.2))))</f>
        <v>0.16508612932016237</v>
      </c>
      <c r="AS72" s="88">
        <f>$E72^EXP(Parameter!$D$291+Parameter!$D$297*((LN($B72*21/30.2))))</f>
        <v>6.5879871558936431E-2</v>
      </c>
      <c r="AT72" s="12">
        <f>$D72^EXP(Parameter!$D$305+Parameter!$D$307-Parameter!$D$306+(Parameter!$D$311+Parameter!$D$313-Parameter!$D$312)*((LN($B72*21/30.2))))</f>
        <v>0.16702741916539246</v>
      </c>
      <c r="AU72" s="88">
        <f>$E72^EXP(Parameter!$D$291+Parameter!$D$293-Parameter!$D$292+(Parameter!$D$297+Parameter!$D$299-Parameter!$D$298)*((LN($B72*21/30.2))))</f>
        <v>0.11266621983934992</v>
      </c>
      <c r="AV72" s="12">
        <f>$D72^EXP(Parameter!$D$308+Parameter!$D$314*((LN($B72*21/30.2))))</f>
        <v>0.23610560131509578</v>
      </c>
      <c r="AW72" s="88">
        <f>$E72^EXP(Parameter!$D$294+Parameter!$D$300*((LN($B72*21/30.2))))</f>
        <v>9.2691248174729457E-2</v>
      </c>
      <c r="AX72" s="12">
        <f>$D72^EXP(Parameter!$D$305+Parameter!$D$309-Parameter!$D$306+(Parameter!$D$311+Parameter!$D$315-Parameter!$D$312)*((LN($B72*21/30.2))))</f>
        <v>0.13658589866608498</v>
      </c>
      <c r="AY72" s="88">
        <f>$E72^EXP(Parameter!$D$291+Parameter!$D$295-Parameter!$D$292+(Parameter!$D$297+Parameter!$D$301-Parameter!$D$298)*((LN($B72*21/30.2))))</f>
        <v>4.2492800290008265E-2</v>
      </c>
      <c r="AZ72" s="12">
        <f>$D72^EXP(Parameter!D$305-Parameter!D$306+(Parameter!D$311-Parameter!D$312)*((LN($B72*21/30.2))))</f>
        <v>0.10388460860290277</v>
      </c>
      <c r="BA72" s="88">
        <f>$E72^EXP(Parameter!$D$291-Parameter!$D$292+(Parameter!$D$297-Parameter!$D$298)*((LN($B72*21/30.2))))</f>
        <v>5.9223793697534746E-3</v>
      </c>
      <c r="BB72" s="89">
        <f>$D72^EXP(Parameter!$D$231+Parameter!$D$238)</f>
        <v>0.20644035204776653</v>
      </c>
      <c r="BC72" s="90">
        <f>$E72^EXP(Parameter!$D$216+Parameter!$D$223)</f>
        <v>4.4925532199771953E-2</v>
      </c>
      <c r="BD72" s="91">
        <f>$D72^EXP(Parameter!$D$232+Parameter!$D$239)</f>
        <v>0.17824412401098941</v>
      </c>
      <c r="BE72" s="90">
        <f>$E72^EXP(Parameter!$D$217+Parameter!$D$224)</f>
        <v>5.4931079709009678E-2</v>
      </c>
      <c r="BF72" s="91">
        <f>$D72^EXP(Parameter!$D$234+Parameter!$D$241)</f>
        <v>0.19675554456956898</v>
      </c>
      <c r="BG72" s="91">
        <f>$E72^EXP(Parameter!$D$219+Parameter!$D$226)</f>
        <v>0.12730107612370262</v>
      </c>
      <c r="BH72" s="91">
        <f>$D72^EXP(Parameter!$D$235+Parameter!$D$242)</f>
        <v>0.28619960318354848</v>
      </c>
      <c r="BI72" s="91">
        <f>$E72^EXP(Parameter!$D$220+Parameter!$D$227)</f>
        <v>9.9251858072041524E-2</v>
      </c>
      <c r="BJ72" s="91">
        <f>$D72^EXP(Parameter!$D$236)</f>
        <v>9.9548492983531425E-2</v>
      </c>
      <c r="BK72" s="91">
        <f>$E72^EXP(Parameter!$D$221)</f>
        <v>0.36188750561216021</v>
      </c>
      <c r="BL72" s="91">
        <f>$D72^EXP(Parameter!$D$233+Parameter!$D$240)</f>
        <v>0.1181110378373727</v>
      </c>
      <c r="BM72" s="91">
        <f>$E72^EXP(Parameter!$D$218+Parameter!$D$225)</f>
        <v>2.8689893442836616E-2</v>
      </c>
      <c r="BN72" s="90">
        <f>$D72^EXP(Parameter!$D$268+Parameter!$D$275)</f>
        <v>0.24194094139532449</v>
      </c>
      <c r="BO72" s="91">
        <f>$E72^EXP(Parameter!$D$246+Parameter!$D$253)</f>
        <v>2.4911052044794723E-2</v>
      </c>
      <c r="BP72" s="91">
        <f>$D72^EXP(Parameter!$D$269+Parameter!$D$276)</f>
        <v>0.19388474531043401</v>
      </c>
      <c r="BQ72" s="91">
        <f>$E72^EXP(Parameter!$D$247+Parameter!$D$254)</f>
        <v>4.1399836331193596E-2</v>
      </c>
      <c r="BR72" s="91">
        <f>$D72^EXP(Parameter!$D$271+Parameter!$D$278)</f>
        <v>0.30275834440522259</v>
      </c>
      <c r="BS72" s="91">
        <f>$E72^EXP(Parameter!$D$249+Parameter!$D$256)</f>
        <v>0.1429798491577367</v>
      </c>
      <c r="BT72" s="91">
        <f>$D72^EXP(Parameter!$D$272+Parameter!$D$279)</f>
        <v>0.40570734328303765</v>
      </c>
      <c r="BU72" s="91">
        <f>$E72^EXP(Parameter!$D$250+Parameter!$D$257)</f>
        <v>7.4316640503268291E-2</v>
      </c>
      <c r="BV72" s="91">
        <f>$D72^EXP(Parameter!$D$273+Parameter!$D$280)</f>
        <v>0.35905272203420918</v>
      </c>
      <c r="BW72" s="91">
        <f>$E72^EXP(Parameter!$D$251+Parameter!$D$258)</f>
        <v>0.14887751055091333</v>
      </c>
      <c r="BX72" s="91">
        <f>$D72^EXP(Parameter!$D$270+Parameter!$D$277)</f>
        <v>0.18009252023777444</v>
      </c>
      <c r="BY72" s="91">
        <f>$E72^EXP(Parameter!$D$248+Parameter!$D$255)</f>
        <v>4.6334144309374825E-2</v>
      </c>
      <c r="BZ72" s="90">
        <f>$D72^EXP(Parameter!$D$208)</f>
        <v>0.19867843656894169</v>
      </c>
      <c r="CA72" s="90">
        <f>$E72^EXP(Parameter!$D$200)</f>
        <v>3.7204732151972911E-2</v>
      </c>
      <c r="CB72" s="90">
        <f>$D72^EXP(Parameter!$D$209)</f>
        <v>0.17947550212178293</v>
      </c>
      <c r="CC72" s="90">
        <f>$E72^EXP(Parameter!$D$201)</f>
        <v>4.9686138002976714E-2</v>
      </c>
      <c r="CD72" s="90">
        <f>$D72^EXP(Parameter!$D$211)</f>
        <v>0.18787870279919278</v>
      </c>
      <c r="CE72" s="90">
        <f>$E72^EXP(Parameter!$D$203)</f>
        <v>0.11060065681442234</v>
      </c>
      <c r="CF72" s="90">
        <f>$D72^EXP(Parameter!$D$212)</f>
        <v>0.28584159366702638</v>
      </c>
      <c r="CG72" s="90">
        <f>$E72^EXP(Parameter!$D$204)</f>
        <v>9.1411906881270807E-2</v>
      </c>
      <c r="CH72" s="91">
        <f>$D72^EXP(Parameter!$D$213)</f>
        <v>0.16822338926425817</v>
      </c>
      <c r="CI72" s="90">
        <f>$E72^EXP(Parameter!$D$205)</f>
        <v>0.12443165313118672</v>
      </c>
      <c r="CJ72" s="91">
        <f>$D72^EXP(Parameter!$D$210)</f>
        <v>0.123730630683137</v>
      </c>
      <c r="CK72" s="90">
        <f>$E72^EXP(Parameter!$D$202)</f>
        <v>3.3201895822052373E-2</v>
      </c>
      <c r="CL72" s="12">
        <f>$D72^EXP(Parameter!$D$170+Parameter!$D$177*(LN($B72/30.2*21)))</f>
        <v>0.16052914450698236</v>
      </c>
      <c r="CM72" s="41">
        <f>$E72^EXP(Parameter!$D$155+Parameter!$D$162*(LN($B72/30.2*21)))</f>
        <v>0.14338944801478565</v>
      </c>
      <c r="CN72" s="12">
        <f>$D72^EXP(Parameter!$D$171+Parameter!$D$178*(LN($B72/30.2*21)))</f>
        <v>0.15755324502197293</v>
      </c>
      <c r="CO72" s="41">
        <f>$E72^EXP(Parameter!$D$156+Parameter!$D$163*(LN($B72/30.2*21)))</f>
        <v>0.1288054178967622</v>
      </c>
      <c r="CP72" s="12">
        <f>$D72^EXP(Parameter!$D$173+Parameter!$D$180*(LN($B72/30.2*21)))</f>
        <v>0.15322153074385045</v>
      </c>
      <c r="CQ72" s="41">
        <f>$E72^EXP(Parameter!$D$158+Parameter!$D$165*(LN($B72/30.2*21)))</f>
        <v>0.16137233794283204</v>
      </c>
      <c r="CR72" s="12">
        <f>$D72^EXP(Parameter!$D$174+Parameter!$D$181*(LN($B72/30.2*21)))</f>
        <v>0.18762132490529002</v>
      </c>
      <c r="CS72" s="41">
        <f>$E72^EXP(Parameter!$D$159+Parameter!$D$166*(LN($B72/30.2*21)))</f>
        <v>0.1757936476122289</v>
      </c>
      <c r="CT72" s="12">
        <f>$D72^EXP(Parameter!$D$175+Parameter!$D$182*(LN($B72/30.2*21)))</f>
        <v>9.0395233115011464E-2</v>
      </c>
      <c r="CU72" s="41">
        <f>$E72^EXP(Parameter!$D$160+Parameter!$D$167*(LN($B72/30.2*21)))</f>
        <v>6.2814239901855612E-2</v>
      </c>
      <c r="CV72" s="12">
        <f>$D72^EXP(Parameter!$D$172+Parameter!$D$179*(LN($B72/30.2*21)))</f>
        <v>8.328590847747637E-2</v>
      </c>
      <c r="CW72" s="41">
        <f>$E72^EXP(Parameter!$D$157+Parameter!$D$164*(LN($B72/30.2*21)))</f>
        <v>1.7852592772990869E-3</v>
      </c>
      <c r="CX72" s="12">
        <f t="shared" si="9"/>
        <v>3.5826622197366771E-2</v>
      </c>
      <c r="CY72" s="85">
        <v>5.0044393499795697E-2</v>
      </c>
      <c r="CZ72" s="12">
        <f t="shared" si="3"/>
        <v>9.9484623052197213E-2</v>
      </c>
      <c r="DA72" s="85">
        <v>7.6980391489211403E-2</v>
      </c>
      <c r="DB72" s="12">
        <f t="shared" si="4"/>
        <v>7.8217193529626916E-2</v>
      </c>
      <c r="DC72" s="41">
        <v>6.2046646036861303E-2</v>
      </c>
      <c r="DD72" s="12">
        <f t="shared" si="5"/>
        <v>3.0010102965439454E-2</v>
      </c>
      <c r="DE72" s="85">
        <v>6.5777971512476704E-2</v>
      </c>
      <c r="DF72" s="12">
        <f t="shared" si="6"/>
        <v>8.5769635565236223E-3</v>
      </c>
      <c r="DG72" s="41">
        <v>1.2338828868031001E-2</v>
      </c>
      <c r="DH72" s="12">
        <f t="shared" si="7"/>
        <v>4.5931138401517649E-2</v>
      </c>
      <c r="DI72" s="41">
        <v>6.5437255837249401E-3</v>
      </c>
      <c r="DJ72" s="46">
        <v>67</v>
      </c>
      <c r="DK72" s="44">
        <v>5.9851272023346801E-3</v>
      </c>
      <c r="DL72" s="44">
        <v>1.28063203573551E-2</v>
      </c>
      <c r="DM72" s="44">
        <v>2.2060732098334299E-2</v>
      </c>
      <c r="DN72" s="44">
        <v>1.7796434147206702E-2</v>
      </c>
      <c r="DO72" s="44">
        <v>4.5736504193263798E-2</v>
      </c>
      <c r="DP72" s="44">
        <v>3.8913382268548E-2</v>
      </c>
      <c r="DQ72" s="44">
        <v>4.9367137348670598E-2</v>
      </c>
      <c r="DR72" s="45">
        <v>0.12782961853604499</v>
      </c>
      <c r="DS72" s="45">
        <v>0.18034412138245301</v>
      </c>
      <c r="DT72" s="45">
        <v>0.167041154363129</v>
      </c>
      <c r="DU72" s="45">
        <v>0.13225899500303301</v>
      </c>
      <c r="DV72" s="45">
        <v>0.17459774786850901</v>
      </c>
      <c r="DW72" s="45">
        <v>0.245268649431581</v>
      </c>
      <c r="DX72" s="45">
        <v>0.14928505339065501</v>
      </c>
    </row>
    <row r="73" spans="1:128">
      <c r="A73" s="43">
        <f t="shared" si="8"/>
        <v>5.0986301369863014</v>
      </c>
      <c r="B73" s="18">
        <v>69</v>
      </c>
      <c r="C73" s="12">
        <v>1496</v>
      </c>
      <c r="D73" s="12">
        <v>0.12277933051600699</v>
      </c>
      <c r="E73" s="12">
        <v>7.2261804633203296E-3</v>
      </c>
      <c r="F73" s="92">
        <f>$D73^Parameter!$D$325</f>
        <v>0.19476804434113737</v>
      </c>
      <c r="G73" s="92">
        <f>$E73^Parameter!$D$318</f>
        <v>2.873520755055943E-2</v>
      </c>
      <c r="H73" s="92">
        <f>$D73^Parameter!$D$326</f>
        <v>0.18676702834275805</v>
      </c>
      <c r="I73" s="92">
        <f>$E73^Parameter!$D$319</f>
        <v>4.2628655380081162E-2</v>
      </c>
      <c r="J73" s="92">
        <f>$D73^Parameter!$D$328</f>
        <v>0.2022616048539661</v>
      </c>
      <c r="K73" s="92">
        <f>$E73^Parameter!$D$321</f>
        <v>0.11258916540636468</v>
      </c>
      <c r="L73" s="92">
        <f>$D73^Parameter!$D$329</f>
        <v>0.30896561283599466</v>
      </c>
      <c r="M73" s="92">
        <f>$E73^Parameter!$D$322</f>
        <v>8.9302848860305997E-2</v>
      </c>
      <c r="N73" s="92">
        <f>$D73^Parameter!$D$330</f>
        <v>0.18289063229585265</v>
      </c>
      <c r="O73" s="92">
        <f>$E73^Parameter!$D$323</f>
        <v>0.13917573428246946</v>
      </c>
      <c r="P73" s="92">
        <f>$D73^Parameter!$D$327</f>
        <v>0.13578357798496307</v>
      </c>
      <c r="Q73" s="92">
        <f>$E73^Parameter!$D$320</f>
        <v>2.9597899112629042E-2</v>
      </c>
      <c r="R73" s="12">
        <f>$D73^EXP(Parameter!$D$96+Parameter!$D$103*(($B73/30.2*21)^(1)))</f>
        <v>3.308934519284297E-2</v>
      </c>
      <c r="S73" s="12">
        <f>$E73^EXP(Parameter!$D$81+Parameter!$D$88*($B73/30.2*21)^(-2))</f>
        <v>4.8311565794874861E-2</v>
      </c>
      <c r="T73" s="12">
        <f>$D73^EXP(Parameter!$D$97+Parameter!$D$104*(($B73*21/30.2)^(1)))</f>
        <v>9.601851026469517E-2</v>
      </c>
      <c r="U73" s="12">
        <f>$E73^EXP(Parameter!$D$82+Parameter!$D$89*($B73/30.2*21)^(-2))</f>
        <v>6.2897337523868682E-2</v>
      </c>
      <c r="V73" s="12">
        <f>$D73^EXP(Parameter!$D$99+Parameter!$D$106*(($B73*21/30.2)^(1)))</f>
        <v>7.4673457415899702E-2</v>
      </c>
      <c r="W73" s="12">
        <f>$E73^EXP(Parameter!$D$84+Parameter!$D$91*($B73/30.2*21)^(-2))</f>
        <v>0.14706981807591546</v>
      </c>
      <c r="X73" s="12">
        <f>$D73^EXP(Parameter!$D$100+Parameter!$D$107*(($B73*21/30.2)^(1)))</f>
        <v>2.6917443497978998E-2</v>
      </c>
      <c r="Y73" s="12">
        <f>$E73^EXP(Parameter!$D$85+Parameter!$D$92*($B73/30.2*21)^(-2))</f>
        <v>0.11546052912485899</v>
      </c>
      <c r="Z73" s="12">
        <f>$D73^EXP(Parameter!$D$101+Parameter!$D$108*(($B73*21/30.2)^(1)))</f>
        <v>7.4505589731466452E-3</v>
      </c>
      <c r="AA73" s="12">
        <f>$E73^EXP(Parameter!$D$86+Parameter!$D$93*($B73/30.2*21)^(-2))</f>
        <v>0.14025423620705621</v>
      </c>
      <c r="AB73" s="12">
        <f>$D73^EXP(Parameter!$D$98+Parameter!$D$105*(($B73*21/30.2)^(1)))</f>
        <v>4.3522281141091322E-2</v>
      </c>
      <c r="AC73" s="12">
        <f>$E73^EXP(Parameter!$D$83+Parameter!$D$90*($B73/30.2*21)^(-2))</f>
        <v>3.165757503589809E-2</v>
      </c>
      <c r="AD73" s="87">
        <f>$D73^EXP(Parameter!$D$133+Parameter!$D$140*(($B73*21/30.2)^(-0.5))+Parameter!$D$147*((LN($B73*21/30.2))))</f>
        <v>1.645306739695503E-2</v>
      </c>
      <c r="AE73" s="12">
        <f>$E73^EXP(Parameter!$D$111+Parameter!$D$118*(($B73*21/30.2)^(-1))+Parameter!$D$125*(($B73*21/30.2)^(-0.5)))</f>
        <v>0.14663691374861634</v>
      </c>
      <c r="AF73" s="12">
        <f>$D73^EXP(Parameter!$D$134+Parameter!$D$141*(($B73*21/30.2)^(-0.5))+Parameter!$D$148*((LN($B73*21/30.2))))</f>
        <v>6.6375413183283327E-2</v>
      </c>
      <c r="AG73" s="12">
        <f>$E73^EXP(Parameter!$D$112+Parameter!$D$119*(($B73*21/30.2)^(-1))+Parameter!$D$126*(($B73*21/30.2)^(-0.5)))</f>
        <v>6.5891958840489401E-2</v>
      </c>
      <c r="AH73" s="12">
        <f>$D73^EXP(Parameter!$D$136+Parameter!$D$143*(($B73*21/30.2)^(-0.5))+Parameter!$D$150*((LN($B73*21/30.2))))</f>
        <v>2.395525657884829E-2</v>
      </c>
      <c r="AI73" s="12">
        <f>$E73^EXP(Parameter!$D$114+Parameter!$D$121*(($B73*21/30.2)^(-1))+Parameter!$D$128*(($B73*21/30.2)^(-0.5)))</f>
        <v>1.7674643271803004E-2</v>
      </c>
      <c r="AJ73" s="12">
        <f>$D73^EXP(Parameter!$D$137+Parameter!$D$144*(($B73*21/30.2)^(-0.5))+Parameter!$D$151*((LN($B73*21/30.2))))</f>
        <v>2.2152825744860015E-2</v>
      </c>
      <c r="AK73" s="12">
        <f>$E73^EXP(Parameter!$D$115+Parameter!$D$122*(($B73*21/30.2)^(-1))+Parameter!$D$129*(($B73*21/30.2)^(-0.5)))</f>
        <v>6.5609206888237792E-2</v>
      </c>
      <c r="AL73" s="12">
        <f>$D73^EXP(Parameter!$D$138+Parameter!$D$145*(($B73*21/30.2)^(-0.5))+Parameter!$D$152*((LN($B73*21/30.2))))</f>
        <v>9.4658460137090513E-5</v>
      </c>
      <c r="AM73" s="12">
        <f>$E73^EXP(Parameter!$D$116+Parameter!$D$123*(($B73*21/30.2)^(-1))+Parameter!$D$130*(($B73*21/30.2)^(-0.5)))</f>
        <v>6.5093557836023094E-3</v>
      </c>
      <c r="AN73" s="12">
        <f>$D73^EXP(Parameter!$D$135+Parameter!$D$142*(($B73*21/30.2)^(-0.5))+Parameter!$D$149*((LN($B73*21/30.2))))</f>
        <v>2.777151905599019E-2</v>
      </c>
      <c r="AO73" s="12">
        <f>$E73^EXP(Parameter!$D$113+Parameter!$D$120*(($B73*21/30.2)^(-1))+Parameter!$D$127*(($B73*21/30.2)^(-0.5)))</f>
        <v>4.6819469149691454E-5</v>
      </c>
      <c r="AP73" s="87">
        <f>$D73^EXP(Parameter!$D$304+Parameter!$D$310*((LN($B73*21/30.2))))</f>
        <v>0.16306998145753099</v>
      </c>
      <c r="AQ73" s="88">
        <f>$E73^EXP(Parameter!$D$290+Parameter!$D$296*((LN($B73*21/30.2))))</f>
        <v>5.4028939609330612E-2</v>
      </c>
      <c r="AR73" s="12">
        <f>$D73^EXP(Parameter!$D$305+Parameter!$D$311*((LN($B73*21/30.2))))</f>
        <v>0.16200762756863843</v>
      </c>
      <c r="AS73" s="88">
        <f>$E73^EXP(Parameter!$D$291+Parameter!$D$297*((LN($B73*21/30.2))))</f>
        <v>6.4406248991067061E-2</v>
      </c>
      <c r="AT73" s="12">
        <f>$D73^EXP(Parameter!$D$305+Parameter!$D$307-Parameter!$D$306+(Parameter!$D$311+Parameter!$D$313-Parameter!$D$312)*((LN($B73*21/30.2))))</f>
        <v>0.16377042498260447</v>
      </c>
      <c r="AU73" s="88">
        <f>$E73^EXP(Parameter!$D$291+Parameter!$D$293-Parameter!$D$292+(Parameter!$D$297+Parameter!$D$299-Parameter!$D$298)*((LN($B73*21/30.2))))</f>
        <v>0.1103353300312948</v>
      </c>
      <c r="AV73" s="12">
        <f>$D73^EXP(Parameter!$D$308+Parameter!$D$314*((LN($B73*21/30.2))))</f>
        <v>0.231884580189404</v>
      </c>
      <c r="AW73" s="88">
        <f>$E73^EXP(Parameter!$D$294+Parameter!$D$300*((LN($B73*21/30.2))))</f>
        <v>9.0733564980663872E-2</v>
      </c>
      <c r="AX73" s="12">
        <f>$D73^EXP(Parameter!$D$305+Parameter!$D$309-Parameter!$D$306+(Parameter!$D$311+Parameter!$D$315-Parameter!$D$312)*((LN($B73*21/30.2))))</f>
        <v>0.13338440410657076</v>
      </c>
      <c r="AY73" s="88">
        <f>$E73^EXP(Parameter!$D$291+Parameter!$D$295-Parameter!$D$292+(Parameter!$D$297+Parameter!$D$301-Parameter!$D$298)*((LN($B73*21/30.2))))</f>
        <v>4.0629033133038506E-2</v>
      </c>
      <c r="AZ73" s="12">
        <f>$D73^EXP(Parameter!D$305-Parameter!D$306+(Parameter!D$311-Parameter!D$312)*((LN($B73*21/30.2))))</f>
        <v>0.1012488105494171</v>
      </c>
      <c r="BA73" s="88">
        <f>$E73^EXP(Parameter!$D$291-Parameter!$D$292+(Parameter!$D$297-Parameter!$D$298)*((LN($B73*21/30.2))))</f>
        <v>5.5351546115800553E-3</v>
      </c>
      <c r="BB73" s="89">
        <f>$D73^EXP(Parameter!$D$231+Parameter!$D$238)</f>
        <v>0.2032941775842759</v>
      </c>
      <c r="BC73" s="90">
        <f>$E73^EXP(Parameter!$D$216+Parameter!$D$223)</f>
        <v>4.3674702023428935E-2</v>
      </c>
      <c r="BD73" s="91">
        <f>$D73^EXP(Parameter!$D$232+Parameter!$D$239)</f>
        <v>0.17527692917037196</v>
      </c>
      <c r="BE73" s="90">
        <f>$E73^EXP(Parameter!$D$217+Parameter!$D$224)</f>
        <v>5.3499481735583554E-2</v>
      </c>
      <c r="BF73" s="91">
        <f>$D73^EXP(Parameter!$D$234+Parameter!$D$241)</f>
        <v>0.19366636802890852</v>
      </c>
      <c r="BG73" s="91">
        <f>$E73^EXP(Parameter!$D$219+Parameter!$D$226)</f>
        <v>0.12493536890694754</v>
      </c>
      <c r="BH73" s="91">
        <f>$D73^EXP(Parameter!$D$235+Parameter!$D$242)</f>
        <v>0.28273550795541919</v>
      </c>
      <c r="BI73" s="91">
        <f>$E73^EXP(Parameter!$D$220+Parameter!$D$227)</f>
        <v>9.7187015702024468E-2</v>
      </c>
      <c r="BJ73" s="91">
        <f>$D73^EXP(Parameter!$D$236)</f>
        <v>9.73378529871579E-2</v>
      </c>
      <c r="BK73" s="91">
        <f>$E73^EXP(Parameter!$D$221)</f>
        <v>0.3585554197949955</v>
      </c>
      <c r="BL73" s="91">
        <f>$D73^EXP(Parameter!$D$233+Parameter!$D$240)</f>
        <v>0.11568055120426336</v>
      </c>
      <c r="BM73" s="91">
        <f>$E73^EXP(Parameter!$D$218+Parameter!$D$225)</f>
        <v>2.777750025411992E-2</v>
      </c>
      <c r="BN73" s="90">
        <f>$D73^EXP(Parameter!$D$268+Parameter!$D$275)</f>
        <v>0.23862202014595518</v>
      </c>
      <c r="BO73" s="91">
        <f>$E73^EXP(Parameter!$D$246+Parameter!$D$253)</f>
        <v>2.4087852575871892E-2</v>
      </c>
      <c r="BP73" s="91">
        <f>$D73^EXP(Parameter!$D$269+Parameter!$D$276)</f>
        <v>0.19081334053916357</v>
      </c>
      <c r="BQ73" s="91">
        <f>$E73^EXP(Parameter!$D$247+Parameter!$D$254)</f>
        <v>4.0217245092635578E-2</v>
      </c>
      <c r="BR73" s="91">
        <f>$D73^EXP(Parameter!$D$271+Parameter!$D$278)</f>
        <v>0.29925761922122773</v>
      </c>
      <c r="BS73" s="91">
        <f>$E73^EXP(Parameter!$D$249+Parameter!$D$256)</f>
        <v>0.14047117931154313</v>
      </c>
      <c r="BT73" s="91">
        <f>$D73^EXP(Parameter!$D$272+Parameter!$D$279)</f>
        <v>0.40216038869452458</v>
      </c>
      <c r="BU73" s="91">
        <f>$E73^EXP(Parameter!$D$250+Parameter!$D$257)</f>
        <v>7.2579194006158643E-2</v>
      </c>
      <c r="BV73" s="91">
        <f>$D73^EXP(Parameter!$D$273+Parameter!$D$280)</f>
        <v>0.35549068381948995</v>
      </c>
      <c r="BW73" s="91">
        <f>$E73^EXP(Parameter!$D$251+Parameter!$D$258)</f>
        <v>0.14631917660060079</v>
      </c>
      <c r="BX73" s="91">
        <f>$D73^EXP(Parameter!$D$270+Parameter!$D$277)</f>
        <v>0.17711234022821526</v>
      </c>
      <c r="BY73" s="91">
        <f>$E73^EXP(Parameter!$D$248+Parameter!$D$255)</f>
        <v>4.505675273637394E-2</v>
      </c>
      <c r="BZ73" s="90">
        <f>$D73^EXP(Parameter!$D$208)</f>
        <v>0.19557758328672642</v>
      </c>
      <c r="CA73" s="90">
        <f>$E73^EXP(Parameter!$D$200)</f>
        <v>3.6106849730933796E-2</v>
      </c>
      <c r="CB73" s="90">
        <f>$D73^EXP(Parameter!$D$209)</f>
        <v>0.1764996362442709</v>
      </c>
      <c r="CC73" s="90">
        <f>$E73^EXP(Parameter!$D$201)</f>
        <v>4.8347057264237957E-2</v>
      </c>
      <c r="CD73" s="90">
        <f>$D73^EXP(Parameter!$D$211)</f>
        <v>0.18484581580004034</v>
      </c>
      <c r="CE73" s="90">
        <f>$E73^EXP(Parameter!$D$203)</f>
        <v>0.10840647278409413</v>
      </c>
      <c r="CF73" s="90">
        <f>$D73^EXP(Parameter!$D$212)</f>
        <v>0.28237839126719882</v>
      </c>
      <c r="CG73" s="90">
        <f>$E73^EXP(Parameter!$D$204)</f>
        <v>8.9443162636086773E-2</v>
      </c>
      <c r="CH73" s="91">
        <f>$D73^EXP(Parameter!$D$213)</f>
        <v>0.16532986593494167</v>
      </c>
      <c r="CI73" s="90">
        <f>$E73^EXP(Parameter!$D$205)</f>
        <v>0.12209393514829862</v>
      </c>
      <c r="CJ73" s="91">
        <f>$D73^EXP(Parameter!$D$210)</f>
        <v>0.12123934570479035</v>
      </c>
      <c r="CK73" s="90">
        <f>$E73^EXP(Parameter!$D$202)</f>
        <v>3.2188771508285724E-2</v>
      </c>
      <c r="CL73" s="12">
        <f>$D73^EXP(Parameter!$D$170+Parameter!$D$177*(LN($B73/30.2*21)))</f>
        <v>0.15736881382076767</v>
      </c>
      <c r="CM73" s="41">
        <f>$E73^EXP(Parameter!$D$155+Parameter!$D$162*(LN($B73/30.2*21)))</f>
        <v>0.14190288582091459</v>
      </c>
      <c r="CN73" s="12">
        <f>$D73^EXP(Parameter!$D$171+Parameter!$D$178*(LN($B73/30.2*21)))</f>
        <v>0.15457173134045724</v>
      </c>
      <c r="CO73" s="41">
        <f>$E73^EXP(Parameter!$D$156+Parameter!$D$163*(LN($B73/30.2*21)))</f>
        <v>0.12699083966124985</v>
      </c>
      <c r="CP73" s="12">
        <f>$D73^EXP(Parameter!$D$173+Parameter!$D$180*(LN($B73/30.2*21)))</f>
        <v>0.15016226764384266</v>
      </c>
      <c r="CQ73" s="41">
        <f>$E73^EXP(Parameter!$D$158+Parameter!$D$165*(LN($B73/30.2*21)))</f>
        <v>0.15894603465989646</v>
      </c>
      <c r="CR73" s="12">
        <f>$D73^EXP(Parameter!$D$174+Parameter!$D$181*(LN($B73/30.2*21)))</f>
        <v>0.1837304002376654</v>
      </c>
      <c r="CS73" s="41">
        <f>$E73^EXP(Parameter!$D$159+Parameter!$D$166*(LN($B73/30.2*21)))</f>
        <v>0.17364184987517531</v>
      </c>
      <c r="CT73" s="12">
        <f>$D73^EXP(Parameter!$D$175+Parameter!$D$182*(LN($B73/30.2*21)))</f>
        <v>8.7696053963546225E-2</v>
      </c>
      <c r="CU73" s="41">
        <f>$E73^EXP(Parameter!$D$160+Parameter!$D$167*(LN($B73/30.2*21)))</f>
        <v>6.079598990844217E-2</v>
      </c>
      <c r="CV73" s="12">
        <f>$D73^EXP(Parameter!$D$172+Parameter!$D$179*(LN($B73/30.2*21)))</f>
        <v>8.0973845588515281E-2</v>
      </c>
      <c r="CW73" s="41">
        <f>$E73^EXP(Parameter!$D$157+Parameter!$D$164*(LN($B73/30.2*21)))</f>
        <v>1.6407622675619128E-3</v>
      </c>
      <c r="CX73" s="12">
        <f t="shared" si="9"/>
        <v>3.308934519284297E-2</v>
      </c>
      <c r="CY73" s="85">
        <v>4.8814110420489901E-2</v>
      </c>
      <c r="CZ73" s="12">
        <f t="shared" si="3"/>
        <v>9.601851026469517E-2</v>
      </c>
      <c r="DA73" s="85">
        <v>7.5222142636882594E-2</v>
      </c>
      <c r="DB73" s="12">
        <f t="shared" si="4"/>
        <v>7.4673457415899702E-2</v>
      </c>
      <c r="DC73" s="41">
        <v>5.9258227801787799E-2</v>
      </c>
      <c r="DD73" s="12">
        <f t="shared" si="5"/>
        <v>2.6917443497978998E-2</v>
      </c>
      <c r="DE73" s="85">
        <v>6.3459113922641197E-2</v>
      </c>
      <c r="DF73" s="12">
        <f t="shared" si="6"/>
        <v>7.4505589731466452E-3</v>
      </c>
      <c r="DG73" s="41">
        <v>1.12688172971574E-2</v>
      </c>
      <c r="DH73" s="12">
        <f t="shared" si="7"/>
        <v>4.3522281141091322E-2</v>
      </c>
      <c r="DI73" s="41">
        <v>6.3273716510995996E-3</v>
      </c>
      <c r="DJ73" s="46">
        <v>68</v>
      </c>
      <c r="DK73" s="44">
        <v>5.6932439682474403E-3</v>
      </c>
      <c r="DL73" s="44">
        <v>1.22412217409535E-2</v>
      </c>
      <c r="DM73" s="44">
        <v>2.11653021318884E-2</v>
      </c>
      <c r="DN73" s="44">
        <v>1.7048791327467901E-2</v>
      </c>
      <c r="DO73" s="44">
        <v>4.4113535431144497E-2</v>
      </c>
      <c r="DP73" s="44">
        <v>3.7486919696267697E-2</v>
      </c>
      <c r="DQ73" s="44">
        <v>4.7643146421998697E-2</v>
      </c>
      <c r="DR73" s="45">
        <v>0.125301001745696</v>
      </c>
      <c r="DS73" s="45">
        <v>0.177156652563072</v>
      </c>
      <c r="DT73" s="45">
        <v>0.16400766440115699</v>
      </c>
      <c r="DU73" s="45">
        <v>0.12966926138499199</v>
      </c>
      <c r="DV73" s="45">
        <v>0.17147578093258201</v>
      </c>
      <c r="DW73" s="45">
        <v>0.241439738866464</v>
      </c>
      <c r="DX73" s="45">
        <v>0.146470340909685</v>
      </c>
    </row>
    <row r="74" spans="1:128">
      <c r="A74" s="43">
        <f t="shared" si="8"/>
        <v>5.1589041095890407</v>
      </c>
      <c r="B74" s="18">
        <v>70</v>
      </c>
      <c r="C74" s="12">
        <v>1518</v>
      </c>
      <c r="D74" s="12">
        <v>0.120342642794443</v>
      </c>
      <c r="E74" s="12">
        <v>6.9147925003292896E-3</v>
      </c>
      <c r="F74" s="92">
        <f>$D74^Parameter!$D$325</f>
        <v>0.19174641143395291</v>
      </c>
      <c r="G74" s="92">
        <f>$E74^Parameter!$D$318</f>
        <v>2.7838189680367796E-2</v>
      </c>
      <c r="H74" s="92">
        <f>$D74^Parameter!$D$326</f>
        <v>0.18379582234091485</v>
      </c>
      <c r="I74" s="92">
        <f>$E74^Parameter!$D$319</f>
        <v>4.1443712994392423E-2</v>
      </c>
      <c r="J74" s="92">
        <f>$D74^Parameter!$D$328</f>
        <v>0.19919557792381079</v>
      </c>
      <c r="K74" s="92">
        <f>$E74^Parameter!$D$321</f>
        <v>0.11041349686231788</v>
      </c>
      <c r="L74" s="92">
        <f>$D74^Parameter!$D$329</f>
        <v>0.3055166933686162</v>
      </c>
      <c r="M74" s="92">
        <f>$E74^Parameter!$D$322</f>
        <v>8.7396046007364586E-2</v>
      </c>
      <c r="N74" s="92">
        <f>$D74^Parameter!$D$330</f>
        <v>0.17994501964311618</v>
      </c>
      <c r="O74" s="92">
        <f>$E74^Parameter!$D$323</f>
        <v>0.13674506465582975</v>
      </c>
      <c r="P74" s="92">
        <f>$D74^Parameter!$D$327</f>
        <v>0.13321692552458944</v>
      </c>
      <c r="Q74" s="92">
        <f>$E74^Parameter!$D$320</f>
        <v>2.8681529995503951E-2</v>
      </c>
      <c r="R74" s="12">
        <f>$D74^EXP(Parameter!$D$96+Parameter!$D$103*(($B74/30.2*21)^(1)))</f>
        <v>3.0521857899708439E-2</v>
      </c>
      <c r="S74" s="12">
        <f>$E74^EXP(Parameter!$D$81+Parameter!$D$88*($B74/30.2*21)^(-2))</f>
        <v>4.7022190125459447E-2</v>
      </c>
      <c r="T74" s="12">
        <f>$D74^EXP(Parameter!$D$97+Parameter!$D$104*(($B74*21/30.2)^(1)))</f>
        <v>9.2661149356557643E-2</v>
      </c>
      <c r="U74" s="12">
        <f>$E74^EXP(Parameter!$D$82+Parameter!$D$89*($B74/30.2*21)^(-2))</f>
        <v>6.1362577030432616E-2</v>
      </c>
      <c r="V74" s="12">
        <f>$D74^EXP(Parameter!$D$99+Parameter!$D$106*(($B74*21/30.2)^(1)))</f>
        <v>7.1263017425468603E-2</v>
      </c>
      <c r="W74" s="12">
        <f>$E74^EXP(Parameter!$D$84+Parameter!$D$91*($B74/30.2*21)^(-2))</f>
        <v>0.1445751746077524</v>
      </c>
      <c r="X74" s="12">
        <f>$D74^EXP(Parameter!$D$100+Parameter!$D$107*(($B74*21/30.2)^(1)))</f>
        <v>2.4077841594064352E-2</v>
      </c>
      <c r="Y74" s="12">
        <f>$E74^EXP(Parameter!$D$85+Parameter!$D$92*($B74/30.2*21)^(-2))</f>
        <v>0.11325637082348705</v>
      </c>
      <c r="Z74" s="12">
        <f>$D74^EXP(Parameter!$D$101+Parameter!$D$108*(($B74*21/30.2)^(1)))</f>
        <v>6.4508588696441252E-3</v>
      </c>
      <c r="AA74" s="12">
        <f>$E74^EXP(Parameter!$D$86+Parameter!$D$93*($B74/30.2*21)^(-2))</f>
        <v>0.13781258622048914</v>
      </c>
      <c r="AB74" s="12">
        <f>$D74^EXP(Parameter!$D$98+Parameter!$D$105*(($B74*21/30.2)^(1)))</f>
        <v>4.1223870280596583E-2</v>
      </c>
      <c r="AC74" s="12">
        <f>$E74^EXP(Parameter!$D$83+Parameter!$D$90*($B74/30.2*21)^(-2))</f>
        <v>3.0695369115543891E-2</v>
      </c>
      <c r="AD74" s="87">
        <f>$D74^EXP(Parameter!$D$133+Parameter!$D$140*(($B74*21/30.2)^(-0.5))+Parameter!$D$147*((LN($B74*21/30.2))))</f>
        <v>1.4974784441683202E-2</v>
      </c>
      <c r="AE74" s="12">
        <f>$E74^EXP(Parameter!$D$111+Parameter!$D$118*(($B74*21/30.2)^(-1))+Parameter!$D$125*(($B74*21/30.2)^(-0.5)))</f>
        <v>0.14501347081868252</v>
      </c>
      <c r="AF74" s="12">
        <f>$D74^EXP(Parameter!$D$134+Parameter!$D$141*(($B74*21/30.2)^(-0.5))+Parameter!$D$148*((LN($B74*21/30.2))))</f>
        <v>6.3689754090135955E-2</v>
      </c>
      <c r="AG74" s="12">
        <f>$E74^EXP(Parameter!$D$112+Parameter!$D$119*(($B74*21/30.2)^(-1))+Parameter!$D$126*(($B74*21/30.2)^(-0.5)))</f>
        <v>6.4362443062961114E-2</v>
      </c>
      <c r="AH74" s="12">
        <f>$D74^EXP(Parameter!$D$136+Parameter!$D$143*(($B74*21/30.2)^(-0.5))+Parameter!$D$150*((LN($B74*21/30.2))))</f>
        <v>2.2106476540713786E-2</v>
      </c>
      <c r="AI74" s="12">
        <f>$E74^EXP(Parameter!$D$114+Parameter!$D$121*(($B74*21/30.2)^(-1))+Parameter!$D$128*(($B74*21/30.2)^(-0.5)))</f>
        <v>1.6745006824315099E-2</v>
      </c>
      <c r="AJ74" s="12">
        <f>$D74^EXP(Parameter!$D$137+Parameter!$D$144*(($B74*21/30.2)^(-0.5))+Parameter!$D$151*((LN($B74*21/30.2))))</f>
        <v>2.0105672344220633E-2</v>
      </c>
      <c r="AK74" s="12">
        <f>$E74^EXP(Parameter!$D$115+Parameter!$D$122*(($B74*21/30.2)^(-1))+Parameter!$D$129*(($B74*21/30.2)^(-0.5)))</f>
        <v>6.3858747588850573E-2</v>
      </c>
      <c r="AL74" s="12">
        <f>$D74^EXP(Parameter!$D$138+Parameter!$D$145*(($B74*21/30.2)^(-0.5))+Parameter!$D$152*((LN($B74*21/30.2))))</f>
        <v>7.0437558064558476E-5</v>
      </c>
      <c r="AM74" s="12">
        <f>$E74^EXP(Parameter!$D$116+Parameter!$D$123*(($B74*21/30.2)^(-1))+Parameter!$D$130*(($B74*21/30.2)^(-0.5)))</f>
        <v>6.073597824479744E-3</v>
      </c>
      <c r="AN74" s="12">
        <f>$D74^EXP(Parameter!$D$135+Parameter!$D$142*(($B74*21/30.2)^(-0.5))+Parameter!$D$149*((LN($B74*21/30.2))))</f>
        <v>2.6234842909000779E-2</v>
      </c>
      <c r="AO74" s="12">
        <f>$E74^EXP(Parameter!$D$113+Parameter!$D$120*(($B74*21/30.2)^(-1))+Parameter!$D$127*(($B74*21/30.2)^(-0.5)))</f>
        <v>4.0426771617450987E-5</v>
      </c>
      <c r="AP74" s="87">
        <f>$D74^EXP(Parameter!$D$304+Parameter!$D$310*((LN($B74*21/30.2))))</f>
        <v>0.15973134464592881</v>
      </c>
      <c r="AQ74" s="88">
        <f>$E74^EXP(Parameter!$D$290+Parameter!$D$296*((LN($B74*21/30.2))))</f>
        <v>5.295767010361898E-2</v>
      </c>
      <c r="AR74" s="12">
        <f>$D74^EXP(Parameter!$D$305+Parameter!$D$311*((LN($B74*21/30.2))))</f>
        <v>0.15900928565476469</v>
      </c>
      <c r="AS74" s="88">
        <f>$E74^EXP(Parameter!$D$291+Parameter!$D$297*((LN($B74*21/30.2))))</f>
        <v>6.2980473235362225E-2</v>
      </c>
      <c r="AT74" s="12">
        <f>$D74^EXP(Parameter!$D$305+Parameter!$D$307-Parameter!$D$306+(Parameter!$D$311+Parameter!$D$313-Parameter!$D$312)*((LN($B74*21/30.2))))</f>
        <v>0.16059873301955285</v>
      </c>
      <c r="AU74" s="88">
        <f>$E74^EXP(Parameter!$D$291+Parameter!$D$293-Parameter!$D$292+(Parameter!$D$297+Parameter!$D$299-Parameter!$D$298)*((LN($B74*21/30.2))))</f>
        <v>0.10807226062425215</v>
      </c>
      <c r="AV74" s="12">
        <f>$D74^EXP(Parameter!$D$308+Parameter!$D$314*((LN($B74*21/30.2))))</f>
        <v>0.22775975909194091</v>
      </c>
      <c r="AW74" s="88">
        <f>$E74^EXP(Parameter!$D$294+Parameter!$D$300*((LN($B74*21/30.2))))</f>
        <v>8.8835246345780702E-2</v>
      </c>
      <c r="AX74" s="12">
        <f>$D74^EXP(Parameter!$D$305+Parameter!$D$309-Parameter!$D$306+(Parameter!$D$311+Parameter!$D$315-Parameter!$D$312)*((LN($B74*21/30.2))))</f>
        <v>0.13027573528937386</v>
      </c>
      <c r="AY74" s="88">
        <f>$E74^EXP(Parameter!$D$291+Parameter!$D$295-Parameter!$D$292+(Parameter!$D$297+Parameter!$D$301-Parameter!$D$298)*((LN($B74*21/30.2))))</f>
        <v>3.8852206977396449E-2</v>
      </c>
      <c r="AZ74" s="12">
        <f>$D74^EXP(Parameter!D$305-Parameter!D$306+(Parameter!D$311-Parameter!D$312)*((LN($B74*21/30.2))))</f>
        <v>9.8696262467489138E-2</v>
      </c>
      <c r="BA74" s="88">
        <f>$E74^EXP(Parameter!$D$291-Parameter!$D$292+(Parameter!$D$297-Parameter!$D$298)*((LN($B74*21/30.2))))</f>
        <v>5.1747043166407661E-3</v>
      </c>
      <c r="BB74" s="89">
        <f>$D74^EXP(Parameter!$D$231+Parameter!$D$238)</f>
        <v>0.20022224242771883</v>
      </c>
      <c r="BC74" s="90">
        <f>$E74^EXP(Parameter!$D$216+Parameter!$D$223)</f>
        <v>4.2469880561871592E-2</v>
      </c>
      <c r="BD74" s="91">
        <f>$D74^EXP(Parameter!$D$232+Parameter!$D$239)</f>
        <v>0.17238387122463478</v>
      </c>
      <c r="BE74" s="90">
        <f>$E74^EXP(Parameter!$D$217+Parameter!$D$224)</f>
        <v>5.2118027612163949E-2</v>
      </c>
      <c r="BF74" s="91">
        <f>$D74^EXP(Parameter!$D$234+Parameter!$D$241)</f>
        <v>0.19065149023160549</v>
      </c>
      <c r="BG74" s="91">
        <f>$E74^EXP(Parameter!$D$219+Parameter!$D$226)</f>
        <v>0.12263507726269542</v>
      </c>
      <c r="BH74" s="91">
        <f>$D74^EXP(Parameter!$D$235+Parameter!$D$242)</f>
        <v>0.27934242744581605</v>
      </c>
      <c r="BI74" s="91">
        <f>$E74^EXP(Parameter!$D$220+Parameter!$D$227)</f>
        <v>9.518379112680958E-2</v>
      </c>
      <c r="BJ74" s="91">
        <f>$D74^EXP(Parameter!$D$236)</f>
        <v>9.5194581981973364E-2</v>
      </c>
      <c r="BK74" s="91">
        <f>$E74^EXP(Parameter!$D$221)</f>
        <v>0.35528466269385361</v>
      </c>
      <c r="BL74" s="91">
        <f>$D74^EXP(Parameter!$D$233+Parameter!$D$240)</f>
        <v>0.1133202250149957</v>
      </c>
      <c r="BM74" s="91">
        <f>$E74^EXP(Parameter!$D$218+Parameter!$D$225)</f>
        <v>2.6902230206939604E-2</v>
      </c>
      <c r="BN74" s="90">
        <f>$D74^EXP(Parameter!$D$268+Parameter!$D$275)</f>
        <v>0.23537642654395902</v>
      </c>
      <c r="BO74" s="91">
        <f>$E74^EXP(Parameter!$D$246+Parameter!$D$253)</f>
        <v>2.3299156865658185E-2</v>
      </c>
      <c r="BP74" s="91">
        <f>$D74^EXP(Parameter!$D$269+Parameter!$D$276)</f>
        <v>0.18781623407710873</v>
      </c>
      <c r="BQ74" s="91">
        <f>$E74^EXP(Parameter!$D$247+Parameter!$D$254)</f>
        <v>3.9078995594066558E-2</v>
      </c>
      <c r="BR74" s="91">
        <f>$D74^EXP(Parameter!$D$271+Parameter!$D$278)</f>
        <v>0.29582678986942612</v>
      </c>
      <c r="BS74" s="91">
        <f>$E74^EXP(Parameter!$D$249+Parameter!$D$256)</f>
        <v>0.13802931035062213</v>
      </c>
      <c r="BT74" s="91">
        <f>$D74^EXP(Parameter!$D$272+Parameter!$D$279)</f>
        <v>0.39867437745672174</v>
      </c>
      <c r="BU74" s="91">
        <f>$E74^EXP(Parameter!$D$250+Parameter!$D$257)</f>
        <v>7.0898007327591231E-2</v>
      </c>
      <c r="BV74" s="91">
        <f>$D74^EXP(Parameter!$D$273+Parameter!$D$280)</f>
        <v>0.35199399079754312</v>
      </c>
      <c r="BW74" s="91">
        <f>$E74^EXP(Parameter!$D$251+Parameter!$D$258)</f>
        <v>0.14382805404076754</v>
      </c>
      <c r="BX74" s="91">
        <f>$D74^EXP(Parameter!$D$270+Parameter!$D$277)</f>
        <v>0.17420633098864202</v>
      </c>
      <c r="BY74" s="91">
        <f>$E74^EXP(Parameter!$D$248+Parameter!$D$255)</f>
        <v>4.3826002721415673E-2</v>
      </c>
      <c r="BZ74" s="90">
        <f>$D74^EXP(Parameter!$D$208)</f>
        <v>0.192551024306857</v>
      </c>
      <c r="CA74" s="90">
        <f>$E74^EXP(Parameter!$D$200)</f>
        <v>3.5051155096228005E-2</v>
      </c>
      <c r="CB74" s="90">
        <f>$D74^EXP(Parameter!$D$209)</f>
        <v>0.17359793029154363</v>
      </c>
      <c r="CC74" s="90">
        <f>$E74^EXP(Parameter!$D$201)</f>
        <v>4.705605396321811E-2</v>
      </c>
      <c r="CD74" s="90">
        <f>$D74^EXP(Parameter!$D$211)</f>
        <v>0.18188719785084706</v>
      </c>
      <c r="CE74" s="90">
        <f>$E74^EXP(Parameter!$D$203)</f>
        <v>0.10627567757565906</v>
      </c>
      <c r="CF74" s="90">
        <f>$D74^EXP(Parameter!$D$212)</f>
        <v>0.27898622643614274</v>
      </c>
      <c r="CG74" s="90">
        <f>$E74^EXP(Parameter!$D$204)</f>
        <v>8.7534591632438527E-2</v>
      </c>
      <c r="CH74" s="91">
        <f>$D74^EXP(Parameter!$D$213)</f>
        <v>0.16251022052507477</v>
      </c>
      <c r="CI74" s="90">
        <f>$E74^EXP(Parameter!$D$205)</f>
        <v>0.11982132817840456</v>
      </c>
      <c r="CJ74" s="91">
        <f>$D74^EXP(Parameter!$D$210)</f>
        <v>0.11881888600064688</v>
      </c>
      <c r="CK74" s="90">
        <f>$E74^EXP(Parameter!$D$202)</f>
        <v>3.1215582038709336E-2</v>
      </c>
      <c r="CL74" s="12">
        <f>$D74^EXP(Parameter!$D$170+Parameter!$D$177*(LN($B74/30.2*21)))</f>
        <v>0.1542923637019348</v>
      </c>
      <c r="CM74" s="41">
        <f>$E74^EXP(Parameter!$D$155+Parameter!$D$162*(LN($B74/30.2*21)))</f>
        <v>0.14045457795631489</v>
      </c>
      <c r="CN74" s="12">
        <f>$D74^EXP(Parameter!$D$171+Parameter!$D$178*(LN($B74/30.2*21)))</f>
        <v>0.15166908853580238</v>
      </c>
      <c r="CO74" s="41">
        <f>$E74^EXP(Parameter!$D$156+Parameter!$D$163*(LN($B74/30.2*21)))</f>
        <v>0.12522428732715671</v>
      </c>
      <c r="CP74" s="12">
        <f>$D74^EXP(Parameter!$D$173+Parameter!$D$180*(LN($B74/30.2*21)))</f>
        <v>0.14718549655959559</v>
      </c>
      <c r="CQ74" s="41">
        <f>$E74^EXP(Parameter!$D$158+Parameter!$D$165*(LN($B74/30.2*21)))</f>
        <v>0.15658103544340318</v>
      </c>
      <c r="CR74" s="12">
        <f>$D74^EXP(Parameter!$D$174+Parameter!$D$181*(LN($B74/30.2*21)))</f>
        <v>0.17993907894660877</v>
      </c>
      <c r="CS74" s="41">
        <f>$E74^EXP(Parameter!$D$159+Parameter!$D$166*(LN($B74/30.2*21)))</f>
        <v>0.1715425293004304</v>
      </c>
      <c r="CT74" s="12">
        <f>$D74^EXP(Parameter!$D$175+Parameter!$D$182*(LN($B74/30.2*21)))</f>
        <v>8.5090133920372776E-2</v>
      </c>
      <c r="CU74" s="41">
        <f>$E74^EXP(Parameter!$D$160+Parameter!$D$167*(LN($B74/30.2*21)))</f>
        <v>5.8853775746457254E-2</v>
      </c>
      <c r="CV74" s="12">
        <f>$D74^EXP(Parameter!$D$172+Parameter!$D$179*(LN($B74/30.2*21)))</f>
        <v>7.874033783184238E-2</v>
      </c>
      <c r="CW74" s="41">
        <f>$E74^EXP(Parameter!$D$157+Parameter!$D$164*(LN($B74/30.2*21)))</f>
        <v>1.5084676135474501E-3</v>
      </c>
      <c r="CX74" s="12">
        <f t="shared" si="9"/>
        <v>3.0521857899708439E-2</v>
      </c>
      <c r="CY74" s="85">
        <v>4.7630312012408201E-2</v>
      </c>
      <c r="CZ74" s="12">
        <f t="shared" si="3"/>
        <v>9.2661149356557643E-2</v>
      </c>
      <c r="DA74" s="85">
        <v>7.3526041678978193E-2</v>
      </c>
      <c r="DB74" s="12">
        <f t="shared" si="4"/>
        <v>7.1263017425468603E-2</v>
      </c>
      <c r="DC74" s="41">
        <v>5.6587280208612797E-2</v>
      </c>
      <c r="DD74" s="12">
        <f t="shared" si="5"/>
        <v>2.4077841594064352E-2</v>
      </c>
      <c r="DE74" s="85">
        <v>6.1228782586537002E-2</v>
      </c>
      <c r="DF74" s="12">
        <f t="shared" si="6"/>
        <v>6.4508588696441252E-3</v>
      </c>
      <c r="DG74" s="41">
        <v>1.03128639029963E-2</v>
      </c>
      <c r="DH74" s="12">
        <f t="shared" si="7"/>
        <v>4.1223870280596583E-2</v>
      </c>
      <c r="DI74" s="41">
        <v>6.1161206159992603E-3</v>
      </c>
      <c r="DJ74" s="46">
        <v>69</v>
      </c>
      <c r="DK74" s="44">
        <v>5.4179098148506898E-3</v>
      </c>
      <c r="DL74" s="44">
        <v>1.1705359402967901E-2</v>
      </c>
      <c r="DM74" s="44">
        <v>2.0312769229301701E-2</v>
      </c>
      <c r="DN74" s="44">
        <v>1.63381206162567E-2</v>
      </c>
      <c r="DO74" s="44">
        <v>4.2559192202193202E-2</v>
      </c>
      <c r="DP74" s="44">
        <v>3.6122632126555899E-2</v>
      </c>
      <c r="DQ74" s="44">
        <v>4.5990968348436398E-2</v>
      </c>
      <c r="DR74" s="45">
        <v>0.12284391845420101</v>
      </c>
      <c r="DS74" s="45">
        <v>0.17405107557229499</v>
      </c>
      <c r="DT74" s="45">
        <v>0.16105395062587199</v>
      </c>
      <c r="DU74" s="45">
        <v>0.12715215955766901</v>
      </c>
      <c r="DV74" s="45">
        <v>0.168434830175301</v>
      </c>
      <c r="DW74" s="45">
        <v>0.237699100762682</v>
      </c>
      <c r="DX74" s="45">
        <v>0.14373206907129901</v>
      </c>
    </row>
    <row r="75" spans="1:128">
      <c r="A75" s="43">
        <f t="shared" si="8"/>
        <v>5.2191780821917808</v>
      </c>
      <c r="B75" s="18">
        <v>71</v>
      </c>
      <c r="C75" s="12">
        <v>1540</v>
      </c>
      <c r="D75" s="12">
        <v>0.11797430520282499</v>
      </c>
      <c r="E75" s="12">
        <v>6.61950906958984E-3</v>
      </c>
      <c r="F75" s="92">
        <f>$D75^Parameter!$D$325</f>
        <v>0.18879661093609151</v>
      </c>
      <c r="G75" s="92">
        <f>$E75^Parameter!$D$318</f>
        <v>2.6977056574437434E-2</v>
      </c>
      <c r="H75" s="92">
        <f>$D75^Parameter!$D$326</f>
        <v>0.18089640772052762</v>
      </c>
      <c r="I75" s="92">
        <f>$E75^Parameter!$D$319</f>
        <v>4.0302176457773911E-2</v>
      </c>
      <c r="J75" s="92">
        <f>$D75^Parameter!$D$328</f>
        <v>0.19620136312819075</v>
      </c>
      <c r="K75" s="92">
        <f>$E75^Parameter!$D$321</f>
        <v>0.10829934281197849</v>
      </c>
      <c r="L75" s="92">
        <f>$D75^Parameter!$D$329</f>
        <v>0.30213494573817057</v>
      </c>
      <c r="M75" s="92">
        <f>$E75^Parameter!$D$322</f>
        <v>8.5546970225187369E-2</v>
      </c>
      <c r="N75" s="92">
        <f>$D75^Parameter!$D$330</f>
        <v>0.17707115369615545</v>
      </c>
      <c r="O75" s="92">
        <f>$E75^Parameter!$D$323</f>
        <v>0.13437866202638951</v>
      </c>
      <c r="P75" s="92">
        <f>$D75^Parameter!$D$327</f>
        <v>0.13071987735853344</v>
      </c>
      <c r="Q75" s="92">
        <f>$E75^Parameter!$D$320</f>
        <v>2.7801588314427382E-2</v>
      </c>
      <c r="R75" s="12">
        <f>$D75^EXP(Parameter!$D$96+Parameter!$D$103*(($B75/30.2*21)^(1)))</f>
        <v>2.8116716119570385E-2</v>
      </c>
      <c r="S75" s="12">
        <f>$E75^EXP(Parameter!$D$81+Parameter!$D$88*($B75/30.2*21)^(-2))</f>
        <v>4.5778621541452451E-2</v>
      </c>
      <c r="T75" s="12">
        <f>$D75^EXP(Parameter!$D$97+Parameter!$D$104*(($B75*21/30.2)^(1)))</f>
        <v>8.9409314010986563E-2</v>
      </c>
      <c r="U75" s="12">
        <f>$E75^EXP(Parameter!$D$82+Parameter!$D$89*($B75/30.2*21)^(-2))</f>
        <v>5.9878885164343684E-2</v>
      </c>
      <c r="V75" s="12">
        <f>$D75^EXP(Parameter!$D$99+Parameter!$D$106*(($B75*21/30.2)^(1)))</f>
        <v>6.7981950558687179E-2</v>
      </c>
      <c r="W75" s="12">
        <f>$E75^EXP(Parameter!$D$84+Parameter!$D$91*($B75/30.2*21)^(-2))</f>
        <v>0.14214521277061748</v>
      </c>
      <c r="X75" s="12">
        <f>$D75^EXP(Parameter!$D$100+Parameter!$D$107*(($B75*21/30.2)^(1)))</f>
        <v>2.1477808490922363E-2</v>
      </c>
      <c r="Y75" s="12">
        <f>$E75^EXP(Parameter!$D$85+Parameter!$D$92*($B75/30.2*21)^(-2))</f>
        <v>0.11111400104220519</v>
      </c>
      <c r="Z75" s="12">
        <f>$D75^EXP(Parameter!$D$101+Parameter!$D$108*(($B75*21/30.2)^(1)))</f>
        <v>5.5665622409506029E-3</v>
      </c>
      <c r="AA75" s="12">
        <f>$E75^EXP(Parameter!$D$86+Parameter!$D$93*($B75/30.2*21)^(-2))</f>
        <v>0.1354353838789738</v>
      </c>
      <c r="AB75" s="12">
        <f>$D75^EXP(Parameter!$D$98+Parameter!$D$105*(($B75*21/30.2)^(1)))</f>
        <v>3.9031565912383874E-2</v>
      </c>
      <c r="AC75" s="12">
        <f>$E75^EXP(Parameter!$D$83+Parameter!$D$90*($B75/30.2*21)^(-2))</f>
        <v>2.9770882844671213E-2</v>
      </c>
      <c r="AD75" s="87">
        <f>$D75^EXP(Parameter!$D$133+Parameter!$D$140*(($B75*21/30.2)^(-0.5))+Parameter!$D$147*((LN($B75*21/30.2))))</f>
        <v>1.3618120171218478E-2</v>
      </c>
      <c r="AE75" s="12">
        <f>$E75^EXP(Parameter!$D$111+Parameter!$D$118*(($B75*21/30.2)^(-1))+Parameter!$D$125*(($B75*21/30.2)^(-0.5)))</f>
        <v>0.14342617609623723</v>
      </c>
      <c r="AF75" s="12">
        <f>$D75^EXP(Parameter!$D$134+Parameter!$D$141*(($B75*21/30.2)^(-0.5))+Parameter!$D$148*((LN($B75*21/30.2))))</f>
        <v>6.1113910619288489E-2</v>
      </c>
      <c r="AG75" s="12">
        <f>$E75^EXP(Parameter!$D$112+Parameter!$D$119*(($B75*21/30.2)^(-1))+Parameter!$D$126*(($B75*21/30.2)^(-0.5)))</f>
        <v>6.2882313483096808E-2</v>
      </c>
      <c r="AH75" s="12">
        <f>$D75^EXP(Parameter!$D$136+Parameter!$D$143*(($B75*21/30.2)^(-0.5))+Parameter!$D$150*((LN($B75*21/30.2))))</f>
        <v>2.0388639126892757E-2</v>
      </c>
      <c r="AI75" s="12">
        <f>$E75^EXP(Parameter!$D$114+Parameter!$D$121*(($B75*21/30.2)^(-1))+Parameter!$D$128*(($B75*21/30.2)^(-0.5)))</f>
        <v>1.5868693804325238E-2</v>
      </c>
      <c r="AJ75" s="12">
        <f>$D75^EXP(Parameter!$D$137+Parameter!$D$144*(($B75*21/30.2)^(-0.5))+Parameter!$D$151*((LN($B75*21/30.2))))</f>
        <v>1.8227731747653554E-2</v>
      </c>
      <c r="AK75" s="12">
        <f>$E75^EXP(Parameter!$D$115+Parameter!$D$122*(($B75*21/30.2)^(-1))+Parameter!$D$129*(($B75*21/30.2)^(-0.5)))</f>
        <v>6.2168913517777022E-2</v>
      </c>
      <c r="AL75" s="12">
        <f>$D75^EXP(Parameter!$D$138+Parameter!$D$145*(($B75*21/30.2)^(-0.5))+Parameter!$D$152*((LN($B75*21/30.2))))</f>
        <v>5.213299621094953E-5</v>
      </c>
      <c r="AM75" s="12">
        <f>$E75^EXP(Parameter!$D$116+Parameter!$D$123*(($B75*21/30.2)^(-1))+Parameter!$D$130*(($B75*21/30.2)^(-0.5)))</f>
        <v>5.6690394779301129E-3</v>
      </c>
      <c r="AN75" s="12">
        <f>$D75^EXP(Parameter!$D$135+Parameter!$D$142*(($B75*21/30.2)^(-0.5))+Parameter!$D$149*((LN($B75*21/30.2))))</f>
        <v>2.4783031024617878E-2</v>
      </c>
      <c r="AO75" s="12">
        <f>$E75^EXP(Parameter!$D$113+Parameter!$D$120*(($B75*21/30.2)^(-1))+Parameter!$D$127*(($B75*21/30.2)^(-0.5)))</f>
        <v>3.4928239800084563E-5</v>
      </c>
      <c r="AP75" s="87">
        <f>$D75^EXP(Parameter!$D$304+Parameter!$D$310*((LN($B75*21/30.2))))</f>
        <v>0.15648070419563512</v>
      </c>
      <c r="AQ75" s="88">
        <f>$E75^EXP(Parameter!$D$290+Parameter!$D$296*((LN($B75*21/30.2))))</f>
        <v>5.1920494475552373E-2</v>
      </c>
      <c r="AR75" s="12">
        <f>$D75^EXP(Parameter!$D$305+Parameter!$D$311*((LN($B75*21/30.2))))</f>
        <v>0.15608835693360251</v>
      </c>
      <c r="AS75" s="88">
        <f>$E75^EXP(Parameter!$D$291+Parameter!$D$297*((LN($B75*21/30.2))))</f>
        <v>6.1600491716058685E-2</v>
      </c>
      <c r="AT75" s="12">
        <f>$D75^EXP(Parameter!$D$305+Parameter!$D$307-Parameter!$D$306+(Parameter!$D$311+Parameter!$D$313-Parameter!$D$312)*((LN($B75*21/30.2))))</f>
        <v>0.1575094655865904</v>
      </c>
      <c r="AU75" s="88">
        <f>$E75^EXP(Parameter!$D$291+Parameter!$D$293-Parameter!$D$292+(Parameter!$D$297+Parameter!$D$299-Parameter!$D$298)*((LN($B75*21/30.2))))</f>
        <v>0.10587441777523274</v>
      </c>
      <c r="AV75" s="12">
        <f>$D75^EXP(Parameter!$D$308+Parameter!$D$314*((LN($B75*21/30.2))))</f>
        <v>0.22372839051453353</v>
      </c>
      <c r="AW75" s="88">
        <f>$E75^EXP(Parameter!$D$294+Parameter!$D$300*((LN($B75*21/30.2))))</f>
        <v>8.6993911567844293E-2</v>
      </c>
      <c r="AX75" s="12">
        <f>$D75^EXP(Parameter!$D$305+Parameter!$D$309-Parameter!$D$306+(Parameter!$D$311+Parameter!$D$315-Parameter!$D$312)*((LN($B75*21/30.2))))</f>
        <v>0.1272566182185797</v>
      </c>
      <c r="AY75" s="88">
        <f>$E75^EXP(Parameter!$D$291+Parameter!$D$295-Parameter!$D$292+(Parameter!$D$297+Parameter!$D$301-Parameter!$D$298)*((LN($B75*21/30.2))))</f>
        <v>3.7158006947121347E-2</v>
      </c>
      <c r="AZ75" s="12">
        <f>$D75^EXP(Parameter!D$305-Parameter!D$306+(Parameter!D$311-Parameter!D$312)*((LN($B75*21/30.2))))</f>
        <v>9.6223761125838123E-2</v>
      </c>
      <c r="BA75" s="88">
        <f>$E75^EXP(Parameter!$D$291-Parameter!$D$292+(Parameter!$D$297-Parameter!$D$298)*((LN($B75*21/30.2))))</f>
        <v>4.8390708191763266E-3</v>
      </c>
      <c r="BB75" s="89">
        <f>$D75^EXP(Parameter!$D$231+Parameter!$D$238)</f>
        <v>0.19722211239365767</v>
      </c>
      <c r="BC75" s="90">
        <f>$E75^EXP(Parameter!$D$216+Parameter!$D$223)</f>
        <v>4.1308942866148994E-2</v>
      </c>
      <c r="BD75" s="91">
        <f>$D75^EXP(Parameter!$D$232+Parameter!$D$239)</f>
        <v>0.1695624219425752</v>
      </c>
      <c r="BE75" s="90">
        <f>$E75^EXP(Parameter!$D$217+Parameter!$D$224)</f>
        <v>5.0784486535167754E-2</v>
      </c>
      <c r="BF75" s="91">
        <f>$D75^EXP(Parameter!$D$234+Parameter!$D$241)</f>
        <v>0.18770844314472562</v>
      </c>
      <c r="BG75" s="91">
        <f>$E75^EXP(Parameter!$D$219+Parameter!$D$226)</f>
        <v>0.12039775424324492</v>
      </c>
      <c r="BH75" s="91">
        <f>$D75^EXP(Parameter!$D$235+Parameter!$D$242)</f>
        <v>0.27601823922643903</v>
      </c>
      <c r="BI75" s="91">
        <f>$E75^EXP(Parameter!$D$220+Parameter!$D$227)</f>
        <v>9.3239750502868909E-2</v>
      </c>
      <c r="BJ75" s="91">
        <f>$D75^EXP(Parameter!$D$236)</f>
        <v>9.311602922236846E-2</v>
      </c>
      <c r="BK75" s="91">
        <f>$E75^EXP(Parameter!$D$221)</f>
        <v>0.35207347136095263</v>
      </c>
      <c r="BL75" s="91">
        <f>$D75^EXP(Parameter!$D$233+Parameter!$D$240)</f>
        <v>0.11102740696598824</v>
      </c>
      <c r="BM75" s="91">
        <f>$E75^EXP(Parameter!$D$218+Parameter!$D$225)</f>
        <v>2.6062228187467236E-2</v>
      </c>
      <c r="BN75" s="90">
        <f>$D75^EXP(Parameter!$D$268+Parameter!$D$275)</f>
        <v>0.23220185995080581</v>
      </c>
      <c r="BO75" s="91">
        <f>$E75^EXP(Parameter!$D$246+Parameter!$D$253)</f>
        <v>2.2543199576576824E-2</v>
      </c>
      <c r="BP75" s="91">
        <f>$D75^EXP(Parameter!$D$269+Parameter!$D$276)</f>
        <v>0.1848909481398317</v>
      </c>
      <c r="BQ75" s="91">
        <f>$E75^EXP(Parameter!$D$247+Parameter!$D$254)</f>
        <v>3.7983009276536646E-2</v>
      </c>
      <c r="BR75" s="91">
        <f>$D75^EXP(Parameter!$D$271+Parameter!$D$278)</f>
        <v>0.29246380199696809</v>
      </c>
      <c r="BS75" s="91">
        <f>$E75^EXP(Parameter!$D$249+Parameter!$D$256)</f>
        <v>0.13565180860289355</v>
      </c>
      <c r="BT75" s="91">
        <f>$D75^EXP(Parameter!$D$272+Parameter!$D$279)</f>
        <v>0.39524767380570092</v>
      </c>
      <c r="BU75" s="91">
        <f>$E75^EXP(Parameter!$D$250+Parameter!$D$257)</f>
        <v>6.9270721080830558E-2</v>
      </c>
      <c r="BV75" s="91">
        <f>$D75^EXP(Parameter!$D$273+Parameter!$D$280)</f>
        <v>0.34856081990594923</v>
      </c>
      <c r="BW75" s="91">
        <f>$E75^EXP(Parameter!$D$251+Parameter!$D$258)</f>
        <v>0.14140171700921766</v>
      </c>
      <c r="BX75" s="91">
        <f>$D75^EXP(Parameter!$D$270+Parameter!$D$277)</f>
        <v>0.17137196998942464</v>
      </c>
      <c r="BY75" s="91">
        <f>$E75^EXP(Parameter!$D$248+Parameter!$D$255)</f>
        <v>4.2639752245877204E-2</v>
      </c>
      <c r="BZ75" s="90">
        <f>$D75^EXP(Parameter!$D$208)</f>
        <v>0.18959629820351948</v>
      </c>
      <c r="CA75" s="90">
        <f>$E75^EXP(Parameter!$D$200)</f>
        <v>3.4035632599363014E-2</v>
      </c>
      <c r="CB75" s="90">
        <f>$D75^EXP(Parameter!$D$209)</f>
        <v>0.17076785982229212</v>
      </c>
      <c r="CC75" s="90">
        <f>$E75^EXP(Parameter!$D$201)</f>
        <v>4.5810948492383013E-2</v>
      </c>
      <c r="CD75" s="90">
        <f>$D75^EXP(Parameter!$D$211)</f>
        <v>0.17900035123141059</v>
      </c>
      <c r="CE75" s="90">
        <f>$E75^EXP(Parameter!$D$203)</f>
        <v>0.104205825140817</v>
      </c>
      <c r="CF75" s="90">
        <f>$D75^EXP(Parameter!$D$212)</f>
        <v>0.2756629752781411</v>
      </c>
      <c r="CG75" s="90">
        <f>$E75^EXP(Parameter!$D$204)</f>
        <v>8.5683775386507732E-2</v>
      </c>
      <c r="CH75" s="91">
        <f>$D75^EXP(Parameter!$D$213)</f>
        <v>0.15976189530282389</v>
      </c>
      <c r="CI75" s="90">
        <f>$E75^EXP(Parameter!$D$205)</f>
        <v>0.11761138420027163</v>
      </c>
      <c r="CJ75" s="91">
        <f>$D75^EXP(Parameter!$D$210)</f>
        <v>0.11646660381774092</v>
      </c>
      <c r="CK75" s="90">
        <f>$E75^EXP(Parameter!$D$202)</f>
        <v>3.0280381028167821E-2</v>
      </c>
      <c r="CL75" s="12">
        <f>$D75^EXP(Parameter!$D$170+Parameter!$D$177*(LN($B75/30.2*21)))</f>
        <v>0.15129692250377624</v>
      </c>
      <c r="CM75" s="41">
        <f>$E75^EXP(Parameter!$D$155+Parameter!$D$162*(LN($B75/30.2*21)))</f>
        <v>0.13904303949389277</v>
      </c>
      <c r="CN75" s="12">
        <f>$D75^EXP(Parameter!$D$171+Parameter!$D$178*(LN($B75/30.2*21)))</f>
        <v>0.14884257250648578</v>
      </c>
      <c r="CO75" s="41">
        <f>$E75^EXP(Parameter!$D$156+Parameter!$D$163*(LN($B75/30.2*21)))</f>
        <v>0.12350391350634249</v>
      </c>
      <c r="CP75" s="12">
        <f>$D75^EXP(Parameter!$D$173+Parameter!$D$180*(LN($B75/30.2*21)))</f>
        <v>0.14428834824651005</v>
      </c>
      <c r="CQ75" s="41">
        <f>$E75^EXP(Parameter!$D$158+Parameter!$D$165*(LN($B75/30.2*21)))</f>
        <v>0.15427513429278991</v>
      </c>
      <c r="CR75" s="12">
        <f>$D75^EXP(Parameter!$D$174+Parameter!$D$181*(LN($B75/30.2*21)))</f>
        <v>0.1762442527209955</v>
      </c>
      <c r="CS75" s="41">
        <f>$E75^EXP(Parameter!$D$159+Parameter!$D$166*(LN($B75/30.2*21)))</f>
        <v>0.1694937817495302</v>
      </c>
      <c r="CT75" s="12">
        <f>$D75^EXP(Parameter!$D$175+Parameter!$D$182*(LN($B75/30.2*21)))</f>
        <v>8.2573765019684733E-2</v>
      </c>
      <c r="CU75" s="41">
        <f>$E75^EXP(Parameter!$D$160+Parameter!$D$167*(LN($B75/30.2*21)))</f>
        <v>5.6984265334569802E-2</v>
      </c>
      <c r="CV75" s="12">
        <f>$D75^EXP(Parameter!$D$172+Parameter!$D$179*(LN($B75/30.2*21)))</f>
        <v>7.6582178920913832E-2</v>
      </c>
      <c r="CW75" s="41">
        <f>$E75^EXP(Parameter!$D$157+Parameter!$D$164*(LN($B75/30.2*21)))</f>
        <v>1.3873002027854299E-3</v>
      </c>
      <c r="CX75" s="12">
        <f t="shared" si="9"/>
        <v>2.8116716119570385E-2</v>
      </c>
      <c r="CY75" s="85">
        <v>4.6491116070758197E-2</v>
      </c>
      <c r="CZ75" s="12">
        <f t="shared" si="3"/>
        <v>8.9409314010986563E-2</v>
      </c>
      <c r="DA75" s="85">
        <v>7.1889690081678601E-2</v>
      </c>
      <c r="DB75" s="12">
        <f t="shared" si="4"/>
        <v>6.7981950558687179E-2</v>
      </c>
      <c r="DC75" s="41">
        <v>5.4029414074586703E-2</v>
      </c>
      <c r="DD75" s="12">
        <f t="shared" si="5"/>
        <v>2.1477808490922363E-2</v>
      </c>
      <c r="DE75" s="85">
        <v>5.9083560504151103E-2</v>
      </c>
      <c r="DF75" s="12">
        <f t="shared" si="6"/>
        <v>5.5665622409506029E-3</v>
      </c>
      <c r="DG75" s="41">
        <v>9.4598786913762892E-3</v>
      </c>
      <c r="DH75" s="12">
        <f t="shared" si="7"/>
        <v>3.9031565912383874E-2</v>
      </c>
      <c r="DI75" s="41">
        <v>5.91016362107808E-3</v>
      </c>
      <c r="DJ75" s="46">
        <v>70</v>
      </c>
      <c r="DK75" s="44">
        <v>5.1580502165015103E-3</v>
      </c>
      <c r="DL75" s="44">
        <v>1.11969888489361E-2</v>
      </c>
      <c r="DM75" s="44">
        <v>1.9500750385721001E-2</v>
      </c>
      <c r="DN75" s="44">
        <v>1.5662306500755199E-2</v>
      </c>
      <c r="DO75" s="44">
        <v>4.1070085142948902E-2</v>
      </c>
      <c r="DP75" s="44">
        <v>3.4817359076038702E-2</v>
      </c>
      <c r="DQ75" s="44">
        <v>4.4407106626820701E-2</v>
      </c>
      <c r="DR75" s="45">
        <v>0.120455689719526</v>
      </c>
      <c r="DS75" s="45">
        <v>0.171024575599144</v>
      </c>
      <c r="DT75" s="45">
        <v>0.158177212845585</v>
      </c>
      <c r="DU75" s="45">
        <v>0.12470499009798899</v>
      </c>
      <c r="DV75" s="45">
        <v>0.165472085674888</v>
      </c>
      <c r="DW75" s="45">
        <v>0.234043987775062</v>
      </c>
      <c r="DX75" s="45">
        <v>0.14106747672189099</v>
      </c>
    </row>
    <row r="76" spans="1:128">
      <c r="A76" s="43">
        <f t="shared" si="8"/>
        <v>5.279452054794521</v>
      </c>
      <c r="B76" s="18">
        <v>72</v>
      </c>
      <c r="C76" s="12">
        <v>1562</v>
      </c>
      <c r="D76" s="12">
        <v>0.115671794891299</v>
      </c>
      <c r="E76" s="12">
        <v>6.3393541011271901E-3</v>
      </c>
      <c r="F76" s="92">
        <f>$D76^Parameter!$D$325</f>
        <v>0.18591628394392862</v>
      </c>
      <c r="G76" s="92">
        <f>$E76^Parameter!$D$318</f>
        <v>2.6150043039254622E-2</v>
      </c>
      <c r="H76" s="92">
        <f>$D76^Parameter!$D$326</f>
        <v>0.1780664004597329</v>
      </c>
      <c r="I76" s="92">
        <f>$E76^Parameter!$D$319</f>
        <v>3.9202052603961111E-2</v>
      </c>
      <c r="J76" s="92">
        <f>$D76^Parameter!$D$328</f>
        <v>0.19327662603106741</v>
      </c>
      <c r="K76" s="92">
        <f>$E76^Parameter!$D$321</f>
        <v>0.10624437349883657</v>
      </c>
      <c r="L76" s="92">
        <f>$D76^Parameter!$D$329</f>
        <v>0.29881843424320809</v>
      </c>
      <c r="M76" s="92">
        <f>$E76^Parameter!$D$322</f>
        <v>8.3753324601281112E-2</v>
      </c>
      <c r="N76" s="92">
        <f>$D76^Parameter!$D$330</f>
        <v>0.1742666386821472</v>
      </c>
      <c r="O76" s="92">
        <f>$E76^Parameter!$D$323</f>
        <v>0.13207420476892823</v>
      </c>
      <c r="P76" s="92">
        <f>$D76^Parameter!$D$327</f>
        <v>0.12828992636006054</v>
      </c>
      <c r="Q76" s="92">
        <f>$E76^Parameter!$D$320</f>
        <v>2.6956291116702967E-2</v>
      </c>
      <c r="R76" s="12">
        <f>$D76^EXP(Parameter!$D$96+Parameter!$D$103*(($B76/30.2*21)^(1)))</f>
        <v>2.5866596454773093E-2</v>
      </c>
      <c r="S76" s="12">
        <f>$E76^EXP(Parameter!$D$81+Parameter!$D$88*($B76/30.2*21)^(-2))</f>
        <v>4.457880634336249E-2</v>
      </c>
      <c r="T76" s="12">
        <f>$D76^EXP(Parameter!$D$97+Parameter!$D$104*(($B76*21/30.2)^(1)))</f>
        <v>8.6259884511851084E-2</v>
      </c>
      <c r="U76" s="12">
        <f>$E76^EXP(Parameter!$D$82+Parameter!$D$89*($B76/30.2*21)^(-2))</f>
        <v>5.844408305884935E-2</v>
      </c>
      <c r="V76" s="12">
        <f>$D76^EXP(Parameter!$D$99+Parameter!$D$106*(($B76*21/30.2)^(1)))</f>
        <v>6.4826422514313128E-2</v>
      </c>
      <c r="W76" s="12">
        <f>$E76^EXP(Parameter!$D$84+Parameter!$D$91*($B76/30.2*21)^(-2))</f>
        <v>0.13977762913657799</v>
      </c>
      <c r="X76" s="12">
        <f>$D76^EXP(Parameter!$D$100+Parameter!$D$107*(($B76*21/30.2)^(1)))</f>
        <v>1.9103882738003803E-2</v>
      </c>
      <c r="Y76" s="12">
        <f>$E76^EXP(Parameter!$D$85+Parameter!$D$92*($B76/30.2*21)^(-2))</f>
        <v>0.10903109490223747</v>
      </c>
      <c r="Z76" s="12">
        <f>$D76^EXP(Parameter!$D$101+Parameter!$D$108*(($B76*21/30.2)^(1)))</f>
        <v>4.7870086056342907E-3</v>
      </c>
      <c r="AA76" s="12">
        <f>$E76^EXP(Parameter!$D$86+Parameter!$D$93*($B76/30.2*21)^(-2))</f>
        <v>0.1331203027152747</v>
      </c>
      <c r="AB76" s="12">
        <f>$D76^EXP(Parameter!$D$98+Parameter!$D$105*(($B76*21/30.2)^(1)))</f>
        <v>3.6941176834443368E-2</v>
      </c>
      <c r="AC76" s="12">
        <f>$E76^EXP(Parameter!$D$83+Parameter!$D$90*($B76/30.2*21)^(-2))</f>
        <v>2.8882289764430181E-2</v>
      </c>
      <c r="AD76" s="87">
        <f>$D76^EXP(Parameter!$D$133+Parameter!$D$140*(($B76*21/30.2)^(-0.5))+Parameter!$D$147*((LN($B76*21/30.2))))</f>
        <v>1.237423540587918E-2</v>
      </c>
      <c r="AE76" s="12">
        <f>$E76^EXP(Parameter!$D$111+Parameter!$D$118*(($B76*21/30.2)^(-1))+Parameter!$D$125*(($B76*21/30.2)^(-0.5)))</f>
        <v>0.14187376891020045</v>
      </c>
      <c r="AF76" s="12">
        <f>$D76^EXP(Parameter!$D$134+Parameter!$D$141*(($B76*21/30.2)^(-0.5))+Parameter!$D$148*((LN($B76*21/30.2))))</f>
        <v>5.8643360507701067E-2</v>
      </c>
      <c r="AG76" s="12">
        <f>$E76^EXP(Parameter!$D$112+Parameter!$D$119*(($B76*21/30.2)^(-1))+Parameter!$D$126*(($B76*21/30.2)^(-0.5)))</f>
        <v>6.1449498936543431E-2</v>
      </c>
      <c r="AH76" s="12">
        <f>$D76^EXP(Parameter!$D$136+Parameter!$D$143*(($B76*21/30.2)^(-0.5))+Parameter!$D$150*((LN($B76*21/30.2))))</f>
        <v>1.8793542458306795E-2</v>
      </c>
      <c r="AI76" s="12">
        <f>$E76^EXP(Parameter!$D$114+Parameter!$D$121*(($B76*21/30.2)^(-1))+Parameter!$D$128*(($B76*21/30.2)^(-0.5)))</f>
        <v>1.5042399025698407E-2</v>
      </c>
      <c r="AJ76" s="12">
        <f>$D76^EXP(Parameter!$D$137+Parameter!$D$144*(($B76*21/30.2)^(-0.5))+Parameter!$D$151*((LN($B76*21/30.2))))</f>
        <v>1.650715813808281E-2</v>
      </c>
      <c r="AK76" s="12">
        <f>$E76^EXP(Parameter!$D$115+Parameter!$D$122*(($B76*21/30.2)^(-1))+Parameter!$D$129*(($B76*21/30.2)^(-0.5)))</f>
        <v>6.0537099149557572E-2</v>
      </c>
      <c r="AL76" s="12">
        <f>$D76^EXP(Parameter!$D$138+Parameter!$D$145*(($B76*21/30.2)^(-0.5))+Parameter!$D$152*((LN($B76*21/30.2))))</f>
        <v>3.837714524597531E-5</v>
      </c>
      <c r="AM76" s="12">
        <f>$E76^EXP(Parameter!$D$116+Parameter!$D$123*(($B76*21/30.2)^(-1))+Parameter!$D$130*(($B76*21/30.2)^(-0.5)))</f>
        <v>5.2933061720433711E-3</v>
      </c>
      <c r="AN76" s="12">
        <f>$D76^EXP(Parameter!$D$135+Parameter!$D$142*(($B76*21/30.2)^(-0.5))+Parameter!$D$149*((LN($B76*21/30.2))))</f>
        <v>2.3411426355348059E-2</v>
      </c>
      <c r="AO76" s="12">
        <f>$E76^EXP(Parameter!$D$113+Parameter!$D$120*(($B76*21/30.2)^(-1))+Parameter!$D$127*(($B76*21/30.2)^(-0.5)))</f>
        <v>3.019593085898018E-5</v>
      </c>
      <c r="AP76" s="87">
        <f>$D76^EXP(Parameter!$D$304+Parameter!$D$310*((LN($B76*21/30.2))))</f>
        <v>0.15331515146073424</v>
      </c>
      <c r="AQ76" s="88">
        <f>$E76^EXP(Parameter!$D$290+Parameter!$D$296*((LN($B76*21/30.2))))</f>
        <v>5.0915929075580471E-2</v>
      </c>
      <c r="AR76" s="12">
        <f>$D76^EXP(Parameter!$D$305+Parameter!$D$311*((LN($B76*21/30.2))))</f>
        <v>0.15324221285825745</v>
      </c>
      <c r="AS76" s="88">
        <f>$E76^EXP(Parameter!$D$291+Parameter!$D$297*((LN($B76*21/30.2))))</f>
        <v>6.0264361540046121E-2</v>
      </c>
      <c r="AT76" s="12">
        <f>$D76^EXP(Parameter!$D$305+Parameter!$D$307-Parameter!$D$306+(Parameter!$D$311+Parameter!$D$313-Parameter!$D$312)*((LN($B76*21/30.2))))</f>
        <v>0.15449986541571575</v>
      </c>
      <c r="AU76" s="88">
        <f>$E76^EXP(Parameter!$D$291+Parameter!$D$293-Parameter!$D$292+(Parameter!$D$297+Parameter!$D$299-Parameter!$D$298)*((LN($B76*21/30.2))))</f>
        <v>0.10373933165592447</v>
      </c>
      <c r="AV76" s="12">
        <f>$D76^EXP(Parameter!$D$308+Parameter!$D$314*((LN($B76*21/30.2))))</f>
        <v>0.21978782293870641</v>
      </c>
      <c r="AW76" s="88">
        <f>$E76^EXP(Parameter!$D$294+Parameter!$D$300*((LN($B76*21/30.2))))</f>
        <v>8.5207299357821009E-2</v>
      </c>
      <c r="AX76" s="12">
        <f>$D76^EXP(Parameter!$D$305+Parameter!$D$309-Parameter!$D$306+(Parameter!$D$311+Parameter!$D$315-Parameter!$D$312)*((LN($B76*21/30.2))))</f>
        <v>0.124323916700722</v>
      </c>
      <c r="AY76" s="88">
        <f>$E76^EXP(Parameter!$D$291+Parameter!$D$295-Parameter!$D$292+(Parameter!$D$297+Parameter!$D$301-Parameter!$D$298)*((LN($B76*21/30.2))))</f>
        <v>3.5542345733099313E-2</v>
      </c>
      <c r="AZ76" s="12">
        <f>$D76^EXP(Parameter!D$305-Parameter!D$306+(Parameter!D$311-Parameter!D$312)*((LN($B76*21/30.2))))</f>
        <v>9.3828250234354135E-2</v>
      </c>
      <c r="BA76" s="88">
        <f>$E76^EXP(Parameter!$D$291-Parameter!$D$292+(Parameter!$D$297-Parameter!$D$298)*((LN($B76*21/30.2))))</f>
        <v>4.5264477466016072E-3</v>
      </c>
      <c r="BB76" s="89">
        <f>$D76^EXP(Parameter!$D$231+Parameter!$D$238)</f>
        <v>0.19429145648228777</v>
      </c>
      <c r="BC76" s="90">
        <f>$E76^EXP(Parameter!$D$216+Parameter!$D$223)</f>
        <v>4.0189882649510587E-2</v>
      </c>
      <c r="BD76" s="91">
        <f>$D76^EXP(Parameter!$D$232+Parameter!$D$239)</f>
        <v>0.166810163362098</v>
      </c>
      <c r="BE76" s="90">
        <f>$E76^EXP(Parameter!$D$217+Parameter!$D$224)</f>
        <v>4.9496748647009148E-2</v>
      </c>
      <c r="BF76" s="91">
        <f>$D76^EXP(Parameter!$D$234+Parameter!$D$241)</f>
        <v>0.18483486434122834</v>
      </c>
      <c r="BG76" s="91">
        <f>$E76^EXP(Parameter!$D$219+Parameter!$D$226)</f>
        <v>0.11822106910083052</v>
      </c>
      <c r="BH76" s="91">
        <f>$D76^EXP(Parameter!$D$235+Parameter!$D$242)</f>
        <v>0.27276090515190826</v>
      </c>
      <c r="BI76" s="91">
        <f>$E76^EXP(Parameter!$D$220+Parameter!$D$227)</f>
        <v>9.1352580377468767E-2</v>
      </c>
      <c r="BJ76" s="91">
        <f>$D76^EXP(Parameter!$D$236)</f>
        <v>9.1099672683658997E-2</v>
      </c>
      <c r="BK76" s="91">
        <f>$E76^EXP(Parameter!$D$221)</f>
        <v>0.34892015242261593</v>
      </c>
      <c r="BL76" s="91">
        <f>$D76^EXP(Parameter!$D$233+Parameter!$D$240)</f>
        <v>0.10879956967039325</v>
      </c>
      <c r="BM76" s="91">
        <f>$E76^EXP(Parameter!$D$218+Parameter!$D$225)</f>
        <v>2.525574942733505E-2</v>
      </c>
      <c r="BN76" s="90">
        <f>$D76^EXP(Parameter!$D$268+Parameter!$D$275)</f>
        <v>0.22909611423678158</v>
      </c>
      <c r="BO76" s="91">
        <f>$E76^EXP(Parameter!$D$246+Parameter!$D$253)</f>
        <v>2.1818322404432419E-2</v>
      </c>
      <c r="BP76" s="91">
        <f>$D76^EXP(Parameter!$D$269+Parameter!$D$276)</f>
        <v>0.18203511126959412</v>
      </c>
      <c r="BQ76" s="91">
        <f>$E76^EXP(Parameter!$D$247+Parameter!$D$254)</f>
        <v>3.6927325028962864E-2</v>
      </c>
      <c r="BR76" s="91">
        <f>$D76^EXP(Parameter!$D$271+Parameter!$D$278)</f>
        <v>0.28916668189942657</v>
      </c>
      <c r="BS76" s="91">
        <f>$E76^EXP(Parameter!$D$249+Parameter!$D$256)</f>
        <v>0.13333635373433944</v>
      </c>
      <c r="BT76" s="91">
        <f>$D76^EXP(Parameter!$D$272+Parameter!$D$279)</f>
        <v>0.39187870241802142</v>
      </c>
      <c r="BU76" s="91">
        <f>$E76^EXP(Parameter!$D$250+Parameter!$D$257)</f>
        <v>6.7695098051939517E-2</v>
      </c>
      <c r="BV76" s="91">
        <f>$D76^EXP(Parameter!$D$273+Parameter!$D$280)</f>
        <v>0.34518941717855323</v>
      </c>
      <c r="BW76" s="91">
        <f>$E76^EXP(Parameter!$D$251+Parameter!$D$258)</f>
        <v>0.13903785184652726</v>
      </c>
      <c r="BX76" s="91">
        <f>$D76^EXP(Parameter!$D$270+Parameter!$D$277)</f>
        <v>0.16860684450335464</v>
      </c>
      <c r="BY76" s="91">
        <f>$E76^EXP(Parameter!$D$248+Parameter!$D$255)</f>
        <v>4.1495978371174594E-2</v>
      </c>
      <c r="BZ76" s="90">
        <f>$D76^EXP(Parameter!$D$208)</f>
        <v>0.1867110486747072</v>
      </c>
      <c r="CA76" s="90">
        <f>$E76^EXP(Parameter!$D$200)</f>
        <v>3.3058382231325199E-2</v>
      </c>
      <c r="CB76" s="90">
        <f>$D76^EXP(Parameter!$D$209)</f>
        <v>0.1680070103534077</v>
      </c>
      <c r="CC76" s="90">
        <f>$E76^EXP(Parameter!$D$201)</f>
        <v>4.4609681182185737E-2</v>
      </c>
      <c r="CD76" s="90">
        <f>$D76^EXP(Parameter!$D$211)</f>
        <v>0.17618288605972232</v>
      </c>
      <c r="CE76" s="90">
        <f>$E76^EXP(Parameter!$D$203)</f>
        <v>0.10219458831685564</v>
      </c>
      <c r="CF76" s="90">
        <f>$D76^EXP(Parameter!$D$212)</f>
        <v>0.27240659826015795</v>
      </c>
      <c r="CG76" s="90">
        <f>$E76^EXP(Parameter!$D$204)</f>
        <v>8.3888416634601407E-2</v>
      </c>
      <c r="CH76" s="91">
        <f>$D76^EXP(Parameter!$D$213)</f>
        <v>0.15708244533423027</v>
      </c>
      <c r="CI76" s="90">
        <f>$E76^EXP(Parameter!$D$205)</f>
        <v>0.115461771885342</v>
      </c>
      <c r="CJ76" s="91">
        <f>$D76^EXP(Parameter!$D$210)</f>
        <v>0.11417997505628803</v>
      </c>
      <c r="CK76" s="90">
        <f>$E76^EXP(Parameter!$D$202)</f>
        <v>2.9381335555771923E-2</v>
      </c>
      <c r="CL76" s="12">
        <f>$D76^EXP(Parameter!$D$170+Parameter!$D$177*(LN($B76/30.2*21)))</f>
        <v>0.14837974055876693</v>
      </c>
      <c r="CM76" s="41">
        <f>$E76^EXP(Parameter!$D$155+Parameter!$D$162*(LN($B76/30.2*21)))</f>
        <v>0.13766686180813326</v>
      </c>
      <c r="CN76" s="12">
        <f>$D76^EXP(Parameter!$D$171+Parameter!$D$178*(LN($B76/30.2*21)))</f>
        <v>0.14608955883844832</v>
      </c>
      <c r="CO76" s="41">
        <f>$E76^EXP(Parameter!$D$156+Parameter!$D$163*(LN($B76/30.2*21)))</f>
        <v>0.12182796359670418</v>
      </c>
      <c r="CP76" s="12">
        <f>$D76^EXP(Parameter!$D$173+Parameter!$D$180*(LN($B76/30.2*21)))</f>
        <v>0.14146807721017382</v>
      </c>
      <c r="CQ76" s="41">
        <f>$E76^EXP(Parameter!$D$158+Parameter!$D$165*(LN($B76/30.2*21)))</f>
        <v>0.15202622853789044</v>
      </c>
      <c r="CR76" s="12">
        <f>$D76^EXP(Parameter!$D$174+Parameter!$D$181*(LN($B76/30.2*21)))</f>
        <v>0.17264292939890891</v>
      </c>
      <c r="CS76" s="41">
        <f>$E76^EXP(Parameter!$D$159+Parameter!$D$166*(LN($B76/30.2*21)))</f>
        <v>0.16749379447042032</v>
      </c>
      <c r="CT76" s="12">
        <f>$D76^EXP(Parameter!$D$175+Parameter!$D$182*(LN($B76/30.2*21)))</f>
        <v>8.0143407575602205E-2</v>
      </c>
      <c r="CU76" s="41">
        <f>$E76^EXP(Parameter!$D$160+Parameter!$D$167*(LN($B76/30.2*21)))</f>
        <v>5.518429478893646E-2</v>
      </c>
      <c r="CV76" s="12">
        <f>$D76^EXP(Parameter!$D$172+Parameter!$D$179*(LN($B76/30.2*21)))</f>
        <v>7.4496316869099605E-2</v>
      </c>
      <c r="CW76" s="41">
        <f>$E76^EXP(Parameter!$D$157+Parameter!$D$164*(LN($B76/30.2*21)))</f>
        <v>1.2762837322453366E-3</v>
      </c>
      <c r="CX76" s="12">
        <f t="shared" si="9"/>
        <v>2.5866596454773093E-2</v>
      </c>
      <c r="CY76" s="85">
        <v>4.5394717038929E-2</v>
      </c>
      <c r="CZ76" s="12">
        <f t="shared" si="3"/>
        <v>8.6259884511851084E-2</v>
      </c>
      <c r="DA76" s="85">
        <v>7.0310781577622702E-2</v>
      </c>
      <c r="DB76" s="12">
        <f t="shared" si="4"/>
        <v>6.4826422514313128E-2</v>
      </c>
      <c r="DC76" s="41">
        <v>5.1580366620343397E-2</v>
      </c>
      <c r="DD76" s="12">
        <f t="shared" si="5"/>
        <v>1.9103882738003803E-2</v>
      </c>
      <c r="DE76" s="85">
        <v>5.70201528377874E-2</v>
      </c>
      <c r="DF76" s="12">
        <f t="shared" si="6"/>
        <v>4.7870086056342907E-3</v>
      </c>
      <c r="DG76" s="41">
        <v>8.6995268419136195E-3</v>
      </c>
      <c r="DH76" s="12">
        <f t="shared" si="7"/>
        <v>3.6941176834443368E-2</v>
      </c>
      <c r="DI76" s="41">
        <v>5.7096508592704596E-3</v>
      </c>
      <c r="DJ76" s="46">
        <v>71</v>
      </c>
      <c r="DK76" s="44">
        <v>4.9126694907867304E-3</v>
      </c>
      <c r="DL76" s="44">
        <v>1.0714483901975901E-2</v>
      </c>
      <c r="DM76" s="44">
        <v>1.8727013708902802E-2</v>
      </c>
      <c r="DN76" s="44">
        <v>1.50193714148528E-2</v>
      </c>
      <c r="DO76" s="44">
        <v>3.9643016921435598E-2</v>
      </c>
      <c r="DP76" s="44">
        <v>3.3568124187844897E-2</v>
      </c>
      <c r="DQ76" s="44">
        <v>4.28882601211188E-2</v>
      </c>
      <c r="DR76" s="45">
        <v>0.11813376238541801</v>
      </c>
      <c r="DS76" s="45">
        <v>0.16807445990921199</v>
      </c>
      <c r="DT76" s="45">
        <v>0.155374774721763</v>
      </c>
      <c r="DU76" s="45">
        <v>0.122325179451428</v>
      </c>
      <c r="DV76" s="45">
        <v>0.16258486041061099</v>
      </c>
      <c r="DW76" s="45">
        <v>0.230471760818763</v>
      </c>
      <c r="DX76" s="45">
        <v>0.13847392812787301</v>
      </c>
    </row>
    <row r="77" spans="1:128">
      <c r="A77" s="43">
        <f t="shared" si="8"/>
        <v>5.3397260273972602</v>
      </c>
      <c r="B77" s="18">
        <v>73</v>
      </c>
      <c r="C77" s="12">
        <v>1584</v>
      </c>
      <c r="D77" s="12">
        <v>0.113432705393333</v>
      </c>
      <c r="E77" s="12">
        <v>6.0734195148240602E-3</v>
      </c>
      <c r="F77" s="92">
        <f>$D77^Parameter!$D$325</f>
        <v>0.18310317135664772</v>
      </c>
      <c r="G77" s="92">
        <f>$E77^Parameter!$D$318</f>
        <v>2.5355487327250476E-2</v>
      </c>
      <c r="H77" s="92">
        <f>$D77^Parameter!$D$326</f>
        <v>0.17530351822179724</v>
      </c>
      <c r="I77" s="92">
        <f>$E77^Parameter!$D$319</f>
        <v>3.8141458803394902E-2</v>
      </c>
      <c r="J77" s="92">
        <f>$D77^Parameter!$D$328</f>
        <v>0.19041913024351328</v>
      </c>
      <c r="K77" s="92">
        <f>$E77^Parameter!$D$321</f>
        <v>0.10424637050623604</v>
      </c>
      <c r="L77" s="92">
        <f>$D77^Parameter!$D$329</f>
        <v>0.29556529789716574</v>
      </c>
      <c r="M77" s="92">
        <f>$E77^Parameter!$D$322</f>
        <v>8.2012926161237218E-2</v>
      </c>
      <c r="N77" s="92">
        <f>$D77^Parameter!$D$330</f>
        <v>0.17152918142720264</v>
      </c>
      <c r="O77" s="92">
        <f>$E77^Parameter!$D$323</f>
        <v>0.12982947838318593</v>
      </c>
      <c r="P77" s="92">
        <f>$D77^Parameter!$D$327</f>
        <v>0.12592467895227571</v>
      </c>
      <c r="Q77" s="92">
        <f>$E77^Parameter!$D$320</f>
        <v>2.6143959515080396E-2</v>
      </c>
      <c r="R77" s="12">
        <f>$D77^EXP(Parameter!$D$96+Parameter!$D$103*(($B77/30.2*21)^(1)))</f>
        <v>2.3764305949751506E-2</v>
      </c>
      <c r="S77" s="12">
        <f>$E77^EXP(Parameter!$D$81+Parameter!$D$88*($B77/30.2*21)^(-2))</f>
        <v>4.3420802541490666E-2</v>
      </c>
      <c r="T77" s="12">
        <f>$D77^EXP(Parameter!$D$97+Parameter!$D$104*(($B77*21/30.2)^(1)))</f>
        <v>8.3209842881625362E-2</v>
      </c>
      <c r="U77" s="12">
        <f>$E77^EXP(Parameter!$D$82+Parameter!$D$89*($B77/30.2*21)^(-2))</f>
        <v>5.7056105865753493E-2</v>
      </c>
      <c r="V77" s="12">
        <f>$D77^EXP(Parameter!$D$99+Parameter!$D$106*(($B77*21/30.2)^(1)))</f>
        <v>6.179268498062819E-2</v>
      </c>
      <c r="W77" s="12">
        <f>$E77^EXP(Parameter!$D$84+Parameter!$D$91*($B77/30.2*21)^(-2))</f>
        <v>0.13747022536576792</v>
      </c>
      <c r="X77" s="12">
        <f>$D77^EXP(Parameter!$D$100+Parameter!$D$107*(($B77*21/30.2)^(1)))</f>
        <v>1.6942695717231983E-2</v>
      </c>
      <c r="Y77" s="12">
        <f>$E77^EXP(Parameter!$D$85+Parameter!$D$92*($B77/30.2*21)^(-2))</f>
        <v>0.10700543803502982</v>
      </c>
      <c r="Z77" s="12">
        <f>$D77^EXP(Parameter!$D$101+Parameter!$D$108*(($B77*21/30.2)^(1)))</f>
        <v>4.1021828977751496E-3</v>
      </c>
      <c r="AA77" s="12">
        <f>$E77^EXP(Parameter!$D$86+Parameter!$D$93*($B77/30.2*21)^(-2))</f>
        <v>0.13086512360854494</v>
      </c>
      <c r="AB77" s="12">
        <f>$D77^EXP(Parameter!$D$98+Parameter!$D$105*(($B77*21/30.2)^(1)))</f>
        <v>3.4948655138302483E-2</v>
      </c>
      <c r="AC77" s="12">
        <f>$E77^EXP(Parameter!$D$83+Parameter!$D$90*($B77/30.2*21)^(-2))</f>
        <v>2.8027869127317692E-2</v>
      </c>
      <c r="AD77" s="87">
        <f>$D77^EXP(Parameter!$D$133+Parameter!$D$140*(($B77*21/30.2)^(-0.5))+Parameter!$D$147*((LN($B77*21/30.2))))</f>
        <v>1.1234815155220545E-2</v>
      </c>
      <c r="AE77" s="12">
        <f>$E77^EXP(Parameter!$D$111+Parameter!$D$118*(($B77*21/30.2)^(-1))+Parameter!$D$125*(($B77*21/30.2)^(-0.5)))</f>
        <v>0.14035504885680672</v>
      </c>
      <c r="AF77" s="12">
        <f>$D77^EXP(Parameter!$D$134+Parameter!$D$141*(($B77*21/30.2)^(-0.5))+Parameter!$D$148*((LN($B77*21/30.2))))</f>
        <v>5.6273767558841996E-2</v>
      </c>
      <c r="AG77" s="12">
        <f>$E77^EXP(Parameter!$D$112+Parameter!$D$119*(($B77*21/30.2)^(-1))+Parameter!$D$126*(($B77*21/30.2)^(-0.5)))</f>
        <v>6.0062035726829055E-2</v>
      </c>
      <c r="AH77" s="12">
        <f>$D77^EXP(Parameter!$D$136+Parameter!$D$143*(($B77*21/30.2)^(-0.5))+Parameter!$D$150*((LN($B77*21/30.2))))</f>
        <v>1.7313402043445135E-2</v>
      </c>
      <c r="AI77" s="12">
        <f>$E77^EXP(Parameter!$D$114+Parameter!$D$121*(($B77*21/30.2)^(-1))+Parameter!$D$128*(($B77*21/30.2)^(-0.5)))</f>
        <v>1.4263036623355829E-2</v>
      </c>
      <c r="AJ77" s="12">
        <f>$D77^EXP(Parameter!$D$137+Parameter!$D$144*(($B77*21/30.2)^(-0.5))+Parameter!$D$151*((LN($B77*21/30.2))))</f>
        <v>1.4932713403980669E-2</v>
      </c>
      <c r="AK77" s="12">
        <f>$E77^EXP(Parameter!$D$115+Parameter!$D$122*(($B77*21/30.2)^(-1))+Parameter!$D$129*(($B77*21/30.2)^(-0.5)))</f>
        <v>5.8960833238875812E-2</v>
      </c>
      <c r="AL77" s="12">
        <f>$D77^EXP(Parameter!$D$138+Parameter!$D$145*(($B77*21/30.2)^(-0.5))+Parameter!$D$152*((LN($B77*21/30.2))))</f>
        <v>2.809780275969148E-5</v>
      </c>
      <c r="AM77" s="12">
        <f>$E77^EXP(Parameter!$D$116+Parameter!$D$123*(($B77*21/30.2)^(-1))+Parameter!$D$130*(($B77*21/30.2)^(-0.5)))</f>
        <v>4.9442142374972213E-3</v>
      </c>
      <c r="AN77" s="12">
        <f>$D77^EXP(Parameter!$D$135+Parameter!$D$142*(($B77*21/30.2)^(-0.5))+Parameter!$D$149*((LN($B77*21/30.2))))</f>
        <v>2.2115623776707005E-2</v>
      </c>
      <c r="AO77" s="12">
        <f>$E77^EXP(Parameter!$D$113+Parameter!$D$120*(($B77*21/30.2)^(-1))+Parameter!$D$127*(($B77*21/30.2)^(-0.5)))</f>
        <v>2.6120601526175892E-5</v>
      </c>
      <c r="AP77" s="87">
        <f>$D77^EXP(Parameter!$D$304+Parameter!$D$310*((LN($B77*21/30.2))))</f>
        <v>0.15023189512476259</v>
      </c>
      <c r="AQ77" s="88">
        <f>$E77^EXP(Parameter!$D$290+Parameter!$D$296*((LN($B77*21/30.2))))</f>
        <v>4.9942571814599886E-2</v>
      </c>
      <c r="AR77" s="12">
        <f>$D77^EXP(Parameter!$D$305+Parameter!$D$311*((LN($B77*21/30.2))))</f>
        <v>0.15046833684254762</v>
      </c>
      <c r="AS77" s="88">
        <f>$E77^EXP(Parameter!$D$291+Parameter!$D$297*((LN($B77*21/30.2))))</f>
        <v>5.8970242482241621E-2</v>
      </c>
      <c r="AT77" s="12">
        <f>$D77^EXP(Parameter!$D$305+Parameter!$D$307-Parameter!$D$306+(Parameter!$D$311+Parameter!$D$313-Parameter!$D$312)*((LN($B77*21/30.2))))</f>
        <v>0.15156728960963475</v>
      </c>
      <c r="AU77" s="88">
        <f>$E77^EXP(Parameter!$D$291+Parameter!$D$293-Parameter!$D$292+(Parameter!$D$297+Parameter!$D$299-Parameter!$D$298)*((LN($B77*21/30.2))))</f>
        <v>0.10166464931396428</v>
      </c>
      <c r="AV77" s="12">
        <f>$D77^EXP(Parameter!$D$308+Parameter!$D$314*((LN($B77*21/30.2))))</f>
        <v>0.21593549685137831</v>
      </c>
      <c r="AW77" s="88">
        <f>$E77^EXP(Parameter!$D$294+Parameter!$D$300*((LN($B77*21/30.2))))</f>
        <v>8.3473260638837546E-2</v>
      </c>
      <c r="AX77" s="12">
        <f>$D77^EXP(Parameter!$D$305+Parameter!$D$309-Parameter!$D$306+(Parameter!$D$311+Parameter!$D$315-Parameter!$D$312)*((LN($B77*21/30.2))))</f>
        <v>0.12147462556233322</v>
      </c>
      <c r="AY77" s="88">
        <f>$E77^EXP(Parameter!$D$291+Parameter!$D$295-Parameter!$D$292+(Parameter!$D$297+Parameter!$D$301-Parameter!$D$298)*((LN($B77*21/30.2))))</f>
        <v>3.4001350886857663E-2</v>
      </c>
      <c r="AZ77" s="12">
        <f>$D77^EXP(Parameter!D$305-Parameter!D$306+(Parameter!D$311-Parameter!D$312)*((LN($B77*21/30.2))))</f>
        <v>9.1506812571919449E-2</v>
      </c>
      <c r="BA77" s="88">
        <f>$E77^EXP(Parameter!$D$291-Parameter!$D$292+(Parameter!$D$297-Parameter!$D$298)*((LN($B77*21/30.2))))</f>
        <v>4.2351676724065616E-3</v>
      </c>
      <c r="BB77" s="89">
        <f>$D77^EXP(Parameter!$D$231+Parameter!$D$238)</f>
        <v>0.19142804149968748</v>
      </c>
      <c r="BC77" s="90">
        <f>$E77^EXP(Parameter!$D$216+Parameter!$D$223)</f>
        <v>3.9110804502470377E-2</v>
      </c>
      <c r="BD77" s="91">
        <f>$D77^EXP(Parameter!$D$232+Parameter!$D$239)</f>
        <v>0.16412478191605967</v>
      </c>
      <c r="BE77" s="90">
        <f>$E77^EXP(Parameter!$D$217+Parameter!$D$224)</f>
        <v>4.8252817289082608E-2</v>
      </c>
      <c r="BF77" s="91">
        <f>$D77^EXP(Parameter!$D$234+Parameter!$D$241)</f>
        <v>0.18202849145565864</v>
      </c>
      <c r="BG77" s="91">
        <f>$E77^EXP(Parameter!$D$219+Parameter!$D$226)</f>
        <v>0.11610280058574683</v>
      </c>
      <c r="BH77" s="91">
        <f>$D77^EXP(Parameter!$D$235+Parameter!$D$242)</f>
        <v>0.2695684671756608</v>
      </c>
      <c r="BI77" s="91">
        <f>$E77^EXP(Parameter!$D$220+Parameter!$D$227)</f>
        <v>8.952008052045729E-2</v>
      </c>
      <c r="BJ77" s="91">
        <f>$D77^EXP(Parameter!$D$236)</f>
        <v>8.9143111605773026E-2</v>
      </c>
      <c r="BK77" s="91">
        <f>$E77^EXP(Parameter!$D$221)</f>
        <v>0.34582307858568173</v>
      </c>
      <c r="BL77" s="91">
        <f>$D77^EXP(Parameter!$D$233+Parameter!$D$240)</f>
        <v>0.10663430359489086</v>
      </c>
      <c r="BM77" s="91">
        <f>$E77^EXP(Parameter!$D$218+Parameter!$D$225)</f>
        <v>2.4481151879620796E-2</v>
      </c>
      <c r="BN77" s="90">
        <f>$D77^EXP(Parameter!$D$268+Parameter!$D$275)</f>
        <v>0.22605707296959485</v>
      </c>
      <c r="BO77" s="91">
        <f>$E77^EXP(Parameter!$D$246+Parameter!$D$253)</f>
        <v>2.1122966565124929E-2</v>
      </c>
      <c r="BP77" s="91">
        <f>$D77^EXP(Parameter!$D$269+Parameter!$D$276)</f>
        <v>0.17924645274105397</v>
      </c>
      <c r="BQ77" s="91">
        <f>$E77^EXP(Parameter!$D$247+Parameter!$D$254)</f>
        <v>3.59100914085064E-2</v>
      </c>
      <c r="BR77" s="91">
        <f>$D77^EXP(Parameter!$D$271+Parameter!$D$278)</f>
        <v>0.28593353255080939</v>
      </c>
      <c r="BS77" s="91">
        <f>$E77^EXP(Parameter!$D$249+Parameter!$D$256)</f>
        <v>0.13108073230990031</v>
      </c>
      <c r="BT77" s="91">
        <f>$D77^EXP(Parameter!$D$272+Parameter!$D$279)</f>
        <v>0.38856594556326385</v>
      </c>
      <c r="BU77" s="91">
        <f>$E77^EXP(Parameter!$D$250+Parameter!$D$257)</f>
        <v>6.6169015657275537E-2</v>
      </c>
      <c r="BV77" s="91">
        <f>$D77^EXP(Parameter!$D$273+Parameter!$D$280)</f>
        <v>0.34187809443015521</v>
      </c>
      <c r="BW77" s="91">
        <f>$E77^EXP(Parameter!$D$251+Parameter!$D$258)</f>
        <v>0.13673425075494308</v>
      </c>
      <c r="BX77" s="91">
        <f>$D77^EXP(Parameter!$D$270+Parameter!$D$277)</f>
        <v>0.16590864576522357</v>
      </c>
      <c r="BY77" s="91">
        <f>$E77^EXP(Parameter!$D$248+Parameter!$D$255)</f>
        <v>4.039276945485544E-2</v>
      </c>
      <c r="BZ77" s="90">
        <f>$D77^EXP(Parameter!$D$208)</f>
        <v>0.18389301903116281</v>
      </c>
      <c r="CA77" s="90">
        <f>$E77^EXP(Parameter!$D$200)</f>
        <v>3.2117611866848896E-2</v>
      </c>
      <c r="CB77" s="90">
        <f>$D77^EXP(Parameter!$D$209)</f>
        <v>0.16531307150831967</v>
      </c>
      <c r="CC77" s="90">
        <f>$E77^EXP(Parameter!$D$201)</f>
        <v>4.3450304525809717E-2</v>
      </c>
      <c r="CD77" s="90">
        <f>$D77^EXP(Parameter!$D$211)</f>
        <v>0.17343251459169906</v>
      </c>
      <c r="CE77" s="90">
        <f>$E77^EXP(Parameter!$D$203)</f>
        <v>0.10023975184488802</v>
      </c>
      <c r="CF77" s="90">
        <f>$D77^EXP(Parameter!$D$212)</f>
        <v>0.26921513602298852</v>
      </c>
      <c r="CG77" s="90">
        <f>$E77^EXP(Parameter!$D$204)</f>
        <v>8.2146332040197848E-2</v>
      </c>
      <c r="CH77" s="91">
        <f>$D77^EXP(Parameter!$D$213)</f>
        <v>0.15446953242308223</v>
      </c>
      <c r="CI77" s="90">
        <f>$E77^EXP(Parameter!$D$205)</f>
        <v>0.11337026984761205</v>
      </c>
      <c r="CJ77" s="91">
        <f>$D77^EXP(Parameter!$D$210)</f>
        <v>0.1119565923241503</v>
      </c>
      <c r="CK77" s="90">
        <f>$E77^EXP(Parameter!$D$202)</f>
        <v>2.8516718454596485E-2</v>
      </c>
      <c r="CL77" s="12">
        <f>$D77^EXP(Parameter!$D$170+Parameter!$D$177*(LN($B77/30.2*21)))</f>
        <v>0.14553818395768581</v>
      </c>
      <c r="CM77" s="41">
        <f>$E77^EXP(Parameter!$D$155+Parameter!$D$162*(LN($B77/30.2*21)))</f>
        <v>0.13632470772672176</v>
      </c>
      <c r="CN77" s="12">
        <f>$D77^EXP(Parameter!$D$171+Parameter!$D$178*(LN($B77/30.2*21)))</f>
        <v>0.14340753650155236</v>
      </c>
      <c r="CO77" s="41">
        <f>$E77^EXP(Parameter!$D$156+Parameter!$D$163*(LN($B77/30.2*21)))</f>
        <v>0.12019477005365824</v>
      </c>
      <c r="CP77" s="12">
        <f>$D77^EXP(Parameter!$D$173+Parameter!$D$180*(LN($B77/30.2*21)))</f>
        <v>0.13872205530249063</v>
      </c>
      <c r="CQ77" s="41">
        <f>$E77^EXP(Parameter!$D$158+Parameter!$D$165*(LN($B77/30.2*21)))</f>
        <v>0.14983231288079815</v>
      </c>
      <c r="CR77" s="12">
        <f>$D77^EXP(Parameter!$D$174+Parameter!$D$181*(LN($B77/30.2*21)))</f>
        <v>0.1691322278856501</v>
      </c>
      <c r="CS77" s="41">
        <f>$E77^EXP(Parameter!$D$159+Parameter!$D$166*(LN($B77/30.2*21)))</f>
        <v>0.16554084066177979</v>
      </c>
      <c r="CT77" s="12">
        <f>$D77^EXP(Parameter!$D$175+Parameter!$D$182*(LN($B77/30.2*21)))</f>
        <v>7.7795681557942961E-2</v>
      </c>
      <c r="CU77" s="41">
        <f>$E77^EXP(Parameter!$D$160+Parameter!$D$167*(LN($B77/30.2*21)))</f>
        <v>5.3450858750366891E-2</v>
      </c>
      <c r="CV77" s="12">
        <f>$D77^EXP(Parameter!$D$172+Parameter!$D$179*(LN($B77/30.2*21)))</f>
        <v>7.2479845390520811E-2</v>
      </c>
      <c r="CW77" s="41">
        <f>$E77^EXP(Parameter!$D$157+Parameter!$D$164*(LN($B77/30.2*21)))</f>
        <v>1.1745312399060886E-3</v>
      </c>
      <c r="CX77" s="12">
        <f t="shared" si="9"/>
        <v>2.3764305949751506E-2</v>
      </c>
      <c r="CY77" s="85">
        <v>4.4339376828192598E-2</v>
      </c>
      <c r="CZ77" s="12">
        <f t="shared" si="3"/>
        <v>8.3209842881625362E-2</v>
      </c>
      <c r="DA77" s="85">
        <v>6.8787092864393107E-2</v>
      </c>
      <c r="DB77" s="12">
        <f t="shared" si="4"/>
        <v>6.179268498062819E-2</v>
      </c>
      <c r="DC77" s="41">
        <v>4.9235994685598403E-2</v>
      </c>
      <c r="DD77" s="12">
        <f t="shared" si="5"/>
        <v>1.6942695717231983E-2</v>
      </c>
      <c r="DE77" s="85">
        <v>5.50353776439515E-2</v>
      </c>
      <c r="DF77" s="12">
        <f t="shared" si="6"/>
        <v>4.1021828977751496E-3</v>
      </c>
      <c r="DG77" s="41">
        <v>8.0222175883367507E-3</v>
      </c>
      <c r="DH77" s="12">
        <f t="shared" si="7"/>
        <v>3.4948655138302483E-2</v>
      </c>
      <c r="DI77" s="41">
        <v>5.5146879317073197E-3</v>
      </c>
      <c r="DJ77" s="46">
        <v>72</v>
      </c>
      <c r="DK77" s="44">
        <v>4.6808443367932799E-3</v>
      </c>
      <c r="DL77" s="44">
        <v>1.0256327697372499E-2</v>
      </c>
      <c r="DM77" s="44">
        <v>1.7989467631731999E-2</v>
      </c>
      <c r="DN77" s="44">
        <v>1.44074656248961E-2</v>
      </c>
      <c r="DO77" s="44">
        <v>3.8274969958527597E-2</v>
      </c>
      <c r="DP77" s="44">
        <v>3.23721231279991E-2</v>
      </c>
      <c r="DQ77" s="44">
        <v>4.1431310741473701E-2</v>
      </c>
      <c r="DR77" s="45">
        <v>0.1158757019634</v>
      </c>
      <c r="DS77" s="45">
        <v>0.16519815144417599</v>
      </c>
      <c r="DT77" s="45">
        <v>0.15264407714946401</v>
      </c>
      <c r="DU77" s="45">
        <v>0.120010272855919</v>
      </c>
      <c r="DV77" s="45">
        <v>0.15977058376533401</v>
      </c>
      <c r="DW77" s="45">
        <v>0.226979883921409</v>
      </c>
      <c r="DX77" s="45">
        <v>0.13594890609815299</v>
      </c>
    </row>
    <row r="78" spans="1:128">
      <c r="A78" s="43">
        <f t="shared" si="8"/>
        <v>5.4</v>
      </c>
      <c r="B78" s="18">
        <v>74</v>
      </c>
      <c r="C78" s="12">
        <v>1606</v>
      </c>
      <c r="D78" s="12">
        <v>0.111254740165721</v>
      </c>
      <c r="E78" s="12">
        <v>5.8208598640054404E-3</v>
      </c>
      <c r="F78" s="92">
        <f>$D78^Parameter!$D$325</f>
        <v>0.18035510869440891</v>
      </c>
      <c r="G78" s="92">
        <f>$E78^Parameter!$D$318</f>
        <v>2.459182409024574E-2</v>
      </c>
      <c r="H78" s="92">
        <f>$D78^Parameter!$D$326</f>
        <v>0.17260557504293358</v>
      </c>
      <c r="I78" s="92">
        <f>$E78^Parameter!$D$319</f>
        <v>3.7118615766779828E-2</v>
      </c>
      <c r="J78" s="92">
        <f>$D78^Parameter!$D$328</f>
        <v>0.1876267323612448</v>
      </c>
      <c r="K78" s="92">
        <f>$E78^Parameter!$D$321</f>
        <v>0.1023032203199537</v>
      </c>
      <c r="L78" s="92">
        <f>$D78^Parameter!$D$329</f>
        <v>0.29237374680593009</v>
      </c>
      <c r="M78" s="92">
        <f>$E78^Parameter!$D$322</f>
        <v>8.0323699085666597E-2</v>
      </c>
      <c r="N78" s="92">
        <f>$D78^Parameter!$D$330</f>
        <v>0.16885658597994424</v>
      </c>
      <c r="O78" s="92">
        <f>$E78^Parameter!$D$323</f>
        <v>0.12764236946635618</v>
      </c>
      <c r="P78" s="92">
        <f>$D78^Parameter!$D$327</f>
        <v>0.12362184889532764</v>
      </c>
      <c r="Q78" s="92">
        <f>$E78^Parameter!$D$320</f>
        <v>2.5363011622599404E-2</v>
      </c>
      <c r="R78" s="12">
        <f>$D78^EXP(Parameter!$D$96+Parameter!$D$103*(($B78/30.2*21)^(1)))</f>
        <v>2.180279133487659E-2</v>
      </c>
      <c r="S78" s="12">
        <f>$E78^EXP(Parameter!$D$81+Parameter!$D$88*($B78/30.2*21)^(-2))</f>
        <v>4.2302772699850347E-2</v>
      </c>
      <c r="T78" s="12">
        <f>$D78^EXP(Parameter!$D$97+Parameter!$D$104*(($B78*21/30.2)^(1)))</f>
        <v>8.0256268316901858E-2</v>
      </c>
      <c r="U78" s="12">
        <f>$E78^EXP(Parameter!$D$82+Parameter!$D$89*($B78/30.2*21)^(-2))</f>
        <v>5.5712995674685829E-2</v>
      </c>
      <c r="V78" s="12">
        <f>$D78^EXP(Parameter!$D$99+Parameter!$D$106*(($B78*21/30.2)^(1)))</f>
        <v>5.8877073148859857E-2</v>
      </c>
      <c r="W78" s="12">
        <f>$E78^EXP(Parameter!$D$84+Parameter!$D$91*($B78/30.2*21)^(-2))</f>
        <v>0.13522090235009548</v>
      </c>
      <c r="X78" s="12">
        <f>$D78^EXP(Parameter!$D$100+Parameter!$D$107*(($B78*21/30.2)^(1)))</f>
        <v>1.4981034521795028E-2</v>
      </c>
      <c r="Y78" s="12">
        <f>$E78^EXP(Parameter!$D$85+Parameter!$D$92*($B78/30.2*21)^(-2))</f>
        <v>0.10503492022294619</v>
      </c>
      <c r="Z78" s="12">
        <f>$D78^EXP(Parameter!$D$101+Parameter!$D$108*(($B78*21/30.2)^(1)))</f>
        <v>3.5027153689390867E-3</v>
      </c>
      <c r="AA78" s="12">
        <f>$E78^EXP(Parameter!$D$86+Parameter!$D$93*($B78/30.2*21)^(-2))</f>
        <v>0.12866772874107682</v>
      </c>
      <c r="AB78" s="12">
        <f>$D78^EXP(Parameter!$D$98+Parameter!$D$105*(($B78*21/30.2)^(1)))</f>
        <v>3.3050091107103358E-2</v>
      </c>
      <c r="AC78" s="12">
        <f>$E78^EXP(Parameter!$D$83+Parameter!$D$90*($B78/30.2*21)^(-2))</f>
        <v>2.7205998767928442E-2</v>
      </c>
      <c r="AD78" s="87">
        <f>$D78^EXP(Parameter!$D$133+Parameter!$D$140*(($B78*21/30.2)^(-0.5))+Parameter!$D$147*((LN($B78*21/30.2))))</f>
        <v>1.0192049451665205E-2</v>
      </c>
      <c r="AE78" s="12">
        <f>$E78^EXP(Parameter!$D$111+Parameter!$D$118*(($B78*21/30.2)^(-1))+Parameter!$D$125*(($B78*21/30.2)^(-0.5)))</f>
        <v>0.13886887214588578</v>
      </c>
      <c r="AF78" s="12">
        <f>$D78^EXP(Parameter!$D$134+Parameter!$D$141*(($B78*21/30.2)^(-0.5))+Parameter!$D$148*((LN($B78*21/30.2))))</f>
        <v>5.40009741392945E-2</v>
      </c>
      <c r="AG78" s="12">
        <f>$E78^EXP(Parameter!$D$112+Parameter!$D$119*(($B78*21/30.2)^(-1))+Parameter!$D$126*(($B78*21/30.2)^(-0.5)))</f>
        <v>5.8718060966727721E-2</v>
      </c>
      <c r="AH78" s="12">
        <f>$D78^EXP(Parameter!$D$136+Parameter!$D$143*(($B78*21/30.2)^(-0.5))+Parameter!$D$150*((LN($B78*21/30.2))))</f>
        <v>1.5940838284635592E-2</v>
      </c>
      <c r="AI78" s="12">
        <f>$E78^EXP(Parameter!$D$114+Parameter!$D$121*(($B78*21/30.2)^(-1))+Parameter!$D$128*(($B78*21/30.2)^(-0.5)))</f>
        <v>1.3527724631987417E-2</v>
      </c>
      <c r="AJ78" s="12">
        <f>$D78^EXP(Parameter!$D$137+Parameter!$D$144*(($B78*21/30.2)^(-0.5))+Parameter!$D$151*((LN($B78*21/30.2))))</f>
        <v>1.3493758881650355E-2</v>
      </c>
      <c r="AK78" s="12">
        <f>$E78^EXP(Parameter!$D$115+Parameter!$D$122*(($B78*21/30.2)^(-1))+Parameter!$D$129*(($B78*21/30.2)^(-0.5)))</f>
        <v>5.7437770739953091E-2</v>
      </c>
      <c r="AL78" s="12">
        <f>$D78^EXP(Parameter!$D$138+Parameter!$D$145*(($B78*21/30.2)^(-0.5))+Parameter!$D$152*((LN($B78*21/30.2))))</f>
        <v>2.0459733497111653E-5</v>
      </c>
      <c r="AM78" s="12">
        <f>$E78^EXP(Parameter!$D$116+Parameter!$D$123*(($B78*21/30.2)^(-1))+Parameter!$D$130*(($B78*21/30.2)^(-0.5)))</f>
        <v>4.6197548060477557E-3</v>
      </c>
      <c r="AN78" s="12">
        <f>$D78^EXP(Parameter!$D$135+Parameter!$D$142*(($B78*21/30.2)^(-0.5))+Parameter!$D$149*((LN($B78*21/30.2))))</f>
        <v>2.0891456863991634E-2</v>
      </c>
      <c r="AO78" s="12">
        <f>$E78^EXP(Parameter!$D$113+Parameter!$D$120*(($B78*21/30.2)^(-1))+Parameter!$D$127*(($B78*21/30.2)^(-0.5)))</f>
        <v>2.2608920896964487E-5</v>
      </c>
      <c r="AP78" s="87">
        <f>$D78^EXP(Parameter!$D$304+Parameter!$D$310*((LN($B78*21/30.2))))</f>
        <v>0.14722825557574298</v>
      </c>
      <c r="AQ78" s="88">
        <f>$E78^EXP(Parameter!$D$290+Parameter!$D$296*((LN($B78*21/30.2))))</f>
        <v>4.8999096765002081E-2</v>
      </c>
      <c r="AR78" s="12">
        <f>$D78^EXP(Parameter!$D$305+Parameter!$D$311*((LN($B78*21/30.2))))</f>
        <v>0.1477643184978481</v>
      </c>
      <c r="AS78" s="88">
        <f>$E78^EXP(Parameter!$D$291+Parameter!$D$297*((LN($B78*21/30.2))))</f>
        <v>5.771639049265366E-2</v>
      </c>
      <c r="AT78" s="12">
        <f>$D78^EXP(Parameter!$D$305+Parameter!$D$307-Parameter!$D$306+(Parameter!$D$311+Parameter!$D$313-Parameter!$D$312)*((LN($B78*21/30.2))))</f>
        <v>0.14870920394595702</v>
      </c>
      <c r="AU78" s="88">
        <f>$E78^EXP(Parameter!$D$291+Parameter!$D$293-Parameter!$D$292+(Parameter!$D$297+Parameter!$D$299-Parameter!$D$298)*((LN($B78*21/30.2))))</f>
        <v>9.964812801495905E-2</v>
      </c>
      <c r="AV78" s="12">
        <f>$D78^EXP(Parameter!$D$308+Parameter!$D$314*((LN($B78*21/30.2))))</f>
        <v>0.21216894095051228</v>
      </c>
      <c r="AW78" s="88">
        <f>$E78^EXP(Parameter!$D$294+Parameter!$D$300*((LN($B78*21/30.2))))</f>
        <v>8.1789751852210116E-2</v>
      </c>
      <c r="AX78" s="12">
        <f>$D78^EXP(Parameter!$D$305+Parameter!$D$309-Parameter!$D$306+(Parameter!$D$311+Parameter!$D$315-Parameter!$D$312)*((LN($B78*21/30.2))))</f>
        <v>0.11870586424985728</v>
      </c>
      <c r="AY78" s="88">
        <f>$E78^EXP(Parameter!$D$291+Parameter!$D$295-Parameter!$D$292+(Parameter!$D$297+Parameter!$D$301-Parameter!$D$298)*((LN($B78*21/30.2))))</f>
        <v>3.2531352859264243E-2</v>
      </c>
      <c r="AZ78" s="12">
        <f>$D78^EXP(Parameter!D$305-Parameter!D$306+(Parameter!D$311-Parameter!D$312)*((LN($B78*21/30.2))))</f>
        <v>8.9256662597403738E-2</v>
      </c>
      <c r="BA78" s="88">
        <f>$E78^EXP(Parameter!$D$291-Parameter!$D$292+(Parameter!$D$297-Parameter!$D$298)*((LN($B78*21/30.2))))</f>
        <v>3.9636908315647985E-3</v>
      </c>
      <c r="BB78" s="89">
        <f>$D78^EXP(Parameter!$D$231+Parameter!$D$238)</f>
        <v>0.18862972701159444</v>
      </c>
      <c r="BC78" s="90">
        <f>$E78^EXP(Parameter!$D$216+Parameter!$D$223)</f>
        <v>3.8069916694646183E-2</v>
      </c>
      <c r="BD78" s="91">
        <f>$D78^EXP(Parameter!$D$232+Parameter!$D$239)</f>
        <v>0.16150406292759964</v>
      </c>
      <c r="BE78" s="90">
        <f>$E78^EXP(Parameter!$D$217+Parameter!$D$224)</f>
        <v>4.7050801827176046E-2</v>
      </c>
      <c r="BF78" s="91">
        <f>$D78^EXP(Parameter!$D$234+Parameter!$D$241)</f>
        <v>0.1792871569845457</v>
      </c>
      <c r="BG78" s="91">
        <f>$E78^EXP(Parameter!$D$219+Parameter!$D$226)</f>
        <v>0.11404083069905903</v>
      </c>
      <c r="BH78" s="91">
        <f>$D78^EXP(Parameter!$D$235+Parameter!$D$242)</f>
        <v>0.26643904341474201</v>
      </c>
      <c r="BI78" s="91">
        <f>$E78^EXP(Parameter!$D$220+Parameter!$D$227)</f>
        <v>8.7740157254937168E-2</v>
      </c>
      <c r="BJ78" s="91">
        <f>$D78^EXP(Parameter!$D$236)</f>
        <v>8.7244059538804278E-2</v>
      </c>
      <c r="BK78" s="91">
        <f>$E78^EXP(Parameter!$D$221)</f>
        <v>0.34278068535637513</v>
      </c>
      <c r="BL78" s="91">
        <f>$D78^EXP(Parameter!$D$233+Parameter!$D$240)</f>
        <v>0.10452931046262097</v>
      </c>
      <c r="BM78" s="91">
        <f>$E78^EXP(Parameter!$D$218+Parameter!$D$225)</f>
        <v>2.37368891949379E-2</v>
      </c>
      <c r="BN78" s="90">
        <f>$D78^EXP(Parameter!$D$268+Parameter!$D$275)</f>
        <v>0.22308270489491785</v>
      </c>
      <c r="BO78" s="91">
        <f>$E78^EXP(Parameter!$D$246+Parameter!$D$253)</f>
        <v>2.0455665880712487E-2</v>
      </c>
      <c r="BP78" s="91">
        <f>$D78^EXP(Parameter!$D$269+Parameter!$D$276)</f>
        <v>0.17652279731538151</v>
      </c>
      <c r="BQ78" s="91">
        <f>$E78^EXP(Parameter!$D$247+Parameter!$D$254)</f>
        <v>3.4929559452035033E-2</v>
      </c>
      <c r="BR78" s="91">
        <f>$D78^EXP(Parameter!$D$271+Parameter!$D$278)</f>
        <v>0.28276252986817169</v>
      </c>
      <c r="BS78" s="91">
        <f>$E78^EXP(Parameter!$D$249+Parameter!$D$256)</f>
        <v>0.12888283178588669</v>
      </c>
      <c r="BT78" s="91">
        <f>$D78^EXP(Parameter!$D$272+Parameter!$D$279)</f>
        <v>0.38530794041917377</v>
      </c>
      <c r="BU78" s="91">
        <f>$E78^EXP(Parameter!$D$250+Parameter!$D$257)</f>
        <v>6.4690458941650791E-2</v>
      </c>
      <c r="BV78" s="91">
        <f>$D78^EXP(Parameter!$D$273+Parameter!$D$280)</f>
        <v>0.33862522613323659</v>
      </c>
      <c r="BW78" s="91">
        <f>$E78^EXP(Parameter!$D$251+Parameter!$D$258)</f>
        <v>0.13448880588044049</v>
      </c>
      <c r="BX78" s="91">
        <f>$D78^EXP(Parameter!$D$270+Parameter!$D$277)</f>
        <v>0.16327516349832102</v>
      </c>
      <c r="BY78" s="91">
        <f>$E78^EXP(Parameter!$D$248+Parameter!$D$255)</f>
        <v>3.9328317951612131E-2</v>
      </c>
      <c r="BZ78" s="90">
        <f>$D78^EXP(Parameter!$D$208)</f>
        <v>0.18114004702756831</v>
      </c>
      <c r="CA78" s="90">
        <f>$E78^EXP(Parameter!$D$200)</f>
        <v>3.1211630104111189E-2</v>
      </c>
      <c r="CB78" s="90">
        <f>$D78^EXP(Parameter!$D$209)</f>
        <v>0.16268383153310667</v>
      </c>
      <c r="CC78" s="90">
        <f>$E78^EXP(Parameter!$D$201)</f>
        <v>4.2330975984172951E-2</v>
      </c>
      <c r="CD78" s="90">
        <f>$D78^EXP(Parameter!$D$211)</f>
        <v>0.17074704587724993</v>
      </c>
      <c r="CE78" s="90">
        <f>$E78^EXP(Parameter!$D$203)</f>
        <v>9.8339205868608323E-2</v>
      </c>
      <c r="CF78" s="90">
        <f>$D78^EXP(Parameter!$D$212)</f>
        <v>0.26608670544162244</v>
      </c>
      <c r="CG78" s="90">
        <f>$E78^EXP(Parameter!$D$204)</f>
        <v>8.0455445412861981E-2</v>
      </c>
      <c r="CH78" s="91">
        <f>$D78^EXP(Parameter!$D$213)</f>
        <v>0.15192091943457098</v>
      </c>
      <c r="CI78" s="90">
        <f>$E78^EXP(Parameter!$D$205)</f>
        <v>0.11133476035245381</v>
      </c>
      <c r="CJ78" s="91">
        <f>$D78^EXP(Parameter!$D$210)</f>
        <v>0.1097941584472122</v>
      </c>
      <c r="CK78" s="90">
        <f>$E78^EXP(Parameter!$D$202)</f>
        <v>2.7684901199856195E-2</v>
      </c>
      <c r="CL78" s="12">
        <f>$D78^EXP(Parameter!$D$170+Parameter!$D$177*(LN($B78/30.2*21)))</f>
        <v>0.14276972869930585</v>
      </c>
      <c r="CM78" s="41">
        <f>$E78^EXP(Parameter!$D$155+Parameter!$D$162*(LN($B78/30.2*21)))</f>
        <v>0.13501530704744488</v>
      </c>
      <c r="CN78" s="12">
        <f>$D78^EXP(Parameter!$D$171+Parameter!$D$178*(LN($B78/30.2*21)))</f>
        <v>0.14079410193525116</v>
      </c>
      <c r="CO78" s="41">
        <f>$E78^EXP(Parameter!$D$156+Parameter!$D$163*(LN($B78/30.2*21)))</f>
        <v>0.11860274707978487</v>
      </c>
      <c r="CP78" s="12">
        <f>$D78^EXP(Parameter!$D$173+Parameter!$D$180*(LN($B78/30.2*21)))</f>
        <v>0.13604776570471228</v>
      </c>
      <c r="CQ78" s="41">
        <f>$E78^EXP(Parameter!$D$158+Parameter!$D$165*(LN($B78/30.2*21)))</f>
        <v>0.14769147384496209</v>
      </c>
      <c r="CR78" s="12">
        <f>$D78^EXP(Parameter!$D$174+Parameter!$D$181*(LN($B78/30.2*21)))</f>
        <v>0.16570937332527805</v>
      </c>
      <c r="CS78" s="41">
        <f>$E78^EXP(Parameter!$D$159+Parameter!$D$166*(LN($B78/30.2*21)))</f>
        <v>0.16363327442176329</v>
      </c>
      <c r="CT78" s="12">
        <f>$D78^EXP(Parameter!$D$175+Parameter!$D$182*(LN($B78/30.2*21)))</f>
        <v>7.5527358460432334E-2</v>
      </c>
      <c r="CU78" s="41">
        <f>$E78^EXP(Parameter!$D$160+Parameter!$D$167*(LN($B78/30.2*21)))</f>
        <v>5.1781101337849321E-2</v>
      </c>
      <c r="CV78" s="12">
        <f>$D78^EXP(Parameter!$D$172+Parameter!$D$179*(LN($B78/30.2*21)))</f>
        <v>7.0529995846564428E-2</v>
      </c>
      <c r="CW78" s="41">
        <f>$E78^EXP(Parameter!$D$157+Parameter!$D$164*(LN($B78/30.2*21)))</f>
        <v>1.0812365816064611E-3</v>
      </c>
      <c r="CX78" s="12">
        <f t="shared" si="9"/>
        <v>2.180279133487659E-2</v>
      </c>
      <c r="CY78" s="85">
        <v>4.3323423138820601E-2</v>
      </c>
      <c r="CZ78" s="12">
        <f t="shared" si="3"/>
        <v>8.0256268316901858E-2</v>
      </c>
      <c r="DA78" s="85">
        <v>6.7316481749545201E-2</v>
      </c>
      <c r="DB78" s="12">
        <f t="shared" si="4"/>
        <v>5.8877073148859857E-2</v>
      </c>
      <c r="DC78" s="41">
        <v>4.6992274999546398E-2</v>
      </c>
      <c r="DD78" s="12">
        <f t="shared" si="5"/>
        <v>1.4981034521795028E-2</v>
      </c>
      <c r="DE78" s="85">
        <v>5.3126163925095199E-2</v>
      </c>
      <c r="DF78" s="12">
        <f t="shared" si="6"/>
        <v>3.5027153689390867E-3</v>
      </c>
      <c r="DG78" s="41">
        <v>7.4190940554859702E-3</v>
      </c>
      <c r="DH78" s="12">
        <f t="shared" si="7"/>
        <v>3.3050091107103358E-2</v>
      </c>
      <c r="DI78" s="41">
        <v>5.3253402781703596E-3</v>
      </c>
      <c r="DJ78" s="46">
        <v>73</v>
      </c>
      <c r="DK78" s="44">
        <v>4.4617179588763997E-3</v>
      </c>
      <c r="DL78" s="44">
        <v>9.8211044377444195E-3</v>
      </c>
      <c r="DM78" s="44">
        <v>1.7286150981060601E-2</v>
      </c>
      <c r="DN78" s="44">
        <v>1.38248579394661E-2</v>
      </c>
      <c r="DO78" s="44">
        <v>3.6963095022127801E-2</v>
      </c>
      <c r="DP78" s="44">
        <v>3.12267123669078E-2</v>
      </c>
      <c r="DQ78" s="44">
        <v>4.0033311988367098E-2</v>
      </c>
      <c r="DR78" s="45">
        <v>0.11367918598602</v>
      </c>
      <c r="DS78" s="45">
        <v>0.162393182814036</v>
      </c>
      <c r="DT78" s="45">
        <v>0.149982672051924</v>
      </c>
      <c r="DU78" s="45">
        <v>0.117757927731267</v>
      </c>
      <c r="DV78" s="45">
        <v>0.15702679543013101</v>
      </c>
      <c r="DW78" s="45">
        <v>0.22356591935947601</v>
      </c>
      <c r="DX78" s="45">
        <v>0.133490005548105</v>
      </c>
    </row>
    <row r="79" spans="1:128">
      <c r="A79" s="43">
        <f t="shared" si="8"/>
        <v>5.4602739726027396</v>
      </c>
      <c r="B79" s="18">
        <v>75</v>
      </c>
      <c r="C79" s="12">
        <v>1628</v>
      </c>
      <c r="D79" s="12">
        <v>0.10913570654773901</v>
      </c>
      <c r="E79" s="12">
        <v>5.5808874499764898E-3</v>
      </c>
      <c r="F79" s="92">
        <f>$D79^Parameter!$D$325</f>
        <v>0.1776700212351737</v>
      </c>
      <c r="G79" s="92">
        <f>$E79^Parameter!$D$318</f>
        <v>2.3857577880032819E-2</v>
      </c>
      <c r="H79" s="92">
        <f>$D79^Parameter!$D$326</f>
        <v>0.16997047634839771</v>
      </c>
      <c r="I79" s="92">
        <f>$E79^Parameter!$D$319</f>
        <v>3.6131840886642681E-2</v>
      </c>
      <c r="J79" s="92">
        <f>$D79^Parameter!$D$328</f>
        <v>0.18489737721209817</v>
      </c>
      <c r="K79" s="92">
        <f>$E79^Parameter!$D$321</f>
        <v>0.10041290832738335</v>
      </c>
      <c r="L79" s="92">
        <f>$D79^Parameter!$D$329</f>
        <v>0.28924205875644327</v>
      </c>
      <c r="M79" s="92">
        <f>$E79^Parameter!$D$322</f>
        <v>7.8683668398213169E-2</v>
      </c>
      <c r="N79" s="92">
        <f>$D79^Parameter!$D$330</f>
        <v>0.16624674856814764</v>
      </c>
      <c r="O79" s="92">
        <f>$E79^Parameter!$D$323</f>
        <v>0.1255108600855373</v>
      </c>
      <c r="P79" s="92">
        <f>$D79^Parameter!$D$327</f>
        <v>0.12137925147206381</v>
      </c>
      <c r="Q79" s="92">
        <f>$E79^Parameter!$D$320</f>
        <v>2.4611956034478383E-2</v>
      </c>
      <c r="R79" s="12">
        <f>$D79^EXP(Parameter!$D$96+Parameter!$D$103*(($B79/30.2*21)^(1)))</f>
        <v>1.9975147816392959E-2</v>
      </c>
      <c r="S79" s="12">
        <f>$E79^EXP(Parameter!$D$81+Parameter!$D$88*($B79/30.2*21)^(-2))</f>
        <v>4.1222977307667927E-2</v>
      </c>
      <c r="T79" s="12">
        <f>$D79^EXP(Parameter!$D$97+Parameter!$D$104*(($B79*21/30.2)^(1)))</f>
        <v>7.7396332900394979E-2</v>
      </c>
      <c r="U79" s="12">
        <f>$E79^EXP(Parameter!$D$82+Parameter!$D$89*($B79/30.2*21)^(-2))</f>
        <v>5.4412894941263334E-2</v>
      </c>
      <c r="V79" s="12">
        <f>$D79^EXP(Parameter!$D$99+Parameter!$D$106*(($B79*21/30.2)^(1)))</f>
        <v>5.6076003430202533E-2</v>
      </c>
      <c r="W79" s="12">
        <f>$E79^EXP(Parameter!$D$84+Parameter!$D$91*($B79/30.2*21)^(-2))</f>
        <v>0.13302765474219394</v>
      </c>
      <c r="X79" s="12">
        <f>$D79^EXP(Parameter!$D$100+Parameter!$D$107*(($B79*21/30.2)^(1)))</f>
        <v>1.320590162676818E-2</v>
      </c>
      <c r="Y79" s="12">
        <f>$E79^EXP(Parameter!$D$85+Parameter!$D$92*($B79/30.2*21)^(-2))</f>
        <v>0.10311752946938234</v>
      </c>
      <c r="Z79" s="12">
        <f>$D79^EXP(Parameter!$D$101+Parameter!$D$108*(($B79*21/30.2)^(1)))</f>
        <v>2.9798767568682692E-3</v>
      </c>
      <c r="AA79" s="12">
        <f>$E79^EXP(Parameter!$D$86+Parameter!$D$93*($B79/30.2*21)^(-2))</f>
        <v>0.12652609595646941</v>
      </c>
      <c r="AB79" s="12">
        <f>$D79^EXP(Parameter!$D$98+Parameter!$D$105*(($B79*21/30.2)^(1)))</f>
        <v>3.1241708398847462E-2</v>
      </c>
      <c r="AC79" s="12">
        <f>$E79^EXP(Parameter!$D$83+Parameter!$D$90*($B79/30.2*21)^(-2))</f>
        <v>2.6415148522792337E-2</v>
      </c>
      <c r="AD79" s="87">
        <f>$D79^EXP(Parameter!$D$133+Parameter!$D$140*(($B79*21/30.2)^(-0.5))+Parameter!$D$147*((LN($B79*21/30.2))))</f>
        <v>9.2386135971487867E-3</v>
      </c>
      <c r="AE79" s="12">
        <f>$E79^EXP(Parameter!$D$111+Parameter!$D$118*(($B79*21/30.2)^(-1))+Parameter!$D$125*(($B79*21/30.2)^(-0.5)))</f>
        <v>0.13741414821448908</v>
      </c>
      <c r="AF79" s="12">
        <f>$D79^EXP(Parameter!$D$134+Parameter!$D$141*(($B79*21/30.2)^(-0.5))+Parameter!$D$148*((LN($B79*21/30.2))))</f>
        <v>5.1820993956641616E-2</v>
      </c>
      <c r="AG79" s="12">
        <f>$E79^EXP(Parameter!$D$112+Parameter!$D$119*(($B79*21/30.2)^(-1))+Parameter!$D$126*(($B79*21/30.2)^(-0.5)))</f>
        <v>5.7415806399284085E-2</v>
      </c>
      <c r="AH79" s="12">
        <f>$D79^EXP(Parameter!$D$136+Parameter!$D$143*(($B79*21/30.2)^(-0.5))+Parameter!$D$150*((LN($B79*21/30.2))))</f>
        <v>1.4668863484232561E-2</v>
      </c>
      <c r="AI79" s="12">
        <f>$E79^EXP(Parameter!$D$114+Parameter!$D$121*(($B79*21/30.2)^(-1))+Parameter!$D$128*(($B79*21/30.2)^(-0.5)))</f>
        <v>1.2833770699714078E-2</v>
      </c>
      <c r="AJ79" s="12">
        <f>$D79^EXP(Parameter!$D$137+Parameter!$D$144*(($B79*21/30.2)^(-0.5))+Parameter!$D$151*((LN($B79*21/30.2))))</f>
        <v>1.2180244454216132E-2</v>
      </c>
      <c r="AK79" s="12">
        <f>$E79^EXP(Parameter!$D$115+Parameter!$D$122*(($B79*21/30.2)^(-1))+Parameter!$D$129*(($B79*21/30.2)^(-0.5)))</f>
        <v>5.5965685281825488E-2</v>
      </c>
      <c r="AL79" s="12">
        <f>$D79^EXP(Parameter!$D$138+Parameter!$D$145*(($B79*21/30.2)^(-0.5))+Parameter!$D$152*((LN($B79*21/30.2))))</f>
        <v>1.4816437276087945E-5</v>
      </c>
      <c r="AM79" s="12">
        <f>$E79^EXP(Parameter!$D$116+Parameter!$D$123*(($B79*21/30.2)^(-1))+Parameter!$D$130*(($B79*21/30.2)^(-0.5)))</f>
        <v>4.3180791226465768E-3</v>
      </c>
      <c r="AN79" s="12">
        <f>$D79^EXP(Parameter!$D$135+Parameter!$D$142*(($B79*21/30.2)^(-0.5))+Parameter!$D$149*((LN($B79*21/30.2))))</f>
        <v>1.9734985318825733E-2</v>
      </c>
      <c r="AO79" s="12">
        <f>$E79^EXP(Parameter!$D$113+Parameter!$D$120*(($B79*21/30.2)^(-1))+Parameter!$D$127*(($B79*21/30.2)^(-0.5)))</f>
        <v>1.9581106147482278E-5</v>
      </c>
      <c r="AP79" s="87">
        <f>$D79^EXP(Parameter!$D$304+Parameter!$D$310*((LN($B79*21/30.2))))</f>
        <v>0.1443016595938193</v>
      </c>
      <c r="AQ79" s="88">
        <f>$E79^EXP(Parameter!$D$290+Parameter!$D$296*((LN($B79*21/30.2))))</f>
        <v>4.8084249178414064E-2</v>
      </c>
      <c r="AR79" s="12">
        <f>$D79^EXP(Parameter!$D$305+Parameter!$D$311*((LN($B79*21/30.2))))</f>
        <v>0.14512784821795108</v>
      </c>
      <c r="AS79" s="88">
        <f>$E79^EXP(Parameter!$D$291+Parameter!$D$297*((LN($B79*21/30.2))))</f>
        <v>5.6501151680980806E-2</v>
      </c>
      <c r="AT79" s="12">
        <f>$D79^EXP(Parameter!$D$305+Parameter!$D$307-Parameter!$D$306+(Parameter!$D$311+Parameter!$D$313-Parameter!$D$312)*((LN($B79*21/30.2))))</f>
        <v>0.14592317751271777</v>
      </c>
      <c r="AU79" s="88">
        <f>$E79^EXP(Parameter!$D$291+Parameter!$D$293-Parameter!$D$292+(Parameter!$D$297+Parameter!$D$299-Parameter!$D$298)*((LN($B79*21/30.2))))</f>
        <v>9.7687629028221493E-2</v>
      </c>
      <c r="AV79" s="12">
        <f>$D79^EXP(Parameter!$D$308+Parameter!$D$314*((LN($B79*21/30.2))))</f>
        <v>0.20848576853070616</v>
      </c>
      <c r="AW79" s="88">
        <f>$E79^EXP(Parameter!$D$294+Parameter!$D$300*((LN($B79*21/30.2))))</f>
        <v>8.0154828729768909E-2</v>
      </c>
      <c r="AX79" s="12">
        <f>$D79^EXP(Parameter!$D$305+Parameter!$D$309-Parameter!$D$306+(Parameter!$D$311+Parameter!$D$315-Parameter!$D$312)*((LN($B79*21/30.2))))</f>
        <v>0.11601487078772035</v>
      </c>
      <c r="AY79" s="88">
        <f>$E79^EXP(Parameter!$D$291+Parameter!$D$295-Parameter!$D$292+(Parameter!$D$297+Parameter!$D$301-Parameter!$D$298)*((LN($B79*21/30.2))))</f>
        <v>3.1128873739052248E-2</v>
      </c>
      <c r="AZ79" s="12">
        <f>$D79^EXP(Parameter!D$305-Parameter!D$306+(Parameter!D$311-Parameter!D$312)*((LN($B79*21/30.2))))</f>
        <v>8.7075139510433081E-2</v>
      </c>
      <c r="BA79" s="88">
        <f>$E79^EXP(Parameter!$D$291-Parameter!$D$292+(Parameter!$D$297-Parameter!$D$298)*((LN($B79*21/30.2))))</f>
        <v>3.7105948022505574E-3</v>
      </c>
      <c r="BB79" s="89">
        <f>$D79^EXP(Parameter!$D$231+Parameter!$D$238)</f>
        <v>0.18589446060594569</v>
      </c>
      <c r="BC79" s="90">
        <f>$E79^EXP(Parameter!$D$216+Parameter!$D$223)</f>
        <v>3.7065524513458036E-2</v>
      </c>
      <c r="BD79" s="91">
        <f>$D79^EXP(Parameter!$D$232+Parameter!$D$239)</f>
        <v>0.15894588544817939</v>
      </c>
      <c r="BE79" s="90">
        <f>$E79^EXP(Parameter!$D$217+Parameter!$D$224)</f>
        <v>4.5888911001431526E-2</v>
      </c>
      <c r="BF79" s="91">
        <f>$D79^EXP(Parameter!$D$234+Parameter!$D$241)</f>
        <v>0.17660878340676314</v>
      </c>
      <c r="BG79" s="91">
        <f>$E79^EXP(Parameter!$D$219+Parameter!$D$226)</f>
        <v>0.112033138864507</v>
      </c>
      <c r="BH79" s="91">
        <f>$D79^EXP(Parameter!$D$235+Parameter!$D$242)</f>
        <v>0.26337082444625087</v>
      </c>
      <c r="BI79" s="91">
        <f>$E79^EXP(Parameter!$D$220+Parameter!$D$227)</f>
        <v>8.6010817247141449E-2</v>
      </c>
      <c r="BJ79" s="91">
        <f>$D79^EXP(Parameter!$D$236)</f>
        <v>8.540033785196266E-2</v>
      </c>
      <c r="BK79" s="91">
        <f>$E79^EXP(Parameter!$D$221)</f>
        <v>0.33979146795652643</v>
      </c>
      <c r="BL79" s="91">
        <f>$D79^EXP(Parameter!$D$233+Parameter!$D$240)</f>
        <v>0.10248239708710404</v>
      </c>
      <c r="BM79" s="91">
        <f>$E79^EXP(Parameter!$D$218+Parameter!$D$225)</f>
        <v>2.3021504244656685E-2</v>
      </c>
      <c r="BN79" s="90">
        <f>$D79^EXP(Parameter!$D$268+Parameter!$D$275)</f>
        <v>0.22017105968831541</v>
      </c>
      <c r="BO79" s="91">
        <f>$E79^EXP(Parameter!$D$246+Parameter!$D$253)</f>
        <v>1.9815040411305E-2</v>
      </c>
      <c r="BP79" s="91">
        <f>$D79^EXP(Parameter!$D$269+Parameter!$D$276)</f>
        <v>0.17386206031774495</v>
      </c>
      <c r="BQ79" s="91">
        <f>$E79^EXP(Parameter!$D$247+Parameter!$D$254)</f>
        <v>3.398407602804443E-2</v>
      </c>
      <c r="BR79" s="91">
        <f>$D79^EXP(Parameter!$D$271+Parameter!$D$278)</f>
        <v>0.27965191919466365</v>
      </c>
      <c r="BS79" s="91">
        <f>$E79^EXP(Parameter!$D$249+Parameter!$D$256)</f>
        <v>0.1267406349006458</v>
      </c>
      <c r="BT79" s="91">
        <f>$D79^EXP(Parameter!$D$272+Parameter!$D$279)</f>
        <v>0.38210327653851495</v>
      </c>
      <c r="BU79" s="91">
        <f>$E79^EXP(Parameter!$D$250+Parameter!$D$257)</f>
        <v>6.325751407307395E-2</v>
      </c>
      <c r="BV79" s="91">
        <f>$D79^EXP(Parameter!$D$273+Parameter!$D$280)</f>
        <v>0.33542924647370154</v>
      </c>
      <c r="BW79" s="91">
        <f>$E79^EXP(Parameter!$D$251+Parameter!$D$258)</f>
        <v>0.13229950378543925</v>
      </c>
      <c r="BX79" s="91">
        <f>$D79^EXP(Parameter!$D$270+Parameter!$D$277)</f>
        <v>0.16070428078128593</v>
      </c>
      <c r="BY79" s="91">
        <f>$E79^EXP(Parameter!$D$248+Parameter!$D$255)</f>
        <v>3.8300913749585316E-2</v>
      </c>
      <c r="BZ79" s="90">
        <f>$D79^EXP(Parameter!$D$208)</f>
        <v>0.17845006001143637</v>
      </c>
      <c r="CA79" s="90">
        <f>$E79^EXP(Parameter!$D$200)</f>
        <v>3.0338839648400763E-2</v>
      </c>
      <c r="CB79" s="90">
        <f>$D79^EXP(Parameter!$D$209)</f>
        <v>0.16011717215374535</v>
      </c>
      <c r="CC79" s="90">
        <f>$E79^EXP(Parameter!$D$201)</f>
        <v>4.124995132224453E-2</v>
      </c>
      <c r="CD79" s="90">
        <f>$D79^EXP(Parameter!$D$211)</f>
        <v>0.16812438074698441</v>
      </c>
      <c r="CE79" s="90">
        <f>$E79^EXP(Parameter!$D$203)</f>
        <v>9.6490939875699164E-2</v>
      </c>
      <c r="CF79" s="90">
        <f>$D79^EXP(Parameter!$D$212)</f>
        <v>0.2630194959175563</v>
      </c>
      <c r="CG79" s="90">
        <f>$E79^EXP(Parameter!$D$204)</f>
        <v>7.8813781398026597E-2</v>
      </c>
      <c r="CH79" s="91">
        <f>$D79^EXP(Parameter!$D$213)</f>
        <v>0.14943446497476029</v>
      </c>
      <c r="CI79" s="90">
        <f>$E79^EXP(Parameter!$D$205)</f>
        <v>0.10935322344857921</v>
      </c>
      <c r="CJ79" s="91">
        <f>$D79^EXP(Parameter!$D$210)</f>
        <v>0.10769048040144373</v>
      </c>
      <c r="CK79" s="90">
        <f>$E79^EXP(Parameter!$D$202)</f>
        <v>2.6884347343356551E-2</v>
      </c>
      <c r="CL79" s="12">
        <f>$D79^EXP(Parameter!$D$170+Parameter!$D$177*(LN($B79/30.2*21)))</f>
        <v>0.14007195518543053</v>
      </c>
      <c r="CM79" s="41">
        <f>$E79^EXP(Parameter!$D$155+Parameter!$D$162*(LN($B79/30.2*21)))</f>
        <v>0.13373745238866352</v>
      </c>
      <c r="CN79" s="12">
        <f>$D79^EXP(Parameter!$D$171+Parameter!$D$178*(LN($B79/30.2*21)))</f>
        <v>0.13824695349592239</v>
      </c>
      <c r="CO79" s="41">
        <f>$E79^EXP(Parameter!$D$156+Parameter!$D$163*(LN($B79/30.2*21)))</f>
        <v>0.11705038569751505</v>
      </c>
      <c r="CP79" s="12">
        <f>$D79^EXP(Parameter!$D$173+Parameter!$D$180*(LN($B79/30.2*21)))</f>
        <v>0.13344279727066682</v>
      </c>
      <c r="CQ79" s="41">
        <f>$E79^EXP(Parameter!$D$158+Parameter!$D$165*(LN($B79/30.2*21)))</f>
        <v>0.14560188459940906</v>
      </c>
      <c r="CR79" s="12">
        <f>$D79^EXP(Parameter!$D$174+Parameter!$D$181*(LN($B79/30.2*21)))</f>
        <v>0.16237169251169062</v>
      </c>
      <c r="CS79" s="41">
        <f>$E79^EXP(Parameter!$D$159+Parameter!$D$166*(LN($B79/30.2*21)))</f>
        <v>0.16176952604975484</v>
      </c>
      <c r="CT79" s="12">
        <f>$D79^EXP(Parameter!$D$175+Parameter!$D$182*(LN($B79/30.2*21)))</f>
        <v>7.3335353630527747E-2</v>
      </c>
      <c r="CU79" s="41">
        <f>$E79^EXP(Parameter!$D$160+Parameter!$D$167*(LN($B79/30.2*21)))</f>
        <v>5.0172307683319449E-2</v>
      </c>
      <c r="CV79" s="12">
        <f>$D79^EXP(Parameter!$D$172+Parameter!$D$179*(LN($B79/30.2*21)))</f>
        <v>6.8644129699242329E-2</v>
      </c>
      <c r="CW79" s="41">
        <f>$E79^EXP(Parameter!$D$157+Parameter!$D$164*(LN($B79/30.2*21)))</f>
        <v>9.9566675496755709E-4</v>
      </c>
      <c r="CX79" s="12">
        <f t="shared" si="9"/>
        <v>1.9975147816392959E-2</v>
      </c>
      <c r="CY79" s="85">
        <v>4.2345251330282697E-2</v>
      </c>
      <c r="CZ79" s="12">
        <f t="shared" si="3"/>
        <v>7.7396332900394979E-2</v>
      </c>
      <c r="DA79" s="85">
        <v>6.5896888799134801E-2</v>
      </c>
      <c r="DB79" s="12">
        <f t="shared" si="4"/>
        <v>5.6076003430202533E-2</v>
      </c>
      <c r="DC79" s="41">
        <v>4.4845307600686703E-2</v>
      </c>
      <c r="DD79" s="12">
        <f t="shared" si="5"/>
        <v>1.320590162676818E-2</v>
      </c>
      <c r="DE79" s="85">
        <v>5.1289553075703702E-2</v>
      </c>
      <c r="DF79" s="12">
        <f t="shared" si="6"/>
        <v>2.9798767568682692E-3</v>
      </c>
      <c r="DG79" s="41">
        <v>6.88202072707039E-3</v>
      </c>
      <c r="DH79" s="12">
        <f t="shared" si="7"/>
        <v>3.1241708398847462E-2</v>
      </c>
      <c r="DI79" s="41">
        <v>5.1416413039089602E-3</v>
      </c>
      <c r="DJ79" s="46">
        <v>74</v>
      </c>
      <c r="DK79" s="44">
        <v>4.2544947177948203E-3</v>
      </c>
      <c r="DL79" s="44">
        <v>9.4074918382166493E-3</v>
      </c>
      <c r="DM79" s="44">
        <v>1.66152238281062E-2</v>
      </c>
      <c r="DN79" s="44">
        <v>1.32699271693565E-2</v>
      </c>
      <c r="DO79" s="44">
        <v>3.5704700626157403E-2</v>
      </c>
      <c r="DP79" s="44">
        <v>3.0129398774874201E-2</v>
      </c>
      <c r="DQ79" s="44">
        <v>3.8691478293707601E-2</v>
      </c>
      <c r="DR79" s="45">
        <v>0.1115419977957</v>
      </c>
      <c r="DS79" s="45">
        <v>0.15965719065457901</v>
      </c>
      <c r="DT79" s="45">
        <v>0.147388216559767</v>
      </c>
      <c r="DU79" s="45">
        <v>0.115565907499044</v>
      </c>
      <c r="DV79" s="45">
        <v>0.154351139682564</v>
      </c>
      <c r="DW79" s="45">
        <v>0.22022752306125001</v>
      </c>
      <c r="DX79" s="45">
        <v>0.13109492747266799</v>
      </c>
    </row>
    <row r="80" spans="1:128">
      <c r="A80" s="43">
        <f t="shared" si="8"/>
        <v>5.5205479452054798</v>
      </c>
      <c r="B80" s="18">
        <v>76</v>
      </c>
      <c r="C80" s="12">
        <v>1650</v>
      </c>
      <c r="D80" s="12">
        <v>0.10707351010840201</v>
      </c>
      <c r="E80" s="12">
        <v>5.3527678618168397E-3</v>
      </c>
      <c r="F80" s="92">
        <f>$D80^Parameter!$D$325</f>
        <v>0.17504591944763281</v>
      </c>
      <c r="G80" s="92">
        <f>$E80^Parameter!$D$318</f>
        <v>2.3151357148427421E-2</v>
      </c>
      <c r="H80" s="92">
        <f>$D80^Parameter!$D$326</f>
        <v>0.16739621427353174</v>
      </c>
      <c r="I80" s="92">
        <f>$E80^Parameter!$D$319</f>
        <v>3.5179542071510139E-2</v>
      </c>
      <c r="J80" s="92">
        <f>$D80^Parameter!$D$328</f>
        <v>0.18222909339159435</v>
      </c>
      <c r="K80" s="92">
        <f>$E80^Parameter!$D$321</f>
        <v>9.8573513219392173E-2</v>
      </c>
      <c r="L80" s="92">
        <f>$D80^Parameter!$D$329</f>
        <v>0.28616857600209339</v>
      </c>
      <c r="M80" s="92">
        <f>$E80^Parameter!$D$322</f>
        <v>7.7090954087302613E-2</v>
      </c>
      <c r="N80" s="92">
        <f>$D80^Parameter!$D$330</f>
        <v>0.16369765286472684</v>
      </c>
      <c r="O80" s="92">
        <f>$E80^Parameter!$D$323</f>
        <v>0.12343302251961757</v>
      </c>
      <c r="P80" s="92">
        <f>$D80^Parameter!$D$327</f>
        <v>0.1191947980429119</v>
      </c>
      <c r="Q80" s="92">
        <f>$E80^Parameter!$D$320</f>
        <v>2.3889385809502301E-2</v>
      </c>
      <c r="R80" s="12">
        <f>$D80^EXP(Parameter!$D$96+Parameter!$D$103*(($B80/30.2*21)^(1)))</f>
        <v>1.8274627360802407E-2</v>
      </c>
      <c r="S80" s="12">
        <f>$E80^EXP(Parameter!$D$81+Parameter!$D$88*($B80/30.2*21)^(-2))</f>
        <v>4.0179768634507756E-2</v>
      </c>
      <c r="T80" s="12">
        <f>$D80^EXP(Parameter!$D$97+Parameter!$D$104*(($B80*21/30.2)^(1)))</f>
        <v>7.4627297570063741E-2</v>
      </c>
      <c r="U80" s="12">
        <f>$E80^EXP(Parameter!$D$82+Parameter!$D$89*($B80/30.2*21)^(-2))</f>
        <v>5.3154040382639607E-2</v>
      </c>
      <c r="V80" s="12">
        <f>$D80^EXP(Parameter!$D$99+Parameter!$D$106*(($B80*21/30.2)^(1)))</f>
        <v>5.3385971359115304E-2</v>
      </c>
      <c r="W80" s="12">
        <f>$E80^EXP(Parameter!$D$84+Parameter!$D$91*($B80/30.2*21)^(-2))</f>
        <v>0.13088856584045366</v>
      </c>
      <c r="X80" s="12">
        <f>$D80^EXP(Parameter!$D$100+Parameter!$D$107*(($B80*21/30.2)^(1)))</f>
        <v>1.1604570830471372E-2</v>
      </c>
      <c r="Y80" s="12">
        <f>$E80^EXP(Parameter!$D$85+Parameter!$D$92*($B80/30.2*21)^(-2))</f>
        <v>0.10125134646506458</v>
      </c>
      <c r="Z80" s="12">
        <f>$D80^EXP(Parameter!$D$101+Parameter!$D$108*(($B80*21/30.2)^(1)))</f>
        <v>2.5255690284914025E-3</v>
      </c>
      <c r="AA80" s="12">
        <f>$E80^EXP(Parameter!$D$86+Parameter!$D$93*($B80/30.2*21)^(-2))</f>
        <v>0.12443829348853071</v>
      </c>
      <c r="AB80" s="12">
        <f>$D80^EXP(Parameter!$D$98+Parameter!$D$105*(($B80*21/30.2)^(1)))</f>
        <v>2.9519859491897737E-2</v>
      </c>
      <c r="AC80" s="12">
        <f>$E80^EXP(Parameter!$D$83+Parameter!$D$90*($B80/30.2*21)^(-2))</f>
        <v>2.5653874151777067E-2</v>
      </c>
      <c r="AD80" s="87">
        <f>$D80^EXP(Parameter!$D$133+Parameter!$D$140*(($B80*21/30.2)^(-0.5))+Parameter!$D$147*((LN($B80*21/30.2))))</f>
        <v>8.3676480101389956E-3</v>
      </c>
      <c r="AE80" s="12">
        <f>$E80^EXP(Parameter!$D$111+Parameter!$D$118*(($B80*21/30.2)^(-1))+Parameter!$D$125*(($B80*21/30.2)^(-0.5)))</f>
        <v>0.13598983658503147</v>
      </c>
      <c r="AF80" s="12">
        <f>$D80^EXP(Parameter!$D$134+Parameter!$D$141*(($B80*21/30.2)^(-0.5))+Parameter!$D$148*((LN($B80*21/30.2))))</f>
        <v>4.9730005110668808E-2</v>
      </c>
      <c r="AG80" s="12">
        <f>$E80^EXP(Parameter!$D$112+Parameter!$D$119*(($B80*21/30.2)^(-1))+Parameter!$D$126*(($B80*21/30.2)^(-0.5)))</f>
        <v>5.6153592659147482E-2</v>
      </c>
      <c r="AH80" s="12">
        <f>$D80^EXP(Parameter!$D$136+Parameter!$D$143*(($B80*21/30.2)^(-0.5))+Parameter!$D$150*((LN($B80*21/30.2))))</f>
        <v>1.3490868469177996E-2</v>
      </c>
      <c r="AI80" s="12">
        <f>$E80^EXP(Parameter!$D$114+Parameter!$D$121*(($B80*21/30.2)^(-1))+Parameter!$D$128*(($B80*21/30.2)^(-0.5)))</f>
        <v>1.2178658850720182E-2</v>
      </c>
      <c r="AJ80" s="12">
        <f>$D80^EXP(Parameter!$D$137+Parameter!$D$144*(($B80*21/30.2)^(-0.5))+Parameter!$D$151*((LN($B80*21/30.2))))</f>
        <v>1.0982695358288363E-2</v>
      </c>
      <c r="AK80" s="12">
        <f>$E80^EXP(Parameter!$D$115+Parameter!$D$122*(($B80*21/30.2)^(-1))+Parameter!$D$129*(($B80*21/30.2)^(-0.5)))</f>
        <v>5.454246215653781E-2</v>
      </c>
      <c r="AL80" s="12">
        <f>$D80^EXP(Parameter!$D$138+Parameter!$D$145*(($B80*21/30.2)^(-0.5))+Parameter!$D$152*((LN($B80*21/30.2))))</f>
        <v>1.0670681577600002E-5</v>
      </c>
      <c r="AM80" s="12">
        <f>$E80^EXP(Parameter!$D$116+Parameter!$D$123*(($B80*21/30.2)^(-1))+Parameter!$D$130*(($B80*21/30.2)^(-0.5)))</f>
        <v>4.0374851432671641E-3</v>
      </c>
      <c r="AN80" s="12">
        <f>$D80^EXP(Parameter!$D$135+Parameter!$D$142*(($B80*21/30.2)^(-0.5))+Parameter!$D$149*((LN($B80*21/30.2))))</f>
        <v>1.8642483018576631E-2</v>
      </c>
      <c r="AO80" s="12">
        <f>$E80^EXP(Parameter!$D$113+Parameter!$D$120*(($B80*21/30.2)^(-1))+Parameter!$D$127*(($B80*21/30.2)^(-0.5)))</f>
        <v>1.6968915977097747E-5</v>
      </c>
      <c r="AP80" s="87">
        <f>$D80^EXP(Parameter!$D$304+Parameter!$D$310*((LN($B80*21/30.2))))</f>
        <v>0.14144963533186264</v>
      </c>
      <c r="AQ80" s="88">
        <f>$E80^EXP(Parameter!$D$290+Parameter!$D$296*((LN($B80*21/30.2))))</f>
        <v>4.7196840883493088E-2</v>
      </c>
      <c r="AR80" s="12">
        <f>$D80^EXP(Parameter!$D$305+Parameter!$D$311*((LN($B80*21/30.2))))</f>
        <v>0.14255671208791176</v>
      </c>
      <c r="AS80" s="88">
        <f>$E80^EXP(Parameter!$D$291+Parameter!$D$297*((LN($B80*21/30.2))))</f>
        <v>5.5322956738771668E-2</v>
      </c>
      <c r="AT80" s="12">
        <f>$D80^EXP(Parameter!$D$305+Parameter!$D$307-Parameter!$D$306+(Parameter!$D$311+Parameter!$D$313-Parameter!$D$312)*((LN($B80*21/30.2))))</f>
        <v>0.14320687765327786</v>
      </c>
      <c r="AU80" s="88">
        <f>$E80^EXP(Parameter!$D$291+Parameter!$D$293-Parameter!$D$292+(Parameter!$D$297+Parameter!$D$299-Parameter!$D$298)*((LN($B80*21/30.2))))</f>
        <v>9.5781111822389381E-2</v>
      </c>
      <c r="AV80" s="12">
        <f>$D80^EXP(Parameter!$D$308+Parameter!$D$314*((LN($B80*21/30.2))))</f>
        <v>0.20488367403934424</v>
      </c>
      <c r="AW80" s="88">
        <f>$E80^EXP(Parameter!$D$294+Parameter!$D$300*((LN($B80*21/30.2))))</f>
        <v>7.8566640495379245E-2</v>
      </c>
      <c r="AX80" s="12">
        <f>$D80^EXP(Parameter!$D$305+Parameter!$D$309-Parameter!$D$306+(Parameter!$D$311+Parameter!$D$315-Parameter!$D$312)*((LN($B80*21/30.2))))</f>
        <v>0.1133989960721077</v>
      </c>
      <c r="AY80" s="88">
        <f>$E80^EXP(Parameter!$D$291+Parameter!$D$295-Parameter!$D$292+(Parameter!$D$297+Parameter!$D$301-Parameter!$D$298)*((LN($B80*21/30.2))))</f>
        <v>2.9790616648802098E-2</v>
      </c>
      <c r="AZ80" s="12">
        <f>$D80^EXP(Parameter!D$305-Parameter!D$306+(Parameter!D$311-Parameter!D$312)*((LN($B80*21/30.2))))</f>
        <v>8.4959700731143895E-2</v>
      </c>
      <c r="BA80" s="88">
        <f>$E80^EXP(Parameter!$D$291-Parameter!$D$292+(Parameter!$D$297-Parameter!$D$298)*((LN($B80*21/30.2))))</f>
        <v>3.4745650668002791E-3</v>
      </c>
      <c r="BB80" s="89">
        <f>$D80^EXP(Parameter!$D$231+Parameter!$D$238)</f>
        <v>0.18322027344242275</v>
      </c>
      <c r="BC80" s="90">
        <f>$E80^EXP(Parameter!$D$216+Parameter!$D$223)</f>
        <v>3.6096024094491308E-2</v>
      </c>
      <c r="BD80" s="91">
        <f>$D80^EXP(Parameter!$D$232+Parameter!$D$239)</f>
        <v>0.15644821741381823</v>
      </c>
      <c r="BE80" s="90">
        <f>$E80^EXP(Parameter!$D$217+Parameter!$D$224)</f>
        <v>4.4765446757434851E-2</v>
      </c>
      <c r="BF80" s="91">
        <f>$D80^EXP(Parameter!$D$234+Parameter!$D$241)</f>
        <v>0.17399137860119243</v>
      </c>
      <c r="BG80" s="91">
        <f>$E80^EXP(Parameter!$D$219+Parameter!$D$226)</f>
        <v>0.11007779648731275</v>
      </c>
      <c r="BH80" s="91">
        <f>$D80^EXP(Parameter!$D$235+Parameter!$D$242)</f>
        <v>0.26036206981964849</v>
      </c>
      <c r="BI80" s="91">
        <f>$E80^EXP(Parameter!$D$220+Parameter!$D$227)</f>
        <v>8.4330161719371674E-2</v>
      </c>
      <c r="BJ80" s="91">
        <f>$D80^EXP(Parameter!$D$236)</f>
        <v>8.3609869670810799E-2</v>
      </c>
      <c r="BK80" s="91">
        <f>$E80^EXP(Parameter!$D$221)</f>
        <v>0.33685397842324061</v>
      </c>
      <c r="BL80" s="91">
        <f>$D80^EXP(Parameter!$D$233+Parameter!$D$240)</f>
        <v>0.10049146960503759</v>
      </c>
      <c r="BM80" s="91">
        <f>$E80^EXP(Parameter!$D$218+Parameter!$D$225)</f>
        <v>2.2333623143458565E-2</v>
      </c>
      <c r="BN80" s="90">
        <f>$D80^EXP(Parameter!$D$268+Parameter!$D$275)</f>
        <v>0.21732026395974127</v>
      </c>
      <c r="BO80" s="91">
        <f>$E80^EXP(Parameter!$D$246+Parameter!$D$253)</f>
        <v>1.9199790584552553E-2</v>
      </c>
      <c r="BP80" s="91">
        <f>$D80^EXP(Parameter!$D$269+Parameter!$D$276)</f>
        <v>0.1712622430152336</v>
      </c>
      <c r="BQ80" s="91">
        <f>$E80^EXP(Parameter!$D$247+Parameter!$D$254)</f>
        <v>3.3072077683230047E-2</v>
      </c>
      <c r="BR80" s="91">
        <f>$D80^EXP(Parameter!$D$271+Parameter!$D$278)</f>
        <v>0.27660001198620959</v>
      </c>
      <c r="BS80" s="91">
        <f>$E80^EXP(Parameter!$D$249+Parameter!$D$256)</f>
        <v>0.12465221443311147</v>
      </c>
      <c r="BT80" s="91">
        <f>$D80^EXP(Parameter!$D$272+Parameter!$D$279)</f>
        <v>0.37895059345765569</v>
      </c>
      <c r="BU80" s="91">
        <f>$E80^EXP(Parameter!$D$250+Parameter!$D$257)</f>
        <v>6.1868362294009632E-2</v>
      </c>
      <c r="BV80" s="91">
        <f>$D80^EXP(Parameter!$D$273+Parameter!$D$280)</f>
        <v>0.33228864657371199</v>
      </c>
      <c r="BW80" s="91">
        <f>$E80^EXP(Parameter!$D$251+Parameter!$D$258)</f>
        <v>0.13016442028248865</v>
      </c>
      <c r="BX80" s="91">
        <f>$D80^EXP(Parameter!$D$270+Parameter!$D$277)</f>
        <v>0.15819396923099321</v>
      </c>
      <c r="BY80" s="91">
        <f>$E80^EXP(Parameter!$D$248+Parameter!$D$255)</f>
        <v>3.7308937997011384E-2</v>
      </c>
      <c r="BZ80" s="90">
        <f>$D80^EXP(Parameter!$D$208)</f>
        <v>0.17582107036722602</v>
      </c>
      <c r="CA80" s="90">
        <f>$E80^EXP(Parameter!$D$200)</f>
        <v>2.9497731193243889E-2</v>
      </c>
      <c r="CB80" s="90">
        <f>$D80^EXP(Parameter!$D$209)</f>
        <v>0.15761106375011411</v>
      </c>
      <c r="CC80" s="90">
        <f>$E80^EXP(Parameter!$D$201)</f>
        <v>4.0205578432322711E-2</v>
      </c>
      <c r="CD80" s="90">
        <f>$D80^EXP(Parameter!$D$211)</f>
        <v>0.16556250710603773</v>
      </c>
      <c r="CE80" s="90">
        <f>$E80^EXP(Parameter!$D$203)</f>
        <v>9.4693037047375778E-2</v>
      </c>
      <c r="CF80" s="90">
        <f>$D80^EXP(Parameter!$D$212)</f>
        <v>0.26001176588724223</v>
      </c>
      <c r="CG80" s="90">
        <f>$E80^EXP(Parameter!$D$204)</f>
        <v>7.7219459600317869E-2</v>
      </c>
      <c r="CH80" s="91">
        <f>$D80^EXP(Parameter!$D$213)</f>
        <v>0.14700811840027272</v>
      </c>
      <c r="CI80" s="90">
        <f>$E80^EXP(Parameter!$D$205)</f>
        <v>0.10742373149048555</v>
      </c>
      <c r="CJ80" s="91">
        <f>$D80^EXP(Parameter!$D$210)</f>
        <v>0.10564346363537326</v>
      </c>
      <c r="CK80" s="90">
        <f>$E80^EXP(Parameter!$D$202)</f>
        <v>2.611360644706499E-2</v>
      </c>
      <c r="CL80" s="12">
        <f>$D80^EXP(Parameter!$D$170+Parameter!$D$177*(LN($B80/30.2*21)))</f>
        <v>0.13744254303804912</v>
      </c>
      <c r="CM80" s="41">
        <f>$E80^EXP(Parameter!$D$155+Parameter!$D$162*(LN($B80/30.2*21)))</f>
        <v>0.13248999534475453</v>
      </c>
      <c r="CN80" s="12">
        <f>$D80^EXP(Parameter!$D$171+Parameter!$D$178*(LN($B80/30.2*21)))</f>
        <v>0.13576388624058316</v>
      </c>
      <c r="CO80" s="41">
        <f>$E80^EXP(Parameter!$D$156+Parameter!$D$163*(LN($B80/30.2*21)))</f>
        <v>0.11553624917306259</v>
      </c>
      <c r="CP80" s="12">
        <f>$D80^EXP(Parameter!$D$173+Parameter!$D$180*(LN($B80/30.2*21)))</f>
        <v>0.1309048392056128</v>
      </c>
      <c r="CQ80" s="41">
        <f>$E80^EXP(Parameter!$D$158+Parameter!$D$165*(LN($B80/30.2*21)))</f>
        <v>0.14356180012884148</v>
      </c>
      <c r="CR80" s="12">
        <f>$D80^EXP(Parameter!$D$174+Parameter!$D$181*(LN($B80/30.2*21)))</f>
        <v>0.15911660952615245</v>
      </c>
      <c r="CS80" s="41">
        <f>$E80^EXP(Parameter!$D$159+Parameter!$D$166*(LN($B80/30.2*21)))</f>
        <v>0.15994809767262547</v>
      </c>
      <c r="CT80" s="12">
        <f>$D80^EXP(Parameter!$D$175+Parameter!$D$182*(LN($B80/30.2*21)))</f>
        <v>7.1216719032153472E-2</v>
      </c>
      <c r="CU80" s="41">
        <f>$E80^EXP(Parameter!$D$160+Parameter!$D$167*(LN($B80/30.2*21)))</f>
        <v>4.8621896006122829E-2</v>
      </c>
      <c r="CV80" s="12">
        <f>$D80^EXP(Parameter!$D$172+Parameter!$D$179*(LN($B80/30.2*21)))</f>
        <v>6.6819731435665164E-2</v>
      </c>
      <c r="CW80" s="41">
        <f>$E80^EXP(Parameter!$D$157+Parameter!$D$164*(LN($B80/30.2*21)))</f>
        <v>9.1715498277917021E-4</v>
      </c>
      <c r="CX80" s="12">
        <f t="shared" si="9"/>
        <v>1.8274627360802407E-2</v>
      </c>
      <c r="CY80" s="85">
        <v>4.1403320884497899E-2</v>
      </c>
      <c r="CZ80" s="12">
        <f t="shared" si="3"/>
        <v>7.4627297570063741E-2</v>
      </c>
      <c r="DA80" s="85">
        <v>6.4526333541788397E-2</v>
      </c>
      <c r="DB80" s="12">
        <f t="shared" si="4"/>
        <v>5.3385971359115304E-2</v>
      </c>
      <c r="DC80" s="41">
        <v>4.2791313492591E-2</v>
      </c>
      <c r="DD80" s="12">
        <f t="shared" si="5"/>
        <v>1.1604570830471372E-2</v>
      </c>
      <c r="DE80" s="85">
        <v>4.9522694790361699E-2</v>
      </c>
      <c r="DF80" s="12">
        <f t="shared" si="6"/>
        <v>2.5255690284914025E-3</v>
      </c>
      <c r="DG80" s="41">
        <v>6.4035602558503799E-3</v>
      </c>
      <c r="DH80" s="12">
        <f t="shared" si="7"/>
        <v>2.9519859491897737E-2</v>
      </c>
      <c r="DI80" s="41">
        <v>4.9635949913448604E-3</v>
      </c>
      <c r="DJ80" s="46">
        <v>75</v>
      </c>
      <c r="DK80" s="44">
        <v>4.0584352573623797E-3</v>
      </c>
      <c r="DL80" s="44">
        <v>9.0142541981536005E-3</v>
      </c>
      <c r="DM80" s="44">
        <v>1.59749590527547E-2</v>
      </c>
      <c r="DN80" s="44">
        <v>1.27411542711444E-2</v>
      </c>
      <c r="DO80" s="44">
        <v>3.4497243172088403E-2</v>
      </c>
      <c r="DP80" s="44">
        <v>2.9077829966771399E-2</v>
      </c>
      <c r="DQ80" s="44">
        <v>3.7403175098109601E-2</v>
      </c>
      <c r="DR80" s="45">
        <v>0.109462020736506</v>
      </c>
      <c r="DS80" s="45">
        <v>0.156987910324737</v>
      </c>
      <c r="DT80" s="45">
        <v>0.14485846754756301</v>
      </c>
      <c r="DU80" s="45">
        <v>0.11343207580093601</v>
      </c>
      <c r="DV80" s="45">
        <v>0.15174136001249799</v>
      </c>
      <c r="DW80" s="45">
        <v>0.216962440259997</v>
      </c>
      <c r="DX80" s="45">
        <v>0.128761473298835</v>
      </c>
    </row>
    <row r="81" spans="1:128">
      <c r="A81" s="43">
        <f t="shared" si="8"/>
        <v>5.580821917808219</v>
      </c>
      <c r="B81" s="18">
        <v>77</v>
      </c>
      <c r="C81" s="12">
        <v>1672</v>
      </c>
      <c r="D81" s="12">
        <v>0.10506614935329001</v>
      </c>
      <c r="E81" s="12">
        <v>5.1358159005816598E-3</v>
      </c>
      <c r="F81" s="92">
        <f>$D81^Parameter!$D$325</f>
        <v>0.17248089469940417</v>
      </c>
      <c r="G81" s="92">
        <f>$E81^Parameter!$D$318</f>
        <v>2.2471848703722947E-2</v>
      </c>
      <c r="H81" s="92">
        <f>$D81^Parameter!$D$326</f>
        <v>0.16488086326821511</v>
      </c>
      <c r="I81" s="92">
        <f>$E81^Parameter!$D$319</f>
        <v>3.4260212031583699E-2</v>
      </c>
      <c r="J81" s="92">
        <f>$D81^Parameter!$D$328</f>
        <v>0.17961998906639584</v>
      </c>
      <c r="K81" s="92">
        <f>$E81^Parameter!$D$321</f>
        <v>9.678320176388519E-2</v>
      </c>
      <c r="L81" s="92">
        <f>$D81^Parameter!$D$329</f>
        <v>0.28315170223163205</v>
      </c>
      <c r="M81" s="92">
        <f>$E81^Parameter!$D$322</f>
        <v>7.5543765627606993E-2</v>
      </c>
      <c r="N81" s="92">
        <f>$D81^Parameter!$D$330</f>
        <v>0.1612073655411686</v>
      </c>
      <c r="O81" s="92">
        <f>$E81^Parameter!$D$323</f>
        <v>0.12140701434269857</v>
      </c>
      <c r="P81" s="92">
        <f>$D81^Parameter!$D$327</f>
        <v>0.11706649094310022</v>
      </c>
      <c r="Q81" s="92">
        <f>$E81^Parameter!$D$320</f>
        <v>2.3193972907944137E-2</v>
      </c>
      <c r="R81" s="12">
        <f>$D81^EXP(Parameter!$D$96+Parameter!$D$103*(($B81/30.2*21)^(1)))</f>
        <v>1.6694646426965609E-2</v>
      </c>
      <c r="S81" s="12">
        <f>$E81^EXP(Parameter!$D$81+Parameter!$D$88*($B81/30.2*21)^(-2))</f>
        <v>3.9171585029144591E-2</v>
      </c>
      <c r="T81" s="12">
        <f>$D81^EXP(Parameter!$D$97+Parameter!$D$104*(($B81*21/30.2)^(1)))</f>
        <v>7.194650832743299E-2</v>
      </c>
      <c r="U81" s="12">
        <f>$E81^EXP(Parameter!$D$82+Parameter!$D$89*($B81/30.2*21)^(-2))</f>
        <v>5.193475730272111E-2</v>
      </c>
      <c r="V81" s="12">
        <f>$D81^EXP(Parameter!$D$99+Parameter!$D$106*(($B81*21/30.2)^(1)))</f>
        <v>5.0803549666749874E-2</v>
      </c>
      <c r="W81" s="12">
        <f>$E81^EXP(Parameter!$D$84+Parameter!$D$91*($B81/30.2*21)^(-2))</f>
        <v>0.12880180280346662</v>
      </c>
      <c r="X81" s="12">
        <f>$D81^EXP(Parameter!$D$100+Parameter!$D$107*(($B81*21/30.2)^(1)))</f>
        <v>1.0164638998917301E-2</v>
      </c>
      <c r="Y81" s="12">
        <f>$E81^EXP(Parameter!$D$85+Parameter!$D$92*($B81/30.2*21)^(-2))</f>
        <v>9.9434539420196436E-2</v>
      </c>
      <c r="Z81" s="12">
        <f>$D81^EXP(Parameter!$D$101+Parameter!$D$108*(($B81*21/30.2)^(1)))</f>
        <v>2.1323120490659843E-3</v>
      </c>
      <c r="AA81" s="12">
        <f>$E81^EXP(Parameter!$D$86+Parameter!$D$93*($B81/30.2*21)^(-2))</f>
        <v>0.12240247503288106</v>
      </c>
      <c r="AB81" s="12">
        <f>$D81^EXP(Parameter!$D$98+Parameter!$D$105*(($B81*21/30.2)^(1)))</f>
        <v>2.7881021371686757E-2</v>
      </c>
      <c r="AC81" s="12">
        <f>$E81^EXP(Parameter!$D$83+Parameter!$D$90*($B81/30.2*21)^(-2))</f>
        <v>2.4920811718096035E-2</v>
      </c>
      <c r="AD81" s="87">
        <f>$D81^EXP(Parameter!$D$133+Parameter!$D$140*(($B81*21/30.2)^(-0.5))+Parameter!$D$147*((LN($B81*21/30.2))))</f>
        <v>7.5727378418165292E-3</v>
      </c>
      <c r="AE81" s="12">
        <f>$E81^EXP(Parameter!$D$111+Parameter!$D$118*(($B81*21/30.2)^(-1))+Parameter!$D$125*(($B81*21/30.2)^(-0.5)))</f>
        <v>0.13459494394734356</v>
      </c>
      <c r="AF81" s="12">
        <f>$D81^EXP(Parameter!$D$134+Parameter!$D$141*(($B81*21/30.2)^(-0.5))+Parameter!$D$148*((LN($B81*21/30.2))))</f>
        <v>4.7724343409778797E-2</v>
      </c>
      <c r="AG81" s="12">
        <f>$E81^EXP(Parameter!$D$112+Parameter!$D$119*(($B81*21/30.2)^(-1))+Parameter!$D$126*(($B81*21/30.2)^(-0.5)))</f>
        <v>5.4929823938481705E-2</v>
      </c>
      <c r="AH81" s="12">
        <f>$D81^EXP(Parameter!$D$136+Parameter!$D$143*(($B81*21/30.2)^(-0.5))+Parameter!$D$150*((LN($B81*21/30.2))))</f>
        <v>1.2400608941657303E-2</v>
      </c>
      <c r="AI81" s="12">
        <f>$E81^EXP(Parameter!$D$114+Parameter!$D$121*(($B81*21/30.2)^(-1))+Parameter!$D$128*(($B81*21/30.2)^(-0.5)))</f>
        <v>1.1560037217404775E-2</v>
      </c>
      <c r="AJ81" s="12">
        <f>$D81^EXP(Parameter!$D$137+Parameter!$D$144*(($B81*21/30.2)^(-0.5))+Parameter!$D$151*((LN($B81*21/30.2))))</f>
        <v>9.8921970303259485E-3</v>
      </c>
      <c r="AK81" s="12">
        <f>$E81^EXP(Parameter!$D$115+Parameter!$D$122*(($B81*21/30.2)^(-1))+Parameter!$D$129*(($B81*21/30.2)^(-0.5)))</f>
        <v>5.3166091780968518E-2</v>
      </c>
      <c r="AL81" s="12">
        <f>$D81^EXP(Parameter!$D$138+Parameter!$D$145*(($B81*21/30.2)^(-0.5))+Parameter!$D$152*((LN($B81*21/30.2))))</f>
        <v>7.6424661641404099E-6</v>
      </c>
      <c r="AM81" s="12">
        <f>$E81^EXP(Parameter!$D$116+Parameter!$D$123*(($B81*21/30.2)^(-1))+Parameter!$D$130*(($B81*21/30.2)^(-0.5)))</f>
        <v>3.7764053022900698E-3</v>
      </c>
      <c r="AN81" s="12">
        <f>$D81^EXP(Parameter!$D$135+Parameter!$D$142*(($B81*21/30.2)^(-0.5))+Parameter!$D$149*((LN($B81*21/30.2))))</f>
        <v>1.7610426662213727E-2</v>
      </c>
      <c r="AO81" s="12">
        <f>$E81^EXP(Parameter!$D$113+Parameter!$D$120*(($B81*21/30.2)^(-1))+Parameter!$D$127*(($B81*21/30.2)^(-0.5)))</f>
        <v>1.4713946764091646E-5</v>
      </c>
      <c r="AP81" s="87">
        <f>$D81^EXP(Parameter!$D$304+Parameter!$D$310*((LN($B81*21/30.2))))</f>
        <v>0.13866980757070518</v>
      </c>
      <c r="AQ81" s="88">
        <f>$E81^EXP(Parameter!$D$290+Parameter!$D$296*((LN($B81*21/30.2))))</f>
        <v>4.6335746030746382E-2</v>
      </c>
      <c r="AR81" s="12">
        <f>$D81^EXP(Parameter!$D$305+Parameter!$D$311*((LN($B81*21/30.2))))</f>
        <v>0.14004878709463772</v>
      </c>
      <c r="AS81" s="88">
        <f>$E81^EXP(Parameter!$D$291+Parameter!$D$297*((LN($B81*21/30.2))))</f>
        <v>5.4180315762918721E-2</v>
      </c>
      <c r="AT81" s="12">
        <f>$D81^EXP(Parameter!$D$305+Parameter!$D$307-Parameter!$D$306+(Parameter!$D$311+Parameter!$D$313-Parameter!$D$312)*((LN($B81*21/30.2))))</f>
        <v>0.14055806520020031</v>
      </c>
      <c r="AU81" s="88">
        <f>$E81^EXP(Parameter!$D$291+Parameter!$D$293-Parameter!$D$292+(Parameter!$D$297+Parameter!$D$299-Parameter!$D$298)*((LN($B81*21/30.2))))</f>
        <v>9.3926628639995083E-2</v>
      </c>
      <c r="AV81" s="12">
        <f>$D81^EXP(Parameter!$D$308+Parameter!$D$314*((LN($B81*21/30.2))))</f>
        <v>0.20136042979435037</v>
      </c>
      <c r="AW81" s="88">
        <f>$E81^EXP(Parameter!$D$294+Parameter!$D$300*((LN($B81*21/30.2))))</f>
        <v>7.7023424461877363E-2</v>
      </c>
      <c r="AX81" s="12">
        <f>$D81^EXP(Parameter!$D$305+Parameter!$D$309-Parameter!$D$306+(Parameter!$D$311+Parameter!$D$315-Parameter!$D$312)*((LN($B81*21/30.2))))</f>
        <v>0.11085569847946666</v>
      </c>
      <c r="AY81" s="88">
        <f>$E81^EXP(Parameter!$D$291+Parameter!$D$295-Parameter!$D$292+(Parameter!$D$297+Parameter!$D$301-Parameter!$D$298)*((LN($B81*21/30.2))))</f>
        <v>2.8513455758581937E-2</v>
      </c>
      <c r="AZ81" s="12">
        <f>$D81^EXP(Parameter!D$305-Parameter!D$306+(Parameter!D$311-Parameter!D$312)*((LN($B81*21/30.2))))</f>
        <v>8.2907915770411247E-2</v>
      </c>
      <c r="BA81" s="88">
        <f>$E81^EXP(Parameter!$D$291-Parameter!$D$292+(Parameter!$D$297-Parameter!$D$298)*((LN($B81*21/30.2))))</f>
        <v>3.2543863730848384E-3</v>
      </c>
      <c r="BB81" s="89">
        <f>$D81^EXP(Parameter!$D$231+Parameter!$D$238)</f>
        <v>0.18060527606888965</v>
      </c>
      <c r="BC81" s="90">
        <f>$E81^EXP(Parameter!$D$216+Parameter!$D$223)</f>
        <v>3.5159896702565328E-2</v>
      </c>
      <c r="BD81" s="91">
        <f>$D81^EXP(Parameter!$D$232+Parameter!$D$239)</f>
        <v>0.15400911109691273</v>
      </c>
      <c r="BE81" s="90">
        <f>$E81^EXP(Parameter!$D$217+Parameter!$D$224)</f>
        <v>4.3678798519025293E-2</v>
      </c>
      <c r="BF81" s="91">
        <f>$D81^EXP(Parameter!$D$234+Parameter!$D$241)</f>
        <v>0.17143303154075995</v>
      </c>
      <c r="BG81" s="91">
        <f>$E81^EXP(Parameter!$D$219+Parameter!$D$226)</f>
        <v>0.10817296187040364</v>
      </c>
      <c r="BH81" s="91">
        <f>$D81^EXP(Parameter!$D$235+Parameter!$D$242)</f>
        <v>0.25741110477026435</v>
      </c>
      <c r="BI81" s="91">
        <f>$E81^EXP(Parameter!$D$220+Parameter!$D$227)</f>
        <v>8.2696381053054199E-2</v>
      </c>
      <c r="BJ81" s="91">
        <f>$D81^EXP(Parameter!$D$236)</f>
        <v>8.187067421059474E-2</v>
      </c>
      <c r="BK81" s="91">
        <f>$E81^EXP(Parameter!$D$221)</f>
        <v>0.33396682287924317</v>
      </c>
      <c r="BL81" s="91">
        <f>$D81^EXP(Parameter!$D$233+Parameter!$D$240)</f>
        <v>9.8554528078476422E-2</v>
      </c>
      <c r="BM81" s="91">
        <f>$E81^EXP(Parameter!$D$218+Parameter!$D$225)</f>
        <v>2.1671949728049159E-2</v>
      </c>
      <c r="BN81" s="90">
        <f>$D81^EXP(Parameter!$D$268+Parameter!$D$275)</f>
        <v>0.21452851749317059</v>
      </c>
      <c r="BO81" s="91">
        <f>$E81^EXP(Parameter!$D$246+Parameter!$D$253)</f>
        <v>1.8608691779206085E-2</v>
      </c>
      <c r="BP81" s="91">
        <f>$D81^EXP(Parameter!$D$269+Parameter!$D$276)</f>
        <v>0.16872142827403797</v>
      </c>
      <c r="BQ81" s="91">
        <f>$E81^EXP(Parameter!$D$247+Parameter!$D$254)</f>
        <v>3.2192084942218764E-2</v>
      </c>
      <c r="BR81" s="91">
        <f>$D81^EXP(Parameter!$D$271+Parameter!$D$278)</f>
        <v>0.27360518268805739</v>
      </c>
      <c r="BS81" s="91">
        <f>$E81^EXP(Parameter!$D$249+Parameter!$D$256)</f>
        <v>0.12261572830148219</v>
      </c>
      <c r="BT81" s="91">
        <f>$D81^EXP(Parameter!$D$272+Parameter!$D$279)</f>
        <v>0.37584857843756414</v>
      </c>
      <c r="BU81" s="91">
        <f>$E81^EXP(Parameter!$D$250+Parameter!$D$257)</f>
        <v>6.0521274292712361E-2</v>
      </c>
      <c r="BV81" s="91">
        <f>$D81^EXP(Parameter!$D$273+Parameter!$D$280)</f>
        <v>0.32920197187050021</v>
      </c>
      <c r="BW81" s="91">
        <f>$E81^EXP(Parameter!$D$251+Parameter!$D$258)</f>
        <v>0.12808171560178316</v>
      </c>
      <c r="BX81" s="91">
        <f>$D81^EXP(Parameter!$D$270+Parameter!$D$277)</f>
        <v>0.15574228447903921</v>
      </c>
      <c r="BY81" s="91">
        <f>$E81^EXP(Parameter!$D$248+Parameter!$D$255)</f>
        <v>3.6350857378470637E-2</v>
      </c>
      <c r="BZ81" s="90">
        <f>$D81^EXP(Parameter!$D$208)</f>
        <v>0.1732511712349209</v>
      </c>
      <c r="CA81" s="90">
        <f>$E81^EXP(Parameter!$D$200)</f>
        <v>2.8686877756888402E-2</v>
      </c>
      <c r="CB81" s="90">
        <f>$D81^EXP(Parameter!$D$209)</f>
        <v>0.15516356082425609</v>
      </c>
      <c r="CC81" s="90">
        <f>$E81^EXP(Parameter!$D$201)</f>
        <v>3.9196291604048084E-2</v>
      </c>
      <c r="CD81" s="90">
        <f>$D81^EXP(Parameter!$D$211)</f>
        <v>0.16305949551329774</v>
      </c>
      <c r="CE81" s="90">
        <f>$E81^EXP(Parameter!$D$203)</f>
        <v>9.2943668984581049E-2</v>
      </c>
      <c r="CF81" s="90">
        <f>$D81^EXP(Parameter!$D$212)</f>
        <v>0.25706183953198647</v>
      </c>
      <c r="CG81" s="90">
        <f>$E81^EXP(Parameter!$D$204)</f>
        <v>7.5670689106425326E-2</v>
      </c>
      <c r="CH81" s="91">
        <f>$D81^EXP(Parameter!$D$213)</f>
        <v>0.14463991513459457</v>
      </c>
      <c r="CI81" s="90">
        <f>$E81^EXP(Parameter!$D$205)</f>
        <v>0.10554444402156569</v>
      </c>
      <c r="CJ81" s="91">
        <f>$D81^EXP(Parameter!$D$210)</f>
        <v>0.10365110675423379</v>
      </c>
      <c r="CK81" s="90">
        <f>$E81^EXP(Parameter!$D$202)</f>
        <v>2.5371308473162144E-2</v>
      </c>
      <c r="CL81" s="12">
        <f>$D81^EXP(Parameter!$D$170+Parameter!$D$177*(LN($B81/30.2*21)))</f>
        <v>0.13487926621705618</v>
      </c>
      <c r="CM81" s="41">
        <f>$E81^EXP(Parameter!$D$155+Parameter!$D$162*(LN($B81/30.2*21)))</f>
        <v>0.13127184292068581</v>
      </c>
      <c r="CN81" s="12">
        <f>$D81^EXP(Parameter!$D$171+Parameter!$D$178*(LN($B81/30.2*21)))</f>
        <v>0.13334278702361377</v>
      </c>
      <c r="CO81" s="41">
        <f>$E81^EXP(Parameter!$D$156+Parameter!$D$163*(LN($B81/30.2*21)))</f>
        <v>0.11405896876278263</v>
      </c>
      <c r="CP81" s="12">
        <f>$D81^EXP(Parameter!$D$173+Parameter!$D$180*(LN($B81/30.2*21)))</f>
        <v>0.12843167605795178</v>
      </c>
      <c r="CQ81" s="41">
        <f>$E81^EXP(Parameter!$D$158+Parameter!$D$165*(LN($B81/30.2*21)))</f>
        <v>0.14156955272294369</v>
      </c>
      <c r="CR81" s="12">
        <f>$D81^EXP(Parameter!$D$174+Parameter!$D$181*(LN($B81/30.2*21)))</f>
        <v>0.15594164158884863</v>
      </c>
      <c r="CS81" s="41">
        <f>$E81^EXP(Parameter!$D$159+Parameter!$D$166*(LN($B81/30.2*21)))</f>
        <v>0.15816755916959457</v>
      </c>
      <c r="CT81" s="12">
        <f>$D81^EXP(Parameter!$D$175+Parameter!$D$182*(LN($B81/30.2*21)))</f>
        <v>6.9168636414503423E-2</v>
      </c>
      <c r="CU81" s="41">
        <f>$E81^EXP(Parameter!$D$160+Parameter!$D$167*(LN($B81/30.2*21)))</f>
        <v>4.7127410188888177E-2</v>
      </c>
      <c r="CV81" s="12">
        <f>$D81^EXP(Parameter!$D$172+Parameter!$D$179*(LN($B81/30.2*21)))</f>
        <v>6.5054401930632957E-2</v>
      </c>
      <c r="CW81" s="41">
        <f>$E81^EXP(Parameter!$D$157+Parameter!$D$164*(LN($B81/30.2*21)))</f>
        <v>8.4509447765683792E-4</v>
      </c>
      <c r="CX81" s="12">
        <f t="shared" si="9"/>
        <v>1.6694646426965609E-2</v>
      </c>
      <c r="CY81" s="85">
        <v>4.0496149502627102E-2</v>
      </c>
      <c r="CZ81" s="12">
        <f t="shared" si="3"/>
        <v>7.194650832743299E-2</v>
      </c>
      <c r="DA81" s="85">
        <v>6.3202908275821798E-2</v>
      </c>
      <c r="DB81" s="12">
        <f t="shared" si="4"/>
        <v>5.0803549666749874E-2</v>
      </c>
      <c r="DC81" s="41">
        <v>4.08266296145674E-2</v>
      </c>
      <c r="DD81" s="12">
        <f t="shared" si="5"/>
        <v>1.0164638998917301E-2</v>
      </c>
      <c r="DE81" s="85">
        <v>4.7822840495154499E-2</v>
      </c>
      <c r="DF81" s="12">
        <f t="shared" si="6"/>
        <v>2.1323120490659843E-3</v>
      </c>
      <c r="DG81" s="41">
        <v>5.9769433532101002E-3</v>
      </c>
      <c r="DH81" s="12">
        <f t="shared" si="7"/>
        <v>2.7881021371686757E-2</v>
      </c>
      <c r="DI81" s="41">
        <v>4.79117589489655E-3</v>
      </c>
      <c r="DJ81" s="46">
        <v>76</v>
      </c>
      <c r="DK81" s="44">
        <v>3.8728520602983002E-3</v>
      </c>
      <c r="DL81" s="44">
        <v>8.6402360423566398E-3</v>
      </c>
      <c r="DM81" s="44">
        <v>1.53637345604931E-2</v>
      </c>
      <c r="DN81" s="44">
        <v>1.22371151141771E-2</v>
      </c>
      <c r="DO81" s="44">
        <v>3.3338317775956701E-2</v>
      </c>
      <c r="DP81" s="44">
        <v>2.8069785336602999E-2</v>
      </c>
      <c r="DQ81" s="44">
        <v>3.6165909608643299E-2</v>
      </c>
      <c r="DR81" s="45">
        <v>0.107437232718993</v>
      </c>
      <c r="DS81" s="45">
        <v>0.154383170920492</v>
      </c>
      <c r="DT81" s="45">
        <v>0.14239127650269301</v>
      </c>
      <c r="DU81" s="45">
        <v>0.111354391086119</v>
      </c>
      <c r="DV81" s="45">
        <v>0.149195294071338</v>
      </c>
      <c r="DW81" s="45">
        <v>0.21376850138197601</v>
      </c>
      <c r="DX81" s="45">
        <v>0.126487539590208</v>
      </c>
    </row>
    <row r="82" spans="1:128">
      <c r="A82" s="43">
        <f t="shared" si="8"/>
        <v>5.6410958904109592</v>
      </c>
      <c r="B82" s="18">
        <v>78</v>
      </c>
      <c r="C82" s="12">
        <v>1694</v>
      </c>
      <c r="D82" s="12">
        <v>0.103111710764824</v>
      </c>
      <c r="E82" s="12">
        <v>4.9293918513492801E-3</v>
      </c>
      <c r="F82" s="92">
        <f>$D82^Parameter!$D$325</f>
        <v>0.16997311522139893</v>
      </c>
      <c r="G82" s="92">
        <f>$E82^Parameter!$D$318</f>
        <v>2.1817812584593654E-2</v>
      </c>
      <c r="H82" s="92">
        <f>$D82^Parameter!$D$326</f>
        <v>0.16242257596497253</v>
      </c>
      <c r="I82" s="92">
        <f>$E82^Parameter!$D$319</f>
        <v>3.3372422978608783E-2</v>
      </c>
      <c r="J82" s="92">
        <f>$D82^Parameter!$D$328</f>
        <v>0.17706824802713636</v>
      </c>
      <c r="K82" s="92">
        <f>$E82^Parameter!$D$321</f>
        <v>9.5040223922794015E-2</v>
      </c>
      <c r="L82" s="92">
        <f>$D82^Parameter!$D$329</f>
        <v>0.28018989970946062</v>
      </c>
      <c r="M82" s="92">
        <f>$E82^Parameter!$D$322</f>
        <v>7.4040396870197991E-2</v>
      </c>
      <c r="N82" s="92">
        <f>$D82^Parameter!$D$330</f>
        <v>0.15877403208834232</v>
      </c>
      <c r="O82" s="92">
        <f>$E82^Parameter!$D$323</f>
        <v>0.11943107382353847</v>
      </c>
      <c r="P82" s="92">
        <f>$D82^Parameter!$D$327</f>
        <v>0.11499241869759604</v>
      </c>
      <c r="Q82" s="92">
        <f>$E82^Parameter!$D$320</f>
        <v>2.2524463047148731E-2</v>
      </c>
      <c r="R82" s="12">
        <f>$D82^EXP(Parameter!$D$96+Parameter!$D$103*(($B82/30.2*21)^(1)))</f>
        <v>1.5228793104352038E-2</v>
      </c>
      <c r="S82" s="12">
        <f>$E82^EXP(Parameter!$D$81+Parameter!$D$88*($B82/30.2*21)^(-2))</f>
        <v>3.8196945625967878E-2</v>
      </c>
      <c r="T82" s="12">
        <f>$D82^EXP(Parameter!$D$97+Parameter!$D$104*(($B82*21/30.2)^(1)))</f>
        <v>6.9351392668622905E-2</v>
      </c>
      <c r="U82" s="12">
        <f>$E82^EXP(Parameter!$D$82+Parameter!$D$89*($B82/30.2*21)^(-2))</f>
        <v>5.0753454312729838E-2</v>
      </c>
      <c r="V82" s="12">
        <f>$D82^EXP(Parameter!$D$99+Parameter!$D$106*(($B82*21/30.2)^(1)))</f>
        <v>4.8325386509534461E-2</v>
      </c>
      <c r="W82" s="12">
        <f>$E82^EXP(Parameter!$D$84+Parameter!$D$91*($B82/30.2*21)^(-2))</f>
        <v>0.12676561216946838</v>
      </c>
      <c r="X82" s="12">
        <f>$D82^EXP(Parameter!$D$100+Parameter!$D$107*(($B82*21/30.2)^(1)))</f>
        <v>8.8740732062209705E-3</v>
      </c>
      <c r="Y82" s="12">
        <f>$E82^EXP(Parameter!$D$85+Parameter!$D$92*($B82/30.2*21)^(-2))</f>
        <v>9.7665359234730562E-2</v>
      </c>
      <c r="Z82" s="12">
        <f>$D82^EXP(Parameter!$D$101+Parameter!$D$108*(($B82*21/30.2)^(1)))</f>
        <v>1.7932265660689727E-3</v>
      </c>
      <c r="AA82" s="12">
        <f>$E82^EXP(Parameter!$D$86+Parameter!$D$93*($B82/30.2*21)^(-2))</f>
        <v>0.12041687513561754</v>
      </c>
      <c r="AB82" s="12">
        <f>$D82^EXP(Parameter!$D$98+Parameter!$D$105*(($B82*21/30.2)^(1)))</f>
        <v>2.6321791439342147E-2</v>
      </c>
      <c r="AC82" s="12">
        <f>$E82^EXP(Parameter!$D$83+Parameter!$D$90*($B82/30.2*21)^(-2))</f>
        <v>2.4214672388042927E-2</v>
      </c>
      <c r="AD82" s="87">
        <f>$D82^EXP(Parameter!$D$133+Parameter!$D$140*(($B82*21/30.2)^(-0.5))+Parameter!$D$147*((LN($B82*21/30.2))))</f>
        <v>6.8478925124986169E-3</v>
      </c>
      <c r="AE82" s="12">
        <f>$E82^EXP(Parameter!$D$111+Parameter!$D$118*(($B82*21/30.2)^(-1))+Parameter!$D$125*(($B82*21/30.2)^(-0.5)))</f>
        <v>0.13322852144600669</v>
      </c>
      <c r="AF82" s="12">
        <f>$D82^EXP(Parameter!$D$134+Parameter!$D$141*(($B82*21/30.2)^(-0.5))+Parameter!$D$148*((LN($B82*21/30.2))))</f>
        <v>4.5800495944511084E-2</v>
      </c>
      <c r="AG82" s="12">
        <f>$E82^EXP(Parameter!$D$112+Parameter!$D$119*(($B82*21/30.2)^(-1))+Parameter!$D$126*(($B82*21/30.2)^(-0.5)))</f>
        <v>5.3742983024967106E-2</v>
      </c>
      <c r="AH82" s="12">
        <f>$D82^EXP(Parameter!$D$136+Parameter!$D$143*(($B82*21/30.2)^(-0.5))+Parameter!$D$150*((LN($B82*21/30.2))))</f>
        <v>1.1392191653397259E-2</v>
      </c>
      <c r="AI82" s="12">
        <f>$E82^EXP(Parameter!$D$114+Parameter!$D$121*(($B82*21/30.2)^(-1))+Parameter!$D$128*(($B82*21/30.2)^(-0.5)))</f>
        <v>1.0975706668656736E-2</v>
      </c>
      <c r="AJ82" s="12">
        <f>$D82^EXP(Parameter!$D$137+Parameter!$D$144*(($B82*21/30.2)^(-0.5))+Parameter!$D$151*((LN($B82*21/30.2))))</f>
        <v>8.900378304854354E-3</v>
      </c>
      <c r="AK82" s="12">
        <f>$E82^EXP(Parameter!$D$115+Parameter!$D$122*(($B82*21/30.2)^(-1))+Parameter!$D$129*(($B82*21/30.2)^(-0.5)))</f>
        <v>5.183466359633155E-2</v>
      </c>
      <c r="AL82" s="12">
        <f>$D82^EXP(Parameter!$D$138+Parameter!$D$145*(($B82*21/30.2)^(-0.5))+Parameter!$D$152*((LN($B82*21/30.2))))</f>
        <v>5.4432262174517214E-6</v>
      </c>
      <c r="AM82" s="12">
        <f>$E82^EXP(Parameter!$D$116+Parameter!$D$123*(($B82*21/30.2)^(-1))+Parameter!$D$130*(($B82*21/30.2)^(-0.5)))</f>
        <v>3.5333953439865714E-3</v>
      </c>
      <c r="AN82" s="12">
        <f>$D82^EXP(Parameter!$D$135+Parameter!$D$142*(($B82*21/30.2)^(-0.5))+Parameter!$D$149*((LN($B82*21/30.2))))</f>
        <v>1.6635484986779796E-2</v>
      </c>
      <c r="AO82" s="12">
        <f>$E82^EXP(Parameter!$D$113+Parameter!$D$120*(($B82*21/30.2)^(-1))+Parameter!$D$127*(($B82*21/30.2)^(-0.5)))</f>
        <v>1.2766185002444392E-5</v>
      </c>
      <c r="AP82" s="87">
        <f>$D82^EXP(Parameter!$D$304+Parameter!$D$310*((LN($B82*21/30.2))))</f>
        <v>0.13595989323200011</v>
      </c>
      <c r="AQ82" s="88">
        <f>$E82^EXP(Parameter!$D$290+Parameter!$D$296*((LN($B82*21/30.2))))</f>
        <v>4.5499897154559175E-2</v>
      </c>
      <c r="AR82" s="12">
        <f>$D82^EXP(Parameter!$D$305+Parameter!$D$311*((LN($B82*21/30.2))))</f>
        <v>0.1376020366187615</v>
      </c>
      <c r="AS82" s="88">
        <f>$E82^EXP(Parameter!$D$291+Parameter!$D$297*((LN($B82*21/30.2))))</f>
        <v>5.3071813447616016E-2</v>
      </c>
      <c r="AT82" s="12">
        <f>$D82^EXP(Parameter!$D$305+Parameter!$D$307-Parameter!$D$306+(Parameter!$D$311+Parameter!$D$313-Parameter!$D$312)*((LN($B82*21/30.2))))</f>
        <v>0.13797458997927717</v>
      </c>
      <c r="AU82" s="88">
        <f>$E82^EXP(Parameter!$D$291+Parameter!$D$293-Parameter!$D$292+(Parameter!$D$297+Parameter!$D$299-Parameter!$D$298)*((LN($B82*21/30.2))))</f>
        <v>9.2122319422680427E-2</v>
      </c>
      <c r="AV82" s="12">
        <f>$D82^EXP(Parameter!$D$308+Parameter!$D$314*((LN($B82*21/30.2))))</f>
        <v>0.19791388285515629</v>
      </c>
      <c r="AW82" s="88">
        <f>$E82^EXP(Parameter!$D$294+Parameter!$D$300*((LN($B82*21/30.2))))</f>
        <v>7.5523500992620701E-2</v>
      </c>
      <c r="AX82" s="12">
        <f>$D82^EXP(Parameter!$D$305+Parameter!$D$309-Parameter!$D$306+(Parameter!$D$311+Parameter!$D$315-Parameter!$D$312)*((LN($B82*21/30.2))))</f>
        <v>0.10838253877026198</v>
      </c>
      <c r="AY82" s="88">
        <f>$E82^EXP(Parameter!$D$291+Parameter!$D$295-Parameter!$D$292+(Parameter!$D$297+Parameter!$D$301-Parameter!$D$298)*((LN($B82*21/30.2))))</f>
        <v>2.7294426879869802E-2</v>
      </c>
      <c r="AZ82" s="12">
        <f>$D82^EXP(Parameter!D$305-Parameter!D$306+(Parameter!D$311-Parameter!D$312)*((LN($B82*21/30.2))))</f>
        <v>8.091746046423931E-2</v>
      </c>
      <c r="BA82" s="88">
        <f>$E82^EXP(Parameter!$D$291-Parameter!$D$292+(Parameter!$D$297-Parameter!$D$298)*((LN($B82*21/30.2))))</f>
        <v>3.0489348248752537E-3</v>
      </c>
      <c r="BB82" s="89">
        <f>$D82^EXP(Parameter!$D$231+Parameter!$D$238)</f>
        <v>0.17804765448628371</v>
      </c>
      <c r="BC82" s="90">
        <f>$E82^EXP(Parameter!$D$216+Parameter!$D$223)</f>
        <v>3.4255703426344472E-2</v>
      </c>
      <c r="BD82" s="91">
        <f>$D82^EXP(Parameter!$D$232+Parameter!$D$239)</f>
        <v>0.15162669883291127</v>
      </c>
      <c r="BE82" s="90">
        <f>$E82^EXP(Parameter!$D$217+Parameter!$D$224)</f>
        <v>4.2627437867016039E-2</v>
      </c>
      <c r="BF82" s="91">
        <f>$D82^EXP(Parameter!$D$234+Parameter!$D$241)</f>
        <v>0.16893190824365945</v>
      </c>
      <c r="BG82" s="91">
        <f>$E82^EXP(Parameter!$D$219+Parameter!$D$226)</f>
        <v>0.10631687546109801</v>
      </c>
      <c r="BH82" s="91">
        <f>$D82^EXP(Parameter!$D$235+Parameter!$D$242)</f>
        <v>0.25451631712055339</v>
      </c>
      <c r="BI82" s="91">
        <f>$E82^EXP(Parameter!$D$220+Parameter!$D$227)</f>
        <v>8.1107749751852934E-2</v>
      </c>
      <c r="BJ82" s="91">
        <f>$D82^EXP(Parameter!$D$236)</f>
        <v>8.018086147623868E-2</v>
      </c>
      <c r="BK82" s="91">
        <f>$E82^EXP(Parameter!$D$221)</f>
        <v>0.33112865896214433</v>
      </c>
      <c r="BL82" s="91">
        <f>$D82^EXP(Parameter!$D$233+Parameter!$D$240)</f>
        <v>9.6669661439408083E-2</v>
      </c>
      <c r="BM82" s="91">
        <f>$E82^EXP(Parameter!$D$218+Parameter!$D$225)</f>
        <v>2.1035260452989781E-2</v>
      </c>
      <c r="BN82" s="90">
        <f>$D82^EXP(Parameter!$D$268+Parameter!$D$275)</f>
        <v>0.21179408970537933</v>
      </c>
      <c r="BO82" s="91">
        <f>$E82^EXP(Parameter!$D$246+Parameter!$D$253)</f>
        <v>1.804058932343635E-2</v>
      </c>
      <c r="BP82" s="91">
        <f>$D82^EXP(Parameter!$D$269+Parameter!$D$276)</f>
        <v>0.16623777647646987</v>
      </c>
      <c r="BQ82" s="91">
        <f>$E82^EXP(Parameter!$D$247+Parameter!$D$254)</f>
        <v>3.1342697022837845E-2</v>
      </c>
      <c r="BR82" s="91">
        <f>$D82^EXP(Parameter!$D$271+Parameter!$D$278)</f>
        <v>0.27066586578858048</v>
      </c>
      <c r="BS82" s="91">
        <f>$E82^EXP(Parameter!$D$249+Parameter!$D$256)</f>
        <v>0.12062941497663381</v>
      </c>
      <c r="BT82" s="91">
        <f>$D82^EXP(Parameter!$D$272+Parameter!$D$279)</f>
        <v>0.37279596432867612</v>
      </c>
      <c r="BU82" s="91">
        <f>$E82^EXP(Parameter!$D$250+Parameter!$D$257)</f>
        <v>5.9214604961446295E-2</v>
      </c>
      <c r="BV82" s="91">
        <f>$D82^EXP(Parameter!$D$273+Parameter!$D$280)</f>
        <v>0.32616781964097569</v>
      </c>
      <c r="BW82" s="91">
        <f>$E82^EXP(Parameter!$D$251+Parameter!$D$258)</f>
        <v>0.12604962986767365</v>
      </c>
      <c r="BX82" s="91">
        <f>$D82^EXP(Parameter!$D$270+Parameter!$D$277)</f>
        <v>0.1533473619212572</v>
      </c>
      <c r="BY82" s="91">
        <f>$E82^EXP(Parameter!$D$248+Parameter!$D$255)</f>
        <v>3.5425218803760088E-2</v>
      </c>
      <c r="BZ82" s="90">
        <f>$D82^EXP(Parameter!$D$208)</f>
        <v>0.17073853248403104</v>
      </c>
      <c r="CA82" s="90">
        <f>$E82^EXP(Parameter!$D$200)</f>
        <v>2.7904929436001879E-2</v>
      </c>
      <c r="CB82" s="90">
        <f>$D82^EXP(Parameter!$D$209)</f>
        <v>0.15277279774228045</v>
      </c>
      <c r="CC82" s="90">
        <f>$E82^EXP(Parameter!$D$201)</f>
        <v>3.8220606204627784E-2</v>
      </c>
      <c r="CD82" s="90">
        <f>$D82^EXP(Parameter!$D$211)</f>
        <v>0.16061349502612482</v>
      </c>
      <c r="CE82" s="90">
        <f>$E82^EXP(Parameter!$D$203)</f>
        <v>9.1241090782077858E-2</v>
      </c>
      <c r="CF82" s="90">
        <f>$D82^EXP(Parameter!$D$212)</f>
        <v>0.25416810367583315</v>
      </c>
      <c r="CG82" s="90">
        <f>$E82^EXP(Parameter!$D$204)</f>
        <v>7.4165763376506849E-2</v>
      </c>
      <c r="CH82" s="91">
        <f>$D82^EXP(Parameter!$D$213)</f>
        <v>0.14232797226937202</v>
      </c>
      <c r="CI82" s="90">
        <f>$E82^EXP(Parameter!$D$205)</f>
        <v>0.10371360299062858</v>
      </c>
      <c r="CJ82" s="91">
        <f>$D82^EXP(Parameter!$D$210)</f>
        <v>0.10171149653947838</v>
      </c>
      <c r="CK82" s="90">
        <f>$E82^EXP(Parameter!$D$202)</f>
        <v>2.4656158591972697E-2</v>
      </c>
      <c r="CL82" s="12">
        <f>$D82^EXP(Parameter!$D$170+Parameter!$D$177*(LN($B82/30.2*21)))</f>
        <v>0.13237998841866333</v>
      </c>
      <c r="CM82" s="41">
        <f>$E82^EXP(Parameter!$D$155+Parameter!$D$162*(LN($B82/30.2*21)))</f>
        <v>0.13008195422236477</v>
      </c>
      <c r="CN82" s="12">
        <f>$D82^EXP(Parameter!$D$171+Parameter!$D$178*(LN($B82/30.2*21)))</f>
        <v>0.13098162988500883</v>
      </c>
      <c r="CO82" s="41">
        <f>$E82^EXP(Parameter!$D$156+Parameter!$D$163*(LN($B82/30.2*21)))</f>
        <v>0.1126172397558079</v>
      </c>
      <c r="CP82" s="12">
        <f>$D82^EXP(Parameter!$D$173+Parameter!$D$180*(LN($B82/30.2*21)))</f>
        <v>0.12602118300282822</v>
      </c>
      <c r="CQ82" s="41">
        <f>$E82^EXP(Parameter!$D$158+Parameter!$D$165*(LN($B82/30.2*21)))</f>
        <v>0.13962354776055177</v>
      </c>
      <c r="CR82" s="12">
        <f>$D82^EXP(Parameter!$D$174+Parameter!$D$181*(LN($B82/30.2*21)))</f>
        <v>0.15284439511284237</v>
      </c>
      <c r="CS82" s="41">
        <f>$E82^EXP(Parameter!$D$159+Parameter!$D$166*(LN($B82/30.2*21)))</f>
        <v>0.15642654437213338</v>
      </c>
      <c r="CT82" s="12">
        <f>$D82^EXP(Parameter!$D$175+Parameter!$D$182*(LN($B82/30.2*21)))</f>
        <v>6.7188410861906508E-2</v>
      </c>
      <c r="CU82" s="41">
        <f>$E82^EXP(Parameter!$D$160+Parameter!$D$167*(LN($B82/30.2*21)))</f>
        <v>4.5686512819513074E-2</v>
      </c>
      <c r="CV82" s="12">
        <f>$D82^EXP(Parameter!$D$172+Parameter!$D$179*(LN($B82/30.2*21)))</f>
        <v>6.3345852216943513E-2</v>
      </c>
      <c r="CW82" s="41">
        <f>$E82^EXP(Parameter!$D$157+Parameter!$D$164*(LN($B82/30.2*21)))</f>
        <v>7.7893281814191931E-4</v>
      </c>
      <c r="CX82" s="12">
        <f t="shared" si="9"/>
        <v>1.5228793104352038E-2</v>
      </c>
      <c r="CY82" s="85">
        <v>3.9622316872618302E-2</v>
      </c>
      <c r="CZ82" s="12">
        <f t="shared" si="3"/>
        <v>6.9351392668622905E-2</v>
      </c>
      <c r="DA82" s="85">
        <v>6.1924781522699597E-2</v>
      </c>
      <c r="DB82" s="12">
        <f t="shared" si="4"/>
        <v>4.8325386509534461E-2</v>
      </c>
      <c r="DC82" s="41">
        <v>3.8947713199209602E-2</v>
      </c>
      <c r="DD82" s="12">
        <f t="shared" si="5"/>
        <v>8.8740732062209705E-3</v>
      </c>
      <c r="DE82" s="85">
        <v>4.6187346357993E-2</v>
      </c>
      <c r="DF82" s="12">
        <f t="shared" si="6"/>
        <v>1.7932265660689727E-3</v>
      </c>
      <c r="DG82" s="41">
        <v>5.5960445077228504E-3</v>
      </c>
      <c r="DH82" s="12">
        <f t="shared" si="7"/>
        <v>2.6321791439342147E-2</v>
      </c>
      <c r="DI82" s="41">
        <v>4.6243384863302204E-3</v>
      </c>
      <c r="DJ82" s="46">
        <v>77</v>
      </c>
      <c r="DK82" s="44">
        <v>3.6971053918719598E-3</v>
      </c>
      <c r="DL82" s="44">
        <v>8.2843562803084393E-3</v>
      </c>
      <c r="DM82" s="44">
        <v>1.4780026096425701E-2</v>
      </c>
      <c r="DN82" s="44">
        <v>1.1756473816573999E-2</v>
      </c>
      <c r="DO82" s="44">
        <v>3.2225649728538502E-2</v>
      </c>
      <c r="DP82" s="44">
        <v>2.7103167727780101E-2</v>
      </c>
      <c r="DQ82" s="44">
        <v>3.4977322185871997E-2</v>
      </c>
      <c r="DR82" s="45">
        <v>0.105465701130672</v>
      </c>
      <c r="DS82" s="45">
        <v>0.151840890583717</v>
      </c>
      <c r="DT82" s="45">
        <v>0.139984584703402</v>
      </c>
      <c r="DU82" s="45">
        <v>0.10933090154077101</v>
      </c>
      <c r="DV82" s="45">
        <v>0.14671086892243099</v>
      </c>
      <c r="DW82" s="45">
        <v>0.21064361815501101</v>
      </c>
      <c r="DX82" s="45">
        <v>0.124271113078533</v>
      </c>
    </row>
    <row r="83" spans="1:128">
      <c r="A83" s="43">
        <f t="shared" si="8"/>
        <v>5.7013698630136984</v>
      </c>
      <c r="B83" s="18">
        <v>79</v>
      </c>
      <c r="C83" s="12">
        <v>1716</v>
      </c>
      <c r="D83" s="12">
        <v>0.10120836415194701</v>
      </c>
      <c r="E83" s="12">
        <v>4.7328980703558003E-3</v>
      </c>
      <c r="F83" s="92">
        <f>$D83^Parameter!$D$325</f>
        <v>0.16752082231067794</v>
      </c>
      <c r="G83" s="92">
        <f>$E83^Parameter!$D$318</f>
        <v>2.118807731617425E-2</v>
      </c>
      <c r="H83" s="92">
        <f>$D83^Parameter!$D$326</f>
        <v>0.16001957929247329</v>
      </c>
      <c r="I83" s="92">
        <f>$E83^Parameter!$D$319</f>
        <v>3.2514821706061188E-2</v>
      </c>
      <c r="J83" s="92">
        <f>$D83^Parameter!$D$328</f>
        <v>0.17457212597347579</v>
      </c>
      <c r="K83" s="92">
        <f>$E83^Parameter!$D$321</f>
        <v>9.3342908286623116E-2</v>
      </c>
      <c r="L83" s="92">
        <f>$D83^Parameter!$D$329</f>
        <v>0.27728168657595936</v>
      </c>
      <c r="M83" s="92">
        <f>$E83^Parameter!$D$322</f>
        <v>7.2579221273063377E-2</v>
      </c>
      <c r="N83" s="92">
        <f>$D83^Parameter!$D$330</f>
        <v>0.15639587288612489</v>
      </c>
      <c r="O83" s="92">
        <f>$E83^Parameter!$D$323</f>
        <v>0.11750351561764319</v>
      </c>
      <c r="P83" s="92">
        <f>$D83^Parameter!$D$327</f>
        <v>0.11297075153106922</v>
      </c>
      <c r="Q83" s="92">
        <f>$E83^Parameter!$D$320</f>
        <v>2.187967093957378E-2</v>
      </c>
      <c r="R83" s="12">
        <f>$D83^EXP(Parameter!$D$96+Parameter!$D$103*(($B83/30.2*21)^(1)))</f>
        <v>1.3870833621144607E-2</v>
      </c>
      <c r="S83" s="12">
        <f>$E83^EXP(Parameter!$D$81+Parameter!$D$88*($B83/30.2*21)^(-2))</f>
        <v>3.7254445425992794E-2</v>
      </c>
      <c r="T83" s="12">
        <f>$D83^EXP(Parameter!$D$97+Parameter!$D$104*(($B83*21/30.2)^(1)))</f>
        <v>6.6839456222808735E-2</v>
      </c>
      <c r="U83" s="12">
        <f>$E83^EXP(Parameter!$D$82+Parameter!$D$89*($B83/30.2*21)^(-2))</f>
        <v>4.9608618415852838E-2</v>
      </c>
      <c r="V83" s="12">
        <f>$D83^EXP(Parameter!$D$99+Parameter!$D$106*(($B83*21/30.2)^(1)))</f>
        <v>4.5948203838940431E-2</v>
      </c>
      <c r="W83" s="12">
        <f>$E83^EXP(Parameter!$D$84+Parameter!$D$91*($B83/30.2*21)^(-2))</f>
        <v>0.12477831565839946</v>
      </c>
      <c r="X83" s="12">
        <f>$D83^EXP(Parameter!$D$100+Parameter!$D$107*(($B83*21/30.2)^(1)))</f>
        <v>7.7212529303411076E-3</v>
      </c>
      <c r="Y83" s="12">
        <f>$E83^EXP(Parameter!$D$85+Parameter!$D$92*($B83/30.2*21)^(-2))</f>
        <v>9.5942134981404067E-2</v>
      </c>
      <c r="Z83" s="12">
        <f>$D83^EXP(Parameter!$D$101+Parameter!$D$108*(($B83*21/30.2)^(1)))</f>
        <v>1.5020139253486596E-3</v>
      </c>
      <c r="AA83" s="12">
        <f>$E83^EXP(Parameter!$D$86+Parameter!$D$93*($B83/30.2*21)^(-2))</f>
        <v>0.11847980487556031</v>
      </c>
      <c r="AB83" s="12">
        <f>$D83^EXP(Parameter!$D$98+Parameter!$D$105*(($B83*21/30.2)^(1)))</f>
        <v>2.4838883624502546E-2</v>
      </c>
      <c r="AC83" s="12">
        <f>$E83^EXP(Parameter!$D$83+Parameter!$D$90*($B83/30.2*21)^(-2))</f>
        <v>2.3534237615226907E-2</v>
      </c>
      <c r="AD83" s="87">
        <f>$D83^EXP(Parameter!$D$133+Parameter!$D$140*(($B83*21/30.2)^(-0.5))+Parameter!$D$147*((LN($B83*21/30.2))))</f>
        <v>6.1875253025542717E-3</v>
      </c>
      <c r="AE83" s="12">
        <f>$E83^EXP(Parameter!$D$111+Parameter!$D$118*(($B83*21/30.2)^(-1))+Parameter!$D$125*(($B83*21/30.2)^(-0.5)))</f>
        <v>0.13188966215610468</v>
      </c>
      <c r="AF83" s="12">
        <f>$D83^EXP(Parameter!$D$134+Parameter!$D$141*(($B83*21/30.2)^(-0.5))+Parameter!$D$148*((LN($B83*21/30.2))))</f>
        <v>4.3955094910023515E-2</v>
      </c>
      <c r="AG83" s="12">
        <f>$E83^EXP(Parameter!$D$112+Parameter!$D$119*(($B83*21/30.2)^(-1))+Parameter!$D$126*(($B83*21/30.2)^(-0.5)))</f>
        <v>5.2591626682330909E-2</v>
      </c>
      <c r="AH83" s="12">
        <f>$D83^EXP(Parameter!$D$136+Parameter!$D$143*(($B83*21/30.2)^(-0.5))+Parameter!$D$150*((LN($B83*21/30.2))))</f>
        <v>1.0460060491486617E-2</v>
      </c>
      <c r="AI83" s="12">
        <f>$E83^EXP(Parameter!$D$114+Parameter!$D$121*(($B83*21/30.2)^(-1))+Parameter!$D$128*(($B83*21/30.2)^(-0.5)))</f>
        <v>1.0423610266472516E-2</v>
      </c>
      <c r="AJ83" s="12">
        <f>$D83^EXP(Parameter!$D$137+Parameter!$D$144*(($B83*21/30.2)^(-0.5))+Parameter!$D$151*((LN($B83*21/30.2))))</f>
        <v>7.9993932561659171E-3</v>
      </c>
      <c r="AK83" s="12">
        <f>$E83^EXP(Parameter!$D$115+Parameter!$D$122*(($B83*21/30.2)^(-1))+Parameter!$D$129*(($B83*21/30.2)^(-0.5)))</f>
        <v>5.0546360372423674E-2</v>
      </c>
      <c r="AL83" s="12">
        <f>$D83^EXP(Parameter!$D$138+Parameter!$D$145*(($B83*21/30.2)^(-0.5))+Parameter!$D$152*((LN($B83*21/30.2))))</f>
        <v>3.855221303262054E-6</v>
      </c>
      <c r="AM83" s="12">
        <f>$E83^EXP(Parameter!$D$116+Parameter!$D$123*(($B83*21/30.2)^(-1))+Parameter!$D$130*(($B83*21/30.2)^(-0.5)))</f>
        <v>3.3071241223482906E-3</v>
      </c>
      <c r="AN83" s="12">
        <f>$D83^EXP(Parameter!$D$135+Parameter!$D$142*(($B83*21/30.2)^(-0.5))+Parameter!$D$149*((LN($B83*21/30.2))))</f>
        <v>1.5714508529273842E-2</v>
      </c>
      <c r="AO83" s="12">
        <f>$E83^EXP(Parameter!$D$113+Parameter!$D$120*(($B83*21/30.2)^(-1))+Parameter!$D$127*(($B83*21/30.2)^(-0.5)))</f>
        <v>1.1082776813546764E-5</v>
      </c>
      <c r="AP83" s="87">
        <f>$D83^EXP(Parameter!$D$304+Parameter!$D$310*((LN($B83*21/30.2))))</f>
        <v>0.13331769713280764</v>
      </c>
      <c r="AQ83" s="88">
        <f>$E83^EXP(Parameter!$D$290+Parameter!$D$296*((LN($B83*21/30.2))))</f>
        <v>4.4688281525481002E-2</v>
      </c>
      <c r="AR83" s="12">
        <f>$D83^EXP(Parameter!$D$305+Parameter!$D$311*((LN($B83*21/30.2))))</f>
        <v>0.13521450618883157</v>
      </c>
      <c r="AS83" s="88">
        <f>$E83^EXP(Parameter!$D$291+Parameter!$D$297*((LN($B83*21/30.2))))</f>
        <v>5.1996104614922385E-2</v>
      </c>
      <c r="AT83" s="12">
        <f>$D83^EXP(Parameter!$D$305+Parameter!$D$307-Parameter!$D$306+(Parameter!$D$311+Parameter!$D$313-Parameter!$D$312)*((LN($B83*21/30.2))))</f>
        <v>0.13545438656618589</v>
      </c>
      <c r="AU83" s="88">
        <f>$E83^EXP(Parameter!$D$291+Parameter!$D$293-Parameter!$D$292+(Parameter!$D$297+Parameter!$D$299-Parameter!$D$298)*((LN($B83*21/30.2))))</f>
        <v>9.0366407061121812E-2</v>
      </c>
      <c r="AV83" s="12">
        <f>$D83^EXP(Parameter!$D$308+Parameter!$D$314*((LN($B83*21/30.2))))</f>
        <v>0.19454195203888089</v>
      </c>
      <c r="AW83" s="88">
        <f>$E83^EXP(Parameter!$D$294+Parameter!$D$300*((LN($B83*21/30.2))))</f>
        <v>7.4065268799545739E-2</v>
      </c>
      <c r="AX83" s="12">
        <f>$D83^EXP(Parameter!$D$305+Parameter!$D$309-Parameter!$D$306+(Parameter!$D$311+Parameter!$D$315-Parameter!$D$312)*((LN($B83*21/30.2))))</f>
        <v>0.1059771752697747</v>
      </c>
      <c r="AY83" s="88">
        <f>$E83^EXP(Parameter!$D$291+Parameter!$D$295-Parameter!$D$292+(Parameter!$D$297+Parameter!$D$301-Parameter!$D$298)*((LN($B83*21/30.2))))</f>
        <v>2.6130718604667889E-2</v>
      </c>
      <c r="AZ83" s="12">
        <f>$D83^EXP(Parameter!D$305-Parameter!D$306+(Parameter!D$311-Parameter!D$312)*((LN($B83*21/30.2))))</f>
        <v>7.8986111547919277E-2</v>
      </c>
      <c r="BA83" s="88">
        <f>$E83^EXP(Parameter!$D$291-Parameter!$D$292+(Parameter!$D$297-Parameter!$D$298)*((LN($B83*21/30.2))))</f>
        <v>2.857170636471906E-3</v>
      </c>
      <c r="BB83" s="89">
        <f>$D83^EXP(Parameter!$D$231+Parameter!$D$238)</f>
        <v>0.17554566644488237</v>
      </c>
      <c r="BC83" s="90">
        <f>$E83^EXP(Parameter!$D$216+Parameter!$D$223)</f>
        <v>3.3382080252736736E-2</v>
      </c>
      <c r="BD83" s="91">
        <f>$D83^EXP(Parameter!$D$232+Parameter!$D$239)</f>
        <v>0.1492991890026861</v>
      </c>
      <c r="BE83" s="90">
        <f>$E83^EXP(Parameter!$D$217+Parameter!$D$224)</f>
        <v>4.1609913591252018E-2</v>
      </c>
      <c r="BF83" s="91">
        <f>$D83^EXP(Parameter!$D$234+Parameter!$D$241)</f>
        <v>0.1664862479640018</v>
      </c>
      <c r="BG83" s="91">
        <f>$E83^EXP(Parameter!$D$219+Parameter!$D$226)</f>
        <v>0.10450785540358461</v>
      </c>
      <c r="BH83" s="91">
        <f>$D83^EXP(Parameter!$D$235+Parameter!$D$242)</f>
        <v>0.25167615435659213</v>
      </c>
      <c r="BI83" s="91">
        <f>$E83^EXP(Parameter!$D$220+Parameter!$D$227)</f>
        <v>7.9562621737373621E-2</v>
      </c>
      <c r="BJ83" s="91">
        <f>$D83^EXP(Parameter!$D$236)</f>
        <v>7.8538627301970393E-2</v>
      </c>
      <c r="BK83" s="91">
        <f>$E83^EXP(Parameter!$D$221)</f>
        <v>0.32833819340177983</v>
      </c>
      <c r="BL83" s="91">
        <f>$D83^EXP(Parameter!$D$233+Parameter!$D$240)</f>
        <v>9.483504275189264E-2</v>
      </c>
      <c r="BM83" s="91">
        <f>$E83^EXP(Parameter!$D$218+Parameter!$D$225)</f>
        <v>2.0422399668304829E-2</v>
      </c>
      <c r="BN83" s="90">
        <f>$D83^EXP(Parameter!$D$268+Parameter!$D$275)</f>
        <v>0.20911531630903588</v>
      </c>
      <c r="BO83" s="91">
        <f>$E83^EXP(Parameter!$D$246+Parameter!$D$253)</f>
        <v>1.7494393872359647E-2</v>
      </c>
      <c r="BP83" s="91">
        <f>$D83^EXP(Parameter!$D$269+Parameter!$D$276)</f>
        <v>0.16380952167985535</v>
      </c>
      <c r="BQ83" s="91">
        <f>$E83^EXP(Parameter!$D$247+Parameter!$D$254)</f>
        <v>3.0522586932769925E-2</v>
      </c>
      <c r="BR83" s="91">
        <f>$D83^EXP(Parameter!$D$271+Parameter!$D$278)</f>
        <v>0.26778055303858234</v>
      </c>
      <c r="BS83" s="91">
        <f>$E83^EXP(Parameter!$D$249+Parameter!$D$256)</f>
        <v>0.11869158918700892</v>
      </c>
      <c r="BT83" s="91">
        <f>$D83^EXP(Parameter!$D$272+Parameter!$D$279)</f>
        <v>0.36979152755163858</v>
      </c>
      <c r="BU83" s="91">
        <f>$E83^EXP(Parameter!$D$250+Parameter!$D$257)</f>
        <v>5.7946788511335785E-2</v>
      </c>
      <c r="BV83" s="91">
        <f>$D83^EXP(Parameter!$D$273+Parameter!$D$280)</f>
        <v>0.32318483666261</v>
      </c>
      <c r="BW83" s="91">
        <f>$E83^EXP(Parameter!$D$251+Parameter!$D$258)</f>
        <v>0.1240664788614199</v>
      </c>
      <c r="BX83" s="91">
        <f>$D83^EXP(Parameter!$D$270+Parameter!$D$277)</f>
        <v>0.15100741272125184</v>
      </c>
      <c r="BY83" s="91">
        <f>$E83^EXP(Parameter!$D$248+Parameter!$D$255)</f>
        <v>3.4530644475798372E-2</v>
      </c>
      <c r="BZ83" s="90">
        <f>$D83^EXP(Parameter!$D$208)</f>
        <v>0.16828139692539926</v>
      </c>
      <c r="CA83" s="90">
        <f>$E83^EXP(Parameter!$D$200)</f>
        <v>2.7150608541987448E-2</v>
      </c>
      <c r="CB83" s="90">
        <f>$D83^EXP(Parameter!$D$209)</f>
        <v>0.15043698473084116</v>
      </c>
      <c r="CC83" s="90">
        <f>$E83^EXP(Parameter!$D$201)</f>
        <v>3.7277113736070719E-2</v>
      </c>
      <c r="CD83" s="90">
        <f>$D83^EXP(Parameter!$D$211)</f>
        <v>0.15822272929215334</v>
      </c>
      <c r="CE83" s="90">
        <f>$E83^EXP(Parameter!$D$203)</f>
        <v>8.9583636424149835E-2</v>
      </c>
      <c r="CF83" s="90">
        <f>$D83^EXP(Parameter!$D$212)</f>
        <v>0.25132900485890369</v>
      </c>
      <c r="CG83" s="90">
        <f>$E83^EXP(Parameter!$D$204)</f>
        <v>7.2703055475818137E-2</v>
      </c>
      <c r="CH83" s="91">
        <f>$D83^EXP(Parameter!$D$213)</f>
        <v>0.14007048443072298</v>
      </c>
      <c r="CI83" s="90">
        <f>$E83^EXP(Parameter!$D$205)</f>
        <v>0.10192952827689358</v>
      </c>
      <c r="CJ83" s="91">
        <f>$D83^EXP(Parameter!$D$210)</f>
        <v>9.982280327945163E-2</v>
      </c>
      <c r="CK83" s="90">
        <f>$E83^EXP(Parameter!$D$202)</f>
        <v>2.3966932372793983E-2</v>
      </c>
      <c r="CL83" s="12">
        <f>$D83^EXP(Parameter!$D$170+Parameter!$D$177*(LN($B83/30.2*21)))</f>
        <v>0.12994265873603661</v>
      </c>
      <c r="CM83" s="41">
        <f>$E83^EXP(Parameter!$D$155+Parameter!$D$162*(LN($B83/30.2*21)))</f>
        <v>0.12891933738159844</v>
      </c>
      <c r="CN83" s="12">
        <f>$D83^EXP(Parameter!$D$171+Parameter!$D$178*(LN($B83/30.2*21)))</f>
        <v>0.12867847171026719</v>
      </c>
      <c r="CO83" s="41">
        <f>$E83^EXP(Parameter!$D$156+Parameter!$D$163*(LN($B83/30.2*21)))</f>
        <v>0.11120981778919968</v>
      </c>
      <c r="CP83" s="12">
        <f>$D83^EXP(Parameter!$D$173+Parameter!$D$180*(LN($B83/30.2*21)))</f>
        <v>0.123671321398155</v>
      </c>
      <c r="CQ83" s="41">
        <f>$E83^EXP(Parameter!$D$158+Parameter!$D$165*(LN($B83/30.2*21)))</f>
        <v>0.13772225976643926</v>
      </c>
      <c r="CR83" s="12">
        <f>$D83^EXP(Parameter!$D$174+Parameter!$D$181*(LN($B83/30.2*21)))</f>
        <v>0.14982256194941626</v>
      </c>
      <c r="CS83" s="41">
        <f>$E83^EXP(Parameter!$D$159+Parameter!$D$166*(LN($B83/30.2*21)))</f>
        <v>0.1547237475174503</v>
      </c>
      <c r="CT83" s="12">
        <f>$D83^EXP(Parameter!$D$175+Parameter!$D$182*(LN($B83/30.2*21)))</f>
        <v>6.5273464701363693E-2</v>
      </c>
      <c r="CU83" s="41">
        <f>$E83^EXP(Parameter!$D$160+Parameter!$D$167*(LN($B83/30.2*21)))</f>
        <v>4.4296978666694811E-2</v>
      </c>
      <c r="CV83" s="12">
        <f>$D83^EXP(Parameter!$D$172+Parameter!$D$179*(LN($B83/30.2*21)))</f>
        <v>6.1691897635308031E-2</v>
      </c>
      <c r="CW83" s="41">
        <f>$E83^EXP(Parameter!$D$157+Parameter!$D$164*(LN($B83/30.2*21)))</f>
        <v>7.1816687385446915E-4</v>
      </c>
      <c r="CX83" s="12">
        <f t="shared" si="9"/>
        <v>1.3870833621144607E-2</v>
      </c>
      <c r="CY83" s="85">
        <v>3.8780459141650001E-2</v>
      </c>
      <c r="CZ83" s="12">
        <f t="shared" si="3"/>
        <v>6.6839456222808735E-2</v>
      </c>
      <c r="DA83" s="85">
        <v>6.0690192166246E-2</v>
      </c>
      <c r="DB83" s="12">
        <f t="shared" si="4"/>
        <v>4.5948203838940431E-2</v>
      </c>
      <c r="DC83" s="41">
        <v>3.71511365824242E-2</v>
      </c>
      <c r="DD83" s="12">
        <f t="shared" si="5"/>
        <v>7.7212529303411076E-3</v>
      </c>
      <c r="DE83" s="85">
        <v>4.4613666928176698E-2</v>
      </c>
      <c r="DF83" s="12">
        <f t="shared" si="6"/>
        <v>1.5020139253486596E-3</v>
      </c>
      <c r="DG83" s="41">
        <v>5.2553452822696701E-3</v>
      </c>
      <c r="DH83" s="12">
        <f t="shared" si="7"/>
        <v>2.4838883624502546E-2</v>
      </c>
      <c r="DI83" s="41">
        <v>4.4630168589543098E-3</v>
      </c>
      <c r="DJ83" s="46">
        <v>78</v>
      </c>
      <c r="DK83" s="44">
        <v>3.5305995942701601E-3</v>
      </c>
      <c r="DL83" s="44">
        <v>7.9456028370896697E-3</v>
      </c>
      <c r="DM83" s="44">
        <v>1.4222400605980699E-2</v>
      </c>
      <c r="DN83" s="44">
        <v>1.1297976601020601E-2</v>
      </c>
      <c r="DO83" s="44">
        <v>3.1157086540697401E-2</v>
      </c>
      <c r="DP83" s="44">
        <v>2.6175995689554799E-2</v>
      </c>
      <c r="DQ83" s="44">
        <v>3.3835178313171801E-2</v>
      </c>
      <c r="DR83" s="45">
        <v>0.103545578066984</v>
      </c>
      <c r="DS83" s="45">
        <v>0.14935907208605101</v>
      </c>
      <c r="DT83" s="45">
        <v>0.13763641868475299</v>
      </c>
      <c r="DU83" s="45">
        <v>0.107359740334942</v>
      </c>
      <c r="DV83" s="45">
        <v>0.14428609657215999</v>
      </c>
      <c r="DW83" s="45">
        <v>0.207585779924261</v>
      </c>
      <c r="DX83" s="45">
        <v>0.122110265999121</v>
      </c>
    </row>
    <row r="84" spans="1:128">
      <c r="A84" s="43">
        <f t="shared" si="8"/>
        <v>5.7616438356164386</v>
      </c>
      <c r="B84" s="18">
        <v>80</v>
      </c>
      <c r="C84" s="12">
        <v>1738</v>
      </c>
      <c r="D84" s="12">
        <v>9.9354358287164907E-2</v>
      </c>
      <c r="E84" s="12">
        <v>4.5457758578303399E-3</v>
      </c>
      <c r="F84" s="92">
        <f>$D84^Parameter!$D$325</f>
        <v>0.16512232675556807</v>
      </c>
      <c r="G84" s="92">
        <f>$E84^Parameter!$D$318</f>
        <v>2.0581535516347157E-2</v>
      </c>
      <c r="H84" s="92">
        <f>$D84^Parameter!$D$326</f>
        <v>0.15767017081764984</v>
      </c>
      <c r="I84" s="92">
        <f>$E84^Parameter!$D$319</f>
        <v>3.1686125018860117E-2</v>
      </c>
      <c r="J84" s="92">
        <f>$D84^Parameter!$D$328</f>
        <v>0.17212994701563492</v>
      </c>
      <c r="K84" s="92">
        <f>$E84^Parameter!$D$321</f>
        <v>9.1689657802887306E-2</v>
      </c>
      <c r="L84" s="92">
        <f>$D84^Parameter!$D$329</f>
        <v>0.27442563429746258</v>
      </c>
      <c r="M84" s="92">
        <f>$E84^Parameter!$D$322</f>
        <v>7.1158687446106719E-2</v>
      </c>
      <c r="N84" s="92">
        <f>$D84^Parameter!$D$330</f>
        <v>0.1540711795047989</v>
      </c>
      <c r="O84" s="92">
        <f>$E84^Parameter!$D$323</f>
        <v>0.11562272673059301</v>
      </c>
      <c r="P84" s="92">
        <f>$D84^Parameter!$D$327</f>
        <v>0.1109997371520702</v>
      </c>
      <c r="Q84" s="92">
        <f>$E84^Parameter!$D$320</f>
        <v>2.1258475881373418E-2</v>
      </c>
      <c r="R84" s="12">
        <f>$D84^EXP(Parameter!$D$96+Parameter!$D$103*(($B84/30.2*21)^(1)))</f>
        <v>1.2614718191349959E-2</v>
      </c>
      <c r="S84" s="12">
        <f>$E84^EXP(Parameter!$D$81+Parameter!$D$88*($B84/30.2*21)^(-2))</f>
        <v>3.6342750722518816E-2</v>
      </c>
      <c r="T84" s="12">
        <f>$D84^EXP(Parameter!$D$97+Parameter!$D$104*(($B84*21/30.2)^(1)))</f>
        <v>6.4408279584030573E-2</v>
      </c>
      <c r="U84" s="12">
        <f>$E84^EXP(Parameter!$D$82+Parameter!$D$89*($B84/30.2*21)^(-2))</f>
        <v>4.8498810427484544E-2</v>
      </c>
      <c r="V84" s="12">
        <f>$D84^EXP(Parameter!$D$99+Parameter!$D$106*(($B84*21/30.2)^(1)))</f>
        <v>4.366879589946196E-2</v>
      </c>
      <c r="W84" s="12">
        <f>$E84^EXP(Parameter!$D$84+Parameter!$D$91*($B84/30.2*21)^(-2))</f>
        <v>0.12283830623607009</v>
      </c>
      <c r="X84" s="12">
        <f>$D84^EXP(Parameter!$D$100+Parameter!$D$107*(($B84*21/30.2)^(1)))</f>
        <v>6.6950070348957714E-3</v>
      </c>
      <c r="Y84" s="12">
        <f>$E84^EXP(Parameter!$D$85+Parameter!$D$92*($B84/30.2*21)^(-2))</f>
        <v>9.4263269678321174E-2</v>
      </c>
      <c r="Z84" s="12">
        <f>$D84^EXP(Parameter!$D$101+Parameter!$D$108*(($B84*21/30.2)^(1)))</f>
        <v>1.2529329577573058E-3</v>
      </c>
      <c r="AA84" s="12">
        <f>$E84^EXP(Parameter!$D$86+Parameter!$D$93*($B84/30.2*21)^(-2))</f>
        <v>0.11658964781857148</v>
      </c>
      <c r="AB84" s="12">
        <f>$D84^EXP(Parameter!$D$98+Parameter!$D$105*(($B84*21/30.2)^(1)))</f>
        <v>2.3429124686080605E-2</v>
      </c>
      <c r="AC84" s="12">
        <f>$E84^EXP(Parameter!$D$83+Parameter!$D$90*($B84/30.2*21)^(-2))</f>
        <v>2.2878354677364727E-2</v>
      </c>
      <c r="AD84" s="87">
        <f>$D84^EXP(Parameter!$D$133+Parameter!$D$140*(($B84*21/30.2)^(-0.5))+Parameter!$D$147*((LN($B84*21/30.2))))</f>
        <v>5.586433116173713E-3</v>
      </c>
      <c r="AE84" s="12">
        <f>$E84^EXP(Parameter!$D$111+Parameter!$D$118*(($B84*21/30.2)^(-1))+Parameter!$D$125*(($B84*21/30.2)^(-0.5)))</f>
        <v>0.13057749873211355</v>
      </c>
      <c r="AF84" s="12">
        <f>$D84^EXP(Parameter!$D$134+Parameter!$D$141*(($B84*21/30.2)^(-0.5))+Parameter!$D$148*((LN($B84*21/30.2))))</f>
        <v>4.218491166946621E-2</v>
      </c>
      <c r="AG84" s="12">
        <f>$E84^EXP(Parameter!$D$112+Parameter!$D$119*(($B84*21/30.2)^(-1))+Parameter!$D$126*(($B84*21/30.2)^(-0.5)))</f>
        <v>5.147438134647906E-2</v>
      </c>
      <c r="AH84" s="12">
        <f>$D84^EXP(Parameter!$D$136+Parameter!$D$143*(($B84*21/30.2)^(-0.5))+Parameter!$D$150*((LN($B84*21/30.2))))</f>
        <v>9.5989825544892712E-3</v>
      </c>
      <c r="AI84" s="12">
        <f>$E84^EXP(Parameter!$D$114+Parameter!$D$121*(($B84*21/30.2)^(-1))+Parameter!$D$128*(($B84*21/30.2)^(-0.5)))</f>
        <v>9.901823488334606E-3</v>
      </c>
      <c r="AJ84" s="12">
        <f>$D84^EXP(Parameter!$D$137+Parameter!$D$144*(($B84*21/30.2)^(-0.5))+Parameter!$D$151*((LN($B84*21/30.2))))</f>
        <v>7.1819019542440155E-3</v>
      </c>
      <c r="AK84" s="12">
        <f>$E84^EXP(Parameter!$D$115+Parameter!$D$122*(($B84*21/30.2)^(-1))+Parameter!$D$129*(($B84*21/30.2)^(-0.5)))</f>
        <v>4.9299452886434128E-2</v>
      </c>
      <c r="AL84" s="12">
        <f>$D84^EXP(Parameter!$D$138+Parameter!$D$145*(($B84*21/30.2)^(-0.5))+Parameter!$D$152*((LN($B84*21/30.2))))</f>
        <v>2.7151945820173721E-6</v>
      </c>
      <c r="AM84" s="12">
        <f>$E84^EXP(Parameter!$D$116+Parameter!$D$123*(($B84*21/30.2)^(-1))+Parameter!$D$130*(($B84*21/30.2)^(-0.5)))</f>
        <v>3.0963642823236019E-3</v>
      </c>
      <c r="AN84" s="12">
        <f>$D84^EXP(Parameter!$D$135+Parameter!$D$142*(($B84*21/30.2)^(-0.5))+Parameter!$D$149*((LN($B84*21/30.2))))</f>
        <v>1.4844519909458606E-2</v>
      </c>
      <c r="AO84" s="12">
        <f>$E84^EXP(Parameter!$D$113+Parameter!$D$120*(($B84*21/30.2)^(-1))+Parameter!$D$127*(($B84*21/30.2)^(-0.5)))</f>
        <v>9.6269814145634972E-6</v>
      </c>
      <c r="AP84" s="87">
        <f>$D84^EXP(Parameter!$D$304+Parameter!$D$310*((LN($B84*21/30.2))))</f>
        <v>0.13074110796715593</v>
      </c>
      <c r="AQ84" s="88">
        <f>$E84^EXP(Parameter!$D$290+Parameter!$D$296*((LN($B84*21/30.2))))</f>
        <v>4.3899937768389047E-2</v>
      </c>
      <c r="AR84" s="12">
        <f>$D84^EXP(Parameter!$D$305+Parameter!$D$311*((LN($B84*21/30.2))))</f>
        <v>0.13288431948035276</v>
      </c>
      <c r="AS84" s="88">
        <f>$E84^EXP(Parameter!$D$291+Parameter!$D$297*((LN($B84*21/30.2))))</f>
        <v>5.0951910056784899E-2</v>
      </c>
      <c r="AT84" s="12">
        <f>$D84^EXP(Parameter!$D$305+Parameter!$D$307-Parameter!$D$306+(Parameter!$D$311+Parameter!$D$313-Parameter!$D$312)*((LN($B84*21/30.2))))</f>
        <v>0.13299547027958702</v>
      </c>
      <c r="AU84" s="88">
        <f>$E84^EXP(Parameter!$D$291+Parameter!$D$293-Parameter!$D$292+(Parameter!$D$297+Parameter!$D$299-Parameter!$D$298)*((LN($B84*21/30.2))))</f>
        <v>8.8657192945894137E-2</v>
      </c>
      <c r="AV84" s="12">
        <f>$D84^EXP(Parameter!$D$308+Parameter!$D$314*((LN($B84*21/30.2))))</f>
        <v>0.19124262507423107</v>
      </c>
      <c r="AW84" s="88">
        <f>$E84^EXP(Parameter!$D$294+Parameter!$D$300*((LN($B84*21/30.2))))</f>
        <v>7.2647200552062044E-2</v>
      </c>
      <c r="AX84" s="12">
        <f>$D84^EXP(Parameter!$D$305+Parameter!$D$309-Parameter!$D$306+(Parameter!$D$311+Parameter!$D$315-Parameter!$D$312)*((LN($B84*21/30.2))))</f>
        <v>0.10363735930902856</v>
      </c>
      <c r="AY84" s="88">
        <f>$E84^EXP(Parameter!$D$291+Parameter!$D$295-Parameter!$D$292+(Parameter!$D$297+Parameter!$D$301-Parameter!$D$298)*((LN($B84*21/30.2))))</f>
        <v>2.5019663956873429E-2</v>
      </c>
      <c r="AZ84" s="12">
        <f>$D84^EXP(Parameter!D$305-Parameter!D$306+(Parameter!D$311-Parameter!D$312)*((LN($B84*21/30.2))))</f>
        <v>7.7111741547416318E-2</v>
      </c>
      <c r="BA84" s="88">
        <f>$E84^EXP(Parameter!$D$291-Parameter!$D$292+(Parameter!$D$297-Parameter!$D$298)*((LN($B84*21/30.2))))</f>
        <v>2.6781314929005392E-3</v>
      </c>
      <c r="BB84" s="89">
        <f>$D84^EXP(Parameter!$D$231+Parameter!$D$238)</f>
        <v>0.1730976379562672</v>
      </c>
      <c r="BC84" s="90">
        <f>$E84^EXP(Parameter!$D$216+Parameter!$D$223)</f>
        <v>3.2537733490394141E-2</v>
      </c>
      <c r="BD84" s="91">
        <f>$D84^EXP(Parameter!$D$232+Parameter!$D$239)</f>
        <v>0.14702486225301578</v>
      </c>
      <c r="BE84" s="90">
        <f>$E84^EXP(Parameter!$D$217+Parameter!$D$224)</f>
        <v>4.0624847086350654E-2</v>
      </c>
      <c r="BF84" s="91">
        <f>$D84^EXP(Parameter!$D$234+Parameter!$D$241)</f>
        <v>0.16409435960558846</v>
      </c>
      <c r="BG84" s="91">
        <f>$E84^EXP(Parameter!$D$219+Parameter!$D$226)</f>
        <v>0.1027442933746102</v>
      </c>
      <c r="BH84" s="91">
        <f>$D84^EXP(Parameter!$D$235+Parameter!$D$242)</f>
        <v>0.24888912086832787</v>
      </c>
      <c r="BI84" s="91">
        <f>$E84^EXP(Parameter!$D$220+Parameter!$D$227)</f>
        <v>7.8059425952356501E-2</v>
      </c>
      <c r="BJ84" s="91">
        <f>$D84^EXP(Parameter!$D$236)</f>
        <v>7.6942248705823002E-2</v>
      </c>
      <c r="BK84" s="91">
        <f>$E84^EXP(Parameter!$D$221)</f>
        <v>0.32559417973564636</v>
      </c>
      <c r="BL84" s="91">
        <f>$D84^EXP(Parameter!$D$233+Parameter!$D$240)</f>
        <v>9.3048924769007627E-2</v>
      </c>
      <c r="BM84" s="91">
        <f>$E84^EXP(Parameter!$D$218+Parameter!$D$225)</f>
        <v>1.9832275246841346E-2</v>
      </c>
      <c r="BN84" s="90">
        <f>$D84^EXP(Parameter!$D$268+Parameter!$D$275)</f>
        <v>0.20649059616647999</v>
      </c>
      <c r="BO84" s="91">
        <f>$E84^EXP(Parameter!$D$246+Parameter!$D$253)</f>
        <v>1.6969077132590025E-2</v>
      </c>
      <c r="BP84" s="91">
        <f>$D84^EXP(Parameter!$D$269+Parameter!$D$276)</f>
        <v>0.16143496800080653</v>
      </c>
      <c r="BQ84" s="91">
        <f>$E84^EXP(Parameter!$D$247+Parameter!$D$254)</f>
        <v>2.9730496916566047E-2</v>
      </c>
      <c r="BR84" s="91">
        <f>$D84^EXP(Parameter!$D$271+Parameter!$D$278)</f>
        <v>0.26494779082531683</v>
      </c>
      <c r="BS84" s="91">
        <f>$E84^EXP(Parameter!$D$249+Parameter!$D$256)</f>
        <v>0.11680063789367286</v>
      </c>
      <c r="BT84" s="91">
        <f>$D84^EXP(Parameter!$D$272+Parameter!$D$279)</f>
        <v>0.36683408618660179</v>
      </c>
      <c r="BU84" s="91">
        <f>$E84^EXP(Parameter!$D$250+Parameter!$D$257)</f>
        <v>5.6716333916244012E-2</v>
      </c>
      <c r="BV84" s="91">
        <f>$D84^EXP(Parameter!$D$273+Parameter!$D$280)</f>
        <v>0.32025171700187371</v>
      </c>
      <c r="BW84" s="91">
        <f>$E84^EXP(Parameter!$D$251+Parameter!$D$258)</f>
        <v>0.12213065004933146</v>
      </c>
      <c r="BX84" s="91">
        <f>$D84^EXP(Parameter!$D$270+Parameter!$D$277)</f>
        <v>0.14872072005049894</v>
      </c>
      <c r="BY84" s="91">
        <f>$E84^EXP(Parameter!$D$248+Parameter!$D$255)</f>
        <v>3.366582730701799E-2</v>
      </c>
      <c r="BZ84" s="90">
        <f>$D84^EXP(Parameter!$D$208)</f>
        <v>0.16587807674463489</v>
      </c>
      <c r="CA84" s="90">
        <f>$E84^EXP(Parameter!$D$200)</f>
        <v>2.6422705088508216E-2</v>
      </c>
      <c r="CB84" s="90">
        <f>$D84^EXP(Parameter!$D$209)</f>
        <v>0.1481544041106958</v>
      </c>
      <c r="CC84" s="90">
        <f>$E84^EXP(Parameter!$D$201)</f>
        <v>3.6364477239231328E-2</v>
      </c>
      <c r="CD84" s="90">
        <f>$D84^EXP(Parameter!$D$211)</f>
        <v>0.15588549287126921</v>
      </c>
      <c r="CE84" s="90">
        <f>$E84^EXP(Parameter!$D$203)</f>
        <v>8.7969714477863212E-2</v>
      </c>
      <c r="CF84" s="90">
        <f>$D84^EXP(Parameter!$D$212)</f>
        <v>0.24854304657469026</v>
      </c>
      <c r="CG84" s="90">
        <f>$E84^EXP(Parameter!$D$204)</f>
        <v>7.1281013620701744E-2</v>
      </c>
      <c r="CH84" s="91">
        <f>$D84^EXP(Parameter!$D$213)</f>
        <v>0.13786571989223106</v>
      </c>
      <c r="CI84" s="90">
        <f>$E84^EXP(Parameter!$D$205)</f>
        <v>0.10019061350062844</v>
      </c>
      <c r="CJ84" s="91">
        <f>$D84^EXP(Parameter!$D$210)</f>
        <v>9.798327638902081E-2</v>
      </c>
      <c r="CK84" s="90">
        <f>$E84^EXP(Parameter!$D$202)</f>
        <v>2.3302471325890726E-2</v>
      </c>
      <c r="CL84" s="12">
        <f>$D84^EXP(Parameter!$D$170+Parameter!$D$177*(LN($B84/30.2*21)))</f>
        <v>0.12756530756511403</v>
      </c>
      <c r="CM84" s="41">
        <f>$E84^EXP(Parameter!$D$155+Parameter!$D$162*(LN($B84/30.2*21)))</f>
        <v>0.12778304669649149</v>
      </c>
      <c r="CN84" s="12">
        <f>$D84^EXP(Parameter!$D$171+Parameter!$D$178*(LN($B84/30.2*21)))</f>
        <v>0.12643144814361562</v>
      </c>
      <c r="CO84" s="41">
        <f>$E84^EXP(Parameter!$D$156+Parameter!$D$163*(LN($B84/30.2*21)))</f>
        <v>0.10983551541401038</v>
      </c>
      <c r="CP84" s="12">
        <f>$D84^EXP(Parameter!$D$173+Parameter!$D$180*(LN($B84/30.2*21)))</f>
        <v>0.12138013459511793</v>
      </c>
      <c r="CQ84" s="41">
        <f>$E84^EXP(Parameter!$D$158+Parameter!$D$165*(LN($B84/30.2*21)))</f>
        <v>0.13586422872037471</v>
      </c>
      <c r="CR84" s="12">
        <f>$D84^EXP(Parameter!$D$174+Parameter!$D$181*(LN($B84/30.2*21)))</f>
        <v>0.14687391581448583</v>
      </c>
      <c r="CS84" s="41">
        <f>$E84^EXP(Parameter!$D$159+Parameter!$D$166*(LN($B84/30.2*21)))</f>
        <v>0.15305791993599765</v>
      </c>
      <c r="CT84" s="12">
        <f>$D84^EXP(Parameter!$D$175+Parameter!$D$182*(LN($B84/30.2*21)))</f>
        <v>6.3421331745955295E-2</v>
      </c>
      <c r="CU84" s="41">
        <f>$E84^EXP(Parameter!$D$160+Parameter!$D$167*(LN($B84/30.2*21)))</f>
        <v>4.2956688558946854E-2</v>
      </c>
      <c r="CV84" s="12">
        <f>$D84^EXP(Parameter!$D$172+Parameter!$D$179*(LN($B84/30.2*21)))</f>
        <v>6.0090452337946729E-2</v>
      </c>
      <c r="CW84" s="41">
        <f>$E84^EXP(Parameter!$D$157+Parameter!$D$164*(LN($B84/30.2*21)))</f>
        <v>6.6233822392462629E-4</v>
      </c>
      <c r="CX84" s="12">
        <f t="shared" si="9"/>
        <v>1.2614718191349959E-2</v>
      </c>
      <c r="CY84" s="85">
        <v>3.79692691247401E-2</v>
      </c>
      <c r="CZ84" s="12">
        <f t="shared" si="3"/>
        <v>6.4408279584030573E-2</v>
      </c>
      <c r="DA84" s="85">
        <v>5.9497449313425897E-2</v>
      </c>
      <c r="DB84" s="12">
        <f t="shared" si="4"/>
        <v>4.366879589946196E-2</v>
      </c>
      <c r="DC84" s="41">
        <v>3.5433587525642601E-2</v>
      </c>
      <c r="DD84" s="12">
        <f t="shared" si="5"/>
        <v>6.6950070348957714E-3</v>
      </c>
      <c r="DE84" s="85">
        <v>4.3099354450666802E-2</v>
      </c>
      <c r="DF84" s="12">
        <f t="shared" si="6"/>
        <v>1.2529329577573058E-3</v>
      </c>
      <c r="DG84" s="41">
        <v>4.9499009268676002E-3</v>
      </c>
      <c r="DH84" s="12">
        <f t="shared" si="7"/>
        <v>2.3429124686080605E-2</v>
      </c>
      <c r="DI84" s="41">
        <v>4.3071298212139404E-3</v>
      </c>
      <c r="DJ84" s="46">
        <v>79</v>
      </c>
      <c r="DK84" s="44">
        <v>3.3727796984757098E-3</v>
      </c>
      <c r="DL84" s="44">
        <v>7.6230277141263701E-3</v>
      </c>
      <c r="DM84" s="44">
        <v>1.3689510096542699E-2</v>
      </c>
      <c r="DN84" s="44">
        <v>1.08604461257613E-2</v>
      </c>
      <c r="DO84" s="44">
        <v>3.01305905298609E-2</v>
      </c>
      <c r="DP84" s="44">
        <v>2.5286396274251301E-2</v>
      </c>
      <c r="DQ84" s="44">
        <v>3.2737361105121002E-2</v>
      </c>
      <c r="DR84" s="45">
        <v>0.10167509585968899</v>
      </c>
      <c r="DS84" s="45">
        <v>0.14693579866937101</v>
      </c>
      <c r="DT84" s="45">
        <v>0.13534488597283301</v>
      </c>
      <c r="DU84" s="45">
        <v>0.10543912116406499</v>
      </c>
      <c r="DV84" s="45">
        <v>0.14191906976270699</v>
      </c>
      <c r="DW84" s="45">
        <v>0.20459305016273899</v>
      </c>
      <c r="DX84" s="45">
        <v>0.120003151708875</v>
      </c>
    </row>
    <row r="85" spans="1:128">
      <c r="A85" s="43">
        <f t="shared" si="8"/>
        <v>5.8219178082191778</v>
      </c>
      <c r="B85" s="18">
        <v>81</v>
      </c>
      <c r="C85" s="12">
        <v>1760</v>
      </c>
      <c r="D85" s="12">
        <v>9.7548016810623403E-2</v>
      </c>
      <c r="E85" s="12">
        <v>4.3675025901400103E-3</v>
      </c>
      <c r="F85" s="92">
        <f>$D85^Parameter!$D$325</f>
        <v>0.16277600546799889</v>
      </c>
      <c r="G85" s="92">
        <f>$E85^Parameter!$D$318</f>
        <v>1.9997139823228541E-2</v>
      </c>
      <c r="H85" s="92">
        <f>$D85^Parameter!$D$326</f>
        <v>0.1553727153009053</v>
      </c>
      <c r="I85" s="92">
        <f>$E85^Parameter!$D$319</f>
        <v>3.0885115484587066E-2</v>
      </c>
      <c r="J85" s="92">
        <f>$D85^Parameter!$D$328</f>
        <v>0.16974010037781587</v>
      </c>
      <c r="K85" s="92">
        <f>$E85^Parameter!$D$321</f>
        <v>9.0078945776751213E-2</v>
      </c>
      <c r="L85" s="92">
        <f>$D85^Parameter!$D$329</f>
        <v>0.27162036525618499</v>
      </c>
      <c r="M85" s="92">
        <f>$E85^Parameter!$D$322</f>
        <v>6.9777314986954511E-2</v>
      </c>
      <c r="N85" s="92">
        <f>$D85^Parameter!$D$330</f>
        <v>0.15179831122244777</v>
      </c>
      <c r="O85" s="92">
        <f>$E85^Parameter!$D$323</f>
        <v>0.11378716273294993</v>
      </c>
      <c r="P85" s="92">
        <f>$D85^Parameter!$D$327</f>
        <v>0.10907769679221263</v>
      </c>
      <c r="Q85" s="92">
        <f>$E85^Parameter!$D$320</f>
        <v>2.0659817662558123E-2</v>
      </c>
      <c r="R85" s="12">
        <f>$D85^EXP(Parameter!$D$96+Parameter!$D$103*(($B85/30.2*21)^(1)))</f>
        <v>1.1454586175568745E-2</v>
      </c>
      <c r="S85" s="12">
        <f>$E85^EXP(Parameter!$D$81+Parameter!$D$88*($B85/30.2*21)^(-2))</f>
        <v>3.5460594844141463E-2</v>
      </c>
      <c r="T85" s="12">
        <f>$D85^EXP(Parameter!$D$97+Parameter!$D$104*(($B85*21/30.2)^(1)))</f>
        <v>6.2055515323292114E-2</v>
      </c>
      <c r="U85" s="12">
        <f>$E85^EXP(Parameter!$D$82+Parameter!$D$89*($B85/30.2*21)^(-2))</f>
        <v>4.7422660705054819E-2</v>
      </c>
      <c r="V85" s="12">
        <f>$D85^EXP(Parameter!$D$99+Parameter!$D$106*(($B85*21/30.2)^(1)))</f>
        <v>4.1484027842701131E-2</v>
      </c>
      <c r="W85" s="12">
        <f>$E85^EXP(Parameter!$D$84+Parameter!$D$91*($B85/30.2*21)^(-2))</f>
        <v>0.1209440444215846</v>
      </c>
      <c r="X85" s="12">
        <f>$D85^EXP(Parameter!$D$100+Parameter!$D$107*(($B85*21/30.2)^(1)))</f>
        <v>5.7846453426895596E-3</v>
      </c>
      <c r="Y85" s="12">
        <f>$E85^EXP(Parameter!$D$85+Parameter!$D$92*($B85/30.2*21)^(-2))</f>
        <v>9.262723632980184E-2</v>
      </c>
      <c r="Z85" s="12">
        <f>$D85^EXP(Parameter!$D$101+Parameter!$D$108*(($B85*21/30.2)^(1)))</f>
        <v>1.0407744868767793E-3</v>
      </c>
      <c r="AA85" s="12">
        <f>$E85^EXP(Parameter!$D$86+Parameter!$D$93*($B85/30.2*21)^(-2))</f>
        <v>0.11474485622420892</v>
      </c>
      <c r="AB85" s="12">
        <f>$D85^EXP(Parameter!$D$98+Parameter!$D$105*(($B85*21/30.2)^(1)))</f>
        <v>2.2089450686049217E-2</v>
      </c>
      <c r="AC85" s="12">
        <f>$E85^EXP(Parameter!$D$83+Parameter!$D$90*($B85/30.2*21)^(-2))</f>
        <v>2.2245932536626087E-2</v>
      </c>
      <c r="AD85" s="87">
        <f>$D85^EXP(Parameter!$D$133+Parameter!$D$140*(($B85*21/30.2)^(-0.5))+Parameter!$D$147*((LN($B85*21/30.2))))</f>
        <v>5.039776521408878E-3</v>
      </c>
      <c r="AE85" s="12">
        <f>$E85^EXP(Parameter!$D$111+Parameter!$D$118*(($B85*21/30.2)^(-1))+Parameter!$D$125*(($B85*21/30.2)^(-0.5)))</f>
        <v>0.12929120121605395</v>
      </c>
      <c r="AF85" s="12">
        <f>$D85^EXP(Parameter!$D$134+Parameter!$D$141*(($B85*21/30.2)^(-0.5))+Parameter!$D$148*((LN($B85*21/30.2))))</f>
        <v>4.0486851050227368E-2</v>
      </c>
      <c r="AG85" s="12">
        <f>$E85^EXP(Parameter!$D$112+Parameter!$D$119*(($B85*21/30.2)^(-1))+Parameter!$D$126*(($B85*21/30.2)^(-0.5)))</f>
        <v>5.0389939112668765E-2</v>
      </c>
      <c r="AH85" s="12">
        <f>$D85^EXP(Parameter!$D$136+Parameter!$D$143*(($B85*21/30.2)^(-0.5))+Parameter!$D$150*((LN($B85*21/30.2))))</f>
        <v>8.8040342890316012E-3</v>
      </c>
      <c r="AI85" s="12">
        <f>$E85^EXP(Parameter!$D$114+Parameter!$D$121*(($B85*21/30.2)^(-1))+Parameter!$D$128*(($B85*21/30.2)^(-0.5)))</f>
        <v>9.4085451575756495E-3</v>
      </c>
      <c r="AJ85" s="12">
        <f>$D85^EXP(Parameter!$D$137+Parameter!$D$144*(($B85*21/30.2)^(-0.5))+Parameter!$D$151*((LN($B85*21/30.2))))</f>
        <v>6.441050384625808E-3</v>
      </c>
      <c r="AK85" s="12">
        <f>$E85^EXP(Parameter!$D$115+Parameter!$D$122*(($B85*21/30.2)^(-1))+Parameter!$D$129*(($B85*21/30.2)^(-0.5)))</f>
        <v>4.8092294948624346E-2</v>
      </c>
      <c r="AL85" s="12">
        <f>$D85^EXP(Parameter!$D$138+Parameter!$D$145*(($B85*21/30.2)^(-0.5))+Parameter!$D$152*((LN($B85*21/30.2))))</f>
        <v>1.9015162178725629E-6</v>
      </c>
      <c r="AM85" s="12">
        <f>$E85^EXP(Parameter!$D$116+Parameter!$D$123*(($B85*21/30.2)^(-1))+Parameter!$D$130*(($B85*21/30.2)^(-0.5)))</f>
        <v>2.8999837435176082E-3</v>
      </c>
      <c r="AN85" s="12">
        <f>$D85^EXP(Parameter!$D$135+Parameter!$D$142*(($B85*21/30.2)^(-0.5))+Parameter!$D$149*((LN($B85*21/30.2))))</f>
        <v>1.4022704609827331E-2</v>
      </c>
      <c r="AO85" s="12">
        <f>$E85^EXP(Parameter!$D$113+Parameter!$D$120*(($B85*21/30.2)^(-1))+Parameter!$D$127*(($B85*21/30.2)^(-0.5)))</f>
        <v>8.3672805558221499E-6</v>
      </c>
      <c r="AP85" s="87">
        <f>$D85^EXP(Parameter!$D$304+Parameter!$D$310*((LN($B85*21/30.2))))</f>
        <v>0.12822809450077732</v>
      </c>
      <c r="AQ85" s="88">
        <f>$E85^EXP(Parameter!$D$290+Parameter!$D$296*((LN($B85*21/30.2))))</f>
        <v>4.3133952724434717E-2</v>
      </c>
      <c r="AR85" s="12">
        <f>$D85^EXP(Parameter!$D$305+Parameter!$D$311*((LN($B85*21/30.2))))</f>
        <v>0.13060967454346592</v>
      </c>
      <c r="AS85" s="88">
        <f>$E85^EXP(Parameter!$D$291+Parameter!$D$297*((LN($B85*21/30.2))))</f>
        <v>4.9938012663808831E-2</v>
      </c>
      <c r="AT85" s="12">
        <f>$D85^EXP(Parameter!$D$305+Parameter!$D$307-Parameter!$D$306+(Parameter!$D$311+Parameter!$D$313-Parameter!$D$312)*((LN($B85*21/30.2))))</f>
        <v>0.13059593339558798</v>
      </c>
      <c r="AU85" s="88">
        <f>$E85^EXP(Parameter!$D$291+Parameter!$D$293-Parameter!$D$292+(Parameter!$D$297+Parameter!$D$299-Parameter!$D$298)*((LN($B85*21/30.2))))</f>
        <v>8.6993052797453424E-2</v>
      </c>
      <c r="AV85" s="12">
        <f>$D85^EXP(Parameter!$D$308+Parameter!$D$314*((LN($B85*21/30.2))))</f>
        <v>0.18801395588598813</v>
      </c>
      <c r="AW85" s="88">
        <f>$E85^EXP(Parameter!$D$294+Parameter!$D$300*((LN($B85*21/30.2))))</f>
        <v>7.1267838773305184E-2</v>
      </c>
      <c r="AX85" s="12">
        <f>$D85^EXP(Parameter!$D$305+Parameter!$D$309-Parameter!$D$306+(Parameter!$D$311+Parameter!$D$315-Parameter!$D$312)*((LN($B85*21/30.2))))</f>
        <v>0.10136093091002185</v>
      </c>
      <c r="AY85" s="88">
        <f>$E85^EXP(Parameter!$D$291+Parameter!$D$295-Parameter!$D$292+(Parameter!$D$297+Parameter!$D$301-Parameter!$D$298)*((LN($B85*21/30.2))))</f>
        <v>2.3958732524997351E-2</v>
      </c>
      <c r="AZ85" s="12">
        <f>$D85^EXP(Parameter!D$305-Parameter!D$306+(Parameter!D$311-Parameter!D$312)*((LN($B85*21/30.2))))</f>
        <v>7.5292313967068952E-2</v>
      </c>
      <c r="BA85" s="88">
        <f>$E85^EXP(Parameter!$D$291-Parameter!$D$292+(Parameter!$D$297-Parameter!$D$298)*((LN($B85*21/30.2))))</f>
        <v>2.5109264624221007E-3</v>
      </c>
      <c r="BB85" s="89">
        <f>$D85^EXP(Parameter!$D$231+Parameter!$D$238)</f>
        <v>0.1707019600064498</v>
      </c>
      <c r="BC85" s="90">
        <f>$E85^EXP(Parameter!$D$216+Parameter!$D$223)</f>
        <v>3.1721435514384846E-2</v>
      </c>
      <c r="BD85" s="91">
        <f>$D85^EXP(Parameter!$D$232+Parameter!$D$239)</f>
        <v>0.14480206793890391</v>
      </c>
      <c r="BE85" s="90">
        <f>$E85^EXP(Parameter!$D$217+Parameter!$D$224)</f>
        <v>3.9670928064095057E-2</v>
      </c>
      <c r="BF85" s="91">
        <f>$D85^EXP(Parameter!$D$234+Parameter!$D$241)</f>
        <v>0.16175461834370272</v>
      </c>
      <c r="BG85" s="91">
        <f>$E85^EXP(Parameter!$D$219+Parameter!$D$226)</f>
        <v>0.10102465068166201</v>
      </c>
      <c r="BH85" s="91">
        <f>$D85^EXP(Parameter!$D$235+Parameter!$D$242)</f>
        <v>0.24615377534288282</v>
      </c>
      <c r="BI85" s="91">
        <f>$E85^EXP(Parameter!$D$220+Parameter!$D$227)</f>
        <v>7.6596662248374386E-2</v>
      </c>
      <c r="BJ85" s="91">
        <f>$D85^EXP(Parameter!$D$236)</f>
        <v>7.5390079536240037E-2</v>
      </c>
      <c r="BK85" s="91">
        <f>$E85^EXP(Parameter!$D$221)</f>
        <v>0.32289541615320072</v>
      </c>
      <c r="BL85" s="91">
        <f>$D85^EXP(Parameter!$D$233+Parameter!$D$240)</f>
        <v>9.1309635763627328E-2</v>
      </c>
      <c r="BM85" s="91">
        <f>$E85^EXP(Parameter!$D$218+Parameter!$D$225)</f>
        <v>1.9263854532328702E-2</v>
      </c>
      <c r="BN85" s="90">
        <f>$D85^EXP(Parameter!$D$268+Parameter!$D$275)</f>
        <v>0.20391838832153367</v>
      </c>
      <c r="BO85" s="91">
        <f>$E85^EXP(Parameter!$D$246+Parameter!$D$253)</f>
        <v>1.6463667904655019E-2</v>
      </c>
      <c r="BP85" s="91">
        <f>$D85^EXP(Parameter!$D$269+Parameter!$D$276)</f>
        <v>0.15911248620959134</v>
      </c>
      <c r="BQ85" s="91">
        <f>$E85^EXP(Parameter!$D$247+Parameter!$D$254)</f>
        <v>2.8965234224792011E-2</v>
      </c>
      <c r="BR85" s="91">
        <f>$D85^EXP(Parameter!$D$271+Parameter!$D$278)</f>
        <v>0.26216617769117251</v>
      </c>
      <c r="BS85" s="91">
        <f>$E85^EXP(Parameter!$D$249+Parameter!$D$256)</f>
        <v>0.1149550165159757</v>
      </c>
      <c r="BT85" s="91">
        <f>$D85^EXP(Parameter!$D$272+Parameter!$D$279)</f>
        <v>0.36392249816419342</v>
      </c>
      <c r="BU85" s="91">
        <f>$E85^EXP(Parameter!$D$250+Parameter!$D$257)</f>
        <v>5.5521820660464058E-2</v>
      </c>
      <c r="BV85" s="91">
        <f>$D85^EXP(Parameter!$D$273+Parameter!$D$280)</f>
        <v>0.3173671999220658</v>
      </c>
      <c r="BW85" s="91">
        <f>$E85^EXP(Parameter!$D$251+Parameter!$D$258)</f>
        <v>0.12024059885714927</v>
      </c>
      <c r="BX85" s="91">
        <f>$D85^EXP(Parameter!$D$270+Parameter!$D$277)</f>
        <v>0.1464856355488581</v>
      </c>
      <c r="BY85" s="91">
        <f>$E85^EXP(Parameter!$D$248+Parameter!$D$255)</f>
        <v>3.2829526656436708E-2</v>
      </c>
      <c r="BZ85" s="90">
        <f>$D85^EXP(Parameter!$D$208)</f>
        <v>0.16352695014218432</v>
      </c>
      <c r="CA85" s="90">
        <f>$E85^EXP(Parameter!$D$200)</f>
        <v>2.5720072601672479E-2</v>
      </c>
      <c r="CB85" s="90">
        <f>$D85^EXP(Parameter!$D$209)</f>
        <v>0.14592340675115131</v>
      </c>
      <c r="CC85" s="90">
        <f>$E85^EXP(Parameter!$D$201)</f>
        <v>3.5481427017151006E-2</v>
      </c>
      <c r="CD85" s="90">
        <f>$D85^EXP(Parameter!$D$211)</f>
        <v>0.15360014777211242</v>
      </c>
      <c r="CE85" s="90">
        <f>$E85^EXP(Parameter!$D$203)</f>
        <v>8.6397804061858582E-2</v>
      </c>
      <c r="CF85" s="90">
        <f>$D85^EXP(Parameter!$D$212)</f>
        <v>0.245808786660592</v>
      </c>
      <c r="CG85" s="90">
        <f>$E85^EXP(Parameter!$D$204)</f>
        <v>6.9898157015271217E-2</v>
      </c>
      <c r="CH85" s="91">
        <f>$D85^EXP(Parameter!$D$213)</f>
        <v>0.13571201691766566</v>
      </c>
      <c r="CI85" s="90">
        <f>$E85^EXP(Parameter!$D$205)</f>
        <v>9.8495322098498844E-2</v>
      </c>
      <c r="CJ85" s="91">
        <f>$D85^EXP(Parameter!$D$210)</f>
        <v>9.6191240297703678E-2</v>
      </c>
      <c r="CK85" s="90">
        <f>$E85^EXP(Parameter!$D$202)</f>
        <v>2.266167876683825E-2</v>
      </c>
      <c r="CL85" s="12">
        <f>$D85^EXP(Parameter!$D$170+Parameter!$D$177*(LN($B85/30.2*21)))</f>
        <v>0.1252460427397516</v>
      </c>
      <c r="CM85" s="41">
        <f>$E85^EXP(Parameter!$D$155+Parameter!$D$162*(LN($B85/30.2*21)))</f>
        <v>0.1266721799698681</v>
      </c>
      <c r="CN85" s="12">
        <f>$D85^EXP(Parameter!$D$171+Parameter!$D$178*(LN($B85/30.2*21)))</f>
        <v>0.12423876973759951</v>
      </c>
      <c r="CO85" s="41">
        <f>$E85^EXP(Parameter!$D$156+Parameter!$D$163*(LN($B85/30.2*21)))</f>
        <v>0.1084931988925787</v>
      </c>
      <c r="CP85" s="12">
        <f>$D85^EXP(Parameter!$D$173+Parameter!$D$180*(LN($B85/30.2*21)))</f>
        <v>0.11914574398648818</v>
      </c>
      <c r="CQ85" s="41">
        <f>$E85^EXP(Parameter!$D$158+Parameter!$D$165*(LN($B85/30.2*21)))</f>
        <v>0.13404805659981806</v>
      </c>
      <c r="CR85" s="12">
        <f>$D85^EXP(Parameter!$D$174+Parameter!$D$181*(LN($B85/30.2*21)))</f>
        <v>0.14399630888631704</v>
      </c>
      <c r="CS85" s="41">
        <f>$E85^EXP(Parameter!$D$159+Parameter!$D$166*(LN($B85/30.2*21)))</f>
        <v>0.15142786695514196</v>
      </c>
      <c r="CT85" s="12">
        <f>$D85^EXP(Parameter!$D$175+Parameter!$D$182*(LN($B85/30.2*21)))</f>
        <v>6.1629651853720803E-2</v>
      </c>
      <c r="CU85" s="41">
        <f>$E85^EXP(Parameter!$D$160+Parameter!$D$167*(LN($B85/30.2*21)))</f>
        <v>4.1663623639329163E-2</v>
      </c>
      <c r="CV85" s="12">
        <f>$D85^EXP(Parameter!$D$172+Parameter!$D$179*(LN($B85/30.2*21)))</f>
        <v>5.8539524121863196E-2</v>
      </c>
      <c r="CW85" s="41">
        <f>$E85^EXP(Parameter!$D$157+Parameter!$D$164*(LN($B85/30.2*21)))</f>
        <v>6.1102901881615818E-4</v>
      </c>
      <c r="CX85" s="12">
        <f t="shared" si="9"/>
        <v>1.1454586175568745E-2</v>
      </c>
      <c r="CY85" s="85">
        <v>3.7187492278112903E-2</v>
      </c>
      <c r="CZ85" s="12">
        <f t="shared" si="3"/>
        <v>6.2055515323292114E-2</v>
      </c>
      <c r="DA85" s="85">
        <v>5.83449279092082E-2</v>
      </c>
      <c r="DB85" s="12">
        <f t="shared" si="4"/>
        <v>4.1484027842701131E-2</v>
      </c>
      <c r="DC85" s="41">
        <v>3.3791865104521902E-2</v>
      </c>
      <c r="DD85" s="12">
        <f t="shared" si="5"/>
        <v>5.7846453426895596E-3</v>
      </c>
      <c r="DE85" s="85">
        <v>4.1642053896119899E-2</v>
      </c>
      <c r="DF85" s="12">
        <f t="shared" si="6"/>
        <v>1.0407744868767793E-3</v>
      </c>
      <c r="DG85" s="41">
        <v>4.6753010202426103E-3</v>
      </c>
      <c r="DH85" s="12">
        <f t="shared" si="7"/>
        <v>2.2089450686049217E-2</v>
      </c>
      <c r="DI85" s="41">
        <v>4.15658142081E-3</v>
      </c>
      <c r="DJ85" s="46">
        <v>80</v>
      </c>
      <c r="DK85" s="44">
        <v>3.2231283238569599E-3</v>
      </c>
      <c r="DL85" s="44">
        <v>7.3157424419637599E-3</v>
      </c>
      <c r="DM85" s="44">
        <v>1.31800859584362E-2</v>
      </c>
      <c r="DN85" s="44">
        <v>1.0442776250377201E-2</v>
      </c>
      <c r="DO85" s="44">
        <v>2.91442319071668E-2</v>
      </c>
      <c r="DP85" s="44">
        <v>2.4432598333753199E-2</v>
      </c>
      <c r="DQ85" s="44">
        <v>3.1681864315218501E-2</v>
      </c>
      <c r="DR85" s="45">
        <v>9.9852562881429005E-2</v>
      </c>
      <c r="DS85" s="45">
        <v>0.14456923012581999</v>
      </c>
      <c r="DT85" s="45">
        <v>0.13310817106902501</v>
      </c>
      <c r="DU85" s="45">
        <v>0.10356733406423101</v>
      </c>
      <c r="DV85" s="45">
        <v>0.139607958009032</v>
      </c>
      <c r="DW85" s="45">
        <v>0.20166356316489301</v>
      </c>
      <c r="DX85" s="45">
        <v>0.117948000567344</v>
      </c>
    </row>
    <row r="86" spans="1:128">
      <c r="A86" s="43">
        <f t="shared" si="8"/>
        <v>5.882191780821918</v>
      </c>
      <c r="B86" s="18">
        <v>82</v>
      </c>
      <c r="C86" s="12">
        <v>1782</v>
      </c>
      <c r="D86" s="12">
        <v>9.5787734382546202E-2</v>
      </c>
      <c r="E86" s="12">
        <v>4.1975890875189303E-3</v>
      </c>
      <c r="F86" s="92">
        <f>$D86^Parameter!$D$325</f>
        <v>0.1604802983092174</v>
      </c>
      <c r="G86" s="92">
        <f>$E86^Parameter!$D$318</f>
        <v>1.9433899117507918E-2</v>
      </c>
      <c r="H86" s="92">
        <f>$D86^Parameter!$D$326</f>
        <v>0.15312564145011451</v>
      </c>
      <c r="I86" s="92">
        <f>$E86^Parameter!$D$319</f>
        <v>3.0110637480691285E-2</v>
      </c>
      <c r="J86" s="92">
        <f>$D86^Parameter!$D$328</f>
        <v>0.16740103729007158</v>
      </c>
      <c r="K86" s="92">
        <f>$E86^Parameter!$D$321</f>
        <v>8.8509312123989464E-2</v>
      </c>
      <c r="L86" s="92">
        <f>$D86^Parameter!$D$329</f>
        <v>0.26886455047117302</v>
      </c>
      <c r="M86" s="92">
        <f>$E86^Parameter!$D$322</f>
        <v>6.8433690585899418E-2</v>
      </c>
      <c r="N86" s="92">
        <f>$D86^Parameter!$D$330</f>
        <v>0.14957569174382729</v>
      </c>
      <c r="O86" s="92">
        <f>$E86^Parameter!$D$323</f>
        <v>0.11199534420870796</v>
      </c>
      <c r="P86" s="92">
        <f>$D86^Parameter!$D$327</f>
        <v>0.10720302148270573</v>
      </c>
      <c r="Q86" s="92">
        <f>$E86^Parameter!$D$320</f>
        <v>2.008269277241919E-2</v>
      </c>
      <c r="R86" s="12">
        <f>$D86^EXP(Parameter!$D$96+Parameter!$D$103*(($B86/30.2*21)^(1)))</f>
        <v>1.0384770535664452E-2</v>
      </c>
      <c r="S86" s="12">
        <f>$E86^EXP(Parameter!$D$81+Parameter!$D$88*($B86/30.2*21)^(-2))</f>
        <v>3.4606774190234432E-2</v>
      </c>
      <c r="T86" s="12">
        <f>$D86^EXP(Parameter!$D$97+Parameter!$D$104*(($B86*21/30.2)^(1)))</f>
        <v>5.9778885168886277E-2</v>
      </c>
      <c r="U86" s="12">
        <f>$E86^EXP(Parameter!$D$82+Parameter!$D$89*($B86/30.2*21)^(-2))</f>
        <v>4.6378865163692412E-2</v>
      </c>
      <c r="V86" s="12">
        <f>$D86^EXP(Parameter!$D$99+Parameter!$D$106*(($B86*21/30.2)^(1)))</f>
        <v>3.9390834446307532E-2</v>
      </c>
      <c r="W86" s="12">
        <f>$E86^EXP(Parameter!$D$84+Parameter!$D$91*($B86/30.2*21)^(-2))</f>
        <v>0.11909405482071726</v>
      </c>
      <c r="X86" s="12">
        <f>$D86^EXP(Parameter!$D$100+Parameter!$D$107*(($B86*21/30.2)^(1)))</f>
        <v>4.9799846836473746E-3</v>
      </c>
      <c r="Y86" s="12">
        <f>$E86^EXP(Parameter!$D$85+Parameter!$D$92*($B86/30.2*21)^(-2))</f>
        <v>9.1032574215980169E-2</v>
      </c>
      <c r="Z86" s="12">
        <f>$D86^EXP(Parameter!$D$101+Parameter!$D$108*(($B86*21/30.2)^(1)))</f>
        <v>8.6083391262161823E-4</v>
      </c>
      <c r="AA86" s="12">
        <f>$E86^EXP(Parameter!$D$86+Parameter!$D$93*($B86/30.2*21)^(-2))</f>
        <v>0.11294394748660104</v>
      </c>
      <c r="AB86" s="12">
        <f>$D86^EXP(Parameter!$D$98+Parameter!$D$105*(($B86*21/30.2)^(1)))</f>
        <v>2.0816903622575419E-2</v>
      </c>
      <c r="AC86" s="12">
        <f>$E86^EXP(Parameter!$D$83+Parameter!$D$90*($B86/30.2*21)^(-2))</f>
        <v>2.1635937997176939E-2</v>
      </c>
      <c r="AD86" s="87">
        <f>$D86^EXP(Parameter!$D$133+Parameter!$D$140*(($B86*21/30.2)^(-0.5))+Parameter!$D$147*((LN($B86*21/30.2))))</f>
        <v>4.543060155934313E-3</v>
      </c>
      <c r="AE86" s="12">
        <f>$E86^EXP(Parameter!$D$111+Parameter!$D$118*(($B86*21/30.2)^(-1))+Parameter!$D$125*(($B86*21/30.2)^(-0.5)))</f>
        <v>0.12802997499230487</v>
      </c>
      <c r="AF86" s="12">
        <f>$D86^EXP(Parameter!$D$134+Parameter!$D$141*(($B86*21/30.2)^(-0.5))+Parameter!$D$148*((LN($B86*21/30.2))))</f>
        <v>3.8857945865147528E-2</v>
      </c>
      <c r="AG86" s="12">
        <f>$E86^EXP(Parameter!$D$112+Parameter!$D$119*(($B86*21/30.2)^(-1))+Parameter!$D$126*(($B86*21/30.2)^(-0.5)))</f>
        <v>4.9337053991308208E-2</v>
      </c>
      <c r="AH86" s="12">
        <f>$D86^EXP(Parameter!$D$136+Parameter!$D$143*(($B86*21/30.2)^(-0.5))+Parameter!$D$150*((LN($B86*21/30.2))))</f>
        <v>8.070587748997925E-3</v>
      </c>
      <c r="AI86" s="12">
        <f>$E86^EXP(Parameter!$D$114+Parameter!$D$121*(($B86*21/30.2)^(-1))+Parameter!$D$128*(($B86*21/30.2)^(-0.5)))</f>
        <v>8.9420890284012122E-3</v>
      </c>
      <c r="AJ86" s="12">
        <f>$D86^EXP(Parameter!$D$137+Parameter!$D$144*(($B86*21/30.2)^(-0.5))+Parameter!$D$151*((LN($B86*21/30.2))))</f>
        <v>5.7704497610042782E-3</v>
      </c>
      <c r="AK86" s="12">
        <f>$E86^EXP(Parameter!$D$115+Parameter!$D$122*(($B86*21/30.2)^(-1))+Parameter!$D$129*(($B86*21/30.2)^(-0.5)))</f>
        <v>4.6923318749458751E-2</v>
      </c>
      <c r="AL86" s="12">
        <f>$D86^EXP(Parameter!$D$138+Parameter!$D$145*(($B86*21/30.2)^(-0.5))+Parameter!$D$152*((LN($B86*21/30.2))))</f>
        <v>1.3241443188738292E-6</v>
      </c>
      <c r="AM86" s="12">
        <f>$E86^EXP(Parameter!$D$116+Parameter!$D$123*(($B86*21/30.2)^(-1))+Parameter!$D$130*(($B86*21/30.2)^(-0.5)))</f>
        <v>2.716937914668531E-3</v>
      </c>
      <c r="AN86" s="12">
        <f>$D86^EXP(Parameter!$D$135+Parameter!$D$142*(($B86*21/30.2)^(-0.5))+Parameter!$D$149*((LN($B86*21/30.2))))</f>
        <v>1.3246402229736713E-2</v>
      </c>
      <c r="AO86" s="12">
        <f>$E86^EXP(Parameter!$D$113+Parameter!$D$120*(($B86*21/30.2)^(-1))+Parameter!$D$127*(($B86*21/30.2)^(-0.5)))</f>
        <v>7.2766202649844087E-6</v>
      </c>
      <c r="AP86" s="87">
        <f>$D86^EXP(Parameter!$D$304+Parameter!$D$310*((LN($B86*21/30.2))))</f>
        <v>0.12577670196619292</v>
      </c>
      <c r="AQ86" s="88">
        <f>$E86^EXP(Parameter!$D$290+Parameter!$D$296*((LN($B86*21/30.2))))</f>
        <v>4.2389458536742204E-2</v>
      </c>
      <c r="AR86" s="12">
        <f>$D86^EXP(Parameter!$D$305+Parameter!$D$311*((LN($B86*21/30.2))))</f>
        <v>0.128388840244305</v>
      </c>
      <c r="AS86" s="88">
        <f>$E86^EXP(Parameter!$D$291+Parameter!$D$297*((LN($B86*21/30.2))))</f>
        <v>4.8953253818260739E-2</v>
      </c>
      <c r="AT86" s="12">
        <f>$D86^EXP(Parameter!$D$305+Parameter!$D$307-Parameter!$D$306+(Parameter!$D$311+Parameter!$D$313-Parameter!$D$312)*((LN($B86*21/30.2))))</f>
        <v>0.12825394156961303</v>
      </c>
      <c r="AU86" s="88">
        <f>$E86^EXP(Parameter!$D$291+Parameter!$D$293-Parameter!$D$292+(Parameter!$D$297+Parameter!$D$299-Parameter!$D$298)*((LN($B86*21/30.2))))</f>
        <v>8.5372432755199609E-2</v>
      </c>
      <c r="AV86" s="12">
        <f>$D86^EXP(Parameter!$D$308+Parameter!$D$314*((LN($B86*21/30.2))))</f>
        <v>0.18485406200338619</v>
      </c>
      <c r="AW86" s="88">
        <f>$E86^EXP(Parameter!$D$294+Parameter!$D$300*((LN($B86*21/30.2))))</f>
        <v>6.9925792002267104E-2</v>
      </c>
      <c r="AX86" s="12">
        <f>$D86^EXP(Parameter!$D$305+Parameter!$D$309-Parameter!$D$306+(Parameter!$D$311+Parameter!$D$315-Parameter!$D$312)*((LN($B86*21/30.2))))</f>
        <v>9.9145814700540763E-2</v>
      </c>
      <c r="AY86" s="88">
        <f>$E86^EXP(Parameter!$D$291+Parameter!$D$295-Parameter!$D$292+(Parameter!$D$297+Parameter!$D$301-Parameter!$D$298)*((LN($B86*21/30.2))))</f>
        <v>2.2945523047229244E-2</v>
      </c>
      <c r="AZ86" s="12">
        <f>$D86^EXP(Parameter!D$305-Parameter!D$306+(Parameter!D$311-Parameter!D$312)*((LN($B86*21/30.2))))</f>
        <v>7.352587875424392E-2</v>
      </c>
      <c r="BA86" s="88">
        <f>$E86^EXP(Parameter!$D$291-Parameter!$D$292+(Parameter!$D$297-Parameter!$D$298)*((LN($B86*21/30.2))))</f>
        <v>2.3547304130202341E-3</v>
      </c>
      <c r="BB86" s="89">
        <f>$D86^EXP(Parameter!$D$231+Parameter!$D$238)</f>
        <v>0.16835708545677855</v>
      </c>
      <c r="BC86" s="90">
        <f>$E86^EXP(Parameter!$D$216+Parameter!$D$223)</f>
        <v>3.0932020806596697E-2</v>
      </c>
      <c r="BD86" s="91">
        <f>$D86^EXP(Parameter!$D$232+Parameter!$D$239)</f>
        <v>0.14262922077275736</v>
      </c>
      <c r="BE86" s="90">
        <f>$E86^EXP(Parameter!$D$217+Parameter!$D$224)</f>
        <v>3.874691055782313E-2</v>
      </c>
      <c r="BF86" s="91">
        <f>$D86^EXP(Parameter!$D$234+Parameter!$D$241)</f>
        <v>0.15946546244101517</v>
      </c>
      <c r="BG86" s="91">
        <f>$E86^EXP(Parameter!$D$219+Parameter!$D$226)</f>
        <v>9.9347454604645474E-2</v>
      </c>
      <c r="BH86" s="91">
        <f>$D86^EXP(Parameter!$D$235+Parameter!$D$242)</f>
        <v>0.24346872830106575</v>
      </c>
      <c r="BI86" s="91">
        <f>$E86^EXP(Parameter!$D$220+Parameter!$D$227)</f>
        <v>7.5172897536990052E-2</v>
      </c>
      <c r="BJ86" s="91">
        <f>$D86^EXP(Parameter!$D$236)</f>
        <v>7.3880546389886712E-2</v>
      </c>
      <c r="BK86" s="91">
        <f>$E86^EXP(Parameter!$D$221)</f>
        <v>0.32024074346051101</v>
      </c>
      <c r="BL86" s="91">
        <f>$D86^EXP(Parameter!$D$233+Parameter!$D$240)</f>
        <v>8.9615575613774714E-2</v>
      </c>
      <c r="BM86" s="91">
        <f>$E86^EXP(Parameter!$D$218+Parameter!$D$225)</f>
        <v>1.8716160581760729E-2</v>
      </c>
      <c r="BN86" s="90">
        <f>$D86^EXP(Parameter!$D$268+Parameter!$D$275)</f>
        <v>0.20139720919769014</v>
      </c>
      <c r="BO86" s="91">
        <f>$E86^EXP(Parameter!$D$246+Parameter!$D$253)</f>
        <v>1.5977248416823686E-2</v>
      </c>
      <c r="BP86" s="91">
        <f>$D86^EXP(Parameter!$D$269+Parameter!$D$276)</f>
        <v>0.15684051052053868</v>
      </c>
      <c r="BQ86" s="91">
        <f>$E86^EXP(Parameter!$D$247+Parameter!$D$254)</f>
        <v>2.8225667179614389E-2</v>
      </c>
      <c r="BR86" s="91">
        <f>$D86^EXP(Parameter!$D$271+Parameter!$D$278)</f>
        <v>0.25943436198776321</v>
      </c>
      <c r="BS86" s="91">
        <f>$E86^EXP(Parameter!$D$249+Parameter!$D$256)</f>
        <v>0.11315324538986526</v>
      </c>
      <c r="BT86" s="91">
        <f>$D86^EXP(Parameter!$D$272+Parameter!$D$279)</f>
        <v>0.36105565955186025</v>
      </c>
      <c r="BU86" s="91">
        <f>$E86^EXP(Parameter!$D$250+Parameter!$D$257)</f>
        <v>5.4361894767174374E-2</v>
      </c>
      <c r="BV86" s="91">
        <f>$D86^EXP(Parameter!$D$273+Parameter!$D$280)</f>
        <v>0.31453006790302923</v>
      </c>
      <c r="BW86" s="91">
        <f>$E86^EXP(Parameter!$D$251+Parameter!$D$258)</f>
        <v>0.11839484517308947</v>
      </c>
      <c r="BX86" s="91">
        <f>$D86^EXP(Parameter!$D$270+Parameter!$D$277)</f>
        <v>0.14430057599063356</v>
      </c>
      <c r="BY86" s="91">
        <f>$E86^EXP(Parameter!$D$248+Parameter!$D$255)</f>
        <v>3.2020564362073227E-2</v>
      </c>
      <c r="BZ86" s="90">
        <f>$D86^EXP(Parameter!$D$208)</f>
        <v>0.16122645816623998</v>
      </c>
      <c r="CA86" s="90">
        <f>$E86^EXP(Parameter!$D$200)</f>
        <v>2.5041624226910447E-2</v>
      </c>
      <c r="CB86" s="90">
        <f>$D86^EXP(Parameter!$D$209)</f>
        <v>0.14374240873049449</v>
      </c>
      <c r="CC86" s="90">
        <f>$E86^EXP(Parameter!$D$201)</f>
        <v>3.4626756652621188E-2</v>
      </c>
      <c r="CD86" s="90">
        <f>$D86^EXP(Parameter!$D$211)</f>
        <v>0.15136512018869805</v>
      </c>
      <c r="CE86" s="90">
        <f>$E86^EXP(Parameter!$D$203)</f>
        <v>8.4866451070481477E-2</v>
      </c>
      <c r="CF86" s="90">
        <f>$D86^EXP(Parameter!$D$212)</f>
        <v>0.243124834831831</v>
      </c>
      <c r="CG86" s="90">
        <f>$E86^EXP(Parameter!$D$204)</f>
        <v>6.8553071957131312E-2</v>
      </c>
      <c r="CH86" s="91">
        <f>$D86^EXP(Parameter!$D$213)</f>
        <v>0.13360778031783002</v>
      </c>
      <c r="CI86" s="90">
        <f>$E86^EXP(Parameter!$D$205)</f>
        <v>9.6842183644430174E-2</v>
      </c>
      <c r="CJ86" s="91">
        <f>$D86^EXP(Parameter!$D$210)</f>
        <v>9.4445090587493369E-2</v>
      </c>
      <c r="CK86" s="90">
        <f>$E86^EXP(Parameter!$D$202)</f>
        <v>2.2043515977021522E-2</v>
      </c>
      <c r="CL86" s="12">
        <f>$D86^EXP(Parameter!$D$170+Parameter!$D$177*(LN($B86/30.2*21)))</f>
        <v>0.12298304588153235</v>
      </c>
      <c r="CM86" s="41">
        <f>$E86^EXP(Parameter!$D$155+Parameter!$D$162*(LN($B86/30.2*21)))</f>
        <v>0.12558587602990195</v>
      </c>
      <c r="CN86" s="12">
        <f>$D86^EXP(Parameter!$D$171+Parameter!$D$178*(LN($B86/30.2*21)))</f>
        <v>0.12209871832339095</v>
      </c>
      <c r="CO86" s="41">
        <f>$E86^EXP(Parameter!$D$156+Parameter!$D$163*(LN($B86/30.2*21)))</f>
        <v>0.1071817852091267</v>
      </c>
      <c r="CP86" s="12">
        <f>$D86^EXP(Parameter!$D$173+Parameter!$D$180*(LN($B86/30.2*21)))</f>
        <v>0.11696634527733556</v>
      </c>
      <c r="CQ86" s="41">
        <f>$E86^EXP(Parameter!$D$158+Parameter!$D$165*(LN($B86/30.2*21)))</f>
        <v>0.13227240413918417</v>
      </c>
      <c r="CR86" s="12">
        <f>$D86^EXP(Parameter!$D$174+Parameter!$D$181*(LN($B86/30.2*21)))</f>
        <v>0.14118766856539214</v>
      </c>
      <c r="CS86" s="41">
        <f>$E86^EXP(Parameter!$D$159+Parameter!$D$166*(LN($B86/30.2*21)))</f>
        <v>0.14983244500268747</v>
      </c>
      <c r="CT86" s="12">
        <f>$D86^EXP(Parameter!$D$175+Parameter!$D$182*(LN($B86/30.2*21)))</f>
        <v>5.9896165782980133E-2</v>
      </c>
      <c r="CU86" s="41">
        <f>$E86^EXP(Parameter!$D$160+Parameter!$D$167*(LN($B86/30.2*21)))</f>
        <v>4.0415859970228896E-2</v>
      </c>
      <c r="CV86" s="12">
        <f>$D86^EXP(Parameter!$D$172+Parameter!$D$179*(LN($B86/30.2*21)))</f>
        <v>5.7037209569624749E-2</v>
      </c>
      <c r="CW86" s="41">
        <f>$E86^EXP(Parameter!$D$157+Parameter!$D$164*(LN($B86/30.2*21)))</f>
        <v>5.6385824089898715E-4</v>
      </c>
      <c r="CX86" s="12">
        <f t="shared" si="9"/>
        <v>1.0384770535664452E-2</v>
      </c>
      <c r="CY86" s="85">
        <v>3.6433925463418997E-2</v>
      </c>
      <c r="CZ86" s="12">
        <f t="shared" ref="CZ86:CZ149" si="10">T86</f>
        <v>5.9778885168886277E-2</v>
      </c>
      <c r="DA86" s="85">
        <v>5.7231067134979698E-2</v>
      </c>
      <c r="DB86" s="12">
        <f t="shared" ref="DB86:DB149" si="11">V86</f>
        <v>3.9390834446307532E-2</v>
      </c>
      <c r="DC86" s="41">
        <v>3.2222878213477399E-2</v>
      </c>
      <c r="DD86" s="12">
        <f t="shared" ref="DD86:DD149" si="12">X86</f>
        <v>4.9799846836473746E-3</v>
      </c>
      <c r="DE86" s="85">
        <v>4.0239500743689802E-2</v>
      </c>
      <c r="DF86" s="12">
        <f t="shared" ref="DF86:DF149" si="13">Z86</f>
        <v>8.6083391262161823E-4</v>
      </c>
      <c r="DG86" s="41">
        <v>4.4276318182923198E-3</v>
      </c>
      <c r="DH86" s="12">
        <f t="shared" ref="DH86:DH149" si="14">AB86</f>
        <v>2.0816903622575419E-2</v>
      </c>
      <c r="DI86" s="41">
        <v>4.0112639441584504E-3</v>
      </c>
      <c r="DJ86" s="46">
        <v>81</v>
      </c>
      <c r="DK86" s="44">
        <v>3.08116283871396E-3</v>
      </c>
      <c r="DL86" s="44">
        <v>7.0229138908851603E-3</v>
      </c>
      <c r="DM86" s="44">
        <v>1.26929337074252E-2</v>
      </c>
      <c r="DN86" s="44">
        <v>1.0043927199677401E-2</v>
      </c>
      <c r="DO86" s="44">
        <v>2.8196182328115601E-2</v>
      </c>
      <c r="DP86" s="44">
        <v>2.36129262771737E-2</v>
      </c>
      <c r="DQ86" s="44">
        <v>3.0666785806375201E-2</v>
      </c>
      <c r="DR86" s="45">
        <v>9.8076359606988003E-2</v>
      </c>
      <c r="DS86" s="45">
        <v>0.14225759910161601</v>
      </c>
      <c r="DT86" s="45">
        <v>0.130924531667615</v>
      </c>
      <c r="DU86" s="45">
        <v>0.10174274148196499</v>
      </c>
      <c r="DV86" s="45">
        <v>0.13735100386379101</v>
      </c>
      <c r="DW86" s="45">
        <v>0.198795520912429</v>
      </c>
      <c r="DX86" s="45">
        <v>0.11594311606273899</v>
      </c>
    </row>
    <row r="87" spans="1:128">
      <c r="A87" s="43">
        <f t="shared" si="8"/>
        <v>5.9424657534246572</v>
      </c>
      <c r="B87" s="18">
        <v>83</v>
      </c>
      <c r="C87" s="12">
        <v>1804</v>
      </c>
      <c r="D87" s="12">
        <v>9.4071973066799403E-2</v>
      </c>
      <c r="E87" s="12">
        <v>4.0355771960284897E-3</v>
      </c>
      <c r="F87" s="92">
        <f>$D87^Parameter!$D$325</f>
        <v>0.15823370509604598</v>
      </c>
      <c r="G87" s="92">
        <f>$E87^Parameter!$D$318</f>
        <v>1.889087501568942E-2</v>
      </c>
      <c r="H87" s="92">
        <f>$D87^Parameter!$D$326</f>
        <v>0.15092743886017182</v>
      </c>
      <c r="I87" s="92">
        <f>$E87^Parameter!$D$319</f>
        <v>2.9361593514415817E-2</v>
      </c>
      <c r="J87" s="92">
        <f>$D87^Parameter!$D$328</f>
        <v>0.16511126805616327</v>
      </c>
      <c r="K87" s="92">
        <f>$E87^Parameter!$D$321</f>
        <v>8.6979359858018648E-2</v>
      </c>
      <c r="L87" s="92">
        <f>$D87^Parameter!$D$329</f>
        <v>0.26615690744195758</v>
      </c>
      <c r="M87" s="92">
        <f>$E87^Parameter!$D$322</f>
        <v>6.7126464380119086E-2</v>
      </c>
      <c r="N87" s="92">
        <f>$D87^Parameter!$D$330</f>
        <v>0.14740180610726072</v>
      </c>
      <c r="O87" s="92">
        <f>$E87^Parameter!$D$323</f>
        <v>0.11024585342070228</v>
      </c>
      <c r="P87" s="92">
        <f>$D87^Parameter!$D$327</f>
        <v>0.10537416855192387</v>
      </c>
      <c r="Q87" s="92">
        <f>$E87^Parameter!$D$320</f>
        <v>1.9526150876290761E-2</v>
      </c>
      <c r="R87" s="12">
        <f>$D87^EXP(Parameter!$D$96+Parameter!$D$103*(($B87/30.2*21)^(1)))</f>
        <v>9.3998015691487084E-3</v>
      </c>
      <c r="S87" s="12">
        <f>$E87^EXP(Parameter!$D$81+Parameter!$D$88*($B87/30.2*21)^(-2))</f>
        <v>3.3780144536190403E-2</v>
      </c>
      <c r="T87" s="12">
        <f>$D87^EXP(Parameter!$D$97+Parameter!$D$104*(($B87*21/30.2)^(1)))</f>
        <v>5.7576177343747696E-2</v>
      </c>
      <c r="U87" s="12">
        <f>$E87^EXP(Parameter!$D$82+Parameter!$D$89*($B87/30.2*21)^(-2))</f>
        <v>4.5366181556006836E-2</v>
      </c>
      <c r="V87" s="12">
        <f>$D87^EXP(Parameter!$D$99+Parameter!$D$106*(($B87*21/30.2)^(1)))</f>
        <v>3.738621892727248E-2</v>
      </c>
      <c r="W87" s="12">
        <f>$E87^EXP(Parameter!$D$84+Parameter!$D$91*($B87/30.2*21)^(-2))</f>
        <v>0.11728692286931988</v>
      </c>
      <c r="X87" s="12">
        <f>$D87^EXP(Parameter!$D$100+Parameter!$D$107*(($B87*21/30.2)^(1)))</f>
        <v>4.2713693775714764E-3</v>
      </c>
      <c r="Y87" s="12">
        <f>$E87^EXP(Parameter!$D$85+Parameter!$D$92*($B87/30.2*21)^(-2))</f>
        <v>8.9477885413232372E-2</v>
      </c>
      <c r="Z87" s="12">
        <f>$D87^EXP(Parameter!$D$101+Parameter!$D$108*(($B87*21/30.2)^(1)))</f>
        <v>7.0888232171455233E-4</v>
      </c>
      <c r="AA87" s="12">
        <f>$E87^EXP(Parameter!$D$86+Parameter!$D$93*($B87/30.2*21)^(-2))</f>
        <v>0.11118550079289244</v>
      </c>
      <c r="AB87" s="12">
        <f>$D87^EXP(Parameter!$D$98+Parameter!$D$105*(($B87*21/30.2)^(1)))</f>
        <v>1.9608628209947021E-2</v>
      </c>
      <c r="AC87" s="12">
        <f>$E87^EXP(Parameter!$D$83+Parameter!$D$90*($B87/30.2*21)^(-2))</f>
        <v>2.1047392135945836E-2</v>
      </c>
      <c r="AD87" s="87">
        <f>$D87^EXP(Parameter!$D$133+Parameter!$D$140*(($B87*21/30.2)^(-0.5))+Parameter!$D$147*((LN($B87*21/30.2))))</f>
        <v>4.0921135749710461E-3</v>
      </c>
      <c r="AE87" s="12">
        <f>$E87^EXP(Parameter!$D$111+Parameter!$D$118*(($B87*21/30.2)^(-1))+Parameter!$D$125*(($B87*21/30.2)^(-0.5)))</f>
        <v>0.12679305887761252</v>
      </c>
      <c r="AF87" s="12">
        <f>$D87^EXP(Parameter!$D$134+Parameter!$D$141*(($B87*21/30.2)^(-0.5))+Parameter!$D$148*((LN($B87*21/30.2))))</f>
        <v>3.7295351650907062E-2</v>
      </c>
      <c r="AG87" s="12">
        <f>$E87^EXP(Parameter!$D$112+Parameter!$D$119*(($B87*21/30.2)^(-1))+Parameter!$D$126*(($B87*21/30.2)^(-0.5)))</f>
        <v>4.8314538411901364E-2</v>
      </c>
      <c r="AH87" s="12">
        <f>$D87^EXP(Parameter!$D$136+Parameter!$D$143*(($B87*21/30.2)^(-0.5))+Parameter!$D$150*((LN($B87*21/30.2))))</f>
        <v>7.3942970319396542E-3</v>
      </c>
      <c r="AI87" s="12">
        <f>$E87^EXP(Parameter!$D$114+Parameter!$D$121*(($B87*21/30.2)^(-1))+Parameter!$D$128*(($B87*21/30.2)^(-0.5)))</f>
        <v>8.5008759763505002E-3</v>
      </c>
      <c r="AJ87" s="12">
        <f>$D87^EXP(Parameter!$D$137+Parameter!$D$144*(($B87*21/30.2)^(-0.5))+Parameter!$D$151*((LN($B87*21/30.2))))</f>
        <v>5.1641554387391016E-3</v>
      </c>
      <c r="AK87" s="12">
        <f>$E87^EXP(Parameter!$D$115+Parameter!$D$122*(($B87*21/30.2)^(-1))+Parameter!$D$129*(($B87*21/30.2)^(-0.5)))</f>
        <v>4.5791030504829688E-2</v>
      </c>
      <c r="AL87" s="12">
        <f>$D87^EXP(Parameter!$D$138+Parameter!$D$145*(($B87*21/30.2)^(-0.5))+Parameter!$D$152*((LN($B87*21/30.2))))</f>
        <v>9.1684447071676183E-7</v>
      </c>
      <c r="AM87" s="12">
        <f>$E87^EXP(Parameter!$D$116+Parameter!$D$123*(($B87*21/30.2)^(-1))+Parameter!$D$130*(($B87*21/30.2)^(-0.5)))</f>
        <v>2.5462625737935653E-3</v>
      </c>
      <c r="AN87" s="12">
        <f>$D87^EXP(Parameter!$D$135+Parameter!$D$142*(($B87*21/30.2)^(-0.5))+Parameter!$D$149*((LN($B87*21/30.2))))</f>
        <v>1.2513098191487701E-2</v>
      </c>
      <c r="AO87" s="12">
        <f>$E87^EXP(Parameter!$D$113+Parameter!$D$120*(($B87*21/30.2)^(-1))+Parameter!$D$127*(($B87*21/30.2)^(-0.5)))</f>
        <v>6.3317648835541246E-6</v>
      </c>
      <c r="AP87" s="87">
        <f>$D87^EXP(Parameter!$D$304+Parameter!$D$310*((LN($B87*21/30.2))))</f>
        <v>0.12338504864614498</v>
      </c>
      <c r="AQ87" s="88">
        <f>$E87^EXP(Parameter!$D$290+Parameter!$D$296*((LN($B87*21/30.2))))</f>
        <v>4.1665629941667413E-2</v>
      </c>
      <c r="AR87" s="12">
        <f>$D87^EXP(Parameter!$D$305+Parameter!$D$311*((LN($B87*21/30.2))))</f>
        <v>0.1262201529061352</v>
      </c>
      <c r="AS87" s="88">
        <f>$E87^EXP(Parameter!$D$291+Parameter!$D$297*((LN($B87*21/30.2))))</f>
        <v>4.7996530030767516E-2</v>
      </c>
      <c r="AT87" s="12">
        <f>$D87^EXP(Parameter!$D$305+Parameter!$D$307-Parameter!$D$306+(Parameter!$D$311+Parameter!$D$313-Parameter!$D$312)*((LN($B87*21/30.2))))</f>
        <v>0.12596773045267648</v>
      </c>
      <c r="AU87" s="88">
        <f>$E87^EXP(Parameter!$D$291+Parameter!$D$293-Parameter!$D$292+(Parameter!$D$297+Parameter!$D$299-Parameter!$D$298)*((LN($B87*21/30.2))))</f>
        <v>8.3793845707199582E-2</v>
      </c>
      <c r="AV87" s="12">
        <f>$D87^EXP(Parameter!$D$308+Parameter!$D$314*((LN($B87*21/30.2))))</f>
        <v>0.1817611220860213</v>
      </c>
      <c r="AW87" s="88">
        <f>$E87^EXP(Parameter!$D$294+Parameter!$D$300*((LN($B87*21/30.2))))</f>
        <v>6.8619731202122808E-2</v>
      </c>
      <c r="AX87" s="12">
        <f>$D87^EXP(Parameter!$D$305+Parameter!$D$309-Parameter!$D$306+(Parameter!$D$311+Parameter!$D$315-Parameter!$D$312)*((LN($B87*21/30.2))))</f>
        <v>9.6990016044783203E-2</v>
      </c>
      <c r="AY87" s="88">
        <f>$E87^EXP(Parameter!$D$291+Parameter!$D$295-Parameter!$D$292+(Parameter!$D$297+Parameter!$D$301-Parameter!$D$298)*((LN($B87*21/30.2))))</f>
        <v>2.1977756421638028E-2</v>
      </c>
      <c r="AZ87" s="12">
        <f>$D87^EXP(Parameter!D$305-Parameter!D$306+(Parameter!D$311-Parameter!D$312)*((LN($B87*21/30.2))))</f>
        <v>7.1810568022970075E-2</v>
      </c>
      <c r="BA87" s="88">
        <f>$E87^EXP(Parameter!$D$291-Parameter!$D$292+(Parameter!$D$297-Parameter!$D$298)*((LN($B87*21/30.2))))</f>
        <v>2.2087788889710194E-3</v>
      </c>
      <c r="BB87" s="89">
        <f>$D87^EXP(Parameter!$D$231+Parameter!$D$238)</f>
        <v>0.1660615261202151</v>
      </c>
      <c r="BC87" s="90">
        <f>$E87^EXP(Parameter!$D$216+Parameter!$D$223)</f>
        <v>3.0168382268673005E-2</v>
      </c>
      <c r="BD87" s="91">
        <f>$D87^EXP(Parameter!$D$232+Parameter!$D$239)</f>
        <v>0.14050479766655602</v>
      </c>
      <c r="BE87" s="90">
        <f>$E87^EXP(Parameter!$D$217+Parameter!$D$224)</f>
        <v>3.7851609196296938E-2</v>
      </c>
      <c r="BF87" s="91">
        <f>$D87^EXP(Parameter!$D$234+Parameter!$D$241)</f>
        <v>0.15722539024471271</v>
      </c>
      <c r="BG87" s="91">
        <f>$E87^EXP(Parameter!$D$219+Parameter!$D$226)</f>
        <v>9.7711294963604547E-2</v>
      </c>
      <c r="BH87" s="91">
        <f>$D87^EXP(Parameter!$D$235+Parameter!$D$242)</f>
        <v>0.24083263976791652</v>
      </c>
      <c r="BI87" s="91">
        <f>$E87^EXP(Parameter!$D$220+Parameter!$D$227)</f>
        <v>7.3786762185072866E-2</v>
      </c>
      <c r="BJ87" s="91">
        <f>$D87^EXP(Parameter!$D$236)</f>
        <v>7.2412144781419385E-2</v>
      </c>
      <c r="BK87" s="91">
        <f>$E87^EXP(Parameter!$D$221)</f>
        <v>0.31762904315738444</v>
      </c>
      <c r="BL87" s="91">
        <f>$D87^EXP(Parameter!$D$233+Parameter!$D$240)</f>
        <v>8.7965212124777301E-2</v>
      </c>
      <c r="BM87" s="91">
        <f>$E87^EXP(Parameter!$D$218+Parameter!$D$225)</f>
        <v>1.8188268678124554E-2</v>
      </c>
      <c r="BN87" s="90">
        <f>$D87^EXP(Parameter!$D$268+Parameter!$D$275)</f>
        <v>0.19892562995185092</v>
      </c>
      <c r="BO87" s="91">
        <f>$E87^EXP(Parameter!$D$246+Parameter!$D$253)</f>
        <v>1.5508950926328841E-2</v>
      </c>
      <c r="BP87" s="91">
        <f>$D87^EXP(Parameter!$D$269+Parameter!$D$276)</f>
        <v>0.15461753556544103</v>
      </c>
      <c r="BQ87" s="91">
        <f>$E87^EXP(Parameter!$D$247+Parameter!$D$254)</f>
        <v>2.7510721513409553E-2</v>
      </c>
      <c r="BR87" s="91">
        <f>$D87^EXP(Parameter!$D$271+Parameter!$D$278)</f>
        <v>0.25675103965679846</v>
      </c>
      <c r="BS87" s="91">
        <f>$E87^EXP(Parameter!$D$249+Parameter!$D$256)</f>
        <v>0.11139390644234543</v>
      </c>
      <c r="BT87" s="91">
        <f>$D87^EXP(Parameter!$D$272+Parameter!$D$279)</f>
        <v>0.35823250292966252</v>
      </c>
      <c r="BU87" s="91">
        <f>$E87^EXP(Parameter!$D$250+Parameter!$D$257)</f>
        <v>5.3235265086565564E-2</v>
      </c>
      <c r="BV87" s="91">
        <f>$D87^EXP(Parameter!$D$273+Parameter!$D$280)</f>
        <v>0.31173914476573533</v>
      </c>
      <c r="BW87" s="91">
        <f>$E87^EXP(Parameter!$D$251+Parameter!$D$258)</f>
        <v>0.11659197006338277</v>
      </c>
      <c r="BX87" s="91">
        <f>$D87^EXP(Parameter!$D$270+Parameter!$D$277)</f>
        <v>0.14216402014241553</v>
      </c>
      <c r="BY87" s="91">
        <f>$E87^EXP(Parameter!$D$248+Parameter!$D$255)</f>
        <v>3.1237821045599246E-2</v>
      </c>
      <c r="BZ87" s="90">
        <f>$D87^EXP(Parameter!$D$208)</f>
        <v>0.15897510172569498</v>
      </c>
      <c r="CA87" s="90">
        <f>$E87^EXP(Parameter!$D$200)</f>
        <v>2.4386329108893937E-2</v>
      </c>
      <c r="CB87" s="90">
        <f>$D87^EXP(Parameter!$D$209)</f>
        <v>0.14160988818860679</v>
      </c>
      <c r="CC87" s="90">
        <f>$E87^EXP(Parameter!$D$201)</f>
        <v>3.3799319297084456E-2</v>
      </c>
      <c r="CD87" s="90">
        <f>$D87^EXP(Parameter!$D$211)</f>
        <v>0.14917889742380705</v>
      </c>
      <c r="CE87" s="90">
        <f>$E87^EXP(Parameter!$D$203)</f>
        <v>8.337426463472368E-2</v>
      </c>
      <c r="CF87" s="90">
        <f>$D87^EXP(Parameter!$D$212)</f>
        <v>0.2404898503495633</v>
      </c>
      <c r="CG87" s="90">
        <f>$E87^EXP(Parameter!$D$204)</f>
        <v>6.7244408192283417E-2</v>
      </c>
      <c r="CH87" s="91">
        <f>$D87^EXP(Parameter!$D$213)</f>
        <v>0.13155147820709884</v>
      </c>
      <c r="CI87" s="90">
        <f>$E87^EXP(Parameter!$D$205)</f>
        <v>9.522979039835025E-2</v>
      </c>
      <c r="CJ87" s="91">
        <f>$D87^EXP(Parameter!$D$210)</f>
        <v>9.2743290363031847E-2</v>
      </c>
      <c r="CK87" s="90">
        <f>$E87^EXP(Parameter!$D$202)</f>
        <v>2.144699863645708E-2</v>
      </c>
      <c r="CL87" s="12">
        <f>$D87^EXP(Parameter!$D$170+Parameter!$D$177*(LN($B87/30.2*21)))</f>
        <v>0.12077456895059535</v>
      </c>
      <c r="CM87" s="41">
        <f>$E87^EXP(Parameter!$D$155+Parameter!$D$162*(LN($B87/30.2*21)))</f>
        <v>0.12452331241855998</v>
      </c>
      <c r="CN87" s="12">
        <f>$D87^EXP(Parameter!$D$171+Parameter!$D$178*(LN($B87/30.2*21)))</f>
        <v>0.12000964358729878</v>
      </c>
      <c r="CO87" s="41">
        <f>$E87^EXP(Parameter!$D$156+Parameter!$D$163*(LN($B87/30.2*21)))</f>
        <v>0.1059002392772945</v>
      </c>
      <c r="CP87" s="12">
        <f>$D87^EXP(Parameter!$D$173+Parameter!$D$180*(LN($B87/30.2*21)))</f>
        <v>0.1148402049638238</v>
      </c>
      <c r="CQ87" s="41">
        <f>$E87^EXP(Parameter!$D$158+Parameter!$D$165*(LN($B87/30.2*21)))</f>
        <v>0.13053598779001135</v>
      </c>
      <c r="CR87" s="12">
        <f>$D87^EXP(Parameter!$D$174+Parameter!$D$181*(LN($B87/30.2*21)))</f>
        <v>0.13844599438776162</v>
      </c>
      <c r="CS87" s="41">
        <f>$E87^EXP(Parameter!$D$159+Parameter!$D$166*(LN($B87/30.2*21)))</f>
        <v>0.14827055889533375</v>
      </c>
      <c r="CT87" s="12">
        <f>$D87^EXP(Parameter!$D$175+Parameter!$D$182*(LN($B87/30.2*21)))</f>
        <v>5.8218710326288482E-2</v>
      </c>
      <c r="CU87" s="41">
        <f>$E87^EXP(Parameter!$D$160+Parameter!$D$167*(LN($B87/30.2*21)))</f>
        <v>3.9211563464456214E-2</v>
      </c>
      <c r="CV87" s="12">
        <f>$D87^EXP(Parameter!$D$172+Parameter!$D$179*(LN($B87/30.2*21)))</f>
        <v>5.5581689477105595E-2</v>
      </c>
      <c r="CW87" s="41">
        <f>$E87^EXP(Parameter!$D$157+Parameter!$D$164*(LN($B87/30.2*21)))</f>
        <v>5.2047832379888267E-4</v>
      </c>
      <c r="CX87" s="12">
        <f t="shared" si="9"/>
        <v>9.3998015691487084E-3</v>
      </c>
      <c r="CY87" s="85">
        <v>3.5707417526582901E-2</v>
      </c>
      <c r="CZ87" s="12">
        <f t="shared" si="10"/>
        <v>5.7576177343747696E-2</v>
      </c>
      <c r="DA87" s="85">
        <v>5.6154370617171802E-2</v>
      </c>
      <c r="DB87" s="12">
        <f t="shared" si="11"/>
        <v>3.738621892727248E-2</v>
      </c>
      <c r="DC87" s="41">
        <v>3.07236457308388E-2</v>
      </c>
      <c r="DD87" s="12">
        <f t="shared" si="12"/>
        <v>4.2713693775714764E-3</v>
      </c>
      <c r="DE87" s="85">
        <v>3.8889520549904397E-2</v>
      </c>
      <c r="DF87" s="12">
        <f t="shared" si="13"/>
        <v>7.0888232171455233E-4</v>
      </c>
      <c r="DG87" s="41">
        <v>4.2034399431378402E-3</v>
      </c>
      <c r="DH87" s="12">
        <f t="shared" si="14"/>
        <v>1.9608628209947021E-2</v>
      </c>
      <c r="DI87" s="41">
        <v>3.8710624359076799E-3</v>
      </c>
      <c r="DJ87" s="46">
        <v>82</v>
      </c>
      <c r="DK87" s="44">
        <v>2.9464327577253301E-3</v>
      </c>
      <c r="DL87" s="44">
        <v>6.7437604084432702E-3</v>
      </c>
      <c r="DM87" s="44">
        <v>1.2226928114313E-2</v>
      </c>
      <c r="DN87" s="44">
        <v>9.6629210924009702E-3</v>
      </c>
      <c r="DO87" s="44">
        <v>2.7284708872553399E-2</v>
      </c>
      <c r="DP87" s="44">
        <v>2.2825794254795501E-2</v>
      </c>
      <c r="DQ87" s="44">
        <v>2.9690321450510801E-2</v>
      </c>
      <c r="DR87" s="45">
        <v>9.6344934913232996E-2</v>
      </c>
      <c r="DS87" s="45">
        <v>0.139999207610049</v>
      </c>
      <c r="DT87" s="45">
        <v>0.12879229509119999</v>
      </c>
      <c r="DU87" s="45">
        <v>9.9963774580811599E-2</v>
      </c>
      <c r="DV87" s="45">
        <v>0.13514651939524799</v>
      </c>
      <c r="DW87" s="45">
        <v>0.19598719010214999</v>
      </c>
      <c r="DX87" s="45">
        <v>0.113986871166225</v>
      </c>
    </row>
    <row r="88" spans="1:128">
      <c r="A88" s="43">
        <f t="shared" si="8"/>
        <v>6.0027397260273974</v>
      </c>
      <c r="B88" s="18">
        <v>84</v>
      </c>
      <c r="C88" s="12">
        <v>1826</v>
      </c>
      <c r="D88" s="12">
        <v>9.2399258929710806E-2</v>
      </c>
      <c r="E88" s="12">
        <v>3.8810375645117199E-3</v>
      </c>
      <c r="F88" s="92">
        <f>$D88^Parameter!$D$325</f>
        <v>0.15603478277583885</v>
      </c>
      <c r="G88" s="92">
        <f>$E88^Parameter!$D$318</f>
        <v>1.8367178612438043E-2</v>
      </c>
      <c r="H88" s="92">
        <f>$D88^Parameter!$D$326</f>
        <v>0.14877665512586144</v>
      </c>
      <c r="I88" s="92">
        <f>$E88^Parameter!$D$319</f>
        <v>2.8636940794212543E-2</v>
      </c>
      <c r="J88" s="92">
        <f>$D88^Parameter!$D$328</f>
        <v>0.16286935928590185</v>
      </c>
      <c r="K88" s="92">
        <f>$E88^Parameter!$D$321</f>
        <v>8.5487751794237649E-2</v>
      </c>
      <c r="L88" s="92">
        <f>$D88^Parameter!$D$329</f>
        <v>0.26349619810721803</v>
      </c>
      <c r="M88" s="92">
        <f>$E88^Parameter!$D$322</f>
        <v>6.5854346538955513E-2</v>
      </c>
      <c r="N88" s="92">
        <f>$D88^Parameter!$D$330</f>
        <v>0.14527519776714409</v>
      </c>
      <c r="O88" s="92">
        <f>$E88^Parameter!$D$323</f>
        <v>0.10853733117772586</v>
      </c>
      <c r="P88" s="92">
        <f>$D88^Parameter!$D$327</f>
        <v>0.10358965832898474</v>
      </c>
      <c r="Q88" s="92">
        <f>$E88^Parameter!$D$320</f>
        <v>1.8989291541871331E-2</v>
      </c>
      <c r="R88" s="12">
        <f>$D88^EXP(Parameter!$D$96+Parameter!$D$103*(($B88/30.2*21)^(1)))</f>
        <v>8.4944099146663996E-3</v>
      </c>
      <c r="S88" s="12">
        <f>$E88^EXP(Parameter!$D$81+Parameter!$D$88*($B88/30.2*21)^(-2))</f>
        <v>3.297961758767444E-2</v>
      </c>
      <c r="T88" s="12">
        <f>$D88^EXP(Parameter!$D$97+Parameter!$D$104*(($B88*21/30.2)^(1)))</f>
        <v>5.5445244049467227E-2</v>
      </c>
      <c r="U88" s="12">
        <f>$E88^EXP(Parameter!$D$82+Parameter!$D$89*($B88/30.2*21)^(-2))</f>
        <v>4.4383425996116645E-2</v>
      </c>
      <c r="V88" s="12">
        <f>$D88^EXP(Parameter!$D$99+Parameter!$D$106*(($B88*21/30.2)^(1)))</f>
        <v>3.5467251839814133E-2</v>
      </c>
      <c r="W88" s="12">
        <f>$E88^EXP(Parameter!$D$84+Parameter!$D$91*($B88/30.2*21)^(-2))</f>
        <v>0.11552129177210688</v>
      </c>
      <c r="X88" s="12">
        <f>$D88^EXP(Parameter!$D$100+Parameter!$D$107*(($B88*21/30.2)^(1)))</f>
        <v>3.6496861890429125E-3</v>
      </c>
      <c r="Y88" s="12">
        <f>$E88^EXP(Parameter!$D$85+Parameter!$D$92*($B88/30.2*21)^(-2))</f>
        <v>8.796183152896804E-2</v>
      </c>
      <c r="Z88" s="12">
        <f>$D88^EXP(Parameter!$D$101+Parameter!$D$108*(($B88*21/30.2)^(1)))</f>
        <v>5.8113656472949928E-4</v>
      </c>
      <c r="AA88" s="12">
        <f>$E88^EXP(Parameter!$D$86+Parameter!$D$93*($B88/30.2*21)^(-2))</f>
        <v>0.10946815398394893</v>
      </c>
      <c r="AB88" s="12">
        <f>$D88^EXP(Parameter!$D$98+Parameter!$D$105*(($B88*21/30.2)^(1)))</f>
        <v>1.8461868793790887E-2</v>
      </c>
      <c r="AC88" s="12">
        <f>$E88^EXP(Parameter!$D$83+Parameter!$D$90*($B88/30.2*21)^(-2))</f>
        <v>2.04793669847834E-2</v>
      </c>
      <c r="AD88" s="87">
        <f>$D88^EXP(Parameter!$D$133+Parameter!$D$140*(($B88*21/30.2)^(-0.5))+Parameter!$D$147*((LN($B88*21/30.2))))</f>
        <v>3.6830726057789052E-3</v>
      </c>
      <c r="AE88" s="12">
        <f>$E88^EXP(Parameter!$D$111+Parameter!$D$118*(($B88*21/30.2)^(-1))+Parameter!$D$125*(($B88*21/30.2)^(-0.5)))</f>
        <v>0.12557972333584955</v>
      </c>
      <c r="AF88" s="12">
        <f>$D88^EXP(Parameter!$D$134+Parameter!$D$141*(($B88*21/30.2)^(-0.5))+Parameter!$D$148*((LN($B88*21/30.2))))</f>
        <v>3.5796341615943569E-2</v>
      </c>
      <c r="AG88" s="12">
        <f>$E88^EXP(Parameter!$D$112+Parameter!$D$119*(($B88*21/30.2)^(-1))+Parameter!$D$126*(($B88*21/30.2)^(-0.5)))</f>
        <v>4.7321259956407326E-2</v>
      </c>
      <c r="AH88" s="12">
        <f>$D88^EXP(Parameter!$D$136+Parameter!$D$143*(($B88*21/30.2)^(-0.5))+Parameter!$D$150*((LN($B88*21/30.2))))</f>
        <v>6.7710849402941812E-3</v>
      </c>
      <c r="AI88" s="12">
        <f>$E88^EXP(Parameter!$D$114+Parameter!$D$121*(($B88*21/30.2)^(-1))+Parameter!$D$128*(($B88*21/30.2)^(-0.5)))</f>
        <v>8.0834267487675995E-3</v>
      </c>
      <c r="AJ88" s="12">
        <f>$D88^EXP(Parameter!$D$137+Parameter!$D$144*(($B88*21/30.2)^(-0.5))+Parameter!$D$151*((LN($B88*21/30.2))))</f>
        <v>4.6166456172894851E-3</v>
      </c>
      <c r="AK88" s="12">
        <f>$E88^EXP(Parameter!$D$115+Parameter!$D$122*(($B88*21/30.2)^(-1))+Parameter!$D$129*(($B88*21/30.2)^(-0.5)))</f>
        <v>4.4694006377902898E-2</v>
      </c>
      <c r="AL88" s="12">
        <f>$D88^EXP(Parameter!$D$138+Parameter!$D$145*(($B88*21/30.2)^(-0.5))+Parameter!$D$152*((LN($B88*21/30.2))))</f>
        <v>6.3120436535780836E-7</v>
      </c>
      <c r="AM88" s="12">
        <f>$E88^EXP(Parameter!$D$116+Parameter!$D$123*(($B88*21/30.2)^(-1))+Parameter!$D$130*(($B88*21/30.2)^(-0.5)))</f>
        <v>2.3870673548657267E-3</v>
      </c>
      <c r="AN88" s="12">
        <f>$D88^EXP(Parameter!$D$135+Parameter!$D$142*(($B88*21/30.2)^(-0.5))+Parameter!$D$149*((LN($B88*21/30.2))))</f>
        <v>1.1820415876930952E-2</v>
      </c>
      <c r="AO88" s="12">
        <f>$E88^EXP(Parameter!$D$113+Parameter!$D$120*(($B88*21/30.2)^(-1))+Parameter!$D$127*(($B88*21/30.2)^(-0.5)))</f>
        <v>5.5127464588188601E-6</v>
      </c>
      <c r="AP88" s="87">
        <f>$D88^EXP(Parameter!$D$304+Parameter!$D$310*((LN($B88*21/30.2))))</f>
        <v>0.12105132263419963</v>
      </c>
      <c r="AQ88" s="88">
        <f>$E88^EXP(Parameter!$D$290+Parameter!$D$296*((LN($B88*21/30.2))))</f>
        <v>4.0961681749084593E-2</v>
      </c>
      <c r="AR88" s="12">
        <f>$D88^EXP(Parameter!$D$305+Parameter!$D$311*((LN($B88*21/30.2))))</f>
        <v>0.12410201313742006</v>
      </c>
      <c r="AS88" s="88">
        <f>$E88^EXP(Parameter!$D$291+Parameter!$D$297*((LN($B88*21/30.2))))</f>
        <v>4.7066789801964035E-2</v>
      </c>
      <c r="AT88" s="12">
        <f>$D88^EXP(Parameter!$D$305+Parameter!$D$307-Parameter!$D$306+(Parameter!$D$311+Parameter!$D$313-Parameter!$D$312)*((LN($B88*21/30.2))))</f>
        <v>0.12373560248998978</v>
      </c>
      <c r="AU88" s="88">
        <f>$E88^EXP(Parameter!$D$291+Parameter!$D$293-Parameter!$D$292+(Parameter!$D$297+Parameter!$D$299-Parameter!$D$298)*((LN($B88*21/30.2))))</f>
        <v>8.2255867843620281E-2</v>
      </c>
      <c r="AV88" s="12">
        <f>$D88^EXP(Parameter!$D$308+Parameter!$D$314*((LN($B88*21/30.2))))</f>
        <v>0.17873337356130711</v>
      </c>
      <c r="AW88" s="88">
        <f>$E88^EXP(Parameter!$D$294+Parameter!$D$300*((LN($B88*21/30.2))))</f>
        <v>6.7348386396709939E-2</v>
      </c>
      <c r="AX88" s="12">
        <f>$D88^EXP(Parameter!$D$305+Parameter!$D$309-Parameter!$D$306+(Parameter!$D$311+Parameter!$D$315-Parameter!$D$312)*((LN($B88*21/30.2))))</f>
        <v>9.4891617376954104E-2</v>
      </c>
      <c r="AY88" s="88">
        <f>$E88^EXP(Parameter!$D$291+Parameter!$D$295-Parameter!$D$292+(Parameter!$D$297+Parameter!$D$301-Parameter!$D$298)*((LN($B88*21/30.2))))</f>
        <v>2.1053269115981557E-2</v>
      </c>
      <c r="AZ88" s="12">
        <f>$D88^EXP(Parameter!D$305-Parameter!D$306+(Parameter!D$311-Parameter!D$312)*((LN($B88*21/30.2))))</f>
        <v>7.014459201988614E-2</v>
      </c>
      <c r="BA88" s="88">
        <f>$E88^EXP(Parameter!$D$291-Parameter!$D$292+(Parameter!$D$297-Parameter!$D$298)*((LN($B88*21/30.2))))</f>
        <v>2.0723634076136315E-3</v>
      </c>
      <c r="BB88" s="89">
        <f>$D88^EXP(Parameter!$D$231+Parameter!$D$238)</f>
        <v>0.16381385000152285</v>
      </c>
      <c r="BC88" s="90">
        <f>$E88^EXP(Parameter!$D$216+Parameter!$D$223)</f>
        <v>2.942946778630743E-2</v>
      </c>
      <c r="BD88" s="91">
        <f>$D88^EXP(Parameter!$D$232+Parameter!$D$239)</f>
        <v>0.13842733475421762</v>
      </c>
      <c r="BE88" s="90">
        <f>$E88^EXP(Parameter!$D$217+Parameter!$D$224)</f>
        <v>3.6983895726473544E-2</v>
      </c>
      <c r="BF88" s="91">
        <f>$D88^EXP(Parameter!$D$234+Parameter!$D$241)</f>
        <v>0.15503295735295497</v>
      </c>
      <c r="BG88" s="91">
        <f>$E88^EXP(Parameter!$D$219+Parameter!$D$226)</f>
        <v>9.6114820896443534E-2</v>
      </c>
      <c r="BH88" s="91">
        <f>$D88^EXP(Parameter!$D$235+Parameter!$D$242)</f>
        <v>0.23824421706880933</v>
      </c>
      <c r="BI88" s="91">
        <f>$E88^EXP(Parameter!$D$220+Parameter!$D$227)</f>
        <v>7.2436946636564067E-2</v>
      </c>
      <c r="BJ88" s="91">
        <f>$D88^EXP(Parameter!$D$236)</f>
        <v>7.0983435547513324E-2</v>
      </c>
      <c r="BK88" s="91">
        <f>$E88^EXP(Parameter!$D$221)</f>
        <v>0.31505923561968369</v>
      </c>
      <c r="BL88" s="91">
        <f>$D88^EXP(Parameter!$D$233+Parameter!$D$240)</f>
        <v>8.6357077571869764E-2</v>
      </c>
      <c r="BM88" s="91">
        <f>$E88^EXP(Parameter!$D$218+Parameter!$D$225)</f>
        <v>1.7679303091663101E-2</v>
      </c>
      <c r="BN88" s="90">
        <f>$D88^EXP(Parameter!$D$268+Parameter!$D$275)</f>
        <v>0.19650227397360975</v>
      </c>
      <c r="BO88" s="91">
        <f>$E88^EXP(Parameter!$D$246+Parameter!$D$253)</f>
        <v>1.5057954566154167E-2</v>
      </c>
      <c r="BP88" s="91">
        <f>$D88^EXP(Parameter!$D$269+Parameter!$D$276)</f>
        <v>0.15244211353792522</v>
      </c>
      <c r="BQ88" s="91">
        <f>$E88^EXP(Parameter!$D$247+Parameter!$D$254)</f>
        <v>2.681937695903653E-2</v>
      </c>
      <c r="BR88" s="91">
        <f>$D88^EXP(Parameter!$D$271+Parameter!$D$278)</f>
        <v>0.25411495212976176</v>
      </c>
      <c r="BS88" s="91">
        <f>$E88^EXP(Parameter!$D$249+Parameter!$D$256)</f>
        <v>0.10967564006689669</v>
      </c>
      <c r="BT88" s="91">
        <f>$D88^EXP(Parameter!$D$272+Parameter!$D$279)</f>
        <v>0.35545199585005938</v>
      </c>
      <c r="BU88" s="91">
        <f>$E88^EXP(Parameter!$D$250+Parameter!$D$257)</f>
        <v>5.2140699824321381E-2</v>
      </c>
      <c r="BV88" s="91">
        <f>$D88^EXP(Parameter!$D$273+Parameter!$D$280)</f>
        <v>0.30899329389525493</v>
      </c>
      <c r="BW88" s="91">
        <f>$E88^EXP(Parameter!$D$251+Parameter!$D$258)</f>
        <v>0.11483061268543705</v>
      </c>
      <c r="BX88" s="91">
        <f>$D88^EXP(Parameter!$D$270+Parameter!$D$277)</f>
        <v>0.140074505800001</v>
      </c>
      <c r="BY88" s="91">
        <f>$E88^EXP(Parameter!$D$248+Parameter!$D$255)</f>
        <v>3.0480232668133326E-2</v>
      </c>
      <c r="BZ88" s="90">
        <f>$D88^EXP(Parameter!$D$208)</f>
        <v>0.15677143877133534</v>
      </c>
      <c r="CA88" s="90">
        <f>$E88^EXP(Parameter!$D$200)</f>
        <v>2.3753209022943811E-2</v>
      </c>
      <c r="CB88" s="90">
        <f>$D88^EXP(Parameter!$D$209)</f>
        <v>0.13952438235902959</v>
      </c>
      <c r="CC88" s="90">
        <f>$E88^EXP(Parameter!$D$201)</f>
        <v>3.2998024209974282E-2</v>
      </c>
      <c r="CD88" s="90">
        <f>$D88^EXP(Parameter!$D$211)</f>
        <v>0.14704002498682955</v>
      </c>
      <c r="CE88" s="90">
        <f>$E88^EXP(Parameter!$D$203)</f>
        <v>8.1919913802959876E-2</v>
      </c>
      <c r="CF88" s="90">
        <f>$D88^EXP(Parameter!$D$212)</f>
        <v>0.23790253981469842</v>
      </c>
      <c r="CG88" s="90">
        <f>$E88^EXP(Parameter!$D$204)</f>
        <v>6.597087550101001E-2</v>
      </c>
      <c r="CH88" s="91">
        <f>$D88^EXP(Parameter!$D$213)</f>
        <v>0.12954163894632975</v>
      </c>
      <c r="CI88" s="90">
        <f>$E88^EXP(Parameter!$D$205)</f>
        <v>9.3656794066607166E-2</v>
      </c>
      <c r="CJ88" s="91">
        <f>$D88^EXP(Parameter!$D$210)</f>
        <v>9.1084366838155281E-2</v>
      </c>
      <c r="CK88" s="90">
        <f>$E88^EXP(Parameter!$D$202)</f>
        <v>2.0871193507232478E-2</v>
      </c>
      <c r="CL88" s="12">
        <f>$D88^EXP(Parameter!$D$170+Parameter!$D$177*(LN($B88/30.2*21)))</f>
        <v>0.11861893098483527</v>
      </c>
      <c r="CM88" s="41">
        <f>$E88^EXP(Parameter!$D$155+Parameter!$D$162*(LN($B88/30.2*21)))</f>
        <v>0.12348370323475258</v>
      </c>
      <c r="CN88" s="12">
        <f>$D88^EXP(Parameter!$D$171+Parameter!$D$178*(LN($B88/30.2*21)))</f>
        <v>0.11796995984005984</v>
      </c>
      <c r="CO88" s="41">
        <f>$E88^EXP(Parameter!$D$156+Parameter!$D$163*(LN($B88/30.2*21)))</f>
        <v>0.10464757132966569</v>
      </c>
      <c r="CP88" s="12">
        <f>$D88^EXP(Parameter!$D$173+Parameter!$D$180*(LN($B88/30.2*21)))</f>
        <v>0.11276565700682675</v>
      </c>
      <c r="CQ88" s="41">
        <f>$E88^EXP(Parameter!$D$158+Parameter!$D$165*(LN($B88/30.2*21)))</f>
        <v>0.12883757686765299</v>
      </c>
      <c r="CR88" s="12">
        <f>$D88^EXP(Parameter!$D$174+Parameter!$D$181*(LN($B88/30.2*21)))</f>
        <v>0.13576935508374885</v>
      </c>
      <c r="CS88" s="41">
        <f>$E88^EXP(Parameter!$D$159+Parameter!$D$166*(LN($B88/30.2*21)))</f>
        <v>0.14674115929840859</v>
      </c>
      <c r="CT88" s="12">
        <f>$D88^EXP(Parameter!$D$175+Parameter!$D$182*(LN($B88/30.2*21)))</f>
        <v>5.6595213706391805E-2</v>
      </c>
      <c r="CU88" s="41">
        <f>$E88^EXP(Parameter!$D$160+Parameter!$D$167*(LN($B88/30.2*21)))</f>
        <v>3.8048985120690534E-2</v>
      </c>
      <c r="CV88" s="12">
        <f>$D88^EXP(Parameter!$D$172+Parameter!$D$179*(LN($B88/30.2*21)))</f>
        <v>5.4171224549183328E-2</v>
      </c>
      <c r="CW88" s="41">
        <f>$E88^EXP(Parameter!$D$157+Parameter!$D$164*(LN($B88/30.2*21)))</f>
        <v>4.8057209471657564E-4</v>
      </c>
      <c r="CX88" s="12">
        <f t="shared" si="9"/>
        <v>8.4944099146663996E-3</v>
      </c>
      <c r="CY88" s="85">
        <v>3.5006864712904803E-2</v>
      </c>
      <c r="CZ88" s="12">
        <f t="shared" si="10"/>
        <v>5.5445244049467227E-2</v>
      </c>
      <c r="DA88" s="85">
        <v>5.51134014701977E-2</v>
      </c>
      <c r="DB88" s="12">
        <f t="shared" si="11"/>
        <v>3.5467251839814133E-2</v>
      </c>
      <c r="DC88" s="41">
        <v>2.9291291385248601E-2</v>
      </c>
      <c r="DD88" s="12">
        <f t="shared" si="12"/>
        <v>3.6496861890429125E-3</v>
      </c>
      <c r="DE88" s="85">
        <v>3.7590023333560901E-2</v>
      </c>
      <c r="DF88" s="12">
        <f t="shared" si="13"/>
        <v>5.8113656472949928E-4</v>
      </c>
      <c r="DG88" s="41">
        <v>3.9996909938984299E-3</v>
      </c>
      <c r="DH88" s="12">
        <f t="shared" si="14"/>
        <v>1.8461868793790887E-2</v>
      </c>
      <c r="DI88" s="41">
        <v>3.7358537812220102E-3</v>
      </c>
      <c r="DJ88" s="46">
        <v>83</v>
      </c>
      <c r="DK88" s="44">
        <v>2.8185173546558802E-3</v>
      </c>
      <c r="DL88" s="44">
        <v>6.4775482558820903E-3</v>
      </c>
      <c r="DM88" s="44">
        <v>1.1781008690274901E-2</v>
      </c>
      <c r="DN88" s="44">
        <v>9.2988378044686106E-3</v>
      </c>
      <c r="DO88" s="44">
        <v>2.64081684225532E-2</v>
      </c>
      <c r="DP88" s="44">
        <v>2.2069700736241499E-2</v>
      </c>
      <c r="DQ88" s="44">
        <v>2.8750759426264701E-2</v>
      </c>
      <c r="DR88" s="45">
        <v>9.4656802601225595E-2</v>
      </c>
      <c r="DS88" s="45">
        <v>0.13779242374008599</v>
      </c>
      <c r="DT88" s="45">
        <v>0.12670985492954301</v>
      </c>
      <c r="DU88" s="45">
        <v>9.8228929768384599E-2</v>
      </c>
      <c r="DV88" s="45">
        <v>0.13299288286425701</v>
      </c>
      <c r="DW88" s="45">
        <v>0.19323689932634799</v>
      </c>
      <c r="DX88" s="45">
        <v>0.11207770489909499</v>
      </c>
    </row>
    <row r="89" spans="1:128">
      <c r="A89" s="43">
        <f t="shared" si="8"/>
        <v>6.0630136986301366</v>
      </c>
      <c r="B89" s="18">
        <v>85</v>
      </c>
      <c r="C89" s="12">
        <v>1848</v>
      </c>
      <c r="D89" s="12">
        <v>9.0768178839487804E-2</v>
      </c>
      <c r="E89" s="12">
        <v>3.73356759919303E-3</v>
      </c>
      <c r="F89" s="92">
        <f>$D89^Parameter!$D$325</f>
        <v>0.15388214275915854</v>
      </c>
      <c r="G89" s="92">
        <f>$E89^Parameter!$D$318</f>
        <v>1.7861967452177916E-2</v>
      </c>
      <c r="H89" s="92">
        <f>$D89^Parameter!$D$326</f>
        <v>0.14667189311672502</v>
      </c>
      <c r="I89" s="92">
        <f>$E89^Parameter!$D$319</f>
        <v>2.7935688033254892E-2</v>
      </c>
      <c r="J89" s="92">
        <f>$D89^Parameter!$D$328</f>
        <v>0.1606739312813098</v>
      </c>
      <c r="K89" s="92">
        <f>$E89^Parameter!$D$321</f>
        <v>8.4033207456266912E-2</v>
      </c>
      <c r="L89" s="92">
        <f>$D89^Parameter!$D$329</f>
        <v>0.260881226911302</v>
      </c>
      <c r="M89" s="92">
        <f>$E89^Parameter!$D$322</f>
        <v>6.4616104063535629E-2</v>
      </c>
      <c r="N89" s="92">
        <f>$D89^Parameter!$D$330</f>
        <v>0.14319446584056345</v>
      </c>
      <c r="O89" s="92">
        <f>$E89^Parameter!$D$323</f>
        <v>0.1068684738893122</v>
      </c>
      <c r="P89" s="92">
        <f>$D89^Parameter!$D$327</f>
        <v>0.1018480710394479</v>
      </c>
      <c r="Q89" s="92">
        <f>$E89^Parameter!$D$320</f>
        <v>1.8471261195264158E-2</v>
      </c>
      <c r="R89" s="12">
        <f>$D89^EXP(Parameter!$D$96+Parameter!$D$103*(($B89/30.2*21)^(1)))</f>
        <v>7.6635288254535694E-3</v>
      </c>
      <c r="S89" s="12">
        <f>$E89^EXP(Parameter!$D$81+Parameter!$D$88*($B89/30.2*21)^(-2))</f>
        <v>3.2204157764921935E-2</v>
      </c>
      <c r="T89" s="12">
        <f>$D89^EXP(Parameter!$D$97+Parameter!$D$104*(($B89*21/30.2)^(1)))</f>
        <v>5.3383999087343093E-2</v>
      </c>
      <c r="U89" s="12">
        <f>$E89^EXP(Parameter!$D$82+Parameter!$D$89*($B89/30.2*21)^(-2))</f>
        <v>4.3429469709723952E-2</v>
      </c>
      <c r="V89" s="12">
        <f>$D89^EXP(Parameter!$D$99+Parameter!$D$106*(($B89*21/30.2)^(1)))</f>
        <v>3.363107004875477E-2</v>
      </c>
      <c r="W89" s="12">
        <f>$E89^EXP(Parameter!$D$84+Parameter!$D$91*($B89/30.2*21)^(-2))</f>
        <v>0.11379585962332191</v>
      </c>
      <c r="X89" s="12">
        <f>$D89^EXP(Parameter!$D$100+Parameter!$D$107*(($B89*21/30.2)^(1)))</f>
        <v>3.1063738663673715E-3</v>
      </c>
      <c r="Y89" s="12">
        <f>$E89^EXP(Parameter!$D$85+Parameter!$D$92*($B89/30.2*21)^(-2))</f>
        <v>8.6483130635643057E-2</v>
      </c>
      <c r="Z89" s="12">
        <f>$D89^EXP(Parameter!$D$101+Parameter!$D$108*(($B89*21/30.2)^(1)))</f>
        <v>4.742287211869134E-4</v>
      </c>
      <c r="AA89" s="12">
        <f>$E89^EXP(Parameter!$D$86+Parameter!$D$93*($B89/30.2*21)^(-2))</f>
        <v>0.10779060060322855</v>
      </c>
      <c r="AB89" s="12">
        <f>$D89^EXP(Parameter!$D$98+Parameter!$D$105*(($B89*21/30.2)^(1)))</f>
        <v>1.7373966391039612E-2</v>
      </c>
      <c r="AC89" s="12">
        <f>$E89^EXP(Parameter!$D$83+Parameter!$D$90*($B89/30.2*21)^(-2))</f>
        <v>1.9930982444120393E-2</v>
      </c>
      <c r="AD89" s="87">
        <f>$D89^EXP(Parameter!$D$133+Parameter!$D$140*(($B89*21/30.2)^(-0.5))+Parameter!$D$147*((LN($B89*21/30.2))))</f>
        <v>3.3123612620276858E-3</v>
      </c>
      <c r="AE89" s="12">
        <f>$E89^EXP(Parameter!$D$111+Parameter!$D$118*(($B89*21/30.2)^(-1))+Parameter!$D$125*(($B89*21/30.2)^(-0.5)))</f>
        <v>0.12438926880800179</v>
      </c>
      <c r="AF89" s="12">
        <f>$D89^EXP(Parameter!$D$134+Parameter!$D$141*(($B89*21/30.2)^(-0.5))+Parameter!$D$148*((LN($B89*21/30.2))))</f>
        <v>3.4358301790406665E-2</v>
      </c>
      <c r="AG89" s="12">
        <f>$E89^EXP(Parameter!$D$112+Parameter!$D$119*(($B89*21/30.2)^(-1))+Parameter!$D$126*(($B89*21/30.2)^(-0.5)))</f>
        <v>4.6356138304867858E-2</v>
      </c>
      <c r="AH89" s="12">
        <f>$D89^EXP(Parameter!$D$136+Parameter!$D$143*(($B89*21/30.2)^(-0.5))+Parameter!$D$150*((LN($B89*21/30.2))))</f>
        <v>6.1971299084981561E-3</v>
      </c>
      <c r="AI89" s="12">
        <f>$E89^EXP(Parameter!$D$114+Parameter!$D$121*(($B89*21/30.2)^(-1))+Parameter!$D$128*(($B89*21/30.2)^(-0.5)))</f>
        <v>7.6883552333577099E-3</v>
      </c>
      <c r="AJ89" s="12">
        <f>$D89^EXP(Parameter!$D$137+Parameter!$D$144*(($B89*21/30.2)^(-0.5))+Parameter!$D$151*((LN($B89*21/30.2))))</f>
        <v>4.1228000000308011E-3</v>
      </c>
      <c r="AK89" s="12">
        <f>$E89^EXP(Parameter!$D$115+Parameter!$D$122*(($B89*21/30.2)^(-1))+Parameter!$D$129*(($B89*21/30.2)^(-0.5)))</f>
        <v>4.3630888657825204E-2</v>
      </c>
      <c r="AL89" s="12">
        <f>$D89^EXP(Parameter!$D$138+Parameter!$D$145*(($B89*21/30.2)^(-0.5))+Parameter!$D$152*((LN($B89*21/30.2))))</f>
        <v>4.3206319281983631E-7</v>
      </c>
      <c r="AM89" s="12">
        <f>$E89^EXP(Parameter!$D$116+Parameter!$D$123*(($B89*21/30.2)^(-1))+Parameter!$D$130*(($B89*21/30.2)^(-0.5)))</f>
        <v>2.2385297872957737E-3</v>
      </c>
      <c r="AN89" s="12">
        <f>$D89^EXP(Parameter!$D$135+Parameter!$D$142*(($B89*21/30.2)^(-0.5))+Parameter!$D$149*((LN($B89*21/30.2))))</f>
        <v>1.1166109173967681E-2</v>
      </c>
      <c r="AO89" s="12">
        <f>$E89^EXP(Parameter!$D$113+Parameter!$D$120*(($B89*21/30.2)^(-1))+Parameter!$D$127*(($B89*21/30.2)^(-0.5)))</f>
        <v>4.802395151782898E-6</v>
      </c>
      <c r="AP89" s="87">
        <f>$D89^EXP(Parameter!$D$304+Parameter!$D$310*((LN($B89*21/30.2))))</f>
        <v>0.11877377876207232</v>
      </c>
      <c r="AQ89" s="88">
        <f>$E89^EXP(Parameter!$D$290+Parameter!$D$296*((LN($B89*21/30.2))))</f>
        <v>4.0276866496658147E-2</v>
      </c>
      <c r="AR89" s="12">
        <f>$D89^EXP(Parameter!$D$305+Parameter!$D$311*((LN($B89*21/30.2))))</f>
        <v>0.12203288283488113</v>
      </c>
      <c r="AS89" s="88">
        <f>$E89^EXP(Parameter!$D$291+Parameter!$D$297*((LN($B89*21/30.2))))</f>
        <v>4.6163030691956188E-2</v>
      </c>
      <c r="AT89" s="12">
        <f>$D89^EXP(Parameter!$D$305+Parameter!$D$307-Parameter!$D$306+(Parameter!$D$311+Parameter!$D$313-Parameter!$D$312)*((LN($B89*21/30.2))))</f>
        <v>0.12155592389066701</v>
      </c>
      <c r="AU89" s="88">
        <f>$E89^EXP(Parameter!$D$291+Parameter!$D$293-Parameter!$D$292+(Parameter!$D$297+Parameter!$D$299-Parameter!$D$298)*((LN($B89*21/30.2))))</f>
        <v>8.0757135418269052E-2</v>
      </c>
      <c r="AV89" s="12">
        <f>$D89^EXP(Parameter!$D$308+Parameter!$D$314*((LN($B89*21/30.2))))</f>
        <v>0.17576911036781395</v>
      </c>
      <c r="AW89" s="88">
        <f>$E89^EXP(Parameter!$D$294+Parameter!$D$300*((LN($B89*21/30.2))))</f>
        <v>6.6110543518602474E-2</v>
      </c>
      <c r="AX89" s="12">
        <f>$D89^EXP(Parameter!$D$305+Parameter!$D$309-Parameter!$D$306+(Parameter!$D$311+Parameter!$D$315-Parameter!$D$312)*((LN($B89*21/30.2))))</f>
        <v>9.2848774725830252E-2</v>
      </c>
      <c r="AY89" s="88">
        <f>$E89^EXP(Parameter!$D$291+Parameter!$D$295-Parameter!$D$292+(Parameter!$D$297+Parameter!$D$301-Parameter!$D$298)*((LN($B89*21/30.2))))</f>
        <v>2.0170006953177083E-2</v>
      </c>
      <c r="AZ89" s="12">
        <f>$D89^EXP(Parameter!D$305-Parameter!D$306+(Parameter!D$311-Parameter!D$312)*((LN($B89*21/30.2))))</f>
        <v>6.8526235317021691E-2</v>
      </c>
      <c r="BA89" s="88">
        <f>$E89^EXP(Parameter!$D$291-Parameter!$D$292+(Parameter!$D$297-Parameter!$D$298)*((LN($B89*21/30.2))))</f>
        <v>1.9448271400702747E-3</v>
      </c>
      <c r="BB89" s="89">
        <f>$D89^EXP(Parameter!$D$231+Parameter!$D$238)</f>
        <v>0.16161267869074658</v>
      </c>
      <c r="BC89" s="90">
        <f>$E89^EXP(Parameter!$D$216+Parameter!$D$223)</f>
        <v>2.8714277025556317E-2</v>
      </c>
      <c r="BD89" s="91">
        <f>$D89^EXP(Parameter!$D$232+Parameter!$D$239)</f>
        <v>0.13639542458231077</v>
      </c>
      <c r="BE89" s="90">
        <f>$E89^EXP(Parameter!$D$217+Parameter!$D$224)</f>
        <v>3.6142695766352498E-2</v>
      </c>
      <c r="BF89" s="91">
        <f>$D89^EXP(Parameter!$D$234+Parameter!$D$241)</f>
        <v>0.15288677393963293</v>
      </c>
      <c r="BG89" s="91">
        <f>$E89^EXP(Parameter!$D$219+Parameter!$D$226)</f>
        <v>9.4556737831892973E-2</v>
      </c>
      <c r="BH89" s="91">
        <f>$D89^EXP(Parameter!$D$235+Parameter!$D$242)</f>
        <v>0.2357022127432358</v>
      </c>
      <c r="BI89" s="91">
        <f>$E89^EXP(Parameter!$D$220+Parameter!$D$227)</f>
        <v>7.1122198244425214E-2</v>
      </c>
      <c r="BJ89" s="91">
        <f>$D89^EXP(Parameter!$D$236)</f>
        <v>6.9593041468832856E-2</v>
      </c>
      <c r="BK89" s="91">
        <f>$E89^EXP(Parameter!$D$221)</f>
        <v>0.31253027838009084</v>
      </c>
      <c r="BL89" s="91">
        <f>$D89^EXP(Parameter!$D$233+Parameter!$D$240)</f>
        <v>8.4789765448147342E-2</v>
      </c>
      <c r="BM89" s="91">
        <f>$E89^EXP(Parameter!$D$218+Parameter!$D$225)</f>
        <v>1.7188434069808137E-2</v>
      </c>
      <c r="BN89" s="90">
        <f>$D89^EXP(Parameter!$D$268+Parameter!$D$275)</f>
        <v>0.19412581452079758</v>
      </c>
      <c r="BO89" s="91">
        <f>$E89^EXP(Parameter!$D$246+Parameter!$D$253)</f>
        <v>1.4623482417528319E-2</v>
      </c>
      <c r="BP89" s="91">
        <f>$D89^EXP(Parameter!$D$269+Parameter!$D$276)</f>
        <v>0.15031285149764251</v>
      </c>
      <c r="BQ89" s="91">
        <f>$E89^EXP(Parameter!$D$247+Parameter!$D$254)</f>
        <v>2.6150664072272893E-2</v>
      </c>
      <c r="BR89" s="91">
        <f>$D89^EXP(Parameter!$D$271+Parameter!$D$278)</f>
        <v>0.2515248843389834</v>
      </c>
      <c r="BS89" s="91">
        <f>$E89^EXP(Parameter!$D$249+Parameter!$D$256)</f>
        <v>0.10799714218588138</v>
      </c>
      <c r="BT89" s="91">
        <f>$D89^EXP(Parameter!$D$272+Parameter!$D$279)</f>
        <v>0.35271313937658783</v>
      </c>
      <c r="BU89" s="91">
        <f>$E89^EXP(Parameter!$D$250+Parameter!$D$257)</f>
        <v>5.1077023292745501E-2</v>
      </c>
      <c r="BV89" s="91">
        <f>$D89^EXP(Parameter!$D$273+Parameter!$D$280)</f>
        <v>0.3062914165560765</v>
      </c>
      <c r="BW89" s="91">
        <f>$E89^EXP(Parameter!$D$251+Parameter!$D$258)</f>
        <v>0.11310946738492578</v>
      </c>
      <c r="BX89" s="91">
        <f>$D89^EXP(Parameter!$D$270+Parameter!$D$277)</f>
        <v>0.13803062699263094</v>
      </c>
      <c r="BY89" s="91">
        <f>$E89^EXP(Parameter!$D$248+Parameter!$D$255)</f>
        <v>2.9746787317902531E-2</v>
      </c>
      <c r="BZ89" s="90">
        <f>$D89^EXP(Parameter!$D$208)</f>
        <v>0.15461408163432599</v>
      </c>
      <c r="CA89" s="90">
        <f>$E89^EXP(Parameter!$D$200)</f>
        <v>2.3141335238260501E-2</v>
      </c>
      <c r="CB89" s="90">
        <f>$D89^EXP(Parameter!$D$209)</f>
        <v>0.13748448476869018</v>
      </c>
      <c r="CC89" s="90">
        <f>$E89^EXP(Parameter!$D$201)</f>
        <v>3.2221833529387761E-2</v>
      </c>
      <c r="CD89" s="90">
        <f>$D89^EXP(Parameter!$D$211)</f>
        <v>0.14494710385464998</v>
      </c>
      <c r="CE89" s="90">
        <f>$E89^EXP(Parameter!$D$203)</f>
        <v>8.0502124425842217E-2</v>
      </c>
      <c r="CF89" s="90">
        <f>$D89^EXP(Parameter!$D$212)</f>
        <v>0.23536165507953857</v>
      </c>
      <c r="CG89" s="90">
        <f>$E89^EXP(Parameter!$D$204)</f>
        <v>6.4731240498027476E-2</v>
      </c>
      <c r="CH89" s="91">
        <f>$D89^EXP(Parameter!$D$213)</f>
        <v>0.12757684825982404</v>
      </c>
      <c r="CI89" s="90">
        <f>$E89^EXP(Parameter!$D$205)</f>
        <v>9.2121902759159227E-2</v>
      </c>
      <c r="CJ89" s="91">
        <f>$D89^EXP(Parameter!$D$210)</f>
        <v>8.9466908124062966E-2</v>
      </c>
      <c r="CK89" s="90">
        <f>$E89^EXP(Parameter!$D$202)</f>
        <v>2.0315215347777329E-2</v>
      </c>
      <c r="CL89" s="12">
        <f>$D89^EXP(Parameter!$D$170+Parameter!$D$177*(LN($B89/30.2*21)))</f>
        <v>0.11651451501570648</v>
      </c>
      <c r="CM89" s="41">
        <f>$E89^EXP(Parameter!$D$155+Parameter!$D$162*(LN($B89/30.2*21)))</f>
        <v>0.12246629712024278</v>
      </c>
      <c r="CN89" s="12">
        <f>$D89^EXP(Parameter!$D$171+Parameter!$D$178*(LN($B89/30.2*21)))</f>
        <v>0.1159781429664646</v>
      </c>
      <c r="CO89" s="41">
        <f>$E89^EXP(Parameter!$D$156+Parameter!$D$163*(LN($B89/30.2*21)))</f>
        <v>0.10342283447562084</v>
      </c>
      <c r="CP89" s="12">
        <f>$D89^EXP(Parameter!$D$173+Parameter!$D$180*(LN($B89/30.2*21)))</f>
        <v>0.11074109968803963</v>
      </c>
      <c r="CQ89" s="41">
        <f>$E89^EXP(Parameter!$D$158+Parameter!$D$165*(LN($B89/30.2*21)))</f>
        <v>0.12717599087127851</v>
      </c>
      <c r="CR89" s="12">
        <f>$D89^EXP(Parameter!$D$174+Parameter!$D$181*(LN($B89/30.2*21)))</f>
        <v>0.1331558857743281</v>
      </c>
      <c r="CS89" s="41">
        <f>$E89^EXP(Parameter!$D$159+Parameter!$D$166*(LN($B89/30.2*21)))</f>
        <v>0.14524324034436284</v>
      </c>
      <c r="CT89" s="12">
        <f>$D89^EXP(Parameter!$D$175+Parameter!$D$182*(LN($B89/30.2*21)))</f>
        <v>5.5023691218622231E-2</v>
      </c>
      <c r="CU89" s="41">
        <f>$E89^EXP(Parameter!$D$160+Parameter!$D$167*(LN($B89/30.2*21)))</f>
        <v>3.6926456542944124E-2</v>
      </c>
      <c r="CV89" s="12">
        <f>$D89^EXP(Parameter!$D$172+Parameter!$D$179*(LN($B89/30.2*21)))</f>
        <v>5.280415134576745E-2</v>
      </c>
      <c r="CW89" s="41">
        <f>$E89^EXP(Parameter!$D$157+Parameter!$D$164*(LN($B89/30.2*21)))</f>
        <v>4.4385000762254027E-4</v>
      </c>
      <c r="CX89" s="12">
        <f t="shared" si="9"/>
        <v>7.6635288254535694E-3</v>
      </c>
      <c r="CY89" s="85">
        <v>3.43312079380503E-2</v>
      </c>
      <c r="CZ89" s="12">
        <f t="shared" si="10"/>
        <v>5.3383999087343093E-2</v>
      </c>
      <c r="DA89" s="85">
        <v>5.4106779195430103E-2</v>
      </c>
      <c r="DB89" s="12">
        <f t="shared" si="11"/>
        <v>3.363107004875477E-2</v>
      </c>
      <c r="DC89" s="41">
        <v>2.7923040360100099E-2</v>
      </c>
      <c r="DD89" s="12">
        <f t="shared" si="12"/>
        <v>3.1063738663673715E-3</v>
      </c>
      <c r="DE89" s="85">
        <v>3.6338999803499597E-2</v>
      </c>
      <c r="DF89" s="12">
        <f t="shared" si="13"/>
        <v>4.742287211869134E-4</v>
      </c>
      <c r="DG89" s="41">
        <v>3.81373060124157E-3</v>
      </c>
      <c r="DH89" s="12">
        <f t="shared" si="14"/>
        <v>1.7373966391039612E-2</v>
      </c>
      <c r="DI89" s="41">
        <v>3.60550739069268E-3</v>
      </c>
      <c r="DJ89" s="46">
        <v>84</v>
      </c>
      <c r="DK89" s="44">
        <v>2.6970234708268998E-3</v>
      </c>
      <c r="DL89" s="44">
        <v>6.2235883180424799E-3</v>
      </c>
      <c r="DM89" s="44">
        <v>1.1354175499333499E-2</v>
      </c>
      <c r="DN89" s="44">
        <v>8.9508111392562206E-3</v>
      </c>
      <c r="DO89" s="44">
        <v>2.5565002409256202E-2</v>
      </c>
      <c r="DP89" s="44">
        <v>2.1343223453464601E-2</v>
      </c>
      <c r="DQ89" s="44">
        <v>2.7846474886241399E-2</v>
      </c>
      <c r="DR89" s="45">
        <v>9.3010538125201297E-2</v>
      </c>
      <c r="DS89" s="45">
        <v>0.13563567854807501</v>
      </c>
      <c r="DT89" s="45">
        <v>0.12467566786859099</v>
      </c>
      <c r="DU89" s="45">
        <v>9.6536765428831994E-2</v>
      </c>
      <c r="DV89" s="45">
        <v>0.13088853558743699</v>
      </c>
      <c r="DW89" s="45">
        <v>0.19054303639683201</v>
      </c>
      <c r="DX89" s="45">
        <v>0.110214119098607</v>
      </c>
    </row>
    <row r="90" spans="1:128">
      <c r="A90" s="43">
        <f t="shared" si="8"/>
        <v>6.1232876712328768</v>
      </c>
      <c r="B90" s="18">
        <v>86</v>
      </c>
      <c r="C90" s="12">
        <v>1870</v>
      </c>
      <c r="D90" s="12">
        <v>8.9177377452701406E-2</v>
      </c>
      <c r="E90" s="12">
        <v>3.5927895802616702E-3</v>
      </c>
      <c r="F90" s="92">
        <f>$D90^Parameter!$D$325</f>
        <v>0.15177444840000506</v>
      </c>
      <c r="G90" s="92">
        <f>$E90^Parameter!$D$318</f>
        <v>1.7374442711841638E-2</v>
      </c>
      <c r="H90" s="92">
        <f>$D90^Parameter!$D$326</f>
        <v>0.14461180840343907</v>
      </c>
      <c r="I90" s="92">
        <f>$E90^Parameter!$D$319</f>
        <v>2.7256892467319382E-2</v>
      </c>
      <c r="J90" s="92">
        <f>$D90^Parameter!$D$328</f>
        <v>0.15852365556672321</v>
      </c>
      <c r="K90" s="92">
        <f>$E90^Parameter!$D$321</f>
        <v>8.2614500169904612E-2</v>
      </c>
      <c r="L90" s="92">
        <f>$D90^Parameter!$D$329</f>
        <v>0.25831083897195267</v>
      </c>
      <c r="M90" s="92">
        <f>$E90^Parameter!$D$322</f>
        <v>6.3410557785369373E-2</v>
      </c>
      <c r="N90" s="92">
        <f>$D90^Parameter!$D$330</f>
        <v>0.14115826250737817</v>
      </c>
      <c r="O90" s="92">
        <f>$E90^Parameter!$D$323</f>
        <v>0.10523803079524535</v>
      </c>
      <c r="P90" s="92">
        <f>$D90^Parameter!$D$327</f>
        <v>0.10014804388029921</v>
      </c>
      <c r="Q90" s="92">
        <f>$E90^Parameter!$D$320</f>
        <v>1.7971250288643367E-2</v>
      </c>
      <c r="R90" s="12">
        <f>$D90^EXP(Parameter!$D$96+Parameter!$D$103*(($B90/30.2*21)^(1)))</f>
        <v>6.9022957130199904E-3</v>
      </c>
      <c r="S90" s="12">
        <f>$E90^EXP(Parameter!$D$81+Parameter!$D$88*($B90/30.2*21)^(-2))</f>
        <v>3.1452779199721587E-2</v>
      </c>
      <c r="T90" s="12">
        <f>$D90^EXP(Parameter!$D$97+Parameter!$D$104*(($B90*21/30.2)^(1)))</f>
        <v>5.1390415607535357E-2</v>
      </c>
      <c r="U90" s="12">
        <f>$E90^EXP(Parameter!$D$82+Parameter!$D$89*($B90/30.2*21)^(-2))</f>
        <v>4.2503235993549222E-2</v>
      </c>
      <c r="V90" s="12">
        <f>$D90^EXP(Parameter!$D$99+Parameter!$D$106*(($B90*21/30.2)^(1)))</f>
        <v>3.1874875769923053E-2</v>
      </c>
      <c r="W90" s="12">
        <f>$E90^EXP(Parameter!$D$84+Parameter!$D$91*($B90/30.2*21)^(-2))</f>
        <v>0.11210937669683871</v>
      </c>
      <c r="X90" s="12">
        <f>$D90^EXP(Parameter!$D$100+Parameter!$D$107*(($B90*21/30.2)^(1)))</f>
        <v>2.6334274472754778E-3</v>
      </c>
      <c r="Y90" s="12">
        <f>$E90^EXP(Parameter!$D$85+Parameter!$D$92*($B90/30.2*21)^(-2))</f>
        <v>8.5040554390053216E-2</v>
      </c>
      <c r="Z90" s="12">
        <f>$D90^EXP(Parameter!$D$101+Parameter!$D$108*(($B90*21/30.2)^(1)))</f>
        <v>3.8517534981353423E-4</v>
      </c>
      <c r="AA90" s="12">
        <f>$E90^EXP(Parameter!$D$86+Parameter!$D$93*($B90/30.2*21)^(-2))</f>
        <v>0.10615158712083146</v>
      </c>
      <c r="AB90" s="12">
        <f>$D90^EXP(Parameter!$D$98+Parameter!$D$105*(($B90*21/30.2)^(1)))</f>
        <v>1.6342355844992301E-2</v>
      </c>
      <c r="AC90" s="12">
        <f>$E90^EXP(Parameter!$D$83+Parameter!$D$90*($B90/30.2*21)^(-2))</f>
        <v>1.9401403409974916E-2</v>
      </c>
      <c r="AD90" s="87">
        <f>$D90^EXP(Parameter!$D$133+Parameter!$D$140*(($B90*21/30.2)^(-0.5))+Parameter!$D$147*((LN($B90*21/30.2))))</f>
        <v>2.976674261192234E-3</v>
      </c>
      <c r="AE90" s="12">
        <f>$E90^EXP(Parameter!$D$111+Parameter!$D$118*(($B90*21/30.2)^(-1))+Parameter!$D$125*(($B90*21/30.2)^(-0.5)))</f>
        <v>0.1232210241486881</v>
      </c>
      <c r="AF90" s="12">
        <f>$D90^EXP(Parameter!$D$134+Parameter!$D$141*(($B90*21/30.2)^(-0.5))+Parameter!$D$148*((LN($B90*21/30.2))))</f>
        <v>3.297872637082272E-2</v>
      </c>
      <c r="AG90" s="12">
        <f>$E90^EXP(Parameter!$D$112+Parameter!$D$119*(($B90*21/30.2)^(-1))+Parameter!$D$126*(($B90*21/30.2)^(-0.5)))</f>
        <v>4.5418142377593229E-2</v>
      </c>
      <c r="AH90" s="12">
        <f>$D90^EXP(Parameter!$D$136+Parameter!$D$143*(($B90*21/30.2)^(-0.5))+Parameter!$D$150*((LN($B90*21/30.2))))</f>
        <v>5.6688532310564714E-3</v>
      </c>
      <c r="AI90" s="12">
        <f>$E90^EXP(Parameter!$D$114+Parameter!$D$121*(($B90*21/30.2)^(-1))+Parameter!$D$128*(($B90*21/30.2)^(-0.5)))</f>
        <v>7.3143622061323478E-3</v>
      </c>
      <c r="AJ90" s="12">
        <f>$D90^EXP(Parameter!$D$137+Parameter!$D$144*(($B90*21/30.2)^(-0.5))+Parameter!$D$151*((LN($B90*21/30.2))))</f>
        <v>3.6778785611040342E-3</v>
      </c>
      <c r="AK90" s="12">
        <f>$E90^EXP(Parameter!$D$115+Parameter!$D$122*(($B90*21/30.2)^(-1))+Parameter!$D$129*(($B90*21/30.2)^(-0.5)))</f>
        <v>4.2600382177100708E-2</v>
      </c>
      <c r="AL90" s="12">
        <f>$D90^EXP(Parameter!$D$138+Parameter!$D$145*(($B90*21/30.2)^(-0.5))+Parameter!$D$152*((LN($B90*21/30.2))))</f>
        <v>2.9404685753580863E-7</v>
      </c>
      <c r="AM90" s="12">
        <f>$E90^EXP(Parameter!$D$116+Parameter!$D$123*(($B90*21/30.2)^(-1))+Parameter!$D$130*(($B90*21/30.2)^(-0.5)))</f>
        <v>2.0998898394010796E-3</v>
      </c>
      <c r="AN90" s="12">
        <f>$D90^EXP(Parameter!$D$135+Parameter!$D$142*(($B90*21/30.2)^(-0.5))+Parameter!$D$149*((LN($B90*21/30.2))))</f>
        <v>1.0548055413110189E-2</v>
      </c>
      <c r="AO90" s="12">
        <f>$E90^EXP(Parameter!$D$113+Parameter!$D$120*(($B90*21/30.2)^(-1))+Parameter!$D$127*(($B90*21/30.2)^(-0.5)))</f>
        <v>4.1859385148319225E-6</v>
      </c>
      <c r="AP90" s="87">
        <f>$D90^EXP(Parameter!$D$304+Parameter!$D$310*((LN($B90*21/30.2))))</f>
        <v>0.11655073568391593</v>
      </c>
      <c r="AQ90" s="88">
        <f>$E90^EXP(Parameter!$D$290+Parameter!$D$296*((LN($B90*21/30.2))))</f>
        <v>3.9610472264396748E-2</v>
      </c>
      <c r="AR90" s="12">
        <f>$D90^EXP(Parameter!$D$305+Parameter!$D$311*((LN($B90*21/30.2))))</f>
        <v>0.12001128235047581</v>
      </c>
      <c r="AS90" s="88">
        <f>$E90^EXP(Parameter!$D$291+Parameter!$D$297*((LN($B90*21/30.2))))</f>
        <v>4.5284296581928167E-2</v>
      </c>
      <c r="AT90" s="12">
        <f>$D90^EXP(Parameter!$D$305+Parameter!$D$307-Parameter!$D$306+(Parameter!$D$311+Parameter!$D$313-Parameter!$D$312)*((LN($B90*21/30.2))))</f>
        <v>0.11942712175806842</v>
      </c>
      <c r="AU90" s="88">
        <f>$E90^EXP(Parameter!$D$291+Parameter!$D$293-Parameter!$D$292+(Parameter!$D$297+Parameter!$D$299-Parameter!$D$298)*((LN($B90*21/30.2))))</f>
        <v>7.9296341703857562E-2</v>
      </c>
      <c r="AV90" s="12">
        <f>$D90^EXP(Parameter!$D$308+Parameter!$D$314*((LN($B90*21/30.2))))</f>
        <v>0.17286668079913883</v>
      </c>
      <c r="AW90" s="88">
        <f>$E90^EXP(Parameter!$D$294+Parameter!$D$300*((LN($B90*21/30.2))))</f>
        <v>6.4905041453569304E-2</v>
      </c>
      <c r="AX90" s="12">
        <f>$D90^EXP(Parameter!$D$305+Parameter!$D$309-Parameter!$D$306+(Parameter!$D$311+Parameter!$D$315-Parameter!$D$312)*((LN($B90*21/30.2))))</f>
        <v>9.0859714419080098E-2</v>
      </c>
      <c r="AY90" s="88">
        <f>$E90^EXP(Parameter!$D$291+Parameter!$D$295-Parameter!$D$292+(Parameter!$D$297+Parameter!$D$301-Parameter!$D$298)*((LN($B90*21/30.2))))</f>
        <v>1.9326019249967255E-2</v>
      </c>
      <c r="AZ90" s="12">
        <f>$D90^EXP(Parameter!D$305-Parameter!D$306+(Parameter!D$311-Parameter!D$312)*((LN($B90*21/30.2))))</f>
        <v>6.6953853217030068E-2</v>
      </c>
      <c r="BA90" s="88">
        <f>$E90^EXP(Parameter!$D$291-Parameter!$D$292+(Parameter!$D$297-Parameter!$D$298)*((LN($B90*21/30.2))))</f>
        <v>1.8255609429474145E-3</v>
      </c>
      <c r="BB90" s="89">
        <f>$D90^EXP(Parameter!$D$231+Parameter!$D$238)</f>
        <v>0.15945668490014112</v>
      </c>
      <c r="BC90" s="90">
        <f>$E90^EXP(Parameter!$D$216+Parameter!$D$223)</f>
        <v>2.8021858443482074E-2</v>
      </c>
      <c r="BD90" s="91">
        <f>$D90^EXP(Parameter!$D$232+Parameter!$D$239)</f>
        <v>0.13440771345814922</v>
      </c>
      <c r="BE90" s="90">
        <f>$E90^EXP(Parameter!$D$217+Parameter!$D$224)</f>
        <v>3.5326985770662511E-2</v>
      </c>
      <c r="BF90" s="91">
        <f>$D90^EXP(Parameter!$D$234+Parameter!$D$241)</f>
        <v>0.15078550222721837</v>
      </c>
      <c r="BG90" s="91">
        <f>$E90^EXP(Parameter!$D$219+Parameter!$D$226)</f>
        <v>9.3035804644130096E-2</v>
      </c>
      <c r="BH90" s="91">
        <f>$D90^EXP(Parameter!$D$235+Parameter!$D$242)</f>
        <v>0.23320542256895238</v>
      </c>
      <c r="BI90" s="91">
        <f>$E90^EXP(Parameter!$D$220+Parameter!$D$227)</f>
        <v>6.98413182978153E-2</v>
      </c>
      <c r="BJ90" s="91">
        <f>$D90^EXP(Parameter!$D$236)</f>
        <v>6.8239644094903365E-2</v>
      </c>
      <c r="BK90" s="91">
        <f>$E90^EXP(Parameter!$D$221)</f>
        <v>0.31004116450106184</v>
      </c>
      <c r="BL90" s="91">
        <f>$D90^EXP(Parameter!$D$233+Parameter!$D$240)</f>
        <v>8.3261927403933941E-2</v>
      </c>
      <c r="BM90" s="91">
        <f>$E90^EXP(Parameter!$D$218+Parameter!$D$225)</f>
        <v>1.671487503767775E-2</v>
      </c>
      <c r="BN90" s="90">
        <f>$D90^EXP(Parameter!$D$268+Parameter!$D$275)</f>
        <v>0.1917949724826776</v>
      </c>
      <c r="BO90" s="91">
        <f>$E90^EXP(Parameter!$D$246+Parameter!$D$253)</f>
        <v>1.4204798790042895E-2</v>
      </c>
      <c r="BP90" s="91">
        <f>$D90^EXP(Parameter!$D$269+Parameter!$D$276)</f>
        <v>0.14822840882395397</v>
      </c>
      <c r="BQ90" s="91">
        <f>$E90^EXP(Parameter!$D$247+Parameter!$D$254)</f>
        <v>2.5503661268592381E-2</v>
      </c>
      <c r="BR90" s="91">
        <f>$D90^EXP(Parameter!$D$271+Parameter!$D$278)</f>
        <v>0.24897966283321898</v>
      </c>
      <c r="BS90" s="91">
        <f>$E90^EXP(Parameter!$D$249+Parameter!$D$256)</f>
        <v>0.10635716148705146</v>
      </c>
      <c r="BT90" s="91">
        <f>$D90^EXP(Parameter!$D$272+Parameter!$D$279)</f>
        <v>0.35001496669669507</v>
      </c>
      <c r="BU90" s="91">
        <f>$E90^EXP(Parameter!$D$250+Parameter!$D$257)</f>
        <v>5.0043112868285874E-2</v>
      </c>
      <c r="BV90" s="91">
        <f>$D90^EXP(Parameter!$D$273+Parameter!$D$280)</f>
        <v>0.30363245029415609</v>
      </c>
      <c r="BW90" s="91">
        <f>$E90^EXP(Parameter!$D$251+Parameter!$D$258)</f>
        <v>0.1114272809641777</v>
      </c>
      <c r="BX90" s="91">
        <f>$D90^EXP(Parameter!$D$270+Parameter!$D$277)</f>
        <v>0.13603103134365613</v>
      </c>
      <c r="BY90" s="91">
        <f>$E90^EXP(Parameter!$D$248+Parameter!$D$255)</f>
        <v>2.9036522212143711E-2</v>
      </c>
      <c r="BZ90" s="90">
        <f>$D90^EXP(Parameter!$D$208)</f>
        <v>0.15250169451185497</v>
      </c>
      <c r="CA90" s="90">
        <f>$E90^EXP(Parameter!$D$200)</f>
        <v>2.2549825595019925E-2</v>
      </c>
      <c r="CB90" s="90">
        <f>$D90^EXP(Parameter!$D$209)</f>
        <v>0.13548884259437341</v>
      </c>
      <c r="CC90" s="90">
        <f>$E90^EXP(Parameter!$D$201)</f>
        <v>3.1469759256609199E-2</v>
      </c>
      <c r="CD90" s="90">
        <f>$D90^EXP(Parameter!$D$211)</f>
        <v>0.14289878788500826</v>
      </c>
      <c r="CE90" s="90">
        <f>$E90^EXP(Parameter!$D$203)</f>
        <v>7.9119676230964359E-2</v>
      </c>
      <c r="CF90" s="90">
        <f>$D90^EXP(Parameter!$D$212)</f>
        <v>0.23286599126991178</v>
      </c>
      <c r="CG90" s="90">
        <f>$E90^EXP(Parameter!$D$204)</f>
        <v>6.3524323631550514E-2</v>
      </c>
      <c r="CH90" s="91">
        <f>$D90^EXP(Parameter!$D$213)</f>
        <v>0.12565574651493308</v>
      </c>
      <c r="CI90" s="90">
        <f>$E90^EXP(Parameter!$D$205)</f>
        <v>9.0623878129812124E-2</v>
      </c>
      <c r="CJ90" s="91">
        <f>$D90^EXP(Parameter!$D$210)</f>
        <v>8.7889560205489312E-2</v>
      </c>
      <c r="CK90" s="90">
        <f>$E90^EXP(Parameter!$D$202)</f>
        <v>1.97782240399118E-2</v>
      </c>
      <c r="CL90" s="12">
        <f>$D90^EXP(Parameter!$D$170+Parameter!$D$177*(LN($B90/30.2*21)))</f>
        <v>0.1144597651496926</v>
      </c>
      <c r="CM90" s="41">
        <f>$E90^EXP(Parameter!$D$155+Parameter!$D$162*(LN($B90/30.2*21)))</f>
        <v>0.12147037537740239</v>
      </c>
      <c r="CN90" s="12">
        <f>$D90^EXP(Parameter!$D$171+Parameter!$D$178*(LN($B90/30.2*21)))</f>
        <v>0.11403272754377645</v>
      </c>
      <c r="CO90" s="41">
        <f>$E90^EXP(Parameter!$D$156+Parameter!$D$163*(LN($B90/30.2*21)))</f>
        <v>0.10222512241500914</v>
      </c>
      <c r="CP90" s="12">
        <f>$D90^EXP(Parameter!$D$173+Parameter!$D$180*(LN($B90/30.2*21)))</f>
        <v>0.10876499263714068</v>
      </c>
      <c r="CQ90" s="41">
        <f>$E90^EXP(Parameter!$D$158+Parameter!$D$165*(LN($B90/30.2*21)))</f>
        <v>0.12555009696502556</v>
      </c>
      <c r="CR90" s="12">
        <f>$D90^EXP(Parameter!$D$174+Parameter!$D$181*(LN($B90/30.2*21)))</f>
        <v>0.13060378529794475</v>
      </c>
      <c r="CS90" s="41">
        <f>$E90^EXP(Parameter!$D$159+Parameter!$D$166*(LN($B90/30.2*21)))</f>
        <v>0.14377583739854694</v>
      </c>
      <c r="CT90" s="12">
        <f>$D90^EXP(Parameter!$D$175+Parameter!$D$182*(LN($B90/30.2*21)))</f>
        <v>5.3502241105177373E-2</v>
      </c>
      <c r="CU90" s="41">
        <f>$E90^EXP(Parameter!$D$160+Parameter!$D$167*(LN($B90/30.2*21)))</f>
        <v>3.5842385725201389E-2</v>
      </c>
      <c r="CV90" s="12">
        <f>$D90^EXP(Parameter!$D$172+Parameter!$D$179*(LN($B90/30.2*21)))</f>
        <v>5.147887846182235E-2</v>
      </c>
      <c r="CW90" s="41">
        <f>$E90^EXP(Parameter!$D$157+Parameter!$D$164*(LN($B90/30.2*21)))</f>
        <v>4.1004763854776422E-4</v>
      </c>
      <c r="CX90" s="12">
        <f t="shared" si="9"/>
        <v>6.9022957130199904E-3</v>
      </c>
      <c r="CY90" s="85">
        <v>3.3679434932722498E-2</v>
      </c>
      <c r="CZ90" s="12">
        <f t="shared" si="10"/>
        <v>5.1390415607535357E-2</v>
      </c>
      <c r="DA90" s="85">
        <v>5.3133181455793002E-2</v>
      </c>
      <c r="DB90" s="12">
        <f t="shared" si="11"/>
        <v>3.1874875769923053E-2</v>
      </c>
      <c r="DC90" s="41">
        <v>2.6616220669308299E-2</v>
      </c>
      <c r="DD90" s="12">
        <f t="shared" si="12"/>
        <v>2.6334274472754778E-3</v>
      </c>
      <c r="DE90" s="85">
        <v>3.5134522453323998E-2</v>
      </c>
      <c r="DF90" s="12">
        <f t="shared" si="13"/>
        <v>3.8517534981353423E-4</v>
      </c>
      <c r="DG90" s="41">
        <v>3.6432513838818899E-3</v>
      </c>
      <c r="DH90" s="12">
        <f t="shared" si="14"/>
        <v>1.6342355844992301E-2</v>
      </c>
      <c r="DI90" s="41">
        <v>3.47989052462787E-3</v>
      </c>
      <c r="DJ90" s="46">
        <v>85</v>
      </c>
      <c r="DK90" s="44">
        <v>2.5815835017758402E-3</v>
      </c>
      <c r="DL90" s="44">
        <v>5.9812330637034599E-3</v>
      </c>
      <c r="DM90" s="44">
        <v>1.0945485271893001E-2</v>
      </c>
      <c r="DN90" s="44">
        <v>8.6180252798332396E-3</v>
      </c>
      <c r="DO90" s="44">
        <v>2.4753731902032401E-2</v>
      </c>
      <c r="DP90" s="44">
        <v>2.0645014681525901E-2</v>
      </c>
      <c r="DQ90" s="44">
        <v>2.6975924967454799E-2</v>
      </c>
      <c r="DR90" s="45">
        <v>9.1404775514365197E-2</v>
      </c>
      <c r="DS90" s="45">
        <v>0.13352746312085201</v>
      </c>
      <c r="DT90" s="45">
        <v>0.12268825069733801</v>
      </c>
      <c r="DU90" s="45">
        <v>9.4885898846807107E-2</v>
      </c>
      <c r="DV90" s="45">
        <v>0.12883197897461801</v>
      </c>
      <c r="DW90" s="45">
        <v>0.187904045804305</v>
      </c>
      <c r="DX90" s="45">
        <v>0.108394675369309</v>
      </c>
    </row>
    <row r="91" spans="1:128">
      <c r="A91" s="43">
        <f t="shared" si="8"/>
        <v>6.183561643835616</v>
      </c>
      <c r="B91" s="18">
        <v>87</v>
      </c>
      <c r="C91" s="12">
        <v>1892</v>
      </c>
      <c r="D91" s="12">
        <v>8.7625554375331802E-2</v>
      </c>
      <c r="E91" s="12">
        <v>3.4583489262869499E-3</v>
      </c>
      <c r="F91" s="92">
        <f>$D91^Parameter!$D$325</f>
        <v>0.14971041261417284</v>
      </c>
      <c r="G91" s="92">
        <f>$E91^Parameter!$D$318</f>
        <v>1.6903846578254108E-2</v>
      </c>
      <c r="H91" s="92">
        <f>$D91^Parameter!$D$326</f>
        <v>0.14259510682598617</v>
      </c>
      <c r="I91" s="92">
        <f>$E91^Parameter!$D$319</f>
        <v>2.6599657070815779E-2</v>
      </c>
      <c r="J91" s="92">
        <f>$D91^Parameter!$D$328</f>
        <v>0.156417252553675</v>
      </c>
      <c r="K91" s="92">
        <f>$E91^Parameter!$D$321</f>
        <v>8.1230454331743265E-2</v>
      </c>
      <c r="L91" s="92">
        <f>$D91^Parameter!$D$329</f>
        <v>0.25578391834306746</v>
      </c>
      <c r="M91" s="92">
        <f>$E91^Parameter!$D$322</f>
        <v>6.2236579549801357E-2</v>
      </c>
      <c r="N91" s="92">
        <f>$D91^Parameter!$D$330</f>
        <v>0.1391652905539075</v>
      </c>
      <c r="O91" s="92">
        <f>$E91^Parameter!$D$323</f>
        <v>0.10364480135786779</v>
      </c>
      <c r="P91" s="92">
        <f>$D91^Parameter!$D$327</f>
        <v>9.8488268262356682E-2</v>
      </c>
      <c r="Q91" s="92">
        <f>$E91^Parameter!$D$320</f>
        <v>1.7488490663032954E-2</v>
      </c>
      <c r="R91" s="12">
        <f>$D91^EXP(Parameter!$D$96+Parameter!$D$103*(($B91/30.2*21)^(1)))</f>
        <v>6.2060529685353969E-3</v>
      </c>
      <c r="S91" s="12">
        <f>$E91^EXP(Parameter!$D$81+Parameter!$D$88*($B91/30.2*21)^(-2))</f>
        <v>3.0724542929185163E-2</v>
      </c>
      <c r="T91" s="12">
        <f>$D91^EXP(Parameter!$D$97+Parameter!$D$104*(($B91*21/30.2)^(1)))</f>
        <v>4.9462523978025696E-2</v>
      </c>
      <c r="U91" s="12">
        <f>$E91^EXP(Parameter!$D$82+Parameter!$D$89*($B91/30.2*21)^(-2))</f>
        <v>4.1603697368819373E-2</v>
      </c>
      <c r="V91" s="12">
        <f>$D91^EXP(Parameter!$D$99+Parameter!$D$106*(($B91*21/30.2)^(1)))</f>
        <v>3.0195935669705808E-2</v>
      </c>
      <c r="W91" s="12">
        <f>$E91^EXP(Parameter!$D$84+Parameter!$D$91*($B91/30.2*21)^(-2))</f>
        <v>0.11046064289421467</v>
      </c>
      <c r="X91" s="12">
        <f>$D91^EXP(Parameter!$D$100+Parameter!$D$107*(($B91*21/30.2)^(1)))</f>
        <v>2.2233975797631218E-3</v>
      </c>
      <c r="Y91" s="12">
        <f>$E91^EXP(Parameter!$D$85+Parameter!$D$92*($B91/30.2*21)^(-2))</f>
        <v>8.3632925325070953E-2</v>
      </c>
      <c r="Z91" s="12">
        <f>$D91^EXP(Parameter!$D$101+Parameter!$D$108*(($B91*21/30.2)^(1)))</f>
        <v>3.1134689140348195E-4</v>
      </c>
      <c r="AA91" s="12">
        <f>$E91^EXP(Parameter!$D$86+Parameter!$D$93*($B91/30.2*21)^(-2))</f>
        <v>0.10454991032075819</v>
      </c>
      <c r="AB91" s="12">
        <f>$D91^EXP(Parameter!$D$98+Parameter!$D$105*(($B91*21/30.2)^(1)))</f>
        <v>1.5364563086635138E-2</v>
      </c>
      <c r="AC91" s="12">
        <f>$E91^EXP(Parameter!$D$83+Parameter!$D$90*($B91/30.2*21)^(-2))</f>
        <v>1.888983709773916E-2</v>
      </c>
      <c r="AD91" s="87">
        <f>$D91^EXP(Parameter!$D$133+Parameter!$D$140*(($B91*21/30.2)^(-0.5))+Parameter!$D$147*((LN($B91*21/30.2))))</f>
        <v>2.672960178848376E-3</v>
      </c>
      <c r="AE91" s="12">
        <f>$E91^EXP(Parameter!$D$111+Parameter!$D$118*(($B91*21/30.2)^(-1))+Parameter!$D$125*(($B91*21/30.2)^(-0.5)))</f>
        <v>0.12207434516126778</v>
      </c>
      <c r="AF91" s="12">
        <f>$D91^EXP(Parameter!$D$134+Parameter!$D$141*(($B91*21/30.2)^(-0.5))+Parameter!$D$148*((LN($B91*21/30.2))))</f>
        <v>3.1655213252326973E-2</v>
      </c>
      <c r="AG91" s="12">
        <f>$E91^EXP(Parameter!$D$112+Parameter!$D$119*(($B91*21/30.2)^(-1))+Parameter!$D$126*(($B91*21/30.2)^(-0.5)))</f>
        <v>4.4506287659500487E-2</v>
      </c>
      <c r="AH91" s="12">
        <f>$D91^EXP(Parameter!$D$136+Parameter!$D$143*(($B91*21/30.2)^(-0.5))+Parameter!$D$150*((LN($B91*21/30.2))))</f>
        <v>5.1829066210777363E-3</v>
      </c>
      <c r="AI91" s="12">
        <f>$E91^EXP(Parameter!$D$114+Parameter!$D$121*(($B91*21/30.2)^(-1))+Parameter!$D$128*(($B91*21/30.2)^(-0.5)))</f>
        <v>6.9602295230286855E-3</v>
      </c>
      <c r="AJ91" s="12">
        <f>$D91^EXP(Parameter!$D$137+Parameter!$D$144*(($B91*21/30.2)^(-0.5))+Parameter!$D$151*((LN($B91*21/30.2))))</f>
        <v>3.2775005509722965E-3</v>
      </c>
      <c r="AK91" s="12">
        <f>$E91^EXP(Parameter!$D$115+Parameter!$D$122*(($B91*21/30.2)^(-1))+Parameter!$D$129*(($B91*21/30.2)^(-0.5)))</f>
        <v>4.1601250950871867E-2</v>
      </c>
      <c r="AL91" s="12">
        <f>$D91^EXP(Parameter!$D$138+Parameter!$D$145*(($B91*21/30.2)^(-0.5))+Parameter!$D$152*((LN($B91*21/30.2))))</f>
        <v>1.9896052272256354E-7</v>
      </c>
      <c r="AM91" s="12">
        <f>$E91^EXP(Parameter!$D$116+Parameter!$D$123*(($B91*21/30.2)^(-1))+Parameter!$D$130*(($B91*21/30.2)^(-0.5)))</f>
        <v>1.9704449214943023E-3</v>
      </c>
      <c r="AN91" s="12">
        <f>$D91^EXP(Parameter!$D$135+Parameter!$D$142*(($B91*21/30.2)^(-0.5))+Parameter!$D$149*((LN($B91*21/30.2))))</f>
        <v>9.9642486750551942E-3</v>
      </c>
      <c r="AO91" s="12">
        <f>$E91^EXP(Parameter!$D$113+Parameter!$D$120*(($B91*21/30.2)^(-1))+Parameter!$D$127*(($B91*21/30.2)^(-0.5)))</f>
        <v>3.6506593454947624E-6</v>
      </c>
      <c r="AP91" s="87">
        <f>$D91^EXP(Parameter!$D$304+Parameter!$D$310*((LN($B91*21/30.2))))</f>
        <v>0.11438057310845175</v>
      </c>
      <c r="AQ91" s="88">
        <f>$E91^EXP(Parameter!$D$290+Parameter!$D$296*((LN($B91*21/30.2))))</f>
        <v>3.8961820636999399E-2</v>
      </c>
      <c r="AR91" s="12">
        <f>$D91^EXP(Parameter!$D$305+Parameter!$D$311*((LN($B91*21/30.2))))</f>
        <v>0.11803578781201082</v>
      </c>
      <c r="AS91" s="88">
        <f>$E91^EXP(Parameter!$D$291+Parameter!$D$297*((LN($B91*21/30.2))))</f>
        <v>4.4429675113546604E-2</v>
      </c>
      <c r="AT91" s="12">
        <f>$D91^EXP(Parameter!$D$305+Parameter!$D$307-Parameter!$D$306+(Parameter!$D$311+Parameter!$D$313-Parameter!$D$312)*((LN($B91*21/30.2))))</f>
        <v>0.11734768137104439</v>
      </c>
      <c r="AU91" s="88">
        <f>$E91^EXP(Parameter!$D$291+Parameter!$D$293-Parameter!$D$292+(Parameter!$D$297+Parameter!$D$299-Parameter!$D$298)*((LN($B91*21/30.2))))</f>
        <v>7.7872234127728521E-2</v>
      </c>
      <c r="AV91" s="12">
        <f>$D91^EXP(Parameter!$D$308+Parameter!$D$314*((LN($B91*21/30.2))))</f>
        <v>0.17002448544325471</v>
      </c>
      <c r="AW91" s="88">
        <f>$E91^EXP(Parameter!$D$294+Parameter!$D$300*((LN($B91*21/30.2))))</f>
        <v>6.3730769267438134E-2</v>
      </c>
      <c r="AX91" s="12">
        <f>$D91^EXP(Parameter!$D$305+Parameter!$D$309-Parameter!$D$306+(Parameter!$D$311+Parameter!$D$315-Parameter!$D$312)*((LN($B91*21/30.2))))</f>
        <v>8.8922729956855517E-2</v>
      </c>
      <c r="AY91" s="88">
        <f>$E91^EXP(Parameter!$D$291+Parameter!$D$295-Parameter!$D$292+(Parameter!$D$297+Parameter!$D$301-Parameter!$D$298)*((LN($B91*21/30.2))))</f>
        <v>1.8519453287706922E-2</v>
      </c>
      <c r="AZ91" s="12">
        <f>$D91^EXP(Parameter!D$305-Parameter!D$306+(Parameter!D$311-Parameter!D$312)*((LN($B91*21/30.2))))</f>
        <v>6.5425868357507244E-2</v>
      </c>
      <c r="BA91" s="88">
        <f>$E91^EXP(Parameter!$D$291-Parameter!$D$292+(Parameter!$D$297-Parameter!$D$298)*((LN($B91*21/30.2))))</f>
        <v>1.7139997110225962E-3</v>
      </c>
      <c r="BB91" s="89">
        <f>$D91^EXP(Parameter!$D$231+Parameter!$D$238)</f>
        <v>0.15734459013542712</v>
      </c>
      <c r="BC91" s="90">
        <f>$E91^EXP(Parameter!$D$216+Parameter!$D$223)</f>
        <v>2.7351306496943749E-2</v>
      </c>
      <c r="BD91" s="91">
        <f>$D91^EXP(Parameter!$D$232+Parameter!$D$239)</f>
        <v>0.13246289894511118</v>
      </c>
      <c r="BE91" s="90">
        <f>$E91^EXP(Parameter!$D$217+Parameter!$D$224)</f>
        <v>3.4535790193592347E-2</v>
      </c>
      <c r="BF91" s="91">
        <f>$D91^EXP(Parameter!$D$234+Parameter!$D$241)</f>
        <v>0.14872785409824099</v>
      </c>
      <c r="BG91" s="91">
        <f>$E91^EXP(Parameter!$D$219+Parameter!$D$226)</f>
        <v>9.1550830976533965E-2</v>
      </c>
      <c r="BH91" s="91">
        <f>$D91^EXP(Parameter!$D$235+Parameter!$D$242)</f>
        <v>0.23075268368969681</v>
      </c>
      <c r="BI91" s="91">
        <f>$E91^EXP(Parameter!$D$220+Parameter!$D$227)</f>
        <v>6.859315923074033E-2</v>
      </c>
      <c r="BJ91" s="91">
        <f>$D91^EXP(Parameter!$D$236)</f>
        <v>6.6921980758008939E-2</v>
      </c>
      <c r="BK91" s="91">
        <f>$E91^EXP(Parameter!$D$221)</f>
        <v>0.30759092103418023</v>
      </c>
      <c r="BL91" s="91">
        <f>$D91^EXP(Parameter!$D$233+Parameter!$D$240)</f>
        <v>8.1772270364695782E-2</v>
      </c>
      <c r="BM91" s="91">
        <f>$E91^EXP(Parameter!$D$218+Parameter!$D$225)</f>
        <v>1.6257879992621353E-2</v>
      </c>
      <c r="BN91" s="90">
        <f>$D91^EXP(Parameter!$D$268+Parameter!$D$275)</f>
        <v>0.18950851426279938</v>
      </c>
      <c r="BO91" s="91">
        <f>$E91^EXP(Parameter!$D$246+Parameter!$D$253)</f>
        <v>1.3801206692914252E-2</v>
      </c>
      <c r="BP91" s="91">
        <f>$D91^EXP(Parameter!$D$269+Parameter!$D$276)</f>
        <v>0.14618749480954379</v>
      </c>
      <c r="BQ91" s="91">
        <f>$E91^EXP(Parameter!$D$247+Parameter!$D$254)</f>
        <v>2.4877492057985544E-2</v>
      </c>
      <c r="BR91" s="91">
        <f>$D91^EXP(Parameter!$D$271+Parameter!$D$278)</f>
        <v>0.24647815399133755</v>
      </c>
      <c r="BS91" s="91">
        <f>$E91^EXP(Parameter!$D$249+Parameter!$D$256)</f>
        <v>0.10475449682228315</v>
      </c>
      <c r="BT91" s="91">
        <f>$D91^EXP(Parameter!$D$272+Parameter!$D$279)</f>
        <v>0.3473565418043098</v>
      </c>
      <c r="BU91" s="91">
        <f>$E91^EXP(Parameter!$D$250+Parameter!$D$257)</f>
        <v>4.903789614053853E-2</v>
      </c>
      <c r="BV91" s="91">
        <f>$D91^EXP(Parameter!$D$273+Parameter!$D$280)</f>
        <v>0.30101536742047641</v>
      </c>
      <c r="BW91" s="91">
        <f>$E91^EXP(Parameter!$D$251+Parameter!$D$258)</f>
        <v>0.10978285011022289</v>
      </c>
      <c r="BX91" s="91">
        <f>$D91^EXP(Parameter!$D$270+Parameter!$D$277)</f>
        <v>0.13407441757754648</v>
      </c>
      <c r="BY91" s="91">
        <f>$E91^EXP(Parameter!$D$248+Parameter!$D$255)</f>
        <v>2.8348520897110225E-2</v>
      </c>
      <c r="BZ91" s="90">
        <f>$D91^EXP(Parameter!$D$208)</f>
        <v>0.15043299109053981</v>
      </c>
      <c r="CA91" s="90">
        <f>$E91^EXP(Parameter!$D$200)</f>
        <v>2.1977841778923222E-2</v>
      </c>
      <c r="CB91" s="90">
        <f>$D91^EXP(Parameter!$D$209)</f>
        <v>0.13353615416583051</v>
      </c>
      <c r="CC91" s="90">
        <f>$E91^EXP(Parameter!$D$201)</f>
        <v>3.0740860438476288E-2</v>
      </c>
      <c r="CD91" s="90">
        <f>$D91^EXP(Parameter!$D$211)</f>
        <v>0.14089378137254915</v>
      </c>
      <c r="CE91" s="90">
        <f>$E91^EXP(Parameter!$D$203)</f>
        <v>7.7771400074051769E-2</v>
      </c>
      <c r="CF91" s="90">
        <f>$D91^EXP(Parameter!$D$212)</f>
        <v>0.23041438491099614</v>
      </c>
      <c r="CG91" s="90">
        <f>$E91^EXP(Parameter!$D$204)</f>
        <v>6.234899636715123E-2</v>
      </c>
      <c r="CH91" s="91">
        <f>$D91^EXP(Parameter!$D$213)</f>
        <v>0.12377702615375422</v>
      </c>
      <c r="CI91" s="90">
        <f>$E91^EXP(Parameter!$D$205)</f>
        <v>8.9161532686862138E-2</v>
      </c>
      <c r="CJ91" s="91">
        <f>$D91^EXP(Parameter!$D$210)</f>
        <v>8.6351024092297335E-2</v>
      </c>
      <c r="CK91" s="90">
        <f>$E91^EXP(Parameter!$D$202)</f>
        <v>1.9259421912186336E-2</v>
      </c>
      <c r="CL91" s="12">
        <f>$D91^EXP(Parameter!$D$170+Parameter!$D$177*(LN($B91/30.2*21)))</f>
        <v>0.11245318380526542</v>
      </c>
      <c r="CM91" s="41">
        <f>$E91^EXP(Parameter!$D$155+Parameter!$D$162*(LN($B91/30.2*21)))</f>
        <v>0.12049525020885551</v>
      </c>
      <c r="CN91" s="12">
        <f>$D91^EXP(Parameter!$D$171+Parameter!$D$178*(LN($B91/30.2*21)))</f>
        <v>0.11213230411823621</v>
      </c>
      <c r="CO91" s="41">
        <f>$E91^EXP(Parameter!$D$156+Parameter!$D$163*(LN($B91/30.2*21)))</f>
        <v>0.10105356729618409</v>
      </c>
      <c r="CP91" s="12">
        <f>$D91^EXP(Parameter!$D$173+Parameter!$D$180*(LN($B91/30.2*21)))</f>
        <v>0.1068358540193631</v>
      </c>
      <c r="CQ91" s="41">
        <f>$E91^EXP(Parameter!$D$158+Parameter!$D$165*(LN($B91/30.2*21)))</f>
        <v>0.12395880760911404</v>
      </c>
      <c r="CR91" s="12">
        <f>$D91^EXP(Parameter!$D$174+Parameter!$D$181*(LN($B91/30.2*21)))</f>
        <v>0.1281113136609611</v>
      </c>
      <c r="CS91" s="41">
        <f>$E91^EXP(Parameter!$D$159+Parameter!$D$166*(LN($B91/30.2*21)))</f>
        <v>0.1423380249617292</v>
      </c>
      <c r="CT91" s="12">
        <f>$D91^EXP(Parameter!$D$175+Parameter!$D$182*(LN($B91/30.2*21)))</f>
        <v>5.2029040647665857E-2</v>
      </c>
      <c r="CU91" s="41">
        <f>$E91^EXP(Parameter!$D$160+Parameter!$D$167*(LN($B91/30.2*21)))</f>
        <v>3.4795253083774173E-2</v>
      </c>
      <c r="CV91" s="12">
        <f>$D91^EXP(Parameter!$D$172+Parameter!$D$179*(LN($B91/30.2*21)))</f>
        <v>5.0193882926230594E-2</v>
      </c>
      <c r="CW91" s="41">
        <f>$E91^EXP(Parameter!$D$157+Parameter!$D$164*(LN($B91/30.2*21)))</f>
        <v>3.7892341714989132E-4</v>
      </c>
      <c r="CX91" s="12">
        <f t="shared" si="9"/>
        <v>6.2060529685353969E-3</v>
      </c>
      <c r="CY91" s="85">
        <v>3.3050575277115399E-2</v>
      </c>
      <c r="CZ91" s="12">
        <f t="shared" si="10"/>
        <v>4.9462523978025696E-2</v>
      </c>
      <c r="DA91" s="85">
        <v>5.2191338743560203E-2</v>
      </c>
      <c r="DB91" s="12">
        <f t="shared" si="11"/>
        <v>3.0195935669705808E-2</v>
      </c>
      <c r="DC91" s="41">
        <v>2.53682573345081E-2</v>
      </c>
      <c r="DD91" s="12">
        <f t="shared" si="12"/>
        <v>2.2233975797631218E-3</v>
      </c>
      <c r="DE91" s="85">
        <v>3.3974739544579899E-2</v>
      </c>
      <c r="DF91" s="12">
        <f t="shared" si="13"/>
        <v>3.1134689140348195E-4</v>
      </c>
      <c r="DG91" s="41">
        <v>3.4862541982948899E-3</v>
      </c>
      <c r="DH91" s="12">
        <f t="shared" si="14"/>
        <v>1.5364563086635138E-2</v>
      </c>
      <c r="DI91" s="41">
        <v>3.3588662903895001E-3</v>
      </c>
      <c r="DJ91" s="46">
        <v>86</v>
      </c>
      <c r="DK91" s="44">
        <v>2.47185354624269E-3</v>
      </c>
      <c r="DL91" s="44">
        <v>5.74987373541813E-3</v>
      </c>
      <c r="DM91" s="44">
        <v>1.05540477955136E-2</v>
      </c>
      <c r="DN91" s="44">
        <v>8.2997115003350403E-3</v>
      </c>
      <c r="DO91" s="44">
        <v>2.3972953015408902E-2</v>
      </c>
      <c r="DP91" s="44">
        <v>1.9973796832323601E-2</v>
      </c>
      <c r="DQ91" s="44">
        <v>2.6137644120668001E-2</v>
      </c>
      <c r="DR91" s="45">
        <v>8.98382044744854E-2</v>
      </c>
      <c r="DS91" s="45">
        <v>0.13146632579946099</v>
      </c>
      <c r="DT91" s="45">
        <v>0.120746177481106</v>
      </c>
      <c r="DU91" s="45">
        <v>9.3275003310094001E-2</v>
      </c>
      <c r="DV91" s="45">
        <v>0.126821771729445</v>
      </c>
      <c r="DW91" s="45">
        <v>0.18531842630525699</v>
      </c>
      <c r="DX91" s="45">
        <v>0.106617992207669</v>
      </c>
    </row>
    <row r="92" spans="1:128">
      <c r="A92" s="43">
        <f t="shared" si="8"/>
        <v>6.2438356164383562</v>
      </c>
      <c r="B92" s="18">
        <v>88</v>
      </c>
      <c r="C92" s="12">
        <v>1914</v>
      </c>
      <c r="D92" s="12">
        <v>8.6111461486808594E-2</v>
      </c>
      <c r="E92" s="12">
        <v>3.32991259366445E-3</v>
      </c>
      <c r="F92" s="92">
        <f>$D92^Parameter!$D$325</f>
        <v>0.14768879562699241</v>
      </c>
      <c r="G92" s="92">
        <f>$E92^Parameter!$D$318</f>
        <v>1.644945980506507E-2</v>
      </c>
      <c r="H92" s="92">
        <f>$D92^Parameter!$D$326</f>
        <v>0.14062054219460585</v>
      </c>
      <c r="I92" s="92">
        <f>$E92^Parameter!$D$319</f>
        <v>2.5963127956109919E-2</v>
      </c>
      <c r="J92" s="92">
        <f>$D92^Parameter!$D$328</f>
        <v>0.15435348933205922</v>
      </c>
      <c r="K92" s="92">
        <f>$E92^Parameter!$D$321</f>
        <v>7.9879942840409876E-2</v>
      </c>
      <c r="L92" s="92">
        <f>$D92^Parameter!$D$329</f>
        <v>0.2532993863667371</v>
      </c>
      <c r="M92" s="92">
        <f>$E92^Parameter!$D$322</f>
        <v>6.1093089571315408E-2</v>
      </c>
      <c r="N92" s="92">
        <f>$D92^Parameter!$D$330</f>
        <v>0.13721430105107316</v>
      </c>
      <c r="O92" s="92">
        <f>$E92^Parameter!$D$323</f>
        <v>0.10208763280617536</v>
      </c>
      <c r="P92" s="92">
        <f>$D92^Parameter!$D$327</f>
        <v>9.6867487209112479E-2</v>
      </c>
      <c r="Q92" s="92">
        <f>$E92^Parameter!$D$320</f>
        <v>1.7022253091113E-2</v>
      </c>
      <c r="R92" s="12">
        <f>$D92^EXP(Parameter!$D$96+Parameter!$D$103*(($B92/30.2*21)^(1)))</f>
        <v>5.5703480744277506E-3</v>
      </c>
      <c r="S92" s="12">
        <f>$E92^EXP(Parameter!$D$81+Parameter!$D$88*($B92/30.2*21)^(-2))</f>
        <v>3.0018554271728403E-2</v>
      </c>
      <c r="T92" s="12">
        <f>$D92^EXP(Parameter!$D$97+Parameter!$D$104*(($B92*21/30.2)^(1)))</f>
        <v>4.7598409765668634E-2</v>
      </c>
      <c r="U92" s="12">
        <f>$E92^EXP(Parameter!$D$82+Parameter!$D$89*($B92/30.2*21)^(-2))</f>
        <v>4.0729872914751095E-2</v>
      </c>
      <c r="V92" s="12">
        <f>$D92^EXP(Parameter!$D$99+Parameter!$D$106*(($B92*21/30.2)^(1)))</f>
        <v>2.8591580016426695E-2</v>
      </c>
      <c r="W92" s="12">
        <f>$E92^EXP(Parameter!$D$84+Parameter!$D$91*($B92/30.2*21)^(-2))</f>
        <v>0.1088485053400939</v>
      </c>
      <c r="X92" s="12">
        <f>$D92^EXP(Parameter!$D$100+Parameter!$D$107*(($B92*21/30.2)^(1)))</f>
        <v>1.8693851657566995E-3</v>
      </c>
      <c r="Y92" s="12">
        <f>$E92^EXP(Parameter!$D$85+Parameter!$D$92*($B92/30.2*21)^(-2))</f>
        <v>8.2259114301986333E-2</v>
      </c>
      <c r="Z92" s="12">
        <f>$D92^EXP(Parameter!$D$101+Parameter!$D$108*(($B92*21/30.2)^(1)))</f>
        <v>2.5043755768924597E-4</v>
      </c>
      <c r="AA92" s="12">
        <f>$E92^EXP(Parameter!$D$86+Parameter!$D$93*($B92/30.2*21)^(-2))</f>
        <v>0.10298441484032661</v>
      </c>
      <c r="AB92" s="12">
        <f>$D92^EXP(Parameter!$D$98+Parameter!$D$105*(($B92*21/30.2)^(1)))</f>
        <v>1.4438202494143459E-2</v>
      </c>
      <c r="AC92" s="12">
        <f>$E92^EXP(Parameter!$D$83+Parameter!$D$90*($B92/30.2*21)^(-2))</f>
        <v>1.839553054760221E-2</v>
      </c>
      <c r="AD92" s="87">
        <f>$D92^EXP(Parameter!$D$133+Parameter!$D$140*(($B92*21/30.2)^(-0.5))+Parameter!$D$147*((LN($B92*21/30.2))))</f>
        <v>2.3984052653436773E-3</v>
      </c>
      <c r="AE92" s="12">
        <f>$E92^EXP(Parameter!$D$111+Parameter!$D$118*(($B92*21/30.2)^(-1))+Parameter!$D$125*(($B92*21/30.2)^(-0.5)))</f>
        <v>0.12094861322426698</v>
      </c>
      <c r="AF92" s="12">
        <f>$D92^EXP(Parameter!$D$134+Parameter!$D$141*(($B92*21/30.2)^(-0.5))+Parameter!$D$148*((LN($B92*21/30.2))))</f>
        <v>3.0385459741495351E-2</v>
      </c>
      <c r="AG92" s="12">
        <f>$E92^EXP(Parameter!$D$112+Parameter!$D$119*(($B92*21/30.2)^(-1))+Parameter!$D$126*(($B92*21/30.2)^(-0.5)))</f>
        <v>4.3619633693380205E-2</v>
      </c>
      <c r="AH92" s="12">
        <f>$D92^EXP(Parameter!$D$136+Parameter!$D$143*(($B92*21/30.2)^(-0.5))+Parameter!$D$150*((LN($B92*21/30.2))))</f>
        <v>4.7361601236843767E-3</v>
      </c>
      <c r="AI92" s="12">
        <f>$E92^EXP(Parameter!$D$114+Parameter!$D$121*(($B92*21/30.2)^(-1))+Parameter!$D$128*(($B92*21/30.2)^(-0.5)))</f>
        <v>6.6248147222350362E-3</v>
      </c>
      <c r="AJ92" s="12">
        <f>$D92^EXP(Parameter!$D$137+Parameter!$D$144*(($B92*21/30.2)^(-0.5))+Parameter!$D$151*((LN($B92*21/30.2))))</f>
        <v>2.9176238552941392E-3</v>
      </c>
      <c r="AK92" s="12">
        <f>$E92^EXP(Parameter!$D$115+Parameter!$D$122*(($B92*21/30.2)^(-1))+Parameter!$D$129*(($B92*21/30.2)^(-0.5)))</f>
        <v>4.0632315022648066E-2</v>
      </c>
      <c r="AL92" s="12">
        <f>$D92^EXP(Parameter!$D$138+Parameter!$D$145*(($B92*21/30.2)^(-0.5))+Parameter!$D$152*((LN($B92*21/30.2))))</f>
        <v>1.3384049933394549E-7</v>
      </c>
      <c r="AM92" s="12">
        <f>$E92^EXP(Parameter!$D$116+Parameter!$D$123*(($B92*21/30.2)^(-1))+Parameter!$D$130*(($B92*21/30.2)^(-0.5)))</f>
        <v>1.8495453082606036E-3</v>
      </c>
      <c r="AN92" s="12">
        <f>$D92^EXP(Parameter!$D$135+Parameter!$D$142*(($B92*21/30.2)^(-0.5))+Parameter!$D$149*((LN($B92*21/30.2))))</f>
        <v>9.4127934509987011E-3</v>
      </c>
      <c r="AO92" s="12">
        <f>$E92^EXP(Parameter!$D$113+Parameter!$D$120*(($B92*21/30.2)^(-1))+Parameter!$D$127*(($B92*21/30.2)^(-0.5)))</f>
        <v>3.1856033883089303E-6</v>
      </c>
      <c r="AP92" s="87">
        <f>$D92^EXP(Parameter!$D$304+Parameter!$D$310*((LN($B92*21/30.2))))</f>
        <v>0.11226172917041395</v>
      </c>
      <c r="AQ92" s="88">
        <f>$E92^EXP(Parameter!$D$290+Parameter!$D$296*((LN($B92*21/30.2))))</f>
        <v>3.8330264802590788E-2</v>
      </c>
      <c r="AR92" s="12">
        <f>$D92^EXP(Parameter!$D$305+Parameter!$D$311*((LN($B92*21/30.2))))</f>
        <v>0.1161050285878308</v>
      </c>
      <c r="AS92" s="88">
        <f>$E92^EXP(Parameter!$D$291+Parameter!$D$297*((LN($B92*21/30.2))))</f>
        <v>4.3598295293014871E-2</v>
      </c>
      <c r="AT92" s="12">
        <f>$D92^EXP(Parameter!$D$305+Parameter!$D$307-Parameter!$D$306+(Parameter!$D$311+Parameter!$D$313-Parameter!$D$312)*((LN($B92*21/30.2))))</f>
        <v>0.11531614360700231</v>
      </c>
      <c r="AU92" s="88">
        <f>$E92^EXP(Parameter!$D$291+Parameter!$D$293-Parameter!$D$292+(Parameter!$D$297+Parameter!$D$299-Parameter!$D$298)*((LN($B92*21/30.2))))</f>
        <v>7.6483611575802746E-2</v>
      </c>
      <c r="AV92" s="12">
        <f>$D92^EXP(Parameter!$D$308+Parameter!$D$314*((LN($B92*21/30.2))))</f>
        <v>0.16724097521256071</v>
      </c>
      <c r="AW92" s="88">
        <f>$E92^EXP(Parameter!$D$294+Parameter!$D$300*((LN($B92*21/30.2))))</f>
        <v>6.2586663602500661E-2</v>
      </c>
      <c r="AX92" s="12">
        <f>$D92^EXP(Parameter!$D$305+Parameter!$D$309-Parameter!$D$306+(Parameter!$D$311+Parameter!$D$315-Parameter!$D$312)*((LN($B92*21/30.2))))</f>
        <v>8.7036179044849199E-2</v>
      </c>
      <c r="AY92" s="88">
        <f>$E92^EXP(Parameter!$D$291+Parameter!$D$295-Parameter!$D$292+(Parameter!$D$297+Parameter!$D$301-Parameter!$D$298)*((LN($B92*21/30.2))))</f>
        <v>1.7748549095499024E-2</v>
      </c>
      <c r="AZ92" s="12">
        <f>$D92^EXP(Parameter!D$305-Parameter!D$306+(Parameter!D$311-Parameter!D$312)*((LN($B92*21/30.2))))</f>
        <v>6.3940767501963813E-2</v>
      </c>
      <c r="BA92" s="88">
        <f>$E92^EXP(Parameter!$D$291-Parameter!$D$292+(Parameter!$D$297-Parameter!$D$298)*((LN($B92*21/30.2))))</f>
        <v>1.609619023612621E-3</v>
      </c>
      <c r="BB92" s="89">
        <f>$D92^EXP(Parameter!$D$231+Parameter!$D$238)</f>
        <v>0.15527516249290524</v>
      </c>
      <c r="BC92" s="90">
        <f>$E92^EXP(Parameter!$D$216+Parameter!$D$223)</f>
        <v>2.6701759034709682E-2</v>
      </c>
      <c r="BD92" s="91">
        <f>$D92^EXP(Parameter!$D$232+Parameter!$D$239)</f>
        <v>0.13055972749576444</v>
      </c>
      <c r="BE92" s="90">
        <f>$E92^EXP(Parameter!$D$217+Parameter!$D$224)</f>
        <v>3.3768178834077463E-2</v>
      </c>
      <c r="BF92" s="91">
        <f>$D92^EXP(Parameter!$D$234+Parameter!$D$241)</f>
        <v>0.14671258883661178</v>
      </c>
      <c r="BG92" s="91">
        <f>$E92^EXP(Parameter!$D$219+Parameter!$D$226)</f>
        <v>9.0100674723025048E-2</v>
      </c>
      <c r="BH92" s="91">
        <f>$D92^EXP(Parameter!$D$235+Parameter!$D$242)</f>
        <v>0.22834287284015403</v>
      </c>
      <c r="BI92" s="91">
        <f>$E92^EXP(Parameter!$D$220+Parameter!$D$227)</f>
        <v>6.7376621999507252E-2</v>
      </c>
      <c r="BJ92" s="91">
        <f>$D92^EXP(Parameter!$D$236)</f>
        <v>6.5638841763301203E-2</v>
      </c>
      <c r="BK92" s="91">
        <f>$E92^EXP(Parameter!$D$221)</f>
        <v>0.30517860756052578</v>
      </c>
      <c r="BL92" s="91">
        <f>$D92^EXP(Parameter!$D$233+Parameter!$D$240)</f>
        <v>8.0319553815599617E-2</v>
      </c>
      <c r="BM92" s="91">
        <f>$E92^EXP(Parameter!$D$218+Parameter!$D$225)</f>
        <v>1.5816741077728867E-2</v>
      </c>
      <c r="BN92" s="90">
        <f>$D92^EXP(Parameter!$D$268+Parameter!$D$275)</f>
        <v>0.18726524977408643</v>
      </c>
      <c r="BO92" s="91">
        <f>$E92^EXP(Parameter!$D$246+Parameter!$D$253)</f>
        <v>1.341204548235495E-2</v>
      </c>
      <c r="BP92" s="91">
        <f>$D92^EXP(Parameter!$D$269+Parameter!$D$276)</f>
        <v>0.14418886638508491</v>
      </c>
      <c r="BQ92" s="91">
        <f>$E92^EXP(Parameter!$D$247+Parameter!$D$254)</f>
        <v>2.4271322462901822E-2</v>
      </c>
      <c r="BR92" s="91">
        <f>$D92^EXP(Parameter!$D$271+Parameter!$D$278)</f>
        <v>0.24401926232816323</v>
      </c>
      <c r="BS92" s="91">
        <f>$E92^EXP(Parameter!$D$249+Parameter!$D$256)</f>
        <v>0.10318799475757352</v>
      </c>
      <c r="BT92" s="91">
        <f>$D92^EXP(Parameter!$D$272+Parameter!$D$279)</f>
        <v>0.34473695824804096</v>
      </c>
      <c r="BU92" s="91">
        <f>$E92^EXP(Parameter!$D$250+Parameter!$D$257)</f>
        <v>4.8060348239017982E-2</v>
      </c>
      <c r="BV92" s="91">
        <f>$D92^EXP(Parameter!$D$273+Parameter!$D$280)</f>
        <v>0.29843917357124999</v>
      </c>
      <c r="BW92" s="91">
        <f>$E92^EXP(Parameter!$D$251+Parameter!$D$258)</f>
        <v>0.10817501897174452</v>
      </c>
      <c r="BX92" s="91">
        <f>$D92^EXP(Parameter!$D$270+Parameter!$D$277)</f>
        <v>0.13215953316389253</v>
      </c>
      <c r="BY92" s="91">
        <f>$E92^EXP(Parameter!$D$248+Parameter!$D$255)</f>
        <v>2.7681910631401435E-2</v>
      </c>
      <c r="BZ92" s="90">
        <f>$D92^EXP(Parameter!$D$208)</f>
        <v>0.14840673229887993</v>
      </c>
      <c r="CA92" s="90">
        <f>$E92^EXP(Parameter!$D$200)</f>
        <v>2.1424586778186778E-2</v>
      </c>
      <c r="CB92" s="90">
        <f>$D92^EXP(Parameter!$D$209)</f>
        <v>0.13162516660615139</v>
      </c>
      <c r="CC92" s="90">
        <f>$E92^EXP(Parameter!$D$201)</f>
        <v>3.0034240532914428E-2</v>
      </c>
      <c r="CD92" s="90">
        <f>$D92^EXP(Parameter!$D$211)</f>
        <v>0.13893083673847911</v>
      </c>
      <c r="CE92" s="90">
        <f>$E92^EXP(Parameter!$D$203)</f>
        <v>7.6456175354472689E-2</v>
      </c>
      <c r="CF92" s="90">
        <f>$D92^EXP(Parameter!$D$212)</f>
        <v>0.22800571215050591</v>
      </c>
      <c r="CG92" s="90">
        <f>$E92^EXP(Parameter!$D$204)</f>
        <v>6.1204178543417399E-2</v>
      </c>
      <c r="CH92" s="91">
        <f>$D92^EXP(Parameter!$D$213)</f>
        <v>0.12193942926712907</v>
      </c>
      <c r="CI92" s="90">
        <f>$E92^EXP(Parameter!$D$205)</f>
        <v>8.7733727262485336E-2</v>
      </c>
      <c r="CJ92" s="91">
        <f>$D92^EXP(Parameter!$D$210)</f>
        <v>8.4850053134854747E-2</v>
      </c>
      <c r="CK92" s="90">
        <f>$E92^EXP(Parameter!$D$202)</f>
        <v>1.8758051244441878E-2</v>
      </c>
      <c r="CL92" s="12">
        <f>$D92^EXP(Parameter!$D$170+Parameter!$D$177*(LN($B92/30.2*21)))</f>
        <v>0.11049332909585698</v>
      </c>
      <c r="CM92" s="41">
        <f>$E92^EXP(Parameter!$D$155+Parameter!$D$162*(LN($B92/30.2*21)))</f>
        <v>0.11954026306989221</v>
      </c>
      <c r="CN92" s="12">
        <f>$D92^EXP(Parameter!$D$171+Parameter!$D$178*(LN($B92/30.2*21)))</f>
        <v>0.11027551662970804</v>
      </c>
      <c r="CO92" s="41">
        <f>$E92^EXP(Parameter!$D$156+Parameter!$D$163*(LN($B92/30.2*21)))</f>
        <v>9.9907337707896129E-2</v>
      </c>
      <c r="CP92" s="12">
        <f>$D92^EXP(Parameter!$D$173+Parameter!$D$180*(LN($B92/30.2*21)))</f>
        <v>0.10495225787358152</v>
      </c>
      <c r="CQ92" s="41">
        <f>$E92^EXP(Parameter!$D$158+Parameter!$D$165*(LN($B92/30.2*21)))</f>
        <v>0.12240107833060954</v>
      </c>
      <c r="CR92" s="12">
        <f>$D92^EXP(Parameter!$D$174+Parameter!$D$181*(LN($B92/30.2*21)))</f>
        <v>0.12567678960530021</v>
      </c>
      <c r="CS92" s="41">
        <f>$E92^EXP(Parameter!$D$159+Parameter!$D$166*(LN($B92/30.2*21)))</f>
        <v>0.14092891469967475</v>
      </c>
      <c r="CT92" s="12">
        <f>$D92^EXP(Parameter!$D$175+Parameter!$D$182*(LN($B92/30.2*21)))</f>
        <v>5.0602342465168995E-2</v>
      </c>
      <c r="CU92" s="41">
        <f>$E92^EXP(Parameter!$D$160+Parameter!$D$167*(LN($B92/30.2*21)))</f>
        <v>3.3783607721174919E-2</v>
      </c>
      <c r="CV92" s="12">
        <f>$D92^EXP(Parameter!$D$172+Parameter!$D$179*(LN($B92/30.2*21)))</f>
        <v>4.8947706805428183E-2</v>
      </c>
      <c r="CW92" s="41">
        <f>$E92^EXP(Parameter!$D$157+Parameter!$D$164*(LN($B92/30.2*21)))</f>
        <v>3.5025657137723287E-4</v>
      </c>
      <c r="CX92" s="12">
        <f t="shared" si="9"/>
        <v>5.5703480744277506E-3</v>
      </c>
      <c r="CY92" s="85">
        <v>3.2443701339682302E-2</v>
      </c>
      <c r="CZ92" s="12">
        <f t="shared" si="10"/>
        <v>4.7598409765668634E-2</v>
      </c>
      <c r="DA92" s="85">
        <v>5.1280034957144303E-2</v>
      </c>
      <c r="DB92" s="12">
        <f t="shared" si="11"/>
        <v>2.8591580016426695E-2</v>
      </c>
      <c r="DC92" s="41">
        <v>2.4176672390840901E-2</v>
      </c>
      <c r="DD92" s="12">
        <f t="shared" si="12"/>
        <v>1.8693851657566995E-3</v>
      </c>
      <c r="DE92" s="85">
        <v>3.2857874997593198E-2</v>
      </c>
      <c r="DF92" s="12">
        <f t="shared" si="13"/>
        <v>2.5043755768924597E-4</v>
      </c>
      <c r="DG92" s="41">
        <v>3.3410170047361498E-3</v>
      </c>
      <c r="DH92" s="12">
        <f t="shared" si="14"/>
        <v>1.4438202494143459E-2</v>
      </c>
      <c r="DI92" s="41">
        <v>3.2422973435137499E-3</v>
      </c>
      <c r="DJ92" s="46">
        <v>87</v>
      </c>
      <c r="DK92" s="44">
        <v>2.3675117031569698E-3</v>
      </c>
      <c r="DL92" s="44">
        <v>5.5289377498188904E-3</v>
      </c>
      <c r="DM92" s="44">
        <v>1.01790225611668E-2</v>
      </c>
      <c r="DN92" s="44">
        <v>7.9951451156600201E-3</v>
      </c>
      <c r="DO92" s="44">
        <v>2.3221332611123999E-2</v>
      </c>
      <c r="DP92" s="44">
        <v>1.9328358338412201E-2</v>
      </c>
      <c r="DQ92" s="44">
        <v>2.5330239736198398E-2</v>
      </c>
      <c r="DR92" s="45">
        <v>8.8309567657254007E-2</v>
      </c>
      <c r="DS92" s="45">
        <v>0.12945086955341301</v>
      </c>
      <c r="DT92" s="45">
        <v>0.118848076890662</v>
      </c>
      <c r="DU92" s="45">
        <v>9.1702805379013305E-2</v>
      </c>
      <c r="DV92" s="45">
        <v>0.124856527202882</v>
      </c>
      <c r="DW92" s="45">
        <v>0.18278472862916001</v>
      </c>
      <c r="DX92" s="45">
        <v>0.104882742288742</v>
      </c>
    </row>
    <row r="93" spans="1:128">
      <c r="A93" s="43">
        <f t="shared" si="8"/>
        <v>6.3041095890410963</v>
      </c>
      <c r="B93" s="18">
        <v>89</v>
      </c>
      <c r="C93" s="12">
        <v>1936</v>
      </c>
      <c r="D93" s="12">
        <v>8.4633900416340904E-2</v>
      </c>
      <c r="E93" s="12">
        <v>3.2071675995043502E-3</v>
      </c>
      <c r="F93" s="92">
        <f>$D93^Parameter!$D$325</f>
        <v>0.14570840284233666</v>
      </c>
      <c r="G93" s="92">
        <f>$E93^Parameter!$D$318</f>
        <v>1.601059943544008E-2</v>
      </c>
      <c r="H93" s="92">
        <f>$D93^Parameter!$D$326</f>
        <v>0.13868691411515829</v>
      </c>
      <c r="I93" s="92">
        <f>$E93^Parameter!$D$319</f>
        <v>2.5346491942523818E-2</v>
      </c>
      <c r="J93" s="92">
        <f>$D93^Parameter!$D$328</f>
        <v>0.15233117757968073</v>
      </c>
      <c r="K93" s="92">
        <f>$E93^Parameter!$D$321</f>
        <v>7.8561884679328703E-2</v>
      </c>
      <c r="L93" s="92">
        <f>$D93^Parameter!$D$329</f>
        <v>0.25085620010921117</v>
      </c>
      <c r="M93" s="92">
        <f>$E93^Parameter!$D$322</f>
        <v>5.9979053948719122E-2</v>
      </c>
      <c r="N93" s="92">
        <f>$D93^Parameter!$D$330</f>
        <v>0.13530409115850772</v>
      </c>
      <c r="O93" s="92">
        <f>$E93^Parameter!$D$323</f>
        <v>0.10056541782152932</v>
      </c>
      <c r="P93" s="92">
        <f>$D93^Parameter!$D$327</f>
        <v>9.5284492901839241E-2</v>
      </c>
      <c r="Q93" s="92">
        <f>$E93^Parameter!$D$320</f>
        <v>1.6571844986260405E-2</v>
      </c>
      <c r="R93" s="12">
        <f>$D93^EXP(Parameter!$D$96+Parameter!$D$103*(($B93/30.2*21)^(1)))</f>
        <v>4.9909330234981716E-3</v>
      </c>
      <c r="S93" s="12">
        <f>$E93^EXP(Parameter!$D$81+Parameter!$D$88*($B93/30.2*21)^(-2))</f>
        <v>2.9333960371891538E-2</v>
      </c>
      <c r="T93" s="12">
        <f>$D93^EXP(Parameter!$D$97+Parameter!$D$104*(($B93*21/30.2)^(1)))</f>
        <v>4.5796211822158511E-2</v>
      </c>
      <c r="U93" s="12">
        <f>$E93^EXP(Parameter!$D$82+Parameter!$D$89*($B93/30.2*21)^(-2))</f>
        <v>3.9880825769111276E-2</v>
      </c>
      <c r="V93" s="12">
        <f>$D93^EXP(Parameter!$D$99+Parameter!$D$106*(($B93*21/30.2)^(1)))</f>
        <v>2.7059201876751763E-2</v>
      </c>
      <c r="W93" s="12">
        <f>$E93^EXP(Parameter!$D$84+Parameter!$D$91*($B93/30.2*21)^(-2))</f>
        <v>0.10727185611515841</v>
      </c>
      <c r="X93" s="12">
        <f>$D93^EXP(Parameter!$D$100+Parameter!$D$107*(($B93*21/30.2)^(1)))</f>
        <v>1.5650316871300149E-3</v>
      </c>
      <c r="Y93" s="12">
        <f>$E93^EXP(Parameter!$D$85+Parameter!$D$92*($B93/30.2*21)^(-2))</f>
        <v>8.0918038112528887E-2</v>
      </c>
      <c r="Z93" s="12">
        <f>$D93^EXP(Parameter!$D$101+Parameter!$D$108*(($B93*21/30.2)^(1)))</f>
        <v>2.0043600225724641E-4</v>
      </c>
      <c r="AA93" s="12">
        <f>$E93^EXP(Parameter!$D$86+Parameter!$D$93*($B93/30.2*21)^(-2))</f>
        <v>0.10145399085154495</v>
      </c>
      <c r="AB93" s="12">
        <f>$D93^EXP(Parameter!$D$98+Parameter!$D$105*(($B93*21/30.2)^(1)))</f>
        <v>1.3560974343185971E-2</v>
      </c>
      <c r="AC93" s="12">
        <f>$E93^EXP(Parameter!$D$83+Parameter!$D$90*($B93/30.2*21)^(-2))</f>
        <v>1.7917768297758929E-2</v>
      </c>
      <c r="AD93" s="87">
        <f>$D93^EXP(Parameter!$D$133+Parameter!$D$140*(($B93*21/30.2)^(-0.5))+Parameter!$D$147*((LN($B93*21/30.2))))</f>
        <v>2.1504179427462985E-3</v>
      </c>
      <c r="AE93" s="12">
        <f>$E93^EXP(Parameter!$D$111+Parameter!$D$118*(($B93*21/30.2)^(-1))+Parameter!$D$125*(($B93*21/30.2)^(-0.5)))</f>
        <v>0.11984323400246645</v>
      </c>
      <c r="AF93" s="12">
        <f>$D93^EXP(Parameter!$D$134+Parameter!$D$141*(($B93*21/30.2)^(-0.5))+Parameter!$D$148*((LN($B93*21/30.2))))</f>
        <v>2.9167258443004107E-2</v>
      </c>
      <c r="AG93" s="12">
        <f>$E93^EXP(Parameter!$D$112+Parameter!$D$119*(($B93*21/30.2)^(-1))+Parameter!$D$126*(($B93*21/30.2)^(-0.5)))</f>
        <v>4.2757281729945376E-2</v>
      </c>
      <c r="AH93" s="12">
        <f>$D93^EXP(Parameter!$D$136+Parameter!$D$143*(($B93*21/30.2)^(-0.5))+Parameter!$D$150*((LN($B93*21/30.2))))</f>
        <v>4.325690404041755E-3</v>
      </c>
      <c r="AI93" s="12">
        <f>$E93^EXP(Parameter!$D$114+Parameter!$D$121*(($B93*21/30.2)^(-1))+Parameter!$D$128*(($B93*21/30.2)^(-0.5)))</f>
        <v>6.3070460067893644E-3</v>
      </c>
      <c r="AJ93" s="12">
        <f>$D93^EXP(Parameter!$D$137+Parameter!$D$144*(($B93*21/30.2)^(-0.5))+Parameter!$D$151*((LN($B93*21/30.2))))</f>
        <v>2.5945248056450086E-3</v>
      </c>
      <c r="AK93" s="12">
        <f>$E93^EXP(Parameter!$D$115+Parameter!$D$122*(($B93*21/30.2)^(-1))+Parameter!$D$129*(($B93*21/30.2)^(-0.5)))</f>
        <v>3.9692447502217669E-2</v>
      </c>
      <c r="AL93" s="12">
        <f>$D93^EXP(Parameter!$D$138+Parameter!$D$145*(($B93*21/30.2)^(-0.5))+Parameter!$D$152*((LN($B93*21/30.2))))</f>
        <v>8.9509199444725006E-8</v>
      </c>
      <c r="AM93" s="12">
        <f>$E93^EXP(Parameter!$D$116+Parameter!$D$123*(($B93*21/30.2)^(-1))+Parameter!$D$130*(($B93*21/30.2)^(-0.5)))</f>
        <v>1.7365899437526441E-3</v>
      </c>
      <c r="AN93" s="12">
        <f>$D93^EXP(Parameter!$D$135+Parameter!$D$142*(($B93*21/30.2)^(-0.5))+Parameter!$D$149*((LN($B93*21/30.2))))</f>
        <v>8.8918986381872466E-3</v>
      </c>
      <c r="AO93" s="12">
        <f>$E93^EXP(Parameter!$D$113+Parameter!$D$120*(($B93*21/30.2)^(-1))+Parameter!$D$127*(($B93*21/30.2)^(-0.5)))</f>
        <v>2.7813294805168991E-6</v>
      </c>
      <c r="AP93" s="87">
        <f>$D93^EXP(Parameter!$D$304+Parameter!$D$310*((LN($B93*21/30.2))))</f>
        <v>0.11019269793332653</v>
      </c>
      <c r="AQ93" s="88">
        <f>$E93^EXP(Parameter!$D$290+Parameter!$D$296*((LN($B93*21/30.2))))</f>
        <v>3.771518777743213E-2</v>
      </c>
      <c r="AR93" s="12">
        <f>$D93^EXP(Parameter!$D$305+Parameter!$D$311*((LN($B93*21/30.2))))</f>
        <v>0.11421768488669366</v>
      </c>
      <c r="AS93" s="88">
        <f>$E93^EXP(Parameter!$D$291+Parameter!$D$297*((LN($B93*21/30.2))))</f>
        <v>4.2789325247718633E-2</v>
      </c>
      <c r="AT93" s="12">
        <f>$D93^EXP(Parameter!$D$305+Parameter!$D$307-Parameter!$D$306+(Parameter!$D$311+Parameter!$D$313-Parameter!$D$312)*((LN($B93*21/30.2))))</f>
        <v>0.11333110249833077</v>
      </c>
      <c r="AU93" s="88">
        <f>$E93^EXP(Parameter!$D$291+Parameter!$D$293-Parameter!$D$292+(Parameter!$D$297+Parameter!$D$299-Parameter!$D$298)*((LN($B93*21/30.2))))</f>
        <v>7.5129321853439429E-2</v>
      </c>
      <c r="AV93" s="12">
        <f>$D93^EXP(Parameter!$D$308+Parameter!$D$314*((LN($B93*21/30.2))))</f>
        <v>0.16451464946011687</v>
      </c>
      <c r="AW93" s="88">
        <f>$E93^EXP(Parameter!$D$294+Parameter!$D$300*((LN($B93*21/30.2))))</f>
        <v>6.1471706231616678E-2</v>
      </c>
      <c r="AX93" s="12">
        <f>$D93^EXP(Parameter!$D$305+Parameter!$D$309-Parameter!$D$306+(Parameter!$D$311+Parameter!$D$315-Parameter!$D$312)*((LN($B93*21/30.2))))</f>
        <v>8.5198480777640903E-2</v>
      </c>
      <c r="AY93" s="88">
        <f>$E93^EXP(Parameter!$D$291+Parameter!$D$295-Parameter!$D$292+(Parameter!$D$297+Parameter!$D$301-Parameter!$D$298)*((LN($B93*21/30.2))))</f>
        <v>1.7011634527130528E-2</v>
      </c>
      <c r="AZ93" s="12">
        <f>$D93^EXP(Parameter!D$305-Parameter!D$306+(Parameter!D$311-Parameter!D$312)*((LN($B93*21/30.2))))</f>
        <v>6.249709850588054E-2</v>
      </c>
      <c r="BA93" s="88">
        <f>$E93^EXP(Parameter!$D$291-Parameter!$D$292+(Parameter!$D$297-Parameter!$D$298)*((LN($B93*21/30.2))))</f>
        <v>1.5119320597573988E-3</v>
      </c>
      <c r="BB93" s="89">
        <f>$D93^EXP(Parameter!$D$231+Parameter!$D$238)</f>
        <v>0.15324721457456456</v>
      </c>
      <c r="BC93" s="90">
        <f>$E93^EXP(Parameter!$D$216+Parameter!$D$223)</f>
        <v>2.607239485930259E-2</v>
      </c>
      <c r="BD93" s="91">
        <f>$D93^EXP(Parameter!$D$232+Parameter!$D$239)</f>
        <v>0.12869699221406145</v>
      </c>
      <c r="BE93" s="90">
        <f>$E93^EXP(Parameter!$D$217+Parameter!$D$224)</f>
        <v>3.3023264350343584E-2</v>
      </c>
      <c r="BF93" s="91">
        <f>$D93^EXP(Parameter!$D$234+Parameter!$D$241)</f>
        <v>0.14473851099064078</v>
      </c>
      <c r="BG93" s="91">
        <f>$E93^EXP(Parameter!$D$219+Parameter!$D$226)</f>
        <v>8.868423965633164E-2</v>
      </c>
      <c r="BH93" s="91">
        <f>$D93^EXP(Parameter!$D$235+Parameter!$D$242)</f>
        <v>0.22597490466228679</v>
      </c>
      <c r="BI93" s="91">
        <f>$E93^EXP(Parameter!$D$220+Parameter!$D$227)</f>
        <v>6.6190653617308776E-2</v>
      </c>
      <c r="BJ93" s="91">
        <f>$D93^EXP(Parameter!$D$236)</f>
        <v>6.4389067743278044E-2</v>
      </c>
      <c r="BK93" s="91">
        <f>$E93^EXP(Parameter!$D$221)</f>
        <v>0.30280331480706346</v>
      </c>
      <c r="BL93" s="91">
        <f>$D93^EXP(Parameter!$D$233+Parameter!$D$240)</f>
        <v>7.8902587241706124E-2</v>
      </c>
      <c r="BM93" s="91">
        <f>$E93^EXP(Parameter!$D$218+Parameter!$D$225)</f>
        <v>1.5390786320520138E-2</v>
      </c>
      <c r="BN93" s="90">
        <f>$D93^EXP(Parameter!$D$268+Parameter!$D$275)</f>
        <v>0.18506403053925491</v>
      </c>
      <c r="BO93" s="91">
        <f>$E93^EXP(Parameter!$D$246+Parameter!$D$253)</f>
        <v>1.3036688671328577E-2</v>
      </c>
      <c r="BP93" s="91">
        <f>$D93^EXP(Parameter!$D$269+Parameter!$D$276)</f>
        <v>0.14223132596671553</v>
      </c>
      <c r="BQ93" s="91">
        <f>$E93^EXP(Parameter!$D$247+Parameter!$D$254)</f>
        <v>2.3684358605642473E-2</v>
      </c>
      <c r="BR93" s="91">
        <f>$D93^EXP(Parameter!$D$271+Parameter!$D$278)</f>
        <v>0.24160192888692616</v>
      </c>
      <c r="BS93" s="91">
        <f>$E93^EXP(Parameter!$D$249+Parameter!$D$256)</f>
        <v>0.10165654726417427</v>
      </c>
      <c r="BT93" s="91">
        <f>$D93^EXP(Parameter!$D$272+Parameter!$D$279)</f>
        <v>0.3421553379411631</v>
      </c>
      <c r="BU93" s="91">
        <f>$E93^EXP(Parameter!$D$250+Parameter!$D$257)</f>
        <v>4.7109489325082576E-2</v>
      </c>
      <c r="BV93" s="91">
        <f>$D93^EXP(Parameter!$D$273+Parameter!$D$280)</f>
        <v>0.29590290634022981</v>
      </c>
      <c r="BW93" s="91">
        <f>$E93^EXP(Parameter!$D$251+Parameter!$D$258)</f>
        <v>0.10660267687500434</v>
      </c>
      <c r="BX93" s="91">
        <f>$D93^EXP(Parameter!$D$270+Parameter!$D$277)</f>
        <v>0.13028517208972035</v>
      </c>
      <c r="BY93" s="91">
        <f>$E93^EXP(Parameter!$D$248+Parameter!$D$255)</f>
        <v>2.7035859939061609E-2</v>
      </c>
      <c r="BZ93" s="90">
        <f>$D93^EXP(Parameter!$D$208)</f>
        <v>0.14642172418065921</v>
      </c>
      <c r="CA93" s="90">
        <f>$E93^EXP(Parameter!$D$200)</f>
        <v>2.0889302509227166E-2</v>
      </c>
      <c r="CB93" s="90">
        <f>$D93^EXP(Parameter!$D$209)</f>
        <v>0.12975467360070236</v>
      </c>
      <c r="CC93" s="90">
        <f>$E93^EXP(Parameter!$D$201)</f>
        <v>2.9349044944179111E-2</v>
      </c>
      <c r="CD93" s="90">
        <f>$D93^EXP(Parameter!$D$211)</f>
        <v>0.13700875234540377</v>
      </c>
      <c r="CE93" s="90">
        <f>$E93^EXP(Parameter!$D$203)</f>
        <v>7.5172927583814775E-2</v>
      </c>
      <c r="CF93" s="90">
        <f>$D93^EXP(Parameter!$D$212)</f>
        <v>0.22563888707334803</v>
      </c>
      <c r="CG93" s="90">
        <f>$E93^EXP(Parameter!$D$204)</f>
        <v>6.0088835887443487E-2</v>
      </c>
      <c r="CH93" s="91">
        <f>$D93^EXP(Parameter!$D$213)</f>
        <v>0.1201417453018702</v>
      </c>
      <c r="CI93" s="90">
        <f>$E93^EXP(Parameter!$D$205)</f>
        <v>8.6339368630114072E-2</v>
      </c>
      <c r="CJ93" s="91">
        <f>$D93^EXP(Parameter!$D$210)</f>
        <v>8.3385450492422991E-2</v>
      </c>
      <c r="CK93" s="90">
        <f>$E93^EXP(Parameter!$D$202)</f>
        <v>1.8273391939804373E-2</v>
      </c>
      <c r="CL93" s="12">
        <f>$D93^EXP(Parameter!$D$170+Parameter!$D$177*(LN($B93/30.2*21)))</f>
        <v>0.10857881235001805</v>
      </c>
      <c r="CM93" s="41">
        <f>$E93^EXP(Parameter!$D$155+Parameter!$D$162*(LN($B93/30.2*21)))</f>
        <v>0.11860478312531138</v>
      </c>
      <c r="CN93" s="12">
        <f>$D93^EXP(Parameter!$D$171+Parameter!$D$178*(LN($B93/30.2*21)))</f>
        <v>0.10846105997522562</v>
      </c>
      <c r="CO93" s="41">
        <f>$E93^EXP(Parameter!$D$156+Parameter!$D$163*(LN($B93/30.2*21)))</f>
        <v>9.8785636795401047E-2</v>
      </c>
      <c r="CP93" s="12">
        <f>$D93^EXP(Parameter!$D$173+Parameter!$D$180*(LN($B93/30.2*21)))</f>
        <v>0.10311283159170029</v>
      </c>
      <c r="CQ93" s="41">
        <f>$E93^EXP(Parameter!$D$158+Parameter!$D$165*(LN($B93/30.2*21)))</f>
        <v>0.12087590562432771</v>
      </c>
      <c r="CR93" s="12">
        <f>$D93^EXP(Parameter!$D$174+Parameter!$D$181*(LN($B93/30.2*21)))</f>
        <v>0.12329858828722692</v>
      </c>
      <c r="CS93" s="41">
        <f>$E93^EXP(Parameter!$D$159+Parameter!$D$166*(LN($B93/30.2*21)))</f>
        <v>0.13954765359087234</v>
      </c>
      <c r="CT93" s="12">
        <f>$D93^EXP(Parameter!$D$175+Parameter!$D$182*(LN($B93/30.2*21)))</f>
        <v>4.9220471005882109E-2</v>
      </c>
      <c r="CU93" s="41">
        <f>$E93^EXP(Parameter!$D$160+Parameter!$D$167*(LN($B93/30.2*21)))</f>
        <v>3.2806063906480047E-2</v>
      </c>
      <c r="CV93" s="12">
        <f>$D93^EXP(Parameter!$D$172+Parameter!$D$179*(LN($B93/30.2*21)))</f>
        <v>4.773895399874481E-2</v>
      </c>
      <c r="CW93" s="41">
        <f>$E93^EXP(Parameter!$D$157+Parameter!$D$164*(LN($B93/30.2*21)))</f>
        <v>3.2384526441557555E-4</v>
      </c>
      <c r="CX93" s="12">
        <f t="shared" si="9"/>
        <v>4.9909330234981716E-3</v>
      </c>
      <c r="CY93" s="85">
        <v>3.18579231333187E-2</v>
      </c>
      <c r="CZ93" s="12">
        <f t="shared" si="10"/>
        <v>4.5796211822158511E-2</v>
      </c>
      <c r="DA93" s="85">
        <v>5.0398101901012599E-2</v>
      </c>
      <c r="DB93" s="12">
        <f t="shared" si="11"/>
        <v>2.7059201876751763E-2</v>
      </c>
      <c r="DC93" s="41">
        <v>2.3039078745819001E-2</v>
      </c>
      <c r="DD93" s="12">
        <f t="shared" si="12"/>
        <v>1.5650316871300149E-3</v>
      </c>
      <c r="DE93" s="85">
        <v>3.1782222207059903E-2</v>
      </c>
      <c r="DF93" s="12">
        <f t="shared" si="13"/>
        <v>2.0043600225724641E-4</v>
      </c>
      <c r="DG93" s="41">
        <v>3.20605960491116E-3</v>
      </c>
      <c r="DH93" s="12">
        <f t="shared" si="14"/>
        <v>1.3560974343185971E-2</v>
      </c>
      <c r="DI93" s="41">
        <v>3.1300433206250902E-3</v>
      </c>
      <c r="DJ93" s="46">
        <v>88</v>
      </c>
      <c r="DK93" s="44">
        <v>2.26825650367135E-3</v>
      </c>
      <c r="DL93" s="44">
        <v>5.3178862910797696E-3</v>
      </c>
      <c r="DM93" s="44">
        <v>9.8196156450668405E-3</v>
      </c>
      <c r="DN93" s="44">
        <v>7.7036426504988303E-3</v>
      </c>
      <c r="DO93" s="44">
        <v>2.24976042744373E-2</v>
      </c>
      <c r="DP93" s="44">
        <v>1.8707549805882299E-2</v>
      </c>
      <c r="DQ93" s="44">
        <v>2.4552388045476301E-2</v>
      </c>
      <c r="DR93" s="45">
        <v>8.6817658086317001E-2</v>
      </c>
      <c r="DS93" s="45">
        <v>0.12747974949614199</v>
      </c>
      <c r="DT93" s="45">
        <v>0.116992629677314</v>
      </c>
      <c r="DU93" s="45">
        <v>9.0168082311619893E-2</v>
      </c>
      <c r="DV93" s="45">
        <v>0.122934910890032</v>
      </c>
      <c r="DW93" s="45">
        <v>0.180301553299059</v>
      </c>
      <c r="DX93" s="45">
        <v>0.103187649904409</v>
      </c>
    </row>
    <row r="94" spans="1:128">
      <c r="A94" s="43">
        <f t="shared" si="8"/>
        <v>6.3643835616438356</v>
      </c>
      <c r="B94" s="18">
        <v>90</v>
      </c>
      <c r="C94" s="12">
        <v>1958</v>
      </c>
      <c r="D94" s="12">
        <v>8.3191720161624697E-2</v>
      </c>
      <c r="E94" s="12">
        <v>3.0898196574600701E-3</v>
      </c>
      <c r="F94" s="92">
        <f>$D94^Parameter!$D$325</f>
        <v>0.14376808282535411</v>
      </c>
      <c r="G94" s="92">
        <f>$E94^Parameter!$D$318</f>
        <v>1.5586616677893758E-2</v>
      </c>
      <c r="H94" s="92">
        <f>$D94^Parameter!$D$326</f>
        <v>0.13679306593113508</v>
      </c>
      <c r="I94" s="92">
        <f>$E94^Parameter!$D$319</f>
        <v>2.4748974282522838E-2</v>
      </c>
      <c r="J94" s="92">
        <f>$D94^Parameter!$D$328</f>
        <v>0.15034917158285901</v>
      </c>
      <c r="K94" s="92">
        <f>$E94^Parameter!$D$321</f>
        <v>7.7275242640759814E-2</v>
      </c>
      <c r="L94" s="92">
        <f>$D94^Parameter!$D$329</f>
        <v>0.24845335087580445</v>
      </c>
      <c r="M94" s="92">
        <f>$E94^Parameter!$D$322</f>
        <v>5.8893482329172492E-2</v>
      </c>
      <c r="N94" s="92">
        <f>$D94^Parameter!$D$330</f>
        <v>0.13343350204674884</v>
      </c>
      <c r="O94" s="92">
        <f>$E94^Parameter!$D$323</f>
        <v>9.9077092355587468E-2</v>
      </c>
      <c r="P94" s="92">
        <f>$D94^Parameter!$D$327</f>
        <v>9.3738124361535169E-2</v>
      </c>
      <c r="Q94" s="92">
        <f>$E94^Parameter!$D$320</f>
        <v>1.6136608265203179E-2</v>
      </c>
      <c r="R94" s="12">
        <f>$D94^EXP(Parameter!$D$96+Parameter!$D$103*(($B94/30.2*21)^(1)))</f>
        <v>4.4637630673810486E-3</v>
      </c>
      <c r="S94" s="12">
        <f>$E94^EXP(Parameter!$D$81+Parameter!$D$88*($B94/30.2*21)^(-2))</f>
        <v>2.8669947901720717E-2</v>
      </c>
      <c r="T94" s="12">
        <f>$D94^EXP(Parameter!$D$97+Parameter!$D$104*(($B94*21/30.2)^(1)))</f>
        <v>4.4054120468236292E-2</v>
      </c>
      <c r="U94" s="12">
        <f>$E94^EXP(Parameter!$D$82+Parameter!$D$89*($B94/30.2*21)^(-2))</f>
        <v>3.90556607839724E-2</v>
      </c>
      <c r="V94" s="12">
        <f>$D94^EXP(Parameter!$D$99+Parameter!$D$106*(($B94*21/30.2)^(1)))</f>
        <v>2.5596256350814212E-2</v>
      </c>
      <c r="W94" s="12">
        <f>$E94^EXP(Parameter!$D$84+Parameter!$D$91*($B94/30.2*21)^(-2))</f>
        <v>0.10572963011756732</v>
      </c>
      <c r="X94" s="12">
        <f>$D94^EXP(Parameter!$D$100+Parameter!$D$107*(($B94*21/30.2)^(1)))</f>
        <v>1.3045056170911693E-3</v>
      </c>
      <c r="Y94" s="12">
        <f>$E94^EXP(Parameter!$D$85+Parameter!$D$92*($B94/30.2*21)^(-2))</f>
        <v>7.9608657220487086E-2</v>
      </c>
      <c r="Z94" s="12">
        <f>$D94^EXP(Parameter!$D$101+Parameter!$D$108*(($B94*21/30.2)^(1)))</f>
        <v>1.5959702985790251E-4</v>
      </c>
      <c r="AA94" s="12">
        <f>$E94^EXP(Parameter!$D$86+Parameter!$D$93*($B94/30.2*21)^(-2))</f>
        <v>9.9957571875011544E-2</v>
      </c>
      <c r="AB94" s="12">
        <f>$D94^EXP(Parameter!$D$98+Parameter!$D$105*(($B94*21/30.2)^(1)))</f>
        <v>1.2730662341298393E-2</v>
      </c>
      <c r="AC94" s="12">
        <f>$E94^EXP(Parameter!$D$83+Parameter!$D$90*($B94/30.2*21)^(-2))</f>
        <v>1.7455870212726189E-2</v>
      </c>
      <c r="AD94" s="87">
        <f>$D94^EXP(Parameter!$D$133+Parameter!$D$140*(($B94*21/30.2)^(-0.5))+Parameter!$D$147*((LN($B94*21/30.2))))</f>
        <v>1.9266139931926468E-3</v>
      </c>
      <c r="AE94" s="12">
        <f>$E94^EXP(Parameter!$D$111+Parameter!$D$118*(($B94*21/30.2)^(-1))+Parameter!$D$125*(($B94*21/30.2)^(-0.5)))</f>
        <v>0.1187576362365467</v>
      </c>
      <c r="AF94" s="12">
        <f>$D94^EXP(Parameter!$D$134+Parameter!$D$141*(($B94*21/30.2)^(-0.5))+Parameter!$D$148*((LN($B94*21/30.2))))</f>
        <v>2.799849331353492E-2</v>
      </c>
      <c r="AG94" s="12">
        <f>$E94^EXP(Parameter!$D$112+Parameter!$D$119*(($B94*21/30.2)^(-1))+Parameter!$D$126*(($B94*21/30.2)^(-0.5)))</f>
        <v>4.1918372523495E-2</v>
      </c>
      <c r="AH94" s="12">
        <f>$D94^EXP(Parameter!$D$136+Parameter!$D$143*(($B94*21/30.2)^(-0.5))+Parameter!$D$150*((LN($B94*21/30.2))))</f>
        <v>3.9487694254972464E-3</v>
      </c>
      <c r="AI94" s="12">
        <f>$E94^EXP(Parameter!$D$114+Parameter!$D$121*(($B94*21/30.2)^(-1))+Parameter!$D$128*(($B94*21/30.2)^(-0.5)))</f>
        <v>6.005917579353065E-3</v>
      </c>
      <c r="AJ94" s="12">
        <f>$D94^EXP(Parameter!$D$137+Parameter!$D$144*(($B94*21/30.2)^(-0.5))+Parameter!$D$151*((LN($B94*21/30.2))))</f>
        <v>2.3047785255518923E-3</v>
      </c>
      <c r="AK94" s="12">
        <f>$E94^EXP(Parameter!$D$115+Parameter!$D$122*(($B94*21/30.2)^(-1))+Parameter!$D$129*(($B94*21/30.2)^(-0.5)))</f>
        <v>3.8780571782575622E-2</v>
      </c>
      <c r="AL94" s="12">
        <f>$D94^EXP(Parameter!$D$138+Parameter!$D$145*(($B94*21/30.2)^(-0.5))+Parameter!$D$152*((LN($B94*21/30.2))))</f>
        <v>5.9510907382819475E-8</v>
      </c>
      <c r="AM94" s="12">
        <f>$E94^EXP(Parameter!$D$116+Parameter!$D$123*(($B94*21/30.2)^(-1))+Parameter!$D$130*(($B94*21/30.2)^(-0.5)))</f>
        <v>1.631022595652475E-3</v>
      </c>
      <c r="AN94" s="12">
        <f>$D94^EXP(Parameter!$D$135+Parameter!$D$142*(($B94*21/30.2)^(-0.5))+Parameter!$D$149*((LN($B94*21/30.2))))</f>
        <v>8.3998718539479243E-3</v>
      </c>
      <c r="AO94" s="12">
        <f>$E94^EXP(Parameter!$D$113+Parameter!$D$120*(($B94*21/30.2)^(-1))+Parameter!$D$127*(($B94*21/30.2)^(-0.5)))</f>
        <v>2.4296958570209716E-6</v>
      </c>
      <c r="AP94" s="87">
        <f>$D94^EXP(Parameter!$D$304+Parameter!$D$310*((LN($B94*21/30.2))))</f>
        <v>0.1081720270161453</v>
      </c>
      <c r="AQ94" s="88">
        <f>$E94^EXP(Parameter!$D$290+Parameter!$D$296*((LN($B94*21/30.2))))</f>
        <v>3.7116000747084023E-2</v>
      </c>
      <c r="AR94" s="12">
        <f>$D94^EXP(Parameter!$D$305+Parameter!$D$311*((LN($B94*21/30.2))))</f>
        <v>0.11237248548456413</v>
      </c>
      <c r="AS94" s="88">
        <f>$E94^EXP(Parameter!$D$291+Parameter!$D$297*((LN($B94*21/30.2))))</f>
        <v>4.20019701243948E-2</v>
      </c>
      <c r="AT94" s="12">
        <f>$D94^EXP(Parameter!$D$305+Parameter!$D$307-Parameter!$D$306+(Parameter!$D$311+Parameter!$D$313-Parameter!$D$312)*((LN($B94*21/30.2))))</f>
        <v>0.11139120291428847</v>
      </c>
      <c r="AU94" s="88">
        <f>$E94^EXP(Parameter!$D$291+Parameter!$D$293-Parameter!$D$292+(Parameter!$D$297+Parameter!$D$299-Parameter!$D$298)*((LN($B94*21/30.2))))</f>
        <v>7.3808259292758346E-2</v>
      </c>
      <c r="AV94" s="12">
        <f>$D94^EXP(Parameter!$D$308+Parameter!$D$314*((LN($B94*21/30.2))))</f>
        <v>0.16184405417779718</v>
      </c>
      <c r="AW94" s="88">
        <f>$E94^EXP(Parameter!$D$294+Parameter!$D$300*((LN($B94*21/30.2))))</f>
        <v>6.0384921759102095E-2</v>
      </c>
      <c r="AX94" s="12">
        <f>$D94^EXP(Parameter!$D$305+Parameter!$D$309-Parameter!$D$306+(Parameter!$D$311+Parameter!$D$315-Parameter!$D$312)*((LN($B94*21/30.2))))</f>
        <v>8.3408112963744355E-2</v>
      </c>
      <c r="AY94" s="88">
        <f>$E94^EXP(Parameter!$D$291+Parameter!$D$295-Parameter!$D$292+(Parameter!$D$297+Parameter!$D$301-Parameter!$D$298)*((LN($B94*21/30.2))))</f>
        <v>1.6307120614404792E-2</v>
      </c>
      <c r="AZ94" s="12">
        <f>$D94^EXP(Parameter!D$305-Parameter!D$306+(Parameter!D$311-Parameter!D$312)*((LN($B94*21/30.2))))</f>
        <v>6.1093467447076541E-2</v>
      </c>
      <c r="BA94" s="88">
        <f>$E94^EXP(Parameter!$D$291-Parameter!$D$292+(Parameter!$D$297-Parameter!$D$298)*((LN($B94*21/30.2))))</f>
        <v>1.4204867595641855E-3</v>
      </c>
      <c r="BB94" s="89">
        <f>$D94^EXP(Parameter!$D$231+Parameter!$D$238)</f>
        <v>0.15125960151388171</v>
      </c>
      <c r="BC94" s="90">
        <f>$E94^EXP(Parameter!$D$216+Parameter!$D$223)</f>
        <v>2.546243144610907E-2</v>
      </c>
      <c r="BD94" s="91">
        <f>$D94^EXP(Parameter!$D$232+Parameter!$D$239)</f>
        <v>0.1268735307384937</v>
      </c>
      <c r="BE94" s="90">
        <f>$E94^EXP(Parameter!$D$217+Parameter!$D$224)</f>
        <v>3.2300199931489096E-2</v>
      </c>
      <c r="BF94" s="91">
        <f>$D94^EXP(Parameter!$D$234+Parameter!$D$241)</f>
        <v>0.14280446835017888</v>
      </c>
      <c r="BG94" s="91">
        <f>$E94^EXP(Parameter!$D$219+Parameter!$D$226)</f>
        <v>8.7300473193336822E-2</v>
      </c>
      <c r="BH94" s="91">
        <f>$D94^EXP(Parameter!$D$235+Parameter!$D$242)</f>
        <v>0.22364773010755826</v>
      </c>
      <c r="BI94" s="91">
        <f>$E94^EXP(Parameter!$D$220+Parameter!$D$227)</f>
        <v>6.5034244835173255E-2</v>
      </c>
      <c r="BJ94" s="91">
        <f>$D94^EXP(Parameter!$D$236)</f>
        <v>6.3171547165685446E-2</v>
      </c>
      <c r="BK94" s="91">
        <f>$E94^EXP(Parameter!$D$221)</f>
        <v>0.30046416333440895</v>
      </c>
      <c r="BL94" s="91">
        <f>$D94^EXP(Parameter!$D$233+Parameter!$D$240)</f>
        <v>7.7520227713608614E-2</v>
      </c>
      <c r="BM94" s="91">
        <f>$E94^EXP(Parameter!$D$218+Parameter!$D$225)</f>
        <v>1.4979377524206255E-2</v>
      </c>
      <c r="BN94" s="90">
        <f>$D94^EXP(Parameter!$D$268+Parameter!$D$275)</f>
        <v>0.18290374789014496</v>
      </c>
      <c r="BO94" s="91">
        <f>$E94^EXP(Parameter!$D$246+Parameter!$D$253)</f>
        <v>1.2674541889145E-2</v>
      </c>
      <c r="BP94" s="91">
        <f>$D94^EXP(Parameter!$D$269+Parameter!$D$276)</f>
        <v>0.14031371941867715</v>
      </c>
      <c r="BQ94" s="91">
        <f>$E94^EXP(Parameter!$D$247+Parameter!$D$254)</f>
        <v>2.3115844452668691E-2</v>
      </c>
      <c r="BR94" s="91">
        <f>$D94^EXP(Parameter!$D$271+Parameter!$D$278)</f>
        <v>0.23922512971316306</v>
      </c>
      <c r="BS94" s="91">
        <f>$E94^EXP(Parameter!$D$249+Parameter!$D$256)</f>
        <v>0.10015908954150214</v>
      </c>
      <c r="BT94" s="91">
        <f>$D94^EXP(Parameter!$D$272+Parameter!$D$279)</f>
        <v>0.33961083002981196</v>
      </c>
      <c r="BU94" s="91">
        <f>$E94^EXP(Parameter!$D$250+Parameter!$D$257)</f>
        <v>4.6184382237405584E-2</v>
      </c>
      <c r="BV94" s="91">
        <f>$D94^EXP(Parameter!$D$273+Parameter!$D$280)</f>
        <v>0.29340563397890501</v>
      </c>
      <c r="BW94" s="91">
        <f>$E94^EXP(Parameter!$D$251+Parameter!$D$258)</f>
        <v>0.10506475616955878</v>
      </c>
      <c r="BX94" s="91">
        <f>$D94^EXP(Parameter!$D$270+Parameter!$D$277)</f>
        <v>0.1284501727520693</v>
      </c>
      <c r="BY94" s="91">
        <f>$E94^EXP(Parameter!$D$248+Parameter!$D$255)</f>
        <v>2.6409576320010706E-2</v>
      </c>
      <c r="BZ94" s="90">
        <f>$D94^EXP(Parameter!$D$208)</f>
        <v>0.1444768158817839</v>
      </c>
      <c r="CA94" s="90">
        <f>$E94^EXP(Parameter!$D$200)</f>
        <v>2.03712675984466E-2</v>
      </c>
      <c r="CB94" s="90">
        <f>$D94^EXP(Parameter!$D$209)</f>
        <v>0.1279235132865589</v>
      </c>
      <c r="CC94" s="90">
        <f>$E94^EXP(Parameter!$D$201)</f>
        <v>2.8684458715448224E-2</v>
      </c>
      <c r="CD94" s="90">
        <f>$D94^EXP(Parameter!$D$211)</f>
        <v>0.13512637042952316</v>
      </c>
      <c r="CE94" s="90">
        <f>$E94^EXP(Parameter!$D$203)</f>
        <v>7.3920626097141826E-2</v>
      </c>
      <c r="CF94" s="90">
        <f>$D94^EXP(Parameter!$D$212)</f>
        <v>0.22331286010226931</v>
      </c>
      <c r="CG94" s="90">
        <f>$E94^EXP(Parameter!$D$204)</f>
        <v>5.9001977679122318E-2</v>
      </c>
      <c r="CH94" s="91">
        <f>$D94^EXP(Parameter!$D$213)</f>
        <v>0.11838280889279691</v>
      </c>
      <c r="CI94" s="90">
        <f>$E94^EXP(Parameter!$D$205)</f>
        <v>8.4977407259863441E-2</v>
      </c>
      <c r="CJ94" s="91">
        <f>$D94^EXP(Parameter!$D$210)</f>
        <v>8.1956066744586442E-2</v>
      </c>
      <c r="CK94" s="90">
        <f>$E94^EXP(Parameter!$D$202)</f>
        <v>1.780475935149076E-2</v>
      </c>
      <c r="CL94" s="12">
        <f>$D94^EXP(Parameter!$D$170+Parameter!$D$177*(LN($B94/30.2*21)))</f>
        <v>0.10670829576053732</v>
      </c>
      <c r="CM94" s="41">
        <f>$E94^EXP(Parameter!$D$155+Parameter!$D$162*(LN($B94/30.2*21)))</f>
        <v>0.11768820580304748</v>
      </c>
      <c r="CN94" s="12">
        <f>$D94^EXP(Parameter!$D$171+Parameter!$D$178*(LN($B94/30.2*21)))</f>
        <v>0.10668767770285058</v>
      </c>
      <c r="CO94" s="41">
        <f>$E94^EXP(Parameter!$D$156+Parameter!$D$163*(LN($B94/30.2*21)))</f>
        <v>9.768770049192714E-2</v>
      </c>
      <c r="CP94" s="12">
        <f>$D94^EXP(Parameter!$D$173+Parameter!$D$180*(LN($B94/30.2*21)))</f>
        <v>0.10131625353076953</v>
      </c>
      <c r="CQ94" s="41">
        <f>$E94^EXP(Parameter!$D$158+Parameter!$D$165*(LN($B94/30.2*21)))</f>
        <v>0.11938232497510425</v>
      </c>
      <c r="CR94" s="12">
        <f>$D94^EXP(Parameter!$D$174+Parameter!$D$181*(LN($B94/30.2*21)))</f>
        <v>0.12097513906155014</v>
      </c>
      <c r="CS94" s="41">
        <f>$E94^EXP(Parameter!$D$159+Parameter!$D$166*(LN($B94/30.2*21)))</f>
        <v>0.13819342218421557</v>
      </c>
      <c r="CT94" s="12">
        <f>$D94^EXP(Parameter!$D$175+Parameter!$D$182*(LN($B94/30.2*21)))</f>
        <v>4.7881819221155072E-2</v>
      </c>
      <c r="CU94" s="41">
        <f>$E94^EXP(Parameter!$D$160+Parameter!$D$167*(LN($B94/30.2*21)))</f>
        <v>3.1861297758228123E-2</v>
      </c>
      <c r="CV94" s="12">
        <f>$D94^EXP(Parameter!$D$172+Parameter!$D$179*(LN($B94/30.2*21)))</f>
        <v>4.6566287213308785E-2</v>
      </c>
      <c r="CW94" s="41">
        <f>$E94^EXP(Parameter!$D$157+Parameter!$D$164*(LN($B94/30.2*21)))</f>
        <v>2.9950490521516273E-4</v>
      </c>
      <c r="CX94" s="12">
        <f t="shared" si="9"/>
        <v>4.4637630673810486E-3</v>
      </c>
      <c r="CY94" s="85">
        <v>3.12923901007406E-2</v>
      </c>
      <c r="CZ94" s="12">
        <f t="shared" si="10"/>
        <v>4.4054120468236292E-2</v>
      </c>
      <c r="DA94" s="85">
        <v>4.9544420721355599E-2</v>
      </c>
      <c r="DB94" s="12">
        <f t="shared" si="11"/>
        <v>2.5596256350814212E-2</v>
      </c>
      <c r="DC94" s="41">
        <v>2.19531809133077E-2</v>
      </c>
      <c r="DD94" s="12">
        <f t="shared" si="12"/>
        <v>1.3045056170911693E-3</v>
      </c>
      <c r="DE94" s="85">
        <v>3.0746144797571599E-2</v>
      </c>
      <c r="DF94" s="12">
        <f t="shared" si="13"/>
        <v>1.5959702985790251E-4</v>
      </c>
      <c r="DG94" s="41">
        <v>3.0801174408976299E-3</v>
      </c>
      <c r="DH94" s="12">
        <f t="shared" si="14"/>
        <v>1.2730662341298393E-2</v>
      </c>
      <c r="DI94" s="41">
        <v>3.0219650296398801E-3</v>
      </c>
      <c r="DJ94" s="46">
        <v>89</v>
      </c>
      <c r="DK94" s="44">
        <v>2.1738054665215701E-3</v>
      </c>
      <c r="DL94" s="44">
        <v>5.1162120817773698E-3</v>
      </c>
      <c r="DM94" s="44">
        <v>9.4750768078760705E-3</v>
      </c>
      <c r="DN94" s="44">
        <v>7.4245592103534498E-3</v>
      </c>
      <c r="DO94" s="44">
        <v>2.1800564545415801E-2</v>
      </c>
      <c r="DP94" s="44">
        <v>1.8110280416929699E-2</v>
      </c>
      <c r="DQ94" s="44">
        <v>2.3802830279217299E-2</v>
      </c>
      <c r="DR94" s="45">
        <v>8.5361316729680406E-2</v>
      </c>
      <c r="DS94" s="45">
        <v>0.125551670532972</v>
      </c>
      <c r="DT94" s="45">
        <v>0.115178566284864</v>
      </c>
      <c r="DU94" s="45">
        <v>8.8669659634516895E-2</v>
      </c>
      <c r="DV94" s="45">
        <v>0.12105563806139299</v>
      </c>
      <c r="DW94" s="45">
        <v>0.177867548559238</v>
      </c>
      <c r="DX94" s="45">
        <v>0.10153148854348901</v>
      </c>
    </row>
    <row r="95" spans="1:128">
      <c r="A95" s="43">
        <f t="shared" si="8"/>
        <v>6.4246575342465757</v>
      </c>
      <c r="B95" s="18">
        <v>91</v>
      </c>
      <c r="C95" s="12">
        <v>1980</v>
      </c>
      <c r="D95" s="12">
        <v>8.1783814840737296E-2</v>
      </c>
      <c r="E95" s="12">
        <v>2.9775919169719302E-3</v>
      </c>
      <c r="F95" s="92">
        <f>$D95^Parameter!$D$325</f>
        <v>0.14186672539191561</v>
      </c>
      <c r="G95" s="92">
        <f>$E95^Parameter!$D$318</f>
        <v>1.5176894923711869E-2</v>
      </c>
      <c r="H95" s="92">
        <f>$D95^Parameter!$D$326</f>
        <v>0.13493788277509314</v>
      </c>
      <c r="I95" s="92">
        <f>$E95^Parameter!$D$319</f>
        <v>2.4169836533622469E-2</v>
      </c>
      <c r="J95" s="92">
        <f>$D95^Parameter!$D$328</f>
        <v>0.14840636636126359</v>
      </c>
      <c r="K95" s="92">
        <f>$E95^Parameter!$D$321</f>
        <v>7.6019021181644233E-2</v>
      </c>
      <c r="L95" s="92">
        <f>$D95^Parameter!$D$329</f>
        <v>0.24608986280009226</v>
      </c>
      <c r="M95" s="92">
        <f>$E95^Parameter!$D$322</f>
        <v>5.7835425710878935E-2</v>
      </c>
      <c r="N95" s="92">
        <f>$D95^Parameter!$D$330</f>
        <v>0.13160141693019284</v>
      </c>
      <c r="O95" s="92">
        <f>$E95^Parameter!$D$323</f>
        <v>9.7621633571756433E-2</v>
      </c>
      <c r="P95" s="92">
        <f>$D95^Parameter!$D$327</f>
        <v>9.222726525896241E-2</v>
      </c>
      <c r="Q95" s="92">
        <f>$E95^Parameter!$D$320</f>
        <v>1.5715917352727992E-2</v>
      </c>
      <c r="R95" s="12">
        <f>$D95^EXP(Parameter!$D$96+Parameter!$D$103*(($B95/30.2*21)^(1)))</f>
        <v>3.9849948203925598E-3</v>
      </c>
      <c r="S95" s="12">
        <f>$E95^EXP(Parameter!$D$81+Parameter!$D$88*($B95/30.2*21)^(-2))</f>
        <v>2.8025740907426436E-2</v>
      </c>
      <c r="T95" s="12">
        <f>$D95^EXP(Parameter!$D$97+Parameter!$D$104*(($B95*21/30.2)^(1)))</f>
        <v>4.2370375769916459E-2</v>
      </c>
      <c r="U95" s="12">
        <f>$E95^EXP(Parameter!$D$82+Parameter!$D$89*($B95/30.2*21)^(-2))</f>
        <v>3.8253522325725077E-2</v>
      </c>
      <c r="V95" s="12">
        <f>$D95^EXP(Parameter!$D$99+Parameter!$D$106*(($B95*21/30.2)^(1)))</f>
        <v>2.4200259840213869E-2</v>
      </c>
      <c r="W95" s="12">
        <f>$E95^EXP(Parameter!$D$84+Parameter!$D$91*($B95/30.2*21)^(-2))</f>
        <v>0.10422080304449244</v>
      </c>
      <c r="X95" s="12">
        <f>$D95^EXP(Parameter!$D$100+Parameter!$D$107*(($B95*21/30.2)^(1)))</f>
        <v>1.0824853544200168E-3</v>
      </c>
      <c r="Y95" s="12">
        <f>$E95^EXP(Parameter!$D$85+Parameter!$D$92*($B95/30.2*21)^(-2))</f>
        <v>7.8329973633602556E-2</v>
      </c>
      <c r="Z95" s="12">
        <f>$D95^EXP(Parameter!$D$101+Parameter!$D$108*(($B95*21/30.2)^(1)))</f>
        <v>1.2641455949578527E-4</v>
      </c>
      <c r="AA95" s="12">
        <f>$E95^EXP(Parameter!$D$86+Parameter!$D$93*($B95/30.2*21)^(-2))</f>
        <v>9.8494132717616756E-2</v>
      </c>
      <c r="AB95" s="12">
        <f>$D95^EXP(Parameter!$D$98+Parameter!$D$105*(($B95*21/30.2)^(1)))</f>
        <v>1.1945131240190081E-2</v>
      </c>
      <c r="AC95" s="12">
        <f>$E95^EXP(Parameter!$D$83+Parameter!$D$90*($B95/30.2*21)^(-2))</f>
        <v>1.7009189455150165E-2</v>
      </c>
      <c r="AD95" s="87">
        <f>$D95^EXP(Parameter!$D$133+Parameter!$D$140*(($B95*21/30.2)^(-0.5))+Parameter!$D$147*((LN($B95*21/30.2))))</f>
        <v>1.724802443723414E-3</v>
      </c>
      <c r="AE95" s="12">
        <f>$E95^EXP(Parameter!$D$111+Parameter!$D$118*(($B95*21/30.2)^(-1))+Parameter!$D$125*(($B95*21/30.2)^(-0.5)))</f>
        <v>0.11769127060568964</v>
      </c>
      <c r="AF95" s="12">
        <f>$D95^EXP(Parameter!$D$134+Parameter!$D$141*(($B95*21/30.2)^(-0.5))+Parameter!$D$148*((LN($B95*21/30.2))))</f>
        <v>2.6877135876538383E-2</v>
      </c>
      <c r="AG95" s="12">
        <f>$E95^EXP(Parameter!$D$112+Parameter!$D$119*(($B95*21/30.2)^(-1))+Parameter!$D$126*(($B95*21/30.2)^(-0.5)))</f>
        <v>4.1102084262914895E-2</v>
      </c>
      <c r="AH95" s="12">
        <f>$D95^EXP(Parameter!$D$136+Parameter!$D$143*(($B95*21/30.2)^(-0.5))+Parameter!$D$150*((LN($B95*21/30.2))))</f>
        <v>3.6028535294617917E-3</v>
      </c>
      <c r="AI95" s="12">
        <f>$E95^EXP(Parameter!$D$114+Parameter!$D$121*(($B95*21/30.2)^(-1))+Parameter!$D$128*(($B95*21/30.2)^(-0.5)))</f>
        <v>5.7204853032154597E-3</v>
      </c>
      <c r="AJ95" s="12">
        <f>$D95^EXP(Parameter!$D$137+Parameter!$D$144*(($B95*21/30.2)^(-0.5))+Parameter!$D$151*((LN($B95*21/30.2))))</f>
        <v>2.04523988129346E-3</v>
      </c>
      <c r="AK95" s="12">
        <f>$E95^EXP(Parameter!$D$115+Parameter!$D$122*(($B95*21/30.2)^(-1))+Parameter!$D$129*(($B95*21/30.2)^(-0.5)))</f>
        <v>3.7895658923695535E-2</v>
      </c>
      <c r="AL95" s="12">
        <f>$D95^EXP(Parameter!$D$138+Parameter!$D$145*(($B95*21/30.2)^(-0.5))+Parameter!$D$152*((LN($B95*21/30.2))))</f>
        <v>3.933359025546494E-8</v>
      </c>
      <c r="AM95" s="12">
        <f>$E95^EXP(Parameter!$D$116+Parameter!$D$123*(($B95*21/30.2)^(-1))+Parameter!$D$130*(($B95*21/30.2)^(-0.5)))</f>
        <v>1.5323283284608866E-3</v>
      </c>
      <c r="AN95" s="12">
        <f>$D95^EXP(Parameter!$D$135+Parameter!$D$142*(($B95*21/30.2)^(-0.5))+Parameter!$D$149*((LN($B95*21/30.2))))</f>
        <v>7.9351140521708285E-3</v>
      </c>
      <c r="AO95" s="12">
        <f>$E95^EXP(Parameter!$D$113+Parameter!$D$120*(($B95*21/30.2)^(-1))+Parameter!$D$127*(($B95*21/30.2)^(-0.5)))</f>
        <v>2.1236772776042946E-6</v>
      </c>
      <c r="AP95" s="87">
        <f>$D95^EXP(Parameter!$D$304+Parameter!$D$310*((LN($B95*21/30.2))))</f>
        <v>0.10619831533676997</v>
      </c>
      <c r="AQ95" s="88">
        <f>$E95^EXP(Parameter!$D$290+Parameter!$D$296*((LN($B95*21/30.2))))</f>
        <v>3.6532141515303838E-2</v>
      </c>
      <c r="AR95" s="12">
        <f>$D95^EXP(Parameter!$D$305+Parameter!$D$311*((LN($B95*21/30.2))))</f>
        <v>0.11056820557062144</v>
      </c>
      <c r="AS95" s="88">
        <f>$E95^EXP(Parameter!$D$291+Parameter!$D$297*((LN($B95*21/30.2))))</f>
        <v>4.1235470118653833E-2</v>
      </c>
      <c r="AT95" s="12">
        <f>$D95^EXP(Parameter!$D$305+Parameter!$D$307-Parameter!$D$306+(Parameter!$D$311+Parameter!$D$313-Parameter!$D$312)*((LN($B95*21/30.2))))</f>
        <v>0.10949513836098321</v>
      </c>
      <c r="AU95" s="88">
        <f>$E95^EXP(Parameter!$D$291+Parameter!$D$293-Parameter!$D$292+(Parameter!$D$297+Parameter!$D$299-Parameter!$D$298)*((LN($B95*21/30.2))))</f>
        <v>7.2519362496753684E-2</v>
      </c>
      <c r="AV95" s="12">
        <f>$D95^EXP(Parameter!$D$308+Parameter!$D$314*((LN($B95*21/30.2))))</f>
        <v>0.15922778027232223</v>
      </c>
      <c r="AW95" s="88">
        <f>$E95^EXP(Parameter!$D$294+Parameter!$D$300*((LN($B95*21/30.2))))</f>
        <v>5.9325375458335133E-2</v>
      </c>
      <c r="AX95" s="12">
        <f>$D95^EXP(Parameter!$D$305+Parameter!$D$309-Parameter!$D$306+(Parameter!$D$311+Parameter!$D$315-Parameter!$D$312)*((LN($B95*21/30.2))))</f>
        <v>8.1663609584308849E-2</v>
      </c>
      <c r="AY95" s="88">
        <f>$E95^EXP(Parameter!$D$291+Parameter!$D$295-Parameter!$D$292+(Parameter!$D$297+Parameter!$D$301-Parameter!$D$298)*((LN($B95*21/30.2))))</f>
        <v>1.5633497180539257E-2</v>
      </c>
      <c r="AZ95" s="12">
        <f>$D95^EXP(Parameter!D$305-Parameter!D$306+(Parameter!D$311-Parameter!D$312)*((LN($B95*21/30.2))))</f>
        <v>5.9728535910354513E-2</v>
      </c>
      <c r="BA95" s="88">
        <f>$E95^EXP(Parameter!$D$291-Parameter!$D$292+(Parameter!$D$297-Parameter!$D$298)*((LN($B95*21/30.2))))</f>
        <v>1.3348632110612934E-3</v>
      </c>
      <c r="BB95" s="89">
        <f>$D95^EXP(Parameter!$D$231+Parameter!$D$238)</f>
        <v>0.14931121910551334</v>
      </c>
      <c r="BC95" s="90">
        <f>$E95^EXP(Parameter!$D$216+Parameter!$D$223)</f>
        <v>2.4871122808304034E-2</v>
      </c>
      <c r="BD95" s="91">
        <f>$D95^EXP(Parameter!$D$232+Parameter!$D$239)</f>
        <v>0.12508822323866992</v>
      </c>
      <c r="BE95" s="90">
        <f>$E95^EXP(Parameter!$D$217+Parameter!$D$224)</f>
        <v>3.1598177114871936E-2</v>
      </c>
      <c r="BF95" s="91">
        <f>$D95^EXP(Parameter!$D$234+Parameter!$D$241)</f>
        <v>0.14090935003084371</v>
      </c>
      <c r="BG95" s="91">
        <f>$E95^EXP(Parameter!$D$219+Parameter!$D$226)</f>
        <v>8.5948364288403495E-2</v>
      </c>
      <c r="BH95" s="91">
        <f>$D95^EXP(Parameter!$D$235+Parameter!$D$242)</f>
        <v>0.22136033491994014</v>
      </c>
      <c r="BI95" s="91">
        <f>$E95^EXP(Parameter!$D$220+Parameter!$D$227)</f>
        <v>6.3906427959342149E-2</v>
      </c>
      <c r="BJ95" s="91">
        <f>$D95^EXP(Parameter!$D$236)</f>
        <v>6.1985213984708736E-2</v>
      </c>
      <c r="BK95" s="91">
        <f>$E95^EXP(Parameter!$D$221)</f>
        <v>0.29816030229164792</v>
      </c>
      <c r="BL95" s="91">
        <f>$D95^EXP(Parameter!$D$233+Parameter!$D$240)</f>
        <v>7.617137760907329E-2</v>
      </c>
      <c r="BM95" s="91">
        <f>$E95^EXP(Parameter!$D$218+Parameter!$D$225)</f>
        <v>1.4581908299979879E-2</v>
      </c>
      <c r="BN95" s="90">
        <f>$D95^EXP(Parameter!$D$268+Parameter!$D$275)</f>
        <v>0.18078333125998766</v>
      </c>
      <c r="BO95" s="91">
        <f>$E95^EXP(Parameter!$D$246+Parameter!$D$253)</f>
        <v>1.2325040979423706E-2</v>
      </c>
      <c r="BP95" s="91">
        <f>$D95^EXP(Parameter!$D$269+Parameter!$D$276)</f>
        <v>0.1384349341239984</v>
      </c>
      <c r="BQ95" s="91">
        <f>$E95^EXP(Parameter!$D$247+Parameter!$D$254)</f>
        <v>2.2565059704319913E-2</v>
      </c>
      <c r="BR95" s="91">
        <f>$D95^EXP(Parameter!$D$271+Parameter!$D$278)</f>
        <v>0.23688787440525233</v>
      </c>
      <c r="BS95" s="91">
        <f>$E95^EXP(Parameter!$D$249+Parameter!$D$256)</f>
        <v>9.8694597963166972E-2</v>
      </c>
      <c r="BT95" s="91">
        <f>$D95^EXP(Parameter!$D$272+Parameter!$D$279)</f>
        <v>0.33710260981604606</v>
      </c>
      <c r="BU95" s="91">
        <f>$E95^EXP(Parameter!$D$250+Parameter!$D$257)</f>
        <v>4.5284130280294953E-2</v>
      </c>
      <c r="BV95" s="91">
        <f>$D95^EXP(Parameter!$D$273+Parameter!$D$280)</f>
        <v>0.29094645416063181</v>
      </c>
      <c r="BW95" s="91">
        <f>$E95^EXP(Parameter!$D$251+Parameter!$D$258)</f>
        <v>0.10356023019526635</v>
      </c>
      <c r="BX95" s="91">
        <f>$D95^EXP(Parameter!$D$270+Parameter!$D$277)</f>
        <v>0.12665341596334495</v>
      </c>
      <c r="BY95" s="91">
        <f>$E95^EXP(Parameter!$D$248+Parameter!$D$255)</f>
        <v>2.5802304106383105E-2</v>
      </c>
      <c r="BZ95" s="90">
        <f>$D95^EXP(Parameter!$D$208)</f>
        <v>0.14257089774356349</v>
      </c>
      <c r="CA95" s="90">
        <f>$E95^EXP(Parameter!$D$200)</f>
        <v>1.9869795308567442E-2</v>
      </c>
      <c r="CB95" s="90">
        <f>$D95^EXP(Parameter!$D$209)</f>
        <v>0.12613056625492922</v>
      </c>
      <c r="CC95" s="90">
        <f>$E95^EXP(Parameter!$D$201)</f>
        <v>2.8039704367408252E-2</v>
      </c>
      <c r="CD95" s="90">
        <f>$D95^EXP(Parameter!$D$211)</f>
        <v>0.133282575142911</v>
      </c>
      <c r="CE95" s="90">
        <f>$E95^EXP(Parameter!$D$203)</f>
        <v>7.2698281897335709E-2</v>
      </c>
      <c r="CF95" s="90">
        <f>$D95^EXP(Parameter!$D$212)</f>
        <v>0.22102661647938071</v>
      </c>
      <c r="CG95" s="90">
        <f>$E95^EXP(Parameter!$D$204)</f>
        <v>5.7942654554060662E-2</v>
      </c>
      <c r="CH95" s="91">
        <f>$D95^EXP(Parameter!$D$213)</f>
        <v>0.11666149781175836</v>
      </c>
      <c r="CI95" s="90">
        <f>$E95^EXP(Parameter!$D$205)</f>
        <v>8.3646835202822331E-2</v>
      </c>
      <c r="CJ95" s="91">
        <f>$D95^EXP(Parameter!$D$210)</f>
        <v>8.056079763647829E-2</v>
      </c>
      <c r="CK95" s="90">
        <f>$E95^EXP(Parameter!$D$202)</f>
        <v>1.735150225285843E-2</v>
      </c>
      <c r="CL95" s="12">
        <f>$D95^EXP(Parameter!$D$170+Parameter!$D$177*(LN($B95/30.2*21)))</f>
        <v>0.10488049015484729</v>
      </c>
      <c r="CM95" s="41">
        <f>$E95^EXP(Parameter!$D$155+Parameter!$D$162*(LN($B95/30.2*21)))</f>
        <v>0.1167899514375691</v>
      </c>
      <c r="CN95" s="12">
        <f>$D95^EXP(Parameter!$D$171+Parameter!$D$178*(LN($B95/30.2*21)))</f>
        <v>0.10495415982784724</v>
      </c>
      <c r="CO95" s="41">
        <f>$E95^EXP(Parameter!$D$156+Parameter!$D$163*(LN($B95/30.2*21)))</f>
        <v>9.6612795857356312E-2</v>
      </c>
      <c r="CP95" s="12">
        <f>$D95^EXP(Parameter!$D$173+Parameter!$D$180*(LN($B95/30.2*21)))</f>
        <v>9.9561250749833866E-2</v>
      </c>
      <c r="CQ95" s="41">
        <f>$E95^EXP(Parameter!$D$158+Parameter!$D$165*(LN($B95/30.2*21)))</f>
        <v>0.11791940899332271</v>
      </c>
      <c r="CR95" s="12">
        <f>$D95^EXP(Parameter!$D$174+Parameter!$D$181*(LN($B95/30.2*21)))</f>
        <v>0.11870492336585259</v>
      </c>
      <c r="CS95" s="41">
        <f>$E95^EXP(Parameter!$D$159+Parameter!$D$166*(LN($B95/30.2*21)))</f>
        <v>0.13686543295907738</v>
      </c>
      <c r="CT95" s="12">
        <f>$D95^EXP(Parameter!$D$175+Parameter!$D$182*(LN($B95/30.2*21)))</f>
        <v>4.6584845411453614E-2</v>
      </c>
      <c r="CU95" s="41">
        <f>$E95^EXP(Parameter!$D$160+Parameter!$D$167*(LN($B95/30.2*21)))</f>
        <v>3.0948044116889662E-2</v>
      </c>
      <c r="CV95" s="12">
        <f>$D95^EXP(Parameter!$D$172+Parameter!$D$179*(LN($B95/30.2*21)))</f>
        <v>4.5428425107225612E-2</v>
      </c>
      <c r="CW95" s="41">
        <f>$E95^EXP(Parameter!$D$157+Parameter!$D$164*(LN($B95/30.2*21)))</f>
        <v>2.7706661578513829E-4</v>
      </c>
      <c r="CX95" s="12">
        <f t="shared" si="9"/>
        <v>3.9849948203925598E-3</v>
      </c>
      <c r="CY95" s="85">
        <v>3.0746287839629401E-2</v>
      </c>
      <c r="CZ95" s="12">
        <f t="shared" si="10"/>
        <v>4.2370375769916459E-2</v>
      </c>
      <c r="DA95" s="85">
        <v>4.8717918288771603E-2</v>
      </c>
      <c r="DB95" s="12">
        <f t="shared" si="11"/>
        <v>2.4200259840213869E-2</v>
      </c>
      <c r="DC95" s="41">
        <v>2.0916770642441702E-2</v>
      </c>
      <c r="DD95" s="12">
        <f t="shared" si="12"/>
        <v>1.0824853544200168E-3</v>
      </c>
      <c r="DE95" s="85">
        <v>2.9748072332532301E-2</v>
      </c>
      <c r="DF95" s="12">
        <f t="shared" si="13"/>
        <v>1.2641455949578527E-4</v>
      </c>
      <c r="DG95" s="41">
        <v>2.9621125825931298E-3</v>
      </c>
      <c r="DH95" s="12">
        <f t="shared" si="14"/>
        <v>1.1945131240190081E-2</v>
      </c>
      <c r="DI95" s="41">
        <v>2.91792342044938E-3</v>
      </c>
      <c r="DJ95" s="46">
        <v>90</v>
      </c>
      <c r="DK95" s="44">
        <v>2.0838937660955202E-3</v>
      </c>
      <c r="DL95" s="44">
        <v>4.9234373167890101E-3</v>
      </c>
      <c r="DM95" s="44">
        <v>9.1446967946070493E-3</v>
      </c>
      <c r="DN95" s="44">
        <v>7.1572860387025799E-3</v>
      </c>
      <c r="DO95" s="44">
        <v>2.1129069387406399E-2</v>
      </c>
      <c r="DP95" s="44">
        <v>1.75355145642575E-2</v>
      </c>
      <c r="DQ95" s="44">
        <v>2.30803690645154E-2</v>
      </c>
      <c r="DR95" s="45">
        <v>8.3939430208961996E-2</v>
      </c>
      <c r="DS95" s="45">
        <v>0.123665385133486</v>
      </c>
      <c r="DT95" s="45">
        <v>0.113404664589911</v>
      </c>
      <c r="DU95" s="45">
        <v>8.7206408849857503E-2</v>
      </c>
      <c r="DV95" s="45">
        <v>0.119217471520271</v>
      </c>
      <c r="DW95" s="45">
        <v>0.17548140840390899</v>
      </c>
      <c r="DX95" s="45">
        <v>9.99130786047282E-2</v>
      </c>
    </row>
    <row r="96" spans="1:128">
      <c r="A96" s="43">
        <f t="shared" si="8"/>
        <v>6.484931506849315</v>
      </c>
      <c r="B96" s="18">
        <v>92</v>
      </c>
      <c r="C96" s="12">
        <v>2002</v>
      </c>
      <c r="D96" s="12">
        <v>8.0409121568699699E-2</v>
      </c>
      <c r="E96" s="12">
        <v>2.8702237972789701E-3</v>
      </c>
      <c r="F96" s="92">
        <f>$D96^Parameter!$D$325</f>
        <v>0.1400032597982574</v>
      </c>
      <c r="G96" s="92">
        <f>$E96^Parameter!$D$318</f>
        <v>1.4780847895376327E-2</v>
      </c>
      <c r="H96" s="92">
        <f>$D96^Parameter!$D$326</f>
        <v>0.13312028972280168</v>
      </c>
      <c r="I96" s="92">
        <f>$E96^Parameter!$D$319</f>
        <v>2.3608374565479758E-2</v>
      </c>
      <c r="J96" s="92">
        <f>$D96^Parameter!$D$328</f>
        <v>0.14650169589063861</v>
      </c>
      <c r="K96" s="92">
        <f>$E96^Parameter!$D$321</f>
        <v>7.4792264402506567E-2</v>
      </c>
      <c r="L96" s="92">
        <f>$D96^Parameter!$D$329</f>
        <v>0.24376479150306082</v>
      </c>
      <c r="M96" s="92">
        <f>$E96^Parameter!$D$322</f>
        <v>5.6803974375041831E-2</v>
      </c>
      <c r="N96" s="92">
        <f>$D96^Parameter!$D$330</f>
        <v>0.12980675920399898</v>
      </c>
      <c r="O96" s="92">
        <f>$E96^Parameter!$D$323</f>
        <v>9.6198057902120479E-2</v>
      </c>
      <c r="P96" s="92">
        <f>$D96^Parameter!$D$327</f>
        <v>9.075084184466814E-2</v>
      </c>
      <c r="Q96" s="92">
        <f>$E96^Parameter!$D$320</f>
        <v>1.5309177317846895E-2</v>
      </c>
      <c r="R96" s="12">
        <f>$D96^EXP(Parameter!$D$96+Parameter!$D$103*(($B96/30.2*21)^(1)))</f>
        <v>3.5509837486884079E-3</v>
      </c>
      <c r="S96" s="12">
        <f>$E96^EXP(Parameter!$D$81+Parameter!$D$88*($B96/30.2*21)^(-2))</f>
        <v>2.7400598790942993E-2</v>
      </c>
      <c r="T96" s="12">
        <f>$D96^EXP(Parameter!$D$97+Parameter!$D$104*(($B96*21/30.2)^(1)))</f>
        <v>4.0743265900942752E-2</v>
      </c>
      <c r="U96" s="12">
        <f>$E96^EXP(Parameter!$D$82+Parameter!$D$89*($B96/30.2*21)^(-2))</f>
        <v>3.7473592209272863E-2</v>
      </c>
      <c r="V96" s="12">
        <f>$D96^EXP(Parameter!$D$99+Parameter!$D$106*(($B96*21/30.2)^(1)))</f>
        <v>2.2868789343487864E-2</v>
      </c>
      <c r="W96" s="12">
        <f>$E96^EXP(Parameter!$D$84+Parameter!$D$91*($B96/30.2*21)^(-2))</f>
        <v>0.1027443894859853</v>
      </c>
      <c r="X96" s="12">
        <f>$D96^EXP(Parameter!$D$100+Parameter!$D$107*(($B96*21/30.2)^(1)))</f>
        <v>8.9413914302697575E-4</v>
      </c>
      <c r="Y96" s="12">
        <f>$E96^EXP(Parameter!$D$85+Parameter!$D$92*($B96/30.2*21)^(-2))</f>
        <v>7.7081028897122858E-2</v>
      </c>
      <c r="Z96" s="12">
        <f>$D96^EXP(Parameter!$D$101+Parameter!$D$108*(($B96*21/30.2)^(1)))</f>
        <v>9.9596015439490574E-5</v>
      </c>
      <c r="AA96" s="12">
        <f>$E96^EXP(Parameter!$D$86+Parameter!$D$93*($B96/30.2*21)^(-2))</f>
        <v>9.7062687525977825E-2</v>
      </c>
      <c r="AB96" s="12">
        <f>$D96^EXP(Parameter!$D$98+Parameter!$D$105*(($B96*21/30.2)^(1)))</f>
        <v>1.1202324520400124E-2</v>
      </c>
      <c r="AC96" s="12">
        <f>$E96^EXP(Parameter!$D$83+Parameter!$D$90*($B96/30.2*21)^(-2))</f>
        <v>1.6577110590454226E-2</v>
      </c>
      <c r="AD96" s="87">
        <f>$D96^EXP(Parameter!$D$133+Parameter!$D$140*(($B96*21/30.2)^(-0.5))+Parameter!$D$147*((LN($B96*21/30.2))))</f>
        <v>1.5429721473710018E-3</v>
      </c>
      <c r="AE96" s="12">
        <f>$E96^EXP(Parameter!$D$111+Parameter!$D$118*(($B96*21/30.2)^(-1))+Parameter!$D$125*(($B96*21/30.2)^(-0.5)))</f>
        <v>0.11664360865799438</v>
      </c>
      <c r="AF96" s="12">
        <f>$D96^EXP(Parameter!$D$134+Parameter!$D$141*(($B96*21/30.2)^(-0.5))+Parameter!$D$148*((LN($B96*21/30.2))))</f>
        <v>2.5801241591665927E-2</v>
      </c>
      <c r="AG96" s="12">
        <f>$E96^EXP(Parameter!$D$112+Parameter!$D$119*(($B96*21/30.2)^(-1))+Parameter!$D$126*(($B96*21/30.2)^(-0.5)))</f>
        <v>4.0307630628554608E-2</v>
      </c>
      <c r="AH96" s="12">
        <f>$D96^EXP(Parameter!$D$136+Parameter!$D$143*(($B96*21/30.2)^(-0.5))+Parameter!$D$150*((LN($B96*21/30.2))))</f>
        <v>3.2855729251822494E-3</v>
      </c>
      <c r="AI96" s="12">
        <f>$E96^EXP(Parameter!$D$114+Parameter!$D$121*(($B96*21/30.2)^(-1))+Parameter!$D$128*(($B96*21/30.2)^(-0.5)))</f>
        <v>5.449862665569823E-3</v>
      </c>
      <c r="AJ96" s="12">
        <f>$D96^EXP(Parameter!$D$137+Parameter!$D$144*(($B96*21/30.2)^(-0.5))+Parameter!$D$151*((LN($B96*21/30.2))))</f>
        <v>1.8130250939626625E-3</v>
      </c>
      <c r="AK96" s="12">
        <f>$E96^EXP(Parameter!$D$115+Parameter!$D$122*(($B96*21/30.2)^(-1))+Parameter!$D$129*(($B96*21/30.2)^(-0.5)))</f>
        <v>3.7036725191899461E-2</v>
      </c>
      <c r="AL96" s="12">
        <f>$D96^EXP(Parameter!$D$138+Parameter!$D$145*(($B96*21/30.2)^(-0.5))+Parameter!$D$152*((LN($B96*21/30.2))))</f>
        <v>2.5843904372122027E-8</v>
      </c>
      <c r="AM96" s="12">
        <f>$E96^EXP(Parameter!$D$116+Parameter!$D$123*(($B96*21/30.2)^(-1))+Parameter!$D$130*(($B96*21/30.2)^(-0.5)))</f>
        <v>1.4400302680070197E-3</v>
      </c>
      <c r="AN96" s="12">
        <f>$D96^EXP(Parameter!$D$135+Parameter!$D$142*(($B96*21/30.2)^(-0.5))+Parameter!$D$149*((LN($B96*21/30.2))))</f>
        <v>7.4961144269299548E-3</v>
      </c>
      <c r="AO96" s="12">
        <f>$E96^EXP(Parameter!$D$113+Parameter!$D$120*(($B96*21/30.2)^(-1))+Parameter!$D$127*(($B96*21/30.2)^(-0.5)))</f>
        <v>1.8572084417328819E-6</v>
      </c>
      <c r="AP96" s="87">
        <f>$D96^EXP(Parameter!$D$304+Parameter!$D$310*((LN($B96*21/30.2))))</f>
        <v>0.10427021096587541</v>
      </c>
      <c r="AQ96" s="88">
        <f>$E96^EXP(Parameter!$D$290+Parameter!$D$296*((LN($B96*21/30.2))))</f>
        <v>3.596307305269543E-2</v>
      </c>
      <c r="AR96" s="12">
        <f>$D96^EXP(Parameter!$D$305+Parameter!$D$311*((LN($B96*21/30.2))))</f>
        <v>0.10880366470531114</v>
      </c>
      <c r="AS96" s="88">
        <f>$E96^EXP(Parameter!$D$291+Parameter!$D$297*((LN($B96*21/30.2))))</f>
        <v>4.0489098626506535E-2</v>
      </c>
      <c r="AT96" s="12">
        <f>$D96^EXP(Parameter!$D$305+Parameter!$D$307-Parameter!$D$306+(Parameter!$D$311+Parameter!$D$313-Parameter!$D$312)*((LN($B96*21/30.2))))</f>
        <v>0.10764164889256135</v>
      </c>
      <c r="AU96" s="88">
        <f>$E96^EXP(Parameter!$D$291+Parameter!$D$293-Parameter!$D$292+(Parameter!$D$297+Parameter!$D$299-Parameter!$D$298)*((LN($B96*21/30.2))))</f>
        <v>7.1261612211252004E-2</v>
      </c>
      <c r="AV96" s="12">
        <f>$D96^EXP(Parameter!$D$308+Parameter!$D$314*((LN($B96*21/30.2))))</f>
        <v>0.15666446191535816</v>
      </c>
      <c r="AW96" s="88">
        <f>$E96^EXP(Parameter!$D$294+Parameter!$D$300*((LN($B96*21/30.2))))</f>
        <v>5.8292171236792867E-2</v>
      </c>
      <c r="AX96" s="12">
        <f>$D96^EXP(Parameter!$D$305+Parameter!$D$309-Parameter!$D$306+(Parameter!$D$311+Parameter!$D$315-Parameter!$D$312)*((LN($B96*21/30.2))))</f>
        <v>7.9963558377940336E-2</v>
      </c>
      <c r="AY96" s="88">
        <f>$E96^EXP(Parameter!$D$291+Parameter!$D$295-Parameter!$D$292+(Parameter!$D$297+Parameter!$D$301-Parameter!$D$298)*((LN($B96*21/30.2))))</f>
        <v>1.4989328698305701E-2</v>
      </c>
      <c r="AZ96" s="12">
        <f>$D96^EXP(Parameter!D$305-Parameter!D$306+(Parameter!D$311-Parameter!D$312)*((LN($B96*21/30.2))))</f>
        <v>5.8401018417071973E-2</v>
      </c>
      <c r="BA96" s="88">
        <f>$E96^EXP(Parameter!$D$291-Parameter!$D$292+(Parameter!$D$297-Parameter!$D$298)*((LN($B96*21/30.2))))</f>
        <v>1.2546712437293793E-3</v>
      </c>
      <c r="BB96" s="89">
        <f>$D96^EXP(Parameter!$D$231+Parameter!$D$238)</f>
        <v>0.14740100203256404</v>
      </c>
      <c r="BC96" s="90">
        <f>$E96^EXP(Parameter!$D$216+Parameter!$D$223)</f>
        <v>2.4297757497070263E-2</v>
      </c>
      <c r="BD96" s="91">
        <f>$D96^EXP(Parameter!$D$232+Parameter!$D$239)</f>
        <v>0.12333999051831607</v>
      </c>
      <c r="BE96" s="90">
        <f>$E96^EXP(Parameter!$D$217+Parameter!$D$224)</f>
        <v>3.0916423738964964E-2</v>
      </c>
      <c r="BF96" s="91">
        <f>$D96^EXP(Parameter!$D$234+Parameter!$D$241)</f>
        <v>0.13905208465878388</v>
      </c>
      <c r="BG96" s="91">
        <f>$E96^EXP(Parameter!$D$219+Parameter!$D$226)</f>
        <v>8.4626941446260498E-2</v>
      </c>
      <c r="BH96" s="91">
        <f>$D96^EXP(Parameter!$D$235+Parameter!$D$242)</f>
        <v>0.21911173819495172</v>
      </c>
      <c r="BI96" s="91">
        <f>$E96^EXP(Parameter!$D$220+Parameter!$D$227)</f>
        <v>6.2806274795898911E-2</v>
      </c>
      <c r="BJ96" s="91">
        <f>$D96^EXP(Parameter!$D$236)</f>
        <v>6.0829045426074042E-2</v>
      </c>
      <c r="BK96" s="91">
        <f>$E96^EXP(Parameter!$D$221)</f>
        <v>0.29589090823419517</v>
      </c>
      <c r="BL96" s="91">
        <f>$D96^EXP(Parameter!$D$233+Parameter!$D$240)</f>
        <v>7.4854982461929634E-2</v>
      </c>
      <c r="BM96" s="91">
        <f>$E96^EXP(Parameter!$D$218+Parameter!$D$225)</f>
        <v>1.4197802229759976E-2</v>
      </c>
      <c r="BN96" s="90">
        <f>$D96^EXP(Parameter!$D$268+Parameter!$D$275)</f>
        <v>0.17870174656304427</v>
      </c>
      <c r="BO96" s="91">
        <f>$E96^EXP(Parameter!$D$246+Parameter!$D$253)</f>
        <v>1.1987650225925746E-2</v>
      </c>
      <c r="BP96" s="91">
        <f>$D96^EXP(Parameter!$D$269+Parameter!$D$276)</f>
        <v>0.13659389715661138</v>
      </c>
      <c r="BQ96" s="91">
        <f>$E96^EXP(Parameter!$D$247+Parameter!$D$254)</f>
        <v>2.2031317819377193E-2</v>
      </c>
      <c r="BR96" s="91">
        <f>$D96^EXP(Parameter!$D$271+Parameter!$D$278)</f>
        <v>0.23458920473709763</v>
      </c>
      <c r="BS96" s="91">
        <f>$E96^EXP(Parameter!$D$249+Parameter!$D$256)</f>
        <v>9.7262088138102651E-2</v>
      </c>
      <c r="BT96" s="91">
        <f>$D96^EXP(Parameter!$D$272+Parameter!$D$279)</f>
        <v>0.33462987773265201</v>
      </c>
      <c r="BU96" s="91">
        <f>$E96^EXP(Parameter!$D$250+Parameter!$D$257)</f>
        <v>4.4407875145002891E-2</v>
      </c>
      <c r="BV96" s="91">
        <f>$D96^EXP(Parameter!$D$273+Parameter!$D$280)</f>
        <v>0.28852449280502235</v>
      </c>
      <c r="BW96" s="91">
        <f>$E96^EXP(Parameter!$D$251+Parameter!$D$258)</f>
        <v>0.10208811136272163</v>
      </c>
      <c r="BX96" s="91">
        <f>$D96^EXP(Parameter!$D$270+Parameter!$D$277)</f>
        <v>0.12489382306249405</v>
      </c>
      <c r="BY96" s="91">
        <f>$E96^EXP(Parameter!$D$248+Parameter!$D$255)</f>
        <v>2.521332245427647E-2</v>
      </c>
      <c r="BZ96" s="90">
        <f>$D96^EXP(Parameter!$D$208)</f>
        <v>0.14070289949593626</v>
      </c>
      <c r="CA96" s="90">
        <f>$E96^EXP(Parameter!$D$200)</f>
        <v>1.9384231598916127E-2</v>
      </c>
      <c r="CB96" s="90">
        <f>$D96^EXP(Parameter!$D$209)</f>
        <v>0.12437475365960085</v>
      </c>
      <c r="CC96" s="90">
        <f>$E96^EXP(Parameter!$D$201)</f>
        <v>2.7414039872394186E-2</v>
      </c>
      <c r="CD96" s="90">
        <f>$D96^EXP(Parameter!$D$211)</f>
        <v>0.13147629069911845</v>
      </c>
      <c r="CE96" s="90">
        <f>$E96^EXP(Parameter!$D$203)</f>
        <v>7.1504945623658681E-2</v>
      </c>
      <c r="CF96" s="90">
        <f>$D96^EXP(Parameter!$D$212)</f>
        <v>0.21877917482379919</v>
      </c>
      <c r="CG96" s="90">
        <f>$E96^EXP(Parameter!$D$204)</f>
        <v>5.690995643572537E-2</v>
      </c>
      <c r="CH96" s="91">
        <f>$D96^EXP(Parameter!$D$213)</f>
        <v>0.11497673102638033</v>
      </c>
      <c r="CI96" s="90">
        <f>$E96^EXP(Parameter!$D$205)</f>
        <v>8.2346684095716036E-2</v>
      </c>
      <c r="CJ96" s="91">
        <f>$D96^EXP(Parameter!$D$210)</f>
        <v>7.9198581949233279E-2</v>
      </c>
      <c r="CK96" s="90">
        <f>$E96^EXP(Parameter!$D$202)</f>
        <v>1.6913000940090912E-2</v>
      </c>
      <c r="CL96" s="12">
        <f>$D96^EXP(Parameter!$D$170+Parameter!$D$177*(LN($B96/30.2*21)))</f>
        <v>0.10309415287955982</v>
      </c>
      <c r="CM96" s="41">
        <f>$E96^EXP(Parameter!$D$155+Parameter!$D$162*(LN($B96/30.2*21)))</f>
        <v>0.11590946399661264</v>
      </c>
      <c r="CN96" s="12">
        <f>$D96^EXP(Parameter!$D$171+Parameter!$D$178*(LN($B96/30.2*21)))</f>
        <v>0.10325934076373845</v>
      </c>
      <c r="CO96" s="41">
        <f>$E96^EXP(Parameter!$D$156+Parameter!$D$163*(LN($B96/30.2*21)))</f>
        <v>9.5560219516627423E-2</v>
      </c>
      <c r="CP96" s="12">
        <f>$D96^EXP(Parameter!$D$173+Parameter!$D$180*(LN($B96/30.2*21)))</f>
        <v>9.7846596864065147E-2</v>
      </c>
      <c r="CQ96" s="41">
        <f>$E96^EXP(Parameter!$D$158+Parameter!$D$165*(LN($B96/30.2*21)))</f>
        <v>0.11648626565621119</v>
      </c>
      <c r="CR96" s="12">
        <f>$D96^EXP(Parameter!$D$174+Parameter!$D$181*(LN($B96/30.2*21)))</f>
        <v>0.11648647269966134</v>
      </c>
      <c r="CS96" s="41">
        <f>$E96^EXP(Parameter!$D$159+Parameter!$D$166*(LN($B96/30.2*21)))</f>
        <v>0.13556292878081788</v>
      </c>
      <c r="CT96" s="12">
        <f>$D96^EXP(Parameter!$D$175+Parameter!$D$182*(LN($B96/30.2*21)))</f>
        <v>4.5328070234424853E-2</v>
      </c>
      <c r="CU96" s="41">
        <f>$E96^EXP(Parameter!$D$160+Parameter!$D$167*(LN($B96/30.2*21)))</f>
        <v>3.0065093594860325E-2</v>
      </c>
      <c r="CV96" s="12">
        <f>$D96^EXP(Parameter!$D$172+Parameter!$D$179*(LN($B96/30.2*21)))</f>
        <v>4.4324139590528784E-2</v>
      </c>
      <c r="CW96" s="41">
        <f>$E96^EXP(Parameter!$D$157+Parameter!$D$164*(LN($B96/30.2*21)))</f>
        <v>2.5637584013453983E-4</v>
      </c>
      <c r="CX96" s="12">
        <f t="shared" si="9"/>
        <v>3.5509837486884079E-3</v>
      </c>
      <c r="CY96" s="85">
        <v>3.0218837777009799E-2</v>
      </c>
      <c r="CZ96" s="12">
        <f t="shared" si="10"/>
        <v>4.0743265900942752E-2</v>
      </c>
      <c r="DA96" s="85">
        <v>4.7917566537976498E-2</v>
      </c>
      <c r="DB96" s="12">
        <f t="shared" si="11"/>
        <v>2.2868789343487864E-2</v>
      </c>
      <c r="DC96" s="41">
        <v>1.9927725459253101E-2</v>
      </c>
      <c r="DD96" s="12">
        <f t="shared" si="12"/>
        <v>8.9413914302697575E-4</v>
      </c>
      <c r="DE96" s="85">
        <v>2.87864989883512E-2</v>
      </c>
      <c r="DF96" s="12">
        <f t="shared" si="13"/>
        <v>9.9596015439490574E-5</v>
      </c>
      <c r="DG96" s="41">
        <v>2.8511299732476999E-3</v>
      </c>
      <c r="DH96" s="12">
        <f t="shared" si="14"/>
        <v>1.1202324520400124E-2</v>
      </c>
      <c r="DI96" s="41">
        <v>2.8177813571614902E-3</v>
      </c>
      <c r="DJ96" s="46">
        <v>91</v>
      </c>
      <c r="DK96" s="44">
        <v>1.9982730035899001E-3</v>
      </c>
      <c r="DL96" s="44">
        <v>4.7391117471403702E-3</v>
      </c>
      <c r="DM96" s="44">
        <v>8.8278048199436094E-3</v>
      </c>
      <c r="DN96" s="44">
        <v>6.9012482458212796E-3</v>
      </c>
      <c r="DO96" s="44">
        <v>2.0482030876247202E-2</v>
      </c>
      <c r="DP96" s="44">
        <v>1.6982268700858599E-2</v>
      </c>
      <c r="DQ96" s="44">
        <v>2.2383865044495601E-2</v>
      </c>
      <c r="DR96" s="45">
        <v>8.25509286366546E-2</v>
      </c>
      <c r="DS96" s="45">
        <v>0.121819691220774</v>
      </c>
      <c r="DT96" s="45">
        <v>0.11166974776260501</v>
      </c>
      <c r="DU96" s="45">
        <v>8.5777245269792399E-2</v>
      </c>
      <c r="DV96" s="45">
        <v>0.11741921947867</v>
      </c>
      <c r="DW96" s="45">
        <v>0.17314187070135201</v>
      </c>
      <c r="DX96" s="45">
        <v>9.8331285234314905E-2</v>
      </c>
    </row>
    <row r="97" spans="1:128">
      <c r="A97" s="43">
        <f t="shared" si="8"/>
        <v>6.5452054794520551</v>
      </c>
      <c r="B97" s="18">
        <v>93</v>
      </c>
      <c r="C97" s="12">
        <v>2024</v>
      </c>
      <c r="D97" s="12">
        <v>7.9066618450796697E-2</v>
      </c>
      <c r="E97" s="12">
        <v>2.7674699083418699E-3</v>
      </c>
      <c r="F97" s="92">
        <f>$D97^Parameter!$D$325</f>
        <v>0.13817665302474769</v>
      </c>
      <c r="G97" s="92">
        <f>$E97^Parameter!$D$318</f>
        <v>1.4397917916281835E-2</v>
      </c>
      <c r="H97" s="92">
        <f>$D97^Parameter!$D$326</f>
        <v>0.1313392500438503</v>
      </c>
      <c r="I97" s="92">
        <f>$E97^Parameter!$D$319</f>
        <v>2.3063916692480067E-2</v>
      </c>
      <c r="J97" s="92">
        <f>$D97^Parameter!$D$328</f>
        <v>0.14463413141750653</v>
      </c>
      <c r="K97" s="92">
        <f>$E97^Parameter!$D$321</f>
        <v>7.3594054141314133E-2</v>
      </c>
      <c r="L97" s="92">
        <f>$D97^Parameter!$D$329</f>
        <v>0.24147722281816045</v>
      </c>
      <c r="M97" s="92">
        <f>$E97^Parameter!$D$322</f>
        <v>5.5798255938401056E-2</v>
      </c>
      <c r="N97" s="92">
        <f>$D97^Parameter!$D$330</f>
        <v>0.12804849067860627</v>
      </c>
      <c r="O97" s="92">
        <f>$E97^Parameter!$D$323</f>
        <v>9.4805419212385708E-2</v>
      </c>
      <c r="P97" s="92">
        <f>$D97^Parameter!$D$327</f>
        <v>8.9307820991450418E-2</v>
      </c>
      <c r="Q97" s="92">
        <f>$E97^Parameter!$D$320</f>
        <v>1.491582213170249E-2</v>
      </c>
      <c r="R97" s="12">
        <f>$D97^EXP(Parameter!$D$96+Parameter!$D$103*(($B97/30.2*21)^(1)))</f>
        <v>3.15828107815894E-3</v>
      </c>
      <c r="S97" s="12">
        <f>$E97^EXP(Parameter!$D$81+Parameter!$D$88*($B97/30.2*21)^(-2))</f>
        <v>2.6793814416835867E-2</v>
      </c>
      <c r="T97" s="12">
        <f>$D97^EXP(Parameter!$D$97+Parameter!$D$104*(($B97*21/30.2)^(1)))</f>
        <v>3.9171125586070284E-2</v>
      </c>
      <c r="U97" s="12">
        <f>$E97^EXP(Parameter!$D$82+Parameter!$D$89*($B97/30.2*21)^(-2))</f>
        <v>3.6715087757119458E-2</v>
      </c>
      <c r="V97" s="12">
        <f>$D97^EXP(Parameter!$D$99+Parameter!$D$106*(($B97*21/30.2)^(1)))</f>
        <v>2.1599481774062783E-2</v>
      </c>
      <c r="W97" s="12">
        <f>$E97^EXP(Parameter!$D$84+Parameter!$D$91*($B97/30.2*21)^(-2))</f>
        <v>0.10129944112397005</v>
      </c>
      <c r="X97" s="12">
        <f>$D97^EXP(Parameter!$D$100+Parameter!$D$107*(($B97*21/30.2)^(1)))</f>
        <v>7.3510245462146272E-4</v>
      </c>
      <c r="Y97" s="12">
        <f>$E97^EXP(Parameter!$D$85+Parameter!$D$92*($B97/30.2*21)^(-2))</f>
        <v>7.5860902201033961E-2</v>
      </c>
      <c r="Z97" s="12">
        <f>$D97^EXP(Parameter!$D$101+Parameter!$D$108*(($B97*21/30.2)^(1)))</f>
        <v>7.8038279700463989E-5</v>
      </c>
      <c r="AA97" s="12">
        <f>$E97^EXP(Parameter!$D$86+Parameter!$D$93*($B97/30.2*21)^(-2))</f>
        <v>9.5662287948123023E-2</v>
      </c>
      <c r="AB97" s="12">
        <f>$D97^EXP(Parameter!$D$98+Parameter!$D$105*(($B97*21/30.2)^(1)))</f>
        <v>1.0500262143228909E-2</v>
      </c>
      <c r="AC97" s="12">
        <f>$E97^EXP(Parameter!$D$83+Parameter!$D$90*($B97/30.2*21)^(-2))</f>
        <v>1.615904781455272E-2</v>
      </c>
      <c r="AD97" s="87">
        <f>$D97^EXP(Parameter!$D$133+Parameter!$D$140*(($B97*21/30.2)^(-0.5))+Parameter!$D$147*((LN($B97*21/30.2))))</f>
        <v>1.3792790555970619E-3</v>
      </c>
      <c r="AE97" s="12">
        <f>$E97^EXP(Parameter!$D$111+Parameter!$D$118*(($B97*21/30.2)^(-1))+Parameter!$D$125*(($B97*21/30.2)^(-0.5)))</f>
        <v>0.11561414180397173</v>
      </c>
      <c r="AF97" s="12">
        <f>$D97^EXP(Parameter!$D$134+Parameter!$D$141*(($B97*21/30.2)^(-0.5))+Parameter!$D$148*((LN($B97*21/30.2))))</f>
        <v>2.4768946372872056E-2</v>
      </c>
      <c r="AG97" s="12">
        <f>$E97^EXP(Parameter!$D$112+Parameter!$D$119*(($B97*21/30.2)^(-1))+Parameter!$D$126*(($B97*21/30.2)^(-0.5)))</f>
        <v>3.9534258966257001E-2</v>
      </c>
      <c r="AH97" s="12">
        <f>$D97^EXP(Parameter!$D$136+Parameter!$D$143*(($B97*21/30.2)^(-0.5))+Parameter!$D$150*((LN($B97*21/30.2))))</f>
        <v>2.9947215944174056E-3</v>
      </c>
      <c r="AI97" s="12">
        <f>$E97^EXP(Parameter!$D$114+Parameter!$D$121*(($B97*21/30.2)^(-1))+Parameter!$D$128*(($B97*21/30.2)^(-0.5)))</f>
        <v>5.1932170209302323E-3</v>
      </c>
      <c r="AJ97" s="12">
        <f>$D97^EXP(Parameter!$D$137+Parameter!$D$144*(($B97*21/30.2)^(-0.5))+Parameter!$D$151*((LN($B97*21/30.2))))</f>
        <v>1.6054940573914541E-3</v>
      </c>
      <c r="AK97" s="12">
        <f>$E97^EXP(Parameter!$D$115+Parameter!$D$122*(($B97*21/30.2)^(-1))+Parameter!$D$129*(($B97*21/30.2)^(-0.5)))</f>
        <v>3.6202829744413391E-2</v>
      </c>
      <c r="AL97" s="12">
        <f>$D97^EXP(Parameter!$D$138+Parameter!$D$145*(($B97*21/30.2)^(-0.5))+Parameter!$D$152*((LN($B97*21/30.2))))</f>
        <v>1.6879890997316717E-8</v>
      </c>
      <c r="AM97" s="12">
        <f>$E97^EXP(Parameter!$D$116+Parameter!$D$123*(($B97*21/30.2)^(-1))+Parameter!$D$130*(($B97*21/30.2)^(-0.5)))</f>
        <v>1.353686632149971E-3</v>
      </c>
      <c r="AN97" s="12">
        <f>$D97^EXP(Parameter!$D$135+Parameter!$D$142*(($B97*21/30.2)^(-0.5))+Parameter!$D$149*((LN($B97*21/30.2))))</f>
        <v>7.0814455886178433E-3</v>
      </c>
      <c r="AO97" s="12">
        <f>$E97^EXP(Parameter!$D$113+Parameter!$D$120*(($B97*21/30.2)^(-1))+Parameter!$D$127*(($B97*21/30.2)^(-0.5)))</f>
        <v>1.6250498358939047E-6</v>
      </c>
      <c r="AP97" s="87">
        <f>$D97^EXP(Parameter!$D$304+Parameter!$D$310*((LN($B97*21/30.2))))</f>
        <v>0.10238640908491918</v>
      </c>
      <c r="AQ97" s="88">
        <f>$E97^EXP(Parameter!$D$290+Parameter!$D$296*((LN($B97*21/30.2))))</f>
        <v>3.5408282137787586E-2</v>
      </c>
      <c r="AR97" s="12">
        <f>$D97^EXP(Parameter!$D$305+Parameter!$D$311*((LN($B97*21/30.2))))</f>
        <v>0.10707772488375031</v>
      </c>
      <c r="AS97" s="88">
        <f>$E97^EXP(Parameter!$D$291+Parameter!$D$297*((LN($B97*21/30.2))))</f>
        <v>3.9762160509289289E-2</v>
      </c>
      <c r="AT97" s="12">
        <f>$D97^EXP(Parameter!$D$305+Parameter!$D$307-Parameter!$D$306+(Parameter!$D$311+Parameter!$D$313-Parameter!$D$312)*((LN($B97*21/30.2))))</f>
        <v>0.10582951912717084</v>
      </c>
      <c r="AU97" s="88">
        <f>$E97^EXP(Parameter!$D$291+Parameter!$D$293-Parameter!$D$292+(Parameter!$D$297+Parameter!$D$299-Parameter!$D$298)*((LN($B97*21/30.2))))</f>
        <v>7.0034029316419402E-2</v>
      </c>
      <c r="AV97" s="12">
        <f>$D97^EXP(Parameter!$D$308+Parameter!$D$314*((LN($B97*21/30.2))))</f>
        <v>0.15415277496406748</v>
      </c>
      <c r="AW97" s="88">
        <f>$E97^EXP(Parameter!$D$294+Parameter!$D$300*((LN($B97*21/30.2))))</f>
        <v>5.7284449719934211E-2</v>
      </c>
      <c r="AX97" s="12">
        <f>$D97^EXP(Parameter!$D$305+Parameter!$D$309-Parameter!$D$306+(Parameter!$D$311+Parameter!$D$315-Parameter!$D$312)*((LN($B97*21/30.2))))</f>
        <v>7.8306598544574973E-2</v>
      </c>
      <c r="AY97" s="88">
        <f>$E97^EXP(Parameter!$D$291+Parameter!$D$295-Parameter!$D$292+(Parameter!$D$297+Parameter!$D$301-Parameter!$D$298)*((LN($B97*21/30.2))))</f>
        <v>1.4373250378528777E-2</v>
      </c>
      <c r="AZ97" s="12">
        <f>$D97^EXP(Parameter!D$305-Parameter!D$306+(Parameter!D$311-Parameter!D$312)*((LN($B97*21/30.2))))</f>
        <v>5.7109679990913216E-2</v>
      </c>
      <c r="BA97" s="88">
        <f>$E97^EXP(Parameter!$D$291-Parameter!$D$292+(Parameter!$D$297-Parameter!$D$298)*((LN($B97*21/30.2))))</f>
        <v>1.1795482115287373E-3</v>
      </c>
      <c r="BB97" s="89">
        <f>$D97^EXP(Parameter!$D$231+Parameter!$D$238)</f>
        <v>0.14552792218554078</v>
      </c>
      <c r="BC97" s="90">
        <f>$E97^EXP(Parameter!$D$216+Parameter!$D$223)</f>
        <v>2.3741656727436153E-2</v>
      </c>
      <c r="BD97" s="91">
        <f>$D97^EXP(Parameter!$D$232+Parameter!$D$239)</f>
        <v>0.12162779221818038</v>
      </c>
      <c r="BE97" s="90">
        <f>$E97^EXP(Parameter!$D$217+Parameter!$D$224)</f>
        <v>3.0254202022159071E-2</v>
      </c>
      <c r="BF97" s="91">
        <f>$D97^EXP(Parameter!$D$234+Parameter!$D$241)</f>
        <v>0.13723163864988655</v>
      </c>
      <c r="BG97" s="91">
        <f>$E97^EXP(Parameter!$D$219+Parameter!$D$226)</f>
        <v>8.3335270846651044E-2</v>
      </c>
      <c r="BH97" s="91">
        <f>$D97^EXP(Parameter!$D$235+Parameter!$D$242)</f>
        <v>0.21690099101028892</v>
      </c>
      <c r="BI97" s="91">
        <f>$E97^EXP(Parameter!$D$220+Parameter!$D$227)</f>
        <v>6.173289471416276E-2</v>
      </c>
      <c r="BJ97" s="91">
        <f>$D97^EXP(Parameter!$D$236)</f>
        <v>5.9702059897364781E-2</v>
      </c>
      <c r="BK97" s="91">
        <f>$E97^EXP(Parameter!$D$221)</f>
        <v>0.29365518400094237</v>
      </c>
      <c r="BL97" s="91">
        <f>$D97^EXP(Parameter!$D$233+Parameter!$D$240)</f>
        <v>7.3570028930089168E-2</v>
      </c>
      <c r="BM97" s="91">
        <f>$E97^EXP(Parameter!$D$218+Parameter!$D$225)</f>
        <v>1.3826511149693127E-2</v>
      </c>
      <c r="BN97" s="90">
        <f>$D97^EXP(Parameter!$D$268+Parameter!$D$275)</f>
        <v>0.17665799465642865</v>
      </c>
      <c r="BO97" s="91">
        <f>$E97^EXP(Parameter!$D$246+Parameter!$D$253)</f>
        <v>1.1661860696633915E-2</v>
      </c>
      <c r="BP97" s="91">
        <f>$D97^EXP(Parameter!$D$269+Parameter!$D$276)</f>
        <v>0.13478957354874135</v>
      </c>
      <c r="BQ97" s="91">
        <f>$E97^EXP(Parameter!$D$247+Parameter!$D$254)</f>
        <v>2.1513964164757784E-2</v>
      </c>
      <c r="BR97" s="91">
        <f>$D97^EXP(Parameter!$D$271+Parameter!$D$278)</f>
        <v>0.23232819334877022</v>
      </c>
      <c r="BS97" s="91">
        <f>$E97^EXP(Parameter!$D$249+Parameter!$D$256)</f>
        <v>9.5860613079372839E-2</v>
      </c>
      <c r="BT97" s="91">
        <f>$D97^EXP(Parameter!$D$272+Parameter!$D$279)</f>
        <v>0.3321918583667734</v>
      </c>
      <c r="BU97" s="91">
        <f>$E97^EXP(Parameter!$D$250+Parameter!$D$257)</f>
        <v>4.3554794954923925E-2</v>
      </c>
      <c r="BV97" s="91">
        <f>$D97^EXP(Parameter!$D$273+Parameter!$D$280)</f>
        <v>0.28613890295914735</v>
      </c>
      <c r="BW97" s="91">
        <f>$E97^EXP(Parameter!$D$251+Parameter!$D$258)</f>
        <v>0.10064744933981988</v>
      </c>
      <c r="BX97" s="91">
        <f>$D97^EXP(Parameter!$D$270+Parameter!$D$277)</f>
        <v>0.12317035412552785</v>
      </c>
      <c r="BY97" s="91">
        <f>$E97^EXP(Parameter!$D$248+Parameter!$D$255)</f>
        <v>2.4641943461250867E-2</v>
      </c>
      <c r="BZ97" s="90">
        <f>$D97^EXP(Parameter!$D$208)</f>
        <v>0.13887178854458429</v>
      </c>
      <c r="CA97" s="90">
        <f>$E97^EXP(Parameter!$D$200)</f>
        <v>1.8913953309917478E-2</v>
      </c>
      <c r="CB97" s="90">
        <f>$D97^EXP(Parameter!$D$209)</f>
        <v>0.12265503542491973</v>
      </c>
      <c r="CC97" s="90">
        <f>$E97^EXP(Parameter!$D$201)</f>
        <v>2.6806756754471965E-2</v>
      </c>
      <c r="CD97" s="90">
        <f>$D97^EXP(Parameter!$D$211)</f>
        <v>0.12970647961580814</v>
      </c>
      <c r="CE97" s="90">
        <f>$E97^EXP(Parameter!$D$203)</f>
        <v>7.0339705636331712E-2</v>
      </c>
      <c r="CF97" s="90">
        <f>$D97^EXP(Parameter!$D$212)</f>
        <v>0.21656958576095925</v>
      </c>
      <c r="CG97" s="90">
        <f>$E97^EXP(Parameter!$D$204)</f>
        <v>5.5903010588138714E-2</v>
      </c>
      <c r="CH97" s="91">
        <f>$D97^EXP(Parameter!$D$213)</f>
        <v>0.11332746686177711</v>
      </c>
      <c r="CI97" s="90">
        <f>$E97^EXP(Parameter!$D$205)</f>
        <v>8.1076023278072812E-2</v>
      </c>
      <c r="CJ97" s="91">
        <f>$D97^EXP(Parameter!$D$210)</f>
        <v>7.7868399487711862E-2</v>
      </c>
      <c r="CK97" s="90">
        <f>$E97^EXP(Parameter!$D$202)</f>
        <v>1.6488665457781434E-2</v>
      </c>
      <c r="CL97" s="12">
        <f>$D97^EXP(Parameter!$D$170+Parameter!$D$177*(LN($B97/30.2*21)))</f>
        <v>0.10134808579244495</v>
      </c>
      <c r="CM97" s="41">
        <f>$E97^EXP(Parameter!$D$155+Parameter!$D$162*(LN($B97/30.2*21)))</f>
        <v>0.11504620988533573</v>
      </c>
      <c r="CN97" s="12">
        <f>$D97^EXP(Parameter!$D$171+Parameter!$D$178*(LN($B97/30.2*21)))</f>
        <v>0.10160209736130751</v>
      </c>
      <c r="CO97" s="41">
        <f>$E97^EXP(Parameter!$D$156+Parameter!$D$163*(LN($B97/30.2*21)))</f>
        <v>9.4529296190957332E-2</v>
      </c>
      <c r="CP97" s="12">
        <f>$D97^EXP(Parameter!$D$173+Parameter!$D$180*(LN($B97/30.2*21)))</f>
        <v>9.6171110009226554E-2</v>
      </c>
      <c r="CQ97" s="41">
        <f>$E97^EXP(Parameter!$D$158+Parameter!$D$165*(LN($B97/30.2*21)))</f>
        <v>0.11508203664797154</v>
      </c>
      <c r="CR97" s="12">
        <f>$D97^EXP(Parameter!$D$174+Parameter!$D$181*(LN($B97/30.2*21)))</f>
        <v>0.1143183666937521</v>
      </c>
      <c r="CS97" s="41">
        <f>$E97^EXP(Parameter!$D$159+Parameter!$D$166*(LN($B97/30.2*21)))</f>
        <v>0.13428518144529028</v>
      </c>
      <c r="CT97" s="12">
        <f>$D97^EXP(Parameter!$D$175+Parameter!$D$182*(LN($B97/30.2*21)))</f>
        <v>4.4110073865856698E-2</v>
      </c>
      <c r="CU97" s="41">
        <f>$E97^EXP(Parameter!$D$160+Parameter!$D$167*(LN($B97/30.2*21)))</f>
        <v>2.92112897927699E-2</v>
      </c>
      <c r="CV97" s="12">
        <f>$D97^EXP(Parameter!$D$172+Parameter!$D$179*(LN($B97/30.2*21)))</f>
        <v>4.3252253274125102E-2</v>
      </c>
      <c r="CW97" s="41">
        <f>$E97^EXP(Parameter!$D$157+Parameter!$D$164*(LN($B97/30.2*21)))</f>
        <v>2.3729108125388081E-4</v>
      </c>
      <c r="CX97" s="12">
        <f t="shared" si="9"/>
        <v>3.15828107815894E-3</v>
      </c>
      <c r="CY97" s="85">
        <v>2.97092938013204E-2</v>
      </c>
      <c r="CZ97" s="12">
        <f t="shared" si="10"/>
        <v>3.9171125586070284E-2</v>
      </c>
      <c r="DA97" s="85">
        <v>4.7142378773423602E-2</v>
      </c>
      <c r="DB97" s="12">
        <f t="shared" si="11"/>
        <v>2.1599481774062783E-2</v>
      </c>
      <c r="DC97" s="41">
        <v>1.8984004136940999E-2</v>
      </c>
      <c r="DD97" s="12">
        <f t="shared" si="12"/>
        <v>7.3510245462146272E-4</v>
      </c>
      <c r="DE97" s="85">
        <v>2.78599792043858E-2</v>
      </c>
      <c r="DF97" s="12">
        <f t="shared" si="13"/>
        <v>7.8038279700463989E-5</v>
      </c>
      <c r="DG97" s="41">
        <v>2.7463929505165499E-3</v>
      </c>
      <c r="DH97" s="12">
        <f t="shared" si="14"/>
        <v>1.0500262143228909E-2</v>
      </c>
      <c r="DI97" s="41">
        <v>2.7214022110511101E-3</v>
      </c>
      <c r="DJ97" s="46">
        <v>92</v>
      </c>
      <c r="DK97" s="44">
        <v>1.9167100725215899E-3</v>
      </c>
      <c r="DL97" s="44">
        <v>4.56281090184729E-3</v>
      </c>
      <c r="DM97" s="44">
        <v>8.5237662249706397E-3</v>
      </c>
      <c r="DN97" s="44">
        <v>6.6559026959943602E-3</v>
      </c>
      <c r="DO97" s="44">
        <v>1.98584140950223E-2</v>
      </c>
      <c r="DP97" s="44">
        <v>1.6449608389990301E-2</v>
      </c>
      <c r="DQ97" s="44">
        <v>2.17122337053809E-2</v>
      </c>
      <c r="DR97" s="45">
        <v>8.1194783573229803E-2</v>
      </c>
      <c r="DS97" s="45">
        <v>0.12001343017051699</v>
      </c>
      <c r="DT97" s="45">
        <v>0.10997268224049001</v>
      </c>
      <c r="DU97" s="45">
        <v>8.4381125970258694E-2</v>
      </c>
      <c r="DV97" s="45">
        <v>0.115659733544469</v>
      </c>
      <c r="DW97" s="45">
        <v>0.17084771540820001</v>
      </c>
      <c r="DX97" s="45">
        <v>9.6785016280144798E-2</v>
      </c>
    </row>
    <row r="98" spans="1:128">
      <c r="A98" s="43">
        <f t="shared" si="8"/>
        <v>6.6054794520547944</v>
      </c>
      <c r="B98" s="18">
        <v>94</v>
      </c>
      <c r="C98" s="12">
        <v>2046</v>
      </c>
      <c r="D98" s="12">
        <v>7.7755322685311906E-2</v>
      </c>
      <c r="E98" s="12">
        <v>2.6690990515324401E-3</v>
      </c>
      <c r="F98" s="92">
        <f>$D98^Parameter!$D$325</f>
        <v>0.13638590814812573</v>
      </c>
      <c r="G98" s="92">
        <f>$E98^Parameter!$D$318</f>
        <v>1.4027574292833111E-2</v>
      </c>
      <c r="H98" s="92">
        <f>$D98^Parameter!$D$326</f>
        <v>0.12959376354290247</v>
      </c>
      <c r="I98" s="92">
        <f>$E98^Parameter!$D$319</f>
        <v>2.2535821922904927E-2</v>
      </c>
      <c r="J98" s="92">
        <f>$D98^Parameter!$D$328</f>
        <v>0.14280267986034886</v>
      </c>
      <c r="K98" s="92">
        <f>$E98^Parameter!$D$321</f>
        <v>7.2423508174798812E-2</v>
      </c>
      <c r="L98" s="92">
        <f>$D98^Parameter!$D$329</f>
        <v>0.23922627157848275</v>
      </c>
      <c r="M98" s="92">
        <f>$E98^Parameter!$D$322</f>
        <v>5.4817433518324223E-2</v>
      </c>
      <c r="N98" s="92">
        <f>$D98^Parameter!$D$330</f>
        <v>0.12632560990596381</v>
      </c>
      <c r="O98" s="92">
        <f>$E98^Parameter!$D$323</f>
        <v>9.3442807067932024E-2</v>
      </c>
      <c r="P98" s="92">
        <f>$D98^Parameter!$D$327</f>
        <v>8.7897208342269106E-2</v>
      </c>
      <c r="Q98" s="92">
        <f>$E98^Parameter!$D$320</f>
        <v>1.4535313038289928E-2</v>
      </c>
      <c r="R98" s="12">
        <f>$D98^EXP(Parameter!$D$96+Parameter!$D$103*(($B98/30.2*21)^(1)))</f>
        <v>2.8036301576061799E-3</v>
      </c>
      <c r="S98" s="12">
        <f>$E98^EXP(Parameter!$D$81+Parameter!$D$88*($B98/30.2*21)^(-2))</f>
        <v>2.6204712335761538E-2</v>
      </c>
      <c r="T98" s="12">
        <f>$D98^EXP(Parameter!$D$97+Parameter!$D$104*(($B98*21/30.2)^(1)))</f>
        <v>3.7652334620138048E-2</v>
      </c>
      <c r="U98" s="12">
        <f>$E98^EXP(Parameter!$D$82+Parameter!$D$89*($B98/30.2*21)^(-2))</f>
        <v>3.5977259974779921E-2</v>
      </c>
      <c r="V98" s="12">
        <f>$D98^EXP(Parameter!$D$99+Parameter!$D$106*(($B98*21/30.2)^(1)))</f>
        <v>2.0390033296094515E-2</v>
      </c>
      <c r="W98" s="12">
        <f>$E98^EXP(Parameter!$D$84+Parameter!$D$91*($B98/30.2*21)^(-2))</f>
        <v>9.9885045029687522E-2</v>
      </c>
      <c r="X98" s="12">
        <f>$D98^EXP(Parameter!$D$100+Parameter!$D$107*(($B98*21/30.2)^(1)))</f>
        <v>6.0145331797407757E-4</v>
      </c>
      <c r="Y98" s="12">
        <f>$E98^EXP(Parameter!$D$85+Parameter!$D$92*($B98/30.2*21)^(-2))</f>
        <v>7.4668708593587721E-2</v>
      </c>
      <c r="Z98" s="12">
        <f>$D98^EXP(Parameter!$D$101+Parameter!$D$108*(($B98*21/30.2)^(1)))</f>
        <v>6.080530044760447E-5</v>
      </c>
      <c r="AA98" s="12">
        <f>$E98^EXP(Parameter!$D$86+Parameter!$D$93*($B98/30.2*21)^(-2))</f>
        <v>9.4292021396498615E-2</v>
      </c>
      <c r="AB98" s="12">
        <f>$D98^EXP(Parameter!$D$98+Parameter!$D$105*(($B98*21/30.2)^(1)))</f>
        <v>9.8370383653435915E-3</v>
      </c>
      <c r="AC98" s="12">
        <f>$E98^EXP(Parameter!$D$83+Parameter!$D$90*($B98/30.2*21)^(-2))</f>
        <v>1.5754443295655181E-2</v>
      </c>
      <c r="AD98" s="87">
        <f>$D98^EXP(Parameter!$D$133+Parameter!$D$140*(($B98*21/30.2)^(-0.5))+Parameter!$D$147*((LN($B98*21/30.2))))</f>
        <v>1.232034173132861E-3</v>
      </c>
      <c r="AE98" s="12">
        <f>$E98^EXP(Parameter!$D$111+Parameter!$D$118*(($B98*21/30.2)^(-1))+Parameter!$D$125*(($B98*21/30.2)^(-0.5)))</f>
        <v>0.1146023803687693</v>
      </c>
      <c r="AF98" s="12">
        <f>$D98^EXP(Parameter!$D$134+Parameter!$D$141*(($B98*21/30.2)^(-0.5))+Parameter!$D$148*((LN($B98*21/30.2))))</f>
        <v>2.3778463249388204E-2</v>
      </c>
      <c r="AG98" s="12">
        <f>$E98^EXP(Parameter!$D$112+Parameter!$D$119*(($B98*21/30.2)^(-1))+Parameter!$D$126*(($B98*21/30.2)^(-0.5)))</f>
        <v>3.8781248570499034E-2</v>
      </c>
      <c r="AH98" s="12">
        <f>$D98^EXP(Parameter!$D$136+Parameter!$D$143*(($B98*21/30.2)^(-0.5))+Parameter!$D$150*((LN($B98*21/30.2))))</f>
        <v>2.7282476132304404E-3</v>
      </c>
      <c r="AI98" s="12">
        <f>$E98^EXP(Parameter!$D$114+Parameter!$D$121*(($B98*21/30.2)^(-1))+Parameter!$D$128*(($B98*21/30.2)^(-0.5)))</f>
        <v>4.9497660942454886E-3</v>
      </c>
      <c r="AJ98" s="12">
        <f>$D98^EXP(Parameter!$D$137+Parameter!$D$144*(($B98*21/30.2)^(-0.5))+Parameter!$D$151*((LN($B98*21/30.2))))</f>
        <v>1.4202333956913503E-3</v>
      </c>
      <c r="AK98" s="12">
        <f>$E98^EXP(Parameter!$D$115+Parameter!$D$122*(($B98*21/30.2)^(-1))+Parameter!$D$129*(($B98*21/30.2)^(-0.5)))</f>
        <v>3.5393072449475614E-2</v>
      </c>
      <c r="AL98" s="12">
        <f>$D98^EXP(Parameter!$D$138+Parameter!$D$145*(($B98*21/30.2)^(-0.5))+Parameter!$D$152*((LN($B98*21/30.2))))</f>
        <v>1.0959421746964833E-8</v>
      </c>
      <c r="AM98" s="12">
        <f>$E98^EXP(Parameter!$D$116+Parameter!$D$123*(($B98*21/30.2)^(-1))+Parameter!$D$130*(($B98*21/30.2)^(-0.5)))</f>
        <v>1.2728880047941321E-3</v>
      </c>
      <c r="AN98" s="12">
        <f>$D98^EXP(Parameter!$D$135+Parameter!$D$142*(($B98*21/30.2)^(-0.5))+Parameter!$D$149*((LN($B98*21/30.2))))</f>
        <v>6.6897589986413411E-3</v>
      </c>
      <c r="AO98" s="12">
        <f>$E98^EXP(Parameter!$D$113+Parameter!$D$120*(($B98*21/30.2)^(-1))+Parameter!$D$127*(($B98*21/30.2)^(-0.5)))</f>
        <v>1.422672734445966E-6</v>
      </c>
      <c r="AP98" s="87">
        <f>$D98^EXP(Parameter!$D$304+Parameter!$D$310*((LN($B98*21/30.2))))</f>
        <v>0.10054565004256784</v>
      </c>
      <c r="AQ98" s="88">
        <f>$E98^EXP(Parameter!$D$290+Parameter!$D$296*((LN($B98*21/30.2))))</f>
        <v>3.4867278083825032E-2</v>
      </c>
      <c r="AR98" s="12">
        <f>$D98^EXP(Parameter!$D$305+Parameter!$D$311*((LN($B98*21/30.2))))</f>
        <v>0.10538928869825007</v>
      </c>
      <c r="AS98" s="88">
        <f>$E98^EXP(Parameter!$D$291+Parameter!$D$297*((LN($B98*21/30.2))))</f>
        <v>3.9053990464064922E-2</v>
      </c>
      <c r="AT98" s="12">
        <f>$D98^EXP(Parameter!$D$305+Parameter!$D$307-Parameter!$D$306+(Parameter!$D$311+Parameter!$D$313-Parameter!$D$312)*((LN($B98*21/30.2))))</f>
        <v>0.10405757636168622</v>
      </c>
      <c r="AU98" s="88">
        <f>$E98^EXP(Parameter!$D$291+Parameter!$D$293-Parameter!$D$292+(Parameter!$D$297+Parameter!$D$299-Parameter!$D$298)*((LN($B98*21/30.2))))</f>
        <v>6.8835672930135178E-2</v>
      </c>
      <c r="AV98" s="12">
        <f>$D98^EXP(Parameter!$D$308+Parameter!$D$314*((LN($B98*21/30.2))))</f>
        <v>0.15169143544869956</v>
      </c>
      <c r="AW98" s="88">
        <f>$E98^EXP(Parameter!$D$294+Parameter!$D$300*((LN($B98*21/30.2))))</f>
        <v>5.6301386446001953E-2</v>
      </c>
      <c r="AX98" s="12">
        <f>$D98^EXP(Parameter!$D$305+Parameter!$D$309-Parameter!$D$306+(Parameter!$D$311+Parameter!$D$315-Parameter!$D$312)*((LN($B98*21/30.2))))</f>
        <v>7.6691418561782521E-2</v>
      </c>
      <c r="AY98" s="88">
        <f>$E98^EXP(Parameter!$D$291+Parameter!$D$295-Parameter!$D$292+(Parameter!$D$297+Parameter!$D$301-Parameter!$D$298)*((LN($B98*21/30.2))))</f>
        <v>1.3783964475445887E-2</v>
      </c>
      <c r="AZ98" s="12">
        <f>$D98^EXP(Parameter!D$305-Parameter!D$306+(Parameter!D$311-Parameter!D$312)*((LN($B98*21/30.2))))</f>
        <v>5.5853333851727464E-2</v>
      </c>
      <c r="BA98" s="88">
        <f>$E98^EXP(Parameter!$D$291-Parameter!$D$292+(Parameter!$D$297-Parameter!$D$298)*((LN($B98*21/30.2))))</f>
        <v>1.109156949740901E-3</v>
      </c>
      <c r="BB98" s="89">
        <f>$D98^EXP(Parameter!$D$231+Parameter!$D$238)</f>
        <v>0.14369098706751343</v>
      </c>
      <c r="BC98" s="90">
        <f>$E98^EXP(Parameter!$D$216+Parameter!$D$223)</f>
        <v>2.3202172620827265E-2</v>
      </c>
      <c r="BD98" s="91">
        <f>$D98^EXP(Parameter!$D$232+Parameter!$D$239)</f>
        <v>0.11995062511278039</v>
      </c>
      <c r="BE98" s="90">
        <f>$E98^EXP(Parameter!$D$217+Parameter!$D$224)</f>
        <v>2.9610806758743141E-2</v>
      </c>
      <c r="BF98" s="91">
        <f>$D98^EXP(Parameter!$D$234+Parameter!$D$241)</f>
        <v>0.13544701457775385</v>
      </c>
      <c r="BG98" s="91">
        <f>$E98^EXP(Parameter!$D$219+Parameter!$D$226)</f>
        <v>8.2072454573526257E-2</v>
      </c>
      <c r="BH98" s="91">
        <f>$D98^EXP(Parameter!$D$235+Parameter!$D$242)</f>
        <v>0.21472717512390102</v>
      </c>
      <c r="BI98" s="91">
        <f>$E98^EXP(Parameter!$D$220+Parameter!$D$227)</f>
        <v>6.0685432821002083E-2</v>
      </c>
      <c r="BJ98" s="91">
        <f>$D98^EXP(Parameter!$D$236)</f>
        <v>5.8603315015494026E-2</v>
      </c>
      <c r="BK98" s="91">
        <f>$E98^EXP(Parameter!$D$221)</f>
        <v>0.29145235764721128</v>
      </c>
      <c r="BL98" s="91">
        <f>$D98^EXP(Parameter!$D$233+Parameter!$D$240)</f>
        <v>7.2315542875156069E-2</v>
      </c>
      <c r="BM98" s="91">
        <f>$E98^EXP(Parameter!$D$218+Parameter!$D$225)</f>
        <v>1.3467513545513666E-2</v>
      </c>
      <c r="BN98" s="90">
        <f>$D98^EXP(Parameter!$D$268+Parameter!$D$275)</f>
        <v>0.17465110987927698</v>
      </c>
      <c r="BO98" s="91">
        <f>$E98^EXP(Parameter!$D$246+Parameter!$D$253)</f>
        <v>1.1347188697263148E-2</v>
      </c>
      <c r="BP98" s="91">
        <f>$D98^EXP(Parameter!$D$269+Parameter!$D$276)</f>
        <v>0.13302096464783728</v>
      </c>
      <c r="BQ98" s="91">
        <f>$E98^EXP(Parameter!$D$247+Parameter!$D$254)</f>
        <v>2.1012374281408168E-2</v>
      </c>
      <c r="BR98" s="91">
        <f>$D98^EXP(Parameter!$D$271+Parameter!$D$278)</f>
        <v>0.23010394250119856</v>
      </c>
      <c r="BS98" s="91">
        <f>$E98^EXP(Parameter!$D$249+Parameter!$D$256)</f>
        <v>9.4489261473769293E-2</v>
      </c>
      <c r="BT98" s="91">
        <f>$D98^EXP(Parameter!$D$272+Parameter!$D$279)</f>
        <v>0.329787799529633</v>
      </c>
      <c r="BU98" s="91">
        <f>$E98^EXP(Parameter!$D$250+Parameter!$D$257)</f>
        <v>4.2724102426283286E-2</v>
      </c>
      <c r="BV98" s="91">
        <f>$D98^EXP(Parameter!$D$273+Parameter!$D$280)</f>
        <v>0.28378886373233897</v>
      </c>
      <c r="BW98" s="91">
        <f>$E98^EXP(Parameter!$D$251+Parameter!$D$258)</f>
        <v>9.9237329337695884E-2</v>
      </c>
      <c r="BX98" s="91">
        <f>$D98^EXP(Parameter!$D$270+Parameter!$D$277)</f>
        <v>0.1214820062693706</v>
      </c>
      <c r="BY98" s="91">
        <f>$E98^EXP(Parameter!$D$248+Parameter!$D$255)</f>
        <v>2.4087510400689228E-2</v>
      </c>
      <c r="BZ98" s="90">
        <f>$D98^EXP(Parameter!$D$208)</f>
        <v>0.13707656834630413</v>
      </c>
      <c r="CA98" s="90">
        <f>$E98^EXP(Parameter!$D$200)</f>
        <v>1.8458366462849787E-2</v>
      </c>
      <c r="CB98" s="90">
        <f>$D98^EXP(Parameter!$D$209)</f>
        <v>0.1209704085472683</v>
      </c>
      <c r="CC98" s="90">
        <f>$E98^EXP(Parameter!$D$201)</f>
        <v>2.6217178306614932E-2</v>
      </c>
      <c r="CD98" s="90">
        <f>$D98^EXP(Parameter!$D$211)</f>
        <v>0.12797214104856233</v>
      </c>
      <c r="CE98" s="90">
        <f>$E98^EXP(Parameter!$D$203)</f>
        <v>6.920168620954012E-2</v>
      </c>
      <c r="CF98" s="90">
        <f>$D98^EXP(Parameter!$D$212)</f>
        <v>0.21439693061944828</v>
      </c>
      <c r="CG98" s="90">
        <f>$E98^EXP(Parameter!$D$204)</f>
        <v>5.4920979781099943E-2</v>
      </c>
      <c r="CH98" s="91">
        <f>$D98^EXP(Parameter!$D$213)</f>
        <v>0.11171270125894311</v>
      </c>
      <c r="CI98" s="90">
        <f>$E98^EXP(Parameter!$D$205)</f>
        <v>7.983395801461457E-2</v>
      </c>
      <c r="CJ98" s="91">
        <f>$D98^EXP(Parameter!$D$210)</f>
        <v>7.6569269178111701E-2</v>
      </c>
      <c r="CK98" s="90">
        <f>$E98^EXP(Parameter!$D$202)</f>
        <v>1.6077933938471952E-2</v>
      </c>
      <c r="CL98" s="12">
        <f>$D98^EXP(Parameter!$D$170+Parameter!$D$177*(LN($B98/30.2*21)))</f>
        <v>9.9641133355610867E-2</v>
      </c>
      <c r="CM98" s="41">
        <f>$E98^EXP(Parameter!$D$155+Parameter!$D$162*(LN($B98/30.2*21)))</f>
        <v>0.11419967682245152</v>
      </c>
      <c r="CN98" s="12">
        <f>$D98^EXP(Parameter!$D$171+Parameter!$D$178*(LN($B98/30.2*21)))</f>
        <v>9.9981347049090466E-2</v>
      </c>
      <c r="CO98" s="41">
        <f>$E98^EXP(Parameter!$D$156+Parameter!$D$163*(LN($B98/30.2*21)))</f>
        <v>9.3519377315520666E-2</v>
      </c>
      <c r="CP98" s="12">
        <f>$D98^EXP(Parameter!$D$173+Parameter!$D$180*(LN($B98/30.2*21)))</f>
        <v>9.4533650909981712E-2</v>
      </c>
      <c r="CQ98" s="41">
        <f>$E98^EXP(Parameter!$D$158+Parameter!$D$165*(LN($B98/30.2*21)))</f>
        <v>0.11370589579232887</v>
      </c>
      <c r="CR98" s="12">
        <f>$D98^EXP(Parameter!$D$174+Parameter!$D$181*(LN($B98/30.2*21)))</f>
        <v>0.11219923126505478</v>
      </c>
      <c r="CS98" s="41">
        <f>$E98^EXP(Parameter!$D$159+Parameter!$D$166*(LN($B98/30.2*21)))</f>
        <v>0.1330314903064127</v>
      </c>
      <c r="CT98" s="12">
        <f>$D98^EXP(Parameter!$D$175+Parameter!$D$182*(LN($B98/30.2*21)))</f>
        <v>4.2929493304898148E-2</v>
      </c>
      <c r="CU98" s="41">
        <f>$E98^EXP(Parameter!$D$160+Parameter!$D$167*(LN($B98/30.2*21)))</f>
        <v>2.8385526671683915E-2</v>
      </c>
      <c r="CV98" s="12">
        <f>$D98^EXP(Parameter!$D$172+Parameter!$D$179*(LN($B98/30.2*21)))</f>
        <v>4.2211637057631451E-2</v>
      </c>
      <c r="CW98" s="41">
        <f>$E98^EXP(Parameter!$D$157+Parameter!$D$164*(LN($B98/30.2*21)))</f>
        <v>2.1968275388897855E-4</v>
      </c>
      <c r="CX98" s="12">
        <f t="shared" si="9"/>
        <v>2.8036301576061799E-3</v>
      </c>
      <c r="CY98" s="85">
        <v>2.9216942859710399E-2</v>
      </c>
      <c r="CZ98" s="12">
        <f t="shared" si="10"/>
        <v>3.7652334620138048E-2</v>
      </c>
      <c r="DA98" s="85">
        <v>4.6391409948687901E-2</v>
      </c>
      <c r="DB98" s="12">
        <f t="shared" si="11"/>
        <v>2.0390033296094515E-2</v>
      </c>
      <c r="DC98" s="41">
        <v>1.8083646109024201E-2</v>
      </c>
      <c r="DD98" s="12">
        <f t="shared" si="12"/>
        <v>6.0145331797407757E-4</v>
      </c>
      <c r="DE98" s="85">
        <v>2.6967127317824999E-2</v>
      </c>
      <c r="DF98" s="12">
        <f t="shared" si="13"/>
        <v>6.080530044760447E-5</v>
      </c>
      <c r="DG98" s="41">
        <v>2.64724501465183E-3</v>
      </c>
      <c r="DH98" s="12">
        <f t="shared" si="14"/>
        <v>9.8370383653435915E-3</v>
      </c>
      <c r="DI98" s="41">
        <v>2.62865229160658E-3</v>
      </c>
      <c r="DJ98" s="46">
        <v>93</v>
      </c>
      <c r="DK98" s="44">
        <v>1.83898611066913E-3</v>
      </c>
      <c r="DL98" s="44">
        <v>4.3941344368493302E-3</v>
      </c>
      <c r="DM98" s="44">
        <v>8.2319802924593101E-3</v>
      </c>
      <c r="DN98" s="44">
        <v>6.4207360409805903E-3</v>
      </c>
      <c r="DO98" s="44">
        <v>1.92572342202979E-2</v>
      </c>
      <c r="DP98" s="44">
        <v>1.5936645541323499E-2</v>
      </c>
      <c r="DQ98" s="44">
        <v>2.1064442396952199E-2</v>
      </c>
      <c r="DR98" s="45">
        <v>7.9870006096463705E-2</v>
      </c>
      <c r="DS98" s="45">
        <v>0.118245484913385</v>
      </c>
      <c r="DT98" s="45">
        <v>0.10831237580860401</v>
      </c>
      <c r="DU98" s="45">
        <v>8.3017047856576404E-2</v>
      </c>
      <c r="DV98" s="45">
        <v>0.113937906813215</v>
      </c>
      <c r="DW98" s="45">
        <v>0.16859776286893599</v>
      </c>
      <c r="DX98" s="45">
        <v>9.52732203556131E-2</v>
      </c>
    </row>
    <row r="99" spans="1:128">
      <c r="A99" s="43">
        <f t="shared" si="8"/>
        <v>6.6657534246575345</v>
      </c>
      <c r="B99" s="18">
        <v>95</v>
      </c>
      <c r="C99" s="12">
        <v>2068</v>
      </c>
      <c r="D99" s="12">
        <v>7.6474288768852802E-2</v>
      </c>
      <c r="E99" s="12">
        <v>2.57489329358654E-3</v>
      </c>
      <c r="F99" s="92">
        <f>$D99^Parameter!$D$325</f>
        <v>0.13463006279694426</v>
      </c>
      <c r="G99" s="92">
        <f>$E99^Parameter!$D$318</f>
        <v>1.3669311800734241E-2</v>
      </c>
      <c r="H99" s="92">
        <f>$D99^Parameter!$D$326</f>
        <v>0.12788286498617388</v>
      </c>
      <c r="I99" s="92">
        <f>$E99^Parameter!$D$319</f>
        <v>2.2023478316469194E-2</v>
      </c>
      <c r="J99" s="92">
        <f>$D99^Parameter!$D$328</f>
        <v>0.14100638229213397</v>
      </c>
      <c r="K99" s="92">
        <f>$E99^Parameter!$D$321</f>
        <v>7.1279778520291534E-2</v>
      </c>
      <c r="L99" s="92">
        <f>$D99^Parameter!$D$329</f>
        <v>0.23701108046252778</v>
      </c>
      <c r="M99" s="92">
        <f>$E99^Parameter!$D$322</f>
        <v>5.3860704003021995E-2</v>
      </c>
      <c r="N99" s="92">
        <f>$D99^Parameter!$D$330</f>
        <v>0.12463715059197913</v>
      </c>
      <c r="O99" s="92">
        <f>$E99^Parameter!$D$323</f>
        <v>9.2109345094555747E-2</v>
      </c>
      <c r="P99" s="92">
        <f>$D99^Parameter!$D$327</f>
        <v>8.6518046557090139E-2</v>
      </c>
      <c r="Q99" s="92">
        <f>$E99^Parameter!$D$320</f>
        <v>1.4167137029796315E-2</v>
      </c>
      <c r="R99" s="12">
        <f>$D99^EXP(Parameter!$D$96+Parameter!$D$103*(($B99/30.2*21)^(1)))</f>
        <v>2.4839623164500594E-3</v>
      </c>
      <c r="S99" s="12">
        <f>$E99^EXP(Parameter!$D$81+Parameter!$D$88*($B99/30.2*21)^(-2))</f>
        <v>2.5632647116368219E-2</v>
      </c>
      <c r="T99" s="12">
        <f>$D99^EXP(Parameter!$D$97+Parameter!$D$104*(($B99*21/30.2)^(1)))</f>
        <v>3.6185316458231517E-2</v>
      </c>
      <c r="U99" s="12">
        <f>$E99^EXP(Parameter!$D$82+Parameter!$D$89*($B99/30.2*21)^(-2))</f>
        <v>3.5259391834601472E-2</v>
      </c>
      <c r="V99" s="12">
        <f>$D99^EXP(Parameter!$D$99+Parameter!$D$106*(($B99*21/30.2)^(1)))</f>
        <v>1.9238198673975779E-2</v>
      </c>
      <c r="W99" s="12">
        <f>$E99^EXP(Parameter!$D$84+Parameter!$D$91*($B99/30.2*21)^(-2))</f>
        <v>9.8500322053385755E-2</v>
      </c>
      <c r="X99" s="12">
        <f>$D99^EXP(Parameter!$D$100+Parameter!$D$107*(($B99*21/30.2)^(1)))</f>
        <v>4.8968607462358566E-4</v>
      </c>
      <c r="Y99" s="12">
        <f>$E99^EXP(Parameter!$D$85+Parameter!$D$92*($B99/30.2*21)^(-2))</f>
        <v>7.3503597294275302E-2</v>
      </c>
      <c r="Z99" s="12">
        <f>$D99^EXP(Parameter!$D$101+Parameter!$D$108*(($B99*21/30.2)^(1)))</f>
        <v>4.710741399710512E-5</v>
      </c>
      <c r="AA99" s="12">
        <f>$E99^EXP(Parameter!$D$86+Parameter!$D$93*($B99/30.2*21)^(-2))</f>
        <v>9.2951009405862595E-2</v>
      </c>
      <c r="AB99" s="12">
        <f>$D99^EXP(Parameter!$D$98+Parameter!$D$105*(($B99*21/30.2)^(1)))</f>
        <v>9.2108196118919627E-3</v>
      </c>
      <c r="AC99" s="12">
        <f>$E99^EXP(Parameter!$D$83+Parameter!$D$90*($B99/30.2*21)^(-2))</f>
        <v>1.5362765621909922E-2</v>
      </c>
      <c r="AD99" s="87">
        <f>$D99^EXP(Parameter!$D$133+Parameter!$D$140*(($B99*21/30.2)^(-0.5))+Parameter!$D$147*((LN($B99*21/30.2))))</f>
        <v>1.0996921828007823E-3</v>
      </c>
      <c r="AE99" s="12">
        <f>$E99^EXP(Parameter!$D$111+Parameter!$D$118*(($B99*21/30.2)^(-1))+Parameter!$D$125*(($B99*21/30.2)^(-0.5)))</f>
        <v>0.11360785269911212</v>
      </c>
      <c r="AF99" s="12">
        <f>$D99^EXP(Parameter!$D$134+Parameter!$D$141*(($B99*21/30.2)^(-0.5))+Parameter!$D$148*((LN($B99*21/30.2))))</f>
        <v>2.2828079163957012E-2</v>
      </c>
      <c r="AG99" s="12">
        <f>$E99^EXP(Parameter!$D$112+Parameter!$D$119*(($B99*21/30.2)^(-1))+Parameter!$D$126*(($B99*21/30.2)^(-0.5)))</f>
        <v>3.8047909069216158E-2</v>
      </c>
      <c r="AH99" s="12">
        <f>$D99^EXP(Parameter!$D$136+Parameter!$D$143*(($B99*21/30.2)^(-0.5))+Parameter!$D$150*((LN($B99*21/30.2))))</f>
        <v>2.4842438906177195E-3</v>
      </c>
      <c r="AI99" s="12">
        <f>$E99^EXP(Parameter!$D$114+Parameter!$D$121*(($B99*21/30.2)^(-1))+Parameter!$D$128*(($B99*21/30.2)^(-0.5)))</f>
        <v>4.7187747248198667E-3</v>
      </c>
      <c r="AJ99" s="12">
        <f>$D99^EXP(Parameter!$D$137+Parameter!$D$144*(($B99*21/30.2)^(-0.5))+Parameter!$D$151*((LN($B99*21/30.2))))</f>
        <v>1.2550402843386228E-3</v>
      </c>
      <c r="AK99" s="12">
        <f>$E99^EXP(Parameter!$D$115+Parameter!$D$122*(($B99*21/30.2)^(-1))+Parameter!$D$129*(($B99*21/30.2)^(-0.5)))</f>
        <v>3.4606591833069827E-2</v>
      </c>
      <c r="AL99" s="12">
        <f>$D99^EXP(Parameter!$D$138+Parameter!$D$145*(($B99*21/30.2)^(-0.5))+Parameter!$D$152*((LN($B99*21/30.2))))</f>
        <v>7.0729681167304298E-9</v>
      </c>
      <c r="AM99" s="12">
        <f>$E99^EXP(Parameter!$D$116+Parameter!$D$123*(($B99*21/30.2)^(-1))+Parameter!$D$130*(($B99*21/30.2)^(-0.5)))</f>
        <v>1.1972548323820997E-3</v>
      </c>
      <c r="AN99" s="12">
        <f>$D99^EXP(Parameter!$D$135+Parameter!$D$142*(($B99*21/30.2)^(-0.5))+Parameter!$D$149*((LN($B99*21/30.2))))</f>
        <v>6.319780649371525E-3</v>
      </c>
      <c r="AO99" s="12">
        <f>$E99^EXP(Parameter!$D$113+Parameter!$D$120*(($B99*21/30.2)^(-1))+Parameter!$D$127*(($B99*21/30.2)^(-0.5)))</f>
        <v>1.24616056339958E-6</v>
      </c>
      <c r="AP99" s="87">
        <f>$D99^EXP(Parameter!$D$304+Parameter!$D$310*((LN($B99*21/30.2))))</f>
        <v>9.8746717504140213E-2</v>
      </c>
      <c r="AQ99" s="88">
        <f>$E99^EXP(Parameter!$D$290+Parameter!$D$296*((LN($B99*21/30.2))))</f>
        <v>3.4339591545099316E-2</v>
      </c>
      <c r="AR99" s="12">
        <f>$D99^EXP(Parameter!$D$305+Parameter!$D$311*((LN($B99*21/30.2))))</f>
        <v>0.10373729759413419</v>
      </c>
      <c r="AS99" s="88">
        <f>$E99^EXP(Parameter!$D$291+Parameter!$D$297*((LN($B99*21/30.2))))</f>
        <v>3.8363951492193502E-2</v>
      </c>
      <c r="AT99" s="12">
        <f>$D99^EXP(Parameter!$D$305+Parameter!$D$307-Parameter!$D$306+(Parameter!$D$311+Parameter!$D$313-Parameter!$D$312)*((LN($B99*21/30.2))))</f>
        <v>0.10232468877956918</v>
      </c>
      <c r="AU99" s="88">
        <f>$E99^EXP(Parameter!$D$291+Parameter!$D$293-Parameter!$D$292+(Parameter!$D$297+Parameter!$D$299-Parameter!$D$298)*((LN($B99*21/30.2))))</f>
        <v>6.7665638616098672E-2</v>
      </c>
      <c r="AV99" s="12">
        <f>$D99^EXP(Parameter!$D$308+Parameter!$D$314*((LN($B99*21/30.2))))</f>
        <v>0.14927919812398546</v>
      </c>
      <c r="AW99" s="88">
        <f>$E99^EXP(Parameter!$D$294+Parameter!$D$300*((LN($B99*21/30.2))))</f>
        <v>5.5342190164402991E-2</v>
      </c>
      <c r="AX99" s="12">
        <f>$D99^EXP(Parameter!$D$305+Parameter!$D$309-Parameter!$D$306+(Parameter!$D$311+Parameter!$D$315-Parameter!$D$312)*((LN($B99*21/30.2))))</f>
        <v>7.511675410728369E-2</v>
      </c>
      <c r="AY99" s="88">
        <f>$E99^EXP(Parameter!$D$291+Parameter!$D$295-Parameter!$D$292+(Parameter!$D$297+Parameter!$D$301-Parameter!$D$298)*((LN($B99*21/30.2))))</f>
        <v>1.322023679625412E-2</v>
      </c>
      <c r="AZ99" s="12">
        <f>$D99^EXP(Parameter!D$305-Parameter!D$306+(Parameter!D$311-Parameter!D$312)*((LN($B99*21/30.2))))</f>
        <v>5.46308392298335E-2</v>
      </c>
      <c r="BA99" s="88">
        <f>$E99^EXP(Parameter!$D$291-Parameter!$D$292+(Parameter!$D$297-Parameter!$D$298)*((LN($B99*21/30.2))))</f>
        <v>1.0431838913043476E-3</v>
      </c>
      <c r="BB99" s="89">
        <f>$D99^EXP(Parameter!$D$231+Parameter!$D$238)</f>
        <v>0.14188923828036787</v>
      </c>
      <c r="BC99" s="90">
        <f>$E99^EXP(Parameter!$D$216+Parameter!$D$223)</f>
        <v>2.2678686556127949E-2</v>
      </c>
      <c r="BD99" s="91">
        <f>$D99^EXP(Parameter!$D$232+Parameter!$D$239)</f>
        <v>0.11830752149534424</v>
      </c>
      <c r="BE99" s="90">
        <f>$E99^EXP(Parameter!$D$217+Parameter!$D$224)</f>
        <v>2.8985563623967817E-2</v>
      </c>
      <c r="BF99" s="91">
        <f>$D99^EXP(Parameter!$D$234+Parameter!$D$241)</f>
        <v>0.13369724962515839</v>
      </c>
      <c r="BG99" s="91">
        <f>$E99^EXP(Parameter!$D$219+Parameter!$D$226)</f>
        <v>8.0837628942084308E-2</v>
      </c>
      <c r="BH99" s="91">
        <f>$D99^EXP(Parameter!$D$235+Parameter!$D$242)</f>
        <v>0.21258940173564517</v>
      </c>
      <c r="BI99" s="91">
        <f>$E99^EXP(Parameter!$D$220+Parameter!$D$227)</f>
        <v>5.9663068238800125E-2</v>
      </c>
      <c r="BJ99" s="91">
        <f>$D99^EXP(Parameter!$D$236)</f>
        <v>5.7531905743853577E-2</v>
      </c>
      <c r="BK99" s="91">
        <f>$E99^EXP(Parameter!$D$221)</f>
        <v>0.28928168143025224</v>
      </c>
      <c r="BL99" s="91">
        <f>$D99^EXP(Parameter!$D$233+Parameter!$D$240)</f>
        <v>7.1090587546627101E-2</v>
      </c>
      <c r="BM99" s="91">
        <f>$E99^EXP(Parameter!$D$218+Parameter!$D$225)</f>
        <v>1.3120313051589139E-2</v>
      </c>
      <c r="BN99" s="90">
        <f>$D99^EXP(Parameter!$D$268+Parameter!$D$275)</f>
        <v>0.17268015866475181</v>
      </c>
      <c r="BO99" s="91">
        <f>$E99^EXP(Parameter!$D$246+Parameter!$D$253)</f>
        <v>1.1043174326108548E-2</v>
      </c>
      <c r="BP99" s="91">
        <f>$D99^EXP(Parameter!$D$269+Parameter!$D$276)</f>
        <v>0.13128710655770004</v>
      </c>
      <c r="BQ99" s="91">
        <f>$E99^EXP(Parameter!$D$247+Parameter!$D$254)</f>
        <v>2.0525952258169021E-2</v>
      </c>
      <c r="BR99" s="91">
        <f>$D99^EXP(Parameter!$D$271+Parameter!$D$278)</f>
        <v>0.22791558289125188</v>
      </c>
      <c r="BS99" s="91">
        <f>$E99^EXP(Parameter!$D$249+Parameter!$D$256)</f>
        <v>9.3147156045812182E-2</v>
      </c>
      <c r="BT99" s="91">
        <f>$D99^EXP(Parameter!$D$272+Parameter!$D$279)</f>
        <v>0.32741697136979225</v>
      </c>
      <c r="BU99" s="91">
        <f>$E99^EXP(Parameter!$D$250+Parameter!$D$257)</f>
        <v>4.1915043136549236E-2</v>
      </c>
      <c r="BV99" s="91">
        <f>$D99^EXP(Parameter!$D$273+Parameter!$D$280)</f>
        <v>0.28147357928158595</v>
      </c>
      <c r="BW99" s="91">
        <f>$E99^EXP(Parameter!$D$251+Parameter!$D$258)</f>
        <v>9.7856870489757289E-2</v>
      </c>
      <c r="BX99" s="91">
        <f>$D99^EXP(Parameter!$D$270+Parameter!$D$277)</f>
        <v>0.11982781204342309</v>
      </c>
      <c r="BY99" s="91">
        <f>$E99^EXP(Parameter!$D$248+Parameter!$D$255)</f>
        <v>2.3549396064826575E-2</v>
      </c>
      <c r="BZ99" s="90">
        <f>$D99^EXP(Parameter!$D$208)</f>
        <v>0.13531627686737802</v>
      </c>
      <c r="CA99" s="90">
        <f>$E99^EXP(Parameter!$D$200)</f>
        <v>1.8016904666624572E-2</v>
      </c>
      <c r="CB99" s="90">
        <f>$D99^EXP(Parameter!$D$209)</f>
        <v>0.11931990548441691</v>
      </c>
      <c r="CC99" s="90">
        <f>$E99^EXP(Parameter!$D$201)</f>
        <v>2.5644657916815802E-2</v>
      </c>
      <c r="CD99" s="90">
        <f>$D99^EXP(Parameter!$D$211)</f>
        <v>0.12627230921040608</v>
      </c>
      <c r="CE99" s="90">
        <f>$E99^EXP(Parameter!$D$203)</f>
        <v>6.8090045825830267E-2</v>
      </c>
      <c r="CF99" s="90">
        <f>$D99^EXP(Parameter!$D$212)</f>
        <v>0.21226032019148902</v>
      </c>
      <c r="CG99" s="90">
        <f>$E99^EXP(Parameter!$D$204)</f>
        <v>5.3963060560506204E-2</v>
      </c>
      <c r="CH99" s="91">
        <f>$D99^EXP(Parameter!$D$213)</f>
        <v>0.11013146612397175</v>
      </c>
      <c r="CI99" s="90">
        <f>$E99^EXP(Parameter!$D$205)</f>
        <v>7.8619627816114548E-2</v>
      </c>
      <c r="CJ99" s="91">
        <f>$D99^EXP(Parameter!$D$210)</f>
        <v>7.5300247268603085E-2</v>
      </c>
      <c r="CK99" s="90">
        <f>$E99^EXP(Parameter!$D$202)</f>
        <v>1.5680271047924264E-2</v>
      </c>
      <c r="CL99" s="12">
        <f>$D99^EXP(Parameter!$D$170+Parameter!$D$177*(LN($B99/30.2*21)))</f>
        <v>9.797218082404921E-2</v>
      </c>
      <c r="CM99" s="41">
        <f>$E99^EXP(Parameter!$D$155+Parameter!$D$162*(LN($B99/30.2*21)))</f>
        <v>0.11336937278333452</v>
      </c>
      <c r="CN99" s="12">
        <f>$D99^EXP(Parameter!$D$171+Parameter!$D$178*(LN($B99/30.2*21)))</f>
        <v>9.8396046069334039E-2</v>
      </c>
      <c r="CO99" s="41">
        <f>$E99^EXP(Parameter!$D$156+Parameter!$D$163*(LN($B99/30.2*21)))</f>
        <v>9.2529839737715364E-2</v>
      </c>
      <c r="CP99" s="12">
        <f>$D99^EXP(Parameter!$D$173+Parameter!$D$180*(LN($B99/30.2*21)))</f>
        <v>9.2933121045989858E-2</v>
      </c>
      <c r="CQ99" s="41">
        <f>$E99^EXP(Parameter!$D$158+Parameter!$D$165*(LN($B99/30.2*21)))</f>
        <v>0.11235704757155193</v>
      </c>
      <c r="CR99" s="12">
        <f>$D99^EXP(Parameter!$D$174+Parameter!$D$181*(LN($B99/30.2*21)))</f>
        <v>0.11012773685287672</v>
      </c>
      <c r="CS99" s="41">
        <f>$E99^EXP(Parameter!$D$159+Parameter!$D$166*(LN($B99/30.2*21)))</f>
        <v>0.13180118098131147</v>
      </c>
      <c r="CT99" s="12">
        <f>$D99^EXP(Parameter!$D$175+Parameter!$D$182*(LN($B99/30.2*21)))</f>
        <v>4.1785019815436315E-2</v>
      </c>
      <c r="CU99" s="41">
        <f>$E99^EXP(Parameter!$D$160+Parameter!$D$167*(LN($B99/30.2*21)))</f>
        <v>2.7586746071488647E-2</v>
      </c>
      <c r="CV99" s="12">
        <f>$D99^EXP(Parameter!$D$172+Parameter!$D$179*(LN($B99/30.2*21)))</f>
        <v>4.1201207847618562E-2</v>
      </c>
      <c r="CW99" s="41">
        <f>$E99^EXP(Parameter!$D$157+Parameter!$D$164*(LN($B99/30.2*21)))</f>
        <v>2.0343214207553425E-4</v>
      </c>
      <c r="CX99" s="12">
        <f t="shared" si="9"/>
        <v>2.4839623164500594E-3</v>
      </c>
      <c r="CY99" s="85">
        <v>2.8741102527263099E-2</v>
      </c>
      <c r="CZ99" s="12">
        <f t="shared" si="10"/>
        <v>3.6185316458231517E-2</v>
      </c>
      <c r="DA99" s="85">
        <v>4.5663753926542199E-2</v>
      </c>
      <c r="DB99" s="12">
        <f t="shared" si="11"/>
        <v>1.9238198673975779E-2</v>
      </c>
      <c r="DC99" s="41">
        <v>1.7224767838084999E-2</v>
      </c>
      <c r="DD99" s="12">
        <f t="shared" si="12"/>
        <v>4.8968607462358566E-4</v>
      </c>
      <c r="DE99" s="85">
        <v>2.6106614191551199E-2</v>
      </c>
      <c r="DF99" s="12">
        <f t="shared" si="13"/>
        <v>4.710741399710512E-5</v>
      </c>
      <c r="DG99" s="41">
        <v>2.55313077640878E-3</v>
      </c>
      <c r="DH99" s="12">
        <f t="shared" si="14"/>
        <v>9.2108196118919627E-3</v>
      </c>
      <c r="DI99" s="41">
        <v>2.5394001314510699E-3</v>
      </c>
      <c r="DJ99" s="46">
        <v>94</v>
      </c>
      <c r="DK99" s="44">
        <v>1.7648955312376E-3</v>
      </c>
      <c r="DL99" s="44">
        <v>4.2327046010567403E-3</v>
      </c>
      <c r="DM99" s="44">
        <v>7.9518782089029703E-3</v>
      </c>
      <c r="DN99" s="44">
        <v>6.1952628885954004E-3</v>
      </c>
      <c r="DO99" s="44">
        <v>1.8677553786830298E-2</v>
      </c>
      <c r="DP99" s="44">
        <v>1.54425358203231E-2</v>
      </c>
      <c r="DQ99" s="44">
        <v>2.0439507533418499E-2</v>
      </c>
      <c r="DR99" s="45">
        <v>7.85756449759345E-2</v>
      </c>
      <c r="DS99" s="45">
        <v>0.11651477813460299</v>
      </c>
      <c r="DT99" s="45">
        <v>0.106687775779424</v>
      </c>
      <c r="DU99" s="45">
        <v>8.1684045833859006E-2</v>
      </c>
      <c r="DV99" s="45">
        <v>0.112252672058308</v>
      </c>
      <c r="DW99" s="45">
        <v>0.16639087219596699</v>
      </c>
      <c r="DX99" s="45">
        <v>9.3794885006241599E-2</v>
      </c>
    </row>
    <row r="100" spans="1:128">
      <c r="A100" s="43">
        <f t="shared" si="8"/>
        <v>6.7260273972602738</v>
      </c>
      <c r="B100" s="18">
        <v>96</v>
      </c>
      <c r="C100" s="12">
        <v>2090</v>
      </c>
      <c r="D100" s="12">
        <v>7.5222606797920505E-2</v>
      </c>
      <c r="E100" s="12">
        <v>2.4846471078973E-3</v>
      </c>
      <c r="F100" s="92">
        <f>$D100^Parameter!$D$325</f>
        <v>0.13290818768530227</v>
      </c>
      <c r="G100" s="92">
        <f>$E100^Parameter!$D$318</f>
        <v>1.3322649267945338E-2</v>
      </c>
      <c r="H100" s="92">
        <f>$D100^Parameter!$D$326</f>
        <v>0.12620562260808066</v>
      </c>
      <c r="I100" s="92">
        <f>$E100^Parameter!$D$319</f>
        <v>2.1526301442661749E-2</v>
      </c>
      <c r="J100" s="92">
        <f>$D100^Parameter!$D$328</f>
        <v>0.13924431249940533</v>
      </c>
      <c r="K100" s="92">
        <f>$E100^Parameter!$D$321</f>
        <v>7.0162049831632198E-2</v>
      </c>
      <c r="L100" s="92">
        <f>$D100^Parameter!$D$329</f>
        <v>0.23483081889525603</v>
      </c>
      <c r="M100" s="92">
        <f>$E100^Parameter!$D$322</f>
        <v>5.2927296420013009E-2</v>
      </c>
      <c r="N100" s="92">
        <f>$D100^Parameter!$D$330</f>
        <v>0.12298218009006003</v>
      </c>
      <c r="O100" s="92">
        <f>$E100^Parameter!$D$323</f>
        <v>9.080418942795368E-2</v>
      </c>
      <c r="P100" s="92">
        <f>$D100^Parameter!$D$327</f>
        <v>8.51694136526054E-2</v>
      </c>
      <c r="Q100" s="92">
        <f>$E100^Parameter!$D$320</f>
        <v>1.3810805419020767E-2</v>
      </c>
      <c r="R100" s="12">
        <f>$D100^EXP(Parameter!$D$96+Parameter!$D$103*(($B100/30.2*21)^(1)))</f>
        <v>2.1963922584858592E-3</v>
      </c>
      <c r="S100" s="12">
        <f>$E100^EXP(Parameter!$D$81+Parameter!$D$88*($B100/30.2*21)^(-2))</f>
        <v>2.5077001778158452E-2</v>
      </c>
      <c r="T100" s="12">
        <f>$D100^EXP(Parameter!$D$97+Parameter!$D$104*(($B100*21/30.2)^(1)))</f>
        <v>3.476853687254667E-2</v>
      </c>
      <c r="U100" s="12">
        <f>$E100^EXP(Parameter!$D$82+Parameter!$D$89*($B100/30.2*21)^(-2))</f>
        <v>3.4560796660685296E-2</v>
      </c>
      <c r="V100" s="12">
        <f>$D100^EXP(Parameter!$D$99+Parameter!$D$106*(($B100*21/30.2)^(1)))</f>
        <v>1.8141790631646632E-2</v>
      </c>
      <c r="W100" s="12">
        <f>$E100^EXP(Parameter!$D$84+Parameter!$D$91*($B100/30.2*21)^(-2))</f>
        <v>9.7144425300503781E-2</v>
      </c>
      <c r="X100" s="12">
        <f>$D100^EXP(Parameter!$D$100+Parameter!$D$107*(($B100*21/30.2)^(1)))</f>
        <v>3.9668402844296327E-4</v>
      </c>
      <c r="Y100" s="12">
        <f>$E100^EXP(Parameter!$D$85+Parameter!$D$92*($B100/30.2*21)^(-2))</f>
        <v>7.2364750099899622E-2</v>
      </c>
      <c r="Z100" s="12">
        <f>$D100^EXP(Parameter!$D$101+Parameter!$D$108*(($B100*21/30.2)^(1)))</f>
        <v>3.6282404071356753E-5</v>
      </c>
      <c r="AA100" s="12">
        <f>$E100^EXP(Parameter!$D$86+Parameter!$D$93*($B100/30.2*21)^(-2))</f>
        <v>9.163840608010021E-2</v>
      </c>
      <c r="AB100" s="12">
        <f>$D100^EXP(Parameter!$D$98+Parameter!$D$105*(($B100*21/30.2)^(1)))</f>
        <v>8.6198424043617446E-3</v>
      </c>
      <c r="AC100" s="12">
        <f>$E100^EXP(Parameter!$D$83+Parameter!$D$90*($B100/30.2*21)^(-2))</f>
        <v>1.4983508347299807E-2</v>
      </c>
      <c r="AD100" s="87">
        <f>$D100^EXP(Parameter!$D$133+Parameter!$D$140*(($B100*21/30.2)^(-0.5))+Parameter!$D$147*((LN($B100*21/30.2))))</f>
        <v>9.8084072495183573E-4</v>
      </c>
      <c r="AE100" s="12">
        <f>$E100^EXP(Parameter!$D$111+Parameter!$D$118*(($B100*21/30.2)^(-1))+Parameter!$D$125*(($B100*21/30.2)^(-0.5)))</f>
        <v>0.11263010432126465</v>
      </c>
      <c r="AF100" s="12">
        <f>$D100^EXP(Parameter!$D$134+Parameter!$D$141*(($B100*21/30.2)^(-0.5))+Parameter!$D$148*((LN($B100*21/30.2))))</f>
        <v>2.1916151902909835E-2</v>
      </c>
      <c r="AG100" s="12">
        <f>$E100^EXP(Parameter!$D$112+Parameter!$D$119*(($B100*21/30.2)^(-1))+Parameter!$D$126*(($B100*21/30.2)^(-0.5)))</f>
        <v>3.7333578903454713E-2</v>
      </c>
      <c r="AH100" s="12">
        <f>$D100^EXP(Parameter!$D$136+Parameter!$D$143*(($B100*21/30.2)^(-0.5))+Parameter!$D$150*((LN($B100*21/30.2))))</f>
        <v>2.2609393214930965E-3</v>
      </c>
      <c r="AI100" s="12">
        <f>$E100^EXP(Parameter!$D$114+Parameter!$D$121*(($B100*21/30.2)^(-1))+Parameter!$D$128*(($B100*21/30.2)^(-0.5)))</f>
        <v>4.4995518335835599E-3</v>
      </c>
      <c r="AJ100" s="12">
        <f>$D100^EXP(Parameter!$D$137+Parameter!$D$144*(($B100*21/30.2)^(-0.5))+Parameter!$D$151*((LN($B100*21/30.2))))</f>
        <v>1.1079070499070199E-3</v>
      </c>
      <c r="AK100" s="12">
        <f>$E100^EXP(Parameter!$D$115+Parameter!$D$122*(($B100*21/30.2)^(-1))+Parameter!$D$129*(($B100*21/30.2)^(-0.5)))</f>
        <v>3.3842563144011108E-2</v>
      </c>
      <c r="AL100" s="12">
        <f>$D100^EXP(Parameter!$D$138+Parameter!$D$145*(($B100*21/30.2)^(-0.5))+Parameter!$D$152*((LN($B100*21/30.2))))</f>
        <v>4.5373412290738657E-9</v>
      </c>
      <c r="AM100" s="12">
        <f>$E100^EXP(Parameter!$D$116+Parameter!$D$123*(($B100*21/30.2)^(-1))+Parameter!$D$130*(($B100*21/30.2)^(-0.5)))</f>
        <v>1.1264351238834173E-3</v>
      </c>
      <c r="AN100" s="12">
        <f>$D100^EXP(Parameter!$D$135+Parameter!$D$142*(($B100*21/30.2)^(-0.5))+Parameter!$D$149*((LN($B100*21/30.2))))</f>
        <v>5.970306976667024E-3</v>
      </c>
      <c r="AO100" s="12">
        <f>$E100^EXP(Parameter!$D$113+Parameter!$D$120*(($B100*21/30.2)^(-1))+Parameter!$D$127*(($B100*21/30.2)^(-0.5)))</f>
        <v>1.0921242509433149E-6</v>
      </c>
      <c r="AP100" s="87">
        <f>$D100^EXP(Parameter!$D$304+Parameter!$D$310*((LN($B100*21/30.2))))</f>
        <v>9.6988436688996579E-2</v>
      </c>
      <c r="AQ100" s="88">
        <f>$E100^EXP(Parameter!$D$290+Parameter!$D$296*((LN($B100*21/30.2))))</f>
        <v>3.3824773397148997E-2</v>
      </c>
      <c r="AR100" s="12">
        <f>$D100^EXP(Parameter!$D$305+Parameter!$D$311*((LN($B100*21/30.2))))</f>
        <v>0.10212073021341776</v>
      </c>
      <c r="AS100" s="88">
        <f>$E100^EXP(Parameter!$D$291+Parameter!$D$297*((LN($B100*21/30.2))))</f>
        <v>3.7691433459338265E-2</v>
      </c>
      <c r="AT100" s="12">
        <f>$D100^EXP(Parameter!$D$305+Parameter!$D$307-Parameter!$D$306+(Parameter!$D$311+Parameter!$D$313-Parameter!$D$312)*((LN($B100*21/30.2))))</f>
        <v>0.10062976374659817</v>
      </c>
      <c r="AU100" s="88">
        <f>$E100^EXP(Parameter!$D$291+Parameter!$D$293-Parameter!$D$292+(Parameter!$D$297+Parameter!$D$299-Parameter!$D$298)*((LN($B100*21/30.2))))</f>
        <v>6.6523056690053262E-2</v>
      </c>
      <c r="AV100" s="12">
        <f>$D100^EXP(Parameter!$D$308+Parameter!$D$314*((LN($B100*21/30.2))))</f>
        <v>0.14691485508127997</v>
      </c>
      <c r="AW100" s="88">
        <f>$E100^EXP(Parameter!$D$294+Parameter!$D$300*((LN($B100*21/30.2))))</f>
        <v>5.4406101230879411E-2</v>
      </c>
      <c r="AX100" s="12">
        <f>$D100^EXP(Parameter!$D$305+Parameter!$D$309-Parameter!$D$306+(Parameter!$D$311+Parameter!$D$315-Parameter!$D$312)*((LN($B100*21/30.2))))</f>
        <v>7.3581386081849443E-2</v>
      </c>
      <c r="AY100" s="88">
        <f>$E100^EXP(Parameter!$D$291+Parameter!$D$295-Parameter!$D$292+(Parameter!$D$297+Parameter!$D$301-Parameter!$D$298)*((LN($B100*21/30.2))))</f>
        <v>1.2680893402948958E-2</v>
      </c>
      <c r="AZ100" s="12">
        <f>$D100^EXP(Parameter!D$305-Parameter!D$306+(Parameter!D$311-Parameter!D$312)*((LN($B100*21/30.2))))</f>
        <v>5.3441099293697024E-2</v>
      </c>
      <c r="BA100" s="88">
        <f>$E100^EXP(Parameter!$D$291-Parameter!$D$292+(Parameter!$D$297-Parameter!$D$298)*((LN($B100*21/30.2))))</f>
        <v>9.8133732956284499E-4</v>
      </c>
      <c r="BB100" s="89">
        <f>$D100^EXP(Parameter!$D$231+Parameter!$D$238)</f>
        <v>0.1401217500873852</v>
      </c>
      <c r="BC100" s="90">
        <f>$E100^EXP(Parameter!$D$216+Parameter!$D$223)</f>
        <v>2.2170607621693192E-2</v>
      </c>
      <c r="BD100" s="91">
        <f>$D100^EXP(Parameter!$D$232+Parameter!$D$239)</f>
        <v>0.11669754764568296</v>
      </c>
      <c r="BE100" s="90">
        <f>$E100^EXP(Parameter!$D$217+Parameter!$D$224)</f>
        <v>2.8377827580727669E-2</v>
      </c>
      <c r="BF100" s="91">
        <f>$D100^EXP(Parameter!$D$234+Parameter!$D$241)</f>
        <v>0.13198141411404612</v>
      </c>
      <c r="BG100" s="91">
        <f>$E100^EXP(Parameter!$D$219+Parameter!$D$226)</f>
        <v>7.9629962917447852E-2</v>
      </c>
      <c r="BH100" s="91">
        <f>$D100^EXP(Parameter!$D$235+Parameter!$D$242)</f>
        <v>0.21048681030890037</v>
      </c>
      <c r="BI100" s="91">
        <f>$E100^EXP(Parameter!$D$220+Parameter!$D$227)</f>
        <v>5.8665012480345523E-2</v>
      </c>
      <c r="BJ100" s="91">
        <f>$D100^EXP(Parameter!$D$236)</f>
        <v>5.6486962632196089E-2</v>
      </c>
      <c r="BK100" s="91">
        <f>$E100^EXP(Parameter!$D$221)</f>
        <v>0.28714243084425539</v>
      </c>
      <c r="BL100" s="91">
        <f>$D100^EXP(Parameter!$D$233+Parameter!$D$240)</f>
        <v>6.9894261864173149E-2</v>
      </c>
      <c r="BM100" s="91">
        <f>$E100^EXP(Parameter!$D$218+Parameter!$D$225)</f>
        <v>1.2784437046141076E-2</v>
      </c>
      <c r="BN100" s="90">
        <f>$D100^EXP(Parameter!$D$268+Parameter!$D$275)</f>
        <v>0.17074423822066501</v>
      </c>
      <c r="BO100" s="91">
        <f>$E100^EXP(Parameter!$D$246+Parameter!$D$253)</f>
        <v>1.0749380122801789E-2</v>
      </c>
      <c r="BP100" s="91">
        <f>$D100^EXP(Parameter!$D$269+Parameter!$D$276)</f>
        <v>0.12958706865882547</v>
      </c>
      <c r="BQ100" s="91">
        <f>$E100^EXP(Parameter!$D$247+Parameter!$D$254)</f>
        <v>2.0054129206036195E-2</v>
      </c>
      <c r="BR100" s="91">
        <f>$D100^EXP(Parameter!$D$271+Parameter!$D$278)</f>
        <v>0.22576227252379957</v>
      </c>
      <c r="BS100" s="91">
        <f>$E100^EXP(Parameter!$D$249+Parameter!$D$256)</f>
        <v>9.1833452010225858E-2</v>
      </c>
      <c r="BT100" s="91">
        <f>$D100^EXP(Parameter!$D$272+Parameter!$D$279)</f>
        <v>0.32507866552755488</v>
      </c>
      <c r="BU100" s="91">
        <f>$E100^EXP(Parameter!$D$250+Parameter!$D$257)</f>
        <v>4.1126893893393773E-2</v>
      </c>
      <c r="BV100" s="91">
        <f>$D100^EXP(Parameter!$D$273+Parameter!$D$280)</f>
        <v>0.27919227784470713</v>
      </c>
      <c r="BW100" s="91">
        <f>$E100^EXP(Parameter!$D$251+Parameter!$D$258)</f>
        <v>9.6505224317990898E-2</v>
      </c>
      <c r="BX100" s="91">
        <f>$D100^EXP(Parameter!$D$270+Parameter!$D$277)</f>
        <v>0.11820683790361104</v>
      </c>
      <c r="BY100" s="91">
        <f>$E100^EXP(Parameter!$D$248+Parameter!$D$255)</f>
        <v>2.3027001208897915E-2</v>
      </c>
      <c r="BZ100" s="90">
        <f>$D100^EXP(Parameter!$D$208)</f>
        <v>0.13358998512004733</v>
      </c>
      <c r="CA100" s="90">
        <f>$E100^EXP(Parameter!$D$200)</f>
        <v>1.7589027624011187E-2</v>
      </c>
      <c r="CB100" s="90">
        <f>$D100^EXP(Parameter!$D$209)</f>
        <v>0.11770259262751005</v>
      </c>
      <c r="CC100" s="90">
        <f>$E100^EXP(Parameter!$D$201)</f>
        <v>2.5088577495611841E-2</v>
      </c>
      <c r="CD100" s="90">
        <f>$D100^EXP(Parameter!$D$211)</f>
        <v>0.12460605187195796</v>
      </c>
      <c r="CE100" s="90">
        <f>$E100^EXP(Parameter!$D$203)</f>
        <v>6.7003975565381846E-2</v>
      </c>
      <c r="CF100" s="90">
        <f>$D100^EXP(Parameter!$D$212)</f>
        <v>0.21015889355344902</v>
      </c>
      <c r="CG100" s="90">
        <f>$E100^EXP(Parameter!$D$204)</f>
        <v>5.3028481616900172E-2</v>
      </c>
      <c r="CH100" s="91">
        <f>$D100^EXP(Parameter!$D$213)</f>
        <v>0.10858282776264871</v>
      </c>
      <c r="CI100" s="90">
        <f>$E100^EXP(Parameter!$D$205)</f>
        <v>7.7432204852461828E-2</v>
      </c>
      <c r="CJ100" s="91">
        <f>$D100^EXP(Parameter!$D$210)</f>
        <v>7.406042562660814E-2</v>
      </c>
      <c r="CK100" s="90">
        <f>$E100^EXP(Parameter!$D$202)</f>
        <v>1.5295166528560847E-2</v>
      </c>
      <c r="CL100" s="12">
        <f>$D100^EXP(Parameter!$D$170+Parameter!$D$177*(LN($B100/30.2*21)))</f>
        <v>9.6340152524087647E-2</v>
      </c>
      <c r="CM100" s="41">
        <f>$E100^EXP(Parameter!$D$155+Parameter!$D$162*(LN($B100/30.2*21)))</f>
        <v>0.1125548250054873</v>
      </c>
      <c r="CN100" s="12">
        <f>$D100^EXP(Parameter!$D$171+Parameter!$D$178*(LN($B100/30.2*21)))</f>
        <v>9.6845187803798513E-2</v>
      </c>
      <c r="CO100" s="41">
        <f>$E100^EXP(Parameter!$D$156+Parameter!$D$163*(LN($B100/30.2*21)))</f>
        <v>9.1560084490599061E-2</v>
      </c>
      <c r="CP100" s="12">
        <f>$D100^EXP(Parameter!$D$173+Parameter!$D$180*(LN($B100/30.2*21)))</f>
        <v>9.1368460910125876E-2</v>
      </c>
      <c r="CQ100" s="41">
        <f>$E100^EXP(Parameter!$D$158+Parameter!$D$165*(LN($B100/30.2*21)))</f>
        <v>0.11103472572643512</v>
      </c>
      <c r="CR100" s="12">
        <f>$D100^EXP(Parameter!$D$174+Parameter!$D$181*(LN($B100/30.2*21)))</f>
        <v>0.108102596732397</v>
      </c>
      <c r="CS100" s="41">
        <f>$E100^EXP(Parameter!$D$159+Parameter!$D$166*(LN($B100/30.2*21)))</f>
        <v>0.13059360412796267</v>
      </c>
      <c r="CT100" s="12">
        <f>$D100^EXP(Parameter!$D$175+Parameter!$D$182*(LN($B100/30.2*21)))</f>
        <v>4.0675396496026285E-2</v>
      </c>
      <c r="CU100" s="41">
        <f>$E100^EXP(Parameter!$D$160+Parameter!$D$167*(LN($B100/30.2*21)))</f>
        <v>2.6813935366422202E-2</v>
      </c>
      <c r="CV100" s="12">
        <f>$D100^EXP(Parameter!$D$172+Parameter!$D$179*(LN($B100/30.2*21)))</f>
        <v>4.0219926398353138E-2</v>
      </c>
      <c r="CW100" s="41">
        <f>$E100^EXP(Parameter!$D$157+Parameter!$D$164*(LN($B100/30.2*21)))</f>
        <v>1.8843045149450954E-4</v>
      </c>
      <c r="CX100" s="12">
        <f t="shared" si="9"/>
        <v>2.1963922584858592E-3</v>
      </c>
      <c r="CY100" s="85">
        <v>2.8281120554081201E-2</v>
      </c>
      <c r="CZ100" s="12">
        <f t="shared" si="10"/>
        <v>3.476853687254667E-2</v>
      </c>
      <c r="DA100" s="85">
        <v>4.49585427258124E-2</v>
      </c>
      <c r="DB100" s="12">
        <f t="shared" si="11"/>
        <v>1.8141790631646632E-2</v>
      </c>
      <c r="DC100" s="41">
        <v>1.64055611514199E-2</v>
      </c>
      <c r="DD100" s="12">
        <f t="shared" si="12"/>
        <v>3.9668402844296327E-4</v>
      </c>
      <c r="DE100" s="85">
        <v>2.5277165841983602E-2</v>
      </c>
      <c r="DF100" s="12">
        <f t="shared" si="13"/>
        <v>3.6282404071356753E-5</v>
      </c>
      <c r="DG100" s="41">
        <v>2.4635809851825301E-3</v>
      </c>
      <c r="DH100" s="12">
        <f t="shared" si="14"/>
        <v>8.6198424043617446E-3</v>
      </c>
      <c r="DI100" s="41">
        <v>2.4535176394502299E-3</v>
      </c>
      <c r="DJ100" s="46">
        <v>95</v>
      </c>
      <c r="DK100" s="44">
        <v>1.69424512669747E-3</v>
      </c>
      <c r="DL100" s="44">
        <v>4.0781648103971301E-3</v>
      </c>
      <c r="DM100" s="44">
        <v>7.6829211624581699E-3</v>
      </c>
      <c r="DN100" s="44">
        <v>5.9790240962119797E-3</v>
      </c>
      <c r="DO100" s="44">
        <v>1.8118480118699799E-2</v>
      </c>
      <c r="DP100" s="44">
        <v>1.4966476218893399E-2</v>
      </c>
      <c r="DQ100" s="44">
        <v>1.9836491962656199E-2</v>
      </c>
      <c r="DR100" s="45">
        <v>7.7310784946137995E-2</v>
      </c>
      <c r="DS100" s="45">
        <v>0.114820270565009</v>
      </c>
      <c r="DT100" s="45">
        <v>0.105097867266723</v>
      </c>
      <c r="DU100" s="45">
        <v>8.0381191075739197E-2</v>
      </c>
      <c r="DV100" s="45">
        <v>0.110603000013742</v>
      </c>
      <c r="DW100" s="45">
        <v>0.164225939725895</v>
      </c>
      <c r="DX100" s="45">
        <v>9.2349034972845995E-2</v>
      </c>
    </row>
    <row r="101" spans="1:128">
      <c r="A101" s="43">
        <f t="shared" si="8"/>
        <v>6.7863013698630139</v>
      </c>
      <c r="B101" s="18">
        <v>97</v>
      </c>
      <c r="C101" s="12">
        <v>2112</v>
      </c>
      <c r="D101" s="12">
        <v>7.3999400860819201E-2</v>
      </c>
      <c r="E101" s="12">
        <v>2.3981665777485098E-3</v>
      </c>
      <c r="F101" s="92">
        <f>$D101^Parameter!$D$325</f>
        <v>0.13121938522028254</v>
      </c>
      <c r="G101" s="92">
        <f>$E101^Parameter!$D$318</f>
        <v>1.2987128247381947E-2</v>
      </c>
      <c r="H101" s="92">
        <f>$D101^Parameter!$D$326</f>
        <v>0.12456113669334366</v>
      </c>
      <c r="I101" s="92">
        <f>$E101^Parameter!$D$319</f>
        <v>2.1043732932910144E-2</v>
      </c>
      <c r="J101" s="92">
        <f>$D101^Parameter!$D$328</f>
        <v>0.13751557561346456</v>
      </c>
      <c r="K101" s="92">
        <f>$E101^Parameter!$D$321</f>
        <v>6.9069537883177726E-2</v>
      </c>
      <c r="L101" s="92">
        <f>$D101^Parameter!$D$329</f>
        <v>0.23268468200133319</v>
      </c>
      <c r="M101" s="92">
        <f>$E101^Parameter!$D$322</f>
        <v>5.2016470396464905E-2</v>
      </c>
      <c r="N101" s="92">
        <f>$D101^Parameter!$D$330</f>
        <v>0.12135979797097109</v>
      </c>
      <c r="O101" s="92">
        <f>$E101^Parameter!$D$323</f>
        <v>8.9526527246416479E-2</v>
      </c>
      <c r="P101" s="92">
        <f>$D101^Parameter!$D$327</f>
        <v>8.3850421429188124E-2</v>
      </c>
      <c r="Q101" s="92">
        <f>$E101^Parameter!$D$320</f>
        <v>1.3465852501938682E-2</v>
      </c>
      <c r="R101" s="12">
        <f>$D101^EXP(Parameter!$D$96+Parameter!$D$103*(($B101/30.2*21)^(1)))</f>
        <v>1.9382130350501486E-3</v>
      </c>
      <c r="S101" s="12">
        <f>$E101^EXP(Parameter!$D$81+Parameter!$D$88*($B101/30.2*21)^(-2))</f>
        <v>2.4537186318407001E-2</v>
      </c>
      <c r="T101" s="12">
        <f>$D101^EXP(Parameter!$D$97+Parameter!$D$104*(($B101*21/30.2)^(1)))</f>
        <v>3.3400502671857596E-2</v>
      </c>
      <c r="U101" s="12">
        <f>$E101^EXP(Parameter!$D$82+Parameter!$D$89*($B101/30.2*21)^(-2))</f>
        <v>3.3880816608148463E-2</v>
      </c>
      <c r="V101" s="12">
        <f>$D101^EXP(Parameter!$D$99+Parameter!$D$106*(($B101*21/30.2)^(1)))</f>
        <v>1.7098679218182245E-2</v>
      </c>
      <c r="W101" s="12">
        <f>$E101^EXP(Parameter!$D$84+Parameter!$D$91*($B101/30.2*21)^(-2))</f>
        <v>9.5816538688992856E-2</v>
      </c>
      <c r="X101" s="12">
        <f>$D101^EXP(Parameter!$D$100+Parameter!$D$107*(($B101*21/30.2)^(1)))</f>
        <v>3.1969143597364985E-4</v>
      </c>
      <c r="Y101" s="12">
        <f>$E101^EXP(Parameter!$D$85+Parameter!$D$92*($B101/30.2*21)^(-2))</f>
        <v>7.1251379877852919E-2</v>
      </c>
      <c r="Z101" s="12">
        <f>$D101^EXP(Parameter!$D$101+Parameter!$D$108*(($B101*21/30.2)^(1)))</f>
        <v>2.7778291452273307E-5</v>
      </c>
      <c r="AA101" s="12">
        <f>$E101^EXP(Parameter!$D$86+Parameter!$D$93*($B101/30.2*21)^(-2))</f>
        <v>9.0353396622414706E-2</v>
      </c>
      <c r="AB101" s="12">
        <f>$D101^EXP(Parameter!$D$98+Parameter!$D$105*(($B101*21/30.2)^(1)))</f>
        <v>8.0624113397948158E-3</v>
      </c>
      <c r="AC101" s="12">
        <f>$E101^EXP(Parameter!$D$83+Parameter!$D$90*($B101/30.2*21)^(-2))</f>
        <v>1.4616188628804514E-2</v>
      </c>
      <c r="AD101" s="87">
        <f>$D101^EXP(Parameter!$D$133+Parameter!$D$140*(($B101*21/30.2)^(-0.5))+Parameter!$D$147*((LN($B101*21/30.2))))</f>
        <v>8.7419031369477269E-4</v>
      </c>
      <c r="AE101" s="12">
        <f>$E101^EXP(Parameter!$D$111+Parameter!$D$118*(($B101*21/30.2)^(-1))+Parameter!$D$125*(($B101*21/30.2)^(-0.5)))</f>
        <v>0.11166869714660066</v>
      </c>
      <c r="AF101" s="12">
        <f>$D101^EXP(Parameter!$D$134+Parameter!$D$141*(($B101*21/30.2)^(-0.5))+Parameter!$D$148*((LN($B101*21/30.2))))</f>
        <v>2.1041107152854795E-2</v>
      </c>
      <c r="AG101" s="12">
        <f>$E101^EXP(Parameter!$D$112+Parameter!$D$119*(($B101*21/30.2)^(-1))+Parameter!$D$126*(($B101*21/30.2)^(-0.5)))</f>
        <v>3.6637623895511021E-2</v>
      </c>
      <c r="AH101" s="12">
        <f>$D101^EXP(Parameter!$D$136+Parameter!$D$143*(($B101*21/30.2)^(-0.5))+Parameter!$D$150*((LN($B101*21/30.2))))</f>
        <v>2.0566903496153596E-3</v>
      </c>
      <c r="AI101" s="12">
        <f>$E101^EXP(Parameter!$D$114+Parameter!$D$121*(($B101*21/30.2)^(-1))+Parameter!$D$128*(($B101*21/30.2)^(-0.5)))</f>
        <v>4.2914475975761477E-3</v>
      </c>
      <c r="AJ101" s="12">
        <f>$D101^EXP(Parameter!$D$137+Parameter!$D$144*(($B101*21/30.2)^(-0.5))+Parameter!$D$151*((LN($B101*21/30.2))))</f>
        <v>9.7700655568152498E-4</v>
      </c>
      <c r="AK101" s="12">
        <f>$E101^EXP(Parameter!$D$115+Parameter!$D$122*(($B101*21/30.2)^(-1))+Parameter!$D$129*(($B101*21/30.2)^(-0.5)))</f>
        <v>3.3100196529710517E-2</v>
      </c>
      <c r="AL101" s="12">
        <f>$D101^EXP(Parameter!$D$138+Parameter!$D$145*(($B101*21/30.2)^(-0.5))+Parameter!$D$152*((LN($B101*21/30.2))))</f>
        <v>2.8931872274678859E-9</v>
      </c>
      <c r="AM101" s="12">
        <f>$E101^EXP(Parameter!$D$116+Parameter!$D$123*(($B101*21/30.2)^(-1))+Parameter!$D$130*(($B101*21/30.2)^(-0.5)))</f>
        <v>1.060102336981113E-3</v>
      </c>
      <c r="AN101" s="12">
        <f>$D101^EXP(Parameter!$D$135+Parameter!$D$142*(($B101*21/30.2)^(-0.5))+Parameter!$D$149*((LN($B101*21/30.2))))</f>
        <v>5.6402009928921779E-3</v>
      </c>
      <c r="AO101" s="12">
        <f>$E101^EXP(Parameter!$D$113+Parameter!$D$120*(($B101*21/30.2)^(-1))+Parameter!$D$127*(($B101*21/30.2)^(-0.5)))</f>
        <v>9.5762954028598072E-7</v>
      </c>
      <c r="AP101" s="87">
        <f>$D101^EXP(Parameter!$D$304+Parameter!$D$310*((LN($B101*21/30.2))))</f>
        <v>9.5269672691113541E-2</v>
      </c>
      <c r="AQ101" s="88">
        <f>$E101^EXP(Parameter!$D$290+Parameter!$D$296*((LN($B101*21/30.2))))</f>
        <v>3.3322393685609124E-2</v>
      </c>
      <c r="AR101" s="12">
        <f>$D101^EXP(Parameter!$D$305+Parameter!$D$311*((LN($B101*21/30.2))))</f>
        <v>0.10053860082126667</v>
      </c>
      <c r="AS101" s="88">
        <f>$E101^EXP(Parameter!$D$291+Parameter!$D$297*((LN($B101*21/30.2))))</f>
        <v>3.7035851740685764E-2</v>
      </c>
      <c r="AT101" s="12">
        <f>$D101^EXP(Parameter!$D$305+Parameter!$D$307-Parameter!$D$306+(Parameter!$D$311+Parameter!$D$313-Parameter!$D$312)*((LN($B101*21/30.2))))</f>
        <v>9.8971746189536997E-2</v>
      </c>
      <c r="AU101" s="88">
        <f>$E101^EXP(Parameter!$D$291+Parameter!$D$293-Parameter!$D$292+(Parameter!$D$297+Parameter!$D$299-Parameter!$D$298)*((LN($B101*21/30.2))))</f>
        <v>6.5407090617977767E-2</v>
      </c>
      <c r="AV101" s="12">
        <f>$D101^EXP(Parameter!$D$308+Parameter!$D$314*((LN($B101*21/30.2))))</f>
        <v>0.14459723441855113</v>
      </c>
      <c r="AW101" s="88">
        <f>$E101^EXP(Parameter!$D$294+Parameter!$D$300*((LN($B101*21/30.2))))</f>
        <v>5.3492390093177133E-2</v>
      </c>
      <c r="AX101" s="12">
        <f>$D101^EXP(Parameter!$D$305+Parameter!$D$309-Parameter!$D$306+(Parameter!$D$311+Parameter!$D$315-Parameter!$D$312)*((LN($B101*21/30.2))))</f>
        <v>7.2084138727105201E-2</v>
      </c>
      <c r="AY101" s="88">
        <f>$E101^EXP(Parameter!$D$291+Parameter!$D$295-Parameter!$D$292+(Parameter!$D$297+Parameter!$D$301-Parameter!$D$298)*((LN($B101*21/30.2))))</f>
        <v>1.2164817495282101E-2</v>
      </c>
      <c r="AZ101" s="12">
        <f>$D101^EXP(Parameter!D$305-Parameter!D$306+(Parameter!D$311-Parameter!D$312)*((LN($B101*21/30.2))))</f>
        <v>5.2283059184349098E-2</v>
      </c>
      <c r="BA101" s="88">
        <f>$E101^EXP(Parameter!$D$291-Parameter!$D$292+(Parameter!$D$297-Parameter!$D$298)*((LN($B101*21/30.2))))</f>
        <v>9.2334581547059015E-4</v>
      </c>
      <c r="BB101" s="89">
        <f>$D101^EXP(Parameter!$D$231+Parameter!$D$238)</f>
        <v>0.13838762804769497</v>
      </c>
      <c r="BC101" s="90">
        <f>$E101^EXP(Parameter!$D$216+Parameter!$D$223)</f>
        <v>2.1677371161335866E-2</v>
      </c>
      <c r="BD101" s="91">
        <f>$D101^EXP(Parameter!$D$232+Parameter!$D$239)</f>
        <v>0.11511980237608445</v>
      </c>
      <c r="BE101" s="90">
        <f>$E101^EXP(Parameter!$D$217+Parameter!$D$224)</f>
        <v>2.7786981380963742E-2</v>
      </c>
      <c r="BF101" s="91">
        <f>$D101^EXP(Parameter!$D$234+Parameter!$D$241)</f>
        <v>0.13029861010948338</v>
      </c>
      <c r="BG101" s="91">
        <f>$E101^EXP(Parameter!$D$219+Parameter!$D$226)</f>
        <v>7.8448656619210799E-2</v>
      </c>
      <c r="BH101" s="91">
        <f>$D101^EXP(Parameter!$D$235+Parameter!$D$242)</f>
        <v>0.20841856744875883</v>
      </c>
      <c r="BI101" s="91">
        <f>$E101^EXP(Parameter!$D$220+Parameter!$D$227)</f>
        <v>5.7690507914407788E-2</v>
      </c>
      <c r="BJ101" s="91">
        <f>$D101^EXP(Parameter!$D$236)</f>
        <v>5.5467650152798809E-2</v>
      </c>
      <c r="BK101" s="91">
        <f>$E101^EXP(Parameter!$D$221)</f>
        <v>0.28503390370203707</v>
      </c>
      <c r="BL101" s="91">
        <f>$D101^EXP(Parameter!$D$233+Parameter!$D$240)</f>
        <v>6.8725698791948397E-2</v>
      </c>
      <c r="BM101" s="91">
        <f>$E101^EXP(Parameter!$D$218+Parameter!$D$225)</f>
        <v>1.2459435335731926E-2</v>
      </c>
      <c r="BN101" s="90">
        <f>$D101^EXP(Parameter!$D$268+Parameter!$D$275)</f>
        <v>0.16884247527478236</v>
      </c>
      <c r="BO101" s="91">
        <f>$E101^EXP(Parameter!$D$246+Parameter!$D$253)</f>
        <v>1.0465389804147813E-2</v>
      </c>
      <c r="BP101" s="91">
        <f>$D101^EXP(Parameter!$D$269+Parameter!$D$276)</f>
        <v>0.12791995220331415</v>
      </c>
      <c r="BQ101" s="91">
        <f>$E101^EXP(Parameter!$D$247+Parameter!$D$254)</f>
        <v>1.9596361825830924E-2</v>
      </c>
      <c r="BR101" s="91">
        <f>$D101^EXP(Parameter!$D$271+Parameter!$D$278)</f>
        <v>0.22364319563754978</v>
      </c>
      <c r="BS101" s="91">
        <f>$E101^EXP(Parameter!$D$249+Parameter!$D$256)</f>
        <v>9.0547335607378973E-2</v>
      </c>
      <c r="BT101" s="91">
        <f>$D101^EXP(Parameter!$D$272+Parameter!$D$279)</f>
        <v>0.32277219432826959</v>
      </c>
      <c r="BU101" s="91">
        <f>$E101^EXP(Parameter!$D$250+Parameter!$D$257)</f>
        <v>4.0358961197557192E-2</v>
      </c>
      <c r="BV101" s="91">
        <f>$D101^EXP(Parameter!$D$273+Parameter!$D$280)</f>
        <v>0.27694421081866494</v>
      </c>
      <c r="BW101" s="91">
        <f>$E101^EXP(Parameter!$D$251+Parameter!$D$258)</f>
        <v>9.5181573281124907E-2</v>
      </c>
      <c r="BX101" s="91">
        <f>$D101^EXP(Parameter!$D$270+Parameter!$D$277)</f>
        <v>0.11661818276404208</v>
      </c>
      <c r="BY101" s="91">
        <f>$E101^EXP(Parameter!$D$248+Parameter!$D$255)</f>
        <v>2.2519753089437232E-2</v>
      </c>
      <c r="BZ101" s="90">
        <f>$D101^EXP(Parameter!$D$208)</f>
        <v>0.13189679577251553</v>
      </c>
      <c r="CA101" s="90">
        <f>$E101^EXP(Parameter!$D$200)</f>
        <v>1.7174219730320829E-2</v>
      </c>
      <c r="CB101" s="90">
        <f>$D101^EXP(Parameter!$D$209)</f>
        <v>0.11611756885079794</v>
      </c>
      <c r="CC101" s="90">
        <f>$E101^EXP(Parameter!$D$201)</f>
        <v>2.4548345998078296E-2</v>
      </c>
      <c r="CD101" s="90">
        <f>$D101^EXP(Parameter!$D$211)</f>
        <v>0.12297246893746079</v>
      </c>
      <c r="CE101" s="90">
        <f>$E101^EXP(Parameter!$D$203)</f>
        <v>6.5942697584106882E-2</v>
      </c>
      <c r="CF101" s="90">
        <f>$D101^EXP(Parameter!$D$212)</f>
        <v>0.20809181694298778</v>
      </c>
      <c r="CG101" s="90">
        <f>$E101^EXP(Parameter!$D$204)</f>
        <v>5.2116502245874149E-2</v>
      </c>
      <c r="CH101" s="91">
        <f>$D101^EXP(Parameter!$D$213)</f>
        <v>0.10706588539533674</v>
      </c>
      <c r="CI101" s="90">
        <f>$E101^EXP(Parameter!$D$205)</f>
        <v>7.6270892452117267E-2</v>
      </c>
      <c r="CJ101" s="91">
        <f>$D101^EXP(Parameter!$D$210)</f>
        <v>7.2848930126786643E-2</v>
      </c>
      <c r="CK101" s="90">
        <f>$E101^EXP(Parameter!$D$202)</f>
        <v>1.4922133834111007E-2</v>
      </c>
      <c r="CL101" s="12">
        <f>$D101^EXP(Parameter!$D$170+Parameter!$D$177*(LN($B101/30.2*21)))</f>
        <v>9.4744010216644164E-2</v>
      </c>
      <c r="CM101" s="41">
        <f>$E101^EXP(Parameter!$D$155+Parameter!$D$162*(LN($B101/30.2*21)))</f>
        <v>0.11175557905211235</v>
      </c>
      <c r="CN101" s="12">
        <f>$D101^EXP(Parameter!$D$171+Parameter!$D$178*(LN($B101/30.2*21)))</f>
        <v>9.5327801184156929E-2</v>
      </c>
      <c r="CO101" s="41">
        <f>$E101^EXP(Parameter!$D$156+Parameter!$D$163*(LN($B101/30.2*21)))</f>
        <v>9.060953563648716E-2</v>
      </c>
      <c r="CP101" s="12">
        <f>$D101^EXP(Parameter!$D$173+Parameter!$D$180*(LN($B101/30.2*21)))</f>
        <v>8.9838648353532002E-2</v>
      </c>
      <c r="CQ101" s="41">
        <f>$E101^EXP(Parameter!$D$158+Parameter!$D$165*(LN($B101/30.2*21)))</f>
        <v>0.10973819193212754</v>
      </c>
      <c r="CR101" s="12">
        <f>$D101^EXP(Parameter!$D$174+Parameter!$D$181*(LN($B101/30.2*21)))</f>
        <v>0.10612256540160928</v>
      </c>
      <c r="CS101" s="41">
        <f>$E101^EXP(Parameter!$D$159+Parameter!$D$166*(LN($B101/30.2*21)))</f>
        <v>0.12940813429062881</v>
      </c>
      <c r="CT101" s="12">
        <f>$D101^EXP(Parameter!$D$175+Parameter!$D$182*(LN($B101/30.2*21)))</f>
        <v>3.9599415971232683E-2</v>
      </c>
      <c r="CU101" s="41">
        <f>$E101^EXP(Parameter!$D$160+Parameter!$D$167*(LN($B101/30.2*21)))</f>
        <v>2.6066125249325618E-2</v>
      </c>
      <c r="CV101" s="12">
        <f>$D101^EXP(Parameter!$D$172+Parameter!$D$179*(LN($B101/30.2*21)))</f>
        <v>3.9266795267660741E-2</v>
      </c>
      <c r="CW101" s="41">
        <f>$E101^EXP(Parameter!$D$157+Parameter!$D$164*(LN($B101/30.2*21)))</f>
        <v>1.7457794768771509E-4</v>
      </c>
      <c r="CX101" s="12">
        <f t="shared" si="9"/>
        <v>1.9382130350501486E-3</v>
      </c>
      <c r="CY101" s="85">
        <v>2.7836372395479099E-2</v>
      </c>
      <c r="CZ101" s="12">
        <f t="shared" si="10"/>
        <v>3.3400502671857596E-2</v>
      </c>
      <c r="DA101" s="85">
        <v>4.4274943760339101E-2</v>
      </c>
      <c r="DB101" s="12">
        <f t="shared" si="11"/>
        <v>1.7098679218182245E-2</v>
      </c>
      <c r="DC101" s="41">
        <v>1.5624289553645501E-2</v>
      </c>
      <c r="DD101" s="12">
        <f t="shared" si="12"/>
        <v>3.1969143597364985E-4</v>
      </c>
      <c r="DE101" s="85">
        <v>2.4477560072965799E-2</v>
      </c>
      <c r="DF101" s="12">
        <f t="shared" si="13"/>
        <v>2.7778291452273307E-5</v>
      </c>
      <c r="DG101" s="41">
        <v>2.37819751279135E-3</v>
      </c>
      <c r="DH101" s="12">
        <f t="shared" si="14"/>
        <v>8.0624113397948158E-3</v>
      </c>
      <c r="DI101" s="41">
        <v>2.3708791349792199E-3</v>
      </c>
      <c r="DJ101" s="46">
        <v>96</v>
      </c>
      <c r="DK101" s="44">
        <v>1.6268532393333101E-3</v>
      </c>
      <c r="DL101" s="44">
        <v>3.9301783215121002E-3</v>
      </c>
      <c r="DM101" s="44">
        <v>7.4245985668212099E-3</v>
      </c>
      <c r="DN101" s="44">
        <v>5.7715851798110203E-3</v>
      </c>
      <c r="DO101" s="44">
        <v>1.75791629157117E-2</v>
      </c>
      <c r="DP101" s="44">
        <v>1.45077027762315E-2</v>
      </c>
      <c r="DQ101" s="44">
        <v>1.9254502492659399E-2</v>
      </c>
      <c r="DR101" s="45">
        <v>7.6074545072119401E-2</v>
      </c>
      <c r="DS101" s="45">
        <v>0.113160959358271</v>
      </c>
      <c r="DT101" s="45">
        <v>0.10354167154779401</v>
      </c>
      <c r="DU101" s="45">
        <v>7.9107589385355295E-2</v>
      </c>
      <c r="DV101" s="45">
        <v>0.108987897744</v>
      </c>
      <c r="DW101" s="45">
        <v>0.16210189754790399</v>
      </c>
      <c r="DX101" s="45">
        <v>9.0934730545449205E-2</v>
      </c>
    </row>
    <row r="102" spans="1:128">
      <c r="A102" s="43">
        <f t="shared" si="8"/>
        <v>6.8465753424657532</v>
      </c>
      <c r="B102" s="18">
        <v>98</v>
      </c>
      <c r="C102" s="12">
        <v>2134</v>
      </c>
      <c r="D102" s="12">
        <v>7.2803827514409794E-2</v>
      </c>
      <c r="E102" s="12">
        <v>2.3152686565615201E-3</v>
      </c>
      <c r="F102" s="92">
        <f>$D102^Parameter!$D$325</f>
        <v>0.12956278817881575</v>
      </c>
      <c r="G102" s="92">
        <f>$E102^Parameter!$D$318</f>
        <v>1.2662311772983258E-2</v>
      </c>
      <c r="H102" s="92">
        <f>$D102^Parameter!$D$326</f>
        <v>0.12294853823014837</v>
      </c>
      <c r="I102" s="92">
        <f>$E102^Parameter!$D$319</f>
        <v>2.0575239120128361E-2</v>
      </c>
      <c r="J102" s="92">
        <f>$D102^Parameter!$D$328</f>
        <v>0.13581930680947926</v>
      </c>
      <c r="K102" s="92">
        <f>$E102^Parameter!$D$321</f>
        <v>6.8001488136361421E-2</v>
      </c>
      <c r="L102" s="92">
        <f>$D102^Parameter!$D$329</f>
        <v>0.23057188960767463</v>
      </c>
      <c r="M102" s="92">
        <f>$E102^Parameter!$D$322</f>
        <v>5.1127514705505098E-2</v>
      </c>
      <c r="N102" s="92">
        <f>$D102^Parameter!$D$330</f>
        <v>0.11976913466454635</v>
      </c>
      <c r="O102" s="92">
        <f>$E102^Parameter!$D$323</f>
        <v>8.8275575381591531E-2</v>
      </c>
      <c r="P102" s="92">
        <f>$D102^Parameter!$D$327</f>
        <v>8.2560213979830099E-2</v>
      </c>
      <c r="Q102" s="92">
        <f>$E102^Parameter!$D$320</f>
        <v>1.3131834304023789E-2</v>
      </c>
      <c r="R102" s="12">
        <f>$D102^EXP(Parameter!$D$96+Parameter!$D$103*(($B102/30.2*21)^(1)))</f>
        <v>1.7068906423428972E-3</v>
      </c>
      <c r="S102" s="12">
        <f>$E102^EXP(Parameter!$D$81+Parameter!$D$88*($B102/30.2*21)^(-2))</f>
        <v>2.401263632675564E-2</v>
      </c>
      <c r="T102" s="12">
        <f>$D102^EXP(Parameter!$D$97+Parameter!$D$104*(($B102*21/30.2)^(1)))</f>
        <v>3.2079760479757989E-2</v>
      </c>
      <c r="U102" s="12">
        <f>$E102^EXP(Parameter!$D$82+Parameter!$D$89*($B102/30.2*21)^(-2))</f>
        <v>3.3218821230472956E-2</v>
      </c>
      <c r="V102" s="12">
        <f>$D102^EXP(Parameter!$D$99+Parameter!$D$106*(($B102*21/30.2)^(1)))</f>
        <v>1.610679117645418E-2</v>
      </c>
      <c r="W102" s="12">
        <f>$E102^EXP(Parameter!$D$84+Parameter!$D$91*($B102/30.2*21)^(-2))</f>
        <v>9.4515875582800599E-2</v>
      </c>
      <c r="X102" s="12">
        <f>$D102^EXP(Parameter!$D$100+Parameter!$D$107*(($B102*21/30.2)^(1)))</f>
        <v>2.5628525678161954E-4</v>
      </c>
      <c r="Y102" s="12">
        <f>$E102^EXP(Parameter!$D$85+Parameter!$D$92*($B102/30.2*21)^(-2))</f>
        <v>7.0162729141128158E-2</v>
      </c>
      <c r="Z102" s="12">
        <f>$D102^EXP(Parameter!$D$101+Parameter!$D$108*(($B102*21/30.2)^(1)))</f>
        <v>2.1137820322288238E-5</v>
      </c>
      <c r="AA102" s="12">
        <f>$E102^EXP(Parameter!$D$86+Parameter!$D$93*($B102/30.2*21)^(-2))</f>
        <v>8.9095195943739741E-2</v>
      </c>
      <c r="AB102" s="12">
        <f>$D102^EXP(Parameter!$D$98+Parameter!$D$105*(($B102*21/30.2)^(1)))</f>
        <v>7.5368971183091332E-3</v>
      </c>
      <c r="AC102" s="12">
        <f>$E102^EXP(Parameter!$D$83+Parameter!$D$90*($B102/30.2*21)^(-2))</f>
        <v>1.4260345948396033E-2</v>
      </c>
      <c r="AD102" s="87">
        <f>$D102^EXP(Parameter!$D$133+Parameter!$D$140*(($B102*21/30.2)^(-0.5))+Parameter!$D$147*((LN($B102*21/30.2))))</f>
        <v>7.785648700790465E-4</v>
      </c>
      <c r="AE102" s="12">
        <f>$E102^EXP(Parameter!$D$111+Parameter!$D$118*(($B102*21/30.2)^(-1))+Parameter!$D$125*(($B102*21/30.2)^(-0.5)))</f>
        <v>0.11072320872162988</v>
      </c>
      <c r="AF102" s="12">
        <f>$D102^EXP(Parameter!$D$134+Parameter!$D$141*(($B102*21/30.2)^(-0.5))+Parameter!$D$148*((LN($B102*21/30.2))))</f>
        <v>2.0201435678928629E-2</v>
      </c>
      <c r="AG102" s="12">
        <f>$E102^EXP(Parameter!$D$112+Parameter!$D$119*(($B102*21/30.2)^(-1))+Parameter!$D$126*(($B102*21/30.2)^(-0.5)))</f>
        <v>3.595943589969311E-2</v>
      </c>
      <c r="AH102" s="12">
        <f>$D102^EXP(Parameter!$D$136+Parameter!$D$143*(($B102*21/30.2)^(-0.5))+Parameter!$D$150*((LN($B102*21/30.2))))</f>
        <v>1.8699729343664379E-3</v>
      </c>
      <c r="AI102" s="12">
        <f>$E102^EXP(Parameter!$D$114+Parameter!$D$121*(($B102*21/30.2)^(-1))+Parameter!$D$128*(($B102*21/30.2)^(-0.5)))</f>
        <v>4.0938508167238253E-3</v>
      </c>
      <c r="AJ102" s="12">
        <f>$D102^EXP(Parameter!$D$137+Parameter!$D$144*(($B102*21/30.2)^(-0.5))+Parameter!$D$151*((LN($B102*21/30.2))))</f>
        <v>8.6067837343336662E-4</v>
      </c>
      <c r="AK102" s="12">
        <f>$E102^EXP(Parameter!$D$115+Parameter!$D$122*(($B102*21/30.2)^(-1))+Parameter!$D$129*(($B102*21/30.2)^(-0.5)))</f>
        <v>3.2378735315497675E-2</v>
      </c>
      <c r="AL102" s="12">
        <f>$D102^EXP(Parameter!$D$138+Parameter!$D$145*(($B102*21/30.2)^(-0.5))+Parameter!$D$152*((LN($B102*21/30.2))))</f>
        <v>1.8336511790493642E-9</v>
      </c>
      <c r="AM102" s="12">
        <f>$E102^EXP(Parameter!$D$116+Parameter!$D$123*(($B102*21/30.2)^(-1))+Parameter!$D$130*(($B102*21/30.2)^(-0.5)))</f>
        <v>9.9795343468765609E-4</v>
      </c>
      <c r="AN102" s="12">
        <f>$D102^EXP(Parameter!$D$135+Parameter!$D$142*(($B102*21/30.2)^(-0.5))+Parameter!$D$149*((LN($B102*21/30.2))))</f>
        <v>5.3283886289313175E-3</v>
      </c>
      <c r="AO102" s="12">
        <f>$E102^EXP(Parameter!$D$113+Parameter!$D$120*(($B102*21/30.2)^(-1))+Parameter!$D$127*(($B102*21/30.2)^(-0.5)))</f>
        <v>8.4013453912643983E-7</v>
      </c>
      <c r="AP102" s="87">
        <f>$D102^EXP(Parameter!$D$304+Parameter!$D$310*((LN($B102*21/30.2))))</f>
        <v>9.3589328878372874E-2</v>
      </c>
      <c r="AQ102" s="88">
        <f>$E102^EXP(Parameter!$D$290+Parameter!$D$296*((LN($B102*21/30.2))))</f>
        <v>3.2832040638906476E-2</v>
      </c>
      <c r="AR102" s="12">
        <f>$D102^EXP(Parameter!$D$305+Parameter!$D$311*((LN($B102*21/30.2))))</f>
        <v>9.8989957810491067E-2</v>
      </c>
      <c r="AS102" s="88">
        <f>$E102^EXP(Parameter!$D$291+Parameter!$D$297*((LN($B102*21/30.2))))</f>
        <v>3.6396645945637462E-2</v>
      </c>
      <c r="AT102" s="12">
        <f>$D102^EXP(Parameter!$D$305+Parameter!$D$307-Parameter!$D$306+(Parameter!$D$311+Parameter!$D$313-Parameter!$D$312)*((LN($B102*21/30.2))))</f>
        <v>9.7349617053123366E-2</v>
      </c>
      <c r="AU102" s="88">
        <f>$E102^EXP(Parameter!$D$291+Parameter!$D$293-Parameter!$D$292+(Parameter!$D$297+Parameter!$D$299-Parameter!$D$298)*((LN($B102*21/30.2))))</f>
        <v>6.4316935500532343E-2</v>
      </c>
      <c r="AV102" s="12">
        <f>$D102^EXP(Parameter!$D$308+Parameter!$D$314*((LN($B102*21/30.2))))</f>
        <v>0.1423251989654763</v>
      </c>
      <c r="AW102" s="88">
        <f>$E102^EXP(Parameter!$D$294+Parameter!$D$300*((LN($B102*21/30.2))))</f>
        <v>5.2600355861382175E-2</v>
      </c>
      <c r="AX102" s="12">
        <f>$D102^EXP(Parameter!$D$305+Parameter!$D$309-Parameter!$D$306+(Parameter!$D$311+Parameter!$D$315-Parameter!$D$312)*((LN($B102*21/30.2))))</f>
        <v>7.0623877833097121E-2</v>
      </c>
      <c r="AY102" s="88">
        <f>$E102^EXP(Parameter!$D$291+Parameter!$D$295-Parameter!$D$292+(Parameter!$D$297+Parameter!$D$301-Parameter!$D$298)*((LN($B102*21/30.2))))</f>
        <v>1.16709464643479E-2</v>
      </c>
      <c r="AZ102" s="12">
        <f>$D102^EXP(Parameter!D$305-Parameter!D$306+(Parameter!D$311-Parameter!D$312)*((LN($B102*21/30.2))))</f>
        <v>5.115570415034814E-2</v>
      </c>
      <c r="BA102" s="88">
        <f>$E102^EXP(Parameter!$D$291-Parameter!$D$292+(Parameter!$D$297-Parameter!$D$298)*((LN($B102*21/30.2))))</f>
        <v>8.6895667832287849E-4</v>
      </c>
      <c r="BB102" s="89">
        <f>$D102^EXP(Parameter!$D$231+Parameter!$D$238)</f>
        <v>0.13668600771844858</v>
      </c>
      <c r="BC102" s="90">
        <f>$E102^EXP(Parameter!$D$216+Parameter!$D$223)</f>
        <v>2.1198437407851569E-2</v>
      </c>
      <c r="BD102" s="91">
        <f>$D102^EXP(Parameter!$D$232+Parameter!$D$239)</f>
        <v>0.11357341565065203</v>
      </c>
      <c r="BE102" s="90">
        <f>$E102^EXP(Parameter!$D$217+Parameter!$D$224)</f>
        <v>2.7212434155412434E-2</v>
      </c>
      <c r="BF102" s="91">
        <f>$D102^EXP(Parameter!$D$234+Parameter!$D$241)</f>
        <v>0.12864797009325254</v>
      </c>
      <c r="BG102" s="91">
        <f>$E102^EXP(Parameter!$D$219+Parameter!$D$226)</f>
        <v>7.7292939906499075E-2</v>
      </c>
      <c r="BH102" s="91">
        <f>$D102^EXP(Parameter!$D$235+Parameter!$D$242)</f>
        <v>0.20638386583362991</v>
      </c>
      <c r="BI102" s="91">
        <f>$E102^EXP(Parameter!$D$220+Parameter!$D$227)</f>
        <v>5.6738826316212083E-2</v>
      </c>
      <c r="BJ102" s="91">
        <f>$D102^EXP(Parameter!$D$236)</f>
        <v>5.4473165126913227E-2</v>
      </c>
      <c r="BK102" s="91">
        <f>$E102^EXP(Parameter!$D$221)</f>
        <v>0.28295541926075091</v>
      </c>
      <c r="BL102" s="91">
        <f>$D102^EXP(Parameter!$D$233+Parameter!$D$240)</f>
        <v>6.7584063799295685E-2</v>
      </c>
      <c r="BM102" s="91">
        <f>$E102^EXP(Parameter!$D$218+Parameter!$D$225)</f>
        <v>1.2144878922659629E-2</v>
      </c>
      <c r="BN102" s="90">
        <f>$D102^EXP(Parameter!$D$268+Parameter!$D$275)</f>
        <v>0.16697402488113111</v>
      </c>
      <c r="BO102" s="91">
        <f>$E102^EXP(Parameter!$D$246+Parameter!$D$253)</f>
        <v>1.0190807080763453E-2</v>
      </c>
      <c r="BP102" s="91">
        <f>$D102^EXP(Parameter!$D$269+Parameter!$D$276)</f>
        <v>0.12628488898000922</v>
      </c>
      <c r="BQ102" s="91">
        <f>$E102^EXP(Parameter!$D$247+Parameter!$D$254)</f>
        <v>1.9152131062834418E-2</v>
      </c>
      <c r="BR102" s="91">
        <f>$D102^EXP(Parameter!$D$271+Parameter!$D$278)</f>
        <v>0.2215575616816767</v>
      </c>
      <c r="BS102" s="91">
        <f>$E102^EXP(Parameter!$D$249+Parameter!$D$256)</f>
        <v>8.9288022716569035E-2</v>
      </c>
      <c r="BT102" s="91">
        <f>$D102^EXP(Parameter!$D$272+Parameter!$D$279)</f>
        <v>0.32049689001243298</v>
      </c>
      <c r="BU102" s="91">
        <f>$E102^EXP(Parameter!$D$250+Parameter!$D$257)</f>
        <v>3.9610579793466577E-2</v>
      </c>
      <c r="BV102" s="91">
        <f>$D102^EXP(Parameter!$D$273+Parameter!$D$280)</f>
        <v>0.27472865188055362</v>
      </c>
      <c r="BW102" s="91">
        <f>$E102^EXP(Parameter!$D$251+Parameter!$D$258)</f>
        <v>9.3885129399614367E-2</v>
      </c>
      <c r="BX102" s="91">
        <f>$D102^EXP(Parameter!$D$270+Parameter!$D$277)</f>
        <v>0.11506097662172109</v>
      </c>
      <c r="BY102" s="91">
        <f>$E102^EXP(Parameter!$D$248+Parameter!$D$255)</f>
        <v>2.202710409029527E-2</v>
      </c>
      <c r="BZ102" s="90">
        <f>$D102^EXP(Parameter!$D$208)</f>
        <v>0.13023584182821438</v>
      </c>
      <c r="CA102" s="90">
        <f>$E102^EXP(Parameter!$D$200)</f>
        <v>1.6771988758110933E-2</v>
      </c>
      <c r="CB102" s="90">
        <f>$D102^EXP(Parameter!$D$209)</f>
        <v>0.1145639641345559</v>
      </c>
      <c r="CC102" s="90">
        <f>$E102^EXP(Parameter!$D$201)</f>
        <v>2.4023398033875685E-2</v>
      </c>
      <c r="CD102" s="90">
        <f>$D102^EXP(Parameter!$D$211)</f>
        <v>0.12137069109226439</v>
      </c>
      <c r="CE102" s="90">
        <f>$E102^EXP(Parameter!$D$203)</f>
        <v>6.4905463674963804E-2</v>
      </c>
      <c r="CF102" s="90">
        <f>$D102^EXP(Parameter!$D$212)</f>
        <v>0.20605828268967524</v>
      </c>
      <c r="CG102" s="90">
        <f>$E102^EXP(Parameter!$D$204)</f>
        <v>5.1226410894425214E-2</v>
      </c>
      <c r="CH102" s="91">
        <f>$D102^EXP(Parameter!$D$213)</f>
        <v>0.10557976974741209</v>
      </c>
      <c r="CI102" s="90">
        <f>$E102^EXP(Parameter!$D$205)</f>
        <v>7.513492368255989E-2</v>
      </c>
      <c r="CJ102" s="91">
        <f>$D102^EXP(Parameter!$D$210)</f>
        <v>7.1664919124204432E-2</v>
      </c>
      <c r="CK102" s="90">
        <f>$E102^EXP(Parameter!$D$202)</f>
        <v>1.456070884904727E-2</v>
      </c>
      <c r="CL102" s="12">
        <f>$D102^EXP(Parameter!$D$170+Parameter!$D$177*(LN($B102/30.2*21)))</f>
        <v>9.3182751540504191E-2</v>
      </c>
      <c r="CM102" s="41">
        <f>$E102^EXP(Parameter!$D$155+Parameter!$D$162*(LN($B102/30.2*21)))</f>
        <v>0.11097119792986707</v>
      </c>
      <c r="CN102" s="12">
        <f>$D102^EXP(Parameter!$D$171+Parameter!$D$178*(LN($B102/30.2*21)))</f>
        <v>9.3842949182090699E-2</v>
      </c>
      <c r="CO102" s="41">
        <f>$E102^EXP(Parameter!$D$156+Parameter!$D$163*(LN($B102/30.2*21)))</f>
        <v>8.9677639176083998E-2</v>
      </c>
      <c r="CP102" s="12">
        <f>$D102^EXP(Parameter!$D$173+Parameter!$D$180*(LN($B102/30.2*21)))</f>
        <v>8.8342697012552332E-2</v>
      </c>
      <c r="CQ102" s="41">
        <f>$E102^EXP(Parameter!$D$158+Parameter!$D$165*(LN($B102/30.2*21)))</f>
        <v>0.10846673454506015</v>
      </c>
      <c r="CR102" s="12">
        <f>$D102^EXP(Parameter!$D$174+Parameter!$D$181*(LN($B102/30.2*21)))</f>
        <v>0.10418643703809895</v>
      </c>
      <c r="CS102" s="41">
        <f>$E102^EXP(Parameter!$D$159+Parameter!$D$166*(LN($B102/30.2*21)))</f>
        <v>0.12824416880873707</v>
      </c>
      <c r="CT102" s="12">
        <f>$D102^EXP(Parameter!$D$175+Parameter!$D$182*(LN($B102/30.2*21)))</f>
        <v>3.855591819767723E-2</v>
      </c>
      <c r="CU102" s="41">
        <f>$E102^EXP(Parameter!$D$160+Parameter!$D$167*(LN($B102/30.2*21)))</f>
        <v>2.5342387636760621E-2</v>
      </c>
      <c r="CV102" s="12">
        <f>$D102^EXP(Parameter!$D$172+Parameter!$D$179*(LN($B102/30.2*21)))</f>
        <v>3.8340856881025613E-2</v>
      </c>
      <c r="CW102" s="41">
        <f>$E102^EXP(Parameter!$D$157+Parameter!$D$164*(LN($B102/30.2*21)))</f>
        <v>1.6178317205229291E-4</v>
      </c>
      <c r="CX102" s="12">
        <f t="shared" si="9"/>
        <v>1.7068906423428972E-3</v>
      </c>
      <c r="CY102" s="85">
        <v>2.7406259729899001E-2</v>
      </c>
      <c r="CZ102" s="12">
        <f t="shared" si="10"/>
        <v>3.2079760479757989E-2</v>
      </c>
      <c r="DA102" s="85">
        <v>4.3612158074691001E-2</v>
      </c>
      <c r="DB102" s="12">
        <f t="shared" si="11"/>
        <v>1.610679117645418E-2</v>
      </c>
      <c r="DC102" s="41">
        <v>1.48792855251615E-2</v>
      </c>
      <c r="DD102" s="12">
        <f t="shared" si="12"/>
        <v>2.5628525678161954E-4</v>
      </c>
      <c r="DE102" s="85">
        <v>2.37066241209259E-2</v>
      </c>
      <c r="DF102" s="12">
        <f t="shared" si="13"/>
        <v>2.1137820322288238E-5</v>
      </c>
      <c r="DG102" s="41">
        <v>2.2966411499403898E-3</v>
      </c>
      <c r="DH102" s="12">
        <f t="shared" si="14"/>
        <v>7.5368971183091332E-3</v>
      </c>
      <c r="DI102" s="41">
        <v>2.2913612751029101E-3</v>
      </c>
      <c r="DJ102" s="46">
        <v>97</v>
      </c>
      <c r="DK102" s="44">
        <v>1.56254899306962E-3</v>
      </c>
      <c r="DL102" s="44">
        <v>3.7884269974635099E-3</v>
      </c>
      <c r="DM102" s="44">
        <v>7.1764264018687697E-3</v>
      </c>
      <c r="DN102" s="44">
        <v>5.5725348299825502E-3</v>
      </c>
      <c r="DO102" s="44">
        <v>1.7058791984718699E-2</v>
      </c>
      <c r="DP102" s="44">
        <v>1.40654884396452E-2</v>
      </c>
      <c r="DQ102" s="44">
        <v>1.8692687564845899E-2</v>
      </c>
      <c r="DR102" s="45">
        <v>7.4866077201947906E-2</v>
      </c>
      <c r="DS102" s="45">
        <v>0.111535876549268</v>
      </c>
      <c r="DT102" s="45">
        <v>0.102018244508826</v>
      </c>
      <c r="DU102" s="45">
        <v>7.7862379642978499E-2</v>
      </c>
      <c r="DV102" s="45">
        <v>0.107406407096028</v>
      </c>
      <c r="DW102" s="45">
        <v>0.160017712100403</v>
      </c>
      <c r="DX102" s="45">
        <v>8.9551066002505605E-2</v>
      </c>
    </row>
    <row r="103" spans="1:128">
      <c r="A103" s="43">
        <f t="shared" si="8"/>
        <v>6.9068493150684933</v>
      </c>
      <c r="B103" s="18">
        <v>99</v>
      </c>
      <c r="C103" s="12">
        <v>2156</v>
      </c>
      <c r="D103" s="12">
        <v>7.1635074340586594E-2</v>
      </c>
      <c r="E103" s="12">
        <v>2.2357804806572099E-3</v>
      </c>
      <c r="F103" s="92">
        <f>$D103^Parameter!$D$325</f>
        <v>0.12793755844997073</v>
      </c>
      <c r="G103" s="92">
        <f>$E103^Parameter!$D$318</f>
        <v>1.234778319327612E-2</v>
      </c>
      <c r="H103" s="92">
        <f>$D103^Parameter!$D$326</f>
        <v>0.12136698763025067</v>
      </c>
      <c r="I103" s="92">
        <f>$E103^Parameter!$D$319</f>
        <v>2.012030975969838E-2</v>
      </c>
      <c r="J103" s="92">
        <f>$D103^Parameter!$D$328</f>
        <v>0.13415467006961684</v>
      </c>
      <c r="K103" s="92">
        <f>$E103^Parameter!$D$321</f>
        <v>6.6957174383648371E-2</v>
      </c>
      <c r="L103" s="92">
        <f>$D103^Parameter!$D$329</f>
        <v>0.22849168529257724</v>
      </c>
      <c r="M103" s="92">
        <f>$E103^Parameter!$D$322</f>
        <v>5.025974589301916E-2</v>
      </c>
      <c r="N103" s="92">
        <f>$D103^Parameter!$D$330</f>
        <v>0.11820935016909097</v>
      </c>
      <c r="O103" s="92">
        <f>$E103^Parameter!$D$323</f>
        <v>8.7050579002533032E-2</v>
      </c>
      <c r="P103" s="92">
        <f>$D103^Parameter!$D$327</f>
        <v>8.1297966276162745E-2</v>
      </c>
      <c r="Q103" s="92">
        <f>$E103^Parameter!$D$320</f>
        <v>1.2808327404442568E-2</v>
      </c>
      <c r="R103" s="12">
        <f>$D103^EXP(Parameter!$D$96+Parameter!$D$103*(($B103/30.2*21)^(1)))</f>
        <v>1.5000582885973848E-3</v>
      </c>
      <c r="S103" s="12">
        <f>$E103^EXP(Parameter!$D$81+Parameter!$D$88*($B103/30.2*21)^(-2))</f>
        <v>2.3502811681586921E-2</v>
      </c>
      <c r="T103" s="12">
        <f>$D103^EXP(Parameter!$D$97+Parameter!$D$104*(($B103*21/30.2)^(1)))</f>
        <v>3.0804895568097096E-2</v>
      </c>
      <c r="U103" s="12">
        <f>$E103^EXP(Parameter!$D$82+Parameter!$D$89*($B103/30.2*21)^(-2))</f>
        <v>3.2574206129150234E-2</v>
      </c>
      <c r="V103" s="12">
        <f>$D103^EXP(Parameter!$D$99+Parameter!$D$106*(($B103*21/30.2)^(1)))</f>
        <v>1.5164109311967789E-2</v>
      </c>
      <c r="W103" s="12">
        <f>$E103^EXP(Parameter!$D$84+Parameter!$D$91*($B103/30.2*21)^(-2))</f>
        <v>9.3241677496883335E-2</v>
      </c>
      <c r="X103" s="12">
        <f>$D103^EXP(Parameter!$D$100+Parameter!$D$107*(($B103*21/30.2)^(1)))</f>
        <v>2.0434704935068309E-4</v>
      </c>
      <c r="Y103" s="12">
        <f>$E103^EXP(Parameter!$D$85+Parameter!$D$92*($B103/30.2*21)^(-2))</f>
        <v>6.9098068699978268E-2</v>
      </c>
      <c r="Z103" s="12">
        <f>$D103^EXP(Parameter!$D$101+Parameter!$D$108*(($B103*21/30.2)^(1)))</f>
        <v>1.5984584713303764E-5</v>
      </c>
      <c r="AA103" s="12">
        <f>$E103^EXP(Parameter!$D$86+Parameter!$D$93*($B103/30.2*21)^(-2))</f>
        <v>8.7863047344579864E-2</v>
      </c>
      <c r="AB103" s="12">
        <f>$D103^EXP(Parameter!$D$98+Parameter!$D$105*(($B103*21/30.2)^(1)))</f>
        <v>7.0417346161976545E-3</v>
      </c>
      <c r="AC103" s="12">
        <f>$E103^EXP(Parameter!$D$83+Parameter!$D$90*($B103/30.2*21)^(-2))</f>
        <v>1.3915540913935981E-2</v>
      </c>
      <c r="AD103" s="87">
        <f>$D103^EXP(Parameter!$D$133+Parameter!$D$140*(($B103*21/30.2)^(-0.5))+Parameter!$D$147*((LN($B103*21/30.2))))</f>
        <v>6.9289285078356325E-4</v>
      </c>
      <c r="AE103" s="12">
        <f>$E103^EXP(Parameter!$D$111+Parameter!$D$118*(($B103*21/30.2)^(-1))+Parameter!$D$125*(($B103*21/30.2)^(-0.5)))</f>
        <v>0.10979323151956939</v>
      </c>
      <c r="AF103" s="12">
        <f>$D103^EXP(Parameter!$D$134+Parameter!$D$141*(($B103*21/30.2)^(-0.5))+Parameter!$D$148*((LN($B103*21/30.2))))</f>
        <v>1.9395690619744225E-2</v>
      </c>
      <c r="AG103" s="12">
        <f>$E103^EXP(Parameter!$D$112+Parameter!$D$119*(($B103*21/30.2)^(-1))+Parameter!$D$126*(($B103*21/30.2)^(-0.5)))</f>
        <v>3.5298431530276342E-2</v>
      </c>
      <c r="AH103" s="12">
        <f>$D103^EXP(Parameter!$D$136+Parameter!$D$143*(($B103*21/30.2)^(-0.5))+Parameter!$D$150*((LN($B103*21/30.2))))</f>
        <v>1.6993749138391927E-3</v>
      </c>
      <c r="AI103" s="12">
        <f>$E103^EXP(Parameter!$D$114+Parameter!$D$121*(($B103*21/30.2)^(-1))+Parameter!$D$128*(($B103*21/30.2)^(-0.5)))</f>
        <v>3.9061864591139863E-3</v>
      </c>
      <c r="AJ103" s="12">
        <f>$D103^EXP(Parameter!$D$137+Parameter!$D$144*(($B103*21/30.2)^(-0.5))+Parameter!$D$151*((LN($B103*21/30.2))))</f>
        <v>7.5741573555217971E-4</v>
      </c>
      <c r="AK103" s="12">
        <f>$E103^EXP(Parameter!$D$115+Parameter!$D$122*(($B103*21/30.2)^(-1))+Parameter!$D$129*(($B103*21/30.2)^(-0.5)))</f>
        <v>3.1677454380888176E-2</v>
      </c>
      <c r="AL103" s="12">
        <f>$D103^EXP(Parameter!$D$138+Parameter!$D$145*(($B103*21/30.2)^(-0.5))+Parameter!$D$152*((LN($B103*21/30.2))))</f>
        <v>1.155079219065723E-9</v>
      </c>
      <c r="AM103" s="12">
        <f>$E103^EXP(Parameter!$D$116+Parameter!$D$123*(($B103*21/30.2)^(-1))+Parameter!$D$130*(($B103*21/30.2)^(-0.5)))</f>
        <v>9.3970709801159029E-4</v>
      </c>
      <c r="AN103" s="12">
        <f>$D103^EXP(Parameter!$D$135+Parameter!$D$142*(($B103*21/30.2)^(-0.5))+Parameter!$D$149*((LN($B103*21/30.2))))</f>
        <v>5.0338552742582848E-3</v>
      </c>
      <c r="AO103" s="12">
        <f>$E103^EXP(Parameter!$D$113+Parameter!$D$120*(($B103*21/30.2)^(-1))+Parameter!$D$127*(($B103*21/30.2)^(-0.5)))</f>
        <v>7.3743603391188325E-7</v>
      </c>
      <c r="AP103" s="87">
        <f>$D103^EXP(Parameter!$D$304+Parameter!$D$310*((LN($B103*21/30.2))))</f>
        <v>9.1946345366362675E-2</v>
      </c>
      <c r="AQ103" s="88">
        <f>$E103^EXP(Parameter!$D$290+Parameter!$D$296*((LN($B103*21/30.2))))</f>
        <v>3.2353319740371235E-2</v>
      </c>
      <c r="AR103" s="12">
        <f>$D103^EXP(Parameter!$D$305+Parameter!$D$311*((LN($B103*21/30.2))))</f>
        <v>9.7473882279631885E-2</v>
      </c>
      <c r="AS103" s="88">
        <f>$E103^EXP(Parameter!$D$291+Parameter!$D$297*((LN($B103*21/30.2))))</f>
        <v>3.5773278716660153E-2</v>
      </c>
      <c r="AT103" s="12">
        <f>$D103^EXP(Parameter!$D$305+Parameter!$D$307-Parameter!$D$306+(Parameter!$D$311+Parameter!$D$313-Parameter!$D$312)*((LN($B103*21/30.2))))</f>
        <v>9.5762391831047539E-2</v>
      </c>
      <c r="AU103" s="88">
        <f>$E103^EXP(Parameter!$D$291+Parameter!$D$293-Parameter!$D$292+(Parameter!$D$297+Parameter!$D$299-Parameter!$D$298)*((LN($B103*21/30.2))))</f>
        <v>6.3251816638442621E-2</v>
      </c>
      <c r="AV103" s="12">
        <f>$D103^EXP(Parameter!$D$308+Parameter!$D$314*((LN($B103*21/30.2))))</f>
        <v>0.14009764506104452</v>
      </c>
      <c r="AW103" s="88">
        <f>$E103^EXP(Parameter!$D$294+Parameter!$D$300*((LN($B103*21/30.2))))</f>
        <v>5.1729324957514228E-2</v>
      </c>
      <c r="AX103" s="12">
        <f>$D103^EXP(Parameter!$D$305+Parameter!$D$309-Parameter!$D$306+(Parameter!$D$311+Parameter!$D$315-Parameter!$D$312)*((LN($B103*21/30.2))))</f>
        <v>6.9199509030787129E-2</v>
      </c>
      <c r="AY103" s="88">
        <f>$E103^EXP(Parameter!$D$291+Parameter!$D$295-Parameter!$D$292+(Parameter!$D$297+Parameter!$D$301-Parameter!$D$298)*((LN($B103*21/30.2))))</f>
        <v>1.1198269106944318E-2</v>
      </c>
      <c r="AZ103" s="12">
        <f>$D103^EXP(Parameter!D$305-Parameter!D$306+(Parameter!D$311-Parameter!D$312)*((LN($B103*21/30.2))))</f>
        <v>5.0058057777486481E-2</v>
      </c>
      <c r="BA103" s="88">
        <f>$E103^EXP(Parameter!$D$291-Parameter!$D$292+(Parameter!$D$297-Parameter!$D$298)*((LN($B103*21/30.2))))</f>
        <v>8.1793466001357361E-4</v>
      </c>
      <c r="BB103" s="89">
        <f>$D103^EXP(Parameter!$D$231+Parameter!$D$238)</f>
        <v>0.13501605342082762</v>
      </c>
      <c r="BC103" s="90">
        <f>$E103^EXP(Parameter!$D$216+Parameter!$D$223)</f>
        <v>2.0733290198134142E-2</v>
      </c>
      <c r="BD103" s="91">
        <f>$D103^EXP(Parameter!$D$232+Parameter!$D$239)</f>
        <v>0.1120575472738098</v>
      </c>
      <c r="BE103" s="90">
        <f>$E103^EXP(Parameter!$D$217+Parameter!$D$224)</f>
        <v>2.665362008580462E-2</v>
      </c>
      <c r="BF103" s="91">
        <f>$D103^EXP(Parameter!$D$234+Parameter!$D$241)</f>
        <v>0.12702865570308236</v>
      </c>
      <c r="BG103" s="91">
        <f>$E103^EXP(Parameter!$D$219+Parameter!$D$226)</f>
        <v>7.6162071038564025E-2</v>
      </c>
      <c r="BH103" s="91">
        <f>$D103^EXP(Parameter!$D$235+Parameter!$D$242)</f>
        <v>0.20438192319729229</v>
      </c>
      <c r="BI103" s="91">
        <f>$E103^EXP(Parameter!$D$220+Parameter!$D$227)</f>
        <v>5.5809267497440307E-2</v>
      </c>
      <c r="BJ103" s="91">
        <f>$D103^EXP(Parameter!$D$236)</f>
        <v>5.3502735235921951E-2</v>
      </c>
      <c r="BK103" s="91">
        <f>$E103^EXP(Parameter!$D$221)</f>
        <v>0.28090631738914623</v>
      </c>
      <c r="BL103" s="91">
        <f>$D103^EXP(Parameter!$D$233+Parameter!$D$240)</f>
        <v>6.6468553402600911E-2</v>
      </c>
      <c r="BM103" s="91">
        <f>$E103^EXP(Parameter!$D$218+Parameter!$D$225)</f>
        <v>1.1840358849402387E-2</v>
      </c>
      <c r="BN103" s="90">
        <f>$D103^EXP(Parameter!$D$268+Parameter!$D$275)</f>
        <v>0.16513806928386651</v>
      </c>
      <c r="BO103" s="91">
        <f>$E103^EXP(Parameter!$D$246+Parameter!$D$253)</f>
        <v>9.9252545487396576E-3</v>
      </c>
      <c r="BP103" s="91">
        <f>$D103^EXP(Parameter!$D$269+Parameter!$D$276)</f>
        <v>0.1246810400458087</v>
      </c>
      <c r="BQ103" s="91">
        <f>$E103^EXP(Parameter!$D$247+Parameter!$D$254)</f>
        <v>1.8720940842435814E-2</v>
      </c>
      <c r="BR103" s="91">
        <f>$D103^EXP(Parameter!$D$271+Parameter!$D$278)</f>
        <v>0.21950460434043401</v>
      </c>
      <c r="BS103" s="91">
        <f>$E103^EXP(Parameter!$D$249+Parameter!$D$256)</f>
        <v>8.8054757542386383E-2</v>
      </c>
      <c r="BT103" s="91">
        <f>$D103^EXP(Parameter!$D$272+Parameter!$D$279)</f>
        <v>0.3182521040006166</v>
      </c>
      <c r="BU103" s="91">
        <f>$E103^EXP(Parameter!$D$250+Parameter!$D$257)</f>
        <v>3.8881111301907884E-2</v>
      </c>
      <c r="BV103" s="91">
        <f>$D103^EXP(Parameter!$D$273+Parameter!$D$280)</f>
        <v>0.2725448961489445</v>
      </c>
      <c r="BW103" s="91">
        <f>$E103^EXP(Parameter!$D$251+Parameter!$D$258)</f>
        <v>9.2615132952764676E-2</v>
      </c>
      <c r="BX103" s="91">
        <f>$D103^EXP(Parameter!$D$270+Parameter!$D$277)</f>
        <v>0.11353437925007544</v>
      </c>
      <c r="BY103" s="91">
        <f>$E103^EXP(Parameter!$D$248+Parameter!$D$255)</f>
        <v>2.1548530430432967E-2</v>
      </c>
      <c r="BZ103" s="90">
        <f>$D103^EXP(Parameter!$D$208)</f>
        <v>0.12860628537034346</v>
      </c>
      <c r="CA103" s="90">
        <f>$E103^EXP(Parameter!$D$200)</f>
        <v>1.6381864621967775E-2</v>
      </c>
      <c r="CB103" s="90">
        <f>$D103^EXP(Parameter!$D$209)</f>
        <v>0.11304093825693251</v>
      </c>
      <c r="CC103" s="90">
        <f>$E103^EXP(Parameter!$D$201)</f>
        <v>2.3513192559422101E-2</v>
      </c>
      <c r="CD103" s="90">
        <f>$D103^EXP(Parameter!$D$211)</f>
        <v>0.11979987851762175</v>
      </c>
      <c r="CE103" s="90">
        <f>$E103^EXP(Parameter!$D$203)</f>
        <v>6.3891553907271928E-2</v>
      </c>
      <c r="CF103" s="90">
        <f>$D103^EXP(Parameter!$D$212)</f>
        <v>0.20405750819611315</v>
      </c>
      <c r="CG103" s="90">
        <f>$E103^EXP(Parameter!$D$204)</f>
        <v>5.0357523787782549E-2</v>
      </c>
      <c r="CH103" s="91">
        <f>$D103^EXP(Parameter!$D$213)</f>
        <v>0.10412364171082816</v>
      </c>
      <c r="CI103" s="90">
        <f>$E103^EXP(Parameter!$D$205)</f>
        <v>7.402356000670432E-2</v>
      </c>
      <c r="CJ103" s="91">
        <f>$D103^EXP(Parameter!$D$210)</f>
        <v>7.0507582007534583E-2</v>
      </c>
      <c r="CK103" s="90">
        <f>$E103^EXP(Parameter!$D$202)</f>
        <v>1.4210448686896889E-2</v>
      </c>
      <c r="CL103" s="12">
        <f>$D103^EXP(Parameter!$D$170+Parameter!$D$177*(LN($B103/30.2*21)))</f>
        <v>9.1655408531143304E-2</v>
      </c>
      <c r="CM103" s="41">
        <f>$E103^EXP(Parameter!$D$155+Parameter!$D$162*(LN($B103/30.2*21)))</f>
        <v>0.11020126125717292</v>
      </c>
      <c r="CN103" s="12">
        <f>$D103^EXP(Parameter!$D$171+Parameter!$D$178*(LN($B103/30.2*21)))</f>
        <v>9.2389727374496994E-2</v>
      </c>
      <c r="CO103" s="41">
        <f>$E103^EXP(Parameter!$D$156+Parameter!$D$163*(LN($B103/30.2*21)))</f>
        <v>8.8763862018861883E-2</v>
      </c>
      <c r="CP103" s="12">
        <f>$D103^EXP(Parameter!$D$173+Parameter!$D$180*(LN($B103/30.2*21)))</f>
        <v>8.6879654812915388E-2</v>
      </c>
      <c r="CQ103" s="41">
        <f>$E103^EXP(Parameter!$D$158+Parameter!$D$165*(LN($B103/30.2*21)))</f>
        <v>0.10721966741656018</v>
      </c>
      <c r="CR103" s="12">
        <f>$D103^EXP(Parameter!$D$174+Parameter!$D$181*(LN($B103/30.2*21)))</f>
        <v>0.10229304402224013</v>
      </c>
      <c r="CS103" s="41">
        <f>$E103^EXP(Parameter!$D$159+Parameter!$D$166*(LN($B103/30.2*21)))</f>
        <v>0.12710112678515992</v>
      </c>
      <c r="CT103" s="12">
        <f>$D103^EXP(Parameter!$D$175+Parameter!$D$182*(LN($B103/30.2*21)))</f>
        <v>3.754378837849158E-2</v>
      </c>
      <c r="CU103" s="41">
        <f>$E103^EXP(Parameter!$D$160+Parameter!$D$167*(LN($B103/30.2*21)))</f>
        <v>2.4641833687667692E-2</v>
      </c>
      <c r="CV103" s="12">
        <f>$D103^EXP(Parameter!$D$172+Parameter!$D$179*(LN($B103/30.2*21)))</f>
        <v>3.7441191697498606E-2</v>
      </c>
      <c r="CW103" s="41">
        <f>$E103^EXP(Parameter!$D$157+Parameter!$D$164*(LN($B103/30.2*21)))</f>
        <v>1.4996222832253762E-4</v>
      </c>
      <c r="CX103" s="12">
        <f t="shared" si="9"/>
        <v>1.5000582885973848E-3</v>
      </c>
      <c r="CY103" s="85">
        <v>2.6990210968603601E-2</v>
      </c>
      <c r="CZ103" s="12">
        <f t="shared" si="10"/>
        <v>3.0804895568097096E-2</v>
      </c>
      <c r="DA103" s="85">
        <v>4.2969420580660403E-2</v>
      </c>
      <c r="DB103" s="12">
        <f t="shared" si="11"/>
        <v>1.5164109311967789E-2</v>
      </c>
      <c r="DC103" s="41">
        <v>1.4168949814333099E-2</v>
      </c>
      <c r="DD103" s="12">
        <f t="shared" si="12"/>
        <v>2.0434704935068309E-4</v>
      </c>
      <c r="DE103" s="85">
        <v>2.2963234315785001E-2</v>
      </c>
      <c r="DF103" s="12">
        <f t="shared" si="13"/>
        <v>1.5984584713303764E-5</v>
      </c>
      <c r="DG103" s="41">
        <v>2.2186230603126098E-3</v>
      </c>
      <c r="DH103" s="12">
        <f t="shared" si="14"/>
        <v>7.0417346161976545E-3</v>
      </c>
      <c r="DI103" s="41">
        <v>2.2148448853127E-3</v>
      </c>
      <c r="DJ103" s="46">
        <v>98</v>
      </c>
      <c r="DK103" s="44">
        <v>1.50117158162477E-3</v>
      </c>
      <c r="DL103" s="44">
        <v>3.6526101584422E-3</v>
      </c>
      <c r="DM103" s="44">
        <v>6.9379456626157401E-3</v>
      </c>
      <c r="DN103" s="44">
        <v>5.3814835269749804E-3</v>
      </c>
      <c r="DO103" s="44">
        <v>1.6556595106279E-2</v>
      </c>
      <c r="DP103" s="44">
        <v>1.36391410558736E-2</v>
      </c>
      <c r="DQ103" s="44">
        <v>1.8150235064610599E-2</v>
      </c>
      <c r="DR103" s="45">
        <v>7.3684564500747798E-2</v>
      </c>
      <c r="DS103" s="45">
        <v>0.10994408758900399</v>
      </c>
      <c r="DT103" s="45">
        <v>0.10052667516862999</v>
      </c>
      <c r="DU103" s="45">
        <v>7.6644732335027693E-2</v>
      </c>
      <c r="DV103" s="45">
        <v>0.10585760322853401</v>
      </c>
      <c r="DW103" s="45">
        <v>0.157972382832306</v>
      </c>
      <c r="DX103" s="45">
        <v>8.8197168130349904E-2</v>
      </c>
    </row>
    <row r="104" spans="1:128">
      <c r="A104" s="43">
        <f t="shared" si="8"/>
        <v>6.9671232876712326</v>
      </c>
      <c r="B104" s="18">
        <v>100</v>
      </c>
      <c r="C104" s="12">
        <v>2178</v>
      </c>
      <c r="D104" s="12">
        <v>7.0492358577704306E-2</v>
      </c>
      <c r="E104" s="12">
        <v>2.1595387304224798E-3</v>
      </c>
      <c r="F104" s="92">
        <f>$D104^Parameter!$D$325</f>
        <v>0.1263428858389338</v>
      </c>
      <c r="G104" s="92">
        <f>$E104^Parameter!$D$318</f>
        <v>1.2043145077020758E-2</v>
      </c>
      <c r="H104" s="92">
        <f>$D104^Parameter!$D$326</f>
        <v>0.11981567351218705</v>
      </c>
      <c r="I104" s="92">
        <f>$E104^Parameter!$D$319</f>
        <v>1.9678456826387622E-2</v>
      </c>
      <c r="J104" s="92">
        <f>$D104^Parameter!$D$328</f>
        <v>0.13252085700656172</v>
      </c>
      <c r="K104" s="92">
        <f>$E104^Parameter!$D$321</f>
        <v>6.5935897465096718E-2</v>
      </c>
      <c r="L104" s="92">
        <f>$D104^Parameter!$D$329</f>
        <v>0.22644333547889786</v>
      </c>
      <c r="M104" s="92">
        <f>$E104^Parameter!$D$322</f>
        <v>4.9412506979849585E-2</v>
      </c>
      <c r="N104" s="92">
        <f>$D104^Parameter!$D$330</f>
        <v>0.11667963282458188</v>
      </c>
      <c r="O104" s="92">
        <f>$E104^Parameter!$D$323</f>
        <v>8.5850810368589187E-2</v>
      </c>
      <c r="P104" s="92">
        <f>$D104^Parameter!$D$327</f>
        <v>8.0062882826994392E-2</v>
      </c>
      <c r="Q104" s="92">
        <f>$E104^Parameter!$D$320</f>
        <v>1.2494927832694451E-2</v>
      </c>
      <c r="R104" s="12">
        <f>$D104^EXP(Parameter!$D$96+Parameter!$D$103*(($B104/30.2*21)^(1)))</f>
        <v>1.3155103772921424E-3</v>
      </c>
      <c r="S104" s="12">
        <f>$E104^EXP(Parameter!$D$81+Parameter!$D$88*($B104/30.2*21)^(-2))</f>
        <v>2.3007195322722794E-2</v>
      </c>
      <c r="T104" s="12">
        <f>$D104^EXP(Parameter!$D$97+Parameter!$D$104*(($B104*21/30.2)^(1)))</f>
        <v>2.9574530742262479E-2</v>
      </c>
      <c r="U104" s="12">
        <f>$E104^EXP(Parameter!$D$82+Parameter!$D$89*($B104/30.2*21)^(-2))</f>
        <v>3.1946391680257293E-2</v>
      </c>
      <c r="V104" s="12">
        <f>$D104^EXP(Parameter!$D$99+Parameter!$D$106*(($B104*21/30.2)^(1)))</f>
        <v>1.4268671859271073E-2</v>
      </c>
      <c r="W104" s="12">
        <f>$E104^EXP(Parameter!$D$84+Parameter!$D$91*($B104/30.2*21)^(-2))</f>
        <v>9.1993212869434543E-2</v>
      </c>
      <c r="X104" s="12">
        <f>$D104^EXP(Parameter!$D$100+Parameter!$D$107*(($B104*21/30.2)^(1)))</f>
        <v>1.6203535938617638E-4</v>
      </c>
      <c r="Y104" s="12">
        <f>$E104^EXP(Parameter!$D$85+Parameter!$D$92*($B104/30.2*21)^(-2))</f>
        <v>6.8056696385494594E-2</v>
      </c>
      <c r="Z104" s="12">
        <f>$D104^EXP(Parameter!$D$101+Parameter!$D$108*(($B104*21/30.2)^(1)))</f>
        <v>1.2010719661185682E-5</v>
      </c>
      <c r="AA104" s="12">
        <f>$E104^EXP(Parameter!$D$86+Parameter!$D$93*($B104/30.2*21)^(-2))</f>
        <v>8.665622126581711E-2</v>
      </c>
      <c r="AB104" s="12">
        <f>$D104^EXP(Parameter!$D$98+Parameter!$D$105*(($B104*21/30.2)^(1)))</f>
        <v>6.5754210021652815E-3</v>
      </c>
      <c r="AC104" s="12">
        <f>$E104^EXP(Parameter!$D$83+Parameter!$D$90*($B104/30.2*21)^(-2))</f>
        <v>1.3581354133504109E-2</v>
      </c>
      <c r="AD104" s="87">
        <f>$D104^EXP(Parameter!$D$133+Parameter!$D$140*(($B104*21/30.2)^(-0.5))+Parameter!$D$147*((LN($B104*21/30.2))))</f>
        <v>6.1619894961758757E-4</v>
      </c>
      <c r="AE104" s="12">
        <f>$E104^EXP(Parameter!$D$111+Parameter!$D$118*(($B104*21/30.2)^(-1))+Parameter!$D$125*(($B104*21/30.2)^(-0.5)))</f>
        <v>0.10887837227076376</v>
      </c>
      <c r="AF104" s="12">
        <f>$D104^EXP(Parameter!$D$134+Parameter!$D$141*(($B104*21/30.2)^(-0.5))+Parameter!$D$148*((LN($B104*21/30.2))))</f>
        <v>1.8622484894342557E-2</v>
      </c>
      <c r="AG104" s="12">
        <f>$E104^EXP(Parameter!$D$112+Parameter!$D$119*(($B104*21/30.2)^(-1))+Parameter!$D$126*(($B104*21/30.2)^(-0.5)))</f>
        <v>3.4654050961623911E-2</v>
      </c>
      <c r="AH104" s="12">
        <f>$D104^EXP(Parameter!$D$136+Parameter!$D$143*(($B104*21/30.2)^(-0.5))+Parameter!$D$150*((LN($B104*21/30.2))))</f>
        <v>1.5435887554583467E-3</v>
      </c>
      <c r="AI104" s="12">
        <f>$E104^EXP(Parameter!$D$114+Parameter!$D$121*(($B104*21/30.2)^(-1))+Parameter!$D$128*(($B104*21/30.2)^(-0.5)))</f>
        <v>3.7279133720058625E-3</v>
      </c>
      <c r="AJ104" s="12">
        <f>$D104^EXP(Parameter!$D$137+Parameter!$D$144*(($B104*21/30.2)^(-0.5))+Parameter!$D$151*((LN($B104*21/30.2))))</f>
        <v>6.6585325646330252E-4</v>
      </c>
      <c r="AK104" s="12">
        <f>$E104^EXP(Parameter!$D$115+Parameter!$D$122*(($B104*21/30.2)^(-1))+Parameter!$D$129*(($B104*21/30.2)^(-0.5)))</f>
        <v>3.099565862665301E-2</v>
      </c>
      <c r="AL104" s="12">
        <f>$D104^EXP(Parameter!$D$138+Parameter!$D$145*(($B104*21/30.2)^(-0.5))+Parameter!$D$152*((LN($B104*21/30.2))))</f>
        <v>7.2318850797607189E-10</v>
      </c>
      <c r="AM104" s="12">
        <f>$E104^EXP(Parameter!$D$116+Parameter!$D$123*(($B104*21/30.2)^(-1))+Parameter!$D$130*(($B104*21/30.2)^(-0.5)))</f>
        <v>8.8510208155919822E-4</v>
      </c>
      <c r="AN104" s="12">
        <f>$D104^EXP(Parameter!$D$135+Parameter!$D$142*(($B104*21/30.2)^(-0.5))+Parameter!$D$149*((LN($B104*21/30.2))))</f>
        <v>4.7556425046544415E-3</v>
      </c>
      <c r="AO104" s="12">
        <f>$E104^EXP(Parameter!$D$113+Parameter!$D$120*(($B104*21/30.2)^(-1))+Parameter!$D$127*(($B104*21/30.2)^(-0.5)))</f>
        <v>6.4762331286405007E-7</v>
      </c>
      <c r="AP104" s="87">
        <f>$D104^EXP(Parameter!$D$304+Parameter!$D$310*((LN($B104*21/30.2))))</f>
        <v>9.033969756273845E-2</v>
      </c>
      <c r="AQ104" s="88">
        <f>$E104^EXP(Parameter!$D$290+Parameter!$D$296*((LN($B104*21/30.2))))</f>
        <v>3.1885852855683509E-2</v>
      </c>
      <c r="AR104" s="12">
        <f>$D104^EXP(Parameter!$D$305+Parameter!$D$311*((LN($B104*21/30.2))))</f>
        <v>9.5989486680484598E-2</v>
      </c>
      <c r="AS104" s="88">
        <f>$E104^EXP(Parameter!$D$291+Parameter!$D$297*((LN($B104*21/30.2))))</f>
        <v>3.5165234597383993E-2</v>
      </c>
      <c r="AT104" s="12">
        <f>$D104^EXP(Parameter!$D$305+Parameter!$D$307-Parameter!$D$306+(Parameter!$D$311+Parameter!$D$313-Parameter!$D$312)*((LN($B104*21/30.2))))</f>
        <v>9.4209119166860103E-2</v>
      </c>
      <c r="AU104" s="88">
        <f>$E104^EXP(Parameter!$D$291+Parameter!$D$293-Parameter!$D$292+(Parameter!$D$297+Parameter!$D$299-Parameter!$D$298)*((LN($B104*21/30.2))))</f>
        <v>6.2210988173876977E-2</v>
      </c>
      <c r="AV104" s="12">
        <f>$D104^EXP(Parameter!$D$308+Parameter!$D$314*((LN($B104*21/30.2))))</f>
        <v>0.13791350138120373</v>
      </c>
      <c r="AW104" s="88">
        <f>$E104^EXP(Parameter!$D$294+Parameter!$D$300*((LN($B104*21/30.2))))</f>
        <v>5.0878649839357998E-2</v>
      </c>
      <c r="AX104" s="12">
        <f>$D104^EXP(Parameter!$D$305+Parameter!$D$309-Parameter!$D$306+(Parameter!$D$311+Parameter!$D$315-Parameter!$D$312)*((LN($B104*21/30.2))))</f>
        <v>6.7809976164932409E-2</v>
      </c>
      <c r="AY104" s="88">
        <f>$E104^EXP(Parameter!$D$291+Parameter!$D$295-Parameter!$D$292+(Parameter!$D$297+Parameter!$D$301-Parameter!$D$298)*((LN($B104*21/30.2))))</f>
        <v>1.0745822991451152E-2</v>
      </c>
      <c r="AZ104" s="12">
        <f>$D104^EXP(Parameter!D$305-Parameter!D$306+(Parameter!D$311-Parameter!D$312)*((LN($B104*21/30.2))))</f>
        <v>4.8989180307816294E-2</v>
      </c>
      <c r="BA104" s="88">
        <f>$E104^EXP(Parameter!$D$291-Parameter!$D$292+(Parameter!$D$297-Parameter!$D$298)*((LN($B104*21/30.2))))</f>
        <v>7.7006065366963766E-4</v>
      </c>
      <c r="BB104" s="89">
        <f>$D104^EXP(Parameter!$D$231+Parameter!$D$238)</f>
        <v>0.13337695706625724</v>
      </c>
      <c r="BC104" s="90">
        <f>$E104^EXP(Parameter!$D$216+Parameter!$D$223)</f>
        <v>2.0281435764384691E-2</v>
      </c>
      <c r="BD104" s="91">
        <f>$D104^EXP(Parameter!$D$232+Parameter!$D$239)</f>
        <v>0.1105713856439822</v>
      </c>
      <c r="BE104" s="90">
        <f>$E104^EXP(Parameter!$D$217+Parameter!$D$224)</f>
        <v>2.6109997154058606E-2</v>
      </c>
      <c r="BF104" s="91">
        <f>$D104^EXP(Parameter!$D$234+Parameter!$D$241)</f>
        <v>0.12543985653376052</v>
      </c>
      <c r="BG104" s="91">
        <f>$E104^EXP(Parameter!$D$219+Parameter!$D$226)</f>
        <v>7.5055335406277526E-2</v>
      </c>
      <c r="BH104" s="91">
        <f>$D104^EXP(Parameter!$D$235+Parameter!$D$242)</f>
        <v>0.20241198135861954</v>
      </c>
      <c r="BI104" s="91">
        <f>$E104^EXP(Parameter!$D$220+Parameter!$D$227)</f>
        <v>5.4901158010770466E-2</v>
      </c>
      <c r="BJ104" s="91">
        <f>$D104^EXP(Parameter!$D$236)</f>
        <v>5.2555617612011156E-2</v>
      </c>
      <c r="BK104" s="91">
        <f>$E104^EXP(Parameter!$D$221)</f>
        <v>0.27888595777405728</v>
      </c>
      <c r="BL104" s="91">
        <f>$D104^EXP(Parameter!$D$233+Parameter!$D$240)</f>
        <v>6.5378393783409761E-2</v>
      </c>
      <c r="BM104" s="91">
        <f>$E104^EXP(Parameter!$D$218+Parameter!$D$225)</f>
        <v>1.1545485114715022E-2</v>
      </c>
      <c r="BN104" s="90">
        <f>$D104^EXP(Parameter!$D$268+Parameter!$D$275)</f>
        <v>0.16333381683547646</v>
      </c>
      <c r="BO104" s="91">
        <f>$E104^EXP(Parameter!$D$246+Parameter!$D$253)</f>
        <v>9.668372651006351E-3</v>
      </c>
      <c r="BP104" s="91">
        <f>$D104^EXP(Parameter!$D$269+Parameter!$D$276)</f>
        <v>0.12310759451936361</v>
      </c>
      <c r="BQ104" s="91">
        <f>$E104^EXP(Parameter!$D$247+Parameter!$D$254)</f>
        <v>1.8302316881296007E-2</v>
      </c>
      <c r="BR104" s="91">
        <f>$D104^EXP(Parameter!$D$271+Parameter!$D$278)</f>
        <v>0.21748358060312795</v>
      </c>
      <c r="BS104" s="91">
        <f>$E104^EXP(Parameter!$D$249+Parameter!$D$256)</f>
        <v>8.6846811369724095E-2</v>
      </c>
      <c r="BT104" s="91">
        <f>$D104^EXP(Parameter!$D$272+Parameter!$D$279)</f>
        <v>0.3160372061913691</v>
      </c>
      <c r="BU104" s="91">
        <f>$E104^EXP(Parameter!$D$250+Parameter!$D$257)</f>
        <v>3.816994292946712E-2</v>
      </c>
      <c r="BV104" s="91">
        <f>$D104^EXP(Parameter!$D$273+Parameter!$D$280)</f>
        <v>0.27039225938341843</v>
      </c>
      <c r="BW104" s="91">
        <f>$E104^EXP(Parameter!$D$251+Parameter!$D$258)</f>
        <v>9.1370851243632756E-2</v>
      </c>
      <c r="BX104" s="91">
        <f>$D104^EXP(Parameter!$D$270+Parameter!$D$277)</f>
        <v>0.1120375789573205</v>
      </c>
      <c r="BY104" s="91">
        <f>$E104^EXP(Parameter!$D$248+Parameter!$D$255)</f>
        <v>2.1083530947996181E-2</v>
      </c>
      <c r="BZ104" s="90">
        <f>$D104^EXP(Parameter!$D$208)</f>
        <v>0.12700731636795726</v>
      </c>
      <c r="CA104" s="90">
        <f>$E104^EXP(Parameter!$D$200)</f>
        <v>1.6003398217882388E-2</v>
      </c>
      <c r="CB104" s="90">
        <f>$D104^EXP(Parameter!$D$209)</f>
        <v>0.11154767955074918</v>
      </c>
      <c r="CC104" s="90">
        <f>$E104^EXP(Parameter!$D$201)</f>
        <v>2.301721164670666E-2</v>
      </c>
      <c r="CD104" s="90">
        <f>$D104^EXP(Parameter!$D$211)</f>
        <v>0.11825921966893289</v>
      </c>
      <c r="CE104" s="90">
        <f>$E104^EXP(Parameter!$D$203)</f>
        <v>6.2900275339182396E-2</v>
      </c>
      <c r="CF104" s="90">
        <f>$D104^EXP(Parameter!$D$212)</f>
        <v>0.20208873496678031</v>
      </c>
      <c r="CG104" s="90">
        <f>$E104^EXP(Parameter!$D$204)</f>
        <v>4.9509183631620331E-2</v>
      </c>
      <c r="CH104" s="91">
        <f>$D104^EXP(Parameter!$D$213)</f>
        <v>0.10269669107267462</v>
      </c>
      <c r="CI104" s="90">
        <f>$E104^EXP(Parameter!$D$205)</f>
        <v>7.2936090010620208E-2</v>
      </c>
      <c r="CJ104" s="91">
        <f>$D104^EXP(Parameter!$D$210)</f>
        <v>6.9376137827495757E-2</v>
      </c>
      <c r="CK104" s="90">
        <f>$E104^EXP(Parameter!$D$202)</f>
        <v>1.3870930561971345E-2</v>
      </c>
      <c r="CL104" s="12">
        <f>$D104^EXP(Parameter!$D$170+Parameter!$D$177*(LN($B104/30.2*21)))</f>
        <v>9.0161046210901222E-2</v>
      </c>
      <c r="CM104" s="41">
        <f>$E104^EXP(Parameter!$D$155+Parameter!$D$162*(LN($B104/30.2*21)))</f>
        <v>0.10944536447973237</v>
      </c>
      <c r="CN104" s="12">
        <f>$D104^EXP(Parameter!$D$171+Parameter!$D$178*(LN($B104/30.2*21)))</f>
        <v>9.0967262579524713E-2</v>
      </c>
      <c r="CO104" s="41">
        <f>$E104^EXP(Parameter!$D$156+Parameter!$D$163*(LN($B104/30.2*21)))</f>
        <v>8.786769101072131E-2</v>
      </c>
      <c r="CP104" s="12">
        <f>$D104^EXP(Parameter!$D$173+Parameter!$D$180*(LN($B104/30.2*21)))</f>
        <v>8.5448602546827956E-2</v>
      </c>
      <c r="CQ104" s="41">
        <f>$E104^EXP(Parameter!$D$158+Parameter!$D$165*(LN($B104/30.2*21)))</f>
        <v>0.10599632876905124</v>
      </c>
      <c r="CR104" s="12">
        <f>$D104^EXP(Parameter!$D$174+Parameter!$D$181*(LN($B104/30.2*21)))</f>
        <v>0.10044125552357931</v>
      </c>
      <c r="CS104" s="41">
        <f>$E104^EXP(Parameter!$D$159+Parameter!$D$166*(LN($B104/30.2*21)))</f>
        <v>0.12597844811015271</v>
      </c>
      <c r="CT104" s="12">
        <f>$D104^EXP(Parameter!$D$175+Parameter!$D$182*(LN($B104/30.2*21)))</f>
        <v>3.6561954980252588E-2</v>
      </c>
      <c r="CU104" s="41">
        <f>$E104^EXP(Parameter!$D$160+Parameter!$D$167*(LN($B104/30.2*21)))</f>
        <v>2.3963611928727067E-2</v>
      </c>
      <c r="CV104" s="12">
        <f>$D104^EXP(Parameter!$D$172+Parameter!$D$179*(LN($B104/30.2*21)))</f>
        <v>3.6566916471409396E-2</v>
      </c>
      <c r="CW104" s="41">
        <f>$E104^EXP(Parameter!$D$157+Parameter!$D$164*(LN($B104/30.2*21)))</f>
        <v>1.3903813295715101E-4</v>
      </c>
      <c r="CX104" s="12">
        <f t="shared" si="9"/>
        <v>1.3155103772921424E-3</v>
      </c>
      <c r="CY104" s="85">
        <v>2.6587681760683199E-2</v>
      </c>
      <c r="CZ104" s="12">
        <f t="shared" si="10"/>
        <v>2.9574530742262479E-2</v>
      </c>
      <c r="DA104" s="85">
        <v>4.2346000298015697E-2</v>
      </c>
      <c r="DB104" s="12">
        <f t="shared" si="11"/>
        <v>1.4268671859271073E-2</v>
      </c>
      <c r="DC104" s="41">
        <v>1.3491750730309201E-2</v>
      </c>
      <c r="DD104" s="12">
        <f t="shared" si="12"/>
        <v>1.6203535938617638E-4</v>
      </c>
      <c r="DE104" s="85">
        <v>2.22463157614156E-2</v>
      </c>
      <c r="DF104" s="12">
        <f t="shared" si="13"/>
        <v>1.2010719661185682E-5</v>
      </c>
      <c r="DG104" s="41">
        <v>2.1438977308686599E-3</v>
      </c>
      <c r="DH104" s="12">
        <f t="shared" si="14"/>
        <v>6.5754210021652815E-3</v>
      </c>
      <c r="DI104" s="41">
        <v>2.14121670345208E-3</v>
      </c>
      <c r="DJ104" s="46">
        <v>99</v>
      </c>
      <c r="DK104" s="44">
        <v>1.4425696084729999E-3</v>
      </c>
      <c r="DL104" s="44">
        <v>3.5224435110564598E-3</v>
      </c>
      <c r="DM104" s="44">
        <v>6.7087209087155503E-3</v>
      </c>
      <c r="DN104" s="44">
        <v>5.1980622475302799E-3</v>
      </c>
      <c r="DO104" s="44">
        <v>1.6071836027746901E-2</v>
      </c>
      <c r="DP104" s="44">
        <v>1.3228001484130799E-2</v>
      </c>
      <c r="DQ104" s="44">
        <v>1.7626370260202098E-2</v>
      </c>
      <c r="DR104" s="45">
        <v>7.2529220061383001E-2</v>
      </c>
      <c r="DS104" s="45">
        <v>0.108384689951684</v>
      </c>
      <c r="DT104" s="45">
        <v>9.90660842761584E-2</v>
      </c>
      <c r="DU104" s="45">
        <v>7.5453848159592898E-2</v>
      </c>
      <c r="DV104" s="45">
        <v>0.10434059321421001</v>
      </c>
      <c r="DW104" s="45">
        <v>0.15596494092554899</v>
      </c>
      <c r="DX104" s="45">
        <v>8.6872194818173501E-2</v>
      </c>
    </row>
    <row r="105" spans="1:128">
      <c r="A105" s="43">
        <f t="shared" si="8"/>
        <v>7.0273972602739727</v>
      </c>
      <c r="B105" s="18">
        <v>101</v>
      </c>
      <c r="C105" s="12">
        <v>2200</v>
      </c>
      <c r="D105" s="12">
        <v>6.9374925822503597E-2</v>
      </c>
      <c r="E105" s="12">
        <v>2.0863890361224398E-3</v>
      </c>
      <c r="F105" s="92">
        <f>$D105^Parameter!$D$325</f>
        <v>0.12477798692918049</v>
      </c>
      <c r="G105" s="92">
        <f>$E105^Parameter!$D$318</f>
        <v>1.1748018185943006E-2</v>
      </c>
      <c r="H105" s="92">
        <f>$D105^Parameter!$D$326</f>
        <v>0.11829381154399767</v>
      </c>
      <c r="I105" s="92">
        <f>$E105^Parameter!$D$319</f>
        <v>1.9249213382117287E-2</v>
      </c>
      <c r="J105" s="92">
        <f>$D105^Parameter!$D$328</f>
        <v>0.13091708574400596</v>
      </c>
      <c r="K105" s="92">
        <f>$E105^Parameter!$D$321</f>
        <v>6.4936984053067054E-2</v>
      </c>
      <c r="L105" s="92">
        <f>$D105^Parameter!$D$329</f>
        <v>0.22442612856889485</v>
      </c>
      <c r="M105" s="92">
        <f>$E105^Parameter!$D$322</f>
        <v>4.8585166234667902E-2</v>
      </c>
      <c r="N105" s="92">
        <f>$D105^Parameter!$D$330</f>
        <v>0.1151791981460271</v>
      </c>
      <c r="O105" s="92">
        <f>$E105^Parameter!$D$323</f>
        <v>8.4675567646981531E-2</v>
      </c>
      <c r="P105" s="92">
        <f>$D105^Parameter!$D$327</f>
        <v>7.8854196405100052E-2</v>
      </c>
      <c r="Q105" s="92">
        <f>$E105^Parameter!$D$320</f>
        <v>1.2191250032690081E-2</v>
      </c>
      <c r="R105" s="12">
        <f>$D105^EXP(Parameter!$D$96+Parameter!$D$103*(($B105/30.2*21)^(1)))</f>
        <v>1.1511962526684983E-3</v>
      </c>
      <c r="S105" s="12">
        <f>$E105^EXP(Parameter!$D$81+Parameter!$D$88*($B105/30.2*21)^(-2))</f>
        <v>2.2525292095398542E-2</v>
      </c>
      <c r="T105" s="12">
        <f>$D105^EXP(Parameter!$D$97+Parameter!$D$104*(($B105*21/30.2)^(1)))</f>
        <v>2.8387325275178468E-2</v>
      </c>
      <c r="U105" s="12">
        <f>$E105^EXP(Parameter!$D$82+Parameter!$D$89*($B105/30.2*21)^(-2))</f>
        <v>3.1334821832990502E-2</v>
      </c>
      <c r="V105" s="12">
        <f>$D105^EXP(Parameter!$D$99+Parameter!$D$106*(($B105*21/30.2)^(1)))</f>
        <v>1.3418571843607863E-2</v>
      </c>
      <c r="W105" s="12">
        <f>$E105^EXP(Parameter!$D$84+Parameter!$D$91*($B105/30.2*21)^(-2))</f>
        <v>9.0769775897310306E-2</v>
      </c>
      <c r="X105" s="12">
        <f>$D105^EXP(Parameter!$D$100+Parameter!$D$107*(($B105*21/30.2)^(1)))</f>
        <v>1.2775890510452229E-4</v>
      </c>
      <c r="Y105" s="12">
        <f>$E105^EXP(Parameter!$D$85+Parameter!$D$92*($B105/30.2*21)^(-2))</f>
        <v>6.7037935840706553E-2</v>
      </c>
      <c r="Z105" s="12">
        <f>$D105^EXP(Parameter!$D$101+Parameter!$D$108*(($B105*21/30.2)^(1)))</f>
        <v>8.9660668596968038E-6</v>
      </c>
      <c r="AA105" s="12">
        <f>$E105^EXP(Parameter!$D$86+Parameter!$D$93*($B105/30.2*21)^(-2))</f>
        <v>8.5474014104329657E-2</v>
      </c>
      <c r="AB105" s="12">
        <f>$D105^EXP(Parameter!$D$98+Parameter!$D$105*(($B105*21/30.2)^(1)))</f>
        <v>6.1365138945329283E-3</v>
      </c>
      <c r="AC105" s="12">
        <f>$E105^EXP(Parameter!$D$83+Parameter!$D$90*($B105/30.2*21)^(-2))</f>
        <v>1.3257385158107919E-2</v>
      </c>
      <c r="AD105" s="87">
        <f>$D105^EXP(Parameter!$D$133+Parameter!$D$140*(($B105*21/30.2)^(-0.5))+Parameter!$D$147*((LN($B105*21/30.2))))</f>
        <v>5.4759634822324627E-4</v>
      </c>
      <c r="AE105" s="12">
        <f>$E105^EXP(Parameter!$D$111+Parameter!$D$118*(($B105*21/30.2)^(-1))+Parameter!$D$125*(($B105*21/30.2)^(-0.5)))</f>
        <v>0.10797825132946097</v>
      </c>
      <c r="AF105" s="12">
        <f>$D105^EXP(Parameter!$D$134+Parameter!$D$141*(($B105*21/30.2)^(-0.5))+Parameter!$D$148*((LN($B105*21/30.2))))</f>
        <v>1.7880488716628739E-2</v>
      </c>
      <c r="AG105" s="12">
        <f>$E105^EXP(Parameter!$D$112+Parameter!$D$119*(($B105*21/30.2)^(-1))+Parameter!$D$126*(($B105*21/30.2)^(-0.5)))</f>
        <v>3.4025756795811268E-2</v>
      </c>
      <c r="AH105" s="12">
        <f>$D105^EXP(Parameter!$D$136+Parameter!$D$143*(($B105*21/30.2)^(-0.5))+Parameter!$D$150*((LN($B105*21/30.2))))</f>
        <v>1.4014046843199444E-3</v>
      </c>
      <c r="AI105" s="12">
        <f>$E105^EXP(Parameter!$D$114+Parameter!$D$121*(($B105*21/30.2)^(-1))+Parameter!$D$128*(($B105*21/30.2)^(-0.5)))</f>
        <v>3.55852214677084E-3</v>
      </c>
      <c r="AJ105" s="12">
        <f>$D105^EXP(Parameter!$D$137+Parameter!$D$144*(($B105*21/30.2)^(-0.5))+Parameter!$D$151*((LN($B105*21/30.2))))</f>
        <v>5.8475540775662855E-4</v>
      </c>
      <c r="AK105" s="12">
        <f>$E105^EXP(Parameter!$D$115+Parameter!$D$122*(($B105*21/30.2)^(-1))+Parameter!$D$129*(($B105*21/30.2)^(-0.5)))</f>
        <v>3.0332681526978083E-2</v>
      </c>
      <c r="AL105" s="12">
        <f>$D105^EXP(Parameter!$D$138+Parameter!$D$145*(($B105*21/30.2)^(-0.5))+Parameter!$D$152*((LN($B105*21/30.2))))</f>
        <v>4.5001380943733959E-10</v>
      </c>
      <c r="AM105" s="12">
        <f>$E105^EXP(Parameter!$D$116+Parameter!$D$123*(($B105*21/30.2)^(-1))+Parameter!$D$130*(($B105*21/30.2)^(-0.5)))</f>
        <v>8.3389570010366707E-4</v>
      </c>
      <c r="AN105" s="12">
        <f>$D105^EXP(Parameter!$D$135+Parameter!$D$142*(($B105*21/30.2)^(-0.5))+Parameter!$D$149*((LN($B105*21/30.2))))</f>
        <v>4.4928449876818445E-3</v>
      </c>
      <c r="AO105" s="12">
        <f>$E105^EXP(Parameter!$D$113+Parameter!$D$120*(($B105*21/30.2)^(-1))+Parameter!$D$127*(($B105*21/30.2)^(-0.5)))</f>
        <v>5.6903842533534503E-7</v>
      </c>
      <c r="AP105" s="87">
        <f>$D105^EXP(Parameter!$D$304+Parameter!$D$310*((LN($B105*21/30.2))))</f>
        <v>8.87683947784281E-2</v>
      </c>
      <c r="AQ105" s="88">
        <f>$E105^EXP(Parameter!$D$290+Parameter!$D$296*((LN($B105*21/30.2))))</f>
        <v>3.1429277411886038E-2</v>
      </c>
      <c r="AR105" s="12">
        <f>$D105^EXP(Parameter!$D$305+Parameter!$D$311*((LN($B105*21/30.2))))</f>
        <v>9.4535913531168608E-2</v>
      </c>
      <c r="AS105" s="88">
        <f>$E105^EXP(Parameter!$D$291+Parameter!$D$297*((LN($B105*21/30.2))))</f>
        <v>3.4572018965399361E-2</v>
      </c>
      <c r="AT105" s="12">
        <f>$D105^EXP(Parameter!$D$305+Parameter!$D$307-Parameter!$D$306+(Parameter!$D$311+Parameter!$D$313-Parameter!$D$312)*((LN($B105*21/30.2))))</f>
        <v>9.2688879520999162E-2</v>
      </c>
      <c r="AU105" s="88">
        <f>$E105^EXP(Parameter!$D$291+Parameter!$D$293-Parameter!$D$292+(Parameter!$D$297+Parameter!$D$299-Parameter!$D$298)*((LN($B105*21/30.2))))</f>
        <v>6.119373180321136E-2</v>
      </c>
      <c r="AV105" s="12">
        <f>$D105^EXP(Parameter!$D$308+Parameter!$D$314*((LN($B105*21/30.2))))</f>
        <v>0.13577172781421734</v>
      </c>
      <c r="AW105" s="88">
        <f>$E105^EXP(Parameter!$D$294+Parameter!$D$300*((LN($B105*21/30.2))))</f>
        <v>5.0047707793869148E-2</v>
      </c>
      <c r="AX105" s="12">
        <f>$D105^EXP(Parameter!$D$305+Parameter!$D$309-Parameter!$D$306+(Parameter!$D$311+Parameter!$D$315-Parameter!$D$312)*((LN($B105*21/30.2))))</f>
        <v>6.6454259743076671E-2</v>
      </c>
      <c r="AY105" s="88">
        <f>$E105^EXP(Parameter!$D$291+Parameter!$D$295-Parameter!$D$292+(Parameter!$D$297+Parameter!$D$301-Parameter!$D$298)*((LN($B105*21/30.2))))</f>
        <v>1.0312691966528552E-2</v>
      </c>
      <c r="AZ105" s="12">
        <f>$D105^EXP(Parameter!D$305-Parameter!D$306+(Parameter!D$311-Parameter!D$312)*((LN($B105*21/30.2))))</f>
        <v>4.7948167042913679E-2</v>
      </c>
      <c r="BA105" s="88">
        <f>$E105^EXP(Parameter!$D$291-Parameter!$D$292+(Parameter!$D$297-Parameter!$D$298)*((LN($B105*21/30.2))))</f>
        <v>7.2513053828672893E-4</v>
      </c>
      <c r="BB105" s="89">
        <f>$D105^EXP(Parameter!$D$231+Parameter!$D$238)</f>
        <v>0.13176793703942585</v>
      </c>
      <c r="BC105" s="90">
        <f>$E105^EXP(Parameter!$D$216+Parameter!$D$223)</f>
        <v>1.9842401596329679E-2</v>
      </c>
      <c r="BD105" s="91">
        <f>$D105^EXP(Parameter!$D$232+Parameter!$D$239)</f>
        <v>0.10911414656871378</v>
      </c>
      <c r="BE105" s="90">
        <f>$E105^EXP(Parameter!$D$217+Parameter!$D$224)</f>
        <v>2.5581045963413668E-2</v>
      </c>
      <c r="BF105" s="91">
        <f>$D105^EXP(Parameter!$D$234+Parameter!$D$241)</f>
        <v>0.12388078899661957</v>
      </c>
      <c r="BG105" s="91">
        <f>$E105^EXP(Parameter!$D$219+Parameter!$D$226)</f>
        <v>7.3972044330217243E-2</v>
      </c>
      <c r="BH105" s="91">
        <f>$D105^EXP(Parameter!$D$235+Parameter!$D$242)</f>
        <v>0.20047330529637525</v>
      </c>
      <c r="BI105" s="91">
        <f>$E105^EXP(Parameter!$D$220+Parameter!$D$227)</f>
        <v>5.4013849924316792E-2</v>
      </c>
      <c r="BJ105" s="91">
        <f>$D105^EXP(Parameter!$D$236)</f>
        <v>5.1631097503523481E-2</v>
      </c>
      <c r="BK105" s="91">
        <f>$E105^EXP(Parameter!$D$221)</f>
        <v>0.27689371916395322</v>
      </c>
      <c r="BL105" s="91">
        <f>$D105^EXP(Parameter!$D$233+Parameter!$D$240)</f>
        <v>6.4312839478249187E-2</v>
      </c>
      <c r="BM105" s="91">
        <f>$E105^EXP(Parameter!$D$218+Parameter!$D$225)</f>
        <v>1.1259885656397066E-2</v>
      </c>
      <c r="BN105" s="90">
        <f>$D105^EXP(Parameter!$D$268+Parameter!$D$275)</f>
        <v>0.1615605009663067</v>
      </c>
      <c r="BO105" s="91">
        <f>$E105^EXP(Parameter!$D$246+Parameter!$D$253)</f>
        <v>9.4198187034962421E-3</v>
      </c>
      <c r="BP105" s="91">
        <f>$D105^EXP(Parameter!$D$269+Parameter!$D$276)</f>
        <v>0.1215637684336191</v>
      </c>
      <c r="BQ105" s="91">
        <f>$E105^EXP(Parameter!$D$247+Parameter!$D$254)</f>
        <v>1.7895805568944729E-2</v>
      </c>
      <c r="BR105" s="91">
        <f>$D105^EXP(Parameter!$D$271+Parameter!$D$278)</f>
        <v>0.21549376987698937</v>
      </c>
      <c r="BS105" s="91">
        <f>$E105^EXP(Parameter!$D$249+Parameter!$D$256)</f>
        <v>8.566348138330393E-2</v>
      </c>
      <c r="BT105" s="91">
        <f>$D105^EXP(Parameter!$D$272+Parameter!$D$279)</f>
        <v>0.31385158429035276</v>
      </c>
      <c r="BU105" s="91">
        <f>$E105^EXP(Parameter!$D$250+Parameter!$D$257)</f>
        <v>3.7476486249837446E-2</v>
      </c>
      <c r="BV105" s="91">
        <f>$D105^EXP(Parameter!$D$273+Parameter!$D$280)</f>
        <v>0.26827007722024626</v>
      </c>
      <c r="BW105" s="91">
        <f>$E105^EXP(Parameter!$D$251+Parameter!$D$258)</f>
        <v>9.0151577427643764E-2</v>
      </c>
      <c r="BX105" s="91">
        <f>$D105^EXP(Parameter!$D$270+Parameter!$D$277)</f>
        <v>0.11056979140595562</v>
      </c>
      <c r="BY105" s="91">
        <f>$E105^EXP(Parameter!$D$248+Parameter!$D$255)</f>
        <v>2.0631625955588522E-2</v>
      </c>
      <c r="BZ105" s="90">
        <f>$D105^EXP(Parameter!$D$208)</f>
        <v>0.1254381515401122</v>
      </c>
      <c r="CA105" s="90">
        <f>$E105^EXP(Parameter!$D$200)</f>
        <v>1.5636160332151379E-2</v>
      </c>
      <c r="CB105" s="90">
        <f>$D105^EXP(Parameter!$D$209)</f>
        <v>0.11008340372153357</v>
      </c>
      <c r="CC105" s="90">
        <f>$E105^EXP(Parameter!$D$201)</f>
        <v>2.2534959323668557E-2</v>
      </c>
      <c r="CD105" s="90">
        <f>$D105^EXP(Parameter!$D$211)</f>
        <v>0.11674793011382191</v>
      </c>
      <c r="CE105" s="90">
        <f>$E105^EXP(Parameter!$D$203)</f>
        <v>6.1930960798798326E-2</v>
      </c>
      <c r="CF105" s="90">
        <f>$D105^EXP(Parameter!$D$212)</f>
        <v>0.20015122768199561</v>
      </c>
      <c r="CG105" s="90">
        <f>$E105^EXP(Parameter!$D$204)</f>
        <v>4.8680758384931237E-2</v>
      </c>
      <c r="CH105" s="91">
        <f>$D105^EXP(Parameter!$D$213)</f>
        <v>0.10129813530687078</v>
      </c>
      <c r="CI105" s="90">
        <f>$E105^EXP(Parameter!$D$205)</f>
        <v>7.1871828198209656E-2</v>
      </c>
      <c r="CJ105" s="91">
        <f>$D105^EXP(Parameter!$D$210)</f>
        <v>6.8269833996052048E-2</v>
      </c>
      <c r="CK105" s="90">
        <f>$E105^EXP(Parameter!$D$202)</f>
        <v>1.3541750729475832E-2</v>
      </c>
      <c r="CL105" s="12">
        <f>$D105^EXP(Parameter!$D$170+Parameter!$D$177*(LN($B105/30.2*21)))</f>
        <v>8.8698761246573068E-2</v>
      </c>
      <c r="CM105" s="41">
        <f>$E105^EXP(Parameter!$D$155+Parameter!$D$162*(LN($B105/30.2*21)))</f>
        <v>0.10870311813015383</v>
      </c>
      <c r="CN105" s="12">
        <f>$D105^EXP(Parameter!$D$171+Parameter!$D$178*(LN($B105/30.2*21)))</f>
        <v>8.9574711559427575E-2</v>
      </c>
      <c r="CO105" s="41">
        <f>$E105^EXP(Parameter!$D$156+Parameter!$D$163*(LN($B105/30.2*21)))</f>
        <v>8.6988632015255696E-2</v>
      </c>
      <c r="CP105" s="12">
        <f>$D105^EXP(Parameter!$D$173+Parameter!$D$180*(LN($B105/30.2*21)))</f>
        <v>8.4048652518914233E-2</v>
      </c>
      <c r="CQ105" s="41">
        <f>$E105^EXP(Parameter!$D$158+Parameter!$D$165*(LN($B105/30.2*21)))</f>
        <v>0.10479608013102487</v>
      </c>
      <c r="CR105" s="12">
        <f>$D105^EXP(Parameter!$D$174+Parameter!$D$181*(LN($B105/30.2*21)))</f>
        <v>9.8629976147349793E-2</v>
      </c>
      <c r="CS105" s="41">
        <f>$E105^EXP(Parameter!$D$159+Parameter!$D$166*(LN($B105/30.2*21)))</f>
        <v>0.1248755925374713</v>
      </c>
      <c r="CT105" s="12">
        <f>$D105^EXP(Parameter!$D$175+Parameter!$D$182*(LN($B105/30.2*21)))</f>
        <v>3.560938784683268E-2</v>
      </c>
      <c r="CU105" s="41">
        <f>$E105^EXP(Parameter!$D$160+Parameter!$D$167*(LN($B105/30.2*21)))</f>
        <v>2.3306906480040211E-2</v>
      </c>
      <c r="CV105" s="12">
        <f>$D105^EXP(Parameter!$D$172+Parameter!$D$179*(LN($B105/30.2*21)))</f>
        <v>3.5717182604269697E-2</v>
      </c>
      <c r="CW105" s="41">
        <f>$E105^EXP(Parameter!$D$157+Parameter!$D$164*(LN($B105/30.2*21)))</f>
        <v>1.2894022348805149E-4</v>
      </c>
      <c r="CX105" s="12">
        <f t="shared" si="9"/>
        <v>1.1511962526684983E-3</v>
      </c>
      <c r="CY105" s="85">
        <v>2.61981464964549E-2</v>
      </c>
      <c r="CZ105" s="12">
        <f t="shared" si="10"/>
        <v>2.8387325275178468E-2</v>
      </c>
      <c r="DA105" s="85">
        <v>4.1741191602492601E-2</v>
      </c>
      <c r="DB105" s="12">
        <f t="shared" si="11"/>
        <v>1.3418571843607863E-2</v>
      </c>
      <c r="DC105" s="41">
        <v>1.28462144425469E-2</v>
      </c>
      <c r="DD105" s="12">
        <f t="shared" si="12"/>
        <v>1.2775890510452229E-4</v>
      </c>
      <c r="DE105" s="85">
        <v>2.15548330388503E-2</v>
      </c>
      <c r="DF105" s="12">
        <f t="shared" si="13"/>
        <v>8.9660668596968038E-6</v>
      </c>
      <c r="DG105" s="41">
        <v>2.0722482556106798E-3</v>
      </c>
      <c r="DH105" s="12">
        <f t="shared" si="14"/>
        <v>6.1365138945329283E-3</v>
      </c>
      <c r="DI105" s="41">
        <v>2.0703620455438301E-3</v>
      </c>
      <c r="DJ105" s="46">
        <v>100</v>
      </c>
      <c r="DK105" s="44">
        <v>1.38660047449413E-3</v>
      </c>
      <c r="DL105" s="44">
        <v>3.3976581503040201E-3</v>
      </c>
      <c r="DM105" s="44">
        <v>6.4883389073312498E-3</v>
      </c>
      <c r="DN105" s="44">
        <v>5.0219212568147799E-3</v>
      </c>
      <c r="DO105" s="44">
        <v>1.56038125745356E-2</v>
      </c>
      <c r="DP105" s="44">
        <v>1.2831441822746099E-2</v>
      </c>
      <c r="DQ105" s="44">
        <v>1.7120353861628499E-2</v>
      </c>
      <c r="DR105" s="45">
        <v>7.1399285587184003E-2</v>
      </c>
      <c r="DS105" s="45">
        <v>0.106856811809886</v>
      </c>
      <c r="DT105" s="45">
        <v>9.7635622977615202E-2</v>
      </c>
      <c r="DU105" s="45">
        <v>7.42889567039101E-2</v>
      </c>
      <c r="DV105" s="45">
        <v>0.10285451471071499</v>
      </c>
      <c r="DW105" s="45">
        <v>0.15399444807563301</v>
      </c>
      <c r="DX105" s="45">
        <v>8.55753337241031E-2</v>
      </c>
    </row>
    <row r="106" spans="1:128">
      <c r="A106" s="43">
        <f t="shared" si="8"/>
        <v>7.087671232876712</v>
      </c>
      <c r="B106" s="18">
        <v>102</v>
      </c>
      <c r="C106" s="12">
        <v>2222</v>
      </c>
      <c r="D106" s="12">
        <v>6.8282048798381997E-2</v>
      </c>
      <c r="E106" s="12">
        <v>2.0161854249182301E-3</v>
      </c>
      <c r="F106" s="92">
        <f>$D106^Parameter!$D$325</f>
        <v>0.12324210399957</v>
      </c>
      <c r="G106" s="92">
        <f>$E106^Parameter!$D$318</f>
        <v>1.1462040509940763E-2</v>
      </c>
      <c r="H106" s="92">
        <f>$D106^Parameter!$D$326</f>
        <v>0.11680064334210367</v>
      </c>
      <c r="I106" s="92">
        <f>$E106^Parameter!$D$319</f>
        <v>1.8832132509874793E-2</v>
      </c>
      <c r="J106" s="92">
        <f>$D106^Parameter!$D$328</f>
        <v>0.12934259985092408</v>
      </c>
      <c r="K106" s="92">
        <f>$E106^Parameter!$D$321</f>
        <v>6.3959785500930191E-2</v>
      </c>
      <c r="L106" s="92">
        <f>$D106^Parameter!$D$329</f>
        <v>0.22243937411849796</v>
      </c>
      <c r="M106" s="92">
        <f>$E106^Parameter!$D$322</f>
        <v>4.7777116013124558E-2</v>
      </c>
      <c r="N106" s="92">
        <f>$D106^Parameter!$D$330</f>
        <v>0.11370728771358182</v>
      </c>
      <c r="O106" s="92">
        <f>$E106^Parameter!$D$323</f>
        <v>8.3524173791211756E-2</v>
      </c>
      <c r="P106" s="92">
        <f>$D106^Parameter!$D$327</f>
        <v>7.7671166838284164E-2</v>
      </c>
      <c r="Q106" s="92">
        <f>$E106^Parameter!$D$320</f>
        <v>1.1896925889643084E-2</v>
      </c>
      <c r="R106" s="12">
        <f>$D106^EXP(Parameter!$D$96+Parameter!$D$103*(($B106/30.2*21)^(1)))</f>
        <v>1.0052137534682537E-3</v>
      </c>
      <c r="S106" s="12">
        <f>$E106^EXP(Parameter!$D$81+Parameter!$D$88*($B106/30.2*21)^(-2))</f>
        <v>2.2056627660834004E-2</v>
      </c>
      <c r="T106" s="12">
        <f>$D106^EXP(Parameter!$D$97+Parameter!$D$104*(($B106*21/30.2)^(1)))</f>
        <v>2.7241973887090858E-2</v>
      </c>
      <c r="U106" s="12">
        <f>$E106^EXP(Parameter!$D$82+Parameter!$D$89*($B106/30.2*21)^(-2))</f>
        <v>3.0738962975541666E-2</v>
      </c>
      <c r="V106" s="12">
        <f>$D106^EXP(Parameter!$D$99+Parameter!$D$106*(($B106*21/30.2)^(1)))</f>
        <v>1.2611956435755176E-2</v>
      </c>
      <c r="W106" s="12">
        <f>$E106^EXP(Parameter!$D$84+Parameter!$D$91*($B106/30.2*21)^(-2))</f>
        <v>8.9570685430901756E-2</v>
      </c>
      <c r="X106" s="12">
        <f>$D106^EXP(Parameter!$D$100+Parameter!$D$107*(($B106*21/30.2)^(1)))</f>
        <v>1.0015081940757876E-4</v>
      </c>
      <c r="Y106" s="12">
        <f>$E106^EXP(Parameter!$D$85+Parameter!$D$92*($B106/30.2*21)^(-2))</f>
        <v>6.6041135375102672E-2</v>
      </c>
      <c r="Z106" s="12">
        <f>$D106^EXP(Parameter!$D$101+Parameter!$D$108*(($B106*21/30.2)^(1)))</f>
        <v>6.6487136820776431E-6</v>
      </c>
      <c r="AA106" s="12">
        <f>$E106^EXP(Parameter!$D$86+Parameter!$D$93*($B106/30.2*21)^(-2))</f>
        <v>8.4315747089548587E-2</v>
      </c>
      <c r="AB106" s="12">
        <f>$D106^EXP(Parameter!$D$98+Parameter!$D$105*(($B106*21/30.2)^(1)))</f>
        <v>5.7236295574847355E-3</v>
      </c>
      <c r="AC106" s="12">
        <f>$E106^EXP(Parameter!$D$83+Parameter!$D$90*($B106/30.2*21)^(-2))</f>
        <v>1.2943251488108118E-2</v>
      </c>
      <c r="AD106" s="87">
        <f>$D106^EXP(Parameter!$D$133+Parameter!$D$140*(($B106*21/30.2)^(-0.5))+Parameter!$D$147*((LN($B106*21/30.2))))</f>
        <v>4.8627949174484146E-4</v>
      </c>
      <c r="AE106" s="12">
        <f>$E106^EXP(Parameter!$D$111+Parameter!$D$118*(($B106*21/30.2)^(-1))+Parameter!$D$125*(($B106*21/30.2)^(-0.5)))</f>
        <v>0.10709250207462996</v>
      </c>
      <c r="AF106" s="12">
        <f>$D106^EXP(Parameter!$D$134+Parameter!$D$141*(($B106*21/30.2)^(-0.5))+Parameter!$D$148*((LN($B106*21/30.2))))</f>
        <v>1.7168427212941244E-2</v>
      </c>
      <c r="AG106" s="12">
        <f>$E106^EXP(Parameter!$D$112+Parameter!$D$119*(($B106*21/30.2)^(-1))+Parameter!$D$126*(($B106*21/30.2)^(-0.5)))</f>
        <v>3.341303299342898E-2</v>
      </c>
      <c r="AH106" s="12">
        <f>$D106^EXP(Parameter!$D$136+Parameter!$D$143*(($B106*21/30.2)^(-0.5))+Parameter!$D$150*((LN($B106*21/30.2))))</f>
        <v>1.2717041785750513E-3</v>
      </c>
      <c r="AI106" s="12">
        <f>$E106^EXP(Parameter!$D$114+Parameter!$D$121*(($B106*21/30.2)^(-1))+Parameter!$D$128*(($B106*21/30.2)^(-0.5)))</f>
        <v>3.3975331268364418E-3</v>
      </c>
      <c r="AJ106" s="12">
        <f>$D106^EXP(Parameter!$D$137+Parameter!$D$144*(($B106*21/30.2)^(-0.5))+Parameter!$D$151*((LN($B106*21/30.2))))</f>
        <v>5.1300572766189458E-4</v>
      </c>
      <c r="AK106" s="12">
        <f>$E106^EXP(Parameter!$D$115+Parameter!$D$122*(($B106*21/30.2)^(-1))+Parameter!$D$129*(($B106*21/30.2)^(-0.5)))</f>
        <v>2.9687883761400791E-2</v>
      </c>
      <c r="AL106" s="12">
        <f>$D106^EXP(Parameter!$D$138+Parameter!$D$145*(($B106*21/30.2)^(-0.5))+Parameter!$D$152*((LN($B106*21/30.2))))</f>
        <v>2.7830735036201371E-10</v>
      </c>
      <c r="AM106" s="12">
        <f>$E106^EXP(Parameter!$D$116+Parameter!$D$123*(($B106*21/30.2)^(-1))+Parameter!$D$130*(($B106*21/30.2)^(-0.5)))</f>
        <v>7.8586243519820952E-4</v>
      </c>
      <c r="AN106" s="12">
        <f>$D106^EXP(Parameter!$D$135+Parameter!$D$142*(($B106*21/30.2)^(-0.5))+Parameter!$D$149*((LN($B106*21/30.2))))</f>
        <v>4.2446075565102442E-3</v>
      </c>
      <c r="AO106" s="12">
        <f>$E106^EXP(Parameter!$D$113+Parameter!$D$120*(($B106*21/30.2)^(-1))+Parameter!$D$127*(($B106*21/30.2)^(-0.5)))</f>
        <v>5.0024196130253587E-7</v>
      </c>
      <c r="AP106" s="87">
        <f>$D106^EXP(Parameter!$D$304+Parameter!$D$310*((LN($B106*21/30.2))))</f>
        <v>8.7231478902186146E-2</v>
      </c>
      <c r="AQ106" s="88">
        <f>$E106^EXP(Parameter!$D$290+Parameter!$D$296*((LN($B106*21/30.2))))</f>
        <v>3.0983245624482042E-2</v>
      </c>
      <c r="AR106" s="12">
        <f>$D106^EXP(Parameter!$D$305+Parameter!$D$311*((LN($B106*21/30.2))))</f>
        <v>9.3112334191098267E-2</v>
      </c>
      <c r="AS106" s="88">
        <f>$E106^EXP(Parameter!$D$291+Parameter!$D$297*((LN($B106*21/30.2))))</f>
        <v>3.3993157025538942E-2</v>
      </c>
      <c r="AT106" s="12">
        <f>$D106^EXP(Parameter!$D$305+Parameter!$D$307-Parameter!$D$306+(Parameter!$D$311+Parameter!$D$313-Parameter!$D$312)*((LN($B106*21/30.2))))</f>
        <v>9.1200783900361918E-2</v>
      </c>
      <c r="AU106" s="88">
        <f>$E106^EXP(Parameter!$D$291+Parameter!$D$293-Parameter!$D$292+(Parameter!$D$297+Parameter!$D$299-Parameter!$D$298)*((LN($B106*21/30.2))))</f>
        <v>6.0199355556887643E-2</v>
      </c>
      <c r="AV106" s="12">
        <f>$D106^EXP(Parameter!$D$308+Parameter!$D$314*((LN($B106*21/30.2))))</f>
        <v>0.13367131438152</v>
      </c>
      <c r="AW106" s="88">
        <f>$E106^EXP(Parameter!$D$294+Parameter!$D$300*((LN($B106*21/30.2))))</f>
        <v>4.9235899795819327E-2</v>
      </c>
      <c r="AX106" s="12">
        <f>$D106^EXP(Parameter!$D$305+Parameter!$D$309-Parameter!$D$306+(Parameter!$D$311+Parameter!$D$315-Parameter!$D$312)*((LN($B106*21/30.2))))</f>
        <v>6.5131375456633347E-2</v>
      </c>
      <c r="AY106" s="88">
        <f>$E106^EXP(Parameter!$D$291+Parameter!$D$295-Parameter!$D$292+(Parameter!$D$297+Parameter!$D$301-Parameter!$D$298)*((LN($B106*21/30.2))))</f>
        <v>9.8980038044620602E-3</v>
      </c>
      <c r="AZ106" s="12">
        <f>$D106^EXP(Parameter!D$305-Parameter!D$306+(Parameter!D$311-Parameter!D$312)*((LN($B106*21/30.2))))</f>
        <v>4.6934146826624307E-2</v>
      </c>
      <c r="BA106" s="88">
        <f>$E106^EXP(Parameter!$D$291-Parameter!$D$292+(Parameter!$D$297-Parameter!$D$298)*((LN($B106*21/30.2))))</f>
        <v>6.8295410169477396E-4</v>
      </c>
      <c r="BB106" s="89">
        <f>$D106^EXP(Parameter!$D$231+Parameter!$D$238)</f>
        <v>0.13018823713493421</v>
      </c>
      <c r="BC106" s="90">
        <f>$E106^EXP(Parameter!$D$216+Parameter!$D$223)</f>
        <v>1.9415735369740648E-2</v>
      </c>
      <c r="BD106" s="91">
        <f>$D106^EXP(Parameter!$D$232+Parameter!$D$239)</f>
        <v>0.10768507213773881</v>
      </c>
      <c r="BE106" s="90">
        <f>$E106^EXP(Parameter!$D$217+Parameter!$D$224)</f>
        <v>2.5066268626819588E-2</v>
      </c>
      <c r="BF106" s="91">
        <f>$D106^EXP(Parameter!$D$234+Parameter!$D$241)</f>
        <v>0.12235069523411372</v>
      </c>
      <c r="BG106" s="91">
        <f>$E106^EXP(Parameter!$D$219+Parameter!$D$226)</f>
        <v>7.291153392132417E-2</v>
      </c>
      <c r="BH106" s="91">
        <f>$D106^EXP(Parameter!$D$235+Parameter!$D$242)</f>
        <v>0.19856518226663994</v>
      </c>
      <c r="BI106" s="91">
        <f>$E106^EXP(Parameter!$D$220+Parameter!$D$227)</f>
        <v>5.3146719661656572E-2</v>
      </c>
      <c r="BJ106" s="91">
        <f>$D106^EXP(Parameter!$D$236)</f>
        <v>5.0728487010486524E-2</v>
      </c>
      <c r="BK106" s="91">
        <f>$E106^EXP(Parameter!$D$221)</f>
        <v>0.27492899864751341</v>
      </c>
      <c r="BL106" s="91">
        <f>$D106^EXP(Parameter!$D$233+Parameter!$D$240)</f>
        <v>6.3271172135904011E-2</v>
      </c>
      <c r="BM106" s="91">
        <f>$E106^EXP(Parameter!$D$218+Parameter!$D$225)</f>
        <v>1.0983205396135355E-2</v>
      </c>
      <c r="BN106" s="90">
        <f>$D106^EXP(Parameter!$D$268+Parameter!$D$275)</f>
        <v>0.15981737920258238</v>
      </c>
      <c r="BO106" s="91">
        <f>$E106^EXP(Parameter!$D$246+Parameter!$D$253)</f>
        <v>9.1792659815846979E-3</v>
      </c>
      <c r="BP106" s="91">
        <f>$D106^EXP(Parameter!$D$269+Parameter!$D$276)</f>
        <v>0.12004880364388466</v>
      </c>
      <c r="BQ106" s="91">
        <f>$E106^EXP(Parameter!$D$247+Parameter!$D$254)</f>
        <v>1.7500972915107646E-2</v>
      </c>
      <c r="BR106" s="91">
        <f>$D106^EXP(Parameter!$D$271+Parameter!$D$278)</f>
        <v>0.21353447314063478</v>
      </c>
      <c r="BS106" s="91">
        <f>$E106^EXP(Parameter!$D$249+Parameter!$D$256)</f>
        <v>8.4504089547866909E-2</v>
      </c>
      <c r="BT106" s="91">
        <f>$D106^EXP(Parameter!$D$272+Parameter!$D$279)</f>
        <v>0.31169464316908374</v>
      </c>
      <c r="BU106" s="91">
        <f>$E106^EXP(Parameter!$D$250+Parameter!$D$257)</f>
        <v>3.6800176052438231E-2</v>
      </c>
      <c r="BV106" s="91">
        <f>$D106^EXP(Parameter!$D$273+Parameter!$D$280)</f>
        <v>0.26617770444230665</v>
      </c>
      <c r="BW106" s="91">
        <f>$E106^EXP(Parameter!$D$251+Parameter!$D$258)</f>
        <v>8.8956629401133497E-2</v>
      </c>
      <c r="BX106" s="91">
        <f>$D106^EXP(Parameter!$D$270+Parameter!$D$277)</f>
        <v>0.10913025848992088</v>
      </c>
      <c r="BY106" s="91">
        <f>$E106^EXP(Parameter!$D$248+Parameter!$D$255)</f>
        <v>2.019235616203529E-2</v>
      </c>
      <c r="BZ106" s="90">
        <f>$D106^EXP(Parameter!$D$208)</f>
        <v>0.12389803327481226</v>
      </c>
      <c r="CA106" s="90">
        <f>$E106^EXP(Parameter!$D$200)</f>
        <v>1.5279740615116557E-2</v>
      </c>
      <c r="CB106" s="90">
        <f>$D106^EXP(Parameter!$D$209)</f>
        <v>0.10864735272331053</v>
      </c>
      <c r="CC106" s="90">
        <f>$E106^EXP(Parameter!$D$201)</f>
        <v>2.2065960481439856E-2</v>
      </c>
      <c r="CD106" s="90">
        <f>$D106^EXP(Parameter!$D$211)</f>
        <v>0.11526525142666563</v>
      </c>
      <c r="CE106" s="90">
        <f>$E106^EXP(Parameter!$D$203)</f>
        <v>6.0982967729749593E-2</v>
      </c>
      <c r="CF106" s="90">
        <f>$D106^EXP(Parameter!$D$212)</f>
        <v>0.19824427331455791</v>
      </c>
      <c r="CG106" s="90">
        <f>$E106^EXP(Parameter!$D$204)</f>
        <v>4.787164009916664E-2</v>
      </c>
      <c r="CH106" s="91">
        <f>$D106^EXP(Parameter!$D$213)</f>
        <v>9.9927218425386669E-2</v>
      </c>
      <c r="CI106" s="90">
        <f>$E106^EXP(Parameter!$D$205)</f>
        <v>7.083011384879373E-2</v>
      </c>
      <c r="CJ106" s="91">
        <f>$D106^EXP(Parameter!$D$210)</f>
        <v>6.718794505220077E-2</v>
      </c>
      <c r="CK106" s="90">
        <f>$E106^EXP(Parameter!$D$202)</f>
        <v>1.3222523489343319E-2</v>
      </c>
      <c r="CL106" s="12">
        <f>$D106^EXP(Parameter!$D$170+Parameter!$D$177*(LN($B106/30.2*21)))</f>
        <v>8.7267680670731887E-2</v>
      </c>
      <c r="CM106" s="41">
        <f>$E106^EXP(Parameter!$D$155+Parameter!$D$162*(LN($B106/30.2*21)))</f>
        <v>0.10797414712881301</v>
      </c>
      <c r="CN106" s="12">
        <f>$D106^EXP(Parameter!$D$171+Parameter!$D$178*(LN($B106/30.2*21)))</f>
        <v>8.8211259786482754E-2</v>
      </c>
      <c r="CO106" s="41">
        <f>$E106^EXP(Parameter!$D$156+Parameter!$D$163*(LN($B106/30.2*21)))</f>
        <v>8.6126209045208707E-2</v>
      </c>
      <c r="CP106" s="12">
        <f>$D106^EXP(Parameter!$D$173+Parameter!$D$180*(LN($B106/30.2*21)))</f>
        <v>8.2678947257193422E-2</v>
      </c>
      <c r="CQ106" s="41">
        <f>$E106^EXP(Parameter!$D$158+Parameter!$D$165*(LN($B106/30.2*21)))</f>
        <v>0.10361830532722868</v>
      </c>
      <c r="CR106" s="12">
        <f>$D106^EXP(Parameter!$D$174+Parameter!$D$181*(LN($B106/30.2*21)))</f>
        <v>9.6858144638225785E-2</v>
      </c>
      <c r="CS106" s="41">
        <f>$E106^EXP(Parameter!$D$159+Parameter!$D$166*(LN($B106/30.2*21)))</f>
        <v>0.12379203880943448</v>
      </c>
      <c r="CT106" s="12">
        <f>$D106^EXP(Parameter!$D$175+Parameter!$D$182*(LN($B106/30.2*21)))</f>
        <v>3.4685096404929096E-2</v>
      </c>
      <c r="CU106" s="41">
        <f>$E106^EXP(Parameter!$D$160+Parameter!$D$167*(LN($B106/30.2*21)))</f>
        <v>2.2670935375167449E-2</v>
      </c>
      <c r="CV106" s="12">
        <f>$D106^EXP(Parameter!$D$172+Parameter!$D$179*(LN($B106/30.2*21)))</f>
        <v>3.4891174581621352E-2</v>
      </c>
      <c r="CW106" s="41">
        <f>$E106^EXP(Parameter!$D$157+Parameter!$D$164*(LN($B106/30.2*21)))</f>
        <v>1.1960361946068564E-4</v>
      </c>
      <c r="CX106" s="12">
        <f t="shared" si="9"/>
        <v>1.0052137534682537E-3</v>
      </c>
      <c r="CY106" s="85">
        <v>2.58211058119194E-2</v>
      </c>
      <c r="CZ106" s="12">
        <f t="shared" si="10"/>
        <v>2.7241973887090858E-2</v>
      </c>
      <c r="DA106" s="85">
        <v>4.11543214835619E-2</v>
      </c>
      <c r="DB106" s="12">
        <f t="shared" si="11"/>
        <v>1.2611956435755176E-2</v>
      </c>
      <c r="DC106" s="41">
        <v>1.2230931292337001E-2</v>
      </c>
      <c r="DD106" s="12">
        <f t="shared" si="12"/>
        <v>1.0015081940757876E-4</v>
      </c>
      <c r="DE106" s="85">
        <v>2.0887796934909001E-2</v>
      </c>
      <c r="DF106" s="12">
        <f t="shared" si="13"/>
        <v>6.6487136820776431E-6</v>
      </c>
      <c r="DG106" s="41">
        <v>2.00348879302318E-3</v>
      </c>
      <c r="DH106" s="12">
        <f t="shared" si="14"/>
        <v>5.7236295574847355E-3</v>
      </c>
      <c r="DI106" s="41">
        <v>2.0021734013953999E-3</v>
      </c>
      <c r="DJ106" s="46">
        <v>101</v>
      </c>
      <c r="DK106" s="44">
        <v>1.3331298095405899E-3</v>
      </c>
      <c r="DL106" s="44">
        <v>3.2779996288141398E-3</v>
      </c>
      <c r="DM106" s="44">
        <v>6.2764073627717999E-3</v>
      </c>
      <c r="DN106" s="44">
        <v>4.8527289792987798E-3</v>
      </c>
      <c r="DO106" s="44">
        <v>1.5151854871888099E-2</v>
      </c>
      <c r="DP106" s="44">
        <v>1.2448863741863599E-2</v>
      </c>
      <c r="DQ106" s="44">
        <v>1.66314801918944E-2</v>
      </c>
      <c r="DR106" s="45">
        <v>7.0294030142460301E-2</v>
      </c>
      <c r="DS106" s="45">
        <v>0.105359610773998</v>
      </c>
      <c r="DT106" s="45">
        <v>9.6234471549171002E-2</v>
      </c>
      <c r="DU106" s="45">
        <v>7.3149315189539599E-2</v>
      </c>
      <c r="DV106" s="45">
        <v>0.101398534696544</v>
      </c>
      <c r="DW106" s="45">
        <v>0.15205999532716399</v>
      </c>
      <c r="DX106" s="45">
        <v>8.4305801008242295E-2</v>
      </c>
    </row>
    <row r="107" spans="1:128">
      <c r="A107" s="43">
        <f t="shared" si="8"/>
        <v>7.1479452054794521</v>
      </c>
      <c r="B107" s="18">
        <v>103</v>
      </c>
      <c r="C107" s="12">
        <v>2244</v>
      </c>
      <c r="D107" s="12">
        <v>6.7213026186132105E-2</v>
      </c>
      <c r="E107" s="12">
        <v>1.9487898059404099E-3</v>
      </c>
      <c r="F107" s="92">
        <f>$D107^Parameter!$D$325</f>
        <v>0.12173450399329948</v>
      </c>
      <c r="G107" s="92">
        <f>$E107^Parameter!$D$318</f>
        <v>1.1184866360505273E-2</v>
      </c>
      <c r="H107" s="92">
        <f>$D107^Parameter!$D$326</f>
        <v>0.11533543542319415</v>
      </c>
      <c r="I107" s="92">
        <f>$E107^Parameter!$D$319</f>
        <v>1.8426786309413315E-2</v>
      </c>
      <c r="J107" s="92">
        <f>$D107^Parameter!$D$328</f>
        <v>0.12779666732664496</v>
      </c>
      <c r="K107" s="92">
        <f>$E107^Parameter!$D$321</f>
        <v>6.3003676751911417E-2</v>
      </c>
      <c r="L107" s="92">
        <f>$D107^Parameter!$D$329</f>
        <v>0.22048240204890937</v>
      </c>
      <c r="M107" s="92">
        <f>$E107^Parameter!$D$322</f>
        <v>4.6987771659192316E-2</v>
      </c>
      <c r="N107" s="92">
        <f>$D107^Parameter!$D$330</f>
        <v>0.11226316811623617</v>
      </c>
      <c r="O107" s="92">
        <f>$E107^Parameter!$D$323</f>
        <v>8.2395975476696373E-2</v>
      </c>
      <c r="P107" s="92">
        <f>$D107^Parameter!$D$327</f>
        <v>7.651307986099784E-2</v>
      </c>
      <c r="Q107" s="92">
        <f>$E107^Parameter!$D$320</f>
        <v>1.1611603815503583E-2</v>
      </c>
      <c r="R107" s="12">
        <f>$D107^EXP(Parameter!$D$96+Parameter!$D$103*(($B107/30.2*21)^(1)))</f>
        <v>8.7580262005612403E-4</v>
      </c>
      <c r="S107" s="12">
        <f>$E107^EXP(Parameter!$D$81+Parameter!$D$88*($B107/30.2*21)^(-2))</f>
        <v>2.160074746906868E-2</v>
      </c>
      <c r="T107" s="12">
        <f>$D107^EXP(Parameter!$D$97+Parameter!$D$104*(($B107*21/30.2)^(1)))</f>
        <v>2.6137205768395313E-2</v>
      </c>
      <c r="U107" s="12">
        <f>$E107^EXP(Parameter!$D$82+Parameter!$D$89*($B107/30.2*21)^(-2))</f>
        <v>3.0158302864035161E-2</v>
      </c>
      <c r="V107" s="12">
        <f>$D107^EXP(Parameter!$D$99+Parameter!$D$106*(($B107*21/30.2)^(1)))</f>
        <v>1.1847026298235861E-2</v>
      </c>
      <c r="W107" s="12">
        <f>$E107^EXP(Parameter!$D$84+Parameter!$D$91*($B107/30.2*21)^(-2))</f>
        <v>8.8395283924961529E-2</v>
      </c>
      <c r="X107" s="12">
        <f>$D107^EXP(Parameter!$D$100+Parameter!$D$107*(($B107*21/30.2)^(1)))</f>
        <v>7.8044163046482918E-5</v>
      </c>
      <c r="Y107" s="12">
        <f>$E107^EXP(Parameter!$D$85+Parameter!$D$92*($B107/30.2*21)^(-2))</f>
        <v>6.5065666878760683E-2</v>
      </c>
      <c r="Z107" s="12">
        <f>$D107^EXP(Parameter!$D$101+Parameter!$D$108*(($B107*21/30.2)^(1)))</f>
        <v>4.8967971559758584E-6</v>
      </c>
      <c r="AA107" s="12">
        <f>$E107^EXP(Parameter!$D$86+Parameter!$D$93*($B107/30.2*21)^(-2))</f>
        <v>8.3180765217344757E-2</v>
      </c>
      <c r="AB107" s="12">
        <f>$D107^EXP(Parameter!$D$98+Parameter!$D$105*(($B107*21/30.2)^(1)))</f>
        <v>5.3354411346600867E-3</v>
      </c>
      <c r="AC107" s="12">
        <f>$E107^EXP(Parameter!$D$83+Parameter!$D$90*($B107/30.2*21)^(-2))</f>
        <v>1.2638587639048682E-2</v>
      </c>
      <c r="AD107" s="87">
        <f>$D107^EXP(Parameter!$D$133+Parameter!$D$140*(($B107*21/30.2)^(-0.5))+Parameter!$D$147*((LN($B107*21/30.2))))</f>
        <v>4.3151736486529485E-4</v>
      </c>
      <c r="AE107" s="12">
        <f>$E107^EXP(Parameter!$D$111+Parameter!$D$118*(($B107*21/30.2)^(-1))+Parameter!$D$125*(($B107*21/30.2)^(-0.5)))</f>
        <v>0.10622077034267931</v>
      </c>
      <c r="AF107" s="12">
        <f>$D107^EXP(Parameter!$D$134+Parameter!$D$141*(($B107*21/30.2)^(-0.5))+Parameter!$D$148*((LN($B107*21/30.2))))</f>
        <v>1.6485078138565049E-2</v>
      </c>
      <c r="AG107" s="12">
        <f>$E107^EXP(Parameter!$D$112+Parameter!$D$119*(($B107*21/30.2)^(-1))+Parameter!$D$126*(($B107*21/30.2)^(-0.5)))</f>
        <v>3.2815383863552934E-2</v>
      </c>
      <c r="AH107" s="12">
        <f>$D107^EXP(Parameter!$D$136+Parameter!$D$143*(($B107*21/30.2)^(-0.5))+Parameter!$D$150*((LN($B107*21/30.2))))</f>
        <v>1.1534538204872884E-3</v>
      </c>
      <c r="AI107" s="12">
        <f>$E107^EXP(Parameter!$D$114+Parameter!$D$121*(($B107*21/30.2)^(-1))+Parameter!$D$128*(($B107*21/30.2)^(-0.5)))</f>
        <v>3.2444945485211587E-3</v>
      </c>
      <c r="AJ107" s="12">
        <f>$D107^EXP(Parameter!$D$137+Parameter!$D$144*(($B107*21/30.2)^(-0.5))+Parameter!$D$151*((LN($B107*21/30.2))))</f>
        <v>4.4959674236903904E-4</v>
      </c>
      <c r="AK107" s="12">
        <f>$E107^EXP(Parameter!$D$115+Parameter!$D$122*(($B107*21/30.2)^(-1))+Parameter!$D$129*(($B107*21/30.2)^(-0.5)))</f>
        <v>2.9060651921580798E-2</v>
      </c>
      <c r="AL107" s="12">
        <f>$D107^EXP(Parameter!$D$138+Parameter!$D$145*(($B107*21/30.2)^(-0.5))+Parameter!$D$152*((LN($B107*21/30.2))))</f>
        <v>1.7105587846965267E-10</v>
      </c>
      <c r="AM107" s="12">
        <f>$E107^EXP(Parameter!$D$116+Parameter!$D$123*(($B107*21/30.2)^(-1))+Parameter!$D$130*(($B107*21/30.2)^(-0.5)))</f>
        <v>7.4079265185940542E-4</v>
      </c>
      <c r="AN107" s="12">
        <f>$D107^EXP(Parameter!$D$135+Parameter!$D$142*(($B107*21/30.2)^(-0.5))+Parameter!$D$149*((LN($B107*21/30.2))))</f>
        <v>4.0101224431658335E-3</v>
      </c>
      <c r="AO107" s="12">
        <f>$E107^EXP(Parameter!$D$113+Parameter!$D$120*(($B107*21/30.2)^(-1))+Parameter!$D$127*(($B107*21/30.2)^(-0.5)))</f>
        <v>4.3998356785660746E-7</v>
      </c>
      <c r="AP107" s="87">
        <f>$D107^EXP(Parameter!$D$304+Parameter!$D$310*((LN($B107*21/30.2))))</f>
        <v>8.5728023135203918E-2</v>
      </c>
      <c r="AQ107" s="88">
        <f>$E107^EXP(Parameter!$D$290+Parameter!$D$296*((LN($B107*21/30.2))))</f>
        <v>3.0547423769403153E-2</v>
      </c>
      <c r="AR107" s="12">
        <f>$D107^EXP(Parameter!$D$305+Parameter!$D$311*((LN($B107*21/30.2))))</f>
        <v>9.171794769443975E-2</v>
      </c>
      <c r="AS107" s="88">
        <f>$E107^EXP(Parameter!$D$291+Parameter!$D$297*((LN($B107*21/30.2))))</f>
        <v>3.34281928597411E-2</v>
      </c>
      <c r="AT107" s="12">
        <f>$D107^EXP(Parameter!$D$305+Parameter!$D$307-Parameter!$D$306+(Parameter!$D$311+Parameter!$D$313-Parameter!$D$312)*((LN($B107*21/30.2))))</f>
        <v>8.9743972647062298E-2</v>
      </c>
      <c r="AU107" s="88">
        <f>$E107^EXP(Parameter!$D$291+Parameter!$D$293-Parameter!$D$292+(Parameter!$D$297+Parameter!$D$299-Parameter!$D$298)*((LN($B107*21/30.2))))</f>
        <v>5.9227192642367713E-2</v>
      </c>
      <c r="AV107" s="12">
        <f>$D107^EXP(Parameter!$D$308+Parameter!$D$314*((LN($B107*21/30.2))))</f>
        <v>0.13161128020197477</v>
      </c>
      <c r="AW107" s="88">
        <f>$E107^EXP(Parameter!$D$294+Parameter!$D$300*((LN($B107*21/30.2))))</f>
        <v>4.8442649427652314E-2</v>
      </c>
      <c r="AX107" s="12">
        <f>$D107^EXP(Parameter!$D$305+Parameter!$D$309-Parameter!$D$306+(Parameter!$D$311+Parameter!$D$315-Parameter!$D$312)*((LN($B107*21/30.2))))</f>
        <v>6.3840372770278972E-2</v>
      </c>
      <c r="AY107" s="88">
        <f>$E107^EXP(Parameter!$D$291+Parameter!$D$295-Parameter!$D$292+(Parameter!$D$297+Parameter!$D$301-Parameter!$D$298)*((LN($B107*21/30.2))))</f>
        <v>9.5009279714731668E-3</v>
      </c>
      <c r="AZ107" s="12">
        <f>$D107^EXP(Parameter!D$305-Parameter!D$306+(Parameter!D$311-Parameter!D$312)*((LN($B107*21/30.2))))</f>
        <v>4.5946280602830507E-2</v>
      </c>
      <c r="BA107" s="88">
        <f>$E107^EXP(Parameter!$D$291-Parameter!$D$292+(Parameter!$D$297-Parameter!$D$298)*((LN($B107*21/30.2))))</f>
        <v>6.4335404482549624E-4</v>
      </c>
      <c r="BB107" s="89">
        <f>$D107^EXP(Parameter!$D$231+Parameter!$D$238)</f>
        <v>0.12863712554459539</v>
      </c>
      <c r="BC107" s="90">
        <f>$E107^EXP(Parameter!$D$216+Parameter!$D$223)</f>
        <v>1.9001003936897784E-2</v>
      </c>
      <c r="BD107" s="91">
        <f>$D107^EXP(Parameter!$D$232+Parameter!$D$239)</f>
        <v>0.10628342965073506</v>
      </c>
      <c r="BE107" s="90">
        <f>$E107^EXP(Parameter!$D$217+Parameter!$D$224)</f>
        <v>2.4565187718240782E-2</v>
      </c>
      <c r="BF107" s="91">
        <f>$D107^EXP(Parameter!$D$234+Parameter!$D$241)</f>
        <v>0.12084884208641369</v>
      </c>
      <c r="BG107" s="91">
        <f>$E107^EXP(Parameter!$D$219+Parameter!$D$226)</f>
        <v>7.1873164000393924E-2</v>
      </c>
      <c r="BH107" s="91">
        <f>$D107^EXP(Parameter!$D$235+Parameter!$D$242)</f>
        <v>0.19668692096058077</v>
      </c>
      <c r="BI107" s="91">
        <f>$E107^EXP(Parameter!$D$220+Parameter!$D$227)</f>
        <v>5.2299166903432621E-2</v>
      </c>
      <c r="BJ107" s="91">
        <f>$D107^EXP(Parameter!$D$236)</f>
        <v>4.9847123886116673E-2</v>
      </c>
      <c r="BK107" s="91">
        <f>$E107^EXP(Parameter!$D$221)</f>
        <v>0.27299121096533147</v>
      </c>
      <c r="BL107" s="91">
        <f>$D107^EXP(Parameter!$D$233+Parameter!$D$240)</f>
        <v>6.2252699338181096E-2</v>
      </c>
      <c r="BM107" s="91">
        <f>$E107^EXP(Parameter!$D$218+Parameter!$D$225)</f>
        <v>1.0715105342176675E-2</v>
      </c>
      <c r="BN107" s="90">
        <f>$D107^EXP(Parameter!$D$268+Parameter!$D$275)</f>
        <v>0.15810373223027605</v>
      </c>
      <c r="BO107" s="91">
        <f>$E107^EXP(Parameter!$D$246+Parameter!$D$253)</f>
        <v>8.9464028626332192E-3</v>
      </c>
      <c r="BP107" s="91">
        <f>$D107^EXP(Parameter!$D$269+Parameter!$D$276)</f>
        <v>0.11856196678833078</v>
      </c>
      <c r="BQ107" s="91">
        <f>$E107^EXP(Parameter!$D$247+Parameter!$D$254)</f>
        <v>1.7117403558411806E-2</v>
      </c>
      <c r="BR107" s="91">
        <f>$D107^EXP(Parameter!$D$271+Parameter!$D$278)</f>
        <v>0.21160501213595145</v>
      </c>
      <c r="BS107" s="91">
        <f>$E107^EXP(Parameter!$D$249+Parameter!$D$256)</f>
        <v>8.3367981545442726E-2</v>
      </c>
      <c r="BT107" s="91">
        <f>$D107^EXP(Parameter!$D$272+Parameter!$D$279)</f>
        <v>0.30956580425173974</v>
      </c>
      <c r="BU107" s="91">
        <f>$E107^EXP(Parameter!$D$250+Parameter!$D$257)</f>
        <v>3.6140469254118665E-2</v>
      </c>
      <c r="BV107" s="91">
        <f>$D107^EXP(Parameter!$D$273+Parameter!$D$280)</f>
        <v>0.26411451428144378</v>
      </c>
      <c r="BW107" s="91">
        <f>$E107^EXP(Parameter!$D$251+Parameter!$D$258)</f>
        <v>8.7785348746287323E-2</v>
      </c>
      <c r="BX107" s="91">
        <f>$D107^EXP(Parameter!$D$270+Parameter!$D$277)</f>
        <v>0.10771824726616878</v>
      </c>
      <c r="BY107" s="91">
        <f>$E107^EXP(Parameter!$D$248+Parameter!$D$255)</f>
        <v>1.976528165628022E-2</v>
      </c>
      <c r="BZ107" s="90">
        <f>$D107^EXP(Parameter!$D$208)</f>
        <v>0.12238622859969904</v>
      </c>
      <c r="CA107" s="90">
        <f>$E107^EXP(Parameter!$D$200)</f>
        <v>1.4933746615409443E-2</v>
      </c>
      <c r="CB107" s="90">
        <f>$D107^EXP(Parameter!$D$209)</f>
        <v>0.10723879368889712</v>
      </c>
      <c r="CC107" s="90">
        <f>$E107^EXP(Parameter!$D$201)</f>
        <v>2.1609759844096563E-2</v>
      </c>
      <c r="CD107" s="90">
        <f>$D107^EXP(Parameter!$D$211)</f>
        <v>0.11381045013641058</v>
      </c>
      <c r="CE107" s="90">
        <f>$E107^EXP(Parameter!$D$203)</f>
        <v>6.0055677097319404E-2</v>
      </c>
      <c r="CF107" s="90">
        <f>$D107^EXP(Parameter!$D$212)</f>
        <v>0.19636718028677094</v>
      </c>
      <c r="CG107" s="90">
        <f>$E107^EXP(Parameter!$D$204)</f>
        <v>4.7081243819559755E-2</v>
      </c>
      <c r="CH107" s="91">
        <f>$D107^EXP(Parameter!$D$213)</f>
        <v>9.8583209885614836E-2</v>
      </c>
      <c r="CI107" s="90">
        <f>$E107^EXP(Parameter!$D$205)</f>
        <v>6.9810309933841255E-2</v>
      </c>
      <c r="CJ107" s="91">
        <f>$D107^EXP(Parameter!$D$210)</f>
        <v>6.6129771490450684E-2</v>
      </c>
      <c r="CK107" s="90">
        <f>$E107^EXP(Parameter!$D$202)</f>
        <v>1.2912880249490912E-2</v>
      </c>
      <c r="CL107" s="12">
        <f>$D107^EXP(Parameter!$D$170+Parameter!$D$177*(LN($B107/30.2*21)))</f>
        <v>8.5866960663319544E-2</v>
      </c>
      <c r="CM107" s="41">
        <f>$E107^EXP(Parameter!$D$155+Parameter!$D$162*(LN($B107/30.2*21)))</f>
        <v>0.10725809012329973</v>
      </c>
      <c r="CN107" s="12">
        <f>$D107^EXP(Parameter!$D$171+Parameter!$D$178*(LN($B107/30.2*21)))</f>
        <v>8.687612026845877E-2</v>
      </c>
      <c r="CO107" s="41">
        <f>$E107^EXP(Parameter!$D$156+Parameter!$D$163*(LN($B107/30.2*21)))</f>
        <v>8.5279963440963363E-2</v>
      </c>
      <c r="CP107" s="12">
        <f>$D107^EXP(Parameter!$D$173+Parameter!$D$180*(LN($B107/30.2*21)))</f>
        <v>8.133865828552303E-2</v>
      </c>
      <c r="CQ107" s="41">
        <f>$E107^EXP(Parameter!$D$158+Parameter!$D$165*(LN($B107/30.2*21)))</f>
        <v>0.10246240952076616</v>
      </c>
      <c r="CR107" s="12">
        <f>$D107^EXP(Parameter!$D$174+Parameter!$D$181*(LN($B107/30.2*21)))</f>
        <v>9.5124732638578943E-2</v>
      </c>
      <c r="CS107" s="41">
        <f>$E107^EXP(Parameter!$D$159+Parameter!$D$166*(LN($B107/30.2*21)))</f>
        <v>0.12272728382793177</v>
      </c>
      <c r="CT107" s="12">
        <f>$D107^EXP(Parameter!$D$175+Parameter!$D$182*(LN($B107/30.2*21)))</f>
        <v>3.3788127956345441E-2</v>
      </c>
      <c r="CU107" s="41">
        <f>$E107^EXP(Parameter!$D$160+Parameter!$D$167*(LN($B107/30.2*21)))</f>
        <v>2.2054948969950881E-2</v>
      </c>
      <c r="CV107" s="12">
        <f>$D107^EXP(Parameter!$D$172+Parameter!$D$179*(LN($B107/30.2*21)))</f>
        <v>3.4088108489920312E-2</v>
      </c>
      <c r="CW107" s="41">
        <f>$E107^EXP(Parameter!$D$157+Parameter!$D$164*(LN($B107/30.2*21)))</f>
        <v>1.1096873111221315E-4</v>
      </c>
      <c r="CX107" s="12">
        <f t="shared" si="9"/>
        <v>8.7580262005612403E-4</v>
      </c>
      <c r="CY107" s="85">
        <v>2.5456082096561399E-2</v>
      </c>
      <c r="CZ107" s="12">
        <f t="shared" si="10"/>
        <v>2.6137205768395313E-2</v>
      </c>
      <c r="DA107" s="85">
        <v>4.0584744814113199E-2</v>
      </c>
      <c r="DB107" s="12">
        <f t="shared" si="11"/>
        <v>1.1847026298235861E-2</v>
      </c>
      <c r="DC107" s="41">
        <v>1.16445501209358E-2</v>
      </c>
      <c r="DD107" s="12">
        <f t="shared" si="12"/>
        <v>7.8044163046482918E-5</v>
      </c>
      <c r="DE107" s="85">
        <v>2.0244259198429301E-2</v>
      </c>
      <c r="DF107" s="12">
        <f t="shared" si="13"/>
        <v>4.8967971559758584E-6</v>
      </c>
      <c r="DG107" s="41">
        <v>1.9374560438578099E-3</v>
      </c>
      <c r="DH107" s="12">
        <f t="shared" si="14"/>
        <v>5.3354411346600867E-3</v>
      </c>
      <c r="DI107" s="41">
        <v>1.9365469670990501E-3</v>
      </c>
      <c r="DJ107" s="46">
        <v>102</v>
      </c>
      <c r="DK107" s="44">
        <v>1.2820309444802099E-3</v>
      </c>
      <c r="DL107" s="44">
        <v>3.16322708838468E-3</v>
      </c>
      <c r="DM107" s="44">
        <v>6.0725537267849504E-3</v>
      </c>
      <c r="DN107" s="44">
        <v>4.6901709429106901E-3</v>
      </c>
      <c r="DO107" s="44">
        <v>1.4715323670022399E-2</v>
      </c>
      <c r="DP107" s="44">
        <v>1.2079696915211701E-2</v>
      </c>
      <c r="DQ107" s="44">
        <v>1.6159075463391601E-2</v>
      </c>
      <c r="DR107" s="45">
        <v>6.9212748966794205E-2</v>
      </c>
      <c r="DS107" s="45">
        <v>0.103892272692376</v>
      </c>
      <c r="DT107" s="45">
        <v>9.4861838191614603E-2</v>
      </c>
      <c r="DU107" s="45">
        <v>7.2034207281271301E-2</v>
      </c>
      <c r="DV107" s="45">
        <v>9.9971848268154098E-2</v>
      </c>
      <c r="DW107" s="45">
        <v>0.15016070196159001</v>
      </c>
      <c r="DX107" s="45">
        <v>8.3062840128865306E-2</v>
      </c>
    </row>
    <row r="108" spans="1:128">
      <c r="A108" s="43">
        <f t="shared" si="8"/>
        <v>7.2082191780821914</v>
      </c>
      <c r="B108" s="18">
        <v>104</v>
      </c>
      <c r="C108" s="12">
        <v>2266</v>
      </c>
      <c r="D108" s="12">
        <v>6.6167181513520898E-2</v>
      </c>
      <c r="E108" s="12">
        <v>1.88407149053062E-3</v>
      </c>
      <c r="F108" s="92">
        <f>$D108^Parameter!$D$325</f>
        <v>0.12025447753584551</v>
      </c>
      <c r="G108" s="92">
        <f>$E108^Parameter!$D$318</f>
        <v>1.0916165518417302E-2</v>
      </c>
      <c r="H108" s="92">
        <f>$D108^Parameter!$D$326</f>
        <v>0.11389747820617331</v>
      </c>
      <c r="I108" s="92">
        <f>$E108^Parameter!$D$319</f>
        <v>1.8032764950698423E-2</v>
      </c>
      <c r="J108" s="92">
        <f>$D108^Parameter!$D$328</f>
        <v>0.12627857963391706</v>
      </c>
      <c r="K108" s="92">
        <f>$E108^Parameter!$D$321</f>
        <v>6.2068055304466699E-2</v>
      </c>
      <c r="L108" s="92">
        <f>$D108^Parameter!$D$329</f>
        <v>0.21855456189355926</v>
      </c>
      <c r="M108" s="92">
        <f>$E108^Parameter!$D$322</f>
        <v>4.6216570464895558E-2</v>
      </c>
      <c r="N108" s="92">
        <f>$D108^Parameter!$D$330</f>
        <v>0.11084612994608767</v>
      </c>
      <c r="O108" s="92">
        <f>$E108^Parameter!$D$323</f>
        <v>8.1290342090264811E-2</v>
      </c>
      <c r="P108" s="92">
        <f>$D108^Parameter!$D$327</f>
        <v>7.5379246023030935E-2</v>
      </c>
      <c r="Q108" s="92">
        <f>$E108^Parameter!$D$320</f>
        <v>1.1334947888981692E-2</v>
      </c>
      <c r="R108" s="12">
        <f>$D108^EXP(Parameter!$D$96+Parameter!$D$103*(($B108/30.2*21)^(1)))</f>
        <v>7.6133779896390638E-4</v>
      </c>
      <c r="S108" s="12">
        <f>$E108^EXP(Parameter!$D$81+Parameter!$D$88*($B108/30.2*21)^(-2))</f>
        <v>2.1157215790038063E-2</v>
      </c>
      <c r="T108" s="12">
        <f>$D108^EXP(Parameter!$D$97+Parameter!$D$104*(($B108*21/30.2)^(1)))</f>
        <v>2.5071783642940774E-2</v>
      </c>
      <c r="U108" s="12">
        <f>$E108^EXP(Parameter!$D$82+Parameter!$D$89*($B108/30.2*21)^(-2))</f>
        <v>2.9592349610545011E-2</v>
      </c>
      <c r="V108" s="12">
        <f>$D108^EXP(Parameter!$D$99+Parameter!$D$106*(($B108*21/30.2)^(1)))</f>
        <v>1.1122034921338373E-2</v>
      </c>
      <c r="W108" s="12">
        <f>$E108^EXP(Parameter!$D$84+Parameter!$D$91*($B108/30.2*21)^(-2))</f>
        <v>8.7242936442116739E-2</v>
      </c>
      <c r="X108" s="12">
        <f>$D108^EXP(Parameter!$D$100+Parameter!$D$107*(($B108*21/30.2)^(1)))</f>
        <v>6.0448877175335461E-5</v>
      </c>
      <c r="Y108" s="12">
        <f>$E108^EXP(Parameter!$D$85+Parameter!$D$92*($B108/30.2*21)^(-2))</f>
        <v>6.4110924792525809E-2</v>
      </c>
      <c r="Z108" s="12">
        <f>$D108^EXP(Parameter!$D$101+Parameter!$D$108*(($B108*21/30.2)^(1)))</f>
        <v>3.5814605271174801E-6</v>
      </c>
      <c r="AA108" s="12">
        <f>$E108^EXP(Parameter!$D$86+Parameter!$D$93*($B108/30.2*21)^(-2))</f>
        <v>8.2068436237874118E-2</v>
      </c>
      <c r="AB108" s="12">
        <f>$D108^EXP(Parameter!$D$98+Parameter!$D$105*(($B108*21/30.2)^(1)))</f>
        <v>4.9706769185985907E-3</v>
      </c>
      <c r="AC108" s="12">
        <f>$E108^EXP(Parameter!$D$83+Parameter!$D$90*($B108/30.2*21)^(-2))</f>
        <v>1.2343044262902352E-2</v>
      </c>
      <c r="AD108" s="87">
        <f>$D108^EXP(Parameter!$D$133+Parameter!$D$140*(($B108*21/30.2)^(-0.5))+Parameter!$D$147*((LN($B108*21/30.2))))</f>
        <v>3.8264724347451937E-4</v>
      </c>
      <c r="AE108" s="12">
        <f>$E108^EXP(Parameter!$D$111+Parameter!$D$118*(($B108*21/30.2)^(-1))+Parameter!$D$125*(($B108*21/30.2)^(-0.5)))</f>
        <v>0.10536271389008482</v>
      </c>
      <c r="AF108" s="12">
        <f>$D108^EXP(Parameter!$D$134+Parameter!$D$141*(($B108*21/30.2)^(-0.5))+Parameter!$D$148*((LN($B108*21/30.2))))</f>
        <v>1.5829269689155923E-2</v>
      </c>
      <c r="AG108" s="12">
        <f>$E108^EXP(Parameter!$D$112+Parameter!$D$119*(($B108*21/30.2)^(-1))+Parameter!$D$126*(($B108*21/30.2)^(-0.5)))</f>
        <v>3.2232333109151697E-2</v>
      </c>
      <c r="AH108" s="12">
        <f>$D108^EXP(Parameter!$D$136+Parameter!$D$143*(($B108*21/30.2)^(-0.5))+Parameter!$D$150*((LN($B108*21/30.2))))</f>
        <v>1.0456994912462114E-3</v>
      </c>
      <c r="AI108" s="12">
        <f>$E108^EXP(Parameter!$D$114+Parameter!$D$121*(($B108*21/30.2)^(-1))+Parameter!$D$128*(($B108*21/30.2)^(-0.5)))</f>
        <v>3.0989808053961941E-3</v>
      </c>
      <c r="AJ108" s="12">
        <f>$D108^EXP(Parameter!$D$137+Parameter!$D$144*(($B108*21/30.2)^(-0.5))+Parameter!$D$151*((LN($B108*21/30.2))))</f>
        <v>3.9362057415786244E-4</v>
      </c>
      <c r="AK108" s="12">
        <f>$E108^EXP(Parameter!$D$115+Parameter!$D$122*(($B108*21/30.2)^(-1))+Parameter!$D$129*(($B108*21/30.2)^(-0.5)))</f>
        <v>2.8450397288298911E-2</v>
      </c>
      <c r="AL108" s="12">
        <f>$D108^EXP(Parameter!$D$138+Parameter!$D$145*(($B108*21/30.2)^(-0.5))+Parameter!$D$152*((LN($B108*21/30.2))))</f>
        <v>1.0448545810502182E-10</v>
      </c>
      <c r="AM108" s="12">
        <f>$E108^EXP(Parameter!$D$116+Parameter!$D$123*(($B108*21/30.2)^(-1))+Parameter!$D$130*(($B108*21/30.2)^(-0.5)))</f>
        <v>6.9849141621087434E-4</v>
      </c>
      <c r="AN108" s="12">
        <f>$D108^EXP(Parameter!$D$135+Parameter!$D$142*(($B108*21/30.2)^(-0.5))+Parameter!$D$149*((LN($B108*21/30.2))))</f>
        <v>3.7886266627198111E-3</v>
      </c>
      <c r="AO108" s="12">
        <f>$E108^EXP(Parameter!$D$113+Parameter!$D$120*(($B108*21/30.2)^(-1))+Parameter!$D$127*(($B108*21/30.2)^(-0.5)))</f>
        <v>3.8717653290724748E-7</v>
      </c>
      <c r="AP108" s="87">
        <f>$D108^EXP(Parameter!$D$304+Parameter!$D$310*((LN($B108*21/30.2))))</f>
        <v>8.4257130782674827E-2</v>
      </c>
      <c r="AQ108" s="88">
        <f>$E108^EXP(Parameter!$D$290+Parameter!$D$296*((LN($B108*21/30.2))))</f>
        <v>3.0121491496870448E-2</v>
      </c>
      <c r="AR108" s="12">
        <f>$D108^EXP(Parameter!$D$305+Parameter!$D$311*((LN($B108*21/30.2))))</f>
        <v>9.0351979638846017E-2</v>
      </c>
      <c r="AS108" s="88">
        <f>$E108^EXP(Parameter!$D$291+Parameter!$D$297*((LN($B108*21/30.2))))</f>
        <v>3.2876688529868962E-2</v>
      </c>
      <c r="AT108" s="12">
        <f>$D108^EXP(Parameter!$D$305+Parameter!$D$307-Parameter!$D$306+(Parameter!$D$311+Parameter!$D$313-Parameter!$D$312)*((LN($B108*21/30.2))))</f>
        <v>8.8317614283216397E-2</v>
      </c>
      <c r="AU108" s="88">
        <f>$E108^EXP(Parameter!$D$291+Parameter!$D$293-Parameter!$D$292+(Parameter!$D$297+Parameter!$D$299-Parameter!$D$298)*((LN($B108*21/30.2))))</f>
        <v>5.82766003464468E-2</v>
      </c>
      <c r="AV108" s="12">
        <f>$D108^EXP(Parameter!$D$308+Parameter!$D$314*((LN($B108*21/30.2))))</f>
        <v>0.1295906724975377</v>
      </c>
      <c r="AW108" s="88">
        <f>$E108^EXP(Parameter!$D$294+Parameter!$D$300*((LN($B108*21/30.2))))</f>
        <v>4.7667401856797596E-2</v>
      </c>
      <c r="AX108" s="12">
        <f>$D108^EXP(Parameter!$D$305+Parameter!$D$309-Parameter!$D$306+(Parameter!$D$311+Parameter!$D$315-Parameter!$D$312)*((LN($B108*21/30.2))))</f>
        <v>6.2580333576090039E-2</v>
      </c>
      <c r="AY108" s="88">
        <f>$E108^EXP(Parameter!$D$291+Parameter!$D$295-Parameter!$D$292+(Parameter!$D$297+Parameter!$D$301-Parameter!$D$298)*((LN($B108*21/30.2))))</f>
        <v>9.1206735177732107E-3</v>
      </c>
      <c r="AZ108" s="12">
        <f>$D108^EXP(Parameter!D$305-Parameter!D$306+(Parameter!D$311-Parameter!D$312)*((LN($B108*21/30.2))))</f>
        <v>4.4983760044058206E-2</v>
      </c>
      <c r="BA108" s="88">
        <f>$E108^EXP(Parameter!$D$291-Parameter!$D$292+(Parameter!$D$297-Parameter!$D$298)*((LN($B108*21/30.2))))</f>
        <v>6.0616506084014898E-4</v>
      </c>
      <c r="BB108" s="89">
        <f>$D108^EXP(Parameter!$D$231+Parameter!$D$238)</f>
        <v>0.12711389389259242</v>
      </c>
      <c r="BC108" s="90">
        <f>$E108^EXP(Parameter!$D$216+Parameter!$D$223)</f>
        <v>1.8597792374955364E-2</v>
      </c>
      <c r="BD108" s="91">
        <f>$D108^EXP(Parameter!$D$232+Parameter!$D$239)</f>
        <v>0.10490851059669916</v>
      </c>
      <c r="BE108" s="90">
        <f>$E108^EXP(Parameter!$D$217+Parameter!$D$224)</f>
        <v>2.4077345282842885E-2</v>
      </c>
      <c r="BF108" s="91">
        <f>$D108^EXP(Parameter!$D$234+Parameter!$D$241)</f>
        <v>0.11937452010713463</v>
      </c>
      <c r="BG108" s="91">
        <f>$E108^EXP(Parameter!$D$219+Parameter!$D$226)</f>
        <v>7.0856317072907266E-2</v>
      </c>
      <c r="BH108" s="91">
        <f>$D108^EXP(Parameter!$D$235+Parameter!$D$242)</f>
        <v>0.19483785070041015</v>
      </c>
      <c r="BI108" s="91">
        <f>$E108^EXP(Parameter!$D$220+Parameter!$D$227)</f>
        <v>5.1470613546790694E-2</v>
      </c>
      <c r="BJ108" s="91">
        <f>$D108^EXP(Parameter!$D$236)</f>
        <v>4.8986370400377476E-2</v>
      </c>
      <c r="BK108" s="91">
        <f>$E108^EXP(Parameter!$D$221)</f>
        <v>0.27107978785295211</v>
      </c>
      <c r="BL108" s="91">
        <f>$D108^EXP(Parameter!$D$233+Parameter!$D$240)</f>
        <v>6.1256753480453868E-2</v>
      </c>
      <c r="BM108" s="91">
        <f>$E108^EXP(Parameter!$D$218+Parameter!$D$225)</f>
        <v>1.0455261745904991E-2</v>
      </c>
      <c r="BN108" s="90">
        <f>$D108^EXP(Parameter!$D$268+Parameter!$D$275)</f>
        <v>0.15641886300233451</v>
      </c>
      <c r="BO108" s="91">
        <f>$E108^EXP(Parameter!$D$246+Parameter!$D$253)</f>
        <v>8.7209320207817104E-3</v>
      </c>
      <c r="BP108" s="91">
        <f>$D108^EXP(Parameter!$D$269+Parameter!$D$276)</f>
        <v>0.1171025482980015</v>
      </c>
      <c r="BQ108" s="91">
        <f>$E108^EXP(Parameter!$D$247+Parameter!$D$254)</f>
        <v>1.674469983243513E-2</v>
      </c>
      <c r="BR108" s="91">
        <f>$D108^EXP(Parameter!$D$271+Parameter!$D$278)</f>
        <v>0.20970472859636544</v>
      </c>
      <c r="BS108" s="91">
        <f>$E108^EXP(Parameter!$D$249+Parameter!$D$256)</f>
        <v>8.2254525766343484E-2</v>
      </c>
      <c r="BT108" s="91">
        <f>$D108^EXP(Parameter!$D$272+Parameter!$D$279)</f>
        <v>0.30746450492858785</v>
      </c>
      <c r="BU108" s="91">
        <f>$E108^EXP(Parameter!$D$250+Parameter!$D$257)</f>
        <v>3.5496843870011639E-2</v>
      </c>
      <c r="BV108" s="91">
        <f>$D108^EXP(Parameter!$D$273+Parameter!$D$280)</f>
        <v>0.26207989775157126</v>
      </c>
      <c r="BW108" s="91">
        <f>$E108^EXP(Parameter!$D$251+Parameter!$D$258)</f>
        <v>8.6637099729174508E-2</v>
      </c>
      <c r="BX108" s="91">
        <f>$D108^EXP(Parameter!$D$270+Parameter!$D$277)</f>
        <v>0.10633304893760713</v>
      </c>
      <c r="BY108" s="91">
        <f>$E108^EXP(Parameter!$D$248+Parameter!$D$255)</f>
        <v>1.9349980949372136E-2</v>
      </c>
      <c r="BZ108" s="90">
        <f>$D108^EXP(Parameter!$D$208)</f>
        <v>0.12090202820162139</v>
      </c>
      <c r="CA108" s="90">
        <f>$E108^EXP(Parameter!$D$200)</f>
        <v>1.4597802870686466E-2</v>
      </c>
      <c r="CB108" s="90">
        <f>$D108^EXP(Parameter!$D$209)</f>
        <v>0.10585701791165333</v>
      </c>
      <c r="CC108" s="90">
        <f>$E108^EXP(Parameter!$D$201)</f>
        <v>2.1165920996875923E-2</v>
      </c>
      <c r="CD108" s="90">
        <f>$D108^EXP(Parameter!$D$211)</f>
        <v>0.11238281672470965</v>
      </c>
      <c r="CE108" s="90">
        <f>$E108^EXP(Parameter!$D$203)</f>
        <v>5.9148492351480633E-2</v>
      </c>
      <c r="CF108" s="90">
        <f>$D108^EXP(Parameter!$D$212)</f>
        <v>0.19451927766569707</v>
      </c>
      <c r="CG108" s="90">
        <f>$E108^EXP(Parameter!$D$204)</f>
        <v>4.6309006544826212E-2</v>
      </c>
      <c r="CH108" s="91">
        <f>$D108^EXP(Parameter!$D$213)</f>
        <v>9.726540355073178E-2</v>
      </c>
      <c r="CI108" s="90">
        <f>$E108^EXP(Parameter!$D$205)</f>
        <v>6.8811802089320209E-2</v>
      </c>
      <c r="CJ108" s="91">
        <f>$D108^EXP(Parameter!$D$210)</f>
        <v>6.5094638648346789E-2</v>
      </c>
      <c r="CK108" s="90">
        <f>$E108^EXP(Parameter!$D$202)</f>
        <v>1.2612468644516373E-2</v>
      </c>
      <c r="CL108" s="12">
        <f>$D108^EXP(Parameter!$D$170+Parameter!$D$177*(LN($B108/30.2*21)))</f>
        <v>8.4495785390253902E-2</v>
      </c>
      <c r="CM108" s="41">
        <f>$E108^EXP(Parameter!$D$155+Parameter!$D$162*(LN($B108/30.2*21)))</f>
        <v>0.10655459886398017</v>
      </c>
      <c r="CN108" s="12">
        <f>$D108^EXP(Parameter!$D$171+Parameter!$D$178*(LN($B108/30.2*21)))</f>
        <v>8.5568532430334771E-2</v>
      </c>
      <c r="CO108" s="41">
        <f>$E108^EXP(Parameter!$D$156+Parameter!$D$163*(LN($B108/30.2*21)))</f>
        <v>8.4449453093119464E-2</v>
      </c>
      <c r="CP108" s="12">
        <f>$D108^EXP(Parameter!$D$173+Parameter!$D$180*(LN($B108/30.2*21)))</f>
        <v>8.0026984954154001E-2</v>
      </c>
      <c r="CQ108" s="41">
        <f>$E108^EXP(Parameter!$D$158+Parameter!$D$165*(LN($B108/30.2*21)))</f>
        <v>0.10132781830402014</v>
      </c>
      <c r="CR108" s="12">
        <f>$D108^EXP(Parameter!$D$174+Parameter!$D$181*(LN($B108/30.2*21)))</f>
        <v>9.3428743498641414E-2</v>
      </c>
      <c r="CS108" s="41">
        <f>$E108^EXP(Parameter!$D$159+Parameter!$D$166*(LN($B108/30.2*21)))</f>
        <v>0.12168084186857582</v>
      </c>
      <c r="CT108" s="12">
        <f>$D108^EXP(Parameter!$D$175+Parameter!$D$182*(LN($B108/30.2*21)))</f>
        <v>3.2917566052387534E-2</v>
      </c>
      <c r="CU108" s="41">
        <f>$E108^EXP(Parameter!$D$160+Parameter!$D$167*(LN($B108/30.2*21)))</f>
        <v>2.1458228434911009E-2</v>
      </c>
      <c r="CV108" s="12">
        <f>$D108^EXP(Parameter!$D$172+Parameter!$D$179*(LN($B108/30.2*21)))</f>
        <v>3.3307230608860205E-2</v>
      </c>
      <c r="CW108" s="41">
        <f>$E108^EXP(Parameter!$D$157+Parameter!$D$164*(LN($B108/30.2*21)))</f>
        <v>1.0298081139875074E-4</v>
      </c>
      <c r="CX108" s="12">
        <f t="shared" si="9"/>
        <v>7.6133779896390638E-4</v>
      </c>
      <c r="CY108" s="85">
        <v>2.5102615006453902E-2</v>
      </c>
      <c r="CZ108" s="12">
        <f t="shared" si="10"/>
        <v>2.5071783642940774E-2</v>
      </c>
      <c r="DA108" s="85">
        <v>4.00318396338444E-2</v>
      </c>
      <c r="DB108" s="12">
        <f t="shared" si="11"/>
        <v>1.1122034921338373E-2</v>
      </c>
      <c r="DC108" s="41">
        <v>1.1085772618278899E-2</v>
      </c>
      <c r="DD108" s="12">
        <f t="shared" si="12"/>
        <v>6.0448877175335461E-5</v>
      </c>
      <c r="DE108" s="85">
        <v>1.96233073258704E-2</v>
      </c>
      <c r="DF108" s="12">
        <f t="shared" si="13"/>
        <v>3.5814605271174801E-6</v>
      </c>
      <c r="DG108" s="41">
        <v>1.8740016050931799E-3</v>
      </c>
      <c r="DH108" s="12">
        <f t="shared" si="14"/>
        <v>4.9706769185985907E-3</v>
      </c>
      <c r="DI108" s="41">
        <v>1.87337912085335E-3</v>
      </c>
      <c r="DJ108" s="46">
        <v>103</v>
      </c>
      <c r="DK108" s="44">
        <v>1.23318442056231E-3</v>
      </c>
      <c r="DL108" s="44">
        <v>3.0531124492408899E-3</v>
      </c>
      <c r="DM108" s="44">
        <v>5.8764240838836699E-3</v>
      </c>
      <c r="DN108" s="44">
        <v>4.5339487912436898E-3</v>
      </c>
      <c r="DO108" s="44">
        <v>1.4293608766028599E-2</v>
      </c>
      <c r="DP108" s="44">
        <v>1.17233975444549E-2</v>
      </c>
      <c r="DQ108" s="44">
        <v>1.5702496152788702E-2</v>
      </c>
      <c r="DR108" s="45">
        <v>6.8154762349401099E-2</v>
      </c>
      <c r="DS108" s="45">
        <v>0.10245401050883</v>
      </c>
      <c r="DT108" s="45">
        <v>9.35169578834434E-2</v>
      </c>
      <c r="DU108" s="45">
        <v>7.0942941956065403E-2</v>
      </c>
      <c r="DV108" s="45">
        <v>9.8573677494946194E-2</v>
      </c>
      <c r="DW108" s="45">
        <v>0.14829571443440401</v>
      </c>
      <c r="DX108" s="45">
        <v>8.1845720698111496E-2</v>
      </c>
    </row>
    <row r="109" spans="1:128">
      <c r="A109" s="43">
        <f t="shared" si="8"/>
        <v>7.2684931506849315</v>
      </c>
      <c r="B109" s="18">
        <v>105</v>
      </c>
      <c r="C109" s="12">
        <v>2288</v>
      </c>
      <c r="D109" s="12">
        <v>6.5143862100327493E-2</v>
      </c>
      <c r="E109" s="12">
        <v>1.82190674500399E-3</v>
      </c>
      <c r="F109" s="92">
        <f>$D109^Parameter!$D$325</f>
        <v>0.11880133799920897</v>
      </c>
      <c r="G109" s="92">
        <f>$E109^Parameter!$D$318</f>
        <v>1.0655622432076047E-2</v>
      </c>
      <c r="H109" s="92">
        <f>$D109^Parameter!$D$326</f>
        <v>0.11248608506141454</v>
      </c>
      <c r="I109" s="92">
        <f>$E109^Parameter!$D$319</f>
        <v>1.7649675781358454E-2</v>
      </c>
      <c r="J109" s="92">
        <f>$D109^Parameter!$D$328</f>
        <v>0.1247876507773486</v>
      </c>
      <c r="K109" s="92">
        <f>$E109^Parameter!$D$321</f>
        <v>6.1152340230836023E-2</v>
      </c>
      <c r="L109" s="92">
        <f>$D109^Parameter!$D$329</f>
        <v>0.2166552220785716</v>
      </c>
      <c r="M109" s="92">
        <f>$E109^Parameter!$D$322</f>
        <v>4.5462970684886334E-2</v>
      </c>
      <c r="N109" s="92">
        <f>$D109^Parameter!$D$330</f>
        <v>0.10945548684040945</v>
      </c>
      <c r="O109" s="92">
        <f>$E109^Parameter!$D$323</f>
        <v>8.0206664770385919E-2</v>
      </c>
      <c r="P109" s="92">
        <f>$D109^Parameter!$D$327</f>
        <v>7.4268999652032527E-2</v>
      </c>
      <c r="Q109" s="92">
        <f>$E109^Parameter!$D$320</f>
        <v>1.1066637046507044E-2</v>
      </c>
      <c r="R109" s="12">
        <f>$D109^EXP(Parameter!$D$96+Parameter!$D$103*(($B109/30.2*21)^(1)))</f>
        <v>6.6032268741480853E-4</v>
      </c>
      <c r="S109" s="12">
        <f>$E109^EXP(Parameter!$D$81+Parameter!$D$88*($B109/30.2*21)^(-2))</f>
        <v>2.0725614799161976E-2</v>
      </c>
      <c r="T109" s="12">
        <f>$D109^EXP(Parameter!$D$97+Parameter!$D$104*(($B109*21/30.2)^(1)))</f>
        <v>2.4044502869405633E-2</v>
      </c>
      <c r="U109" s="12">
        <f>$E109^EXP(Parameter!$D$82+Parameter!$D$89*($B109/30.2*21)^(-2))</f>
        <v>2.904063072649599E-2</v>
      </c>
      <c r="V109" s="12">
        <f>$D109^EXP(Parameter!$D$99+Parameter!$D$106*(($B109*21/30.2)^(1)))</f>
        <v>1.0435287947606625E-2</v>
      </c>
      <c r="W109" s="12">
        <f>$E109^EXP(Parameter!$D$84+Parameter!$D$91*($B109/30.2*21)^(-2))</f>
        <v>8.6113029706023844E-2</v>
      </c>
      <c r="X109" s="12">
        <f>$D109^EXP(Parameter!$D$100+Parameter!$D$107*(($B109*21/30.2)^(1)))</f>
        <v>4.6530299196548948E-5</v>
      </c>
      <c r="Y109" s="12">
        <f>$E109^EXP(Parameter!$D$85+Parameter!$D$92*($B109/30.2*21)^(-2))</f>
        <v>6.3176325130921474E-2</v>
      </c>
      <c r="Z109" s="12">
        <f>$D109^EXP(Parameter!$D$101+Parameter!$D$108*(($B109*21/30.2)^(1)))</f>
        <v>2.6008490607361833E-6</v>
      </c>
      <c r="AA109" s="12">
        <f>$E109^EXP(Parameter!$D$86+Parameter!$D$93*($B109/30.2*21)^(-2))</f>
        <v>8.0978149694239596E-2</v>
      </c>
      <c r="AB109" s="12">
        <f>$D109^EXP(Parameter!$D$98+Parameter!$D$105*(($B109*21/30.2)^(1)))</f>
        <v>4.628118654736303E-3</v>
      </c>
      <c r="AC109" s="12">
        <f>$E109^EXP(Parameter!$D$83+Parameter!$D$90*($B109/30.2*21)^(-2))</f>
        <v>1.2056287321041236E-2</v>
      </c>
      <c r="AD109" s="87">
        <f>$D109^EXP(Parameter!$D$133+Parameter!$D$140*(($B109*21/30.2)^(-0.5))+Parameter!$D$147*((LN($B109*21/30.2))))</f>
        <v>3.3906889729856644E-4</v>
      </c>
      <c r="AE109" s="12">
        <f>$E109^EXP(Parameter!$D$111+Parameter!$D$118*(($B109*21/30.2)^(-1))+Parameter!$D$125*(($B109*21/30.2)^(-0.5)))</f>
        <v>0.10451800188408061</v>
      </c>
      <c r="AF109" s="12">
        <f>$D109^EXP(Parameter!$D$134+Parameter!$D$141*(($B109*21/30.2)^(-0.5))+Parameter!$D$148*((LN($B109*21/30.2))))</f>
        <v>1.5199878403202799E-2</v>
      </c>
      <c r="AG109" s="12">
        <f>$E109^EXP(Parameter!$D$112+Parameter!$D$119*(($B109*21/30.2)^(-1))+Parameter!$D$126*(($B109*21/30.2)^(-0.5)))</f>
        <v>3.166342292446897E-2</v>
      </c>
      <c r="AH109" s="12">
        <f>$D109^EXP(Parameter!$D$136+Parameter!$D$143*(($B109*21/30.2)^(-0.5))+Parameter!$D$150*((LN($B109*21/30.2))))</f>
        <v>9.4756089720542753E-4</v>
      </c>
      <c r="AI109" s="12">
        <f>$E109^EXP(Parameter!$D$114+Parameter!$D$121*(($B109*21/30.2)^(-1))+Parameter!$D$128*(($B109*21/30.2)^(-0.5)))</f>
        <v>2.9605908275031623E-3</v>
      </c>
      <c r="AJ109" s="12">
        <f>$D109^EXP(Parameter!$D$137+Parameter!$D$144*(($B109*21/30.2)^(-0.5))+Parameter!$D$151*((LN($B109*21/30.2))))</f>
        <v>3.4426020931331022E-4</v>
      </c>
      <c r="AK109" s="12">
        <f>$E109^EXP(Parameter!$D$115+Parameter!$D$122*(($B109*21/30.2)^(-1))+Parameter!$D$129*(($B109*21/30.2)^(-0.5)))</f>
        <v>2.7856554674396527E-2</v>
      </c>
      <c r="AL109" s="12">
        <f>$D109^EXP(Parameter!$D$138+Parameter!$D$145*(($B109*21/30.2)^(-0.5))+Parameter!$D$152*((LN($B109*21/30.2))))</f>
        <v>6.3426142057570301E-11</v>
      </c>
      <c r="AM109" s="12">
        <f>$E109^EXP(Parameter!$D$116+Parameter!$D$123*(($B109*21/30.2)^(-1))+Parameter!$D$130*(($B109*21/30.2)^(-0.5)))</f>
        <v>6.5877740576397162E-4</v>
      </c>
      <c r="AN109" s="12">
        <f>$D109^EXP(Parameter!$D$135+Parameter!$D$142*(($B109*21/30.2)^(-0.5))+Parameter!$D$149*((LN($B109*21/30.2))))</f>
        <v>3.5793995403650748E-3</v>
      </c>
      <c r="AO109" s="12">
        <f>$E109^EXP(Parameter!$D$113+Parameter!$D$120*(($B109*21/30.2)^(-1))+Parameter!$D$127*(($B109*21/30.2)^(-0.5)))</f>
        <v>3.4087586295667029E-7</v>
      </c>
      <c r="AP109" s="87">
        <f>$D109^EXP(Parameter!$D$304+Parameter!$D$310*((LN($B109*21/30.2))))</f>
        <v>8.2817934099398485E-2</v>
      </c>
      <c r="AQ109" s="88">
        <f>$E109^EXP(Parameter!$D$290+Parameter!$D$296*((LN($B109*21/30.2))))</f>
        <v>2.9705141184396815E-2</v>
      </c>
      <c r="AR109" s="12">
        <f>$D109^EXP(Parameter!$D$305+Parameter!$D$311*((LN($B109*21/30.2))))</f>
        <v>8.9013681126470262E-2</v>
      </c>
      <c r="AS109" s="88">
        <f>$E109^EXP(Parameter!$D$291+Parameter!$D$297*((LN($B109*21/30.2))))</f>
        <v>3.2338223230125425E-2</v>
      </c>
      <c r="AT109" s="12">
        <f>$D109^EXP(Parameter!$D$305+Parameter!$D$307-Parameter!$D$306+(Parameter!$D$311+Parameter!$D$313-Parameter!$D$312)*((LN($B109*21/30.2))))</f>
        <v>8.6920904408795241E-2</v>
      </c>
      <c r="AU109" s="88">
        <f>$E109^EXP(Parameter!$D$291+Parameter!$D$293-Parameter!$D$292+(Parameter!$D$297+Parameter!$D$299-Parameter!$D$298)*((LN($B109*21/30.2))))</f>
        <v>5.7346958993444802E-2</v>
      </c>
      <c r="AV109" s="12">
        <f>$D109^EXP(Parameter!$D$308+Parameter!$D$314*((LN($B109*21/30.2))))</f>
        <v>0.12760856563844847</v>
      </c>
      <c r="AW109" s="88">
        <f>$E109^EXP(Parameter!$D$294+Parameter!$D$300*((LN($B109*21/30.2))))</f>
        <v>4.6909622866951967E-2</v>
      </c>
      <c r="AX109" s="12">
        <f>$D109^EXP(Parameter!$D$305+Parameter!$D$309-Parameter!$D$306+(Parameter!$D$311+Parameter!$D$315-Parameter!$D$312)*((LN($B109*21/30.2))))</f>
        <v>6.1350370909074255E-2</v>
      </c>
      <c r="AY109" s="88">
        <f>$E109^EXP(Parameter!$D$291+Parameter!$D$295-Parameter!$D$292+(Parameter!$D$297+Parameter!$D$301-Parameter!$D$298)*((LN($B109*21/30.2))))</f>
        <v>8.7564870805722644E-3</v>
      </c>
      <c r="AZ109" s="12">
        <f>$D109^EXP(Parameter!D$305-Parameter!D$306+(Parameter!D$311-Parameter!D$312)*((LN($B109*21/30.2))))</f>
        <v>4.4045806247004909E-2</v>
      </c>
      <c r="BA109" s="88">
        <f>$E109^EXP(Parameter!$D$291-Parameter!$D$292+(Parameter!$D$297-Parameter!$D$298)*((LN($B109*21/30.2))))</f>
        <v>5.7123298321107524E-4</v>
      </c>
      <c r="BB109" s="89">
        <f>$D109^EXP(Parameter!$D$231+Parameter!$D$238)</f>
        <v>0.12561785631588424</v>
      </c>
      <c r="BC109" s="90">
        <f>$E109^EXP(Parameter!$D$216+Parameter!$D$223)</f>
        <v>1.8205703088464056E-2</v>
      </c>
      <c r="BD109" s="91">
        <f>$D109^EXP(Parameter!$D$232+Parameter!$D$239)</f>
        <v>0.10355962968208536</v>
      </c>
      <c r="BE109" s="90">
        <f>$E109^EXP(Parameter!$D$217+Parameter!$D$224)</f>
        <v>2.3602301902321616E-2</v>
      </c>
      <c r="BF109" s="91">
        <f>$D109^EXP(Parameter!$D$234+Parameter!$D$241)</f>
        <v>0.11792704262550628</v>
      </c>
      <c r="BG109" s="91">
        <f>$E109^EXP(Parameter!$D$219+Parameter!$D$226)</f>
        <v>6.9860397355947998E-2</v>
      </c>
      <c r="BH109" s="91">
        <f>$D109^EXP(Parameter!$D$235+Parameter!$D$242)</f>
        <v>0.19301732067152227</v>
      </c>
      <c r="BI109" s="91">
        <f>$E109^EXP(Parameter!$D$220+Parameter!$D$227)</f>
        <v>5.0660502719173238E-2</v>
      </c>
      <c r="BJ109" s="91">
        <f>$D109^EXP(Parameter!$D$236)</f>
        <v>4.8145612261938003E-2</v>
      </c>
      <c r="BK109" s="91">
        <f>$E109^EXP(Parameter!$D$221)</f>
        <v>0.26919417741357504</v>
      </c>
      <c r="BL109" s="91">
        <f>$D109^EXP(Parameter!$D$233+Parameter!$D$240)</f>
        <v>6.0282690708528999E-2</v>
      </c>
      <c r="BM109" s="91">
        <f>$E109^EXP(Parameter!$D$218+Parameter!$D$225)</f>
        <v>1.0203365308695509E-2</v>
      </c>
      <c r="BN109" s="90">
        <f>$D109^EXP(Parameter!$D$268+Parameter!$D$275)</f>
        <v>0.15476209588693934</v>
      </c>
      <c r="BO109" s="91">
        <f>$E109^EXP(Parameter!$D$246+Parameter!$D$253)</f>
        <v>8.5025696704293663E-3</v>
      </c>
      <c r="BP109" s="91">
        <f>$D109^EXP(Parameter!$D$269+Parameter!$D$276)</f>
        <v>0.11566986145362539</v>
      </c>
      <c r="BQ109" s="91">
        <f>$E109^EXP(Parameter!$D$247+Parameter!$D$254)</f>
        <v>1.6382480885363784E-2</v>
      </c>
      <c r="BR109" s="91">
        <f>$D109^EXP(Parameter!$D$271+Parameter!$D$278)</f>
        <v>0.20783298350958848</v>
      </c>
      <c r="BS109" s="91">
        <f>$E109^EXP(Parameter!$D$249+Parameter!$D$256)</f>
        <v>8.1163112350759237E-2</v>
      </c>
      <c r="BT109" s="91">
        <f>$D109^EXP(Parameter!$D$272+Parameter!$D$279)</f>
        <v>0.30539019799467931</v>
      </c>
      <c r="BU109" s="91">
        <f>$E109^EXP(Parameter!$D$250+Parameter!$D$257)</f>
        <v>3.4868798039883075E-2</v>
      </c>
      <c r="BV109" s="91">
        <f>$D109^EXP(Parameter!$D$273+Parameter!$D$280)</f>
        <v>0.26007326301094114</v>
      </c>
      <c r="BW109" s="91">
        <f>$E109^EXP(Parameter!$D$251+Parameter!$D$258)</f>
        <v>8.5511268347802483E-2</v>
      </c>
      <c r="BX109" s="91">
        <f>$D109^EXP(Parameter!$D$270+Parameter!$D$277)</f>
        <v>0.10497397788457091</v>
      </c>
      <c r="BY109" s="91">
        <f>$E109^EXP(Parameter!$D$248+Parameter!$D$255)</f>
        <v>1.8946050070794317E-2</v>
      </c>
      <c r="BZ109" s="90">
        <f>$D109^EXP(Parameter!$D$208)</f>
        <v>0.11944474549240743</v>
      </c>
      <c r="CA109" s="90">
        <f>$E109^EXP(Parameter!$D$200)</f>
        <v>1.4271550051138643E-2</v>
      </c>
      <c r="CB109" s="90">
        <f>$D109^EXP(Parameter!$D$209)</f>
        <v>0.10450133987583886</v>
      </c>
      <c r="CC109" s="90">
        <f>$E109^EXP(Parameter!$D$201)</f>
        <v>2.073402546911212E-2</v>
      </c>
      <c r="CD109" s="90">
        <f>$D109^EXP(Parameter!$D$211)</f>
        <v>0.11098166467160737</v>
      </c>
      <c r="CE109" s="90">
        <f>$E109^EXP(Parameter!$D$203)</f>
        <v>5.8260838443452895E-2</v>
      </c>
      <c r="CF109" s="90">
        <f>$D109^EXP(Parameter!$D$212)</f>
        <v>0.19269991439462625</v>
      </c>
      <c r="CG109" s="90">
        <f>$E109^EXP(Parameter!$D$204)</f>
        <v>4.5554386241703215E-2</v>
      </c>
      <c r="CH109" s="91">
        <f>$D109^EXP(Parameter!$D$213)</f>
        <v>9.5973116700095215E-2</v>
      </c>
      <c r="CI109" s="90">
        <f>$E109^EXP(Parameter!$D$205)</f>
        <v>6.7833997640395841E-2</v>
      </c>
      <c r="CJ109" s="91">
        <f>$D109^EXP(Parameter!$D$210)</f>
        <v>6.4081895649643297E-2</v>
      </c>
      <c r="CK109" s="90">
        <f>$E109^EXP(Parameter!$D$202)</f>
        <v>1.232095170615108E-2</v>
      </c>
      <c r="CL109" s="12">
        <f>$D109^EXP(Parameter!$D$170+Parameter!$D$177*(LN($B109/30.2*21)))</f>
        <v>8.3153365896004833E-2</v>
      </c>
      <c r="CM109" s="41">
        <f>$E109^EXP(Parameter!$D$155+Parameter!$D$162*(LN($B109/30.2*21)))</f>
        <v>0.10586333761339482</v>
      </c>
      <c r="CN109" s="12">
        <f>$D109^EXP(Parameter!$D$171+Parameter!$D$178*(LN($B109/30.2*21)))</f>
        <v>8.4287761049187324E-2</v>
      </c>
      <c r="CO109" s="41">
        <f>$E109^EXP(Parameter!$D$156+Parameter!$D$163*(LN($B109/30.2*21)))</f>
        <v>8.3634251706432308E-2</v>
      </c>
      <c r="CP109" s="12">
        <f>$D109^EXP(Parameter!$D$173+Parameter!$D$180*(LN($B109/30.2*21)))</f>
        <v>7.8743153325256734E-2</v>
      </c>
      <c r="CQ109" s="41">
        <f>$E109^EXP(Parameter!$D$158+Parameter!$D$165*(LN($B109/30.2*21)))</f>
        <v>0.10021397683552724</v>
      </c>
      <c r="CR109" s="12">
        <f>$D109^EXP(Parameter!$D$174+Parameter!$D$181*(LN($B109/30.2*21)))</f>
        <v>9.1769211136127155E-2</v>
      </c>
      <c r="CS109" s="41">
        <f>$E109^EXP(Parameter!$D$159+Parameter!$D$166*(LN($B109/30.2*21)))</f>
        <v>0.12065224383540238</v>
      </c>
      <c r="CT109" s="12">
        <f>$D109^EXP(Parameter!$D$175+Parameter!$D$182*(LN($B109/30.2*21)))</f>
        <v>3.2072528946011244E-2</v>
      </c>
      <c r="CU109" s="41">
        <f>$E109^EXP(Parameter!$D$160+Parameter!$D$167*(LN($B109/30.2*21)))</f>
        <v>2.0880084326345267E-2</v>
      </c>
      <c r="CV109" s="12">
        <f>$D109^EXP(Parameter!$D$172+Parameter!$D$179*(LN($B109/30.2*21)))</f>
        <v>3.2547816074836977E-2</v>
      </c>
      <c r="CW109" s="41">
        <f>$E109^EXP(Parameter!$D$157+Parameter!$D$164*(LN($B109/30.2*21)))</f>
        <v>9.5589547401623049E-5</v>
      </c>
      <c r="CX109" s="12">
        <f t="shared" si="9"/>
        <v>6.6032268741480853E-4</v>
      </c>
      <c r="CY109" s="85">
        <v>2.47602689843219E-2</v>
      </c>
      <c r="CZ109" s="12">
        <f t="shared" si="10"/>
        <v>2.4044502869405633E-2</v>
      </c>
      <c r="DA109" s="85">
        <v>3.9495014447827097E-2</v>
      </c>
      <c r="DB109" s="12">
        <f t="shared" si="11"/>
        <v>1.0435287947606625E-2</v>
      </c>
      <c r="DC109" s="41">
        <v>1.05533596956902E-2</v>
      </c>
      <c r="DD109" s="12">
        <f t="shared" si="12"/>
        <v>4.6530299196548948E-5</v>
      </c>
      <c r="DE109" s="85">
        <v>1.9024071377677101E-2</v>
      </c>
      <c r="DF109" s="12">
        <f t="shared" si="13"/>
        <v>2.6008490607361833E-6</v>
      </c>
      <c r="DG109" s="41">
        <v>1.8129970670200399E-3</v>
      </c>
      <c r="DH109" s="12">
        <f t="shared" si="14"/>
        <v>4.628118654736303E-3</v>
      </c>
      <c r="DI109" s="41">
        <v>1.8125748479061799E-3</v>
      </c>
      <c r="DJ109" s="46">
        <v>104</v>
      </c>
      <c r="DK109" s="44">
        <v>1.1864775332236499E-3</v>
      </c>
      <c r="DL109" s="44">
        <v>2.9474396528058602E-3</v>
      </c>
      <c r="DM109" s="44">
        <v>5.68768210649473E-3</v>
      </c>
      <c r="DN109" s="44">
        <v>4.3837793589955902E-3</v>
      </c>
      <c r="DO109" s="44">
        <v>1.38861275163547E-2</v>
      </c>
      <c r="DP109" s="44">
        <v>1.13794469701036E-2</v>
      </c>
      <c r="DQ109" s="44">
        <v>1.5261127468204801E-2</v>
      </c>
      <c r="DR109" s="45">
        <v>6.7119414560051799E-2</v>
      </c>
      <c r="DS109" s="45">
        <v>0.101044063174329</v>
      </c>
      <c r="DT109" s="45">
        <v>9.2199091289150506E-2</v>
      </c>
      <c r="DU109" s="45">
        <v>6.9874852428551307E-2</v>
      </c>
      <c r="DV109" s="45">
        <v>9.7203270328906605E-2</v>
      </c>
      <c r="DW109" s="45">
        <v>0.14646420535933299</v>
      </c>
      <c r="DX109" s="45">
        <v>8.0653737393846195E-2</v>
      </c>
    </row>
    <row r="110" spans="1:128">
      <c r="A110" s="43">
        <f t="shared" si="8"/>
        <v>7.3287671232876717</v>
      </c>
      <c r="B110" s="18">
        <v>106</v>
      </c>
      <c r="C110" s="12">
        <v>2310</v>
      </c>
      <c r="D110" s="12">
        <v>6.4142438055667106E-2</v>
      </c>
      <c r="E110" s="12">
        <v>1.7621783735022199E-3</v>
      </c>
      <c r="F110" s="92">
        <f>$D110^Parameter!$D$325</f>
        <v>0.11737442060993571</v>
      </c>
      <c r="G110" s="92">
        <f>$E110^Parameter!$D$318</f>
        <v>1.0402935463087602E-2</v>
      </c>
      <c r="H110" s="92">
        <f>$D110^Parameter!$D$326</f>
        <v>0.11110059140472593</v>
      </c>
      <c r="I110" s="92">
        <f>$E110^Parameter!$D$319</f>
        <v>1.7277142484662826E-2</v>
      </c>
      <c r="J110" s="92">
        <f>$D110^Parameter!$D$328</f>
        <v>0.12332321642475441</v>
      </c>
      <c r="K110" s="92">
        <f>$E110^Parameter!$D$321</f>
        <v>6.0255971245638001E-2</v>
      </c>
      <c r="L110" s="92">
        <f>$D110^Parameter!$D$329</f>
        <v>0.21478376923499085</v>
      </c>
      <c r="M110" s="92">
        <f>$E110^Parameter!$D$322</f>
        <v>4.4726450602563597E-2</v>
      </c>
      <c r="N110" s="92">
        <f>$D110^Parameter!$D$330</f>
        <v>0.10809057456888796</v>
      </c>
      <c r="O110" s="92">
        <f>$E110^Parameter!$D$323</f>
        <v>7.9144355495189583E-2</v>
      </c>
      <c r="P110" s="92">
        <f>$D110^Parameter!$D$327</f>
        <v>7.318169786681171E-2</v>
      </c>
      <c r="Q110" s="92">
        <f>$E110^Parameter!$D$320</f>
        <v>1.0806364320739595E-2</v>
      </c>
      <c r="R110" s="12">
        <f>$D110^EXP(Parameter!$D$96+Parameter!$D$103*(($B110/30.2*21)^(1)))</f>
        <v>5.7138235858578243E-4</v>
      </c>
      <c r="S110" s="12">
        <f>$E110^EXP(Parameter!$D$81+Parameter!$D$88*($B110/30.2*21)^(-2))</f>
        <v>2.0305543713978583E-2</v>
      </c>
      <c r="T110" s="12">
        <f>$D110^EXP(Parameter!$D$97+Parameter!$D$104*(($B110*21/30.2)^(1)))</f>
        <v>2.305419057849175E-2</v>
      </c>
      <c r="U110" s="12">
        <f>$E110^EXP(Parameter!$D$82+Parameter!$D$89*($B110/30.2*21)^(-2))</f>
        <v>2.850269221800792E-2</v>
      </c>
      <c r="V110" s="12">
        <f>$D110^EXP(Parameter!$D$99+Parameter!$D$106*(($B110*21/30.2)^(1)))</f>
        <v>9.7851424836774524E-3</v>
      </c>
      <c r="W110" s="12">
        <f>$E110^EXP(Parameter!$D$84+Parameter!$D$91*($B110/30.2*21)^(-2))</f>
        <v>8.5004971201312826E-2</v>
      </c>
      <c r="X110" s="12">
        <f>$D110^EXP(Parameter!$D$100+Parameter!$D$107*(($B110*21/30.2)^(1)))</f>
        <v>3.5589323501375035E-5</v>
      </c>
      <c r="Y110" s="12">
        <f>$E110^EXP(Parameter!$D$85+Parameter!$D$92*($B110/30.2*21)^(-2))</f>
        <v>6.2261304554694662E-2</v>
      </c>
      <c r="Z110" s="12">
        <f>$D110^EXP(Parameter!$D$101+Parameter!$D$108*(($B110*21/30.2)^(1)))</f>
        <v>1.8750333008773329E-6</v>
      </c>
      <c r="AA110" s="12">
        <f>$E110^EXP(Parameter!$D$86+Parameter!$D$93*($B110/30.2*21)^(-2))</f>
        <v>7.9909316009029563E-2</v>
      </c>
      <c r="AB110" s="12">
        <f>$D110^EXP(Parameter!$D$98+Parameter!$D$105*(($B110*21/30.2)^(1)))</f>
        <v>4.3065998788217926E-3</v>
      </c>
      <c r="AC110" s="12">
        <f>$E110^EXP(Parameter!$D$83+Parameter!$D$90*($B110/30.2*21)^(-2))</f>
        <v>1.1777997305513419E-2</v>
      </c>
      <c r="AD110" s="87">
        <f>$D110^EXP(Parameter!$D$133+Parameter!$D$140*(($B110*21/30.2)^(-0.5))+Parameter!$D$147*((LN($B110*21/30.2))))</f>
        <v>3.0023921905509665E-4</v>
      </c>
      <c r="AE110" s="12">
        <f>$E110^EXP(Parameter!$D$111+Parameter!$D$118*(($B110*21/30.2)^(-1))+Parameter!$D$125*(($B110*21/30.2)^(-0.5)))</f>
        <v>0.10368631441969617</v>
      </c>
      <c r="AF110" s="12">
        <f>$D110^EXP(Parameter!$D$134+Parameter!$D$141*(($B110*21/30.2)^(-0.5))+Parameter!$D$148*((LN($B110*21/30.2))))</f>
        <v>1.4595827151795866E-2</v>
      </c>
      <c r="AG110" s="12">
        <f>$E110^EXP(Parameter!$D$112+Parameter!$D$119*(($B110*21/30.2)^(-1))+Parameter!$D$126*(($B110*21/30.2)^(-0.5)))</f>
        <v>3.1108213141157977E-2</v>
      </c>
      <c r="AH110" s="12">
        <f>$D110^EXP(Parameter!$D$136+Parameter!$D$143*(($B110*21/30.2)^(-0.5))+Parameter!$D$150*((LN($B110*21/30.2))))</f>
        <v>8.5822641492022266E-4</v>
      </c>
      <c r="AI110" s="12">
        <f>$E110^EXP(Parameter!$D$114+Parameter!$D$121*(($B110*21/30.2)^(-1))+Parameter!$D$128*(($B110*21/30.2)^(-0.5)))</f>
        <v>2.8289465673946722E-3</v>
      </c>
      <c r="AJ110" s="12">
        <f>$D110^EXP(Parameter!$D$137+Parameter!$D$144*(($B110*21/30.2)^(-0.5))+Parameter!$D$151*((LN($B110*21/30.2))))</f>
        <v>3.0078139730900033E-4</v>
      </c>
      <c r="AK110" s="12">
        <f>$E110^EXP(Parameter!$D$115+Parameter!$D$122*(($B110*21/30.2)^(-1))+Parameter!$D$129*(($B110*21/30.2)^(-0.5)))</f>
        <v>2.7278581329655889E-2</v>
      </c>
      <c r="AL110" s="12">
        <f>$D110^EXP(Parameter!$D$138+Parameter!$D$145*(($B110*21/30.2)^(-0.5))+Parameter!$D$152*((LN($B110*21/30.2))))</f>
        <v>3.8261805673867837E-11</v>
      </c>
      <c r="AM110" s="12">
        <f>$E110^EXP(Parameter!$D$116+Parameter!$D$123*(($B110*21/30.2)^(-1))+Parameter!$D$130*(($B110*21/30.2)^(-0.5)))</f>
        <v>6.2148190472794231E-4</v>
      </c>
      <c r="AN110" s="12">
        <f>$D110^EXP(Parameter!$D$135+Parameter!$D$142*(($B110*21/30.2)^(-0.5))+Parameter!$D$149*((LN($B110*21/30.2))))</f>
        <v>3.3817603737383195E-3</v>
      </c>
      <c r="AO110" s="12">
        <f>$E110^EXP(Parameter!$D$113+Parameter!$D$120*(($B110*21/30.2)^(-1))+Parameter!$D$127*(($B110*21/30.2)^(-0.5)))</f>
        <v>3.002593642208597E-7</v>
      </c>
      <c r="AP110" s="87">
        <f>$D110^EXP(Parameter!$D$304+Parameter!$D$310*((LN($B110*21/30.2))))</f>
        <v>8.1409593186666254E-2</v>
      </c>
      <c r="AQ110" s="88">
        <f>$E110^EXP(Parameter!$D$290+Parameter!$D$296*((LN($B110*21/30.2))))</f>
        <v>2.9298077326378652E-2</v>
      </c>
      <c r="AR110" s="12">
        <f>$D110^EXP(Parameter!$D$305+Parameter!$D$311*((LN($B110*21/30.2))))</f>
        <v>8.7702327754430195E-2</v>
      </c>
      <c r="AS110" s="88">
        <f>$E110^EXP(Parameter!$D$291+Parameter!$D$297*((LN($B110*21/30.2))))</f>
        <v>3.1812392485938173E-2</v>
      </c>
      <c r="AT110" s="12">
        <f>$D110^EXP(Parameter!$D$305+Parameter!$D$307-Parameter!$D$306+(Parameter!$D$311+Parameter!$D$313-Parameter!$D$312)*((LN($B110*21/30.2))))</f>
        <v>8.5553064649749488E-2</v>
      </c>
      <c r="AU110" s="88">
        <f>$E110^EXP(Parameter!$D$291+Parameter!$D$293-Parameter!$D$292+(Parameter!$D$297+Parameter!$D$299-Parameter!$D$298)*((LN($B110*21/30.2))))</f>
        <v>5.6437670956019946E-2</v>
      </c>
      <c r="AV110" s="12">
        <f>$D110^EXP(Parameter!$D$308+Parameter!$D$314*((LN($B110*21/30.2))))</f>
        <v>0.12566406022614804</v>
      </c>
      <c r="AW110" s="88">
        <f>$E110^EXP(Parameter!$D$294+Parameter!$D$300*((LN($B110*21/30.2))))</f>
        <v>4.6168797940073267E-2</v>
      </c>
      <c r="AX110" s="12">
        <f>$D110^EXP(Parameter!$D$305+Parameter!$D$309-Parameter!$D$306+(Parameter!$D$311+Parameter!$D$315-Parameter!$D$312)*((LN($B110*21/30.2))))</f>
        <v>6.0149627720928821E-2</v>
      </c>
      <c r="AY110" s="88">
        <f>$E110^EXP(Parameter!$D$291+Parameter!$D$295-Parameter!$D$292+(Parameter!$D$297+Parameter!$D$301-Parameter!$D$298)*((LN($B110*21/30.2))))</f>
        <v>8.4076509936576189E-3</v>
      </c>
      <c r="AZ110" s="12">
        <f>$D110^EXP(Parameter!D$305-Parameter!D$306+(Parameter!D$311-Parameter!D$312)*((LN($B110*21/30.2))))</f>
        <v>4.3131668491306188E-2</v>
      </c>
      <c r="BA110" s="88">
        <f>$E110^EXP(Parameter!$D$291-Parameter!$D$292+(Parameter!$D$297-Parameter!$D$298)*((LN($B110*21/30.2))))</f>
        <v>5.3841399733920727E-4</v>
      </c>
      <c r="BB110" s="89">
        <f>$D110^EXP(Parameter!$D$231+Parameter!$D$238)</f>
        <v>0.12414834858739833</v>
      </c>
      <c r="BC110" s="90">
        <f>$E110^EXP(Parameter!$D$216+Parameter!$D$223)</f>
        <v>1.782435496257187E-2</v>
      </c>
      <c r="BD110" s="91">
        <f>$D110^EXP(Parameter!$D$232+Parameter!$D$239)</f>
        <v>0.10223612390501589</v>
      </c>
      <c r="BE110" s="90">
        <f>$E110^EXP(Parameter!$D$217+Parameter!$D$224)</f>
        <v>2.3139635811896035E-2</v>
      </c>
      <c r="BF110" s="91">
        <f>$D110^EXP(Parameter!$D$234+Parameter!$D$241)</f>
        <v>0.11650574485244612</v>
      </c>
      <c r="BG110" s="91">
        <f>$E110^EXP(Parameter!$D$219+Parameter!$D$226)</f>
        <v>6.8884829854165414E-2</v>
      </c>
      <c r="BH110" s="91">
        <f>$D110^EXP(Parameter!$D$235+Parameter!$D$242)</f>
        <v>0.19122469918890281</v>
      </c>
      <c r="BI110" s="91">
        <f>$E110^EXP(Parameter!$D$220+Parameter!$D$227)</f>
        <v>4.9868297843220451E-2</v>
      </c>
      <c r="BJ110" s="91">
        <f>$D110^EXP(Parameter!$D$236)</f>
        <v>4.7324257595111989E-2</v>
      </c>
      <c r="BK110" s="91">
        <f>$E110^EXP(Parameter!$D$221)</f>
        <v>0.2673338435188467</v>
      </c>
      <c r="BL110" s="91">
        <f>$D110^EXP(Parameter!$D$233+Parameter!$D$240)</f>
        <v>5.9329889908594217E-2</v>
      </c>
      <c r="BM110" s="91">
        <f>$E110^EXP(Parameter!$D$218+Parameter!$D$225)</f>
        <v>9.9591204356859492E-3</v>
      </c>
      <c r="BN110" s="90">
        <f>$D110^EXP(Parameter!$D$268+Parameter!$D$275)</f>
        <v>0.1531327758546048</v>
      </c>
      <c r="BO110" s="91">
        <f>$E110^EXP(Parameter!$D$246+Parameter!$D$253)</f>
        <v>8.2910448551107019E-3</v>
      </c>
      <c r="BP110" s="91">
        <f>$D110^EXP(Parameter!$D$269+Parameter!$D$276)</f>
        <v>0.11426324148666342</v>
      </c>
      <c r="BQ110" s="91">
        <f>$E110^EXP(Parameter!$D$247+Parameter!$D$254)</f>
        <v>1.6030381849789294E-2</v>
      </c>
      <c r="BR110" s="91">
        <f>$D110^EXP(Parameter!$D$271+Parameter!$D$278)</f>
        <v>0.20598915641303839</v>
      </c>
      <c r="BS110" s="91">
        <f>$E110^EXP(Parameter!$D$249+Parameter!$D$256)</f>
        <v>8.0093152278030585E-2</v>
      </c>
      <c r="BT110" s="91">
        <f>$D110^EXP(Parameter!$D$272+Parameter!$D$279)</f>
        <v>0.30334235111252639</v>
      </c>
      <c r="BU110" s="91">
        <f>$E110^EXP(Parameter!$D$250+Parameter!$D$257)</f>
        <v>3.4255849106570965E-2</v>
      </c>
      <c r="BV110" s="91">
        <f>$D110^EXP(Parameter!$D$273+Parameter!$D$280)</f>
        <v>0.25809403475207621</v>
      </c>
      <c r="BW110" s="91">
        <f>$E110^EXP(Parameter!$D$251+Parameter!$D$258)</f>
        <v>8.4407261427311128E-2</v>
      </c>
      <c r="BX110" s="91">
        <f>$D110^EXP(Parameter!$D$270+Parameter!$D$277)</f>
        <v>0.10364037074214813</v>
      </c>
      <c r="BY110" s="91">
        <f>$E110^EXP(Parameter!$D$248+Parameter!$D$255)</f>
        <v>1.8553101715656457E-2</v>
      </c>
      <c r="BZ110" s="90">
        <f>$D110^EXP(Parameter!$D$208)</f>
        <v>0.11801371571831783</v>
      </c>
      <c r="CA110" s="90">
        <f>$E110^EXP(Parameter!$D$200)</f>
        <v>1.3954644152329439E-2</v>
      </c>
      <c r="CB110" s="90">
        <f>$D110^EXP(Parameter!$D$209)</f>
        <v>0.10317109633289735</v>
      </c>
      <c r="CC110" s="90">
        <f>$E110^EXP(Parameter!$D$201)</f>
        <v>2.031367186840809E-2</v>
      </c>
      <c r="CD110" s="90">
        <f>$D110^EXP(Parameter!$D$211)</f>
        <v>0.10960632954616412</v>
      </c>
      <c r="CE110" s="90">
        <f>$E110^EXP(Parameter!$D$203)</f>
        <v>5.7392160892613273E-2</v>
      </c>
      <c r="CF110" s="90">
        <f>$D110^EXP(Parameter!$D$212)</f>
        <v>0.19090845855885349</v>
      </c>
      <c r="CG110" s="90">
        <f>$E110^EXP(Parameter!$D$204)</f>
        <v>4.4816860911025005E-2</v>
      </c>
      <c r="CH110" s="91">
        <f>$D110^EXP(Parameter!$D$213)</f>
        <v>9.4705689086899733E-2</v>
      </c>
      <c r="CI110" s="90">
        <f>$E110^EXP(Parameter!$D$205)</f>
        <v>6.6876324675411269E-2</v>
      </c>
      <c r="CJ110" s="91">
        <f>$D110^EXP(Parameter!$D$210)</f>
        <v>6.3090914399936873E-2</v>
      </c>
      <c r="CK110" s="90">
        <f>$E110^EXP(Parameter!$D$202)</f>
        <v>1.2038007082055036E-2</v>
      </c>
      <c r="CL110" s="12">
        <f>$D110^EXP(Parameter!$D$170+Parameter!$D$177*(LN($B110/30.2*21)))</f>
        <v>8.1838939047264483E-2</v>
      </c>
      <c r="CM110" s="41">
        <f>$E110^EXP(Parameter!$D$155+Parameter!$D$162*(LN($B110/30.2*21)))</f>
        <v>0.1051839825873685</v>
      </c>
      <c r="CN110" s="12">
        <f>$D110^EXP(Parameter!$D$171+Parameter!$D$178*(LN($B110/30.2*21)))</f>
        <v>8.3033095239340882E-2</v>
      </c>
      <c r="CO110" s="41">
        <f>$E110^EXP(Parameter!$D$156+Parameter!$D$163*(LN($B110/30.2*21)))</f>
        <v>8.283394810257079E-2</v>
      </c>
      <c r="CP110" s="12">
        <f>$D110^EXP(Parameter!$D$173+Parameter!$D$180*(LN($B110/30.2*21)))</f>
        <v>7.7486415110458839E-2</v>
      </c>
      <c r="CQ110" s="41">
        <f>$E110^EXP(Parameter!$D$158+Parameter!$D$165*(LN($B110/30.2*21)))</f>
        <v>9.9120349020116003E-2</v>
      </c>
      <c r="CR110" s="12">
        <f>$D110^EXP(Parameter!$D$174+Parameter!$D$181*(LN($B110/30.2*21)))</f>
        <v>9.0145198942979135E-2</v>
      </c>
      <c r="CS110" s="41">
        <f>$E110^EXP(Parameter!$D$159+Parameter!$D$166*(LN($B110/30.2*21)))</f>
        <v>0.1196410365536896</v>
      </c>
      <c r="CT110" s="12">
        <f>$D110^EXP(Parameter!$D$175+Parameter!$D$182*(LN($B110/30.2*21)))</f>
        <v>3.1252168117608455E-2</v>
      </c>
      <c r="CU110" s="41">
        <f>$E110^EXP(Parameter!$D$160+Parameter!$D$167*(LN($B110/30.2*21)))</f>
        <v>2.0319855231566653E-2</v>
      </c>
      <c r="CV110" s="12">
        <f>$D110^EXP(Parameter!$D$172+Parameter!$D$179*(LN($B110/30.2*21)))</f>
        <v>3.1809167611520972E-2</v>
      </c>
      <c r="CW110" s="41">
        <f>$E110^EXP(Parameter!$D$157+Parameter!$D$164*(LN($B110/30.2*21)))</f>
        <v>8.8748687519772367E-5</v>
      </c>
      <c r="CX110" s="12">
        <f t="shared" si="9"/>
        <v>5.7138235858578243E-4</v>
      </c>
      <c r="CY110" s="85">
        <v>2.44286217879571E-2</v>
      </c>
      <c r="CZ110" s="12">
        <f t="shared" si="10"/>
        <v>2.305419057849175E-2</v>
      </c>
      <c r="DA110" s="85">
        <v>3.8973696541447098E-2</v>
      </c>
      <c r="DB110" s="12">
        <f t="shared" si="11"/>
        <v>9.7851424836774524E-3</v>
      </c>
      <c r="DC110" s="41">
        <v>1.0046118885495E-2</v>
      </c>
      <c r="DD110" s="12">
        <f t="shared" si="12"/>
        <v>3.5589323501375035E-5</v>
      </c>
      <c r="DE110" s="85">
        <v>1.8445711826469501E-2</v>
      </c>
      <c r="DF110" s="12">
        <f t="shared" si="13"/>
        <v>1.8750333008773329E-6</v>
      </c>
      <c r="DG110" s="41">
        <v>1.7543207327797099E-3</v>
      </c>
      <c r="DH110" s="12">
        <f t="shared" si="14"/>
        <v>4.3065998788217926E-3</v>
      </c>
      <c r="DI110" s="41">
        <v>1.75403711985099E-3</v>
      </c>
      <c r="DJ110" s="46">
        <v>105</v>
      </c>
      <c r="DK110" s="44">
        <v>1.1418039076905901E-3</v>
      </c>
      <c r="DL110" s="44">
        <v>2.8460039541098299E-3</v>
      </c>
      <c r="DM110" s="44">
        <v>5.5060080751244697E-3</v>
      </c>
      <c r="DN110" s="44">
        <v>4.2393938061944204E-3</v>
      </c>
      <c r="DO110" s="44">
        <v>1.34923234341532E-2</v>
      </c>
      <c r="DP110" s="44">
        <v>1.10473503633901E-2</v>
      </c>
      <c r="DQ110" s="44">
        <v>1.4834381902894401E-2</v>
      </c>
      <c r="DR110" s="45">
        <v>6.6106072833339399E-2</v>
      </c>
      <c r="DS110" s="45">
        <v>9.9661694609954707E-2</v>
      </c>
      <c r="DT110" s="45">
        <v>9.0907523719684497E-2</v>
      </c>
      <c r="DU110" s="45">
        <v>6.8829295129854903E-2</v>
      </c>
      <c r="DV110" s="45">
        <v>9.58598995659172E-2</v>
      </c>
      <c r="DW110" s="45">
        <v>0.14466537253711301</v>
      </c>
      <c r="DX110" s="45">
        <v>7.9486208924500396E-2</v>
      </c>
    </row>
    <row r="111" spans="1:128">
      <c r="A111" s="43">
        <f t="shared" si="8"/>
        <v>7.3890410958904109</v>
      </c>
      <c r="B111" s="18">
        <v>107</v>
      </c>
      <c r="C111" s="12">
        <v>2332</v>
      </c>
      <c r="D111" s="12">
        <v>6.3162301324640902E-2</v>
      </c>
      <c r="E111" s="12">
        <v>1.70477532870586E-3</v>
      </c>
      <c r="F111" s="92">
        <f>$D111^Parameter!$D$325</f>
        <v>0.11597308159855065</v>
      </c>
      <c r="G111" s="92">
        <f>$E111^Parameter!$D$318</f>
        <v>1.015781617598944E-2</v>
      </c>
      <c r="H111" s="92">
        <f>$D111^Parameter!$D$326</f>
        <v>0.10974035383360622</v>
      </c>
      <c r="I111" s="92">
        <f>$E111^Parameter!$D$319</f>
        <v>1.6914804284803103E-2</v>
      </c>
      <c r="J111" s="92">
        <f>$D111^Parameter!$D$328</f>
        <v>0.12188463306910405</v>
      </c>
      <c r="K111" s="92">
        <f>$E111^Parameter!$D$321</f>
        <v>5.9378407821580784E-2</v>
      </c>
      <c r="L111" s="92">
        <f>$D111^Parameter!$D$329</f>
        <v>0.21293960754113722</v>
      </c>
      <c r="M111" s="92">
        <f>$E111^Parameter!$D$322</f>
        <v>4.4006507644658174E-2</v>
      </c>
      <c r="N111" s="92">
        <f>$D111^Parameter!$D$330</f>
        <v>0.1067507501635765</v>
      </c>
      <c r="O111" s="92">
        <f>$E111^Parameter!$D$323</f>
        <v>7.8102846215543253E-2</v>
      </c>
      <c r="P111" s="92">
        <f>$D111^Parameter!$D$327</f>
        <v>7.2116719638573412E-2</v>
      </c>
      <c r="Q111" s="92">
        <f>$E111^Parameter!$D$320</f>
        <v>1.0553836123497008E-2</v>
      </c>
      <c r="R111" s="12">
        <f>$D111^EXP(Parameter!$D$96+Parameter!$D$103*(($B111/30.2*21)^(1)))</f>
        <v>4.9325680627742912E-4</v>
      </c>
      <c r="S111" s="12">
        <f>$E111^EXP(Parameter!$D$81+Parameter!$D$88*($B111/30.2*21)^(-2))</f>
        <v>1.9896617978605129E-2</v>
      </c>
      <c r="T111" s="12">
        <f>$D111^EXP(Parameter!$D$97+Parameter!$D$104*(($B111*21/30.2)^(1)))</f>
        <v>2.2099704843828318E-2</v>
      </c>
      <c r="U111" s="12">
        <f>$E111^EXP(Parameter!$D$82+Parameter!$D$89*($B111/30.2*21)^(-2))</f>
        <v>2.7978097729983501E-2</v>
      </c>
      <c r="V111" s="12">
        <f>$D111^EXP(Parameter!$D$99+Parameter!$D$106*(($B111*21/30.2)^(1)))</f>
        <v>9.1700063985533237E-3</v>
      </c>
      <c r="W111" s="12">
        <f>$E111^EXP(Parameter!$D$84+Parameter!$D$91*($B111/30.2*21)^(-2))</f>
        <v>8.3918188317658474E-2</v>
      </c>
      <c r="X111" s="12">
        <f>$D111^EXP(Parameter!$D$100+Parameter!$D$107*(($B111*21/30.2)^(1)))</f>
        <v>2.7044249458462053E-5</v>
      </c>
      <c r="Y111" s="12">
        <f>$E111^EXP(Parameter!$D$85+Parameter!$D$92*($B111/30.2*21)^(-2))</f>
        <v>6.1365319490103223E-2</v>
      </c>
      <c r="Z111" s="12">
        <f>$D111^EXP(Parameter!$D$101+Parameter!$D$108*(($B111*21/30.2)^(1)))</f>
        <v>1.3417517100647935E-6</v>
      </c>
      <c r="AA111" s="12">
        <f>$E111^EXP(Parameter!$D$86+Parameter!$D$93*($B111/30.2*21)^(-2))</f>
        <v>7.8861365615987944E-2</v>
      </c>
      <c r="AB111" s="12">
        <f>$D111^EXP(Parameter!$D$98+Parameter!$D$105*(($B111*21/30.2)^(1)))</f>
        <v>4.0050042867783887E-3</v>
      </c>
      <c r="AC111" s="12">
        <f>$E111^EXP(Parameter!$D$83+Parameter!$D$90*($B111/30.2*21)^(-2))</f>
        <v>1.1507868505457524E-2</v>
      </c>
      <c r="AD111" s="87">
        <f>$D111^EXP(Parameter!$D$133+Parameter!$D$140*(($B111*21/30.2)^(-0.5))+Parameter!$D$147*((LN($B111*21/30.2))))</f>
        <v>2.6566725608596903E-4</v>
      </c>
      <c r="AE111" s="12">
        <f>$E111^EXP(Parameter!$D$111+Parameter!$D$118*(($B111*21/30.2)^(-1))+Parameter!$D$125*(($B111*21/30.2)^(-0.5)))</f>
        <v>0.10286734206154165</v>
      </c>
      <c r="AF111" s="12">
        <f>$D111^EXP(Parameter!$D$134+Parameter!$D$141*(($B111*21/30.2)^(-0.5))+Parameter!$D$148*((LN($B111*21/30.2))))</f>
        <v>1.4016083212120712E-2</v>
      </c>
      <c r="AG111" s="12">
        <f>$E111^EXP(Parameter!$D$112+Parameter!$D$119*(($B111*21/30.2)^(-1))+Parameter!$D$126*(($B111*21/30.2)^(-0.5)))</f>
        <v>3.0566280420170375E-2</v>
      </c>
      <c r="AH111" s="12">
        <f>$D111^EXP(Parameter!$D$136+Parameter!$D$143*(($B111*21/30.2)^(-0.5))+Parameter!$D$150*((LN($B111*21/30.2))))</f>
        <v>7.7694824217504257E-4</v>
      </c>
      <c r="AI111" s="12">
        <f>$E111^EXP(Parameter!$D$114+Parameter!$D$121*(($B111*21/30.2)^(-1))+Parameter!$D$128*(($B111*21/30.2)^(-0.5)))</f>
        <v>2.7036915855550361E-3</v>
      </c>
      <c r="AJ111" s="12">
        <f>$D111^EXP(Parameter!$D$137+Parameter!$D$144*(($B111*21/30.2)^(-0.5))+Parameter!$D$151*((LN($B111*21/30.2))))</f>
        <v>2.62525151691709E-4</v>
      </c>
      <c r="AK111" s="12">
        <f>$E111^EXP(Parameter!$D$115+Parameter!$D$122*(($B111*21/30.2)^(-1))+Parameter!$D$129*(($B111*21/30.2)^(-0.5)))</f>
        <v>2.6715955903891184E-2</v>
      </c>
      <c r="AL111" s="12">
        <f>$D111^EXP(Parameter!$D$138+Parameter!$D$145*(($B111*21/30.2)^(-0.5))+Parameter!$D$152*((LN($B111*21/30.2))))</f>
        <v>2.293704774583734E-11</v>
      </c>
      <c r="AM111" s="12">
        <f>$E111^EXP(Parameter!$D$116+Parameter!$D$123*(($B111*21/30.2)^(-1))+Parameter!$D$130*(($B111*21/30.2)^(-0.5)))</f>
        <v>5.8644787739410467E-4</v>
      </c>
      <c r="AN111" s="12">
        <f>$D111^EXP(Parameter!$D$135+Parameter!$D$142*(($B111*21/30.2)^(-0.5))+Parameter!$D$149*((LN($B111*21/30.2))))</f>
        <v>3.195066223237529E-3</v>
      </c>
      <c r="AO111" s="12">
        <f>$E111^EXP(Parameter!$D$113+Parameter!$D$120*(($B111*21/30.2)^(-1))+Parameter!$D$127*(($B111*21/30.2)^(-0.5)))</f>
        <v>2.6461130671599622E-7</v>
      </c>
      <c r="AP111" s="87">
        <f>$D111^EXP(Parameter!$D$304+Parameter!$D$310*((LN($B111*21/30.2))))</f>
        <v>8.0031294937837075E-2</v>
      </c>
      <c r="AQ111" s="88">
        <f>$E111^EXP(Parameter!$D$290+Parameter!$D$296*((LN($B111*21/30.2))))</f>
        <v>2.890001595791317E-2</v>
      </c>
      <c r="AR111" s="12">
        <f>$D111^EXP(Parameter!$D$305+Parameter!$D$311*((LN($B111*21/30.2))))</f>
        <v>8.6417218652077674E-2</v>
      </c>
      <c r="AS111" s="88">
        <f>$E111^EXP(Parameter!$D$291+Parameter!$D$297*((LN($B111*21/30.2))))</f>
        <v>3.129880739641288E-2</v>
      </c>
      <c r="AT111" s="12">
        <f>$D111^EXP(Parameter!$D$305+Parameter!$D$307-Parameter!$D$306+(Parameter!$D$311+Parameter!$D$313-Parameter!$D$312)*((LN($B111*21/30.2))))</f>
        <v>8.4213341653787133E-2</v>
      </c>
      <c r="AU111" s="88">
        <f>$E111^EXP(Parameter!$D$291+Parameter!$D$293-Parameter!$D$292+(Parameter!$D$297+Parameter!$D$299-Parameter!$D$298)*((LN($B111*21/30.2))))</f>
        <v>5.5548159715563879E-2</v>
      </c>
      <c r="AV111" s="12">
        <f>$D111^EXP(Parameter!$D$308+Parameter!$D$314*((LN($B111*21/30.2))))</f>
        <v>0.12375628221222872</v>
      </c>
      <c r="AW111" s="88">
        <f>$E111^EXP(Parameter!$D$294+Parameter!$D$300*((LN($B111*21/30.2))))</f>
        <v>4.5444431386053613E-2</v>
      </c>
      <c r="AX111" s="12">
        <f>$D111^EXP(Parameter!$D$305+Parameter!$D$309-Parameter!$D$306+(Parameter!$D$311+Parameter!$D$315-Parameter!$D$312)*((LN($B111*21/30.2))))</f>
        <v>5.8977275709049863E-2</v>
      </c>
      <c r="AY111" s="88">
        <f>$E111^EXP(Parameter!$D$291+Parameter!$D$295-Parameter!$D$292+(Parameter!$D$297+Parameter!$D$301-Parameter!$D$298)*((LN($B111*21/30.2))))</f>
        <v>8.0734814975373364E-3</v>
      </c>
      <c r="AZ111" s="12">
        <f>$D111^EXP(Parameter!D$305-Parameter!D$306+(Parameter!D$311-Parameter!D$312)*((LN($B111*21/30.2))))</f>
        <v>4.2240623058088497E-2</v>
      </c>
      <c r="BA111" s="88">
        <f>$E111^EXP(Parameter!$D$291-Parameter!$D$292+(Parameter!$D$297-Parameter!$D$298)*((LN($B111*21/30.2))))</f>
        <v>5.0757391073596829E-4</v>
      </c>
      <c r="BB111" s="89">
        <f>$D111^EXP(Parameter!$D$231+Parameter!$D$238)</f>
        <v>0.12270472727971414</v>
      </c>
      <c r="BC111" s="90">
        <f>$E111^EXP(Parameter!$D$216+Parameter!$D$223)</f>
        <v>1.7453382563675679E-2</v>
      </c>
      <c r="BD111" s="91">
        <f>$D111^EXP(Parameter!$D$232+Parameter!$D$239)</f>
        <v>0.10093735167305012</v>
      </c>
      <c r="BE111" s="90">
        <f>$E111^EXP(Parameter!$D$217+Parameter!$D$224)</f>
        <v>2.2688942065734206E-2</v>
      </c>
      <c r="BF111" s="91">
        <f>$D111^EXP(Parameter!$D$234+Parameter!$D$241)</f>
        <v>0.11510998302816695</v>
      </c>
      <c r="BG111" s="91">
        <f>$E111^EXP(Parameter!$D$219+Parameter!$D$226)</f>
        <v>6.7929059481942042E-2</v>
      </c>
      <c r="BH111" s="91">
        <f>$D111^EXP(Parameter!$D$235+Parameter!$D$242)</f>
        <v>0.1894593729960341</v>
      </c>
      <c r="BI111" s="91">
        <f>$E111^EXP(Parameter!$D$220+Parameter!$D$227)</f>
        <v>4.9093481749750721E-2</v>
      </c>
      <c r="BJ111" s="91">
        <f>$D111^EXP(Parameter!$D$236)</f>
        <v>4.6521735968587996E-2</v>
      </c>
      <c r="BK111" s="91">
        <f>$E111^EXP(Parameter!$D$221)</f>
        <v>0.26549826523626407</v>
      </c>
      <c r="BL111" s="91">
        <f>$D111^EXP(Parameter!$D$233+Parameter!$D$240)</f>
        <v>5.8397751747222927E-2</v>
      </c>
      <c r="BM111" s="91">
        <f>$E111^EXP(Parameter!$D$218+Parameter!$D$225)</f>
        <v>9.722244533355226E-3</v>
      </c>
      <c r="BN111" s="90">
        <f>$D111^EXP(Parameter!$D$268+Parameter!$D$275)</f>
        <v>0.15153026770206263</v>
      </c>
      <c r="BO111" s="91">
        <f>$E111^EXP(Parameter!$D$246+Parameter!$D$253)</f>
        <v>8.0860987787204248E-3</v>
      </c>
      <c r="BP111" s="91">
        <f>$D111^EXP(Parameter!$D$269+Parameter!$D$276)</f>
        <v>0.11288204472220244</v>
      </c>
      <c r="BQ111" s="91">
        <f>$E111^EXP(Parameter!$D$247+Parameter!$D$254)</f>
        <v>1.5688053059428182E-2</v>
      </c>
      <c r="BR111" s="91">
        <f>$D111^EXP(Parameter!$D$271+Parameter!$D$278)</f>
        <v>0.20417264472024729</v>
      </c>
      <c r="BS111" s="91">
        <f>$E111^EXP(Parameter!$D$249+Parameter!$D$256)</f>
        <v>7.9044076500867755E-2</v>
      </c>
      <c r="BT111" s="91">
        <f>$D111^EXP(Parameter!$D$272+Parameter!$D$279)</f>
        <v>0.30132044629755989</v>
      </c>
      <c r="BU111" s="91">
        <f>$E111^EXP(Parameter!$D$250+Parameter!$D$257)</f>
        <v>3.3657532743344688E-2</v>
      </c>
      <c r="BV111" s="91">
        <f>$D111^EXP(Parameter!$D$273+Parameter!$D$280)</f>
        <v>0.25614165361796326</v>
      </c>
      <c r="BW111" s="91">
        <f>$E111^EXP(Parameter!$D$251+Parameter!$D$258)</f>
        <v>8.3324505759617987E-2</v>
      </c>
      <c r="BX111" s="91">
        <f>$D111^EXP(Parameter!$D$270+Parameter!$D$277)</f>
        <v>0.10233158552086072</v>
      </c>
      <c r="BY111" s="91">
        <f>$E111^EXP(Parameter!$D$248+Parameter!$D$255)</f>
        <v>1.8170764439518153E-2</v>
      </c>
      <c r="BZ111" s="90">
        <f>$D111^EXP(Parameter!$D$208)</f>
        <v>0.11660829511082503</v>
      </c>
      <c r="CA111" s="90">
        <f>$E111^EXP(Parameter!$D$200)</f>
        <v>1.3646755734164949E-2</v>
      </c>
      <c r="CB111" s="90">
        <f>$D111^EXP(Parameter!$D$209)</f>
        <v>0.10186564542116344</v>
      </c>
      <c r="CC111" s="90">
        <f>$E111^EXP(Parameter!$D$201)</f>
        <v>1.9904475062809034E-2</v>
      </c>
      <c r="CD111" s="90">
        <f>$D111^EXP(Parameter!$D$211)</f>
        <v>0.10825616813958058</v>
      </c>
      <c r="CE111" s="90">
        <f>$E111^EXP(Parameter!$D$203)</f>
        <v>5.6541924900807249E-2</v>
      </c>
      <c r="CF111" s="90">
        <f>$D111^EXP(Parameter!$D$212)</f>
        <v>0.18914429668398486</v>
      </c>
      <c r="CG111" s="90">
        <f>$E111^EXP(Parameter!$D$204)</f>
        <v>4.4095927702258085E-2</v>
      </c>
      <c r="CH111" s="91">
        <f>$D111^EXP(Parameter!$D$213)</f>
        <v>9.3462482040497799E-2</v>
      </c>
      <c r="CI111" s="90">
        <f>$E111^EXP(Parameter!$D$205)</f>
        <v>6.5938231166291369E-2</v>
      </c>
      <c r="CJ111" s="91">
        <f>$D111^EXP(Parameter!$D$210)</f>
        <v>6.2121088631786531E-2</v>
      </c>
      <c r="CK111" s="90">
        <f>$E111^EXP(Parameter!$D$202)</f>
        <v>1.176332629979056E-2</v>
      </c>
      <c r="CL111" s="12">
        <f>$D111^EXP(Parameter!$D$170+Parameter!$D$177*(LN($B111/30.2*21)))</f>
        <v>8.0551766525019691E-2</v>
      </c>
      <c r="CM111" s="41">
        <f>$E111^EXP(Parameter!$D$155+Parameter!$D$162*(LN($B111/30.2*21)))</f>
        <v>0.10451622142586033</v>
      </c>
      <c r="CN111" s="12">
        <f>$D111^EXP(Parameter!$D$171+Parameter!$D$178*(LN($B111/30.2*21)))</f>
        <v>8.1803847485065709E-2</v>
      </c>
      <c r="CO111" s="41">
        <f>$E111^EXP(Parameter!$D$156+Parameter!$D$163*(LN($B111/30.2*21)))</f>
        <v>8.204814555933071E-2</v>
      </c>
      <c r="CP111" s="12">
        <f>$D111^EXP(Parameter!$D$173+Parameter!$D$180*(LN($B111/30.2*21)))</f>
        <v>7.6256046657622825E-2</v>
      </c>
      <c r="CQ111" s="41">
        <f>$E111^EXP(Parameter!$D$158+Parameter!$D$165*(LN($B111/30.2*21)))</f>
        <v>9.804641672980216E-2</v>
      </c>
      <c r="CR111" s="12">
        <f>$D111^EXP(Parameter!$D$174+Parameter!$D$181*(LN($B111/30.2*21)))</f>
        <v>8.8555798737043695E-2</v>
      </c>
      <c r="CS111" s="41">
        <f>$E111^EXP(Parameter!$D$159+Parameter!$D$166*(LN($B111/30.2*21)))</f>
        <v>0.11864678209863828</v>
      </c>
      <c r="CT111" s="12">
        <f>$D111^EXP(Parameter!$D$175+Parameter!$D$182*(LN($B111/30.2*21)))</f>
        <v>3.0455666870560769E-2</v>
      </c>
      <c r="CU111" s="41">
        <f>$E111^EXP(Parameter!$D$160+Parameter!$D$167*(LN($B111/30.2*21)))</f>
        <v>1.9776906484013618E-2</v>
      </c>
      <c r="CV111" s="12">
        <f>$D111^EXP(Parameter!$D$172+Parameter!$D$179*(LN($B111/30.2*21)))</f>
        <v>3.1090614323762727E-2</v>
      </c>
      <c r="CW111" s="41">
        <f>$E111^EXP(Parameter!$D$157+Parameter!$D$164*(LN($B111/30.2*21)))</f>
        <v>8.241570119561404E-5</v>
      </c>
      <c r="CX111" s="12">
        <f t="shared" si="9"/>
        <v>4.9325680627742912E-4</v>
      </c>
      <c r="CY111" s="85">
        <v>2.4107274028138601E-2</v>
      </c>
      <c r="CZ111" s="12">
        <f t="shared" si="10"/>
        <v>2.2099704843828318E-2</v>
      </c>
      <c r="DA111" s="85">
        <v>3.8467341312663703E-2</v>
      </c>
      <c r="DB111" s="12">
        <f t="shared" si="11"/>
        <v>9.1700063985533237E-3</v>
      </c>
      <c r="DC111" s="41">
        <v>9.5629127699867495E-3</v>
      </c>
      <c r="DD111" s="12">
        <f t="shared" si="12"/>
        <v>2.7044249458462053E-5</v>
      </c>
      <c r="DE111" s="85">
        <v>1.7887428437823299E-2</v>
      </c>
      <c r="DF111" s="12">
        <f t="shared" si="13"/>
        <v>1.3417517100647935E-6</v>
      </c>
      <c r="DG111" s="41">
        <v>1.6978658526989E-3</v>
      </c>
      <c r="DH111" s="12">
        <f t="shared" si="14"/>
        <v>4.0050042867783887E-3</v>
      </c>
      <c r="DI111" s="41">
        <v>1.6976772329929601E-3</v>
      </c>
      <c r="DJ111" s="46">
        <v>106</v>
      </c>
      <c r="DK111" s="44">
        <v>1.0990631039556899E-3</v>
      </c>
      <c r="DL111" s="44">
        <v>2.74861126026871E-3</v>
      </c>
      <c r="DM111" s="44">
        <v>5.3310979590907E-3</v>
      </c>
      <c r="DN111" s="44">
        <v>4.1005368071044303E-3</v>
      </c>
      <c r="DO111" s="44">
        <v>1.31116648661431E-2</v>
      </c>
      <c r="DP111" s="44">
        <v>1.0726635493904599E-2</v>
      </c>
      <c r="DQ111" s="44">
        <v>1.4421697870056101E-2</v>
      </c>
      <c r="DR111" s="45">
        <v>6.5114126403206504E-2</v>
      </c>
      <c r="DS111" s="45">
        <v>9.8306192718353294E-2</v>
      </c>
      <c r="DT111" s="45">
        <v>8.9641564142187699E-2</v>
      </c>
      <c r="DU111" s="45">
        <v>6.7805648736723706E-2</v>
      </c>
      <c r="DV111" s="45">
        <v>9.4542861855933899E-2</v>
      </c>
      <c r="DW111" s="45">
        <v>0.14289843802661201</v>
      </c>
      <c r="DX111" s="45">
        <v>7.8342477043967698E-2</v>
      </c>
    </row>
    <row r="112" spans="1:128">
      <c r="A112" s="43">
        <f t="shared" si="8"/>
        <v>7.4493150684931511</v>
      </c>
      <c r="B112" s="18">
        <v>108</v>
      </c>
      <c r="C112" s="12">
        <v>2354</v>
      </c>
      <c r="D112" s="12">
        <v>6.2202864781535097E-2</v>
      </c>
      <c r="E112" s="12">
        <v>1.6495923483552E-3</v>
      </c>
      <c r="F112" s="92">
        <f>$D112^Parameter!$D$325</f>
        <v>0.11459669738818308</v>
      </c>
      <c r="G112" s="92">
        <f>$E112^Parameter!$D$318</f>
        <v>9.9199886692167925E-3</v>
      </c>
      <c r="H112" s="92">
        <f>$D112^Parameter!$D$326</f>
        <v>0.10840474930350975</v>
      </c>
      <c r="I112" s="92">
        <f>$E112^Parameter!$D$319</f>
        <v>1.656231519648084E-2</v>
      </c>
      <c r="J112" s="92">
        <f>$D112^Parameter!$D$328</f>
        <v>0.12047127722890007</v>
      </c>
      <c r="K112" s="92">
        <f>$E112^Parameter!$D$321</f>
        <v>5.851912834955892E-2</v>
      </c>
      <c r="L112" s="92">
        <f>$D112^Parameter!$D$329</f>
        <v>0.21112215809354751</v>
      </c>
      <c r="M112" s="92">
        <f>$E112^Parameter!$D$322</f>
        <v>4.3302657541413839E-2</v>
      </c>
      <c r="N112" s="92">
        <f>$D112^Parameter!$D$330</f>
        <v>0.10543539108925837</v>
      </c>
      <c r="O112" s="92">
        <f>$E112^Parameter!$D$323</f>
        <v>7.7081588030623829E-2</v>
      </c>
      <c r="P112" s="92">
        <f>$D112^Parameter!$D$327</f>
        <v>7.1073464897419461E-2</v>
      </c>
      <c r="Q112" s="92">
        <f>$E112^Parameter!$D$320</f>
        <v>1.0308771570193694E-2</v>
      </c>
      <c r="R112" s="12">
        <f>$D112^EXP(Parameter!$D$96+Parameter!$D$103*(($B112/30.2*21)^(1)))</f>
        <v>4.2479424531909467E-4</v>
      </c>
      <c r="S112" s="12">
        <f>$E112^EXP(Parameter!$D$81+Parameter!$D$88*($B112/30.2*21)^(-2))</f>
        <v>1.9498468493033095E-2</v>
      </c>
      <c r="T112" s="12">
        <f>$D112^EXP(Parameter!$D$97+Parameter!$D$104*(($B112*21/30.2)^(1)))</f>
        <v>2.1179933884607729E-2</v>
      </c>
      <c r="U112" s="12">
        <f>$E112^EXP(Parameter!$D$82+Parameter!$D$89*($B112/30.2*21)^(-2))</f>
        <v>2.7466427735960655E-2</v>
      </c>
      <c r="V112" s="12">
        <f>$D112^EXP(Parameter!$D$99+Parameter!$D$106*(($B112*21/30.2)^(1)))</f>
        <v>8.5883376075922228E-3</v>
      </c>
      <c r="W112" s="12">
        <f>$E112^EXP(Parameter!$D$84+Parameter!$D$91*($B112/30.2*21)^(-2))</f>
        <v>8.2852127535487374E-2</v>
      </c>
      <c r="X112" s="12">
        <f>$D112^EXP(Parameter!$D$100+Parameter!$D$107*(($B112*21/30.2)^(1)))</f>
        <v>2.0414323482860976E-5</v>
      </c>
      <c r="Y112" s="12">
        <f>$E112^EXP(Parameter!$D$85+Parameter!$D$92*($B112/30.2*21)^(-2))</f>
        <v>6.0487845292246989E-2</v>
      </c>
      <c r="Z112" s="12">
        <f>$D112^EXP(Parameter!$D$101+Parameter!$D$108*(($B112*21/30.2)^(1)))</f>
        <v>9.5287001658590326E-7</v>
      </c>
      <c r="AA112" s="12">
        <f>$E112^EXP(Parameter!$D$86+Parameter!$D$93*($B112/30.2*21)^(-2))</f>
        <v>7.7833748134250119E-2</v>
      </c>
      <c r="AB112" s="12">
        <f>$D112^EXP(Parameter!$D$98+Parameter!$D$105*(($B112*21/30.2)^(1)))</f>
        <v>3.7222641361793311E-3</v>
      </c>
      <c r="AC112" s="12">
        <f>$E112^EXP(Parameter!$D$83+Parameter!$D$90*($B112/30.2*21)^(-2))</f>
        <v>1.1245608315718504E-2</v>
      </c>
      <c r="AD112" s="87">
        <f>$D112^EXP(Parameter!$D$133+Parameter!$D$140*(($B112*21/30.2)^(-0.5))+Parameter!$D$147*((LN($B112*21/30.2))))</f>
        <v>2.3490962092796095E-4</v>
      </c>
      <c r="AE112" s="12">
        <f>$E112^EXP(Parameter!$D$111+Parameter!$D$118*(($B112*21/30.2)^(-1))+Parameter!$D$125*(($B112*21/30.2)^(-0.5)))</f>
        <v>0.1020607854088587</v>
      </c>
      <c r="AF112" s="12">
        <f>$D112^EXP(Parameter!$D$134+Parameter!$D$141*(($B112*21/30.2)^(-0.5))+Parameter!$D$148*((LN($B112*21/30.2))))</f>
        <v>1.3459656421232605E-2</v>
      </c>
      <c r="AG112" s="12">
        <f>$E112^EXP(Parameter!$D$112+Parameter!$D$119*(($B112*21/30.2)^(-1))+Parameter!$D$126*(($B112*21/30.2)^(-0.5)))</f>
        <v>3.0037217486609882E-2</v>
      </c>
      <c r="AH112" s="12">
        <f>$D112^EXP(Parameter!$D$136+Parameter!$D$143*(($B112*21/30.2)^(-0.5))+Parameter!$D$150*((LN($B112*21/30.2))))</f>
        <v>7.0303784210118826E-4</v>
      </c>
      <c r="AI112" s="12">
        <f>$E112^EXP(Parameter!$D$114+Parameter!$D$121*(($B112*21/30.2)^(-1))+Parameter!$D$128*(($B112*21/30.2)^(-0.5)))</f>
        <v>2.584489728303043E-3</v>
      </c>
      <c r="AJ112" s="12">
        <f>$D112^EXP(Parameter!$D$137+Parameter!$D$144*(($B112*21/30.2)^(-0.5))+Parameter!$D$151*((LN($B112*21/30.2))))</f>
        <v>2.2890082244338738E-4</v>
      </c>
      <c r="AK112" s="12">
        <f>$E112^EXP(Parameter!$D$115+Parameter!$D$122*(($B112*21/30.2)^(-1))+Parameter!$D$129*(($B112*21/30.2)^(-0.5)))</f>
        <v>2.616817746477286E-2</v>
      </c>
      <c r="AL112" s="12">
        <f>$D112^EXP(Parameter!$D$138+Parameter!$D$145*(($B112*21/30.2)^(-0.5))+Parameter!$D$152*((LN($B112*21/30.2))))</f>
        <v>1.3663900247221682E-11</v>
      </c>
      <c r="AM112" s="12">
        <f>$E112^EXP(Parameter!$D$116+Parameter!$D$123*(($B112*21/30.2)^(-1))+Parameter!$D$130*(($B112*21/30.2)^(-0.5)))</f>
        <v>5.5352911323254452E-4</v>
      </c>
      <c r="AN112" s="12">
        <f>$D112^EXP(Parameter!$D$135+Parameter!$D$142*(($B112*21/30.2)^(-0.5))+Parameter!$D$149*((LN($B112*21/30.2))))</f>
        <v>3.0187098234572291E-3</v>
      </c>
      <c r="AO112" s="12">
        <f>$E112^EXP(Parameter!$D$113+Parameter!$D$120*(($B112*21/30.2)^(-1))+Parameter!$D$127*(($B112*21/30.2)^(-0.5)))</f>
        <v>2.3330831098756961E-7</v>
      </c>
      <c r="AP112" s="87">
        <f>$D112^EXP(Parameter!$D$304+Parameter!$D$310*((LN($B112*21/30.2))))</f>
        <v>7.8682252030154873E-2</v>
      </c>
      <c r="AQ112" s="88">
        <f>$E112^EXP(Parameter!$D$290+Parameter!$D$296*((LN($B112*21/30.2))))</f>
        <v>2.85106841106504E-2</v>
      </c>
      <c r="AR112" s="12">
        <f>$D112^EXP(Parameter!$D$305+Parameter!$D$311*((LN($B112*21/30.2))))</f>
        <v>8.5157675562583315E-2</v>
      </c>
      <c r="AS112" s="88">
        <f>$E112^EXP(Parameter!$D$291+Parameter!$D$297*((LN($B112*21/30.2))))</f>
        <v>3.0797093917655748E-2</v>
      </c>
      <c r="AT112" s="12">
        <f>$D112^EXP(Parameter!$D$305+Parameter!$D$307-Parameter!$D$306+(Parameter!$D$311+Parameter!$D$313-Parameter!$D$312)*((LN($B112*21/30.2))))</f>
        <v>8.2901006131331598E-2</v>
      </c>
      <c r="AU112" s="88">
        <f>$E112^EXP(Parameter!$D$291+Parameter!$D$293-Parameter!$D$292+(Parameter!$D$297+Parameter!$D$299-Parameter!$D$298)*((LN($B112*21/30.2))))</f>
        <v>5.4677868969337309E-2</v>
      </c>
      <c r="AV112" s="12">
        <f>$D112^EXP(Parameter!$D$308+Parameter!$D$314*((LN($B112*21/30.2))))</f>
        <v>0.12188438205179834</v>
      </c>
      <c r="AW112" s="88">
        <f>$E112^EXP(Parameter!$D$294+Parameter!$D$300*((LN($B112*21/30.2))))</f>
        <v>4.4736045517243916E-2</v>
      </c>
      <c r="AX112" s="12">
        <f>$D112^EXP(Parameter!$D$305+Parameter!$D$309-Parameter!$D$306+(Parameter!$D$311+Parameter!$D$315-Parameter!$D$312)*((LN($B112*21/30.2))))</f>
        <v>5.7832514197981501E-2</v>
      </c>
      <c r="AY112" s="88">
        <f>$E112^EXP(Parameter!$D$291+Parameter!$D$295-Parameter!$D$292+(Parameter!$D$297+Parameter!$D$301-Parameter!$D$298)*((LN($B112*21/30.2))))</f>
        <v>7.7533270445002654E-3</v>
      </c>
      <c r="AZ112" s="12">
        <f>$D112^EXP(Parameter!D$305-Parameter!D$306+(Parameter!D$311-Parameter!D$312)*((LN($B112*21/30.2))))</f>
        <v>4.1371972105063402E-2</v>
      </c>
      <c r="BA112" s="88">
        <f>$E112^EXP(Parameter!$D$291-Parameter!$D$292+(Parameter!$D$297-Parameter!$D$298)*((LN($B112*21/30.2))))</f>
        <v>4.7858747720587507E-4</v>
      </c>
      <c r="BB112" s="89">
        <f>$D112^EXP(Parameter!$D$231+Parameter!$D$238)</f>
        <v>0.12128636896707186</v>
      </c>
      <c r="BC112" s="90">
        <f>$E112^EXP(Parameter!$D$216+Parameter!$D$223)</f>
        <v>1.7092435384524752E-2</v>
      </c>
      <c r="BD112" s="91">
        <f>$D112^EXP(Parameter!$D$232+Parameter!$D$239)</f>
        <v>9.9662691962149427E-2</v>
      </c>
      <c r="BE112" s="90">
        <f>$E112^EXP(Parameter!$D$217+Parameter!$D$224)</f>
        <v>2.2249831747806335E-2</v>
      </c>
      <c r="BF112" s="91">
        <f>$D112^EXP(Parameter!$D$234+Parameter!$D$241)</f>
        <v>0.1137391336090874</v>
      </c>
      <c r="BG112" s="91">
        <f>$E112^EXP(Parameter!$D$219+Parameter!$D$226)</f>
        <v>6.6992550229114878E-2</v>
      </c>
      <c r="BH112" s="91">
        <f>$D112^EXP(Parameter!$D$235+Parameter!$D$242)</f>
        <v>0.18772074659461621</v>
      </c>
      <c r="BI112" s="91">
        <f>$E112^EXP(Parameter!$D$220+Parameter!$D$227)</f>
        <v>4.8335555835996302E-2</v>
      </c>
      <c r="BJ112" s="91">
        <f>$D112^EXP(Parameter!$D$236)</f>
        <v>4.5737497472965821E-2</v>
      </c>
      <c r="BK112" s="91">
        <f>$E112^EXP(Parameter!$D$221)</f>
        <v>0.26368693628180667</v>
      </c>
      <c r="BL112" s="91">
        <f>$D112^EXP(Parameter!$D$233+Parameter!$D$240)</f>
        <v>5.7485697758601087E-2</v>
      </c>
      <c r="BM112" s="91">
        <f>$E112^EXP(Parameter!$D$218+Parameter!$D$225)</f>
        <v>9.4924673480283276E-3</v>
      </c>
      <c r="BN112" s="90">
        <f>$D112^EXP(Parameter!$D$268+Parameter!$D$275)</f>
        <v>0.14995395531099956</v>
      </c>
      <c r="BO112" s="91">
        <f>$E112^EXP(Parameter!$D$246+Parameter!$D$253)</f>
        <v>7.8874841762671313E-3</v>
      </c>
      <c r="BP112" s="91">
        <f>$D112^EXP(Parameter!$D$269+Parameter!$D$276)</f>
        <v>0.11152564776144423</v>
      </c>
      <c r="BQ112" s="91">
        <f>$E112^EXP(Parameter!$D$247+Parameter!$D$254)</f>
        <v>1.5355159309776984E-2</v>
      </c>
      <c r="BR112" s="91">
        <f>$D112^EXP(Parameter!$D$271+Parameter!$D$278)</f>
        <v>0.20238286307666697</v>
      </c>
      <c r="BS112" s="91">
        <f>$E112^EXP(Parameter!$D$249+Parameter!$D$256)</f>
        <v>7.8015335121965054E-2</v>
      </c>
      <c r="BT112" s="91">
        <f>$D112^EXP(Parameter!$D$272+Parameter!$D$279)</f>
        <v>0.29932397942523153</v>
      </c>
      <c r="BU112" s="91">
        <f>$E112^EXP(Parameter!$D$250+Parameter!$D$257)</f>
        <v>3.3073402127231914E-2</v>
      </c>
      <c r="BV112" s="91">
        <f>$D112^EXP(Parameter!$D$273+Parameter!$D$280)</f>
        <v>0.25421557564318181</v>
      </c>
      <c r="BW112" s="91">
        <f>$E112^EXP(Parameter!$D$251+Parameter!$D$258)</f>
        <v>8.2262447284999915E-2</v>
      </c>
      <c r="BX112" s="91">
        <f>$D112^EXP(Parameter!$D$270+Parameter!$D$277)</f>
        <v>0.1010470007683511</v>
      </c>
      <c r="BY112" s="91">
        <f>$E112^EXP(Parameter!$D$248+Parameter!$D$255)</f>
        <v>1.7798681897842422E-2</v>
      </c>
      <c r="BZ112" s="90">
        <f>$D112^EXP(Parameter!$D$208)</f>
        <v>0.11522786007650039</v>
      </c>
      <c r="CA112" s="90">
        <f>$E112^EXP(Parameter!$D$200)</f>
        <v>1.3347569203031609E-2</v>
      </c>
      <c r="CB112" s="90">
        <f>$D112^EXP(Parameter!$D$209)</f>
        <v>0.10058436582663852</v>
      </c>
      <c r="CC112" s="90">
        <f>$E112^EXP(Parameter!$D$201)</f>
        <v>1.9506065407971909E-2</v>
      </c>
      <c r="CD112" s="90">
        <f>$D112^EXP(Parameter!$D$211)</f>
        <v>0.10693055763853031</v>
      </c>
      <c r="CE112" s="90">
        <f>$E112^EXP(Parameter!$D$203)</f>
        <v>5.5709614511303261E-2</v>
      </c>
      <c r="CF112" s="90">
        <f>$D112^EXP(Parameter!$D$212)</f>
        <v>0.18740683306509087</v>
      </c>
      <c r="CG112" s="90">
        <f>$E112^EXP(Parameter!$D$204)</f>
        <v>4.3391102073627098E-2</v>
      </c>
      <c r="CH112" s="91">
        <f>$D112^EXP(Parameter!$D$213)</f>
        <v>9.224287761094728E-2</v>
      </c>
      <c r="CI112" s="90">
        <f>$E112^EXP(Parameter!$D$205)</f>
        <v>6.5019184132700122E-2</v>
      </c>
      <c r="CJ112" s="91">
        <f>$D112^EXP(Parameter!$D$210)</f>
        <v>6.1171832996530937E-2</v>
      </c>
      <c r="CK112" s="90">
        <f>$E112^EXP(Parameter!$D$202)</f>
        <v>1.1496614073041369E-2</v>
      </c>
      <c r="CL112" s="12">
        <f>$D112^EXP(Parameter!$D$170+Parameter!$D$177*(LN($B112/30.2*21)))</f>
        <v>7.9291133862487095E-2</v>
      </c>
      <c r="CM112" s="41">
        <f>$E112^EXP(Parameter!$D$155+Parameter!$D$162*(LN($B112/30.2*21)))</f>
        <v>0.10385975269172711</v>
      </c>
      <c r="CN112" s="12">
        <f>$D112^EXP(Parameter!$D$171+Parameter!$D$178*(LN($B112/30.2*21)))</f>
        <v>8.0599352718268721E-2</v>
      </c>
      <c r="CO112" s="41">
        <f>$E112^EXP(Parameter!$D$156+Parameter!$D$163*(LN($B112/30.2*21)))</f>
        <v>8.1276461184106946E-2</v>
      </c>
      <c r="CP112" s="12">
        <f>$D112^EXP(Parameter!$D$173+Parameter!$D$180*(LN($B112/30.2*21)))</f>
        <v>7.5051347984253877E-2</v>
      </c>
      <c r="CQ112" s="41">
        <f>$E112^EXP(Parameter!$D$158+Parameter!$D$165*(LN($B112/30.2*21)))</f>
        <v>9.6991679063102881E-2</v>
      </c>
      <c r="CR112" s="12">
        <f>$D112^EXP(Parameter!$D$174+Parameter!$D$181*(LN($B112/30.2*21)))</f>
        <v>8.7000129756580558E-2</v>
      </c>
      <c r="CS112" s="41">
        <f>$E112^EXP(Parameter!$D$159+Parameter!$D$166*(LN($B112/30.2*21)))</f>
        <v>0.1176690571578077</v>
      </c>
      <c r="CT112" s="12">
        <f>$D112^EXP(Parameter!$D$175+Parameter!$D$182*(LN($B112/30.2*21)))</f>
        <v>2.9682238992910972E-2</v>
      </c>
      <c r="CU112" s="41">
        <f>$E112^EXP(Parameter!$D$160+Parameter!$D$167*(LN($B112/30.2*21)))</f>
        <v>1.9250628944233218E-2</v>
      </c>
      <c r="CV112" s="12">
        <f>$D112^EXP(Parameter!$D$172+Parameter!$D$179*(LN($B112/30.2*21)))</f>
        <v>3.0391510551289889E-2</v>
      </c>
      <c r="CW112" s="41">
        <f>$E112^EXP(Parameter!$D$157+Parameter!$D$164*(LN($B112/30.2*21)))</f>
        <v>7.6551468228320516E-5</v>
      </c>
      <c r="CX112" s="12">
        <f t="shared" si="9"/>
        <v>4.2479424531909467E-4</v>
      </c>
      <c r="CY112" s="85">
        <v>2.3795840717001599E-2</v>
      </c>
      <c r="CZ112" s="12">
        <f t="shared" si="10"/>
        <v>2.1179933884607729E-2</v>
      </c>
      <c r="DA112" s="85">
        <v>3.7975423622321598E-2</v>
      </c>
      <c r="DB112" s="12">
        <f t="shared" si="11"/>
        <v>8.5883376075922228E-3</v>
      </c>
      <c r="DC112" s="41">
        <v>9.1026494417936407E-3</v>
      </c>
      <c r="DD112" s="12">
        <f t="shared" si="12"/>
        <v>2.0414323482860976E-5</v>
      </c>
      <c r="DE112" s="85">
        <v>1.7348451184158099E-2</v>
      </c>
      <c r="DF112" s="12">
        <f t="shared" si="13"/>
        <v>9.5287001658590326E-7</v>
      </c>
      <c r="DG112" s="41">
        <v>1.6435312788845699E-3</v>
      </c>
      <c r="DH112" s="12">
        <f t="shared" si="14"/>
        <v>3.7222641361793311E-3</v>
      </c>
      <c r="DI112" s="41">
        <v>1.6434071100346001E-3</v>
      </c>
      <c r="DJ112" s="46">
        <v>107</v>
      </c>
      <c r="DK112" s="44">
        <v>1.05816024890704E-3</v>
      </c>
      <c r="DL112" s="44">
        <v>2.6550775117414301E-3</v>
      </c>
      <c r="DM112" s="44">
        <v>5.1626625537068999E-3</v>
      </c>
      <c r="DN112" s="44">
        <v>3.9669657900186497E-3</v>
      </c>
      <c r="DO112" s="44">
        <v>1.2743643744026501E-2</v>
      </c>
      <c r="DP112" s="44">
        <v>1.0416851568161901E-2</v>
      </c>
      <c r="DQ112" s="44">
        <v>1.4022538413753401E-2</v>
      </c>
      <c r="DR112" s="45">
        <v>6.4142985584909606E-2</v>
      </c>
      <c r="DS112" s="45">
        <v>9.6976868441069897E-2</v>
      </c>
      <c r="DT112" s="45">
        <v>8.8400544236369602E-2</v>
      </c>
      <c r="DU112" s="45">
        <v>6.68033132481088E-2</v>
      </c>
      <c r="DV112" s="45">
        <v>9.3251476759383195E-2</v>
      </c>
      <c r="DW112" s="45">
        <v>0.14116264725619701</v>
      </c>
      <c r="DX112" s="45">
        <v>7.7221905613750003E-2</v>
      </c>
    </row>
    <row r="113" spans="1:128">
      <c r="A113" s="43">
        <f t="shared" si="8"/>
        <v>7.5095890410958903</v>
      </c>
      <c r="B113" s="18">
        <v>109</v>
      </c>
      <c r="C113" s="12">
        <v>2376</v>
      </c>
      <c r="D113" s="12">
        <v>6.1263561366969199E-2</v>
      </c>
      <c r="E113" s="12">
        <v>1.59652961569379E-3</v>
      </c>
      <c r="F113" s="92">
        <f>$D113^Parameter!$D$325</f>
        <v>0.11324466382029474</v>
      </c>
      <c r="G113" s="92">
        <f>$E113^Parameter!$D$318</f>
        <v>9.6891889446251173E-3</v>
      </c>
      <c r="H113" s="92">
        <f>$D113^Parameter!$D$326</f>
        <v>0.10709317434198137</v>
      </c>
      <c r="I113" s="92">
        <f>$E113^Parameter!$D$319</f>
        <v>1.6219343316015246E-2</v>
      </c>
      <c r="J113" s="92">
        <f>$D113^Parameter!$D$328</f>
        <v>0.11908254468494685</v>
      </c>
      <c r="K113" s="92">
        <f>$E113^Parameter!$D$321</f>
        <v>5.7677629340578268E-2</v>
      </c>
      <c r="L113" s="92">
        <f>$D113^Parameter!$D$329</f>
        <v>0.20933085830504677</v>
      </c>
      <c r="M113" s="92">
        <f>$E113^Parameter!$D$322</f>
        <v>4.2614433529680931E-2</v>
      </c>
      <c r="N113" s="92">
        <f>$D113^Parameter!$D$330</f>
        <v>0.10414389445205122</v>
      </c>
      <c r="O113" s="92">
        <f>$E113^Parameter!$D$323</f>
        <v>7.6080050403582844E-2</v>
      </c>
      <c r="P113" s="92">
        <f>$D113^Parameter!$D$327</f>
        <v>7.0051353681611861E-2</v>
      </c>
      <c r="Q113" s="92">
        <f>$E113^Parameter!$D$320</f>
        <v>1.0070901843094992E-2</v>
      </c>
      <c r="R113" s="12">
        <f>$D113^EXP(Parameter!$D$96+Parameter!$D$103*(($B113/30.2*21)^(1)))</f>
        <v>3.6494450147927989E-4</v>
      </c>
      <c r="S113" s="12">
        <f>$E113^EXP(Parameter!$D$81+Parameter!$D$88*($B113/30.2*21)^(-2))</f>
        <v>1.9110740884471723E-2</v>
      </c>
      <c r="T113" s="12">
        <f>$D113^EXP(Parameter!$D$97+Parameter!$D$104*(($B113*21/30.2)^(1)))</f>
        <v>2.0293795298099913E-2</v>
      </c>
      <c r="U113" s="12">
        <f>$E113^EXP(Parameter!$D$82+Parameter!$D$89*($B113/30.2*21)^(-2))</f>
        <v>2.696727877095071E-2</v>
      </c>
      <c r="V113" s="12">
        <f>$D113^EXP(Parameter!$D$99+Parameter!$D$106*(($B113*21/30.2)^(1)))</f>
        <v>8.0386433416826941E-3</v>
      </c>
      <c r="W113" s="12">
        <f>$E113^EXP(Parameter!$D$84+Parameter!$D$91*($B113/30.2*21)^(-2))</f>
        <v>8.1806253650983707E-2</v>
      </c>
      <c r="X113" s="12">
        <f>$D113^EXP(Parameter!$D$100+Parameter!$D$107*(($B113*21/30.2)^(1)))</f>
        <v>1.530495073531766E-5</v>
      </c>
      <c r="Y113" s="12">
        <f>$E113^EXP(Parameter!$D$85+Parameter!$D$92*($B113/30.2*21)^(-2))</f>
        <v>5.9628375449911543E-2</v>
      </c>
      <c r="Z113" s="12">
        <f>$D113^EXP(Parameter!$D$101+Parameter!$D$108*(($B113*21/30.2)^(1)))</f>
        <v>6.7146128742740659E-7</v>
      </c>
      <c r="AA113" s="12">
        <f>$E113^EXP(Parameter!$D$86+Parameter!$D$93*($B113/30.2*21)^(-2))</f>
        <v>7.6825931582738677E-2</v>
      </c>
      <c r="AB113" s="12">
        <f>$D113^EXP(Parameter!$D$98+Parameter!$D$105*(($B113*21/30.2)^(1)))</f>
        <v>3.4573586786300877E-3</v>
      </c>
      <c r="AC113" s="12">
        <f>$E113^EXP(Parameter!$D$83+Parameter!$D$90*($B113/30.2*21)^(-2))</f>
        <v>1.0990936584937947E-2</v>
      </c>
      <c r="AD113" s="87">
        <f>$D113^EXP(Parameter!$D$133+Parameter!$D$140*(($B113*21/30.2)^(-0.5))+Parameter!$D$147*((LN($B113*21/30.2))))</f>
        <v>2.075662578972593E-4</v>
      </c>
      <c r="AE113" s="12">
        <f>$E113^EXP(Parameter!$D$111+Parameter!$D$118*(($B113*21/30.2)^(-1))+Parameter!$D$125*(($B113*21/30.2)^(-0.5)))</f>
        <v>0.1012663546824476</v>
      </c>
      <c r="AF113" s="12">
        <f>$D113^EXP(Parameter!$D$134+Parameter!$D$141*(($B113*21/30.2)^(-0.5))+Parameter!$D$148*((LN($B113*21/30.2))))</f>
        <v>1.2925597406802575E-2</v>
      </c>
      <c r="AG113" s="12">
        <f>$E113^EXP(Parameter!$D$112+Parameter!$D$119*(($B113*21/30.2)^(-1))+Parameter!$D$126*(($B113*21/30.2)^(-0.5)))</f>
        <v>2.9520632404947948E-2</v>
      </c>
      <c r="AH113" s="12">
        <f>$D113^EXP(Parameter!$D$136+Parameter!$D$143*(($B113*21/30.2)^(-0.5))+Parameter!$D$150*((LN($B113*21/30.2))))</f>
        <v>6.3586166748083573E-4</v>
      </c>
      <c r="AI113" s="12">
        <f>$E113^EXP(Parameter!$D$114+Parameter!$D$121*(($B113*21/30.2)^(-1))+Parameter!$D$128*(($B113*21/30.2)^(-0.5)))</f>
        <v>2.4710238917812735E-3</v>
      </c>
      <c r="AJ113" s="12">
        <f>$D113^EXP(Parameter!$D$137+Parameter!$D$144*(($B113*21/30.2)^(-0.5))+Parameter!$D$151*((LN($B113*21/30.2))))</f>
        <v>1.9937970928958344E-4</v>
      </c>
      <c r="AK113" s="12">
        <f>$E113^EXP(Parameter!$D$115+Parameter!$D$122*(($B113*21/30.2)^(-1))+Parameter!$D$129*(($B113*21/30.2)^(-0.5)))</f>
        <v>2.5634764567132869E-2</v>
      </c>
      <c r="AL113" s="12">
        <f>$D113^EXP(Parameter!$D$138+Parameter!$D$145*(($B113*21/30.2)^(-0.5))+Parameter!$D$152*((LN($B113*21/30.2))))</f>
        <v>8.0884855781940774E-12</v>
      </c>
      <c r="AM113" s="12">
        <f>$E113^EXP(Parameter!$D$116+Parameter!$D$123*(($B113*21/30.2)^(-1))+Parameter!$D$130*(($B113*21/30.2)^(-0.5)))</f>
        <v>5.2258943788093253E-4</v>
      </c>
      <c r="AN113" s="12">
        <f>$D113^EXP(Parameter!$D$135+Parameter!$D$142*(($B113*21/30.2)^(-0.5))+Parameter!$D$149*((LN($B113*21/30.2))))</f>
        <v>2.8521176092196421E-3</v>
      </c>
      <c r="AO113" s="12">
        <f>$E113^EXP(Parameter!$D$113+Parameter!$D$120*(($B113*21/30.2)^(-1))+Parameter!$D$127*(($B113*21/30.2)^(-0.5)))</f>
        <v>2.0580714846959302E-7</v>
      </c>
      <c r="AP113" s="87">
        <f>$D113^EXP(Parameter!$D$304+Parameter!$D$310*((LN($B113*21/30.2))))</f>
        <v>7.7361701960495757E-2</v>
      </c>
      <c r="AQ113" s="88">
        <f>$E113^EXP(Parameter!$D$290+Parameter!$D$296*((LN($B113*21/30.2))))</f>
        <v>2.8129819298642372E-2</v>
      </c>
      <c r="AR113" s="12">
        <f>$D113^EXP(Parameter!$D$305+Parameter!$D$311*((LN($B113*21/30.2))))</f>
        <v>8.3923041966493847E-2</v>
      </c>
      <c r="AS113" s="88">
        <f>$E113^EXP(Parameter!$D$291+Parameter!$D$297*((LN($B113*21/30.2))))</f>
        <v>3.0306892184451508E-2</v>
      </c>
      <c r="AT113" s="12">
        <f>$D113^EXP(Parameter!$D$305+Parameter!$D$307-Parameter!$D$306+(Parameter!$D$311+Parameter!$D$313-Parameter!$D$312)*((LN($B113*21/30.2))))</f>
        <v>8.1615351939334266E-2</v>
      </c>
      <c r="AU113" s="88">
        <f>$E113^EXP(Parameter!$D$291+Parameter!$D$293-Parameter!$D$292+(Parameter!$D$297+Parameter!$D$299-Parameter!$D$298)*((LN($B113*21/30.2))))</f>
        <v>5.3826261781683413E-2</v>
      </c>
      <c r="AV113" s="12">
        <f>$D113^EXP(Parameter!$D$308+Parameter!$D$314*((LN($B113*21/30.2))))</f>
        <v>0.12004753388972343</v>
      </c>
      <c r="AW113" s="88">
        <f>$E113^EXP(Parameter!$D$294+Parameter!$D$300*((LN($B113*21/30.2))))</f>
        <v>4.4043179865186716E-2</v>
      </c>
      <c r="AX113" s="12">
        <f>$D113^EXP(Parameter!$D$305+Parameter!$D$309-Parameter!$D$306+(Parameter!$D$311+Parameter!$D$315-Parameter!$D$312)*((LN($B113*21/30.2))))</f>
        <v>5.6714569070652386E-2</v>
      </c>
      <c r="AY113" s="88">
        <f>$E113^EXP(Parameter!$D$291+Parameter!$D$295-Parameter!$D$292+(Parameter!$D$297+Parameter!$D$301-Parameter!$D$298)*((LN($B113*21/30.2))))</f>
        <v>7.4465666932768551E-3</v>
      </c>
      <c r="AZ113" s="12">
        <f>$D113^EXP(Parameter!D$305-Parameter!D$306+(Parameter!D$311-Parameter!D$312)*((LN($B113*21/30.2))))</f>
        <v>4.0525042595113601E-2</v>
      </c>
      <c r="BA113" s="88">
        <f>$E113^EXP(Parameter!$D$291-Parameter!$D$292+(Parameter!$D$297-Parameter!$D$298)*((LN($B113*21/30.2))))</f>
        <v>4.5133777083878192E-4</v>
      </c>
      <c r="BB113" s="89">
        <f>$D113^EXP(Parameter!$D$231+Parameter!$D$238)</f>
        <v>0.11989266946367434</v>
      </c>
      <c r="BC113" s="90">
        <f>$E113^EXP(Parameter!$D$216+Parameter!$D$223)</f>
        <v>1.6741177130986152E-2</v>
      </c>
      <c r="BD113" s="91">
        <f>$D113^EXP(Parameter!$D$232+Parameter!$D$239)</f>
        <v>9.8411543514618269E-2</v>
      </c>
      <c r="BE113" s="90">
        <f>$E113^EXP(Parameter!$D$217+Parameter!$D$224)</f>
        <v>2.1821931225364917E-2</v>
      </c>
      <c r="BF113" s="91">
        <f>$D113^EXP(Parameter!$D$234+Parameter!$D$241)</f>
        <v>0.11239259249195072</v>
      </c>
      <c r="BG113" s="91">
        <f>$E113^EXP(Parameter!$D$219+Parameter!$D$226)</f>
        <v>6.607478436776397E-2</v>
      </c>
      <c r="BH113" s="91">
        <f>$D113^EXP(Parameter!$D$235+Parameter!$D$242)</f>
        <v>0.18600824160352292</v>
      </c>
      <c r="BI113" s="91">
        <f>$E113^EXP(Parameter!$D$220+Parameter!$D$227)</f>
        <v>4.7594039266450519E-2</v>
      </c>
      <c r="BJ113" s="91">
        <f>$D113^EXP(Parameter!$D$236)</f>
        <v>4.4971011844306533E-2</v>
      </c>
      <c r="BK113" s="91">
        <f>$E113^EXP(Parameter!$D$221)</f>
        <v>0.26189936449648415</v>
      </c>
      <c r="BL113" s="91">
        <f>$D113^EXP(Parameter!$D$233+Parameter!$D$240)</f>
        <v>5.6593169476321981E-2</v>
      </c>
      <c r="BM113" s="91">
        <f>$E113^EXP(Parameter!$D$218+Parameter!$D$225)</f>
        <v>9.2695303426343564E-3</v>
      </c>
      <c r="BN113" s="90">
        <f>$D113^EXP(Parameter!$D$268+Parameter!$D$275)</f>
        <v>0.14840324093982865</v>
      </c>
      <c r="BO113" s="91">
        <f>$E113^EXP(Parameter!$D$246+Parameter!$D$253)</f>
        <v>7.6949647215421016E-3</v>
      </c>
      <c r="BP113" s="91">
        <f>$D113^EXP(Parameter!$D$269+Parameter!$D$276)</f>
        <v>0.11019344670167469</v>
      </c>
      <c r="BQ113" s="91">
        <f>$E113^EXP(Parameter!$D$247+Parameter!$D$254)</f>
        <v>1.5031379159924812E-2</v>
      </c>
      <c r="BR113" s="91">
        <f>$D113^EXP(Parameter!$D$271+Parameter!$D$278)</f>
        <v>0.20061924274336976</v>
      </c>
      <c r="BS113" s="91">
        <f>$E113^EXP(Parameter!$D$249+Parameter!$D$256)</f>
        <v>7.7006396610616132E-2</v>
      </c>
      <c r="BT113" s="91">
        <f>$D113^EXP(Parameter!$D$272+Parameter!$D$279)</f>
        <v>0.29735245975868685</v>
      </c>
      <c r="BU113" s="91">
        <f>$E113^EXP(Parameter!$D$250+Parameter!$D$257)</f>
        <v>3.2503027155556578E-2</v>
      </c>
      <c r="BV113" s="91">
        <f>$D113^EXP(Parameter!$D$273+Parameter!$D$280)</f>
        <v>0.25231527171871637</v>
      </c>
      <c r="BW113" s="91">
        <f>$E113^EXP(Parameter!$D$251+Parameter!$D$258)</f>
        <v>8.1220550313252066E-2</v>
      </c>
      <c r="BX113" s="91">
        <f>$D113^EXP(Parameter!$D$270+Parameter!$D$277)</f>
        <v>9.9786014769868037E-2</v>
      </c>
      <c r="BY113" s="91">
        <f>$E113^EXP(Parameter!$D$248+Parameter!$D$255)</f>
        <v>1.7436512127285579E-2</v>
      </c>
      <c r="BZ113" s="90">
        <f>$D113^EXP(Parameter!$D$208)</f>
        <v>0.11387180642392743</v>
      </c>
      <c r="CA113" s="90">
        <f>$E113^EXP(Parameter!$D$200)</f>
        <v>1.305678213434582E-2</v>
      </c>
      <c r="CB113" s="90">
        <f>$D113^EXP(Parameter!$D$209)</f>
        <v>9.9326655982625398E-2</v>
      </c>
      <c r="CC113" s="90">
        <f>$E113^EXP(Parameter!$D$201)</f>
        <v>1.9118088016532021E-2</v>
      </c>
      <c r="CD113" s="90">
        <f>$D113^EXP(Parameter!$D$211)</f>
        <v>0.10562889483654553</v>
      </c>
      <c r="CE113" s="90">
        <f>$E113^EXP(Parameter!$D$203)</f>
        <v>5.4894731809809437E-2</v>
      </c>
      <c r="CF113" s="90">
        <f>$D113^EXP(Parameter!$D$212)</f>
        <v>0.18569548912512404</v>
      </c>
      <c r="CG113" s="90">
        <f>$E113^EXP(Parameter!$D$204)</f>
        <v>4.2701916995148761E-2</v>
      </c>
      <c r="CH113" s="91">
        <f>$D113^EXP(Parameter!$D$213)</f>
        <v>9.1046277753497773E-2</v>
      </c>
      <c r="CI113" s="90">
        <f>$E113^EXP(Parameter!$D$205)</f>
        <v>6.4118668847448254E-2</v>
      </c>
      <c r="CJ113" s="91">
        <f>$D113^EXP(Parameter!$D$210)</f>
        <v>6.0242582200190992E-2</v>
      </c>
      <c r="CK113" s="90">
        <f>$E113^EXP(Parameter!$D$202)</f>
        <v>1.1237587647353164E-2</v>
      </c>
      <c r="CL113" s="12">
        <f>$D113^EXP(Parameter!$D$170+Parameter!$D$177*(LN($B113/30.2*21)))</f>
        <v>7.8056349526524127E-2</v>
      </c>
      <c r="CM113" s="41">
        <f>$E113^EXP(Parameter!$D$155+Parameter!$D$162*(LN($B113/30.2*21)))</f>
        <v>0.10321428539568901</v>
      </c>
      <c r="CN113" s="12">
        <f>$D113^EXP(Parameter!$D$171+Parameter!$D$178*(LN($B113/30.2*21)))</f>
        <v>7.9418967438775925E-2</v>
      </c>
      <c r="CO113" s="41">
        <f>$E113^EXP(Parameter!$D$156+Parameter!$D$163*(LN($B113/30.2*21)))</f>
        <v>8.0518525319568851E-2</v>
      </c>
      <c r="CP113" s="12">
        <f>$D113^EXP(Parameter!$D$173+Parameter!$D$180*(LN($B113/30.2*21)))</f>
        <v>7.3871641855082645E-2</v>
      </c>
      <c r="CQ113" s="41">
        <f>$E113^EXP(Parameter!$D$158+Parameter!$D$165*(LN($B113/30.2*21)))</f>
        <v>9.5955651640573875E-2</v>
      </c>
      <c r="CR113" s="12">
        <f>$D113^EXP(Parameter!$D$174+Parameter!$D$181*(LN($B113/30.2*21)))</f>
        <v>8.547733769562757E-2</v>
      </c>
      <c r="CS113" s="41">
        <f>$E113^EXP(Parameter!$D$159+Parameter!$D$166*(LN($B113/30.2*21)))</f>
        <v>0.11670745242533517</v>
      </c>
      <c r="CT113" s="12">
        <f>$D113^EXP(Parameter!$D$175+Parameter!$D$182*(LN($B113/30.2*21)))</f>
        <v>2.8931127481711158E-2</v>
      </c>
      <c r="CU113" s="41">
        <f>$E113^EXP(Parameter!$D$160+Parameter!$D$167*(LN($B113/30.2*21)))</f>
        <v>1.8740437842988882E-2</v>
      </c>
      <c r="CV113" s="12">
        <f>$D113^EXP(Parameter!$D$172+Parameter!$D$179*(LN($B113/30.2*21)))</f>
        <v>2.9711234778873271E-2</v>
      </c>
      <c r="CW113" s="41">
        <f>$E113^EXP(Parameter!$D$157+Parameter!$D$164*(LN($B113/30.2*21)))</f>
        <v>7.111999500521408E-5</v>
      </c>
      <c r="CX113" s="12">
        <f t="shared" si="9"/>
        <v>3.6494450147927989E-4</v>
      </c>
      <c r="CY113" s="85">
        <v>2.3493954827613201E-2</v>
      </c>
      <c r="CZ113" s="12">
        <f t="shared" si="10"/>
        <v>2.0293795298099913E-2</v>
      </c>
      <c r="DA113" s="85">
        <v>3.7497441163054E-2</v>
      </c>
      <c r="DB113" s="12">
        <f t="shared" si="11"/>
        <v>8.0386433416826941E-3</v>
      </c>
      <c r="DC113" s="41">
        <v>8.6642849973252497E-3</v>
      </c>
      <c r="DD113" s="12">
        <f t="shared" si="12"/>
        <v>1.530495073531766E-5</v>
      </c>
      <c r="DE113" s="85">
        <v>1.6828043192024401E-2</v>
      </c>
      <c r="DF113" s="12">
        <f t="shared" si="13"/>
        <v>6.7146128742740659E-7</v>
      </c>
      <c r="DG113" s="41">
        <v>1.59122445833309E-3</v>
      </c>
      <c r="DH113" s="12">
        <f t="shared" si="14"/>
        <v>3.4573586786300877E-3</v>
      </c>
      <c r="DI113" s="41">
        <v>1.5911435689077501E-3</v>
      </c>
      <c r="DJ113" s="46">
        <v>108</v>
      </c>
      <c r="DK113" s="44">
        <v>1.01900569356983E-3</v>
      </c>
      <c r="DL113" s="44">
        <v>2.5652281033338199E-3</v>
      </c>
      <c r="DM113" s="44">
        <v>5.0004266701040301E-3</v>
      </c>
      <c r="DN113" s="44">
        <v>3.8384502244317399E-3</v>
      </c>
      <c r="DO113" s="44">
        <v>1.2387774405821299E-2</v>
      </c>
      <c r="DP113" s="44">
        <v>1.01175681345952E-2</v>
      </c>
      <c r="DQ113" s="44">
        <v>1.3636389991261599E-2</v>
      </c>
      <c r="DR113" s="45">
        <v>6.3192080901748202E-2</v>
      </c>
      <c r="DS113" s="45">
        <v>9.56730548593233E-2</v>
      </c>
      <c r="DT113" s="45">
        <v>8.7183817494971394E-2</v>
      </c>
      <c r="DU113" s="45">
        <v>6.5821709106555604E-2</v>
      </c>
      <c r="DV113" s="45">
        <v>9.1985085847325301E-2</v>
      </c>
      <c r="DW113" s="45">
        <v>0.13945726817331999</v>
      </c>
      <c r="DX113" s="45">
        <v>7.6123879709779504E-2</v>
      </c>
    </row>
    <row r="114" spans="1:128">
      <c r="A114" s="43">
        <f t="shared" si="8"/>
        <v>7.5698630136986305</v>
      </c>
      <c r="B114" s="18">
        <v>110</v>
      </c>
      <c r="C114" s="12">
        <v>2398</v>
      </c>
      <c r="D114" s="12">
        <v>6.0343843266559297E-2</v>
      </c>
      <c r="E114" s="12">
        <v>1.54549244209963E-3</v>
      </c>
      <c r="F114" s="92">
        <f>$D114^Parameter!$D$325</f>
        <v>0.11191639541555318</v>
      </c>
      <c r="G114" s="92">
        <f>$E114^Parameter!$D$318</f>
        <v>9.4651643130792395E-3</v>
      </c>
      <c r="H114" s="92">
        <f>$D114^Parameter!$D$326</f>
        <v>0.10580504429865271</v>
      </c>
      <c r="I114" s="92">
        <f>$E114^Parameter!$D$319</f>
        <v>1.5885570151382571E-2</v>
      </c>
      <c r="J114" s="92">
        <f>$D114^Parameter!$D$328</f>
        <v>0.11771784975159799</v>
      </c>
      <c r="K114" s="92">
        <f>$E114^Parameter!$D$321</f>
        <v>5.6853424667125375E-2</v>
      </c>
      <c r="L114" s="92">
        <f>$D114^Parameter!$D$329</f>
        <v>0.20756516132858868</v>
      </c>
      <c r="M114" s="92">
        <f>$E114^Parameter!$D$322</f>
        <v>4.1941385596423117E-2</v>
      </c>
      <c r="N114" s="92">
        <f>$D114^Parameter!$D$330</f>
        <v>0.10287567624422272</v>
      </c>
      <c r="O114" s="92">
        <f>$E114^Parameter!$D$323</f>
        <v>7.5097720415065572E-2</v>
      </c>
      <c r="P114" s="92">
        <f>$D114^Parameter!$D$327</f>
        <v>6.9049825327254885E-2</v>
      </c>
      <c r="Q114" s="92">
        <f>$E114^Parameter!$D$320</f>
        <v>9.8399695908868868E-3</v>
      </c>
      <c r="R114" s="12">
        <f>$D114^EXP(Parameter!$D$96+Parameter!$D$103*(($B114/30.2*21)^(1)))</f>
        <v>3.1275252191648731E-4</v>
      </c>
      <c r="S114" s="12">
        <f>$E114^EXP(Parameter!$D$81+Parameter!$D$88*($B114/30.2*21)^(-2))</f>
        <v>1.8733094818150439E-2</v>
      </c>
      <c r="T114" s="12">
        <f>$D114^EXP(Parameter!$D$97+Parameter!$D$104*(($B114*21/30.2)^(1)))</f>
        <v>1.9440235320309831E-2</v>
      </c>
      <c r="U114" s="12">
        <f>$E114^EXP(Parameter!$D$82+Parameter!$D$89*($B114/30.2*21)^(-2))</f>
        <v>2.6480262704678029E-2</v>
      </c>
      <c r="V114" s="12">
        <f>$D114^EXP(Parameter!$D$99+Parameter!$D$106*(($B114*21/30.2)^(1)))</f>
        <v>7.5194794012488474E-3</v>
      </c>
      <c r="W114" s="12">
        <f>$E114^EXP(Parameter!$D$84+Parameter!$D$91*($B114/30.2*21)^(-2))</f>
        <v>8.0780049038213619E-2</v>
      </c>
      <c r="X114" s="12">
        <f>$D114^EXP(Parameter!$D$100+Parameter!$D$107*(($B114*21/30.2)^(1)))</f>
        <v>1.1394525286538092E-5</v>
      </c>
      <c r="Y114" s="12">
        <f>$E114^EXP(Parameter!$D$85+Parameter!$D$92*($B114/30.2*21)^(-2))</f>
        <v>5.8786420829568073E-2</v>
      </c>
      <c r="Z114" s="12">
        <f>$D114^EXP(Parameter!$D$101+Parameter!$D$108*(($B114*21/30.2)^(1)))</f>
        <v>4.6941833049513365E-7</v>
      </c>
      <c r="AA114" s="12">
        <f>$E114^EXP(Parameter!$D$86+Parameter!$D$93*($B114/30.2*21)^(-2))</f>
        <v>7.5837401632474266E-2</v>
      </c>
      <c r="AB114" s="12">
        <f>$D114^EXP(Parameter!$D$98+Parameter!$D$105*(($B114*21/30.2)^(1)))</f>
        <v>3.2093126224667298E-3</v>
      </c>
      <c r="AC114" s="12">
        <f>$E114^EXP(Parameter!$D$83+Parameter!$D$90*($B114/30.2*21)^(-2))</f>
        <v>1.0743585000590009E-2</v>
      </c>
      <c r="AD114" s="87">
        <f>$D114^EXP(Parameter!$D$133+Parameter!$D$140*(($B114*21/30.2)^(-0.5))+Parameter!$D$147*((LN($B114*21/30.2))))</f>
        <v>1.8327654346376988E-4</v>
      </c>
      <c r="AE114" s="12">
        <f>$E114^EXP(Parameter!$D$111+Parameter!$D$118*(($B114*21/30.2)^(-1))+Parameter!$D$125*(($B114*21/30.2)^(-0.5)))</f>
        <v>0.10048376933218757</v>
      </c>
      <c r="AF114" s="12">
        <f>$D114^EXP(Parameter!$D$134+Parameter!$D$141*(($B114*21/30.2)^(-0.5))+Parameter!$D$148*((LN($B114*21/30.2))))</f>
        <v>1.2412995891658148E-2</v>
      </c>
      <c r="AG114" s="12">
        <f>$E114^EXP(Parameter!$D$112+Parameter!$D$119*(($B114*21/30.2)^(-1))+Parameter!$D$126*(($B114*21/30.2)^(-0.5)))</f>
        <v>2.9016147892180981E-2</v>
      </c>
      <c r="AH114" s="12">
        <f>$D114^EXP(Parameter!$D$136+Parameter!$D$143*(($B114*21/30.2)^(-0.5))+Parameter!$D$150*((LN($B114*21/30.2))))</f>
        <v>5.7483715240368182E-4</v>
      </c>
      <c r="AI114" s="12">
        <f>$E114^EXP(Parameter!$D$114+Parameter!$D$121*(($B114*21/30.2)^(-1))+Parameter!$D$128*(($B114*21/30.2)^(-0.5)))</f>
        <v>2.3629948661021724E-3</v>
      </c>
      <c r="AJ114" s="12">
        <f>$D114^EXP(Parameter!$D$137+Parameter!$D$144*(($B114*21/30.2)^(-0.5))+Parameter!$D$151*((LN($B114*21/30.2))))</f>
        <v>1.7348918541899267E-4</v>
      </c>
      <c r="AK114" s="12">
        <f>$E114^EXP(Parameter!$D$115+Parameter!$D$122*(($B114*21/30.2)^(-1))+Parameter!$D$129*(($B114*21/30.2)^(-0.5)))</f>
        <v>2.5115254370719146E-2</v>
      </c>
      <c r="AL114" s="12">
        <f>$D114^EXP(Parameter!$D$138+Parameter!$D$145*(($B114*21/30.2)^(-0.5))+Parameter!$D$152*((LN($B114*21/30.2))))</f>
        <v>4.7577916798431415E-12</v>
      </c>
      <c r="AM114" s="12">
        <f>$E114^EXP(Parameter!$D$116+Parameter!$D$123*(($B114*21/30.2)^(-1))+Parameter!$D$130*(($B114*21/30.2)^(-0.5)))</f>
        <v>4.9350198469866032E-4</v>
      </c>
      <c r="AN114" s="12">
        <f>$D114^EXP(Parameter!$D$135+Parameter!$D$142*(($B114*21/30.2)^(-0.5))+Parameter!$D$149*((LN($B114*21/30.2))))</f>
        <v>2.6947478500189679E-3</v>
      </c>
      <c r="AO114" s="12">
        <f>$E114^EXP(Parameter!$D$113+Parameter!$D$120*(($B114*21/30.2)^(-1))+Parameter!$D$127*(($B114*21/30.2)^(-0.5)))</f>
        <v>1.8163419032032494E-7</v>
      </c>
      <c r="AP114" s="87">
        <f>$D114^EXP(Parameter!$D$304+Parameter!$D$310*((LN($B114*21/30.2))))</f>
        <v>7.6068906122867985E-2</v>
      </c>
      <c r="AQ114" s="88">
        <f>$E114^EXP(Parameter!$D$290+Parameter!$D$296*((LN($B114*21/30.2))))</f>
        <v>2.7757169032303044E-2</v>
      </c>
      <c r="AR114" s="12">
        <f>$D114^EXP(Parameter!$D$305+Parameter!$D$311*((LN($B114*21/30.2))))</f>
        <v>8.2712682245064326E-2</v>
      </c>
      <c r="AS114" s="88">
        <f>$E114^EXP(Parameter!$D$291+Parameter!$D$297*((LN($B114*21/30.2))))</f>
        <v>2.9827855867960267E-2</v>
      </c>
      <c r="AT114" s="12">
        <f>$D114^EXP(Parameter!$D$305+Parameter!$D$307-Parameter!$D$306+(Parameter!$D$311+Parameter!$D$313-Parameter!$D$312)*((LN($B114*21/30.2))))</f>
        <v>8.0355695205752212E-2</v>
      </c>
      <c r="AU114" s="88">
        <f>$E114^EXP(Parameter!$D$291+Parameter!$D$293-Parameter!$D$292+(Parameter!$D$297+Parameter!$D$299-Parameter!$D$298)*((LN($B114*21/30.2))))</f>
        <v>5.299281977683374E-2</v>
      </c>
      <c r="AV114" s="12">
        <f>$D114^EXP(Parameter!$D$308+Parameter!$D$314*((LN($B114*21/30.2))))</f>
        <v>0.11824493477829735</v>
      </c>
      <c r="AW114" s="88">
        <f>$E114^EXP(Parameter!$D$294+Parameter!$D$300*((LN($B114*21/30.2))))</f>
        <v>4.3365390437094892E-2</v>
      </c>
      <c r="AX114" s="12">
        <f>$D114^EXP(Parameter!$D$305+Parameter!$D$309-Parameter!$D$306+(Parameter!$D$311+Parameter!$D$315-Parameter!$D$312)*((LN($B114*21/30.2))))</f>
        <v>5.562269174690096E-2</v>
      </c>
      <c r="AY114" s="88">
        <f>$E114^EXP(Parameter!$D$291+Parameter!$D$295-Parameter!$D$292+(Parameter!$D$297+Parameter!$D$301-Parameter!$D$298)*((LN($B114*21/30.2))))</f>
        <v>7.1526085883000315E-3</v>
      </c>
      <c r="AZ114" s="12">
        <f>$D114^EXP(Parameter!D$305-Parameter!D$306+(Parameter!D$311-Parameter!D$312)*((LN($B114*21/30.2))))</f>
        <v>3.9699185275507191E-2</v>
      </c>
      <c r="BA114" s="88">
        <f>$E114^EXP(Parameter!$D$291-Parameter!$D$292+(Parameter!$D$297-Parameter!$D$298)*((LN($B114*21/30.2))))</f>
        <v>4.2571560596176163E-4</v>
      </c>
      <c r="BB114" s="89">
        <f>$D114^EXP(Parameter!$D$231+Parameter!$D$238)</f>
        <v>0.11852304309637612</v>
      </c>
      <c r="BC114" s="90">
        <f>$E114^EXP(Parameter!$D$216+Parameter!$D$223)</f>
        <v>1.6399285047880571E-2</v>
      </c>
      <c r="BD114" s="91">
        <f>$D114^EXP(Parameter!$D$232+Parameter!$D$239)</f>
        <v>9.7183324073943034E-2</v>
      </c>
      <c r="BE114" s="90">
        <f>$E114^EXP(Parameter!$D$217+Parameter!$D$224)</f>
        <v>2.1404881442448738E-2</v>
      </c>
      <c r="BF114" s="91">
        <f>$D114^EXP(Parameter!$D$234+Parameter!$D$241)</f>
        <v>0.11106977427318748</v>
      </c>
      <c r="BG114" s="91">
        <f>$E114^EXP(Parameter!$D$219+Parameter!$D$226)</f>
        <v>6.5175261697750939E-2</v>
      </c>
      <c r="BH114" s="91">
        <f>$D114^EXP(Parameter!$D$235+Parameter!$D$242)</f>
        <v>0.18432129614550968</v>
      </c>
      <c r="BI114" s="91">
        <f>$E114^EXP(Parameter!$D$220+Parameter!$D$227)</f>
        <v>4.6868468213864783E-2</v>
      </c>
      <c r="BJ114" s="91">
        <f>$D114^EXP(Parameter!$D$236)</f>
        <v>4.4221767631085311E-2</v>
      </c>
      <c r="BK114" s="91">
        <f>$E114^EXP(Parameter!$D$221)</f>
        <v>0.26013507134558106</v>
      </c>
      <c r="BL114" s="91">
        <f>$D114^EXP(Parameter!$D$233+Parameter!$D$240)</f>
        <v>5.5719627607264996E-2</v>
      </c>
      <c r="BM114" s="91">
        <f>$E114^EXP(Parameter!$D$218+Parameter!$D$225)</f>
        <v>9.0531861092403611E-3</v>
      </c>
      <c r="BN114" s="90">
        <f>$D114^EXP(Parameter!$D$268+Parameter!$D$275)</f>
        <v>0.14687754454678864</v>
      </c>
      <c r="BO114" s="91">
        <f>$E114^EXP(Parameter!$D$246+Parameter!$D$253)</f>
        <v>7.5083144692825619E-3</v>
      </c>
      <c r="BP114" s="91">
        <f>$D114^EXP(Parameter!$D$269+Parameter!$D$276)</f>
        <v>0.10888485639173272</v>
      </c>
      <c r="BQ114" s="91">
        <f>$E114^EXP(Parameter!$D$247+Parameter!$D$254)</f>
        <v>1.4716404272944033E-2</v>
      </c>
      <c r="BR114" s="91">
        <f>$D114^EXP(Parameter!$D$271+Parameter!$D$278)</f>
        <v>0.19888123100723926</v>
      </c>
      <c r="BS114" s="91">
        <f>$E114^EXP(Parameter!$D$249+Parameter!$D$256)</f>
        <v>7.6016747057097628E-2</v>
      </c>
      <c r="BT114" s="91">
        <f>$D114^EXP(Parameter!$D$272+Parameter!$D$279)</f>
        <v>0.29540540949600397</v>
      </c>
      <c r="BU114" s="91">
        <f>$E114^EXP(Parameter!$D$250+Parameter!$D$257)</f>
        <v>3.1945993703121983E-2</v>
      </c>
      <c r="BV114" s="91">
        <f>$D114^EXP(Parameter!$D$273+Parameter!$D$280)</f>
        <v>0.25044022707927971</v>
      </c>
      <c r="BW114" s="91">
        <f>$E114^EXP(Parameter!$D$251+Parameter!$D$258)</f>
        <v>8.0198296782224135E-2</v>
      </c>
      <c r="BX114" s="91">
        <f>$D114^EXP(Parameter!$D$270+Parameter!$D$277)</f>
        <v>9.8548044785483943E-2</v>
      </c>
      <c r="BY114" s="91">
        <f>$E114^EXP(Parameter!$D$248+Parameter!$D$255)</f>
        <v>1.7083926866228574E-2</v>
      </c>
      <c r="BZ114" s="90">
        <f>$D114^EXP(Parameter!$D$208)</f>
        <v>0.11253954862568782</v>
      </c>
      <c r="CA114" s="90">
        <f>$E114^EXP(Parameter!$D$200)</f>
        <v>1.2774104632958496E-2</v>
      </c>
      <c r="CB114" s="90">
        <f>$D114^EXP(Parameter!$D$209)</f>
        <v>9.809193330614964E-2</v>
      </c>
      <c r="CC114" s="90">
        <f>$E114^EXP(Parameter!$D$201)</f>
        <v>1.8740202067065909E-2</v>
      </c>
      <c r="CD114" s="90">
        <f>$D114^EXP(Parameter!$D$211)</f>
        <v>0.10435059538143805</v>
      </c>
      <c r="CE114" s="90">
        <f>$E114^EXP(Parameter!$D$203)</f>
        <v>5.4096796165146795E-2</v>
      </c>
      <c r="CF114" s="90">
        <f>$D114^EXP(Parameter!$D$212)</f>
        <v>0.18400970280111617</v>
      </c>
      <c r="CG114" s="90">
        <f>$E114^EXP(Parameter!$D$204)</f>
        <v>4.2027922192074879E-2</v>
      </c>
      <c r="CH114" s="91">
        <f>$D114^EXP(Parameter!$D$213)</f>
        <v>8.9872103550872454E-2</v>
      </c>
      <c r="CI114" s="90">
        <f>$E114^EXP(Parameter!$D$205)</f>
        <v>6.3236188080818698E-2</v>
      </c>
      <c r="CJ114" s="91">
        <f>$D114^EXP(Parameter!$D$210)</f>
        <v>5.9332790181012875E-2</v>
      </c>
      <c r="CK114" s="90">
        <f>$E114^EXP(Parameter!$D$202)</f>
        <v>1.0985976182869048E-2</v>
      </c>
      <c r="CL114" s="12">
        <f>$D114^EXP(Parameter!$D$170+Parameter!$D$177*(LN($B114/30.2*21)))</f>
        <v>7.684674404026956E-2</v>
      </c>
      <c r="CM114" s="41">
        <f>$E114^EXP(Parameter!$D$155+Parameter!$D$162*(LN($B114/30.2*21)))</f>
        <v>0.10257953854591904</v>
      </c>
      <c r="CN114" s="12">
        <f>$D114^EXP(Parameter!$D$171+Parameter!$D$178*(LN($B114/30.2*21)))</f>
        <v>7.8262068874953489E-2</v>
      </c>
      <c r="CO114" s="41">
        <f>$E114^EXP(Parameter!$D$156+Parameter!$D$163*(LN($B114/30.2*21)))</f>
        <v>7.9773980979632619E-2</v>
      </c>
      <c r="CP114" s="12">
        <f>$D114^EXP(Parameter!$D$173+Parameter!$D$180*(LN($B114/30.2*21)))</f>
        <v>7.2716272901518136E-2</v>
      </c>
      <c r="CQ114" s="41">
        <f>$E114^EXP(Parameter!$D$158+Parameter!$D$165*(LN($B114/30.2*21)))</f>
        <v>9.493786593452859E-2</v>
      </c>
      <c r="CR114" s="12">
        <f>$D114^EXP(Parameter!$D$174+Parameter!$D$181*(LN($B114/30.2*21)))</f>
        <v>8.398659377834268E-2</v>
      </c>
      <c r="CS114" s="41">
        <f>$E114^EXP(Parameter!$D$159+Parameter!$D$166*(LN($B114/30.2*21)))</f>
        <v>0.11576157202610858</v>
      </c>
      <c r="CT114" s="12">
        <f>$D114^EXP(Parameter!$D$175+Parameter!$D$182*(LN($B114/30.2*21)))</f>
        <v>2.8201603326804821E-2</v>
      </c>
      <c r="CU114" s="41">
        <f>$E114^EXP(Parameter!$D$160+Parameter!$D$167*(LN($B114/30.2*21)))</f>
        <v>1.8245771682982734E-2</v>
      </c>
      <c r="CV114" s="12">
        <f>$D114^EXP(Parameter!$D$172+Parameter!$D$179*(LN($B114/30.2*21)))</f>
        <v>2.904918859984644E-2</v>
      </c>
      <c r="CW114" s="41">
        <f>$E114^EXP(Parameter!$D$157+Parameter!$D$164*(LN($B114/30.2*21)))</f>
        <v>6.6088155231768813E-5</v>
      </c>
      <c r="CX114" s="12">
        <f t="shared" si="9"/>
        <v>3.1275252191648731E-4</v>
      </c>
      <c r="CY114" s="85">
        <v>2.3201261865346798E-2</v>
      </c>
      <c r="CZ114" s="12">
        <f t="shared" si="10"/>
        <v>1.9440235320309831E-2</v>
      </c>
      <c r="DA114" s="85">
        <v>3.7032908847148403E-2</v>
      </c>
      <c r="DB114" s="12">
        <f t="shared" si="11"/>
        <v>7.5194794012488474E-3</v>
      </c>
      <c r="DC114" s="41">
        <v>8.2468170646525403E-3</v>
      </c>
      <c r="DD114" s="12">
        <f t="shared" si="12"/>
        <v>1.1394525286538092E-5</v>
      </c>
      <c r="DE114" s="85">
        <v>1.6325494722885098E-2</v>
      </c>
      <c r="DF114" s="12">
        <f t="shared" si="13"/>
        <v>4.6941833049513365E-7</v>
      </c>
      <c r="DG114" s="41">
        <v>1.5408556949293101E-3</v>
      </c>
      <c r="DH114" s="12">
        <f t="shared" si="14"/>
        <v>3.2093126224667298E-3</v>
      </c>
      <c r="DI114" s="41">
        <v>1.54080356219597E-3</v>
      </c>
      <c r="DJ114" s="46">
        <v>109</v>
      </c>
      <c r="DK114" s="44">
        <v>9.815146935870931E-4</v>
      </c>
      <c r="DL114" s="44">
        <v>2.4788973421473498E-3</v>
      </c>
      <c r="DM114" s="44">
        <v>4.8441283741622598E-3</v>
      </c>
      <c r="DN114" s="44">
        <v>3.7147709523492902E-3</v>
      </c>
      <c r="DO114" s="44">
        <v>1.2043592482798999E-2</v>
      </c>
      <c r="DP114" s="44">
        <v>9.8283740507946193E-3</v>
      </c>
      <c r="DQ114" s="44">
        <v>1.32627613224808E-2</v>
      </c>
      <c r="DR114" s="45">
        <v>6.2260862254058399E-2</v>
      </c>
      <c r="DS114" s="45">
        <v>9.4394106335942904E-2</v>
      </c>
      <c r="DT114" s="45">
        <v>8.5990758365980705E-2</v>
      </c>
      <c r="DU114" s="45">
        <v>6.4860276361905805E-2</v>
      </c>
      <c r="DV114" s="45">
        <v>9.0743051843028E-2</v>
      </c>
      <c r="DW114" s="45">
        <v>0.13778159043046601</v>
      </c>
      <c r="DX114" s="45">
        <v>7.5047804771472201E-2</v>
      </c>
    </row>
    <row r="115" spans="1:128">
      <c r="A115" s="43">
        <f t="shared" si="8"/>
        <v>7.6301369863013697</v>
      </c>
      <c r="B115" s="18">
        <v>111</v>
      </c>
      <c r="C115" s="12">
        <v>2420</v>
      </c>
      <c r="D115" s="12">
        <v>5.9443181128811202E-2</v>
      </c>
      <c r="E115" s="12">
        <v>1.49639097030602E-3</v>
      </c>
      <c r="F115" s="92">
        <f>$D115^Parameter!$D$325</f>
        <v>0.11061132466800684</v>
      </c>
      <c r="G115" s="92">
        <f>$E115^Parameter!$D$318</f>
        <v>9.2476728337947539E-3</v>
      </c>
      <c r="H115" s="92">
        <f>$D115^Parameter!$D$326</f>
        <v>0.1045397926292117</v>
      </c>
      <c r="I115" s="92">
        <f>$E115^Parameter!$D$319</f>
        <v>1.5560689988773807E-2</v>
      </c>
      <c r="J115" s="92">
        <f>$D115^Parameter!$D$328</f>
        <v>0.11637662458068018</v>
      </c>
      <c r="K115" s="92">
        <f>$E115^Parameter!$D$321</f>
        <v>5.6046044841741173E-2</v>
      </c>
      <c r="L115" s="92">
        <f>$D115^Parameter!$D$329</f>
        <v>0.20582453550557311</v>
      </c>
      <c r="M115" s="92">
        <f>$E115^Parameter!$D$322</f>
        <v>4.1283079760293571E-2</v>
      </c>
      <c r="N115" s="92">
        <f>$D115^Parameter!$D$330</f>
        <v>0.1016301706233049</v>
      </c>
      <c r="O115" s="92">
        <f>$E115^Parameter!$D$323</f>
        <v>7.4134102052475115E-2</v>
      </c>
      <c r="P115" s="92">
        <f>$D115^Parameter!$D$327</f>
        <v>6.8068337696194997E-2</v>
      </c>
      <c r="Q115" s="92">
        <f>$E115^Parameter!$D$320</f>
        <v>9.6157283622369406E-3</v>
      </c>
      <c r="R115" s="12">
        <f>$D115^EXP(Parameter!$D$96+Parameter!$D$103*(($B115/30.2*21)^(1)))</f>
        <v>2.6735203433241939E-4</v>
      </c>
      <c r="S115" s="12">
        <f>$E115^EXP(Parameter!$D$81+Parameter!$D$88*($B115/30.2*21)^(-2))</f>
        <v>1.8365203345163922E-2</v>
      </c>
      <c r="T115" s="12">
        <f>$D115^EXP(Parameter!$D$97+Parameter!$D$104*(($B115*21/30.2)^(1)))</f>
        <v>1.8618228113149816E-2</v>
      </c>
      <c r="U115" s="12">
        <f>$E115^EXP(Parameter!$D$82+Parameter!$D$89*($B115/30.2*21)^(-2))</f>
        <v>2.6005006052803672E-2</v>
      </c>
      <c r="V115" s="12">
        <f>$D115^EXP(Parameter!$D$99+Parameter!$D$106*(($B115*21/30.2)^(1)))</f>
        <v>7.0294493948944645E-3</v>
      </c>
      <c r="W115" s="12">
        <f>$E115^EXP(Parameter!$D$84+Parameter!$D$91*($B115/30.2*21)^(-2))</f>
        <v>7.977301294631399E-2</v>
      </c>
      <c r="X115" s="12">
        <f>$D115^EXP(Parameter!$D$100+Parameter!$D$107*(($B115*21/30.2)^(1)))</f>
        <v>8.4228055894163098E-6</v>
      </c>
      <c r="Y115" s="12">
        <f>$E115^EXP(Parameter!$D$85+Parameter!$D$92*($B115/30.2*21)^(-2))</f>
        <v>5.7961508956312288E-2</v>
      </c>
      <c r="Z115" s="12">
        <f>$D115^EXP(Parameter!$D$101+Parameter!$D$108*(($B115*21/30.2)^(1)))</f>
        <v>3.2551815424306886E-7</v>
      </c>
      <c r="AA115" s="12">
        <f>$E115^EXP(Parameter!$D$86+Parameter!$D$93*($B115/30.2*21)^(-2))</f>
        <v>7.4867660894689547E-2</v>
      </c>
      <c r="AB115" s="12">
        <f>$D115^EXP(Parameter!$D$98+Parameter!$D$105*(($B115*21/30.2)^(1)))</f>
        <v>2.9771946252807927E-3</v>
      </c>
      <c r="AC115" s="12">
        <f>$E115^EXP(Parameter!$D$83+Parameter!$D$90*($B115/30.2*21)^(-2))</f>
        <v>1.0503296508610973E-2</v>
      </c>
      <c r="AD115" s="87">
        <f>$D115^EXP(Parameter!$D$133+Parameter!$D$140*(($B115*21/30.2)^(-0.5))+Parameter!$D$147*((LN($B115*21/30.2))))</f>
        <v>1.6171569895973275E-4</v>
      </c>
      <c r="AE115" s="12">
        <f>$E115^EXP(Parameter!$D$111+Parameter!$D$118*(($B115*21/30.2)^(-1))+Parameter!$D$125*(($B115*21/30.2)^(-0.5)))</f>
        <v>9.9712757663939763E-2</v>
      </c>
      <c r="AF115" s="12">
        <f>$D115^EXP(Parameter!$D$134+Parameter!$D$141*(($B115*21/30.2)^(-0.5))+Parameter!$D$148*((LN($B115*21/30.2))))</f>
        <v>1.1920979069066173E-2</v>
      </c>
      <c r="AG115" s="12">
        <f>$E115^EXP(Parameter!$D$112+Parameter!$D$119*(($B115*21/30.2)^(-1))+Parameter!$D$126*(($B115*21/30.2)^(-0.5)))</f>
        <v>2.852340066666435E-2</v>
      </c>
      <c r="AH115" s="12">
        <f>$D115^EXP(Parameter!$D$136+Parameter!$D$143*(($B115*21/30.2)^(-0.5))+Parameter!$D$150*((LN($B115*21/30.2))))</f>
        <v>5.1942895857745727E-4</v>
      </c>
      <c r="AI115" s="12">
        <f>$E115^EXP(Parameter!$D$114+Parameter!$D$121*(($B115*21/30.2)^(-1))+Parameter!$D$128*(($B115*21/30.2)^(-0.5)))</f>
        <v>2.2601202541495118E-3</v>
      </c>
      <c r="AJ115" s="12">
        <f>$D115^EXP(Parameter!$D$137+Parameter!$D$144*(($B115*21/30.2)^(-0.5))+Parameter!$D$151*((LN($B115*21/30.2))))</f>
        <v>1.5080730133768195E-4</v>
      </c>
      <c r="AK115" s="12">
        <f>$E115^EXP(Parameter!$D$115+Parameter!$D$122*(($B115*21/30.2)^(-1))+Parameter!$D$129*(($B115*21/30.2)^(-0.5)))</f>
        <v>2.4609201803560094E-2</v>
      </c>
      <c r="AL115" s="12">
        <f>$D115^EXP(Parameter!$D$138+Parameter!$D$145*(($B115*21/30.2)^(-0.5))+Parameter!$D$152*((LN($B115*21/30.2))))</f>
        <v>2.7808633846718011E-12</v>
      </c>
      <c r="AM115" s="12">
        <f>$E115^EXP(Parameter!$D$116+Parameter!$D$123*(($B115*21/30.2)^(-1))+Parameter!$D$130*(($B115*21/30.2)^(-0.5)))</f>
        <v>4.6614852200908548E-4</v>
      </c>
      <c r="AN115" s="12">
        <f>$D115^EXP(Parameter!$D$135+Parameter!$D$142*(($B115*21/30.2)^(-0.5))+Parameter!$D$149*((LN($B115*21/30.2))))</f>
        <v>2.5460888870180482E-3</v>
      </c>
      <c r="AO115" s="12">
        <f>$E115^EXP(Parameter!$D$113+Parameter!$D$120*(($B115*21/30.2)^(-1))+Parameter!$D$127*(($B115*21/30.2)^(-0.5)))</f>
        <v>1.6037627709062864E-7</v>
      </c>
      <c r="AP115" s="87">
        <f>$D115^EXP(Parameter!$D$304+Parameter!$D$310*((LN($B115*21/30.2))))</f>
        <v>7.4803148925604468E-2</v>
      </c>
      <c r="AQ115" s="88">
        <f>$E115^EXP(Parameter!$D$290+Parameter!$D$296*((LN($B115*21/30.2))))</f>
        <v>2.7392490358719334E-2</v>
      </c>
      <c r="AR115" s="12">
        <f>$D115^EXP(Parameter!$D$305+Parameter!$D$311*((LN($B115*21/30.2))))</f>
        <v>8.1525980881293383E-2</v>
      </c>
      <c r="AS115" s="88">
        <f>$E115^EXP(Parameter!$D$291+Parameter!$D$297*((LN($B115*21/30.2))))</f>
        <v>2.9359651567251469E-2</v>
      </c>
      <c r="AT115" s="12">
        <f>$D115^EXP(Parameter!$D$305+Parameter!$D$307-Parameter!$D$306+(Parameter!$D$311+Parameter!$D$313-Parameter!$D$312)*((LN($B115*21/30.2))))</f>
        <v>7.9121373492625352E-2</v>
      </c>
      <c r="AU115" s="88">
        <f>$E115^EXP(Parameter!$D$291+Parameter!$D$293-Parameter!$D$292+(Parameter!$D$297+Parameter!$D$299-Parameter!$D$298)*((LN($B115*21/30.2))))</f>
        <v>5.2177042370970851E-2</v>
      </c>
      <c r="AV115" s="12">
        <f>$D115^EXP(Parameter!$D$308+Parameter!$D$314*((LN($B115*21/30.2))))</f>
        <v>0.116475803924946</v>
      </c>
      <c r="AW115" s="88">
        <f>$E115^EXP(Parameter!$D$294+Parameter!$D$300*((LN($B115*21/30.2))))</f>
        <v>4.2702249009767733E-2</v>
      </c>
      <c r="AX115" s="12">
        <f>$D115^EXP(Parameter!$D$305+Parameter!$D$309-Parameter!$D$306+(Parameter!$D$311+Parameter!$D$315-Parameter!$D$312)*((LN($B115*21/30.2))))</f>
        <v>5.4556158206926338E-2</v>
      </c>
      <c r="AY115" s="88">
        <f>$E115^EXP(Parameter!$D$291+Parameter!$D$295-Parameter!$D$292+(Parameter!$D$297+Parameter!$D$301-Parameter!$D$298)*((LN($B115*21/30.2))))</f>
        <v>6.8708885188573871E-3</v>
      </c>
      <c r="AZ115" s="12">
        <f>$D115^EXP(Parameter!D$305-Parameter!D$306+(Parameter!D$311-Parameter!D$312)*((LN($B115*21/30.2))))</f>
        <v>3.8893773705044939E-2</v>
      </c>
      <c r="BA115" s="88">
        <f>$E115^EXP(Parameter!$D$291-Parameter!$D$292+(Parameter!$D$297-Parameter!$D$298)*((LN($B115*21/30.2))))</f>
        <v>4.0161899951228068E-4</v>
      </c>
      <c r="BB115" s="89">
        <f>$D115^EXP(Parameter!$D$231+Parameter!$D$238)</f>
        <v>0.11717692200996256</v>
      </c>
      <c r="BC115" s="90">
        <f>$E115^EXP(Parameter!$D$216+Parameter!$D$223)</f>
        <v>1.6066449281471974E-2</v>
      </c>
      <c r="BD115" s="91">
        <f>$D115^EXP(Parameter!$D$232+Parameter!$D$239)</f>
        <v>9.5977469654570852E-2</v>
      </c>
      <c r="BE115" s="90">
        <f>$E115^EXP(Parameter!$D$217+Parameter!$D$224)</f>
        <v>2.0998337250979954E-2</v>
      </c>
      <c r="BF115" s="91">
        <f>$D115^EXP(Parameter!$D$234+Parameter!$D$241)</f>
        <v>0.10977011154167175</v>
      </c>
      <c r="BG115" s="91">
        <f>$E115^EXP(Parameter!$D$219+Parameter!$D$226)</f>
        <v>6.4293498828827331E-2</v>
      </c>
      <c r="BH115" s="91">
        <f>$D115^EXP(Parameter!$D$235+Parameter!$D$242)</f>
        <v>0.18265936426027204</v>
      </c>
      <c r="BI115" s="91">
        <f>$E115^EXP(Parameter!$D$220+Parameter!$D$227)</f>
        <v>4.6158395138084486E-2</v>
      </c>
      <c r="BJ115" s="91">
        <f>$D115^EXP(Parameter!$D$236)</f>
        <v>4.3489271402100543E-2</v>
      </c>
      <c r="BK115" s="91">
        <f>$E115^EXP(Parameter!$D$221)</f>
        <v>0.2583935914394323</v>
      </c>
      <c r="BL115" s="91">
        <f>$D115^EXP(Parameter!$D$233+Parameter!$D$240)</f>
        <v>5.4864551245228439E-2</v>
      </c>
      <c r="BM115" s="91">
        <f>$E115^EXP(Parameter!$D$218+Parameter!$D$225)</f>
        <v>8.8431978150586531E-3</v>
      </c>
      <c r="BN115" s="90">
        <f>$D115^EXP(Parameter!$D$268+Parameter!$D$275)</f>
        <v>0.14537630314276129</v>
      </c>
      <c r="BO115" s="91">
        <f>$E115^EXP(Parameter!$D$246+Parameter!$D$253)</f>
        <v>7.3273173295818391E-3</v>
      </c>
      <c r="BP115" s="91">
        <f>$D115^EXP(Parameter!$D$269+Parameter!$D$276)</f>
        <v>0.10759930972111174</v>
      </c>
      <c r="BQ115" s="91">
        <f>$E115^EXP(Parameter!$D$247+Parameter!$D$254)</f>
        <v>1.4409938792455858E-2</v>
      </c>
      <c r="BR115" s="91">
        <f>$D115^EXP(Parameter!$D$271+Parameter!$D$278)</f>
        <v>0.1971682906163208</v>
      </c>
      <c r="BS115" s="91">
        <f>$E115^EXP(Parameter!$D$249+Parameter!$D$256)</f>
        <v>7.5045889462719298E-2</v>
      </c>
      <c r="BT115" s="91">
        <f>$D115^EXP(Parameter!$D$272+Parameter!$D$279)</f>
        <v>0.29348236333604316</v>
      </c>
      <c r="BU115" s="91">
        <f>$E115^EXP(Parameter!$D$250+Parameter!$D$257)</f>
        <v>3.140190291763717E-2</v>
      </c>
      <c r="BV115" s="91">
        <f>$D115^EXP(Parameter!$D$273+Parameter!$D$280)</f>
        <v>0.24858994081203611</v>
      </c>
      <c r="BW115" s="91">
        <f>$E115^EXP(Parameter!$D$251+Parameter!$D$258)</f>
        <v>7.9195185551660344E-2</v>
      </c>
      <c r="BX115" s="91">
        <f>$D115^EXP(Parameter!$D$270+Parameter!$D$277)</f>
        <v>9.7332526322098267E-2</v>
      </c>
      <c r="BY115" s="91">
        <f>$E115^EXP(Parameter!$D$248+Parameter!$D$255)</f>
        <v>1.6740610912129434E-2</v>
      </c>
      <c r="BZ115" s="90">
        <f>$D115^EXP(Parameter!$D$208)</f>
        <v>0.11123051911358156</v>
      </c>
      <c r="CA115" s="90">
        <f>$E115^EXP(Parameter!$D$200)</f>
        <v>1.2499258729033609E-2</v>
      </c>
      <c r="CB115" s="90">
        <f>$D115^EXP(Parameter!$D$209)</f>
        <v>9.6879633469218213E-2</v>
      </c>
      <c r="CC115" s="90">
        <f>$E115^EXP(Parameter!$D$201)</f>
        <v>1.8372080150223759E-2</v>
      </c>
      <c r="CD115" s="90">
        <f>$D115^EXP(Parameter!$D$211)</f>
        <v>0.1030950930568546</v>
      </c>
      <c r="CE115" s="90">
        <f>$E115^EXP(Parameter!$D$203)</f>
        <v>5.331534350731891E-2</v>
      </c>
      <c r="CF115" s="90">
        <f>$D115^EXP(Parameter!$D$212)</f>
        <v>0.18234892795675206</v>
      </c>
      <c r="CG115" s="90">
        <f>$E115^EXP(Parameter!$D$204)</f>
        <v>4.1368683426401431E-2</v>
      </c>
      <c r="CH115" s="91">
        <f>$D115^EXP(Parameter!$D$213)</f>
        <v>8.8719794471327371E-2</v>
      </c>
      <c r="CI115" s="90">
        <f>$E115^EXP(Parameter!$D$205)</f>
        <v>6.237126138161591E-2</v>
      </c>
      <c r="CJ115" s="91">
        <f>$D115^EXP(Parameter!$D$210)</f>
        <v>5.8441929326357132E-2</v>
      </c>
      <c r="CK115" s="90">
        <f>$E115^EXP(Parameter!$D$202)</f>
        <v>1.07415201717098E-2</v>
      </c>
      <c r="CL115" s="12">
        <f>$D115^EXP(Parameter!$D$170+Parameter!$D$177*(LN($B115/30.2*21)))</f>
        <v>7.5661669144897387E-2</v>
      </c>
      <c r="CM115" s="41">
        <f>$E115^EXP(Parameter!$D$155+Parameter!$D$162*(LN($B115/30.2*21)))</f>
        <v>0.10195524072077131</v>
      </c>
      <c r="CN115" s="12">
        <f>$D115^EXP(Parameter!$D$171+Parameter!$D$178*(LN($B115/30.2*21)))</f>
        <v>7.7128054182547201E-2</v>
      </c>
      <c r="CO115" s="41">
        <f>$E115^EXP(Parameter!$D$156+Parameter!$D$163*(LN($B115/30.2*21)))</f>
        <v>7.9042483313942688E-2</v>
      </c>
      <c r="CP115" s="12">
        <f>$D115^EXP(Parameter!$D$173+Parameter!$D$180*(LN($B115/30.2*21)))</f>
        <v>7.1584606780796159E-2</v>
      </c>
      <c r="CQ115" s="41">
        <f>$E115^EXP(Parameter!$D$158+Parameter!$D$165*(LN($B115/30.2*21)))</f>
        <v>9.3937868631014776E-2</v>
      </c>
      <c r="CR115" s="12">
        <f>$D115^EXP(Parameter!$D$174+Parameter!$D$181*(LN($B115/30.2*21)))</f>
        <v>8.2527093870540372E-2</v>
      </c>
      <c r="CS115" s="41">
        <f>$E115^EXP(Parameter!$D$159+Parameter!$D$166*(LN($B115/30.2*21)))</f>
        <v>0.11483103296816814</v>
      </c>
      <c r="CT115" s="12">
        <f>$D115^EXP(Parameter!$D$175+Parameter!$D$182*(LN($B115/30.2*21)))</f>
        <v>2.7492964350982467E-2</v>
      </c>
      <c r="CU115" s="41">
        <f>$E115^EXP(Parameter!$D$160+Parameter!$D$167*(LN($B115/30.2*21)))</f>
        <v>1.7766091195896457E-2</v>
      </c>
      <c r="CV115" s="12">
        <f>$D115^EXP(Parameter!$D$172+Parameter!$D$179*(LN($B115/30.2*21)))</f>
        <v>2.8404795730051564E-2</v>
      </c>
      <c r="CW115" s="41">
        <f>$E115^EXP(Parameter!$D$157+Parameter!$D$164*(LN($B115/30.2*21)))</f>
        <v>6.1425452966208544E-5</v>
      </c>
      <c r="CX115" s="12">
        <f t="shared" si="9"/>
        <v>2.6735203433241939E-4</v>
      </c>
      <c r="CY115" s="85">
        <v>2.29174274515037E-2</v>
      </c>
      <c r="CZ115" s="12">
        <f t="shared" si="10"/>
        <v>1.8618228113149816E-2</v>
      </c>
      <c r="DA115" s="85">
        <v>3.65813662136018E-2</v>
      </c>
      <c r="DB115" s="12">
        <f t="shared" si="11"/>
        <v>7.0294493948944645E-3</v>
      </c>
      <c r="DC115" s="41">
        <v>7.8492913668860194E-3</v>
      </c>
      <c r="DD115" s="12">
        <f t="shared" si="12"/>
        <v>8.4228055894163098E-6</v>
      </c>
      <c r="DE115" s="85">
        <v>1.5840130187321801E-2</v>
      </c>
      <c r="DF115" s="12">
        <f t="shared" si="13"/>
        <v>3.2551815424306886E-7</v>
      </c>
      <c r="DG115" s="41">
        <v>1.49234562191805E-3</v>
      </c>
      <c r="DH115" s="12">
        <f t="shared" si="14"/>
        <v>2.9771946252807927E-3</v>
      </c>
      <c r="DI115" s="41">
        <v>1.4923123902452001E-3</v>
      </c>
      <c r="DJ115" s="46">
        <v>110</v>
      </c>
      <c r="DK115" s="44">
        <v>9.4560711121804996E-4</v>
      </c>
      <c r="DL115" s="44">
        <v>2.3959279398895199E-3</v>
      </c>
      <c r="DM115" s="44">
        <v>4.6935182712789496E-3</v>
      </c>
      <c r="DN115" s="44">
        <v>3.5957195607333502E-3</v>
      </c>
      <c r="DO115" s="44">
        <v>1.17106538479967E-2</v>
      </c>
      <c r="DP115" s="44">
        <v>9.54887650908731E-3</v>
      </c>
      <c r="DQ115" s="44">
        <v>1.2901182302345E-2</v>
      </c>
      <c r="DR115" s="45">
        <v>6.1348798128130003E-2</v>
      </c>
      <c r="DS115" s="45">
        <v>9.3139397696290094E-2</v>
      </c>
      <c r="DT115" s="45">
        <v>8.4820761434351799E-2</v>
      </c>
      <c r="DU115" s="45">
        <v>6.3918473874989404E-2</v>
      </c>
      <c r="DV115" s="45">
        <v>8.9524757802782504E-2</v>
      </c>
      <c r="DW115" s="45">
        <v>0.13613492460566501</v>
      </c>
      <c r="DX115" s="45">
        <v>7.3993105790720395E-2</v>
      </c>
    </row>
    <row r="116" spans="1:128">
      <c r="A116" s="43">
        <f t="shared" si="8"/>
        <v>7.6904109589041099</v>
      </c>
      <c r="B116" s="18">
        <v>112</v>
      </c>
      <c r="C116" s="12">
        <v>2442</v>
      </c>
      <c r="D116" s="12">
        <v>5.8561063320099797E-2</v>
      </c>
      <c r="E116" s="12">
        <v>1.4491398967404099E-3</v>
      </c>
      <c r="F116" s="92">
        <f>$D116^Parameter!$D$325</f>
        <v>0.10932890137082563</v>
      </c>
      <c r="G116" s="92">
        <f>$E116^Parameter!$D$318</f>
        <v>9.0364827852851548E-3</v>
      </c>
      <c r="H116" s="92">
        <f>$D116^Parameter!$D$326</f>
        <v>0.10329687021156571</v>
      </c>
      <c r="I116" s="92">
        <f>$E116^Parameter!$D$319</f>
        <v>1.5244409293429221E-2</v>
      </c>
      <c r="J116" s="92">
        <f>$D116^Parameter!$D$328</f>
        <v>0.1150583184963965</v>
      </c>
      <c r="K116" s="92">
        <f>$E116^Parameter!$D$321</f>
        <v>5.5255036330712971E-2</v>
      </c>
      <c r="L116" s="92">
        <f>$D116^Parameter!$D$329</f>
        <v>0.20410846383742459</v>
      </c>
      <c r="M116" s="92">
        <f>$E116^Parameter!$D$322</f>
        <v>4.0639097389098287E-2</v>
      </c>
      <c r="N116" s="92">
        <f>$D116^Parameter!$D$330</f>
        <v>0.10040682922370724</v>
      </c>
      <c r="O116" s="92">
        <f>$E116^Parameter!$D$323</f>
        <v>7.3188715533017853E-2</v>
      </c>
      <c r="P116" s="92">
        <f>$D116^Parameter!$D$327</f>
        <v>6.7106366440070564E-2</v>
      </c>
      <c r="Q116" s="92">
        <f>$E116^Parameter!$D$320</f>
        <v>9.3979420711902927E-3</v>
      </c>
      <c r="R116" s="12">
        <f>$D116^EXP(Parameter!$D$96+Parameter!$D$103*(($B116/30.2*21)^(1)))</f>
        <v>2.2795938001738192E-4</v>
      </c>
      <c r="S116" s="12">
        <f>$E116^EXP(Parameter!$D$81+Parameter!$D$88*($B116/30.2*21)^(-2))</f>
        <v>1.8006752285113614E-2</v>
      </c>
      <c r="T116" s="12">
        <f>$D116^EXP(Parameter!$D$97+Parameter!$D$104*(($B116*21/30.2)^(1)))</f>
        <v>1.7826775076600833E-2</v>
      </c>
      <c r="U116" s="12">
        <f>$E116^EXP(Parameter!$D$82+Parameter!$D$89*($B116/30.2*21)^(-2))</f>
        <v>2.5541149323884061E-2</v>
      </c>
      <c r="V116" s="12">
        <f>$D116^EXP(Parameter!$D$99+Parameter!$D$106*(($B116*21/30.2)^(1)))</f>
        <v>6.5672039626518113E-3</v>
      </c>
      <c r="W116" s="12">
        <f>$E116^EXP(Parameter!$D$84+Parameter!$D$91*($B116/30.2*21)^(-2))</f>
        <v>7.8784660829832501E-2</v>
      </c>
      <c r="X116" s="12">
        <f>$D116^EXP(Parameter!$D$100+Parameter!$D$107*(($B116*21/30.2)^(1)))</f>
        <v>6.180744827405639E-6</v>
      </c>
      <c r="Y116" s="12">
        <f>$E116^EXP(Parameter!$D$85+Parameter!$D$92*($B116/30.2*21)^(-2))</f>
        <v>5.7153183329678295E-2</v>
      </c>
      <c r="Z116" s="12">
        <f>$D116^EXP(Parameter!$D$101+Parameter!$D$108*(($B116*21/30.2)^(1)))</f>
        <v>2.2386656279631121E-7</v>
      </c>
      <c r="AA116" s="12">
        <f>$E116^EXP(Parameter!$D$86+Parameter!$D$93*($B116/30.2*21)^(-2))</f>
        <v>7.3916228242778659E-2</v>
      </c>
      <c r="AB116" s="12">
        <f>$D116^EXP(Parameter!$D$98+Parameter!$D$105*(($B116*21/30.2)^(1)))</f>
        <v>2.7601158158715002E-3</v>
      </c>
      <c r="AC116" s="12">
        <f>$E116^EXP(Parameter!$D$83+Parameter!$D$90*($B116/30.2*21)^(-2))</f>
        <v>1.0269824765439618E-2</v>
      </c>
      <c r="AD116" s="87">
        <f>$D116^EXP(Parameter!$D$133+Parameter!$D$140*(($B116*21/30.2)^(-0.5))+Parameter!$D$147*((LN($B116*21/30.2))))</f>
        <v>1.4259149498868607E-4</v>
      </c>
      <c r="AE116" s="12">
        <f>$E116^EXP(Parameter!$D$111+Parameter!$D$118*(($B116*21/30.2)^(-1))+Parameter!$D$125*(($B116*21/30.2)^(-0.5)))</f>
        <v>9.895305648471879E-2</v>
      </c>
      <c r="AF116" s="12">
        <f>$D116^EXP(Parameter!$D$134+Parameter!$D$141*(($B116*21/30.2)^(-0.5))+Parameter!$D$148*((LN($B116*21/30.2))))</f>
        <v>1.1448710045827216E-2</v>
      </c>
      <c r="AG116" s="12">
        <f>$E116^EXP(Parameter!$D$112+Parameter!$D$119*(($B116*21/30.2)^(-1))+Parameter!$D$126*(($B116*21/30.2)^(-0.5)))</f>
        <v>2.8042040830518318E-2</v>
      </c>
      <c r="AH116" s="12">
        <f>$D116^EXP(Parameter!$D$136+Parameter!$D$143*(($B116*21/30.2)^(-0.5))+Parameter!$D$150*((LN($B116*21/30.2))))</f>
        <v>4.6914546378557615E-4</v>
      </c>
      <c r="AI116" s="12">
        <f>$E116^EXP(Parameter!$D$114+Parameter!$D$121*(($B116*21/30.2)^(-1))+Parameter!$D$128*(($B116*21/30.2)^(-0.5)))</f>
        <v>2.1621334599322981E-3</v>
      </c>
      <c r="AJ116" s="12">
        <f>$D116^EXP(Parameter!$D$137+Parameter!$D$144*(($B116*21/30.2)^(-0.5))+Parameter!$D$151*((LN($B116*21/30.2))))</f>
        <v>1.3095783906465992E-4</v>
      </c>
      <c r="AK116" s="12">
        <f>$E116^EXP(Parameter!$D$115+Parameter!$D$122*(($B116*21/30.2)^(-1))+Parameter!$D$129*(($B116*21/30.2)^(-0.5)))</f>
        <v>2.4116178768290399E-2</v>
      </c>
      <c r="AL116" s="12">
        <f>$D116^EXP(Parameter!$D$138+Parameter!$D$145*(($B116*21/30.2)^(-0.5))+Parameter!$D$152*((LN($B116*21/30.2))))</f>
        <v>1.615028917361045E-12</v>
      </c>
      <c r="AM116" s="12">
        <f>$E116^EXP(Parameter!$D$116+Parameter!$D$123*(($B116*21/30.2)^(-1))+Parameter!$D$130*(($B116*21/30.2)^(-0.5)))</f>
        <v>4.4041883156337028E-4</v>
      </c>
      <c r="AN116" s="12">
        <f>$D116^EXP(Parameter!$D$135+Parameter!$D$142*(($B116*21/30.2)^(-0.5))+Parameter!$D$149*((LN($B116*21/30.2))))</f>
        <v>2.4056574670436519E-3</v>
      </c>
      <c r="AO116" s="12">
        <f>$E116^EXP(Parameter!$D$113+Parameter!$D$120*(($B116*21/30.2)^(-1))+Parameter!$D$127*(($B116*21/30.2)^(-0.5)))</f>
        <v>1.4167281367880486E-7</v>
      </c>
      <c r="AP116" s="87">
        <f>$D116^EXP(Parameter!$D$304+Parameter!$D$310*((LN($B116*21/30.2))))</f>
        <v>7.3563736946301056E-2</v>
      </c>
      <c r="AQ116" s="88">
        <f>$E116^EXP(Parameter!$D$290+Parameter!$D$296*((LN($B116*21/30.2))))</f>
        <v>2.70355494266847E-2</v>
      </c>
      <c r="AR116" s="12">
        <f>$D116^EXP(Parameter!$D$305+Parameter!$D$311*((LN($B116*21/30.2))))</f>
        <v>8.0362341696711179E-2</v>
      </c>
      <c r="AS116" s="88">
        <f>$E116^EXP(Parameter!$D$291+Parameter!$D$297*((LN($B116*21/30.2))))</f>
        <v>2.8901958232647088E-2</v>
      </c>
      <c r="AT116" s="12">
        <f>$D116^EXP(Parameter!$D$305+Parameter!$D$307-Parameter!$D$306+(Parameter!$D$311+Parameter!$D$313-Parameter!$D$312)*((LN($B116*21/30.2))))</f>
        <v>7.7911744995805082E-2</v>
      </c>
      <c r="AU116" s="88">
        <f>$E116^EXP(Parameter!$D$291+Parameter!$D$293-Parameter!$D$292+(Parameter!$D$297+Parameter!$D$299-Parameter!$D$298)*((LN($B116*21/30.2))))</f>
        <v>5.1378446041369479E-2</v>
      </c>
      <c r="AV116" s="12">
        <f>$D116^EXP(Parameter!$D$308+Parameter!$D$314*((LN($B116*21/30.2))))</f>
        <v>0.11473938196865306</v>
      </c>
      <c r="AW116" s="88">
        <f>$E116^EXP(Parameter!$D$294+Parameter!$D$300*((LN($B116*21/30.2))))</f>
        <v>4.2053342458795794E-2</v>
      </c>
      <c r="AX116" s="12">
        <f>$D116^EXP(Parameter!$D$305+Parameter!$D$309-Parameter!$D$306+(Parameter!$D$311+Parameter!$D$315-Parameter!$D$312)*((LN($B116*21/30.2))))</f>
        <v>5.3514268057434144E-2</v>
      </c>
      <c r="AY116" s="88">
        <f>$E116^EXP(Parameter!$D$291+Parameter!$D$295-Parameter!$D$292+(Parameter!$D$297+Parameter!$D$301-Parameter!$D$298)*((LN($B116*21/30.2))))</f>
        <v>6.6008685537040082E-3</v>
      </c>
      <c r="AZ116" s="12">
        <f>$D116^EXP(Parameter!D$305-Parameter!D$306+(Parameter!D$311-Parameter!D$312)*((LN($B116*21/30.2))))</f>
        <v>3.810820332660441E-2</v>
      </c>
      <c r="BA116" s="88">
        <f>$E116^EXP(Parameter!$D$291-Parameter!$D$292+(Parameter!$D$297-Parameter!$D$298)*((LN($B116*21/30.2))))</f>
        <v>3.7895267257997002E-4</v>
      </c>
      <c r="BB116" s="89">
        <f>$D116^EXP(Parameter!$D$231+Parameter!$D$238)</f>
        <v>0.11585375550332894</v>
      </c>
      <c r="BC116" s="90">
        <f>$E116^EXP(Parameter!$D$216+Parameter!$D$223)</f>
        <v>1.5742372276366094E-2</v>
      </c>
      <c r="BD116" s="91">
        <f>$D116^EXP(Parameter!$D$232+Parameter!$D$239)</f>
        <v>9.4793433844787806E-2</v>
      </c>
      <c r="BE116" s="90">
        <f>$E116^EXP(Parameter!$D$217+Parameter!$D$224)</f>
        <v>2.0601966777193566E-2</v>
      </c>
      <c r="BF116" s="91">
        <f>$D116^EXP(Parameter!$D$234+Parameter!$D$241)</f>
        <v>0.10849305420312944</v>
      </c>
      <c r="BG116" s="91">
        <f>$E116^EXP(Parameter!$D$219+Parameter!$D$226)</f>
        <v>6.3429028497283074E-2</v>
      </c>
      <c r="BH116" s="91">
        <f>$D116^EXP(Parameter!$D$235+Parameter!$D$242)</f>
        <v>0.18102191534253112</v>
      </c>
      <c r="BI116" s="91">
        <f>$E116^EXP(Parameter!$D$220+Parameter!$D$227)</f>
        <v>4.5463388100572273E-2</v>
      </c>
      <c r="BJ116" s="91">
        <f>$D116^EXP(Parameter!$D$236)</f>
        <v>4.2773046993045967E-2</v>
      </c>
      <c r="BK116" s="91">
        <f>$E116^EXP(Parameter!$D$221)</f>
        <v>0.25667447207465383</v>
      </c>
      <c r="BL116" s="91">
        <f>$D116^EXP(Parameter!$D$233+Parameter!$D$240)</f>
        <v>5.4027437122129339E-2</v>
      </c>
      <c r="BM116" s="91">
        <f>$E116^EXP(Parameter!$D$218+Parameter!$D$225)</f>
        <v>8.6393386797921599E-3</v>
      </c>
      <c r="BN116" s="90">
        <f>$D116^EXP(Parameter!$D$268+Parameter!$D$275)</f>
        <v>0.14389897017229</v>
      </c>
      <c r="BO116" s="91">
        <f>$E116^EXP(Parameter!$D$246+Parameter!$D$253)</f>
        <v>7.1517665724634399E-3</v>
      </c>
      <c r="BP116" s="91">
        <f>$D116^EXP(Parameter!$D$269+Parameter!$D$276)</f>
        <v>0.10633625694093711</v>
      </c>
      <c r="BQ116" s="91">
        <f>$E116^EXP(Parameter!$D$247+Parameter!$D$254)</f>
        <v>1.4111698753138099E-2</v>
      </c>
      <c r="BR116" s="91">
        <f>$D116^EXP(Parameter!$D$271+Parameter!$D$278)</f>
        <v>0.19547989923907522</v>
      </c>
      <c r="BS116" s="91">
        <f>$E116^EXP(Parameter!$D$249+Parameter!$D$256)</f>
        <v>7.4093343063582631E-2</v>
      </c>
      <c r="BT116" s="91">
        <f>$D116^EXP(Parameter!$D$272+Parameter!$D$279)</f>
        <v>0.29158286806200395</v>
      </c>
      <c r="BU116" s="91">
        <f>$E116^EXP(Parameter!$D$250+Parameter!$D$257)</f>
        <v>3.0870370551151164E-2</v>
      </c>
      <c r="BV116" s="91">
        <f>$D116^EXP(Parameter!$D$273+Parameter!$D$280)</f>
        <v>0.24676392538567349</v>
      </c>
      <c r="BW116" s="91">
        <f>$E116^EXP(Parameter!$D$251+Parameter!$D$258)</f>
        <v>7.8210731730414026E-2</v>
      </c>
      <c r="BX116" s="91">
        <f>$D116^EXP(Parameter!$D$270+Parameter!$D$277)</f>
        <v>9.61389124383948E-2</v>
      </c>
      <c r="BY116" s="91">
        <f>$E116^EXP(Parameter!$D$248+Parameter!$D$255)</f>
        <v>1.6406261513447536E-2</v>
      </c>
      <c r="BZ116" s="90">
        <f>$D116^EXP(Parameter!$D$208)</f>
        <v>0.10994416760534911</v>
      </c>
      <c r="CA116" s="90">
        <f>$E116^EXP(Parameter!$D$200)</f>
        <v>1.2231977807189836E-2</v>
      </c>
      <c r="CB116" s="90">
        <f>$D116^EXP(Parameter!$D$209)</f>
        <v>9.5689209703080993E-2</v>
      </c>
      <c r="CC116" s="90">
        <f>$E116^EXP(Parameter!$D$201)</f>
        <v>1.8013407649775281E-2</v>
      </c>
      <c r="CD116" s="90">
        <f>$D116^EXP(Parameter!$D$211)</f>
        <v>0.10186183909617678</v>
      </c>
      <c r="CE116" s="90">
        <f>$E116^EXP(Parameter!$D$203)</f>
        <v>5.2549925640874101E-2</v>
      </c>
      <c r="CF116" s="90">
        <f>$D116^EXP(Parameter!$D$212)</f>
        <v>0.18071263381999572</v>
      </c>
      <c r="CG116" s="90">
        <f>$E116^EXP(Parameter!$D$204)</f>
        <v>4.0723781814261895E-2</v>
      </c>
      <c r="CH116" s="91">
        <f>$D116^EXP(Parameter!$D$213)</f>
        <v>8.7588807660593293E-2</v>
      </c>
      <c r="CI116" s="90">
        <f>$E116^EXP(Parameter!$D$205)</f>
        <v>6.1523424392895383E-2</v>
      </c>
      <c r="CJ116" s="91">
        <f>$D116^EXP(Parameter!$D$210)</f>
        <v>5.7569489726779784E-2</v>
      </c>
      <c r="CK116" s="90">
        <f>$E116^EXP(Parameter!$D$202)</f>
        <v>1.0503970887817148E-2</v>
      </c>
      <c r="CL116" s="12">
        <f>$D116^EXP(Parameter!$D$170+Parameter!$D$177*(LN($B116/30.2*21)))</f>
        <v>7.4500496998487181E-2</v>
      </c>
      <c r="CM116" s="41">
        <f>$E116^EXP(Parameter!$D$155+Parameter!$D$162*(LN($B116/30.2*21)))</f>
        <v>0.10134112966327927</v>
      </c>
      <c r="CN116" s="12">
        <f>$D116^EXP(Parameter!$D$171+Parameter!$D$178*(LN($B116/30.2*21)))</f>
        <v>7.6016339679742431E-2</v>
      </c>
      <c r="CO116" s="41">
        <f>$E116^EXP(Parameter!$D$156+Parameter!$D$163*(LN($B116/30.2*21)))</f>
        <v>7.8323699099203989E-2</v>
      </c>
      <c r="CP116" s="12">
        <f>$D116^EXP(Parameter!$D$173+Parameter!$D$180*(LN($B116/30.2*21)))</f>
        <v>7.0476029372777582E-2</v>
      </c>
      <c r="CQ116" s="41">
        <f>$E116^EXP(Parameter!$D$158+Parameter!$D$165*(LN($B116/30.2*21)))</f>
        <v>9.2955221022261988E-2</v>
      </c>
      <c r="CR116" s="12">
        <f>$D116^EXP(Parameter!$D$174+Parameter!$D$181*(LN($B116/30.2*21)))</f>
        <v>8.1098057626728823E-2</v>
      </c>
      <c r="CS116" s="41">
        <f>$E116^EXP(Parameter!$D$159+Parameter!$D$166*(LN($B116/30.2*21)))</f>
        <v>0.11391546462174029</v>
      </c>
      <c r="CT116" s="12">
        <f>$D116^EXP(Parameter!$D$175+Parameter!$D$182*(LN($B116/30.2*21)))</f>
        <v>2.6804534103622778E-2</v>
      </c>
      <c r="CU116" s="41">
        <f>$E116^EXP(Parameter!$D$160+Parameter!$D$167*(LN($B116/30.2*21)))</f>
        <v>1.7300878351663256E-2</v>
      </c>
      <c r="CV116" s="12">
        <f>$D116^EXP(Parameter!$D$172+Parameter!$D$179*(LN($B116/30.2*21)))</f>
        <v>2.7777501069462709E-2</v>
      </c>
      <c r="CW116" s="41">
        <f>$E116^EXP(Parameter!$D$157+Parameter!$D$164*(LN($B116/30.2*21)))</f>
        <v>5.7103805968498591E-5</v>
      </c>
      <c r="CX116" s="12">
        <f t="shared" si="9"/>
        <v>2.2795938001738192E-4</v>
      </c>
      <c r="CY116" s="85">
        <v>2.2642126919502199E-2</v>
      </c>
      <c r="CZ116" s="12">
        <f t="shared" si="10"/>
        <v>1.7826775076600833E-2</v>
      </c>
      <c r="DA116" s="85">
        <v>3.6142366854462898E-2</v>
      </c>
      <c r="DB116" s="12">
        <f t="shared" si="11"/>
        <v>6.5672039626518113E-3</v>
      </c>
      <c r="DC116" s="41">
        <v>7.4707903218575403E-3</v>
      </c>
      <c r="DD116" s="12">
        <f t="shared" si="12"/>
        <v>6.180744827405639E-6</v>
      </c>
      <c r="DE116" s="85">
        <v>1.5371297192449399E-2</v>
      </c>
      <c r="DF116" s="12">
        <f t="shared" si="13"/>
        <v>2.2386656279631121E-7</v>
      </c>
      <c r="DG116" s="41">
        <v>1.4456148365624599E-3</v>
      </c>
      <c r="DH116" s="12">
        <f t="shared" si="14"/>
        <v>2.7601158158715002E-3</v>
      </c>
      <c r="DI116" s="41">
        <v>1.4455938907476E-3</v>
      </c>
      <c r="DJ116" s="46">
        <v>111</v>
      </c>
      <c r="DK116" s="44">
        <v>9.1120713727121895E-4</v>
      </c>
      <c r="DL116" s="44">
        <v>2.3161705371562702E-3</v>
      </c>
      <c r="DM116" s="44">
        <v>4.5483588339384502E-3</v>
      </c>
      <c r="DN116" s="44">
        <v>3.4810977923037702E-3</v>
      </c>
      <c r="DO116" s="44">
        <v>1.13885336225555E-2</v>
      </c>
      <c r="DP116" s="44">
        <v>9.2787001168328498E-3</v>
      </c>
      <c r="DQ116" s="44">
        <v>1.25512029724161E-2</v>
      </c>
      <c r="DR116" s="45">
        <v>6.0455374842858699E-2</v>
      </c>
      <c r="DS116" s="45">
        <v>9.19083234461293E-2</v>
      </c>
      <c r="DT116" s="45">
        <v>8.3673240641176205E-2</v>
      </c>
      <c r="DU116" s="45">
        <v>6.2995778559101795E-2</v>
      </c>
      <c r="DV116" s="45">
        <v>8.8329606333913194E-2</v>
      </c>
      <c r="DW116" s="45">
        <v>0.13451660145588401</v>
      </c>
      <c r="DX116" s="45">
        <v>7.2959226538686001E-2</v>
      </c>
    </row>
    <row r="117" spans="1:128">
      <c r="A117" s="43">
        <f t="shared" si="8"/>
        <v>7.7506849315068491</v>
      </c>
      <c r="B117" s="18">
        <v>113</v>
      </c>
      <c r="C117" s="12">
        <v>2464</v>
      </c>
      <c r="D117" s="12">
        <v>5.7696995214726703E-2</v>
      </c>
      <c r="E117" s="12">
        <v>1.4036582116239099E-3</v>
      </c>
      <c r="F117" s="92">
        <f>$D117^Parameter!$D$325</f>
        <v>0.10806859197198181</v>
      </c>
      <c r="G117" s="92">
        <f>$E117^Parameter!$D$318</f>
        <v>8.8313721659161269E-3</v>
      </c>
      <c r="H117" s="92">
        <f>$D117^Parameter!$D$326</f>
        <v>0.10207574469253389</v>
      </c>
      <c r="I117" s="92">
        <f>$E117^Parameter!$D$319</f>
        <v>1.4936446142656209E-2</v>
      </c>
      <c r="J117" s="92">
        <f>$D117^Parameter!$D$328</f>
        <v>0.1137623973596215</v>
      </c>
      <c r="K117" s="92">
        <f>$E117^Parameter!$D$321</f>
        <v>5.4479960900920485E-2</v>
      </c>
      <c r="L117" s="92">
        <f>$D117^Parameter!$D$329</f>
        <v>0.20241644347929177</v>
      </c>
      <c r="M117" s="92">
        <f>$E117^Parameter!$D$322</f>
        <v>4.0009034551096653E-2</v>
      </c>
      <c r="N117" s="92">
        <f>$D117^Parameter!$D$330</f>
        <v>9.9205120499145191E-2</v>
      </c>
      <c r="O117" s="92">
        <f>$E117^Parameter!$D$323</f>
        <v>7.2261096658676527E-2</v>
      </c>
      <c r="P117" s="92">
        <f>$D117^Parameter!$D$327</f>
        <v>6.6163404298576256E-2</v>
      </c>
      <c r="Q117" s="92">
        <f>$E117^Parameter!$D$320</f>
        <v>9.1863844923929187E-3</v>
      </c>
      <c r="R117" s="12">
        <f>$D117^EXP(Parameter!$D$96+Parameter!$D$103*(($B117/30.2*21)^(1)))</f>
        <v>1.9386754294570957E-4</v>
      </c>
      <c r="S117" s="12">
        <f>$E117^EXP(Parameter!$D$81+Parameter!$D$88*($B117/30.2*21)^(-2))</f>
        <v>1.7657439641446254E-2</v>
      </c>
      <c r="T117" s="12">
        <f>$D117^EXP(Parameter!$D$97+Parameter!$D$104*(($B117*21/30.2)^(1)))</f>
        <v>1.7064904184434179E-2</v>
      </c>
      <c r="U117" s="12">
        <f>$E117^EXP(Parameter!$D$82+Parameter!$D$89*($B117/30.2*21)^(-2))</f>
        <v>2.5088346399959143E-2</v>
      </c>
      <c r="V117" s="12">
        <f>$D117^EXP(Parameter!$D$99+Parameter!$D$106*(($B117*21/30.2)^(1)))</f>
        <v>6.131439983947596E-3</v>
      </c>
      <c r="W117" s="12">
        <f>$E117^EXP(Parameter!$D$84+Parameter!$D$91*($B117/30.2*21)^(-2))</f>
        <v>7.7814523710411615E-2</v>
      </c>
      <c r="X117" s="12">
        <f>$D117^EXP(Parameter!$D$100+Parameter!$D$107*(($B117*21/30.2)^(1)))</f>
        <v>4.5016729966334116E-6</v>
      </c>
      <c r="Y117" s="12">
        <f>$E117^EXP(Parameter!$D$85+Parameter!$D$92*($B117/30.2*21)^(-2))</f>
        <v>5.6361002772383581E-2</v>
      </c>
      <c r="Z117" s="12">
        <f>$D117^EXP(Parameter!$D$101+Parameter!$D$108*(($B117*21/30.2)^(1)))</f>
        <v>1.5265927362979287E-7</v>
      </c>
      <c r="AA117" s="12">
        <f>$E117^EXP(Parameter!$D$86+Parameter!$D$93*($B117/30.2*21)^(-2))</f>
        <v>7.2982638166224259E-2</v>
      </c>
      <c r="AB117" s="12">
        <f>$D117^EXP(Parameter!$D$98+Parameter!$D$105*(($B117*21/30.2)^(1)))</f>
        <v>2.5572283453063021E-3</v>
      </c>
      <c r="AC117" s="12">
        <f>$E117^EXP(Parameter!$D$83+Parameter!$D$90*($B117/30.2*21)^(-2))</f>
        <v>1.0042933620435339E-2</v>
      </c>
      <c r="AD117" s="87">
        <f>$D117^EXP(Parameter!$D$133+Parameter!$D$140*(($B117*21/30.2)^(-0.5))+Parameter!$D$147*((LN($B117*21/30.2))))</f>
        <v>1.2564122776160576E-4</v>
      </c>
      <c r="AE117" s="12">
        <f>$E117^EXP(Parameter!$D$111+Parameter!$D$118*(($B117*21/30.2)^(-1))+Parameter!$D$125*(($B117*21/30.2)^(-0.5)))</f>
        <v>9.8204410765077868E-2</v>
      </c>
      <c r="AF117" s="12">
        <f>$D117^EXP(Parameter!$D$134+Parameter!$D$141*(($B117*21/30.2)^(-0.5))+Parameter!$D$148*((LN($B117*21/30.2))))</f>
        <v>1.0995386350370222E-2</v>
      </c>
      <c r="AG117" s="12">
        <f>$E117^EXP(Parameter!$D$112+Parameter!$D$119*(($B117*21/30.2)^(-1))+Parameter!$D$126*(($B117*21/30.2)^(-0.5)))</f>
        <v>2.7571731283632078E-2</v>
      </c>
      <c r="AH117" s="12">
        <f>$D117^EXP(Parameter!$D$136+Parameter!$D$143*(($B117*21/30.2)^(-0.5))+Parameter!$D$150*((LN($B117*21/30.2))))</f>
        <v>4.2353548022453809E-4</v>
      </c>
      <c r="AI117" s="12">
        <f>$E117^EXP(Parameter!$D$114+Parameter!$D$121*(($B117*21/30.2)^(-1))+Parameter!$D$128*(($B117*21/30.2)^(-0.5)))</f>
        <v>2.068782741753903E-3</v>
      </c>
      <c r="AJ117" s="12">
        <f>$D117^EXP(Parameter!$D$137+Parameter!$D$144*(($B117*21/30.2)^(-0.5))+Parameter!$D$151*((LN($B117*21/30.2))))</f>
        <v>1.1360578754773308E-4</v>
      </c>
      <c r="AK117" s="12">
        <f>$E117^EXP(Parameter!$D$115+Parameter!$D$122*(($B117*21/30.2)^(-1))+Parameter!$D$129*(($B117*21/30.2)^(-0.5)))</f>
        <v>2.3635773388954708E-2</v>
      </c>
      <c r="AL117" s="12">
        <f>$D117^EXP(Parameter!$D$138+Parameter!$D$145*(($B117*21/30.2)^(-0.5))+Parameter!$D$152*((LN($B117*21/30.2))))</f>
        <v>9.3196114431397951E-13</v>
      </c>
      <c r="AM117" s="12">
        <f>$E117^EXP(Parameter!$D$116+Parameter!$D$123*(($B117*21/30.2)^(-1))+Parameter!$D$130*(($B117*21/30.2)^(-0.5)))</f>
        <v>4.1621013413350359E-4</v>
      </c>
      <c r="AN117" s="12">
        <f>$D117^EXP(Parameter!$D$135+Parameter!$D$142*(($B117*21/30.2)^(-0.5))+Parameter!$D$149*((LN($B117*21/30.2))))</f>
        <v>2.272997168318728E-3</v>
      </c>
      <c r="AO117" s="12">
        <f>$E117^EXP(Parameter!$D$113+Parameter!$D$120*(($B117*21/30.2)^(-1))+Parameter!$D$127*(($B117*21/30.2)^(-0.5)))</f>
        <v>1.2520892150637075E-7</v>
      </c>
      <c r="AP117" s="87">
        <f>$D117^EXP(Parameter!$D$304+Parameter!$D$310*((LN($B117*21/30.2))))</f>
        <v>7.2349998122667833E-2</v>
      </c>
      <c r="AQ117" s="88">
        <f>$E117^EXP(Parameter!$D$290+Parameter!$D$296*((LN($B117*21/30.2))))</f>
        <v>2.6686121074931863E-2</v>
      </c>
      <c r="AR117" s="12">
        <f>$D117^EXP(Parameter!$D$305+Parameter!$D$311*((LN($B117*21/30.2))))</f>
        <v>7.9221187122088949E-2</v>
      </c>
      <c r="AS117" s="88">
        <f>$E117^EXP(Parameter!$D$291+Parameter!$D$297*((LN($B117*21/30.2))))</f>
        <v>2.8454466618976472E-2</v>
      </c>
      <c r="AT117" s="12">
        <f>$D117^EXP(Parameter!$D$305+Parameter!$D$307-Parameter!$D$306+(Parameter!$D$311+Parameter!$D$313-Parameter!$D$312)*((LN($B117*21/30.2))))</f>
        <v>7.672618777950195E-2</v>
      </c>
      <c r="AU117" s="88">
        <f>$E117^EXP(Parameter!$D$291+Parameter!$D$293-Parameter!$D$292+(Parameter!$D$297+Parameter!$D$299-Parameter!$D$298)*((LN($B117*21/30.2))))</f>
        <v>5.0596563630563834E-2</v>
      </c>
      <c r="AV117" s="12">
        <f>$D117^EXP(Parameter!$D$308+Parameter!$D$314*((LN($B117*21/30.2))))</f>
        <v>0.11303493028385905</v>
      </c>
      <c r="AW117" s="88">
        <f>$E117^EXP(Parameter!$D$294+Parameter!$D$300*((LN($B117*21/30.2))))</f>
        <v>4.1418272121035701E-2</v>
      </c>
      <c r="AX117" s="12">
        <f>$D117^EXP(Parameter!$D$305+Parameter!$D$309-Parameter!$D$306+(Parameter!$D$311+Parameter!$D$315-Parameter!$D$312)*((LN($B117*21/30.2))))</f>
        <v>5.2496343638374465E-2</v>
      </c>
      <c r="AY117" s="88">
        <f>$E117^EXP(Parameter!$D$291+Parameter!$D$295-Parameter!$D$292+(Parameter!$D$297+Parameter!$D$301-Parameter!$D$298)*((LN($B117*21/30.2))))</f>
        <v>6.3420357469622501E-3</v>
      </c>
      <c r="AZ117" s="12">
        <f>$D117^EXP(Parameter!D$305-Parameter!D$306+(Parameter!D$311-Parameter!D$312)*((LN($B117*21/30.2))))</f>
        <v>3.7341890582698309E-2</v>
      </c>
      <c r="BA117" s="88">
        <f>$E117^EXP(Parameter!$D$291-Parameter!$D$292+(Parameter!$D$297-Parameter!$D$298)*((LN($B117*21/30.2))))</f>
        <v>3.576275881253857E-4</v>
      </c>
      <c r="BB117" s="89">
        <f>$D117^EXP(Parameter!$D$231+Parameter!$D$238)</f>
        <v>0.11455300939497477</v>
      </c>
      <c r="BC117" s="90">
        <f>$E117^EXP(Parameter!$D$216+Parameter!$D$223)</f>
        <v>1.5426768204720887E-2</v>
      </c>
      <c r="BD117" s="91">
        <f>$D117^EXP(Parameter!$D$232+Parameter!$D$239)</f>
        <v>9.3630687140972127E-2</v>
      </c>
      <c r="BE117" s="90">
        <f>$E117^EXP(Parameter!$D$217+Parameter!$D$224)</f>
        <v>2.0215450821285137E-2</v>
      </c>
      <c r="BF117" s="91">
        <f>$D117^EXP(Parameter!$D$234+Parameter!$D$241)</f>
        <v>0.10723806883456766</v>
      </c>
      <c r="BG117" s="91">
        <f>$E117^EXP(Parameter!$D$219+Parameter!$D$226)</f>
        <v>6.2581398915220812E-2</v>
      </c>
      <c r="BH117" s="91">
        <f>$D117^EXP(Parameter!$D$235+Parameter!$D$242)</f>
        <v>0.17940843360391023</v>
      </c>
      <c r="BI117" s="91">
        <f>$E117^EXP(Parameter!$D$220+Parameter!$D$227)</f>
        <v>4.4783030112595316E-2</v>
      </c>
      <c r="BJ117" s="91">
        <f>$D117^EXP(Parameter!$D$236)</f>
        <v>4.207263478960141E-2</v>
      </c>
      <c r="BK117" s="91">
        <f>$E117^EXP(Parameter!$D$221)</f>
        <v>0.25497727279479354</v>
      </c>
      <c r="BL117" s="91">
        <f>$D117^EXP(Parameter!$D$233+Parameter!$D$240)</f>
        <v>5.320779889472485E-2</v>
      </c>
      <c r="BM117" s="91">
        <f>$E117^EXP(Parameter!$D$218+Parameter!$D$225)</f>
        <v>8.4413914823305847E-3</v>
      </c>
      <c r="BN117" s="90">
        <f>$D117^EXP(Parameter!$D$268+Parameter!$D$275)</f>
        <v>0.14244501492137876</v>
      </c>
      <c r="BO117" s="91">
        <f>$E117^EXP(Parameter!$D$246+Parameter!$D$253)</f>
        <v>6.9814643606822989E-3</v>
      </c>
      <c r="BP117" s="91">
        <f>$D117^EXP(Parameter!$D$269+Parameter!$D$276)</f>
        <v>0.10509516501517462</v>
      </c>
      <c r="BQ117" s="91">
        <f>$E117^EXP(Parameter!$D$247+Parameter!$D$254)</f>
        <v>1.3821411523091683E-2</v>
      </c>
      <c r="BR117" s="91">
        <f>$D117^EXP(Parameter!$D$271+Parameter!$D$278)</f>
        <v>0.19381554894636205</v>
      </c>
      <c r="BS117" s="91">
        <f>$E117^EXP(Parameter!$D$249+Parameter!$D$256)</f>
        <v>7.3158642686199898E-2</v>
      </c>
      <c r="BT117" s="91">
        <f>$D117^EXP(Parameter!$D$272+Parameter!$D$279)</f>
        <v>0.28970648214184863</v>
      </c>
      <c r="BU117" s="91">
        <f>$E117^EXP(Parameter!$D$250+Parameter!$D$257)</f>
        <v>3.0351026325399016E-2</v>
      </c>
      <c r="BV117" s="91">
        <f>$D117^EXP(Parameter!$D$273+Parameter!$D$280)</f>
        <v>0.24496170619884433</v>
      </c>
      <c r="BW117" s="91">
        <f>$E117^EXP(Parameter!$D$251+Parameter!$D$258)</f>
        <v>7.7244466035212872E-2</v>
      </c>
      <c r="BX117" s="91">
        <f>$D117^EXP(Parameter!$D$270+Parameter!$D$277)</f>
        <v>9.4966673081039746E-2</v>
      </c>
      <c r="BY117" s="91">
        <f>$E117^EXP(Parameter!$D$248+Parameter!$D$255)</f>
        <v>1.6080587794039355E-2</v>
      </c>
      <c r="BZ117" s="90">
        <f>$D117^EXP(Parameter!$D$208)</f>
        <v>0.10867996046127437</v>
      </c>
      <c r="CA117" s="90">
        <f>$E117^EXP(Parameter!$D$200)</f>
        <v>1.1972006066844277E-2</v>
      </c>
      <c r="CB117" s="90">
        <f>$D117^EXP(Parameter!$D$209)</f>
        <v>9.4520132133777579E-2</v>
      </c>
      <c r="CC117" s="90">
        <f>$E117^EXP(Parameter!$D$201)</f>
        <v>1.7663882156461138E-2</v>
      </c>
      <c r="CD117" s="90">
        <f>$D117^EXP(Parameter!$D$211)</f>
        <v>0.10065030152709223</v>
      </c>
      <c r="CE117" s="90">
        <f>$E117^EXP(Parameter!$D$203)</f>
        <v>5.18001095915787E-2</v>
      </c>
      <c r="CF117" s="90">
        <f>$D117^EXP(Parameter!$D$212)</f>
        <v>0.17910030444453029</v>
      </c>
      <c r="CG117" s="90">
        <f>$E117^EXP(Parameter!$D$204)</f>
        <v>4.0092813177155365E-2</v>
      </c>
      <c r="CH117" s="91">
        <f>$D117^EXP(Parameter!$D$213)</f>
        <v>8.6478617265922347E-2</v>
      </c>
      <c r="CI117" s="90">
        <f>$E117^EXP(Parameter!$D$205)</f>
        <v>6.0692228200448478E-2</v>
      </c>
      <c r="CJ117" s="91">
        <f>$D117^EXP(Parameter!$D$210)</f>
        <v>5.6714978465290396E-2</v>
      </c>
      <c r="CK117" s="90">
        <f>$E117^EXP(Parameter!$D$202)</f>
        <v>1.0273089867228226E-2</v>
      </c>
      <c r="CL117" s="12">
        <f>$D117^EXP(Parameter!$D$170+Parameter!$D$177*(LN($B117/30.2*21)))</f>
        <v>7.3362619410136637E-2</v>
      </c>
      <c r="CM117" s="41">
        <f>$E117^EXP(Parameter!$D$155+Parameter!$D$162*(LN($B117/30.2*21)))</f>
        <v>0.10073695189613346</v>
      </c>
      <c r="CN117" s="12">
        <f>$D117^EXP(Parameter!$D$171+Parameter!$D$178*(LN($B117/30.2*21)))</f>
        <v>7.4926360116572568E-2</v>
      </c>
      <c r="CO117" s="41">
        <f>$E117^EXP(Parameter!$D$156+Parameter!$D$163*(LN($B117/30.2*21)))</f>
        <v>7.7617306255804708E-2</v>
      </c>
      <c r="CP117" s="12">
        <f>$D117^EXP(Parameter!$D$173+Parameter!$D$180*(LN($B117/30.2*21)))</f>
        <v>6.9389946012472933E-2</v>
      </c>
      <c r="CQ117" s="41">
        <f>$E117^EXP(Parameter!$D$158+Parameter!$D$165*(LN($B117/30.2*21)))</f>
        <v>9.1989498427910391E-2</v>
      </c>
      <c r="CR117" s="12">
        <f>$D117^EXP(Parameter!$D$174+Parameter!$D$181*(LN($B117/30.2*21)))</f>
        <v>7.9698727671047631E-2</v>
      </c>
      <c r="CS117" s="41">
        <f>$E117^EXP(Parameter!$D$159+Parameter!$D$166*(LN($B117/30.2*21)))</f>
        <v>0.11301450822339699</v>
      </c>
      <c r="CT117" s="12">
        <f>$D117^EXP(Parameter!$D$175+Parameter!$D$182*(LN($B117/30.2*21)))</f>
        <v>2.6135660805096224E-2</v>
      </c>
      <c r="CU117" s="41">
        <f>$E117^EXP(Parameter!$D$160+Parameter!$D$167*(LN($B117/30.2*21)))</f>
        <v>1.6849635417068635E-2</v>
      </c>
      <c r="CV117" s="12">
        <f>$D117^EXP(Parameter!$D$172+Parameter!$D$179*(LN($B117/30.2*21)))</f>
        <v>2.7166769808906581E-2</v>
      </c>
      <c r="CW117" s="41">
        <f>$E117^EXP(Parameter!$D$157+Parameter!$D$164*(LN($B117/30.2*21)))</f>
        <v>5.3097347557607806E-5</v>
      </c>
      <c r="CX117" s="12">
        <f t="shared" si="9"/>
        <v>1.9386754294570957E-4</v>
      </c>
      <c r="CY117" s="85">
        <v>2.2375050923845001E-2</v>
      </c>
      <c r="CZ117" s="12">
        <f t="shared" si="10"/>
        <v>1.7064904184434179E-2</v>
      </c>
      <c r="DA117" s="85">
        <v>3.57154838604508E-2</v>
      </c>
      <c r="DB117" s="12">
        <f t="shared" si="11"/>
        <v>6.131439983947596E-3</v>
      </c>
      <c r="DC117" s="41">
        <v>7.1104376786826004E-3</v>
      </c>
      <c r="DD117" s="12">
        <f t="shared" si="12"/>
        <v>4.5016729966334116E-6</v>
      </c>
      <c r="DE117" s="85">
        <v>1.49183716221978E-2</v>
      </c>
      <c r="DF117" s="12">
        <f t="shared" si="13"/>
        <v>1.5265927362979287E-7</v>
      </c>
      <c r="DG117" s="41">
        <v>1.40058965767764E-3</v>
      </c>
      <c r="DH117" s="12">
        <f t="shared" si="14"/>
        <v>2.5572283453063021E-3</v>
      </c>
      <c r="DI117" s="41">
        <v>1.40057660730068E-3</v>
      </c>
      <c r="DJ117" s="46">
        <v>112</v>
      </c>
      <c r="DK117" s="44">
        <v>8.7824303151407001E-4</v>
      </c>
      <c r="DL117" s="44">
        <v>2.2394832574792502E-3</v>
      </c>
      <c r="DM117" s="44">
        <v>4.4084237692683104E-3</v>
      </c>
      <c r="DN117" s="44">
        <v>3.3707169921232101E-3</v>
      </c>
      <c r="DO117" s="44">
        <v>1.10768252363699E-2</v>
      </c>
      <c r="DP117" s="44">
        <v>9.0174860280422004E-3</v>
      </c>
      <c r="DQ117" s="44">
        <v>1.2212392548117099E-2</v>
      </c>
      <c r="DR117" s="45">
        <v>5.9580095832058498E-2</v>
      </c>
      <c r="DS117" s="45">
        <v>9.0700297024560603E-2</v>
      </c>
      <c r="DT117" s="45">
        <v>8.2547628538303594E-2</v>
      </c>
      <c r="DU117" s="45">
        <v>6.2091684657235399E-2</v>
      </c>
      <c r="DV117" s="45">
        <v>8.7157018848018297E-2</v>
      </c>
      <c r="DW117" s="45">
        <v>0.132925971201721</v>
      </c>
      <c r="DX117" s="45">
        <v>7.1945628828366595E-2</v>
      </c>
    </row>
    <row r="118" spans="1:128">
      <c r="A118" s="43">
        <f t="shared" si="8"/>
        <v>7.8109589041095893</v>
      </c>
      <c r="B118" s="18">
        <v>114</v>
      </c>
      <c r="C118" s="12">
        <v>2486</v>
      </c>
      <c r="D118" s="12">
        <v>5.6850498518163498E-2</v>
      </c>
      <c r="E118" s="12">
        <v>1.3598689555797999E-3</v>
      </c>
      <c r="F118" s="92">
        <f>$D118^Parameter!$D$325</f>
        <v>0.10682987895832789</v>
      </c>
      <c r="G118" s="92">
        <f>$E118^Parameter!$D$318</f>
        <v>8.6321282222108029E-3</v>
      </c>
      <c r="H118" s="92">
        <f>$D118^Parameter!$D$326</f>
        <v>0.10087589986348799</v>
      </c>
      <c r="I118" s="92">
        <f>$E118^Parameter!$D$319</f>
        <v>1.4636529689082918E-2</v>
      </c>
      <c r="J118" s="92">
        <f>$D118^Parameter!$D$328</f>
        <v>0.11248834296007759</v>
      </c>
      <c r="K118" s="92">
        <f>$E118^Parameter!$D$321</f>
        <v>5.3720394998002012E-2</v>
      </c>
      <c r="L118" s="92">
        <f>$D118^Parameter!$D$329</f>
        <v>0.20074798525477666</v>
      </c>
      <c r="M118" s="92">
        <f>$E118^Parameter!$D$322</f>
        <v>3.9392501398226025E-2</v>
      </c>
      <c r="N118" s="92">
        <f>$D118^Parameter!$D$330</f>
        <v>9.8024529094283872E-2</v>
      </c>
      <c r="O118" s="92">
        <f>$E118^Parameter!$D$323</f>
        <v>7.1350796201380531E-2</v>
      </c>
      <c r="P118" s="92">
        <f>$D118^Parameter!$D$327</f>
        <v>6.5238960430114151E-2</v>
      </c>
      <c r="Q118" s="92">
        <f>$E118^Parameter!$D$320</f>
        <v>8.9808387842769729E-3</v>
      </c>
      <c r="R118" s="12">
        <f>$D118^EXP(Parameter!$D$96+Parameter!$D$103*(($B118/30.2*21)^(1)))</f>
        <v>1.6444039402464155E-4</v>
      </c>
      <c r="S118" s="12">
        <f>$E118^EXP(Parameter!$D$81+Parameter!$D$88*($B118/30.2*21)^(-2))</f>
        <v>1.7316975047534724E-2</v>
      </c>
      <c r="T118" s="12">
        <f>$D118^EXP(Parameter!$D$97+Parameter!$D$104*(($B118*21/30.2)^(1)))</f>
        <v>1.6331669342151012E-2</v>
      </c>
      <c r="U118" s="12">
        <f>$E118^EXP(Parameter!$D$82+Parameter!$D$89*($B118/30.2*21)^(-2))</f>
        <v>2.4646263948806455E-2</v>
      </c>
      <c r="V118" s="12">
        <f>$D118^EXP(Parameter!$D$99+Parameter!$D$106*(($B118*21/30.2)^(1)))</f>
        <v>5.7208997705335803E-3</v>
      </c>
      <c r="W118" s="12">
        <f>$E118^EXP(Parameter!$D$84+Parameter!$D$91*($B118/30.2*21)^(-2))</f>
        <v>7.6862147568129563E-2</v>
      </c>
      <c r="X118" s="12">
        <f>$D118^EXP(Parameter!$D$100+Parameter!$D$107*(($B118*21/30.2)^(1)))</f>
        <v>3.2537191552762594E-6</v>
      </c>
      <c r="Y118" s="12">
        <f>$E118^EXP(Parameter!$D$85+Parameter!$D$92*($B118/30.2*21)^(-2))</f>
        <v>5.558454081018855E-2</v>
      </c>
      <c r="Z118" s="12">
        <f>$D118^EXP(Parameter!$D$101+Parameter!$D$108*(($B118*21/30.2)^(1)))</f>
        <v>1.0320399528461906E-7</v>
      </c>
      <c r="AA118" s="12">
        <f>$E118^EXP(Parameter!$D$86+Parameter!$D$93*($B118/30.2*21)^(-2))</f>
        <v>7.2066440154769734E-2</v>
      </c>
      <c r="AB118" s="12">
        <f>$D118^EXP(Parameter!$D$98+Parameter!$D$105*(($B118*21/30.2)^(1)))</f>
        <v>2.3677239668391799E-3</v>
      </c>
      <c r="AC118" s="12">
        <f>$E118^EXP(Parameter!$D$83+Parameter!$D$90*($B118/30.2*21)^(-2))</f>
        <v>9.8223966267844496E-3</v>
      </c>
      <c r="AD118" s="87">
        <f>$D118^EXP(Parameter!$D$133+Parameter!$D$140*(($B118*21/30.2)^(-0.5))+Parameter!$D$147*((LN($B118*21/30.2))))</f>
        <v>1.1062894847460957E-4</v>
      </c>
      <c r="AE118" s="12">
        <f>$E118^EXP(Parameter!$D$111+Parameter!$D$118*(($B118*21/30.2)^(-1))+Parameter!$D$125*(($B118*21/30.2)^(-0.5)))</f>
        <v>9.7466573317732771E-2</v>
      </c>
      <c r="AF118" s="12">
        <f>$D118^EXP(Parameter!$D$134+Parameter!$D$141*(($B118*21/30.2)^(-0.5))+Parameter!$D$148*((LN($B118*21/30.2))))</f>
        <v>1.0560238503145445E-2</v>
      </c>
      <c r="AG118" s="12">
        <f>$E118^EXP(Parameter!$D$112+Parameter!$D$119*(($B118*21/30.2)^(-1))+Parameter!$D$126*(($B118*21/30.2)^(-0.5)))</f>
        <v>2.711214716742779E-2</v>
      </c>
      <c r="AH118" s="12">
        <f>$D118^EXP(Parameter!$D$136+Parameter!$D$143*(($B118*21/30.2)^(-0.5))+Parameter!$D$150*((LN($B118*21/30.2))))</f>
        <v>3.8218519073455386E-4</v>
      </c>
      <c r="AI118" s="12">
        <f>$E118^EXP(Parameter!$D$114+Parameter!$D$121*(($B118*21/30.2)^(-1))+Parameter!$D$128*(($B118*21/30.2)^(-0.5)))</f>
        <v>1.9798303257997207E-3</v>
      </c>
      <c r="AJ118" s="12">
        <f>$D118^EXP(Parameter!$D$137+Parameter!$D$144*(($B118*21/30.2)^(-0.5))+Parameter!$D$151*((LN($B118*21/30.2))))</f>
        <v>9.8453211007035305E-5</v>
      </c>
      <c r="AK118" s="12">
        <f>$E118^EXP(Parameter!$D$115+Parameter!$D$122*(($B118*21/30.2)^(-1))+Parameter!$D$129*(($B118*21/30.2)^(-0.5)))</f>
        <v>2.3167589295969255E-2</v>
      </c>
      <c r="AL118" s="12">
        <f>$D118^EXP(Parameter!$D$138+Parameter!$D$145*(($B118*21/30.2)^(-0.5))+Parameter!$D$152*((LN($B118*21/30.2))))</f>
        <v>5.3434609746640385E-13</v>
      </c>
      <c r="AM118" s="12">
        <f>$E118^EXP(Parameter!$D$116+Parameter!$D$123*(($B118*21/30.2)^(-1))+Parameter!$D$130*(($B118*21/30.2)^(-0.5)))</f>
        <v>3.9342655848406661E-4</v>
      </c>
      <c r="AN118" s="12">
        <f>$D118^EXP(Parameter!$D$135+Parameter!$D$142*(($B118*21/30.2)^(-0.5))+Parameter!$D$149*((LN($B118*21/30.2))))</f>
        <v>2.1476769129465775E-3</v>
      </c>
      <c r="AO118" s="12">
        <f>$E118^EXP(Parameter!$D$113+Parameter!$D$120*(($B118*21/30.2)^(-1))+Parameter!$D$127*(($B118*21/30.2)^(-0.5)))</f>
        <v>1.1070950339032686E-7</v>
      </c>
      <c r="AP118" s="87">
        <f>$D118^EXP(Parameter!$D$304+Parameter!$D$310*((LN($B118*21/30.2))))</f>
        <v>7.1161280977549049E-2</v>
      </c>
      <c r="AQ118" s="88">
        <f>$E118^EXP(Parameter!$D$290+Parameter!$D$296*((LN($B118*21/30.2))))</f>
        <v>2.6343988442153386E-2</v>
      </c>
      <c r="AR118" s="12">
        <f>$D118^EXP(Parameter!$D$305+Parameter!$D$311*((LN($B118*21/30.2))))</f>
        <v>7.8101957500334981E-2</v>
      </c>
      <c r="AS118" s="88">
        <f>$E118^EXP(Parameter!$D$291+Parameter!$D$297*((LN($B118*21/30.2))))</f>
        <v>2.8016878766976838E-2</v>
      </c>
      <c r="AT118" s="12">
        <f>$D118^EXP(Parameter!$D$305+Parameter!$D$307-Parameter!$D$306+(Parameter!$D$311+Parameter!$D$313-Parameter!$D$312)*((LN($B118*21/30.2))))</f>
        <v>7.5564099043914063E-2</v>
      </c>
      <c r="AU118" s="88">
        <f>$E118^EXP(Parameter!$D$291+Parameter!$D$293-Parameter!$D$292+(Parameter!$D$297+Parameter!$D$299-Parameter!$D$298)*((LN($B118*21/30.2))))</f>
        <v>4.9830943683623737E-2</v>
      </c>
      <c r="AV118" s="12">
        <f>$D118^EXP(Parameter!$D$308+Parameter!$D$314*((LN($B118*21/30.2))))</f>
        <v>0.11136173031063376</v>
      </c>
      <c r="AW118" s="88">
        <f>$E118^EXP(Parameter!$D$294+Parameter!$D$300*((LN($B118*21/30.2))))</f>
        <v>4.0796653188471678E-2</v>
      </c>
      <c r="AX118" s="12">
        <f>$D118^EXP(Parameter!$D$305+Parameter!$D$309-Parameter!$D$306+(Parameter!$D$311+Parameter!$D$315-Parameter!$D$312)*((LN($B118*21/30.2))))</f>
        <v>5.1501729168275584E-2</v>
      </c>
      <c r="AY118" s="88">
        <f>$E118^EXP(Parameter!$D$291+Parameter!$D$295-Parameter!$D$292+(Parameter!$D$297+Parameter!$D$301-Parameter!$D$298)*((LN($B118*21/30.2))))</f>
        <v>6.0939009113785726E-3</v>
      </c>
      <c r="AZ118" s="12">
        <f>$D118^EXP(Parameter!D$305-Parameter!D$306+(Parameter!D$311-Parameter!D$312)*((LN($B118*21/30.2))))</f>
        <v>3.6594272071796913E-2</v>
      </c>
      <c r="BA118" s="88">
        <f>$E118^EXP(Parameter!$D$291-Parameter!$D$292+(Parameter!$D$297-Parameter!$D$298)*((LN($B118*21/30.2))))</f>
        <v>3.3756052212363766E-4</v>
      </c>
      <c r="BB118" s="89">
        <f>$D118^EXP(Parameter!$D$231+Parameter!$D$238)</f>
        <v>0.11327416541630954</v>
      </c>
      <c r="BC118" s="90">
        <f>$E118^EXP(Parameter!$D$216+Parameter!$D$223)</f>
        <v>1.5119362425817609E-2</v>
      </c>
      <c r="BD118" s="91">
        <f>$D118^EXP(Parameter!$D$232+Parameter!$D$239)</f>
        <v>9.2488716311588975E-2</v>
      </c>
      <c r="BE118" s="90">
        <f>$E118^EXP(Parameter!$D$217+Parameter!$D$224)</f>
        <v>1.9838482288307577E-2</v>
      </c>
      <c r="BF118" s="91">
        <f>$D118^EXP(Parameter!$D$234+Parameter!$D$241)</f>
        <v>0.1060046380671774</v>
      </c>
      <c r="BG118" s="91">
        <f>$E118^EXP(Parameter!$D$219+Parameter!$D$226)</f>
        <v>6.1750173150669538E-2</v>
      </c>
      <c r="BH118" s="91">
        <f>$D118^EXP(Parameter!$D$235+Parameter!$D$242)</f>
        <v>0.17781841755741848</v>
      </c>
      <c r="BI118" s="91">
        <f>$E118^EXP(Parameter!$D$220+Parameter!$D$227)</f>
        <v>4.4116918515189035E-2</v>
      </c>
      <c r="BJ118" s="91">
        <f>$D118^EXP(Parameter!$D$236)</f>
        <v>4.1387591045023951E-2</v>
      </c>
      <c r="BK118" s="91">
        <f>$E118^EXP(Parameter!$D$221)</f>
        <v>0.25330156496944017</v>
      </c>
      <c r="BL118" s="91">
        <f>$D118^EXP(Parameter!$D$233+Parameter!$D$240)</f>
        <v>5.2405166464925552E-2</v>
      </c>
      <c r="BM118" s="91">
        <f>$E118^EXP(Parameter!$D$218+Parameter!$D$225)</f>
        <v>8.2491480949514247E-3</v>
      </c>
      <c r="BN118" s="90">
        <f>$D118^EXP(Parameter!$D$268+Parameter!$D$275)</f>
        <v>0.14101392195071838</v>
      </c>
      <c r="BO118" s="91">
        <f>$E118^EXP(Parameter!$D$246+Parameter!$D$253)</f>
        <v>6.8162213089556258E-3</v>
      </c>
      <c r="BP118" s="91">
        <f>$D118^EXP(Parameter!$D$269+Parameter!$D$276)</f>
        <v>0.1038755170005085</v>
      </c>
      <c r="BQ118" s="91">
        <f>$E118^EXP(Parameter!$D$247+Parameter!$D$254)</f>
        <v>1.3538815276127471E-2</v>
      </c>
      <c r="BR118" s="91">
        <f>$D118^EXP(Parameter!$D$271+Parameter!$D$278)</f>
        <v>0.19217474571502727</v>
      </c>
      <c r="BS118" s="91">
        <f>$E118^EXP(Parameter!$D$249+Parameter!$D$256)</f>
        <v>7.2241338133248456E-2</v>
      </c>
      <c r="BT118" s="91">
        <f>$D118^EXP(Parameter!$D$272+Parameter!$D$279)</f>
        <v>0.28785277534477804</v>
      </c>
      <c r="BU118" s="91">
        <f>$E118^EXP(Parameter!$D$250+Parameter!$D$257)</f>
        <v>2.9843513329105023E-2</v>
      </c>
      <c r="BV118" s="91">
        <f>$D118^EXP(Parameter!$D$273+Parameter!$D$280)</f>
        <v>0.24318282114703074</v>
      </c>
      <c r="BW118" s="91">
        <f>$E118^EXP(Parameter!$D$251+Parameter!$D$258)</f>
        <v>7.6295934179273425E-2</v>
      </c>
      <c r="BX118" s="91">
        <f>$D118^EXP(Parameter!$D$270+Parameter!$D$277)</f>
        <v>9.3815294450494024E-2</v>
      </c>
      <c r="BY118" s="91">
        <f>$E118^EXP(Parameter!$D$248+Parameter!$D$255)</f>
        <v>1.5763310208069693E-2</v>
      </c>
      <c r="BZ118" s="90">
        <f>$D118^EXP(Parameter!$D$208)</f>
        <v>0.10743738006912903</v>
      </c>
      <c r="CA118" s="90">
        <f>$E118^EXP(Parameter!$D$200)</f>
        <v>1.1719098011840911E-2</v>
      </c>
      <c r="CB118" s="90">
        <f>$D118^EXP(Parameter!$D$209)</f>
        <v>9.3371887147340779E-2</v>
      </c>
      <c r="CC118" s="90">
        <f>$E118^EXP(Parameter!$D$201)</f>
        <v>1.732321291268674E-2</v>
      </c>
      <c r="CD118" s="90">
        <f>$D118^EXP(Parameter!$D$211)</f>
        <v>9.9459964545246471E-2</v>
      </c>
      <c r="CE118" s="90">
        <f>$E118^EXP(Parameter!$D$203)</f>
        <v>5.1065476984552799E-2</v>
      </c>
      <c r="CF118" s="90">
        <f>$D118^EXP(Parameter!$D$212)</f>
        <v>0.17751143819382681</v>
      </c>
      <c r="CG118" s="90">
        <f>$E118^EXP(Parameter!$D$204)</f>
        <v>3.9475387425096778E-2</v>
      </c>
      <c r="CH118" s="91">
        <f>$D118^EXP(Parameter!$D$213)</f>
        <v>8.5388713790559151E-2</v>
      </c>
      <c r="CI118" s="90">
        <f>$E118^EXP(Parameter!$D$205)</f>
        <v>5.9877238712244235E-2</v>
      </c>
      <c r="CJ118" s="91">
        <f>$D118^EXP(Parameter!$D$210)</f>
        <v>5.5877918939885696E-2</v>
      </c>
      <c r="CK118" s="90">
        <f>$E118^EXP(Parameter!$D$202)</f>
        <v>1.0048648416891914E-2</v>
      </c>
      <c r="CL118" s="12">
        <f>$D118^EXP(Parameter!$D$170+Parameter!$D$177*(LN($B118/30.2*21)))</f>
        <v>7.2247447107537041E-2</v>
      </c>
      <c r="CM118" s="41">
        <f>$E118^EXP(Parameter!$D$155+Parameter!$D$162*(LN($B118/30.2*21)))</f>
        <v>0.10014246235594433</v>
      </c>
      <c r="CN118" s="12">
        <f>$D118^EXP(Parameter!$D$171+Parameter!$D$178*(LN($B118/30.2*21)))</f>
        <v>7.3857567976902377E-2</v>
      </c>
      <c r="CO118" s="41">
        <f>$E118^EXP(Parameter!$D$156+Parameter!$D$163*(LN($B118/30.2*21)))</f>
        <v>7.6922993388281319E-2</v>
      </c>
      <c r="CP118" s="12">
        <f>$D118^EXP(Parameter!$D$173+Parameter!$D$180*(LN($B118/30.2*21)))</f>
        <v>6.8325780756471555E-2</v>
      </c>
      <c r="CQ118" s="41">
        <f>$E118^EXP(Parameter!$D$158+Parameter!$D$165*(LN($B118/30.2*21)))</f>
        <v>9.1040289643449471E-2</v>
      </c>
      <c r="CR118" s="12">
        <f>$D118^EXP(Parameter!$D$174+Parameter!$D$181*(LN($B118/30.2*21)))</f>
        <v>7.8328368810573659E-2</v>
      </c>
      <c r="CS118" s="41">
        <f>$E118^EXP(Parameter!$D$159+Parameter!$D$166*(LN($B118/30.2*21)))</f>
        <v>0.11212781640393656</v>
      </c>
      <c r="CT118" s="12">
        <f>$D118^EXP(Parameter!$D$175+Parameter!$D$182*(LN($B118/30.2*21)))</f>
        <v>2.5485716339355202E-2</v>
      </c>
      <c r="CU118" s="41">
        <f>$E118^EXP(Parameter!$D$160+Parameter!$D$167*(LN($B118/30.2*21)))</f>
        <v>1.6411884060958316E-2</v>
      </c>
      <c r="CV118" s="12">
        <f>$D118^EXP(Parameter!$D$172+Parameter!$D$179*(LN($B118/30.2*21)))</f>
        <v>2.6572086579449851E-2</v>
      </c>
      <c r="CW118" s="41">
        <f>$E118^EXP(Parameter!$D$157+Parameter!$D$164*(LN($B118/30.2*21)))</f>
        <v>4.9382245337437095E-5</v>
      </c>
      <c r="CX118" s="12">
        <f t="shared" si="9"/>
        <v>1.6444039402464155E-4</v>
      </c>
      <c r="CY118" s="85">
        <v>2.21159040619784E-2</v>
      </c>
      <c r="CZ118" s="12">
        <f t="shared" si="10"/>
        <v>1.6331669342151012E-2</v>
      </c>
      <c r="DA118" s="85">
        <v>3.5300308285744403E-2</v>
      </c>
      <c r="DB118" s="12">
        <f t="shared" si="11"/>
        <v>5.7208997705335803E-3</v>
      </c>
      <c r="DC118" s="41">
        <v>6.7673961915768301E-3</v>
      </c>
      <c r="DD118" s="12">
        <f t="shared" si="12"/>
        <v>3.2537191552762594E-6</v>
      </c>
      <c r="DE118" s="85">
        <v>1.44807557500165E-2</v>
      </c>
      <c r="DF118" s="12">
        <f t="shared" si="13"/>
        <v>1.0320399528461906E-7</v>
      </c>
      <c r="DG118" s="41">
        <v>1.35720097452185E-3</v>
      </c>
      <c r="DH118" s="12">
        <f t="shared" si="14"/>
        <v>2.3677239668391799E-3</v>
      </c>
      <c r="DI118" s="41">
        <v>1.3571929391882199E-3</v>
      </c>
      <c r="DJ118" s="46">
        <v>113</v>
      </c>
      <c r="DK118" s="44">
        <v>8.4664688022006995E-4</v>
      </c>
      <c r="DL118" s="44">
        <v>2.1657312890975798E-3</v>
      </c>
      <c r="DM118" s="44">
        <v>4.2734974239680996E-3</v>
      </c>
      <c r="DN118" s="44">
        <v>3.2643975875772399E-3</v>
      </c>
      <c r="DO118" s="44">
        <v>1.0775139539784E-2</v>
      </c>
      <c r="DP118" s="44">
        <v>8.7648911231712496E-3</v>
      </c>
      <c r="DQ118" s="44">
        <v>1.18843384982862E-2</v>
      </c>
      <c r="DR118" s="45">
        <v>5.8722480960524702E-2</v>
      </c>
      <c r="DS118" s="45">
        <v>8.9514750090182199E-2</v>
      </c>
      <c r="DT118" s="45">
        <v>8.1443375576597393E-2</v>
      </c>
      <c r="DU118" s="45">
        <v>6.1205703053113701E-2</v>
      </c>
      <c r="DV118" s="45">
        <v>8.6006434847644406E-2</v>
      </c>
      <c r="DW118" s="45">
        <v>0.13136240284188599</v>
      </c>
      <c r="DX118" s="45">
        <v>7.0951791811043899E-2</v>
      </c>
    </row>
    <row r="119" spans="1:128">
      <c r="A119" s="43">
        <f t="shared" si="8"/>
        <v>7.8712328767123285</v>
      </c>
      <c r="B119" s="18">
        <v>115</v>
      </c>
      <c r="C119" s="12">
        <v>2508</v>
      </c>
      <c r="D119" s="12">
        <v>5.60211106217108E-2</v>
      </c>
      <c r="E119" s="12">
        <v>1.3176989915956699E-3</v>
      </c>
      <c r="F119" s="92">
        <f>$D119^Parameter!$D$325</f>
        <v>0.1056122602666326</v>
      </c>
      <c r="G119" s="92">
        <f>$E119^Parameter!$D$318</f>
        <v>8.4385470031777161E-3</v>
      </c>
      <c r="H119" s="92">
        <f>$D119^Parameter!$D$326</f>
        <v>9.9696835063468089E-2</v>
      </c>
      <c r="I119" s="92">
        <f>$E119^Parameter!$D$319</f>
        <v>1.4344399652329804E-2</v>
      </c>
      <c r="J119" s="92">
        <f>$D119^Parameter!$D$328</f>
        <v>0.11123565243498627</v>
      </c>
      <c r="K119" s="92">
        <f>$E119^Parameter!$D$321</f>
        <v>5.2975929154120076E-2</v>
      </c>
      <c r="L119" s="92">
        <f>$D119^Parameter!$D$329</f>
        <v>0.19910261319068298</v>
      </c>
      <c r="M119" s="92">
        <f>$E119^Parameter!$D$322</f>
        <v>3.878912157945822E-2</v>
      </c>
      <c r="N119" s="92">
        <f>$D119^Parameter!$D$330</f>
        <v>9.6864555244107531E-2</v>
      </c>
      <c r="O119" s="92">
        <f>$E119^Parameter!$D$323</f>
        <v>7.0457379316746865E-2</v>
      </c>
      <c r="P119" s="92">
        <f>$D119^Parameter!$D$327</f>
        <v>6.4332559773123188E-2</v>
      </c>
      <c r="Q119" s="92">
        <f>$E119^Parameter!$D$320</f>
        <v>8.7810970384714932E-3</v>
      </c>
      <c r="R119" s="12">
        <f>$D119^EXP(Parameter!$D$96+Parameter!$D$103*(($B119/30.2*21)^(1)))</f>
        <v>1.3910716655997335E-4</v>
      </c>
      <c r="S119" s="12">
        <f>$E119^EXP(Parameter!$D$81+Parameter!$D$88*($B119/30.2*21)^(-2))</f>
        <v>1.698507924167553E-2</v>
      </c>
      <c r="T119" s="12">
        <f>$D119^EXP(Parameter!$D$97+Parameter!$D$104*(($B119*21/30.2)^(1)))</f>
        <v>1.5626149765885732E-2</v>
      </c>
      <c r="U119" s="12">
        <f>$E119^EXP(Parameter!$D$82+Parameter!$D$89*($B119/30.2*21)^(-2))</f>
        <v>2.4214580866025192E-2</v>
      </c>
      <c r="V119" s="12">
        <f>$D119^EXP(Parameter!$D$99+Parameter!$D$106*(($B119*21/30.2)^(1)))</f>
        <v>5.3343702447588631E-3</v>
      </c>
      <c r="W119" s="12">
        <f>$E119^EXP(Parameter!$D$84+Parameter!$D$91*($B119/30.2*21)^(-2))</f>
        <v>7.5927092760911322E-2</v>
      </c>
      <c r="X119" s="12">
        <f>$D119^EXP(Parameter!$D$100+Parameter!$D$107*(($B119*21/30.2)^(1)))</f>
        <v>2.3333577574747568E-6</v>
      </c>
      <c r="Y119" s="12">
        <f>$E119^EXP(Parameter!$D$85+Parameter!$D$92*($B119/30.2*21)^(-2))</f>
        <v>5.4823385081168047E-2</v>
      </c>
      <c r="Z119" s="12">
        <f>$D119^EXP(Parameter!$D$101+Parameter!$D$108*(($B119*21/30.2)^(1)))</f>
        <v>6.9155525341685254E-8</v>
      </c>
      <c r="AA119" s="12">
        <f>$E119^EXP(Parameter!$D$86+Parameter!$D$93*($B119/30.2*21)^(-2))</f>
        <v>7.1167198111206253E-2</v>
      </c>
      <c r="AB119" s="12">
        <f>$D119^EXP(Parameter!$D$98+Parameter!$D$105*(($B119*21/30.2)^(1)))</f>
        <v>2.1908326444971872E-3</v>
      </c>
      <c r="AC119" s="12">
        <f>$E119^EXP(Parameter!$D$83+Parameter!$D$90*($B119/30.2*21)^(-2))</f>
        <v>9.6079965791346974E-3</v>
      </c>
      <c r="AD119" s="87">
        <f>$D119^EXP(Parameter!$D$133+Parameter!$D$140*(($B119*21/30.2)^(-0.5))+Parameter!$D$147*((LN($B119*21/30.2))))</f>
        <v>9.7342927746687597E-5</v>
      </c>
      <c r="AE119" s="12">
        <f>$E119^EXP(Parameter!$D$111+Parameter!$D$118*(($B119*21/30.2)^(-1))+Parameter!$D$125*(($B119*21/30.2)^(-0.5)))</f>
        <v>9.6739304491508124E-2</v>
      </c>
      <c r="AF119" s="12">
        <f>$D119^EXP(Parameter!$D$134+Parameter!$D$141*(($B119*21/30.2)^(-0.5))+Parameter!$D$148*((LN($B119*21/30.2))))</f>
        <v>1.0142528646727267E-2</v>
      </c>
      <c r="AG119" s="12">
        <f>$E119^EXP(Parameter!$D$112+Parameter!$D$119*(($B119*21/30.2)^(-1))+Parameter!$D$126*(($B119*21/30.2)^(-0.5)))</f>
        <v>2.6662975336664781E-2</v>
      </c>
      <c r="AH119" s="12">
        <f>$D119^EXP(Parameter!$D$136+Parameter!$D$143*(($B119*21/30.2)^(-0.5))+Parameter!$D$150*((LN($B119*21/30.2))))</f>
        <v>3.4471529125166449E-4</v>
      </c>
      <c r="AI119" s="12">
        <f>$E119^EXP(Parameter!$D$114+Parameter!$D$121*(($B119*21/30.2)^(-1))+Parameter!$D$128*(($B119*21/30.2)^(-0.5)))</f>
        <v>1.8950515760603396E-3</v>
      </c>
      <c r="AJ119" s="12">
        <f>$D119^EXP(Parameter!$D$137+Parameter!$D$144*(($B119*21/30.2)^(-0.5))+Parameter!$D$151*((LN($B119*21/30.2))))</f>
        <v>8.5235482869274763E-5</v>
      </c>
      <c r="AK119" s="12">
        <f>$E119^EXP(Parameter!$D$115+Parameter!$D$122*(($B119*21/30.2)^(-1))+Parameter!$D$129*(($B119*21/30.2)^(-0.5)))</f>
        <v>2.271124494706794E-2</v>
      </c>
      <c r="AL119" s="12">
        <f>$D119^EXP(Parameter!$D$138+Parameter!$D$145*(($B119*21/30.2)^(-0.5))+Parameter!$D$152*((LN($B119*21/30.2))))</f>
        <v>3.0440047892741277E-13</v>
      </c>
      <c r="AM119" s="12">
        <f>$E119^EXP(Parameter!$D$116+Parameter!$D$123*(($B119*21/30.2)^(-1))+Parameter!$D$130*(($B119*21/30.2)^(-0.5)))</f>
        <v>3.7197865028429161E-4</v>
      </c>
      <c r="AN119" s="12">
        <f>$D119^EXP(Parameter!$D$135+Parameter!$D$142*(($B119*21/30.2)^(-0.5))+Parameter!$D$149*((LN($B119*21/30.2))))</f>
        <v>2.0292895614266496E-3</v>
      </c>
      <c r="AO119" s="12">
        <f>$E119^EXP(Parameter!$D$113+Parameter!$D$120*(($B119*21/30.2)^(-1))+Parameter!$D$127*(($B119*21/30.2)^(-0.5)))</f>
        <v>9.7934096764150627E-8</v>
      </c>
      <c r="AP119" s="87">
        <f>$D119^EXP(Parameter!$D$304+Parameter!$D$310*((LN($B119*21/30.2))))</f>
        <v>6.9996953876474644E-2</v>
      </c>
      <c r="AQ119" s="88">
        <f>$E119^EXP(Parameter!$D$290+Parameter!$D$296*((LN($B119*21/30.2))))</f>
        <v>2.6008942597491504E-2</v>
      </c>
      <c r="AR119" s="12">
        <f>$D119^EXP(Parameter!$D$305+Parameter!$D$311*((LN($B119*21/30.2))))</f>
        <v>7.7004110419953364E-2</v>
      </c>
      <c r="AS119" s="88">
        <f>$E119^EXP(Parameter!$D$291+Parameter!$D$297*((LN($B119*21/30.2))))</f>
        <v>2.7588907511188403E-2</v>
      </c>
      <c r="AT119" s="12">
        <f>$D119^EXP(Parameter!$D$305+Parameter!$D$307-Parameter!$D$306+(Parameter!$D$311+Parameter!$D$313-Parameter!$D$312)*((LN($B119*21/30.2))))</f>
        <v>7.442489442430647E-2</v>
      </c>
      <c r="AU119" s="88">
        <f>$E119^EXP(Parameter!$D$291+Parameter!$D$293-Parameter!$D$292+(Parameter!$D$297+Parameter!$D$299-Parameter!$D$298)*((LN($B119*21/30.2))))</f>
        <v>4.9081149816738778E-2</v>
      </c>
      <c r="AV119" s="12">
        <f>$D119^EXP(Parameter!$D$308+Parameter!$D$314*((LN($B119*21/30.2))))</f>
        <v>0.10971908290999854</v>
      </c>
      <c r="AW119" s="88">
        <f>$E119^EXP(Parameter!$D$294+Parameter!$D$300*((LN($B119*21/30.2))))</f>
        <v>4.0188114131699239E-2</v>
      </c>
      <c r="AX119" s="12">
        <f>$D119^EXP(Parameter!$D$305+Parameter!$D$309-Parameter!$D$306+(Parameter!$D$311+Parameter!$D$315-Parameter!$D$312)*((LN($B119*21/30.2))))</f>
        <v>5.0529789926297058E-2</v>
      </c>
      <c r="AY119" s="88">
        <f>$E119^EXP(Parameter!$D$291+Parameter!$D$295-Parameter!$D$292+(Parameter!$D$297+Parameter!$D$301-Parameter!$D$298)*((LN($B119*21/30.2))))</f>
        <v>5.8559974552365307E-3</v>
      </c>
      <c r="AZ119" s="12">
        <f>$D119^EXP(Parameter!D$305-Parameter!D$306+(Parameter!D$311-Parameter!D$312)*((LN($B119*21/30.2))))</f>
        <v>3.586480374330267E-2</v>
      </c>
      <c r="BA119" s="88">
        <f>$E119^EXP(Parameter!$D$291-Parameter!$D$292+(Parameter!$D$297-Parameter!$D$298)*((LN($B119*21/30.2))))</f>
        <v>3.1867366560004432E-4</v>
      </c>
      <c r="BB119" s="89">
        <f>$D119^EXP(Parameter!$D$231+Parameter!$D$238)</f>
        <v>0.11201672063136611</v>
      </c>
      <c r="BC119" s="90">
        <f>$E119^EXP(Parameter!$D$216+Parameter!$D$223)</f>
        <v>1.4819890974171549E-2</v>
      </c>
      <c r="BD119" s="91">
        <f>$D119^EXP(Parameter!$D$232+Parameter!$D$239)</f>
        <v>9.13670237894008E-2</v>
      </c>
      <c r="BE119" s="90">
        <f>$E119^EXP(Parameter!$D$217+Parameter!$D$224)</f>
        <v>1.9470765648476687E-2</v>
      </c>
      <c r="BF119" s="91">
        <f>$D119^EXP(Parameter!$D$234+Parameter!$D$241)</f>
        <v>0.10479225999626506</v>
      </c>
      <c r="BG119" s="91">
        <f>$E119^EXP(Parameter!$D$219+Parameter!$D$226)</f>
        <v>6.0934928536859542E-2</v>
      </c>
      <c r="BH119" s="91">
        <f>$D119^EXP(Parameter!$D$235+Parameter!$D$242)</f>
        <v>0.17625137952344211</v>
      </c>
      <c r="BI119" s="91">
        <f>$E119^EXP(Parameter!$D$220+Parameter!$D$227)</f>
        <v>4.3464664389126738E-2</v>
      </c>
      <c r="BJ119" s="91">
        <f>$D119^EXP(Parameter!$D$236)</f>
        <v>4.0717487230353337E-2</v>
      </c>
      <c r="BK119" s="91">
        <f>$E119^EXP(Parameter!$D$221)</f>
        <v>0.25164693139088318</v>
      </c>
      <c r="BL119" s="91">
        <f>$D119^EXP(Parameter!$D$233+Parameter!$D$240)</f>
        <v>5.1619085331898809E-2</v>
      </c>
      <c r="BM119" s="91">
        <f>$E119^EXP(Parameter!$D$218+Parameter!$D$225)</f>
        <v>8.0624090433080321E-3</v>
      </c>
      <c r="BN119" s="90">
        <f>$D119^EXP(Parameter!$D$268+Parameter!$D$275)</f>
        <v>0.13960519055308035</v>
      </c>
      <c r="BO119" s="91">
        <f>$E119^EXP(Parameter!$D$246+Parameter!$D$253)</f>
        <v>6.655856067951881E-3</v>
      </c>
      <c r="BP119" s="91">
        <f>$D119^EXP(Parameter!$D$269+Parameter!$D$276)</f>
        <v>0.10267681145343295</v>
      </c>
      <c r="BQ119" s="91">
        <f>$E119^EXP(Parameter!$D$247+Parameter!$D$254)</f>
        <v>1.3263658492165382E-2</v>
      </c>
      <c r="BR119" s="91">
        <f>$D119^EXP(Parameter!$D$271+Parameter!$D$278)</f>
        <v>0.1905570089520528</v>
      </c>
      <c r="BS119" s="91">
        <f>$E119^EXP(Parameter!$D$249+Parameter!$D$256)</f>
        <v>7.1340993597838367E-2</v>
      </c>
      <c r="BT119" s="91">
        <f>$D119^EXP(Parameter!$D$272+Parameter!$D$279)</f>
        <v>0.28602132837301092</v>
      </c>
      <c r="BU119" s="91">
        <f>$E119^EXP(Parameter!$D$250+Parameter!$D$257)</f>
        <v>2.9347487445413704E-2</v>
      </c>
      <c r="BV119" s="91">
        <f>$D119^EXP(Parameter!$D$273+Parameter!$D$280)</f>
        <v>0.24142682020696232</v>
      </c>
      <c r="BW119" s="91">
        <f>$E119^EXP(Parameter!$D$251+Parameter!$D$258)</f>
        <v>7.536469628916441E-2</v>
      </c>
      <c r="BX119" s="91">
        <f>$D119^EXP(Parameter!$D$270+Parameter!$D$277)</f>
        <v>9.2684278394923603E-2</v>
      </c>
      <c r="BY119" s="91">
        <f>$E119^EXP(Parameter!$D$248+Parameter!$D$255)</f>
        <v>1.545416002361364E-2</v>
      </c>
      <c r="BZ119" s="90">
        <f>$D119^EXP(Parameter!$D$208)</f>
        <v>0.10621592425602258</v>
      </c>
      <c r="CA119" s="90">
        <f>$E119^EXP(Parameter!$D$200)</f>
        <v>1.1473017967577048E-2</v>
      </c>
      <c r="CB119" s="90">
        <f>$D119^EXP(Parameter!$D$209)</f>
        <v>9.2243976783137879E-2</v>
      </c>
      <c r="CC119" s="90">
        <f>$E119^EXP(Parameter!$D$201)</f>
        <v>1.6991120286225566E-2</v>
      </c>
      <c r="CD119" s="90">
        <f>$D119^EXP(Parameter!$D$211)</f>
        <v>9.8290327915493858E-2</v>
      </c>
      <c r="CE119" s="90">
        <f>$E119^EXP(Parameter!$D$203)</f>
        <v>5.0345623452133205E-2</v>
      </c>
      <c r="CF119" s="90">
        <f>$D119^EXP(Parameter!$D$212)</f>
        <v>0.17594554724674261</v>
      </c>
      <c r="CG119" s="90">
        <f>$E119^EXP(Parameter!$D$204)</f>
        <v>3.8871127969897078E-2</v>
      </c>
      <c r="CH119" s="91">
        <f>$D119^EXP(Parameter!$D$213)</f>
        <v>8.4318603477065157E-2</v>
      </c>
      <c r="CI119" s="90">
        <f>$E119^EXP(Parameter!$D$205)</f>
        <v>5.9078036067140315E-2</v>
      </c>
      <c r="CJ119" s="91">
        <f>$D119^EXP(Parameter!$D$210)</f>
        <v>5.5057850217582187E-2</v>
      </c>
      <c r="CK119" s="90">
        <f>$E119^EXP(Parameter!$D$202)</f>
        <v>9.8304271502678529E-3</v>
      </c>
      <c r="CL119" s="12">
        <f>$D119^EXP(Parameter!$D$170+Parameter!$D$177*(LN($B119/30.2*21)))</f>
        <v>7.1154409036345442E-2</v>
      </c>
      <c r="CM119" s="41">
        <f>$E119^EXP(Parameter!$D$155+Parameter!$D$162*(LN($B119/30.2*21)))</f>
        <v>9.955742404567107E-2</v>
      </c>
      <c r="CN119" s="12">
        <f>$D119^EXP(Parameter!$D$171+Parameter!$D$178*(LN($B119/30.2*21)))</f>
        <v>7.2809432811325944E-2</v>
      </c>
      <c r="CO119" s="41">
        <f>$E119^EXP(Parameter!$D$156+Parameter!$D$163*(LN($B119/30.2*21)))</f>
        <v>7.6240459348266995E-2</v>
      </c>
      <c r="CP119" s="12">
        <f>$D119^EXP(Parameter!$D$173+Parameter!$D$180*(LN($B119/30.2*21)))</f>
        <v>6.7282975681569254E-2</v>
      </c>
      <c r="CQ119" s="41">
        <f>$E119^EXP(Parameter!$D$158+Parameter!$D$165*(LN($B119/30.2*21)))</f>
        <v>9.0107196414386997E-2</v>
      </c>
      <c r="CR119" s="12">
        <f>$D119^EXP(Parameter!$D$174+Parameter!$D$181*(LN($B119/30.2*21)))</f>
        <v>7.698626727955378E-2</v>
      </c>
      <c r="CS119" s="41">
        <f>$E119^EXP(Parameter!$D$159+Parameter!$D$166*(LN($B119/30.2*21)))</f>
        <v>0.1112550527386737</v>
      </c>
      <c r="CT119" s="12">
        <f>$D119^EXP(Parameter!$D$175+Parameter!$D$182*(LN($B119/30.2*21)))</f>
        <v>2.4854095292283756E-2</v>
      </c>
      <c r="CU119" s="41">
        <f>$E119^EXP(Parameter!$D$160+Parameter!$D$167*(LN($B119/30.2*21)))</f>
        <v>1.5987164503495924E-2</v>
      </c>
      <c r="CV119" s="12">
        <f>$D119^EXP(Parameter!$D$172+Parameter!$D$179*(LN($B119/30.2*21)))</f>
        <v>2.5992954642174198E-2</v>
      </c>
      <c r="CW119" s="41">
        <f>$E119^EXP(Parameter!$D$157+Parameter!$D$164*(LN($B119/30.2*21)))</f>
        <v>4.5936535302375724E-5</v>
      </c>
      <c r="CX119" s="12">
        <f t="shared" si="9"/>
        <v>1.3910716655997335E-4</v>
      </c>
      <c r="CY119" s="85">
        <v>2.1864401509073698E-2</v>
      </c>
      <c r="CZ119" s="12">
        <f t="shared" si="10"/>
        <v>1.5626149765885732E-2</v>
      </c>
      <c r="DA119" s="85">
        <v>3.4896445631756E-2</v>
      </c>
      <c r="DB119" s="12">
        <f t="shared" si="11"/>
        <v>5.3343702447588631E-3</v>
      </c>
      <c r="DC119" s="41">
        <v>6.4408633311214903E-3</v>
      </c>
      <c r="DD119" s="12">
        <f t="shared" si="12"/>
        <v>2.3333577574747568E-6</v>
      </c>
      <c r="DE119" s="85">
        <v>1.40578743834677E-2</v>
      </c>
      <c r="DF119" s="12">
        <f t="shared" si="13"/>
        <v>6.9155525341685254E-8</v>
      </c>
      <c r="DG119" s="41">
        <v>1.3153811621721999E-3</v>
      </c>
      <c r="DH119" s="12">
        <f t="shared" si="14"/>
        <v>2.1908326444971872E-3</v>
      </c>
      <c r="DI119" s="41">
        <v>1.31537627439946E-3</v>
      </c>
      <c r="DJ119" s="46">
        <v>114</v>
      </c>
      <c r="DK119" s="44">
        <v>8.1635436961446895E-4</v>
      </c>
      <c r="DL119" s="44">
        <v>2.0947864925622301E-3</v>
      </c>
      <c r="DM119" s="44">
        <v>4.1433742241850898E-3</v>
      </c>
      <c r="DN119" s="44">
        <v>3.1619685995388802E-3</v>
      </c>
      <c r="DO119" s="44">
        <v>1.04831039632719E-2</v>
      </c>
      <c r="DP119" s="44">
        <v>8.5205872341388399E-3</v>
      </c>
      <c r="DQ119" s="44">
        <v>1.1566645673943899E-2</v>
      </c>
      <c r="DR119" s="45">
        <v>5.7882065872009697E-2</v>
      </c>
      <c r="DS119" s="45">
        <v>8.8351131838812297E-2</v>
      </c>
      <c r="DT119" s="45">
        <v>8.0359949426070706E-2</v>
      </c>
      <c r="DU119" s="45">
        <v>6.0337360614238202E-2</v>
      </c>
      <c r="DV119" s="45">
        <v>8.4877311244668102E-2</v>
      </c>
      <c r="DW119" s="45">
        <v>0.12982528349603301</v>
      </c>
      <c r="DX119" s="45">
        <v>6.9977211304832407E-2</v>
      </c>
    </row>
    <row r="120" spans="1:128">
      <c r="A120" s="43">
        <f t="shared" si="8"/>
        <v>7.9315068493150687</v>
      </c>
      <c r="B120" s="18">
        <v>116</v>
      </c>
      <c r="C120" s="12">
        <v>2530</v>
      </c>
      <c r="D120" s="12">
        <v>5.5208383986903198E-2</v>
      </c>
      <c r="E120" s="12">
        <v>1.2770787912718901E-3</v>
      </c>
      <c r="F120" s="92">
        <f>$D120^Parameter!$D$325</f>
        <v>0.10441524872020752</v>
      </c>
      <c r="G120" s="92">
        <f>$E120^Parameter!$D$318</f>
        <v>8.2504329390518868E-3</v>
      </c>
      <c r="H120" s="92">
        <f>$D120^Parameter!$D$326</f>
        <v>9.8538064608373763E-2</v>
      </c>
      <c r="I120" s="92">
        <f>$E120^Parameter!$D$319</f>
        <v>1.4059805837401887E-2</v>
      </c>
      <c r="J120" s="92">
        <f>$D120^Parameter!$D$328</f>
        <v>0.11000383771285666</v>
      </c>
      <c r="K120" s="92">
        <f>$E120^Parameter!$D$321</f>
        <v>5.2246167423707877E-2</v>
      </c>
      <c r="L120" s="92">
        <f>$D120^Parameter!$D$329</f>
        <v>0.19747986407081125</v>
      </c>
      <c r="M120" s="92">
        <f>$E120^Parameter!$D$322</f>
        <v>3.8198531682604363E-2</v>
      </c>
      <c r="N120" s="92">
        <f>$D120^Parameter!$D$330</f>
        <v>9.5724714199599006E-2</v>
      </c>
      <c r="O120" s="92">
        <f>$E120^Parameter!$D$323</f>
        <v>6.9580424984859474E-2</v>
      </c>
      <c r="P120" s="92">
        <f>$D120^Parameter!$D$327</f>
        <v>6.3443742436473258E-2</v>
      </c>
      <c r="Q120" s="92">
        <f>$E120^Parameter!$D$320</f>
        <v>8.5869598538203841E-3</v>
      </c>
      <c r="R120" s="12">
        <f>$D120^EXP(Parameter!$D$96+Parameter!$D$103*(($B120/30.2*21)^(1)))</f>
        <v>1.1735717600984957E-4</v>
      </c>
      <c r="S120" s="12">
        <f>$E120^EXP(Parameter!$D$81+Parameter!$D$88*($B120/30.2*21)^(-2))</f>
        <v>1.6661483569296621E-2</v>
      </c>
      <c r="T120" s="12">
        <f>$D120^EXP(Parameter!$D$97+Parameter!$D$104*(($B120*21/30.2)^(1)))</f>
        <v>1.4947449381094722E-2</v>
      </c>
      <c r="U120" s="12">
        <f>$E120^EXP(Parameter!$D$82+Parameter!$D$89*($B120/30.2*21)^(-2))</f>
        <v>2.3792987745230962E-2</v>
      </c>
      <c r="V120" s="12">
        <f>$D120^EXP(Parameter!$D$99+Parameter!$D$106*(($B120*21/30.2)^(1)))</f>
        <v>4.9706821036770415E-3</v>
      </c>
      <c r="W120" s="12">
        <f>$E120^EXP(Parameter!$D$84+Parameter!$D$91*($B120/30.2*21)^(-2))</f>
        <v>7.5008933470513919E-2</v>
      </c>
      <c r="X120" s="12">
        <f>$D120^EXP(Parameter!$D$100+Parameter!$D$107*(($B120*21/30.2)^(1)))</f>
        <v>1.6599619268060147E-6</v>
      </c>
      <c r="Y120" s="12">
        <f>$E120^EXP(Parameter!$D$85+Parameter!$D$92*($B120/30.2*21)^(-2))</f>
        <v>5.4077136772791093E-2</v>
      </c>
      <c r="Z120" s="12">
        <f>$D120^EXP(Parameter!$D$101+Parameter!$D$108*(($B120*21/30.2)^(1)))</f>
        <v>4.5923000884384645E-8</v>
      </c>
      <c r="AA120" s="12">
        <f>$E120^EXP(Parameter!$D$86+Parameter!$D$93*($B120/30.2*21)^(-2))</f>
        <v>7.0284489791240384E-2</v>
      </c>
      <c r="AB120" s="12">
        <f>$D120^EXP(Parameter!$D$98+Parameter!$D$105*(($B120*21/30.2)^(1)))</f>
        <v>2.0258211901958987E-3</v>
      </c>
      <c r="AC120" s="12">
        <f>$E120^EXP(Parameter!$D$83+Parameter!$D$90*($B120/30.2*21)^(-2))</f>
        <v>9.3995250763181382E-3</v>
      </c>
      <c r="AD120" s="87">
        <f>$D120^EXP(Parameter!$D$133+Parameter!$D$140*(($B120*21/30.2)^(-0.5))+Parameter!$D$147*((LN($B120*21/30.2))))</f>
        <v>8.5593338046421414E-5</v>
      </c>
      <c r="AE120" s="12">
        <f>$E120^EXP(Parameter!$D$111+Parameter!$D$118*(($B120*21/30.2)^(-1))+Parameter!$D$125*(($B120*21/30.2)^(-0.5)))</f>
        <v>9.6022371879746646E-2</v>
      </c>
      <c r="AF120" s="12">
        <f>$D120^EXP(Parameter!$D$134+Parameter!$D$141*(($B120*21/30.2)^(-0.5))+Parameter!$D$148*((LN($B120*21/30.2))))</f>
        <v>9.7415492331398377E-3</v>
      </c>
      <c r="AG120" s="12">
        <f>$E120^EXP(Parameter!$D$112+Parameter!$D$119*(($B120*21/30.2)^(-1))+Parameter!$D$126*(($B120*21/30.2)^(-0.5)))</f>
        <v>2.6223913857673083E-2</v>
      </c>
      <c r="AH120" s="12">
        <f>$D120^EXP(Parameter!$D$136+Parameter!$D$143*(($B120*21/30.2)^(-0.5))+Parameter!$D$150*((LN($B120*21/30.2))))</f>
        <v>3.107783281520646E-4</v>
      </c>
      <c r="AI120" s="12">
        <f>$E120^EXP(Parameter!$D$114+Parameter!$D$121*(($B120*21/30.2)^(-1))+Parameter!$D$128*(($B120*21/30.2)^(-0.5)))</f>
        <v>1.8142342167975323E-3</v>
      </c>
      <c r="AJ120" s="12">
        <f>$D120^EXP(Parameter!$D$137+Parameter!$D$144*(($B120*21/30.2)^(-0.5))+Parameter!$D$151*((LN($B120*21/30.2))))</f>
        <v>7.3717859010985837E-5</v>
      </c>
      <c r="AK120" s="12">
        <f>$E120^EXP(Parameter!$D$115+Parameter!$D$122*(($B120*21/30.2)^(-1))+Parameter!$D$129*(($B120*21/30.2)^(-0.5)))</f>
        <v>2.2266372982194516E-2</v>
      </c>
      <c r="AL120" s="12">
        <f>$D120^EXP(Parameter!$D$138+Parameter!$D$145*(($B120*21/30.2)^(-0.5))+Parameter!$D$152*((LN($B120*21/30.2))))</f>
        <v>1.7228855811548137E-13</v>
      </c>
      <c r="AM120" s="12">
        <f>$E120^EXP(Parameter!$D$116+Parameter!$D$123*(($B120*21/30.2)^(-1))+Parameter!$D$130*(($B120*21/30.2)^(-0.5)))</f>
        <v>3.5178291780689746E-4</v>
      </c>
      <c r="AN120" s="12">
        <f>$D120^EXP(Parameter!$D$135+Parameter!$D$142*(($B120*21/30.2)^(-0.5))+Parameter!$D$149*((LN($B120*21/30.2))))</f>
        <v>1.9174505847310949E-3</v>
      </c>
      <c r="AO120" s="12">
        <f>$E120^EXP(Parameter!$D$113+Parameter!$D$120*(($B120*21/30.2)^(-1))+Parameter!$D$127*(($B120*21/30.2)^(-0.5)))</f>
        <v>8.6672408202275724E-8</v>
      </c>
      <c r="AP120" s="87">
        <f>$D120^EXP(Parameter!$D$304+Parameter!$D$310*((LN($B120*21/30.2))))</f>
        <v>6.8856404316185421E-2</v>
      </c>
      <c r="AQ120" s="88">
        <f>$E120^EXP(Parameter!$D$290+Parameter!$D$296*((LN($B120*21/30.2))))</f>
        <v>2.5680782190268377E-2</v>
      </c>
      <c r="AR120" s="12">
        <f>$D120^EXP(Parameter!$D$305+Parameter!$D$311*((LN($B120*21/30.2))))</f>
        <v>7.5927120077525445E-2</v>
      </c>
      <c r="AS120" s="88">
        <f>$E120^EXP(Parameter!$D$291+Parameter!$D$297*((LN($B120*21/30.2))))</f>
        <v>2.7170276012800462E-2</v>
      </c>
      <c r="AT120" s="12">
        <f>$D120^EXP(Parameter!$D$305+Parameter!$D$307-Parameter!$D$306+(Parameter!$D$311+Parameter!$D$313-Parameter!$D$312)*((LN($B120*21/30.2))))</f>
        <v>7.3308007319993221E-2</v>
      </c>
      <c r="AU120" s="88">
        <f>$E120^EXP(Parameter!$D$291+Parameter!$D$293-Parameter!$D$292+(Parameter!$D$297+Parameter!$D$299-Parameter!$D$298)*((LN($B120*21/30.2))))</f>
        <v>4.8346760115415617E-2</v>
      </c>
      <c r="AV120" s="12">
        <f>$D120^EXP(Parameter!$D$308+Parameter!$D$314*((LN($B120*21/30.2))))</f>
        <v>0.10810630774331514</v>
      </c>
      <c r="AW120" s="88">
        <f>$E120^EXP(Parameter!$D$294+Parameter!$D$300*((LN($B120*21/30.2))))</f>
        <v>3.9592296151374655E-2</v>
      </c>
      <c r="AX120" s="12">
        <f>$D120^EXP(Parameter!$D$305+Parameter!$D$309-Parameter!$D$306+(Parameter!$D$311+Parameter!$D$315-Parameter!$D$312)*((LN($B120*21/30.2))))</f>
        <v>4.9579911469219438E-2</v>
      </c>
      <c r="AY120" s="88">
        <f>$E120^EXP(Parameter!$D$291+Parameter!$D$295-Parameter!$D$292+(Parameter!$D$297+Parameter!$D$301-Parameter!$D$298)*((LN($B120*21/30.2))))</f>
        <v>5.6278802794374801E-3</v>
      </c>
      <c r="AZ120" s="12">
        <f>$D120^EXP(Parameter!D$305-Parameter!D$306+(Parameter!D$311-Parameter!D$312)*((LN($B120*21/30.2))))</f>
        <v>3.5152960129181343E-2</v>
      </c>
      <c r="BA120" s="88">
        <f>$E120^EXP(Parameter!$D$291-Parameter!$D$292+(Parameter!$D$297-Parameter!$D$298)*((LN($B120*21/30.2))))</f>
        <v>3.0089425522589858E-4</v>
      </c>
      <c r="BB120" s="89">
        <f>$D120^EXP(Parameter!$D$231+Parameter!$D$238)</f>
        <v>0.1107801868815895</v>
      </c>
      <c r="BC120" s="90">
        <f>$E120^EXP(Parameter!$D$216+Parameter!$D$223)</f>
        <v>1.4528100074481286E-2</v>
      </c>
      <c r="BD120" s="91">
        <f>$D120^EXP(Parameter!$D$232+Parameter!$D$239)</f>
        <v>9.0265127090447983E-2</v>
      </c>
      <c r="BE120" s="90">
        <f>$E120^EXP(Parameter!$D$217+Parameter!$D$224)</f>
        <v>1.9112016425164784E-2</v>
      </c>
      <c r="BF120" s="91">
        <f>$D120^EXP(Parameter!$D$234+Parameter!$D$241)</f>
        <v>0.10360044761684117</v>
      </c>
      <c r="BG120" s="91">
        <f>$E120^EXP(Parameter!$D$219+Parameter!$D$226)</f>
        <v>6.0135256109079452E-2</v>
      </c>
      <c r="BH120" s="91">
        <f>$D120^EXP(Parameter!$D$235+Parameter!$D$242)</f>
        <v>0.174706845156194</v>
      </c>
      <c r="BI120" s="91">
        <f>$E120^EXP(Parameter!$D$220+Parameter!$D$227)</f>
        <v>4.2825891993232251E-2</v>
      </c>
      <c r="BJ120" s="91">
        <f>$D120^EXP(Parameter!$D$236)</f>
        <v>4.0061909415456433E-2</v>
      </c>
      <c r="BK120" s="91">
        <f>$E120^EXP(Parameter!$D$221)</f>
        <v>0.25001296588745392</v>
      </c>
      <c r="BL120" s="91">
        <f>$D120^EXP(Parameter!$D$233+Parameter!$D$240)</f>
        <v>5.0849115974261443E-2</v>
      </c>
      <c r="BM120" s="91">
        <f>$E120^EXP(Parameter!$D$218+Parameter!$D$225)</f>
        <v>7.8809830906047904E-3</v>
      </c>
      <c r="BN120" s="90">
        <f>$D120^EXP(Parameter!$D$268+Parameter!$D$275)</f>
        <v>0.13821833423367713</v>
      </c>
      <c r="BO120" s="91">
        <f>$E120^EXP(Parameter!$D$246+Parameter!$D$253)</f>
        <v>6.5001949314824562E-3</v>
      </c>
      <c r="BP120" s="91">
        <f>$D120^EXP(Parameter!$D$269+Parameter!$D$276)</f>
        <v>0.10149856186317395</v>
      </c>
      <c r="BQ120" s="91">
        <f>$E120^EXP(Parameter!$D$247+Parameter!$D$254)</f>
        <v>1.2995699484057851E-2</v>
      </c>
      <c r="BR120" s="91">
        <f>$D120^EXP(Parameter!$D$271+Parameter!$D$278)</f>
        <v>0.18896187103826742</v>
      </c>
      <c r="BS120" s="91">
        <f>$E120^EXP(Parameter!$D$249+Parameter!$D$256)</f>
        <v>7.0457187104765742E-2</v>
      </c>
      <c r="BT120" s="91">
        <f>$D120^EXP(Parameter!$D$272+Parameter!$D$279)</f>
        <v>0.28421173250814225</v>
      </c>
      <c r="BU120" s="91">
        <f>$E120^EXP(Parameter!$D$250+Parameter!$D$257)</f>
        <v>2.8862616807733475E-2</v>
      </c>
      <c r="BV120" s="91">
        <f>$D120^EXP(Parameter!$D$273+Parameter!$D$280)</f>
        <v>0.23969326503774596</v>
      </c>
      <c r="BW120" s="91">
        <f>$E120^EXP(Parameter!$D$251+Parameter!$D$258)</f>
        <v>7.4450326348410992E-2</v>
      </c>
      <c r="BX120" s="91">
        <f>$D120^EXP(Parameter!$D$270+Parameter!$D$277)</f>
        <v>9.1573141830769325E-2</v>
      </c>
      <c r="BY120" s="91">
        <f>$E120^EXP(Parameter!$D$248+Parameter!$D$255)</f>
        <v>1.5152878833243901E-2</v>
      </c>
      <c r="BZ120" s="90">
        <f>$D120^EXP(Parameter!$D$208)</f>
        <v>0.10501510572579408</v>
      </c>
      <c r="CA120" s="90">
        <f>$E120^EXP(Parameter!$D$200)</f>
        <v>1.1233539623960948E-2</v>
      </c>
      <c r="CB120" s="90">
        <f>$D120^EXP(Parameter!$D$209)</f>
        <v>9.1135918153907619E-2</v>
      </c>
      <c r="CC120" s="90">
        <f>$E120^EXP(Parameter!$D$201)</f>
        <v>1.6667335271218716E-2</v>
      </c>
      <c r="CD120" s="90">
        <f>$D120^EXP(Parameter!$D$211)</f>
        <v>9.7140906399340213E-2</v>
      </c>
      <c r="CE120" s="90">
        <f>$E120^EXP(Parameter!$D$203)</f>
        <v>4.9640158069832963E-2</v>
      </c>
      <c r="CF120" s="90">
        <f>$D120^EXP(Parameter!$D$212)</f>
        <v>0.17440215712359608</v>
      </c>
      <c r="CG120" s="90">
        <f>$E120^EXP(Parameter!$D$204)</f>
        <v>3.8279671166891065E-2</v>
      </c>
      <c r="CH120" s="91">
        <f>$D120^EXP(Parameter!$D$213)</f>
        <v>8.3267807718009221E-2</v>
      </c>
      <c r="CI120" s="90">
        <f>$E120^EXP(Parameter!$D$205)</f>
        <v>5.8294214071274782E-2</v>
      </c>
      <c r="CJ120" s="91">
        <f>$D120^EXP(Parameter!$D$210)</f>
        <v>5.4254326418271159E-2</v>
      </c>
      <c r="CK120" s="90">
        <f>$E120^EXP(Parameter!$D$202)</f>
        <v>9.6182155480676271E-3</v>
      </c>
      <c r="CL120" s="12">
        <f>$D120^EXP(Parameter!$D$170+Parameter!$D$177*(LN($B120/30.2*21)))</f>
        <v>7.0082951689772091E-2</v>
      </c>
      <c r="CM120" s="41">
        <f>$E120^EXP(Parameter!$D$155+Parameter!$D$162*(LN($B120/30.2*21)))</f>
        <v>9.8981607704169139E-2</v>
      </c>
      <c r="CN120" s="12">
        <f>$D120^EXP(Parameter!$D$171+Parameter!$D$178*(LN($B120/30.2*21)))</f>
        <v>7.1781440599407373E-2</v>
      </c>
      <c r="CO120" s="41">
        <f>$E120^EXP(Parameter!$D$156+Parameter!$D$163*(LN($B120/30.2*21)))</f>
        <v>7.5569412818650608E-2</v>
      </c>
      <c r="CP120" s="12">
        <f>$D120^EXP(Parameter!$D$173+Parameter!$D$180*(LN($B120/30.2*21)))</f>
        <v>6.6260990213976051E-2</v>
      </c>
      <c r="CQ120" s="41">
        <f>$E120^EXP(Parameter!$D$158+Parameter!$D$165*(LN($B120/30.2*21)))</f>
        <v>8.9189832934756838E-2</v>
      </c>
      <c r="CR120" s="12">
        <f>$D120^EXP(Parameter!$D$174+Parameter!$D$181*(LN($B120/30.2*21)))</f>
        <v>7.5671730013184904E-2</v>
      </c>
      <c r="CS120" s="41">
        <f>$E120^EXP(Parameter!$D$159+Parameter!$D$166*(LN($B120/30.2*21)))</f>
        <v>0.1103958913188979</v>
      </c>
      <c r="CT120" s="12">
        <f>$D120^EXP(Parameter!$D$175+Parameter!$D$182*(LN($B120/30.2*21)))</f>
        <v>2.4240214033509278E-2</v>
      </c>
      <c r="CU120" s="41">
        <f>$E120^EXP(Parameter!$D$160+Parameter!$D$167*(LN($B120/30.2*21)))</f>
        <v>1.5575034707065876E-2</v>
      </c>
      <c r="CV120" s="12">
        <f>$D120^EXP(Parameter!$D$172+Parameter!$D$179*(LN($B120/30.2*21)))</f>
        <v>2.5428895116189579E-2</v>
      </c>
      <c r="CW120" s="41">
        <f>$E120^EXP(Parameter!$D$157+Parameter!$D$164*(LN($B120/30.2*21)))</f>
        <v>4.2739969969679811E-5</v>
      </c>
      <c r="CX120" s="12">
        <f t="shared" si="9"/>
        <v>1.1735717600984957E-4</v>
      </c>
      <c r="CY120" s="85">
        <v>2.1620271665689E-2</v>
      </c>
      <c r="CZ120" s="12">
        <f t="shared" si="10"/>
        <v>1.4947449381094722E-2</v>
      </c>
      <c r="DA120" s="85">
        <v>3.4503518349634103E-2</v>
      </c>
      <c r="DB120" s="12">
        <f t="shared" si="11"/>
        <v>4.9706821036770415E-3</v>
      </c>
      <c r="DC120" s="41">
        <v>6.13007303301542E-3</v>
      </c>
      <c r="DD120" s="12">
        <f t="shared" si="12"/>
        <v>1.6599619268060147E-6</v>
      </c>
      <c r="DE120" s="85">
        <v>1.3649177040096799E-2</v>
      </c>
      <c r="DF120" s="12">
        <f t="shared" si="13"/>
        <v>4.5923000884384645E-8</v>
      </c>
      <c r="DG120" s="41">
        <v>1.27506704407477E-3</v>
      </c>
      <c r="DH120" s="12">
        <f t="shared" si="14"/>
        <v>2.0258211901958987E-3</v>
      </c>
      <c r="DI120" s="41">
        <v>1.2750641076946199E-3</v>
      </c>
      <c r="DJ120" s="46">
        <v>115</v>
      </c>
      <c r="DK120" s="44">
        <v>7.8730457408393605E-4</v>
      </c>
      <c r="DL120" s="44">
        <v>2.0265270324264502E-3</v>
      </c>
      <c r="DM120" s="44">
        <v>4.0178581480790898E-3</v>
      </c>
      <c r="DN120" s="44">
        <v>3.06326718266348E-3</v>
      </c>
      <c r="DO120" s="44">
        <v>1.0200361722245E-2</v>
      </c>
      <c r="DP120" s="44">
        <v>8.2842604118256204E-3</v>
      </c>
      <c r="DQ120" s="44">
        <v>1.1258935483374999E-2</v>
      </c>
      <c r="DR120" s="45">
        <v>5.7058401367422601E-2</v>
      </c>
      <c r="DS120" s="45">
        <v>8.7208908351149805E-2</v>
      </c>
      <c r="DT120" s="45">
        <v>7.9296834326263804E-2</v>
      </c>
      <c r="DU120" s="45">
        <v>5.94861995652275E-2</v>
      </c>
      <c r="DV120" s="45">
        <v>8.3769121708774402E-2</v>
      </c>
      <c r="DW120" s="45">
        <v>0.12831401777464099</v>
      </c>
      <c r="DX120" s="45">
        <v>6.9021399153643706E-2</v>
      </c>
    </row>
    <row r="121" spans="1:128">
      <c r="A121" s="43">
        <f t="shared" si="8"/>
        <v>7.9917808219178079</v>
      </c>
      <c r="B121" s="18">
        <v>117</v>
      </c>
      <c r="C121" s="12">
        <v>2552</v>
      </c>
      <c r="D121" s="12">
        <v>5.4411885558093502E-2</v>
      </c>
      <c r="E121" s="12">
        <v>1.2379422343706901E-3</v>
      </c>
      <c r="F121" s="92">
        <f>$D121^Parameter!$D$325</f>
        <v>0.10323837148984129</v>
      </c>
      <c r="G121" s="92">
        <f>$E121^Parameter!$D$318</f>
        <v>8.0675984429516637E-3</v>
      </c>
      <c r="H121" s="92">
        <f>$D121^Parameter!$D$326</f>
        <v>9.739911724491751E-2</v>
      </c>
      <c r="I121" s="92">
        <f>$E121^Parameter!$D$319</f>
        <v>1.3782507678220609E-2</v>
      </c>
      <c r="J121" s="92">
        <f>$D121^Parameter!$D$328</f>
        <v>0.10879242498115586</v>
      </c>
      <c r="K121" s="92">
        <f>$E121^Parameter!$D$321</f>
        <v>5.1530726845687221E-2</v>
      </c>
      <c r="L121" s="92">
        <f>$D121^Parameter!$D$329</f>
        <v>0.19587928700789387</v>
      </c>
      <c r="M121" s="92">
        <f>$E121^Parameter!$D$322</f>
        <v>3.7620380702998925E-2</v>
      </c>
      <c r="N121" s="92">
        <f>$D121^Parameter!$D$330</f>
        <v>9.4604535678401311E-2</v>
      </c>
      <c r="O121" s="92">
        <f>$E121^Parameter!$D$323</f>
        <v>6.8719525476659105E-2</v>
      </c>
      <c r="P121" s="92">
        <f>$D121^Parameter!$D$327</f>
        <v>6.2572063117409288E-2</v>
      </c>
      <c r="Q121" s="92">
        <f>$E121^Parameter!$D$320</f>
        <v>8.398235933502576E-3</v>
      </c>
      <c r="R121" s="12">
        <f>$D121^EXP(Parameter!$D$96+Parameter!$D$103*(($B121/30.2*21)^(1)))</f>
        <v>9.8734794186327115E-5</v>
      </c>
      <c r="S121" s="12">
        <f>$E121^EXP(Parameter!$D$81+Parameter!$D$88*($B121/30.2*21)^(-2))</f>
        <v>1.634592951078551E-2</v>
      </c>
      <c r="T121" s="12">
        <f>$D121^EXP(Parameter!$D$97+Parameter!$D$104*(($B121*21/30.2)^(1)))</f>
        <v>1.4294696239927497E-2</v>
      </c>
      <c r="U121" s="12">
        <f>$E121^EXP(Parameter!$D$82+Parameter!$D$89*($B121/30.2*21)^(-2))</f>
        <v>2.3381186374758188E-2</v>
      </c>
      <c r="V121" s="12">
        <f>$D121^EXP(Parameter!$D$99+Parameter!$D$106*(($B121*21/30.2)^(1)))</f>
        <v>4.6287089695916956E-3</v>
      </c>
      <c r="W121" s="12">
        <f>$E121^EXP(Parameter!$D$84+Parameter!$D$91*($B121/30.2*21)^(-2))</f>
        <v>7.4107257173692667E-2</v>
      </c>
      <c r="X121" s="12">
        <f>$D121^EXP(Parameter!$D$100+Parameter!$D$107*(($B121*21/30.2)^(1)))</f>
        <v>1.1712484132819202E-6</v>
      </c>
      <c r="Y121" s="12">
        <f>$E121^EXP(Parameter!$D$85+Parameter!$D$92*($B121/30.2*21)^(-2))</f>
        <v>5.3345410085313419E-2</v>
      </c>
      <c r="Z121" s="12">
        <f>$D121^EXP(Parameter!$D$101+Parameter!$D$108*(($B121*21/30.2)^(1)))</f>
        <v>3.0214874112434686E-8</v>
      </c>
      <c r="AA121" s="12">
        <f>$E121^EXP(Parameter!$D$86+Parameter!$D$93*($B121/30.2*21)^(-2))</f>
        <v>6.9417906269011023E-2</v>
      </c>
      <c r="AB121" s="12">
        <f>$D121^EXP(Parameter!$D$98+Parameter!$D$105*(($B121*21/30.2)^(1)))</f>
        <v>1.8719919292877209E-3</v>
      </c>
      <c r="AC121" s="12">
        <f>$E121^EXP(Parameter!$D$83+Parameter!$D$90*($B121/30.2*21)^(-2))</f>
        <v>9.1967821076356093E-3</v>
      </c>
      <c r="AD121" s="87">
        <f>$D121^EXP(Parameter!$D$133+Parameter!$D$140*(($B121*21/30.2)^(-0.5))+Parameter!$D$147*((LN($B121*21/30.2))))</f>
        <v>7.5210137946029172E-5</v>
      </c>
      <c r="AE121" s="12">
        <f>$E121^EXP(Parameter!$D$111+Parameter!$D$118*(($B121*21/30.2)^(-1))+Parameter!$D$125*(($B121*21/30.2)^(-0.5)))</f>
        <v>9.5315550042387301E-2</v>
      </c>
      <c r="AF121" s="12">
        <f>$D121^EXP(Parameter!$D$134+Parameter!$D$141*(($B121*21/30.2)^(-0.5))+Parameter!$D$148*((LN($B121*21/30.2))))</f>
        <v>9.3566217660215455E-3</v>
      </c>
      <c r="AG121" s="12">
        <f>$E121^EXP(Parameter!$D$112+Parameter!$D$119*(($B121*21/30.2)^(-1))+Parameter!$D$126*(($B121*21/30.2)^(-0.5)))</f>
        <v>2.5794671531515132E-2</v>
      </c>
      <c r="AH121" s="12">
        <f>$D121^EXP(Parameter!$D$136+Parameter!$D$143*(($B121*21/30.2)^(-0.5))+Parameter!$D$150*((LN($B121*21/30.2))))</f>
        <v>2.8005621952451525E-4</v>
      </c>
      <c r="AI121" s="12">
        <f>$E121^EXP(Parameter!$D$114+Parameter!$D$121*(($B121*21/30.2)^(-1))+Parameter!$D$128*(($B121*21/30.2)^(-0.5)))</f>
        <v>1.737177604030018E-3</v>
      </c>
      <c r="AJ121" s="12">
        <f>$D121^EXP(Parameter!$D$137+Parameter!$D$144*(($B121*21/30.2)^(-0.5))+Parameter!$D$151*((LN($B121*21/30.2))))</f>
        <v>6.3692365160460422E-5</v>
      </c>
      <c r="AK121" s="12">
        <f>$E121^EXP(Parameter!$D$115+Parameter!$D$122*(($B121*21/30.2)^(-1))+Parameter!$D$129*(($B121*21/30.2)^(-0.5)))</f>
        <v>2.1832619610436314E-2</v>
      </c>
      <c r="AL121" s="12">
        <f>$D121^EXP(Parameter!$D$138+Parameter!$D$145*(($B121*21/30.2)^(-0.5))+Parameter!$D$152*((LN($B121*21/30.2))))</f>
        <v>9.6882772783812592E-14</v>
      </c>
      <c r="AM121" s="12">
        <f>$E121^EXP(Parameter!$D$116+Parameter!$D$123*(($B121*21/30.2)^(-1))+Parameter!$D$130*(($B121*21/30.2)^(-0.5)))</f>
        <v>3.3276141152074553E-4</v>
      </c>
      <c r="AN121" s="12">
        <f>$D121^EXP(Parameter!$D$135+Parameter!$D$142*(($B121*21/30.2)^(-0.5))+Parameter!$D$149*((LN($B121*21/30.2))))</f>
        <v>1.8117968097097596E-3</v>
      </c>
      <c r="AO121" s="12">
        <f>$E121^EXP(Parameter!$D$113+Parameter!$D$120*(($B121*21/30.2)^(-1))+Parameter!$D$127*(($B121*21/30.2)^(-0.5)))</f>
        <v>7.6740437048778147E-8</v>
      </c>
      <c r="AP121" s="87">
        <f>$D121^EXP(Parameter!$D$304+Parameter!$D$310*((LN($B121*21/30.2))))</f>
        <v>6.7739038242661878E-2</v>
      </c>
      <c r="AQ121" s="88">
        <f>$E121^EXP(Parameter!$D$290+Parameter!$D$296*((LN($B121*21/30.2))))</f>
        <v>2.5359313117814069E-2</v>
      </c>
      <c r="AR121" s="12">
        <f>$D121^EXP(Parameter!$D$305+Parameter!$D$311*((LN($B121*21/30.2))))</f>
        <v>7.4870476667765556E-2</v>
      </c>
      <c r="AS121" s="88">
        <f>$E121^EXP(Parameter!$D$291+Parameter!$D$297*((LN($B121*21/30.2))))</f>
        <v>2.6760717316010121E-2</v>
      </c>
      <c r="AT121" s="12">
        <f>$D121^EXP(Parameter!$D$305+Parameter!$D$307-Parameter!$D$306+(Parameter!$D$311+Parameter!$D$313-Parameter!$D$312)*((LN($B121*21/30.2))))</f>
        <v>7.2212888251764723E-2</v>
      </c>
      <c r="AU121" s="88">
        <f>$E121^EXP(Parameter!$D$291+Parameter!$D$293-Parameter!$D$292+(Parameter!$D$297+Parameter!$D$299-Parameter!$D$298)*((LN($B121*21/30.2))))</f>
        <v>4.7627366560706111E-2</v>
      </c>
      <c r="AV121" s="12">
        <f>$D121^EXP(Parameter!$D$308+Parameter!$D$314*((LN($B121*21/30.2))))</f>
        <v>0.10652274267471637</v>
      </c>
      <c r="AW121" s="88">
        <f>$E121^EXP(Parameter!$D$294+Parameter!$D$300*((LN($B121*21/30.2))))</f>
        <v>3.9008852656084926E-2</v>
      </c>
      <c r="AX121" s="12">
        <f>$D121^EXP(Parameter!$D$305+Parameter!$D$309-Parameter!$D$306+(Parameter!$D$311+Parameter!$D$315-Parameter!$D$312)*((LN($B121*21/30.2))))</f>
        <v>4.8651498881687912E-2</v>
      </c>
      <c r="AY121" s="88">
        <f>$E121^EXP(Parameter!$D$291+Parameter!$D$295-Parameter!$D$292+(Parameter!$D$297+Parameter!$D$301-Parameter!$D$298)*((LN($B121*21/30.2))))</f>
        <v>5.4091247314642377E-3</v>
      </c>
      <c r="AZ121" s="12">
        <f>$D121^EXP(Parameter!D$305-Parameter!D$306+(Parameter!D$311-Parameter!D$312)*((LN($B121*21/30.2))))</f>
        <v>3.445823361037146E-2</v>
      </c>
      <c r="BA121" s="88">
        <f>$E121^EXP(Parameter!$D$291-Parameter!$D$292+(Parameter!$D$297-Parameter!$D$298)*((LN($B121*21/30.2))))</f>
        <v>2.8415423032692789E-4</v>
      </c>
      <c r="BB121" s="89">
        <f>$D121^EXP(Parameter!$D$231+Parameter!$D$238)</f>
        <v>0.10956409025444851</v>
      </c>
      <c r="BC121" s="90">
        <f>$E121^EXP(Parameter!$D$216+Parameter!$D$223)</f>
        <v>1.4243745681832214E-2</v>
      </c>
      <c r="BD121" s="91">
        <f>$D121^EXP(Parameter!$D$232+Parameter!$D$239)</f>
        <v>8.9182558258441541E-2</v>
      </c>
      <c r="BE121" s="90">
        <f>$E121^EXP(Parameter!$D$217+Parameter!$D$224)</f>
        <v>1.8761960708977937E-2</v>
      </c>
      <c r="BF121" s="91">
        <f>$D121^EXP(Parameter!$D$234+Parameter!$D$241)</f>
        <v>0.10242872828358017</v>
      </c>
      <c r="BG121" s="91">
        <f>$E121^EXP(Parameter!$D$219+Parameter!$D$226)</f>
        <v>5.9350760067642276E-2</v>
      </c>
      <c r="BH121" s="91">
        <f>$D121^EXP(Parameter!$D$235+Parameter!$D$242)</f>
        <v>0.17318435298963383</v>
      </c>
      <c r="BI121" s="91">
        <f>$E121^EXP(Parameter!$D$220+Parameter!$D$227)</f>
        <v>4.2200238229484398E-2</v>
      </c>
      <c r="BJ121" s="91">
        <f>$D121^EXP(Parameter!$D$236)</f>
        <v>3.9420457679245673E-2</v>
      </c>
      <c r="BK121" s="91">
        <f>$E121^EXP(Parameter!$D$221)</f>
        <v>0.24839927295275233</v>
      </c>
      <c r="BL121" s="91">
        <f>$D121^EXP(Parameter!$D$233+Parameter!$D$240)</f>
        <v>5.0094833260766948E-2</v>
      </c>
      <c r="BM121" s="91">
        <f>$E121^EXP(Parameter!$D$218+Parameter!$D$225)</f>
        <v>7.7046868444714664E-3</v>
      </c>
      <c r="BN121" s="90">
        <f>$D121^EXP(Parameter!$D$268+Parameter!$D$275)</f>
        <v>0.13685288021236197</v>
      </c>
      <c r="BO121" s="91">
        <f>$E121^EXP(Parameter!$D$246+Parameter!$D$253)</f>
        <v>6.3490714654505492E-3</v>
      </c>
      <c r="BP121" s="91">
        <f>$D121^EXP(Parameter!$D$269+Parameter!$D$276)</f>
        <v>0.10034029610914329</v>
      </c>
      <c r="BQ121" s="91">
        <f>$E121^EXP(Parameter!$D$247+Parameter!$D$254)</f>
        <v>1.273470594926562E-2</v>
      </c>
      <c r="BR121" s="91">
        <f>$D121^EXP(Parameter!$D$271+Parameter!$D$278)</f>
        <v>0.18738887689068323</v>
      </c>
      <c r="BS121" s="91">
        <f>$E121^EXP(Parameter!$D$249+Parameter!$D$256)</f>
        <v>6.9589509977327504E-2</v>
      </c>
      <c r="BT121" s="91">
        <f>$D121^EXP(Parameter!$D$272+Parameter!$D$279)</f>
        <v>0.28242358927140404</v>
      </c>
      <c r="BU121" s="91">
        <f>$E121^EXP(Parameter!$D$250+Parameter!$D$257)</f>
        <v>2.8388581282393733E-2</v>
      </c>
      <c r="BV121" s="91">
        <f>$D121^EXP(Parameter!$D$273+Parameter!$D$280)</f>
        <v>0.23798172859792288</v>
      </c>
      <c r="BW121" s="91">
        <f>$E121^EXP(Parameter!$D$251+Parameter!$D$258)</f>
        <v>7.3552411666434822E-2</v>
      </c>
      <c r="BX121" s="91">
        <f>$D121^EXP(Parameter!$D$270+Parameter!$D$277)</f>
        <v>9.0481416188625152E-2</v>
      </c>
      <c r="BY121" s="91">
        <f>$E121^EXP(Parameter!$D$248+Parameter!$D$255)</f>
        <v>1.4859218090014758E-2</v>
      </c>
      <c r="BZ121" s="90">
        <f>$D121^EXP(Parameter!$D$208)</f>
        <v>0.10383445152066552</v>
      </c>
      <c r="CA121" s="90">
        <f>$E121^EXP(Parameter!$D$200)</f>
        <v>1.1000445602648361E-2</v>
      </c>
      <c r="CB121" s="90">
        <f>$D121^EXP(Parameter!$D$209)</f>
        <v>9.0047242891140966E-2</v>
      </c>
      <c r="CC121" s="90">
        <f>$E121^EXP(Parameter!$D$201)</f>
        <v>1.6351599014874311E-2</v>
      </c>
      <c r="CD121" s="90">
        <f>$D121^EXP(Parameter!$D$211)</f>
        <v>9.6011229207257215E-2</v>
      </c>
      <c r="CE121" s="90">
        <f>$E121^EXP(Parameter!$D$203)</f>
        <v>4.8948702818875707E-2</v>
      </c>
      <c r="CF121" s="90">
        <f>$D121^EXP(Parameter!$D$212)</f>
        <v>0.17288080623173163</v>
      </c>
      <c r="CG121" s="90">
        <f>$E121^EXP(Parameter!$D$204)</f>
        <v>3.7700665783542656E-2</v>
      </c>
      <c r="CH121" s="91">
        <f>$D121^EXP(Parameter!$D$213)</f>
        <v>8.223586249262746E-2</v>
      </c>
      <c r="CI121" s="90">
        <f>$E121^EXP(Parameter!$D$205)</f>
        <v>5.7525379660656822E-2</v>
      </c>
      <c r="CJ121" s="91">
        <f>$D121^EXP(Parameter!$D$210)</f>
        <v>5.3466916126823361E-2</v>
      </c>
      <c r="CK121" s="90">
        <f>$E121^EXP(Parameter!$D$202)</f>
        <v>9.4118115426120134E-3</v>
      </c>
      <c r="CL121" s="12">
        <f>$D121^EXP(Parameter!$D$170+Parameter!$D$177*(LN($B121/30.2*21)))</f>
        <v>6.9032538466894375E-2</v>
      </c>
      <c r="CM121" s="41">
        <f>$E121^EXP(Parameter!$D$155+Parameter!$D$162*(LN($B121/30.2*21)))</f>
        <v>9.8414791491885492E-2</v>
      </c>
      <c r="CN121" s="12">
        <f>$D121^EXP(Parameter!$D$171+Parameter!$D$178*(LN($B121/30.2*21)))</f>
        <v>7.0773093139786469E-2</v>
      </c>
      <c r="CO121" s="41">
        <f>$E121^EXP(Parameter!$D$156+Parameter!$D$163*(LN($B121/30.2*21)))</f>
        <v>7.4909571917762902E-2</v>
      </c>
      <c r="CP121" s="12">
        <f>$D121^EXP(Parameter!$D$173+Parameter!$D$180*(LN($B121/30.2*21)))</f>
        <v>6.5259300487581315E-2</v>
      </c>
      <c r="CQ121" s="41">
        <f>$E121^EXP(Parameter!$D$158+Parameter!$D$165*(LN($B121/30.2*21)))</f>
        <v>8.828782536867133E-2</v>
      </c>
      <c r="CR121" s="12">
        <f>$D121^EXP(Parameter!$D$174+Parameter!$D$181*(LN($B121/30.2*21)))</f>
        <v>7.4384083949634486E-2</v>
      </c>
      <c r="CS121" s="41">
        <f>$E121^EXP(Parameter!$D$159+Parameter!$D$166*(LN($B121/30.2*21)))</f>
        <v>0.10955001634335611</v>
      </c>
      <c r="CT121" s="12">
        <f>$D121^EXP(Parameter!$D$175+Parameter!$D$182*(LN($B121/30.2*21)))</f>
        <v>2.3643509839507526E-2</v>
      </c>
      <c r="CU121" s="41">
        <f>$E121^EXP(Parameter!$D$160+Parameter!$D$167*(LN($B121/30.2*21)))</f>
        <v>1.517506960656523E-2</v>
      </c>
      <c r="CV121" s="12">
        <f>$D121^EXP(Parameter!$D$172+Parameter!$D$179*(LN($B121/30.2*21)))</f>
        <v>2.4879446242866043E-2</v>
      </c>
      <c r="CW121" s="41">
        <f>$E121^EXP(Parameter!$D$157+Parameter!$D$164*(LN($B121/30.2*21)))</f>
        <v>3.9773879309229955E-5</v>
      </c>
      <c r="CX121" s="12">
        <f t="shared" si="9"/>
        <v>9.8734794186327115E-5</v>
      </c>
      <c r="CY121" s="85">
        <v>2.13832528182092E-2</v>
      </c>
      <c r="CZ121" s="12">
        <f t="shared" si="10"/>
        <v>1.4294696239927497E-2</v>
      </c>
      <c r="DA121" s="85">
        <v>3.4121162361183802E-2</v>
      </c>
      <c r="DB121" s="12">
        <f t="shared" si="11"/>
        <v>4.6287089695916956E-3</v>
      </c>
      <c r="DC121" s="41">
        <v>5.8342914842123101E-3</v>
      </c>
      <c r="DD121" s="12">
        <f t="shared" si="12"/>
        <v>1.1712484132819202E-6</v>
      </c>
      <c r="DE121" s="85">
        <v>1.32541341539156E-2</v>
      </c>
      <c r="DF121" s="12">
        <f t="shared" si="13"/>
        <v>3.0214874112434686E-8</v>
      </c>
      <c r="DG121" s="41">
        <v>1.23619688703393E-3</v>
      </c>
      <c r="DH121" s="12">
        <f t="shared" si="14"/>
        <v>1.8719919292877209E-3</v>
      </c>
      <c r="DI121" s="41">
        <v>1.2361951453378299E-3</v>
      </c>
      <c r="DJ121" s="46">
        <v>116</v>
      </c>
      <c r="DK121" s="44">
        <v>7.5943975809500397E-4</v>
      </c>
      <c r="DL121" s="44">
        <v>1.9608370314004898E-3</v>
      </c>
      <c r="DM121" s="44">
        <v>3.89676222898228E-3</v>
      </c>
      <c r="DN121" s="44">
        <v>2.9681381929088598E-3</v>
      </c>
      <c r="DO121" s="44">
        <v>9.9265710643179402E-3</v>
      </c>
      <c r="DP121" s="44">
        <v>8.0556102334866705E-3</v>
      </c>
      <c r="DQ121" s="44">
        <v>1.09608451108103E-2</v>
      </c>
      <c r="DR121" s="45">
        <v>5.62510528116432E-2</v>
      </c>
      <c r="DS121" s="45">
        <v>8.6087561968883203E-2</v>
      </c>
      <c r="DT121" s="45">
        <v>7.8253530465331303E-2</v>
      </c>
      <c r="DU121" s="45">
        <v>5.8651776889871901E-2</v>
      </c>
      <c r="DV121" s="45">
        <v>8.2681356044495696E-2</v>
      </c>
      <c r="DW121" s="45">
        <v>0.126828027174609</v>
      </c>
      <c r="DX121" s="45">
        <v>6.8083882614996497E-2</v>
      </c>
    </row>
    <row r="122" spans="1:128">
      <c r="A122" s="43">
        <f t="shared" si="8"/>
        <v>8.0520547945205472</v>
      </c>
      <c r="B122" s="18">
        <v>118</v>
      </c>
      <c r="C122" s="12">
        <v>2574</v>
      </c>
      <c r="D122" s="12">
        <v>5.3631196201741699E-2</v>
      </c>
      <c r="E122" s="12">
        <v>1.2002264207537001E-3</v>
      </c>
      <c r="F122" s="92">
        <f>$D122^Parameter!$D$325</f>
        <v>0.1020811695778307</v>
      </c>
      <c r="G122" s="92">
        <f>$E122^Parameter!$D$318</f>
        <v>7.8898635340525474E-3</v>
      </c>
      <c r="H122" s="92">
        <f>$D122^Parameter!$D$326</f>
        <v>9.6279535628101154E-2</v>
      </c>
      <c r="I122" s="92">
        <f>$E122^Parameter!$D$319</f>
        <v>1.3512273804813199E-2</v>
      </c>
      <c r="J122" s="92">
        <f>$D122^Parameter!$D$328</f>
        <v>0.10760095417667599</v>
      </c>
      <c r="K122" s="92">
        <f>$E122^Parameter!$D$321</f>
        <v>5.0829236930727023E-2</v>
      </c>
      <c r="L122" s="92">
        <f>$D122^Parameter!$D$329</f>
        <v>0.19430044303280733</v>
      </c>
      <c r="M122" s="92">
        <f>$E122^Parameter!$D$322</f>
        <v>3.7054329537579235E-2</v>
      </c>
      <c r="N122" s="92">
        <f>$D122^Parameter!$D$330</f>
        <v>9.3503563339208132E-2</v>
      </c>
      <c r="O122" s="92">
        <f>$E122^Parameter!$D$323</f>
        <v>6.7874285844584464E-2</v>
      </c>
      <c r="P122" s="92">
        <f>$D122^Parameter!$D$327</f>
        <v>6.1717090545618997E-2</v>
      </c>
      <c r="Q122" s="92">
        <f>$E122^Parameter!$D$320</f>
        <v>8.214741703847759E-3</v>
      </c>
      <c r="R122" s="12">
        <f>$D122^EXP(Parameter!$D$96+Parameter!$D$103*(($B122/30.2*21)^(1)))</f>
        <v>8.2834685261656677E-5</v>
      </c>
      <c r="S122" s="12">
        <f>$E122^EXP(Parameter!$D$81+Parameter!$D$88*($B122/30.2*21)^(-2))</f>
        <v>1.6038168233444977E-2</v>
      </c>
      <c r="T122" s="12">
        <f>$D122^EXP(Parameter!$D$97+Parameter!$D$104*(($B122*21/30.2)^(1)))</f>
        <v>1.36670419562474E-2</v>
      </c>
      <c r="U122" s="12">
        <f>$E122^EXP(Parameter!$D$82+Parameter!$D$89*($B122/30.2*21)^(-2))</f>
        <v>2.2978889259361208E-2</v>
      </c>
      <c r="V122" s="12">
        <f>$D122^EXP(Parameter!$D$99+Parameter!$D$106*(($B122*21/30.2)^(1)))</f>
        <v>4.3073665277433013E-3</v>
      </c>
      <c r="W122" s="12">
        <f>$E122^EXP(Parameter!$D$84+Parameter!$D$91*($B122/30.2*21)^(-2))</f>
        <v>7.3221664137219603E-2</v>
      </c>
      <c r="X122" s="12">
        <f>$D122^EXP(Parameter!$D$100+Parameter!$D$107*(($B122*21/30.2)^(1)))</f>
        <v>8.1950329142375589E-7</v>
      </c>
      <c r="Y122" s="12">
        <f>$E122^EXP(Parameter!$D$85+Parameter!$D$92*($B122/30.2*21)^(-2))</f>
        <v>5.2627831720065806E-2</v>
      </c>
      <c r="Z122" s="12">
        <f>$D122^EXP(Parameter!$D$101+Parameter!$D$108*(($B122*21/30.2)^(1)))</f>
        <v>1.9692950946614111E-8</v>
      </c>
      <c r="AA122" s="12">
        <f>$E122^EXP(Parameter!$D$86+Parameter!$D$93*($B122/30.2*21)^(-2))</f>
        <v>6.8567051426895051E-2</v>
      </c>
      <c r="AB122" s="12">
        <f>$D122^EXP(Parameter!$D$98+Parameter!$D$105*(($B122*21/30.2)^(1)))</f>
        <v>1.7286813944819436E-3</v>
      </c>
      <c r="AC122" s="12">
        <f>$E122^EXP(Parameter!$D$83+Parameter!$D$90*($B122/30.2*21)^(-2))</f>
        <v>8.9995756612765172E-3</v>
      </c>
      <c r="AD122" s="87">
        <f>$D122^EXP(Parameter!$D$133+Parameter!$D$140*(($B122*21/30.2)^(-0.5))+Parameter!$D$147*((LN($B122*21/30.2))))</f>
        <v>6.6041142941863966E-5</v>
      </c>
      <c r="AE122" s="12">
        <f>$E122^EXP(Parameter!$D$111+Parameter!$D$118*(($B122*21/30.2)^(-1))+Parameter!$D$125*(($B122*21/30.2)^(-0.5)))</f>
        <v>9.461862024095119E-2</v>
      </c>
      <c r="AF122" s="12">
        <f>$D122^EXP(Parameter!$D$134+Parameter!$D$141*(($B122*21/30.2)^(-0.5))+Parameter!$D$148*((LN($B122*21/30.2))))</f>
        <v>8.987095595340935E-3</v>
      </c>
      <c r="AG122" s="12">
        <f>$E122^EXP(Parameter!$D$112+Parameter!$D$119*(($B122*21/30.2)^(-1))+Parameter!$D$126*(($B122*21/30.2)^(-0.5)))</f>
        <v>2.5374967440661353E-2</v>
      </c>
      <c r="AH122" s="12">
        <f>$D122^EXP(Parameter!$D$136+Parameter!$D$143*(($B122*21/30.2)^(-0.5))+Parameter!$D$150*((LN($B122*21/30.2))))</f>
        <v>2.5225794978910347E-4</v>
      </c>
      <c r="AI122" s="12">
        <f>$E122^EXP(Parameter!$D$114+Parameter!$D$121*(($B122*21/30.2)^(-1))+Parameter!$D$128*(($B122*21/30.2)^(-0.5)))</f>
        <v>1.6636920427638893E-3</v>
      </c>
      <c r="AJ122" s="12">
        <f>$D122^EXP(Parameter!$D$137+Parameter!$D$144*(($B122*21/30.2)^(-0.5))+Parameter!$D$151*((LN($B122*21/30.2))))</f>
        <v>5.4974974493664148E-5</v>
      </c>
      <c r="AK122" s="12">
        <f>$E122^EXP(Parameter!$D$115+Parameter!$D$122*(($B122*21/30.2)^(-1))+Parameter!$D$129*(($B122*21/30.2)^(-0.5)))</f>
        <v>2.1409644027205854E-2</v>
      </c>
      <c r="AL122" s="12">
        <f>$D122^EXP(Parameter!$D$138+Parameter!$D$145*(($B122*21/30.2)^(-0.5))+Parameter!$D$152*((LN($B122*21/30.2))))</f>
        <v>5.4126051306447177E-14</v>
      </c>
      <c r="AM122" s="12">
        <f>$E122^EXP(Parameter!$D$116+Parameter!$D$123*(($B122*21/30.2)^(-1))+Parameter!$D$130*(($B122*21/30.2)^(-0.5)))</f>
        <v>3.1484133492212649E-4</v>
      </c>
      <c r="AN122" s="12">
        <f>$D122^EXP(Parameter!$D$135+Parameter!$D$142*(($B122*21/30.2)^(-0.5))+Parameter!$D$149*((LN($B122*21/30.2))))</f>
        <v>1.7119852338166772E-3</v>
      </c>
      <c r="AO122" s="12">
        <f>$E122^EXP(Parameter!$D$113+Parameter!$D$120*(($B122*21/30.2)^(-1))+Parameter!$D$127*(($B122*21/30.2)^(-0.5)))</f>
        <v>6.7977108695512327E-8</v>
      </c>
      <c r="AP122" s="87">
        <f>$D122^EXP(Parameter!$D$304+Parameter!$D$310*((LN($B122*21/30.2))))</f>
        <v>6.6644279397264403E-2</v>
      </c>
      <c r="AQ122" s="88">
        <f>$E122^EXP(Parameter!$D$290+Parameter!$D$296*((LN($B122*21/30.2))))</f>
        <v>2.5044348210319589E-2</v>
      </c>
      <c r="AR122" s="12">
        <f>$D122^EXP(Parameter!$D$305+Parameter!$D$311*((LN($B122*21/30.2))))</f>
        <v>7.3833685799784263E-2</v>
      </c>
      <c r="AS122" s="88">
        <f>$E122^EXP(Parameter!$D$291+Parameter!$D$297*((LN($B122*21/30.2))))</f>
        <v>2.635997392654094E-2</v>
      </c>
      <c r="AT122" s="12">
        <f>$D122^EXP(Parameter!$D$305+Parameter!$D$307-Parameter!$D$306+(Parameter!$D$311+Parameter!$D$313-Parameter!$D$312)*((LN($B122*21/30.2))))</f>
        <v>7.1139004246381352E-2</v>
      </c>
      <c r="AU122" s="88">
        <f>$E122^EXP(Parameter!$D$291+Parameter!$D$293-Parameter!$D$292+(Parameter!$D$297+Parameter!$D$299-Parameter!$D$298)*((LN($B122*21/30.2))))</f>
        <v>4.6922574481965997E-2</v>
      </c>
      <c r="AV122" s="12">
        <f>$D122^EXP(Parameter!$D$308+Parameter!$D$314*((LN($B122*21/30.2))))</f>
        <v>0.10496774319560255</v>
      </c>
      <c r="AW122" s="88">
        <f>$E122^EXP(Parameter!$D$294+Parameter!$D$300*((LN($B122*21/30.2))))</f>
        <v>3.8437448765179349E-2</v>
      </c>
      <c r="AX122" s="12">
        <f>$D122^EXP(Parameter!$D$305+Parameter!$D$309-Parameter!$D$306+(Parameter!$D$311+Parameter!$D$315-Parameter!$D$312)*((LN($B122*21/30.2))))</f>
        <v>4.7743976058117629E-2</v>
      </c>
      <c r="AY122" s="88">
        <f>$E122^EXP(Parameter!$D$291+Parameter!$D$295-Parameter!$D$292+(Parameter!$D$297+Parameter!$D$301-Parameter!$D$298)*((LN($B122*21/30.2))))</f>
        <v>5.199325613129256E-3</v>
      </c>
      <c r="AZ122" s="12">
        <f>$D122^EXP(Parameter!D$305-Parameter!D$306+(Parameter!D$311-Parameter!D$312)*((LN($B122*21/30.2))))</f>
        <v>3.3780133716200672E-2</v>
      </c>
      <c r="BA122" s="88">
        <f>$E122^EXP(Parameter!$D$291-Parameter!$D$292+(Parameter!$D$297-Parameter!$D$298)*((LN($B122*21/30.2))))</f>
        <v>2.683899143258653E-4</v>
      </c>
      <c r="BB122" s="89">
        <f>$D122^EXP(Parameter!$D$231+Parameter!$D$238)</f>
        <v>0.10836797057468928</v>
      </c>
      <c r="BC122" s="90">
        <f>$E122^EXP(Parameter!$D$216+Parameter!$D$223)</f>
        <v>1.3966593045668394E-2</v>
      </c>
      <c r="BD122" s="91">
        <f>$D122^EXP(Parameter!$D$232+Parameter!$D$239)</f>
        <v>8.8118863333288014E-2</v>
      </c>
      <c r="BE122" s="90">
        <f>$E122^EXP(Parameter!$D$217+Parameter!$D$224)</f>
        <v>1.8420334696410155E-2</v>
      </c>
      <c r="BF122" s="91">
        <f>$D122^EXP(Parameter!$D$234+Parameter!$D$241)</f>
        <v>0.10127664319393473</v>
      </c>
      <c r="BG122" s="91">
        <f>$E122^EXP(Parameter!$D$219+Parameter!$D$226)</f>
        <v>5.8581057265562494E-2</v>
      </c>
      <c r="BH122" s="91">
        <f>$D122^EXP(Parameter!$D$235+Parameter!$D$242)</f>
        <v>0.17168345400192705</v>
      </c>
      <c r="BI122" s="91">
        <f>$E122^EXP(Parameter!$D$220+Parameter!$D$227)</f>
        <v>4.1587352133446158E-2</v>
      </c>
      <c r="BJ122" s="91">
        <f>$D122^EXP(Parameter!$D$236)</f>
        <v>3.8792745547507293E-2</v>
      </c>
      <c r="BK122" s="91">
        <f>$E122^EXP(Parameter!$D$221)</f>
        <v>0.24680546738997597</v>
      </c>
      <c r="BL122" s="91">
        <f>$D122^EXP(Parameter!$D$233+Parameter!$D$240)</f>
        <v>4.9355825887987051E-2</v>
      </c>
      <c r="BM122" s="91">
        <f>$E122^EXP(Parameter!$D$218+Parameter!$D$225)</f>
        <v>7.5333443851470965E-3</v>
      </c>
      <c r="BN122" s="90">
        <f>$D122^EXP(Parameter!$D$268+Parameter!$D$275)</f>
        <v>0.13550836894660387</v>
      </c>
      <c r="BO122" s="91">
        <f>$E122^EXP(Parameter!$D$246+Parameter!$D$253)</f>
        <v>6.2023261572085884E-3</v>
      </c>
      <c r="BP122" s="91">
        <f>$D122^EXP(Parameter!$D$269+Parameter!$D$276)</f>
        <v>9.9201555941700478E-2</v>
      </c>
      <c r="BQ122" s="91">
        <f>$E122^EXP(Parameter!$D$247+Parameter!$D$254)</f>
        <v>1.2480454544913365E-2</v>
      </c>
      <c r="BR122" s="91">
        <f>$D122^EXP(Parameter!$D$271+Parameter!$D$278)</f>
        <v>0.18583758354256955</v>
      </c>
      <c r="BS122" s="91">
        <f>$E122^EXP(Parameter!$D$249+Parameter!$D$256)</f>
        <v>6.8737566328342561E-2</v>
      </c>
      <c r="BT122" s="91">
        <f>$D122^EXP(Parameter!$D$272+Parameter!$D$279)</f>
        <v>0.28065651009718612</v>
      </c>
      <c r="BU122" s="91">
        <f>$E122^EXP(Parameter!$D$250+Parameter!$D$257)</f>
        <v>2.792507197660811E-2</v>
      </c>
      <c r="BV122" s="91">
        <f>$D122^EXP(Parameter!$D$273+Parameter!$D$280)</f>
        <v>0.23629179477770665</v>
      </c>
      <c r="BW122" s="91">
        <f>$E122^EXP(Parameter!$D$251+Parameter!$D$258)</f>
        <v>7.2670552371490449E-2</v>
      </c>
      <c r="BX122" s="91">
        <f>$D122^EXP(Parameter!$D$270+Parameter!$D$277)</f>
        <v>8.9408646883151824E-2</v>
      </c>
      <c r="BY122" s="91">
        <f>$E122^EXP(Parameter!$D$248+Parameter!$D$255)</f>
        <v>1.4572938667353133E-2</v>
      </c>
      <c r="BZ122" s="90">
        <f>$D122^EXP(Parameter!$D$208)</f>
        <v>0.10267350250594869</v>
      </c>
      <c r="CA122" s="90">
        <f>$E122^EXP(Parameter!$D$200)</f>
        <v>1.077352704710585E-2</v>
      </c>
      <c r="CB122" s="90">
        <f>$D122^EXP(Parameter!$D$209)</f>
        <v>8.8977496614529236E-2</v>
      </c>
      <c r="CC122" s="90">
        <f>$E122^EXP(Parameter!$D$201)</f>
        <v>1.6043662368368461E-2</v>
      </c>
      <c r="CD122" s="90">
        <f>$D122^EXP(Parameter!$D$211)</f>
        <v>9.4900839474621176E-2</v>
      </c>
      <c r="CE122" s="90">
        <f>$E122^EXP(Parameter!$D$203)</f>
        <v>4.8270892073863751E-2</v>
      </c>
      <c r="CF122" s="90">
        <f>$D122^EXP(Parameter!$D$212)</f>
        <v>0.1713810454296408</v>
      </c>
      <c r="CG122" s="90">
        <f>$E122^EXP(Parameter!$D$204)</f>
        <v>3.7133772493445613E-2</v>
      </c>
      <c r="CH122" s="91">
        <f>$D122^EXP(Parameter!$D$213)</f>
        <v>8.1222317828136173E-2</v>
      </c>
      <c r="CI122" s="90">
        <f>$E122^EXP(Parameter!$D$205)</f>
        <v>5.6771152388550801E-2</v>
      </c>
      <c r="CJ122" s="91">
        <f>$D122^EXP(Parameter!$D$210)</f>
        <v>5.2695201831963058E-2</v>
      </c>
      <c r="CK122" s="90">
        <f>$E122^EXP(Parameter!$D$202)</f>
        <v>9.2110211243769304E-3</v>
      </c>
      <c r="CL122" s="12">
        <f>$D122^EXP(Parameter!$D$170+Parameter!$D$177*(LN($B122/30.2*21)))</f>
        <v>6.8002649058290301E-2</v>
      </c>
      <c r="CM122" s="41">
        <f>$E122^EXP(Parameter!$D$155+Parameter!$D$162*(LN($B122/30.2*21)))</f>
        <v>9.785676069177833E-2</v>
      </c>
      <c r="CN122" s="12">
        <f>$D122^EXP(Parameter!$D$171+Parameter!$D$178*(LN($B122/30.2*21)))</f>
        <v>6.9783907466753295E-2</v>
      </c>
      <c r="CO122" s="41">
        <f>$E122^EXP(Parameter!$D$156+Parameter!$D$163*(LN($B122/30.2*21)))</f>
        <v>7.4260663822467515E-2</v>
      </c>
      <c r="CP122" s="12">
        <f>$D122^EXP(Parameter!$D$173+Parameter!$D$180*(LN($B122/30.2*21)))</f>
        <v>6.4277398729839078E-2</v>
      </c>
      <c r="CQ122" s="41">
        <f>$E122^EXP(Parameter!$D$158+Parameter!$D$165*(LN($B122/30.2*21)))</f>
        <v>8.7400811393683331E-2</v>
      </c>
      <c r="CR122" s="12">
        <f>$D122^EXP(Parameter!$D$174+Parameter!$D$181*(LN($B122/30.2*21)))</f>
        <v>7.3122675359059558E-2</v>
      </c>
      <c r="CS122" s="41">
        <f>$E122^EXP(Parameter!$D$159+Parameter!$D$166*(LN($B122/30.2*21)))</f>
        <v>0.10871712172866066</v>
      </c>
      <c r="CT122" s="12">
        <f>$D122^EXP(Parameter!$D$175+Parameter!$D$182*(LN($B122/30.2*21)))</f>
        <v>2.3063440055950544E-2</v>
      </c>
      <c r="CU122" s="41">
        <f>$E122^EXP(Parameter!$D$160+Parameter!$D$167*(LN($B122/30.2*21)))</f>
        <v>1.478686037695688E-2</v>
      </c>
      <c r="CV122" s="12">
        <f>$D122^EXP(Parameter!$D$172+Parameter!$D$179*(LN($B122/30.2*21)))</f>
        <v>2.4344162684381897E-2</v>
      </c>
      <c r="CW122" s="41">
        <f>$E122^EXP(Parameter!$D$157+Parameter!$D$164*(LN($B122/30.2*21)))</f>
        <v>3.7021043352862312E-5</v>
      </c>
      <c r="CX122" s="12">
        <f t="shared" si="9"/>
        <v>8.2834685261656677E-5</v>
      </c>
      <c r="CY122" s="85">
        <v>2.1153095811907999E-2</v>
      </c>
      <c r="CZ122" s="12">
        <f t="shared" si="10"/>
        <v>1.36670419562474E-2</v>
      </c>
      <c r="DA122" s="85">
        <v>3.37490295978446E-2</v>
      </c>
      <c r="DB122" s="12">
        <f t="shared" si="11"/>
        <v>4.3073665277433013E-3</v>
      </c>
      <c r="DC122" s="41">
        <v>5.5528189462222804E-3</v>
      </c>
      <c r="DD122" s="12">
        <f t="shared" si="12"/>
        <v>8.1950329142375589E-7</v>
      </c>
      <c r="DE122" s="85">
        <v>1.2872239311773901E-2</v>
      </c>
      <c r="DF122" s="12">
        <f t="shared" si="13"/>
        <v>1.9692950946614111E-8</v>
      </c>
      <c r="DG122" s="41">
        <v>1.19871341760286E-3</v>
      </c>
      <c r="DH122" s="12">
        <f t="shared" si="14"/>
        <v>1.7286813944819436E-3</v>
      </c>
      <c r="DI122" s="41">
        <v>1.1987123979495E-3</v>
      </c>
      <c r="DJ122" s="46">
        <v>117</v>
      </c>
      <c r="DK122" s="44">
        <v>7.3270519085499896E-4</v>
      </c>
      <c r="DL122" s="44">
        <v>1.89760624546942E-3</v>
      </c>
      <c r="DM122" s="44">
        <v>3.7799080872016298E-3</v>
      </c>
      <c r="DN122" s="44">
        <v>2.87643378051095E-3</v>
      </c>
      <c r="DO122" s="44">
        <v>9.6614045565295292E-3</v>
      </c>
      <c r="DP122" s="44">
        <v>7.8343491476817705E-3</v>
      </c>
      <c r="DQ122" s="44">
        <v>1.06720267761676E-2</v>
      </c>
      <c r="DR122" s="45">
        <v>5.5459599567442799E-2</v>
      </c>
      <c r="DS122" s="45">
        <v>8.4986590697819997E-2</v>
      </c>
      <c r="DT122" s="45">
        <v>7.7229553386376604E-2</v>
      </c>
      <c r="DU122" s="45">
        <v>5.7833663760369497E-2</v>
      </c>
      <c r="DV122" s="45">
        <v>8.16135195953962E-2</v>
      </c>
      <c r="DW122" s="45">
        <v>0.12536674949940499</v>
      </c>
      <c r="DX122" s="45">
        <v>6.7164203775182105E-2</v>
      </c>
    </row>
    <row r="123" spans="1:128">
      <c r="A123" s="43">
        <f t="shared" si="8"/>
        <v>8.1123287671232873</v>
      </c>
      <c r="B123" s="18">
        <v>119</v>
      </c>
      <c r="C123" s="12">
        <v>2596</v>
      </c>
      <c r="D123" s="12">
        <v>5.2865910171019298E-2</v>
      </c>
      <c r="E123" s="12">
        <v>1.1638714938648901E-3</v>
      </c>
      <c r="F123" s="92">
        <f>$D123^Parameter!$D$325</f>
        <v>0.10094319732396266</v>
      </c>
      <c r="G123" s="92">
        <f>$E123^Parameter!$D$318</f>
        <v>7.7170554809774779E-3</v>
      </c>
      <c r="H123" s="92">
        <f>$D123^Parameter!$D$326</f>
        <v>9.5178875821043701E-2</v>
      </c>
      <c r="I123" s="92">
        <f>$E123^Parameter!$D$319</f>
        <v>1.3248881632780296E-2</v>
      </c>
      <c r="J123" s="92">
        <f>$D123^Parameter!$D$328</f>
        <v>0.10642897849747701</v>
      </c>
      <c r="K123" s="92">
        <f>$E123^Parameter!$D$321</f>
        <v>5.0141339172213216E-2</v>
      </c>
      <c r="L123" s="92">
        <f>$D123^Parameter!$D$329</f>
        <v>0.19274290470024458</v>
      </c>
      <c r="M123" s="92">
        <f>$E123^Parameter!$D$322</f>
        <v>3.650005050298144E-2</v>
      </c>
      <c r="N123" s="92">
        <f>$D123^Parameter!$D$330</f>
        <v>9.2421354278699019E-2</v>
      </c>
      <c r="O123" s="92">
        <f>$E123^Parameter!$D$323</f>
        <v>6.7044323436204895E-2</v>
      </c>
      <c r="P123" s="92">
        <f>$D123^Parameter!$D$327</f>
        <v>6.0878406952079619E-2</v>
      </c>
      <c r="Q123" s="92">
        <f>$E123^Parameter!$D$320</f>
        <v>8.0363009535398978E-3</v>
      </c>
      <c r="R123" s="12">
        <f>$D123^EXP(Parameter!$D$96+Parameter!$D$103*(($B123/30.2*21)^(1)))</f>
        <v>6.9297308268403003E-5</v>
      </c>
      <c r="S123" s="12">
        <f>$E123^EXP(Parameter!$D$81+Parameter!$D$88*($B123/30.2*21)^(-2))</f>
        <v>1.5737960166187479E-2</v>
      </c>
      <c r="T123" s="12">
        <f>$D123^EXP(Parameter!$D$97+Parameter!$D$104*(($B123*21/30.2)^(1)))</f>
        <v>1.3063661157332719E-2</v>
      </c>
      <c r="U123" s="12">
        <f>$E123^EXP(Parameter!$D$82+Parameter!$D$89*($B123/30.2*21)^(-2))</f>
        <v>2.258581916551055E-2</v>
      </c>
      <c r="V123" s="12">
        <f>$D123^EXP(Parameter!$D$99+Parameter!$D$106*(($B123*21/30.2)^(1)))</f>
        <v>4.0056116519314759E-3</v>
      </c>
      <c r="W123" s="12">
        <f>$E123^EXP(Parameter!$D$84+Parameter!$D$91*($B123/30.2*21)^(-2))</f>
        <v>7.2351766935525252E-2</v>
      </c>
      <c r="X123" s="12">
        <f>$D123^EXP(Parameter!$D$100+Parameter!$D$107*(($B123*21/30.2)^(1)))</f>
        <v>5.6848366809614553E-7</v>
      </c>
      <c r="Y123" s="12">
        <f>$E123^EXP(Parameter!$D$85+Parameter!$D$92*($B123/30.2*21)^(-2))</f>
        <v>5.1924040391320536E-2</v>
      </c>
      <c r="Z123" s="12">
        <f>$D123^EXP(Parameter!$D$101+Parameter!$D$108*(($B123*21/30.2)^(1)))</f>
        <v>1.2711908235033123E-8</v>
      </c>
      <c r="AA123" s="12">
        <f>$E123^EXP(Parameter!$D$86+Parameter!$D$93*($B123/30.2*21)^(-2))</f>
        <v>6.7731541468339498E-2</v>
      </c>
      <c r="AB123" s="12">
        <f>$D123^EXP(Parameter!$D$98+Parameter!$D$105*(($B123*21/30.2)^(1)))</f>
        <v>1.5952590481032422E-3</v>
      </c>
      <c r="AC123" s="12">
        <f>$E123^EXP(Parameter!$D$83+Parameter!$D$90*($B123/30.2*21)^(-2))</f>
        <v>8.8077213535465906E-3</v>
      </c>
      <c r="AD123" s="87">
        <f>$D123^EXP(Parameter!$D$133+Parameter!$D$140*(($B123*21/30.2)^(-0.5))+Parameter!$D$147*((LN($B123*21/30.2))))</f>
        <v>5.7950268466926098E-5</v>
      </c>
      <c r="AE123" s="12">
        <f>$E123^EXP(Parameter!$D$111+Parameter!$D$118*(($B123*21/30.2)^(-1))+Parameter!$D$125*(($B123*21/30.2)^(-0.5)))</f>
        <v>9.3931370185742144E-2</v>
      </c>
      <c r="AF123" s="12">
        <f>$D123^EXP(Parameter!$D$134+Parameter!$D$141*(($B123*21/30.2)^(-0.5))+Parameter!$D$148*((LN($B123*21/30.2))))</f>
        <v>8.6323467624700202E-3</v>
      </c>
      <c r="AG123" s="12">
        <f>$E123^EXP(Parameter!$D$112+Parameter!$D$119*(($B123*21/30.2)^(-1))+Parameter!$D$126*(($B123*21/30.2)^(-0.5)))</f>
        <v>2.4964530517865052E-2</v>
      </c>
      <c r="AH123" s="12">
        <f>$D123^EXP(Parameter!$D$136+Parameter!$D$143*(($B123*21/30.2)^(-0.5))+Parameter!$D$150*((LN($B123*21/30.2))))</f>
        <v>2.2711742747568716E-4</v>
      </c>
      <c r="AI123" s="12">
        <f>$E123^EXP(Parameter!$D$114+Parameter!$D$121*(($B123*21/30.2)^(-1))+Parameter!$D$128*(($B123*21/30.2)^(-0.5)))</f>
        <v>1.5935981469242866E-3</v>
      </c>
      <c r="AJ123" s="12">
        <f>$D123^EXP(Parameter!$D$137+Parameter!$D$144*(($B123*21/30.2)^(-0.5))+Parameter!$D$151*((LN($B123*21/30.2))))</f>
        <v>4.7403052680495417E-5</v>
      </c>
      <c r="AK123" s="12">
        <f>$E123^EXP(Parameter!$D$115+Parameter!$D$122*(($B123*21/30.2)^(-1))+Parameter!$D$129*(($B123*21/30.2)^(-0.5)))</f>
        <v>2.09971178599965E-2</v>
      </c>
      <c r="AL123" s="12">
        <f>$D123^EXP(Parameter!$D$138+Parameter!$D$145*(($B123*21/30.2)^(-0.5))+Parameter!$D$152*((LN($B123*21/30.2))))</f>
        <v>3.0041836258608618E-14</v>
      </c>
      <c r="AM123" s="12">
        <f>$E123^EXP(Parameter!$D$116+Parameter!$D$123*(($B123*21/30.2)^(-1))+Parameter!$D$130*(($B123*21/30.2)^(-0.5)))</f>
        <v>2.979546841673357E-4</v>
      </c>
      <c r="AN123" s="12">
        <f>$D123^EXP(Parameter!$D$135+Parameter!$D$142*(($B123*21/30.2)^(-0.5))+Parameter!$D$149*((LN($B123*21/30.2))))</f>
        <v>1.6176919053655832E-3</v>
      </c>
      <c r="AO123" s="12">
        <f>$E123^EXP(Parameter!$D$113+Parameter!$D$120*(($B123*21/30.2)^(-1))+Parameter!$D$127*(($B123*21/30.2)^(-0.5)))</f>
        <v>6.0241349001846769E-8</v>
      </c>
      <c r="AP123" s="87">
        <f>$D123^EXP(Parameter!$D$304+Parameter!$D$310*((LN($B123*21/30.2))))</f>
        <v>6.5571568689664156E-2</v>
      </c>
      <c r="AQ123" s="88">
        <f>$E123^EXP(Parameter!$D$290+Parameter!$D$296*((LN($B123*21/30.2))))</f>
        <v>2.4735706931721866E-2</v>
      </c>
      <c r="AR123" s="12">
        <f>$D123^EXP(Parameter!$D$305+Parameter!$D$311*((LN($B123*21/30.2))))</f>
        <v>7.2816267938265289E-2</v>
      </c>
      <c r="AS123" s="88">
        <f>$E123^EXP(Parameter!$D$291+Parameter!$D$297*((LN($B123*21/30.2))))</f>
        <v>2.5967797411064867E-2</v>
      </c>
      <c r="AT123" s="12">
        <f>$D123^EXP(Parameter!$D$305+Parameter!$D$307-Parameter!$D$306+(Parameter!$D$311+Parameter!$D$313-Parameter!$D$312)*((LN($B123*21/30.2))))</f>
        <v>7.0085838246828333E-2</v>
      </c>
      <c r="AU123" s="88">
        <f>$E123^EXP(Parameter!$D$291+Parameter!$D$293-Parameter!$D$292+(Parameter!$D$297+Parameter!$D$299-Parameter!$D$298)*((LN($B123*21/30.2))))</f>
        <v>4.6232002034749059E-2</v>
      </c>
      <c r="AV123" s="12">
        <f>$D123^EXP(Parameter!$D$308+Parameter!$D$314*((LN($B123*21/30.2))))</f>
        <v>0.10344068187027031</v>
      </c>
      <c r="AW123" s="88">
        <f>$E123^EXP(Parameter!$D$294+Parameter!$D$300*((LN($B123*21/30.2))))</f>
        <v>3.7877760835204694E-2</v>
      </c>
      <c r="AX123" s="12">
        <f>$D123^EXP(Parameter!$D$305+Parameter!$D$309-Parameter!$D$306+(Parameter!$D$311+Parameter!$D$315-Parameter!$D$312)*((LN($B123*21/30.2))))</f>
        <v>4.6856785014751261E-2</v>
      </c>
      <c r="AY123" s="88">
        <f>$E123^EXP(Parameter!$D$291+Parameter!$D$295-Parameter!$D$292+(Parameter!$D$297+Parameter!$D$301-Parameter!$D$298)*((LN($B123*21/30.2))))</f>
        <v>4.9980962391894561E-3</v>
      </c>
      <c r="AZ123" s="12">
        <f>$D123^EXP(Parameter!D$305-Parameter!D$306+(Parameter!D$311-Parameter!D$312)*((LN($B123*21/30.2))))</f>
        <v>3.3118186455136429E-2</v>
      </c>
      <c r="BA123" s="88">
        <f>$E123^EXP(Parameter!$D$291-Parameter!$D$292+(Parameter!$D$297-Parameter!$D$298)*((LN($B123*21/30.2))))</f>
        <v>2.535417187959657E-4</v>
      </c>
      <c r="BB123" s="89">
        <f>$D123^EXP(Parameter!$D$231+Parameter!$D$238)</f>
        <v>0.1071913809171126</v>
      </c>
      <c r="BC123" s="90">
        <f>$E123^EXP(Parameter!$D$216+Parameter!$D$223)</f>
        <v>1.3696416296150482E-2</v>
      </c>
      <c r="BD123" s="91">
        <f>$D123^EXP(Parameter!$D$232+Parameter!$D$239)</f>
        <v>8.7073601842536305E-2</v>
      </c>
      <c r="BE123" s="90">
        <f>$E123^EXP(Parameter!$D$217+Parameter!$D$224)</f>
        <v>1.8086884251671792E-2</v>
      </c>
      <c r="BF123" s="91">
        <f>$D123^EXP(Parameter!$D$234+Parameter!$D$241)</f>
        <v>0.10014374689325697</v>
      </c>
      <c r="BG123" s="91">
        <f>$E123^EXP(Parameter!$D$219+Parameter!$D$226)</f>
        <v>5.7825776719645762E-2</v>
      </c>
      <c r="BH123" s="91">
        <f>$D123^EXP(Parameter!$D$235+Parameter!$D$242)</f>
        <v>0.17020371119755751</v>
      </c>
      <c r="BI123" s="91">
        <f>$E123^EXP(Parameter!$D$220+Parameter!$D$227)</f>
        <v>4.0986894388654244E-2</v>
      </c>
      <c r="BJ123" s="91">
        <f>$D123^EXP(Parameter!$D$236)</f>
        <v>3.817839945686774E-2</v>
      </c>
      <c r="BK123" s="91">
        <f>$E123^EXP(Parameter!$D$221)</f>
        <v>0.2452311739706432</v>
      </c>
      <c r="BL123" s="91">
        <f>$D123^EXP(Parameter!$D$233+Parameter!$D$240)</f>
        <v>4.8631695843574116E-2</v>
      </c>
      <c r="BM123" s="91">
        <f>$E123^EXP(Parameter!$D$218+Parameter!$D$225)</f>
        <v>7.3667869136813929E-3</v>
      </c>
      <c r="BN123" s="90">
        <f>$D123^EXP(Parameter!$D$268+Parameter!$D$275)</f>
        <v>0.13418435367422762</v>
      </c>
      <c r="BO123" s="91">
        <f>$E123^EXP(Parameter!$D$246+Parameter!$D$253)</f>
        <v>6.0598060840708484E-3</v>
      </c>
      <c r="BP123" s="91">
        <f>$D123^EXP(Parameter!$D$269+Parameter!$D$276)</f>
        <v>9.8081896485063491E-2</v>
      </c>
      <c r="BQ123" s="91">
        <f>$E123^EXP(Parameter!$D$247+Parameter!$D$254)</f>
        <v>1.22327304848544E-2</v>
      </c>
      <c r="BR123" s="91">
        <f>$D123^EXP(Parameter!$D$271+Parameter!$D$278)</f>
        <v>0.1843075597404229</v>
      </c>
      <c r="BS123" s="91">
        <f>$E123^EXP(Parameter!$D$249+Parameter!$D$256)</f>
        <v>6.7900972574122836E-2</v>
      </c>
      <c r="BT123" s="91">
        <f>$D123^EXP(Parameter!$D$272+Parameter!$D$279)</f>
        <v>0.27891011601920473</v>
      </c>
      <c r="BU123" s="91">
        <f>$E123^EXP(Parameter!$D$250+Parameter!$D$257)</f>
        <v>2.7471790770341013E-2</v>
      </c>
      <c r="BV123" s="91">
        <f>$D123^EXP(Parameter!$D$273+Parameter!$D$280)</f>
        <v>0.23462305804569389</v>
      </c>
      <c r="BW123" s="91">
        <f>$E123^EXP(Parameter!$D$251+Parameter!$D$258)</f>
        <v>7.1804360926359265E-2</v>
      </c>
      <c r="BX123" s="91">
        <f>$D123^EXP(Parameter!$D$270+Parameter!$D$277)</f>
        <v>8.8354392805821913E-2</v>
      </c>
      <c r="BY123" s="91">
        <f>$E123^EXP(Parameter!$D$248+Parameter!$D$255)</f>
        <v>1.4293810441469816E-2</v>
      </c>
      <c r="BZ123" s="90">
        <f>$D123^EXP(Parameter!$D$208)</f>
        <v>0.10153181287666248</v>
      </c>
      <c r="CA123" s="90">
        <f>$E123^EXP(Parameter!$D$200)</f>
        <v>1.0552583234149258E-2</v>
      </c>
      <c r="CB123" s="90">
        <f>$D123^EXP(Parameter!$D$209)</f>
        <v>8.7926238424273898E-2</v>
      </c>
      <c r="CC123" s="90">
        <f>$E123^EXP(Parameter!$D$201)</f>
        <v>1.5743285460553466E-2</v>
      </c>
      <c r="CD123" s="90">
        <f>$D123^EXP(Parameter!$D$211)</f>
        <v>9.3809293760099624E-2</v>
      </c>
      <c r="CE123" s="90">
        <f>$E123^EXP(Parameter!$D$203)</f>
        <v>4.7606372114240708E-2</v>
      </c>
      <c r="CF123" s="90">
        <f>$D123^EXP(Parameter!$D$212)</f>
        <v>0.16990243760875329</v>
      </c>
      <c r="CG123" s="90">
        <f>$E123^EXP(Parameter!$D$204)</f>
        <v>3.6578663394339725E-2</v>
      </c>
      <c r="CH123" s="91">
        <f>$D123^EXP(Parameter!$D$213)</f>
        <v>8.0226737284453883E-2</v>
      </c>
      <c r="CI123" s="90">
        <f>$E123^EXP(Parameter!$D$205)</f>
        <v>5.6031163936348161E-2</v>
      </c>
      <c r="CJ123" s="91">
        <f>$D123^EXP(Parameter!$D$210)</f>
        <v>5.1938779390516922E-2</v>
      </c>
      <c r="CK123" s="90">
        <f>$E123^EXP(Parameter!$D$202)</f>
        <v>9.0156579694006291E-3</v>
      </c>
      <c r="CL123" s="12">
        <f>$D123^EXP(Parameter!$D$170+Parameter!$D$177*(LN($B123/30.2*21)))</f>
        <v>6.699277885766039E-2</v>
      </c>
      <c r="CM123" s="41">
        <f>$E123^EXP(Parameter!$D$155+Parameter!$D$162*(LN($B123/30.2*21)))</f>
        <v>9.7307307424617642E-2</v>
      </c>
      <c r="CN123" s="12">
        <f>$D123^EXP(Parameter!$D$171+Parameter!$D$178*(LN($B123/30.2*21)))</f>
        <v>6.8813415291974753E-2</v>
      </c>
      <c r="CO123" s="41">
        <f>$E123^EXP(Parameter!$D$156+Parameter!$D$163*(LN($B123/30.2*21)))</f>
        <v>7.3622424409123421E-2</v>
      </c>
      <c r="CP123" s="12">
        <f>$D123^EXP(Parameter!$D$173+Parameter!$D$180*(LN($B123/30.2*21)))</f>
        <v>6.3314792673912851E-2</v>
      </c>
      <c r="CQ123" s="41">
        <f>$E123^EXP(Parameter!$D$158+Parameter!$D$165*(LN($B123/30.2*21)))</f>
        <v>8.6528439764818998E-2</v>
      </c>
      <c r="CR123" s="12">
        <f>$D123^EXP(Parameter!$D$174+Parameter!$D$181*(LN($B123/30.2*21)))</f>
        <v>7.1886869198440159E-2</v>
      </c>
      <c r="CS123" s="41">
        <f>$E123^EXP(Parameter!$D$159+Parameter!$D$166*(LN($B123/30.2*21)))</f>
        <v>0.10789691073761942</v>
      </c>
      <c r="CT123" s="12">
        <f>$D123^EXP(Parameter!$D$175+Parameter!$D$182*(LN($B123/30.2*21)))</f>
        <v>2.24994812973573E-2</v>
      </c>
      <c r="CU123" s="41">
        <f>$E123^EXP(Parameter!$D$160+Parameter!$D$167*(LN($B123/30.2*21)))</f>
        <v>1.4410013736089246E-2</v>
      </c>
      <c r="CV123" s="12">
        <f>$D123^EXP(Parameter!$D$172+Parameter!$D$179*(LN($B123/30.2*21)))</f>
        <v>2.3822614854795737E-2</v>
      </c>
      <c r="CW123" s="41">
        <f>$E123^EXP(Parameter!$D$157+Parameter!$D$164*(LN($B123/30.2*21)))</f>
        <v>3.4465575466683565E-5</v>
      </c>
      <c r="CX123" s="12">
        <f t="shared" si="9"/>
        <v>6.9297308268403003E-5</v>
      </c>
      <c r="CY123" s="85">
        <v>2.0929560736434899E-2</v>
      </c>
      <c r="CZ123" s="12">
        <f t="shared" si="10"/>
        <v>1.3063661157332719E-2</v>
      </c>
      <c r="DA123" s="85">
        <v>3.3386784557325702E-2</v>
      </c>
      <c r="DB123" s="12">
        <f t="shared" si="11"/>
        <v>4.0056116519314759E-3</v>
      </c>
      <c r="DC123" s="41">
        <v>5.2849856152511702E-3</v>
      </c>
      <c r="DD123" s="12">
        <f t="shared" si="12"/>
        <v>5.6848366809614553E-7</v>
      </c>
      <c r="DE123" s="85">
        <v>1.2503005518865899E-2</v>
      </c>
      <c r="DF123" s="12">
        <f t="shared" si="13"/>
        <v>1.2711908235033123E-8</v>
      </c>
      <c r="DG123" s="41">
        <v>1.1625608517719E-3</v>
      </c>
      <c r="DH123" s="12">
        <f t="shared" si="14"/>
        <v>1.5952590481032422E-3</v>
      </c>
      <c r="DI123" s="41">
        <v>1.16256026277828E-3</v>
      </c>
      <c r="DJ123" s="46">
        <v>118</v>
      </c>
      <c r="DK123" s="44">
        <v>7.0704897282058998E-4</v>
      </c>
      <c r="DL123" s="44">
        <v>1.8367297585815099E-3</v>
      </c>
      <c r="DM123" s="44">
        <v>3.6671254886522201E-3</v>
      </c>
      <c r="DN123" s="44">
        <v>2.7880130067693401E-3</v>
      </c>
      <c r="DO123" s="44">
        <v>9.4045484101854503E-3</v>
      </c>
      <c r="DP123" s="44">
        <v>7.6202018544856403E-3</v>
      </c>
      <c r="DQ123" s="44">
        <v>1.03921470334705E-2</v>
      </c>
      <c r="DR123" s="45">
        <v>5.4683634455102603E-2</v>
      </c>
      <c r="DS123" s="45">
        <v>8.3905507636678603E-2</v>
      </c>
      <c r="DT123" s="45">
        <v>7.6224433419659093E-2</v>
      </c>
      <c r="DU123" s="45">
        <v>5.7031444992361603E-2</v>
      </c>
      <c r="DV123" s="45">
        <v>8.0565132674025694E-2</v>
      </c>
      <c r="DW123" s="45">
        <v>0.123929638302609</v>
      </c>
      <c r="DX123" s="45">
        <v>6.62619189903806E-2</v>
      </c>
    </row>
    <row r="124" spans="1:128">
      <c r="A124" s="43">
        <f t="shared" si="8"/>
        <v>8.1726027397260275</v>
      </c>
      <c r="B124" s="18">
        <v>120</v>
      </c>
      <c r="C124" s="12">
        <v>2618</v>
      </c>
      <c r="D124" s="12">
        <v>5.2115634594425003E-2</v>
      </c>
      <c r="E124" s="12">
        <v>1.1288204749779001E-3</v>
      </c>
      <c r="F124" s="92">
        <f>$D124^Parameter!$D$325</f>
        <v>9.9824021932372858E-2</v>
      </c>
      <c r="G124" s="92">
        <f>$E124^Parameter!$D$318</f>
        <v>7.5490084641868724E-3</v>
      </c>
      <c r="H124" s="92">
        <f>$D124^Parameter!$D$326</f>
        <v>9.4096706816060943E-2</v>
      </c>
      <c r="I124" s="92">
        <f>$E124^Parameter!$D$319</f>
        <v>1.2992116973747407E-2</v>
      </c>
      <c r="J124" s="92">
        <f>$D124^Parameter!$D$328</f>
        <v>0.10527606393535306</v>
      </c>
      <c r="K124" s="92">
        <f>$E124^Parameter!$D$321</f>
        <v>4.9466686579668004E-2</v>
      </c>
      <c r="L124" s="92">
        <f>$D124^Parameter!$D$329</f>
        <v>0.19120625571008251</v>
      </c>
      <c r="M124" s="92">
        <f>$E124^Parameter!$D$322</f>
        <v>3.5957226876347337E-2</v>
      </c>
      <c r="N124" s="92">
        <f>$D124^Parameter!$D$330</f>
        <v>9.1357478549907639E-2</v>
      </c>
      <c r="O124" s="92">
        <f>$E124^Parameter!$D$323</f>
        <v>6.6229267429644106E-2</v>
      </c>
      <c r="P124" s="92">
        <f>$D124^Parameter!$D$327</f>
        <v>6.0055607561420948E-2</v>
      </c>
      <c r="Q124" s="92">
        <f>$E124^Parameter!$D$320</f>
        <v>7.8627444919847182E-3</v>
      </c>
      <c r="R124" s="12">
        <f>$D124^EXP(Parameter!$D$96+Parameter!$D$103*(($B124/30.2*21)^(1)))</f>
        <v>5.7804688272049574E-5</v>
      </c>
      <c r="S124" s="12">
        <f>$E124^EXP(Parameter!$D$81+Parameter!$D$88*($B124/30.2*21)^(-2))</f>
        <v>1.5445074595662947E-2</v>
      </c>
      <c r="T124" s="12">
        <f>$D124^EXP(Parameter!$D$97+Parameter!$D$104*(($B124*21/30.2)^(1)))</f>
        <v>1.248375095135305E-2</v>
      </c>
      <c r="U124" s="12">
        <f>$E124^EXP(Parameter!$D$82+Parameter!$D$89*($B124/30.2*21)^(-2))</f>
        <v>2.2201708688960382E-2</v>
      </c>
      <c r="V124" s="12">
        <f>$D124^EXP(Parameter!$D$99+Parameter!$D$106*(($B124*21/30.2)^(1)))</f>
        <v>3.7224415189500539E-3</v>
      </c>
      <c r="W124" s="12">
        <f>$E124^EXP(Parameter!$D$84+Parameter!$D$91*($B124/30.2*21)^(-2))</f>
        <v>7.1497189989787921E-2</v>
      </c>
      <c r="X124" s="12">
        <f>$D124^EXP(Parameter!$D$100+Parameter!$D$107*(($B124*21/30.2)^(1)))</f>
        <v>3.9089827006447859E-7</v>
      </c>
      <c r="Y124" s="12">
        <f>$E124^EXP(Parameter!$D$85+Parameter!$D$92*($B124/30.2*21)^(-2))</f>
        <v>5.1233686360485108E-2</v>
      </c>
      <c r="Z124" s="12">
        <f>$D124^EXP(Parameter!$D$101+Parameter!$D$108*(($B124*21/30.2)^(1)))</f>
        <v>8.1251089407020936E-9</v>
      </c>
      <c r="AA124" s="12">
        <f>$E124^EXP(Parameter!$D$86+Parameter!$D$93*($B124/30.2*21)^(-2))</f>
        <v>6.6911004452517242E-2</v>
      </c>
      <c r="AB124" s="12">
        <f>$D124^EXP(Parameter!$D$98+Parameter!$D$105*(($B124*21/30.2)^(1)))</f>
        <v>1.4711260326769617E-3</v>
      </c>
      <c r="AC124" s="12">
        <f>$E124^EXP(Parameter!$D$83+Parameter!$D$90*($B124/30.2*21)^(-2))</f>
        <v>8.621042077661548E-3</v>
      </c>
      <c r="AD124" s="87">
        <f>$D124^EXP(Parameter!$D$133+Parameter!$D$140*(($B124*21/30.2)^(-0.5))+Parameter!$D$147*((LN($B124*21/30.2))))</f>
        <v>5.081593158794665E-5</v>
      </c>
      <c r="AE124" s="12">
        <f>$E124^EXP(Parameter!$D$111+Parameter!$D$118*(($B124*21/30.2)^(-1))+Parameter!$D$125*(($B124*21/30.2)^(-0.5)))</f>
        <v>9.3253593794594553E-2</v>
      </c>
      <c r="AF124" s="12">
        <f>$D124^EXP(Parameter!$D$134+Parameter!$D$141*(($B124*21/30.2)^(-0.5))+Parameter!$D$148*((LN($B124*21/30.2))))</f>
        <v>8.2917768935118104E-3</v>
      </c>
      <c r="AG124" s="12">
        <f>$E124^EXP(Parameter!$D$112+Parameter!$D$119*(($B124*21/30.2)^(-1))+Parameter!$D$126*(($B124*21/30.2)^(-0.5)))</f>
        <v>2.4563099135996018E-2</v>
      </c>
      <c r="AH124" s="12">
        <f>$D124^EXP(Parameter!$D$136+Parameter!$D$143*(($B124*21/30.2)^(-0.5))+Parameter!$D$150*((LN($B124*21/30.2))))</f>
        <v>2.043914963795611E-4</v>
      </c>
      <c r="AI124" s="12">
        <f>$E124^EXP(Parameter!$D$114+Parameter!$D$121*(($B124*21/30.2)^(-1))+Parameter!$D$128*(($B124*21/30.2)^(-0.5)))</f>
        <v>1.5267262391573785E-3</v>
      </c>
      <c r="AJ124" s="12">
        <f>$D124^EXP(Parameter!$D$137+Parameter!$D$144*(($B124*21/30.2)^(-0.5))+Parameter!$D$151*((LN($B124*21/30.2))))</f>
        <v>4.0833048877560467E-5</v>
      </c>
      <c r="AK124" s="12">
        <f>$E124^EXP(Parameter!$D$115+Parameter!$D$122*(($B124*21/30.2)^(-1))+Parameter!$D$129*(($B124*21/30.2)^(-0.5)))</f>
        <v>2.059472464113405E-2</v>
      </c>
      <c r="AL124" s="12">
        <f>$D124^EXP(Parameter!$D$138+Parameter!$D$145*(($B124*21/30.2)^(-0.5))+Parameter!$D$152*((LN($B124*21/30.2))))</f>
        <v>1.6565237687772528E-14</v>
      </c>
      <c r="AM124" s="12">
        <f>$E124^EXP(Parameter!$D$116+Parameter!$D$123*(($B124*21/30.2)^(-1))+Parameter!$D$130*(($B124*21/30.2)^(-0.5)))</f>
        <v>2.8203791426798072E-4</v>
      </c>
      <c r="AN124" s="12">
        <f>$D124^EXP(Parameter!$D$135+Parameter!$D$142*(($B124*21/30.2)^(-0.5))+Parameter!$D$149*((LN($B124*21/30.2))))</f>
        <v>1.5286108657253745E-3</v>
      </c>
      <c r="AO124" s="12">
        <f>$E124^EXP(Parameter!$D$113+Parameter!$D$120*(($B124*21/30.2)^(-1))+Parameter!$D$127*(($B124*21/30.2)^(-0.5)))</f>
        <v>5.3409540755503717E-8</v>
      </c>
      <c r="AP124" s="87">
        <f>$D124^EXP(Parameter!$D$304+Parameter!$D$310*((LN($B124*21/30.2))))</f>
        <v>6.4520363596318325E-2</v>
      </c>
      <c r="AQ124" s="88">
        <f>$E124^EXP(Parameter!$D$290+Parameter!$D$296*((LN($B124*21/30.2))))</f>
        <v>2.4433215095684517E-2</v>
      </c>
      <c r="AR124" s="12">
        <f>$D124^EXP(Parameter!$D$305+Parameter!$D$311*((LN($B124*21/30.2))))</f>
        <v>7.1817757868341103E-2</v>
      </c>
      <c r="AS124" s="88">
        <f>$E124^EXP(Parameter!$D$291+Parameter!$D$297*((LN($B124*21/30.2))))</f>
        <v>2.5583948016342947E-2</v>
      </c>
      <c r="AT124" s="12">
        <f>$D124^EXP(Parameter!$D$305+Parameter!$D$307-Parameter!$D$306+(Parameter!$D$311+Parameter!$D$313-Parameter!$D$312)*((LN($B124*21/30.2))))</f>
        <v>6.9052888547101912E-2</v>
      </c>
      <c r="AU124" s="88">
        <f>$E124^EXP(Parameter!$D$291+Parameter!$D$293-Parameter!$D$292+(Parameter!$D$297+Parameter!$D$299-Parameter!$D$298)*((LN($B124*21/30.2))))</f>
        <v>4.5555279702510922E-2</v>
      </c>
      <c r="AV124" s="12">
        <f>$D124^EXP(Parameter!$D$308+Parameter!$D$314*((LN($B124*21/30.2))))</f>
        <v>0.10194094780179196</v>
      </c>
      <c r="AW124" s="88">
        <f>$E124^EXP(Parameter!$D$294+Parameter!$D$300*((LN($B124*21/30.2))))</f>
        <v>3.7329476008660656E-2</v>
      </c>
      <c r="AX124" s="12">
        <f>$D124^EXP(Parameter!$D$305+Parameter!$D$309-Parameter!$D$306+(Parameter!$D$311+Parameter!$D$315-Parameter!$D$312)*((LN($B124*21/30.2))))</f>
        <v>4.598938523044302E-2</v>
      </c>
      <c r="AY124" s="88">
        <f>$E124^EXP(Parameter!$D$291+Parameter!$D$295-Parameter!$D$292+(Parameter!$D$297+Parameter!$D$301-Parameter!$D$298)*((LN($B124*21/30.2))))</f>
        <v>4.805067544074248E-3</v>
      </c>
      <c r="AZ124" s="12">
        <f>$D124^EXP(Parameter!D$305-Parameter!D$306+(Parameter!D$311-Parameter!D$312)*((LN($B124*21/30.2))))</f>
        <v>3.2471933675295724E-2</v>
      </c>
      <c r="BA124" s="88">
        <f>$E124^EXP(Parameter!$D$291-Parameter!$D$292+(Parameter!$D$297-Parameter!$D$298)*((LN($B124*21/30.2))))</f>
        <v>2.3955386844451014E-4</v>
      </c>
      <c r="BB124" s="89">
        <f>$D124^EXP(Parameter!$D$231+Parameter!$D$238)</f>
        <v>0.10603388713982619</v>
      </c>
      <c r="BC124" s="90">
        <f>$E124^EXP(Parameter!$D$216+Parameter!$D$223)</f>
        <v>1.3432998051601586E-2</v>
      </c>
      <c r="BD124" s="91">
        <f>$D124^EXP(Parameter!$D$232+Parameter!$D$239)</f>
        <v>8.6046346314611416E-2</v>
      </c>
      <c r="BE124" s="90">
        <f>$E124^EXP(Parameter!$D$217+Parameter!$D$224)</f>
        <v>1.7761364490372814E-2</v>
      </c>
      <c r="BF124" s="91">
        <f>$D124^EXP(Parameter!$D$234+Parameter!$D$241)</f>
        <v>9.9029606800847769E-2</v>
      </c>
      <c r="BG124" s="91">
        <f>$E124^EXP(Parameter!$D$219+Parameter!$D$226)</f>
        <v>5.708455914375727E-2</v>
      </c>
      <c r="BH124" s="91">
        <f>$D124^EXP(Parameter!$D$235+Parameter!$D$242)</f>
        <v>0.16874469920626442</v>
      </c>
      <c r="BI124" s="91">
        <f>$E124^EXP(Parameter!$D$220+Parameter!$D$227)</f>
        <v>4.0398536863676823E-2</v>
      </c>
      <c r="BJ124" s="91">
        <f>$D124^EXP(Parameter!$D$236)</f>
        <v>3.7577058243517626E-2</v>
      </c>
      <c r="BK124" s="91">
        <f>$E124^EXP(Parameter!$D$221)</f>
        <v>0.24367602710701725</v>
      </c>
      <c r="BL124" s="91">
        <f>$D124^EXP(Parameter!$D$233+Parameter!$D$240)</f>
        <v>4.7922057893778541E-2</v>
      </c>
      <c r="BM124" s="91">
        <f>$E124^EXP(Parameter!$D$218+Parameter!$D$225)</f>
        <v>7.2048524189453934E-3</v>
      </c>
      <c r="BN124" s="90">
        <f>$D124^EXP(Parameter!$D$268+Parameter!$D$275)</f>
        <v>0.13288039997497422</v>
      </c>
      <c r="BO124" s="91">
        <f>$E124^EXP(Parameter!$D$246+Parameter!$D$253)</f>
        <v>5.9213645998106995E-3</v>
      </c>
      <c r="BP124" s="91">
        <f>$D124^EXP(Parameter!$D$269+Parameter!$D$276)</f>
        <v>9.6980885761282012E-2</v>
      </c>
      <c r="BQ124" s="91">
        <f>$E124^EXP(Parameter!$D$247+Parameter!$D$254)</f>
        <v>1.1991327157459283E-2</v>
      </c>
      <c r="BR124" s="91">
        <f>$D124^EXP(Parameter!$D$271+Parameter!$D$278)</f>
        <v>0.18279838555704467</v>
      </c>
      <c r="BS124" s="91">
        <f>$E124^EXP(Parameter!$D$249+Parameter!$D$256)</f>
        <v>6.7079356970197151E-2</v>
      </c>
      <c r="BT124" s="91">
        <f>$D124^EXP(Parameter!$D$272+Parameter!$D$279)</f>
        <v>0.27718403736874903</v>
      </c>
      <c r="BU124" s="91">
        <f>$E124^EXP(Parameter!$D$250+Parameter!$D$257)</f>
        <v>2.7028449870753923E-2</v>
      </c>
      <c r="BV124" s="91">
        <f>$D124^EXP(Parameter!$D$273+Parameter!$D$280)</f>
        <v>0.2329751231093854</v>
      </c>
      <c r="BW124" s="91">
        <f>$E124^EXP(Parameter!$D$251+Parameter!$D$258)</f>
        <v>7.0953461665616585E-2</v>
      </c>
      <c r="BX124" s="91">
        <f>$D124^EXP(Parameter!$D$270+Parameter!$D$277)</f>
        <v>8.7318225839366576E-2</v>
      </c>
      <c r="BY124" s="91">
        <f>$E124^EXP(Parameter!$D$248+Parameter!$D$255)</f>
        <v>1.4021611894989012E-2</v>
      </c>
      <c r="BZ124" s="90">
        <f>$D124^EXP(Parameter!$D$208)</f>
        <v>0.10040894968498883</v>
      </c>
      <c r="CA124" s="90">
        <f>$E124^EXP(Parameter!$D$200)</f>
        <v>1.0337421205690945E-2</v>
      </c>
      <c r="CB124" s="90">
        <f>$D124^EXP(Parameter!$D$209)</f>
        <v>8.6893040415126577E-2</v>
      </c>
      <c r="CC124" s="90">
        <f>$E124^EXP(Parameter!$D$201)</f>
        <v>1.5450237293162764E-2</v>
      </c>
      <c r="CD124" s="90">
        <f>$D124^EXP(Parameter!$D$211)</f>
        <v>9.2736161565379491E-2</v>
      </c>
      <c r="CE124" s="90">
        <f>$E124^EXP(Parameter!$D$203)</f>
        <v>4.6954800658277826E-2</v>
      </c>
      <c r="CF124" s="90">
        <f>$D124^EXP(Parameter!$D$212)</f>
        <v>0.16844455729206831</v>
      </c>
      <c r="CG124" s="90">
        <f>$E124^EXP(Parameter!$D$204)</f>
        <v>3.6035021548837948E-2</v>
      </c>
      <c r="CH124" s="91">
        <f>$D124^EXP(Parameter!$D$213)</f>
        <v>7.9248697461166209E-2</v>
      </c>
      <c r="CI124" s="90">
        <f>$E124^EXP(Parameter!$D$205)</f>
        <v>5.5305057646686133E-2</v>
      </c>
      <c r="CJ124" s="91">
        <f>$D124^EXP(Parameter!$D$210)</f>
        <v>5.1197257515729039E-2</v>
      </c>
      <c r="CK124" s="90">
        <f>$E124^EXP(Parameter!$D$202)</f>
        <v>8.8255430863092826E-3</v>
      </c>
      <c r="CL124" s="12">
        <f>$D124^EXP(Parameter!$D$170+Parameter!$D$177*(LN($B124/30.2*21)))</f>
        <v>6.6002438398184204E-2</v>
      </c>
      <c r="CM124" s="41">
        <f>$E124^EXP(Parameter!$D$155+Parameter!$D$162*(LN($B124/30.2*21)))</f>
        <v>9.6766230377856713E-2</v>
      </c>
      <c r="CN124" s="12">
        <f>$D124^EXP(Parameter!$D$171+Parameter!$D$178*(LN($B124/30.2*21)))</f>
        <v>6.7861162470133046E-2</v>
      </c>
      <c r="CO124" s="41">
        <f>$E124^EXP(Parameter!$D$156+Parameter!$D$163*(LN($B124/30.2*21)))</f>
        <v>7.2994597911431688E-2</v>
      </c>
      <c r="CP124" s="12">
        <f>$D124^EXP(Parameter!$D$173+Parameter!$D$180*(LN($B124/30.2*21)))</f>
        <v>6.2371004995801005E-2</v>
      </c>
      <c r="CQ124" s="41">
        <f>$E124^EXP(Parameter!$D$158+Parameter!$D$165*(LN($B124/30.2*21)))</f>
        <v>8.5670369898192059E-2</v>
      </c>
      <c r="CR124" s="12">
        <f>$D124^EXP(Parameter!$D$174+Parameter!$D$181*(LN($B124/30.2*21)))</f>
        <v>7.0676048491106341E-2</v>
      </c>
      <c r="CS124" s="41">
        <f>$E124^EXP(Parameter!$D$159+Parameter!$D$166*(LN($B124/30.2*21)))</f>
        <v>0.10708909562452251</v>
      </c>
      <c r="CT124" s="12">
        <f>$D124^EXP(Parameter!$D$175+Parameter!$D$182*(LN($B124/30.2*21)))</f>
        <v>2.1951128682214927E-2</v>
      </c>
      <c r="CU124" s="41">
        <f>$E124^EXP(Parameter!$D$160+Parameter!$D$167*(LN($B124/30.2*21)))</f>
        <v>1.404415128089978E-2</v>
      </c>
      <c r="CV124" s="12">
        <f>$D124^EXP(Parameter!$D$172+Parameter!$D$179*(LN($B124/30.2*21)))</f>
        <v>2.3314388281956134E-2</v>
      </c>
      <c r="CW124" s="41">
        <f>$E124^EXP(Parameter!$D$157+Parameter!$D$164*(LN($B124/30.2*21)))</f>
        <v>3.2092815361431513E-5</v>
      </c>
      <c r="CX124" s="12">
        <f t="shared" si="9"/>
        <v>5.7804688272049574E-5</v>
      </c>
      <c r="CY124" s="85">
        <v>2.07124176234895E-2</v>
      </c>
      <c r="CZ124" s="12">
        <f t="shared" si="10"/>
        <v>1.248375095135305E-2</v>
      </c>
      <c r="DA124" s="85">
        <v>3.3034104877470299E-2</v>
      </c>
      <c r="DB124" s="12">
        <f t="shared" si="11"/>
        <v>3.7224415189500539E-3</v>
      </c>
      <c r="DC124" s="41">
        <v>5.0301515187610004E-3</v>
      </c>
      <c r="DD124" s="12">
        <f t="shared" si="12"/>
        <v>3.9089827006447859E-7</v>
      </c>
      <c r="DE124" s="85">
        <v>1.21459654925827E-2</v>
      </c>
      <c r="DF124" s="12">
        <f t="shared" si="13"/>
        <v>8.1251089407020936E-9</v>
      </c>
      <c r="DG124" s="41">
        <v>1.12768593213948E-3</v>
      </c>
      <c r="DH124" s="12">
        <f t="shared" si="14"/>
        <v>1.4711260326769617E-3</v>
      </c>
      <c r="DI124" s="41">
        <v>1.1276855965559099E-3</v>
      </c>
      <c r="DJ124" s="46">
        <v>119</v>
      </c>
      <c r="DK124" s="44">
        <v>6.8242187322431502E-4</v>
      </c>
      <c r="DL124" s="44">
        <v>1.77810769561482E-3</v>
      </c>
      <c r="DM124" s="44">
        <v>3.5582519286296902E-3</v>
      </c>
      <c r="DN124" s="44">
        <v>2.7027414831157798E-3</v>
      </c>
      <c r="DO124" s="44">
        <v>9.1557018411293507E-3</v>
      </c>
      <c r="DP124" s="44">
        <v>7.4129047188838896E-3</v>
      </c>
      <c r="DQ124" s="44">
        <v>1.01208861057204E-2</v>
      </c>
      <c r="DR124" s="45">
        <v>5.3922763236379297E-2</v>
      </c>
      <c r="DS124" s="45">
        <v>8.2843840430312496E-2</v>
      </c>
      <c r="DT124" s="45">
        <v>7.5237715139398698E-2</v>
      </c>
      <c r="DU124" s="45">
        <v>5.62447185244042E-2</v>
      </c>
      <c r="DV124" s="45">
        <v>7.9535730016372597E-2</v>
      </c>
      <c r="DW124" s="45">
        <v>0.122516162353762</v>
      </c>
      <c r="DX124" s="45">
        <v>6.5376598352412399E-2</v>
      </c>
    </row>
    <row r="125" spans="1:128">
      <c r="A125" s="43">
        <f t="shared" si="8"/>
        <v>8.2328767123287676</v>
      </c>
      <c r="B125" s="18">
        <v>121</v>
      </c>
      <c r="C125" s="12">
        <v>2640</v>
      </c>
      <c r="D125" s="12">
        <v>5.1379988987177903E-2</v>
      </c>
      <c r="E125" s="12">
        <v>1.0950191074848E-3</v>
      </c>
      <c r="F125" s="92">
        <f>$D125^Parameter!$D$325</f>
        <v>9.8723223018256936E-2</v>
      </c>
      <c r="G125" s="92">
        <f>$E125^Parameter!$D$318</f>
        <v>7.3855632562348219E-3</v>
      </c>
      <c r="H125" s="92">
        <f>$D125^Parameter!$D$326</f>
        <v>9.303261007595072E-2</v>
      </c>
      <c r="I125" s="92">
        <f>$E125^Parameter!$D$319</f>
        <v>1.2741773665592154E-2</v>
      </c>
      <c r="J125" s="92">
        <f>$D125^Parameter!$D$328</f>
        <v>0.10414178882781985</v>
      </c>
      <c r="K125" s="92">
        <f>$E125^Parameter!$D$321</f>
        <v>4.8804943233439965E-2</v>
      </c>
      <c r="L125" s="92">
        <f>$D125^Parameter!$D$329</f>
        <v>0.18969009054370797</v>
      </c>
      <c r="M125" s="92">
        <f>$E125^Parameter!$D$322</f>
        <v>3.542555245762273E-2</v>
      </c>
      <c r="N125" s="92">
        <f>$D125^Parameter!$D$330</f>
        <v>9.031151870096564E-2</v>
      </c>
      <c r="O125" s="92">
        <f>$E125^Parameter!$D$323</f>
        <v>6.5428758389674213E-2</v>
      </c>
      <c r="P125" s="92">
        <f>$D125^Parameter!$D$327</f>
        <v>5.9248300106608434E-2</v>
      </c>
      <c r="Q125" s="92">
        <f>$E125^Parameter!$D$320</f>
        <v>7.6939098257008164E-3</v>
      </c>
      <c r="R125" s="12">
        <f>$D125^EXP(Parameter!$D$96+Parameter!$D$103*(($B125/30.2*21)^(1)))</f>
        <v>4.8076456060327441E-5</v>
      </c>
      <c r="S125" s="12">
        <f>$E125^EXP(Parameter!$D$81+Parameter!$D$88*($B125/30.2*21)^(-2))</f>
        <v>1.5159289282600824E-2</v>
      </c>
      <c r="T125" s="12">
        <f>$D125^EXP(Parameter!$D$97+Parameter!$D$104*(($B125*21/30.2)^(1)))</f>
        <v>1.1926530409770836E-2</v>
      </c>
      <c r="U125" s="12">
        <f>$E125^EXP(Parameter!$D$82+Parameter!$D$89*($B125/30.2*21)^(-2))</f>
        <v>2.1826299843352347E-2</v>
      </c>
      <c r="V125" s="12">
        <f>$D125^EXP(Parameter!$D$99+Parameter!$D$106*(($B125*21/30.2)^(1)))</f>
        <v>3.4568927127851356E-3</v>
      </c>
      <c r="W125" s="12">
        <f>$E125^EXP(Parameter!$D$84+Parameter!$D$91*($B125/30.2*21)^(-2))</f>
        <v>7.065756912737646E-2</v>
      </c>
      <c r="X125" s="12">
        <f>$D125^EXP(Parameter!$D$100+Parameter!$D$107*(($B125*21/30.2)^(1)))</f>
        <v>2.6637830166573699E-7</v>
      </c>
      <c r="Y125" s="12">
        <f>$E125^EXP(Parameter!$D$85+Parameter!$D$92*($B125/30.2*21)^(-2))</f>
        <v>5.0556430991455084E-2</v>
      </c>
      <c r="Z125" s="12">
        <f>$D125^EXP(Parameter!$D$101+Parameter!$D$108*(($B125*21/30.2)^(1)))</f>
        <v>5.1412975265874039E-9</v>
      </c>
      <c r="AA125" s="12">
        <f>$E125^EXP(Parameter!$D$86+Parameter!$D$93*($B125/30.2*21)^(-2))</f>
        <v>6.6105079849684528E-2</v>
      </c>
      <c r="AB125" s="12">
        <f>$D125^EXP(Parameter!$D$98+Parameter!$D$105*(($B125*21/30.2)^(1)))</f>
        <v>1.35571394984419E-3</v>
      </c>
      <c r="AC125" s="12">
        <f>$E125^EXP(Parameter!$D$83+Parameter!$D$90*($B125/30.2*21)^(-2))</f>
        <v>8.4393676709486557E-3</v>
      </c>
      <c r="AD125" s="87">
        <f>$D125^EXP(Parameter!$D$133+Parameter!$D$140*(($B125*21/30.2)^(-0.5))+Parameter!$D$147*((LN($B125*21/30.2))))</f>
        <v>4.4529598723063667E-5</v>
      </c>
      <c r="AE125" s="12">
        <f>$E125^EXP(Parameter!$D$111+Parameter!$D$118*(($B125*21/30.2)^(-1))+Parameter!$D$125*(($B125*21/30.2)^(-0.5)))</f>
        <v>9.258509096255424E-2</v>
      </c>
      <c r="AF125" s="12">
        <f>$D125^EXP(Parameter!$D$134+Parameter!$D$141*(($B125*21/30.2)^(-0.5))+Parameter!$D$148*((LN($B125*21/30.2))))</f>
        <v>7.9648121388644025E-3</v>
      </c>
      <c r="AG125" s="12">
        <f>$E125^EXP(Parameter!$D$112+Parameter!$D$119*(($B125*21/30.2)^(-1))+Parameter!$D$126*(($B125*21/30.2)^(-0.5)))</f>
        <v>2.4170420717675275E-2</v>
      </c>
      <c r="AH125" s="12">
        <f>$D125^EXP(Parameter!$D$136+Parameter!$D$143*(($B125*21/30.2)^(-0.5))+Parameter!$D$150*((LN($B125*21/30.2))))</f>
        <v>1.8385809072102866E-4</v>
      </c>
      <c r="AI125" s="12">
        <f>$E125^EXP(Parameter!$D$114+Parameter!$D$121*(($B125*21/30.2)^(-1))+Parameter!$D$128*(($B125*21/30.2)^(-0.5)))</f>
        <v>1.4629157878702146E-3</v>
      </c>
      <c r="AJ125" s="12">
        <f>$D125^EXP(Parameter!$D$137+Parameter!$D$144*(($B125*21/30.2)^(-0.5))+Parameter!$D$151*((LN($B125*21/30.2))))</f>
        <v>3.5138412407667676E-5</v>
      </c>
      <c r="AK125" s="12">
        <f>$E125^EXP(Parameter!$D$115+Parameter!$D$122*(($B125*21/30.2)^(-1))+Parameter!$D$129*(($B125*21/30.2)^(-0.5)))</f>
        <v>2.0202159306047629E-2</v>
      </c>
      <c r="AL125" s="12">
        <f>$D125^EXP(Parameter!$D$138+Parameter!$D$145*(($B125*21/30.2)^(-0.5))+Parameter!$D$152*((LN($B125*21/30.2))))</f>
        <v>9.0742491110353685E-15</v>
      </c>
      <c r="AM125" s="12">
        <f>$E125^EXP(Parameter!$D$116+Parameter!$D$123*(($B125*21/30.2)^(-1))+Parameter!$D$130*(($B125*21/30.2)^(-0.5)))</f>
        <v>2.6703162979265253E-4</v>
      </c>
      <c r="AN125" s="12">
        <f>$D125^EXP(Parameter!$D$135+Parameter!$D$142*(($B125*21/30.2)^(-0.5))+Parameter!$D$149*((LN($B125*21/30.2))))</f>
        <v>1.4444531500590733E-3</v>
      </c>
      <c r="AO125" s="12">
        <f>$E125^EXP(Parameter!$D$113+Parameter!$D$120*(($B125*21/30.2)^(-1))+Parameter!$D$127*(($B125*21/30.2)^(-0.5)))</f>
        <v>4.7373311162942027E-8</v>
      </c>
      <c r="AP125" s="87">
        <f>$D125^EXP(Parameter!$D$304+Parameter!$D$310*((LN($B125*21/30.2))))</f>
        <v>6.3490137583302297E-2</v>
      </c>
      <c r="AQ125" s="88">
        <f>$E125^EXP(Parameter!$D$290+Parameter!$D$296*((LN($B125*21/30.2))))</f>
        <v>2.4136704595805775E-2</v>
      </c>
      <c r="AR125" s="12">
        <f>$D125^EXP(Parameter!$D$305+Parameter!$D$311*((LN($B125*21/30.2))))</f>
        <v>7.0837704183010178E-2</v>
      </c>
      <c r="AS125" s="88">
        <f>$E125^EXP(Parameter!$D$291+Parameter!$D$297*((LN($B125*21/30.2))))</f>
        <v>2.5208194306980278E-2</v>
      </c>
      <c r="AT125" s="12">
        <f>$D125^EXP(Parameter!$D$305+Parameter!$D$307-Parameter!$D$306+(Parameter!$D$311+Parameter!$D$313-Parameter!$D$312)*((LN($B125*21/30.2))))</f>
        <v>6.8039668250356913E-2</v>
      </c>
      <c r="AU125" s="88">
        <f>$E125^EXP(Parameter!$D$291+Parameter!$D$293-Parameter!$D$292+(Parameter!$D$297+Parameter!$D$299-Parameter!$D$298)*((LN($B125*21/30.2))))</f>
        <v>4.4892049820884315E-2</v>
      </c>
      <c r="AV125" s="12">
        <f>$D125^EXP(Parameter!$D$308+Parameter!$D$314*((LN($B125*21/30.2))))</f>
        <v>0.10046794611729662</v>
      </c>
      <c r="AW125" s="88">
        <f>$E125^EXP(Parameter!$D$294+Parameter!$D$300*((LN($B125*21/30.2))))</f>
        <v>3.6792291783874963E-2</v>
      </c>
      <c r="AX125" s="12">
        <f>$D125^EXP(Parameter!$D$305+Parameter!$D$309-Parameter!$D$306+(Parameter!$D$311+Parameter!$D$315-Parameter!$D$312)*((LN($B125*21/30.2))))</f>
        <v>4.5141253014814427E-2</v>
      </c>
      <c r="AY125" s="88">
        <f>$E125^EXP(Parameter!$D$291+Parameter!$D$295-Parameter!$D$292+(Parameter!$D$297+Parameter!$D$301-Parameter!$D$298)*((LN($B125*21/30.2))))</f>
        <v>4.6198872341320042E-3</v>
      </c>
      <c r="AZ125" s="12">
        <f>$D125^EXP(Parameter!D$305-Parameter!D$306+(Parameter!D$311-Parameter!D$312)*((LN($B125*21/30.2))))</f>
        <v>3.184093245322317E-2</v>
      </c>
      <c r="BA125" s="88">
        <f>$E125^EXP(Parameter!$D$291-Parameter!$D$292+(Parameter!$D$297-Parameter!$D$298)*((LN($B125*21/30.2))))</f>
        <v>2.2637414547624379E-4</v>
      </c>
      <c r="BB125" s="89">
        <f>$D125^EXP(Parameter!$D$231+Parameter!$D$238)</f>
        <v>0.10489506743697227</v>
      </c>
      <c r="BC125" s="90">
        <f>$E125^EXP(Parameter!$D$216+Parameter!$D$223)</f>
        <v>1.3176129045829904E-2</v>
      </c>
      <c r="BD125" s="91">
        <f>$D125^EXP(Parameter!$D$232+Parameter!$D$239)</f>
        <v>8.5036681812754963E-2</v>
      </c>
      <c r="BE125" s="90">
        <f>$E125^EXP(Parameter!$D$217+Parameter!$D$224)</f>
        <v>1.744353938382916E-2</v>
      </c>
      <c r="BF125" s="91">
        <f>$D125^EXP(Parameter!$D$234+Parameter!$D$241)</f>
        <v>9.7933802755907504E-2</v>
      </c>
      <c r="BG125" s="91">
        <f>$E125^EXP(Parameter!$D$219+Parameter!$D$226)</f>
        <v>5.6357056503115566E-2</v>
      </c>
      <c r="BH125" s="91">
        <f>$D125^EXP(Parameter!$D$235+Parameter!$D$242)</f>
        <v>0.16730600389800815</v>
      </c>
      <c r="BI125" s="91">
        <f>$E125^EXP(Parameter!$D$220+Parameter!$D$227)</f>
        <v>3.9821962170632177E-2</v>
      </c>
      <c r="BJ125" s="91">
        <f>$D125^EXP(Parameter!$D$236)</f>
        <v>3.6988372655389914E-2</v>
      </c>
      <c r="BK125" s="91">
        <f>$E125^EXP(Parameter!$D$221)</f>
        <v>0.24213967053758775</v>
      </c>
      <c r="BL125" s="91">
        <f>$D125^EXP(Parameter!$D$233+Parameter!$D$240)</f>
        <v>4.7226539093966548E-2</v>
      </c>
      <c r="BM125" s="91">
        <f>$E125^EXP(Parameter!$D$218+Parameter!$D$225)</f>
        <v>7.0473853623257525E-3</v>
      </c>
      <c r="BN125" s="90">
        <f>$D125^EXP(Parameter!$D$268+Parameter!$D$275)</f>
        <v>0.13159608534997544</v>
      </c>
      <c r="BO125" s="91">
        <f>$E125^EXP(Parameter!$D$246+Parameter!$D$253)</f>
        <v>5.7868610380522071E-3</v>
      </c>
      <c r="BP125" s="91">
        <f>$D125^EXP(Parameter!$D$269+Parameter!$D$276)</f>
        <v>9.5898104234237766E-2</v>
      </c>
      <c r="BQ125" s="91">
        <f>$E125^EXP(Parameter!$D$247+Parameter!$D$254)</f>
        <v>1.1756045762928618E-2</v>
      </c>
      <c r="BR125" s="91">
        <f>$D125^EXP(Parameter!$D$271+Parameter!$D$278)</f>
        <v>0.18130965201996818</v>
      </c>
      <c r="BS125" s="91">
        <f>$E125^EXP(Parameter!$D$249+Parameter!$D$256)</f>
        <v>6.627235916766977E-2</v>
      </c>
      <c r="BT125" s="91">
        <f>$D125^EXP(Parameter!$D$272+Parameter!$D$279)</f>
        <v>0.27547791348445055</v>
      </c>
      <c r="BU125" s="91">
        <f>$E125^EXP(Parameter!$D$250+Parameter!$D$257)</f>
        <v>2.6594771387994463E-2</v>
      </c>
      <c r="BV125" s="91">
        <f>$D125^EXP(Parameter!$D$273+Parameter!$D$280)</f>
        <v>0.23134760458887835</v>
      </c>
      <c r="BW125" s="91">
        <f>$E125^EXP(Parameter!$D$251+Parameter!$D$258)</f>
        <v>7.0117490353368866E-2</v>
      </c>
      <c r="BX125" s="91">
        <f>$D125^EXP(Parameter!$D$270+Parameter!$D$277)</f>
        <v>8.6299730392849647E-2</v>
      </c>
      <c r="BY125" s="91">
        <f>$E125^EXP(Parameter!$D$248+Parameter!$D$255)</f>
        <v>1.3756129740580877E-2</v>
      </c>
      <c r="BZ125" s="90">
        <f>$D125^EXP(Parameter!$D$208)</f>
        <v>9.9304492387545462E-2</v>
      </c>
      <c r="CA125" s="90">
        <f>$E125^EXP(Parameter!$D$200)</f>
        <v>1.0127855419514642E-2</v>
      </c>
      <c r="CB125" s="90">
        <f>$D125^EXP(Parameter!$D$209)</f>
        <v>8.5877487211082862E-2</v>
      </c>
      <c r="CC125" s="90">
        <f>$E125^EXP(Parameter!$D$201)</f>
        <v>1.5164295356289515E-2</v>
      </c>
      <c r="CD125" s="90">
        <f>$D125^EXP(Parameter!$D$211)</f>
        <v>9.1681024875185063E-2</v>
      </c>
      <c r="CE125" s="90">
        <f>$E125^EXP(Parameter!$D$203)</f>
        <v>4.6315846418397068E-2</v>
      </c>
      <c r="CF125" s="90">
        <f>$D125^EXP(Parameter!$D$212)</f>
        <v>0.16700699024882978</v>
      </c>
      <c r="CG125" s="90">
        <f>$E125^EXP(Parameter!$D$204)</f>
        <v>3.5502540546644756E-2</v>
      </c>
      <c r="CH125" s="91">
        <f>$D125^EXP(Parameter!$D$213)</f>
        <v>7.8287787525623764E-2</v>
      </c>
      <c r="CI125" s="90">
        <f>$E125^EXP(Parameter!$D$205)</f>
        <v>5.4592488077654412E-2</v>
      </c>
      <c r="CJ125" s="91">
        <f>$D125^EXP(Parameter!$D$210)</f>
        <v>5.0470257288403479E-2</v>
      </c>
      <c r="CK125" s="90">
        <f>$E125^EXP(Parameter!$D$202)</f>
        <v>8.6405044818023049E-3</v>
      </c>
      <c r="CL125" s="12">
        <f>$D125^EXP(Parameter!$D$170+Parameter!$D$177*(LN($B125/30.2*21)))</f>
        <v>6.5031152812419876E-2</v>
      </c>
      <c r="CM125" s="41">
        <f>$E125^EXP(Parameter!$D$155+Parameter!$D$162*(LN($B125/30.2*21)))</f>
        <v>9.6233334547329547E-2</v>
      </c>
      <c r="CN125" s="12">
        <f>$D125^EXP(Parameter!$D$171+Parameter!$D$178*(LN($B125/30.2*21)))</f>
        <v>6.6926708487298772E-2</v>
      </c>
      <c r="CO125" s="41">
        <f>$E125^EXP(Parameter!$D$156+Parameter!$D$163*(LN($B125/30.2*21)))</f>
        <v>7.2376936594253871E-2</v>
      </c>
      <c r="CP125" s="12">
        <f>$D125^EXP(Parameter!$D$173+Parameter!$D$180*(LN($B125/30.2*21)))</f>
        <v>6.144557277522588E-2</v>
      </c>
      <c r="CQ125" s="41">
        <f>$E125^EXP(Parameter!$D$158+Parameter!$D$165*(LN($B125/30.2*21)))</f>
        <v>8.4826271473185944E-2</v>
      </c>
      <c r="CR125" s="12">
        <f>$D125^EXP(Parameter!$D$174+Parameter!$D$181*(LN($B125/30.2*21)))</f>
        <v>6.9489613729886213E-2</v>
      </c>
      <c r="CS125" s="41">
        <f>$E125^EXP(Parameter!$D$159+Parameter!$D$166*(LN($B125/30.2*21)))</f>
        <v>0.10629339729649158</v>
      </c>
      <c r="CT125" s="12">
        <f>$D125^EXP(Parameter!$D$175+Parameter!$D$182*(LN($B125/30.2*21)))</f>
        <v>2.141789510183335E-2</v>
      </c>
      <c r="CU125" s="41">
        <f>$E125^EXP(Parameter!$D$160+Parameter!$D$167*(LN($B125/30.2*21)))</f>
        <v>1.3688908855233205E-2</v>
      </c>
      <c r="CV125" s="12">
        <f>$D125^EXP(Parameter!$D$172+Parameter!$D$179*(LN($B125/30.2*21)))</f>
        <v>2.281908299865603E-2</v>
      </c>
      <c r="CW125" s="41">
        <f>$E125^EXP(Parameter!$D$157+Parameter!$D$164*(LN($B125/30.2*21)))</f>
        <v>2.988923099908289E-5</v>
      </c>
      <c r="CX125" s="12">
        <f t="shared" si="9"/>
        <v>4.8076456060327441E-5</v>
      </c>
      <c r="CY125" s="85">
        <v>2.0501446156420799E-2</v>
      </c>
      <c r="CZ125" s="12">
        <f t="shared" si="10"/>
        <v>1.1926530409770836E-2</v>
      </c>
      <c r="DA125" s="85">
        <v>3.2690680926891501E-2</v>
      </c>
      <c r="DB125" s="12">
        <f t="shared" si="11"/>
        <v>3.4568927127851356E-3</v>
      </c>
      <c r="DC125" s="41">
        <v>4.7877054479564599E-3</v>
      </c>
      <c r="DD125" s="12">
        <f t="shared" si="12"/>
        <v>2.6637830166573699E-7</v>
      </c>
      <c r="DE125" s="85">
        <v>1.18006709838996E-2</v>
      </c>
      <c r="DF125" s="12">
        <f t="shared" si="13"/>
        <v>5.1412975265874039E-9</v>
      </c>
      <c r="DG125" s="41">
        <v>1.09403796850215E-3</v>
      </c>
      <c r="DH125" s="12">
        <f t="shared" si="14"/>
        <v>1.35571394984419E-3</v>
      </c>
      <c r="DI125" s="41">
        <v>1.0940377799752001E-3</v>
      </c>
      <c r="DJ125" s="46">
        <v>120</v>
      </c>
      <c r="DK125" s="44">
        <v>6.5877717785789403E-4</v>
      </c>
      <c r="DL125" s="44">
        <v>1.7216449524247699E-3</v>
      </c>
      <c r="DM125" s="44">
        <v>3.4531322391498898E-3</v>
      </c>
      <c r="DN125" s="44">
        <v>2.6204910310418899E-3</v>
      </c>
      <c r="DO125" s="44">
        <v>8.9145764633981103E-3</v>
      </c>
      <c r="DP125" s="44">
        <v>7.2122052153978898E-3</v>
      </c>
      <c r="DQ125" s="44">
        <v>9.8579372541296503E-3</v>
      </c>
      <c r="DR125" s="45">
        <v>5.3176604121587298E-2</v>
      </c>
      <c r="DS125" s="45">
        <v>8.1801130746131795E-2</v>
      </c>
      <c r="DT125" s="45">
        <v>7.4268956843936598E-2</v>
      </c>
      <c r="DU125" s="45">
        <v>5.5473094920640502E-2</v>
      </c>
      <c r="DV125" s="45">
        <v>7.8524860259613402E-2</v>
      </c>
      <c r="DW125" s="45">
        <v>0.12112580512549601</v>
      </c>
      <c r="DX125" s="45">
        <v>6.4507825177890304E-2</v>
      </c>
    </row>
    <row r="126" spans="1:128">
      <c r="A126" s="43">
        <f t="shared" si="8"/>
        <v>8.2931506849315078</v>
      </c>
      <c r="B126" s="18">
        <v>122</v>
      </c>
      <c r="C126" s="12">
        <v>2662</v>
      </c>
      <c r="D126" s="12">
        <v>5.0658604784230503E-2</v>
      </c>
      <c r="E126" s="12">
        <v>1.06241571055627E-3</v>
      </c>
      <c r="F126" s="92">
        <f>$D126^Parameter!$D$325</f>
        <v>9.7640392173476434E-2</v>
      </c>
      <c r="G126" s="92">
        <f>$E126^Parameter!$D$318</f>
        <v>7.2265669188320749E-3</v>
      </c>
      <c r="H126" s="92">
        <f>$D126^Parameter!$D$326</f>
        <v>9.1986179094503517E-2</v>
      </c>
      <c r="I126" s="92">
        <f>$E126^Parameter!$D$319</f>
        <v>1.2497653221315914E-2</v>
      </c>
      <c r="J126" s="92">
        <f>$D126^Parameter!$D$328</f>
        <v>0.10302574342868492</v>
      </c>
      <c r="K126" s="92">
        <f>$E126^Parameter!$D$321</f>
        <v>4.8155783859552832E-2</v>
      </c>
      <c r="L126" s="92">
        <f>$D126^Parameter!$D$329</f>
        <v>0.18819401411461706</v>
      </c>
      <c r="M126" s="92">
        <f>$E126^Parameter!$D$322</f>
        <v>3.4904731152199261E-2</v>
      </c>
      <c r="N126" s="92">
        <f>$D126^Parameter!$D$330</f>
        <v>8.9283069333230991E-2</v>
      </c>
      <c r="O126" s="92">
        <f>$E126^Parameter!$D$323</f>
        <v>6.4642447843420991E-2</v>
      </c>
      <c r="P126" s="92">
        <f>$D126^Parameter!$D$327</f>
        <v>5.8456104364825276E-2</v>
      </c>
      <c r="Q126" s="92">
        <f>$E126^Parameter!$D$320</f>
        <v>7.5296408516683996E-3</v>
      </c>
      <c r="R126" s="12">
        <f>$D126^EXP(Parameter!$D$96+Parameter!$D$103*(($B126/30.2*21)^(1)))</f>
        <v>3.9866154050502194E-5</v>
      </c>
      <c r="S126" s="12">
        <f>$E126^EXP(Parameter!$D$81+Parameter!$D$88*($B126/30.2*21)^(-2))</f>
        <v>1.4880390097224369E-2</v>
      </c>
      <c r="T126" s="12">
        <f>$D126^EXP(Parameter!$D$97+Parameter!$D$104*(($B126*21/30.2)^(1)))</f>
        <v>1.1391240063874842E-2</v>
      </c>
      <c r="U126" s="12">
        <f>$E126^EXP(Parameter!$D$82+Parameter!$D$89*($B126/30.2*21)^(-2))</f>
        <v>2.1459343668694088E-2</v>
      </c>
      <c r="V126" s="12">
        <f>$D126^EXP(Parameter!$D$99+Parameter!$D$106*(($B126*21/30.2)^(1)))</f>
        <v>3.2080403195929312E-3</v>
      </c>
      <c r="W126" s="12">
        <f>$E126^EXP(Parameter!$D$84+Parameter!$D$91*($B126/30.2*21)^(-2))</f>
        <v>6.9832551160609949E-2</v>
      </c>
      <c r="X126" s="12">
        <f>$D126^EXP(Parameter!$D$100+Parameter!$D$107*(($B126*21/30.2)^(1)))</f>
        <v>1.7985898066406243E-7</v>
      </c>
      <c r="Y126" s="12">
        <f>$E126^EXP(Parameter!$D$85+Parameter!$D$92*($B126/30.2*21)^(-2))</f>
        <v>4.9891946326023236E-2</v>
      </c>
      <c r="Z126" s="12">
        <f>$D126^EXP(Parameter!$D$101+Parameter!$D$108*(($B126*21/30.2)^(1)))</f>
        <v>3.2199268311501175E-9</v>
      </c>
      <c r="AA126" s="12">
        <f>$E126^EXP(Parameter!$D$86+Parameter!$D$93*($B126/30.2*21)^(-2))</f>
        <v>6.531341811617894E-2</v>
      </c>
      <c r="AB126" s="12">
        <f>$D126^EXP(Parameter!$D$98+Parameter!$D$105*(($B126*21/30.2)^(1)))</f>
        <v>1.2484836676196485E-3</v>
      </c>
      <c r="AC126" s="12">
        <f>$E126^EXP(Parameter!$D$83+Parameter!$D$90*($B126/30.2*21)^(-2))</f>
        <v>8.2625345993736655E-3</v>
      </c>
      <c r="AD126" s="87">
        <f>$D126^EXP(Parameter!$D$133+Parameter!$D$140*(($B126*21/30.2)^(-0.5))+Parameter!$D$147*((LN($B126*21/30.2))))</f>
        <v>3.8994467532618468E-5</v>
      </c>
      <c r="AE126" s="12">
        <f>$E126^EXP(Parameter!$D$111+Parameter!$D$118*(($B126*21/30.2)^(-1))+Parameter!$D$125*(($B126*21/30.2)^(-0.5)))</f>
        <v>9.1925667341909129E-2</v>
      </c>
      <c r="AF126" s="12">
        <f>$D126^EXP(Parameter!$D$134+Parameter!$D$141*(($B126*21/30.2)^(-0.5))+Parameter!$D$148*((LN($B126*21/30.2))))</f>
        <v>7.6509021570873989E-3</v>
      </c>
      <c r="AG126" s="12">
        <f>$E126^EXP(Parameter!$D$112+Parameter!$D$119*(($B126*21/30.2)^(-1))+Parameter!$D$126*(($B126*21/30.2)^(-0.5)))</f>
        <v>2.378625136362297E-2</v>
      </c>
      <c r="AH126" s="12">
        <f>$D126^EXP(Parameter!$D$136+Parameter!$D$143*(($B126*21/30.2)^(-0.5))+Parameter!$D$150*((LN($B126*21/30.2))))</f>
        <v>1.6531452534693729E-4</v>
      </c>
      <c r="AI126" s="12">
        <f>$E126^EXP(Parameter!$D$114+Parameter!$D$121*(($B126*21/30.2)^(-1))+Parameter!$D$128*(($B126*21/30.2)^(-0.5)))</f>
        <v>1.4020148790590756E-3</v>
      </c>
      <c r="AJ126" s="12">
        <f>$D126^EXP(Parameter!$D$137+Parameter!$D$144*(($B126*21/30.2)^(-0.5))+Parameter!$D$151*((LN($B126*21/30.2))))</f>
        <v>3.0207716102233725E-5</v>
      </c>
      <c r="AK126" s="12">
        <f>$E126^EXP(Parameter!$D$115+Parameter!$D$122*(($B126*21/30.2)^(-1))+Parameter!$D$129*(($B126*21/30.2)^(-0.5)))</f>
        <v>1.981912771567073E-2</v>
      </c>
      <c r="AL126" s="12">
        <f>$D126^EXP(Parameter!$D$138+Parameter!$D$145*(($B126*21/30.2)^(-0.5))+Parameter!$D$152*((LN($B126*21/30.2))))</f>
        <v>4.9380598802778625E-15</v>
      </c>
      <c r="AM126" s="12">
        <f>$E126^EXP(Parameter!$D$116+Parameter!$D$123*(($B126*21/30.2)^(-1))+Parameter!$D$130*(($B126*21/30.2)^(-0.5)))</f>
        <v>2.5288029818519006E-4</v>
      </c>
      <c r="AN126" s="12">
        <f>$D126^EXP(Parameter!$D$135+Parameter!$D$142*(($B126*21/30.2)^(-0.5))+Parameter!$D$149*((LN($B126*21/30.2))))</f>
        <v>1.3649458433929154E-3</v>
      </c>
      <c r="AO126" s="12">
        <f>$E126^EXP(Parameter!$D$113+Parameter!$D$120*(($B126*21/30.2)^(-1))+Parameter!$D$127*(($B126*21/30.2)^(-0.5)))</f>
        <v>4.2037606316511446E-8</v>
      </c>
      <c r="AP126" s="87">
        <f>$D126^EXP(Parameter!$D$304+Parameter!$D$310*((LN($B126*21/30.2))))</f>
        <v>6.248037955237893E-2</v>
      </c>
      <c r="AQ126" s="88">
        <f>$E126^EXP(Parameter!$D$290+Parameter!$D$296*((LN($B126*21/30.2))))</f>
        <v>2.3846013149237708E-2</v>
      </c>
      <c r="AR126" s="12">
        <f>$D126^EXP(Parameter!$D$305+Parameter!$D$311*((LN($B126*21/30.2))))</f>
        <v>6.9875668792010528E-2</v>
      </c>
      <c r="AS126" s="88">
        <f>$E126^EXP(Parameter!$D$291+Parameter!$D$297*((LN($B126*21/30.2))))</f>
        <v>2.4840312820758645E-2</v>
      </c>
      <c r="AT126" s="12">
        <f>$D126^EXP(Parameter!$D$305+Parameter!$D$307-Parameter!$D$306+(Parameter!$D$311+Parameter!$D$313-Parameter!$D$312)*((LN($B126*21/30.2))))</f>
        <v>6.7045704749314372E-2</v>
      </c>
      <c r="AU126" s="88">
        <f>$E126^EXP(Parameter!$D$291+Parameter!$D$293-Parameter!$D$292+(Parameter!$D$297+Parameter!$D$299-Parameter!$D$298)*((LN($B126*21/30.2))))</f>
        <v>4.4241966123355979E-2</v>
      </c>
      <c r="AV126" s="12">
        <f>$D126^EXP(Parameter!$D$308+Parameter!$D$314*((LN($B126*21/30.2))))</f>
        <v>9.9021097471850172E-2</v>
      </c>
      <c r="AW126" s="88">
        <f>$E126^EXP(Parameter!$D$294+Parameter!$D$300*((LN($B126*21/30.2))))</f>
        <v>3.6265915604869761E-2</v>
      </c>
      <c r="AX126" s="12">
        <f>$D126^EXP(Parameter!$D$305+Parameter!$D$309-Parameter!$D$306+(Parameter!$D$311+Parameter!$D$315-Parameter!$D$312)*((LN($B126*21/30.2))))</f>
        <v>4.4311880902501925E-2</v>
      </c>
      <c r="AY126" s="88">
        <f>$E126^EXP(Parameter!$D$291+Parameter!$D$295-Parameter!$D$292+(Parameter!$D$297+Parameter!$D$301-Parameter!$D$298)*((LN($B126*21/30.2))))</f>
        <v>4.4422189829467235E-3</v>
      </c>
      <c r="AZ126" s="12">
        <f>$D126^EXP(Parameter!D$305-Parameter!D$306+(Parameter!D$311-Parameter!D$312)*((LN($B126*21/30.2))))</f>
        <v>3.1224754509532809E-2</v>
      </c>
      <c r="BA126" s="88">
        <f>$E126^EXP(Parameter!$D$291-Parameter!$D$292+(Parameter!$D$297-Parameter!$D$298)*((LN($B126*21/30.2))))</f>
        <v>2.139536519068191E-4</v>
      </c>
      <c r="BB126" s="89">
        <f>$D126^EXP(Parameter!$D$231+Parameter!$D$238)</f>
        <v>0.10377451190999495</v>
      </c>
      <c r="BC126" s="90">
        <f>$E126^EXP(Parameter!$D$216+Parameter!$D$223)</f>
        <v>1.2925607774193259E-2</v>
      </c>
      <c r="BD126" s="91">
        <f>$D126^EXP(Parameter!$D$232+Parameter!$D$239)</f>
        <v>8.4044205488661081E-2</v>
      </c>
      <c r="BE126" s="90">
        <f>$E126^EXP(Parameter!$D$217+Parameter!$D$224)</f>
        <v>1.7133181382836451E-2</v>
      </c>
      <c r="BF126" s="91">
        <f>$D126^EXP(Parameter!$D$234+Parameter!$D$241)</f>
        <v>9.685592658242681E-2</v>
      </c>
      <c r="BG126" s="91">
        <f>$E126^EXP(Parameter!$D$219+Parameter!$D$226)</f>
        <v>5.5642931588523827E-2</v>
      </c>
      <c r="BH126" s="91">
        <f>$D126^EXP(Parameter!$D$235+Parameter!$D$242)</f>
        <v>0.16588722201322303</v>
      </c>
      <c r="BI126" s="91">
        <f>$E126^EXP(Parameter!$D$220+Parameter!$D$227)</f>
        <v>3.9256863244030715E-2</v>
      </c>
      <c r="BJ126" s="91">
        <f>$D126^EXP(Parameter!$D$236)</f>
        <v>3.6412004886570495E-2</v>
      </c>
      <c r="BK126" s="91">
        <f>$E126^EXP(Parameter!$D$221)</f>
        <v>0.24062175702499927</v>
      </c>
      <c r="BL126" s="91">
        <f>$D126^EXP(Parameter!$D$233+Parameter!$D$240)</f>
        <v>4.6544778320962481E-2</v>
      </c>
      <c r="BM126" s="91">
        <f>$E126^EXP(Parameter!$D$218+Parameter!$D$225)</f>
        <v>6.8942363790507792E-3</v>
      </c>
      <c r="BN126" s="90">
        <f>$D126^EXP(Parameter!$D$268+Parameter!$D$275)</f>
        <v>0.13033099881829929</v>
      </c>
      <c r="BO126" s="91">
        <f>$E126^EXP(Parameter!$D$246+Parameter!$D$253)</f>
        <v>5.6561604315385535E-3</v>
      </c>
      <c r="BP126" s="91">
        <f>$D126^EXP(Parameter!$D$269+Parameter!$D$276)</f>
        <v>9.4833144372703543E-2</v>
      </c>
      <c r="BQ126" s="91">
        <f>$E126^EXP(Parameter!$D$247+Parameter!$D$254)</f>
        <v>1.1526694969007177E-2</v>
      </c>
      <c r="BR126" s="91">
        <f>$D126^EXP(Parameter!$D$271+Parameter!$D$278)</f>
        <v>0.17984096075453002</v>
      </c>
      <c r="BS126" s="91">
        <f>$E126^EXP(Parameter!$D$249+Parameter!$D$256)</f>
        <v>6.5479629789157431E-2</v>
      </c>
      <c r="BT126" s="91">
        <f>$D126^EXP(Parameter!$D$272+Parameter!$D$279)</f>
        <v>0.27379139243306527</v>
      </c>
      <c r="BU126" s="91">
        <f>$E126^EXP(Parameter!$D$250+Parameter!$D$257)</f>
        <v>2.6170486931165877E-2</v>
      </c>
      <c r="BV126" s="91">
        <f>$D126^EXP(Parameter!$D$273+Parameter!$D$280)</f>
        <v>0.22974012670313476</v>
      </c>
      <c r="BW126" s="91">
        <f>$E126^EXP(Parameter!$D$251+Parameter!$D$258)</f>
        <v>6.92960937604164E-2</v>
      </c>
      <c r="BX126" s="91">
        <f>$D126^EXP(Parameter!$D$270+Parameter!$D$277)</f>
        <v>8.529850295636264E-2</v>
      </c>
      <c r="BY126" s="91">
        <f>$E126^EXP(Parameter!$D$248+Parameter!$D$255)</f>
        <v>1.34971585634583E-2</v>
      </c>
      <c r="BZ126" s="90">
        <f>$D126^EXP(Parameter!$D$208)</f>
        <v>9.8218032411519537E-2</v>
      </c>
      <c r="CA126" s="90">
        <f>$E126^EXP(Parameter!$D$200)</f>
        <v>9.9237074179726117E-3</v>
      </c>
      <c r="CB126" s="90">
        <f>$D126^EXP(Parameter!$D$209)</f>
        <v>8.4879175519722239E-2</v>
      </c>
      <c r="CC126" s="90">
        <f>$E126^EXP(Parameter!$D$201)</f>
        <v>1.4885245262992234E-2</v>
      </c>
      <c r="CD126" s="90">
        <f>$D126^EXP(Parameter!$D$211)</f>
        <v>9.064347771660039E-2</v>
      </c>
      <c r="CE126" s="90">
        <f>$E126^EXP(Parameter!$D$203)</f>
        <v>4.5689188676711887E-2</v>
      </c>
      <c r="CF126" s="90">
        <f>$D126^EXP(Parameter!$D$212)</f>
        <v>0.16558933312450208</v>
      </c>
      <c r="CG126" s="90">
        <f>$E126^EXP(Parameter!$D$204)</f>
        <v>3.4980924087118191E-2</v>
      </c>
      <c r="CH126" s="91">
        <f>$D126^EXP(Parameter!$D$213)</f>
        <v>7.7343608761134469E-2</v>
      </c>
      <c r="CI126" s="90">
        <f>$E126^EXP(Parameter!$D$205)</f>
        <v>5.3893120576995968E-2</v>
      </c>
      <c r="CJ126" s="91">
        <f>$D126^EXP(Parameter!$D$210)</f>
        <v>4.975741168971283E-2</v>
      </c>
      <c r="CK126" s="90">
        <f>$E126^EXP(Parameter!$D$202)</f>
        <v>8.4603768435138286E-3</v>
      </c>
      <c r="CL126" s="12">
        <f>$D126^EXP(Parameter!$D$170+Parameter!$D$177*(LN($B126/30.2*21)))</f>
        <v>6.4078461314624899E-2</v>
      </c>
      <c r="CM126" s="41">
        <f>$E126^EXP(Parameter!$D$155+Parameter!$D$162*(LN($B126/30.2*21)))</f>
        <v>9.5708430991070292E-2</v>
      </c>
      <c r="CN126" s="12">
        <f>$D126^EXP(Parameter!$D$171+Parameter!$D$178*(LN($B126/30.2*21)))</f>
        <v>6.6009625970934099E-2</v>
      </c>
      <c r="CO126" s="41">
        <f>$E126^EXP(Parameter!$D$156+Parameter!$D$163*(LN($B126/30.2*21)))</f>
        <v>7.1769200442540051E-2</v>
      </c>
      <c r="CP126" s="12">
        <f>$D126^EXP(Parameter!$D$173+Parameter!$D$180*(LN($B126/30.2*21)))</f>
        <v>6.0538046979143979E-2</v>
      </c>
      <c r="CQ126" s="41">
        <f>$E126^EXP(Parameter!$D$158+Parameter!$D$165*(LN($B126/30.2*21)))</f>
        <v>8.399582405224644E-2</v>
      </c>
      <c r="CR126" s="12">
        <f>$D126^EXP(Parameter!$D$174+Parameter!$D$181*(LN($B126/30.2*21)))</f>
        <v>6.8326982302858982E-2</v>
      </c>
      <c r="CS126" s="41">
        <f>$E126^EXP(Parameter!$D$159+Parameter!$D$166*(LN($B126/30.2*21)))</f>
        <v>0.10550954499004953</v>
      </c>
      <c r="CT126" s="12">
        <f>$D126^EXP(Parameter!$D$175+Parameter!$D$182*(LN($B126/30.2*21)))</f>
        <v>2.0899310521292645E-2</v>
      </c>
      <c r="CU126" s="41">
        <f>$E126^EXP(Parameter!$D$160+Parameter!$D$167*(LN($B126/30.2*21)))</f>
        <v>1.3343935947607476E-2</v>
      </c>
      <c r="CV126" s="12">
        <f>$D126^EXP(Parameter!$D$172+Parameter!$D$179*(LN($B126/30.2*21)))</f>
        <v>2.2336312961533718E-2</v>
      </c>
      <c r="CW126" s="41">
        <f>$E126^EXP(Parameter!$D$157+Parameter!$D$164*(LN($B126/30.2*21)))</f>
        <v>2.7842328629287827E-5</v>
      </c>
      <c r="CX126" s="12">
        <f t="shared" si="9"/>
        <v>3.9866154050502194E-5</v>
      </c>
      <c r="CY126" s="85">
        <v>2.02964343914591E-2</v>
      </c>
      <c r="CZ126" s="12">
        <f t="shared" si="10"/>
        <v>1.1391240063874842E-2</v>
      </c>
      <c r="DA126" s="85">
        <v>3.2356214411907301E-2</v>
      </c>
      <c r="DB126" s="12">
        <f t="shared" si="11"/>
        <v>3.2080403195929312E-3</v>
      </c>
      <c r="DC126" s="41">
        <v>4.5570629256367597E-3</v>
      </c>
      <c r="DD126" s="12">
        <f t="shared" si="12"/>
        <v>1.7985898066406243E-7</v>
      </c>
      <c r="DE126" s="85">
        <v>1.14666911254751E-2</v>
      </c>
      <c r="DF126" s="12">
        <f t="shared" si="13"/>
        <v>3.2199268311501175E-9</v>
      </c>
      <c r="DG126" s="41">
        <v>1.06156787911519E-3</v>
      </c>
      <c r="DH126" s="12">
        <f t="shared" si="14"/>
        <v>1.2484836676196485E-3</v>
      </c>
      <c r="DI126" s="41">
        <v>1.0615677747211601E-3</v>
      </c>
      <c r="DJ126" s="46">
        <v>121</v>
      </c>
      <c r="DK126" s="44">
        <v>6.3607054640402204E-4</v>
      </c>
      <c r="DL126" s="44">
        <v>1.6672509418563799E-3</v>
      </c>
      <c r="DM126" s="44">
        <v>3.3516182183909202E-3</v>
      </c>
      <c r="DN126" s="44">
        <v>2.54113936156453E-3</v>
      </c>
      <c r="DO126" s="44">
        <v>8.6808957143366099E-3</v>
      </c>
      <c r="DP126" s="44">
        <v>7.01786140210781E-3</v>
      </c>
      <c r="DQ126" s="44">
        <v>9.6030061797625094E-3</v>
      </c>
      <c r="DR126" s="45">
        <v>5.2444787298580403E-2</v>
      </c>
      <c r="DS126" s="45">
        <v>8.0776933772609499E-2</v>
      </c>
      <c r="DT126" s="45">
        <v>7.3317730058108502E-2</v>
      </c>
      <c r="DU126" s="45">
        <v>5.4716196895480997E-2</v>
      </c>
      <c r="DV126" s="45">
        <v>7.7532085442009499E-2</v>
      </c>
      <c r="DW126" s="45">
        <v>0.119758064300986</v>
      </c>
      <c r="DX126" s="45">
        <v>6.3655195519577698E-2</v>
      </c>
    </row>
    <row r="127" spans="1:128">
      <c r="A127" s="43">
        <f t="shared" si="8"/>
        <v>8.3534246575342479</v>
      </c>
      <c r="B127" s="18">
        <v>123</v>
      </c>
      <c r="C127" s="12">
        <v>2684</v>
      </c>
      <c r="D127" s="12">
        <v>4.9951124893806903E-2</v>
      </c>
      <c r="E127" s="12">
        <v>1.0309610415519799E-3</v>
      </c>
      <c r="F127" s="92">
        <f>$D127^Parameter!$D$325</f>
        <v>9.657513255014652E-2</v>
      </c>
      <c r="G127" s="92">
        <f>$E127^Parameter!$D$318</f>
        <v>7.0718725157259436E-3</v>
      </c>
      <c r="H127" s="92">
        <f>$D127^Parameter!$D$326</f>
        <v>9.0957018975306309E-2</v>
      </c>
      <c r="I127" s="92">
        <f>$E127^Parameter!$D$319</f>
        <v>1.2259564495500164E-2</v>
      </c>
      <c r="J127" s="92">
        <f>$D127^Parameter!$D$328</f>
        <v>0.10192752949630654</v>
      </c>
      <c r="K127" s="92">
        <f>$E127^Parameter!$D$321</f>
        <v>4.7518893423667746E-2</v>
      </c>
      <c r="L127" s="92">
        <f>$D127^Parameter!$D$329</f>
        <v>0.1867176414326302</v>
      </c>
      <c r="M127" s="92">
        <f>$E127^Parameter!$D$322</f>
        <v>3.4394476572820708E-2</v>
      </c>
      <c r="N127" s="92">
        <f>$D127^Parameter!$D$330</f>
        <v>8.8271736677859619E-2</v>
      </c>
      <c r="O127" s="92">
        <f>$E127^Parameter!$D$323</f>
        <v>6.3869997874683601E-2</v>
      </c>
      <c r="P127" s="92">
        <f>$D127^Parameter!$D$327</f>
        <v>5.7678651713490334E-2</v>
      </c>
      <c r="Q127" s="92">
        <f>$E127^Parameter!$D$320</f>
        <v>7.3697875666397569E-3</v>
      </c>
      <c r="R127" s="12">
        <f>$D127^EXP(Parameter!$D$96+Parameter!$D$103*(($B127/30.2*21)^(1)))</f>
        <v>3.2957804175589051E-5</v>
      </c>
      <c r="S127" s="12">
        <f>$E127^EXP(Parameter!$D$81+Parameter!$D$88*($B127/30.2*21)^(-2))</f>
        <v>1.4608170672666352E-2</v>
      </c>
      <c r="T127" s="12">
        <f>$D127^EXP(Parameter!$D$97+Parameter!$D$104*(($B127*21/30.2)^(1)))</f>
        <v>1.0877141414701742E-2</v>
      </c>
      <c r="U127" s="12">
        <f>$E127^EXP(Parameter!$D$82+Parameter!$D$89*($B127/30.2*21)^(-2))</f>
        <v>2.1100599858624364E-2</v>
      </c>
      <c r="V127" s="12">
        <f>$D127^EXP(Parameter!$D$99+Parameter!$D$106*(($B127*21/30.2)^(1)))</f>
        <v>2.9749970145310349E-3</v>
      </c>
      <c r="W127" s="12">
        <f>$E127^EXP(Parameter!$D$84+Parameter!$D$91*($B127/30.2*21)^(-2))</f>
        <v>6.9021793483858826E-2</v>
      </c>
      <c r="X127" s="12">
        <f>$D127^EXP(Parameter!$D$100+Parameter!$D$107*(($B127*21/30.2)^(1)))</f>
        <v>1.2030131118505375E-7</v>
      </c>
      <c r="Y127" s="12">
        <f>$E127^EXP(Parameter!$D$85+Parameter!$D$92*($B127/30.2*21)^(-2))</f>
        <v>4.9239914678308315E-2</v>
      </c>
      <c r="Z127" s="12">
        <f>$D127^EXP(Parameter!$D$101+Parameter!$D$108*(($B127*21/30.2)^(1)))</f>
        <v>1.9954993079233263E-9</v>
      </c>
      <c r="AA127" s="12">
        <f>$E127^EXP(Parameter!$D$86+Parameter!$D$93*($B127/30.2*21)^(-2))</f>
        <v>6.4535680288059588E-2</v>
      </c>
      <c r="AB127" s="12">
        <f>$D127^EXP(Parameter!$D$98+Parameter!$D$105*(($B127*21/30.2)^(1)))</f>
        <v>1.1489241560093929E-3</v>
      </c>
      <c r="AC127" s="12">
        <f>$E127^EXP(Parameter!$D$83+Parameter!$D$90*($B127/30.2*21)^(-2))</f>
        <v>8.0903856583810895E-3</v>
      </c>
      <c r="AD127" s="87">
        <f>$D127^EXP(Parameter!$D$133+Parameter!$D$140*(($B127*21/30.2)^(-0.5))+Parameter!$D$147*((LN($B127*21/30.2))))</f>
        <v>3.412427192258946E-5</v>
      </c>
      <c r="AE127" s="12">
        <f>$E127^EXP(Parameter!$D$111+Parameter!$D$118*(($B127*21/30.2)^(-1))+Parameter!$D$125*(($B127*21/30.2)^(-0.5)))</f>
        <v>9.1275134132026037E-2</v>
      </c>
      <c r="AF127" s="12">
        <f>$D127^EXP(Parameter!$D$134+Parameter!$D$141*(($B127*21/30.2)^(-0.5))+Parameter!$D$148*((LN($B127*21/30.2))))</f>
        <v>7.3495191412169042E-3</v>
      </c>
      <c r="AG127" s="12">
        <f>$E127^EXP(Parameter!$D$112+Parameter!$D$119*(($B127*21/30.2)^(-1))+Parameter!$D$126*(($B127*21/30.2)^(-0.5)))</f>
        <v>2.3410355498698604E-2</v>
      </c>
      <c r="AH127" s="12">
        <f>$D127^EXP(Parameter!$D$136+Parameter!$D$143*(($B127*21/30.2)^(-0.5))+Parameter!$D$150*((LN($B127*21/30.2))))</f>
        <v>1.4857591242287916E-4</v>
      </c>
      <c r="AI127" s="12">
        <f>$E127^EXP(Parameter!$D$114+Parameter!$D$121*(($B127*21/30.2)^(-1))+Parameter!$D$128*(($B127*21/30.2)^(-0.5)))</f>
        <v>1.3438797206469207E-3</v>
      </c>
      <c r="AJ127" s="12">
        <f>$D127^EXP(Parameter!$D$137+Parameter!$D$144*(($B127*21/30.2)^(-0.5))+Parameter!$D$151*((LN($B127*21/30.2))))</f>
        <v>2.5942968500160112E-5</v>
      </c>
      <c r="AK127" s="12">
        <f>$E127^EXP(Parameter!$D$115+Parameter!$D$122*(($B127*21/30.2)^(-1))+Parameter!$D$129*(($B127*21/30.2)^(-0.5)))</f>
        <v>1.9445346201668132E-2</v>
      </c>
      <c r="AL127" s="12">
        <f>$D127^EXP(Parameter!$D$138+Parameter!$D$145*(($B127*21/30.2)^(-0.5))+Parameter!$D$152*((LN($B127*21/30.2))))</f>
        <v>2.6694726336690622E-15</v>
      </c>
      <c r="AM127" s="12">
        <f>$E127^EXP(Parameter!$D$116+Parameter!$D$123*(($B127*21/30.2)^(-1))+Parameter!$D$130*(($B127*21/30.2)^(-0.5)))</f>
        <v>2.3953198396229532E-4</v>
      </c>
      <c r="AN127" s="12">
        <f>$D127^EXP(Parameter!$D$135+Parameter!$D$142*(($B127*21/30.2)^(-0.5))+Parameter!$D$149*((LN($B127*21/30.2))))</f>
        <v>1.2898311889755197E-3</v>
      </c>
      <c r="AO127" s="12">
        <f>$E127^EXP(Parameter!$D$113+Parameter!$D$120*(($B127*21/30.2)^(-1))+Parameter!$D$127*(($B127*21/30.2)^(-0.5)))</f>
        <v>3.7319014575336491E-8</v>
      </c>
      <c r="AP127" s="87">
        <f>$D127^EXP(Parameter!$D$304+Parameter!$D$310*((LN($B127*21/30.2))))</f>
        <v>6.1490593309238659E-2</v>
      </c>
      <c r="AQ127" s="88">
        <f>$E127^EXP(Parameter!$D$290+Parameter!$D$296*((LN($B127*21/30.2))))</f>
        <v>2.3560984052955099E-2</v>
      </c>
      <c r="AR127" s="12">
        <f>$D127^EXP(Parameter!$D$305+Parameter!$D$311*((LN($B127*21/30.2))))</f>
        <v>6.8931226451118738E-2</v>
      </c>
      <c r="AS127" s="88">
        <f>$E127^EXP(Parameter!$D$291+Parameter!$D$297*((LN($B127*21/30.2))))</f>
        <v>2.448008774057488E-2</v>
      </c>
      <c r="AT127" s="12">
        <f>$D127^EXP(Parameter!$D$305+Parameter!$D$307-Parameter!$D$306+(Parameter!$D$311+Parameter!$D$313-Parameter!$D$312)*((LN($B127*21/30.2))))</f>
        <v>6.6070539227882044E-2</v>
      </c>
      <c r="AU127" s="88">
        <f>$E127^EXP(Parameter!$D$291+Parameter!$D$293-Parameter!$D$292+(Parameter!$D$297+Parameter!$D$299-Parameter!$D$298)*((LN($B127*21/30.2))))</f>
        <v>4.3604693307244986E-2</v>
      </c>
      <c r="AV127" s="12">
        <f>$D127^EXP(Parameter!$D$308+Parameter!$D$314*((LN($B127*21/30.2))))</f>
        <v>9.7599837570166006E-2</v>
      </c>
      <c r="AW127" s="88">
        <f>$E127^EXP(Parameter!$D$294+Parameter!$D$300*((LN($B127*21/30.2))))</f>
        <v>3.5750064470157612E-2</v>
      </c>
      <c r="AX127" s="12">
        <f>$D127^EXP(Parameter!$D$305+Parameter!$D$309-Parameter!$D$306+(Parameter!$D$311+Parameter!$D$315-Parameter!$D$312)*((LN($B127*21/30.2))))</f>
        <v>4.3500777072280915E-2</v>
      </c>
      <c r="AY127" s="88">
        <f>$E127^EXP(Parameter!$D$291+Parameter!$D$295-Parameter!$D$292+(Parameter!$D$297+Parameter!$D$301-Parameter!$D$298)*((LN($B127*21/30.2))))</f>
        <v>4.2717416674160954E-3</v>
      </c>
      <c r="AZ127" s="12">
        <f>$D127^EXP(Parameter!D$305-Parameter!D$306+(Parameter!D$311-Parameter!D$312)*((LN($B127*21/30.2))))</f>
        <v>3.0622985650084637E-2</v>
      </c>
      <c r="BA127" s="88">
        <f>$E127^EXP(Parameter!$D$291-Parameter!$D$292+(Parameter!$D$297-Parameter!$D$298)*((LN($B127*21/30.2))))</f>
        <v>2.0224658850669574E-4</v>
      </c>
      <c r="BB127" s="89">
        <f>$D127^EXP(Parameter!$D$231+Parameter!$D$238)</f>
        <v>0.10267182215655585</v>
      </c>
      <c r="BC127" s="90">
        <f>$E127^EXP(Parameter!$D$216+Parameter!$D$223)</f>
        <v>1.2681240157343081E-2</v>
      </c>
      <c r="BD127" s="91">
        <f>$D127^EXP(Parameter!$D$232+Parameter!$D$239)</f>
        <v>8.306852615484675E-2</v>
      </c>
      <c r="BE127" s="90">
        <f>$E127^EXP(Parameter!$D$217+Parameter!$D$224)</f>
        <v>1.6830071059827662E-2</v>
      </c>
      <c r="BF127" s="91">
        <f>$D127^EXP(Parameter!$D$234+Parameter!$D$241)</f>
        <v>9.5795581672102711E-2</v>
      </c>
      <c r="BG127" s="91">
        <f>$E127^EXP(Parameter!$D$219+Parameter!$D$226)</f>
        <v>5.4941857609514637E-2</v>
      </c>
      <c r="BH127" s="91">
        <f>$D127^EXP(Parameter!$D$235+Parameter!$D$242)</f>
        <v>0.1644879608076468</v>
      </c>
      <c r="BI127" s="91">
        <f>$E127^EXP(Parameter!$D$220+Parameter!$D$227)</f>
        <v>3.8702942938871505E-2</v>
      </c>
      <c r="BJ127" s="91">
        <f>$D127^EXP(Parameter!$D$236)</f>
        <v>3.5847628132787107E-2</v>
      </c>
      <c r="BK127" s="91">
        <f>$E127^EXP(Parameter!$D$221)</f>
        <v>0.23912194806584808</v>
      </c>
      <c r="BL127" s="91">
        <f>$D127^EXP(Parameter!$D$233+Parameter!$D$240)</f>
        <v>4.5876425826103059E-2</v>
      </c>
      <c r="BM127" s="91">
        <f>$E127^EXP(Parameter!$D$218+Parameter!$D$225)</f>
        <v>6.7452619951659278E-3</v>
      </c>
      <c r="BN127" s="90">
        <f>$D127^EXP(Parameter!$D$268+Parameter!$D$275)</f>
        <v>0.1290847405297573</v>
      </c>
      <c r="BO127" s="91">
        <f>$E127^EXP(Parameter!$D$246+Parameter!$D$253)</f>
        <v>5.5291332463275186E-3</v>
      </c>
      <c r="BP127" s="91">
        <f>$D127^EXP(Parameter!$D$269+Parameter!$D$276)</f>
        <v>9.3785610231537989E-2</v>
      </c>
      <c r="BQ127" s="91">
        <f>$E127^EXP(Parameter!$D$247+Parameter!$D$254)</f>
        <v>1.1303090584048022E-2</v>
      </c>
      <c r="BR127" s="91">
        <f>$D127^EXP(Parameter!$D$271+Parameter!$D$278)</f>
        <v>0.17839192364090814</v>
      </c>
      <c r="BS127" s="91">
        <f>$E127^EXP(Parameter!$D$249+Parameter!$D$256)</f>
        <v>6.470083002331127E-2</v>
      </c>
      <c r="BT127" s="91">
        <f>$D127^EXP(Parameter!$D$272+Parameter!$D$279)</f>
        <v>0.2721241307407713</v>
      </c>
      <c r="BU127" s="91">
        <f>$E127^EXP(Parameter!$D$250+Parameter!$D$257)</f>
        <v>2.5755337223385494E-2</v>
      </c>
      <c r="BV127" s="91">
        <f>$D127^EXP(Parameter!$D$273+Parameter!$D$280)</f>
        <v>0.22815232296825561</v>
      </c>
      <c r="BW127" s="91">
        <f>$E127^EXP(Parameter!$D$251+Parameter!$D$258)</f>
        <v>6.8488929259859499E-2</v>
      </c>
      <c r="BX127" s="91">
        <f>$D127^EXP(Parameter!$D$270+Parameter!$D$277)</f>
        <v>8.4314151674384274E-2</v>
      </c>
      <c r="BY127" s="91">
        <f>$E127^EXP(Parameter!$D$248+Parameter!$D$255)</f>
        <v>1.3244500481671449E-2</v>
      </c>
      <c r="BZ127" s="90">
        <f>$D127^EXP(Parameter!$D$208)</f>
        <v>9.7149172738751635E-2</v>
      </c>
      <c r="CA127" s="90">
        <f>$E127^EXP(Parameter!$D$200)</f>
        <v>9.7248055135710949E-3</v>
      </c>
      <c r="CB127" s="90">
        <f>$D127^EXP(Parameter!$D$209)</f>
        <v>8.3897713705235355E-2</v>
      </c>
      <c r="CC127" s="90">
        <f>$E127^EXP(Parameter!$D$201)</f>
        <v>1.4612880401952818E-2</v>
      </c>
      <c r="CD127" s="90">
        <f>$D127^EXP(Parameter!$D$211)</f>
        <v>8.9623125736759554E-2</v>
      </c>
      <c r="CE127" s="90">
        <f>$E127^EXP(Parameter!$D$203)</f>
        <v>4.5074516879732809E-2</v>
      </c>
      <c r="CF127" s="90">
        <f>$D127^EXP(Parameter!$D$212)</f>
        <v>0.1641911930853362</v>
      </c>
      <c r="CG127" s="90">
        <f>$E127^EXP(Parameter!$D$204)</f>
        <v>3.4469885581096607E-2</v>
      </c>
      <c r="CH127" s="91">
        <f>$D127^EXP(Parameter!$D$213)</f>
        <v>7.6415774134263939E-2</v>
      </c>
      <c r="CI127" s="90">
        <f>$E127^EXP(Parameter!$D$205)</f>
        <v>5.3206630875272887E-2</v>
      </c>
      <c r="CJ127" s="91">
        <f>$D127^EXP(Parameter!$D$210)</f>
        <v>4.9058365154574353E-2</v>
      </c>
      <c r="CK127" s="90">
        <f>$E127^EXP(Parameter!$D$202)</f>
        <v>8.2850012392375449E-3</v>
      </c>
      <c r="CL127" s="12">
        <f>$D127^EXP(Parameter!$D$170+Parameter!$D$177*(LN($B127/30.2*21)))</f>
        <v>6.3143916704433575E-2</v>
      </c>
      <c r="CM127" s="41">
        <f>$E127^EXP(Parameter!$D$155+Parameter!$D$162*(LN($B127/30.2*21)))</f>
        <v>9.5191336594595624E-2</v>
      </c>
      <c r="CN127" s="12">
        <f>$D127^EXP(Parameter!$D$171+Parameter!$D$178*(LN($B127/30.2*21)))</f>
        <v>6.5109500220475167E-2</v>
      </c>
      <c r="CO127" s="41">
        <f>$E127^EXP(Parameter!$D$156+Parameter!$D$163*(LN($B127/30.2*21)))</f>
        <v>7.1171156864557147E-2</v>
      </c>
      <c r="CP127" s="12">
        <f>$D127^EXP(Parameter!$D$173+Parameter!$D$180*(LN($B127/30.2*21)))</f>
        <v>5.9647991966790742E-2</v>
      </c>
      <c r="CQ127" s="41">
        <f>$E127^EXP(Parameter!$D$158+Parameter!$D$165*(LN($B127/30.2*21)))</f>
        <v>8.3178716717383444E-2</v>
      </c>
      <c r="CR127" s="12">
        <f>$D127^EXP(Parameter!$D$174+Parameter!$D$181*(LN($B127/30.2*21)))</f>
        <v>6.718758794074417E-2</v>
      </c>
      <c r="CS127" s="41">
        <f>$E127^EXP(Parameter!$D$159+Parameter!$D$166*(LN($B127/30.2*21)))</f>
        <v>0.1047372759621148</v>
      </c>
      <c r="CT127" s="12">
        <f>$D127^EXP(Parameter!$D$175+Parameter!$D$182*(LN($B127/30.2*21)))</f>
        <v>2.0394921310927922E-2</v>
      </c>
      <c r="CU127" s="41">
        <f>$E127^EXP(Parameter!$D$160+Parameter!$D$167*(LN($B127/30.2*21)))</f>
        <v>1.3008895117356966E-2</v>
      </c>
      <c r="CV127" s="12">
        <f>$D127^EXP(Parameter!$D$172+Parameter!$D$179*(LN($B127/30.2*21)))</f>
        <v>2.1865705496304507E-2</v>
      </c>
      <c r="CW127" s="41">
        <f>$E127^EXP(Parameter!$D$157+Parameter!$D$164*(LN($B127/30.2*21)))</f>
        <v>2.5940570257608278E-5</v>
      </c>
      <c r="CX127" s="12">
        <f t="shared" si="9"/>
        <v>3.2957804175589051E-5</v>
      </c>
      <c r="CY127" s="85">
        <v>2.0097178490273801E-2</v>
      </c>
      <c r="CZ127" s="12">
        <f t="shared" si="10"/>
        <v>1.0877141414701742E-2</v>
      </c>
      <c r="DA127" s="85">
        <v>3.2030417999285798E-2</v>
      </c>
      <c r="DB127" s="12">
        <f t="shared" si="11"/>
        <v>2.9749970145310349E-3</v>
      </c>
      <c r="DC127" s="41">
        <v>4.3376652087949502E-3</v>
      </c>
      <c r="DD127" s="12">
        <f t="shared" si="12"/>
        <v>1.2030131118505375E-7</v>
      </c>
      <c r="DE127" s="85">
        <v>1.11436118056275E-2</v>
      </c>
      <c r="DF127" s="12">
        <f t="shared" si="13"/>
        <v>1.9954993079233263E-9</v>
      </c>
      <c r="DG127" s="41">
        <v>1.03022823084288E-3</v>
      </c>
      <c r="DH127" s="12">
        <f t="shared" si="14"/>
        <v>1.1489241560093929E-3</v>
      </c>
      <c r="DI127" s="41">
        <v>1.0302281738854601E-3</v>
      </c>
      <c r="DJ127" s="46">
        <v>122</v>
      </c>
      <c r="DK127" s="44">
        <v>6.1425987866336996E-4</v>
      </c>
      <c r="DL127" s="44">
        <v>1.6148393546886501E-3</v>
      </c>
      <c r="DM127" s="44">
        <v>3.25356828086831E-3</v>
      </c>
      <c r="DN127" s="44">
        <v>2.4645697729963599E-3</v>
      </c>
      <c r="DO127" s="44">
        <v>8.4543943093755604E-3</v>
      </c>
      <c r="DP127" s="44">
        <v>6.8296414223585301E-3</v>
      </c>
      <c r="DQ127" s="44">
        <v>9.3558104557458499E-3</v>
      </c>
      <c r="DR127" s="45">
        <v>5.1726954482555799E-2</v>
      </c>
      <c r="DS127" s="45">
        <v>7.9770817738812796E-2</v>
      </c>
      <c r="DT127" s="45">
        <v>7.2383619056749296E-2</v>
      </c>
      <c r="DU127" s="45">
        <v>5.3973658859184898E-2</v>
      </c>
      <c r="DV127" s="45">
        <v>7.6556980523881504E-2</v>
      </c>
      <c r="DW127" s="45">
        <v>0.118412451300776</v>
      </c>
      <c r="DX127" s="45">
        <v>6.2818317698869294E-2</v>
      </c>
    </row>
    <row r="128" spans="1:128">
      <c r="A128" s="43">
        <f t="shared" si="8"/>
        <v>8.4136986301369863</v>
      </c>
      <c r="B128" s="18">
        <v>124</v>
      </c>
      <c r="C128" s="12">
        <v>2706</v>
      </c>
      <c r="D128" s="12">
        <v>4.9257203270436201E-2</v>
      </c>
      <c r="E128" s="12">
        <v>1.0006081666049001E-3</v>
      </c>
      <c r="F128" s="92">
        <f>$D128^Parameter!$D$325</f>
        <v>9.5527058461348083E-2</v>
      </c>
      <c r="G128" s="92">
        <f>$E128^Parameter!$D$318</f>
        <v>6.9213388404717989E-3</v>
      </c>
      <c r="H128" s="92">
        <f>$D128^Parameter!$D$326</f>
        <v>8.9944746027962971E-2</v>
      </c>
      <c r="I128" s="92">
        <f>$E128^Parameter!$D$319</f>
        <v>1.2027323367354967E-2</v>
      </c>
      <c r="J128" s="92">
        <f>$D128^Parameter!$D$328</f>
        <v>0.1008467598987015</v>
      </c>
      <c r="K128" s="92">
        <f>$E128^Parameter!$D$321</f>
        <v>4.6893966743172547E-2</v>
      </c>
      <c r="L128" s="92">
        <f>$D128^Parameter!$D$329</f>
        <v>0.18526059728110522</v>
      </c>
      <c r="M128" s="92">
        <f>$E128^Parameter!$D$322</f>
        <v>3.3894511659738225E-2</v>
      </c>
      <c r="N128" s="92">
        <f>$D128^Parameter!$D$330</f>
        <v>8.7277138189933753E-2</v>
      </c>
      <c r="O128" s="92">
        <f>$E128^Parameter!$D$323</f>
        <v>6.3111080735927749E-2</v>
      </c>
      <c r="P128" s="92">
        <f>$D128^Parameter!$D$327</f>
        <v>5.6915584705413032E-2</v>
      </c>
      <c r="Q128" s="92">
        <f>$E128^Parameter!$D$320</f>
        <v>7.2142057914799749E-3</v>
      </c>
      <c r="R128" s="12">
        <f>$D128^EXP(Parameter!$D$96+Parameter!$D$103*(($B128/30.2*21)^(1)))</f>
        <v>2.716273178084016E-5</v>
      </c>
      <c r="S128" s="12">
        <f>$E128^EXP(Parameter!$D$81+Parameter!$D$88*($B128/30.2*21)^(-2))</f>
        <v>1.4342432075382355E-2</v>
      </c>
      <c r="T128" s="12">
        <f>$D128^EXP(Parameter!$D$97+Parameter!$D$104*(($B128*21/30.2)^(1)))</f>
        <v>1.0383516455651361E-2</v>
      </c>
      <c r="U128" s="12">
        <f>$E128^EXP(Parameter!$D$82+Parameter!$D$89*($B128/30.2*21)^(-2))</f>
        <v>2.0749836405441452E-2</v>
      </c>
      <c r="V128" s="12">
        <f>$D128^EXP(Parameter!$D$99+Parameter!$D$106*(($B128*21/30.2)^(1)))</f>
        <v>2.7569121415661588E-3</v>
      </c>
      <c r="W128" s="12">
        <f>$E128^EXP(Parameter!$D$84+Parameter!$D$91*($B128/30.2*21)^(-2))</f>
        <v>6.8224963688066409E-2</v>
      </c>
      <c r="X128" s="12">
        <f>$D128^EXP(Parameter!$D$100+Parameter!$D$107*(($B128*21/30.2)^(1)))</f>
        <v>7.9692634981828533E-8</v>
      </c>
      <c r="Y128" s="12">
        <f>$E128^EXP(Parameter!$D$85+Parameter!$D$92*($B128/30.2*21)^(-2))</f>
        <v>4.8600028247225077E-2</v>
      </c>
      <c r="Z128" s="12">
        <f>$D128^EXP(Parameter!$D$101+Parameter!$D$108*(($B128*21/30.2)^(1)))</f>
        <v>1.2234606124341145E-9</v>
      </c>
      <c r="AA128" s="12">
        <f>$E128^EXP(Parameter!$D$86+Parameter!$D$93*($B128/30.2*21)^(-2))</f>
        <v>6.3771537592447122E-2</v>
      </c>
      <c r="AB128" s="12">
        <f>$D128^EXP(Parameter!$D$98+Parameter!$D$105*(($B128*21/30.2)^(1)))</f>
        <v>1.0565513510051889E-3</v>
      </c>
      <c r="AC128" s="12">
        <f>$E128^EXP(Parameter!$D$83+Parameter!$D$90*($B128/30.2*21)^(-2))</f>
        <v>7.9227696891009721E-3</v>
      </c>
      <c r="AD128" s="87">
        <f>$D128^EXP(Parameter!$D$133+Parameter!$D$140*(($B128*21/30.2)^(-0.5))+Parameter!$D$147*((LN($B128*21/30.2))))</f>
        <v>2.9842199855570295E-5</v>
      </c>
      <c r="AE128" s="12">
        <f>$E128^EXP(Parameter!$D$111+Parameter!$D$118*(($B128*21/30.2)^(-1))+Parameter!$D$125*(($B128*21/30.2)^(-0.5)))</f>
        <v>9.0633307878479188E-2</v>
      </c>
      <c r="AF128" s="12">
        <f>$D128^EXP(Parameter!$D$134+Parameter!$D$141*(($B128*21/30.2)^(-0.5))+Parameter!$D$148*((LN($B128*21/30.2))))</f>
        <v>7.0601568857511388E-3</v>
      </c>
      <c r="AG128" s="12">
        <f>$E128^EXP(Parameter!$D$112+Parameter!$D$119*(($B128*21/30.2)^(-1))+Parameter!$D$126*(($B128*21/30.2)^(-0.5)))</f>
        <v>2.3042505534675215E-2</v>
      </c>
      <c r="AH128" s="12">
        <f>$D128^EXP(Parameter!$D$136+Parameter!$D$143*(($B128*21/30.2)^(-0.5))+Parameter!$D$150*((LN($B128*21/30.2))))</f>
        <v>1.3347369647228862E-4</v>
      </c>
      <c r="AI128" s="12">
        <f>$E128^EXP(Parameter!$D$114+Parameter!$D$121*(($B128*21/30.2)^(-1))+Parameter!$D$128*(($B128*21/30.2)^(-0.5)))</f>
        <v>1.2883741772079817E-3</v>
      </c>
      <c r="AJ128" s="12">
        <f>$D128^EXP(Parameter!$D$137+Parameter!$D$144*(($B128*21/30.2)^(-0.5))+Parameter!$D$151*((LN($B128*21/30.2))))</f>
        <v>2.2258098286665325E-5</v>
      </c>
      <c r="AK128" s="12">
        <f>$E128^EXP(Parameter!$D$115+Parameter!$D$122*(($B128*21/30.2)^(-1))+Parameter!$D$129*(($B128*21/30.2)^(-0.5)))</f>
        <v>1.9080541133261429E-2</v>
      </c>
      <c r="AL128" s="12">
        <f>$D128^EXP(Parameter!$D$138+Parameter!$D$145*(($B128*21/30.2)^(-0.5))+Parameter!$D$152*((LN($B128*21/30.2))))</f>
        <v>1.4335370971470553E-15</v>
      </c>
      <c r="AM128" s="12">
        <f>$E128^EXP(Parameter!$D$116+Parameter!$D$123*(($B128*21/30.2)^(-1))+Parameter!$D$130*(($B128*21/30.2)^(-0.5)))</f>
        <v>2.2693810219293859E-4</v>
      </c>
      <c r="AN128" s="12">
        <f>$D128^EXP(Parameter!$D$135+Parameter!$D$142*(($B128*21/30.2)^(-0.5))+Parameter!$D$149*((LN($B128*21/30.2))))</f>
        <v>1.2188657460514773E-3</v>
      </c>
      <c r="AO128" s="12">
        <f>$E128^EXP(Parameter!$D$113+Parameter!$D$120*(($B128*21/30.2)^(-1))+Parameter!$D$127*(($B128*21/30.2)^(-0.5)))</f>
        <v>3.314430595520105E-8</v>
      </c>
      <c r="AP128" s="87">
        <f>$D128^EXP(Parameter!$D$304+Parameter!$D$310*((LN($B128*21/30.2))))</f>
        <v>6.0520297052902898E-2</v>
      </c>
      <c r="AQ128" s="88">
        <f>$E128^EXP(Parameter!$D$290+Parameter!$D$296*((LN($B128*21/30.2))))</f>
        <v>2.3281465951959533E-2</v>
      </c>
      <c r="AR128" s="12">
        <f>$D128^EXP(Parameter!$D$305+Parameter!$D$311*((LN($B128*21/30.2))))</f>
        <v>6.8003964310900653E-2</v>
      </c>
      <c r="AS128" s="88">
        <f>$E128^EXP(Parameter!$D$291+Parameter!$D$297*((LN($B128*21/30.2))))</f>
        <v>2.4127310582072799E-2</v>
      </c>
      <c r="AT128" s="12">
        <f>$D128^EXP(Parameter!$D$305+Parameter!$D$307-Parameter!$D$306+(Parameter!$D$311+Parameter!$D$313-Parameter!$D$312)*((LN($B128*21/30.2))))</f>
        <v>6.5113726183000042E-2</v>
      </c>
      <c r="AU128" s="88">
        <f>$E128^EXP(Parameter!$D$291+Parameter!$D$293-Parameter!$D$292+(Parameter!$D$297+Parameter!$D$299-Parameter!$D$298)*((LN($B128*21/30.2))))</f>
        <v>4.2979906618944408E-2</v>
      </c>
      <c r="AV128" s="12">
        <f>$D128^EXP(Parameter!$D$308+Parameter!$D$314*((LN($B128*21/30.2))))</f>
        <v>9.6203616705415523E-2</v>
      </c>
      <c r="AW128" s="88">
        <f>$E128^EXP(Parameter!$D$294+Parameter!$D$300*((LN($B128*21/30.2))))</f>
        <v>3.5244464559468447E-2</v>
      </c>
      <c r="AX128" s="12">
        <f>$D128^EXP(Parameter!$D$305+Parameter!$D$309-Parameter!$D$306+(Parameter!$D$311+Parameter!$D$315-Parameter!$D$312)*((LN($B128*21/30.2))))</f>
        <v>4.270746478991528E-2</v>
      </c>
      <c r="AY128" s="88">
        <f>$E128^EXP(Parameter!$D$291+Parameter!$D$295-Parameter!$D$292+(Parameter!$D$297+Parameter!$D$301-Parameter!$D$298)*((LN($B128*21/30.2))))</f>
        <v>4.1081486424117495E-3</v>
      </c>
      <c r="AZ128" s="12">
        <f>$D128^EXP(Parameter!D$305-Parameter!D$306+(Parameter!D$311-Parameter!D$312)*((LN($B128*21/30.2))))</f>
        <v>3.0035225231441844E-2</v>
      </c>
      <c r="BA128" s="88">
        <f>$E128^EXP(Parameter!$D$291-Parameter!$D$292+(Parameter!$D$297-Parameter!$D$298)*((LN($B128*21/30.2))))</f>
        <v>1.9121004915745619E-4</v>
      </c>
      <c r="BB128" s="89">
        <f>$D128^EXP(Parameter!$D$231+Parameter!$D$238)</f>
        <v>0.10158661087626022</v>
      </c>
      <c r="BC128" s="90">
        <f>$E128^EXP(Parameter!$D$216+Parameter!$D$223)</f>
        <v>1.2442839221651635E-2</v>
      </c>
      <c r="BD128" s="91">
        <f>$D128^EXP(Parameter!$D$232+Parameter!$D$239)</f>
        <v>8.210926387485204E-2</v>
      </c>
      <c r="BE128" s="90">
        <f>$E128^EXP(Parameter!$D$217+Parameter!$D$224)</f>
        <v>1.6533996768398583E-2</v>
      </c>
      <c r="BF128" s="91">
        <f>$D128^EXP(Parameter!$D$234+Parameter!$D$241)</f>
        <v>9.4752382584419315E-2</v>
      </c>
      <c r="BG128" s="91">
        <f>$E128^EXP(Parameter!$D$219+Parameter!$D$226)</f>
        <v>5.4253517805442283E-2</v>
      </c>
      <c r="BH128" s="91">
        <f>$D128^EXP(Parameter!$D$235+Parameter!$D$242)</f>
        <v>0.16310783771105811</v>
      </c>
      <c r="BI128" s="91">
        <f>$E128^EXP(Parameter!$D$220+Parameter!$D$227)</f>
        <v>3.8159913646985982E-2</v>
      </c>
      <c r="BJ128" s="91">
        <f>$D128^EXP(Parameter!$D$236)</f>
        <v>3.5294926166892358E-2</v>
      </c>
      <c r="BK128" s="91">
        <f>$E128^EXP(Parameter!$D$221)</f>
        <v>0.23763991361179562</v>
      </c>
      <c r="BL128" s="91">
        <f>$D128^EXP(Parameter!$D$233+Parameter!$D$240)</f>
        <v>4.5221142807957679E-2</v>
      </c>
      <c r="BM128" s="91">
        <f>$E128^EXP(Parameter!$D$218+Parameter!$D$225)</f>
        <v>6.6003243592402559E-3</v>
      </c>
      <c r="BN128" s="90">
        <f>$D128^EXP(Parameter!$D$268+Parameter!$D$275)</f>
        <v>0.12785692139321617</v>
      </c>
      <c r="BO128" s="91">
        <f>$E128^EXP(Parameter!$D$246+Parameter!$D$253)</f>
        <v>5.4056551300267269E-3</v>
      </c>
      <c r="BP128" s="91">
        <f>$D128^EXP(Parameter!$D$269+Parameter!$D$276)</f>
        <v>9.2755117050149896E-2</v>
      </c>
      <c r="BQ128" s="91">
        <f>$E128^EXP(Parameter!$D$247+Parameter!$D$254)</f>
        <v>1.1085055246441789E-2</v>
      </c>
      <c r="BR128" s="91">
        <f>$D128^EXP(Parameter!$D$271+Parameter!$D$278)</f>
        <v>0.17696216248449131</v>
      </c>
      <c r="BS128" s="91">
        <f>$E128^EXP(Parameter!$D$249+Parameter!$D$256)</f>
        <v>6.3935631236983578E-2</v>
      </c>
      <c r="BT128" s="91">
        <f>$D128^EXP(Parameter!$D$272+Parameter!$D$279)</f>
        <v>0.27047579313452041</v>
      </c>
      <c r="BU128" s="91">
        <f>$E128^EXP(Parameter!$D$250+Parameter!$D$257)</f>
        <v>2.5349071734906026E-2</v>
      </c>
      <c r="BV128" s="91">
        <f>$D128^EXP(Parameter!$D$273+Parameter!$D$280)</f>
        <v>0.22658383590722359</v>
      </c>
      <c r="BW128" s="91">
        <f>$E128^EXP(Parameter!$D$251+Parameter!$D$258)</f>
        <v>6.7695664440219822E-2</v>
      </c>
      <c r="BX128" s="91">
        <f>$D128^EXP(Parameter!$D$270+Parameter!$D$277)</f>
        <v>8.3346295936904249E-2</v>
      </c>
      <c r="BY128" s="91">
        <f>$E128^EXP(Parameter!$D$248+Parameter!$D$255)</f>
        <v>1.2997964823200312E-2</v>
      </c>
      <c r="BZ128" s="90">
        <f>$D128^EXP(Parameter!$D$208)</f>
        <v>9.6097527506914651E-2</v>
      </c>
      <c r="CA128" s="90">
        <f>$E128^EXP(Parameter!$D$200)</f>
        <v>9.5309844904761225E-3</v>
      </c>
      <c r="CB128" s="90">
        <f>$D128^EXP(Parameter!$D$209)</f>
        <v>8.2932721379238142E-2</v>
      </c>
      <c r="CC128" s="90">
        <f>$E128^EXP(Parameter!$D$201)</f>
        <v>1.4347001607179702E-2</v>
      </c>
      <c r="CD128" s="90">
        <f>$D128^EXP(Parameter!$D$211)</f>
        <v>8.8619585798022718E-2</v>
      </c>
      <c r="CE128" s="90">
        <f>$E128^EXP(Parameter!$D$203)</f>
        <v>4.4471530251246158E-2</v>
      </c>
      <c r="CF128" s="90">
        <f>$D128^EXP(Parameter!$D$212)</f>
        <v>0.16281218747685652</v>
      </c>
      <c r="CG128" s="90">
        <f>$E128^EXP(Parameter!$D$204)</f>
        <v>3.3969147770974858E-2</v>
      </c>
      <c r="CH128" s="91">
        <f>$D128^EXP(Parameter!$D$213)</f>
        <v>7.550390788031501E-2</v>
      </c>
      <c r="CI128" s="90">
        <f>$E128^EXP(Parameter!$D$205)</f>
        <v>5.2532704697026276E-2</v>
      </c>
      <c r="CJ128" s="91">
        <f>$D128^EXP(Parameter!$D$210)</f>
        <v>4.8372773144559789E-2</v>
      </c>
      <c r="CK128" s="90">
        <f>$E128^EXP(Parameter!$D$202)</f>
        <v>8.1142248315670944E-3</v>
      </c>
      <c r="CL128" s="12">
        <f>$D128^EXP(Parameter!$D$170+Parameter!$D$177*(LN($B128/30.2*21)))</f>
        <v>6.222708489088484E-2</v>
      </c>
      <c r="CM128" s="41">
        <f>$E128^EXP(Parameter!$D$155+Parameter!$D$162*(LN($B128/30.2*21)))</f>
        <v>9.4681873847029266E-2</v>
      </c>
      <c r="CN128" s="12">
        <f>$D128^EXP(Parameter!$D$171+Parameter!$D$178*(LN($B128/30.2*21)))</f>
        <v>6.4225928757506517E-2</v>
      </c>
      <c r="CO128" s="41">
        <f>$E128^EXP(Parameter!$D$156+Parameter!$D$163*(LN($B128/30.2*21)))</f>
        <v>7.0582580408657225E-2</v>
      </c>
      <c r="CP128" s="12">
        <f>$D128^EXP(Parameter!$D$173+Parameter!$D$180*(LN($B128/30.2*21)))</f>
        <v>5.8774985015236501E-2</v>
      </c>
      <c r="CQ128" s="41">
        <f>$E128^EXP(Parameter!$D$158+Parameter!$D$165*(LN($B128/30.2*21)))</f>
        <v>8.2374647722531155E-2</v>
      </c>
      <c r="CR128" s="12">
        <f>$D128^EXP(Parameter!$D$174+Parameter!$D$181*(LN($B128/30.2*21)))</f>
        <v>6.6070880185004455E-2</v>
      </c>
      <c r="CS128" s="41">
        <f>$E128^EXP(Parameter!$D$159+Parameter!$D$166*(LN($B128/30.2*21)))</f>
        <v>0.10397633519467503</v>
      </c>
      <c r="CT128" s="12">
        <f>$D128^EXP(Parameter!$D$175+Parameter!$D$182*(LN($B128/30.2*21)))</f>
        <v>1.9904289606879934E-2</v>
      </c>
      <c r="CU128" s="41">
        <f>$E128^EXP(Parameter!$D$160+Parameter!$D$167*(LN($B128/30.2*21)))</f>
        <v>1.2683461447672894E-2</v>
      </c>
      <c r="CV128" s="12">
        <f>$D128^EXP(Parameter!$D$172+Parameter!$D$179*(LN($B128/30.2*21)))</f>
        <v>2.1406900767989057E-2</v>
      </c>
      <c r="CW128" s="41">
        <f>$E128^EXP(Parameter!$D$157+Parameter!$D$164*(LN($B128/30.2*21)))</f>
        <v>2.4173297909602383E-5</v>
      </c>
      <c r="CX128" s="12">
        <f t="shared" si="9"/>
        <v>2.716273178084016E-5</v>
      </c>
      <c r="CY128" s="85">
        <v>1.9903484463532899E-2</v>
      </c>
      <c r="CZ128" s="12">
        <f t="shared" si="10"/>
        <v>1.0383516455651361E-2</v>
      </c>
      <c r="DA128" s="85">
        <v>3.17130169543045E-2</v>
      </c>
      <c r="DB128" s="12">
        <f t="shared" si="11"/>
        <v>2.7569121415661588E-3</v>
      </c>
      <c r="DC128" s="41">
        <v>4.12898032530069E-3</v>
      </c>
      <c r="DD128" s="12">
        <f t="shared" si="12"/>
        <v>7.9692634981828533E-8</v>
      </c>
      <c r="DE128" s="85">
        <v>1.0831037067351701E-2</v>
      </c>
      <c r="DF128" s="12">
        <f t="shared" si="13"/>
        <v>1.2234606124341145E-9</v>
      </c>
      <c r="DG128" s="41">
        <v>9.9997527711387694E-4</v>
      </c>
      <c r="DH128" s="12">
        <f t="shared" si="14"/>
        <v>1.0565513510051889E-3</v>
      </c>
      <c r="DI128" s="41">
        <v>9.9997524650576801E-4</v>
      </c>
      <c r="DJ128" s="46">
        <v>123</v>
      </c>
      <c r="DK128" s="44">
        <v>5.9330518907019204E-4</v>
      </c>
      <c r="DL128" s="44">
        <v>1.5643279345496401E-3</v>
      </c>
      <c r="DM128" s="44">
        <v>3.1588471270713701E-3</v>
      </c>
      <c r="DN128" s="44">
        <v>2.3906708658748602E-3</v>
      </c>
      <c r="DO128" s="44">
        <v>8.2348177247850707E-3</v>
      </c>
      <c r="DP128" s="44">
        <v>6.6473230325457804E-3</v>
      </c>
      <c r="DQ128" s="44">
        <v>9.1160789883260006E-3</v>
      </c>
      <c r="DR128" s="45">
        <v>5.1022758485595898E-2</v>
      </c>
      <c r="DS128" s="45">
        <v>7.8782363453927903E-2</v>
      </c>
      <c r="DT128" s="45">
        <v>7.1466220408289802E-2</v>
      </c>
      <c r="DU128" s="45">
        <v>5.3245126483283597E-2</v>
      </c>
      <c r="DV128" s="45">
        <v>7.5599132928637597E-2</v>
      </c>
      <c r="DW128" s="45">
        <v>0.11708849082813</v>
      </c>
      <c r="DX128" s="45">
        <v>6.19968118583328E-2</v>
      </c>
    </row>
    <row r="129" spans="1:128">
      <c r="A129" s="43">
        <f t="shared" si="8"/>
        <v>8.4739726027397264</v>
      </c>
      <c r="B129" s="18">
        <v>125</v>
      </c>
      <c r="C129" s="12">
        <v>2728</v>
      </c>
      <c r="D129" s="12">
        <v>4.8576504506506302E-2</v>
      </c>
      <c r="E129" s="12">
        <v>9.7131233884487403E-4</v>
      </c>
      <c r="F129" s="92">
        <f>$D129^Parameter!$D$325</f>
        <v>9.4495794998149099E-2</v>
      </c>
      <c r="G129" s="92">
        <f>$E129^Parameter!$D$318</f>
        <v>6.7748301582313125E-3</v>
      </c>
      <c r="H129" s="92">
        <f>$D129^Parameter!$D$326</f>
        <v>8.8948987380897918E-2</v>
      </c>
      <c r="I129" s="92">
        <f>$E129^Parameter!$D$319</f>
        <v>1.1800752439430094E-2</v>
      </c>
      <c r="J129" s="92">
        <f>$D129^Parameter!$D$328</f>
        <v>9.9783058234702252E-2</v>
      </c>
      <c r="K129" s="92">
        <f>$E129^Parameter!$D$321</f>
        <v>4.6280708116473293E-2</v>
      </c>
      <c r="L129" s="92">
        <f>$D129^Parameter!$D$329</f>
        <v>0.18382251590655752</v>
      </c>
      <c r="M129" s="92">
        <f>$E129^Parameter!$D$322</f>
        <v>3.3404568318161736E-2</v>
      </c>
      <c r="N129" s="92">
        <f>$D129^Parameter!$D$330</f>
        <v>8.6298902159305718E-2</v>
      </c>
      <c r="O129" s="92">
        <f>$E129^Parameter!$D$323</f>
        <v>6.2365378477068231E-2</v>
      </c>
      <c r="P129" s="92">
        <f>$D129^Parameter!$D$327</f>
        <v>5.6166556662138531E-2</v>
      </c>
      <c r="Q129" s="92">
        <f>$E129^Parameter!$D$320</f>
        <v>7.0627569096672945E-3</v>
      </c>
      <c r="R129" s="12">
        <f>$D129^EXP(Parameter!$D$96+Parameter!$D$103*(($B129/30.2*21)^(1)))</f>
        <v>2.2316638047069875E-5</v>
      </c>
      <c r="S129" s="12">
        <f>$E129^EXP(Parameter!$D$81+Parameter!$D$88*($B129/30.2*21)^(-2))</f>
        <v>1.4082982491621081E-2</v>
      </c>
      <c r="T129" s="12">
        <f>$D129^EXP(Parameter!$D$97+Parameter!$D$104*(($B129*21/30.2)^(1)))</f>
        <v>9.9096672071451002E-3</v>
      </c>
      <c r="U129" s="12">
        <f>$E129^EXP(Parameter!$D$82+Parameter!$D$89*($B129/30.2*21)^(-2))</f>
        <v>2.040682926193629E-2</v>
      </c>
      <c r="V129" s="12">
        <f>$D129^EXP(Parameter!$D$99+Parameter!$D$106*(($B129*21/30.2)^(1)))</f>
        <v>2.5529707874229726E-3</v>
      </c>
      <c r="W129" s="12">
        <f>$E129^EXP(Parameter!$D$84+Parameter!$D$91*($B129/30.2*21)^(-2))</f>
        <v>6.7441739191825237E-2</v>
      </c>
      <c r="X129" s="12">
        <f>$D129^EXP(Parameter!$D$100+Parameter!$D$107*(($B129*21/30.2)^(1)))</f>
        <v>5.2273078200840928E-8</v>
      </c>
      <c r="Y129" s="12">
        <f>$E129^EXP(Parameter!$D$85+Parameter!$D$92*($B129/30.2*21)^(-2))</f>
        <v>4.7971988746077998E-2</v>
      </c>
      <c r="Z129" s="12">
        <f>$D129^EXP(Parameter!$D$101+Parameter!$D$108*(($B129*21/30.2)^(1)))</f>
        <v>7.4192437631510251E-10</v>
      </c>
      <c r="AA129" s="12">
        <f>$E129^EXP(Parameter!$D$86+Parameter!$D$93*($B129/30.2*21)^(-2))</f>
        <v>6.302067107567802E-2</v>
      </c>
      <c r="AB129" s="12">
        <f>$D129^EXP(Parameter!$D$98+Parameter!$D$105*(($B129*21/30.2)^(1)))</f>
        <v>9.7090704696762848E-4</v>
      </c>
      <c r="AC129" s="12">
        <f>$E129^EXP(Parameter!$D$83+Parameter!$D$90*($B129/30.2*21)^(-2))</f>
        <v>7.7595413090374085E-3</v>
      </c>
      <c r="AD129" s="87">
        <f>$D129^EXP(Parameter!$D$133+Parameter!$D$140*(($B129*21/30.2)^(-0.5))+Parameter!$D$147*((LN($B129*21/30.2))))</f>
        <v>2.6079914386562197E-5</v>
      </c>
      <c r="AE129" s="12">
        <f>$E129^EXP(Parameter!$D$111+Parameter!$D$118*(($B129*21/30.2)^(-1))+Parameter!$D$125*(($B129*21/30.2)^(-0.5)))</f>
        <v>9.000001028099007E-2</v>
      </c>
      <c r="AF129" s="12">
        <f>$D129^EXP(Parameter!$D$134+Parameter!$D$141*(($B129*21/30.2)^(-0.5))+Parameter!$D$148*((LN($B129*21/30.2))))</f>
        <v>6.7823298926028503E-3</v>
      </c>
      <c r="AG129" s="12">
        <f>$E129^EXP(Parameter!$D$112+Parameter!$D$119*(($B129*21/30.2)^(-1))+Parameter!$D$126*(($B129*21/30.2)^(-0.5)))</f>
        <v>2.2682481548848079E-2</v>
      </c>
      <c r="AH129" s="12">
        <f>$D129^EXP(Parameter!$D$136+Parameter!$D$143*(($B129*21/30.2)^(-0.5))+Parameter!$D$150*((LN($B129*21/30.2))))</f>
        <v>1.1985430002091189E-4</v>
      </c>
      <c r="AI129" s="12">
        <f>$E129^EXP(Parameter!$D$114+Parameter!$D$121*(($B129*21/30.2)^(-1))+Parameter!$D$128*(($B129*21/30.2)^(-0.5)))</f>
        <v>1.2353693331039631E-3</v>
      </c>
      <c r="AJ129" s="12">
        <f>$D129^EXP(Parameter!$D$137+Parameter!$D$144*(($B129*21/30.2)^(-0.5))+Parameter!$D$151*((LN($B129*21/30.2))))</f>
        <v>1.907759551097611E-5</v>
      </c>
      <c r="AK129" s="12">
        <f>$E129^EXP(Parameter!$D$115+Parameter!$D$122*(($B129*21/30.2)^(-1))+Parameter!$D$129*(($B129*21/30.2)^(-0.5)))</f>
        <v>1.8724448504501591E-2</v>
      </c>
      <c r="AL129" s="12">
        <f>$D129^EXP(Parameter!$D$138+Parameter!$D$145*(($B129*21/30.2)^(-0.5))+Parameter!$D$152*((LN($B129*21/30.2))))</f>
        <v>7.6471155761033716E-16</v>
      </c>
      <c r="AM129" s="12">
        <f>$E129^EXP(Parameter!$D$116+Parameter!$D$123*(($B129*21/30.2)^(-1))+Parameter!$D$130*(($B129*21/30.2)^(-0.5)))</f>
        <v>2.150531897900305E-4</v>
      </c>
      <c r="AN129" s="12">
        <f>$D129^EXP(Parameter!$D$135+Parameter!$D$142*(($B129*21/30.2)^(-0.5))+Parameter!$D$149*((LN($B129*21/30.2))))</f>
        <v>1.1518195943292643E-3</v>
      </c>
      <c r="AO129" s="12">
        <f>$E129^EXP(Parameter!$D$113+Parameter!$D$120*(($B129*21/30.2)^(-1))+Parameter!$D$127*(($B129*21/30.2)^(-0.5)))</f>
        <v>2.944915906734609E-8</v>
      </c>
      <c r="AP129" s="87">
        <f>$D129^EXP(Parameter!$D$304+Parameter!$D$310*((LN($B129*21/30.2))))</f>
        <v>5.9569022885329503E-2</v>
      </c>
      <c r="AQ129" s="88">
        <f>$E129^EXP(Parameter!$D$290+Parameter!$D$296*((LN($B129*21/30.2))))</f>
        <v>2.3007312618751358E-2</v>
      </c>
      <c r="AR129" s="12">
        <f>$D129^EXP(Parameter!$D$305+Parameter!$D$311*((LN($B129*21/30.2))))</f>
        <v>6.7093481483991843E-2</v>
      </c>
      <c r="AS129" s="88">
        <f>$E129^EXP(Parameter!$D$291+Parameter!$D$297*((LN($B129*21/30.2))))</f>
        <v>2.3781779896114623E-2</v>
      </c>
      <c r="AT129" s="12">
        <f>$D129^EXP(Parameter!$D$305+Parameter!$D$307-Parameter!$D$306+(Parameter!$D$311+Parameter!$D$313-Parameter!$D$312)*((LN($B129*21/30.2))))</f>
        <v>6.4174832965770104E-2</v>
      </c>
      <c r="AU129" s="88">
        <f>$E129^EXP(Parameter!$D$291+Parameter!$D$293-Parameter!$D$292+(Parameter!$D$297+Parameter!$D$299-Parameter!$D$298)*((LN($B129*21/30.2))))</f>
        <v>4.2367291457450926E-2</v>
      </c>
      <c r="AV129" s="12">
        <f>$D129^EXP(Parameter!$D$308+Parameter!$D$314*((LN($B129*21/30.2))))</f>
        <v>9.4831899314438278E-2</v>
      </c>
      <c r="AW129" s="88">
        <f>$E129^EXP(Parameter!$D$294+Parameter!$D$300*((LN($B129*21/30.2))))</f>
        <v>3.4748850877470712E-2</v>
      </c>
      <c r="AX129" s="12">
        <f>$D129^EXP(Parameter!$D$305+Parameter!$D$309-Parameter!$D$306+(Parameter!$D$311+Parameter!$D$315-Parameter!$D$312)*((LN($B129*21/30.2))))</f>
        <v>4.1931481873638689E-2</v>
      </c>
      <c r="AY129" s="88">
        <f>$E129^EXP(Parameter!$D$291+Parameter!$D$295-Parameter!$D$292+(Parameter!$D$297+Parameter!$D$301-Parameter!$D$298)*((LN($B129*21/30.2))))</f>
        <v>3.9511470519662329E-3</v>
      </c>
      <c r="AZ129" s="12">
        <f>$D129^EXP(Parameter!D$305-Parameter!D$306+(Parameter!D$311-Parameter!D$312)*((LN($B129*21/30.2))))</f>
        <v>2.946108564942047E-2</v>
      </c>
      <c r="BA129" s="88">
        <f>$E129^EXP(Parameter!$D$291-Parameter!$D$292+(Parameter!$D$297-Parameter!$D$298)*((LN($B129*21/30.2))))</f>
        <v>1.8080382949584514E-4</v>
      </c>
      <c r="BB129" s="89">
        <f>$D129^EXP(Parameter!$D$231+Parameter!$D$238)</f>
        <v>0.10051850149239709</v>
      </c>
      <c r="BC129" s="90">
        <f>$E129^EXP(Parameter!$D$216+Parameter!$D$223)</f>
        <v>1.2210224795390334E-2</v>
      </c>
      <c r="BD129" s="91">
        <f>$D129^EXP(Parameter!$D$232+Parameter!$D$239)</f>
        <v>8.1166049570411611E-2</v>
      </c>
      <c r="BE129" s="90">
        <f>$E129^EXP(Parameter!$D$217+Parameter!$D$224)</f>
        <v>1.6244754319248187E-2</v>
      </c>
      <c r="BF129" s="91">
        <f>$D129^EXP(Parameter!$D$234+Parameter!$D$241)</f>
        <v>9.3725954663075095E-2</v>
      </c>
      <c r="BG129" s="91">
        <f>$E129^EXP(Parameter!$D$219+Parameter!$D$226)</f>
        <v>5.3577605073615045E-2</v>
      </c>
      <c r="BH129" s="91">
        <f>$D129^EXP(Parameter!$D$235+Parameter!$D$242)</f>
        <v>0.16174647999928593</v>
      </c>
      <c r="BI129" s="91">
        <f>$E129^EXP(Parameter!$D$220+Parameter!$D$227)</f>
        <v>3.7627496930683922E-2</v>
      </c>
      <c r="BJ129" s="91">
        <f>$D129^EXP(Parameter!$D$236)</f>
        <v>3.4753592933316438E-2</v>
      </c>
      <c r="BK129" s="91">
        <f>$E129^EXP(Parameter!$D$221)</f>
        <v>0.23617533180148653</v>
      </c>
      <c r="BL129" s="91">
        <f>$D129^EXP(Parameter!$D$233+Parameter!$D$240)</f>
        <v>4.4578601003725501E-2</v>
      </c>
      <c r="BM129" s="91">
        <f>$E129^EXP(Parameter!$D$218+Parameter!$D$225)</f>
        <v>6.4592909879457533E-3</v>
      </c>
      <c r="BN129" s="90">
        <f>$D129^EXP(Parameter!$D$268+Parameter!$D$275)</f>
        <v>0.12664716271969001</v>
      </c>
      <c r="BO129" s="91">
        <f>$E129^EXP(Parameter!$D$246+Parameter!$D$253)</f>
        <v>5.2856066732403645E-3</v>
      </c>
      <c r="BP129" s="91">
        <f>$D129^EXP(Parameter!$D$269+Parameter!$D$276)</f>
        <v>9.1741290867407052E-2</v>
      </c>
      <c r="BQ129" s="91">
        <f>$E129^EXP(Parameter!$D$247+Parameter!$D$254)</f>
        <v>1.0872418129489738E-2</v>
      </c>
      <c r="BR129" s="91">
        <f>$D129^EXP(Parameter!$D$271+Parameter!$D$278)</f>
        <v>0.17555130869897226</v>
      </c>
      <c r="BS129" s="91">
        <f>$E129^EXP(Parameter!$D$249+Parameter!$D$256)</f>
        <v>6.318371460415903E-2</v>
      </c>
      <c r="BT129" s="91">
        <f>$D129^EXP(Parameter!$D$272+Parameter!$D$279)</f>
        <v>0.26884605229299702</v>
      </c>
      <c r="BU129" s="91">
        <f>$E129^EXP(Parameter!$D$250+Parameter!$D$257)</f>
        <v>2.4951448333337588E-2</v>
      </c>
      <c r="BV129" s="91">
        <f>$D129^EXP(Parameter!$D$273+Parameter!$D$280)</f>
        <v>0.2250343167706004</v>
      </c>
      <c r="BW129" s="91">
        <f>$E129^EXP(Parameter!$D$251+Parameter!$D$258)</f>
        <v>6.6915976735205038E-2</v>
      </c>
      <c r="BX129" s="91">
        <f>$D129^EXP(Parameter!$D$270+Parameter!$D$277)</f>
        <v>8.2394565987457494E-2</v>
      </c>
      <c r="BY129" s="91">
        <f>$E129^EXP(Parameter!$D$248+Parameter!$D$255)</f>
        <v>1.2757367818909073E-2</v>
      </c>
      <c r="BZ129" s="90">
        <f>$D129^EXP(Parameter!$D$208)</f>
        <v>9.5062721626973282E-2</v>
      </c>
      <c r="CA129" s="90">
        <f>$E129^EXP(Parameter!$D$200)</f>
        <v>9.3420853210341385E-3</v>
      </c>
      <c r="CB129" s="90">
        <f>$D129^EXP(Parameter!$D$209)</f>
        <v>8.1983829008516015E-2</v>
      </c>
      <c r="CC129" s="90">
        <f>$E129^EXP(Parameter!$D$201)</f>
        <v>1.4087416843812423E-2</v>
      </c>
      <c r="CD129" s="90">
        <f>$D129^EXP(Parameter!$D$211)</f>
        <v>8.7632485589801329E-2</v>
      </c>
      <c r="CE129" s="90">
        <f>$E129^EXP(Parameter!$D$203)</f>
        <v>4.3879937422434213E-2</v>
      </c>
      <c r="CF129" s="90">
        <f>$D129^EXP(Parameter!$D$212)</f>
        <v>0.16145194349563133</v>
      </c>
      <c r="CG129" s="90">
        <f>$E129^EXP(Parameter!$D$204)</f>
        <v>3.3478442368076955E-2</v>
      </c>
      <c r="CH129" s="91">
        <f>$D129^EXP(Parameter!$D$213)</f>
        <v>7.4607645106106416E-2</v>
      </c>
      <c r="CI129" s="90">
        <f>$E129^EXP(Parameter!$D$205)</f>
        <v>5.1871037389019145E-2</v>
      </c>
      <c r="CJ129" s="91">
        <f>$D129^EXP(Parameter!$D$210)</f>
        <v>4.7700301739361253E-2</v>
      </c>
      <c r="CK129" s="90">
        <f>$E129^EXP(Parameter!$D$202)</f>
        <v>7.9479006070659886E-3</v>
      </c>
      <c r="CL129" s="12">
        <f>$D129^EXP(Parameter!$D$170+Parameter!$D$177*(LN($B129/30.2*21)))</f>
        <v>6.1327544435845774E-2</v>
      </c>
      <c r="CM129" s="41">
        <f>$E129^EXP(Parameter!$D$155+Parameter!$D$162*(LN($B129/30.2*21)))</f>
        <v>9.4179870627492376E-2</v>
      </c>
      <c r="CN129" s="12">
        <f>$D129^EXP(Parameter!$D$171+Parameter!$D$178*(LN($B129/30.2*21)))</f>
        <v>6.335852089458735E-2</v>
      </c>
      <c r="CO129" s="41">
        <f>$E129^EXP(Parameter!$D$156+Parameter!$D$163*(LN($B129/30.2*21)))</f>
        <v>7.0003252492874937E-2</v>
      </c>
      <c r="CP129" s="12">
        <f>$D129^EXP(Parameter!$D$173+Parameter!$D$180*(LN($B129/30.2*21)))</f>
        <v>5.7918615864480529E-2</v>
      </c>
      <c r="CQ129" s="41">
        <f>$E129^EXP(Parameter!$D$158+Parameter!$D$165*(LN($B129/30.2*21)))</f>
        <v>8.1583324160969584E-2</v>
      </c>
      <c r="CR129" s="12">
        <f>$D129^EXP(Parameter!$D$174+Parameter!$D$181*(LN($B129/30.2*21)))</f>
        <v>6.4976323875782838E-2</v>
      </c>
      <c r="CS129" s="41">
        <f>$E129^EXP(Parameter!$D$159+Parameter!$D$166*(LN($B129/30.2*21)))</f>
        <v>0.10322647511243799</v>
      </c>
      <c r="CT129" s="12">
        <f>$D129^EXP(Parameter!$D$175+Parameter!$D$182*(LN($B129/30.2*21)))</f>
        <v>1.9426992699316886E-2</v>
      </c>
      <c r="CU129" s="41">
        <f>$E129^EXP(Parameter!$D$160+Parameter!$D$167*(LN($B129/30.2*21)))</f>
        <v>1.236732202414643E-2</v>
      </c>
      <c r="CV129" s="12">
        <f>$D129^EXP(Parameter!$D$172+Parameter!$D$179*(LN($B129/30.2*21)))</f>
        <v>2.0959551274877822E-2</v>
      </c>
      <c r="CW129" s="41">
        <f>$E129^EXP(Parameter!$D$157+Parameter!$D$164*(LN($B129/30.2*21)))</f>
        <v>2.2530664111168909E-5</v>
      </c>
      <c r="CX129" s="12">
        <f t="shared" si="9"/>
        <v>2.2316638047069875E-5</v>
      </c>
      <c r="CY129" s="85">
        <v>1.9715164925130299E-2</v>
      </c>
      <c r="CZ129" s="12">
        <f t="shared" si="10"/>
        <v>9.9096672071451002E-3</v>
      </c>
      <c r="DA129" s="85">
        <v>3.1403745793621603E-2</v>
      </c>
      <c r="DB129" s="12">
        <f t="shared" si="11"/>
        <v>2.5529707874229726E-3</v>
      </c>
      <c r="DC129" s="41">
        <v>3.9304991439630598E-3</v>
      </c>
      <c r="DD129" s="12">
        <f t="shared" si="12"/>
        <v>5.2273078200840928E-8</v>
      </c>
      <c r="DE129" s="85">
        <v>1.05285855315393E-2</v>
      </c>
      <c r="DF129" s="12">
        <f t="shared" si="13"/>
        <v>7.4192437631510251E-10</v>
      </c>
      <c r="DG129" s="41">
        <v>9.7076599308590198E-4</v>
      </c>
      <c r="DH129" s="12">
        <f t="shared" si="14"/>
        <v>9.7090704696762848E-4</v>
      </c>
      <c r="DI129" s="41">
        <v>9.7076597689133904E-4</v>
      </c>
      <c r="DJ129" s="46">
        <v>124</v>
      </c>
      <c r="DK129" s="44">
        <v>5.7316848893773599E-4</v>
      </c>
      <c r="DL129" s="44">
        <v>1.5156382659063899E-3</v>
      </c>
      <c r="DM129" s="44">
        <v>3.0673254313710002E-3</v>
      </c>
      <c r="DN129" s="44">
        <v>2.31933627398107E-3</v>
      </c>
      <c r="DO129" s="44">
        <v>8.0219217068208098E-3</v>
      </c>
      <c r="DP129" s="44">
        <v>6.4706931544766802E-3</v>
      </c>
      <c r="DQ129" s="44">
        <v>8.8835515051620701E-3</v>
      </c>
      <c r="DR129" s="45">
        <v>5.0331862804981697E-2</v>
      </c>
      <c r="DS129" s="45">
        <v>7.7811163865843205E-2</v>
      </c>
      <c r="DT129" s="45">
        <v>7.0565142537480405E-2</v>
      </c>
      <c r="DU129" s="45">
        <v>5.2530256284856101E-2</v>
      </c>
      <c r="DV129" s="45">
        <v>7.4658142102891498E-2</v>
      </c>
      <c r="DW129" s="45">
        <v>0.11578572043205</v>
      </c>
      <c r="DX129" s="45">
        <v>6.1190309533330399E-2</v>
      </c>
    </row>
    <row r="130" spans="1:128">
      <c r="A130" s="43">
        <f t="shared" si="8"/>
        <v>8.5342465753424648</v>
      </c>
      <c r="B130" s="18">
        <v>126</v>
      </c>
      <c r="C130" s="12">
        <v>2750</v>
      </c>
      <c r="D130" s="12">
        <v>4.7908703441422403E-2</v>
      </c>
      <c r="E130" s="12">
        <v>9.4303088376475298E-4</v>
      </c>
      <c r="F130" s="92">
        <f>$D130^Parameter!$D$325</f>
        <v>9.3480977662167383E-2</v>
      </c>
      <c r="G130" s="92">
        <f>$E130^Parameter!$D$318</f>
        <v>6.6322159607873432E-3</v>
      </c>
      <c r="H130" s="92">
        <f>$D130^Parameter!$D$326</f>
        <v>8.796938060996029E-2</v>
      </c>
      <c r="I130" s="92">
        <f>$E130^Parameter!$D$319</f>
        <v>1.157968075111581E-2</v>
      </c>
      <c r="J130" s="92">
        <f>$D130^Parameter!$D$328</f>
        <v>9.8736058470412016E-2</v>
      </c>
      <c r="K130" s="92">
        <f>$E130^Parameter!$D$321</f>
        <v>4.5678830968611008E-2</v>
      </c>
      <c r="L130" s="92">
        <f>$D130^Parameter!$D$329</f>
        <v>0.18240304072013494</v>
      </c>
      <c r="M130" s="92">
        <f>$E130^Parameter!$D$322</f>
        <v>3.2924387072107014E-2</v>
      </c>
      <c r="N130" s="92">
        <f>$D130^Parameter!$D$330</f>
        <v>8.5336667337365613E-2</v>
      </c>
      <c r="O130" s="92">
        <f>$E130^Parameter!$D$323</f>
        <v>6.1632582590202906E-2</v>
      </c>
      <c r="P130" s="92">
        <f>$D130^Parameter!$D$327</f>
        <v>5.5431231284593284E-2</v>
      </c>
      <c r="Q130" s="92">
        <f>$E130^Parameter!$D$320</f>
        <v>6.9153076191376924E-3</v>
      </c>
      <c r="R130" s="12">
        <f>$D130^EXP(Parameter!$D$96+Parameter!$D$103*(($B130/30.2*21)^(1)))</f>
        <v>1.8276912158316527E-5</v>
      </c>
      <c r="S130" s="12">
        <f>$E130^EXP(Parameter!$D$81+Parameter!$D$88*($B130/30.2*21)^(-2))</f>
        <v>1.3829636929068023E-2</v>
      </c>
      <c r="T130" s="12">
        <f>$D130^EXP(Parameter!$D$97+Parameter!$D$104*(($B130*21/30.2)^(1)))</f>
        <v>9.4549152627215367E-3</v>
      </c>
      <c r="U130" s="12">
        <f>$E130^EXP(Parameter!$D$82+Parameter!$D$89*($B130/30.2*21)^(-2))</f>
        <v>2.0071362019126834E-2</v>
      </c>
      <c r="V130" s="12">
        <f>$D130^EXP(Parameter!$D$99+Parameter!$D$106*(($B130*21/30.2)^(1)))</f>
        <v>2.3623928508724919E-3</v>
      </c>
      <c r="W130" s="12">
        <f>$E130^EXP(Parameter!$D$84+Parameter!$D$91*($B130/30.2*21)^(-2))</f>
        <v>6.6671806888187551E-2</v>
      </c>
      <c r="X130" s="12">
        <f>$D130^EXP(Parameter!$D$100+Parameter!$D$107*(($B130*21/30.2)^(1)))</f>
        <v>3.3943003948933525E-8</v>
      </c>
      <c r="Y130" s="12">
        <f>$E130^EXP(Parameter!$D$85+Parameter!$D$92*($B130/30.2*21)^(-2))</f>
        <v>4.7355507048408851E-2</v>
      </c>
      <c r="Z130" s="12">
        <f>$D130^EXP(Parameter!$D$101+Parameter!$D$108*(($B130*21/30.2)^(1)))</f>
        <v>4.4489422653926851E-10</v>
      </c>
      <c r="AA130" s="12">
        <f>$E130^EXP(Parameter!$D$86+Parameter!$D$93*($B130/30.2*21)^(-2))</f>
        <v>6.2282771247434129E-2</v>
      </c>
      <c r="AB130" s="12">
        <f>$D130^EXP(Parameter!$D$98+Parameter!$D$105*(($B130*21/30.2)^(1)))</f>
        <v>8.9155781740164807E-4</v>
      </c>
      <c r="AC130" s="12">
        <f>$E130^EXP(Parameter!$D$83+Parameter!$D$90*($B130/30.2*21)^(-2))</f>
        <v>7.6005606564090306E-3</v>
      </c>
      <c r="AD130" s="87">
        <f>$D130^EXP(Parameter!$D$133+Parameter!$D$140*(($B130*21/30.2)^(-0.5))+Parameter!$D$147*((LN($B130*21/30.2))))</f>
        <v>2.2776669029224094E-5</v>
      </c>
      <c r="AE130" s="12">
        <f>$E130^EXP(Parameter!$D$111+Parameter!$D$118*(($B130*21/30.2)^(-1))+Parameter!$D$125*(($B130*21/30.2)^(-0.5)))</f>
        <v>8.9375068009724196E-2</v>
      </c>
      <c r="AF130" s="12">
        <f>$D130^EXP(Parameter!$D$134+Parameter!$D$141*(($B130*21/30.2)^(-0.5))+Parameter!$D$148*((LN($B130*21/30.2))))</f>
        <v>6.5155725143859235E-3</v>
      </c>
      <c r="AG130" s="12">
        <f>$E130^EXP(Parameter!$D$112+Parameter!$D$119*(($B130*21/30.2)^(-1))+Parameter!$D$126*(($B130*21/30.2)^(-0.5)))</f>
        <v>2.2330070977631226E-2</v>
      </c>
      <c r="AH130" s="12">
        <f>$D130^EXP(Parameter!$D$136+Parameter!$D$143*(($B130*21/30.2)^(-0.5))+Parameter!$D$150*((LN($B130*21/30.2))))</f>
        <v>1.0757787250052517E-4</v>
      </c>
      <c r="AI130" s="12">
        <f>$E130^EXP(Parameter!$D$114+Parameter!$D$121*(($B130*21/30.2)^(-1))+Parameter!$D$128*(($B130*21/30.2)^(-0.5)))</f>
        <v>1.1847430821915483E-3</v>
      </c>
      <c r="AJ130" s="12">
        <f>$D130^EXP(Parameter!$D$137+Parameter!$D$144*(($B130*21/30.2)^(-0.5))+Parameter!$D$151*((LN($B130*21/30.2))))</f>
        <v>1.6335295236806847E-5</v>
      </c>
      <c r="AK130" s="12">
        <f>$E130^EXP(Parameter!$D$115+Parameter!$D$122*(($B130*21/30.2)^(-1))+Parameter!$D$129*(($B130*21/30.2)^(-0.5)))</f>
        <v>1.8376813540902072E-2</v>
      </c>
      <c r="AL130" s="12">
        <f>$D130^EXP(Parameter!$D$138+Parameter!$D$145*(($B130*21/30.2)^(-0.5))+Parameter!$D$152*((LN($B130*21/30.2))))</f>
        <v>4.0521225939432726E-16</v>
      </c>
      <c r="AM130" s="12">
        <f>$E130^EXP(Parameter!$D$116+Parameter!$D$123*(($B130*21/30.2)^(-1))+Parameter!$D$130*(($B130*21/30.2)^(-0.5)))</f>
        <v>2.0383469326205208E-4</v>
      </c>
      <c r="AN130" s="12">
        <f>$D130^EXP(Parameter!$D$135+Parameter!$D$142*(($B130*21/30.2)^(-0.5))+Parameter!$D$149*((LN($B130*21/30.2))))</f>
        <v>1.0884755825714008E-3</v>
      </c>
      <c r="AO130" s="12">
        <f>$E130^EXP(Parameter!$D$113+Parameter!$D$120*(($B130*21/30.2)^(-1))+Parameter!$D$127*(($B130*21/30.2)^(-0.5)))</f>
        <v>2.6177050977727232E-8</v>
      </c>
      <c r="AP130" s="87">
        <f>$D130^EXP(Parameter!$D$304+Parameter!$D$310*((LN($B130*21/30.2))))</f>
        <v>5.8636316340314971E-2</v>
      </c>
      <c r="AQ130" s="88">
        <f>$E130^EXP(Parameter!$D$290+Parameter!$D$296*((LN($B130*21/30.2))))</f>
        <v>2.2738382743442292E-2</v>
      </c>
      <c r="AR130" s="12">
        <f>$D130^EXP(Parameter!$D$305+Parameter!$D$311*((LN($B130*21/30.2))))</f>
        <v>6.6199388630037256E-2</v>
      </c>
      <c r="AS130" s="88">
        <f>$E130^EXP(Parameter!$D$291+Parameter!$D$297*((LN($B130*21/30.2))))</f>
        <v>2.3443300985287185E-2</v>
      </c>
      <c r="AT130" s="12">
        <f>$D130^EXP(Parameter!$D$305+Parameter!$D$307-Parameter!$D$306+(Parameter!$D$311+Parameter!$D$313-Parameter!$D$312)*((LN($B130*21/30.2))))</f>
        <v>6.3253439340984208E-2</v>
      </c>
      <c r="AU130" s="88">
        <f>$E130^EXP(Parameter!$D$291+Parameter!$D$293-Parameter!$D$292+(Parameter!$D$297+Parameter!$D$299-Parameter!$D$298)*((LN($B130*21/30.2))))</f>
        <v>4.1766542995258588E-2</v>
      </c>
      <c r="AV130" s="12">
        <f>$D130^EXP(Parameter!$D$308+Parameter!$D$314*((LN($B130*21/30.2))))</f>
        <v>9.3484163548688534E-2</v>
      </c>
      <c r="AW130" s="88">
        <f>$E130^EXP(Parameter!$D$294+Parameter!$D$300*((LN($B130*21/30.2))))</f>
        <v>3.4262966913600944E-2</v>
      </c>
      <c r="AX130" s="12">
        <f>$D130^EXP(Parameter!$D$305+Parameter!$D$309-Parameter!$D$306+(Parameter!$D$311+Parameter!$D$315-Parameter!$D$312)*((LN($B130*21/30.2))))</f>
        <v>4.1172380181234106E-2</v>
      </c>
      <c r="AY130" s="88">
        <f>$E130^EXP(Parameter!$D$291+Parameter!$D$295-Parameter!$D$292+(Parameter!$D$297+Parameter!$D$301-Parameter!$D$298)*((LN($B130*21/30.2))))</f>
        <v>3.800457175045709E-3</v>
      </c>
      <c r="AZ130" s="12">
        <f>$D130^EXP(Parameter!D$305-Parameter!D$306+(Parameter!D$311-Parameter!D$312)*((LN($B130*21/30.2))))</f>
        <v>2.8900191849612029E-2</v>
      </c>
      <c r="BA130" s="88">
        <f>$E130^EXP(Parameter!$D$291-Parameter!$D$292+(Parameter!$D$297-Parameter!$D$298)*((LN($B130*21/30.2))))</f>
        <v>1.7099024880665943E-4</v>
      </c>
      <c r="BB130" s="89">
        <f>$D130^EXP(Parameter!$D$231+Parameter!$D$238)</f>
        <v>9.9467127788942955E-2</v>
      </c>
      <c r="BC130" s="90">
        <f>$E130^EXP(Parameter!$D$216+Parameter!$D$223)</f>
        <v>1.198322321978309E-2</v>
      </c>
      <c r="BD130" s="91">
        <f>$D130^EXP(Parameter!$D$232+Parameter!$D$239)</f>
        <v>8.0238524644791115E-2</v>
      </c>
      <c r="BE130" s="90">
        <f>$E130^EXP(Parameter!$D$217+Parameter!$D$224)</f>
        <v>1.5962146671638467E-2</v>
      </c>
      <c r="BF130" s="91">
        <f>$D130^EXP(Parameter!$D$234+Parameter!$D$241)</f>
        <v>9.2715933667988512E-2</v>
      </c>
      <c r="BG130" s="91">
        <f>$E130^EXP(Parameter!$D$219+Parameter!$D$226)</f>
        <v>5.2913821613608879E-2</v>
      </c>
      <c r="BH130" s="91">
        <f>$D130^EXP(Parameter!$D$235+Parameter!$D$242)</f>
        <v>0.16040352447889195</v>
      </c>
      <c r="BI130" s="91">
        <f>$E130^EXP(Parameter!$D$220+Parameter!$D$227)</f>
        <v>3.7105423172808322E-2</v>
      </c>
      <c r="BJ130" s="91">
        <f>$D130^EXP(Parameter!$D$236)</f>
        <v>3.4223332160527316E-2</v>
      </c>
      <c r="BK130" s="91">
        <f>$E130^EXP(Parameter!$D$221)</f>
        <v>0.23472788870277345</v>
      </c>
      <c r="BL130" s="91">
        <f>$D130^EXP(Parameter!$D$233+Parameter!$D$240)</f>
        <v>4.3948482298379381E-2</v>
      </c>
      <c r="BM130" s="91">
        <f>$E130^EXP(Parameter!$D$218+Parameter!$D$225)</f>
        <v>6.3220345247058992E-3</v>
      </c>
      <c r="BN130" s="90">
        <f>$D130^EXP(Parameter!$D$268+Parameter!$D$275)</f>
        <v>0.12545509587953474</v>
      </c>
      <c r="BO130" s="91">
        <f>$E130^EXP(Parameter!$D$246+Parameter!$D$253)</f>
        <v>5.1688731834522786E-3</v>
      </c>
      <c r="BP130" s="91">
        <f>$D130^EXP(Parameter!$D$269+Parameter!$D$276)</f>
        <v>9.0743768152215548E-2</v>
      </c>
      <c r="BQ130" s="91">
        <f>$E130^EXP(Parameter!$D$247+Parameter!$D$254)</f>
        <v>1.0665014660854922E-2</v>
      </c>
      <c r="BR130" s="91">
        <f>$D130^EXP(Parameter!$D$271+Parameter!$D$278)</f>
        <v>0.17415900300159459</v>
      </c>
      <c r="BS130" s="91">
        <f>$E130^EXP(Parameter!$D$249+Parameter!$D$256)</f>
        <v>6.244477075081345E-2</v>
      </c>
      <c r="BT130" s="91">
        <f>$D130^EXP(Parameter!$D$272+Parameter!$D$279)</f>
        <v>0.26723458860676857</v>
      </c>
      <c r="BU130" s="91">
        <f>$E130^EXP(Parameter!$D$250+Parameter!$D$257)</f>
        <v>2.4562232950063018E-2</v>
      </c>
      <c r="BV130" s="91">
        <f>$D130^EXP(Parameter!$D$273+Parameter!$D$280)</f>
        <v>0.22350342526769837</v>
      </c>
      <c r="BW130" s="91">
        <f>$E130^EXP(Parameter!$D$251+Parameter!$D$258)</f>
        <v>6.6149553069290323E-2</v>
      </c>
      <c r="BX130" s="91">
        <f>$D130^EXP(Parameter!$D$270+Parameter!$D$277)</f>
        <v>8.1458602547265085E-2</v>
      </c>
      <c r="BY130" s="91">
        <f>$E130^EXP(Parameter!$D$248+Parameter!$D$255)</f>
        <v>1.2522532310482996E-2</v>
      </c>
      <c r="BZ130" s="90">
        <f>$D130^EXP(Parameter!$D$208)</f>
        <v>9.4044390416159765E-2</v>
      </c>
      <c r="CA130" s="90">
        <f>$E130^EXP(Parameter!$D$200)</f>
        <v>9.1579548964579142E-3</v>
      </c>
      <c r="CB130" s="90">
        <f>$D130^EXP(Parameter!$D$209)</f>
        <v>8.1050677538894791E-2</v>
      </c>
      <c r="CC130" s="90">
        <f>$E130^EXP(Parameter!$D$201)</f>
        <v>1.3833940909140401E-2</v>
      </c>
      <c r="CD130" s="90">
        <f>$D130^EXP(Parameter!$D$211)</f>
        <v>8.6661463256245116E-2</v>
      </c>
      <c r="CE130" s="90">
        <f>$E130^EXP(Parameter!$D$203)</f>
        <v>4.3299456078355995E-2</v>
      </c>
      <c r="CF130" s="90">
        <f>$D130^EXP(Parameter!$D$212)</f>
        <v>0.16011009787372754</v>
      </c>
      <c r="CG130" s="90">
        <f>$E130^EXP(Parameter!$D$204)</f>
        <v>3.2997509706425281E-2</v>
      </c>
      <c r="CH130" s="91">
        <f>$D130^EXP(Parameter!$D$213)</f>
        <v>7.372663140922199E-2</v>
      </c>
      <c r="CI130" s="90">
        <f>$E130^EXP(Parameter!$D$205)</f>
        <v>5.1221333564698324E-2</v>
      </c>
      <c r="CJ130" s="91">
        <f>$D130^EXP(Parameter!$D$210)</f>
        <v>4.704062724589439E-2</v>
      </c>
      <c r="CK130" s="90">
        <f>$E130^EXP(Parameter!$D$202)</f>
        <v>7.7858871191364455E-3</v>
      </c>
      <c r="CL130" s="12">
        <f>$D130^EXP(Parameter!$D$170+Parameter!$D$177*(LN($B130/30.2*21)))</f>
        <v>6.0444886115930095E-2</v>
      </c>
      <c r="CM130" s="41">
        <f>$E130^EXP(Parameter!$D$155+Parameter!$D$162*(LN($B130/30.2*21)))</f>
        <v>9.3685160001209744E-2</v>
      </c>
      <c r="CN130" s="12">
        <f>$D130^EXP(Parameter!$D$171+Parameter!$D$178*(LN($B130/30.2*21)))</f>
        <v>6.2506897321847665E-2</v>
      </c>
      <c r="CO130" s="41">
        <f>$E130^EXP(Parameter!$D$156+Parameter!$D$163*(LN($B130/30.2*21)))</f>
        <v>6.9432961146678518E-2</v>
      </c>
      <c r="CP130" s="12">
        <f>$D130^EXP(Parameter!$D$173+Parameter!$D$180*(LN($B130/30.2*21)))</f>
        <v>5.7078486281167247E-2</v>
      </c>
      <c r="CQ130" s="41">
        <f>$E130^EXP(Parameter!$D$158+Parameter!$D$165*(LN($B130/30.2*21)))</f>
        <v>8.0804461647050546E-2</v>
      </c>
      <c r="CR130" s="12">
        <f>$D130^EXP(Parameter!$D$174+Parameter!$D$181*(LN($B130/30.2*21)))</f>
        <v>6.3903398658839677E-2</v>
      </c>
      <c r="CS130" s="41">
        <f>$E130^EXP(Parameter!$D$159+Parameter!$D$166*(LN($B130/30.2*21)))</f>
        <v>0.10248745531279695</v>
      </c>
      <c r="CT130" s="12">
        <f>$D130^EXP(Parameter!$D$175+Parameter!$D$182*(LN($B130/30.2*21)))</f>
        <v>1.8962622447007242E-2</v>
      </c>
      <c r="CU130" s="41">
        <f>$E130^EXP(Parameter!$D$160+Parameter!$D$167*(LN($B130/30.2*21)))</f>
        <v>1.2060175437498483E-2</v>
      </c>
      <c r="CV130" s="12">
        <f>$D130^EXP(Parameter!$D$172+Parameter!$D$179*(LN($B130/30.2*21)))</f>
        <v>2.0523321365042976E-2</v>
      </c>
      <c r="CW130" s="41">
        <f>$E130^EXP(Parameter!$D$157+Parameter!$D$164*(LN($B130/30.2*21)))</f>
        <v>2.1003568056739612E-5</v>
      </c>
      <c r="CX130" s="12">
        <f t="shared" si="9"/>
        <v>1.8276912158316527E-5</v>
      </c>
      <c r="CY130" s="85">
        <v>1.95320408567402E-2</v>
      </c>
      <c r="CZ130" s="12">
        <f t="shared" si="10"/>
        <v>9.4549152627215367E-3</v>
      </c>
      <c r="DA130" s="85">
        <v>3.1102349952454499E-2</v>
      </c>
      <c r="DB130" s="12">
        <f t="shared" si="11"/>
        <v>2.3623928508724919E-3</v>
      </c>
      <c r="DC130" s="41">
        <v>3.7417364772388902E-3</v>
      </c>
      <c r="DD130" s="12">
        <f t="shared" si="12"/>
        <v>3.3943003948933525E-8</v>
      </c>
      <c r="DE130" s="85">
        <v>1.02358918435707E-2</v>
      </c>
      <c r="DF130" s="12">
        <f t="shared" si="13"/>
        <v>4.4489422653926851E-10</v>
      </c>
      <c r="DG130" s="41">
        <v>9.4256010775742001E-4</v>
      </c>
      <c r="DH130" s="12">
        <f t="shared" si="14"/>
        <v>8.9155781740164807E-4</v>
      </c>
      <c r="DI130" s="41">
        <v>9.4256009932447199E-4</v>
      </c>
      <c r="DJ130" s="46">
        <v>125</v>
      </c>
      <c r="DK130" s="44">
        <v>5.5381367591278397E-4</v>
      </c>
      <c r="DL130" s="44">
        <v>1.4686955742995199E-3</v>
      </c>
      <c r="DM130" s="44">
        <v>2.9788795470889798E-3</v>
      </c>
      <c r="DN130" s="44">
        <v>2.2504644104518498E-3</v>
      </c>
      <c r="DO130" s="44">
        <v>7.8154718057813505E-3</v>
      </c>
      <c r="DP130" s="44">
        <v>6.2995474508985598E-3</v>
      </c>
      <c r="DQ130" s="44">
        <v>8.6579780693320004E-3</v>
      </c>
      <c r="DR130" s="45">
        <v>4.9653941229321499E-2</v>
      </c>
      <c r="DS130" s="45">
        <v>7.6856823637872801E-2</v>
      </c>
      <c r="DT130" s="45">
        <v>6.9680005306320306E-2</v>
      </c>
      <c r="DU130" s="45">
        <v>5.18287152287292E-2</v>
      </c>
      <c r="DV130" s="45">
        <v>7.3733619094772301E-2</v>
      </c>
      <c r="DW130" s="45">
        <v>0.114503690087187</v>
      </c>
      <c r="DX130" s="45">
        <v>6.0398453241793999E-2</v>
      </c>
    </row>
    <row r="131" spans="1:128">
      <c r="A131" s="43">
        <f t="shared" si="8"/>
        <v>8.5945205479452049</v>
      </c>
      <c r="B131" s="18">
        <v>127</v>
      </c>
      <c r="C131" s="12">
        <v>2772</v>
      </c>
      <c r="D131" s="12">
        <v>4.7253484787500299E-2</v>
      </c>
      <c r="E131" s="12">
        <v>9.1572309126786904E-4</v>
      </c>
      <c r="F131" s="92">
        <f>$D131^Parameter!$D$325</f>
        <v>9.248225201294466E-2</v>
      </c>
      <c r="G131" s="92">
        <f>$E131^Parameter!$D$318</f>
        <v>6.493370734018046E-3</v>
      </c>
      <c r="H131" s="92">
        <f>$D131^Parameter!$D$326</f>
        <v>8.7005573382081203E-2</v>
      </c>
      <c r="I131" s="92">
        <f>$E131^Parameter!$D$319</f>
        <v>1.1363943506116164E-2</v>
      </c>
      <c r="J131" s="92">
        <f>$D131^Parameter!$D$328</f>
        <v>9.7705404590240796E-2</v>
      </c>
      <c r="K131" s="92">
        <f>$E131^Parameter!$D$321</f>
        <v>4.5088057512382415E-2</v>
      </c>
      <c r="L131" s="92">
        <f>$D131^Parameter!$D$329</f>
        <v>0.18100182401041198</v>
      </c>
      <c r="M131" s="92">
        <f>$E131^Parameter!$D$322</f>
        <v>3.2453716733794061E-2</v>
      </c>
      <c r="N131" s="92">
        <f>$D131^Parameter!$D$330</f>
        <v>8.439008257897887E-2</v>
      </c>
      <c r="O131" s="92">
        <f>$E131^Parameter!$D$323</f>
        <v>6.0912393669510942E-2</v>
      </c>
      <c r="P131" s="92">
        <f>$D131^Parameter!$D$327</f>
        <v>5.4709282280185338E-2</v>
      </c>
      <c r="Q131" s="92">
        <f>$E131^Parameter!$D$320</f>
        <v>6.7717296967107921E-3</v>
      </c>
      <c r="R131" s="12">
        <f>$D131^EXP(Parameter!$D$96+Parameter!$D$103*(($B131/30.2*21)^(1)))</f>
        <v>1.4920173345618166E-5</v>
      </c>
      <c r="S131" s="12">
        <f>$E131^EXP(Parameter!$D$81+Parameter!$D$88*($B131/30.2*21)^(-2))</f>
        <v>1.3582216932833869E-2</v>
      </c>
      <c r="T131" s="12">
        <f>$D131^EXP(Parameter!$D$97+Parameter!$D$104*(($B131*21/30.2)^(1)))</f>
        <v>9.0186013460011785E-3</v>
      </c>
      <c r="U131" s="12">
        <f>$E131^EXP(Parameter!$D$82+Parameter!$D$89*($B131/30.2*21)^(-2))</f>
        <v>1.9743225599047152E-2</v>
      </c>
      <c r="V131" s="12">
        <f>$D131^EXP(Parameter!$D$99+Parameter!$D$106*(($B131*21/30.2)^(1)))</f>
        <v>2.1844321085845706E-3</v>
      </c>
      <c r="W131" s="12">
        <f>$E131^EXP(Parameter!$D$84+Parameter!$D$91*($B131/30.2*21)^(-2))</f>
        <v>6.5914862806437768E-2</v>
      </c>
      <c r="X131" s="12">
        <f>$D131^EXP(Parameter!$D$100+Parameter!$D$107*(($B131*21/30.2)^(1)))</f>
        <v>2.181387212159983E-8</v>
      </c>
      <c r="Y131" s="12">
        <f>$E131^EXP(Parameter!$D$85+Parameter!$D$92*($B131/30.2*21)^(-2))</f>
        <v>4.6750302849282332E-2</v>
      </c>
      <c r="Z131" s="12">
        <f>$D131^EXP(Parameter!$D$101+Parameter!$D$108*(($B131*21/30.2)^(1)))</f>
        <v>2.6373964715135391E-10</v>
      </c>
      <c r="AA131" s="12">
        <f>$E131^EXP(Parameter!$D$86+Parameter!$D$93*($B131/30.2*21)^(-2))</f>
        <v>6.1557537740058683E-2</v>
      </c>
      <c r="AB131" s="12">
        <f>$D131^EXP(Parameter!$D$98+Parameter!$D$105*(($B131*21/30.2)^(1)))</f>
        <v>8.1809396411600783E-4</v>
      </c>
      <c r="AC131" s="12">
        <f>$E131^EXP(Parameter!$D$83+Parameter!$D$90*($B131/30.2*21)^(-2))</f>
        <v>7.4456931473656958E-3</v>
      </c>
      <c r="AD131" s="87">
        <f>$D131^EXP(Parameter!$D$133+Parameter!$D$140*(($B131*21/30.2)^(-0.5))+Parameter!$D$147*((LN($B131*21/30.2))))</f>
        <v>1.9878509212048048E-5</v>
      </c>
      <c r="AE131" s="12">
        <f>$E131^EXP(Parameter!$D$111+Parameter!$D$118*(($B131*21/30.2)^(-1))+Parameter!$D$125*(($B131*21/30.2)^(-0.5)))</f>
        <v>8.8758312529519781E-2</v>
      </c>
      <c r="AF131" s="12">
        <f>$D131^EXP(Parameter!$D$134+Parameter!$D$141*(($B131*21/30.2)^(-0.5))+Parameter!$D$148*((LN($B131*21/30.2))))</f>
        <v>6.2594381334701759E-3</v>
      </c>
      <c r="AG131" s="12">
        <f>$E131^EXP(Parameter!$D$112+Parameter!$D$119*(($B131*21/30.2)^(-1))+Parameter!$D$126*(($B131*21/30.2)^(-0.5)))</f>
        <v>2.198506832434759E-2</v>
      </c>
      <c r="AH131" s="12">
        <f>$D131^EXP(Parameter!$D$136+Parameter!$D$143*(($B131*21/30.2)^(-0.5))+Parameter!$D$150*((LN($B131*21/30.2))))</f>
        <v>9.6517135452465621E-5</v>
      </c>
      <c r="AI131" s="12">
        <f>$E131^EXP(Parameter!$D$114+Parameter!$D$121*(($B131*21/30.2)^(-1))+Parameter!$D$128*(($B131*21/30.2)^(-0.5)))</f>
        <v>1.1363797423869565E-3</v>
      </c>
      <c r="AJ131" s="12">
        <f>$D131^EXP(Parameter!$D$137+Parameter!$D$144*(($B131*21/30.2)^(-0.5))+Parameter!$D$151*((LN($B131*21/30.2))))</f>
        <v>1.3973290349739509E-5</v>
      </c>
      <c r="AK131" s="12">
        <f>$E131^EXP(Parameter!$D$115+Parameter!$D$122*(($B131*21/30.2)^(-1))+Parameter!$D$129*(($B131*21/30.2)^(-0.5)))</f>
        <v>1.8037390324412952E-2</v>
      </c>
      <c r="AL131" s="12">
        <f>$D131^EXP(Parameter!$D$138+Parameter!$D$145*(($B131*21/30.2)^(-0.5))+Parameter!$D$152*((LN($B131*21/30.2))))</f>
        <v>2.1328223750251225E-16</v>
      </c>
      <c r="AM131" s="12">
        <f>$E131^EXP(Parameter!$D$116+Parameter!$D$123*(($B131*21/30.2)^(-1))+Parameter!$D$130*(($B131*21/30.2)^(-0.5)))</f>
        <v>1.9324277167989226E-4</v>
      </c>
      <c r="AN131" s="12">
        <f>$D131^EXP(Parameter!$D$135+Parameter!$D$142*(($B131*21/30.2)^(-0.5))+Parameter!$D$149*((LN($B131*21/30.2))))</f>
        <v>1.0286286188738768E-3</v>
      </c>
      <c r="AO131" s="12">
        <f>$E131^EXP(Parameter!$D$113+Parameter!$D$120*(($B131*21/30.2)^(-1))+Parameter!$D$127*(($B131*21/30.2)^(-0.5)))</f>
        <v>2.3278288663236179E-8</v>
      </c>
      <c r="AP131" s="87">
        <f>$D131^EXP(Parameter!$D$304+Parameter!$D$310*((LN($B131*21/30.2))))</f>
        <v>5.772173593082576E-2</v>
      </c>
      <c r="AQ131" s="88">
        <f>$E131^EXP(Parameter!$D$290+Parameter!$D$296*((LN($B131*21/30.2))))</f>
        <v>2.2474539733922324E-2</v>
      </c>
      <c r="AR131" s="12">
        <f>$D131^EXP(Parameter!$D$305+Parameter!$D$311*((LN($B131*21/30.2))))</f>
        <v>6.5321307557461697E-2</v>
      </c>
      <c r="AS131" s="88">
        <f>$E131^EXP(Parameter!$D$291+Parameter!$D$297*((LN($B131*21/30.2))))</f>
        <v>2.3111685633690066E-2</v>
      </c>
      <c r="AT131" s="12">
        <f>$D131^EXP(Parameter!$D$305+Parameter!$D$307-Parameter!$D$306+(Parameter!$D$311+Parameter!$D$313-Parameter!$D$312)*((LN($B131*21/30.2))))</f>
        <v>6.234913706420471E-2</v>
      </c>
      <c r="AU131" s="88">
        <f>$E131^EXP(Parameter!$D$291+Parameter!$D$293-Parameter!$D$292+(Parameter!$D$297+Parameter!$D$299-Parameter!$D$298)*((LN($B131*21/30.2))))</f>
        <v>4.1177365815749614E-2</v>
      </c>
      <c r="AV131" s="12">
        <f>$D131^EXP(Parameter!$D$308+Parameter!$D$314*((LN($B131*21/30.2))))</f>
        <v>9.2159900860279156E-2</v>
      </c>
      <c r="AW131" s="88">
        <f>$E131^EXP(Parameter!$D$294+Parameter!$D$300*((LN($B131*21/30.2))))</f>
        <v>3.3786564317172127E-2</v>
      </c>
      <c r="AX131" s="12">
        <f>$D131^EXP(Parameter!$D$305+Parameter!$D$309-Parameter!$D$306+(Parameter!$D$311+Parameter!$D$315-Parameter!$D$312)*((LN($B131*21/30.2))))</f>
        <v>4.04297251177251E-2</v>
      </c>
      <c r="AY131" s="88">
        <f>$E131^EXP(Parameter!$D$291+Parameter!$D$295-Parameter!$D$292+(Parameter!$D$297+Parameter!$D$301-Parameter!$D$298)*((LN($B131*21/30.2))))</f>
        <v>3.6558118040768378E-3</v>
      </c>
      <c r="AZ131" s="12">
        <f>$D131^EXP(Parameter!D$305-Parameter!D$306+(Parameter!D$311-Parameter!D$312)*((LN($B131*21/30.2))))</f>
        <v>2.8352180858815024E-2</v>
      </c>
      <c r="BA131" s="88">
        <f>$E131^EXP(Parameter!$D$291-Parameter!$D$292+(Parameter!$D$297-Parameter!$D$298)*((LN($B131*21/30.2))))</f>
        <v>1.6173398420465647E-4</v>
      </c>
      <c r="BB131" s="89">
        <f>$D131^EXP(Parameter!$D$231+Parameter!$D$238)</f>
        <v>9.843213356211504E-2</v>
      </c>
      <c r="BC131" s="90">
        <f>$E131^EXP(Parameter!$D$216+Parameter!$D$223)</f>
        <v>1.1761667074114525E-2</v>
      </c>
      <c r="BD131" s="91">
        <f>$D131^EXP(Parameter!$D$232+Parameter!$D$239)</f>
        <v>7.932634062151793E-2</v>
      </c>
      <c r="BE131" s="90">
        <f>$E131^EXP(Parameter!$D$217+Parameter!$D$224)</f>
        <v>1.5685983639533527E-2</v>
      </c>
      <c r="BF131" s="91">
        <f>$D131^EXP(Parameter!$D$234+Parameter!$D$241)</f>
        <v>9.1721965422147417E-2</v>
      </c>
      <c r="BG131" s="91">
        <f>$E131^EXP(Parameter!$D$219+Parameter!$D$226)</f>
        <v>5.2261878586955093E-2</v>
      </c>
      <c r="BH131" s="91">
        <f>$D131^EXP(Parameter!$D$235+Parameter!$D$242)</f>
        <v>0.15907861718395044</v>
      </c>
      <c r="BI131" s="91">
        <f>$E131^EXP(Parameter!$D$220+Parameter!$D$227)</f>
        <v>3.6593431242360613E-2</v>
      </c>
      <c r="BJ131" s="91">
        <f>$D131^EXP(Parameter!$D$236)</f>
        <v>3.3703856990586881E-2</v>
      </c>
      <c r="BK131" s="91">
        <f>$E131^EXP(Parameter!$D$221)</f>
        <v>0.23329727806478742</v>
      </c>
      <c r="BL131" s="91">
        <f>$D131^EXP(Parameter!$D$233+Parameter!$D$240)</f>
        <v>4.3330478350674793E-2</v>
      </c>
      <c r="BM131" s="91">
        <f>$E131^EXP(Parameter!$D$218+Parameter!$D$225)</f>
        <v>6.1884325106622354E-3</v>
      </c>
      <c r="BN131" s="90">
        <f>$D131^EXP(Parameter!$D$268+Parameter!$D$275)</f>
        <v>0.12428036197309342</v>
      </c>
      <c r="BO131" s="91">
        <f>$E131^EXP(Parameter!$D$246+Parameter!$D$253)</f>
        <v>5.0553444706212952E-3</v>
      </c>
      <c r="BP131" s="91">
        <f>$D131^EXP(Parameter!$D$269+Parameter!$D$276)</f>
        <v>8.9762195449029844E-2</v>
      </c>
      <c r="BQ131" s="91">
        <f>$E131^EXP(Parameter!$D$247+Parameter!$D$254)</f>
        <v>1.0462686255781816E-2</v>
      </c>
      <c r="BR131" s="91">
        <f>$D131^EXP(Parameter!$D$271+Parameter!$D$278)</f>
        <v>0.17278489512000522</v>
      </c>
      <c r="BS131" s="91">
        <f>$E131^EXP(Parameter!$D$249+Parameter!$D$256)</f>
        <v>6.1718499414915251E-2</v>
      </c>
      <c r="BT131" s="91">
        <f>$D131^EXP(Parameter!$D$272+Parameter!$D$279)</f>
        <v>0.26564108994722402</v>
      </c>
      <c r="BU131" s="91">
        <f>$E131^EXP(Parameter!$D$250+Parameter!$D$257)</f>
        <v>2.4181199261995308E-2</v>
      </c>
      <c r="BV131" s="91">
        <f>$D131^EXP(Parameter!$D$273+Parameter!$D$280)</f>
        <v>0.22199082930776007</v>
      </c>
      <c r="BW131" s="91">
        <f>$E131^EXP(Parameter!$D$251+Parameter!$D$258)</f>
        <v>6.5396089518339542E-2</v>
      </c>
      <c r="BX131" s="91">
        <f>$D131^EXP(Parameter!$D$270+Parameter!$D$277)</f>
        <v>8.0538056454716053E-2</v>
      </c>
      <c r="BY131" s="91">
        <f>$E131^EXP(Parameter!$D$248+Parameter!$D$255)</f>
        <v>1.2293287472523699E-2</v>
      </c>
      <c r="BZ131" s="90">
        <f>$D131^EXP(Parameter!$D$208)</f>
        <v>9.3042179245735004E-2</v>
      </c>
      <c r="CA131" s="90">
        <f>$E131^EXP(Parameter!$D$200)</f>
        <v>8.9784457708827169E-3</v>
      </c>
      <c r="CB131" s="90">
        <f>$D131^EXP(Parameter!$D$209)</f>
        <v>8.0132918034470146E-2</v>
      </c>
      <c r="CC131" s="90">
        <f>$E131^EXP(Parameter!$D$201)</f>
        <v>1.3586395148005158E-2</v>
      </c>
      <c r="CD131" s="90">
        <f>$D131^EXP(Parameter!$D$211)</f>
        <v>8.570616703903966E-2</v>
      </c>
      <c r="CE131" s="90">
        <f>$E131^EXP(Parameter!$D$203)</f>
        <v>4.2729812619961151E-2</v>
      </c>
      <c r="CF131" s="90">
        <f>$D131^EXP(Parameter!$D$212)</f>
        <v>0.15878629657527404</v>
      </c>
      <c r="CG131" s="90">
        <f>$E131^EXP(Parameter!$D$204)</f>
        <v>3.2526098412061555E-2</v>
      </c>
      <c r="CH131" s="91">
        <f>$D131^EXP(Parameter!$D$213)</f>
        <v>7.2860522512942241E-2</v>
      </c>
      <c r="CI131" s="90">
        <f>$E131^EXP(Parameter!$D$205)</f>
        <v>5.0583306764065535E-2</v>
      </c>
      <c r="CJ131" s="91">
        <f>$D131^EXP(Parameter!$D$210)</f>
        <v>4.6393435824165892E-2</v>
      </c>
      <c r="CK131" s="90">
        <f>$E131^EXP(Parameter!$D$202)</f>
        <v>7.6280482438101527E-3</v>
      </c>
      <c r="CL131" s="12">
        <f>$D131^EXP(Parameter!$D$170+Parameter!$D$177*(LN($B131/30.2*21)))</f>
        <v>5.9578712502052759E-2</v>
      </c>
      <c r="CM131" s="41">
        <f>$E131^EXP(Parameter!$D$155+Parameter!$D$162*(LN($B131/30.2*21)))</f>
        <v>9.319758002482284E-2</v>
      </c>
      <c r="CN131" s="12">
        <f>$D131^EXP(Parameter!$D$171+Parameter!$D$178*(LN($B131/30.2*21)))</f>
        <v>6.1670689710511317E-2</v>
      </c>
      <c r="CO131" s="41">
        <f>$E131^EXP(Parameter!$D$156+Parameter!$D$163*(LN($B131/30.2*21)))</f>
        <v>6.8871500764247459E-2</v>
      </c>
      <c r="CP131" s="12">
        <f>$D131^EXP(Parameter!$D$173+Parameter!$D$180*(LN($B131/30.2*21)))</f>
        <v>5.6254209640050928E-2</v>
      </c>
      <c r="CQ131" s="41">
        <f>$E131^EXP(Parameter!$D$158+Parameter!$D$165*(LN($B131/30.2*21)))</f>
        <v>8.0037784011518398E-2</v>
      </c>
      <c r="CR131" s="12">
        <f>$D131^EXP(Parameter!$D$174+Parameter!$D$181*(LN($B131/30.2*21)))</f>
        <v>6.2851598510688791E-2</v>
      </c>
      <c r="CS131" s="41">
        <f>$E131^EXP(Parameter!$D$159+Parameter!$D$166*(LN($B131/30.2*21)))</f>
        <v>0.10175904230748947</v>
      </c>
      <c r="CT131" s="12">
        <f>$D131^EXP(Parameter!$D$175+Parameter!$D$182*(LN($B131/30.2*21)))</f>
        <v>1.8510784716990532E-2</v>
      </c>
      <c r="CU131" s="41">
        <f>$E131^EXP(Parameter!$D$160+Parameter!$D$167*(LN($B131/30.2*21)))</f>
        <v>1.1761731309255627E-2</v>
      </c>
      <c r="CV131" s="12">
        <f>$D131^EXP(Parameter!$D$172+Parameter!$D$179*(LN($B131/30.2*21)))</f>
        <v>2.0097886774273245E-2</v>
      </c>
      <c r="CW131" s="41">
        <f>$E131^EXP(Parameter!$D$157+Parameter!$D$164*(LN($B131/30.2*21)))</f>
        <v>1.9583596983424882E-5</v>
      </c>
      <c r="CX131" s="12">
        <f t="shared" si="9"/>
        <v>1.4920173345618166E-5</v>
      </c>
      <c r="CY131" s="85">
        <v>1.9353938382350101E-2</v>
      </c>
      <c r="CZ131" s="12">
        <f t="shared" si="10"/>
        <v>9.0186013460011785E-3</v>
      </c>
      <c r="DA131" s="85">
        <v>3.0808582465562898E-2</v>
      </c>
      <c r="DB131" s="12">
        <f t="shared" si="11"/>
        <v>2.1844321085845706E-3</v>
      </c>
      <c r="DC131" s="41">
        <v>3.5622272158267899E-3</v>
      </c>
      <c r="DD131" s="12">
        <f t="shared" si="12"/>
        <v>2.181387212159983E-8</v>
      </c>
      <c r="DE131" s="85">
        <v>9.9526031424557893E-3</v>
      </c>
      <c r="DF131" s="12">
        <f t="shared" si="13"/>
        <v>2.6373964715135391E-10</v>
      </c>
      <c r="DG131" s="41">
        <v>9.1531713298345098E-4</v>
      </c>
      <c r="DH131" s="12">
        <f t="shared" si="14"/>
        <v>8.1809396411600783E-4</v>
      </c>
      <c r="DI131" s="41">
        <v>9.1531712866335202E-4</v>
      </c>
      <c r="DJ131" s="46">
        <v>126</v>
      </c>
      <c r="DK131" s="44">
        <v>5.3520643015703096E-4</v>
      </c>
      <c r="DL131" s="44">
        <v>1.42342853804578E-3</v>
      </c>
      <c r="DM131" s="44">
        <v>2.8933912276921702E-3</v>
      </c>
      <c r="DN131" s="44">
        <v>2.1839582280560599E-3</v>
      </c>
      <c r="DO131" s="44">
        <v>7.6152429335795101E-3</v>
      </c>
      <c r="DP131" s="44">
        <v>6.1336899228744404E-3</v>
      </c>
      <c r="DQ131" s="44">
        <v>8.43911861763047E-3</v>
      </c>
      <c r="DR131" s="45">
        <v>4.8988677461634503E-2</v>
      </c>
      <c r="DS131" s="45">
        <v>7.5918958742776294E-2</v>
      </c>
      <c r="DT131" s="45">
        <v>6.8810439612329896E-2</v>
      </c>
      <c r="DU131" s="45">
        <v>5.1140180346704499E-2</v>
      </c>
      <c r="DV131" s="45">
        <v>7.28251861495431E-2</v>
      </c>
      <c r="DW131" s="45">
        <v>0.11324196178990199</v>
      </c>
      <c r="DX131" s="45">
        <v>5.9620896091265502E-2</v>
      </c>
    </row>
    <row r="132" spans="1:128">
      <c r="A132" s="43">
        <f t="shared" si="8"/>
        <v>8.6547945205479451</v>
      </c>
      <c r="B132" s="18">
        <v>128</v>
      </c>
      <c r="C132" s="12">
        <v>2794</v>
      </c>
      <c r="D132" s="12">
        <v>4.6610542771778202E-2</v>
      </c>
      <c r="E132" s="12">
        <v>8.8935011396799402E-4</v>
      </c>
      <c r="F132" s="92">
        <f>$D132^Parameter!$D$325</f>
        <v>9.149927332944445E-2</v>
      </c>
      <c r="G132" s="92">
        <f>$E132^Parameter!$D$318</f>
        <v>6.3581737371201982E-3</v>
      </c>
      <c r="H132" s="92">
        <f>$D132^Parameter!$D$326</f>
        <v>8.605722311328344E-2</v>
      </c>
      <c r="I132" s="92">
        <f>$E132^Parameter!$D$319</f>
        <v>1.1153381813126225E-2</v>
      </c>
      <c r="J132" s="92">
        <f>$D132^Parameter!$D$328</f>
        <v>9.6690750261849312E-2</v>
      </c>
      <c r="K132" s="92">
        <f>$E132^Parameter!$D$321</f>
        <v>4.4508118424185387E-2</v>
      </c>
      <c r="L132" s="92">
        <f>$D132^Parameter!$D$329</f>
        <v>0.1796185266670085</v>
      </c>
      <c r="M132" s="92">
        <f>$E132^Parameter!$D$322</f>
        <v>3.1992314087798464E-2</v>
      </c>
      <c r="N132" s="92">
        <f>$D132^Parameter!$D$330</f>
        <v>8.3458806498885152E-2</v>
      </c>
      <c r="O132" s="92">
        <f>$E132^Parameter!$D$323</f>
        <v>6.0204521085569583E-2</v>
      </c>
      <c r="P132" s="92">
        <f>$D132^Parameter!$D$327</f>
        <v>5.4000393005565604E-2</v>
      </c>
      <c r="Q132" s="92">
        <f>$E132^Parameter!$D$320</f>
        <v>6.6318997743822E-3</v>
      </c>
      <c r="R132" s="12">
        <f>$D132^EXP(Parameter!$D$96+Parameter!$D$103*(($B132/30.2*21)^(1)))</f>
        <v>1.2140032061079698E-5</v>
      </c>
      <c r="S132" s="12">
        <f>$E132^EXP(Parameter!$D$81+Parameter!$D$88*($B132/30.2*21)^(-2))</f>
        <v>1.3340550315008791E-2</v>
      </c>
      <c r="T132" s="12">
        <f>$D132^EXP(Parameter!$D$97+Parameter!$D$104*(($B132*21/30.2)^(1)))</f>
        <v>8.6000848779921833E-3</v>
      </c>
      <c r="U132" s="12">
        <f>$E132^EXP(Parameter!$D$82+Parameter!$D$89*($B132/30.2*21)^(-2))</f>
        <v>1.9422217961792804E-2</v>
      </c>
      <c r="V132" s="12">
        <f>$D132^EXP(Parameter!$D$99+Parameter!$D$106*(($B132*21/30.2)^(1)))</f>
        <v>2.018375278788803E-3</v>
      </c>
      <c r="W132" s="12">
        <f>$E132^EXP(Parameter!$D$84+Parameter!$D$91*($B132/30.2*21)^(-2))</f>
        <v>6.5170611788097327E-2</v>
      </c>
      <c r="X132" s="12">
        <f>$D132^EXP(Parameter!$D$100+Parameter!$D$107*(($B132*21/30.2)^(1)))</f>
        <v>1.3871428737474326E-8</v>
      </c>
      <c r="Y132" s="12">
        <f>$E132^EXP(Parameter!$D$85+Parameter!$D$92*($B132/30.2*21)^(-2))</f>
        <v>4.6156104341237118E-2</v>
      </c>
      <c r="Z132" s="12">
        <f>$D132^EXP(Parameter!$D$101+Parameter!$D$108*(($B132*21/30.2)^(1)))</f>
        <v>1.5452807028336084E-10</v>
      </c>
      <c r="AA132" s="12">
        <f>$E132^EXP(Parameter!$D$86+Parameter!$D$93*($B132/30.2*21)^(-2))</f>
        <v>6.0844678982312474E-2</v>
      </c>
      <c r="AB132" s="12">
        <f>$D132^EXP(Parameter!$D$98+Parameter!$D$105*(($B132*21/30.2)^(1)))</f>
        <v>7.501284947433514E-4</v>
      </c>
      <c r="AC132" s="12">
        <f>$E132^EXP(Parameter!$D$83+Parameter!$D$90*($B132/30.2*21)^(-2))</f>
        <v>7.2948092453535354E-3</v>
      </c>
      <c r="AD132" s="87">
        <f>$D132^EXP(Parameter!$D$133+Parameter!$D$140*(($B132*21/30.2)^(-0.5))+Parameter!$D$147*((LN($B132*21/30.2))))</f>
        <v>1.7337552203075956E-5</v>
      </c>
      <c r="AE132" s="12">
        <f>$E132^EXP(Parameter!$D$111+Parameter!$D$118*(($B132*21/30.2)^(-1))+Parameter!$D$125*(($B132*21/30.2)^(-0.5)))</f>
        <v>8.8149579931644892E-2</v>
      </c>
      <c r="AF132" s="12">
        <f>$D132^EXP(Parameter!$D$134+Parameter!$D$141*(($B132*21/30.2)^(-0.5))+Parameter!$D$148*((LN($B132*21/30.2))))</f>
        <v>6.0134983753052556E-3</v>
      </c>
      <c r="AG132" s="12">
        <f>$E132^EXP(Parameter!$D$112+Parameter!$D$119*(($B132*21/30.2)^(-1))+Parameter!$D$126*(($B132*21/30.2)^(-0.5)))</f>
        <v>2.1647274880464071E-2</v>
      </c>
      <c r="AH132" s="12">
        <f>$D132^EXP(Parameter!$D$136+Parameter!$D$143*(($B132*21/30.2)^(-0.5))+Parameter!$D$150*((LN($B132*21/30.2))))</f>
        <v>8.6556317448601059E-5</v>
      </c>
      <c r="AI132" s="12">
        <f>$E132^EXP(Parameter!$D$114+Parameter!$D$121*(($B132*21/30.2)^(-1))+Parameter!$D$128*(($B132*21/30.2)^(-0.5)))</f>
        <v>1.0901696934898998E-3</v>
      </c>
      <c r="AJ132" s="12">
        <f>$D132^EXP(Parameter!$D$137+Parameter!$D$144*(($B132*21/30.2)^(-0.5))+Parameter!$D$151*((LN($B132*21/30.2))))</f>
        <v>1.1940961267644672E-5</v>
      </c>
      <c r="AK132" s="12">
        <f>$E132^EXP(Parameter!$D$115+Parameter!$D$122*(($B132*21/30.2)^(-1))+Parameter!$D$129*(($B132*21/30.2)^(-0.5)))</f>
        <v>1.7705941435774118E-2</v>
      </c>
      <c r="AL132" s="12">
        <f>$D132^EXP(Parameter!$D$138+Parameter!$D$145*(($B132*21/30.2)^(-0.5))+Parameter!$D$152*((LN($B132*21/30.2))))</f>
        <v>1.115077394972198E-16</v>
      </c>
      <c r="AM132" s="12">
        <f>$E132^EXP(Parameter!$D$116+Parameter!$D$123*(($B132*21/30.2)^(-1))+Parameter!$D$130*(($B132*21/30.2)^(-0.5)))</f>
        <v>1.8324011371269642E-4</v>
      </c>
      <c r="AN132" s="12">
        <f>$D132^EXP(Parameter!$D$135+Parameter!$D$142*(($B132*21/30.2)^(-0.5))+Parameter!$D$149*((LN($B132*21/30.2))))</f>
        <v>9.720850003350314E-4</v>
      </c>
      <c r="AO132" s="12">
        <f>$E132^EXP(Parameter!$D$113+Parameter!$D$120*(($B132*21/30.2)^(-1))+Parameter!$D$127*(($B132*21/30.2)^(-0.5)))</f>
        <v>2.0709163593455201E-8</v>
      </c>
      <c r="AP132" s="87">
        <f>$D132^EXP(Parameter!$D$304+Parameter!$D$310*((LN($B132*21/30.2))))</f>
        <v>5.6824852713942019E-2</v>
      </c>
      <c r="AQ132" s="88">
        <f>$E132^EXP(Parameter!$D$290+Parameter!$D$296*((LN($B132*21/30.2))))</f>
        <v>2.2215651525529553E-2</v>
      </c>
      <c r="AR132" s="12">
        <f>$D132^EXP(Parameter!$D$305+Parameter!$D$311*((LN($B132*21/30.2))))</f>
        <v>6.4458870841291357E-2</v>
      </c>
      <c r="AS132" s="88">
        <f>$E132^EXP(Parameter!$D$291+Parameter!$D$297*((LN($B132*21/30.2))))</f>
        <v>2.2786751849295607E-2</v>
      </c>
      <c r="AT132" s="12">
        <f>$D132^EXP(Parameter!$D$305+Parameter!$D$307-Parameter!$D$306+(Parameter!$D$311+Parameter!$D$313-Parameter!$D$312)*((LN($B132*21/30.2))))</f>
        <v>6.1461529475600803E-2</v>
      </c>
      <c r="AU132" s="88">
        <f>$E132^EXP(Parameter!$D$291+Parameter!$D$293-Parameter!$D$292+(Parameter!$D$297+Parameter!$D$299-Parameter!$D$298)*((LN($B132*21/30.2))))</f>
        <v>4.0599473566260175E-2</v>
      </c>
      <c r="AV132" s="12">
        <f>$D132^EXP(Parameter!$D$308+Parameter!$D$314*((LN($B132*21/30.2))))</f>
        <v>9.0858615602520329E-2</v>
      </c>
      <c r="AW132" s="88">
        <f>$E132^EXP(Parameter!$D$294+Parameter!$D$300*((LN($B132*21/30.2))))</f>
        <v>3.3319402586975536E-2</v>
      </c>
      <c r="AX132" s="12">
        <f>$D132^EXP(Parameter!$D$305+Parameter!$D$309-Parameter!$D$306+(Parameter!$D$311+Parameter!$D$315-Parameter!$D$312)*((LN($B132*21/30.2))))</f>
        <v>3.9703095162748288E-2</v>
      </c>
      <c r="AY132" s="88">
        <f>$E132^EXP(Parameter!$D$291+Parameter!$D$295-Parameter!$D$292+(Parameter!$D$297+Parameter!$D$301-Parameter!$D$298)*((LN($B132*21/30.2))))</f>
        <v>3.5169556544978695E-3</v>
      </c>
      <c r="AZ132" s="12">
        <f>$D132^EXP(Parameter!D$305-Parameter!D$306+(Parameter!D$311-Parameter!D$312)*((LN($B132*21/30.2))))</f>
        <v>2.7816701336373477E-2</v>
      </c>
      <c r="BA132" s="88">
        <f>$E132^EXP(Parameter!$D$291-Parameter!$D$292+(Parameter!$D$297-Parameter!$D$298)*((LN($B132*21/30.2))))</f>
        <v>1.5300191621834432E-4</v>
      </c>
      <c r="BB132" s="89">
        <f>$D132^EXP(Parameter!$D$231+Parameter!$D$238)</f>
        <v>9.7413172285802291E-2</v>
      </c>
      <c r="BC132" s="90">
        <f>$E132^EXP(Parameter!$D$216+Parameter!$D$223)</f>
        <v>1.154539491412203E-2</v>
      </c>
      <c r="BD132" s="91">
        <f>$D132^EXP(Parameter!$D$232+Parameter!$D$239)</f>
        <v>7.8429158797785697E-2</v>
      </c>
      <c r="BE132" s="90">
        <f>$E132^EXP(Parameter!$D$217+Parameter!$D$224)</f>
        <v>1.5416081611628035E-2</v>
      </c>
      <c r="BF132" s="91">
        <f>$D132^EXP(Parameter!$D$234+Parameter!$D$241)</f>
        <v>9.0743705472614428E-2</v>
      </c>
      <c r="BG132" s="91">
        <f>$E132^EXP(Parameter!$D$219+Parameter!$D$226)</f>
        <v>5.1621495791437925E-2</v>
      </c>
      <c r="BH132" s="91">
        <f>$D132^EXP(Parameter!$D$235+Parameter!$D$242)</f>
        <v>0.15777141308439027</v>
      </c>
      <c r="BI132" s="91">
        <f>$E132^EXP(Parameter!$D$220+Parameter!$D$227)</f>
        <v>3.6091268174903664E-2</v>
      </c>
      <c r="BJ132" s="91">
        <f>$D132^EXP(Parameter!$D$236)</f>
        <v>3.3194889624947439E-2</v>
      </c>
      <c r="BK132" s="91">
        <f>$E132^EXP(Parameter!$D$221)</f>
        <v>0.23188320107940999</v>
      </c>
      <c r="BL132" s="91">
        <f>$D132^EXP(Parameter!$D$233+Parameter!$D$240)</f>
        <v>4.2724290235194994E-2</v>
      </c>
      <c r="BM132" s="91">
        <f>$E132^EXP(Parameter!$D$218+Parameter!$D$225)</f>
        <v>6.0583671672547199E-3</v>
      </c>
      <c r="BN132" s="90">
        <f>$D132^EXP(Parameter!$D$268+Parameter!$D$275)</f>
        <v>0.1231226115141846</v>
      </c>
      <c r="BO132" s="91">
        <f>$E132^EXP(Parameter!$D$246+Parameter!$D$253)</f>
        <v>4.9449146438106974E-3</v>
      </c>
      <c r="BP132" s="91">
        <f>$D132^EXP(Parameter!$D$269+Parameter!$D$276)</f>
        <v>8.8796229037599997E-2</v>
      </c>
      <c r="BQ132" s="91">
        <f>$E132^EXP(Parameter!$D$247+Parameter!$D$254)</f>
        <v>1.0265280063323012E-2</v>
      </c>
      <c r="BR132" s="91">
        <f>$D132^EXP(Parameter!$D$271+Parameter!$D$278)</f>
        <v>0.17142864351020054</v>
      </c>
      <c r="BS132" s="91">
        <f>$E132^EXP(Parameter!$D$249+Parameter!$D$256)</f>
        <v>6.1004609120825316E-2</v>
      </c>
      <c r="BT132" s="91">
        <f>$D132^EXP(Parameter!$D$272+Parameter!$D$279)</f>
        <v>0.26406525144392651</v>
      </c>
      <c r="BU132" s="91">
        <f>$E132^EXP(Parameter!$D$250+Parameter!$D$257)</f>
        <v>2.3808128387874432E-2</v>
      </c>
      <c r="BV132" s="91">
        <f>$D132^EXP(Parameter!$D$273+Parameter!$D$280)</f>
        <v>0.22049620475071435</v>
      </c>
      <c r="BW132" s="91">
        <f>$E132^EXP(Parameter!$D$251+Parameter!$D$258)</f>
        <v>6.4655290984530572E-2</v>
      </c>
      <c r="BX132" s="91">
        <f>$D132^EXP(Parameter!$D$270+Parameter!$D$277)</f>
        <v>7.9632588319472106E-2</v>
      </c>
      <c r="BY132" s="91">
        <f>$E132^EXP(Parameter!$D$248+Parameter!$D$255)</f>
        <v>1.2069468548028666E-2</v>
      </c>
      <c r="BZ132" s="90">
        <f>$D132^EXP(Parameter!$D$208)</f>
        <v>9.2055743202850968E-2</v>
      </c>
      <c r="CA132" s="90">
        <f>$E132^EXP(Parameter!$D$200)</f>
        <v>8.8034159180463752E-3</v>
      </c>
      <c r="CB132" s="90">
        <f>$D132^EXP(Parameter!$D$209)</f>
        <v>7.9230211331477035E-2</v>
      </c>
      <c r="CC132" s="90">
        <f>$E132^EXP(Parameter!$D$201)</f>
        <v>1.3344607181803948E-2</v>
      </c>
      <c r="CD132" s="90">
        <f>$D132^EXP(Parameter!$D$211)</f>
        <v>8.4766254934611471E-2</v>
      </c>
      <c r="CE132" s="90">
        <f>$E132^EXP(Parameter!$D$203)</f>
        <v>4.217074184085489E-2</v>
      </c>
      <c r="CF132" s="90">
        <f>$D132^EXP(Parameter!$D$212)</f>
        <v>0.1574801945045971</v>
      </c>
      <c r="CG132" s="90">
        <f>$E132^EXP(Parameter!$D$204)</f>
        <v>3.2063965087121872E-2</v>
      </c>
      <c r="CH132" s="91">
        <f>$D132^EXP(Parameter!$D$213)</f>
        <v>7.2008983916117583E-2</v>
      </c>
      <c r="CI132" s="90">
        <f>$E132^EXP(Parameter!$D$205)</f>
        <v>4.9956679128189484E-2</v>
      </c>
      <c r="CJ132" s="91">
        <f>$D132^EXP(Parameter!$D$210)</f>
        <v>4.5758423129086678E-2</v>
      </c>
      <c r="CK132" s="90">
        <f>$E132^EXP(Parameter!$D$202)</f>
        <v>7.474252947732035E-3</v>
      </c>
      <c r="CL132" s="12">
        <f>$D132^EXP(Parameter!$D$170+Parameter!$D$177*(LN($B132/30.2*21)))</f>
        <v>5.8728637555812251E-2</v>
      </c>
      <c r="CM132" s="41">
        <f>$E132^EXP(Parameter!$D$155+Parameter!$D$162*(LN($B132/30.2*21)))</f>
        <v>9.2716973560426186E-2</v>
      </c>
      <c r="CN132" s="12">
        <f>$D132^EXP(Parameter!$D$171+Parameter!$D$178*(LN($B132/30.2*21)))</f>
        <v>6.084954033255574E-2</v>
      </c>
      <c r="CO132" s="41">
        <f>$E132^EXP(Parameter!$D$156+Parameter!$D$163*(LN($B132/30.2*21)))</f>
        <v>6.831867186867889E-2</v>
      </c>
      <c r="CP132" s="12">
        <f>$D132^EXP(Parameter!$D$173+Parameter!$D$180*(LN($B132/30.2*21)))</f>
        <v>5.5445410522387578E-2</v>
      </c>
      <c r="CQ132" s="41">
        <f>$E132^EXP(Parameter!$D$158+Parameter!$D$165*(LN($B132/30.2*21)))</f>
        <v>7.9283023009753456E-2</v>
      </c>
      <c r="CR132" s="12">
        <f>$D132^EXP(Parameter!$D$174+Parameter!$D$181*(LN($B132/30.2*21)))</f>
        <v>6.1820431281176577E-2</v>
      </c>
      <c r="CS132" s="41">
        <f>$E132^EXP(Parameter!$D$159+Parameter!$D$166*(LN($B132/30.2*21)))</f>
        <v>0.10104100927536086</v>
      </c>
      <c r="CT132" s="12">
        <f>$D132^EXP(Parameter!$D$175+Parameter!$D$182*(LN($B132/30.2*21)))</f>
        <v>1.8071098848160733E-2</v>
      </c>
      <c r="CU132" s="41">
        <f>$E132^EXP(Parameter!$D$160+Parameter!$D$167*(LN($B132/30.2*21)))</f>
        <v>1.147170983920086E-2</v>
      </c>
      <c r="CV132" s="12">
        <f>$D132^EXP(Parameter!$D$172+Parameter!$D$179*(LN($B132/30.2*21)))</f>
        <v>1.9682934184371233E-2</v>
      </c>
      <c r="CW132" s="41">
        <f>$E132^EXP(Parameter!$D$157+Parameter!$D$164*(LN($B132/30.2*21)))</f>
        <v>1.8262972311483235E-5</v>
      </c>
      <c r="CX132" s="12">
        <f t="shared" si="9"/>
        <v>1.2140032061079698E-5</v>
      </c>
      <c r="CY132" s="85">
        <v>1.9180692552428699E-2</v>
      </c>
      <c r="CZ132" s="12">
        <f t="shared" si="10"/>
        <v>8.6000848779921833E-3</v>
      </c>
      <c r="DA132" s="85">
        <v>3.0522207661538101E-2</v>
      </c>
      <c r="DB132" s="12">
        <f t="shared" si="11"/>
        <v>2.018375278788803E-3</v>
      </c>
      <c r="DC132" s="41">
        <v>3.3915294943680199E-3</v>
      </c>
      <c r="DD132" s="12">
        <f t="shared" si="12"/>
        <v>1.3871428737474326E-8</v>
      </c>
      <c r="DE132" s="85">
        <v>9.6783825517107493E-3</v>
      </c>
      <c r="DF132" s="12">
        <f t="shared" si="13"/>
        <v>1.5452807028336084E-10</v>
      </c>
      <c r="DG132" s="41">
        <v>8.8900038949057405E-4</v>
      </c>
      <c r="DH132" s="12">
        <f t="shared" si="14"/>
        <v>7.501284947433514E-4</v>
      </c>
      <c r="DI132" s="41">
        <v>8.8900038731419605E-4</v>
      </c>
      <c r="DJ132" s="46">
        <v>127</v>
      </c>
      <c r="DK132" s="44">
        <v>5.1731411681010797E-4</v>
      </c>
      <c r="DL132" s="44">
        <v>1.3797691106907099E-3</v>
      </c>
      <c r="DM132" s="44">
        <v>2.8107473631445701E-3</v>
      </c>
      <c r="DN132" s="44">
        <v>2.1197249927687998E-3</v>
      </c>
      <c r="DO132" s="44">
        <v>7.4210189435242003E-3</v>
      </c>
      <c r="DP132" s="44">
        <v>5.9729325277662103E-3</v>
      </c>
      <c r="DQ132" s="44">
        <v>8.2267425218206496E-3</v>
      </c>
      <c r="DR132" s="45">
        <v>4.8335764758532997E-2</v>
      </c>
      <c r="DS132" s="45">
        <v>7.49971960732536E-2</v>
      </c>
      <c r="DT132" s="45">
        <v>6.7956087003328905E-2</v>
      </c>
      <c r="DU132" s="45">
        <v>5.04643383729909E-2</v>
      </c>
      <c r="DV132" s="45">
        <v>7.1932476321734704E-2</v>
      </c>
      <c r="DW132" s="45">
        <v>0.11200010916974</v>
      </c>
      <c r="DX132" s="45">
        <v>5.8857301402374398E-2</v>
      </c>
    </row>
    <row r="133" spans="1:128">
      <c r="A133" s="43">
        <f t="shared" ref="A133:A196" si="15">C133/365+1</f>
        <v>8.7150684931506852</v>
      </c>
      <c r="B133" s="18">
        <v>129</v>
      </c>
      <c r="C133" s="12">
        <v>2816</v>
      </c>
      <c r="D133" s="12">
        <v>4.5979580792970799E-2</v>
      </c>
      <c r="E133" s="12">
        <v>8.6387487134307402E-4</v>
      </c>
      <c r="F133" s="92">
        <f>$D133^Parameter!$D$325</f>
        <v>9.0531706285018318E-2</v>
      </c>
      <c r="G133" s="92">
        <f>$E133^Parameter!$D$318</f>
        <v>6.2265087929168897E-3</v>
      </c>
      <c r="H133" s="92">
        <f>$D133^Parameter!$D$326</f>
        <v>8.5123996640374178E-2</v>
      </c>
      <c r="I133" s="92">
        <f>$E133^Parameter!$D$319</f>
        <v>1.0947842438992959E-2</v>
      </c>
      <c r="J133" s="92">
        <f>$D133^Parameter!$D$328</f>
        <v>9.5691758514357697E-2</v>
      </c>
      <c r="K133" s="92">
        <f>$E133^Parameter!$D$321</f>
        <v>4.3938752533857262E-2</v>
      </c>
      <c r="L133" s="92">
        <f>$D133^Parameter!$D$329</f>
        <v>0.1782528179145513</v>
      </c>
      <c r="M133" s="92">
        <f>$E133^Parameter!$D$322</f>
        <v>3.1539943589205394E-2</v>
      </c>
      <c r="N133" s="92">
        <f>$D133^Parameter!$D$330</f>
        <v>8.254250714188309E-2</v>
      </c>
      <c r="O133" s="92">
        <f>$E133^Parameter!$D$323</f>
        <v>5.9508682673386208E-2</v>
      </c>
      <c r="P133" s="92">
        <f>$D133^Parameter!$D$327</f>
        <v>5.3304256124294701E-2</v>
      </c>
      <c r="Q133" s="92">
        <f>$E133^Parameter!$D$320</f>
        <v>6.495699126812457E-3</v>
      </c>
      <c r="R133" s="12">
        <f>$D133^EXP(Parameter!$D$96+Parameter!$D$103*(($B133/30.2*21)^(1)))</f>
        <v>9.8450588589927205E-6</v>
      </c>
      <c r="S133" s="12">
        <f>$E133^EXP(Parameter!$D$81+Parameter!$D$88*($B133/30.2*21)^(-2))</f>
        <v>1.3104470897051286E-2</v>
      </c>
      <c r="T133" s="12">
        <f>$D133^EXP(Parameter!$D$97+Parameter!$D$104*(($B133*21/30.2)^(1)))</f>
        <v>8.1987435542427035E-3</v>
      </c>
      <c r="U133" s="12">
        <f>$E133^EXP(Parameter!$D$82+Parameter!$D$89*($B133/30.2*21)^(-2))</f>
        <v>1.9108143826073041E-2</v>
      </c>
      <c r="V133" s="12">
        <f>$D133^EXP(Parameter!$D$99+Parameter!$D$106*(($B133*21/30.2)^(1)))</f>
        <v>1.8635410839997336E-3</v>
      </c>
      <c r="W133" s="12">
        <f>$E133^EXP(Parameter!$D$84+Parameter!$D$91*($B133/30.2*21)^(-2))</f>
        <v>6.4438767176470763E-2</v>
      </c>
      <c r="X133" s="12">
        <f>$D133^EXP(Parameter!$D$100+Parameter!$D$107*(($B133*21/30.2)^(1)))</f>
        <v>8.7258722859292695E-9</v>
      </c>
      <c r="Y133" s="12">
        <f>$E133^EXP(Parameter!$D$85+Parameter!$D$92*($B133/30.2*21)^(-2))</f>
        <v>4.5572647904174951E-2</v>
      </c>
      <c r="Z133" s="12">
        <f>$D133^EXP(Parameter!$D$101+Parameter!$D$108*(($B133*21/30.2)^(1)))</f>
        <v>8.9462728700550782E-11</v>
      </c>
      <c r="AA133" s="12">
        <f>$E133^EXP(Parameter!$D$86+Parameter!$D$93*($B133/30.2*21)^(-2))</f>
        <v>6.0143911886865312E-2</v>
      </c>
      <c r="AB133" s="12">
        <f>$D133^EXP(Parameter!$D$98+Parameter!$D$105*(($B133*21/30.2)^(1)))</f>
        <v>6.8729612857960562E-4</v>
      </c>
      <c r="AC133" s="12">
        <f>$E133^EXP(Parameter!$D$83+Parameter!$D$90*($B133/30.2*21)^(-2))</f>
        <v>7.1477842419467533E-3</v>
      </c>
      <c r="AD133" s="87">
        <f>$D133^EXP(Parameter!$D$133+Parameter!$D$140*(($B133*21/30.2)^(-0.5))+Parameter!$D$147*((LN($B133*21/30.2))))</f>
        <v>1.5111338466357384E-5</v>
      </c>
      <c r="AE133" s="12">
        <f>$E133^EXP(Parameter!$D$111+Parameter!$D$118*(($B133*21/30.2)^(-1))+Parameter!$D$125*(($B133*21/30.2)^(-0.5)))</f>
        <v>8.7548710772705943E-2</v>
      </c>
      <c r="AF133" s="12">
        <f>$D133^EXP(Parameter!$D$134+Parameter!$D$141*(($B133*21/30.2)^(-0.5))+Parameter!$D$148*((LN($B133*21/30.2))))</f>
        <v>5.7773423545756219E-3</v>
      </c>
      <c r="AG133" s="12">
        <f>$E133^EXP(Parameter!$D$112+Parameter!$D$119*(($B133*21/30.2)^(-1))+Parameter!$D$126*(($B133*21/30.2)^(-0.5)))</f>
        <v>2.1316498459568286E-2</v>
      </c>
      <c r="AH133" s="12">
        <f>$D133^EXP(Parameter!$D$136+Parameter!$D$143*(($B133*21/30.2)^(-0.5))+Parameter!$D$150*((LN($B133*21/30.2))))</f>
        <v>7.7590172513494125E-5</v>
      </c>
      <c r="AI133" s="12">
        <f>$E133^EXP(Parameter!$D$114+Parameter!$D$121*(($B133*21/30.2)^(-1))+Parameter!$D$128*(($B133*21/30.2)^(-0.5)))</f>
        <v>1.0460090367778012E-3</v>
      </c>
      <c r="AJ133" s="12">
        <f>$D133^EXP(Parameter!$D$137+Parameter!$D$144*(($B133*21/30.2)^(-0.5))+Parameter!$D$151*((LN($B133*21/30.2))))</f>
        <v>1.0194111271731655E-5</v>
      </c>
      <c r="AK133" s="12">
        <f>$E133^EXP(Parameter!$D$115+Parameter!$D$122*(($B133*21/30.2)^(-1))+Parameter!$D$129*(($B133*21/30.2)^(-0.5)))</f>
        <v>1.7382237613342597E-2</v>
      </c>
      <c r="AL133" s="12">
        <f>$D133^EXP(Parameter!$D$138+Parameter!$D$145*(($B133*21/30.2)^(-0.5))+Parameter!$D$152*((LN($B133*21/30.2))))</f>
        <v>5.7906138420883045E-17</v>
      </c>
      <c r="AM133" s="12">
        <f>$E133^EXP(Parameter!$D$116+Parameter!$D$123*(($B133*21/30.2)^(-1))+Parameter!$D$130*(($B133*21/30.2)^(-0.5)))</f>
        <v>1.7379176767699981E-4</v>
      </c>
      <c r="AN133" s="12">
        <f>$D133^EXP(Parameter!$D$135+Parameter!$D$142*(($B133*21/30.2)^(-0.5))+Parameter!$D$149*((LN($B133*21/30.2))))</f>
        <v>9.1866177993880167E-4</v>
      </c>
      <c r="AO133" s="12">
        <f>$E133^EXP(Parameter!$D$113+Parameter!$D$120*(($B133*21/30.2)^(-1))+Parameter!$D$127*(($B133*21/30.2)^(-0.5)))</f>
        <v>1.8431213429074449E-8</v>
      </c>
      <c r="AP133" s="87">
        <f>$D133^EXP(Parameter!$D$304+Parameter!$D$310*((LN($B133*21/30.2))))</f>
        <v>5.5945249872632691E-2</v>
      </c>
      <c r="AQ133" s="88">
        <f>$E133^EXP(Parameter!$D$290+Parameter!$D$296*((LN($B133*21/30.2))))</f>
        <v>2.1961590399706243E-2</v>
      </c>
      <c r="AR133" s="12">
        <f>$D133^EXP(Parameter!$D$305+Parameter!$D$311*((LN($B133*21/30.2))))</f>
        <v>6.3611721456282952E-2</v>
      </c>
      <c r="AS133" s="88">
        <f>$E133^EXP(Parameter!$D$291+Parameter!$D$297*((LN($B133*21/30.2))))</f>
        <v>2.2468323618214773E-2</v>
      </c>
      <c r="AT133" s="12">
        <f>$D133^EXP(Parameter!$D$305+Parameter!$D$307-Parameter!$D$306+(Parameter!$D$311+Parameter!$D$313-Parameter!$D$312)*((LN($B133*21/30.2))))</f>
        <v>6.0590231109780117E-2</v>
      </c>
      <c r="AU133" s="88">
        <f>$E133^EXP(Parameter!$D$291+Parameter!$D$293-Parameter!$D$292+(Parameter!$D$297+Parameter!$D$299-Parameter!$D$298)*((LN($B133*21/30.2))))</f>
        <v>4.0032588626047722E-2</v>
      </c>
      <c r="AV133" s="12">
        <f>$D133^EXP(Parameter!$D$308+Parameter!$D$314*((LN($B133*21/30.2))))</f>
        <v>8.9579824644369394E-2</v>
      </c>
      <c r="AW133" s="88">
        <f>$E133^EXP(Parameter!$D$294+Parameter!$D$300*((LN($B133*21/30.2))))</f>
        <v>3.2861248774638571E-2</v>
      </c>
      <c r="AX133" s="12">
        <f>$D133^EXP(Parameter!$D$305+Parameter!$D$309-Parameter!$D$306+(Parameter!$D$311+Parameter!$D$315-Parameter!$D$312)*((LN($B133*21/30.2))))</f>
        <v>3.8992081416719129E-2</v>
      </c>
      <c r="AY133" s="88">
        <f>$E133^EXP(Parameter!$D$291+Parameter!$D$295-Parameter!$D$292+(Parameter!$D$297+Parameter!$D$301-Parameter!$D$298)*((LN($B133*21/30.2))))</f>
        <v>3.3836448037006962E-3</v>
      </c>
      <c r="AZ133" s="12">
        <f>$D133^EXP(Parameter!D$305-Parameter!D$306+(Parameter!D$311-Parameter!D$312)*((LN($B133*21/30.2))))</f>
        <v>2.7293413144470039E-2</v>
      </c>
      <c r="BA133" s="88">
        <f>$E133^EXP(Parameter!$D$291-Parameter!$D$292+(Parameter!$D$297-Parameter!$D$298)*((LN($B133*21/30.2))))</f>
        <v>1.4476298495550092E-4</v>
      </c>
      <c r="BB133" s="89">
        <f>$D133^EXP(Parameter!$D$231+Parameter!$D$238)</f>
        <v>9.6409906790233119E-2</v>
      </c>
      <c r="BC133" s="90">
        <f>$E133^EXP(Parameter!$D$216+Parameter!$D$223)</f>
        <v>1.1334251022948168E-2</v>
      </c>
      <c r="BD133" s="91">
        <f>$D133^EXP(Parameter!$D$232+Parameter!$D$239)</f>
        <v>7.7546649911842666E-2</v>
      </c>
      <c r="BE133" s="90">
        <f>$E133^EXP(Parameter!$D$217+Parameter!$D$224)</f>
        <v>1.5152263284522703E-2</v>
      </c>
      <c r="BF133" s="91">
        <f>$D133^EXP(Parameter!$D$234+Parameter!$D$241)</f>
        <v>8.9780818765030496E-2</v>
      </c>
      <c r="BG133" s="91">
        <f>$E133^EXP(Parameter!$D$219+Parameter!$D$226)</f>
        <v>5.0992401349282776E-2</v>
      </c>
      <c r="BH133" s="91">
        <f>$D133^EXP(Parameter!$D$235+Parameter!$D$242)</f>
        <v>0.15648157580538027</v>
      </c>
      <c r="BI133" s="91">
        <f>$E133^EXP(Parameter!$D$220+Parameter!$D$227)</f>
        <v>3.5598688866996714E-2</v>
      </c>
      <c r="BJ133" s="91">
        <f>$D133^EXP(Parameter!$D$236)</f>
        <v>3.2696160985677243E-2</v>
      </c>
      <c r="BK133" s="91">
        <f>$E133^EXP(Parameter!$D$221)</f>
        <v>0.23048536615172788</v>
      </c>
      <c r="BL133" s="91">
        <f>$D133^EXP(Parameter!$D$233+Parameter!$D$240)</f>
        <v>4.2129628099646307E-2</v>
      </c>
      <c r="BM133" s="91">
        <f>$E133^EXP(Parameter!$D$218+Parameter!$D$225)</f>
        <v>5.9317251897567907E-3</v>
      </c>
      <c r="BN133" s="90">
        <f>$D133^EXP(Parameter!$D$268+Parameter!$D$275)</f>
        <v>0.12198150412584836</v>
      </c>
      <c r="BO133" s="91">
        <f>$E133^EXP(Parameter!$D$246+Parameter!$D$253)</f>
        <v>4.8374819182175005E-3</v>
      </c>
      <c r="BP133" s="91">
        <f>$D133^EXP(Parameter!$D$269+Parameter!$D$276)</f>
        <v>8.7845534606294282E-2</v>
      </c>
      <c r="BQ133" s="91">
        <f>$E133^EXP(Parameter!$D$247+Parameter!$D$254)</f>
        <v>1.007264872485939E-2</v>
      </c>
      <c r="BR133" s="91">
        <f>$D133^EXP(Parameter!$D$271+Parameter!$D$278)</f>
        <v>0.17008991508507307</v>
      </c>
      <c r="BS133" s="91">
        <f>$E133^EXP(Parameter!$D$249+Parameter!$D$256)</f>
        <v>6.0302816867393937E-2</v>
      </c>
      <c r="BT133" s="91">
        <f>$D133^EXP(Parameter!$D$272+Parameter!$D$279)</f>
        <v>0.26250677527001465</v>
      </c>
      <c r="BU133" s="91">
        <f>$E133^EXP(Parameter!$D$250+Parameter!$D$257)</f>
        <v>2.3442808598348817E-2</v>
      </c>
      <c r="BV133" s="91">
        <f>$D133^EXP(Parameter!$D$273+Parameter!$D$280)</f>
        <v>0.21901923516708982</v>
      </c>
      <c r="BW133" s="91">
        <f>$E133^EXP(Parameter!$D$251+Parameter!$D$258)</f>
        <v>6.3926870884889991E-2</v>
      </c>
      <c r="BX133" s="91">
        <f>$D133^EXP(Parameter!$D$270+Parameter!$D$277)</f>
        <v>7.8741868190509087E-2</v>
      </c>
      <c r="BY133" s="91">
        <f>$E133^EXP(Parameter!$D$248+Parameter!$D$255)</f>
        <v>1.1850916596527986E-2</v>
      </c>
      <c r="BZ133" s="90">
        <f>$D133^EXP(Parameter!$D$208)</f>
        <v>9.1084746765859703E-2</v>
      </c>
      <c r="CA133" s="90">
        <f>$E133^EXP(Parameter!$D$200)</f>
        <v>8.6327284998937038E-3</v>
      </c>
      <c r="CB133" s="90">
        <f>$D133^EXP(Parameter!$D$209)</f>
        <v>7.8342227706111434E-2</v>
      </c>
      <c r="CC133" s="90">
        <f>$E133^EXP(Parameter!$D$201)</f>
        <v>1.3108410650361455E-2</v>
      </c>
      <c r="CD133" s="90">
        <f>$D133^EXP(Parameter!$D$211)</f>
        <v>8.3841394365066102E-2</v>
      </c>
      <c r="CE133" s="90">
        <f>$E133^EXP(Parameter!$D$203)</f>
        <v>4.1621986618076687E-2</v>
      </c>
      <c r="CF133" s="90">
        <f>$D133^EXP(Parameter!$D$212)</f>
        <v>0.15619145522540859</v>
      </c>
      <c r="CG133" s="90">
        <f>$E133^EXP(Parameter!$D$204)</f>
        <v>3.1610874007914999E-2</v>
      </c>
      <c r="CH133" s="91">
        <f>$D133^EXP(Parameter!$D$213)</f>
        <v>7.1171690557277914E-2</v>
      </c>
      <c r="CI133" s="90">
        <f>$E133^EXP(Parameter!$D$205)</f>
        <v>4.9341181087636389E-2</v>
      </c>
      <c r="CJ133" s="91">
        <f>$D133^EXP(Parameter!$D$210)</f>
        <v>4.5135293967452347E-2</v>
      </c>
      <c r="CK133" s="90">
        <f>$E133^EXP(Parameter!$D$202)</f>
        <v>7.3243750676541489E-3</v>
      </c>
      <c r="CL133" s="12">
        <f>$D133^EXP(Parameter!$D$170+Parameter!$D$177*(LN($B133/30.2*21)))</f>
        <v>5.78942862419295E-2</v>
      </c>
      <c r="CM133" s="41">
        <f>$E133^EXP(Parameter!$D$155+Parameter!$D$162*(LN($B133/30.2*21)))</f>
        <v>9.2243188097873755E-2</v>
      </c>
      <c r="CN133" s="12">
        <f>$D133^EXP(Parameter!$D$171+Parameter!$D$178*(LN($B133/30.2*21)))</f>
        <v>6.0043101695753547E-2</v>
      </c>
      <c r="CO133" s="41">
        <f>$E133^EXP(Parameter!$D$156+Parameter!$D$163*(LN($B133/30.2*21)))</f>
        <v>6.7774280886564758E-2</v>
      </c>
      <c r="CP133" s="12">
        <f>$D133^EXP(Parameter!$D$173+Parameter!$D$180*(LN($B133/30.2*21)))</f>
        <v>5.4651724330470199E-2</v>
      </c>
      <c r="CQ133" s="41">
        <f>$E133^EXP(Parameter!$D$158+Parameter!$D$165*(LN($B133/30.2*21)))</f>
        <v>7.8539918042303883E-2</v>
      </c>
      <c r="CR133" s="12">
        <f>$D133^EXP(Parameter!$D$174+Parameter!$D$181*(LN($B133/30.2*21)))</f>
        <v>6.0809418252776096E-2</v>
      </c>
      <c r="CS133" s="41">
        <f>$E133^EXP(Parameter!$D$159+Parameter!$D$166*(LN($B133/30.2*21)))</f>
        <v>0.10033313582567754</v>
      </c>
      <c r="CT133" s="12">
        <f>$D133^EXP(Parameter!$D$175+Parameter!$D$182*(LN($B133/30.2*21)))</f>
        <v>1.7643197137635843E-2</v>
      </c>
      <c r="CU133" s="41">
        <f>$E133^EXP(Parameter!$D$160+Parameter!$D$167*(LN($B133/30.2*21)))</f>
        <v>1.1189841373493816E-2</v>
      </c>
      <c r="CV133" s="12">
        <f>$D133^EXP(Parameter!$D$172+Parameter!$D$179*(LN($B133/30.2*21)))</f>
        <v>1.9278160800809296E-2</v>
      </c>
      <c r="CW133" s="41">
        <f>$E133^EXP(Parameter!$D$157+Parameter!$D$164*(LN($B133/30.2*21)))</f>
        <v>1.703450014991931E-5</v>
      </c>
      <c r="CX133" s="12">
        <f t="shared" si="9"/>
        <v>9.8450588589927205E-6</v>
      </c>
      <c r="CY133" s="85">
        <v>1.9012144137376799E-2</v>
      </c>
      <c r="CZ133" s="12">
        <f t="shared" si="10"/>
        <v>8.1987435542427035E-3</v>
      </c>
      <c r="DA133" s="85">
        <v>3.02429978699034E-2</v>
      </c>
      <c r="DB133" s="12">
        <f t="shared" si="11"/>
        <v>1.8635410839997336E-3</v>
      </c>
      <c r="DC133" s="41">
        <v>3.22922088746125E-3</v>
      </c>
      <c r="DD133" s="12">
        <f t="shared" si="12"/>
        <v>8.7258722859292695E-9</v>
      </c>
      <c r="DE133" s="85">
        <v>9.4129056911713797E-3</v>
      </c>
      <c r="DF133" s="12">
        <f t="shared" si="13"/>
        <v>8.9462728700550782E-11</v>
      </c>
      <c r="DG133" s="41">
        <v>8.6357403006690002E-4</v>
      </c>
      <c r="DH133" s="12">
        <f t="shared" si="14"/>
        <v>6.8729612857960562E-4</v>
      </c>
      <c r="DI133" s="41">
        <v>8.63574028989147E-4</v>
      </c>
      <c r="DJ133" s="46">
        <v>128</v>
      </c>
      <c r="DK133" s="44">
        <v>5.0010569431846496E-4</v>
      </c>
      <c r="DL133" s="44">
        <v>1.3376523535363299E-3</v>
      </c>
      <c r="DM133" s="44">
        <v>2.7308397305106898E-3</v>
      </c>
      <c r="DN133" s="44">
        <v>2.0576760698333102E-3</v>
      </c>
      <c r="DO133" s="44">
        <v>7.2325922310809698E-3</v>
      </c>
      <c r="DP133" s="44">
        <v>5.8170948166672599E-3</v>
      </c>
      <c r="DQ133" s="44">
        <v>8.0206281715782292E-3</v>
      </c>
      <c r="DR133" s="45">
        <v>4.7694905584734097E-2</v>
      </c>
      <c r="DS133" s="45">
        <v>7.4091173068154395E-2</v>
      </c>
      <c r="DT133" s="45">
        <v>6.7116599307961905E-2</v>
      </c>
      <c r="DU133" s="45">
        <v>4.9800885395045798E-2</v>
      </c>
      <c r="DV133" s="45">
        <v>7.1055133103005902E-2</v>
      </c>
      <c r="DW133" s="45">
        <v>0.110777717115674</v>
      </c>
      <c r="DX133" s="45">
        <v>5.8107342347960798E-2</v>
      </c>
    </row>
    <row r="134" spans="1:128">
      <c r="A134" s="43">
        <f t="shared" si="15"/>
        <v>8.7753424657534254</v>
      </c>
      <c r="B134" s="18">
        <v>130</v>
      </c>
      <c r="C134" s="12">
        <v>2838</v>
      </c>
      <c r="D134" s="12">
        <v>4.5360311092835899E-2</v>
      </c>
      <c r="E134" s="12">
        <v>8.3926195937175099E-4</v>
      </c>
      <c r="F134" s="92">
        <f>$D134^Parameter!$D$325</f>
        <v>8.9579224635223775E-2</v>
      </c>
      <c r="G134" s="92">
        <f>$E134^Parameter!$D$318</f>
        <v>6.0982640886262391E-3</v>
      </c>
      <c r="H134" s="92">
        <f>$D134^Parameter!$D$326</f>
        <v>8.4205569905690683E-2</v>
      </c>
      <c r="I134" s="92">
        <f>$E134^Parameter!$D$319</f>
        <v>1.0747177573682471E-2</v>
      </c>
      <c r="J134" s="92">
        <f>$D134^Parameter!$D$328</f>
        <v>9.4708101429213584E-2</v>
      </c>
      <c r="K134" s="92">
        <f>$E134^Parameter!$D$321</f>
        <v>4.3379706527812957E-2</v>
      </c>
      <c r="L134" s="92">
        <f>$D134^Parameter!$D$329</f>
        <v>0.17690437505652912</v>
      </c>
      <c r="M134" s="92">
        <f>$E134^Parameter!$D$322</f>
        <v>3.1096377075057566E-2</v>
      </c>
      <c r="N134" s="92">
        <f>$D134^Parameter!$D$330</f>
        <v>8.1640861666164619E-2</v>
      </c>
      <c r="O134" s="92">
        <f>$E134^Parameter!$D$323</f>
        <v>5.8824604433481413E-2</v>
      </c>
      <c r="P134" s="92">
        <f>$D134^Parameter!$D$327</f>
        <v>5.2620573278704411E-2</v>
      </c>
      <c r="Q134" s="92">
        <f>$E134^Parameter!$D$320</f>
        <v>6.3630134693847653E-3</v>
      </c>
      <c r="R134" s="12">
        <f>$D134^EXP(Parameter!$D$96+Parameter!$D$103*(($B134/30.2*21)^(1)))</f>
        <v>7.9569490734051075E-6</v>
      </c>
      <c r="S134" s="12">
        <f>$E134^EXP(Parameter!$D$81+Parameter!$D$88*($B134/30.2*21)^(-2))</f>
        <v>1.2873818264323959E-2</v>
      </c>
      <c r="T134" s="12">
        <f>$D134^EXP(Parameter!$D$97+Parameter!$D$104*(($B134*21/30.2)^(1)))</f>
        <v>7.8139729313802652E-3</v>
      </c>
      <c r="U134" s="12">
        <f>$E134^EXP(Parameter!$D$82+Parameter!$D$89*($B134/30.2*21)^(-2))</f>
        <v>1.8800814402563436E-2</v>
      </c>
      <c r="V134" s="12">
        <f>$D134^EXP(Parameter!$D$99+Parameter!$D$106*(($B134*21/30.2)^(1)))</f>
        <v>1.7192793140682829E-3</v>
      </c>
      <c r="W134" s="12">
        <f>$E134^EXP(Parameter!$D$84+Parameter!$D$91*($B134/30.2*21)^(-2))</f>
        <v>6.3719050519082568E-2</v>
      </c>
      <c r="X134" s="12">
        <f>$D134^EXP(Parameter!$D$100+Parameter!$D$107*(($B134*21/30.2)^(1)))</f>
        <v>5.4285843133672801E-9</v>
      </c>
      <c r="Y134" s="12">
        <f>$E134^EXP(Parameter!$D$85+Parameter!$D$92*($B134/30.2*21)^(-2))</f>
        <v>4.4999677808500407E-2</v>
      </c>
      <c r="Z134" s="12">
        <f>$D134^EXP(Parameter!$D$101+Parameter!$D$108*(($B134*21/30.2)^(1)))</f>
        <v>5.1164276889154258E-11</v>
      </c>
      <c r="AA134" s="12">
        <f>$E134^EXP(Parameter!$D$86+Parameter!$D$93*($B134/30.2*21)^(-2))</f>
        <v>5.9454961550857971E-2</v>
      </c>
      <c r="AB134" s="12">
        <f>$D134^EXP(Parameter!$D$98+Parameter!$D$105*(($B134*21/30.2)^(1)))</f>
        <v>6.2925233068145548E-4</v>
      </c>
      <c r="AC134" s="12">
        <f>$E134^EXP(Parameter!$D$83+Parameter!$D$90*($B134/30.2*21)^(-2))</f>
        <v>7.0044980485066081E-3</v>
      </c>
      <c r="AD134" s="87">
        <f>$D134^EXP(Parameter!$D$133+Parameter!$D$140*(($B134*21/30.2)^(-0.5))+Parameter!$D$147*((LN($B134*21/30.2))))</f>
        <v>1.3162247963829005E-5</v>
      </c>
      <c r="AE134" s="12">
        <f>$E134^EXP(Parameter!$D$111+Parameter!$D$118*(($B134*21/30.2)^(-1))+Parameter!$D$125*(($B134*21/30.2)^(-0.5)))</f>
        <v>8.6955549920350914E-2</v>
      </c>
      <c r="AF134" s="12">
        <f>$D134^EXP(Parameter!$D$134+Parameter!$D$141*(($B134*21/30.2)^(-0.5))+Parameter!$D$148*((LN($B134*21/30.2))))</f>
        <v>5.550575952809258E-3</v>
      </c>
      <c r="AG134" s="12">
        <f>$E134^EXP(Parameter!$D$112+Parameter!$D$119*(($B134*21/30.2)^(-1))+Parameter!$D$126*(($B134*21/30.2)^(-0.5)))</f>
        <v>2.0992553143424367E-2</v>
      </c>
      <c r="AH134" s="12">
        <f>$D134^EXP(Parameter!$D$136+Parameter!$D$143*(($B134*21/30.2)^(-0.5))+Parameter!$D$150*((LN($B134*21/30.2))))</f>
        <v>6.9523076186041151E-5</v>
      </c>
      <c r="AI134" s="12">
        <f>$E134^EXP(Parameter!$D$114+Parameter!$D$121*(($B134*21/30.2)^(-1))+Parameter!$D$128*(($B134*21/30.2)^(-0.5)))</f>
        <v>1.0037992749817415E-3</v>
      </c>
      <c r="AJ134" s="12">
        <f>$D134^EXP(Parameter!$D$137+Parameter!$D$144*(($B134*21/30.2)^(-0.5))+Parameter!$D$151*((LN($B134*21/30.2))))</f>
        <v>8.6941970952819492E-6</v>
      </c>
      <c r="AK134" s="12">
        <f>$E134^EXP(Parameter!$D$115+Parameter!$D$122*(($B134*21/30.2)^(-1))+Parameter!$D$129*(($B134*21/30.2)^(-0.5)))</f>
        <v>1.7066057427541234E-2</v>
      </c>
      <c r="AL134" s="12">
        <f>$D134^EXP(Parameter!$D$138+Parameter!$D$145*(($B134*21/30.2)^(-0.5))+Parameter!$D$152*((LN($B134*21/30.2))))</f>
        <v>2.98678909816617E-17</v>
      </c>
      <c r="AM134" s="12">
        <f>$E134^EXP(Parameter!$D$116+Parameter!$D$123*(($B134*21/30.2)^(-1))+Parameter!$D$130*(($B134*21/30.2)^(-0.5)))</f>
        <v>1.648649836263865E-4</v>
      </c>
      <c r="AN134" s="12">
        <f>$D134^EXP(Parameter!$D$135+Parameter!$D$142*(($B134*21/30.2)^(-0.5))+Parameter!$D$149*((LN($B134*21/30.2))))</f>
        <v>8.6818616859633021E-4</v>
      </c>
      <c r="AO134" s="12">
        <f>$E134^EXP(Parameter!$D$113+Parameter!$D$120*(($B134*21/30.2)^(-1))+Parameter!$D$127*(($B134*21/30.2)^(-0.5)))</f>
        <v>1.6410576955380413E-8</v>
      </c>
      <c r="AP134" s="87">
        <f>$D134^EXP(Parameter!$D$304+Parameter!$D$310*((LN($B134*21/30.2))))</f>
        <v>5.5082522313621846E-2</v>
      </c>
      <c r="AQ134" s="88">
        <f>$E134^EXP(Parameter!$D$290+Parameter!$D$296*((LN($B134*21/30.2))))</f>
        <v>2.1712232811156047E-2</v>
      </c>
      <c r="AR134" s="12">
        <f>$D134^EXP(Parameter!$D$305+Parameter!$D$311*((LN($B134*21/30.2))))</f>
        <v>6.2779512424659414E-2</v>
      </c>
      <c r="AS134" s="88">
        <f>$E134^EXP(Parameter!$D$291+Parameter!$D$297*((LN($B134*21/30.2))))</f>
        <v>2.2156230670242135E-2</v>
      </c>
      <c r="AT134" s="12">
        <f>$D134^EXP(Parameter!$D$305+Parameter!$D$307-Parameter!$D$306+(Parameter!$D$311+Parameter!$D$313-Parameter!$D$312)*((LN($B134*21/30.2))))</f>
        <v>5.9734867320897118E-2</v>
      </c>
      <c r="AU134" s="88">
        <f>$E134^EXP(Parameter!$D$291+Parameter!$D$293-Parameter!$D$292+(Parameter!$D$297+Parameter!$D$299-Parameter!$D$298)*((LN($B134*21/30.2))))</f>
        <v>3.94764417884279E-2</v>
      </c>
      <c r="AV134" s="12">
        <f>$D134^EXP(Parameter!$D$308+Parameter!$D$314*((LN($B134*21/30.2))))</f>
        <v>8.8323056998241375E-2</v>
      </c>
      <c r="AW134" s="88">
        <f>$E134^EXP(Parameter!$D$294+Parameter!$D$300*((LN($B134*21/30.2))))</f>
        <v>3.2411877201042202E-2</v>
      </c>
      <c r="AX134" s="12">
        <f>$D134^EXP(Parameter!$D$305+Parameter!$D$309-Parameter!$D$306+(Parameter!$D$311+Parameter!$D$315-Parameter!$D$312)*((LN($B134*21/30.2))))</f>
        <v>3.8296287164949351E-2</v>
      </c>
      <c r="AY134" s="88">
        <f>$E134^EXP(Parameter!$D$291+Parameter!$D$295-Parameter!$D$292+(Parameter!$D$297+Parameter!$D$301-Parameter!$D$298)*((LN($B134*21/30.2))))</f>
        <v>3.2556461578208519E-3</v>
      </c>
      <c r="AZ134" s="12">
        <f>$D134^EXP(Parameter!D$305-Parameter!D$306+(Parameter!D$311-Parameter!D$312)*((LN($B134*21/30.2))))</f>
        <v>2.6781986936474607E-2</v>
      </c>
      <c r="BA134" s="88">
        <f>$E134^EXP(Parameter!$D$291-Parameter!$D$292+(Parameter!$D$297-Parameter!$D$298)*((LN($B134*21/30.2))))</f>
        <v>1.3698805609194136E-4</v>
      </c>
      <c r="BB134" s="89">
        <f>$D134^EXP(Parameter!$D$231+Parameter!$D$238)</f>
        <v>9.5422008953275531E-2</v>
      </c>
      <c r="BC134" s="90">
        <f>$E134^EXP(Parameter!$D$216+Parameter!$D$223)</f>
        <v>1.1128085173973934E-2</v>
      </c>
      <c r="BD134" s="91">
        <f>$D134^EXP(Parameter!$D$232+Parameter!$D$239)</f>
        <v>7.6678493823716276E-2</v>
      </c>
      <c r="BE134" s="90">
        <f>$E134^EXP(Parameter!$D$217+Parameter!$D$224)</f>
        <v>1.4894357408348682E-2</v>
      </c>
      <c r="BF134" s="91">
        <f>$D134^EXP(Parameter!$D$234+Parameter!$D$241)</f>
        <v>8.8832979330997597E-2</v>
      </c>
      <c r="BG134" s="91">
        <f>$E134^EXP(Parameter!$D$219+Parameter!$D$226)</f>
        <v>5.0374331408554136E-2</v>
      </c>
      <c r="BH134" s="91">
        <f>$D134^EXP(Parameter!$D$235+Parameter!$D$242)</f>
        <v>0.15520877735727376</v>
      </c>
      <c r="BI134" s="91">
        <f>$E134^EXP(Parameter!$D$220+Parameter!$D$227)</f>
        <v>3.5115455783958124E-2</v>
      </c>
      <c r="BJ134" s="91">
        <f>$D134^EXP(Parameter!$D$236)</f>
        <v>3.2207410391351832E-2</v>
      </c>
      <c r="BK134" s="91">
        <f>$E134^EXP(Parameter!$D$221)</f>
        <v>0.22910348867907407</v>
      </c>
      <c r="BL134" s="91">
        <f>$D134^EXP(Parameter!$D$233+Parameter!$D$240)</f>
        <v>4.1546210836662947E-2</v>
      </c>
      <c r="BM134" s="91">
        <f>$E134^EXP(Parameter!$D$218+Parameter!$D$225)</f>
        <v>5.8083975511471113E-3</v>
      </c>
      <c r="BN134" s="90">
        <f>$D134^EXP(Parameter!$D$268+Parameter!$D$275)</f>
        <v>0.12085670824780227</v>
      </c>
      <c r="BO134" s="91">
        <f>$E134^EXP(Parameter!$D$246+Parameter!$D$253)</f>
        <v>4.7329484320072675E-3</v>
      </c>
      <c r="BP134" s="91">
        <f>$D134^EXP(Parameter!$D$269+Parameter!$D$276)</f>
        <v>8.6909786938373035E-2</v>
      </c>
      <c r="BQ134" s="91">
        <f>$E134^EXP(Parameter!$D$247+Parameter!$D$254)</f>
        <v>9.8846501442434835E-3</v>
      </c>
      <c r="BR134" s="91">
        <f>$D134^EXP(Parameter!$D$271+Parameter!$D$278)</f>
        <v>0.16876838495309537</v>
      </c>
      <c r="BS134" s="91">
        <f>$E134^EXP(Parameter!$D$249+Parameter!$D$256)</f>
        <v>5.9612847829091632E-2</v>
      </c>
      <c r="BT134" s="91">
        <f>$D134^EXP(Parameter!$D$272+Parameter!$D$279)</f>
        <v>0.26096537043531426</v>
      </c>
      <c r="BU134" s="91">
        <f>$E134^EXP(Parameter!$D$250+Parameter!$D$257)</f>
        <v>2.308503503913031E-2</v>
      </c>
      <c r="BV134" s="91">
        <f>$D134^EXP(Parameter!$D$273+Parameter!$D$280)</f>
        <v>0.21755961160669268</v>
      </c>
      <c r="BW134" s="91">
        <f>$E134^EXP(Parameter!$D$251+Parameter!$D$258)</f>
        <v>6.321055085278135E-2</v>
      </c>
      <c r="BX134" s="91">
        <f>$D134^EXP(Parameter!$D$270+Parameter!$D$277)</f>
        <v>7.7865575237449511E-2</v>
      </c>
      <c r="BY134" s="91">
        <f>$E134^EXP(Parameter!$D$248+Parameter!$D$255)</f>
        <v>1.163747825419563E-2</v>
      </c>
      <c r="BZ134" s="90">
        <f>$D134^EXP(Parameter!$D$208)</f>
        <v>9.0128863492452665E-2</v>
      </c>
      <c r="CA134" s="90">
        <f>$E134^EXP(Parameter!$D$200)</f>
        <v>8.4662516464484461E-3</v>
      </c>
      <c r="CB134" s="90">
        <f>$D134^EXP(Parameter!$D$209)</f>
        <v>7.7468646555658494E-2</v>
      </c>
      <c r="CC134" s="90">
        <f>$E134^EXP(Parameter!$D$201)</f>
        <v>1.2877644965979495E-2</v>
      </c>
      <c r="CD134" s="90">
        <f>$D134^EXP(Parameter!$D$211)</f>
        <v>8.2931261862228017E-2</v>
      </c>
      <c r="CE134" s="90">
        <f>$E134^EXP(Parameter!$D$203)</f>
        <v>4.1083297616197376E-2</v>
      </c>
      <c r="CF134" s="90">
        <f>$D134^EXP(Parameter!$D$212)</f>
        <v>0.15491975069056316</v>
      </c>
      <c r="CG134" s="90">
        <f>$E134^EXP(Parameter!$D$204)</f>
        <v>3.116659683629576E-2</v>
      </c>
      <c r="CH134" s="91">
        <f>$D134^EXP(Parameter!$D$213)</f>
        <v>7.0348326492313762E-2</v>
      </c>
      <c r="CI134" s="90">
        <f>$E134^EXP(Parameter!$D$205)</f>
        <v>4.8736551064135936E-2</v>
      </c>
      <c r="CJ134" s="91">
        <f>$D134^EXP(Parameter!$D$210)</f>
        <v>4.4523761969358339E-2</v>
      </c>
      <c r="CK134" s="90">
        <f>$E134^EXP(Parameter!$D$202)</f>
        <v>7.1782931007991334E-3</v>
      </c>
      <c r="CL134" s="12">
        <f>$D134^EXP(Parameter!$D$170+Parameter!$D$177*(LN($B134/30.2*21)))</f>
        <v>5.7075294156014839E-2</v>
      </c>
      <c r="CM134" s="41">
        <f>$E134^EXP(Parameter!$D$155+Parameter!$D$162*(LN($B134/30.2*21)))</f>
        <v>9.1776075584929798E-2</v>
      </c>
      <c r="CN134" s="12">
        <f>$D134^EXP(Parameter!$D$171+Parameter!$D$178*(LN($B134/30.2*21)))</f>
        <v>5.9251036193385183E-2</v>
      </c>
      <c r="CO134" s="41">
        <f>$E134^EXP(Parameter!$D$156+Parameter!$D$163*(LN($B134/30.2*21)))</f>
        <v>6.7238139932412733E-2</v>
      </c>
      <c r="CP134" s="12">
        <f>$D134^EXP(Parameter!$D$173+Parameter!$D$180*(LN($B134/30.2*21)))</f>
        <v>5.3872796917567668E-2</v>
      </c>
      <c r="CQ134" s="41">
        <f>$E134^EXP(Parameter!$D$158+Parameter!$D$165*(LN($B134/30.2*21)))</f>
        <v>7.7808215887108789E-2</v>
      </c>
      <c r="CR134" s="12">
        <f>$D134^EXP(Parameter!$D$174+Parameter!$D$181*(LN($B134/30.2*21)))</f>
        <v>5.9818093715907517E-2</v>
      </c>
      <c r="CS134" s="41">
        <f>$E134^EXP(Parameter!$D$159+Parameter!$D$166*(LN($B134/30.2*21)))</f>
        <v>9.9635207771470766E-2</v>
      </c>
      <c r="CT134" s="12">
        <f>$D134^EXP(Parameter!$D$175+Parameter!$D$182*(LN($B134/30.2*21)))</f>
        <v>1.7226724348847464E-2</v>
      </c>
      <c r="CU134" s="41">
        <f>$E134^EXP(Parameter!$D$160+Parameter!$D$167*(LN($B134/30.2*21)))</f>
        <v>1.0915865992416949E-2</v>
      </c>
      <c r="CV134" s="12">
        <f>$D134^EXP(Parameter!$D$172+Parameter!$D$179*(LN($B134/30.2*21)))</f>
        <v>1.8883273948795708E-2</v>
      </c>
      <c r="CW134" s="41">
        <f>$E134^EXP(Parameter!$D$157+Parameter!$D$164*(LN($B134/30.2*21)))</f>
        <v>1.5891525800972207E-5</v>
      </c>
      <c r="CX134" s="12">
        <f t="shared" si="9"/>
        <v>7.9569490734051075E-6</v>
      </c>
      <c r="CY134" s="85">
        <v>1.8848139429919499E-2</v>
      </c>
      <c r="CZ134" s="12">
        <f t="shared" si="10"/>
        <v>7.8139729313802652E-3</v>
      </c>
      <c r="DA134" s="85">
        <v>2.9970733140540599E-2</v>
      </c>
      <c r="DB134" s="12">
        <f t="shared" si="11"/>
        <v>1.7192793140682829E-3</v>
      </c>
      <c r="DC134" s="41">
        <v>3.0748976351888E-3</v>
      </c>
      <c r="DD134" s="12">
        <f t="shared" si="12"/>
        <v>5.4285843133672801E-9</v>
      </c>
      <c r="DE134" s="85">
        <v>9.1558602089600299E-3</v>
      </c>
      <c r="DF134" s="12">
        <f t="shared" si="13"/>
        <v>5.1164276889154258E-11</v>
      </c>
      <c r="DG134" s="41">
        <v>8.3900306014473604E-4</v>
      </c>
      <c r="DH134" s="12">
        <f t="shared" si="14"/>
        <v>6.2925233068145548E-4</v>
      </c>
      <c r="DI134" s="41">
        <v>8.3900305962033705E-4</v>
      </c>
      <c r="DJ134" s="46">
        <v>129</v>
      </c>
      <c r="DK134" s="44">
        <v>4.8355162824531599E-4</v>
      </c>
      <c r="DL134" s="44">
        <v>1.2970162776192501E-3</v>
      </c>
      <c r="DM134" s="44">
        <v>2.65356475796619E-3</v>
      </c>
      <c r="DN134" s="44">
        <v>1.9977267215570702E-3</v>
      </c>
      <c r="DO134" s="44">
        <v>7.0497633544587303E-3</v>
      </c>
      <c r="DP134" s="44">
        <v>5.6660035901902103E-3</v>
      </c>
      <c r="DQ134" s="44">
        <v>7.8205625779510495E-3</v>
      </c>
      <c r="DR134" s="45">
        <v>4.70658112821438E-2</v>
      </c>
      <c r="DS134" s="45">
        <v>7.3200537353678999E-2</v>
      </c>
      <c r="DT134" s="45">
        <v>6.6291638281220394E-2</v>
      </c>
      <c r="DU134" s="45">
        <v>4.9149526519082901E-2</v>
      </c>
      <c r="DV134" s="45">
        <v>7.0192810065009006E-2</v>
      </c>
      <c r="DW134" s="45">
        <v>0.109574381416442</v>
      </c>
      <c r="DX134" s="45">
        <v>5.73707016071053E-2</v>
      </c>
    </row>
    <row r="135" spans="1:128">
      <c r="A135" s="43">
        <f t="shared" si="15"/>
        <v>8.8356164383561655</v>
      </c>
      <c r="B135" s="18">
        <v>131</v>
      </c>
      <c r="C135" s="12">
        <v>2860</v>
      </c>
      <c r="D135" s="12">
        <v>4.4752454441260303E-2</v>
      </c>
      <c r="E135" s="12">
        <v>8.1547756530738998E-4</v>
      </c>
      <c r="F135" s="92">
        <f>$D135^Parameter!$D$325</f>
        <v>8.8641510917904939E-2</v>
      </c>
      <c r="G135" s="92">
        <f>$E135^Parameter!$D$318</f>
        <v>5.9733319865066985E-3</v>
      </c>
      <c r="H135" s="92">
        <f>$D135^Parameter!$D$326</f>
        <v>8.3301627654299576E-2</v>
      </c>
      <c r="I135" s="92">
        <f>$E135^Parameter!$D$319</f>
        <v>1.055124460641753E-2</v>
      </c>
      <c r="J135" s="92">
        <f>$D135^Parameter!$D$328</f>
        <v>9.3739459843142664E-2</v>
      </c>
      <c r="K135" s="92">
        <f>$E135^Parameter!$D$321</f>
        <v>4.2830734664830561E-2</v>
      </c>
      <c r="L135" s="92">
        <f>$D135^Parameter!$D$329</f>
        <v>0.17557288322860942</v>
      </c>
      <c r="M135" s="92">
        <f>$E135^Parameter!$D$322</f>
        <v>3.0661393488429573E-2</v>
      </c>
      <c r="N135" s="92">
        <f>$D135^Parameter!$D$330</f>
        <v>8.0753556039192986E-2</v>
      </c>
      <c r="O135" s="92">
        <f>$E135^Parameter!$D$323</f>
        <v>5.8152020245394502E-2</v>
      </c>
      <c r="P135" s="92">
        <f>$D135^Parameter!$D$327</f>
        <v>5.1949054775278926E-2</v>
      </c>
      <c r="Q135" s="92">
        <f>$E135^Parameter!$D$320</f>
        <v>6.2337327662425257E-3</v>
      </c>
      <c r="R135" s="12">
        <f>$D135^EXP(Parameter!$D$96+Parameter!$D$103*(($B135/30.2*21)^(1)))</f>
        <v>6.4088710720704662E-6</v>
      </c>
      <c r="S135" s="12">
        <f>$E135^EXP(Parameter!$D$81+Parameter!$D$88*($B135/30.2*21)^(-2))</f>
        <v>1.2648437532129853E-2</v>
      </c>
      <c r="T135" s="12">
        <f>$D135^EXP(Parameter!$D$97+Parameter!$D$104*(($B135*21/30.2)^(1)))</f>
        <v>7.4451860226092672E-3</v>
      </c>
      <c r="U135" s="12">
        <f>$E135^EXP(Parameter!$D$82+Parameter!$D$89*($B135/30.2*21)^(-2))</f>
        <v>1.850004713939464E-2</v>
      </c>
      <c r="V135" s="12">
        <f>$D135^EXP(Parameter!$D$99+Parameter!$D$106*(($B135*21/30.2)^(1)))</f>
        <v>1.5849698908200916E-3</v>
      </c>
      <c r="W135" s="12">
        <f>$E135^EXP(Parameter!$D$84+Parameter!$D$91*($B135/30.2*21)^(-2))</f>
        <v>6.3011191282387635E-2</v>
      </c>
      <c r="X135" s="12">
        <f>$D135^EXP(Parameter!$D$100+Parameter!$D$107*(($B135*21/30.2)^(1)))</f>
        <v>3.339202609827669E-9</v>
      </c>
      <c r="Y135" s="12">
        <f>$E135^EXP(Parameter!$D$85+Parameter!$D$92*($B135/30.2*21)^(-2))</f>
        <v>4.4436945930862545E-2</v>
      </c>
      <c r="Z135" s="12">
        <f>$D135^EXP(Parameter!$D$101+Parameter!$D$108*(($B135*21/30.2)^(1)))</f>
        <v>2.8897896238625097E-11</v>
      </c>
      <c r="AA135" s="12">
        <f>$E135^EXP(Parameter!$D$86+Parameter!$D$93*($B135/30.2*21)^(-2))</f>
        <v>5.8777560968905122E-2</v>
      </c>
      <c r="AB135" s="12">
        <f>$D135^EXP(Parameter!$D$98+Parameter!$D$105*(($B135*21/30.2)^(1)))</f>
        <v>5.7567237413846245E-4</v>
      </c>
      <c r="AC135" s="12">
        <f>$E135^EXP(Parameter!$D$83+Parameter!$D$90*($B135/30.2*21)^(-2))</f>
        <v>6.8648349980677112E-3</v>
      </c>
      <c r="AD135" s="87">
        <f>$D135^EXP(Parameter!$D$133+Parameter!$D$140*(($B135*21/30.2)^(-0.5))+Parameter!$D$147*((LN($B135*21/30.2))))</f>
        <v>1.1456975433334501E-5</v>
      </c>
      <c r="AE135" s="12">
        <f>$E135^EXP(Parameter!$D$111+Parameter!$D$118*(($B135*21/30.2)^(-1))+Parameter!$D$125*(($B135*21/30.2)^(-0.5)))</f>
        <v>8.6369946405430331E-2</v>
      </c>
      <c r="AF135" s="12">
        <f>$D135^EXP(Parameter!$D$134+Parameter!$D$141*(($B135*21/30.2)^(-0.5))+Parameter!$D$148*((LN($B135*21/30.2))))</f>
        <v>5.3328211261205061E-3</v>
      </c>
      <c r="AG135" s="12">
        <f>$E135^EXP(Parameter!$D$112+Parameter!$D$119*(($B135*21/30.2)^(-1))+Parameter!$D$126*(($B135*21/30.2)^(-0.5)))</f>
        <v>2.0675259039483931E-2</v>
      </c>
      <c r="AH135" s="12">
        <f>$D135^EXP(Parameter!$D$136+Parameter!$D$143*(($B135*21/30.2)^(-0.5))+Parameter!$D$150*((LN($B135*21/30.2))))</f>
        <v>6.2268193701056789E-5</v>
      </c>
      <c r="AI135" s="12">
        <f>$E135^EXP(Parameter!$D$114+Parameter!$D$121*(($B135*21/30.2)^(-1))+Parameter!$D$128*(($B135*21/30.2)^(-0.5)))</f>
        <v>9.6344701134920584E-4</v>
      </c>
      <c r="AJ135" s="12">
        <f>$D135^EXP(Parameter!$D$137+Parameter!$D$144*(($B135*21/30.2)^(-0.5))+Parameter!$D$151*((LN($B135*21/30.2))))</f>
        <v>7.407645273868741E-6</v>
      </c>
      <c r="AK135" s="12">
        <f>$E135^EXP(Parameter!$D$115+Parameter!$D$122*(($B135*21/30.2)^(-1))+Parameter!$D$129*(($B135*21/30.2)^(-0.5)))</f>
        <v>1.6757186970124668E-2</v>
      </c>
      <c r="AL135" s="12">
        <f>$D135^EXP(Parameter!$D$138+Parameter!$D$145*(($B135*21/30.2)^(-0.5))+Parameter!$D$152*((LN($B135*21/30.2))))</f>
        <v>1.5301570188981627E-17</v>
      </c>
      <c r="AM135" s="12">
        <f>$E135^EXP(Parameter!$D$116+Parameter!$D$123*(($B135*21/30.2)^(-1))+Parameter!$D$130*(($B135*21/30.2)^(-0.5)))</f>
        <v>1.5642906658509671E-4</v>
      </c>
      <c r="AN135" s="12">
        <f>$D135^EXP(Parameter!$D$135+Parameter!$D$142*(($B135*21/30.2)^(-0.5))+Parameter!$D$149*((LN($B135*21/30.2))))</f>
        <v>8.2049497040223021E-4</v>
      </c>
      <c r="AO135" s="12">
        <f>$E135^EXP(Parameter!$D$113+Parameter!$D$120*(($B135*21/30.2)^(-1))+Parameter!$D$127*(($B135*21/30.2)^(-0.5)))</f>
        <v>1.4617430207841413E-8</v>
      </c>
      <c r="AP135" s="87">
        <f>$D135^EXP(Parameter!$D$304+Parameter!$D$310*((LN($B135*21/30.2))))</f>
        <v>5.4236276280642717E-2</v>
      </c>
      <c r="AQ135" s="88">
        <f>$E135^EXP(Parameter!$D$290+Parameter!$D$296*((LN($B135*21/30.2))))</f>
        <v>2.1467459223046433E-2</v>
      </c>
      <c r="AR135" s="12">
        <f>$D135^EXP(Parameter!$D$305+Parameter!$D$311*((LN($B135*21/30.2))))</f>
        <v>6.1961906477784469E-2</v>
      </c>
      <c r="AS135" s="88">
        <f>$E135^EXP(Parameter!$D$291+Parameter!$D$297*((LN($B135*21/30.2))))</f>
        <v>2.1850308255089976E-2</v>
      </c>
      <c r="AT135" s="12">
        <f>$D135^EXP(Parameter!$D$305+Parameter!$D$307-Parameter!$D$306+(Parameter!$D$311+Parameter!$D$313-Parameter!$D$312)*((LN($B135*21/30.2))))</f>
        <v>5.8895073922354414E-2</v>
      </c>
      <c r="AU135" s="88">
        <f>$E135^EXP(Parameter!$D$291+Parameter!$D$293-Parameter!$D$292+(Parameter!$D$297+Parameter!$D$299-Parameter!$D$298)*((LN($B135*21/30.2))))</f>
        <v>3.8930771956390567E-2</v>
      </c>
      <c r="AV135" s="12">
        <f>$D135^EXP(Parameter!$D$308+Parameter!$D$314*((LN($B135*21/30.2))))</f>
        <v>8.7087853460651177E-2</v>
      </c>
      <c r="AW135" s="88">
        <f>$E135^EXP(Parameter!$D$294+Parameter!$D$300*((LN($B135*21/30.2))))</f>
        <v>3.1971069185141573E-2</v>
      </c>
      <c r="AX135" s="12">
        <f>$D135^EXP(Parameter!$D$305+Parameter!$D$309-Parameter!$D$306+(Parameter!$D$311+Parameter!$D$315-Parameter!$D$312)*((LN($B135*21/30.2))))</f>
        <v>3.7615327458916582E-2</v>
      </c>
      <c r="AY135" s="88">
        <f>$E135^EXP(Parameter!$D$291+Parameter!$D$295-Parameter!$D$292+(Parameter!$D$297+Parameter!$D$301-Parameter!$D$298)*((LN($B135*21/30.2))))</f>
        <v>3.1327369449181573E-3</v>
      </c>
      <c r="AZ135" s="12">
        <f>$D135^EXP(Parameter!D$305-Parameter!D$306+(Parameter!D$311-Parameter!D$312)*((LN($B135*21/30.2))))</f>
        <v>2.6282103762495092E-2</v>
      </c>
      <c r="BA135" s="88">
        <f>$E135^EXP(Parameter!$D$291-Parameter!$D$292+(Parameter!$D$297-Parameter!$D$298)*((LN($B135*21/30.2))))</f>
        <v>1.2964979598190218E-4</v>
      </c>
      <c r="BB135" s="89">
        <f>$D135^EXP(Parameter!$D$231+Parameter!$D$238)</f>
        <v>9.4449159403795196E-2</v>
      </c>
      <c r="BC135" s="90">
        <f>$E135^EXP(Parameter!$D$216+Parameter!$D$223)</f>
        <v>1.0926752404893977E-2</v>
      </c>
      <c r="BD135" s="91">
        <f>$D135^EXP(Parameter!$D$232+Parameter!$D$239)</f>
        <v>7.5824379208656117E-2</v>
      </c>
      <c r="BE135" s="90">
        <f>$E135^EXP(Parameter!$D$217+Parameter!$D$224)</f>
        <v>1.4642198544184356E-2</v>
      </c>
      <c r="BF135" s="91">
        <f>$D135^EXP(Parameter!$D$234+Parameter!$D$241)</f>
        <v>8.7899869987751164E-2</v>
      </c>
      <c r="BG135" s="91">
        <f>$E135^EXP(Parameter!$D$219+Parameter!$D$226)</f>
        <v>4.9767029857121406E-2</v>
      </c>
      <c r="BH135" s="91">
        <f>$D135^EXP(Parameter!$D$235+Parameter!$D$242)</f>
        <v>0.15395269787564711</v>
      </c>
      <c r="BI135" s="91">
        <f>$E135^EXP(Parameter!$D$220+Parameter!$D$227)</f>
        <v>3.4641338680292046E-2</v>
      </c>
      <c r="BJ135" s="91">
        <f>$D135^EXP(Parameter!$D$236)</f>
        <v>3.172838524688866E-2</v>
      </c>
      <c r="BK135" s="91">
        <f>$E135^EXP(Parameter!$D$221)</f>
        <v>0.2277372908382774</v>
      </c>
      <c r="BL135" s="91">
        <f>$D135^EXP(Parameter!$D$233+Parameter!$D$240)</f>
        <v>4.0973765769419648E-2</v>
      </c>
      <c r="BM135" s="91">
        <f>$E135^EXP(Parameter!$D$218+Parameter!$D$225)</f>
        <v>5.688279315738772E-3</v>
      </c>
      <c r="BN135" s="90">
        <f>$D135^EXP(Parameter!$D$268+Parameter!$D$275)</f>
        <v>0.11974790085508168</v>
      </c>
      <c r="BO135" s="91">
        <f>$E135^EXP(Parameter!$D$246+Parameter!$D$253)</f>
        <v>4.6312200723979367E-3</v>
      </c>
      <c r="BP135" s="91">
        <f>$D135^EXP(Parameter!$D$269+Parameter!$D$276)</f>
        <v>8.5988669610619878E-2</v>
      </c>
      <c r="BQ135" s="91">
        <f>$E135^EXP(Parameter!$D$247+Parameter!$D$254)</f>
        <v>9.7011472689361861E-3</v>
      </c>
      <c r="BR135" s="91">
        <f>$D135^EXP(Parameter!$D$271+Parameter!$D$278)</f>
        <v>0.16746373616669805</v>
      </c>
      <c r="BS135" s="91">
        <f>$E135^EXP(Parameter!$D$249+Parameter!$D$256)</f>
        <v>5.8934435069547327E-2</v>
      </c>
      <c r="BT135" s="91">
        <f>$D135^EXP(Parameter!$D$272+Parameter!$D$279)</f>
        <v>0.25944075258683152</v>
      </c>
      <c r="BU135" s="91">
        <f>$E135^EXP(Parameter!$D$250+Parameter!$D$257)</f>
        <v>2.2734609466552563E-2</v>
      </c>
      <c r="BV135" s="91">
        <f>$D135^EXP(Parameter!$D$273+Parameter!$D$280)</f>
        <v>0.21611703237567281</v>
      </c>
      <c r="BW135" s="91">
        <f>$E135^EXP(Parameter!$D$251+Parameter!$D$258)</f>
        <v>6.2506060451726547E-2</v>
      </c>
      <c r="BX135" s="91">
        <f>$D135^EXP(Parameter!$D$270+Parameter!$D$277)</f>
        <v>7.7003397444572547E-2</v>
      </c>
      <c r="BY135" s="91">
        <f>$E135^EXP(Parameter!$D$248+Parameter!$D$255)</f>
        <v>1.1429005505293136E-2</v>
      </c>
      <c r="BZ135" s="90">
        <f>$D135^EXP(Parameter!$D$208)</f>
        <v>8.9187775720044202E-2</v>
      </c>
      <c r="CA135" s="90">
        <f>$E135^EXP(Parameter!$D$200)</f>
        <v>8.3038582463363271E-3</v>
      </c>
      <c r="CB135" s="90">
        <f>$D135^EXP(Parameter!$D$209)</f>
        <v>7.6609156092311836E-2</v>
      </c>
      <c r="CC135" s="90">
        <f>$E135^EXP(Parameter!$D$201)</f>
        <v>1.2652155079016441E-2</v>
      </c>
      <c r="CD135" s="90">
        <f>$D135^EXP(Parameter!$D$211)</f>
        <v>8.2035542764178376E-2</v>
      </c>
      <c r="CE135" s="90">
        <f>$E135^EXP(Parameter!$D$203)</f>
        <v>4.0554433004077906E-2</v>
      </c>
      <c r="CF135" s="90">
        <f>$D135^EXP(Parameter!$D$212)</f>
        <v>0.15366476098191756</v>
      </c>
      <c r="CG135" s="90">
        <f>$E135^EXP(Parameter!$D$204)</f>
        <v>3.0730912343665692E-2</v>
      </c>
      <c r="CH135" s="91">
        <f>$D135^EXP(Parameter!$D$213)</f>
        <v>6.9538584585097304E-2</v>
      </c>
      <c r="CI135" s="90">
        <f>$E135^EXP(Parameter!$D$205)</f>
        <v>4.8142535184837201E-2</v>
      </c>
      <c r="CJ135" s="91">
        <f>$D135^EXP(Parameter!$D$210)</f>
        <v>4.3923549273355303E-2</v>
      </c>
      <c r="CK135" s="90">
        <f>$E135^EXP(Parameter!$D$202)</f>
        <v>7.0358900054921653E-3</v>
      </c>
      <c r="CL135" s="12">
        <f>$D135^EXP(Parameter!$D$170+Parameter!$D$177*(LN($B135/30.2*21)))</f>
        <v>5.6271307166969618E-2</v>
      </c>
      <c r="CM135" s="41">
        <f>$E135^EXP(Parameter!$D$155+Parameter!$D$162*(LN($B135/30.2*21)))</f>
        <v>9.1315492264862214E-2</v>
      </c>
      <c r="CN135" s="12">
        <f>$D135^EXP(Parameter!$D$171+Parameter!$D$178*(LN($B135/30.2*21)))</f>
        <v>5.8473015767946106E-2</v>
      </c>
      <c r="CO135" s="41">
        <f>$E135^EXP(Parameter!$D$156+Parameter!$D$163*(LN($B135/30.2*21)))</f>
        <v>6.6710066602413645E-2</v>
      </c>
      <c r="CP135" s="12">
        <f>$D135^EXP(Parameter!$D$173+Parameter!$D$180*(LN($B135/30.2*21)))</f>
        <v>5.3108284232564362E-2</v>
      </c>
      <c r="CQ135" s="41">
        <f>$E135^EXP(Parameter!$D$158+Parameter!$D$165*(LN($B135/30.2*21)))</f>
        <v>7.7087670442846076E-2</v>
      </c>
      <c r="CR135" s="12">
        <f>$D135^EXP(Parameter!$D$174+Parameter!$D$181*(LN($B135/30.2*21)))</f>
        <v>5.8846004559624993E-2</v>
      </c>
      <c r="CS135" s="41">
        <f>$E135^EXP(Parameter!$D$159+Parameter!$D$166*(LN($B135/30.2*21)))</f>
        <v>9.8947016912414601E-2</v>
      </c>
      <c r="CT135" s="12">
        <f>$D135^EXP(Parameter!$D$175+Parameter!$D$182*(LN($B135/30.2*21)))</f>
        <v>1.6821337240337055E-2</v>
      </c>
      <c r="CU135" s="41">
        <f>$E135^EXP(Parameter!$D$160+Parameter!$D$167*(LN($B135/30.2*21)))</f>
        <v>1.0649533116761452E-2</v>
      </c>
      <c r="CV135" s="12">
        <f>$D135^EXP(Parameter!$D$172+Parameter!$D$179*(LN($B135/30.2*21)))</f>
        <v>1.8497990686853833E-2</v>
      </c>
      <c r="CW135" s="41">
        <f>$E135^EXP(Parameter!$D$157+Parameter!$D$164*(LN($B135/30.2*21)))</f>
        <v>1.4827891929057569E-5</v>
      </c>
      <c r="CX135" s="12">
        <f t="shared" ref="CX135:CX198" si="16">R135</f>
        <v>6.4088710720704662E-6</v>
      </c>
      <c r="CY135" s="85">
        <v>1.8688532056095501E-2</v>
      </c>
      <c r="CZ135" s="12">
        <f t="shared" si="10"/>
        <v>7.4451860226092672E-3</v>
      </c>
      <c r="DA135" s="85">
        <v>2.9705202974964099E-2</v>
      </c>
      <c r="DB135" s="12">
        <f t="shared" si="11"/>
        <v>1.5849698908200916E-3</v>
      </c>
      <c r="DC135" s="41">
        <v>2.9281758973460198E-3</v>
      </c>
      <c r="DD135" s="12">
        <f t="shared" si="12"/>
        <v>3.339202609827669E-9</v>
      </c>
      <c r="DE135" s="85">
        <v>8.9069473328386509E-3</v>
      </c>
      <c r="DF135" s="12">
        <f t="shared" si="13"/>
        <v>2.8897896238625097E-11</v>
      </c>
      <c r="DG135" s="41">
        <v>8.1525535600994903E-4</v>
      </c>
      <c r="DH135" s="12">
        <f t="shared" si="14"/>
        <v>5.7567237413846245E-4</v>
      </c>
      <c r="DI135" s="41">
        <v>8.15255355759355E-4</v>
      </c>
      <c r="DJ135" s="46">
        <v>130</v>
      </c>
      <c r="DK135" s="44">
        <v>4.6762381020459798E-4</v>
      </c>
      <c r="DL135" s="44">
        <v>1.2578016945552499E-3</v>
      </c>
      <c r="DM135" s="44">
        <v>2.5788233014235602E-3</v>
      </c>
      <c r="DN135" s="44">
        <v>1.9397959161341299E-3</v>
      </c>
      <c r="DO135" s="44">
        <v>6.8723406739378302E-3</v>
      </c>
      <c r="DP135" s="44">
        <v>5.5194925715892403E-3</v>
      </c>
      <c r="DQ135" s="44">
        <v>7.6263409962173999E-3</v>
      </c>
      <c r="DR135" s="45">
        <v>4.6448201752818698E-2</v>
      </c>
      <c r="DS135" s="45">
        <v>7.2324946398872297E-2</v>
      </c>
      <c r="DT135" s="45">
        <v>6.5480875264265298E-2</v>
      </c>
      <c r="DU135" s="45">
        <v>4.8509975549540098E-2</v>
      </c>
      <c r="DV135" s="45">
        <v>6.9345170516559307E-2</v>
      </c>
      <c r="DW135" s="45">
        <v>0.108389708414382</v>
      </c>
      <c r="DX135" s="45">
        <v>5.6647071033358101E-2</v>
      </c>
    </row>
    <row r="136" spans="1:128">
      <c r="A136" s="43">
        <f t="shared" si="15"/>
        <v>8.8958904109589039</v>
      </c>
      <c r="B136" s="18">
        <v>132</v>
      </c>
      <c r="C136" s="12">
        <v>2882</v>
      </c>
      <c r="D136" s="12">
        <v>4.4155739834411602E-2</v>
      </c>
      <c r="E136" s="12">
        <v>7.9248938726803303E-4</v>
      </c>
      <c r="F136" s="92">
        <f>$D136^Parameter!$D$325</f>
        <v>8.7718256164981648E-2</v>
      </c>
      <c r="G136" s="92">
        <f>$E136^Parameter!$D$318</f>
        <v>5.8516088438306255E-3</v>
      </c>
      <c r="H136" s="92">
        <f>$D136^Parameter!$D$326</f>
        <v>8.241186314308252E-2</v>
      </c>
      <c r="I136" s="92">
        <f>$E136^Parameter!$D$319</f>
        <v>1.0359905912387316E-2</v>
      </c>
      <c r="J136" s="92">
        <f>$D136^Parameter!$D$328</f>
        <v>9.2785523062637376E-2</v>
      </c>
      <c r="K136" s="92">
        <f>$E136^Parameter!$D$321</f>
        <v>4.2291598503865907E-2</v>
      </c>
      <c r="L136" s="92">
        <f>$D136^Parameter!$D$329</f>
        <v>0.17425803516101079</v>
      </c>
      <c r="M136" s="92">
        <f>$E136^Parameter!$D$322</f>
        <v>3.0234778614498206E-2</v>
      </c>
      <c r="N136" s="92">
        <f>$D136^Parameter!$D$330</f>
        <v>7.9880284745553101E-2</v>
      </c>
      <c r="O136" s="92">
        <f>$E136^Parameter!$D$323</f>
        <v>5.7490671593018003E-2</v>
      </c>
      <c r="P136" s="92">
        <f>$D136^Parameter!$D$327</f>
        <v>5.1289419282918775E-2</v>
      </c>
      <c r="Q136" s="92">
        <f>$E136^Parameter!$D$320</f>
        <v>6.1077510477541451E-3</v>
      </c>
      <c r="R136" s="12">
        <f>$D136^EXP(Parameter!$D$96+Parameter!$D$103*(($B136/30.2*21)^(1)))</f>
        <v>5.1439857214692499E-6</v>
      </c>
      <c r="S136" s="12">
        <f>$E136^EXP(Parameter!$D$81+Parameter!$D$88*($B136/30.2*21)^(-2))</f>
        <v>1.2428179122641169E-2</v>
      </c>
      <c r="T136" s="12">
        <f>$D136^EXP(Parameter!$D$97+Parameter!$D$104*(($B136*21/30.2)^(1)))</f>
        <v>7.0918129017677025E-3</v>
      </c>
      <c r="U136" s="12">
        <f>$E136^EXP(Parameter!$D$82+Parameter!$D$89*($B136/30.2*21)^(-2))</f>
        <v>1.8205665479150559E-2</v>
      </c>
      <c r="V136" s="12">
        <f>$D136^EXP(Parameter!$D$99+Parameter!$D$106*(($B136*21/30.2)^(1)))</f>
        <v>1.4600219355345705E-3</v>
      </c>
      <c r="W136" s="12">
        <f>$E136^EXP(Parameter!$D$84+Parameter!$D$91*($B136/30.2*21)^(-2))</f>
        <v>6.2314926578172586E-2</v>
      </c>
      <c r="X136" s="12">
        <f>$D136^EXP(Parameter!$D$100+Parameter!$D$107*(($B136*21/30.2)^(1)))</f>
        <v>2.0303141240322829E-9</v>
      </c>
      <c r="Y136" s="12">
        <f>$E136^EXP(Parameter!$D$85+Parameter!$D$92*($B136/30.2*21)^(-2))</f>
        <v>4.3884211481885149E-2</v>
      </c>
      <c r="Z136" s="12">
        <f>$D136^EXP(Parameter!$D$101+Parameter!$D$108*(($B136*21/30.2)^(1)))</f>
        <v>1.6114713910359523E-11</v>
      </c>
      <c r="AA136" s="12">
        <f>$E136^EXP(Parameter!$D$86+Parameter!$D$93*($B136/30.2*21)^(-2))</f>
        <v>5.8111450757944175E-2</v>
      </c>
      <c r="AB136" s="12">
        <f>$D136^EXP(Parameter!$D$98+Parameter!$D$105*(($B136*21/30.2)^(1)))</f>
        <v>5.2625043041264988E-4</v>
      </c>
      <c r="AC136" s="12">
        <f>$E136^EXP(Parameter!$D$83+Parameter!$D$90*($B136/30.2*21)^(-2))</f>
        <v>6.7286836568886017E-3</v>
      </c>
      <c r="AD136" s="87">
        <f>$D136^EXP(Parameter!$D$133+Parameter!$D$140*(($B136*21/30.2)^(-0.5))+Parameter!$D$147*((LN($B136*21/30.2))))</f>
        <v>9.9660591578868386E-6</v>
      </c>
      <c r="AE136" s="12">
        <f>$E136^EXP(Parameter!$D$111+Parameter!$D$118*(($B136*21/30.2)^(-1))+Parameter!$D$125*(($B136*21/30.2)^(-0.5)))</f>
        <v>8.5791753280300295E-2</v>
      </c>
      <c r="AF136" s="12">
        <f>$D136^EXP(Parameter!$D$134+Parameter!$D$141*(($B136*21/30.2)^(-0.5))+Parameter!$D$148*((LN($B136*21/30.2))))</f>
        <v>5.1237152418222923E-3</v>
      </c>
      <c r="AG136" s="12">
        <f>$E136^EXP(Parameter!$D$112+Parameter!$D$119*(($B136*21/30.2)^(-1))+Parameter!$D$126*(($B136*21/30.2)^(-0.5)))</f>
        <v>2.0364442049264908E-2</v>
      </c>
      <c r="AH136" s="12">
        <f>$D136^EXP(Parameter!$D$136+Parameter!$D$143*(($B136*21/30.2)^(-0.5))+Parameter!$D$150*((LN($B136*21/30.2))))</f>
        <v>5.574671510064783E-5</v>
      </c>
      <c r="AI136" s="12">
        <f>$E136^EXP(Parameter!$D$114+Parameter!$D$121*(($B136*21/30.2)^(-1))+Parameter!$D$128*(($B136*21/30.2)^(-0.5)))</f>
        <v>9.2486366658553238E-4</v>
      </c>
      <c r="AJ136" s="12">
        <f>$D136^EXP(Parameter!$D$137+Parameter!$D$144*(($B136*21/30.2)^(-0.5))+Parameter!$D$151*((LN($B136*21/30.2))))</f>
        <v>6.3052455748322579E-6</v>
      </c>
      <c r="AK136" s="12">
        <f>$E136^EXP(Parameter!$D$115+Parameter!$D$122*(($B136*21/30.2)^(-1))+Parameter!$D$129*(($B136*21/30.2)^(-0.5)))</f>
        <v>1.645541955750509E-2</v>
      </c>
      <c r="AL136" s="12">
        <f>$D136^EXP(Parameter!$D$138+Parameter!$D$145*(($B136*21/30.2)^(-0.5))+Parameter!$D$152*((LN($B136*21/30.2))))</f>
        <v>7.7859227299950271E-18</v>
      </c>
      <c r="AM136" s="12">
        <f>$E136^EXP(Parameter!$D$116+Parameter!$D$123*(($B136*21/30.2)^(-1))+Parameter!$D$130*(($B136*21/30.2)^(-0.5)))</f>
        <v>1.4845524009895821E-4</v>
      </c>
      <c r="AN136" s="12">
        <f>$D136^EXP(Parameter!$D$135+Parameter!$D$142*(($B136*21/30.2)^(-0.5))+Parameter!$D$149*((LN($B136*21/30.2))))</f>
        <v>7.7543404926806291E-4</v>
      </c>
      <c r="AO136" s="12">
        <f>$E136^EXP(Parameter!$D$113+Parameter!$D$120*(($B136*21/30.2)^(-1))+Parameter!$D$127*(($B136*21/30.2)^(-0.5)))</f>
        <v>1.3025493336718613E-8</v>
      </c>
      <c r="AP136" s="87">
        <f>$D136^EXP(Parameter!$D$304+Parameter!$D$310*((LN($B136*21/30.2))))</f>
        <v>5.3406128982410116E-2</v>
      </c>
      <c r="AQ136" s="88">
        <f>$E136^EXP(Parameter!$D$290+Parameter!$D$296*((LN($B136*21/30.2))))</f>
        <v>2.1227153949828013E-2</v>
      </c>
      <c r="AR136" s="12">
        <f>$D136^EXP(Parameter!$D$305+Parameter!$D$311*((LN($B136*21/30.2))))</f>
        <v>6.1158575731145255E-2</v>
      </c>
      <c r="AS136" s="88">
        <f>$E136^EXP(Parameter!$D$291+Parameter!$D$297*((LN($B136*21/30.2))))</f>
        <v>2.1550396928756224E-2</v>
      </c>
      <c r="AT136" s="12">
        <f>$D136^EXP(Parameter!$D$305+Parameter!$D$307-Parameter!$D$306+(Parameter!$D$311+Parameter!$D$313-Parameter!$D$312)*((LN($B136*21/30.2))))</f>
        <v>5.8070496840448578E-2</v>
      </c>
      <c r="AU136" s="88">
        <f>$E136^EXP(Parameter!$D$291+Parameter!$D$293-Parameter!$D$292+(Parameter!$D$297+Parameter!$D$299-Parameter!$D$298)*((LN($B136*21/30.2))))</f>
        <v>3.8395325851041627E-2</v>
      </c>
      <c r="AV136" s="12">
        <f>$D136^EXP(Parameter!$D$308+Parameter!$D$314*((LN($B136*21/30.2))))</f>
        <v>8.5873766265181353E-2</v>
      </c>
      <c r="AW136" s="88">
        <f>$E136^EXP(Parameter!$D$294+Parameter!$D$300*((LN($B136*21/30.2))))</f>
        <v>3.1538612784570375E-2</v>
      </c>
      <c r="AX136" s="12">
        <f>$D136^EXP(Parameter!$D$305+Parameter!$D$309-Parameter!$D$306+(Parameter!$D$311+Parameter!$D$315-Parameter!$D$312)*((LN($B136*21/30.2))))</f>
        <v>3.6948828713926275E-2</v>
      </c>
      <c r="AY136" s="88">
        <f>$E136^EXP(Parameter!$D$291+Parameter!$D$295-Parameter!$D$292+(Parameter!$D$297+Parameter!$D$301-Parameter!$D$298)*((LN($B136*21/30.2))))</f>
        <v>3.0147042331707045E-3</v>
      </c>
      <c r="AZ136" s="12">
        <f>$D136^EXP(Parameter!D$305-Parameter!D$306+(Parameter!D$311-Parameter!D$312)*((LN($B136*21/30.2))))</f>
        <v>2.5793454691323207E-2</v>
      </c>
      <c r="BA136" s="88">
        <f>$E136^EXP(Parameter!$D$291-Parameter!$D$292+(Parameter!$D$297-Parameter!$D$298)*((LN($B136*21/30.2))))</f>
        <v>1.2272255524078355E-4</v>
      </c>
      <c r="BB136" s="89">
        <f>$D136^EXP(Parameter!$D$231+Parameter!$D$238)</f>
        <v>9.3491047236527569E-2</v>
      </c>
      <c r="BC136" s="90">
        <f>$E136^EXP(Parameter!$D$216+Parameter!$D$223)</f>
        <v>1.0730112802433273E-2</v>
      </c>
      <c r="BD136" s="91">
        <f>$D136^EXP(Parameter!$D$232+Parameter!$D$239)</f>
        <v>7.4984003262713955E-2</v>
      </c>
      <c r="BE136" s="90">
        <f>$E136^EXP(Parameter!$D$217+Parameter!$D$224)</f>
        <v>1.4395626832646138E-2</v>
      </c>
      <c r="BF136" s="91">
        <f>$D136^EXP(Parameter!$D$234+Parameter!$D$241)</f>
        <v>8.6981182049565342E-2</v>
      </c>
      <c r="BG136" s="91">
        <f>$E136^EXP(Parameter!$D$219+Parameter!$D$226)</f>
        <v>4.9170248048584941E-2</v>
      </c>
      <c r="BH136" s="91">
        <f>$D136^EXP(Parameter!$D$235+Parameter!$D$242)</f>
        <v>0.15271302537099421</v>
      </c>
      <c r="BI136" s="91">
        <f>$E136^EXP(Parameter!$D$220+Parameter!$D$227)</f>
        <v>3.4176114332151508E-2</v>
      </c>
      <c r="BJ136" s="91">
        <f>$D136^EXP(Parameter!$D$236)</f>
        <v>3.1258840746643451E-2</v>
      </c>
      <c r="BK136" s="91">
        <f>$E136^EXP(Parameter!$D$221)</f>
        <v>0.22638650138076219</v>
      </c>
      <c r="BL136" s="91">
        <f>$D136^EXP(Parameter!$D$233+Parameter!$D$240)</f>
        <v>4.0412028350389873E-2</v>
      </c>
      <c r="BM136" s="91">
        <f>$E136^EXP(Parameter!$D$218+Parameter!$D$225)</f>
        <v>5.5712694620225324E-3</v>
      </c>
      <c r="BN136" s="90">
        <f>$D136^EXP(Parameter!$D$268+Parameter!$D$275)</f>
        <v>0.11865476718737042</v>
      </c>
      <c r="BO136" s="91">
        <f>$E136^EXP(Parameter!$D$246+Parameter!$D$253)</f>
        <v>4.5322063104708101E-3</v>
      </c>
      <c r="BP136" s="91">
        <f>$D136^EXP(Parameter!$D$269+Parameter!$D$276)</f>
        <v>8.5081874703770183E-2</v>
      </c>
      <c r="BQ136" s="91">
        <f>$E136^EXP(Parameter!$D$247+Parameter!$D$254)</f>
        <v>9.5220078815451813E-3</v>
      </c>
      <c r="BR136" s="91">
        <f>$D136^EXP(Parameter!$D$271+Parameter!$D$278)</f>
        <v>0.1661756594799236</v>
      </c>
      <c r="BS136" s="91">
        <f>$E136^EXP(Parameter!$D$249+Parameter!$D$256)</f>
        <v>5.8267319266900881E-2</v>
      </c>
      <c r="BT136" s="91">
        <f>$D136^EXP(Parameter!$D$272+Parameter!$D$279)</f>
        <v>0.25793264381632042</v>
      </c>
      <c r="BU136" s="91">
        <f>$E136^EXP(Parameter!$D$250+Parameter!$D$257)</f>
        <v>2.2391339994901418E-2</v>
      </c>
      <c r="BV136" s="91">
        <f>$D136^EXP(Parameter!$D$273+Parameter!$D$280)</f>
        <v>0.21469120282162321</v>
      </c>
      <c r="BW136" s="91">
        <f>$E136^EXP(Parameter!$D$251+Parameter!$D$258)</f>
        <v>6.1813136900973245E-2</v>
      </c>
      <c r="BX136" s="91">
        <f>$D136^EXP(Parameter!$D$270+Parameter!$D$277)</f>
        <v>7.6155031316921043E-2</v>
      </c>
      <c r="BY136" s="91">
        <f>$E136^EXP(Parameter!$D$248+Parameter!$D$255)</f>
        <v>1.1225355464342213E-2</v>
      </c>
      <c r="BZ136" s="90">
        <f>$D136^EXP(Parameter!$D$208)</f>
        <v>8.8261174277844578E-2</v>
      </c>
      <c r="CA136" s="90">
        <f>$E136^EXP(Parameter!$D$200)</f>
        <v>8.1454257473799752E-3</v>
      </c>
      <c r="CB136" s="90">
        <f>$D136^EXP(Parameter!$D$209)</f>
        <v>7.5763453049103036E-2</v>
      </c>
      <c r="CC136" s="90">
        <f>$E136^EXP(Parameter!$D$201)</f>
        <v>1.2431791254385986E-2</v>
      </c>
      <c r="CD136" s="90">
        <f>$D136^EXP(Parameter!$D$211)</f>
        <v>8.1153930923722237E-2</v>
      </c>
      <c r="CE136" s="90">
        <f>$E136^EXP(Parameter!$D$203)</f>
        <v>4.0035158183669269E-2</v>
      </c>
      <c r="CF136" s="90">
        <f>$D136^EXP(Parameter!$D$212)</f>
        <v>0.15242617405985448</v>
      </c>
      <c r="CG136" s="90">
        <f>$E136^EXP(Parameter!$D$204)</f>
        <v>3.0303606146970748E-2</v>
      </c>
      <c r="CH136" s="91">
        <f>$D136^EXP(Parameter!$D$213)</f>
        <v>6.8742166210447084E-2</v>
      </c>
      <c r="CI136" s="90">
        <f>$E136^EXP(Parameter!$D$205)</f>
        <v>4.7558887008545096E-2</v>
      </c>
      <c r="CJ136" s="91">
        <f>$D136^EXP(Parameter!$D$210)</f>
        <v>4.333438622468877E-2</v>
      </c>
      <c r="CK136" s="90">
        <f>$E136^EXP(Parameter!$D$202)</f>
        <v>6.8970530114971377E-3</v>
      </c>
      <c r="CL136" s="12">
        <f>$D136^EXP(Parameter!$D$170+Parameter!$D$177*(LN($B136/30.2*21)))</f>
        <v>5.5481981073366785E-2</v>
      </c>
      <c r="CM136" s="41">
        <f>$E136^EXP(Parameter!$D$155+Parameter!$D$162*(LN($B136/30.2*21)))</f>
        <v>9.0861298521099976E-2</v>
      </c>
      <c r="CN136" s="12">
        <f>$D136^EXP(Parameter!$D$171+Parameter!$D$178*(LN($B136/30.2*21)))</f>
        <v>5.7708721588209416E-2</v>
      </c>
      <c r="CO136" s="41">
        <f>$E136^EXP(Parameter!$D$156+Parameter!$D$163*(LN($B136/30.2*21)))</f>
        <v>6.618988377708708E-2</v>
      </c>
      <c r="CP136" s="12">
        <f>$D136^EXP(Parameter!$D$173+Parameter!$D$180*(LN($B136/30.2*21)))</f>
        <v>5.235785197863399E-2</v>
      </c>
      <c r="CQ136" s="41">
        <f>$E136^EXP(Parameter!$D$158+Parameter!$D$165*(LN($B136/30.2*21)))</f>
        <v>7.6378042482871278E-2</v>
      </c>
      <c r="CR136" s="12">
        <f>$D136^EXP(Parameter!$D$174+Parameter!$D$181*(LN($B136/30.2*21)))</f>
        <v>5.789270987704153E-2</v>
      </c>
      <c r="CS136" s="41">
        <f>$E136^EXP(Parameter!$D$159+Parameter!$D$166*(LN($B136/30.2*21)))</f>
        <v>9.8268360826775356E-2</v>
      </c>
      <c r="CT136" s="12">
        <f>$D136^EXP(Parameter!$D$175+Parameter!$D$182*(LN($B136/30.2*21)))</f>
        <v>1.6426704114298713E-2</v>
      </c>
      <c r="CU136" s="41">
        <f>$E136^EXP(Parameter!$D$160+Parameter!$D$167*(LN($B136/30.2*21)))</f>
        <v>1.0390601131921843E-2</v>
      </c>
      <c r="CV136" s="12">
        <f>$D136^EXP(Parameter!$D$172+Parameter!$D$179*(LN($B136/30.2*21)))</f>
        <v>1.8122037437066245E-2</v>
      </c>
      <c r="CW136" s="41">
        <f>$E136^EXP(Parameter!$D$157+Parameter!$D$164*(LN($B136/30.2*21)))</f>
        <v>1.3837900088675695E-5</v>
      </c>
      <c r="CX136" s="12">
        <f t="shared" si="16"/>
        <v>5.1439857214692499E-6</v>
      </c>
      <c r="CY136" s="85">
        <v>1.85331787945083E-2</v>
      </c>
      <c r="CZ136" s="12">
        <f t="shared" si="10"/>
        <v>7.0918129017677025E-3</v>
      </c>
      <c r="DA136" s="85">
        <v>2.9446202068976701E-2</v>
      </c>
      <c r="DB136" s="12">
        <f t="shared" si="11"/>
        <v>1.4600219355345705E-3</v>
      </c>
      <c r="DC136" s="41">
        <v>2.7886870355641399E-3</v>
      </c>
      <c r="DD136" s="12">
        <f t="shared" si="12"/>
        <v>2.0303141240322829E-9</v>
      </c>
      <c r="DE136" s="85">
        <v>8.6658774402004202E-3</v>
      </c>
      <c r="DF136" s="12">
        <f t="shared" si="13"/>
        <v>1.6114713910359523E-11</v>
      </c>
      <c r="DG136" s="41">
        <v>7.9229768087218998E-4</v>
      </c>
      <c r="DH136" s="12">
        <f t="shared" si="14"/>
        <v>5.2625043041264988E-4</v>
      </c>
      <c r="DI136" s="41">
        <v>7.9229768075463199E-4</v>
      </c>
      <c r="DJ136" s="46">
        <v>131</v>
      </c>
      <c r="DK136" s="44">
        <v>4.5229548158565202E-4</v>
      </c>
      <c r="DL136" s="44">
        <v>1.2199520757060201E-3</v>
      </c>
      <c r="DM136" s="44">
        <v>2.5065204330325698E-3</v>
      </c>
      <c r="DN136" s="44">
        <v>1.88380614683581E-3</v>
      </c>
      <c r="DO136" s="44">
        <v>6.7001400089199397E-3</v>
      </c>
      <c r="DP136" s="44">
        <v>5.3774020962555902E-3</v>
      </c>
      <c r="DQ136" s="44">
        <v>7.4377665670987102E-3</v>
      </c>
      <c r="DR136" s="45">
        <v>4.5841805155136799E-2</v>
      </c>
      <c r="DS136" s="45">
        <v>7.1464067184758798E-2</v>
      </c>
      <c r="DT136" s="45">
        <v>6.4683990857896306E-2</v>
      </c>
      <c r="DU136" s="45">
        <v>4.7881954681844599E-2</v>
      </c>
      <c r="DV136" s="45">
        <v>6.8511887174455194E-2</v>
      </c>
      <c r="DW136" s="45">
        <v>0.10722331467219499</v>
      </c>
      <c r="DX136" s="45">
        <v>5.5936151336499498E-2</v>
      </c>
    </row>
    <row r="137" spans="1:128">
      <c r="A137" s="43">
        <f t="shared" si="15"/>
        <v>8.956164383561644</v>
      </c>
      <c r="B137" s="18">
        <v>133</v>
      </c>
      <c r="C137" s="12">
        <v>2904</v>
      </c>
      <c r="D137" s="12">
        <v>4.3569904205335602E-2</v>
      </c>
      <c r="E137" s="12">
        <v>7.7026655834269502E-4</v>
      </c>
      <c r="F137" s="92">
        <f>$D137^Parameter!$D$325</f>
        <v>8.6809159625417617E-2</v>
      </c>
      <c r="G137" s="92">
        <f>$E137^Parameter!$D$318</f>
        <v>5.7329948416713983E-3</v>
      </c>
      <c r="H137" s="92">
        <f>$D137^Parameter!$D$326</f>
        <v>8.1535977861169465E-2</v>
      </c>
      <c r="I137" s="92">
        <f>$E137^Parameter!$D$319</f>
        <v>1.0173028649466809E-2</v>
      </c>
      <c r="J137" s="92">
        <f>$D137^Parameter!$D$328</f>
        <v>9.1845988589463884E-2</v>
      </c>
      <c r="K137" s="92">
        <f>$E137^Parameter!$D$321</f>
        <v>4.1762066643313563E-2</v>
      </c>
      <c r="L137" s="92">
        <f>$D137^Parameter!$D$329</f>
        <v>0.17295953094953997</v>
      </c>
      <c r="M137" s="92">
        <f>$E137^Parameter!$D$322</f>
        <v>2.9816324828013684E-2</v>
      </c>
      <c r="N137" s="92">
        <f>$D137^Parameter!$D$330</f>
        <v>7.9020750506229101E-2</v>
      </c>
      <c r="O137" s="92">
        <f>$E137^Parameter!$D$323</f>
        <v>5.6840307301198503E-2</v>
      </c>
      <c r="P137" s="92">
        <f>$D137^Parameter!$D$327</f>
        <v>5.0641393543482446E-2</v>
      </c>
      <c r="Q137" s="92">
        <f>$E137^Parameter!$D$320</f>
        <v>5.9849662368863521E-3</v>
      </c>
      <c r="R137" s="12">
        <f>$D137^EXP(Parameter!$D$96+Parameter!$D$103*(($B137/30.2*21)^(1)))</f>
        <v>4.1141247016685003E-6</v>
      </c>
      <c r="S137" s="12">
        <f>$E137^EXP(Parameter!$D$81+Parameter!$D$88*($B137/30.2*21)^(-2))</f>
        <v>1.2212898552147857E-2</v>
      </c>
      <c r="T137" s="12">
        <f>$D137^EXP(Parameter!$D$97+Parameter!$D$104*(($B137*21/30.2)^(1)))</f>
        <v>6.7533003155719994E-3</v>
      </c>
      <c r="U137" s="12">
        <f>$E137^EXP(Parameter!$D$82+Parameter!$D$89*($B137/30.2*21)^(-2))</f>
        <v>1.7917498626786241E-2</v>
      </c>
      <c r="V137" s="12">
        <f>$D137^EXP(Parameter!$D$99+Parameter!$D$106*(($B137*21/30.2)^(1)))</f>
        <v>1.3438728405054262E-3</v>
      </c>
      <c r="W137" s="12">
        <f>$E137^EXP(Parameter!$D$84+Parameter!$D$91*($B137/30.2*21)^(-2))</f>
        <v>6.1630000901095702E-2</v>
      </c>
      <c r="X137" s="12">
        <f>$D137^EXP(Parameter!$D$100+Parameter!$D$107*(($B137*21/30.2)^(1)))</f>
        <v>1.2199196265318656E-9</v>
      </c>
      <c r="Y137" s="12">
        <f>$E137^EXP(Parameter!$D$85+Parameter!$D$92*($B137/30.2*21)^(-2))</f>
        <v>4.3341240745305806E-2</v>
      </c>
      <c r="Z137" s="12">
        <f>$D137^EXP(Parameter!$D$101+Parameter!$D$108*(($B137*21/30.2)^(1)))</f>
        <v>8.8698394441193696E-12</v>
      </c>
      <c r="AA137" s="12">
        <f>$E137^EXP(Parameter!$D$86+Parameter!$D$93*($B137/30.2*21)^(-2))</f>
        <v>5.7456378893368146E-2</v>
      </c>
      <c r="AB137" s="12">
        <f>$D137^EXP(Parameter!$D$98+Parameter!$D$105*(($B137*21/30.2)^(1)))</f>
        <v>4.806986876132194E-4</v>
      </c>
      <c r="AC137" s="12">
        <f>$E137^EXP(Parameter!$D$83+Parameter!$D$90*($B137/30.2*21)^(-2))</f>
        <v>6.5959366451377958E-3</v>
      </c>
      <c r="AD137" s="87">
        <f>$D137^EXP(Parameter!$D$133+Parameter!$D$140*(($B137*21/30.2)^(-0.5))+Parameter!$D$147*((LN($B137*21/30.2))))</f>
        <v>8.6634581940864862E-6</v>
      </c>
      <c r="AE137" s="12">
        <f>$E137^EXP(Parameter!$D$111+Parameter!$D$118*(($B137*21/30.2)^(-1))+Parameter!$D$125*(($B137*21/30.2)^(-0.5)))</f>
        <v>8.5220827482966929E-2</v>
      </c>
      <c r="AF137" s="12">
        <f>$D137^EXP(Parameter!$D$134+Parameter!$D$141*(($B137*21/30.2)^(-0.5))+Parameter!$D$148*((LN($B137*21/30.2))))</f>
        <v>4.9229104426958565E-3</v>
      </c>
      <c r="AG137" s="12">
        <f>$E137^EXP(Parameter!$D$112+Parameter!$D$119*(($B137*21/30.2)^(-1))+Parameter!$D$126*(($B137*21/30.2)^(-0.5)))</f>
        <v>2.0059933647043598E-2</v>
      </c>
      <c r="AH137" s="12">
        <f>$D137^EXP(Parameter!$D$136+Parameter!$D$143*(($B137*21/30.2)^(-0.5))+Parameter!$D$150*((LN($B137*21/30.2))))</f>
        <v>4.988715240147682E-5</v>
      </c>
      <c r="AI137" s="12">
        <f>$E137^EXP(Parameter!$D$114+Parameter!$D$121*(($B137*21/30.2)^(-1))+Parameter!$D$128*(($B137*21/30.2)^(-0.5)))</f>
        <v>8.8796521254675374E-4</v>
      </c>
      <c r="AJ137" s="12">
        <f>$D137^EXP(Parameter!$D$137+Parameter!$D$144*(($B137*21/30.2)^(-0.5))+Parameter!$D$151*((LN($B137*21/30.2))))</f>
        <v>5.3616135854971458E-6</v>
      </c>
      <c r="AK137" s="12">
        <f>$E137^EXP(Parameter!$D$115+Parameter!$D$122*(($B137*21/30.2)^(-1))+Parameter!$D$129*(($B137*21/30.2)^(-0.5)))</f>
        <v>1.6160555447422342E-2</v>
      </c>
      <c r="AL137" s="12">
        <f>$D137^EXP(Parameter!$D$138+Parameter!$D$145*(($B137*21/30.2)^(-0.5))+Parameter!$D$152*((LN($B137*21/30.2))))</f>
        <v>3.9347579770220639E-18</v>
      </c>
      <c r="AM137" s="12">
        <f>$E137^EXP(Parameter!$D$116+Parameter!$D$123*(($B137*21/30.2)^(-1))+Parameter!$D$130*(($B137*21/30.2)^(-0.5)))</f>
        <v>1.4091651934125123E-4</v>
      </c>
      <c r="AN137" s="12">
        <f>$D137^EXP(Parameter!$D$135+Parameter!$D$142*(($B137*21/30.2)^(-0.5))+Parameter!$D$149*((LN($B137*21/30.2))))</f>
        <v>7.3285782519635944E-4</v>
      </c>
      <c r="AO137" s="12">
        <f>$E137^EXP(Parameter!$D$113+Parameter!$D$120*(($B137*21/30.2)^(-1))+Parameter!$D$127*(($B137*21/30.2)^(-0.5)))</f>
        <v>1.161159913316419E-8</v>
      </c>
      <c r="AP137" s="87">
        <f>$D137^EXP(Parameter!$D$304+Parameter!$D$310*((LN($B137*21/30.2))))</f>
        <v>5.2591708234673698E-2</v>
      </c>
      <c r="AQ137" s="88">
        <f>$E137^EXP(Parameter!$D$290+Parameter!$D$296*((LN($B137*21/30.2))))</f>
        <v>2.0991205007268005E-2</v>
      </c>
      <c r="AR137" s="12">
        <f>$D137^EXP(Parameter!$D$305+Parameter!$D$311*((LN($B137*21/30.2))))</f>
        <v>6.0369201372042207E-2</v>
      </c>
      <c r="AS137" s="88">
        <f>$E137^EXP(Parameter!$D$291+Parameter!$D$297*((LN($B137*21/30.2))))</f>
        <v>2.1256342349503562E-2</v>
      </c>
      <c r="AT137" s="12">
        <f>$D137^EXP(Parameter!$D$305+Parameter!$D$307-Parameter!$D$306+(Parameter!$D$311+Parameter!$D$313-Parameter!$D$312)*((LN($B137*21/30.2))))</f>
        <v>5.7260791781343266E-2</v>
      </c>
      <c r="AU137" s="88">
        <f>$E137^EXP(Parameter!$D$291+Parameter!$D$293-Parameter!$D$292+(Parameter!$D$297+Parameter!$D$299-Parameter!$D$298)*((LN($B137*21/30.2))))</f>
        <v>3.7869857732252786E-2</v>
      </c>
      <c r="AV137" s="12">
        <f>$D137^EXP(Parameter!$D$308+Parameter!$D$314*((LN($B137*21/30.2))))</f>
        <v>8.4680358747294043E-2</v>
      </c>
      <c r="AW137" s="88">
        <f>$E137^EXP(Parameter!$D$294+Parameter!$D$300*((LN($B137*21/30.2))))</f>
        <v>3.1114302547444142E-2</v>
      </c>
      <c r="AX137" s="12">
        <f>$D137^EXP(Parameter!$D$305+Parameter!$D$309-Parameter!$D$306+(Parameter!$D$311+Parameter!$D$315-Parameter!$D$312)*((LN($B137*21/30.2))))</f>
        <v>3.6296428322442356E-2</v>
      </c>
      <c r="AY137" s="88">
        <f>$E137^EXP(Parameter!$D$291+Parameter!$D$295-Parameter!$D$292+(Parameter!$D$297+Parameter!$D$301-Parameter!$D$298)*((LN($B137*21/30.2))))</f>
        <v>2.9013444727807964E-3</v>
      </c>
      <c r="AZ137" s="12">
        <f>$D137^EXP(Parameter!D$305-Parameter!D$306+(Parameter!D$311-Parameter!D$312)*((LN($B137*21/30.2))))</f>
        <v>2.5315740448008685E-2</v>
      </c>
      <c r="BA137" s="88">
        <f>$E137^EXP(Parameter!$D$291-Parameter!$D$292+(Parameter!$D$297-Parameter!$D$298)*((LN($B137*21/30.2))))</f>
        <v>1.1618226019929858E-4</v>
      </c>
      <c r="BB137" s="89">
        <f>$D137^EXP(Parameter!$D$231+Parameter!$D$238)</f>
        <v>9.2547369737946111E-2</v>
      </c>
      <c r="BC137" s="90">
        <f>$E137^EXP(Parameter!$D$216+Parameter!$D$223)</f>
        <v>1.0538031297140409E-2</v>
      </c>
      <c r="BD137" s="91">
        <f>$D137^EXP(Parameter!$D$232+Parameter!$D$239)</f>
        <v>7.4157071419904588E-2</v>
      </c>
      <c r="BE137" s="90">
        <f>$E137^EXP(Parameter!$D$217+Parameter!$D$224)</f>
        <v>1.4154487773071617E-2</v>
      </c>
      <c r="BF137" s="91">
        <f>$D137^EXP(Parameter!$D$234+Parameter!$D$241)</f>
        <v>8.6076615050360863E-2</v>
      </c>
      <c r="BG137" s="91">
        <f>$E137^EXP(Parameter!$D$219+Parameter!$D$226)</f>
        <v>4.8583744539588102E-2</v>
      </c>
      <c r="BH137" s="91">
        <f>$D137^EXP(Parameter!$D$235+Parameter!$D$242)</f>
        <v>0.15148945548765705</v>
      </c>
      <c r="BI137" s="91">
        <f>$E137^EXP(Parameter!$D$220+Parameter!$D$227)</f>
        <v>3.3719566281246317E-2</v>
      </c>
      <c r="BJ137" s="91">
        <f>$D137^EXP(Parameter!$D$236)</f>
        <v>3.0798539590122877E-2</v>
      </c>
      <c r="BK137" s="91">
        <f>$E137^EXP(Parameter!$D$221)</f>
        <v>0.22505085543515738</v>
      </c>
      <c r="BL137" s="91">
        <f>$D137^EXP(Parameter!$D$233+Parameter!$D$240)</f>
        <v>3.986074187262157E-2</v>
      </c>
      <c r="BM137" s="91">
        <f>$E137^EXP(Parameter!$D$218+Parameter!$D$225)</f>
        <v>5.4572707142141862E-3</v>
      </c>
      <c r="BN137" s="90">
        <f>$D137^EXP(Parameter!$D$268+Parameter!$D$275)</f>
        <v>0.11757700048854819</v>
      </c>
      <c r="BO137" s="91">
        <f>$E137^EXP(Parameter!$D$246+Parameter!$D$253)</f>
        <v>4.4358200442195005E-3</v>
      </c>
      <c r="BP137" s="91">
        <f>$D137^EXP(Parameter!$D$269+Parameter!$D$276)</f>
        <v>8.4189102524201961E-2</v>
      </c>
      <c r="BQ137" s="91">
        <f>$E137^EXP(Parameter!$D$247+Parameter!$D$254)</f>
        <v>9.3471044012084989E-3</v>
      </c>
      <c r="BR137" s="91">
        <f>$D137^EXP(Parameter!$D$271+Parameter!$D$278)</f>
        <v>0.1649038531149549</v>
      </c>
      <c r="BS137" s="91">
        <f>$E137^EXP(Parameter!$D$249+Parameter!$D$256)</f>
        <v>5.761124845040895E-2</v>
      </c>
      <c r="BT137" s="91">
        <f>$D137^EXP(Parameter!$D$272+Parameter!$D$279)</f>
        <v>0.25644077247462632</v>
      </c>
      <c r="BU137" s="91">
        <f>$E137^EXP(Parameter!$D$250+Parameter!$D$257)</f>
        <v>2.205504085492142E-2</v>
      </c>
      <c r="BV137" s="91">
        <f>$D137^EXP(Parameter!$D$273+Parameter!$D$280)</f>
        <v>0.21328183512637053</v>
      </c>
      <c r="BW137" s="91">
        <f>$E137^EXP(Parameter!$D$251+Parameter!$D$258)</f>
        <v>6.1131524812253001E-2</v>
      </c>
      <c r="BX137" s="91">
        <f>$D137^EXP(Parameter!$D$270+Parameter!$D$277)</f>
        <v>7.5320181597953284E-2</v>
      </c>
      <c r="BY137" s="91">
        <f>$E137^EXP(Parameter!$D$248+Parameter!$D$255)</f>
        <v>1.1026390168458295E-2</v>
      </c>
      <c r="BZ137" s="90">
        <f>$D137^EXP(Parameter!$D$208)</f>
        <v>8.7348758210095259E-2</v>
      </c>
      <c r="CA137" s="90">
        <f>$E137^EXP(Parameter!$D$200)</f>
        <v>7.9908359667217026E-3</v>
      </c>
      <c r="CB137" s="90">
        <f>$D137^EXP(Parameter!$D$209)</f>
        <v>7.4931242397388145E-2</v>
      </c>
      <c r="CC137" s="90">
        <f>$E137^EXP(Parameter!$D$201)</f>
        <v>1.2216408858401346E-2</v>
      </c>
      <c r="CD137" s="90">
        <f>$D137^EXP(Parameter!$D$211)</f>
        <v>8.0286128428242662E-2</v>
      </c>
      <c r="CE137" s="90">
        <f>$E137^EXP(Parameter!$D$203)</f>
        <v>3.9525245530267442E-2</v>
      </c>
      <c r="CF137" s="90">
        <f>$D137^EXP(Parameter!$D$212)</f>
        <v>0.1512036855220503</v>
      </c>
      <c r="CG137" s="90">
        <f>$E137^EXP(Parameter!$D$204)</f>
        <v>2.9884470456100955E-2</v>
      </c>
      <c r="CH137" s="91">
        <f>$D137^EXP(Parameter!$D$213)</f>
        <v>6.7958780968867802E-2</v>
      </c>
      <c r="CI137" s="90">
        <f>$E137^EXP(Parameter!$D$205)</f>
        <v>4.6985367263360556E-2</v>
      </c>
      <c r="CJ137" s="91">
        <f>$D137^EXP(Parameter!$D$210)</f>
        <v>4.2756011086001459E-2</v>
      </c>
      <c r="CK137" s="90">
        <f>$E137^EXP(Parameter!$D$202)</f>
        <v>6.7616734395272611E-3</v>
      </c>
      <c r="CL137" s="12">
        <f>$D137^EXP(Parameter!$D$170+Parameter!$D$177*(LN($B137/30.2*21)))</f>
        <v>5.4706981273184838E-2</v>
      </c>
      <c r="CM137" s="41">
        <f>$E137^EXP(Parameter!$D$155+Parameter!$D$162*(LN($B137/30.2*21)))</f>
        <v>9.0413358728598736E-2</v>
      </c>
      <c r="CN137" s="12">
        <f>$D137^EXP(Parameter!$D$171+Parameter!$D$178*(LN($B137/30.2*21)))</f>
        <v>5.6957843739035327E-2</v>
      </c>
      <c r="CO137" s="41">
        <f>$E137^EXP(Parameter!$D$156+Parameter!$D$163*(LN($B137/30.2*21)))</f>
        <v>6.5677419432363604E-2</v>
      </c>
      <c r="CP137" s="12">
        <f>$D137^EXP(Parameter!$D$173+Parameter!$D$180*(LN($B137/30.2*21)))</f>
        <v>5.1621175285314833E-2</v>
      </c>
      <c r="CQ137" s="41">
        <f>$E137^EXP(Parameter!$D$158+Parameter!$D$165*(LN($B137/30.2*21)))</f>
        <v>7.5679099419241502E-2</v>
      </c>
      <c r="CR137" s="12">
        <f>$D137^EXP(Parameter!$D$174+Parameter!$D$181*(LN($B137/30.2*21)))</f>
        <v>5.6957780584891732E-2</v>
      </c>
      <c r="CS137" s="41">
        <f>$E137^EXP(Parameter!$D$159+Parameter!$D$166*(LN($B137/30.2*21)))</f>
        <v>9.7599042671989822E-2</v>
      </c>
      <c r="CT137" s="12">
        <f>$D137^EXP(Parameter!$D$175+Parameter!$D$182*(LN($B137/30.2*21)))</f>
        <v>1.6042504383956355E-2</v>
      </c>
      <c r="CU137" s="41">
        <f>$E137^EXP(Parameter!$D$160+Parameter!$D$167*(LN($B137/30.2*21)))</f>
        <v>1.0138837028818347E-2</v>
      </c>
      <c r="CV137" s="12">
        <f>$D137^EXP(Parameter!$D$172+Parameter!$D$179*(LN($B137/30.2*21)))</f>
        <v>1.77551496311797E-2</v>
      </c>
      <c r="CW137" s="41">
        <f>$E137^EXP(Parameter!$D$157+Parameter!$D$164*(LN($B137/30.2*21)))</f>
        <v>1.29162753321484E-5</v>
      </c>
      <c r="CX137" s="12">
        <f t="shared" si="16"/>
        <v>4.1141247016685003E-6</v>
      </c>
      <c r="CY137" s="85">
        <v>1.8381946403510301E-2</v>
      </c>
      <c r="CZ137" s="12">
        <f t="shared" si="10"/>
        <v>6.7533003155719994E-3</v>
      </c>
      <c r="DA137" s="85">
        <v>2.9193537066251201E-2</v>
      </c>
      <c r="DB137" s="12">
        <f t="shared" si="11"/>
        <v>1.3438728405054262E-3</v>
      </c>
      <c r="DC137" s="41">
        <v>2.6560839225171101E-3</v>
      </c>
      <c r="DD137" s="12">
        <f t="shared" si="12"/>
        <v>1.2199196265318656E-9</v>
      </c>
      <c r="DE137" s="85">
        <v>8.4323766459701906E-3</v>
      </c>
      <c r="DF137" s="12">
        <f t="shared" si="13"/>
        <v>8.8698394441193696E-12</v>
      </c>
      <c r="DG137" s="41">
        <v>7.7010269902051697E-4</v>
      </c>
      <c r="DH137" s="12">
        <f t="shared" si="14"/>
        <v>4.806986876132194E-4</v>
      </c>
      <c r="DI137" s="41">
        <v>7.7010269896640499E-4</v>
      </c>
      <c r="DJ137" s="46">
        <v>132</v>
      </c>
      <c r="DK137" s="44">
        <v>4.3754116176108999E-4</v>
      </c>
      <c r="DL137" s="44">
        <v>1.1834134191584E-3</v>
      </c>
      <c r="DM137" s="44">
        <v>2.4365652408628899E-3</v>
      </c>
      <c r="DN137" s="44">
        <v>1.8296832609529E-3</v>
      </c>
      <c r="DO137" s="44">
        <v>6.5329843117379899E-3</v>
      </c>
      <c r="DP137" s="44">
        <v>5.2395788166830198E-3</v>
      </c>
      <c r="DQ137" s="44">
        <v>7.2546499753434199E-3</v>
      </c>
      <c r="DR137" s="45">
        <v>4.5246357612545501E-2</v>
      </c>
      <c r="DS137" s="45">
        <v>7.0617575886507897E-2</v>
      </c>
      <c r="DT137" s="45">
        <v>6.3900674609030803E-2</v>
      </c>
      <c r="DU137" s="45">
        <v>4.7265194207842497E-2</v>
      </c>
      <c r="DV137" s="45">
        <v>6.7692641847329399E-2</v>
      </c>
      <c r="DW137" s="45">
        <v>0.106074826652059</v>
      </c>
      <c r="DX137" s="45">
        <v>5.5237651777196903E-2</v>
      </c>
    </row>
    <row r="138" spans="1:128">
      <c r="A138" s="43">
        <f t="shared" si="15"/>
        <v>9.0164383561643842</v>
      </c>
      <c r="B138" s="18">
        <v>134</v>
      </c>
      <c r="C138" s="12">
        <v>2926</v>
      </c>
      <c r="D138" s="12">
        <v>4.2994692146413903E-2</v>
      </c>
      <c r="E138" s="12">
        <v>7.4877957493478498E-4</v>
      </c>
      <c r="F138" s="92">
        <f>$D138^Parameter!$D$325</f>
        <v>8.5913928498868114E-2</v>
      </c>
      <c r="G138" s="92">
        <f>$E138^Parameter!$D$318</f>
        <v>5.6173938220210476E-3</v>
      </c>
      <c r="H138" s="92">
        <f>$D138^Parameter!$D$326</f>
        <v>8.0673681261209967E-2</v>
      </c>
      <c r="I138" s="92">
        <f>$E138^Parameter!$D$319</f>
        <v>9.9904845644169082E-3</v>
      </c>
      <c r="J138" s="92">
        <f>$D138^Parameter!$D$328</f>
        <v>9.0920561856698029E-2</v>
      </c>
      <c r="K138" s="92">
        <f>$E138^Parameter!$D$321</f>
        <v>4.1241914471162565E-2</v>
      </c>
      <c r="L138" s="92">
        <f>$D138^Parameter!$D$329</f>
        <v>0.17167707783492689</v>
      </c>
      <c r="M138" s="92">
        <f>$E138^Parameter!$D$322</f>
        <v>2.9405830851610391E-2</v>
      </c>
      <c r="N138" s="92">
        <f>$D138^Parameter!$D$330</f>
        <v>7.8174664008795455E-2</v>
      </c>
      <c r="O138" s="92">
        <f>$E138^Parameter!$D$323</f>
        <v>5.6200683283073032E-2</v>
      </c>
      <c r="P138" s="92">
        <f>$D138^Parameter!$D$327</f>
        <v>5.0004712094034724E-2</v>
      </c>
      <c r="Q138" s="92">
        <f>$E138^Parameter!$D$320</f>
        <v>5.8652799839990812E-3</v>
      </c>
      <c r="R138" s="12">
        <f>$D138^EXP(Parameter!$D$96+Parameter!$D$103*(($B138/30.2*21)^(1)))</f>
        <v>3.2786154474487916E-6</v>
      </c>
      <c r="S138" s="12">
        <f>$E138^EXP(Parameter!$D$81+Parameter!$D$88*($B138/30.2*21)^(-2))</f>
        <v>1.2002456228087438E-2</v>
      </c>
      <c r="T138" s="12">
        <f>$D138^EXP(Parameter!$D$97+Parameter!$D$104*(($B138*21/30.2)^(1)))</f>
        <v>6.4291113037050424E-3</v>
      </c>
      <c r="U138" s="12">
        <f>$E138^EXP(Parameter!$D$82+Parameter!$D$89*($B138/30.2*21)^(-2))</f>
        <v>1.7635381327909559E-2</v>
      </c>
      <c r="V138" s="12">
        <f>$D138^EXP(Parameter!$D$99+Parameter!$D$106*(($B138*21/30.2)^(1)))</f>
        <v>1.2359873459049785E-3</v>
      </c>
      <c r="W138" s="12">
        <f>$E138^EXP(Parameter!$D$84+Parameter!$D$91*($B138/30.2*21)^(-2))</f>
        <v>6.0956165876844284E-2</v>
      </c>
      <c r="X138" s="12">
        <f>$D138^EXP(Parameter!$D$100+Parameter!$D$107*(($B138*21/30.2)^(1)))</f>
        <v>7.2414794470177138E-10</v>
      </c>
      <c r="Y138" s="12">
        <f>$E138^EXP(Parameter!$D$85+Parameter!$D$92*($B138/30.2*21)^(-2))</f>
        <v>4.2807806827976413E-2</v>
      </c>
      <c r="Z138" s="12">
        <f>$D138^EXP(Parameter!$D$101+Parameter!$D$108*(($B138*21/30.2)^(1)))</f>
        <v>4.8175136532958166E-12</v>
      </c>
      <c r="AA138" s="12">
        <f>$E138^EXP(Parameter!$D$86+Parameter!$D$93*($B138/30.2*21)^(-2))</f>
        <v>5.6812100455908877E-2</v>
      </c>
      <c r="AB138" s="12">
        <f>$D138^EXP(Parameter!$D$98+Parameter!$D$105*(($B138*21/30.2)^(1)))</f>
        <v>4.3874649654783302E-4</v>
      </c>
      <c r="AC138" s="12">
        <f>$E138^EXP(Parameter!$D$83+Parameter!$D$90*($B138/30.2*21)^(-2))</f>
        <v>6.4664904662188622E-3</v>
      </c>
      <c r="AD138" s="87">
        <f>$D138^EXP(Parameter!$D$133+Parameter!$D$140*(($B138*21/30.2)^(-0.5))+Parameter!$D$147*((LN($B138*21/30.2))))</f>
        <v>7.5261734498824683E-6</v>
      </c>
      <c r="AE138" s="12">
        <f>$E138^EXP(Parameter!$D$111+Parameter!$D$118*(($B138*21/30.2)^(-1))+Parameter!$D$125*(($B138*21/30.2)^(-0.5)))</f>
        <v>8.4657029706790454E-2</v>
      </c>
      <c r="AF138" s="12">
        <f>$D138^EXP(Parameter!$D$134+Parameter!$D$141*(($B138*21/30.2)^(-0.5))+Parameter!$D$148*((LN($B138*21/30.2))))</f>
        <v>4.7300730377575519E-3</v>
      </c>
      <c r="AG138" s="12">
        <f>$E138^EXP(Parameter!$D$112+Parameter!$D$119*(($B138*21/30.2)^(-1))+Parameter!$D$126*(($B138*21/30.2)^(-0.5)))</f>
        <v>1.9761570668338432E-2</v>
      </c>
      <c r="AH138" s="12">
        <f>$D138^EXP(Parameter!$D$136+Parameter!$D$143*(($B138*21/30.2)^(-0.5))+Parameter!$D$150*((LN($B138*21/30.2))))</f>
        <v>4.4624694246886513E-5</v>
      </c>
      <c r="AI138" s="12">
        <f>$E138^EXP(Parameter!$D$114+Parameter!$D$121*(($B138*21/30.2)^(-1))+Parameter!$D$128*(($B138*21/30.2)^(-0.5)))</f>
        <v>8.5267192163167771E-4</v>
      </c>
      <c r="AJ138" s="12">
        <f>$D138^EXP(Parameter!$D$137+Parameter!$D$144*(($B138*21/30.2)^(-0.5))+Parameter!$D$151*((LN($B138*21/30.2))))</f>
        <v>4.5547152500065838E-6</v>
      </c>
      <c r="AK138" s="12">
        <f>$E138^EXP(Parameter!$D$115+Parameter!$D$122*(($B138*21/30.2)^(-1))+Parameter!$D$129*(($B138*21/30.2)^(-0.5)))</f>
        <v>1.5872401568284466E-2</v>
      </c>
      <c r="AL138" s="12">
        <f>$D138^EXP(Parameter!$D$138+Parameter!$D$145*(($B138*21/30.2)^(-0.5))+Parameter!$D$152*((LN($B138*21/30.2))))</f>
        <v>1.974926936098532E-18</v>
      </c>
      <c r="AM138" s="12">
        <f>$E138^EXP(Parameter!$D$116+Parameter!$D$123*(($B138*21/30.2)^(-1))+Parameter!$D$130*(($B138*21/30.2)^(-0.5)))</f>
        <v>1.3378759307016455E-4</v>
      </c>
      <c r="AN138" s="12">
        <f>$D138^EXP(Parameter!$D$135+Parameter!$D$142*(($B138*21/30.2)^(-0.5))+Parameter!$D$149*((LN($B138*21/30.2))))</f>
        <v>6.9262879855372969E-4</v>
      </c>
      <c r="AO138" s="12">
        <f>$E138^EXP(Parameter!$D$113+Parameter!$D$120*(($B138*21/30.2)^(-1))+Parameter!$D$127*(($B138*21/30.2)^(-0.5)))</f>
        <v>1.0355315329932136E-8</v>
      </c>
      <c r="AP138" s="87">
        <f>$D138^EXP(Parameter!$D$304+Parameter!$D$310*((LN($B138*21/30.2))))</f>
        <v>5.1792652115747455E-2</v>
      </c>
      <c r="AQ138" s="88">
        <f>$E138^EXP(Parameter!$D$290+Parameter!$D$296*((LN($B138*21/30.2))))</f>
        <v>2.0759503969319439E-2</v>
      </c>
      <c r="AR138" s="12">
        <f>$D138^EXP(Parameter!$D$305+Parameter!$D$311*((LN($B138*21/30.2))))</f>
        <v>5.9593473359417962E-2</v>
      </c>
      <c r="AS138" s="88">
        <f>$E138^EXP(Parameter!$D$291+Parameter!$D$297*((LN($B138*21/30.2))))</f>
        <v>2.0967995082956967E-2</v>
      </c>
      <c r="AT138" s="12">
        <f>$D138^EXP(Parameter!$D$305+Parameter!$D$307-Parameter!$D$306+(Parameter!$D$311+Parameter!$D$313-Parameter!$D$312)*((LN($B138*21/30.2))))</f>
        <v>5.6465623910784878E-2</v>
      </c>
      <c r="AU138" s="88">
        <f>$E138^EXP(Parameter!$D$291+Parameter!$D$293-Parameter!$D$292+(Parameter!$D$297+Parameter!$D$299-Parameter!$D$298)*((LN($B138*21/30.2))))</f>
        <v>3.7354129130936088E-2</v>
      </c>
      <c r="AV138" s="12">
        <f>$D138^EXP(Parameter!$D$308+Parameter!$D$314*((LN($B138*21/30.2))))</f>
        <v>8.3507205020524999E-2</v>
      </c>
      <c r="AW138" s="88">
        <f>$E138^EXP(Parameter!$D$294+Parameter!$D$300*((LN($B138*21/30.2))))</f>
        <v>3.0697939274810845E-2</v>
      </c>
      <c r="AX138" s="12">
        <f>$D138^EXP(Parameter!$D$305+Parameter!$D$309-Parameter!$D$306+(Parameter!$D$311+Parameter!$D$315-Parameter!$D$312)*((LN($B138*21/30.2))))</f>
        <v>3.5657774282400669E-2</v>
      </c>
      <c r="AY138" s="88">
        <f>$E138^EXP(Parameter!$D$291+Parameter!$D$295-Parameter!$D$292+(Parameter!$D$297+Parameter!$D$301-Parameter!$D$298)*((LN($B138*21/30.2))))</f>
        <v>2.7924630603626808E-3</v>
      </c>
      <c r="AZ138" s="12">
        <f>$D138^EXP(Parameter!D$305-Parameter!D$306+(Parameter!D$311-Parameter!D$312)*((LN($B138*21/30.2))))</f>
        <v>2.4848671066336817E-2</v>
      </c>
      <c r="BA138" s="88">
        <f>$E138^EXP(Parameter!$D$291-Parameter!$D$292+(Parameter!$D$297-Parameter!$D$298)*((LN($B138*21/30.2))))</f>
        <v>1.1000631167263059E-4</v>
      </c>
      <c r="BB138" s="89">
        <f>$D138^EXP(Parameter!$D$231+Parameter!$D$238)</f>
        <v>9.1617832122638604E-2</v>
      </c>
      <c r="BC138" s="90">
        <f>$E138^EXP(Parameter!$D$216+Parameter!$D$223)</f>
        <v>1.0350377467725998E-2</v>
      </c>
      <c r="BD138" s="91">
        <f>$D138^EXP(Parameter!$D$232+Parameter!$D$239)</f>
        <v>7.3343297080425668E-2</v>
      </c>
      <c r="BE138" s="90">
        <f>$E138^EXP(Parameter!$D$217+Parameter!$D$224)</f>
        <v>1.3918632012746842E-2</v>
      </c>
      <c r="BF138" s="91">
        <f>$D138^EXP(Parameter!$D$234+Parameter!$D$241)</f>
        <v>8.5185876477014366E-2</v>
      </c>
      <c r="BG138" s="91">
        <f>$E138^EXP(Parameter!$D$219+Parameter!$D$226)</f>
        <v>4.8007284837972654E-2</v>
      </c>
      <c r="BH138" s="91">
        <f>$D138^EXP(Parameter!$D$235+Parameter!$D$242)</f>
        <v>0.15028169127159688</v>
      </c>
      <c r="BI138" s="91">
        <f>$E138^EXP(Parameter!$D$220+Parameter!$D$227)</f>
        <v>3.3271484589636365E-2</v>
      </c>
      <c r="BJ138" s="91">
        <f>$D138^EXP(Parameter!$D$236)</f>
        <v>3.0347251709704974E-2</v>
      </c>
      <c r="BK138" s="91">
        <f>$E138^EXP(Parameter!$D$221)</f>
        <v>0.22373009431709356</v>
      </c>
      <c r="BL138" s="91">
        <f>$D138^EXP(Parameter!$D$233+Parameter!$D$240)</f>
        <v>3.9319657192937903E-2</v>
      </c>
      <c r="BM138" s="91">
        <f>$E138^EXP(Parameter!$D$218+Parameter!$D$225)</f>
        <v>5.3461893820274317E-3</v>
      </c>
      <c r="BN138" s="90">
        <f>$D138^EXP(Parameter!$D$268+Parameter!$D$275)</f>
        <v>0.11651430175600937</v>
      </c>
      <c r="BO138" s="91">
        <f>$E138^EXP(Parameter!$D$246+Parameter!$D$253)</f>
        <v>4.3419774493780343E-3</v>
      </c>
      <c r="BP138" s="91">
        <f>$D138^EXP(Parameter!$D$269+Parameter!$D$276)</f>
        <v>8.3310061336385424E-2</v>
      </c>
      <c r="BQ138" s="91">
        <f>$E138^EXP(Parameter!$D$247+Parameter!$D$254)</f>
        <v>9.1763136943002199E-3</v>
      </c>
      <c r="BR138" s="91">
        <f>$D138^EXP(Parameter!$D$271+Parameter!$D$278)</f>
        <v>0.16364802253714095</v>
      </c>
      <c r="BS138" s="91">
        <f>$E138^EXP(Parameter!$D$249+Parameter!$D$256)</f>
        <v>5.696597774777467E-2</v>
      </c>
      <c r="BT138" s="91">
        <f>$D138^EXP(Parameter!$D$272+Parameter!$D$279)</f>
        <v>0.25496487299252812</v>
      </c>
      <c r="BU138" s="91">
        <f>$E138^EXP(Parameter!$D$250+Parameter!$D$257)</f>
        <v>2.1725532162937052E-2</v>
      </c>
      <c r="BV138" s="91">
        <f>$D138^EXP(Parameter!$D$273+Parameter!$D$280)</f>
        <v>0.21188864810613683</v>
      </c>
      <c r="BW138" s="91">
        <f>$E138^EXP(Parameter!$D$251+Parameter!$D$258)</f>
        <v>6.0460975937205071E-2</v>
      </c>
      <c r="BX138" s="91">
        <f>$D138^EXP(Parameter!$D$270+Parameter!$D$277)</f>
        <v>7.4498560998218805E-2</v>
      </c>
      <c r="BY138" s="91">
        <f>$E138^EXP(Parameter!$D$248+Parameter!$D$255)</f>
        <v>1.0831976379310847E-2</v>
      </c>
      <c r="BZ138" s="90">
        <f>$D138^EXP(Parameter!$D$208)</f>
        <v>8.6450234509967416E-2</v>
      </c>
      <c r="CA138" s="90">
        <f>$E138^EXP(Parameter!$D$200)</f>
        <v>7.8399749099625736E-3</v>
      </c>
      <c r="CB138" s="90">
        <f>$D138^EXP(Parameter!$D$209)</f>
        <v>7.4112237075369916E-2</v>
      </c>
      <c r="CC138" s="90">
        <f>$E138^EXP(Parameter!$D$201)</f>
        <v>1.2005868155424371E-2</v>
      </c>
      <c r="CD138" s="90">
        <f>$D138^EXP(Parameter!$D$211)</f>
        <v>7.94318453304306E-2</v>
      </c>
      <c r="CE138" s="90">
        <f>$E138^EXP(Parameter!$D$203)</f>
        <v>3.902447414367001E-2</v>
      </c>
      <c r="CF138" s="90">
        <f>$D138^EXP(Parameter!$D$212)</f>
        <v>0.14999699837109076</v>
      </c>
      <c r="CG138" s="90">
        <f>$E138^EXP(Parameter!$D$204)</f>
        <v>2.9473303832130811E-2</v>
      </c>
      <c r="CH138" s="91">
        <f>$D138^EXP(Parameter!$D$213)</f>
        <v>6.7188146412530833E-2</v>
      </c>
      <c r="CI138" s="90">
        <f>$E138^EXP(Parameter!$D$205)</f>
        <v>4.6421743595179935E-2</v>
      </c>
      <c r="CJ138" s="91">
        <f>$D138^EXP(Parameter!$D$210)</f>
        <v>4.2188169759911159E-2</v>
      </c>
      <c r="CK138" s="90">
        <f>$E138^EXP(Parameter!$D$202)</f>
        <v>6.6296465294323152E-3</v>
      </c>
      <c r="CL138" s="12">
        <f>$D138^EXP(Parameter!$D$170+Parameter!$D$177*(LN($B138/30.2*21)))</f>
        <v>5.3945982446304025E-2</v>
      </c>
      <c r="CM138" s="41">
        <f>$E138^EXP(Parameter!$D$155+Parameter!$D$162*(LN($B138/30.2*21)))</f>
        <v>8.9971541111578665E-2</v>
      </c>
      <c r="CN138" s="12">
        <f>$D138^EXP(Parameter!$D$171+Parameter!$D$178*(LN($B138/30.2*21)))</f>
        <v>5.6220080923352622E-2</v>
      </c>
      <c r="CO138" s="41">
        <f>$E138^EXP(Parameter!$D$156+Parameter!$D$163*(LN($B138/30.2*21)))</f>
        <v>6.5172506458686982E-2</v>
      </c>
      <c r="CP138" s="12">
        <f>$D138^EXP(Parameter!$D$173+Parameter!$D$180*(LN($B138/30.2*21)))</f>
        <v>5.0897938393386431E-2</v>
      </c>
      <c r="CQ138" s="41">
        <f>$E138^EXP(Parameter!$D$158+Parameter!$D$165*(LN($B138/30.2*21)))</f>
        <v>7.499061507634755E-2</v>
      </c>
      <c r="CR138" s="12">
        <f>$D138^EXP(Parameter!$D$174+Parameter!$D$181*(LN($B138/30.2*21)))</f>
        <v>5.6040799056659749E-2</v>
      </c>
      <c r="CS138" s="41">
        <f>$E138^EXP(Parameter!$D$159+Parameter!$D$166*(LN($B138/30.2*21)))</f>
        <v>9.6938870993460893E-2</v>
      </c>
      <c r="CT138" s="12">
        <f>$D138^EXP(Parameter!$D$175+Parameter!$D$182*(LN($B138/30.2*21)))</f>
        <v>1.5668428158909238E-2</v>
      </c>
      <c r="CU138" s="41">
        <f>$E138^EXP(Parameter!$D$160+Parameter!$D$167*(LN($B138/30.2*21)))</f>
        <v>9.8940160608152472E-3</v>
      </c>
      <c r="CV138" s="12">
        <f>$D138^EXP(Parameter!$D$172+Parameter!$D$179*(LN($B138/30.2*21)))</f>
        <v>1.7397071371811668E-2</v>
      </c>
      <c r="CW138" s="41">
        <f>$E138^EXP(Parameter!$D$157+Parameter!$D$164*(LN($B138/30.2*21)))</f>
        <v>1.2058133642053582E-5</v>
      </c>
      <c r="CX138" s="12">
        <f t="shared" si="16"/>
        <v>3.2786154474487916E-6</v>
      </c>
      <c r="CY138" s="85">
        <v>1.8234701455992899E-2</v>
      </c>
      <c r="CZ138" s="12">
        <f t="shared" si="10"/>
        <v>6.4291113037050424E-3</v>
      </c>
      <c r="DA138" s="85">
        <v>2.8947016322392102E-2</v>
      </c>
      <c r="DB138" s="12">
        <f t="shared" si="11"/>
        <v>1.2359873459049785E-3</v>
      </c>
      <c r="DC138" s="41">
        <v>2.5300302774075799E-3</v>
      </c>
      <c r="DD138" s="12">
        <f t="shared" si="12"/>
        <v>7.2414794470177138E-10</v>
      </c>
      <c r="DE138" s="85">
        <v>8.2061764077055593E-3</v>
      </c>
      <c r="DF138" s="12">
        <f t="shared" si="13"/>
        <v>4.8175136532958166E-12</v>
      </c>
      <c r="DG138" s="41">
        <v>7.4863898827407698E-4</v>
      </c>
      <c r="DH138" s="12">
        <f t="shared" si="14"/>
        <v>4.3874649654783302E-4</v>
      </c>
      <c r="DI138" s="41">
        <v>7.4863898824964795E-4</v>
      </c>
      <c r="DJ138" s="46">
        <v>133</v>
      </c>
      <c r="DK138" s="44">
        <v>4.2333658048954197E-4</v>
      </c>
      <c r="DL138" s="44">
        <v>1.14813412404324E-3</v>
      </c>
      <c r="DM138" s="44">
        <v>2.3688706391193901E-3</v>
      </c>
      <c r="DN138" s="44">
        <v>1.7773562979120901E-3</v>
      </c>
      <c r="DO138" s="44">
        <v>6.3707033573274802E-3</v>
      </c>
      <c r="DP138" s="44">
        <v>5.1058754220545399E-3</v>
      </c>
      <c r="DQ138" s="44">
        <v>7.07680912475295E-3</v>
      </c>
      <c r="DR138" s="45">
        <v>4.4661602934295601E-2</v>
      </c>
      <c r="DS138" s="45">
        <v>6.9785157568036202E-2</v>
      </c>
      <c r="DT138" s="45">
        <v>6.3130624709602595E-2</v>
      </c>
      <c r="DU138" s="45">
        <v>4.6659432233290499E-2</v>
      </c>
      <c r="DV138" s="45">
        <v>6.68871251319334E-2</v>
      </c>
      <c r="DW138" s="45">
        <v>0.104943880406574</v>
      </c>
      <c r="DX138" s="45">
        <v>5.4551289873967998E-2</v>
      </c>
    </row>
    <row r="139" spans="1:128">
      <c r="A139" s="43">
        <f t="shared" si="15"/>
        <v>9.0767123287671225</v>
      </c>
      <c r="B139" s="18">
        <v>135</v>
      </c>
      <c r="C139" s="12">
        <v>2948</v>
      </c>
      <c r="D139" s="12">
        <v>4.2429855643125999E-2</v>
      </c>
      <c r="E139" s="12">
        <v>7.2800022908223096E-4</v>
      </c>
      <c r="F139" s="92">
        <f>$D139^Parameter!$D$325</f>
        <v>8.5032277679531518E-2</v>
      </c>
      <c r="G139" s="92">
        <f>$E139^Parameter!$D$318</f>
        <v>5.5047131327843378E-3</v>
      </c>
      <c r="H139" s="92">
        <f>$D139^Parameter!$D$326</f>
        <v>7.9824690500996914E-2</v>
      </c>
      <c r="I139" s="92">
        <f>$E139^Parameter!$D$319</f>
        <v>9.8121498080669823E-3</v>
      </c>
      <c r="J139" s="92">
        <f>$D139^Parameter!$D$328</f>
        <v>9.0008955974821725E-2</v>
      </c>
      <c r="K139" s="92">
        <f>$E139^Parameter!$D$321</f>
        <v>4.073092392552511E-2</v>
      </c>
      <c r="L139" s="92">
        <f>$D139^Parameter!$D$329</f>
        <v>0.17041038999010488</v>
      </c>
      <c r="M139" s="92">
        <f>$E139^Parameter!$D$322</f>
        <v>2.900310152442586E-2</v>
      </c>
      <c r="N139" s="92">
        <f>$D139^Parameter!$D$330</f>
        <v>7.7341743648031439E-2</v>
      </c>
      <c r="O139" s="92">
        <f>$E139^Parameter!$D$323</f>
        <v>5.5571562297636351E-2</v>
      </c>
      <c r="P139" s="92">
        <f>$D139^Parameter!$D$327</f>
        <v>4.9379117000258835E-2</v>
      </c>
      <c r="Q139" s="92">
        <f>$E139^Parameter!$D$320</f>
        <v>5.7485975096041309E-3</v>
      </c>
      <c r="R139" s="12">
        <f>$D139^EXP(Parameter!$D$96+Parameter!$D$103*(($B139/30.2*21)^(1)))</f>
        <v>2.603240747135469E-6</v>
      </c>
      <c r="S139" s="12">
        <f>$E139^EXP(Parameter!$D$81+Parameter!$D$88*($B139/30.2*21)^(-2))</f>
        <v>1.1796717255348392E-2</v>
      </c>
      <c r="T139" s="12">
        <f>$D139^EXP(Parameter!$D$97+Parameter!$D$104*(($B139*21/30.2)^(1)))</f>
        <v>6.1187248264272746E-3</v>
      </c>
      <c r="U139" s="12">
        <f>$E139^EXP(Parameter!$D$82+Parameter!$D$89*($B139/30.2*21)^(-2))</f>
        <v>1.7359153656900977E-2</v>
      </c>
      <c r="V139" s="12">
        <f>$D139^EXP(Parameter!$D$99+Parameter!$D$106*(($B139*21/30.2)^(1)))</f>
        <v>1.1358566231508475E-3</v>
      </c>
      <c r="W139" s="12">
        <f>$E139^EXP(Parameter!$D$84+Parameter!$D$91*($B139/30.2*21)^(-2))</f>
        <v>6.0293180020413152E-2</v>
      </c>
      <c r="X139" s="12">
        <f>$D139^EXP(Parameter!$D$100+Parameter!$D$107*(($B139*21/30.2)^(1)))</f>
        <v>4.2455050100676602E-10</v>
      </c>
      <c r="Y139" s="12">
        <f>$E139^EXP(Parameter!$D$85+Parameter!$D$92*($B139/30.2*21)^(-2))</f>
        <v>4.2283689420206112E-2</v>
      </c>
      <c r="Z139" s="12">
        <f>$D139^EXP(Parameter!$D$101+Parameter!$D$108*(($B139*21/30.2)^(1)))</f>
        <v>2.5811832169740147E-12</v>
      </c>
      <c r="AA139" s="12">
        <f>$E139^EXP(Parameter!$D$86+Parameter!$D$93*($B139/30.2*21)^(-2))</f>
        <v>5.617837738876743E-2</v>
      </c>
      <c r="AB139" s="12">
        <f>$D139^EXP(Parameter!$D$98+Parameter!$D$105*(($B139*21/30.2)^(1)))</f>
        <v>4.0013954436493441E-4</v>
      </c>
      <c r="AC139" s="12">
        <f>$E139^EXP(Parameter!$D$83+Parameter!$D$90*($B139/30.2*21)^(-2))</f>
        <v>6.3402453442674769E-3</v>
      </c>
      <c r="AD139" s="87">
        <f>$D139^EXP(Parameter!$D$133+Parameter!$D$140*(($B139*21/30.2)^(-0.5))+Parameter!$D$147*((LN($B139*21/30.2))))</f>
        <v>6.5339083948678954E-6</v>
      </c>
      <c r="AE139" s="12">
        <f>$E139^EXP(Parameter!$D$111+Parameter!$D$118*(($B139*21/30.2)^(-1))+Parameter!$D$125*(($B139*21/30.2)^(-0.5)))</f>
        <v>8.4100224275481306E-2</v>
      </c>
      <c r="AF139" s="12">
        <f>$D139^EXP(Parameter!$D$134+Parameter!$D$141*(($B139*21/30.2)^(-0.5))+Parameter!$D$148*((LN($B139*21/30.2))))</f>
        <v>4.5448829184102342E-3</v>
      </c>
      <c r="AG139" s="12">
        <f>$E139^EXP(Parameter!$D$112+Parameter!$D$119*(($B139*21/30.2)^(-1))+Parameter!$D$126*(($B139*21/30.2)^(-0.5)))</f>
        <v>1.9469195107692027E-2</v>
      </c>
      <c r="AH139" s="12">
        <f>$D139^EXP(Parameter!$D$136+Parameter!$D$143*(($B139*21/30.2)^(-0.5))+Parameter!$D$150*((LN($B139*21/30.2))))</f>
        <v>3.9900613762304273E-5</v>
      </c>
      <c r="AI139" s="12">
        <f>$E139^EXP(Parameter!$D$114+Parameter!$D$121*(($B139*21/30.2)^(-1))+Parameter!$D$128*(($B139*21/30.2)^(-0.5)))</f>
        <v>8.1890813089078045E-4</v>
      </c>
      <c r="AJ139" s="12">
        <f>$D139^EXP(Parameter!$D$137+Parameter!$D$144*(($B139*21/30.2)^(-0.5))+Parameter!$D$151*((LN($B139*21/30.2))))</f>
        <v>3.8654468050849775E-6</v>
      </c>
      <c r="AK139" s="12">
        <f>$E139^EXP(Parameter!$D$115+Parameter!$D$122*(($B139*21/30.2)^(-1))+Parameter!$D$129*(($B139*21/30.2)^(-0.5)))</f>
        <v>1.5590771260541448E-2</v>
      </c>
      <c r="AL139" s="12">
        <f>$D139^EXP(Parameter!$D$138+Parameter!$D$145*(($B139*21/30.2)^(-0.5))+Parameter!$D$152*((LN($B139*21/30.2))))</f>
        <v>9.8446521998186333E-19</v>
      </c>
      <c r="AM139" s="12">
        <f>$E139^EXP(Parameter!$D$116+Parameter!$D$123*(($B139*21/30.2)^(-1))+Parameter!$D$130*(($B139*21/30.2)^(-0.5)))</f>
        <v>1.2704471378873671E-4</v>
      </c>
      <c r="AN139" s="12">
        <f>$D139^EXP(Parameter!$D$135+Parameter!$D$142*(($B139*21/30.2)^(-0.5))+Parameter!$D$149*((LN($B139*21/30.2))))</f>
        <v>6.5461710079175723E-4</v>
      </c>
      <c r="AO139" s="12">
        <f>$E139^EXP(Parameter!$D$113+Parameter!$D$120*(($B139*21/30.2)^(-1))+Parameter!$D$127*(($B139*21/30.2)^(-0.5)))</f>
        <v>9.2386138209679997E-9</v>
      </c>
      <c r="AP139" s="87">
        <f>$D139^EXP(Parameter!$D$304+Parameter!$D$310*((LN($B139*21/30.2))))</f>
        <v>5.1008608634938259E-2</v>
      </c>
      <c r="AQ139" s="88">
        <f>$E139^EXP(Parameter!$D$290+Parameter!$D$296*((LN($B139*21/30.2))))</f>
        <v>2.05319458314689E-2</v>
      </c>
      <c r="AR139" s="12">
        <f>$D139^EXP(Parameter!$D$305+Parameter!$D$311*((LN($B139*21/30.2))))</f>
        <v>5.8831090135284127E-2</v>
      </c>
      <c r="AS139" s="88">
        <f>$E139^EXP(Parameter!$D$291+Parameter!$D$297*((LN($B139*21/30.2))))</f>
        <v>2.0685210415855155E-2</v>
      </c>
      <c r="AT139" s="12">
        <f>$D139^EXP(Parameter!$D$305+Parameter!$D$307-Parameter!$D$306+(Parameter!$D$311+Parameter!$D$313-Parameter!$D$312)*((LN($B139*21/30.2))))</f>
        <v>5.5684667546003493E-2</v>
      </c>
      <c r="AU139" s="88">
        <f>$E139^EXP(Parameter!$D$291+Parameter!$D$293-Parameter!$D$292+(Parameter!$D$297+Parameter!$D$299-Parameter!$D$298)*((LN($B139*21/30.2))))</f>
        <v>3.6847908592389615E-2</v>
      </c>
      <c r="AV139" s="12">
        <f>$D139^EXP(Parameter!$D$308+Parameter!$D$314*((LN($B139*21/30.2))))</f>
        <v>8.2353889663619104E-2</v>
      </c>
      <c r="AW139" s="88">
        <f>$E139^EXP(Parameter!$D$294+Parameter!$D$300*((LN($B139*21/30.2))))</f>
        <v>3.0289329793226568E-2</v>
      </c>
      <c r="AX139" s="12">
        <f>$D139^EXP(Parameter!$D$305+Parameter!$D$309-Parameter!$D$306+(Parameter!$D$311+Parameter!$D$315-Parameter!$D$312)*((LN($B139*21/30.2))))</f>
        <v>3.5032524839851156E-2</v>
      </c>
      <c r="AY139" s="88">
        <f>$E139^EXP(Parameter!$D$291+Parameter!$D$295-Parameter!$D$292+(Parameter!$D$297+Parameter!$D$301-Parameter!$D$298)*((LN($B139*21/30.2))))</f>
        <v>2.6878739246492638E-3</v>
      </c>
      <c r="AZ139" s="12">
        <f>$D139^EXP(Parameter!D$305-Parameter!D$306+(Parameter!D$311-Parameter!D$312)*((LN($B139*21/30.2))))</f>
        <v>2.4391965555520759E-2</v>
      </c>
      <c r="BA139" s="88">
        <f>$E139^EXP(Parameter!$D$291-Parameter!$D$292+(Parameter!$D$297-Parameter!$D$298)*((LN($B139*21/30.2))))</f>
        <v>1.0417349052928404E-4</v>
      </c>
      <c r="BB139" s="89">
        <f>$D139^EXP(Parameter!$D$231+Parameter!$D$238)</f>
        <v>9.0702147279723949E-2</v>
      </c>
      <c r="BC139" s="90">
        <f>$E139^EXP(Parameter!$D$216+Parameter!$D$223)</f>
        <v>1.016702535444587E-2</v>
      </c>
      <c r="BD139" s="91">
        <f>$D139^EXP(Parameter!$D$232+Parameter!$D$239)</f>
        <v>7.2542401349436555E-2</v>
      </c>
      <c r="BE139" s="90">
        <f>$E139^EXP(Parameter!$D$217+Parameter!$D$224)</f>
        <v>1.3687915145660964E-2</v>
      </c>
      <c r="BF139" s="91">
        <f>$D139^EXP(Parameter!$D$234+Parameter!$D$241)</f>
        <v>8.4308681512892419E-2</v>
      </c>
      <c r="BG139" s="91">
        <f>$E139^EXP(Parameter!$D$219+Parameter!$D$226)</f>
        <v>4.7440641161263022E-2</v>
      </c>
      <c r="BH139" s="91">
        <f>$D139^EXP(Parameter!$D$235+Parameter!$D$242)</f>
        <v>0.14908944294662735</v>
      </c>
      <c r="BI139" s="91">
        <f>$E139^EXP(Parameter!$D$220+Parameter!$D$227)</f>
        <v>3.2831665604881134E-2</v>
      </c>
      <c r="BJ139" s="91">
        <f>$D139^EXP(Parameter!$D$236)</f>
        <v>2.990475400978997E-2</v>
      </c>
      <c r="BK139" s="91">
        <f>$E139^EXP(Parameter!$D$221)</f>
        <v>0.22242396534587713</v>
      </c>
      <c r="BL139" s="91">
        <f>$D139^EXP(Parameter!$D$233+Parameter!$D$240)</f>
        <v>3.8788532466500283E-2</v>
      </c>
      <c r="BM139" s="91">
        <f>$E139^EXP(Parameter!$D$218+Parameter!$D$225)</f>
        <v>5.2379352082226492E-3</v>
      </c>
      <c r="BN139" s="90">
        <f>$D139^EXP(Parameter!$D$268+Parameter!$D$275)</f>
        <v>0.11546637949932621</v>
      </c>
      <c r="BO139" s="91">
        <f>$E139^EXP(Parameter!$D$246+Parameter!$D$253)</f>
        <v>4.2505978375972546E-3</v>
      </c>
      <c r="BP139" s="91">
        <f>$D139^EXP(Parameter!$D$269+Parameter!$D$276)</f>
        <v>8.2444467105610084E-2</v>
      </c>
      <c r="BQ139" s="91">
        <f>$E139^EXP(Parameter!$D$247+Parameter!$D$254)</f>
        <v>9.0095168939655131E-3</v>
      </c>
      <c r="BR139" s="91">
        <f>$D139^EXP(Parameter!$D$271+Parameter!$D$278)</f>
        <v>0.16240788023815805</v>
      </c>
      <c r="BS139" s="91">
        <f>$E139^EXP(Parameter!$D$249+Parameter!$D$256)</f>
        <v>5.6331269142697239E-2</v>
      </c>
      <c r="BT139" s="91">
        <f>$D139^EXP(Parameter!$D$272+Parameter!$D$279)</f>
        <v>0.25350468570780904</v>
      </c>
      <c r="BU139" s="91">
        <f>$E139^EXP(Parameter!$D$250+Parameter!$D$257)</f>
        <v>2.1402639700058075E-2</v>
      </c>
      <c r="BV139" s="91">
        <f>$D139^EXP(Parameter!$D$273+Parameter!$D$280)</f>
        <v>0.21051136701876333</v>
      </c>
      <c r="BW139" s="91">
        <f>$E139^EXP(Parameter!$D$251+Parameter!$D$258)</f>
        <v>5.9801248924967298E-2</v>
      </c>
      <c r="BX139" s="91">
        <f>$D139^EXP(Parameter!$D$270+Parameter!$D$277)</f>
        <v>7.3689889934560993E-2</v>
      </c>
      <c r="BY139" s="91">
        <f>$E139^EXP(Parameter!$D$248+Parameter!$D$255)</f>
        <v>1.0641985394207059E-2</v>
      </c>
      <c r="BZ139" s="90">
        <f>$D139^EXP(Parameter!$D$208)</f>
        <v>8.5565317863648752E-2</v>
      </c>
      <c r="CA139" s="90">
        <f>$E139^EXP(Parameter!$D$200)</f>
        <v>7.6927325988366702E-3</v>
      </c>
      <c r="CB139" s="90">
        <f>$D139^EXP(Parameter!$D$209)</f>
        <v>7.3306157727157484E-2</v>
      </c>
      <c r="CC139" s="90">
        <f>$E139^EXP(Parameter!$D$201)</f>
        <v>1.1800034113810301E-2</v>
      </c>
      <c r="CD139" s="90">
        <f>$D139^EXP(Parameter!$D$211)</f>
        <v>7.8590799389402333E-2</v>
      </c>
      <c r="CE139" s="90">
        <f>$E139^EXP(Parameter!$D$203)</f>
        <v>3.8532629609709594E-2</v>
      </c>
      <c r="CF139" s="90">
        <f>$D139^EXP(Parameter!$D$212)</f>
        <v>0.14880582279055588</v>
      </c>
      <c r="CG139" s="90">
        <f>$E139^EXP(Parameter!$D$204)</f>
        <v>2.9069910955868871E-2</v>
      </c>
      <c r="CH139" s="91">
        <f>$D139^EXP(Parameter!$D$213)</f>
        <v>6.6429987781984154E-2</v>
      </c>
      <c r="CI139" s="90">
        <f>$E139^EXP(Parameter!$D$205)</f>
        <v>4.5867790326537004E-2</v>
      </c>
      <c r="CJ139" s="91">
        <f>$D139^EXP(Parameter!$D$210)</f>
        <v>4.1630615522906589E-2</v>
      </c>
      <c r="CK139" s="90">
        <f>$E139^EXP(Parameter!$D$202)</f>
        <v>6.500871276594631E-3</v>
      </c>
      <c r="CL139" s="12">
        <f>$D139^EXP(Parameter!$D$170+Parameter!$D$177*(LN($B139/30.2*21)))</f>
        <v>5.3198668249200984E-2</v>
      </c>
      <c r="CM139" s="41">
        <f>$E139^EXP(Parameter!$D$155+Parameter!$D$162*(LN($B139/30.2*21)))</f>
        <v>8.9535717607316864E-2</v>
      </c>
      <c r="CN139" s="12">
        <f>$D139^EXP(Parameter!$D$171+Parameter!$D$178*(LN($B139/30.2*21)))</f>
        <v>5.5495140175764686E-2</v>
      </c>
      <c r="CO139" s="41">
        <f>$E139^EXP(Parameter!$D$156+Parameter!$D$163*(LN($B139/30.2*21)))</f>
        <v>6.4674982487741686E-2</v>
      </c>
      <c r="CP139" s="12">
        <f>$D139^EXP(Parameter!$D$173+Parameter!$D$180*(LN($B139/30.2*21)))</f>
        <v>5.0187834351976948E-2</v>
      </c>
      <c r="CQ139" s="41">
        <f>$E139^EXP(Parameter!$D$158+Parameter!$D$165*(LN($B139/30.2*21)))</f>
        <v>7.4312369473699902E-2</v>
      </c>
      <c r="CR139" s="12">
        <f>$D139^EXP(Parameter!$D$174+Parameter!$D$181*(LN($B139/30.2*21)))</f>
        <v>5.5141358768726348E-2</v>
      </c>
      <c r="CS139" s="41">
        <f>$E139^EXP(Parameter!$D$159+Parameter!$D$166*(LN($B139/30.2*21)))</f>
        <v>9.6287659541172813E-2</v>
      </c>
      <c r="CT139" s="12">
        <f>$D139^EXP(Parameter!$D$175+Parameter!$D$182*(LN($B139/30.2*21)))</f>
        <v>1.530417584762429E-2</v>
      </c>
      <c r="CU139" s="41">
        <f>$E139^EXP(Parameter!$D$160+Parameter!$D$167*(LN($B139/30.2*21)))</f>
        <v>9.6559214158475556E-3</v>
      </c>
      <c r="CV139" s="12">
        <f>$D139^EXP(Parameter!$D$172+Parameter!$D$179*(LN($B139/30.2*21)))</f>
        <v>1.7047555108037855E-2</v>
      </c>
      <c r="CW139" s="41">
        <f>$E139^EXP(Parameter!$D$157+Parameter!$D$164*(LN($B139/30.2*21)))</f>
        <v>1.1258951955089494E-5</v>
      </c>
      <c r="CX139" s="12">
        <f t="shared" si="16"/>
        <v>2.603240747135469E-6</v>
      </c>
      <c r="CY139" s="85">
        <v>1.8091318181471999E-2</v>
      </c>
      <c r="CZ139" s="12">
        <f t="shared" si="10"/>
        <v>6.1187248264272746E-3</v>
      </c>
      <c r="DA139" s="85">
        <v>2.8706457679048399E-2</v>
      </c>
      <c r="DB139" s="12">
        <f t="shared" si="11"/>
        <v>1.1358566231508475E-3</v>
      </c>
      <c r="DC139" s="41">
        <v>2.4102080269325101E-3</v>
      </c>
      <c r="DD139" s="12">
        <f t="shared" si="12"/>
        <v>4.2455050100676602E-10</v>
      </c>
      <c r="DE139" s="85">
        <v>7.9870211472102201E-3</v>
      </c>
      <c r="DF139" s="12">
        <f t="shared" si="13"/>
        <v>2.5811832169740147E-12</v>
      </c>
      <c r="DG139" s="41">
        <v>7.2787905092010002E-4</v>
      </c>
      <c r="DH139" s="12">
        <f t="shared" si="14"/>
        <v>4.0013954436493441E-4</v>
      </c>
      <c r="DI139" s="41">
        <v>7.2787905090928901E-4</v>
      </c>
      <c r="DJ139" s="46">
        <v>134</v>
      </c>
      <c r="DK139" s="44">
        <v>4.0965861424579998E-4</v>
      </c>
      <c r="DL139" s="44">
        <v>1.1140648717495899E-3</v>
      </c>
      <c r="DM139" s="44">
        <v>2.3033531882825599E-3</v>
      </c>
      <c r="DN139" s="44">
        <v>1.72675733602778E-3</v>
      </c>
      <c r="DO139" s="44">
        <v>6.2131334479065296E-3</v>
      </c>
      <c r="DP139" s="44">
        <v>4.9761503716534402E-3</v>
      </c>
      <c r="DQ139" s="44">
        <v>6.90406882877903E-3</v>
      </c>
      <c r="DR139" s="45">
        <v>4.4087292347598298E-2</v>
      </c>
      <c r="DS139" s="45">
        <v>6.8966505888482493E-2</v>
      </c>
      <c r="DT139" s="45">
        <v>6.2373547707322403E-2</v>
      </c>
      <c r="DU139" s="45">
        <v>4.6064414406854902E-2</v>
      </c>
      <c r="DV139" s="45">
        <v>6.6095036121301298E-2</v>
      </c>
      <c r="DW139" s="45">
        <v>0.103830121281062</v>
      </c>
      <c r="DX139" s="45">
        <v>5.3876791121874601E-2</v>
      </c>
    </row>
    <row r="140" spans="1:128">
      <c r="A140" s="43">
        <f t="shared" si="15"/>
        <v>9.1369863013698627</v>
      </c>
      <c r="B140" s="18">
        <v>136</v>
      </c>
      <c r="C140" s="12">
        <v>2970</v>
      </c>
      <c r="D140" s="12">
        <v>4.1875153818589299E-2</v>
      </c>
      <c r="E140" s="12">
        <v>7.0790154451141896E-4</v>
      </c>
      <c r="F140" s="92">
        <f>$D140^Parameter!$D$325</f>
        <v>8.4163929509752516E-2</v>
      </c>
      <c r="G140" s="92">
        <f>$E140^Parameter!$D$318</f>
        <v>5.3948634802230234E-3</v>
      </c>
      <c r="H140" s="92">
        <f>$D140^Parameter!$D$326</f>
        <v>7.898873019498287E-2</v>
      </c>
      <c r="I140" s="92">
        <f>$E140^Parameter!$D$319</f>
        <v>9.6379047590110824E-3</v>
      </c>
      <c r="J140" s="92">
        <f>$D140^Parameter!$D$328</f>
        <v>8.9110891487437199E-2</v>
      </c>
      <c r="K140" s="92">
        <f>$E140^Parameter!$D$321</f>
        <v>4.0228883265045319E-2</v>
      </c>
      <c r="L140" s="92">
        <f>$D140^Parameter!$D$329</f>
        <v>0.16915918831510149</v>
      </c>
      <c r="M140" s="92">
        <f>$E140^Parameter!$D$322</f>
        <v>2.8607947580527197E-2</v>
      </c>
      <c r="N140" s="92">
        <f>$D140^Parameter!$D$330</f>
        <v>7.6521715276494526E-2</v>
      </c>
      <c r="O140" s="92">
        <f>$E140^Parameter!$D$323</f>
        <v>5.4952713717064158E-2</v>
      </c>
      <c r="P140" s="92">
        <f>$D140^Parameter!$D$327</f>
        <v>4.8764357600518685E-2</v>
      </c>
      <c r="Q140" s="92">
        <f>$E140^Parameter!$D$320</f>
        <v>5.6348274546577891E-3</v>
      </c>
      <c r="R140" s="12">
        <f>$D140^EXP(Parameter!$D$96+Parameter!$D$103*(($B140/30.2*21)^(1)))</f>
        <v>2.0593213865440537E-6</v>
      </c>
      <c r="S140" s="12">
        <f>$E140^EXP(Parameter!$D$81+Parameter!$D$88*($B140/30.2*21)^(-2))</f>
        <v>1.1595551251369162E-2</v>
      </c>
      <c r="T140" s="12">
        <f>$D140^EXP(Parameter!$D$97+Parameter!$D$104*(($B140*21/30.2)^(1)))</f>
        <v>5.8216353994134584E-3</v>
      </c>
      <c r="U140" s="12">
        <f>$E140^EXP(Parameter!$D$82+Parameter!$D$89*($B140/30.2*21)^(-2))</f>
        <v>1.708866081437815E-2</v>
      </c>
      <c r="V140" s="12">
        <f>$D140^EXP(Parameter!$D$99+Parameter!$D$106*(($B140*21/30.2)^(1)))</f>
        <v>1.0429973659448772E-3</v>
      </c>
      <c r="W140" s="12">
        <f>$E140^EXP(Parameter!$D$84+Parameter!$D$91*($B140/30.2*21)^(-2))</f>
        <v>5.9640808504037836E-2</v>
      </c>
      <c r="X140" s="12">
        <f>$D140^EXP(Parameter!$D$100+Parameter!$D$107*(($B140*21/30.2)^(1)))</f>
        <v>2.4576072545388988E-10</v>
      </c>
      <c r="Y140" s="12">
        <f>$E140^EXP(Parameter!$D$85+Parameter!$D$92*($B140/30.2*21)^(-2))</f>
        <v>4.1768674565957051E-2</v>
      </c>
      <c r="Z140" s="12">
        <f>$D140^EXP(Parameter!$D$101+Parameter!$D$108*(($B140*21/30.2)^(1)))</f>
        <v>1.3638775522363058E-12</v>
      </c>
      <c r="AA140" s="12">
        <f>$E140^EXP(Parameter!$D$86+Parameter!$D$93*($B140/30.2*21)^(-2))</f>
        <v>5.5554978264514103E-2</v>
      </c>
      <c r="AB140" s="12">
        <f>$D140^EXP(Parameter!$D$98+Parameter!$D$105*(($B140*21/30.2)^(1)))</f>
        <v>3.6463905557397098E-4</v>
      </c>
      <c r="AC140" s="12">
        <f>$E140^EXP(Parameter!$D$83+Parameter!$D$90*($B140/30.2*21)^(-2))</f>
        <v>6.2171050693820831E-3</v>
      </c>
      <c r="AD140" s="87">
        <f>$D140^EXP(Parameter!$D$133+Parameter!$D$140*(($B140*21/30.2)^(-0.5))+Parameter!$D$147*((LN($B140*21/30.2))))</f>
        <v>5.6687655512836408E-6</v>
      </c>
      <c r="AE140" s="12">
        <f>$E140^EXP(Parameter!$D$111+Parameter!$D$118*(($B140*21/30.2)^(-1))+Parameter!$D$125*(($B140*21/30.2)^(-0.5)))</f>
        <v>8.3550279023137469E-2</v>
      </c>
      <c r="AF140" s="12">
        <f>$D140^EXP(Parameter!$D$134+Parameter!$D$141*(($B140*21/30.2)^(-0.5))+Parameter!$D$148*((LN($B140*21/30.2))))</f>
        <v>4.3670329989137328E-3</v>
      </c>
      <c r="AG140" s="12">
        <f>$E140^EXP(Parameter!$D$112+Parameter!$D$119*(($B140*21/30.2)^(-1))+Parameter!$D$126*(($B140*21/30.2)^(-0.5)))</f>
        <v>1.9182653925287355E-2</v>
      </c>
      <c r="AH140" s="12">
        <f>$D140^EXP(Parameter!$D$136+Parameter!$D$143*(($B140*21/30.2)^(-0.5))+Parameter!$D$150*((LN($B140*21/30.2))))</f>
        <v>3.5661725608291947E-5</v>
      </c>
      <c r="AI140" s="12">
        <f>$E140^EXP(Parameter!$D$114+Parameter!$D$121*(($B140*21/30.2)^(-1))+Parameter!$D$128*(($B140*21/30.2)^(-0.5)))</f>
        <v>7.8660201993454519E-4</v>
      </c>
      <c r="AJ140" s="12">
        <f>$D140^EXP(Parameter!$D$137+Parameter!$D$144*(($B140*21/30.2)^(-0.5))+Parameter!$D$151*((LN($B140*21/30.2))))</f>
        <v>3.277264177137658E-6</v>
      </c>
      <c r="AK140" s="12">
        <f>$E140^EXP(Parameter!$D$115+Parameter!$D$122*(($B140*21/30.2)^(-1))+Parameter!$D$129*(($B140*21/30.2)^(-0.5)))</f>
        <v>1.5315484029491521E-2</v>
      </c>
      <c r="AL140" s="12">
        <f>$D140^EXP(Parameter!$D$138+Parameter!$D$145*(($B140*21/30.2)^(-0.5))+Parameter!$D$152*((LN($B140*21/30.2))))</f>
        <v>4.873683841212316E-19</v>
      </c>
      <c r="AM140" s="12">
        <f>$E140^EXP(Parameter!$D$116+Parameter!$D$123*(($B140*21/30.2)^(-1))+Parameter!$D$130*(($B140*21/30.2)^(-0.5)))</f>
        <v>1.2066559550808483E-4</v>
      </c>
      <c r="AN140" s="12">
        <f>$D140^EXP(Parameter!$D$135+Parameter!$D$142*(($B140*21/30.2)^(-0.5))+Parameter!$D$149*((LN($B140*21/30.2))))</f>
        <v>6.1870007014954407E-4</v>
      </c>
      <c r="AO140" s="12">
        <f>$E140^EXP(Parameter!$D$113+Parameter!$D$120*(($B140*21/30.2)^(-1))+Parameter!$D$127*(($B140*21/30.2)^(-0.5)))</f>
        <v>8.2455808375904307E-9</v>
      </c>
      <c r="AP140" s="87">
        <f>$D140^EXP(Parameter!$D$304+Parameter!$D$310*((LN($B140*21/30.2))))</f>
        <v>5.0239235413323979E-2</v>
      </c>
      <c r="AQ140" s="88">
        <f>$E140^EXP(Parameter!$D$290+Parameter!$D$296*((LN($B140*21/30.2))))</f>
        <v>2.0308428880228456E-2</v>
      </c>
      <c r="AR140" s="12">
        <f>$D140^EXP(Parameter!$D$305+Parameter!$D$311*((LN($B140*21/30.2))))</f>
        <v>5.8081758347232629E-2</v>
      </c>
      <c r="AS140" s="88">
        <f>$E140^EXP(Parameter!$D$291+Parameter!$D$297*((LN($B140*21/30.2))))</f>
        <v>2.0407848178018589E-2</v>
      </c>
      <c r="AT140" s="12">
        <f>$D140^EXP(Parameter!$D$305+Parameter!$D$307-Parameter!$D$306+(Parameter!$D$311+Parameter!$D$313-Parameter!$D$312)*((LN($B140*21/30.2))))</f>
        <v>5.4917605859269122E-2</v>
      </c>
      <c r="AU140" s="88">
        <f>$E140^EXP(Parameter!$D$291+Parameter!$D$293-Parameter!$D$292+(Parameter!$D$297+Parameter!$D$299-Parameter!$D$298)*((LN($B140*21/30.2))))</f>
        <v>3.6350971430192093E-2</v>
      </c>
      <c r="AV140" s="12">
        <f>$D140^EXP(Parameter!$D$308+Parameter!$D$314*((LN($B140*21/30.2))))</f>
        <v>8.1220007418184068E-2</v>
      </c>
      <c r="AW140" s="88">
        <f>$E140^EXP(Parameter!$D$294+Parameter!$D$300*((LN($B140*21/30.2))))</f>
        <v>2.9888286736964465E-2</v>
      </c>
      <c r="AX140" s="12">
        <f>$D140^EXP(Parameter!$D$305+Parameter!$D$309-Parameter!$D$306+(Parameter!$D$311+Parameter!$D$315-Parameter!$D$312)*((LN($B140*21/30.2))))</f>
        <v>3.4420348145306506E-2</v>
      </c>
      <c r="AY140" s="88">
        <f>$E140^EXP(Parameter!$D$291+Parameter!$D$295-Parameter!$D$292+(Parameter!$D$297+Parameter!$D$301-Parameter!$D$298)*((LN($B140*21/30.2))))</f>
        <v>2.5873991324180967E-3</v>
      </c>
      <c r="AZ140" s="12">
        <f>$D140^EXP(Parameter!D$305-Parameter!D$306+(Parameter!D$311-Parameter!D$312)*((LN($B140*21/30.2))))</f>
        <v>2.3945351580454712E-2</v>
      </c>
      <c r="BA140" s="88">
        <f>$E140^EXP(Parameter!$D$291-Parameter!$D$292+(Parameter!$D$297-Parameter!$D$298)*((LN($B140*21/30.2))))</f>
        <v>9.8663869582254213E-5</v>
      </c>
      <c r="BB140" s="89">
        <f>$D140^EXP(Parameter!$D$231+Parameter!$D$238)</f>
        <v>8.9800035528868144E-2</v>
      </c>
      <c r="BC140" s="90">
        <f>$E140^EXP(Parameter!$D$216+Parameter!$D$223)</f>
        <v>9.9878532810580272E-3</v>
      </c>
      <c r="BD140" s="91">
        <f>$D140^EXP(Parameter!$D$232+Parameter!$D$239)</f>
        <v>7.1754112785924057E-2</v>
      </c>
      <c r="BE140" s="90">
        <f>$E140^EXP(Parameter!$D$217+Parameter!$D$224)</f>
        <v>1.3462197520301969E-2</v>
      </c>
      <c r="BF140" s="91">
        <f>$D140^EXP(Parameter!$D$234+Parameter!$D$241)</f>
        <v>8.3444752791156401E-2</v>
      </c>
      <c r="BG140" s="91">
        <f>$E140^EXP(Parameter!$D$219+Parameter!$D$226)</f>
        <v>4.688359220499401E-2</v>
      </c>
      <c r="BH140" s="91">
        <f>$D140^EXP(Parameter!$D$235+Parameter!$D$242)</f>
        <v>0.14791242769874913</v>
      </c>
      <c r="BI140" s="91">
        <f>$E140^EXP(Parameter!$D$220+Parameter!$D$227)</f>
        <v>3.2399911735046902E-2</v>
      </c>
      <c r="BJ140" s="91">
        <f>$D140^EXP(Parameter!$D$236)</f>
        <v>2.9470830116836044E-2</v>
      </c>
      <c r="BK140" s="91">
        <f>$E140^EXP(Parameter!$D$221)</f>
        <v>0.2211322216677529</v>
      </c>
      <c r="BL140" s="91">
        <f>$D140^EXP(Parameter!$D$233+Parameter!$D$240)</f>
        <v>3.8267132892201558E-2</v>
      </c>
      <c r="BM140" s="91">
        <f>$E140^EXP(Parameter!$D$218+Parameter!$D$225)</f>
        <v>5.1324212235093272E-3</v>
      </c>
      <c r="BN140" s="90">
        <f>$D140^EXP(Parameter!$D$268+Parameter!$D$275)</f>
        <v>0.11443294950785263</v>
      </c>
      <c r="BO140" s="91">
        <f>$E140^EXP(Parameter!$D$246+Parameter!$D$253)</f>
        <v>4.1616035215653827E-3</v>
      </c>
      <c r="BP140" s="91">
        <f>$D140^EXP(Parameter!$D$269+Parameter!$D$276)</f>
        <v>8.1592043250533389E-2</v>
      </c>
      <c r="BQ140" s="91">
        <f>$E140^EXP(Parameter!$D$247+Parameter!$D$254)</f>
        <v>8.8465992280220528E-3</v>
      </c>
      <c r="BR140" s="91">
        <f>$D140^EXP(Parameter!$D$271+Parameter!$D$278)</f>
        <v>0.16118314552696214</v>
      </c>
      <c r="BS140" s="91">
        <f>$E140^EXP(Parameter!$D$249+Parameter!$D$256)</f>
        <v>5.5706891242167135E-2</v>
      </c>
      <c r="BT140" s="91">
        <f>$D140^EXP(Parameter!$D$272+Parameter!$D$279)</f>
        <v>0.2520599566983015</v>
      </c>
      <c r="BU140" s="91">
        <f>$E140^EXP(Parameter!$D$250+Parameter!$D$257)</f>
        <v>2.1086194700968931E-2</v>
      </c>
      <c r="BV140" s="91">
        <f>$D140^EXP(Parameter!$D$273+Parameter!$D$280)</f>
        <v>0.2091497233777031</v>
      </c>
      <c r="BW140" s="91">
        <f>$E140^EXP(Parameter!$D$251+Parameter!$D$258)</f>
        <v>5.9152109089463972E-2</v>
      </c>
      <c r="BX140" s="91">
        <f>$D140^EXP(Parameter!$D$270+Parameter!$D$277)</f>
        <v>7.2893896279376189E-2</v>
      </c>
      <c r="BY140" s="91">
        <f>$E140^EXP(Parameter!$D$248+Parameter!$D$255)</f>
        <v>1.0456292865825443E-2</v>
      </c>
      <c r="BZ140" s="90">
        <f>$D140^EXP(Parameter!$D$208)</f>
        <v>8.4693730404167958E-2</v>
      </c>
      <c r="CA140" s="90">
        <f>$E140^EXP(Parameter!$D$200)</f>
        <v>7.5490029069681559E-3</v>
      </c>
      <c r="CB140" s="90">
        <f>$D140^EXP(Parameter!$D$209)</f>
        <v>7.2512732451892936E-2</v>
      </c>
      <c r="CC140" s="90">
        <f>$E140^EXP(Parameter!$D$201)</f>
        <v>1.1598776220669087E-2</v>
      </c>
      <c r="CD140" s="90">
        <f>$D140^EXP(Parameter!$D$211)</f>
        <v>7.7762715821742781E-2</v>
      </c>
      <c r="CE140" s="90">
        <f>$E140^EXP(Parameter!$D$203)</f>
        <v>3.8049503771669969E-2</v>
      </c>
      <c r="CF140" s="90">
        <f>$D140^EXP(Parameter!$D$212)</f>
        <v>0.14762987592921309</v>
      </c>
      <c r="CG140" s="90">
        <f>$E140^EXP(Parameter!$D$204)</f>
        <v>2.8674102406216106E-2</v>
      </c>
      <c r="CH140" s="91">
        <f>$D140^EXP(Parameter!$D$213)</f>
        <v>6.5684037753108673E-2</v>
      </c>
      <c r="CI140" s="90">
        <f>$E140^EXP(Parameter!$D$205)</f>
        <v>4.5323288225300573E-2</v>
      </c>
      <c r="CJ140" s="91">
        <f>$D140^EXP(Parameter!$D$210)</f>
        <v>4.1083108770034224E-2</v>
      </c>
      <c r="CK140" s="90">
        <f>$E140^EXP(Parameter!$D$202)</f>
        <v>6.3752502760941309E-3</v>
      </c>
      <c r="CL140" s="12">
        <f>$D140^EXP(Parameter!$D$170+Parameter!$D$177*(LN($B140/30.2*21)))</f>
        <v>5.2464731021306547E-2</v>
      </c>
      <c r="CM140" s="41">
        <f>$E140^EXP(Parameter!$D$155+Parameter!$D$162*(LN($B140/30.2*21)))</f>
        <v>8.9105763735696814E-2</v>
      </c>
      <c r="CN140" s="12">
        <f>$D140^EXP(Parameter!$D$171+Parameter!$D$178*(LN($B140/30.2*21)))</f>
        <v>5.4782736587260406E-2</v>
      </c>
      <c r="CO140" s="41">
        <f>$E140^EXP(Parameter!$D$156+Parameter!$D$163*(LN($B140/30.2*21)))</f>
        <v>6.4184689726435928E-2</v>
      </c>
      <c r="CP140" s="12">
        <f>$D140^EXP(Parameter!$D$173+Parameter!$D$180*(LN($B140/30.2*21)))</f>
        <v>4.9490564727359423E-2</v>
      </c>
      <c r="CQ140" s="41">
        <f>$E140^EXP(Parameter!$D$158+Parameter!$D$165*(LN($B140/30.2*21)))</f>
        <v>7.3644148617443408E-2</v>
      </c>
      <c r="CR140" s="12">
        <f>$D140^EXP(Parameter!$D$174+Parameter!$D$181*(LN($B140/30.2*21)))</f>
        <v>5.42590639590112E-2</v>
      </c>
      <c r="CS140" s="41">
        <f>$E140^EXP(Parameter!$D$159+Parameter!$D$166*(LN($B140/30.2*21)))</f>
        <v>9.5645227093759985E-2</v>
      </c>
      <c r="CT140" s="12">
        <f>$D140^EXP(Parameter!$D$175+Parameter!$D$182*(LN($B140/30.2*21)))</f>
        <v>1.4949457776293033E-2</v>
      </c>
      <c r="CU140" s="41">
        <f>$E140^EXP(Parameter!$D$160+Parameter!$D$167*(LN($B140/30.2*21)))</f>
        <v>9.424343903011792E-3</v>
      </c>
      <c r="CV140" s="12">
        <f>$D140^EXP(Parameter!$D$172+Parameter!$D$179*(LN($B140/30.2*21)))</f>
        <v>1.6706361324678645E-2</v>
      </c>
      <c r="CW140" s="41">
        <f>$E140^EXP(Parameter!$D$157+Parameter!$D$164*(LN($B140/30.2*21)))</f>
        <v>1.0514540564031811E-5</v>
      </c>
      <c r="CX140" s="12">
        <f t="shared" si="16"/>
        <v>2.0593213865440537E-6</v>
      </c>
      <c r="CY140" s="85">
        <v>1.7951677315158301E-2</v>
      </c>
      <c r="CZ140" s="12">
        <f t="shared" si="10"/>
        <v>5.8216353994134584E-3</v>
      </c>
      <c r="DA140" s="85">
        <v>2.84716872476567E-2</v>
      </c>
      <c r="DB140" s="12">
        <f t="shared" si="11"/>
        <v>1.0429973659448772E-3</v>
      </c>
      <c r="DC140" s="41">
        <v>2.2963156909376701E-3</v>
      </c>
      <c r="DD140" s="12">
        <f t="shared" si="12"/>
        <v>2.4576072545388988E-10</v>
      </c>
      <c r="DE140" s="85">
        <v>7.77466688799243E-3</v>
      </c>
      <c r="DF140" s="12">
        <f t="shared" si="13"/>
        <v>1.3638775522363058E-12</v>
      </c>
      <c r="DG140" s="41">
        <v>7.0779832331339704E-4</v>
      </c>
      <c r="DH140" s="12">
        <f t="shared" si="14"/>
        <v>3.6463905557397098E-4</v>
      </c>
      <c r="DI140" s="41">
        <v>7.0779832330870895E-4</v>
      </c>
      <c r="DJ140" s="46">
        <v>135</v>
      </c>
      <c r="DK140" s="44">
        <v>3.9648522622970399E-4</v>
      </c>
      <c r="DL140" s="44">
        <v>1.08115851362089E-3</v>
      </c>
      <c r="DM140" s="44">
        <v>2.2399329246056698E-3</v>
      </c>
      <c r="DN140" s="44">
        <v>1.6778213473846999E-3</v>
      </c>
      <c r="DO140" s="44">
        <v>6.0601171318671598E-3</v>
      </c>
      <c r="DP140" s="44">
        <v>4.8502676413483296E-3</v>
      </c>
      <c r="DQ140" s="44">
        <v>6.7362605158685102E-3</v>
      </c>
      <c r="DR140" s="45">
        <v>4.35231842406609E-2</v>
      </c>
      <c r="DS140" s="45">
        <v>6.8161322820036105E-2</v>
      </c>
      <c r="DT140" s="45">
        <v>6.1629158227752397E-2</v>
      </c>
      <c r="DU140" s="45">
        <v>4.5479893660074697E-2</v>
      </c>
      <c r="DV140" s="45">
        <v>6.53160821242494E-2</v>
      </c>
      <c r="DW140" s="45">
        <v>0.10273320362669</v>
      </c>
      <c r="DX140" s="45">
        <v>5.3213888722412603E-2</v>
      </c>
    </row>
    <row r="141" spans="1:128">
      <c r="A141" s="43">
        <f t="shared" si="15"/>
        <v>9.1972602739726028</v>
      </c>
      <c r="B141" s="18">
        <v>137</v>
      </c>
      <c r="C141" s="12">
        <v>2992</v>
      </c>
      <c r="D141" s="12">
        <v>4.1330352688379798E-2</v>
      </c>
      <c r="E141" s="12">
        <v>6.8845771619820899E-4</v>
      </c>
      <c r="F141" s="92">
        <f>$D141^Parameter!$D$325</f>
        <v>8.3308613542949675E-2</v>
      </c>
      <c r="G141" s="92">
        <f>$E141^Parameter!$D$318</f>
        <v>5.2877587884492287E-3</v>
      </c>
      <c r="H141" s="92">
        <f>$D141^Parameter!$D$326</f>
        <v>7.8165532175252517E-2</v>
      </c>
      <c r="I141" s="92">
        <f>$E141^Parameter!$D$319</f>
        <v>9.467633855376115E-3</v>
      </c>
      <c r="J141" s="92">
        <f>$D141^Parameter!$D$328</f>
        <v>8.8226096136178905E-2</v>
      </c>
      <c r="K141" s="92">
        <f>$E141^Parameter!$D$321</f>
        <v>3.9735586848720778E-2</v>
      </c>
      <c r="L141" s="92">
        <f>$D141^Parameter!$D$329</f>
        <v>0.16792320023922361</v>
      </c>
      <c r="M141" s="92">
        <f>$E141^Parameter!$D$322</f>
        <v>2.8220185436670445E-2</v>
      </c>
      <c r="N141" s="92">
        <f>$D141^Parameter!$D$330</f>
        <v>7.5714311964613062E-2</v>
      </c>
      <c r="O141" s="92">
        <f>$E141^Parameter!$D$323</f>
        <v>5.4343913303339313E-2</v>
      </c>
      <c r="P141" s="92">
        <f>$D141^Parameter!$D$327</f>
        <v>4.816019026008473E-2</v>
      </c>
      <c r="Q141" s="92">
        <f>$E141^Parameter!$D$320</f>
        <v>5.5238817379829382E-3</v>
      </c>
      <c r="R141" s="12">
        <f>$D141^EXP(Parameter!$D$96+Parameter!$D$103*(($B141/30.2*21)^(1)))</f>
        <v>1.622910666145662E-6</v>
      </c>
      <c r="S141" s="12">
        <f>$E141^EXP(Parameter!$D$81+Parameter!$D$88*($B141/30.2*21)^(-2))</f>
        <v>1.1398832169581872E-2</v>
      </c>
      <c r="T141" s="12">
        <f>$D141^EXP(Parameter!$D$97+Parameter!$D$104*(($B141*21/30.2)^(1)))</f>
        <v>5.5373527355402031E-3</v>
      </c>
      <c r="U141" s="12">
        <f>$E141^EXP(Parameter!$D$82+Parameter!$D$89*($B141/30.2*21)^(-2))</f>
        <v>1.682375293353686E-2</v>
      </c>
      <c r="V141" s="12">
        <f>$D141^EXP(Parameter!$D$99+Parameter!$D$106*(($B141*21/30.2)^(1)))</f>
        <v>9.5695089012105567E-4</v>
      </c>
      <c r="W141" s="12">
        <f>$E141^EXP(Parameter!$D$84+Parameter!$D$91*($B141/30.2*21)^(-2))</f>
        <v>5.8998822934336913E-2</v>
      </c>
      <c r="X141" s="12">
        <f>$D141^EXP(Parameter!$D$100+Parameter!$D$107*(($B141*21/30.2)^(1)))</f>
        <v>1.4042645408286378E-10</v>
      </c>
      <c r="Y141" s="12">
        <f>$E141^EXP(Parameter!$D$85+Parameter!$D$92*($B141/30.2*21)^(-2))</f>
        <v>4.1262554442428247E-2</v>
      </c>
      <c r="Z141" s="12">
        <f>$D141^EXP(Parameter!$D$101+Parameter!$D$108*(($B141*21/30.2)^(1)))</f>
        <v>7.1049638684557673E-13</v>
      </c>
      <c r="AA141" s="12">
        <f>$E141^EXP(Parameter!$D$86+Parameter!$D$93*($B141/30.2*21)^(-2))</f>
        <v>5.4941678061306037E-2</v>
      </c>
      <c r="AB141" s="12">
        <f>$D141^EXP(Parameter!$D$98+Parameter!$D$105*(($B141*21/30.2)^(1)))</f>
        <v>3.3202102020270561E-4</v>
      </c>
      <c r="AC141" s="12">
        <f>$E141^EXP(Parameter!$D$83+Parameter!$D$90*($B141/30.2*21)^(-2))</f>
        <v>6.0969768501752076E-3</v>
      </c>
      <c r="AD141" s="87">
        <f>$D141^EXP(Parameter!$D$133+Parameter!$D$140*(($B141*21/30.2)^(-0.5))+Parameter!$D$147*((LN($B141*21/30.2))))</f>
        <v>4.9149752522040146E-6</v>
      </c>
      <c r="AE141" s="12">
        <f>$E141^EXP(Parameter!$D$111+Parameter!$D$118*(($B141*21/30.2)^(-1))+Parameter!$D$125*(($B141*21/30.2)^(-0.5)))</f>
        <v>8.3007065179083336E-2</v>
      </c>
      <c r="AF141" s="12">
        <f>$D141^EXP(Parameter!$D$134+Parameter!$D$141*(($B141*21/30.2)^(-0.5))+Parameter!$D$148*((LN($B141*21/30.2))))</f>
        <v>4.1962286801539468E-3</v>
      </c>
      <c r="AG141" s="12">
        <f>$E141^EXP(Parameter!$D$112+Parameter!$D$119*(($B141*21/30.2)^(-1))+Parameter!$D$126*(($B141*21/30.2)^(-0.5)))</f>
        <v>1.8901798861958793E-2</v>
      </c>
      <c r="AH141" s="12">
        <f>$D141^EXP(Parameter!$D$136+Parameter!$D$143*(($B141*21/30.2)^(-0.5))+Parameter!$D$150*((LN($B141*21/30.2))))</f>
        <v>3.1859888488262822E-5</v>
      </c>
      <c r="AI141" s="12">
        <f>$E141^EXP(Parameter!$D$114+Parameter!$D$121*(($B141*21/30.2)^(-1))+Parameter!$D$128*(($B141*21/30.2)^(-0.5)))</f>
        <v>7.5568540178424517E-4</v>
      </c>
      <c r="AJ141" s="12">
        <f>$D141^EXP(Parameter!$D$137+Parameter!$D$144*(($B141*21/30.2)^(-0.5))+Parameter!$D$151*((LN($B141*21/30.2))))</f>
        <v>2.7758564687676562E-6</v>
      </c>
      <c r="AK141" s="12">
        <f>$E141^EXP(Parameter!$D$115+Parameter!$D$122*(($B141*21/30.2)^(-1))+Parameter!$D$129*(($B141*21/30.2)^(-0.5)))</f>
        <v>1.5046365308951913E-2</v>
      </c>
      <c r="AL141" s="12">
        <f>$D141^EXP(Parameter!$D$138+Parameter!$D$145*(($B141*21/30.2)^(-0.5))+Parameter!$D$152*((LN($B141*21/30.2))))</f>
        <v>2.3961460542468371E-19</v>
      </c>
      <c r="AM141" s="12">
        <f>$E141^EXP(Parameter!$D$116+Parameter!$D$123*(($B141*21/30.2)^(-1))+Parameter!$D$130*(($B141*21/30.2)^(-0.5)))</f>
        <v>1.1462931856057934E-4</v>
      </c>
      <c r="AN141" s="12">
        <f>$D141^EXP(Parameter!$D$135+Parameter!$D$142*(($B141*21/30.2)^(-0.5))+Parameter!$D$149*((LN($B141*21/30.2))))</f>
        <v>5.8476185095259587E-4</v>
      </c>
      <c r="AO141" s="12">
        <f>$E141^EXP(Parameter!$D$113+Parameter!$D$120*(($B141*21/30.2)^(-1))+Parameter!$D$127*(($B141*21/30.2)^(-0.5)))</f>
        <v>7.362162893485596E-9</v>
      </c>
      <c r="AP141" s="87">
        <f>$D141^EXP(Parameter!$D$304+Parameter!$D$310*((LN($B141*21/30.2))))</f>
        <v>4.9484199376359929E-2</v>
      </c>
      <c r="AQ141" s="88">
        <f>$E141^EXP(Parameter!$D$290+Parameter!$D$296*((LN($B141*21/30.2))))</f>
        <v>2.0088854568454637E-2</v>
      </c>
      <c r="AR141" s="12">
        <f>$D141^EXP(Parameter!$D$305+Parameter!$D$311*((LN($B141*21/30.2))))</f>
        <v>5.7345192581544184E-2</v>
      </c>
      <c r="AS141" s="88">
        <f>$E141^EXP(Parameter!$D$291+Parameter!$D$297*((LN($B141*21/30.2))))</f>
        <v>2.0135772572120791E-2</v>
      </c>
      <c r="AT141" s="12">
        <f>$D141^EXP(Parameter!$D$305+Parameter!$D$307-Parameter!$D$306+(Parameter!$D$311+Parameter!$D$313-Parameter!$D$312)*((LN($B141*21/30.2))))</f>
        <v>5.416413059260116E-2</v>
      </c>
      <c r="AU141" s="88">
        <f>$E141^EXP(Parameter!$D$291+Parameter!$D$293-Parameter!$D$292+(Parameter!$D$297+Parameter!$D$299-Parameter!$D$298)*((LN($B141*21/30.2))))</f>
        <v>3.5863099490150901E-2</v>
      </c>
      <c r="AV141" s="12">
        <f>$D141^EXP(Parameter!$D$308+Parameter!$D$314*((LN($B141*21/30.2))))</f>
        <v>8.0105162896460969E-2</v>
      </c>
      <c r="AW141" s="88">
        <f>$E141^EXP(Parameter!$D$294+Parameter!$D$300*((LN($B141*21/30.2))))</f>
        <v>2.9494628339390483E-2</v>
      </c>
      <c r="AX141" s="12">
        <f>$D141^EXP(Parameter!$D$305+Parameter!$D$309-Parameter!$D$306+(Parameter!$D$311+Parameter!$D$315-Parameter!$D$312)*((LN($B141*21/30.2))))</f>
        <v>3.3820921923206612E-2</v>
      </c>
      <c r="AY141" s="88">
        <f>$E141^EXP(Parameter!$D$291+Parameter!$D$295-Parameter!$D$292+(Parameter!$D$297+Parameter!$D$301-Parameter!$D$298)*((LN($B141*21/30.2))))</f>
        <v>2.4908685135969833E-3</v>
      </c>
      <c r="AZ141" s="12">
        <f>$D141^EXP(Parameter!D$305-Parameter!D$306+(Parameter!D$311-Parameter!D$312)*((LN($B141*21/30.2))))</f>
        <v>2.350856515490941E-2</v>
      </c>
      <c r="BA141" s="88">
        <f>$E141^EXP(Parameter!$D$291-Parameter!$D$292+(Parameter!$D$297-Parameter!$D$298)*((LN($B141*21/30.2))))</f>
        <v>9.3458731360159431E-5</v>
      </c>
      <c r="BB141" s="89">
        <f>$D141^EXP(Parameter!$D$231+Parameter!$D$238)</f>
        <v>8.8911224385480145E-2</v>
      </c>
      <c r="BC141" s="90">
        <f>$E141^EXP(Parameter!$D$216+Parameter!$D$223)</f>
        <v>9.8127436849094855E-3</v>
      </c>
      <c r="BD141" s="91">
        <f>$D141^EXP(Parameter!$D$232+Parameter!$D$239)</f>
        <v>7.0978167161207487E-2</v>
      </c>
      <c r="BE141" s="90">
        <f>$E141^EXP(Parameter!$D$217+Parameter!$D$224)</f>
        <v>1.3241344056033817E-2</v>
      </c>
      <c r="BF141" s="91">
        <f>$D141^EXP(Parameter!$D$234+Parameter!$D$241)</f>
        <v>8.2593820157410944E-2</v>
      </c>
      <c r="BG141" s="91">
        <f>$E141^EXP(Parameter!$D$219+Parameter!$D$226)</f>
        <v>4.6335922920420873E-2</v>
      </c>
      <c r="BH141" s="91">
        <f>$D141^EXP(Parameter!$D$235+Parameter!$D$242)</f>
        <v>0.1467503694682466</v>
      </c>
      <c r="BI141" s="91">
        <f>$E141^EXP(Parameter!$D$220+Parameter!$D$227)</f>
        <v>3.1976031233097904E-2</v>
      </c>
      <c r="BJ141" s="91">
        <f>$D141^EXP(Parameter!$D$236)</f>
        <v>2.9045270139764247E-2</v>
      </c>
      <c r="BK141" s="91">
        <f>$E141^EXP(Parameter!$D$221)</f>
        <v>0.21985462208547518</v>
      </c>
      <c r="BL141" s="91">
        <f>$D141^EXP(Parameter!$D$233+Parameter!$D$240)</f>
        <v>3.775523046838572E-2</v>
      </c>
      <c r="BM141" s="91">
        <f>$E141^EXP(Parameter!$D$218+Parameter!$D$225)</f>
        <v>5.0295636084051326E-3</v>
      </c>
      <c r="BN141" s="90">
        <f>$D141^EXP(Parameter!$D$268+Parameter!$D$275)</f>
        <v>0.1134137346268846</v>
      </c>
      <c r="BO141" s="91">
        <f>$E141^EXP(Parameter!$D$246+Parameter!$D$253)</f>
        <v>4.0749196866928924E-3</v>
      </c>
      <c r="BP141" s="91">
        <f>$D141^EXP(Parameter!$D$269+Parameter!$D$276)</f>
        <v>8.0752520405119946E-2</v>
      </c>
      <c r="BQ141" s="91">
        <f>$E141^EXP(Parameter!$D$247+Parameter!$D$254)</f>
        <v>8.6874498547910104E-3</v>
      </c>
      <c r="BR141" s="91">
        <f>$D141^EXP(Parameter!$D$271+Parameter!$D$278)</f>
        <v>0.15997354432820698</v>
      </c>
      <c r="BS141" s="91">
        <f>$E141^EXP(Parameter!$D$249+Parameter!$D$256)</f>
        <v>5.5092619053055666E-2</v>
      </c>
      <c r="BT141" s="91">
        <f>$D141^EXP(Parameter!$D$272+Parameter!$D$279)</f>
        <v>0.25063043762066456</v>
      </c>
      <c r="BU141" s="91">
        <f>$E141^EXP(Parameter!$D$250+Parameter!$D$257)</f>
        <v>2.0776033651829208E-2</v>
      </c>
      <c r="BV141" s="91">
        <f>$D141^EXP(Parameter!$D$273+Parameter!$D$280)</f>
        <v>0.20780345477250581</v>
      </c>
      <c r="BW141" s="91">
        <f>$E141^EXP(Parameter!$D$251+Parameter!$D$258)</f>
        <v>5.8513328185943014E-2</v>
      </c>
      <c r="BX141" s="91">
        <f>$D141^EXP(Parameter!$D$270+Parameter!$D$277)</f>
        <v>7.2110315119483417E-2</v>
      </c>
      <c r="BY141" s="91">
        <f>$E141^EXP(Parameter!$D$248+Parameter!$D$255)</f>
        <v>1.0274778630152635E-2</v>
      </c>
      <c r="BZ141" s="90">
        <f>$D141^EXP(Parameter!$D$208)</f>
        <v>8.38352014745299E-2</v>
      </c>
      <c r="CA141" s="90">
        <f>$E141^EXP(Parameter!$D$200)</f>
        <v>7.4086834032852187E-3</v>
      </c>
      <c r="CB141" s="90">
        <f>$D141^EXP(Parameter!$D$209)</f>
        <v>7.1731696562497907E-2</v>
      </c>
      <c r="CC141" s="90">
        <f>$E141^EXP(Parameter!$D$201)</f>
        <v>1.1401968304990703E-2</v>
      </c>
      <c r="CD141" s="90">
        <f>$D141^EXP(Parameter!$D$211)</f>
        <v>7.6947327062035942E-2</v>
      </c>
      <c r="CE141" s="90">
        <f>$E141^EXP(Parameter!$D$203)</f>
        <v>3.7574894511115266E-2</v>
      </c>
      <c r="CF141" s="90">
        <f>$D141^EXP(Parameter!$D$212)</f>
        <v>0.14646888169297864</v>
      </c>
      <c r="CG141" s="90">
        <f>$E141^EXP(Parameter!$D$204)</f>
        <v>2.8285694447858261E-2</v>
      </c>
      <c r="CH141" s="91">
        <f>$D141^EXP(Parameter!$D$213)</f>
        <v>6.4950036193863608E-2</v>
      </c>
      <c r="CI141" s="90">
        <f>$E141^EXP(Parameter!$D$205)</f>
        <v>4.4788024282764849E-2</v>
      </c>
      <c r="CJ141" s="91">
        <f>$D141^EXP(Parameter!$D$210)</f>
        <v>4.0545416769876476E-2</v>
      </c>
      <c r="CK141" s="90">
        <f>$E141^EXP(Parameter!$D$202)</f>
        <v>6.2526895742284596E-3</v>
      </c>
      <c r="CL141" s="12">
        <f>$D141^EXP(Parameter!$D$170+Parameter!$D$177*(LN($B141/30.2*21)))</f>
        <v>5.1743871502518947E-2</v>
      </c>
      <c r="CM141" s="41">
        <f>$E141^EXP(Parameter!$D$155+Parameter!$D$162*(LN($B141/30.2*21)))</f>
        <v>8.8681558474231453E-2</v>
      </c>
      <c r="CN141" s="12">
        <f>$D141^EXP(Parameter!$D$171+Parameter!$D$178*(LN($B141/30.2*21)))</f>
        <v>5.4082593040538439E-2</v>
      </c>
      <c r="CO141" s="41">
        <f>$E141^EXP(Parameter!$D$156+Parameter!$D$163*(LN($B141/30.2*21)))</f>
        <v>6.3701474797787427E-2</v>
      </c>
      <c r="CP141" s="12">
        <f>$D141^EXP(Parameter!$D$173+Parameter!$D$180*(LN($B141/30.2*21)))</f>
        <v>4.8805839322923115E-2</v>
      </c>
      <c r="CQ141" s="41">
        <f>$E141^EXP(Parameter!$D$158+Parameter!$D$165*(LN($B141/30.2*21)))</f>
        <v>7.2985744300192529E-2</v>
      </c>
      <c r="CR141" s="12">
        <f>$D141^EXP(Parameter!$D$174+Parameter!$D$181*(LN($B141/30.2*21)))</f>
        <v>5.339352929761406E-2</v>
      </c>
      <c r="CS141" s="41">
        <f>$E141^EXP(Parameter!$D$159+Parameter!$D$166*(LN($B141/30.2*21)))</f>
        <v>9.5011397289673588E-2</v>
      </c>
      <c r="CT141" s="12">
        <f>$D141^EXP(Parameter!$D$175+Parameter!$D$182*(LN($B141/30.2*21)))</f>
        <v>1.4603993823312355E-2</v>
      </c>
      <c r="CU141" s="41">
        <f>$E141^EXP(Parameter!$D$160+Parameter!$D$167*(LN($B141/30.2*21)))</f>
        <v>9.1990816529158945E-3</v>
      </c>
      <c r="CV141" s="12">
        <f>$D141^EXP(Parameter!$D$172+Parameter!$D$179*(LN($B141/30.2*21)))</f>
        <v>1.6373258244638995E-2</v>
      </c>
      <c r="CW141" s="41">
        <f>$E141^EXP(Parameter!$D$157+Parameter!$D$164*(LN($B141/30.2*21)))</f>
        <v>9.8210177026133041E-6</v>
      </c>
      <c r="CX141" s="12">
        <f t="shared" si="16"/>
        <v>1.622910666145662E-6</v>
      </c>
      <c r="CY141" s="85">
        <v>1.7815659953717301E-2</v>
      </c>
      <c r="CZ141" s="12">
        <f t="shared" si="10"/>
        <v>5.5373527355402031E-3</v>
      </c>
      <c r="DA141" s="85">
        <v>2.82425332024113E-2</v>
      </c>
      <c r="DB141" s="12">
        <f t="shared" si="11"/>
        <v>9.5695089012105567E-4</v>
      </c>
      <c r="DC141" s="41">
        <v>2.1880617919794701E-3</v>
      </c>
      <c r="DD141" s="12">
        <f t="shared" si="12"/>
        <v>1.4042645408286378E-10</v>
      </c>
      <c r="DE141" s="85">
        <v>7.5688749079234896E-3</v>
      </c>
      <c r="DF141" s="12">
        <f t="shared" si="13"/>
        <v>7.1049638684557673E-13</v>
      </c>
      <c r="DG141" s="41">
        <v>6.8836918429385696E-4</v>
      </c>
      <c r="DH141" s="12">
        <f t="shared" si="14"/>
        <v>3.3202102020270561E-4</v>
      </c>
      <c r="DI141" s="41">
        <v>6.8836918429186701E-4</v>
      </c>
      <c r="DJ141" s="46">
        <v>136</v>
      </c>
      <c r="DK141" s="44">
        <v>3.83795409823251E-4</v>
      </c>
      <c r="DL141" s="44">
        <v>1.04936996474514E-3</v>
      </c>
      <c r="DM141" s="44">
        <v>2.1785331984309798E-3</v>
      </c>
      <c r="DN141" s="44">
        <v>1.63048606037675E-3</v>
      </c>
      <c r="DO141" s="44">
        <v>5.9115029361221901E-3</v>
      </c>
      <c r="DP141" s="44">
        <v>4.7280964824463201E-3</v>
      </c>
      <c r="DQ141" s="44">
        <v>6.5732219487833997E-3</v>
      </c>
      <c r="DR141" s="45">
        <v>4.2969043916111699E-2</v>
      </c>
      <c r="DS141" s="45">
        <v>6.7369318376609505E-2</v>
      </c>
      <c r="DT141" s="45">
        <v>6.08971787071989E-2</v>
      </c>
      <c r="DU141" s="45">
        <v>4.4905629957779102E-2</v>
      </c>
      <c r="DV141" s="45">
        <v>6.45499783957241E-2</v>
      </c>
      <c r="DW141" s="45">
        <v>0.10165279052402799</v>
      </c>
      <c r="DX141" s="45">
        <v>5.2562323324090297E-2</v>
      </c>
    </row>
    <row r="142" spans="1:128">
      <c r="A142" s="43">
        <f t="shared" si="15"/>
        <v>9.257534246575343</v>
      </c>
      <c r="B142" s="18">
        <v>138</v>
      </c>
      <c r="C142" s="12">
        <v>3014</v>
      </c>
      <c r="D142" s="12">
        <v>4.0795224925160099E-2</v>
      </c>
      <c r="E142" s="12">
        <v>6.6964405322432897E-4</v>
      </c>
      <c r="F142" s="92">
        <f>$D142^Parameter!$D$325</f>
        <v>8.2466066315459524E-2</v>
      </c>
      <c r="G142" s="92">
        <f>$E142^Parameter!$D$318</f>
        <v>5.1833160655908681E-3</v>
      </c>
      <c r="H142" s="92">
        <f>$D142^Parameter!$D$326</f>
        <v>7.7354835261536511E-2</v>
      </c>
      <c r="I142" s="92">
        <f>$E142^Parameter!$D$319</f>
        <v>9.3012254342455091E-3</v>
      </c>
      <c r="J142" s="92">
        <f>$D142^Parameter!$D$328</f>
        <v>8.7354304634421842E-2</v>
      </c>
      <c r="K142" s="92">
        <f>$E142^Parameter!$D$321</f>
        <v>3.9250834924694562E-2</v>
      </c>
      <c r="L142" s="92">
        <f>$D142^Parameter!$D$329</f>
        <v>0.16670215953023274</v>
      </c>
      <c r="M142" s="92">
        <f>$E142^Parameter!$D$322</f>
        <v>2.783963698894423E-2</v>
      </c>
      <c r="N142" s="92">
        <f>$D142^Parameter!$D$330</f>
        <v>7.4919273769878628E-2</v>
      </c>
      <c r="O142" s="92">
        <f>$E142^Parameter!$D$323</f>
        <v>5.3744942993753306E-2</v>
      </c>
      <c r="P142" s="92">
        <f>$D142^Parameter!$D$327</f>
        <v>4.7566378135060886E-2</v>
      </c>
      <c r="Q142" s="92">
        <f>$E142^Parameter!$D$320</f>
        <v>5.4156754204402842E-3</v>
      </c>
      <c r="R142" s="12">
        <f>$D142^EXP(Parameter!$D$96+Parameter!$D$103*(($B142/30.2*21)^(1)))</f>
        <v>1.2740901291638006E-6</v>
      </c>
      <c r="S142" s="12">
        <f>$E142^EXP(Parameter!$D$81+Parameter!$D$88*($B142/30.2*21)^(-2))</f>
        <v>1.1206438130775853E-2</v>
      </c>
      <c r="T142" s="12">
        <f>$D142^EXP(Parameter!$D$97+Parameter!$D$104*(($B142*21/30.2)^(1)))</f>
        <v>5.2654013933691561E-3</v>
      </c>
      <c r="U142" s="12">
        <f>$E142^EXP(Parameter!$D$82+Parameter!$D$89*($B142/30.2*21)^(-2))</f>
        <v>1.6564284894928109E-2</v>
      </c>
      <c r="V142" s="12">
        <f>$D142^EXP(Parameter!$D$99+Parameter!$D$106*(($B142*21/30.2)^(1)))</f>
        <v>8.7728224340155115E-4</v>
      </c>
      <c r="W142" s="12">
        <f>$E142^EXP(Parameter!$D$84+Parameter!$D$91*($B142/30.2*21)^(-2))</f>
        <v>5.8367001138243037E-2</v>
      </c>
      <c r="X142" s="12">
        <f>$D142^EXP(Parameter!$D$100+Parameter!$D$107*(($B142*21/30.2)^(1)))</f>
        <v>7.9178644878935918E-11</v>
      </c>
      <c r="Y142" s="12">
        <f>$E142^EXP(Parameter!$D$85+Parameter!$D$92*($B142/30.2*21)^(-2))</f>
        <v>4.0765127148587717E-2</v>
      </c>
      <c r="Z142" s="12">
        <f>$D142^EXP(Parameter!$D$101+Parameter!$D$108*(($B142*21/30.2)^(1)))</f>
        <v>3.6479158453184151E-13</v>
      </c>
      <c r="AA142" s="12">
        <f>$E142^EXP(Parameter!$D$86+Parameter!$D$93*($B142/30.2*21)^(-2))</f>
        <v>5.4338257947992893E-2</v>
      </c>
      <c r="AB142" s="12">
        <f>$D142^EXP(Parameter!$D$98+Parameter!$D$105*(($B142*21/30.2)^(1)))</f>
        <v>3.0207544882285937E-4</v>
      </c>
      <c r="AC142" s="12">
        <f>$E142^EXP(Parameter!$D$83+Parameter!$D$90*($B142/30.2*21)^(-2))</f>
        <v>5.9797711732572211E-3</v>
      </c>
      <c r="AD142" s="87">
        <f>$D142^EXP(Parameter!$D$133+Parameter!$D$140*(($B142*21/30.2)^(-0.5))+Parameter!$D$147*((LN($B142*21/30.2))))</f>
        <v>4.2586534663352522E-6</v>
      </c>
      <c r="AE142" s="12">
        <f>$E142^EXP(Parameter!$D$111+Parameter!$D$118*(($B142*21/30.2)^(-1))+Parameter!$D$125*(($B142*21/30.2)^(-0.5)))</f>
        <v>8.2470457257283858E-2</v>
      </c>
      <c r="AF142" s="12">
        <f>$D142^EXP(Parameter!$D$134+Parameter!$D$141*(($B142*21/30.2)^(-0.5))+Parameter!$D$148*((LN($B142*21/30.2))))</f>
        <v>4.0321873357325169E-3</v>
      </c>
      <c r="AG142" s="12">
        <f>$E142^EXP(Parameter!$D$112+Parameter!$D$119*(($B142*21/30.2)^(-1))+Parameter!$D$126*(($B142*21/30.2)^(-0.5)))</f>
        <v>1.8626486262183634E-2</v>
      </c>
      <c r="AH142" s="12">
        <f>$D142^EXP(Parameter!$D$136+Parameter!$D$143*(($B142*21/30.2)^(-0.5))+Parameter!$D$150*((LN($B142*21/30.2))))</f>
        <v>2.8451549617255444E-5</v>
      </c>
      <c r="AI142" s="12">
        <f>$E142^EXP(Parameter!$D$114+Parameter!$D$121*(($B142*21/30.2)^(-1))+Parameter!$D$128*(($B142*21/30.2)^(-0.5)))</f>
        <v>7.2609352586444729E-4</v>
      </c>
      <c r="AJ142" s="12">
        <f>$D142^EXP(Parameter!$D$137+Parameter!$D$144*(($B142*21/30.2)^(-0.5))+Parameter!$D$151*((LN($B142*21/30.2))))</f>
        <v>2.3488586840677793E-6</v>
      </c>
      <c r="AK142" s="12">
        <f>$E142^EXP(Parameter!$D$115+Parameter!$D$122*(($B142*21/30.2)^(-1))+Parameter!$D$129*(($B142*21/30.2)^(-0.5)))</f>
        <v>1.4783246235257477E-2</v>
      </c>
      <c r="AL142" s="12">
        <f>$D142^EXP(Parameter!$D$138+Parameter!$D$145*(($B142*21/30.2)^(-0.5))+Parameter!$D$152*((LN($B142*21/30.2))))</f>
        <v>1.1699290861400761E-19</v>
      </c>
      <c r="AM142" s="12">
        <f>$E142^EXP(Parameter!$D$116+Parameter!$D$123*(($B142*21/30.2)^(-1))+Parameter!$D$130*(($B142*21/30.2)^(-0.5)))</f>
        <v>1.0891624095183773E-4</v>
      </c>
      <c r="AN142" s="12">
        <f>$D142^EXP(Parameter!$D$135+Parameter!$D$142*(($B142*21/30.2)^(-0.5))+Parameter!$D$149*((LN($B142*21/30.2))))</f>
        <v>5.5269301519887183E-4</v>
      </c>
      <c r="AO142" s="12">
        <f>$E142^EXP(Parameter!$D$113+Parameter!$D$120*(($B142*21/30.2)^(-1))+Parameter!$D$127*(($B142*21/30.2)^(-0.5)))</f>
        <v>6.5759439824717756E-9</v>
      </c>
      <c r="AP142" s="87">
        <f>$D142^EXP(Parameter!$D$304+Parameter!$D$310*((LN($B142*21/30.2))))</f>
        <v>4.8743176457814626E-2</v>
      </c>
      <c r="AQ142" s="88">
        <f>$E142^EXP(Parameter!$D$290+Parameter!$D$296*((LN($B142*21/30.2))))</f>
        <v>1.9873127396197433E-2</v>
      </c>
      <c r="AR142" s="12">
        <f>$D142^EXP(Parameter!$D$305+Parameter!$D$311*((LN($B142*21/30.2))))</f>
        <v>5.6621115106430711E-2</v>
      </c>
      <c r="AS142" s="88">
        <f>$E142^EXP(Parameter!$D$291+Parameter!$D$297*((LN($B142*21/30.2))))</f>
        <v>1.9868852010873274E-2</v>
      </c>
      <c r="AT142" s="12">
        <f>$D142^EXP(Parameter!$D$305+Parameter!$D$307-Parameter!$D$306+(Parameter!$D$311+Parameter!$D$313-Parameter!$D$312)*((LN($B142*21/30.2))))</f>
        <v>5.3423941783150845E-2</v>
      </c>
      <c r="AU142" s="88">
        <f>$E142^EXP(Parameter!$D$291+Parameter!$D$293-Parameter!$D$292+(Parameter!$D$297+Parameter!$D$299-Parameter!$D$298)*((LN($B142*21/30.2))))</f>
        <v>3.5384080923833834E-2</v>
      </c>
      <c r="AV142" s="12">
        <f>$D142^EXP(Parameter!$D$308+Parameter!$D$314*((LN($B142*21/30.2))))</f>
        <v>7.9008970298823408E-2</v>
      </c>
      <c r="AW142" s="88">
        <f>$E142^EXP(Parameter!$D$294+Parameter!$D$300*((LN($B142*21/30.2))))</f>
        <v>2.9108178233065329E-2</v>
      </c>
      <c r="AX142" s="12">
        <f>$D142^EXP(Parameter!$D$305+Parameter!$D$309-Parameter!$D$306+(Parameter!$D$311+Parameter!$D$315-Parameter!$D$312)*((LN($B142*21/30.2))))</f>
        <v>3.3233933153934789E-2</v>
      </c>
      <c r="AY142" s="88">
        <f>$E142^EXP(Parameter!$D$291+Parameter!$D$295-Parameter!$D$292+(Parameter!$D$297+Parameter!$D$301-Parameter!$D$298)*((LN($B142*21/30.2))))</f>
        <v>2.3981193045654998E-3</v>
      </c>
      <c r="AZ142" s="12">
        <f>$D142^EXP(Parameter!D$305-Parameter!D$306+(Parameter!D$311-Parameter!D$312)*((LN($B142*21/30.2))))</f>
        <v>2.3081350347080982E-2</v>
      </c>
      <c r="BA142" s="88">
        <f>$E142^EXP(Parameter!$D$291-Parameter!$D$292+(Parameter!$D$297-Parameter!$D$298)*((LN($B142*21/30.2))))</f>
        <v>8.854049134828407E-5</v>
      </c>
      <c r="BB142" s="89">
        <f>$D142^EXP(Parameter!$D$231+Parameter!$D$238)</f>
        <v>8.8035448334687696E-2</v>
      </c>
      <c r="BC142" s="90">
        <f>$E142^EXP(Parameter!$D$216+Parameter!$D$223)</f>
        <v>9.6415829547346413E-3</v>
      </c>
      <c r="BD142" s="91">
        <f>$D142^EXP(Parameter!$D$232+Parameter!$D$239)</f>
        <v>7.021430722665592E-2</v>
      </c>
      <c r="BE142" s="90">
        <f>$E142^EXP(Parameter!$D$217+Parameter!$D$224)</f>
        <v>1.3025224067622174E-2</v>
      </c>
      <c r="BF142" s="91">
        <f>$D142^EXP(Parameter!$D$234+Parameter!$D$241)</f>
        <v>8.1755620441285148E-2</v>
      </c>
      <c r="BG142" s="91">
        <f>$E142^EXP(Parameter!$D$219+Parameter!$D$226)</f>
        <v>4.5797424301175158E-2</v>
      </c>
      <c r="BH142" s="91">
        <f>$D142^EXP(Parameter!$D$235+Parameter!$D$242)</f>
        <v>0.14560299874921914</v>
      </c>
      <c r="BI142" s="91">
        <f>$E142^EXP(Parameter!$D$220+Parameter!$D$227)</f>
        <v>3.1559837990224694E-2</v>
      </c>
      <c r="BJ142" s="91">
        <f>$D142^EXP(Parameter!$D$236)</f>
        <v>2.8627870440243165E-2</v>
      </c>
      <c r="BK142" s="91">
        <f>$E142^EXP(Parameter!$D$221)</f>
        <v>0.21859093089392179</v>
      </c>
      <c r="BL142" s="91">
        <f>$D142^EXP(Parameter!$D$233+Parameter!$D$240)</f>
        <v>3.7252603758416193E-2</v>
      </c>
      <c r="BM142" s="91">
        <f>$E142^EXP(Parameter!$D$218+Parameter!$D$225)</f>
        <v>4.9292815616782878E-3</v>
      </c>
      <c r="BN142" s="90">
        <f>$D142^EXP(Parameter!$D$268+Parameter!$D$275)</f>
        <v>0.11240846454201167</v>
      </c>
      <c r="BO142" s="91">
        <f>$E142^EXP(Parameter!$D$246+Parameter!$D$253)</f>
        <v>3.9904742690048955E-3</v>
      </c>
      <c r="BP142" s="91">
        <f>$D142^EXP(Parameter!$D$269+Parameter!$D$276)</f>
        <v>7.9925636189558752E-2</v>
      </c>
      <c r="BQ142" s="91">
        <f>$E142^EXP(Parameter!$D$247+Parameter!$D$254)</f>
        <v>8.53196170644651E-3</v>
      </c>
      <c r="BR142" s="91">
        <f>$D142^EXP(Parameter!$D$271+Parameter!$D$278)</f>
        <v>0.15877880898781704</v>
      </c>
      <c r="BS142" s="91">
        <f>$E142^EXP(Parameter!$D$249+Parameter!$D$256)</f>
        <v>5.4488233767571108E-2</v>
      </c>
      <c r="BT142" s="91">
        <f>$D142^EXP(Parameter!$D$272+Parameter!$D$279)</f>
        <v>0.24921588555466159</v>
      </c>
      <c r="BU142" s="91">
        <f>$E142^EXP(Parameter!$D$250+Parameter!$D$257)</f>
        <v>2.0471998096838431E-2</v>
      </c>
      <c r="BV142" s="91">
        <f>$D142^EXP(Parameter!$D$273+Parameter!$D$280)</f>
        <v>0.2064723046955278</v>
      </c>
      <c r="BW142" s="91">
        <f>$E142^EXP(Parameter!$D$251+Parameter!$D$258)</f>
        <v>5.7884684196339208E-2</v>
      </c>
      <c r="BX142" s="91">
        <f>$D142^EXP(Parameter!$D$270+Parameter!$D$277)</f>
        <v>7.1338888524179828E-2</v>
      </c>
      <c r="BY142" s="91">
        <f>$E142^EXP(Parameter!$D$248+Parameter!$D$255)</f>
        <v>1.0097326542202542E-2</v>
      </c>
      <c r="BZ142" s="90">
        <f>$D142^EXP(Parameter!$D$208)</f>
        <v>8.2989467399754213E-2</v>
      </c>
      <c r="CA142" s="90">
        <f>$E142^EXP(Parameter!$D$200)</f>
        <v>7.2716752026896593E-3</v>
      </c>
      <c r="CB142" s="90">
        <f>$D142^EXP(Parameter!$D$209)</f>
        <v>7.0962792353614898E-2</v>
      </c>
      <c r="CC142" s="90">
        <f>$E142^EXP(Parameter!$D$201)</f>
        <v>1.1209488368708498E-2</v>
      </c>
      <c r="CD142" s="90">
        <f>$D142^EXP(Parameter!$D$211)</f>
        <v>7.6144372532466087E-2</v>
      </c>
      <c r="CE142" s="90">
        <f>$E142^EXP(Parameter!$D$203)</f>
        <v>3.7108605537688383E-2</v>
      </c>
      <c r="CF142" s="90">
        <f>$D142^EXP(Parameter!$D$212)</f>
        <v>0.14532257054432002</v>
      </c>
      <c r="CG142" s="90">
        <f>$E142^EXP(Parameter!$D$204)</f>
        <v>2.7904508827843722E-2</v>
      </c>
      <c r="CH142" s="91">
        <f>$D142^EXP(Parameter!$D$213)</f>
        <v>6.4227729930384281E-2</v>
      </c>
      <c r="CI142" s="90">
        <f>$E142^EXP(Parameter!$D$205)</f>
        <v>4.4261791500694918E-2</v>
      </c>
      <c r="CJ142" s="91">
        <f>$D142^EXP(Parameter!$D$210)</f>
        <v>4.0017313429347383E-2</v>
      </c>
      <c r="CK142" s="90">
        <f>$E142^EXP(Parameter!$D$202)</f>
        <v>6.1330985269989514E-3</v>
      </c>
      <c r="CL142" s="12">
        <f>$D142^EXP(Parameter!$D$170+Parameter!$D$177*(LN($B142/30.2*21)))</f>
        <v>5.1035798561388145E-2</v>
      </c>
      <c r="CM142" s="41">
        <f>$E142^EXP(Parameter!$D$155+Parameter!$D$162*(LN($B142/30.2*21)))</f>
        <v>8.8262984138293962E-2</v>
      </c>
      <c r="CN142" s="12">
        <f>$D142^EXP(Parameter!$D$171+Parameter!$D$178*(LN($B142/30.2*21)))</f>
        <v>5.3394439955475402E-2</v>
      </c>
      <c r="CO142" s="41">
        <f>$E142^EXP(Parameter!$D$156+Parameter!$D$163*(LN($B142/30.2*21)))</f>
        <v>6.3225188588380818E-2</v>
      </c>
      <c r="CP142" s="12">
        <f>$D142^EXP(Parameter!$D$173+Parameter!$D$180*(LN($B142/30.2*21)))</f>
        <v>4.8133375909829773E-2</v>
      </c>
      <c r="CQ142" s="41">
        <f>$E142^EXP(Parameter!$D$158+Parameter!$D$165*(LN($B142/30.2*21)))</f>
        <v>7.2336953908804527E-2</v>
      </c>
      <c r="CR142" s="12">
        <f>$D142^EXP(Parameter!$D$174+Parameter!$D$181*(LN($B142/30.2*21)))</f>
        <v>5.254437956897641E-2</v>
      </c>
      <c r="CS142" s="41">
        <f>$E142^EXP(Parameter!$D$159+Parameter!$D$166*(LN($B142/30.2*21)))</f>
        <v>9.4385998465116278E-2</v>
      </c>
      <c r="CT142" s="12">
        <f>$D142^EXP(Parameter!$D$175+Parameter!$D$182*(LN($B142/30.2*21)))</f>
        <v>1.4267513068683088E-2</v>
      </c>
      <c r="CU142" s="41">
        <f>$E142^EXP(Parameter!$D$160+Parameter!$D$167*(LN($B142/30.2*21)))</f>
        <v>8.9799398311214904E-3</v>
      </c>
      <c r="CV142" s="12">
        <f>$D142^EXP(Parameter!$D$172+Parameter!$D$179*(LN($B142/30.2*21)))</f>
        <v>1.604802154368867E-2</v>
      </c>
      <c r="CW142" s="41">
        <f>$E142^EXP(Parameter!$D$157+Parameter!$D$164*(LN($B142/30.2*21)))</f>
        <v>9.174786134722302E-6</v>
      </c>
      <c r="CX142" s="12">
        <f t="shared" si="16"/>
        <v>1.2740901291638006E-6</v>
      </c>
      <c r="CY142" s="85">
        <v>1.7683154417428001E-2</v>
      </c>
      <c r="CZ142" s="12">
        <f t="shared" si="10"/>
        <v>5.2654013933691561E-3</v>
      </c>
      <c r="DA142" s="85">
        <v>2.8018832582068501E-2</v>
      </c>
      <c r="DB142" s="12">
        <f t="shared" si="11"/>
        <v>8.7728224340155115E-4</v>
      </c>
      <c r="DC142" s="41">
        <v>2.08517128802462E-3</v>
      </c>
      <c r="DD142" s="12">
        <f t="shared" si="12"/>
        <v>7.9178644878935918E-11</v>
      </c>
      <c r="DE142" s="85">
        <v>7.3694184064715699E-3</v>
      </c>
      <c r="DF142" s="12">
        <f t="shared" si="13"/>
        <v>3.6479158453184151E-13</v>
      </c>
      <c r="DG142" s="41">
        <v>6.69567962561753E-4</v>
      </c>
      <c r="DH142" s="12">
        <f t="shared" si="14"/>
        <v>3.0207544882285937E-4</v>
      </c>
      <c r="DI142" s="41">
        <v>6.6956796256092597E-4</v>
      </c>
      <c r="DJ142" s="46">
        <v>137</v>
      </c>
      <c r="DK142" s="44">
        <v>3.7156913527691698E-4</v>
      </c>
      <c r="DL142" s="44">
        <v>1.0186561034782899E-3</v>
      </c>
      <c r="DM142" s="44">
        <v>2.1190805208292098E-3</v>
      </c>
      <c r="DN142" s="44">
        <v>1.5846918294611901E-3</v>
      </c>
      <c r="DO142" s="44">
        <v>5.7671451112012396E-3</v>
      </c>
      <c r="DP142" s="44">
        <v>4.6095111922495003E-3</v>
      </c>
      <c r="DQ142" s="44">
        <v>6.4147969571627401E-3</v>
      </c>
      <c r="DR142" s="45">
        <v>4.24246433543203E-2</v>
      </c>
      <c r="DS142" s="45">
        <v>6.6590210352879695E-2</v>
      </c>
      <c r="DT142" s="45">
        <v>6.0177339135935301E-2</v>
      </c>
      <c r="DU142" s="45">
        <v>4.4341390058490499E-2</v>
      </c>
      <c r="DV142" s="45">
        <v>6.3796447877496706E-2</v>
      </c>
      <c r="DW142" s="45">
        <v>0.10058855351654999</v>
      </c>
      <c r="DX142" s="45">
        <v>5.1921842773204697E-2</v>
      </c>
    </row>
    <row r="143" spans="1:128">
      <c r="A143" s="43">
        <f t="shared" si="15"/>
        <v>9.3178082191780813</v>
      </c>
      <c r="B143" s="18">
        <v>139</v>
      </c>
      <c r="C143" s="12">
        <v>3036</v>
      </c>
      <c r="D143" s="12">
        <v>4.0269549632666497E-2</v>
      </c>
      <c r="E143" s="12">
        <v>6.5143692473142297E-4</v>
      </c>
      <c r="F143" s="92">
        <f>$D143^Parameter!$D$325</f>
        <v>8.1636031126909175E-2</v>
      </c>
      <c r="G143" s="92">
        <f>$E143^Parameter!$D$318</f>
        <v>5.0814552762745747E-3</v>
      </c>
      <c r="H143" s="92">
        <f>$D143^Parameter!$D$326</f>
        <v>7.6556385039870556E-2</v>
      </c>
      <c r="I143" s="92">
        <f>$E143^Parameter!$D$319</f>
        <v>9.1385715783464556E-3</v>
      </c>
      <c r="J143" s="92">
        <f>$D143^Parameter!$D$328</f>
        <v>8.6495258449406115E-2</v>
      </c>
      <c r="K143" s="92">
        <f>$E143^Parameter!$D$321</f>
        <v>3.8774433427599883E-2</v>
      </c>
      <c r="L143" s="92">
        <f>$D143^Parameter!$D$329</f>
        <v>0.16549580611022072</v>
      </c>
      <c r="M143" s="92">
        <f>$E143^Parameter!$D$322</f>
        <v>2.746612941787438E-2</v>
      </c>
      <c r="N143" s="92">
        <f>$D143^Parameter!$D$330</f>
        <v>7.4136347514739673E-2</v>
      </c>
      <c r="O143" s="92">
        <f>$E143^Parameter!$D$323</f>
        <v>5.3155590694878276E-2</v>
      </c>
      <c r="P143" s="92">
        <f>$D143^Parameter!$D$327</f>
        <v>4.6982690945573849E-2</v>
      </c>
      <c r="Q143" s="92">
        <f>$E143^Parameter!$D$320</f>
        <v>5.310126575491101E-3</v>
      </c>
      <c r="R143" s="12">
        <f>$D143^EXP(Parameter!$D$96+Parameter!$D$103*(($B143/30.2*21)^(1)))</f>
        <v>9.963564016840325E-7</v>
      </c>
      <c r="S143" s="12">
        <f>$E143^EXP(Parameter!$D$81+Parameter!$D$88*($B143/30.2*21)^(-2))</f>
        <v>1.101825126198014E-2</v>
      </c>
      <c r="T143" s="12">
        <f>$D143^EXP(Parameter!$D$97+Parameter!$D$104*(($B143*21/30.2)^(1)))</f>
        <v>5.0053204320899347E-3</v>
      </c>
      <c r="U143" s="12">
        <f>$E143^EXP(Parameter!$D$82+Parameter!$D$89*($B143/30.2*21)^(-2))</f>
        <v>1.6310116149254789E-2</v>
      </c>
      <c r="V143" s="12">
        <f>$D143^EXP(Parameter!$D$99+Parameter!$D$106*(($B143*21/30.2)^(1)))</f>
        <v>8.035793261186384E-4</v>
      </c>
      <c r="W143" s="12">
        <f>$E143^EXP(Parameter!$D$84+Parameter!$D$91*($B143/30.2*21)^(-2))</f>
        <v>5.774512695732395E-2</v>
      </c>
      <c r="X143" s="12">
        <f>$D143^EXP(Parameter!$D$100+Parameter!$D$107*(($B143*21/30.2)^(1)))</f>
        <v>4.4040909525862075E-11</v>
      </c>
      <c r="Y143" s="12">
        <f>$E143^EXP(Parameter!$D$85+Parameter!$D$92*($B143/30.2*21)^(-2))</f>
        <v>4.0276196502237675E-2</v>
      </c>
      <c r="Z143" s="12">
        <f>$D143^EXP(Parameter!$D$101+Parameter!$D$108*(($B143*21/30.2)^(1)))</f>
        <v>1.8453887352925724E-13</v>
      </c>
      <c r="AA143" s="12">
        <f>$E143^EXP(Parameter!$D$86+Parameter!$D$93*($B143/30.2*21)^(-2))</f>
        <v>5.3744505077706138E-2</v>
      </c>
      <c r="AB143" s="12">
        <f>$D143^EXP(Parameter!$D$98+Parameter!$D$105*(($B143*21/30.2)^(1)))</f>
        <v>2.7460565414771086E-4</v>
      </c>
      <c r="AC143" s="12">
        <f>$E143^EXP(Parameter!$D$83+Parameter!$D$90*($B143/30.2*21)^(-2))</f>
        <v>5.8654016692872681E-3</v>
      </c>
      <c r="AD143" s="87">
        <f>$D143^EXP(Parameter!$D$133+Parameter!$D$140*(($B143*21/30.2)^(-0.5))+Parameter!$D$147*((LN($B143*21/30.2))))</f>
        <v>3.6875857778469013E-6</v>
      </c>
      <c r="AE143" s="12">
        <f>$E143^EXP(Parameter!$D$111+Parameter!$D$118*(($B143*21/30.2)^(-1))+Parameter!$D$125*(($B143*21/30.2)^(-0.5)))</f>
        <v>8.1940332950123707E-2</v>
      </c>
      <c r="AF143" s="12">
        <f>$D143^EXP(Parameter!$D$134+Parameter!$D$141*(($B143*21/30.2)^(-0.5))+Parameter!$D$148*((LN($B143*21/30.2))))</f>
        <v>3.874637819440363E-3</v>
      </c>
      <c r="AG143" s="12">
        <f>$E143^EXP(Parameter!$D$112+Parameter!$D$119*(($B143*21/30.2)^(-1))+Parameter!$D$126*(($B143*21/30.2)^(-0.5)))</f>
        <v>1.8356576904662955E-2</v>
      </c>
      <c r="AH143" s="12">
        <f>$D143^EXP(Parameter!$D$136+Parameter!$D$143*(($B143*21/30.2)^(-0.5))+Parameter!$D$150*((LN($B143*21/30.2))))</f>
        <v>2.5397327894621839E-5</v>
      </c>
      <c r="AI143" s="12">
        <f>$E143^EXP(Parameter!$D$114+Parameter!$D$121*(($B143*21/30.2)^(-1))+Parameter!$D$128*(($B143*21/30.2)^(-0.5)))</f>
        <v>6.9776489238888601E-4</v>
      </c>
      <c r="AJ143" s="12">
        <f>$D143^EXP(Parameter!$D$137+Parameter!$D$144*(($B143*21/30.2)^(-0.5))+Parameter!$D$151*((LN($B143*21/30.2))))</f>
        <v>1.9855993211489686E-6</v>
      </c>
      <c r="AK143" s="12">
        <f>$E143^EXP(Parameter!$D$115+Parameter!$D$122*(($B143*21/30.2)^(-1))+Parameter!$D$129*(($B143*21/30.2)^(-0.5)))</f>
        <v>1.4525963431080513E-2</v>
      </c>
      <c r="AL143" s="12">
        <f>$D143^EXP(Parameter!$D$138+Parameter!$D$145*(($B143*21/30.2)^(-0.5))+Parameter!$D$152*((LN($B143*21/30.2))))</f>
        <v>5.6726697434239515E-20</v>
      </c>
      <c r="AM143" s="12">
        <f>$E143^EXP(Parameter!$D$116+Parameter!$D$123*(($B143*21/30.2)^(-1))+Parameter!$D$130*(($B143*21/30.2)^(-0.5)))</f>
        <v>1.0350791577926606E-4</v>
      </c>
      <c r="AN143" s="12">
        <f>$D143^EXP(Parameter!$D$135+Parameter!$D$142*(($B143*21/30.2)^(-0.5))+Parameter!$D$149*((LN($B143*21/30.2))))</f>
        <v>5.2239020519502587E-4</v>
      </c>
      <c r="AO143" s="12">
        <f>$E143^EXP(Parameter!$D$113+Parameter!$D$120*(($B143*21/30.2)^(-1))+Parameter!$D$127*(($B143*21/30.2)^(-0.5)))</f>
        <v>5.8759500958787204E-9</v>
      </c>
      <c r="AP143" s="87">
        <f>$D143^EXP(Parameter!$D$304+Parameter!$D$310*((LN($B143*21/30.2))))</f>
        <v>4.8015851314560785E-2</v>
      </c>
      <c r="AQ143" s="88">
        <f>$E143^EXP(Parameter!$D$290+Parameter!$D$296*((LN($B143*21/30.2))))</f>
        <v>1.9661154796798735E-2</v>
      </c>
      <c r="AR143" s="12">
        <f>$D143^EXP(Parameter!$D$305+Parameter!$D$311*((LN($B143*21/30.2))))</f>
        <v>5.5909255624969845E-2</v>
      </c>
      <c r="AS143" s="88">
        <f>$E143^EXP(Parameter!$D$291+Parameter!$D$297*((LN($B143*21/30.2))))</f>
        <v>1.960695896125644E-2</v>
      </c>
      <c r="AT143" s="12">
        <f>$D143^EXP(Parameter!$D$305+Parameter!$D$307-Parameter!$D$306+(Parameter!$D$311+Parameter!$D$313-Parameter!$D$312)*((LN($B143*21/30.2))))</f>
        <v>5.2696747498801218E-2</v>
      </c>
      <c r="AU143" s="88">
        <f>$E143^EXP(Parameter!$D$291+Parameter!$D$293-Parameter!$D$292+(Parameter!$D$297+Parameter!$D$299-Parameter!$D$298)*((LN($B143*21/30.2))))</f>
        <v>3.4913709971241366E-2</v>
      </c>
      <c r="AV143" s="12">
        <f>$D143^EXP(Parameter!$D$308+Parameter!$D$314*((LN($B143*21/30.2))))</f>
        <v>7.7931053140636752E-2</v>
      </c>
      <c r="AW143" s="88">
        <f>$E143^EXP(Parameter!$D$294+Parameter!$D$300*((LN($B143*21/30.2))))</f>
        <v>2.8728765258156812E-2</v>
      </c>
      <c r="AX143" s="12">
        <f>$D143^EXP(Parameter!$D$305+Parameter!$D$309-Parameter!$D$306+(Parameter!$D$311+Parameter!$D$315-Parameter!$D$312)*((LN($B143*21/30.2))))</f>
        <v>3.2659077767849438E-2</v>
      </c>
      <c r="AY143" s="88">
        <f>$E143^EXP(Parameter!$D$291+Parameter!$D$295-Parameter!$D$292+(Parameter!$D$297+Parameter!$D$301-Parameter!$D$298)*((LN($B143*21/30.2))))</f>
        <v>2.3089958087222084E-3</v>
      </c>
      <c r="AZ143" s="12">
        <f>$D143^EXP(Parameter!D$305-Parameter!D$306+(Parameter!D$311-Parameter!D$312)*((LN($B143*21/30.2))))</f>
        <v>2.2663458996934553E-2</v>
      </c>
      <c r="BA143" s="88">
        <f>$E143^EXP(Parameter!$D$291-Parameter!$D$292+(Parameter!$D$297-Parameter!$D$298)*((LN($B143*21/30.2))))</f>
        <v>8.3892626319385775E-5</v>
      </c>
      <c r="BB143" s="89">
        <f>$D143^EXP(Parameter!$D$231+Parameter!$D$238)</f>
        <v>8.7172448613713566E-2</v>
      </c>
      <c r="BC143" s="90">
        <f>$E143^EXP(Parameter!$D$216+Parameter!$D$223)</f>
        <v>9.4742612757711207E-3</v>
      </c>
      <c r="BD143" s="91">
        <f>$D143^EXP(Parameter!$D$232+Parameter!$D$239)</f>
        <v>6.9462282490213148E-2</v>
      </c>
      <c r="BE143" s="90">
        <f>$E143^EXP(Parameter!$D$217+Parameter!$D$224)</f>
        <v>1.2813711097499954E-2</v>
      </c>
      <c r="BF143" s="91">
        <f>$D143^EXP(Parameter!$D$234+Parameter!$D$241)</f>
        <v>8.0929897236559509E-2</v>
      </c>
      <c r="BG143" s="91">
        <f>$E143^EXP(Parameter!$D$219+Parameter!$D$226)</f>
        <v>4.5267893178454505E-2</v>
      </c>
      <c r="BH143" s="91">
        <f>$D143^EXP(Parameter!$D$235+Parameter!$D$242)</f>
        <v>0.1444700523962372</v>
      </c>
      <c r="BI143" s="91">
        <f>$E143^EXP(Parameter!$D$220+Parameter!$D$227)</f>
        <v>3.1151151337686978E-2</v>
      </c>
      <c r="BJ143" s="91">
        <f>$D143^EXP(Parameter!$D$236)</f>
        <v>2.8218433412390245E-2</v>
      </c>
      <c r="BK143" s="91">
        <f>$E143^EXP(Parameter!$D$221)</f>
        <v>0.21734091772150244</v>
      </c>
      <c r="BL143" s="91">
        <f>$D143^EXP(Parameter!$D$233+Parameter!$D$240)</f>
        <v>3.6759037665639052E-2</v>
      </c>
      <c r="BM143" s="91">
        <f>$E143^EXP(Parameter!$D$218+Parameter!$D$225)</f>
        <v>4.8314971750223973E-3</v>
      </c>
      <c r="BN143" s="90">
        <f>$D143^EXP(Parameter!$D$268+Parameter!$D$275)</f>
        <v>0.11141687557131069</v>
      </c>
      <c r="BO143" s="91">
        <f>$E143^EXP(Parameter!$D$246+Parameter!$D$253)</f>
        <v>3.9081978389057205E-3</v>
      </c>
      <c r="BP143" s="91">
        <f>$D143^EXP(Parameter!$D$269+Parameter!$D$276)</f>
        <v>7.9111134989767531E-2</v>
      </c>
      <c r="BQ143" s="91">
        <f>$E143^EXP(Parameter!$D$247+Parameter!$D$254)</f>
        <v>8.3800313394964184E-3</v>
      </c>
      <c r="BR143" s="91">
        <f>$D143^EXP(Parameter!$D$271+Parameter!$D$278)</f>
        <v>0.15759867808541653</v>
      </c>
      <c r="BS143" s="91">
        <f>$E143^EXP(Parameter!$D$249+Parameter!$D$256)</f>
        <v>5.3893522557177977E-2</v>
      </c>
      <c r="BT143" s="91">
        <f>$D143^EXP(Parameter!$D$272+Parameter!$D$279)</f>
        <v>0.24781606285271646</v>
      </c>
      <c r="BU143" s="91">
        <f>$E143^EXP(Parameter!$D$250+Parameter!$D$257)</f>
        <v>2.0173934453043697E-2</v>
      </c>
      <c r="BV143" s="91">
        <f>$D143^EXP(Parameter!$D$273+Parameter!$D$280)</f>
        <v>0.20515602237461331</v>
      </c>
      <c r="BW143" s="91">
        <f>$E143^EXP(Parameter!$D$251+Parameter!$D$258)</f>
        <v>5.7265961123062939E-2</v>
      </c>
      <c r="BX143" s="91">
        <f>$D143^EXP(Parameter!$D$270+Parameter!$D$277)</f>
        <v>7.0579365322078411E-2</v>
      </c>
      <c r="BY143" s="91">
        <f>$E143^EXP(Parameter!$D$248+Parameter!$D$255)</f>
        <v>9.9238243191214475E-3</v>
      </c>
      <c r="BZ143" s="90">
        <f>$D143^EXP(Parameter!$D$208)</f>
        <v>8.215627126743083E-2</v>
      </c>
      <c r="CA143" s="90">
        <f>$E143^EXP(Parameter!$D$200)</f>
        <v>7.1378828236048483E-3</v>
      </c>
      <c r="CB143" s="90">
        <f>$D143^EXP(Parameter!$D$209)</f>
        <v>7.0205768878339181E-2</v>
      </c>
      <c r="CC143" s="90">
        <f>$E143^EXP(Parameter!$D$201)</f>
        <v>1.1021218425298681E-2</v>
      </c>
      <c r="CD143" s="90">
        <f>$D143^EXP(Parameter!$D$211)</f>
        <v>7.5353598421091947E-2</v>
      </c>
      <c r="CE143" s="90">
        <f>$E143^EXP(Parameter!$D$203)</f>
        <v>3.6650446187459239E-2</v>
      </c>
      <c r="CF143" s="90">
        <f>$D143^EXP(Parameter!$D$212)</f>
        <v>0.14419067930878879</v>
      </c>
      <c r="CG143" s="90">
        <f>$E143^EXP(Parameter!$D$204)</f>
        <v>2.7530372580623606E-2</v>
      </c>
      <c r="CH143" s="91">
        <f>$D143^EXP(Parameter!$D$213)</f>
        <v>6.3516872522018902E-2</v>
      </c>
      <c r="CI143" s="90">
        <f>$E143^EXP(Parameter!$D$205)</f>
        <v>4.374438868691332E-2</v>
      </c>
      <c r="CJ143" s="91">
        <f>$D143^EXP(Parameter!$D$210)</f>
        <v>3.9498579067856442E-2</v>
      </c>
      <c r="CK143" s="90">
        <f>$E143^EXP(Parameter!$D$202)</f>
        <v>6.0163896651961183E-3</v>
      </c>
      <c r="CL143" s="12">
        <f>$D143^EXP(Parameter!$D$170+Parameter!$D$177*(LN($B143/30.2*21)))</f>
        <v>5.0340228933510839E-2</v>
      </c>
      <c r="CM143" s="41">
        <f>$E143^EXP(Parameter!$D$155+Parameter!$D$162*(LN($B143/30.2*21)))</f>
        <v>8.7849926266304196E-2</v>
      </c>
      <c r="CN143" s="12">
        <f>$D143^EXP(Parameter!$D$171+Parameter!$D$178*(LN($B143/30.2*21)))</f>
        <v>5.2718015044293041E-2</v>
      </c>
      <c r="CO143" s="41">
        <f>$E143^EXP(Parameter!$D$156+Parameter!$D$163*(LN($B143/30.2*21)))</f>
        <v>6.2755686102083028E-2</v>
      </c>
      <c r="CP143" s="12">
        <f>$D143^EXP(Parameter!$D$173+Parameter!$D$180*(LN($B143/30.2*21)))</f>
        <v>4.7472899967889948E-2</v>
      </c>
      <c r="CQ143" s="41">
        <f>$E143^EXP(Parameter!$D$158+Parameter!$D$165*(LN($B143/30.2*21)))</f>
        <v>7.1697580239726541E-2</v>
      </c>
      <c r="CR143" s="12">
        <f>$D143^EXP(Parameter!$D$174+Parameter!$D$181*(LN($B143/30.2*21)))</f>
        <v>5.1711249365109173E-2</v>
      </c>
      <c r="CS143" s="41">
        <f>$E143^EXP(Parameter!$D$159+Parameter!$D$166*(LN($B143/30.2*21)))</f>
        <v>9.3768863498429111E-2</v>
      </c>
      <c r="CT143" s="12">
        <f>$D143^EXP(Parameter!$D$175+Parameter!$D$182*(LN($B143/30.2*21)))</f>
        <v>1.3939753457656023E-2</v>
      </c>
      <c r="CU143" s="41">
        <f>$E143^EXP(Parameter!$D$160+Parameter!$D$167*(LN($B143/30.2*21)))</f>
        <v>8.7667303640470758E-3</v>
      </c>
      <c r="CV143" s="12">
        <f>$D143^EXP(Parameter!$D$172+Parameter!$D$179*(LN($B143/30.2*21)))</f>
        <v>1.5730434077102284E-2</v>
      </c>
      <c r="CW143" s="41">
        <f>$E143^EXP(Parameter!$D$157+Parameter!$D$164*(LN($B143/30.2*21)))</f>
        <v>8.572511584431937E-6</v>
      </c>
      <c r="CX143" s="12">
        <f t="shared" si="16"/>
        <v>9.963564016840325E-7</v>
      </c>
      <c r="CY143" s="85">
        <v>1.7554053118463E-2</v>
      </c>
      <c r="CZ143" s="12">
        <f t="shared" si="10"/>
        <v>5.0053204320899347E-3</v>
      </c>
      <c r="DA143" s="85">
        <v>2.7800428100207698E-2</v>
      </c>
      <c r="DB143" s="12">
        <f t="shared" si="11"/>
        <v>8.035793261186384E-4</v>
      </c>
      <c r="DC143" s="41">
        <v>1.98738202753023E-3</v>
      </c>
      <c r="DD143" s="12">
        <f t="shared" si="12"/>
        <v>4.4040909525862075E-11</v>
      </c>
      <c r="DE143" s="85">
        <v>7.1760791859085196E-3</v>
      </c>
      <c r="DF143" s="12">
        <f t="shared" si="13"/>
        <v>1.8453887352925724E-13</v>
      </c>
      <c r="DG143" s="41">
        <v>6.5137194313521997E-4</v>
      </c>
      <c r="DH143" s="12">
        <f t="shared" si="14"/>
        <v>2.7460565414771086E-4</v>
      </c>
      <c r="DI143" s="41">
        <v>6.5137194313488397E-4</v>
      </c>
      <c r="DJ143" s="46">
        <v>138</v>
      </c>
      <c r="DK143" s="44">
        <v>3.59787299427539E-4</v>
      </c>
      <c r="DL143" s="44">
        <v>9.8897567636091499E-4</v>
      </c>
      <c r="DM143" s="44">
        <v>2.06150441808817E-3</v>
      </c>
      <c r="DN143" s="44">
        <v>1.5403815117126501E-3</v>
      </c>
      <c r="DO143" s="44">
        <v>5.6269033884246396E-3</v>
      </c>
      <c r="DP143" s="44">
        <v>4.4943908956921498E-3</v>
      </c>
      <c r="DQ143" s="44">
        <v>6.2608351826412001E-3</v>
      </c>
      <c r="DR143" s="45">
        <v>4.1889760986167E-2</v>
      </c>
      <c r="DS143" s="45">
        <v>6.5823724073241996E-2</v>
      </c>
      <c r="DT143" s="45">
        <v>5.9469376811296201E-2</v>
      </c>
      <c r="DU143" s="45">
        <v>4.3786947284342202E-2</v>
      </c>
      <c r="DV143" s="45">
        <v>6.3055220948772403E-2</v>
      </c>
      <c r="DW143" s="45">
        <v>9.9540172353706893E-2</v>
      </c>
      <c r="DX143" s="45">
        <v>5.1292201874360503E-2</v>
      </c>
    </row>
    <row r="144" spans="1:128">
      <c r="A144" s="43">
        <f t="shared" si="15"/>
        <v>9.3780821917808215</v>
      </c>
      <c r="B144" s="18">
        <v>140</v>
      </c>
      <c r="C144" s="12">
        <v>3058</v>
      </c>
      <c r="D144" s="12">
        <v>3.9753112128630697E-2</v>
      </c>
      <c r="E144" s="12">
        <v>6.3381370878794804E-4</v>
      </c>
      <c r="F144" s="92">
        <f>$D144^Parameter!$D$325</f>
        <v>8.0818257828750947E-2</v>
      </c>
      <c r="G144" s="92">
        <f>$E144^Parameter!$D$318</f>
        <v>4.9820992200921392E-3</v>
      </c>
      <c r="H144" s="92">
        <f>$D144^Parameter!$D$326</f>
        <v>7.5769933649527513E-2</v>
      </c>
      <c r="I144" s="92">
        <f>$E144^Parameter!$D$319</f>
        <v>8.9795679696303178E-3</v>
      </c>
      <c r="J144" s="92">
        <f>$D144^Parameter!$D$328</f>
        <v>8.5648705592417121E-2</v>
      </c>
      <c r="K144" s="92">
        <f>$E144^Parameter!$D$321</f>
        <v>3.8306193784059861E-2</v>
      </c>
      <c r="L144" s="92">
        <f>$D144^Parameter!$D$329</f>
        <v>0.16430388587791414</v>
      </c>
      <c r="M144" s="92">
        <f>$E144^Parameter!$D$322</f>
        <v>2.7099495001587297E-2</v>
      </c>
      <c r="N144" s="92">
        <f>$D144^Parameter!$D$330</f>
        <v>7.336528657282021E-2</v>
      </c>
      <c r="O144" s="92">
        <f>$E144^Parameter!$D$323</f>
        <v>5.257565008462365E-2</v>
      </c>
      <c r="P144" s="92">
        <f>$D144^Parameter!$D$327</f>
        <v>4.640890475780983E-2</v>
      </c>
      <c r="Q144" s="92">
        <f>$E144^Parameter!$D$320</f>
        <v>5.2071561658144161E-3</v>
      </c>
      <c r="R144" s="12">
        <f>$D144^EXP(Parameter!$D$96+Parameter!$D$103*(($B144/30.2*21)^(1)))</f>
        <v>7.7608964872160177E-7</v>
      </c>
      <c r="S144" s="12">
        <f>$E144^EXP(Parameter!$D$81+Parameter!$D$88*($B144/30.2*21)^(-2))</f>
        <v>1.0834157542486737E-2</v>
      </c>
      <c r="T144" s="12">
        <f>$D144^EXP(Parameter!$D$97+Parameter!$D$104*(($B144*21/30.2)^(1)))</f>
        <v>4.7566630727054705E-3</v>
      </c>
      <c r="U144" s="12">
        <f>$E144^EXP(Parameter!$D$82+Parameter!$D$89*($B144/30.2*21)^(-2))</f>
        <v>1.6061110547794126E-2</v>
      </c>
      <c r="V144" s="12">
        <f>$D144^EXP(Parameter!$D$99+Parameter!$D$106*(($B144*21/30.2)^(1)))</f>
        <v>7.3545202391543229E-4</v>
      </c>
      <c r="W144" s="12">
        <f>$E144^EXP(Parameter!$D$84+Parameter!$D$91*($B144/30.2*21)^(-2))</f>
        <v>5.7132990050114692E-2</v>
      </c>
      <c r="X144" s="12">
        <f>$D144^EXP(Parameter!$D$100+Parameter!$D$107*(($B144*21/30.2)^(1)))</f>
        <v>2.4157775208621379E-11</v>
      </c>
      <c r="Y144" s="12">
        <f>$E144^EXP(Parameter!$D$85+Parameter!$D$92*($B144/30.2*21)^(-2))</f>
        <v>3.97955718452171E-2</v>
      </c>
      <c r="Z144" s="12">
        <f>$D144^EXP(Parameter!$D$101+Parameter!$D$108*(($B144*21/30.2)^(1)))</f>
        <v>9.1950018297545572E-14</v>
      </c>
      <c r="AA144" s="12">
        <f>$E144^EXP(Parameter!$D$86+Parameter!$D$93*($B144/30.2*21)^(-2))</f>
        <v>5.3160212389544846E-2</v>
      </c>
      <c r="AB144" s="12">
        <f>$D144^EXP(Parameter!$D$98+Parameter!$D$105*(($B144*21/30.2)^(1)))</f>
        <v>2.4942755887804924E-4</v>
      </c>
      <c r="AC144" s="12">
        <f>$E144^EXP(Parameter!$D$83+Parameter!$D$90*($B144/30.2*21)^(-2))</f>
        <v>5.7537849852470971E-3</v>
      </c>
      <c r="AD144" s="87">
        <f>$D144^EXP(Parameter!$D$133+Parameter!$D$140*(($B144*21/30.2)^(-0.5))+Parameter!$D$147*((LN($B144*21/30.2))))</f>
        <v>3.1910348760260644E-6</v>
      </c>
      <c r="AE144" s="12">
        <f>$E144^EXP(Parameter!$D$111+Parameter!$D$118*(($B144*21/30.2)^(-1))+Parameter!$D$125*(($B144*21/30.2)^(-0.5)))</f>
        <v>8.1416573026345487E-2</v>
      </c>
      <c r="AF144" s="12">
        <f>$D144^EXP(Parameter!$D$134+Parameter!$D$141*(($B144*21/30.2)^(-0.5))+Parameter!$D$148*((LN($B144*21/30.2))))</f>
        <v>3.7233199932180262E-3</v>
      </c>
      <c r="AG144" s="12">
        <f>$E144^EXP(Parameter!$D$112+Parameter!$D$119*(($B144*21/30.2)^(-1))+Parameter!$D$126*(($B144*21/30.2)^(-0.5)))</f>
        <v>1.8091935840121413E-2</v>
      </c>
      <c r="AH144" s="12">
        <f>$D144^EXP(Parameter!$D$136+Parameter!$D$143*(($B144*21/30.2)^(-0.5))+Parameter!$D$150*((LN($B144*21/30.2))))</f>
        <v>2.2661632747229431E-5</v>
      </c>
      <c r="AI144" s="12">
        <f>$E144^EXP(Parameter!$D$114+Parameter!$D$121*(($B144*21/30.2)^(-1))+Parameter!$D$128*(($B144*21/30.2)^(-0.5)))</f>
        <v>6.70641077440102E-4</v>
      </c>
      <c r="AJ144" s="12">
        <f>$D144^EXP(Parameter!$D$137+Parameter!$D$144*(($B144*21/30.2)^(-0.5))+Parameter!$D$151*((LN($B144*21/30.2))))</f>
        <v>1.6768788995477798E-6</v>
      </c>
      <c r="AK144" s="12">
        <f>$E144^EXP(Parameter!$D$115+Parameter!$D$122*(($B144*21/30.2)^(-1))+Parameter!$D$129*(($B144*21/30.2)^(-0.5)))</f>
        <v>1.4274358798591832E-2</v>
      </c>
      <c r="AL144" s="12">
        <f>$D144^EXP(Parameter!$D$138+Parameter!$D$145*(($B144*21/30.2)^(-0.5))+Parameter!$D$152*((LN($B144*21/30.2))))</f>
        <v>2.7314206930448928E-20</v>
      </c>
      <c r="AM144" s="12">
        <f>$E144^EXP(Parameter!$D$116+Parameter!$D$123*(($B144*21/30.2)^(-1))+Parameter!$D$130*(($B144*21/30.2)^(-0.5)))</f>
        <v>9.8387014280613291E-5</v>
      </c>
      <c r="AN144" s="12">
        <f>$D144^EXP(Parameter!$D$135+Parameter!$D$142*(($B144*21/30.2)^(-0.5))+Parameter!$D$149*((LN($B144*21/30.2))))</f>
        <v>4.9375579607413523E-4</v>
      </c>
      <c r="AO144" s="12">
        <f>$E144^EXP(Parameter!$D$113+Parameter!$D$120*(($B144*21/30.2)^(-1))+Parameter!$D$127*(($B144*21/30.2)^(-0.5)))</f>
        <v>5.2524776324135485E-9</v>
      </c>
      <c r="AP144" s="87">
        <f>$D144^EXP(Parameter!$D$304+Parameter!$D$310*((LN($B144*21/30.2))))</f>
        <v>4.7301917051769816E-2</v>
      </c>
      <c r="AQ144" s="88">
        <f>$E144^EXP(Parameter!$D$290+Parameter!$D$296*((LN($B144*21/30.2))))</f>
        <v>1.9452847027975159E-2</v>
      </c>
      <c r="AR144" s="12">
        <f>$D144^EXP(Parameter!$D$305+Parameter!$D$311*((LN($B144*21/30.2))))</f>
        <v>5.5209351037313878E-2</v>
      </c>
      <c r="AS144" s="88">
        <f>$E144^EXP(Parameter!$D$291+Parameter!$D$297*((LN($B144*21/30.2))))</f>
        <v>1.9349969795448944E-2</v>
      </c>
      <c r="AT144" s="12">
        <f>$D144^EXP(Parameter!$D$305+Parameter!$D$307-Parameter!$D$306+(Parameter!$D$311+Parameter!$D$313-Parameter!$D$312)*((LN($B144*21/30.2))))</f>
        <v>5.1982263583550847E-2</v>
      </c>
      <c r="AU144" s="88">
        <f>$E144^EXP(Parameter!$D$291+Parameter!$D$293-Parameter!$D$292+(Parameter!$D$297+Parameter!$D$299-Parameter!$D$298)*((LN($B144*21/30.2))))</f>
        <v>3.4451786752196803E-2</v>
      </c>
      <c r="AV144" s="12">
        <f>$D144^EXP(Parameter!$D$308+Parameter!$D$314*((LN($B144*21/30.2))))</f>
        <v>7.6871043988123125E-2</v>
      </c>
      <c r="AW144" s="88">
        <f>$E144^EXP(Parameter!$D$294+Parameter!$D$300*((LN($B144*21/30.2))))</f>
        <v>2.8356223278767134E-2</v>
      </c>
      <c r="AX144" s="12">
        <f>$D144^EXP(Parameter!$D$305+Parameter!$D$309-Parameter!$D$306+(Parameter!$D$311+Parameter!$D$315-Parameter!$D$312)*((LN($B144*21/30.2))))</f>
        <v>3.2096060350820972E-2</v>
      </c>
      <c r="AY144" s="88">
        <f>$E144^EXP(Parameter!$D$291+Parameter!$D$295-Parameter!$D$292+(Parameter!$D$297+Parameter!$D$301-Parameter!$D$298)*((LN($B144*21/30.2))))</f>
        <v>2.2233490734370658E-3</v>
      </c>
      <c r="AZ144" s="12">
        <f>$D144^EXP(Parameter!D$305-Parameter!D$306+(Parameter!D$311-Parameter!D$312)*((LN($B144*21/30.2))))</f>
        <v>2.2254650444812805E-2</v>
      </c>
      <c r="BA144" s="88">
        <f>$E144^EXP(Parameter!$D$291-Parameter!$D$292+(Parameter!$D$297-Parameter!$D$298)*((LN($B144*21/30.2))))</f>
        <v>7.9499607401676908E-5</v>
      </c>
      <c r="BB144" s="89">
        <f>$D144^EXP(Parameter!$D$231+Parameter!$D$238)</f>
        <v>8.6321973002292413E-2</v>
      </c>
      <c r="BC144" s="90">
        <f>$E144^EXP(Parameter!$D$216+Parameter!$D$223)</f>
        <v>9.3106724818209294E-3</v>
      </c>
      <c r="BD144" s="91">
        <f>$D144^EXP(Parameter!$D$232+Parameter!$D$239)</f>
        <v>6.8721849001346494E-2</v>
      </c>
      <c r="BE144" s="90">
        <f>$E144^EXP(Parameter!$D$217+Parameter!$D$224)</f>
        <v>1.2606682755386844E-2</v>
      </c>
      <c r="BF144" s="91">
        <f>$D144^EXP(Parameter!$D$234+Parameter!$D$241)</f>
        <v>8.0116400689470083E-2</v>
      </c>
      <c r="BG144" s="91">
        <f>$E144^EXP(Parameter!$D$219+Parameter!$D$226)</f>
        <v>4.4747132024352987E-2</v>
      </c>
      <c r="BH144" s="91">
        <f>$D144^EXP(Parameter!$D$235+Parameter!$D$242)</f>
        <v>0.14335127343782958</v>
      </c>
      <c r="BI144" s="91">
        <f>$E144^EXP(Parameter!$D$220+Parameter!$D$227)</f>
        <v>3.0749795856769645E-2</v>
      </c>
      <c r="BJ144" s="91">
        <f>$D144^EXP(Parameter!$D$236)</f>
        <v>2.7816767271451426E-2</v>
      </c>
      <c r="BK144" s="91">
        <f>$E144^EXP(Parameter!$D$221)</f>
        <v>0.21610435737711811</v>
      </c>
      <c r="BL144" s="91">
        <f>$D144^EXP(Parameter!$D$233+Parameter!$D$240)</f>
        <v>3.6274323217312769E-2</v>
      </c>
      <c r="BM144" s="91">
        <f>$E144^EXP(Parameter!$D$218+Parameter!$D$225)</f>
        <v>4.7361353136330915E-3</v>
      </c>
      <c r="BN144" s="90">
        <f>$D144^EXP(Parameter!$D$268+Parameter!$D$275)</f>
        <v>0.11043871046505256</v>
      </c>
      <c r="BO144" s="91">
        <f>$E144^EXP(Parameter!$D$246+Parameter!$D$253)</f>
        <v>3.8280234905002921E-3</v>
      </c>
      <c r="BP144" s="91">
        <f>$D144^EXP(Parameter!$D$269+Parameter!$D$276)</f>
        <v>7.8308767745114138E-2</v>
      </c>
      <c r="BQ144" s="91">
        <f>$E144^EXP(Parameter!$D$247+Parameter!$D$254)</f>
        <v>8.2315587920288487E-3</v>
      </c>
      <c r="BR144" s="91">
        <f>$D144^EXP(Parameter!$D$271+Parameter!$D$278)</f>
        <v>0.1564328962533354</v>
      </c>
      <c r="BS144" s="91">
        <f>$E144^EXP(Parameter!$D$249+Parameter!$D$256)</f>
        <v>5.3308278374594113E-2</v>
      </c>
      <c r="BT144" s="91">
        <f>$D144^EXP(Parameter!$D$272+Parameter!$D$279)</f>
        <v>0.24643073699453966</v>
      </c>
      <c r="BU144" s="91">
        <f>$E144^EXP(Parameter!$D$250+Parameter!$D$257)</f>
        <v>1.9881693832990491E-2</v>
      </c>
      <c r="BV144" s="91">
        <f>$D144^EXP(Parameter!$D$273+Parameter!$D$280)</f>
        <v>0.20385436261150797</v>
      </c>
      <c r="BW144" s="91">
        <f>$E144^EXP(Parameter!$D$251+Parameter!$D$258)</f>
        <v>5.6656948790832537E-2</v>
      </c>
      <c r="BX144" s="91">
        <f>$D144^EXP(Parameter!$D$270+Parameter!$D$277)</f>
        <v>6.9831500886345946E-2</v>
      </c>
      <c r="BY144" s="91">
        <f>$E144^EXP(Parameter!$D$248+Parameter!$D$255)</f>
        <v>9.754163390304332E-3</v>
      </c>
      <c r="BZ144" s="90">
        <f>$D144^EXP(Parameter!$D$208)</f>
        <v>8.1335362716425663E-2</v>
      </c>
      <c r="CA144" s="90">
        <f>$E144^EXP(Parameter!$D$200)</f>
        <v>7.0072140520458358E-3</v>
      </c>
      <c r="CB144" s="90">
        <f>$D144^EXP(Parameter!$D$209)</f>
        <v>6.9460381733359375E-2</v>
      </c>
      <c r="CC144" s="90">
        <f>$E144^EXP(Parameter!$D$201)</f>
        <v>1.0837044345536413E-2</v>
      </c>
      <c r="CD144" s="90">
        <f>$D144^EXP(Parameter!$D$211)</f>
        <v>7.4574757468419822E-2</v>
      </c>
      <c r="CE144" s="90">
        <f>$E144^EXP(Parameter!$D$203)</f>
        <v>3.620023122942418E-2</v>
      </c>
      <c r="CF144" s="90">
        <f>$D144^EXP(Parameter!$D$212)</f>
        <v>0.1430729509883901</v>
      </c>
      <c r="CG144" s="90">
        <f>$E144^EXP(Parameter!$D$204)</f>
        <v>2.7163117841151663E-2</v>
      </c>
      <c r="CH144" s="91">
        <f>$D144^EXP(Parameter!$D$213)</f>
        <v>6.2817224044912093E-2</v>
      </c>
      <c r="CI144" s="90">
        <f>$E144^EXP(Parameter!$D$205)</f>
        <v>4.3235620259034054E-2</v>
      </c>
      <c r="CJ144" s="91">
        <f>$D144^EXP(Parameter!$D$210)</f>
        <v>3.898900020041482E-2</v>
      </c>
      <c r="CK144" s="90">
        <f>$E144^EXP(Parameter!$D$202)</f>
        <v>5.902478565739294E-3</v>
      </c>
      <c r="CL144" s="12">
        <f>$D144^EXP(Parameter!$D$170+Parameter!$D$177*(LN($B144/30.2*21)))</f>
        <v>4.9656886969699561E-2</v>
      </c>
      <c r="CM144" s="41">
        <f>$E144^EXP(Parameter!$D$155+Parameter!$D$162*(LN($B144/30.2*21)))</f>
        <v>8.7442273509633975E-2</v>
      </c>
      <c r="CN144" s="12">
        <f>$D144^EXP(Parameter!$D$171+Parameter!$D$178*(LN($B144/30.2*21)))</f>
        <v>5.2053063076002146E-2</v>
      </c>
      <c r="CO144" s="41">
        <f>$E144^EXP(Parameter!$D$156+Parameter!$D$163*(LN($B144/30.2*21)))</f>
        <v>6.2292826319719503E-2</v>
      </c>
      <c r="CP144" s="12">
        <f>$D144^EXP(Parameter!$D$173+Parameter!$D$180*(LN($B144/30.2*21)))</f>
        <v>4.6824144436217643E-2</v>
      </c>
      <c r="CQ144" s="41">
        <f>$E144^EXP(Parameter!$D$158+Parameter!$D$165*(LN($B144/30.2*21)))</f>
        <v>7.106743132157109E-2</v>
      </c>
      <c r="CR144" s="12">
        <f>$D144^EXP(Parameter!$D$174+Parameter!$D$181*(LN($B144/30.2*21)))</f>
        <v>5.0893782789450955E-2</v>
      </c>
      <c r="CS144" s="41">
        <f>$E144^EXP(Parameter!$D$159+Parameter!$D$166*(LN($B144/30.2*21)))</f>
        <v>9.3159829660632229E-2</v>
      </c>
      <c r="CT144" s="12">
        <f>$D144^EXP(Parameter!$D$175+Parameter!$D$182*(LN($B144/30.2*21)))</f>
        <v>1.3620461477988328E-2</v>
      </c>
      <c r="CU144" s="41">
        <f>$E144^EXP(Parameter!$D$160+Parameter!$D$167*(LN($B144/30.2*21)))</f>
        <v>8.5592716767336919E-3</v>
      </c>
      <c r="CV144" s="12">
        <f>$D144^EXP(Parameter!$D$172+Parameter!$D$179*(LN($B144/30.2*21)))</f>
        <v>1.5420285617608902E-2</v>
      </c>
      <c r="CW144" s="41">
        <f>$E144^EXP(Parameter!$D$157+Parameter!$D$164*(LN($B144/30.2*21)))</f>
        <v>8.0111028571600366E-6</v>
      </c>
      <c r="CX144" s="12">
        <f t="shared" si="16"/>
        <v>7.7608964872160177E-7</v>
      </c>
      <c r="CY144" s="85">
        <v>1.74282514350192E-2</v>
      </c>
      <c r="CZ144" s="12">
        <f t="shared" si="10"/>
        <v>4.7566630727054705E-3</v>
      </c>
      <c r="DA144" s="85">
        <v>2.75871669635827E-2</v>
      </c>
      <c r="DB144" s="12">
        <f t="shared" si="11"/>
        <v>7.3545202391543229E-4</v>
      </c>
      <c r="DC144" s="41">
        <v>1.8944432261608201E-3</v>
      </c>
      <c r="DD144" s="12">
        <f t="shared" si="12"/>
        <v>2.4157775208621379E-11</v>
      </c>
      <c r="DE144" s="85">
        <v>6.98864634590801E-3</v>
      </c>
      <c r="DF144" s="12">
        <f t="shared" si="13"/>
        <v>9.1950018297545572E-14</v>
      </c>
      <c r="DG144" s="41">
        <v>6.3375837300025796E-4</v>
      </c>
      <c r="DH144" s="12">
        <f t="shared" si="14"/>
        <v>2.4942755887804924E-4</v>
      </c>
      <c r="DI144" s="41">
        <v>6.3375837300012395E-4</v>
      </c>
      <c r="DJ144" s="46">
        <v>139</v>
      </c>
      <c r="DK144" s="44">
        <v>3.4843167825626703E-4</v>
      </c>
      <c r="DL144" s="44">
        <v>9.6028920811330699E-4</v>
      </c>
      <c r="DM144" s="44">
        <v>2.0057372936113098E-3</v>
      </c>
      <c r="DN144" s="44">
        <v>1.4975003497861301E-3</v>
      </c>
      <c r="DO144" s="44">
        <v>5.4906427485257297E-3</v>
      </c>
      <c r="DP144" s="44">
        <v>4.38261933746631E-3</v>
      </c>
      <c r="DQ144" s="44">
        <v>6.1111918358724999E-3</v>
      </c>
      <c r="DR144" s="45">
        <v>4.1364181474824603E-2</v>
      </c>
      <c r="DS144" s="45">
        <v>6.50695921502462E-2</v>
      </c>
      <c r="DT144" s="45">
        <v>5.87730361002144E-2</v>
      </c>
      <c r="DU144" s="45">
        <v>4.3242081300087901E-2</v>
      </c>
      <c r="DV144" s="45">
        <v>6.2326035186253799E-2</v>
      </c>
      <c r="DW144" s="45">
        <v>9.8507334743154401E-2</v>
      </c>
      <c r="DX144" s="45">
        <v>5.0673162160301703E-2</v>
      </c>
    </row>
    <row r="145" spans="1:128">
      <c r="A145" s="43">
        <f t="shared" si="15"/>
        <v>9.4383561643835616</v>
      </c>
      <c r="B145" s="18">
        <v>141</v>
      </c>
      <c r="C145" s="12">
        <v>3080</v>
      </c>
      <c r="D145" s="12">
        <v>3.92457037362322E-2</v>
      </c>
      <c r="E145" s="12">
        <v>6.16752743996154E-4</v>
      </c>
      <c r="F145" s="92">
        <f>$D145^Parameter!$D$325</f>
        <v>8.0012502620607232E-2</v>
      </c>
      <c r="G145" s="92">
        <f>$E145^Parameter!$D$318</f>
        <v>4.8851734157361664E-3</v>
      </c>
      <c r="H145" s="92">
        <f>$D145^Parameter!$D$326</f>
        <v>7.4995239577863679E-2</v>
      </c>
      <c r="I145" s="92">
        <f>$E145^Parameter!$D$319</f>
        <v>8.8241137493974102E-3</v>
      </c>
      <c r="J145" s="92">
        <f>$D145^Parameter!$D$328</f>
        <v>8.4814400416675317E-2</v>
      </c>
      <c r="K145" s="92">
        <f>$E145^Parameter!$D$321</f>
        <v>3.7845932725966765E-2</v>
      </c>
      <c r="L145" s="92">
        <f>$D145^Parameter!$D$329</f>
        <v>0.16312615053714175</v>
      </c>
      <c r="M145" s="92">
        <f>$E145^Parameter!$D$322</f>
        <v>2.6739570936652395E-2</v>
      </c>
      <c r="N145" s="92">
        <f>$D145^Parameter!$D$330</f>
        <v>7.2605850663101421E-2</v>
      </c>
      <c r="O145" s="92">
        <f>$E145^Parameter!$D$323</f>
        <v>5.2004920422013136E-2</v>
      </c>
      <c r="P145" s="92">
        <f>$D145^Parameter!$D$327</f>
        <v>4.5844801774502397E-2</v>
      </c>
      <c r="Q145" s="92">
        <f>$E145^Parameter!$D$320</f>
        <v>5.1066879256615868E-3</v>
      </c>
      <c r="R145" s="12">
        <f>$D145^EXP(Parameter!$D$96+Parameter!$D$103*(($B145/30.2*21)^(1)))</f>
        <v>6.0209477931784756E-7</v>
      </c>
      <c r="S145" s="12">
        <f>$E145^EXP(Parameter!$D$81+Parameter!$D$88*($B145/30.2*21)^(-2))</f>
        <v>1.0654046656657276E-2</v>
      </c>
      <c r="T145" s="12">
        <f>$D145^EXP(Parameter!$D$97+Parameter!$D$104*(($B145*21/30.2)^(1)))</f>
        <v>4.5189963652583999E-3</v>
      </c>
      <c r="U145" s="12">
        <f>$E145^EXP(Parameter!$D$82+Parameter!$D$89*($B145/30.2*21)^(-2))</f>
        <v>1.5817136180074329E-2</v>
      </c>
      <c r="V145" s="12">
        <f>$D145^EXP(Parameter!$D$99+Parameter!$D$106*(($B145*21/30.2)^(1)))</f>
        <v>6.725313533900133E-4</v>
      </c>
      <c r="W145" s="12">
        <f>$E145^EXP(Parameter!$D$84+Parameter!$D$91*($B145/30.2*21)^(-2))</f>
        <v>5.6530385702101178E-2</v>
      </c>
      <c r="X145" s="12">
        <f>$D145^EXP(Parameter!$D$100+Parameter!$D$107*(($B145*21/30.2)^(1)))</f>
        <v>1.3063823254010378E-11</v>
      </c>
      <c r="Y145" s="12">
        <f>$E145^EXP(Parameter!$D$85+Parameter!$D$92*($B145/30.2*21)^(-2))</f>
        <v>3.9323067856368243E-2</v>
      </c>
      <c r="Z145" s="12">
        <f>$D145^EXP(Parameter!$D$101+Parameter!$D$108*(($B145*21/30.2)^(1)))</f>
        <v>4.5112252167378205E-14</v>
      </c>
      <c r="AA145" s="12">
        <f>$E145^EXP(Parameter!$D$86+Parameter!$D$93*($B145/30.2*21)^(-2))</f>
        <v>5.2585178417993983E-2</v>
      </c>
      <c r="AB145" s="12">
        <f>$D145^EXP(Parameter!$D$98+Parameter!$D$105*(($B145*21/30.2)^(1)))</f>
        <v>2.263690294461085E-4</v>
      </c>
      <c r="AC145" s="12">
        <f>$E145^EXP(Parameter!$D$83+Parameter!$D$90*($B145/30.2*21)^(-2))</f>
        <v>5.6448406626137355E-3</v>
      </c>
      <c r="AD145" s="87">
        <f>$D145^EXP(Parameter!$D$133+Parameter!$D$140*(($B145*21/30.2)^(-0.5))+Parameter!$D$147*((LN($B145*21/30.2))))</f>
        <v>2.7595691546445111E-6</v>
      </c>
      <c r="AE145" s="12">
        <f>$E145^EXP(Parameter!$D$111+Parameter!$D$118*(($B145*21/30.2)^(-1))+Parameter!$D$125*(($B145*21/30.2)^(-0.5)))</f>
        <v>8.0899061232959257E-2</v>
      </c>
      <c r="AF145" s="12">
        <f>$D145^EXP(Parameter!$D$134+Parameter!$D$141*(($B145*21/30.2)^(-0.5))+Parameter!$D$148*((LN($B145*21/30.2))))</f>
        <v>3.5779842747429556E-3</v>
      </c>
      <c r="AG145" s="12">
        <f>$E145^EXP(Parameter!$D$112+Parameter!$D$119*(($B145*21/30.2)^(-1))+Parameter!$D$126*(($B145*21/30.2)^(-0.5)))</f>
        <v>1.7832432235976543E-2</v>
      </c>
      <c r="AH145" s="12">
        <f>$D145^EXP(Parameter!$D$136+Parameter!$D$143*(($B145*21/30.2)^(-0.5))+Parameter!$D$150*((LN($B145*21/30.2))))</f>
        <v>2.0212315821141519E-5</v>
      </c>
      <c r="AI145" s="12">
        <f>$E145^EXP(Parameter!$D$114+Parameter!$D$121*(($B145*21/30.2)^(-1))+Parameter!$D$128*(($B145*21/30.2)^(-0.5)))</f>
        <v>6.4466656808864319E-4</v>
      </c>
      <c r="AJ145" s="12">
        <f>$D145^EXP(Parameter!$D$137+Parameter!$D$144*(($B145*21/30.2)^(-0.5))+Parameter!$D$151*((LN($B145*21/30.2))))</f>
        <v>1.4147758917448006E-6</v>
      </c>
      <c r="AK145" s="12">
        <f>$E145^EXP(Parameter!$D$115+Parameter!$D$122*(($B145*21/30.2)^(-1))+Parameter!$D$129*(($B145*21/30.2)^(-0.5)))</f>
        <v>1.4028279321509929E-2</v>
      </c>
      <c r="AL145" s="12">
        <f>$D145^EXP(Parameter!$D$138+Parameter!$D$145*(($B145*21/30.2)^(-0.5))+Parameter!$D$152*((LN($B145*21/30.2))))</f>
        <v>1.3060333837070221E-20</v>
      </c>
      <c r="AM145" s="12">
        <f>$E145^EXP(Parameter!$D$116+Parameter!$D$123*(($B145*21/30.2)^(-1))+Parameter!$D$130*(($B145*21/30.2)^(-0.5)))</f>
        <v>9.3537254108949197E-5</v>
      </c>
      <c r="AN145" s="12">
        <f>$D145^EXP(Parameter!$D$135+Parameter!$D$142*(($B145*21/30.2)^(-0.5))+Parameter!$D$149*((LN($B145*21/30.2))))</f>
        <v>4.6669757709062948E-4</v>
      </c>
      <c r="AO145" s="12">
        <f>$E145^EXP(Parameter!$D$113+Parameter!$D$120*(($B145*21/30.2)^(-1))+Parameter!$D$127*(($B145*21/30.2)^(-0.5)))</f>
        <v>4.6969427129069075E-9</v>
      </c>
      <c r="AP145" s="87">
        <f>$D145^EXP(Parameter!$D$304+Parameter!$D$310*((LN($B145*21/30.2))))</f>
        <v>4.6601074958078255E-2</v>
      </c>
      <c r="AQ145" s="88">
        <f>$E145^EXP(Parameter!$D$290+Parameter!$D$296*((LN($B145*21/30.2))))</f>
        <v>1.9248117067636197E-2</v>
      </c>
      <c r="AR145" s="12">
        <f>$D145^EXP(Parameter!$D$305+Parameter!$D$311*((LN($B145*21/30.2))))</f>
        <v>5.4521145211773626E-2</v>
      </c>
      <c r="AS145" s="88">
        <f>$E145^EXP(Parameter!$D$291+Parameter!$D$297*((LN($B145*21/30.2))))</f>
        <v>1.9097764648127374E-2</v>
      </c>
      <c r="AT145" s="12">
        <f>$D145^EXP(Parameter!$D$305+Parameter!$D$307-Parameter!$D$306+(Parameter!$D$311+Parameter!$D$313-Parameter!$D$312)*((LN($B145*21/30.2))))</f>
        <v>5.1280213412267982E-2</v>
      </c>
      <c r="AU145" s="88">
        <f>$E145^EXP(Parameter!$D$291+Parameter!$D$293-Parameter!$D$292+(Parameter!$D$297+Parameter!$D$299-Parameter!$D$298)*((LN($B145*21/30.2))))</f>
        <v>3.3998117066055739E-2</v>
      </c>
      <c r="AV145" s="12">
        <f>$D145^EXP(Parameter!$D$308+Parameter!$D$314*((LN($B145*21/30.2))))</f>
        <v>7.5828584202893873E-2</v>
      </c>
      <c r="AW145" s="88">
        <f>$E145^EXP(Parameter!$D$294+Parameter!$D$300*((LN($B145*21/30.2))))</f>
        <v>2.7990391006802395E-2</v>
      </c>
      <c r="AX145" s="12">
        <f>$D145^EXP(Parameter!$D$305+Parameter!$D$309-Parameter!$D$306+(Parameter!$D$311+Parameter!$D$315-Parameter!$D$312)*((LN($B145*21/30.2))))</f>
        <v>3.1544593860786473E-2</v>
      </c>
      <c r="AY145" s="88">
        <f>$E145^EXP(Parameter!$D$291+Parameter!$D$295-Parameter!$D$292+(Parameter!$D$297+Parameter!$D$301-Parameter!$D$298)*((LN($B145*21/30.2))))</f>
        <v>2.1410365825560752E-3</v>
      </c>
      <c r="AZ145" s="12">
        <f>$D145^EXP(Parameter!D$305-Parameter!D$306+(Parameter!D$311-Parameter!D$312)*((LN($B145*21/30.2))))</f>
        <v>2.1854691270804496E-2</v>
      </c>
      <c r="BA145" s="88">
        <f>$E145^EXP(Parameter!$D$291-Parameter!$D$292+(Parameter!$D$297-Parameter!$D$298)*((LN($B145*21/30.2))))</f>
        <v>7.5346837556916231E-5</v>
      </c>
      <c r="BB145" s="89">
        <f>$D145^EXP(Parameter!$D$231+Parameter!$D$238)</f>
        <v>8.5483775620783409E-2</v>
      </c>
      <c r="BC145" s="90">
        <f>$E145^EXP(Parameter!$D$216+Parameter!$D$223)</f>
        <v>9.1507139139062072E-3</v>
      </c>
      <c r="BD145" s="91">
        <f>$D145^EXP(Parameter!$D$232+Parameter!$D$239)</f>
        <v>6.799276914405282E-2</v>
      </c>
      <c r="BE145" s="90">
        <f>$E145^EXP(Parameter!$D$217+Parameter!$D$224)</f>
        <v>1.2404020564898331E-2</v>
      </c>
      <c r="BF145" s="91">
        <f>$D145^EXP(Parameter!$D$234+Parameter!$D$241)</f>
        <v>7.9314887294837141E-2</v>
      </c>
      <c r="BG145" s="91">
        <f>$E145^EXP(Parameter!$D$219+Parameter!$D$226)</f>
        <v>4.4234948762961607E-2</v>
      </c>
      <c r="BH145" s="91">
        <f>$D145^EXP(Parameter!$D$235+Parameter!$D$242)</f>
        <v>0.14224641089651882</v>
      </c>
      <c r="BI145" s="91">
        <f>$E145^EXP(Parameter!$D$220+Parameter!$D$227)</f>
        <v>3.0355601196472758E-2</v>
      </c>
      <c r="BJ145" s="91">
        <f>$D145^EXP(Parameter!$D$236)</f>
        <v>2.742268585104277E-2</v>
      </c>
      <c r="BK145" s="91">
        <f>$E145^EXP(Parameter!$D$221)</f>
        <v>0.21488102970244505</v>
      </c>
      <c r="BL145" s="91">
        <f>$D145^EXP(Parameter!$D$233+Parameter!$D$240)</f>
        <v>3.5798257357096151E-2</v>
      </c>
      <c r="BM145" s="91">
        <f>$E145^EXP(Parameter!$D$218+Parameter!$D$225)</f>
        <v>4.6431235023756678E-3</v>
      </c>
      <c r="BN145" s="90">
        <f>$D145^EXP(Parameter!$D$268+Parameter!$D$275)</f>
        <v>0.10947371821260535</v>
      </c>
      <c r="BO145" s="91">
        <f>$E145^EXP(Parameter!$D$246+Parameter!$D$253)</f>
        <v>3.7498867361756144E-3</v>
      </c>
      <c r="BP145" s="91">
        <f>$D145^EXP(Parameter!$D$269+Parameter!$D$276)</f>
        <v>7.7518291744000087E-2</v>
      </c>
      <c r="BQ145" s="91">
        <f>$E145^EXP(Parameter!$D$247+Parameter!$D$254)</f>
        <v>8.0864474473801243E-3</v>
      </c>
      <c r="BR145" s="91">
        <f>$D145^EXP(Parameter!$D$271+Parameter!$D$278)</f>
        <v>0.15528121400192066</v>
      </c>
      <c r="BS145" s="91">
        <f>$E145^EXP(Parameter!$D$249+Parameter!$D$256)</f>
        <v>5.2732299763501647E-2</v>
      </c>
      <c r="BT145" s="91">
        <f>$D145^EXP(Parameter!$D$272+Parameter!$D$279)</f>
        <v>0.24505968044662135</v>
      </c>
      <c r="BU145" s="91">
        <f>$E145^EXP(Parameter!$D$250+Parameter!$D$257)</f>
        <v>1.9595131874839567E-2</v>
      </c>
      <c r="BV145" s="91">
        <f>$D145^EXP(Parameter!$D$273+Parameter!$D$280)</f>
        <v>0.20256708562577205</v>
      </c>
      <c r="BW145" s="91">
        <f>$E145^EXP(Parameter!$D$251+Parameter!$D$258)</f>
        <v>5.6057442656189505E-2</v>
      </c>
      <c r="BX145" s="91">
        <f>$D145^EXP(Parameter!$D$270+Parameter!$D$277)</f>
        <v>6.9095056927976295E-2</v>
      </c>
      <c r="BY145" s="91">
        <f>$E145^EXP(Parameter!$D$248+Parameter!$D$255)</f>
        <v>9.5882387541696163E-3</v>
      </c>
      <c r="BZ145" s="90">
        <f>$D145^EXP(Parameter!$D$208)</f>
        <v>8.0526497733386548E-2</v>
      </c>
      <c r="CA145" s="90">
        <f>$E145^EXP(Parameter!$D$200)</f>
        <v>6.8795798118763555E-3</v>
      </c>
      <c r="CB145" s="90">
        <f>$D145^EXP(Parameter!$D$209)</f>
        <v>6.8726392852139842E-2</v>
      </c>
      <c r="CC145" s="90">
        <f>$E145^EXP(Parameter!$D$201)</f>
        <v>1.0656855710050409E-2</v>
      </c>
      <c r="CD145" s="90">
        <f>$D145^EXP(Parameter!$D$211)</f>
        <v>7.3807608761915111E-2</v>
      </c>
      <c r="CE145" s="90">
        <f>$E145^EXP(Parameter!$D$203)</f>
        <v>3.5757780679779499E-2</v>
      </c>
      <c r="CF145" s="90">
        <f>$D145^EXP(Parameter!$D$212)</f>
        <v>0.14196913458150556</v>
      </c>
      <c r="CG145" s="90">
        <f>$E145^EXP(Parameter!$D$204)</f>
        <v>2.6802581665664585E-2</v>
      </c>
      <c r="CH145" s="91">
        <f>$D145^EXP(Parameter!$D$213)</f>
        <v>6.2128550883761416E-2</v>
      </c>
      <c r="CI145" s="90">
        <f>$E145^EXP(Parameter!$D$205)</f>
        <v>4.2735296055971816E-2</v>
      </c>
      <c r="CJ145" s="91">
        <f>$D145^EXP(Parameter!$D$210)</f>
        <v>3.8488369329279355E-2</v>
      </c>
      <c r="CK145" s="90">
        <f>$E145^EXP(Parameter!$D$202)</f>
        <v>5.7912837289455094E-3</v>
      </c>
      <c r="CL145" s="12">
        <f>$D145^EXP(Parameter!$D$170+Parameter!$D$177*(LN($B145/30.2*21)))</f>
        <v>4.8985504393507739E-2</v>
      </c>
      <c r="CM145" s="41">
        <f>$E145^EXP(Parameter!$D$155+Parameter!$D$162*(LN($B145/30.2*21)))</f>
        <v>8.7039917527003824E-2</v>
      </c>
      <c r="CN145" s="12">
        <f>$D145^EXP(Parameter!$D$171+Parameter!$D$178*(LN($B145/30.2*21)))</f>
        <v>5.1399335649720011E-2</v>
      </c>
      <c r="CO145" s="41">
        <f>$E145^EXP(Parameter!$D$156+Parameter!$D$163*(LN($B145/30.2*21)))</f>
        <v>6.1836472064430423E-2</v>
      </c>
      <c r="CP145" s="12">
        <f>$D145^EXP(Parameter!$D$173+Parameter!$D$180*(LN($B145/30.2*21)))</f>
        <v>4.6186849473241538E-2</v>
      </c>
      <c r="CQ145" s="41">
        <f>$E145^EXP(Parameter!$D$158+Parameter!$D$165*(LN($B145/30.2*21)))</f>
        <v>7.0446320244593061E-2</v>
      </c>
      <c r="CR145" s="12">
        <f>$D145^EXP(Parameter!$D$174+Parameter!$D$181*(LN($B145/30.2*21)))</f>
        <v>5.009163317094064E-2</v>
      </c>
      <c r="CS145" s="41">
        <f>$E145^EXP(Parameter!$D$159+Parameter!$D$166*(LN($B145/30.2*21)))</f>
        <v>9.2558738471838028E-2</v>
      </c>
      <c r="CT145" s="12">
        <f>$D145^EXP(Parameter!$D$175+Parameter!$D$182*(LN($B145/30.2*21)))</f>
        <v>1.3309391850203764E-2</v>
      </c>
      <c r="CU145" s="41">
        <f>$E145^EXP(Parameter!$D$160+Parameter!$D$167*(LN($B145/30.2*21)))</f>
        <v>8.3573884419069072E-3</v>
      </c>
      <c r="CV145" s="12">
        <f>$D145^EXP(Parameter!$D$172+Parameter!$D$179*(LN($B145/30.2*21)))</f>
        <v>1.5117372604128236E-2</v>
      </c>
      <c r="CW145" s="41">
        <f>$E145^EXP(Parameter!$D$157+Parameter!$D$164*(LN($B145/30.2*21)))</f>
        <v>7.4876935148500868E-6</v>
      </c>
      <c r="CX145" s="12">
        <f t="shared" si="16"/>
        <v>6.0209477931784756E-7</v>
      </c>
      <c r="CY145" s="85">
        <v>1.7305648591039301E-2</v>
      </c>
      <c r="CZ145" s="12">
        <f t="shared" si="10"/>
        <v>4.5189963652583999E-3</v>
      </c>
      <c r="DA145" s="85">
        <v>2.73789016982167E-2</v>
      </c>
      <c r="DB145" s="12">
        <f t="shared" si="11"/>
        <v>6.725313533900133E-4</v>
      </c>
      <c r="DC145" s="41">
        <v>1.80611596441329E-3</v>
      </c>
      <c r="DD145" s="12">
        <f t="shared" si="12"/>
        <v>1.3063823254010378E-11</v>
      </c>
      <c r="DE145" s="85">
        <v>6.8069169909745304E-3</v>
      </c>
      <c r="DF145" s="12">
        <f t="shared" si="13"/>
        <v>4.5112252167378205E-14</v>
      </c>
      <c r="DG145" s="41">
        <v>6.1670546605093704E-4</v>
      </c>
      <c r="DH145" s="12">
        <f t="shared" si="14"/>
        <v>2.263690294461085E-4</v>
      </c>
      <c r="DI145" s="41">
        <v>6.16705466050885E-4</v>
      </c>
      <c r="DJ145" s="46">
        <v>140</v>
      </c>
      <c r="DK145" s="44">
        <v>3.3748488211515797E-4</v>
      </c>
      <c r="DL145" s="44">
        <v>9.32558916409421E-4</v>
      </c>
      <c r="DM145" s="44">
        <v>1.9517142968128499E-3</v>
      </c>
      <c r="DN145" s="44">
        <v>1.4559958609272599E-3</v>
      </c>
      <c r="DO145" s="44">
        <v>5.35823320112838E-3</v>
      </c>
      <c r="DP145" s="44">
        <v>4.2740846840846301E-3</v>
      </c>
      <c r="DQ145" s="44">
        <v>5.9657274648459201E-3</v>
      </c>
      <c r="DR145" s="45">
        <v>4.0847695506152602E-2</v>
      </c>
      <c r="DS145" s="45">
        <v>6.4327554252102306E-2</v>
      </c>
      <c r="DT145" s="45">
        <v>5.8088068210776403E-2</v>
      </c>
      <c r="DU145" s="45">
        <v>4.2706577900786802E-2</v>
      </c>
      <c r="DV145" s="45">
        <v>6.1608635133272902E-2</v>
      </c>
      <c r="DW145" s="45">
        <v>9.7489736111765604E-2</v>
      </c>
      <c r="DX145" s="45">
        <v>5.0064491670625801E-2</v>
      </c>
    </row>
    <row r="146" spans="1:128">
      <c r="A146" s="43">
        <f t="shared" si="15"/>
        <v>9.4986301369863018</v>
      </c>
      <c r="B146" s="18">
        <v>142</v>
      </c>
      <c r="C146" s="12">
        <v>3102</v>
      </c>
      <c r="D146" s="12">
        <v>3.8747121583698502E-2</v>
      </c>
      <c r="E146" s="12">
        <v>6.0023328367758905E-4</v>
      </c>
      <c r="F146" s="92">
        <f>$D146^Parameter!$D$325</f>
        <v>7.9218527854093612E-2</v>
      </c>
      <c r="G146" s="92">
        <f>$E146^Parameter!$D$318</f>
        <v>4.7906059905089759E-3</v>
      </c>
      <c r="H146" s="92">
        <f>$D146^Parameter!$D$326</f>
        <v>7.4232067462741122E-2</v>
      </c>
      <c r="I146" s="92">
        <f>$E146^Parameter!$D$319</f>
        <v>8.6721113846367041E-3</v>
      </c>
      <c r="J146" s="92">
        <f>$D146^Parameter!$D$328</f>
        <v>8.3992103422609612E-2</v>
      </c>
      <c r="K146" s="92">
        <f>$E146^Parameter!$D$321</f>
        <v>3.7393472111184586E-2</v>
      </c>
      <c r="L146" s="92">
        <f>$D146^Parameter!$D$329</f>
        <v>0.16196235743121712</v>
      </c>
      <c r="M146" s="92">
        <f>$E146^Parameter!$D$322</f>
        <v>2.6386199166243664E-2</v>
      </c>
      <c r="N146" s="92">
        <f>$D146^Parameter!$D$330</f>
        <v>7.1857805651725865E-2</v>
      </c>
      <c r="O146" s="92">
        <f>$E146^Parameter!$D$323</f>
        <v>5.1443206364335463E-2</v>
      </c>
      <c r="P146" s="92">
        <f>$D146^Parameter!$D$327</f>
        <v>4.52901701334971E-2</v>
      </c>
      <c r="Q146" s="92">
        <f>$E146^Parameter!$D$320</f>
        <v>5.0086482486494848E-3</v>
      </c>
      <c r="R146" s="12">
        <f>$D146^EXP(Parameter!$D$96+Parameter!$D$103*(($B146/30.2*21)^(1)))</f>
        <v>4.6520717706507616E-7</v>
      </c>
      <c r="S146" s="12">
        <f>$E146^EXP(Parameter!$D$81+Parameter!$D$88*($B146/30.2*21)^(-2))</f>
        <v>1.0477811853176337E-2</v>
      </c>
      <c r="T146" s="12">
        <f>$D146^EXP(Parameter!$D$97+Parameter!$D$104*(($B146*21/30.2)^(1)))</f>
        <v>4.2919008619135626E-3</v>
      </c>
      <c r="U146" s="12">
        <f>$E146^EXP(Parameter!$D$82+Parameter!$D$89*($B146/30.2*21)^(-2))</f>
        <v>1.5578065218453624E-2</v>
      </c>
      <c r="V146" s="12">
        <f>$D146^EXP(Parameter!$D$99+Parameter!$D$106*(($B146*21/30.2)^(1)))</f>
        <v>6.1446862159668142E-4</v>
      </c>
      <c r="W146" s="12">
        <f>$E146^EXP(Parameter!$D$84+Parameter!$D$91*($B146/30.2*21)^(-2))</f>
        <v>5.5937114643014894E-2</v>
      </c>
      <c r="X146" s="12">
        <f>$D146^EXP(Parameter!$D$100+Parameter!$D$107*(($B146*21/30.2)^(1)))</f>
        <v>6.9623115434133823E-12</v>
      </c>
      <c r="Y146" s="12">
        <f>$E146^EXP(Parameter!$D$85+Parameter!$D$92*($B146/30.2*21)^(-2))</f>
        <v>3.8858504371912433E-2</v>
      </c>
      <c r="Z146" s="12">
        <f>$D146^EXP(Parameter!$D$101+Parameter!$D$108*(($B146*21/30.2)^(1)))</f>
        <v>2.1785661718571455E-14</v>
      </c>
      <c r="AA146" s="12">
        <f>$E146^EXP(Parameter!$D$86+Parameter!$D$93*($B146/30.2*21)^(-2))</f>
        <v>5.201920710972719E-2</v>
      </c>
      <c r="AB146" s="12">
        <f>$D146^EXP(Parameter!$D$98+Parameter!$D$105*(($B146*21/30.2)^(1)))</f>
        <v>2.0526923528119912E-4</v>
      </c>
      <c r="AC146" s="12">
        <f>$E146^EXP(Parameter!$D$83+Parameter!$D$90*($B146/30.2*21)^(-2))</f>
        <v>5.5384910211256615E-3</v>
      </c>
      <c r="AD146" s="87">
        <f>$D146^EXP(Parameter!$D$133+Parameter!$D$140*(($B146*21/30.2)^(-0.5))+Parameter!$D$147*((LN($B146*21/30.2))))</f>
        <v>2.3849102460748827E-6</v>
      </c>
      <c r="AE146" s="12">
        <f>$E146^EXP(Parameter!$D$111+Parameter!$D$118*(($B146*21/30.2)^(-1))+Parameter!$D$125*(($B146*21/30.2)^(-0.5)))</f>
        <v>8.038768420093946E-2</v>
      </c>
      <c r="AF146" s="12">
        <f>$D146^EXP(Parameter!$D$134+Parameter!$D$141*(($B146*21/30.2)^(-0.5))+Parameter!$D$148*((LN($B146*21/30.2))))</f>
        <v>3.4383912038206195E-3</v>
      </c>
      <c r="AG146" s="12">
        <f>$E146^EXP(Parameter!$D$112+Parameter!$D$119*(($B146*21/30.2)^(-1))+Parameter!$D$126*(($B146*21/30.2)^(-0.5)))</f>
        <v>1.7577939227546684E-2</v>
      </c>
      <c r="AH146" s="12">
        <f>$D146^EXP(Parameter!$D$136+Parameter!$D$143*(($B146*21/30.2)^(-0.5))+Parameter!$D$150*((LN($B146*21/30.2))))</f>
        <v>1.8020352899131894E-5</v>
      </c>
      <c r="AI146" s="12">
        <f>$E146^EXP(Parameter!$D$114+Parameter!$D$121*(($B146*21/30.2)^(-1))+Parameter!$D$128*(($B146*21/30.2)^(-0.5)))</f>
        <v>6.197886069399702E-4</v>
      </c>
      <c r="AJ146" s="12">
        <f>$D146^EXP(Parameter!$D$137+Parameter!$D$144*(($B146*21/30.2)^(-0.5))+Parameter!$D$151*((LN($B146*21/30.2))))</f>
        <v>1.1924768943476063E-6</v>
      </c>
      <c r="AK146" s="12">
        <f>$E146^EXP(Parameter!$D$115+Parameter!$D$122*(($B146*21/30.2)^(-1))+Parameter!$D$129*(($B146*21/30.2)^(-0.5)))</f>
        <v>1.3787576875609065E-2</v>
      </c>
      <c r="AL146" s="12">
        <f>$D146^EXP(Parameter!$D$138+Parameter!$D$145*(($B146*21/30.2)^(-0.5))+Parameter!$D$152*((LN($B146*21/30.2))))</f>
        <v>6.2012042241538265E-21</v>
      </c>
      <c r="AM146" s="12">
        <f>$E146^EXP(Parameter!$D$116+Parameter!$D$123*(($B146*21/30.2)^(-1))+Parameter!$D$130*(($B146*21/30.2)^(-0.5)))</f>
        <v>8.8943332460797585E-5</v>
      </c>
      <c r="AN146" s="12">
        <f>$D146^EXP(Parameter!$D$135+Parameter!$D$142*(($B146*21/30.2)^(-0.5))+Parameter!$D$149*((LN($B146*21/30.2))))</f>
        <v>4.4112845064922827E-4</v>
      </c>
      <c r="AO146" s="12">
        <f>$E146^EXP(Parameter!$D$113+Parameter!$D$120*(($B146*21/30.2)^(-1))+Parameter!$D$127*(($B146*21/30.2)^(-0.5)))</f>
        <v>4.2017487942655641E-9</v>
      </c>
      <c r="AP146" s="87">
        <f>$D146^EXP(Parameter!$D$304+Parameter!$D$310*((LN($B146*21/30.2))))</f>
        <v>4.5913034250315468E-2</v>
      </c>
      <c r="AQ146" s="88">
        <f>$E146^EXP(Parameter!$D$290+Parameter!$D$296*((LN($B146*21/30.2))))</f>
        <v>1.9046880514201649E-2</v>
      </c>
      <c r="AR146" s="12">
        <f>$D146^EXP(Parameter!$D$305+Parameter!$D$311*((LN($B146*21/30.2))))</f>
        <v>5.3844388764397982E-2</v>
      </c>
      <c r="AS146" s="88">
        <f>$E146^EXP(Parameter!$D$291+Parameter!$D$297*((LN($B146*21/30.2))))</f>
        <v>1.885022727982608E-2</v>
      </c>
      <c r="AT146" s="12">
        <f>$D146^EXP(Parameter!$D$305+Parameter!$D$307-Parameter!$D$306+(Parameter!$D$311+Parameter!$D$313-Parameter!$D$312)*((LN($B146*21/30.2))))</f>
        <v>5.0590327654420654E-2</v>
      </c>
      <c r="AU146" s="88">
        <f>$E146^EXP(Parameter!$D$291+Parameter!$D$293-Parameter!$D$292+(Parameter!$D$297+Parameter!$D$299-Parameter!$D$298)*((LN($B146*21/30.2))))</f>
        <v>3.355251219935558E-2</v>
      </c>
      <c r="AV146" s="12">
        <f>$D146^EXP(Parameter!$D$308+Parameter!$D$314*((LN($B146*21/30.2))))</f>
        <v>7.4803323694824439E-2</v>
      </c>
      <c r="AW146" s="88">
        <f>$E146^EXP(Parameter!$D$294+Parameter!$D$300*((LN($B146*21/30.2))))</f>
        <v>2.7631111833030988E-2</v>
      </c>
      <c r="AX146" s="12">
        <f>$D146^EXP(Parameter!$D$305+Parameter!$D$309-Parameter!$D$306+(Parameter!$D$311+Parameter!$D$315-Parameter!$D$312)*((LN($B146*21/30.2))))</f>
        <v>3.1004399354858745E-2</v>
      </c>
      <c r="AY146" s="88">
        <f>$E146^EXP(Parameter!$D$291+Parameter!$D$295-Parameter!$D$292+(Parameter!$D$297+Parameter!$D$301-Parameter!$D$298)*((LN($B146*21/30.2))))</f>
        <v>2.0619219636696076E-3</v>
      </c>
      <c r="AZ146" s="12">
        <f>$D146^EXP(Parameter!D$305-Parameter!D$306+(Parameter!D$311-Parameter!D$312)*((LN($B146*21/30.2))))</f>
        <v>2.1463355044394953E-2</v>
      </c>
      <c r="BA146" s="88">
        <f>$E146^EXP(Parameter!$D$291-Parameter!$D$292+(Parameter!$D$297-Parameter!$D$298)*((LN($B146*21/30.2))))</f>
        <v>7.1420593165119349E-5</v>
      </c>
      <c r="BB146" s="89">
        <f>$D146^EXP(Parameter!$D$231+Parameter!$D$238)</f>
        <v>8.4657616735653238E-2</v>
      </c>
      <c r="BC146" s="90">
        <f>$E146^EXP(Parameter!$D$216+Parameter!$D$223)</f>
        <v>8.9942862851883944E-3</v>
      </c>
      <c r="BD146" s="91">
        <f>$D146^EXP(Parameter!$D$232+Parameter!$D$239)</f>
        <v>6.7274811437574314E-2</v>
      </c>
      <c r="BE146" s="90">
        <f>$E146^EXP(Parameter!$D$217+Parameter!$D$224)</f>
        <v>1.2205609816799922E-2</v>
      </c>
      <c r="BF146" s="91">
        <f>$D146^EXP(Parameter!$D$234+Parameter!$D$241)</f>
        <v>7.8525119699686161E-2</v>
      </c>
      <c r="BG146" s="91">
        <f>$E146^EXP(Parameter!$D$219+Parameter!$D$226)</f>
        <v>4.3731156588886287E-2</v>
      </c>
      <c r="BH146" s="91">
        <f>$D146^EXP(Parameter!$D$235+Parameter!$D$242)</f>
        <v>0.14115521961513727</v>
      </c>
      <c r="BI146" s="91">
        <f>$E146^EXP(Parameter!$D$220+Parameter!$D$227)</f>
        <v>2.9968401898576365E-2</v>
      </c>
      <c r="BJ146" s="91">
        <f>$D146^EXP(Parameter!$D$236)</f>
        <v>2.703600840855995E-2</v>
      </c>
      <c r="BK146" s="91">
        <f>$E146^EXP(Parameter!$D$221)</f>
        <v>0.21367071942932542</v>
      </c>
      <c r="BL146" s="91">
        <f>$D146^EXP(Parameter!$D$233+Parameter!$D$240)</f>
        <v>3.5330642745707817E-2</v>
      </c>
      <c r="BM146" s="91">
        <f>$E146^EXP(Parameter!$D$218+Parameter!$D$225)</f>
        <v>4.5523918172507968E-3</v>
      </c>
      <c r="BN146" s="90">
        <f>$D146^EXP(Parameter!$D$268+Parameter!$D$275)</f>
        <v>0.10852165385623413</v>
      </c>
      <c r="BO146" s="91">
        <f>$E146^EXP(Parameter!$D$246+Parameter!$D$253)</f>
        <v>3.6737254061633118E-3</v>
      </c>
      <c r="BP146" s="91">
        <f>$D146^EXP(Parameter!$D$269+Parameter!$D$276)</f>
        <v>7.673947042697124E-2</v>
      </c>
      <c r="BQ146" s="91">
        <f>$E146^EXP(Parameter!$D$247+Parameter!$D$254)</f>
        <v>7.9446039038992416E-3</v>
      </c>
      <c r="BR146" s="91">
        <f>$D146^EXP(Parameter!$D$271+Parameter!$D$278)</f>
        <v>0.15414338755089746</v>
      </c>
      <c r="BS146" s="91">
        <f>$E146^EXP(Parameter!$D$249+Parameter!$D$256)</f>
        <v>5.2165390675626422E-2</v>
      </c>
      <c r="BT146" s="91">
        <f>$D146^EXP(Parameter!$D$272+Parameter!$D$279)</f>
        <v>0.24370267052640068</v>
      </c>
      <c r="BU146" s="91">
        <f>$E146^EXP(Parameter!$D$250+Parameter!$D$257)</f>
        <v>1.9314108579592811E-2</v>
      </c>
      <c r="BV146" s="91">
        <f>$D146^EXP(Parameter!$D$273+Parameter!$D$280)</f>
        <v>0.20129395690397434</v>
      </c>
      <c r="BW146" s="91">
        <f>$E146^EXP(Parameter!$D$251+Parameter!$D$258)</f>
        <v>5.5467243624353506E-2</v>
      </c>
      <c r="BX146" s="91">
        <f>$D146^EXP(Parameter!$D$270+Parameter!$D$277)</f>
        <v>6.8369801296752464E-2</v>
      </c>
      <c r="BY146" s="91">
        <f>$E146^EXP(Parameter!$D$248+Parameter!$D$255)</f>
        <v>9.4259488412588091E-3</v>
      </c>
      <c r="BZ146" s="90">
        <f>$D146^EXP(Parameter!$D$208)</f>
        <v>7.9729438456716276E-2</v>
      </c>
      <c r="CA146" s="90">
        <f>$E146^EXP(Parameter!$D$200)</f>
        <v>6.7548940409363854E-3</v>
      </c>
      <c r="CB146" s="90">
        <f>$D146^EXP(Parameter!$D$209)</f>
        <v>6.8003570305799732E-2</v>
      </c>
      <c r="CC146" s="90">
        <f>$E146^EXP(Parameter!$D$201)</f>
        <v>1.048054566833817E-2</v>
      </c>
      <c r="CD146" s="90">
        <f>$D146^EXP(Parameter!$D$211)</f>
        <v>7.3051917538113242E-2</v>
      </c>
      <c r="CE146" s="90">
        <f>$E146^EXP(Parameter!$D$203)</f>
        <v>3.5322919623611851E-2</v>
      </c>
      <c r="CF146" s="90">
        <f>$D146^EXP(Parameter!$D$212)</f>
        <v>0.14087898490910214</v>
      </c>
      <c r="CG146" s="90">
        <f>$E146^EXP(Parameter!$D$204)</f>
        <v>2.6448605859782554E-2</v>
      </c>
      <c r="CH146" s="91">
        <f>$D146^EXP(Parameter!$D$213)</f>
        <v>6.1450625531391467E-2</v>
      </c>
      <c r="CI146" s="90">
        <f>$E146^EXP(Parameter!$D$205)</f>
        <v>4.2243231156872937E-2</v>
      </c>
      <c r="CJ146" s="91">
        <f>$D146^EXP(Parameter!$D$210)</f>
        <v>3.7996484743750544E-2</v>
      </c>
      <c r="CK146" s="90">
        <f>$E146^EXP(Parameter!$D$202)</f>
        <v>5.682726461421166E-3</v>
      </c>
      <c r="CL146" s="12">
        <f>$D146^EXP(Parameter!$D$170+Parameter!$D$177*(LN($B146/30.2*21)))</f>
        <v>4.8325820067714804E-2</v>
      </c>
      <c r="CM146" s="41">
        <f>$E146^EXP(Parameter!$D$155+Parameter!$D$162*(LN($B146/30.2*21)))</f>
        <v>8.664275288316152E-2</v>
      </c>
      <c r="CN146" s="12">
        <f>$D146^EXP(Parameter!$D$171+Parameter!$D$178*(LN($B146/30.2*21)))</f>
        <v>5.0756590976479089E-2</v>
      </c>
      <c r="CO146" s="41">
        <f>$E146^EXP(Parameter!$D$156+Parameter!$D$163*(LN($B146/30.2*21)))</f>
        <v>6.1386489872441441E-2</v>
      </c>
      <c r="CP146" s="12">
        <f>$D146^EXP(Parameter!$D$173+Parameter!$D$180*(LN($B146/30.2*21)))</f>
        <v>4.5560762225672381E-2</v>
      </c>
      <c r="CQ146" s="41">
        <f>$E146^EXP(Parameter!$D$158+Parameter!$D$165*(LN($B146/30.2*21)))</f>
        <v>6.9834064996757872E-2</v>
      </c>
      <c r="CR146" s="12">
        <f>$D146^EXP(Parameter!$D$174+Parameter!$D$181*(LN($B146/30.2*21)))</f>
        <v>4.9304462787906449E-2</v>
      </c>
      <c r="CS146" s="41">
        <f>$E146^EXP(Parameter!$D$159+Parameter!$D$166*(LN($B146/30.2*21)))</f>
        <v>9.1965435563267348E-2</v>
      </c>
      <c r="CT146" s="12">
        <f>$D146^EXP(Parameter!$D$175+Parameter!$D$182*(LN($B146/30.2*21)))</f>
        <v>1.3006307230280255E-2</v>
      </c>
      <c r="CU146" s="41">
        <f>$E146^EXP(Parameter!$D$160+Parameter!$D$167*(LN($B146/30.2*21)))</f>
        <v>8.1609113397978477E-3</v>
      </c>
      <c r="CV146" s="12">
        <f>$D146^EXP(Parameter!$D$172+Parameter!$D$179*(LN($B146/30.2*21)))</f>
        <v>1.4821497900797989E-2</v>
      </c>
      <c r="CW146" s="41">
        <f>$E146^EXP(Parameter!$D$157+Parameter!$D$164*(LN($B146/30.2*21)))</f>
        <v>6.9996249795559915E-6</v>
      </c>
      <c r="CX146" s="12">
        <f t="shared" si="16"/>
        <v>4.6520717706507616E-7</v>
      </c>
      <c r="CY146" s="85">
        <v>1.7186147541274399E-2</v>
      </c>
      <c r="CZ146" s="12">
        <f t="shared" si="10"/>
        <v>4.2919008619135626E-3</v>
      </c>
      <c r="DA146" s="85">
        <v>2.7175489982897101E-2</v>
      </c>
      <c r="DB146" s="12">
        <f t="shared" si="11"/>
        <v>6.1446862159668142E-4</v>
      </c>
      <c r="DC146" s="41">
        <v>1.72217270543622E-3</v>
      </c>
      <c r="DD146" s="12">
        <f t="shared" si="12"/>
        <v>6.9623115434133823E-12</v>
      </c>
      <c r="DE146" s="85">
        <v>6.63069595016376E-3</v>
      </c>
      <c r="DF146" s="12">
        <f t="shared" si="13"/>
        <v>2.1785661718571455E-14</v>
      </c>
      <c r="DG146" s="41">
        <v>6.0019240740615595E-4</v>
      </c>
      <c r="DH146" s="12">
        <f t="shared" si="14"/>
        <v>2.0526923528119912E-4</v>
      </c>
      <c r="DI146" s="41">
        <v>6.00192407406136E-4</v>
      </c>
      <c r="DJ146" s="46">
        <v>141</v>
      </c>
      <c r="DK146" s="44">
        <v>3.2693031345632E-4</v>
      </c>
      <c r="DL146" s="44">
        <v>9.0574863115522298E-4</v>
      </c>
      <c r="DM146" s="44">
        <v>1.89937319861966E-3</v>
      </c>
      <c r="DN146" s="44">
        <v>1.4158177316847501E-3</v>
      </c>
      <c r="DO146" s="44">
        <v>5.2295495745158203E-3</v>
      </c>
      <c r="DP146" s="44">
        <v>4.1686793353559199E-3</v>
      </c>
      <c r="DQ146" s="44">
        <v>5.8243077339181796E-3</v>
      </c>
      <c r="DR146" s="45">
        <v>4.0340099587302398E-2</v>
      </c>
      <c r="DS146" s="45">
        <v>6.3597356878872094E-2</v>
      </c>
      <c r="DT146" s="45">
        <v>5.7414230972418899E-2</v>
      </c>
      <c r="DU146" s="45">
        <v>4.21802288077818E-2</v>
      </c>
      <c r="DV146" s="45">
        <v>6.0902772077583503E-2</v>
      </c>
      <c r="DW146" s="45">
        <v>9.6487079375076404E-2</v>
      </c>
      <c r="DX146" s="45">
        <v>4.9465964739008203E-2</v>
      </c>
    </row>
    <row r="147" spans="1:128">
      <c r="A147" s="43">
        <f t="shared" si="15"/>
        <v>9.5589041095890419</v>
      </c>
      <c r="B147" s="18">
        <v>143</v>
      </c>
      <c r="C147" s="12">
        <v>3124</v>
      </c>
      <c r="D147" s="12">
        <v>3.8257168411690502E-2</v>
      </c>
      <c r="E147" s="12">
        <v>5.8423545248593902E-4</v>
      </c>
      <c r="F147" s="92">
        <f>$D147^Parameter!$D$325</f>
        <v>7.8436101843803716E-2</v>
      </c>
      <c r="G147" s="92">
        <f>$E147^Parameter!$D$318</f>
        <v>4.698327574925807E-3</v>
      </c>
      <c r="H147" s="92">
        <f>$D147^Parameter!$D$326</f>
        <v>7.3480187902204369E-2</v>
      </c>
      <c r="I147" s="92">
        <f>$E147^Parameter!$D$319</f>
        <v>8.5234665402695604E-3</v>
      </c>
      <c r="J147" s="92">
        <f>$D147^Parameter!$D$328</f>
        <v>8.3181581070203472E-2</v>
      </c>
      <c r="K147" s="92">
        <f>$E147^Parameter!$D$321</f>
        <v>3.6948638751336693E-2</v>
      </c>
      <c r="L147" s="92">
        <f>$D147^Parameter!$D$329</f>
        <v>0.16081226938299933</v>
      </c>
      <c r="M147" s="92">
        <f>$E147^Parameter!$D$322</f>
        <v>2.6039226215279439E-2</v>
      </c>
      <c r="N147" s="92">
        <f>$D147^Parameter!$D$330</f>
        <v>7.1120923361099625E-2</v>
      </c>
      <c r="O147" s="92">
        <f>$E147^Parameter!$D$323</f>
        <v>5.0890317791340428E-2</v>
      </c>
      <c r="P147" s="92">
        <f>$D147^Parameter!$D$327</f>
        <v>4.4744803714036857E-2</v>
      </c>
      <c r="Q147" s="92">
        <f>$E147^Parameter!$D$320</f>
        <v>4.9129660807107128E-3</v>
      </c>
      <c r="R147" s="12">
        <f>$D147^EXP(Parameter!$D$96+Parameter!$D$103*(($B147/30.2*21)^(1)))</f>
        <v>3.5795537919152164E-7</v>
      </c>
      <c r="S147" s="12">
        <f>$E147^EXP(Parameter!$D$81+Parameter!$D$88*($B147/30.2*21)^(-2))</f>
        <v>1.0305349810432574E-2</v>
      </c>
      <c r="T147" s="12">
        <f>$D147^EXP(Parameter!$D$97+Parameter!$D$104*(($B147*21/30.2)^(1)))</f>
        <v>4.0749702957261786E-3</v>
      </c>
      <c r="U147" s="12">
        <f>$E147^EXP(Parameter!$D$82+Parameter!$D$89*($B147/30.2*21)^(-2))</f>
        <v>1.53437737692691E-2</v>
      </c>
      <c r="V147" s="12">
        <f>$D147^EXP(Parameter!$D$99+Parameter!$D$106*(($B147*21/30.2)^(1)))</f>
        <v>5.6093460026453298E-4</v>
      </c>
      <c r="W147" s="12">
        <f>$E147^EXP(Parameter!$D$84+Parameter!$D$91*($B147/30.2*21)^(-2))</f>
        <v>5.5352982871114328E-2</v>
      </c>
      <c r="X147" s="12">
        <f>$D147^EXP(Parameter!$D$100+Parameter!$D$107*(($B147*21/30.2)^(1)))</f>
        <v>3.6556133816212395E-12</v>
      </c>
      <c r="Y147" s="12">
        <f>$E147^EXP(Parameter!$D$85+Parameter!$D$92*($B147/30.2*21)^(-2))</f>
        <v>3.8401706212899185E-2</v>
      </c>
      <c r="Z147" s="12">
        <f>$D147^EXP(Parameter!$D$101+Parameter!$D$108*(($B147*21/30.2)^(1)))</f>
        <v>1.0352191767149613E-14</v>
      </c>
      <c r="AA147" s="12">
        <f>$E147^EXP(Parameter!$D$86+Parameter!$D$93*($B147/30.2*21)^(-2))</f>
        <v>5.1462107647466018E-2</v>
      </c>
      <c r="AB147" s="12">
        <f>$D147^EXP(Parameter!$D$98+Parameter!$D$105*(($B147*21/30.2)^(1)))</f>
        <v>1.8597803319573135E-4</v>
      </c>
      <c r="AC147" s="12">
        <f>$E147^EXP(Parameter!$D$83+Parameter!$D$90*($B147/30.2*21)^(-2))</f>
        <v>5.4346610478545731E-3</v>
      </c>
      <c r="AD147" s="87">
        <f>$D147^EXP(Parameter!$D$133+Parameter!$D$140*(($B147*21/30.2)^(-0.5))+Parameter!$D$147*((LN($B147*21/30.2))))</f>
        <v>2.0597975216730545E-6</v>
      </c>
      <c r="AE147" s="12">
        <f>$E147^EXP(Parameter!$D$111+Parameter!$D$118*(($B147*21/30.2)^(-1))+Parameter!$D$125*(($B147*21/30.2)^(-0.5)))</f>
        <v>7.9882331354539524E-2</v>
      </c>
      <c r="AF147" s="12">
        <f>$D147^EXP(Parameter!$D$134+Parameter!$D$141*(($B147*21/30.2)^(-0.5))+Parameter!$D$148*((LN($B147*21/30.2))))</f>
        <v>3.3043110267908546E-3</v>
      </c>
      <c r="AG147" s="12">
        <f>$E147^EXP(Parameter!$D$112+Parameter!$D$119*(($B147*21/30.2)^(-1))+Parameter!$D$126*(($B147*21/30.2)^(-0.5)))</f>
        <v>1.7328333775484574E-2</v>
      </c>
      <c r="AH147" s="12">
        <f>$D147^EXP(Parameter!$D$136+Parameter!$D$143*(($B147*21/30.2)^(-0.5))+Parameter!$D$150*((LN($B147*21/30.2))))</f>
        <v>1.6059553609140274E-5</v>
      </c>
      <c r="AI147" s="12">
        <f>$E147^EXP(Parameter!$D$114+Parameter!$D$121*(($B147*21/30.2)^(-1))+Parameter!$D$128*(($B147*21/30.2)^(-0.5)))</f>
        <v>5.9595704553662377E-4</v>
      </c>
      <c r="AJ147" s="12">
        <f>$D147^EXP(Parameter!$D$137+Parameter!$D$144*(($B147*21/30.2)^(-0.5))+Parameter!$D$151*((LN($B147*21/30.2))))</f>
        <v>1.0041282078595436E-6</v>
      </c>
      <c r="AK147" s="12">
        <f>$E147^EXP(Parameter!$D$115+Parameter!$D$122*(($B147*21/30.2)^(-1))+Parameter!$D$129*(($B147*21/30.2)^(-0.5)))</f>
        <v>1.3552108047280353E-2</v>
      </c>
      <c r="AL147" s="12">
        <f>$D147^EXP(Parameter!$D$138+Parameter!$D$145*(($B147*21/30.2)^(-0.5))+Parameter!$D$152*((LN($B147*21/30.2))))</f>
        <v>2.9237846346867108E-21</v>
      </c>
      <c r="AM147" s="12">
        <f>$E147^EXP(Parameter!$D$116+Parameter!$D$123*(($B147*21/30.2)^(-1))+Parameter!$D$130*(($B147*21/30.2)^(-0.5)))</f>
        <v>8.4590863712118267E-5</v>
      </c>
      <c r="AN147" s="12">
        <f>$D147^EXP(Parameter!$D$135+Parameter!$D$142*(($B147*21/30.2)^(-0.5))+Parameter!$D$149*((LN($B147*21/30.2))))</f>
        <v>4.1696614808233118E-4</v>
      </c>
      <c r="AO147" s="12">
        <f>$E147^EXP(Parameter!$D$113+Parameter!$D$120*(($B147*21/30.2)^(-1))+Parameter!$D$127*(($B147*21/30.2)^(-0.5)))</f>
        <v>3.7601703090097405E-9</v>
      </c>
      <c r="AP147" s="87">
        <f>$D147^EXP(Parameter!$D$304+Parameter!$D$310*((LN($B147*21/30.2))))</f>
        <v>4.5237511827401239E-2</v>
      </c>
      <c r="AQ147" s="88">
        <f>$E147^EXP(Parameter!$D$290+Parameter!$D$296*((LN($B147*21/30.2))))</f>
        <v>1.8849055491196434E-2</v>
      </c>
      <c r="AR147" s="12">
        <f>$D147^EXP(Parameter!$D$305+Parameter!$D$311*((LN($B147*21/30.2))))</f>
        <v>5.3178838846689017E-2</v>
      </c>
      <c r="AS147" s="88">
        <f>$E147^EXP(Parameter!$D$291+Parameter!$D$297*((LN($B147*21/30.2))))</f>
        <v>1.8607244946064107E-2</v>
      </c>
      <c r="AT147" s="12">
        <f>$D147^EXP(Parameter!$D$305+Parameter!$D$307-Parameter!$D$306+(Parameter!$D$311+Parameter!$D$313-Parameter!$D$312)*((LN($B147*21/30.2))))</f>
        <v>4.9912344046410165E-2</v>
      </c>
      <c r="AU147" s="88">
        <f>$E147^EXP(Parameter!$D$291+Parameter!$D$293-Parameter!$D$292+(Parameter!$D$297+Parameter!$D$299-Parameter!$D$298)*((LN($B147*21/30.2))))</f>
        <v>3.3114788741045911E-2</v>
      </c>
      <c r="AV147" s="12">
        <f>$D147^EXP(Parameter!$D$308+Parameter!$D$314*((LN($B147*21/30.2))))</f>
        <v>7.3794920682962228E-2</v>
      </c>
      <c r="AW147" s="88">
        <f>$E147^EXP(Parameter!$D$294+Parameter!$D$300*((LN($B147*21/30.2))))</f>
        <v>2.727823366499544E-2</v>
      </c>
      <c r="AX147" s="12">
        <f>$D147^EXP(Parameter!$D$305+Parameter!$D$309-Parameter!$D$306+(Parameter!$D$311+Parameter!$D$315-Parameter!$D$312)*((LN($B147*21/30.2))))</f>
        <v>3.0475205726548563E-2</v>
      </c>
      <c r="AY147" s="88">
        <f>$E147^EXP(Parameter!$D$291+Parameter!$D$295-Parameter!$D$292+(Parameter!$D$297+Parameter!$D$301-Parameter!$D$298)*((LN($B147*21/30.2))))</f>
        <v>1.9858747093980953E-3</v>
      </c>
      <c r="AZ147" s="12">
        <f>$D147^EXP(Parameter!D$305-Parameter!D$306+(Parameter!D$311-Parameter!D$312)*((LN($B147*21/30.2))))</f>
        <v>2.1080422083943031E-2</v>
      </c>
      <c r="BA147" s="88">
        <f>$E147^EXP(Parameter!$D$291-Parameter!$D$292+(Parameter!$D$297-Parameter!$D$298)*((LN($B147*21/30.2))))</f>
        <v>6.7707969434200539E-5</v>
      </c>
      <c r="BB147" s="89">
        <f>$D147^EXP(Parameter!$D$231+Parameter!$D$238)</f>
        <v>8.3843262572018962E-2</v>
      </c>
      <c r="BC147" s="90">
        <f>$E147^EXP(Parameter!$D$216+Parameter!$D$223)</f>
        <v>8.8412935518382193E-3</v>
      </c>
      <c r="BD147" s="91">
        <f>$D147^EXP(Parameter!$D$232+Parameter!$D$239)</f>
        <v>6.6567750344495052E-2</v>
      </c>
      <c r="BE147" s="90">
        <f>$E147^EXP(Parameter!$D$217+Parameter!$D$224)</f>
        <v>1.201133942858151E-2</v>
      </c>
      <c r="BF147" s="91">
        <f>$D147^EXP(Parameter!$D$234+Parameter!$D$241)</f>
        <v>7.7746866514043222E-2</v>
      </c>
      <c r="BG147" s="91">
        <f>$E147^EXP(Parameter!$D$219+Parameter!$D$226)</f>
        <v>4.3235573792849077E-2</v>
      </c>
      <c r="BH147" s="91">
        <f>$D147^EXP(Parameter!$D$235+Parameter!$D$242)</f>
        <v>0.14007746008917021</v>
      </c>
      <c r="BI147" s="91">
        <f>$E147^EXP(Parameter!$D$220+Parameter!$D$227)</f>
        <v>2.9588037229738857E-2</v>
      </c>
      <c r="BJ147" s="91">
        <f>$D147^EXP(Parameter!$D$236)</f>
        <v>2.6656559438382254E-2</v>
      </c>
      <c r="BK147" s="91">
        <f>$E147^EXP(Parameter!$D$221)</f>
        <v>0.2124732160420571</v>
      </c>
      <c r="BL147" s="91">
        <f>$D147^EXP(Parameter!$D$233+Parameter!$D$240)</f>
        <v>3.4871287569391229E-2</v>
      </c>
      <c r="BM147" s="91">
        <f>$E147^EXP(Parameter!$D$218+Parameter!$D$225)</f>
        <v>4.4638727818824657E-3</v>
      </c>
      <c r="BN147" s="90">
        <f>$D147^EXP(Parameter!$D$268+Parameter!$D$275)</f>
        <v>0.10758227831151311</v>
      </c>
      <c r="BO147" s="91">
        <f>$E147^EXP(Parameter!$D$246+Parameter!$D$253)</f>
        <v>3.5994795528203529E-3</v>
      </c>
      <c r="BP147" s="91">
        <f>$D147^EXP(Parameter!$D$269+Parameter!$D$276)</f>
        <v>7.5972073197036208E-2</v>
      </c>
      <c r="BQ147" s="91">
        <f>$E147^EXP(Parameter!$D$247+Parameter!$D$254)</f>
        <v>7.8059378505020236E-3</v>
      </c>
      <c r="BR147" s="91">
        <f>$D147^EXP(Parameter!$D$271+Parameter!$D$278)</f>
        <v>0.15301917866653725</v>
      </c>
      <c r="BS147" s="91">
        <f>$E147^EXP(Parameter!$D$249+Parameter!$D$256)</f>
        <v>5.1607360294857324E-2</v>
      </c>
      <c r="BT147" s="91">
        <f>$D147^EXP(Parameter!$D$272+Parameter!$D$279)</f>
        <v>0.24235948927092915</v>
      </c>
      <c r="BU147" s="91">
        <f>$E147^EXP(Parameter!$D$250+Parameter!$D$257)</f>
        <v>1.9038488155090089E-2</v>
      </c>
      <c r="BV147" s="91">
        <f>$D147^EXP(Parameter!$D$273+Parameter!$D$280)</f>
        <v>0.2000347470539599</v>
      </c>
      <c r="BW147" s="91">
        <f>$E147^EXP(Parameter!$D$251+Parameter!$D$258)</f>
        <v>5.4886157873091646E-2</v>
      </c>
      <c r="BX147" s="91">
        <f>$D147^EXP(Parameter!$D$270+Parameter!$D$277)</f>
        <v>6.7655507789569844E-2</v>
      </c>
      <c r="BY147" s="91">
        <f>$E147^EXP(Parameter!$D$248+Parameter!$D$255)</f>
        <v>9.2671953833462582E-3</v>
      </c>
      <c r="BZ147" s="90">
        <f>$D147^EXP(Parameter!$D$208)</f>
        <v>7.8943952987698879E-2</v>
      </c>
      <c r="CA147" s="90">
        <f>$E147^EXP(Parameter!$D$200)</f>
        <v>6.6330735727419864E-3</v>
      </c>
      <c r="CB147" s="90">
        <f>$D147^EXP(Parameter!$D$209)</f>
        <v>6.7291688111359202E-2</v>
      </c>
      <c r="CC147" s="90">
        <f>$E147^EXP(Parameter!$D$201)</f>
        <v>1.0308010803922272E-2</v>
      </c>
      <c r="CD147" s="90">
        <f>$D147^EXP(Parameter!$D$211)</f>
        <v>7.2307454992006456E-2</v>
      </c>
      <c r="CE147" s="90">
        <f>$E147^EXP(Parameter!$D$203)</f>
        <v>3.4895478043666349E-2</v>
      </c>
      <c r="CF147" s="90">
        <f>$D147^EXP(Parameter!$D$212)</f>
        <v>0.13980226244697241</v>
      </c>
      <c r="CG147" s="90">
        <f>$E147^EXP(Parameter!$D$204)</f>
        <v>2.6101036813589242E-2</v>
      </c>
      <c r="CH147" s="91">
        <f>$D147^EXP(Parameter!$D$213)</f>
        <v>6.078322639580986E-2</v>
      </c>
      <c r="CI147" s="90">
        <f>$E147^EXP(Parameter!$D$205)</f>
        <v>4.1759245707133012E-2</v>
      </c>
      <c r="CJ147" s="91">
        <f>$D147^EXP(Parameter!$D$210)</f>
        <v>3.7513150327761063E-2</v>
      </c>
      <c r="CK147" s="90">
        <f>$E147^EXP(Parameter!$D$202)</f>
        <v>5.576730764287708E-3</v>
      </c>
      <c r="CL147" s="12">
        <f>$D147^EXP(Parameter!$D$170+Parameter!$D$177*(LN($B147/30.2*21)))</f>
        <v>4.7677579769394358E-2</v>
      </c>
      <c r="CM147" s="41">
        <f>$E147^EXP(Parameter!$D$155+Parameter!$D$162*(LN($B147/30.2*21)))</f>
        <v>8.6250676951638489E-2</v>
      </c>
      <c r="CN147" s="12">
        <f>$D147^EXP(Parameter!$D$171+Parameter!$D$178*(LN($B147/30.2*21)))</f>
        <v>5.0124593669164122E-2</v>
      </c>
      <c r="CO147" s="41">
        <f>$E147^EXP(Parameter!$D$156+Parameter!$D$163*(LN($B147/30.2*21)))</f>
        <v>6.0942749868996865E-2</v>
      </c>
      <c r="CP147" s="12">
        <f>$D147^EXP(Parameter!$D$173+Parameter!$D$180*(LN($B147/30.2*21)))</f>
        <v>4.4945636606046911E-2</v>
      </c>
      <c r="CQ147" s="41">
        <f>$E147^EXP(Parameter!$D$158+Parameter!$D$165*(LN($B147/30.2*21)))</f>
        <v>6.9230488306105994E-2</v>
      </c>
      <c r="CR147" s="12">
        <f>$D147^EXP(Parameter!$D$174+Parameter!$D$181*(LN($B147/30.2*21)))</f>
        <v>4.8531942601391494E-2</v>
      </c>
      <c r="CS147" s="41">
        <f>$E147^EXP(Parameter!$D$159+Parameter!$D$166*(LN($B147/30.2*21)))</f>
        <v>9.1379770544616781E-2</v>
      </c>
      <c r="CT147" s="12">
        <f>$D147^EXP(Parameter!$D$175+Parameter!$D$182*(LN($B147/30.2*21)))</f>
        <v>1.2710977924216292E-2</v>
      </c>
      <c r="CU147" s="41">
        <f>$E147^EXP(Parameter!$D$160+Parameter!$D$167*(LN($B147/30.2*21)))</f>
        <v>7.969676828214551E-3</v>
      </c>
      <c r="CV147" s="12">
        <f>$D147^EXP(Parameter!$D$172+Parameter!$D$179*(LN($B147/30.2*21)))</f>
        <v>1.4532470565822327E-2</v>
      </c>
      <c r="CW147" s="41">
        <f>$E147^EXP(Parameter!$D$157+Parameter!$D$164*(LN($B147/30.2*21)))</f>
        <v>6.5444309503119464E-6</v>
      </c>
      <c r="CX147" s="12">
        <f t="shared" si="16"/>
        <v>3.5795537919152164E-7</v>
      </c>
      <c r="CY147" s="85">
        <v>1.70696558614459E-2</v>
      </c>
      <c r="CZ147" s="12">
        <f t="shared" si="10"/>
        <v>4.0749702957261786E-3</v>
      </c>
      <c r="DA147" s="85">
        <v>2.69767954897513E-2</v>
      </c>
      <c r="DB147" s="12">
        <f t="shared" si="11"/>
        <v>5.6093460026453298E-4</v>
      </c>
      <c r="DC147" s="41">
        <v>1.6423978323455101E-3</v>
      </c>
      <c r="DD147" s="12">
        <f t="shared" si="12"/>
        <v>3.6556133816212395E-12</v>
      </c>
      <c r="DE147" s="85">
        <v>6.4597965085748804E-3</v>
      </c>
      <c r="DF147" s="12">
        <f t="shared" si="13"/>
        <v>1.0352191767149613E-14</v>
      </c>
      <c r="DG147" s="41">
        <v>5.8420035717919995E-4</v>
      </c>
      <c r="DH147" s="12">
        <f t="shared" si="14"/>
        <v>1.8597803319573135E-4</v>
      </c>
      <c r="DI147" s="41">
        <v>5.8420035717919301E-4</v>
      </c>
      <c r="DJ147" s="46">
        <v>142</v>
      </c>
      <c r="DK147" s="44">
        <v>3.1675212691162401E-4</v>
      </c>
      <c r="DL147" s="44">
        <v>8.7982371800821003E-4</v>
      </c>
      <c r="DM147" s="44">
        <v>1.8486542732144601E-3</v>
      </c>
      <c r="DN147" s="44">
        <v>1.3769177180061899E-3</v>
      </c>
      <c r="DO147" s="44">
        <v>5.1044713151661104E-3</v>
      </c>
      <c r="DP147" s="44">
        <v>4.0662997447802303E-3</v>
      </c>
      <c r="DQ147" s="44">
        <v>5.6868032130136196E-3</v>
      </c>
      <c r="DR147" s="45">
        <v>3.9841195853179599E-2</v>
      </c>
      <c r="DS147" s="45">
        <v>6.2878753146962202E-2</v>
      </c>
      <c r="DT147" s="45">
        <v>5.6751288624372197E-2</v>
      </c>
      <c r="DU147" s="45">
        <v>4.1662831472589798E-2</v>
      </c>
      <c r="DV147" s="45">
        <v>6.0208203837440001E-2</v>
      </c>
      <c r="DW147" s="45">
        <v>9.5499074714816307E-2</v>
      </c>
      <c r="DX147" s="45">
        <v>4.8877361788542198E-2</v>
      </c>
    </row>
    <row r="148" spans="1:128">
      <c r="A148" s="43">
        <f t="shared" si="15"/>
        <v>9.6191780821917803</v>
      </c>
      <c r="B148" s="18">
        <v>144</v>
      </c>
      <c r="C148" s="12">
        <v>3146</v>
      </c>
      <c r="D148" s="12">
        <v>3.7775652388126003E-2</v>
      </c>
      <c r="E148" s="12">
        <v>5.6874020530570503E-4</v>
      </c>
      <c r="F148" s="92">
        <f>$D148^Parameter!$D$325</f>
        <v>7.7664998685152017E-2</v>
      </c>
      <c r="G148" s="92">
        <f>$E148^Parameter!$D$318</f>
        <v>4.6082712021493629E-3</v>
      </c>
      <c r="H148" s="92">
        <f>$D148^Parameter!$D$326</f>
        <v>7.2739377271102176E-2</v>
      </c>
      <c r="I148" s="92">
        <f>$E148^Parameter!$D$319</f>
        <v>8.3780879570038175E-3</v>
      </c>
      <c r="J148" s="92">
        <f>$D148^Parameter!$D$328</f>
        <v>8.2382605598113889E-2</v>
      </c>
      <c r="K148" s="92">
        <f>$E148^Parameter!$D$321</f>
        <v>3.6511264246357797E-2</v>
      </c>
      <c r="L148" s="92">
        <f>$D148^Parameter!$D$329</f>
        <v>0.15967565454040061</v>
      </c>
      <c r="M148" s="92">
        <f>$E148^Parameter!$D$322</f>
        <v>2.5698503032217154E-2</v>
      </c>
      <c r="N148" s="92">
        <f>$D148^Parameter!$D$330</f>
        <v>7.0394981385979841E-2</v>
      </c>
      <c r="O148" s="92">
        <f>$E148^Parameter!$D$323</f>
        <v>5.0346069636167418E-2</v>
      </c>
      <c r="P148" s="92">
        <f>$D148^Parameter!$D$327</f>
        <v>4.4208501950428011E-2</v>
      </c>
      <c r="Q148" s="92">
        <f>$E148^Parameter!$D$320</f>
        <v>4.8195728179354549E-3</v>
      </c>
      <c r="R148" s="12">
        <f>$D148^EXP(Parameter!$D$96+Parameter!$D$103*(($B148/30.2*21)^(1)))</f>
        <v>2.7427376798888385E-7</v>
      </c>
      <c r="S148" s="12">
        <f>$E148^EXP(Parameter!$D$81+Parameter!$D$88*($B148/30.2*21)^(-2))</f>
        <v>1.0136560507726726E-2</v>
      </c>
      <c r="T148" s="12">
        <f>$D148^EXP(Parameter!$D$97+Parameter!$D$104*(($B148*21/30.2)^(1)))</f>
        <v>3.8678112649387568E-3</v>
      </c>
      <c r="U148" s="12">
        <f>$E148^EXP(Parameter!$D$82+Parameter!$D$89*($B148/30.2*21)^(-2))</f>
        <v>1.5114141730240655E-2</v>
      </c>
      <c r="V148" s="12">
        <f>$D148^EXP(Parameter!$D$99+Parameter!$D$106*(($B148*21/30.2)^(1)))</f>
        <v>5.1161871553781751E-4</v>
      </c>
      <c r="W148" s="12">
        <f>$E148^EXP(Parameter!$D$84+Parameter!$D$91*($B148/30.2*21)^(-2))</f>
        <v>5.477780148414578E-2</v>
      </c>
      <c r="X148" s="12">
        <f>$D148^EXP(Parameter!$D$100+Parameter!$D$107*(($B148*21/30.2)^(1)))</f>
        <v>1.8903457792758237E-12</v>
      </c>
      <c r="Y148" s="12">
        <f>$E148^EXP(Parameter!$D$85+Parameter!$D$92*($B148/30.2*21)^(-2))</f>
        <v>3.795250301940873E-2</v>
      </c>
      <c r="Z148" s="12">
        <f>$D148^EXP(Parameter!$D$101+Parameter!$D$108*(($B148*21/30.2)^(1)))</f>
        <v>4.8386897579094616E-15</v>
      </c>
      <c r="AA148" s="12">
        <f>$E148^EXP(Parameter!$D$86+Parameter!$D$93*($B148/30.2*21)^(-2))</f>
        <v>5.0913694280581671E-2</v>
      </c>
      <c r="AB148" s="12">
        <f>$D148^EXP(Parameter!$D$98+Parameter!$D$105*(($B148*21/30.2)^(1)))</f>
        <v>1.6835537646622695E-4</v>
      </c>
      <c r="AC148" s="12">
        <f>$E148^EXP(Parameter!$D$83+Parameter!$D$90*($B148/30.2*21)^(-2))</f>
        <v>5.333278291311196E-3</v>
      </c>
      <c r="AD148" s="87">
        <f>$D148^EXP(Parameter!$D$133+Parameter!$D$140*(($B148*21/30.2)^(-0.5))+Parameter!$D$147*((LN($B148*21/30.2))))</f>
        <v>1.7778677790014144E-6</v>
      </c>
      <c r="AE148" s="12">
        <f>$E148^EXP(Parameter!$D$111+Parameter!$D$118*(($B148*21/30.2)^(-1))+Parameter!$D$125*(($B148*21/30.2)^(-0.5)))</f>
        <v>7.9382894824060066E-2</v>
      </c>
      <c r="AF148" s="12">
        <f>$D148^EXP(Parameter!$D$134+Parameter!$D$141*(($B148*21/30.2)^(-0.5))+Parameter!$D$148*((LN($B148*21/30.2))))</f>
        <v>3.175523298193695E-3</v>
      </c>
      <c r="AG148" s="12">
        <f>$E148^EXP(Parameter!$D$112+Parameter!$D$119*(($B148*21/30.2)^(-1))+Parameter!$D$126*(($B148*21/30.2)^(-0.5)))</f>
        <v>1.7083496529140728E-2</v>
      </c>
      <c r="AH148" s="12">
        <f>$D148^EXP(Parameter!$D$136+Parameter!$D$143*(($B148*21/30.2)^(-0.5))+Parameter!$D$150*((LN($B148*21/30.2))))</f>
        <v>1.4306296665330441E-5</v>
      </c>
      <c r="AI148" s="12">
        <f>$E148^EXP(Parameter!$D$114+Parameter!$D$121*(($B148*21/30.2)^(-1))+Parameter!$D$128*(($B148*21/30.2)^(-0.5)))</f>
        <v>5.7312420607993626E-4</v>
      </c>
      <c r="AJ148" s="12">
        <f>$D148^EXP(Parameter!$D$137+Parameter!$D$144*(($B148*21/30.2)^(-0.5))+Parameter!$D$151*((LN($B148*21/30.2))))</f>
        <v>8.4470629664142746E-7</v>
      </c>
      <c r="AK148" s="12">
        <f>$E148^EXP(Parameter!$D$115+Parameter!$D$122*(($B148*21/30.2)^(-1))+Parameter!$D$129*(($B148*21/30.2)^(-0.5)))</f>
        <v>1.3321733959761231E-2</v>
      </c>
      <c r="AL148" s="12">
        <f>$D148^EXP(Parameter!$D$138+Parameter!$D$145*(($B148*21/30.2)^(-0.5))+Parameter!$D$152*((LN($B148*21/30.2))))</f>
        <v>1.3688436957532756E-21</v>
      </c>
      <c r="AM148" s="12">
        <f>$E148^EXP(Parameter!$D$116+Parameter!$D$123*(($B148*21/30.2)^(-1))+Parameter!$D$130*(($B148*21/30.2)^(-0.5)))</f>
        <v>8.0466321242572391E-5</v>
      </c>
      <c r="AN148" s="12">
        <f>$D148^EXP(Parameter!$D$135+Parameter!$D$142*(($B148*21/30.2)^(-0.5))+Parameter!$D$149*((LN($B148*21/30.2))))</f>
        <v>3.9413296124474607E-4</v>
      </c>
      <c r="AO148" s="12">
        <f>$E148^EXP(Parameter!$D$113+Parameter!$D$120*(($B148*21/30.2)^(-1))+Parameter!$D$127*(($B148*21/30.2)^(-0.5)))</f>
        <v>3.3662503455907846E-9</v>
      </c>
      <c r="AP148" s="87">
        <f>$D148^EXP(Parameter!$D$304+Parameter!$D$310*((LN($B148*21/30.2))))</f>
        <v>4.4574232033037849E-2</v>
      </c>
      <c r="AQ148" s="88">
        <f>$E148^EXP(Parameter!$D$290+Parameter!$D$296*((LN($B148*21/30.2))))</f>
        <v>1.8654562555912409E-2</v>
      </c>
      <c r="AR148" s="12">
        <f>$D148^EXP(Parameter!$D$305+Parameter!$D$311*((LN($B148*21/30.2))))</f>
        <v>5.2524258941107287E-2</v>
      </c>
      <c r="AS148" s="88">
        <f>$E148^EXP(Parameter!$D$291+Parameter!$D$297*((LN($B148*21/30.2))))</f>
        <v>1.8368708271961728E-2</v>
      </c>
      <c r="AT148" s="12">
        <f>$D148^EXP(Parameter!$D$305+Parameter!$D$307-Parameter!$D$306+(Parameter!$D$311+Parameter!$D$313-Parameter!$D$312)*((LN($B148*21/30.2))))</f>
        <v>4.9246007172147464E-2</v>
      </c>
      <c r="AU148" s="88">
        <f>$E148^EXP(Parameter!$D$291+Parameter!$D$293-Parameter!$D$292+(Parameter!$D$297+Parameter!$D$299-Parameter!$D$298)*((LN($B148*21/30.2))))</f>
        <v>3.268476840495823E-2</v>
      </c>
      <c r="AV148" s="12">
        <f>$D148^EXP(Parameter!$D$308+Parameter!$D$314*((LN($B148*21/30.2))))</f>
        <v>7.2803041464167592E-2</v>
      </c>
      <c r="AW148" s="88">
        <f>$E148^EXP(Parameter!$D$294+Parameter!$D$300*((LN($B148*21/30.2))))</f>
        <v>2.6931608771460613E-2</v>
      </c>
      <c r="AX148" s="12">
        <f>$D148^EXP(Parameter!$D$305+Parameter!$D$309-Parameter!$D$306+(Parameter!$D$311+Parameter!$D$315-Parameter!$D$312)*((LN($B148*21/30.2))))</f>
        <v>2.9956749452677074E-2</v>
      </c>
      <c r="AY148" s="88">
        <f>$E148^EXP(Parameter!$D$291+Parameter!$D$295-Parameter!$D$292+(Parameter!$D$297+Parameter!$D$301-Parameter!$D$298)*((LN($B148*21/30.2))))</f>
        <v>1.9127699119882834E-3</v>
      </c>
      <c r="AZ148" s="12">
        <f>$D148^EXP(Parameter!D$305-Parameter!D$306+(Parameter!D$311-Parameter!D$312)*((LN($B148*21/30.2))))</f>
        <v>2.0705679225551325E-2</v>
      </c>
      <c r="BA148" s="88">
        <f>$E148^EXP(Parameter!$D$291-Parameter!$D$292+(Parameter!$D$297-Parameter!$D$298)*((LN($B148*21/30.2))))</f>
        <v>6.4196829373023919E-5</v>
      </c>
      <c r="BB148" s="89">
        <f>$D148^EXP(Parameter!$D$231+Parameter!$D$238)</f>
        <v>8.3040485132952604E-2</v>
      </c>
      <c r="BC148" s="90">
        <f>$E148^EXP(Parameter!$D$216+Parameter!$D$223)</f>
        <v>8.6916427895611277E-3</v>
      </c>
      <c r="BD148" s="91">
        <f>$D148^EXP(Parameter!$D$232+Parameter!$D$239)</f>
        <v>6.5871366085900634E-2</v>
      </c>
      <c r="BE148" s="90">
        <f>$E148^EXP(Parameter!$D$217+Parameter!$D$224)</f>
        <v>1.1821101810043862E-2</v>
      </c>
      <c r="BF148" s="91">
        <f>$D148^EXP(Parameter!$D$234+Parameter!$D$241)</f>
        <v>7.6979902128600605E-2</v>
      </c>
      <c r="BG148" s="91">
        <f>$E148^EXP(Parameter!$D$219+Parameter!$D$226)</f>
        <v>4.2748023594055454E-2</v>
      </c>
      <c r="BH148" s="91">
        <f>$D148^EXP(Parameter!$D$235+Parameter!$D$242)</f>
        <v>0.13901289830487881</v>
      </c>
      <c r="BI148" s="91">
        <f>$E148^EXP(Parameter!$D$220+Parameter!$D$227)</f>
        <v>2.9214351020306423E-2</v>
      </c>
      <c r="BJ148" s="91">
        <f>$D148^EXP(Parameter!$D$236)</f>
        <v>2.6284168492515095E-2</v>
      </c>
      <c r="BK148" s="91">
        <f>$E148^EXP(Parameter!$D$221)</f>
        <v>0.21128831364438475</v>
      </c>
      <c r="BL148" s="91">
        <f>$D148^EXP(Parameter!$D$233+Parameter!$D$240)</f>
        <v>3.4420005355835032E-2</v>
      </c>
      <c r="BM148" s="91">
        <f>$E148^EXP(Parameter!$D$218+Parameter!$D$225)</f>
        <v>4.3775012687680605E-3</v>
      </c>
      <c r="BN148" s="90">
        <f>$D148^EXP(Parameter!$D$268+Parameter!$D$275)</f>
        <v>0.10665535819407489</v>
      </c>
      <c r="BO148" s="91">
        <f>$E148^EXP(Parameter!$D$246+Parameter!$D$253)</f>
        <v>3.5270913593805023E-3</v>
      </c>
      <c r="BP148" s="91">
        <f>$D148^EXP(Parameter!$D$269+Parameter!$D$276)</f>
        <v>7.5215875236886401E-2</v>
      </c>
      <c r="BQ148" s="91">
        <f>$E148^EXP(Parameter!$D$247+Parameter!$D$254)</f>
        <v>7.6703619477255609E-3</v>
      </c>
      <c r="BR148" s="91">
        <f>$D148^EXP(Parameter!$D$271+Parameter!$D$278)</f>
        <v>0.15190835450439541</v>
      </c>
      <c r="BS148" s="91">
        <f>$E148^EXP(Parameter!$D$249+Parameter!$D$256)</f>
        <v>5.1058022868093876E-2</v>
      </c>
      <c r="BT148" s="91">
        <f>$D148^EXP(Parameter!$D$272+Parameter!$D$279)</f>
        <v>0.24102992330985021</v>
      </c>
      <c r="BU148" s="91">
        <f>$E148^EXP(Parameter!$D$250+Parameter!$D$257)</f>
        <v>1.876813886645717E-2</v>
      </c>
      <c r="BV148" s="91">
        <f>$D148^EXP(Parameter!$D$273+Parameter!$D$280)</f>
        <v>0.19878923166398627</v>
      </c>
      <c r="BW148" s="91">
        <f>$E148^EXP(Parameter!$D$251+Parameter!$D$258)</f>
        <v>5.4313996683292648E-2</v>
      </c>
      <c r="BX148" s="91">
        <f>$D148^EXP(Parameter!$D$270+Parameter!$D$277)</f>
        <v>6.695195596580425E-2</v>
      </c>
      <c r="BY148" s="91">
        <f>$E148^EXP(Parameter!$D$248+Parameter!$D$255)</f>
        <v>9.1118832882617906E-3</v>
      </c>
      <c r="BZ148" s="90">
        <f>$D148^EXP(Parameter!$D$208)</f>
        <v>7.8169815208474172E-2</v>
      </c>
      <c r="CA148" s="90">
        <f>$E148^EXP(Parameter!$D$200)</f>
        <v>6.5140380234758382E-3</v>
      </c>
      <c r="CB148" s="90">
        <f>$D148^EXP(Parameter!$D$209)</f>
        <v>6.6590526047036955E-2</v>
      </c>
      <c r="CC148" s="90">
        <f>$E148^EXP(Parameter!$D$201)</f>
        <v>1.0139151005345929E-2</v>
      </c>
      <c r="CD148" s="90">
        <f>$D148^EXP(Parameter!$D$211)</f>
        <v>7.1573998093395902E-2</v>
      </c>
      <c r="CE148" s="90">
        <f>$E148^EXP(Parameter!$D$203)</f>
        <v>3.4475290655870926E-2</v>
      </c>
      <c r="CF148" s="90">
        <f>$D148^EXP(Parameter!$D$212)</f>
        <v>0.13873873316375954</v>
      </c>
      <c r="CG148" s="90">
        <f>$E148^EXP(Parameter!$D$204)</f>
        <v>2.5759725343367949E-2</v>
      </c>
      <c r="CH148" s="91">
        <f>$D148^EXP(Parameter!$D$213)</f>
        <v>6.012613761442135E-2</v>
      </c>
      <c r="CI148" s="90">
        <f>$E148^EXP(Parameter!$D$205)</f>
        <v>4.128316475118278E-2</v>
      </c>
      <c r="CJ148" s="91">
        <f>$D148^EXP(Parameter!$D$210)</f>
        <v>3.7038175374907042E-2</v>
      </c>
      <c r="CK148" s="90">
        <f>$E148^EXP(Parameter!$D$202)</f>
        <v>5.4732232264688516E-3</v>
      </c>
      <c r="CL148" s="12">
        <f>$D148^EXP(Parameter!$D$170+Parameter!$D$177*(LN($B148/30.2*21)))</f>
        <v>4.7040535973203478E-2</v>
      </c>
      <c r="CM148" s="41">
        <f>$E148^EXP(Parameter!$D$155+Parameter!$D$162*(LN($B148/30.2*21)))</f>
        <v>8.586358982139515E-2</v>
      </c>
      <c r="CN148" s="12">
        <f>$D148^EXP(Parameter!$D$171+Parameter!$D$178*(LN($B148/30.2*21)))</f>
        <v>4.9503114540228849E-2</v>
      </c>
      <c r="CO148" s="41">
        <f>$E148^EXP(Parameter!$D$156+Parameter!$D$163*(LN($B148/30.2*21)))</f>
        <v>6.0505125649216784E-2</v>
      </c>
      <c r="CP148" s="12">
        <f>$D148^EXP(Parameter!$D$173+Parameter!$D$180*(LN($B148/30.2*21)))</f>
        <v>4.4341233078482784E-2</v>
      </c>
      <c r="CQ148" s="41">
        <f>$E148^EXP(Parameter!$D$158+Parameter!$D$165*(LN($B148/30.2*21)))</f>
        <v>6.8635417489134612E-2</v>
      </c>
      <c r="CR148" s="12">
        <f>$D148^EXP(Parameter!$D$174+Parameter!$D$181*(LN($B148/30.2*21)))</f>
        <v>4.7773751997550205E-2</v>
      </c>
      <c r="CS148" s="41">
        <f>$E148^EXP(Parameter!$D$159+Parameter!$D$166*(LN($B148/30.2*21)))</f>
        <v>9.0801596876533996E-2</v>
      </c>
      <c r="CT148" s="12">
        <f>$D148^EXP(Parameter!$D$175+Parameter!$D$182*(LN($B148/30.2*21)))</f>
        <v>1.2423181613953452E-2</v>
      </c>
      <c r="CU148" s="41">
        <f>$E148^EXP(Parameter!$D$160+Parameter!$D$167*(LN($B148/30.2*21)))</f>
        <v>7.7835269223809457E-3</v>
      </c>
      <c r="CV148" s="12">
        <f>$D148^EXP(Parameter!$D$172+Parameter!$D$179*(LN($B148/30.2*21)))</f>
        <v>1.4250105629693839E-2</v>
      </c>
      <c r="CW148" s="41">
        <f>$E148^EXP(Parameter!$D$157+Parameter!$D$164*(LN($B148/30.2*21)))</f>
        <v>6.1198230277593431E-6</v>
      </c>
      <c r="CX148" s="12">
        <f t="shared" si="16"/>
        <v>2.7427376798888385E-7</v>
      </c>
      <c r="CY148" s="85">
        <v>1.6956083643276498E-2</v>
      </c>
      <c r="CZ148" s="12">
        <f t="shared" si="10"/>
        <v>3.8678112649387568E-3</v>
      </c>
      <c r="DA148" s="85">
        <v>2.6782685731587801E-2</v>
      </c>
      <c r="DB148" s="12">
        <f t="shared" si="11"/>
        <v>5.1161871553781751E-4</v>
      </c>
      <c r="DC148" s="41">
        <v>1.5665852043550701E-3</v>
      </c>
      <c r="DD148" s="12">
        <f t="shared" si="12"/>
        <v>1.8903457792758237E-12</v>
      </c>
      <c r="DE148" s="85">
        <v>6.2940381501157003E-3</v>
      </c>
      <c r="DF148" s="12">
        <f t="shared" si="13"/>
        <v>4.8386897579094616E-15</v>
      </c>
      <c r="DG148" s="41">
        <v>5.6871045376732997E-4</v>
      </c>
      <c r="DH148" s="12">
        <f t="shared" si="14"/>
        <v>1.6835537646622695E-4</v>
      </c>
      <c r="DI148" s="41">
        <v>5.6871045376732704E-4</v>
      </c>
      <c r="DJ148" s="46">
        <v>143</v>
      </c>
      <c r="DK148" s="44">
        <v>3.0693519158153703E-4</v>
      </c>
      <c r="DL148" s="44">
        <v>8.5475100589660303E-4</v>
      </c>
      <c r="DM148" s="44">
        <v>1.79950018567843E-3</v>
      </c>
      <c r="DN148" s="44">
        <v>1.33924955041342E-3</v>
      </c>
      <c r="DO148" s="44">
        <v>4.9828822965505299E-3</v>
      </c>
      <c r="DP148" s="44">
        <v>3.9668462484028196E-3</v>
      </c>
      <c r="DQ148" s="44">
        <v>5.5530891764788998E-3</v>
      </c>
      <c r="DR148" s="45">
        <v>3.9350791880400797E-2</v>
      </c>
      <c r="DS148" s="45">
        <v>6.2171502581578802E-2</v>
      </c>
      <c r="DT148" s="45">
        <v>5.6099011612021799E-2</v>
      </c>
      <c r="DU148" s="45">
        <v>4.1154188888366298E-2</v>
      </c>
      <c r="DV148" s="45">
        <v>5.95246945556243E-2</v>
      </c>
      <c r="DW148" s="45">
        <v>9.4525439364200395E-2</v>
      </c>
      <c r="DX148" s="45">
        <v>4.8298469134856699E-2</v>
      </c>
    </row>
    <row r="149" spans="1:128">
      <c r="A149" s="43">
        <f t="shared" si="15"/>
        <v>9.6794520547945204</v>
      </c>
      <c r="B149" s="18">
        <v>145</v>
      </c>
      <c r="C149" s="12">
        <v>3168</v>
      </c>
      <c r="D149" s="12">
        <v>3.7302386930115297E-2</v>
      </c>
      <c r="E149" s="12">
        <v>5.5372928830421599E-4</v>
      </c>
      <c r="F149" s="92">
        <f>$D149^Parameter!$D$325</f>
        <v>7.6904998078790435E-2</v>
      </c>
      <c r="G149" s="92">
        <f>$E149^Parameter!$D$318</f>
        <v>4.5203722120079086E-3</v>
      </c>
      <c r="H149" s="92">
        <f>$D149^Parameter!$D$326</f>
        <v>7.2009417544364809E-2</v>
      </c>
      <c r="I149" s="92">
        <f>$E149^Parameter!$D$319</f>
        <v>8.2358873345208337E-3</v>
      </c>
      <c r="J149" s="92">
        <f>$D149^Parameter!$D$328</f>
        <v>8.1594954849285112E-2</v>
      </c>
      <c r="K149" s="92">
        <f>$E149^Parameter!$D$321</f>
        <v>3.6081184825506325E-2</v>
      </c>
      <c r="L149" s="92">
        <f>$D149^Parameter!$D$329</f>
        <v>0.15855228622712911</v>
      </c>
      <c r="M149" s="92">
        <f>$E149^Parameter!$D$322</f>
        <v>2.5363884837196815E-2</v>
      </c>
      <c r="N149" s="92">
        <f>$D149^Parameter!$D$330</f>
        <v>6.9679762916256868E-2</v>
      </c>
      <c r="O149" s="92">
        <f>$E149^Parameter!$D$323</f>
        <v>4.9810281722710688E-2</v>
      </c>
      <c r="P149" s="92">
        <f>$D149^Parameter!$D$327</f>
        <v>4.368106965276719E-2</v>
      </c>
      <c r="Q149" s="92">
        <f>$E149^Parameter!$D$320</f>
        <v>4.7284022090546846E-3</v>
      </c>
      <c r="R149" s="12">
        <f>$D149^EXP(Parameter!$D$96+Parameter!$D$103*(($B149/30.2*21)^(1)))</f>
        <v>2.0925896478571823E-7</v>
      </c>
      <c r="S149" s="12">
        <f>$E149^EXP(Parameter!$D$81+Parameter!$D$88*($B149/30.2*21)^(-2))</f>
        <v>9.9713471020221253E-3</v>
      </c>
      <c r="T149" s="12">
        <f>$D149^EXP(Parameter!$D$97+Parameter!$D$104*(($B149*21/30.2)^(1)))</f>
        <v>3.6700429226633031E-3</v>
      </c>
      <c r="U149" s="12">
        <f>$E149^EXP(Parameter!$D$82+Parameter!$D$89*($B149/30.2*21)^(-2))</f>
        <v>1.4889052653832398E-2</v>
      </c>
      <c r="V149" s="12">
        <f>$D149^EXP(Parameter!$D$99+Parameter!$D$106*(($B149*21/30.2)^(1)))</f>
        <v>4.6622825398525428E-4</v>
      </c>
      <c r="W149" s="12">
        <f>$E149^EXP(Parameter!$D$84+Parameter!$D$91*($B149/30.2*21)^(-2))</f>
        <v>5.4211386516691121E-2</v>
      </c>
      <c r="X149" s="12">
        <f>$D149^EXP(Parameter!$D$100+Parameter!$D$107*(($B149*21/30.2)^(1)))</f>
        <v>9.6237334344901832E-13</v>
      </c>
      <c r="Y149" s="12">
        <f>$E149^EXP(Parameter!$D$85+Parameter!$D$92*($B149/30.2*21)^(-2))</f>
        <v>3.7510729091205931E-2</v>
      </c>
      <c r="Z149" s="12">
        <f>$D149^EXP(Parameter!$D$101+Parameter!$D$108*(($B149*21/30.2)^(1)))</f>
        <v>2.2238350381941317E-15</v>
      </c>
      <c r="AA149" s="12">
        <f>$E149^EXP(Parameter!$D$86+Parameter!$D$93*($B149/30.2*21)^(-2))</f>
        <v>5.0373786162143698E-2</v>
      </c>
      <c r="AB149" s="12">
        <f>$D149^EXP(Parameter!$D$98+Parameter!$D$105*(($B149*21/30.2)^(1)))</f>
        <v>1.522707481611885E-4</v>
      </c>
      <c r="AC149" s="12">
        <f>$E149^EXP(Parameter!$D$83+Parameter!$D$90*($B149/30.2*21)^(-2))</f>
        <v>5.2342727603292404E-3</v>
      </c>
      <c r="AD149" s="87">
        <f>$D149^EXP(Parameter!$D$133+Parameter!$D$140*(($B149*21/30.2)^(-0.5))+Parameter!$D$147*((LN($B149*21/30.2))))</f>
        <v>1.5335485093073611E-6</v>
      </c>
      <c r="AE149" s="12">
        <f>$E149^EXP(Parameter!$D$111+Parameter!$D$118*(($B149*21/30.2)^(-1))+Parameter!$D$125*(($B149*21/30.2)^(-0.5)))</f>
        <v>7.888926936191748E-2</v>
      </c>
      <c r="AF149" s="12">
        <f>$D149^EXP(Parameter!$D$134+Parameter!$D$141*(($B149*21/30.2)^(-0.5))+Parameter!$D$148*((LN($B149*21/30.2))))</f>
        <v>3.0518164989714498E-3</v>
      </c>
      <c r="AG149" s="12">
        <f>$E149^EXP(Parameter!$D$112+Parameter!$D$119*(($B149*21/30.2)^(-1))+Parameter!$D$126*(($B149*21/30.2)^(-0.5)))</f>
        <v>1.6843311695575711E-2</v>
      </c>
      <c r="AH149" s="12">
        <f>$D149^EXP(Parameter!$D$136+Parameter!$D$143*(($B149*21/30.2)^(-0.5))+Parameter!$D$150*((LN($B149*21/30.2))))</f>
        <v>1.2739288549208383E-5</v>
      </c>
      <c r="AI149" s="12">
        <f>$E149^EXP(Parameter!$D$114+Parameter!$D$121*(($B149*21/30.2)^(-1))+Parameter!$D$128*(($B149*21/30.2)^(-0.5)))</f>
        <v>5.5124475096990334E-4</v>
      </c>
      <c r="AJ149" s="12">
        <f>$D149^EXP(Parameter!$D$137+Parameter!$D$144*(($B149*21/30.2)^(-0.5))+Parameter!$D$151*((LN($B149*21/30.2))))</f>
        <v>7.0990487489341348E-7</v>
      </c>
      <c r="AK149" s="12">
        <f>$E149^EXP(Parameter!$D$115+Parameter!$D$122*(($B149*21/30.2)^(-1))+Parameter!$D$129*(($B149*21/30.2)^(-0.5)))</f>
        <v>1.3096320106669499E-2</v>
      </c>
      <c r="AL149" s="12">
        <f>$D149^EXP(Parameter!$D$138+Parameter!$D$145*(($B149*21/30.2)^(-0.5))+Parameter!$D$152*((LN($B149*21/30.2))))</f>
        <v>6.3634561042122855E-22</v>
      </c>
      <c r="AM149" s="12">
        <f>$E149^EXP(Parameter!$D$116+Parameter!$D$123*(($B149*21/30.2)^(-1))+Parameter!$D$130*(($B149*21/30.2)^(-0.5)))</f>
        <v>7.6556983152279156E-5</v>
      </c>
      <c r="AN149" s="12">
        <f>$D149^EXP(Parameter!$D$135+Parameter!$D$142*(($B149*21/30.2)^(-0.5))+Parameter!$D$149*((LN($B149*21/30.2))))</f>
        <v>3.7255548904630806E-4</v>
      </c>
      <c r="AO149" s="12">
        <f>$E149^EXP(Parameter!$D$113+Parameter!$D$120*(($B149*21/30.2)^(-1))+Parameter!$D$127*(($B149*21/30.2)^(-0.5)))</f>
        <v>3.0147106360211092E-9</v>
      </c>
      <c r="AP149" s="87">
        <f>$D149^EXP(Parameter!$D$304+Parameter!$D$310*((LN($B149*21/30.2))))</f>
        <v>4.392292642684191E-2</v>
      </c>
      <c r="AQ149" s="88">
        <f>$E149^EXP(Parameter!$D$290+Parameter!$D$296*((LN($B149*21/30.2))))</f>
        <v>1.8463324611939187E-2</v>
      </c>
      <c r="AR149" s="12">
        <f>$D149^EXP(Parameter!$D$305+Parameter!$D$311*((LN($B149*21/30.2))))</f>
        <v>5.1880418664041986E-2</v>
      </c>
      <c r="AS149" s="88">
        <f>$E149^EXP(Parameter!$D$291+Parameter!$D$297*((LN($B149*21/30.2))))</f>
        <v>1.8134511132084377E-2</v>
      </c>
      <c r="AT149" s="12">
        <f>$D149^EXP(Parameter!$D$305+Parameter!$D$307-Parameter!$D$306+(Parameter!$D$311+Parameter!$D$313-Parameter!$D$312)*((LN($B149*21/30.2))))</f>
        <v>4.8591068251534468E-2</v>
      </c>
      <c r="AU149" s="88">
        <f>$E149^EXP(Parameter!$D$291+Parameter!$D$293-Parameter!$D$292+(Parameter!$D$297+Parameter!$D$299-Parameter!$D$298)*((LN($B149*21/30.2))))</f>
        <v>3.2262277859191529E-2</v>
      </c>
      <c r="AV149" s="12">
        <f>$D149^EXP(Parameter!$D$308+Parameter!$D$314*((LN($B149*21/30.2))))</f>
        <v>7.1827360189204936E-2</v>
      </c>
      <c r="AW149" s="88">
        <f>$E149^EXP(Parameter!$D$294+Parameter!$D$300*((LN($B149*21/30.2))))</f>
        <v>2.6591093633097727E-2</v>
      </c>
      <c r="AX149" s="12">
        <f>$D149^EXP(Parameter!$D$305+Parameter!$D$309-Parameter!$D$306+(Parameter!$D$311+Parameter!$D$315-Parameter!$D$312)*((LN($B149*21/30.2))))</f>
        <v>2.9448774349578238E-2</v>
      </c>
      <c r="AY149" s="88">
        <f>$E149^EXP(Parameter!$D$291+Parameter!$D$295-Parameter!$D$292+(Parameter!$D$297+Parameter!$D$301-Parameter!$D$298)*((LN($B149*21/30.2))))</f>
        <v>1.8424880105509173E-3</v>
      </c>
      <c r="AZ149" s="12">
        <f>$D149^EXP(Parameter!D$305-Parameter!D$306+(Parameter!D$311-Parameter!D$312)*((LN($B149*21/30.2))))</f>
        <v>2.0338919600918704E-2</v>
      </c>
      <c r="BA149" s="88">
        <f>$E149^EXP(Parameter!$D$291-Parameter!$D$292+(Parameter!$D$297-Parameter!$D$298)*((LN($B149*21/30.2))))</f>
        <v>6.0875756085013719E-5</v>
      </c>
      <c r="BB149" s="89">
        <f>$D149^EXP(Parameter!$D$231+Parameter!$D$238)</f>
        <v>8.2249062025268604E-2</v>
      </c>
      <c r="BC149" s="90">
        <f>$E149^EXP(Parameter!$D$216+Parameter!$D$223)</f>
        <v>8.5452440754992549E-3</v>
      </c>
      <c r="BD149" s="91">
        <f>$D149^EXP(Parameter!$D$232+Parameter!$D$239)</f>
        <v>6.518544446330489E-2</v>
      </c>
      <c r="BE149" s="90">
        <f>$E149^EXP(Parameter!$D$217+Parameter!$D$224)</f>
        <v>1.1634792734606719E-2</v>
      </c>
      <c r="BF149" s="91">
        <f>$D149^EXP(Parameter!$D$234+Parameter!$D$241)</f>
        <v>7.6224006538967645E-2</v>
      </c>
      <c r="BG149" s="91">
        <f>$E149^EXP(Parameter!$D$219+Parameter!$D$226)</f>
        <v>4.226833397902615E-2</v>
      </c>
      <c r="BH149" s="91">
        <f>$D149^EXP(Parameter!$D$235+Parameter!$D$242)</f>
        <v>0.13796130558297495</v>
      </c>
      <c r="BI149" s="91">
        <f>$E149^EXP(Parameter!$D$220+Parameter!$D$227)</f>
        <v>2.8847191509526832E-2</v>
      </c>
      <c r="BJ149" s="91">
        <f>$D149^EXP(Parameter!$D$236)</f>
        <v>2.5918670008336E-2</v>
      </c>
      <c r="BK149" s="91">
        <f>$E149^EXP(Parameter!$D$221)</f>
        <v>0.21011581083100356</v>
      </c>
      <c r="BL149" s="91">
        <f>$D149^EXP(Parameter!$D$233+Parameter!$D$240)</f>
        <v>3.3976614797219556E-2</v>
      </c>
      <c r="BM149" s="91">
        <f>$E149^EXP(Parameter!$D$218+Parameter!$D$225)</f>
        <v>4.2932144050456065E-3</v>
      </c>
      <c r="BN149" s="90">
        <f>$D149^EXP(Parameter!$D$268+Parameter!$D$275)</f>
        <v>0.10574066565244096</v>
      </c>
      <c r="BO149" s="91">
        <f>$E149^EXP(Parameter!$D$246+Parameter!$D$253)</f>
        <v>3.4565050529433701E-3</v>
      </c>
      <c r="BP149" s="91">
        <f>$D149^EXP(Parameter!$D$269+Parameter!$D$276)</f>
        <v>7.4470657332730422E-2</v>
      </c>
      <c r="BQ149" s="91">
        <f>$E149^EXP(Parameter!$D$247+Parameter!$D$254)</f>
        <v>7.5377917140093285E-3</v>
      </c>
      <c r="BR149" s="91">
        <f>$D149^EXP(Parameter!$D$271+Parameter!$D$278)</f>
        <v>0.15081068745740131</v>
      </c>
      <c r="BS149" s="91">
        <f>$E149^EXP(Parameter!$D$249+Parameter!$D$256)</f>
        <v>5.0517197542526093E-2</v>
      </c>
      <c r="BT149" s="91">
        <f>$D149^EXP(Parameter!$D$272+Parameter!$D$279)</f>
        <v>0.23971376374253245</v>
      </c>
      <c r="BU149" s="91">
        <f>$E149^EXP(Parameter!$D$250+Parameter!$D$257)</f>
        <v>1.8502932892701589E-2</v>
      </c>
      <c r="BV149" s="91">
        <f>$D149^EXP(Parameter!$D$273+Parameter!$D$280)</f>
        <v>0.19755719116654358</v>
      </c>
      <c r="BW149" s="91">
        <f>$E149^EXP(Parameter!$D$251+Parameter!$D$258)</f>
        <v>5.3750576275951908E-2</v>
      </c>
      <c r="BX149" s="91">
        <f>$D149^EXP(Parameter!$D$270+Parameter!$D$277)</f>
        <v>6.6258930969429988E-2</v>
      </c>
      <c r="BY149" s="91">
        <f>$E149^EXP(Parameter!$D$248+Parameter!$D$255)</f>
        <v>8.9599205201451038E-3</v>
      </c>
      <c r="BZ149" s="90">
        <f>$D149^EXP(Parameter!$D$208)</f>
        <v>7.7406804606577853E-2</v>
      </c>
      <c r="CA149" s="90">
        <f>$E149^EXP(Parameter!$D$200)</f>
        <v>6.3977096840027578E-3</v>
      </c>
      <c r="CB149" s="90">
        <f>$D149^EXP(Parameter!$D$209)</f>
        <v>6.5899869474303124E-2</v>
      </c>
      <c r="CC149" s="90">
        <f>$E149^EXP(Parameter!$D$201)</f>
        <v>9.9738693427227059E-3</v>
      </c>
      <c r="CD149" s="90">
        <f>$D149^EXP(Parameter!$D$211)</f>
        <v>7.0851329409918673E-2</v>
      </c>
      <c r="CE149" s="90">
        <f>$E149^EXP(Parameter!$D$203)</f>
        <v>3.406219675131178E-2</v>
      </c>
      <c r="CF149" s="90">
        <f>$D149^EXP(Parameter!$D$212)</f>
        <v>0.13768816836453807</v>
      </c>
      <c r="CG149" s="90">
        <f>$E149^EXP(Parameter!$D$204)</f>
        <v>2.5424526539687655E-2</v>
      </c>
      <c r="CH149" s="91">
        <f>$D149^EXP(Parameter!$D$213)</f>
        <v>5.9479148875097712E-2</v>
      </c>
      <c r="CI149" s="90">
        <f>$E149^EXP(Parameter!$D$205)</f>
        <v>4.0814818071740366E-2</v>
      </c>
      <c r="CJ149" s="91">
        <f>$D149^EXP(Parameter!$D$210)</f>
        <v>3.6571374410595534E-2</v>
      </c>
      <c r="CK149" s="90">
        <f>$E149^EXP(Parameter!$D$202)</f>
        <v>5.3721329227824676E-3</v>
      </c>
      <c r="CL149" s="12">
        <f>$D149^EXP(Parameter!$D$170+Parameter!$D$177*(LN($B149/30.2*21)))</f>
        <v>4.6414447642552745E-2</v>
      </c>
      <c r="CM149" s="41">
        <f>$E149^EXP(Parameter!$D$155+Parameter!$D$162*(LN($B149/30.2*21)))</f>
        <v>8.5481394207174044E-2</v>
      </c>
      <c r="CN149" s="12">
        <f>$D149^EXP(Parameter!$D$171+Parameter!$D$178*(LN($B149/30.2*21)))</f>
        <v>4.8891930406865437E-2</v>
      </c>
      <c r="CO149" s="41">
        <f>$E149^EXP(Parameter!$D$156+Parameter!$D$163*(LN($B149/30.2*21)))</f>
        <v>6.0073494163652645E-2</v>
      </c>
      <c r="CP149" s="12">
        <f>$D149^EXP(Parameter!$D$173+Parameter!$D$180*(LN($B149/30.2*21)))</f>
        <v>4.3747318452301398E-2</v>
      </c>
      <c r="CQ149" s="41">
        <f>$E149^EXP(Parameter!$D$158+Parameter!$D$165*(LN($B149/30.2*21)))</f>
        <v>6.8048684304930426E-2</v>
      </c>
      <c r="CR149" s="12">
        <f>$D149^EXP(Parameter!$D$174+Parameter!$D$181*(LN($B149/30.2*21)))</f>
        <v>4.7029578538769073E-2</v>
      </c>
      <c r="CS149" s="41">
        <f>$E149^EXP(Parameter!$D$159+Parameter!$D$166*(LN($B149/30.2*21)))</f>
        <v>9.0230771747975738E-2</v>
      </c>
      <c r="CT149" s="12">
        <f>$D149^EXP(Parameter!$D$175+Parameter!$D$182*(LN($B149/30.2*21)))</f>
        <v>1.2142703094158668E-2</v>
      </c>
      <c r="CU149" s="41">
        <f>$E149^EXP(Parameter!$D$160+Parameter!$D$167*(LN($B149/30.2*21)))</f>
        <v>7.6023089840858496E-3</v>
      </c>
      <c r="CV149" s="12">
        <f>$D149^EXP(Parameter!$D$172+Parameter!$D$179*(LN($B149/30.2*21)))</f>
        <v>1.3974223882365631E-2</v>
      </c>
      <c r="CW149" s="41">
        <f>$E149^EXP(Parameter!$D$157+Parameter!$D$164*(LN($B149/30.2*21)))</f>
        <v>5.723677449767703E-6</v>
      </c>
      <c r="CX149" s="12">
        <f t="shared" si="16"/>
        <v>2.0925896478571823E-7</v>
      </c>
      <c r="CY149" s="85">
        <v>1.6845343394167801E-2</v>
      </c>
      <c r="CZ149" s="12">
        <f t="shared" si="10"/>
        <v>3.6700429226633031E-3</v>
      </c>
      <c r="DA149" s="85">
        <v>2.6593031915706299E-2</v>
      </c>
      <c r="DB149" s="12">
        <f t="shared" si="11"/>
        <v>4.6622825398525428E-4</v>
      </c>
      <c r="DC149" s="41">
        <v>1.49453773105746E-3</v>
      </c>
      <c r="DD149" s="12">
        <f t="shared" si="12"/>
        <v>9.6237334344901832E-13</v>
      </c>
      <c r="DE149" s="85">
        <v>6.1332463110604502E-3</v>
      </c>
      <c r="DF149" s="12">
        <f t="shared" si="13"/>
        <v>2.2238350381941317E-15</v>
      </c>
      <c r="DG149" s="41">
        <v>5.5370381672067504E-4</v>
      </c>
      <c r="DH149" s="12">
        <f t="shared" si="14"/>
        <v>1.522707481611885E-4</v>
      </c>
      <c r="DI149" s="41">
        <v>5.5370381672067395E-4</v>
      </c>
      <c r="DJ149" s="46">
        <v>144</v>
      </c>
      <c r="DK149" s="44">
        <v>2.9746505539851597E-4</v>
      </c>
      <c r="DL149" s="44">
        <v>8.3049871830798096E-4</v>
      </c>
      <c r="DM149" s="44">
        <v>1.7518558852090999E-3</v>
      </c>
      <c r="DN149" s="44">
        <v>1.3027688439766201E-3</v>
      </c>
      <c r="DO149" s="44">
        <v>4.8646706367270198E-3</v>
      </c>
      <c r="DP149" s="44">
        <v>3.8702229016839302E-3</v>
      </c>
      <c r="DQ149" s="44">
        <v>5.4230454111024997E-3</v>
      </c>
      <c r="DR149" s="45">
        <v>3.8868700508425301E-2</v>
      </c>
      <c r="DS149" s="45">
        <v>6.1475370916798097E-2</v>
      </c>
      <c r="DT149" s="45">
        <v>5.5457176390817903E-2</v>
      </c>
      <c r="DU149" s="45">
        <v>4.0654109408595498E-2</v>
      </c>
      <c r="DV149" s="45">
        <v>5.8852014501064399E-2</v>
      </c>
      <c r="DW149" s="45">
        <v>9.3565897400672393E-2</v>
      </c>
      <c r="DX149" s="45">
        <v>4.7729078796663903E-2</v>
      </c>
    </row>
    <row r="150" spans="1:128">
      <c r="A150" s="43">
        <f t="shared" si="15"/>
        <v>9.7397260273972606</v>
      </c>
      <c r="B150" s="18">
        <v>146</v>
      </c>
      <c r="C150" s="12">
        <v>3190</v>
      </c>
      <c r="D150" s="12">
        <v>3.6837190532694901E-2</v>
      </c>
      <c r="E150" s="12">
        <v>5.3918520201285704E-4</v>
      </c>
      <c r="F150" s="92">
        <f>$D150^Parameter!$D$325</f>
        <v>7.6155885161321102E-2</v>
      </c>
      <c r="G150" s="92">
        <f>$E150^Parameter!$D$318</f>
        <v>4.4345681593629923E-3</v>
      </c>
      <c r="H150" s="92">
        <f>$D150^Parameter!$D$326</f>
        <v>7.1290096126655364E-2</v>
      </c>
      <c r="I150" s="92">
        <f>$E150^Parameter!$D$319</f>
        <v>8.0967792197333653E-3</v>
      </c>
      <c r="J150" s="92">
        <f>$D150^Parameter!$D$328</f>
        <v>8.0818412102783233E-2</v>
      </c>
      <c r="K150" s="92">
        <f>$E150^Parameter!$D$321</f>
        <v>3.5658241194547836E-2</v>
      </c>
      <c r="L150" s="92">
        <f>$D150^Parameter!$D$329</f>
        <v>0.15744194279845458</v>
      </c>
      <c r="M150" s="92">
        <f>$E150^Parameter!$D$322</f>
        <v>2.5035230976242728E-2</v>
      </c>
      <c r="N150" s="92">
        <f>$D150^Parameter!$D$330</f>
        <v>6.8975056566146331E-2</v>
      </c>
      <c r="O150" s="92">
        <f>$E150^Parameter!$D$323</f>
        <v>4.9282778609138711E-2</v>
      </c>
      <c r="P150" s="92">
        <f>$D150^Parameter!$D$327</f>
        <v>4.3162316834420462E-2</v>
      </c>
      <c r="Q150" s="92">
        <f>$E150^Parameter!$D$320</f>
        <v>4.6393902623285757E-3</v>
      </c>
      <c r="R150" s="12">
        <f>$D150^EXP(Parameter!$D$96+Parameter!$D$103*(($B150/30.2*21)^(1)))</f>
        <v>1.5896422203524221E-7</v>
      </c>
      <c r="S150" s="12">
        <f>$E150^EXP(Parameter!$D$81+Parameter!$D$88*($B150/30.2*21)^(-2))</f>
        <v>9.8096158099684558E-3</v>
      </c>
      <c r="T150" s="12">
        <f>$D150^EXP(Parameter!$D$97+Parameter!$D$104*(($B150*21/30.2)^(1)))</f>
        <v>3.4812966718164124E-3</v>
      </c>
      <c r="U150" s="12">
        <f>$E150^EXP(Parameter!$D$82+Parameter!$D$89*($B150/30.2*21)^(-2))</f>
        <v>1.4668393616289063E-2</v>
      </c>
      <c r="V150" s="12">
        <f>$D150^EXP(Parameter!$D$99+Parameter!$D$106*(($B150*21/30.2)^(1)))</f>
        <v>4.244875855664183E-4</v>
      </c>
      <c r="W150" s="12">
        <f>$E150^EXP(Parameter!$D$84+Parameter!$D$91*($B150/30.2*21)^(-2))</f>
        <v>5.3653558783624607E-2</v>
      </c>
      <c r="X150" s="12">
        <f>$D150^EXP(Parameter!$D$100+Parameter!$D$107*(($B150*21/30.2)^(1)))</f>
        <v>4.8218194688204536E-13</v>
      </c>
      <c r="Y150" s="12">
        <f>$E150^EXP(Parameter!$D$85+Parameter!$D$92*($B150/30.2*21)^(-2))</f>
        <v>3.7076223234557205E-2</v>
      </c>
      <c r="Z150" s="12">
        <f>$D150^EXP(Parameter!$D$101+Parameter!$D$108*(($B150*21/30.2)^(1)))</f>
        <v>1.0046130531603003E-15</v>
      </c>
      <c r="AA150" s="12">
        <f>$E150^EXP(Parameter!$D$86+Parameter!$D$93*($B150/30.2*21)^(-2))</f>
        <v>4.9842207192131928E-2</v>
      </c>
      <c r="AB150" s="12">
        <f>$D150^EXP(Parameter!$D$98+Parameter!$D$105*(($B150*21/30.2)^(1)))</f>
        <v>1.3760261824606856E-4</v>
      </c>
      <c r="AC150" s="12">
        <f>$E150^EXP(Parameter!$D$83+Parameter!$D$90*($B150/30.2*21)^(-2))</f>
        <v>5.1375768274857011E-3</v>
      </c>
      <c r="AD150" s="87">
        <f>$D150^EXP(Parameter!$D$133+Parameter!$D$140*(($B150*21/30.2)^(-0.5))+Parameter!$D$147*((LN($B150*21/30.2))))</f>
        <v>1.3219632964419082E-6</v>
      </c>
      <c r="AE150" s="12">
        <f>$E150^EXP(Parameter!$D$111+Parameter!$D$118*(($B150*21/30.2)^(-1))+Parameter!$D$125*(($B150*21/30.2)^(-0.5)))</f>
        <v>7.8401352261864801E-2</v>
      </c>
      <c r="AF150" s="12">
        <f>$D150^EXP(Parameter!$D$134+Parameter!$D$141*(($B150*21/30.2)^(-0.5))+Parameter!$D$148*((LN($B150*21/30.2))))</f>
        <v>2.9329876705136253E-3</v>
      </c>
      <c r="AG150" s="12">
        <f>$E150^EXP(Parameter!$D$112+Parameter!$D$119*(($B150*21/30.2)^(-1))+Parameter!$D$126*(($B150*21/30.2)^(-0.5)))</f>
        <v>1.6607666913956414E-2</v>
      </c>
      <c r="AH150" s="12">
        <f>$D150^EXP(Parameter!$D$136+Parameter!$D$143*(($B150*21/30.2)^(-0.5))+Parameter!$D$150*((LN($B150*21/30.2))))</f>
        <v>1.1339343693710356E-5</v>
      </c>
      <c r="AI150" s="12">
        <f>$E150^EXP(Parameter!$D$114+Parameter!$D$121*(($B150*21/30.2)^(-1))+Parameter!$D$128*(($B150*21/30.2)^(-0.5)))</f>
        <v>5.302755596937258E-4</v>
      </c>
      <c r="AJ150" s="12">
        <f>$D150^EXP(Parameter!$D$137+Parameter!$D$144*(($B150*21/30.2)^(-0.5))+Parameter!$D$151*((LN($B150*21/30.2))))</f>
        <v>5.9603661237595825E-7</v>
      </c>
      <c r="AK150" s="12">
        <f>$E150^EXP(Parameter!$D$115+Parameter!$D$122*(($B150*21/30.2)^(-1))+Parameter!$D$129*(($B150*21/30.2)^(-0.5)))</f>
        <v>1.2875736192496833E-2</v>
      </c>
      <c r="AL150" s="12">
        <f>$D150^EXP(Parameter!$D$138+Parameter!$D$145*(($B150*21/30.2)^(-0.5))+Parameter!$D$152*((LN($B150*21/30.2))))</f>
        <v>2.9373423229213197E-22</v>
      </c>
      <c r="AM150" s="12">
        <f>$E150^EXP(Parameter!$D$116+Parameter!$D$123*(($B150*21/30.2)^(-1))+Parameter!$D$130*(($B150*21/30.2)^(-0.5)))</f>
        <v>7.2850881597163133E-5</v>
      </c>
      <c r="AN150" s="12">
        <f>$D150^EXP(Parameter!$D$135+Parameter!$D$142*(($B150*21/30.2)^(-0.5))+Parameter!$D$149*((LN($B150*21/30.2))))</f>
        <v>3.5216439809152792E-4</v>
      </c>
      <c r="AO150" s="12">
        <f>$E150^EXP(Parameter!$D$113+Parameter!$D$120*(($B150*21/30.2)^(-1))+Parameter!$D$127*(($B150*21/30.2)^(-0.5)))</f>
        <v>2.7008723361628833E-9</v>
      </c>
      <c r="AP150" s="87">
        <f>$D150^EXP(Parameter!$D$304+Parameter!$D$310*((LN($B150*21/30.2))))</f>
        <v>4.3283333563572703E-2</v>
      </c>
      <c r="AQ150" s="88">
        <f>$E150^EXP(Parameter!$D$290+Parameter!$D$296*((LN($B150*21/30.2))))</f>
        <v>1.8275266825375638E-2</v>
      </c>
      <c r="AR150" s="12">
        <f>$D150^EXP(Parameter!$D$305+Parameter!$D$311*((LN($B150*21/30.2))))</f>
        <v>5.1247093575931879E-2</v>
      </c>
      <c r="AS150" s="88">
        <f>$E150^EXP(Parameter!$D$291+Parameter!$D$297*((LN($B150*21/30.2))))</f>
        <v>1.7904550535265788E-2</v>
      </c>
      <c r="AT150" s="12">
        <f>$D150^EXP(Parameter!$D$305+Parameter!$D$307-Parameter!$D$306+(Parameter!$D$311+Parameter!$D$313-Parameter!$D$312)*((LN($B150*21/30.2))))</f>
        <v>4.7947284936523421E-2</v>
      </c>
      <c r="AU150" s="88">
        <f>$E150^EXP(Parameter!$D$291+Parameter!$D$293-Parameter!$D$292+(Parameter!$D$297+Parameter!$D$299-Parameter!$D$298)*((LN($B150*21/30.2))))</f>
        <v>3.1847148562105854E-2</v>
      </c>
      <c r="AV150" s="12">
        <f>$D150^EXP(Parameter!$D$308+Parameter!$D$314*((LN($B150*21/30.2))))</f>
        <v>7.0867558646008674E-2</v>
      </c>
      <c r="AW150" s="88">
        <f>$E150^EXP(Parameter!$D$294+Parameter!$D$300*((LN($B150*21/30.2))))</f>
        <v>2.6256548799118061E-2</v>
      </c>
      <c r="AX150" s="12">
        <f>$D150^EXP(Parameter!$D$305+Parameter!$D$309-Parameter!$D$306+(Parameter!$D$311+Parameter!$D$315-Parameter!$D$312)*((LN($B150*21/30.2))))</f>
        <v>2.8951031338206496E-2</v>
      </c>
      <c r="AY150" s="88">
        <f>$E150^EXP(Parameter!$D$291+Parameter!$D$295-Parameter!$D$292+(Parameter!$D$297+Parameter!$D$301-Parameter!$D$298)*((LN($B150*21/30.2))))</f>
        <v>1.7749145503060887E-3</v>
      </c>
      <c r="AZ150" s="12">
        <f>$D150^EXP(Parameter!D$305-Parameter!D$306+(Parameter!D$311-Parameter!D$312)*((LN($B150*21/30.2))))</f>
        <v>1.9979942423782544E-2</v>
      </c>
      <c r="BA150" s="88">
        <f>$E150^EXP(Parameter!$D$291-Parameter!$D$292+(Parameter!$D$297-Parameter!$D$298)*((LN($B150*21/30.2))))</f>
        <v>5.7734008156742873E-5</v>
      </c>
      <c r="BB150" s="89">
        <f>$D150^EXP(Parameter!$D$231+Parameter!$D$238)</f>
        <v>8.146877629152191E-2</v>
      </c>
      <c r="BC150" s="90">
        <f>$E150^EXP(Parameter!$D$216+Parameter!$D$223)</f>
        <v>8.4020103752461914E-3</v>
      </c>
      <c r="BD150" s="91">
        <f>$D150^EXP(Parameter!$D$232+Parameter!$D$239)</f>
        <v>6.4509776687055126E-2</v>
      </c>
      <c r="BE150" s="90">
        <f>$E150^EXP(Parameter!$D$217+Parameter!$D$224)</f>
        <v>1.1452311216062983E-2</v>
      </c>
      <c r="BF150" s="91">
        <f>$D150^EXP(Parameter!$D$234+Parameter!$D$241)</f>
        <v>7.5478965176228749E-2</v>
      </c>
      <c r="BG150" s="91">
        <f>$E150^EXP(Parameter!$D$219+Parameter!$D$226)</f>
        <v>4.1796337546607817E-2</v>
      </c>
      <c r="BH150" s="91">
        <f>$D150^EXP(Parameter!$D$235+Parameter!$D$242)</f>
        <v>0.13692245842762135</v>
      </c>
      <c r="BI150" s="91">
        <f>$E150^EXP(Parameter!$D$220+Parameter!$D$227)</f>
        <v>2.8486411196877226E-2</v>
      </c>
      <c r="BJ150" s="91">
        <f>$D150^EXP(Parameter!$D$236)</f>
        <v>2.5559903143122665E-2</v>
      </c>
      <c r="BK150" s="91">
        <f>$E150^EXP(Parameter!$D$221)</f>
        <v>0.20895551056339651</v>
      </c>
      <c r="BL150" s="91">
        <f>$D150^EXP(Parameter!$D$233+Parameter!$D$240)</f>
        <v>3.3540939580073037E-2</v>
      </c>
      <c r="BM150" s="91">
        <f>$E150^EXP(Parameter!$D$218+Parameter!$D$225)</f>
        <v>4.2109514825469348E-3</v>
      </c>
      <c r="BN150" s="90">
        <f>$D150^EXP(Parameter!$D$268+Parameter!$D$275)</f>
        <v>0.10483797820668189</v>
      </c>
      <c r="BO150" s="91">
        <f>$E150^EXP(Parameter!$D$246+Parameter!$D$253)</f>
        <v>3.3876668214813635E-3</v>
      </c>
      <c r="BP150" s="91">
        <f>$D150^EXP(Parameter!$D$269+Parameter!$D$276)</f>
        <v>7.3736205704463889E-2</v>
      </c>
      <c r="BQ150" s="91">
        <f>$E150^EXP(Parameter!$D$247+Parameter!$D$254)</f>
        <v>7.408145416944751E-3</v>
      </c>
      <c r="BR150" s="91">
        <f>$D150^EXP(Parameter!$D$271+Parameter!$D$278)</f>
        <v>0.1497259550090829</v>
      </c>
      <c r="BS150" s="91">
        <f>$E150^EXP(Parameter!$D$249+Parameter!$D$256)</f>
        <v>4.9984708209065046E-2</v>
      </c>
      <c r="BT150" s="91">
        <f>$D150^EXP(Parameter!$D$272+Parameter!$D$279)</f>
        <v>0.23841080601919132</v>
      </c>
      <c r="BU150" s="91">
        <f>$E150^EXP(Parameter!$D$250+Parameter!$D$257)</f>
        <v>1.824274618916949E-2</v>
      </c>
      <c r="BV150" s="91">
        <f>$D150^EXP(Parameter!$D$273+Parameter!$D$280)</f>
        <v>0.19633841070666988</v>
      </c>
      <c r="BW150" s="91">
        <f>$E150^EXP(Parameter!$D$251+Parameter!$D$258)</f>
        <v>5.3195717655288355E-2</v>
      </c>
      <c r="BX150" s="91">
        <f>$D150^EXP(Parameter!$D$270+Parameter!$D$277)</f>
        <v>6.5576223357600189E-2</v>
      </c>
      <c r="BY150" s="91">
        <f>$E150^EXP(Parameter!$D$248+Parameter!$D$255)</f>
        <v>8.8112179848663773E-3</v>
      </c>
      <c r="BZ150" s="90">
        <f>$D150^EXP(Parameter!$D$208)</f>
        <v>7.6654706105769937E-2</v>
      </c>
      <c r="CA150" s="90">
        <f>$E150^EXP(Parameter!$D$200)</f>
        <v>6.2840134166593396E-3</v>
      </c>
      <c r="CB150" s="90">
        <f>$D150^EXP(Parameter!$D$209)</f>
        <v>6.5219509166400236E-2</v>
      </c>
      <c r="CC150" s="90">
        <f>$E150^EXP(Parameter!$D$201)</f>
        <v>9.8120719495703428E-3</v>
      </c>
      <c r="CD150" s="90">
        <f>$D150^EXP(Parameter!$D$211)</f>
        <v>7.0139236936466801E-2</v>
      </c>
      <c r="CE150" s="90">
        <f>$E150^EXP(Parameter!$D$203)</f>
        <v>3.3656040044370499E-2</v>
      </c>
      <c r="CF150" s="90">
        <f>$D150^EXP(Parameter!$D$212)</f>
        <v>0.13665034453972463</v>
      </c>
      <c r="CG150" s="90">
        <f>$E150^EXP(Parameter!$D$204)</f>
        <v>2.5095299621548502E-2</v>
      </c>
      <c r="CH150" s="91">
        <f>$D150^EXP(Parameter!$D$213)</f>
        <v>5.8842055243809553E-2</v>
      </c>
      <c r="CI150" s="90">
        <f>$E150^EXP(Parameter!$D$205)</f>
        <v>4.0354040035243087E-2</v>
      </c>
      <c r="CJ150" s="91">
        <f>$D150^EXP(Parameter!$D$210)</f>
        <v>3.6112567020993379E-2</v>
      </c>
      <c r="CK150" s="90">
        <f>$E150^EXP(Parameter!$D$202)</f>
        <v>5.2733913165945489E-3</v>
      </c>
      <c r="CL150" s="12">
        <f>$D150^EXP(Parameter!$D$170+Parameter!$D$177*(LN($B150/30.2*21)))</f>
        <v>4.5799080028327659E-2</v>
      </c>
      <c r="CM150" s="41">
        <f>$E150^EXP(Parameter!$D$155+Parameter!$D$162*(LN($B150/30.2*21)))</f>
        <v>8.5103995363389862E-2</v>
      </c>
      <c r="CN150" s="12">
        <f>$D150^EXP(Parameter!$D$171+Parameter!$D$178*(LN($B150/30.2*21)))</f>
        <v>4.8290823903309757E-2</v>
      </c>
      <c r="CO150" s="41">
        <f>$E150^EXP(Parameter!$D$156+Parameter!$D$163*(LN($B150/30.2*21)))</f>
        <v>5.964773560832614E-2</v>
      </c>
      <c r="CP150" s="12">
        <f>$D150^EXP(Parameter!$D$173+Parameter!$D$180*(LN($B150/30.2*21)))</f>
        <v>4.3163665683187011E-2</v>
      </c>
      <c r="CQ150" s="41">
        <f>$E150^EXP(Parameter!$D$158+Parameter!$D$165*(LN($B150/30.2*21)))</f>
        <v>6.7470124814801302E-2</v>
      </c>
      <c r="CR150" s="12">
        <f>$D150^EXP(Parameter!$D$174+Parameter!$D$181*(LN($B150/30.2*21)))</f>
        <v>4.6299117723176492E-2</v>
      </c>
      <c r="CS150" s="41">
        <f>$E150^EXP(Parameter!$D$159+Parameter!$D$166*(LN($B150/30.2*21)))</f>
        <v>8.9667155958227607E-2</v>
      </c>
      <c r="CT150" s="12">
        <f>$D150^EXP(Parameter!$D$175+Parameter!$D$182*(LN($B150/30.2*21)))</f>
        <v>1.1869334019392304E-2</v>
      </c>
      <c r="CU150" s="41">
        <f>$E150^EXP(Parameter!$D$160+Parameter!$D$167*(LN($B150/30.2*21)))</f>
        <v>7.4258755197079843E-3</v>
      </c>
      <c r="CV150" s="12">
        <f>$D150^EXP(Parameter!$D$172+Parameter!$D$179*(LN($B150/30.2*21)))</f>
        <v>1.3704651668969867E-2</v>
      </c>
      <c r="CW150" s="41">
        <f>$E150^EXP(Parameter!$D$157+Parameter!$D$164*(LN($B150/30.2*21)))</f>
        <v>5.3540228492998642E-6</v>
      </c>
      <c r="CX150" s="12">
        <f t="shared" si="16"/>
        <v>1.5896422203524221E-7</v>
      </c>
      <c r="CY150" s="85">
        <v>1.6737351941311499E-2</v>
      </c>
      <c r="CZ150" s="12">
        <f t="shared" ref="CZ150:CZ213" si="17">T150</f>
        <v>3.4812966718164124E-3</v>
      </c>
      <c r="DA150" s="85">
        <v>2.6407710803887999E-2</v>
      </c>
      <c r="DB150" s="12">
        <f t="shared" ref="DB150:DB213" si="18">V150</f>
        <v>4.244875855664183E-4</v>
      </c>
      <c r="DC150" s="41">
        <v>1.4260689642067201E-3</v>
      </c>
      <c r="DD150" s="12">
        <f t="shared" ref="DD150:DD213" si="19">X150</f>
        <v>4.8218194688204536E-13</v>
      </c>
      <c r="DE150" s="85">
        <v>5.9772541439400296E-3</v>
      </c>
      <c r="DF150" s="12">
        <f t="shared" ref="DF150:DF213" si="20">Z150</f>
        <v>1.0046130531603003E-15</v>
      </c>
      <c r="DG150" s="41">
        <v>5.3916354924262496E-4</v>
      </c>
      <c r="DH150" s="12">
        <f t="shared" ref="DH150:DH213" si="21">AB150</f>
        <v>1.3760261824606856E-4</v>
      </c>
      <c r="DI150" s="41">
        <v>5.3916354924262398E-4</v>
      </c>
      <c r="DJ150" s="46">
        <v>145</v>
      </c>
      <c r="DK150" s="44">
        <v>2.8832791144151E-4</v>
      </c>
      <c r="DL150" s="44">
        <v>8.0703640813317701E-4</v>
      </c>
      <c r="DM150" s="44">
        <v>1.70566850361087E-3</v>
      </c>
      <c r="DN150" s="44">
        <v>1.2674330128198399E-3</v>
      </c>
      <c r="DO150" s="44">
        <v>4.7497285242807897E-3</v>
      </c>
      <c r="DP150" s="44">
        <v>3.7763373239746399E-3</v>
      </c>
      <c r="DQ150" s="44">
        <v>5.2965560328430703E-3</v>
      </c>
      <c r="DR150" s="45">
        <v>3.8394739667531499E-2</v>
      </c>
      <c r="DS150" s="45">
        <v>6.0790129902937202E-2</v>
      </c>
      <c r="DT150" s="45">
        <v>5.48255652374375E-2</v>
      </c>
      <c r="DU150" s="45">
        <v>4.0162406572704798E-2</v>
      </c>
      <c r="DV150" s="45">
        <v>5.8189939877733597E-2</v>
      </c>
      <c r="DW150" s="45">
        <v>9.2620179545799805E-2</v>
      </c>
      <c r="DX150" s="45">
        <v>4.7168988313417599E-2</v>
      </c>
    </row>
    <row r="151" spans="1:128">
      <c r="A151" s="43">
        <f t="shared" si="15"/>
        <v>9.8000000000000007</v>
      </c>
      <c r="B151" s="18">
        <v>147</v>
      </c>
      <c r="C151" s="12">
        <v>3212</v>
      </c>
      <c r="D151" s="12">
        <v>3.6379886604065097E-2</v>
      </c>
      <c r="E151" s="12">
        <v>5.2509116632121103E-4</v>
      </c>
      <c r="F151" s="92">
        <f>$D151^Parameter!$D$325</f>
        <v>7.5417450342048692E-2</v>
      </c>
      <c r="G151" s="92">
        <f>$E151^Parameter!$D$318</f>
        <v>4.3507987266063692E-3</v>
      </c>
      <c r="H151" s="92">
        <f>$D151^Parameter!$D$326</f>
        <v>7.0581205688132947E-2</v>
      </c>
      <c r="I151" s="92">
        <f>$E151^Parameter!$D$319</f>
        <v>7.9606808998664725E-3</v>
      </c>
      <c r="J151" s="92">
        <f>$D151^Parameter!$D$328</f>
        <v>8.0052765911599058E-2</v>
      </c>
      <c r="K151" s="92">
        <f>$E151^Parameter!$D$321</f>
        <v>3.5242278388835702E-2</v>
      </c>
      <c r="L151" s="92">
        <f>$D151^Parameter!$D$329</f>
        <v>0.1563444075018042</v>
      </c>
      <c r="M151" s="92">
        <f>$E151^Parameter!$D$322</f>
        <v>2.4712404781247938E-2</v>
      </c>
      <c r="N151" s="92">
        <f>$D151^Parameter!$D$330</f>
        <v>6.8280656209527349E-2</v>
      </c>
      <c r="O151" s="92">
        <f>$E151^Parameter!$D$323</f>
        <v>4.8763389437300582E-2</v>
      </c>
      <c r="P151" s="92">
        <f>$D151^Parameter!$D$327</f>
        <v>4.2652058545966043E-2</v>
      </c>
      <c r="Q151" s="92">
        <f>$E151^Parameter!$D$320</f>
        <v>4.5524751566174068E-3</v>
      </c>
      <c r="R151" s="12">
        <f>$D151^EXP(Parameter!$D$96+Parameter!$D$103*(($B151/30.2*21)^(1)))</f>
        <v>1.2022668785747809E-7</v>
      </c>
      <c r="S151" s="12">
        <f>$E151^EXP(Parameter!$D$81+Parameter!$D$88*($B151/30.2*21)^(-2))</f>
        <v>9.6512757949444895E-3</v>
      </c>
      <c r="T151" s="12">
        <f>$D151^EXP(Parameter!$D$97+Parameter!$D$104*(($B151*21/30.2)^(1)))</f>
        <v>3.3012158651869825E-3</v>
      </c>
      <c r="U151" s="12">
        <f>$E151^EXP(Parameter!$D$82+Parameter!$D$89*($B151/30.2*21)^(-2))</f>
        <v>1.4452055092081103E-2</v>
      </c>
      <c r="V151" s="12">
        <f>$D151^EXP(Parameter!$D$99+Parameter!$D$106*(($B151*21/30.2)^(1)))</f>
        <v>3.8613740418345476E-4</v>
      </c>
      <c r="W151" s="12">
        <f>$E151^EXP(Parameter!$D$84+Parameter!$D$91*($B151/30.2*21)^(-2))</f>
        <v>5.3104143729414799E-2</v>
      </c>
      <c r="X151" s="12">
        <f>$D151^EXP(Parameter!$D$100+Parameter!$D$107*(($B151*21/30.2)^(1)))</f>
        <v>2.3767498905604592E-13</v>
      </c>
      <c r="Y151" s="12">
        <f>$E151^EXP(Parameter!$D$85+Parameter!$D$92*($B151/30.2*21)^(-2))</f>
        <v>3.6648828614938345E-2</v>
      </c>
      <c r="Z151" s="12">
        <f>$D151^EXP(Parameter!$D$101+Parameter!$D$108*(($B151*21/30.2)^(1)))</f>
        <v>4.4591832161960112E-16</v>
      </c>
      <c r="AA151" s="12">
        <f>$E151^EXP(Parameter!$D$86+Parameter!$D$93*($B151/30.2*21)^(-2))</f>
        <v>4.9318785866545159E-2</v>
      </c>
      <c r="AB151" s="12">
        <f>$D151^EXP(Parameter!$D$98+Parameter!$D$105*(($B151*21/30.2)^(1)))</f>
        <v>1.2423792397543885E-4</v>
      </c>
      <c r="AC151" s="12">
        <f>$E151^EXP(Parameter!$D$83+Parameter!$D$90*($B151/30.2*21)^(-2))</f>
        <v>5.0431251368294877E-3</v>
      </c>
      <c r="AD151" s="87">
        <f>$D151^EXP(Parameter!$D$133+Parameter!$D$140*(($B151*21/30.2)^(-0.5))+Parameter!$D$147*((LN($B151*21/30.2))))</f>
        <v>1.1388480422073329E-6</v>
      </c>
      <c r="AE151" s="12">
        <f>$E151^EXP(Parameter!$D$111+Parameter!$D$118*(($B151*21/30.2)^(-1))+Parameter!$D$125*(($B151*21/30.2)^(-0.5)))</f>
        <v>7.7919043281228145E-2</v>
      </c>
      <c r="AF151" s="12">
        <f>$D151^EXP(Parameter!$D$134+Parameter!$D$141*(($B151*21/30.2)^(-0.5))+Parameter!$D$148*((LN($B151*21/30.2))))</f>
        <v>2.8188420638810057E-3</v>
      </c>
      <c r="AG151" s="12">
        <f>$E151^EXP(Parameter!$D$112+Parameter!$D$119*(($B151*21/30.2)^(-1))+Parameter!$D$126*(($B151*21/30.2)^(-0.5)))</f>
        <v>1.6376453135084526E-2</v>
      </c>
      <c r="AH151" s="12">
        <f>$D151^EXP(Parameter!$D$136+Parameter!$D$143*(($B151*21/30.2)^(-0.5))+Parameter!$D$150*((LN($B151*21/30.2))))</f>
        <v>1.0089184378749733E-5</v>
      </c>
      <c r="AI151" s="12">
        <f>$E151^EXP(Parameter!$D$114+Parameter!$D$121*(($B151*21/30.2)^(-1))+Parameter!$D$128*(($B151*21/30.2)^(-0.5)))</f>
        <v>5.1017561262339394E-4</v>
      </c>
      <c r="AJ151" s="12">
        <f>$D151^EXP(Parameter!$D$137+Parameter!$D$144*(($B151*21/30.2)^(-0.5))+Parameter!$D$151*((LN($B151*21/30.2))))</f>
        <v>4.9994767721086887E-7</v>
      </c>
      <c r="AK151" s="12">
        <f>$E151^EXP(Parameter!$D$115+Parameter!$D$122*(($B151*21/30.2)^(-1))+Parameter!$D$129*(($B151*21/30.2)^(-0.5)))</f>
        <v>1.265985597973531E-2</v>
      </c>
      <c r="AL151" s="12">
        <f>$D151^EXP(Parameter!$D$138+Parameter!$D$145*(($B151*21/30.2)^(-0.5))+Parameter!$D$152*((LN($B151*21/30.2))))</f>
        <v>1.3462633603647344E-22</v>
      </c>
      <c r="AM151" s="12">
        <f>$E151^EXP(Parameter!$D$116+Parameter!$D$123*(($B151*21/30.2)^(-1))+Parameter!$D$130*(($B151*21/30.2)^(-0.5)))</f>
        <v>6.9336755489207003E-5</v>
      </c>
      <c r="AN151" s="12">
        <f>$D151^EXP(Parameter!$D$135+Parameter!$D$142*(($B151*21/30.2)^(-0.5))+Parameter!$D$149*((LN($B151*21/30.2))))</f>
        <v>3.3289419664150183E-4</v>
      </c>
      <c r="AO151" s="12">
        <f>$E151^EXP(Parameter!$D$113+Parameter!$D$120*(($B151*21/30.2)^(-1))+Parameter!$D$127*(($B151*21/30.2)^(-0.5)))</f>
        <v>2.4205862746176302E-9</v>
      </c>
      <c r="AP151" s="87">
        <f>$D151^EXP(Parameter!$D$304+Parameter!$D$310*((LN($B151*21/30.2))))</f>
        <v>4.2655198780134518E-2</v>
      </c>
      <c r="AQ151" s="88">
        <f>$E151^EXP(Parameter!$D$290+Parameter!$D$296*((LN($B151*21/30.2))))</f>
        <v>1.8090316544546185E-2</v>
      </c>
      <c r="AR151" s="12">
        <f>$D151^EXP(Parameter!$D$305+Parameter!$D$311*((LN($B151*21/30.2))))</f>
        <v>5.0624064998242013E-2</v>
      </c>
      <c r="AS151" s="88">
        <f>$E151^EXP(Parameter!$D$291+Parameter!$D$297*((LN($B151*21/30.2))))</f>
        <v>1.767872651417508E-2</v>
      </c>
      <c r="AT151" s="12">
        <f>$D151^EXP(Parameter!$D$305+Parameter!$D$307-Parameter!$D$306+(Parameter!$D$311+Parameter!$D$313-Parameter!$D$312)*((LN($B151*21/30.2))))</f>
        <v>4.731442111444626E-2</v>
      </c>
      <c r="AU151" s="88">
        <f>$E151^EXP(Parameter!$D$291+Parameter!$D$293-Parameter!$D$292+(Parameter!$D$297+Parameter!$D$299-Parameter!$D$298)*((LN($B151*21/30.2))))</f>
        <v>3.1439216604631802E-2</v>
      </c>
      <c r="AV151" s="12">
        <f>$D151^EXP(Parameter!$D$308+Parameter!$D$314*((LN($B151*21/30.2))))</f>
        <v>6.9923326049862788E-2</v>
      </c>
      <c r="AW151" s="88">
        <f>$E151^EXP(Parameter!$D$294+Parameter!$D$300*((LN($B151*21/30.2))))</f>
        <v>2.5927838749586866E-2</v>
      </c>
      <c r="AX151" s="12">
        <f>$D151^EXP(Parameter!$D$305+Parameter!$D$309-Parameter!$D$306+(Parameter!$D$311+Parameter!$D$315-Parameter!$D$312)*((LN($B151*21/30.2))))</f>
        <v>2.8463278217785305E-2</v>
      </c>
      <c r="AY151" s="88">
        <f>$E151^EXP(Parameter!$D$291+Parameter!$D$295-Parameter!$D$292+(Parameter!$D$297+Parameter!$D$301-Parameter!$D$298)*((LN($B151*21/30.2))))</f>
        <v>1.7099399532358008E-3</v>
      </c>
      <c r="AZ151" s="12">
        <f>$D151^EXP(Parameter!D$305-Parameter!D$306+(Parameter!D$311-Parameter!D$312)*((LN($B151*21/30.2))))</f>
        <v>1.9628552784579152E-2</v>
      </c>
      <c r="BA151" s="88">
        <f>$E151^EXP(Parameter!$D$291-Parameter!$D$292+(Parameter!$D$297-Parameter!$D$298)*((LN($B151*21/30.2))))</f>
        <v>5.4761477931906785E-5</v>
      </c>
      <c r="BB151" s="89">
        <f>$D151^EXP(Parameter!$D$231+Parameter!$D$238)</f>
        <v>8.0699416247964686E-2</v>
      </c>
      <c r="BC151" s="90">
        <f>$E151^EXP(Parameter!$D$216+Parameter!$D$223)</f>
        <v>8.2618574347253747E-3</v>
      </c>
      <c r="BD151" s="91">
        <f>$D151^EXP(Parameter!$D$232+Parameter!$D$239)</f>
        <v>6.3844159210947868E-2</v>
      </c>
      <c r="BE151" s="90">
        <f>$E151^EXP(Parameter!$D$217+Parameter!$D$224)</f>
        <v>1.1273559390518929E-2</v>
      </c>
      <c r="BF151" s="91">
        <f>$D151^EXP(Parameter!$D$234+Parameter!$D$241)</f>
        <v>7.4744568743551024E-2</v>
      </c>
      <c r="BG151" s="91">
        <f>$E151^EXP(Parameter!$D$219+Parameter!$D$226)</f>
        <v>4.1331871358890396E-2</v>
      </c>
      <c r="BH151" s="91">
        <f>$D151^EXP(Parameter!$D$235+Parameter!$D$242)</f>
        <v>0.13589613838055026</v>
      </c>
      <c r="BI151" s="91">
        <f>$E151^EXP(Parameter!$D$220+Parameter!$D$227)</f>
        <v>2.8131866699230144E-2</v>
      </c>
      <c r="BJ151" s="91">
        <f>$D151^EXP(Parameter!$D$236)</f>
        <v>2.5207711615061475E-2</v>
      </c>
      <c r="BK151" s="91">
        <f>$E151^EXP(Parameter!$D$221)</f>
        <v>0.20780722004983235</v>
      </c>
      <c r="BL151" s="91">
        <f>$D151^EXP(Parameter!$D$233+Parameter!$D$240)</f>
        <v>3.3112808221640512E-2</v>
      </c>
      <c r="BM151" s="91">
        <f>$E151^EXP(Parameter!$D$218+Parameter!$D$225)</f>
        <v>4.1306538719187861E-3</v>
      </c>
      <c r="BN151" s="90">
        <f>$D151^EXP(Parameter!$D$268+Parameter!$D$275)</f>
        <v>0.10394707859267488</v>
      </c>
      <c r="BO151" s="91">
        <f>$E151^EXP(Parameter!$D$246+Parameter!$D$253)</f>
        <v>3.3205247346574161E-3</v>
      </c>
      <c r="BP151" s="91">
        <f>$D151^EXP(Parameter!$D$269+Parameter!$D$276)</f>
        <v>7.3012311841914646E-2</v>
      </c>
      <c r="BQ151" s="91">
        <f>$E151^EXP(Parameter!$D$247+Parameter!$D$254)</f>
        <v>7.2813439692490742E-3</v>
      </c>
      <c r="BR151" s="91">
        <f>$D151^EXP(Parameter!$D$271+Parameter!$D$278)</f>
        <v>0.14865393959172796</v>
      </c>
      <c r="BS151" s="91">
        <f>$E151^EXP(Parameter!$D$249+Parameter!$D$256)</f>
        <v>4.9460383351657221E-2</v>
      </c>
      <c r="BT151" s="91">
        <f>$D151^EXP(Parameter!$D$272+Parameter!$D$279)</f>
        <v>0.23712084982585252</v>
      </c>
      <c r="BU151" s="91">
        <f>$E151^EXP(Parameter!$D$250+Parameter!$D$257)</f>
        <v>1.7987458355591377E-2</v>
      </c>
      <c r="BV151" s="91">
        <f>$D151^EXP(Parameter!$D$273+Parameter!$D$280)</f>
        <v>0.19513268001459311</v>
      </c>
      <c r="BW151" s="91">
        <f>$E151^EXP(Parameter!$D$251+Parameter!$D$258)</f>
        <v>5.2649246457727721E-2</v>
      </c>
      <c r="BX151" s="91">
        <f>$D151^EXP(Parameter!$D$270+Parameter!$D$277)</f>
        <v>6.4903628935422342E-2</v>
      </c>
      <c r="BY151" s="91">
        <f>$E151^EXP(Parameter!$D$248+Parameter!$D$255)</f>
        <v>8.6656894203620567E-3</v>
      </c>
      <c r="BZ151" s="90">
        <f>$D151^EXP(Parameter!$D$208)</f>
        <v>7.5913309902894868E-2</v>
      </c>
      <c r="CA151" s="90">
        <f>$E151^EXP(Parameter!$D$200)</f>
        <v>6.1728765565806469E-3</v>
      </c>
      <c r="CB151" s="90">
        <f>$D151^EXP(Parameter!$D$209)</f>
        <v>6.4549241143064415E-2</v>
      </c>
      <c r="CC151" s="90">
        <f>$E151^EXP(Parameter!$D$201)</f>
        <v>9.6536679096739259E-3</v>
      </c>
      <c r="CD151" s="90">
        <f>$D151^EXP(Parameter!$D$211)</f>
        <v>6.9437513930735259E-2</v>
      </c>
      <c r="CE151" s="90">
        <f>$E151^EXP(Parameter!$D$203)</f>
        <v>3.325666852674785E-2</v>
      </c>
      <c r="CF151" s="90">
        <f>$D151^EXP(Parameter!$D$212)</f>
        <v>0.13562504321911079</v>
      </c>
      <c r="CG151" s="90">
        <f>$E151^EXP(Parameter!$D$204)</f>
        <v>2.4771907796311186E-2</v>
      </c>
      <c r="CH151" s="91">
        <f>$D151^EXP(Parameter!$D$213)</f>
        <v>5.8214656998546069E-2</v>
      </c>
      <c r="CI151" s="90">
        <f>$E151^EXP(Parameter!$D$205)</f>
        <v>3.9900669443186397E-2</v>
      </c>
      <c r="CJ151" s="91">
        <f>$D151^EXP(Parameter!$D$210)</f>
        <v>3.5661577688482625E-2</v>
      </c>
      <c r="CK151" s="90">
        <f>$E151^EXP(Parameter!$D$202)</f>
        <v>5.1769321668064059E-3</v>
      </c>
      <c r="CL151" s="12">
        <f>$D151^EXP(Parameter!$D$170+Parameter!$D$177*(LN($B151/30.2*21)))</f>
        <v>4.5194204474852562E-2</v>
      </c>
      <c r="CM151" s="41">
        <f>$E151^EXP(Parameter!$D$155+Parameter!$D$162*(LN($B151/30.2*21)))</f>
        <v>8.4731301001394879E-2</v>
      </c>
      <c r="CN151" s="12">
        <f>$D151^EXP(Parameter!$D$171+Parameter!$D$178*(LN($B151/30.2*21)))</f>
        <v>4.7699583299985922E-2</v>
      </c>
      <c r="CO151" s="41">
        <f>$E151^EXP(Parameter!$D$156+Parameter!$D$163*(LN($B151/30.2*21)))</f>
        <v>5.9227733319049528E-2</v>
      </c>
      <c r="CP151" s="12">
        <f>$D151^EXP(Parameter!$D$173+Parameter!$D$180*(LN($B151/30.2*21)))</f>
        <v>4.2590053681570331E-2</v>
      </c>
      <c r="CQ151" s="41">
        <f>$E151^EXP(Parameter!$D$158+Parameter!$D$165*(LN($B151/30.2*21)))</f>
        <v>6.6899579247168217E-2</v>
      </c>
      <c r="CR151" s="12">
        <f>$D151^EXP(Parameter!$D$174+Parameter!$D$181*(LN($B151/30.2*21)))</f>
        <v>4.5582072752223639E-2</v>
      </c>
      <c r="CS151" s="41">
        <f>$E151^EXP(Parameter!$D$159+Parameter!$D$166*(LN($B151/30.2*21)))</f>
        <v>8.9110613803383865E-2</v>
      </c>
      <c r="CT151" s="12">
        <f>$D151^EXP(Parameter!$D$175+Parameter!$D$182*(LN($B151/30.2*21)))</f>
        <v>1.1602872661211952E-2</v>
      </c>
      <c r="CU151" s="41">
        <f>$E151^EXP(Parameter!$D$160+Parameter!$D$167*(LN($B151/30.2*21)))</f>
        <v>7.2540839867047471E-3</v>
      </c>
      <c r="CV151" s="12">
        <f>$D151^EXP(Parameter!$D$172+Parameter!$D$179*(LN($B151/30.2*21)))</f>
        <v>1.344122069370051E-2</v>
      </c>
      <c r="CW151" s="41">
        <f>$E151^EXP(Parameter!$D$157+Parameter!$D$164*(LN($B151/30.2*21)))</f>
        <v>5.0090289530979214E-6</v>
      </c>
      <c r="CX151" s="12">
        <f t="shared" si="16"/>
        <v>1.2022668785747809E-7</v>
      </c>
      <c r="CY151" s="85">
        <v>1.6632028340031801E-2</v>
      </c>
      <c r="CZ151" s="12">
        <f t="shared" si="17"/>
        <v>3.3012158651869825E-3</v>
      </c>
      <c r="DA151" s="85">
        <v>2.62266025782938E-2</v>
      </c>
      <c r="DB151" s="12">
        <f t="shared" si="18"/>
        <v>3.8613740418345476E-4</v>
      </c>
      <c r="DC151" s="41">
        <v>1.36100070637224E-3</v>
      </c>
      <c r="DD151" s="12">
        <f t="shared" si="19"/>
        <v>2.3767498905604592E-13</v>
      </c>
      <c r="DE151" s="85">
        <v>5.8259002913219901E-3</v>
      </c>
      <c r="DF151" s="12">
        <f t="shared" si="20"/>
        <v>4.4591832161960112E-16</v>
      </c>
      <c r="DG151" s="41">
        <v>5.2507274036762703E-4</v>
      </c>
      <c r="DH151" s="12">
        <f t="shared" si="21"/>
        <v>1.2423792397543885E-4</v>
      </c>
      <c r="DI151" s="41">
        <v>5.2507274036762703E-4</v>
      </c>
      <c r="DJ151" s="46">
        <v>146</v>
      </c>
      <c r="DK151" s="44">
        <v>2.79510566084329E-4</v>
      </c>
      <c r="DL151" s="44">
        <v>7.8433489586482398E-4</v>
      </c>
      <c r="DM151" s="44">
        <v>1.6608872587724501E-3</v>
      </c>
      <c r="DN151" s="44">
        <v>1.2332011889083501E-3</v>
      </c>
      <c r="DO151" s="44">
        <v>4.63795205219275E-3</v>
      </c>
      <c r="DP151" s="44">
        <v>3.6851005502084302E-3</v>
      </c>
      <c r="DQ151" s="44">
        <v>5.1735093118268098E-3</v>
      </c>
      <c r="DR151" s="45">
        <v>3.7928732213352502E-2</v>
      </c>
      <c r="DS151" s="45">
        <v>6.0115557120914903E-2</v>
      </c>
      <c r="DT151" s="45">
        <v>5.4203966067885197E-2</v>
      </c>
      <c r="DU151" s="45">
        <v>3.9678898938284198E-2</v>
      </c>
      <c r="DV151" s="45">
        <v>5.7538252640522702E-2</v>
      </c>
      <c r="DW151" s="45">
        <v>9.1688022972040206E-2</v>
      </c>
      <c r="DX151" s="45">
        <v>4.6618000569782297E-2</v>
      </c>
    </row>
    <row r="152" spans="1:128">
      <c r="A152" s="43">
        <f t="shared" si="15"/>
        <v>9.8602739726027391</v>
      </c>
      <c r="B152" s="18">
        <v>148</v>
      </c>
      <c r="C152" s="12">
        <v>3234</v>
      </c>
      <c r="D152" s="12">
        <v>3.5930303307047398E-2</v>
      </c>
      <c r="E152" s="12">
        <v>5.1143108727505504E-4</v>
      </c>
      <c r="F152" s="92">
        <f>$D152^Parameter!$D$325</f>
        <v>7.4689489145520413E-2</v>
      </c>
      <c r="G152" s="92">
        <f>$E152^Parameter!$D$318</f>
        <v>4.269005640077617E-3</v>
      </c>
      <c r="H152" s="92">
        <f>$D152^Parameter!$D$326</f>
        <v>6.9882544006072522E-2</v>
      </c>
      <c r="I152" s="92">
        <f>$E152^Parameter!$D$319</f>
        <v>7.8275123001269389E-3</v>
      </c>
      <c r="J152" s="92">
        <f>$D152^Parameter!$D$328</f>
        <v>7.9297809946171846E-2</v>
      </c>
      <c r="K152" s="92">
        <f>$E152^Parameter!$D$321</f>
        <v>3.4833145632027641E-2</v>
      </c>
      <c r="L152" s="92">
        <f>$D152^Parameter!$D$329</f>
        <v>0.15525946834199533</v>
      </c>
      <c r="M152" s="92">
        <f>$E152^Parameter!$D$322</f>
        <v>2.4395273435479602E-2</v>
      </c>
      <c r="N152" s="92">
        <f>$D152^Parameter!$D$330</f>
        <v>6.759636082116921E-2</v>
      </c>
      <c r="O152" s="92">
        <f>$E152^Parameter!$D$323</f>
        <v>4.8251947787763851E-2</v>
      </c>
      <c r="P152" s="92">
        <f>$D152^Parameter!$D$327</f>
        <v>4.2150114715321617E-2</v>
      </c>
      <c r="Q152" s="92">
        <f>$E152^Parameter!$D$320</f>
        <v>4.4675971564244257E-3</v>
      </c>
      <c r="R152" s="12">
        <f>$D152^EXP(Parameter!$D$96+Parameter!$D$103*(($B152/30.2*21)^(1)))</f>
        <v>9.0522965238022956E-8</v>
      </c>
      <c r="S152" s="12">
        <f>$E152^EXP(Parameter!$D$81+Parameter!$D$88*($B152/30.2*21)^(-2))</f>
        <v>9.4962390588785844E-3</v>
      </c>
      <c r="T152" s="12">
        <f>$D152^EXP(Parameter!$D$97+Parameter!$D$104*(($B152*21/30.2)^(1)))</f>
        <v>3.1294555105256983E-3</v>
      </c>
      <c r="U152" s="12">
        <f>$E152^EXP(Parameter!$D$82+Parameter!$D$89*($B152/30.2*21)^(-2))</f>
        <v>1.4239930833504414E-2</v>
      </c>
      <c r="V152" s="12">
        <f>$D152^EXP(Parameter!$D$99+Parameter!$D$106*(($B152*21/30.2)^(1)))</f>
        <v>3.5093398638547698E-4</v>
      </c>
      <c r="W152" s="12">
        <f>$E152^EXP(Parameter!$D$84+Parameter!$D$91*($B152/30.2*21)^(-2))</f>
        <v>5.2562971283019934E-2</v>
      </c>
      <c r="X152" s="12">
        <f>$D152^EXP(Parameter!$D$100+Parameter!$D$107*(($B152*21/30.2)^(1)))</f>
        <v>1.1521200152433492E-13</v>
      </c>
      <c r="Y152" s="12">
        <f>$E152^EXP(Parameter!$D$85+Parameter!$D$92*($B152/30.2*21)^(-2))</f>
        <v>3.6228392615372237E-2</v>
      </c>
      <c r="Z152" s="12">
        <f>$D152^EXP(Parameter!$D$101+Parameter!$D$108*(($B152*21/30.2)^(1)))</f>
        <v>1.9440501042186555E-16</v>
      </c>
      <c r="AA152" s="12">
        <f>$E152^EXP(Parameter!$D$86+Parameter!$D$93*($B152/30.2*21)^(-2))</f>
        <v>4.8803355132149548E-2</v>
      </c>
      <c r="AB152" s="12">
        <f>$D152^EXP(Parameter!$D$98+Parameter!$D$105*(($B152*21/30.2)^(1)))</f>
        <v>1.1207157306375921E-4</v>
      </c>
      <c r="AC152" s="12">
        <f>$E152^EXP(Parameter!$D$83+Parameter!$D$90*($B152/30.2*21)^(-2))</f>
        <v>4.950854515702951E-3</v>
      </c>
      <c r="AD152" s="87">
        <f>$D152^EXP(Parameter!$D$133+Parameter!$D$140*(($B152*21/30.2)^(-0.5))+Parameter!$D$147*((LN($B152*21/30.2))))</f>
        <v>9.8047684400643961E-7</v>
      </c>
      <c r="AE152" s="12">
        <f>$E152^EXP(Parameter!$D$111+Parameter!$D$118*(($B152*21/30.2)^(-1))+Parameter!$D$125*(($B152*21/30.2)^(-0.5)))</f>
        <v>7.7442244566023402E-2</v>
      </c>
      <c r="AF152" s="12">
        <f>$D152^EXP(Parameter!$D$134+Parameter!$D$141*(($B152*21/30.2)^(-0.5))+Parameter!$D$148*((LN($B152*21/30.2))))</f>
        <v>2.7091928035728702E-3</v>
      </c>
      <c r="AG152" s="12">
        <f>$E152^EXP(Parameter!$D$112+Parameter!$D$119*(($B152*21/30.2)^(-1))+Parameter!$D$126*(($B152*21/30.2)^(-0.5)))</f>
        <v>1.6149564505818483E-2</v>
      </c>
      <c r="AH152" s="12">
        <f>$D152^EXP(Parameter!$D$136+Parameter!$D$143*(($B152*21/30.2)^(-0.5))+Parameter!$D$150*((LN($B152*21/30.2))))</f>
        <v>8.9732586828629182E-6</v>
      </c>
      <c r="AI152" s="12">
        <f>$E152^EXP(Parameter!$D$114+Parameter!$D$121*(($B152*21/30.2)^(-1))+Parameter!$D$128*(($B152*21/30.2)^(-0.5)))</f>
        <v>4.9090588131047266E-4</v>
      </c>
      <c r="AJ152" s="12">
        <f>$D152^EXP(Parameter!$D$137+Parameter!$D$144*(($B152*21/30.2)^(-0.5))+Parameter!$D$151*((LN($B152*21/30.2))))</f>
        <v>4.1894353441444488E-7</v>
      </c>
      <c r="AK152" s="12">
        <f>$E152^EXP(Parameter!$D$115+Parameter!$D$122*(($B152*21/30.2)^(-1))+Parameter!$D$129*(($B152*21/30.2)^(-0.5)))</f>
        <v>1.2448557142326616E-2</v>
      </c>
      <c r="AL152" s="12">
        <f>$D152^EXP(Parameter!$D$138+Parameter!$D$145*(($B152*21/30.2)^(-0.5))+Parameter!$D$152*((LN($B152*21/30.2))))</f>
        <v>6.1264812301232248E-23</v>
      </c>
      <c r="AM152" s="12">
        <f>$E152^EXP(Parameter!$D$116+Parameter!$D$123*(($B152*21/30.2)^(-1))+Parameter!$D$130*(($B152*21/30.2)^(-0.5)))</f>
        <v>6.6004006326572133E-5</v>
      </c>
      <c r="AN152" s="12">
        <f>$D152^EXP(Parameter!$D$135+Parameter!$D$142*(($B152*21/30.2)^(-0.5))+Parameter!$D$149*((LN($B152*21/30.2))))</f>
        <v>3.1468302115684386E-4</v>
      </c>
      <c r="AO152" s="12">
        <f>$E152^EXP(Parameter!$D$113+Parameter!$D$120*(($B152*21/30.2)^(-1))+Parameter!$D$127*(($B152*21/30.2)^(-0.5)))</f>
        <v>2.1701715122473365E-9</v>
      </c>
      <c r="AP152" s="87">
        <f>$D152^EXP(Parameter!$D$304+Parameter!$D$310*((LN($B152*21/30.2))))</f>
        <v>4.2038273990040273E-2</v>
      </c>
      <c r="AQ152" s="88">
        <f>$E152^EXP(Parameter!$D$290+Parameter!$D$296*((LN($B152*21/30.2))))</f>
        <v>1.7908403223052257E-2</v>
      </c>
      <c r="AR152" s="12">
        <f>$D152^EXP(Parameter!$D$305+Parameter!$D$311*((LN($B152*21/30.2))))</f>
        <v>5.0011119837011092E-2</v>
      </c>
      <c r="AS152" s="88">
        <f>$E152^EXP(Parameter!$D$291+Parameter!$D$297*((LN($B152*21/30.2))))</f>
        <v>1.7456942019405213E-2</v>
      </c>
      <c r="AT152" s="12">
        <f>$D152^EXP(Parameter!$D$305+Parameter!$D$307-Parameter!$D$306+(Parameter!$D$311+Parameter!$D$313-Parameter!$D$312)*((LN($B152*21/30.2))))</f>
        <v>4.6692246718316836E-2</v>
      </c>
      <c r="AU152" s="88">
        <f>$E152^EXP(Parameter!$D$291+Parameter!$D$293-Parameter!$D$292+(Parameter!$D$297+Parameter!$D$299-Parameter!$D$298)*((LN($B152*21/30.2))))</f>
        <v>3.1038322558618034E-2</v>
      </c>
      <c r="AV152" s="12">
        <f>$D152^EXP(Parameter!$D$308+Parameter!$D$314*((LN($B152*21/30.2))))</f>
        <v>6.8994358840242645E-2</v>
      </c>
      <c r="AW152" s="88">
        <f>$E152^EXP(Parameter!$D$294+Parameter!$D$300*((LN($B152*21/30.2))))</f>
        <v>2.5604831763159391E-2</v>
      </c>
      <c r="AX152" s="12">
        <f>$D152^EXP(Parameter!$D$305+Parameter!$D$309-Parameter!$D$306+(Parameter!$D$311+Parameter!$D$315-Parameter!$D$312)*((LN($B152*21/30.2))))</f>
        <v>2.7985279447646502E-2</v>
      </c>
      <c r="AY152" s="88">
        <f>$E152^EXP(Parameter!$D$291+Parameter!$D$295-Parameter!$D$292+(Parameter!$D$297+Parameter!$D$301-Parameter!$D$298)*((LN($B152*21/30.2))))</f>
        <v>1.6474592995750533E-3</v>
      </c>
      <c r="AZ152" s="12">
        <f>$D152^EXP(Parameter!D$305-Parameter!D$306+(Parameter!D$311-Parameter!D$312)*((LN($B152*21/30.2))))</f>
        <v>1.9284561452966767E-2</v>
      </c>
      <c r="BA152" s="88">
        <f>$E152^EXP(Parameter!$D$291-Parameter!$D$292+(Parameter!$D$297-Parameter!$D$298)*((LN($B152*21/30.2))))</f>
        <v>5.1948652475906703E-5</v>
      </c>
      <c r="BB152" s="89">
        <f>$D152^EXP(Parameter!$D$231+Parameter!$D$238)</f>
        <v>7.9940775328213851E-2</v>
      </c>
      <c r="BC152" s="90">
        <f>$E152^EXP(Parameter!$D$216+Parameter!$D$223)</f>
        <v>8.1247036766960452E-3</v>
      </c>
      <c r="BD152" s="91">
        <f>$D152^EXP(Parameter!$D$232+Parameter!$D$239)</f>
        <v>6.3188393572793447E-2</v>
      </c>
      <c r="BE152" s="90">
        <f>$E152^EXP(Parameter!$D$217+Parameter!$D$224)</f>
        <v>1.1098442403273401E-2</v>
      </c>
      <c r="BF152" s="91">
        <f>$D152^EXP(Parameter!$D$234+Parameter!$D$241)</f>
        <v>7.4020613058589216E-2</v>
      </c>
      <c r="BG152" s="91">
        <f>$E152^EXP(Parameter!$D$219+Parameter!$D$226)</f>
        <v>4.0874776797772731E-2</v>
      </c>
      <c r="BH152" s="91">
        <f>$D152^EXP(Parameter!$D$235+Parameter!$D$242)</f>
        <v>0.13488213188009468</v>
      </c>
      <c r="BI152" s="91">
        <f>$E152^EXP(Parameter!$D$220+Parameter!$D$227)</f>
        <v>2.7783418613595571E-2</v>
      </c>
      <c r="BJ152" s="91">
        <f>$D152^EXP(Parameter!$D$236)</f>
        <v>2.4861943550446484E-2</v>
      </c>
      <c r="BK152" s="91">
        <f>$E152^EXP(Parameter!$D$221)</f>
        <v>0.20667075062936069</v>
      </c>
      <c r="BL152" s="91">
        <f>$D152^EXP(Parameter!$D$233+Parameter!$D$240)</f>
        <v>3.269205391247948E-2</v>
      </c>
      <c r="BM152" s="91">
        <f>$E152^EXP(Parameter!$D$218+Parameter!$D$225)</f>
        <v>4.0522649406059263E-3</v>
      </c>
      <c r="BN152" s="90">
        <f>$D152^EXP(Parameter!$D$268+Parameter!$D$275)</f>
        <v>0.10306775461173075</v>
      </c>
      <c r="BO152" s="91">
        <f>$E152^EXP(Parameter!$D$246+Parameter!$D$253)</f>
        <v>3.2550286682580475E-3</v>
      </c>
      <c r="BP152" s="91">
        <f>$D152^EXP(Parameter!$D$269+Parameter!$D$276)</f>
        <v>7.2298772346910248E-2</v>
      </c>
      <c r="BQ152" s="91">
        <f>$E152^EXP(Parameter!$D$247+Parameter!$D$254)</f>
        <v>7.1573108292324744E-3</v>
      </c>
      <c r="BR152" s="91">
        <f>$D152^EXP(Parameter!$D$271+Parameter!$D$278)</f>
        <v>0.14759442844928458</v>
      </c>
      <c r="BS152" s="91">
        <f>$E152^EXP(Parameter!$D$249+Parameter!$D$256)</f>
        <v>4.8944055902227356E-2</v>
      </c>
      <c r="BT152" s="91">
        <f>$D152^EXP(Parameter!$D$272+Parameter!$D$279)</f>
        <v>0.235843698973006</v>
      </c>
      <c r="BU152" s="91">
        <f>$E152^EXP(Parameter!$D$250+Parameter!$D$257)</f>
        <v>1.7736952509458458E-2</v>
      </c>
      <c r="BV152" s="91">
        <f>$D152^EXP(Parameter!$D$273+Parameter!$D$280)</f>
        <v>0.19393979328252872</v>
      </c>
      <c r="BW152" s="91">
        <f>$E152^EXP(Parameter!$D$251+Parameter!$D$258)</f>
        <v>5.2110992806498918E-2</v>
      </c>
      <c r="BX152" s="91">
        <f>$D152^EXP(Parameter!$D$270+Parameter!$D$277)</f>
        <v>6.4240948596668665E-2</v>
      </c>
      <c r="BY152" s="91">
        <f>$E152^EXP(Parameter!$D$248+Parameter!$D$255)</f>
        <v>8.5232512916479271E-3</v>
      </c>
      <c r="BZ152" s="90">
        <f>$D152^EXP(Parameter!$D$208)</f>
        <v>7.5182411310522251E-2</v>
      </c>
      <c r="CA152" s="90">
        <f>$E152^EXP(Parameter!$D$200)</f>
        <v>6.0642288173399445E-3</v>
      </c>
      <c r="CB152" s="90">
        <f>$D152^EXP(Parameter!$D$209)</f>
        <v>6.3888866511185916E-2</v>
      </c>
      <c r="CC152" s="90">
        <f>$E152^EXP(Parameter!$D$201)</f>
        <v>9.4985691487364677E-3</v>
      </c>
      <c r="CD152" s="90">
        <f>$D152^EXP(Parameter!$D$211)</f>
        <v>6.8745958754642317E-2</v>
      </c>
      <c r="CE152" s="90">
        <f>$E152^EXP(Parameter!$D$203)</f>
        <v>3.2863934327112813E-2</v>
      </c>
      <c r="CF152" s="90">
        <f>$D152^EXP(Parameter!$D$212)</f>
        <v>0.13461205083081215</v>
      </c>
      <c r="CG152" s="90">
        <f>$E152^EXP(Parameter!$D$204)</f>
        <v>2.445421812514836E-2</v>
      </c>
      <c r="CH152" s="91">
        <f>$D152^EXP(Parameter!$D$213)</f>
        <v>5.7596759469257089E-2</v>
      </c>
      <c r="CI152" s="90">
        <f>$E152^EXP(Parameter!$D$205)</f>
        <v>3.945454938911043E-2</v>
      </c>
      <c r="CJ152" s="91">
        <f>$D152^EXP(Parameter!$D$210)</f>
        <v>3.5218235633338396E-2</v>
      </c>
      <c r="CK152" s="90">
        <f>$E152^EXP(Parameter!$D$202)</f>
        <v>5.0826914389586952E-3</v>
      </c>
      <c r="CL152" s="12">
        <f>$D152^EXP(Parameter!$D$170+Parameter!$D$177*(LN($B152/30.2*21)))</f>
        <v>4.4599598232797383E-2</v>
      </c>
      <c r="CM152" s="41">
        <f>$E152^EXP(Parameter!$D$155+Parameter!$D$162*(LN($B152/30.2*21)))</f>
        <v>8.4363221209965034E-2</v>
      </c>
      <c r="CN152" s="12">
        <f>$D152^EXP(Parameter!$D$171+Parameter!$D$178*(LN($B152/30.2*21)))</f>
        <v>4.7118002329203067E-2</v>
      </c>
      <c r="CO152" s="41">
        <f>$E152^EXP(Parameter!$D$156+Parameter!$D$163*(LN($B152/30.2*21)))</f>
        <v>5.8813373669832997E-2</v>
      </c>
      <c r="CP152" s="12">
        <f>$D152^EXP(Parameter!$D$173+Parameter!$D$180*(LN($B152/30.2*21)))</f>
        <v>4.2026267127935765E-2</v>
      </c>
      <c r="CQ152" s="41">
        <f>$E152^EXP(Parameter!$D$158+Parameter!$D$165*(LN($B152/30.2*21)))</f>
        <v>6.6336891867487438E-2</v>
      </c>
      <c r="CR152" s="12">
        <f>$D152^EXP(Parameter!$D$174+Parameter!$D$181*(LN($B152/30.2*21)))</f>
        <v>4.4878154306030323E-2</v>
      </c>
      <c r="CS152" s="41">
        <f>$E152^EXP(Parameter!$D$159+Parameter!$D$166*(LN($B152/30.2*21)))</f>
        <v>8.8561012967088223E-2</v>
      </c>
      <c r="CT152" s="12">
        <f>$D152^EXP(Parameter!$D$175+Parameter!$D$182*(LN($B152/30.2*21)))</f>
        <v>1.1343123674782112E-2</v>
      </c>
      <c r="CU152" s="41">
        <f>$E152^EXP(Parameter!$D$160+Parameter!$D$167*(LN($B152/30.2*21)))</f>
        <v>7.0867966081740391E-3</v>
      </c>
      <c r="CV152" s="12">
        <f>$D152^EXP(Parameter!$D$172+Parameter!$D$179*(LN($B152/30.2*21)))</f>
        <v>1.3183767831495581E-2</v>
      </c>
      <c r="CW152" s="41">
        <f>$E152^EXP(Parameter!$D$157+Parameter!$D$164*(LN($B152/30.2*21)))</f>
        <v>4.6869961464691821E-6</v>
      </c>
      <c r="CX152" s="12">
        <f t="shared" si="16"/>
        <v>9.0522965238022956E-8</v>
      </c>
      <c r="CY152" s="85">
        <v>1.65292947861614E-2</v>
      </c>
      <c r="CZ152" s="12">
        <f t="shared" si="17"/>
        <v>3.1294555105256983E-3</v>
      </c>
      <c r="DA152" s="85">
        <v>2.6049591713004899E-2</v>
      </c>
      <c r="DB152" s="12">
        <f t="shared" si="18"/>
        <v>3.5093398638547698E-4</v>
      </c>
      <c r="DC152" s="41">
        <v>1.29916363585012E-3</v>
      </c>
      <c r="DD152" s="12">
        <f t="shared" si="19"/>
        <v>1.1521200152433492E-13</v>
      </c>
      <c r="DE152" s="85">
        <v>5.6790296690563203E-3</v>
      </c>
      <c r="DF152" s="12">
        <f t="shared" si="20"/>
        <v>1.9440501042186555E-16</v>
      </c>
      <c r="DG152" s="41">
        <v>5.1141546685680103E-4</v>
      </c>
      <c r="DH152" s="12">
        <f t="shared" si="21"/>
        <v>1.1207157306375921E-4</v>
      </c>
      <c r="DI152" s="41">
        <v>5.1141546685680103E-4</v>
      </c>
      <c r="DJ152" s="46">
        <v>147</v>
      </c>
      <c r="DK152" s="44">
        <v>2.7100040887051403E-4</v>
      </c>
      <c r="DL152" s="44">
        <v>7.6236621096159596E-4</v>
      </c>
      <c r="DM152" s="44">
        <v>1.6174633628623901E-3</v>
      </c>
      <c r="DN152" s="44">
        <v>1.20003414488246E-3</v>
      </c>
      <c r="DO152" s="44">
        <v>4.5292410592388003E-3</v>
      </c>
      <c r="DP152" s="44">
        <v>3.59642688943784E-3</v>
      </c>
      <c r="DQ152" s="44">
        <v>5.05379750520785E-3</v>
      </c>
      <c r="DR152" s="45">
        <v>3.7470505767677097E-2</v>
      </c>
      <c r="DS152" s="45">
        <v>5.9451435803317597E-2</v>
      </c>
      <c r="DT152" s="45">
        <v>5.3592172262230099E-2</v>
      </c>
      <c r="DU152" s="45">
        <v>3.9203409919643599E-2</v>
      </c>
      <c r="DV152" s="45">
        <v>5.6896740317795499E-2</v>
      </c>
      <c r="DW152" s="45">
        <v>9.0769171116104497E-2</v>
      </c>
      <c r="DX152" s="45">
        <v>4.60759236266104E-2</v>
      </c>
    </row>
    <row r="153" spans="1:128">
      <c r="A153" s="43">
        <f t="shared" si="15"/>
        <v>9.9205479452054792</v>
      </c>
      <c r="B153" s="18">
        <v>149</v>
      </c>
      <c r="C153" s="12">
        <v>3256</v>
      </c>
      <c r="D153" s="12">
        <v>3.5488273406495699E-2</v>
      </c>
      <c r="E153" s="12">
        <v>4.9818952557599604E-4</v>
      </c>
      <c r="F153" s="92">
        <f>$D153^Parameter!$D$325</f>
        <v>7.3971802059619368E-2</v>
      </c>
      <c r="G153" s="92">
        <f>$E153^Parameter!$D$318</f>
        <v>4.1891325902062024E-3</v>
      </c>
      <c r="H153" s="92">
        <f>$D153^Parameter!$D$326</f>
        <v>6.9193913812102964E-2</v>
      </c>
      <c r="I153" s="92">
        <f>$E153^Parameter!$D$319</f>
        <v>7.6971958857399185E-3</v>
      </c>
      <c r="J153" s="92">
        <f>$D153^Parameter!$D$328</f>
        <v>7.8553342843403248E-2</v>
      </c>
      <c r="K153" s="92">
        <f>$E153^Parameter!$D$321</f>
        <v>3.4430696200191735E-2</v>
      </c>
      <c r="L153" s="92">
        <f>$D153^Parameter!$D$329</f>
        <v>0.15418691795092956</v>
      </c>
      <c r="M153" s="92">
        <f>$E153^Parameter!$D$322</f>
        <v>2.4083707844357826E-2</v>
      </c>
      <c r="N153" s="92">
        <f>$D153^Parameter!$D$330</f>
        <v>6.6921974323606637E-2</v>
      </c>
      <c r="O153" s="92">
        <f>$E153^Parameter!$D$323</f>
        <v>4.7748291540242849E-2</v>
      </c>
      <c r="P153" s="92">
        <f>$D153^Parameter!$D$327</f>
        <v>4.1656309993794084E-2</v>
      </c>
      <c r="Q153" s="92">
        <f>$E153^Parameter!$D$320</f>
        <v>4.3846985307123675E-3</v>
      </c>
      <c r="R153" s="12">
        <f>$D153^EXP(Parameter!$D$96+Parameter!$D$103*(($B153/30.2*21)^(1)))</f>
        <v>6.7848901868484307E-8</v>
      </c>
      <c r="S153" s="12">
        <f>$E153^EXP(Parameter!$D$81+Parameter!$D$88*($B153/30.2*21)^(-2))</f>
        <v>9.3444203386195846E-3</v>
      </c>
      <c r="T153" s="12">
        <f>$D153^EXP(Parameter!$D$97+Parameter!$D$104*(($B153*21/30.2)^(1)))</f>
        <v>2.9656819805557889E-3</v>
      </c>
      <c r="U153" s="12">
        <f>$E153^EXP(Parameter!$D$82+Parameter!$D$89*($B153/30.2*21)^(-2))</f>
        <v>1.4031917755196082E-2</v>
      </c>
      <c r="V153" s="12">
        <f>$D153^EXP(Parameter!$D$99+Parameter!$D$106*(($B153*21/30.2)^(1)))</f>
        <v>3.1864846873181702E-4</v>
      </c>
      <c r="W153" s="12">
        <f>$E153^EXP(Parameter!$D$84+Parameter!$D$91*($B153/30.2*21)^(-2))</f>
        <v>5.2029875718138552E-2</v>
      </c>
      <c r="X153" s="12">
        <f>$D153^EXP(Parameter!$D$100+Parameter!$D$107*(($B153*21/30.2)^(1)))</f>
        <v>5.490178802070299E-14</v>
      </c>
      <c r="Y153" s="12">
        <f>$E153^EXP(Parameter!$D$85+Parameter!$D$92*($B153/30.2*21)^(-2))</f>
        <v>3.5814766700151802E-2</v>
      </c>
      <c r="Z153" s="12">
        <f>$D153^EXP(Parameter!$D$101+Parameter!$D$108*(($B153*21/30.2)^(1)))</f>
        <v>8.321222456019955E-17</v>
      </c>
      <c r="AA153" s="12">
        <f>$E153^EXP(Parameter!$D$86+Parameter!$D$93*($B153/30.2*21)^(-2))</f>
        <v>4.8295752246626328E-2</v>
      </c>
      <c r="AB153" s="12">
        <f>$D153^EXP(Parameter!$D$98+Parameter!$D$105*(($B153*21/30.2)^(1)))</f>
        <v>1.0100596910896065E-4</v>
      </c>
      <c r="AC153" s="12">
        <f>$E153^EXP(Parameter!$D$83+Parameter!$D$90*($B153/30.2*21)^(-2))</f>
        <v>4.8607038904529493E-3</v>
      </c>
      <c r="AD153" s="87">
        <f>$D153^EXP(Parameter!$D$133+Parameter!$D$140*(($B153*21/30.2)^(-0.5))+Parameter!$D$147*((LN($B153*21/30.2))))</f>
        <v>8.4359646962174491E-7</v>
      </c>
      <c r="AE153" s="12">
        <f>$E153^EXP(Parameter!$D$111+Parameter!$D$118*(($B153*21/30.2)^(-1))+Parameter!$D$125*(($B153*21/30.2)^(-0.5)))</f>
        <v>7.6970860578832581E-2</v>
      </c>
      <c r="AF153" s="12">
        <f>$D153^EXP(Parameter!$D$134+Parameter!$D$141*(($B153*21/30.2)^(-0.5))+Parameter!$D$148*((LN($B153*21/30.2))))</f>
        <v>2.6038605652283419E-3</v>
      </c>
      <c r="AG153" s="12">
        <f>$E153^EXP(Parameter!$D$112+Parameter!$D$119*(($B153*21/30.2)^(-1))+Parameter!$D$126*(($B153*21/30.2)^(-0.5)))</f>
        <v>1.5926898258163968E-2</v>
      </c>
      <c r="AH153" s="12">
        <f>$D153^EXP(Parameter!$D$136+Parameter!$D$143*(($B153*21/30.2)^(-0.5))+Parameter!$D$150*((LN($B153*21/30.2))))</f>
        <v>7.977574962760894E-6</v>
      </c>
      <c r="AI153" s="12">
        <f>$E153^EXP(Parameter!$D$114+Parameter!$D$121*(($B153*21/30.2)^(-1))+Parameter!$D$128*(($B153*21/30.2)^(-0.5)))</f>
        <v>4.7242922489225278E-4</v>
      </c>
      <c r="AJ153" s="12">
        <f>$D153^EXP(Parameter!$D$137+Parameter!$D$144*(($B153*21/30.2)^(-0.5))+Parameter!$D$151*((LN($B153*21/30.2))))</f>
        <v>3.5072459967734256E-7</v>
      </c>
      <c r="AK153" s="12">
        <f>$E153^EXP(Parameter!$D$115+Parameter!$D$122*(($B153*21/30.2)^(-1))+Parameter!$D$129*(($B153*21/30.2)^(-0.5)))</f>
        <v>1.2241721125140988E-2</v>
      </c>
      <c r="AL153" s="12">
        <f>$D153^EXP(Parameter!$D$138+Parameter!$D$145*(($B153*21/30.2)^(-0.5))+Parameter!$D$152*((LN($B153*21/30.2))))</f>
        <v>2.7681492309873057E-23</v>
      </c>
      <c r="AM153" s="12">
        <f>$E153^EXP(Parameter!$D$116+Parameter!$D$123*(($B153*21/30.2)^(-1))+Parameter!$D$130*(($B153*21/30.2)^(-0.5)))</f>
        <v>6.2842656935772822E-5</v>
      </c>
      <c r="AN153" s="12">
        <f>$D153^EXP(Parameter!$D$135+Parameter!$D$142*(($B153*21/30.2)^(-0.5))+Parameter!$D$149*((LN($B153*21/30.2))))</f>
        <v>2.9747243472144348E-4</v>
      </c>
      <c r="AO153" s="12">
        <f>$E153^EXP(Parameter!$D$113+Parameter!$D$120*(($B153*21/30.2)^(-1))+Parameter!$D$127*(($B153*21/30.2)^(-0.5)))</f>
        <v>1.9463611991589238E-9</v>
      </c>
      <c r="AP153" s="87">
        <f>$D153^EXP(Parameter!$D$304+Parameter!$D$310*((LN($B153*21/30.2))))</f>
        <v>4.1432317485041587E-2</v>
      </c>
      <c r="AQ153" s="88">
        <f>$E153^EXP(Parameter!$D$290+Parameter!$D$296*((LN($B153*21/30.2))))</f>
        <v>1.7729458346002331E-2</v>
      </c>
      <c r="AR153" s="12">
        <f>$D153^EXP(Parameter!$D$305+Parameter!$D$311*((LN($B153*21/30.2))))</f>
        <v>4.9408050412701458E-2</v>
      </c>
      <c r="AS153" s="88">
        <f>$E153^EXP(Parameter!$D$291+Parameter!$D$297*((LN($B153*21/30.2))))</f>
        <v>1.7239102817872366E-2</v>
      </c>
      <c r="AT153" s="12">
        <f>$D153^EXP(Parameter!$D$305+Parameter!$D$307-Parameter!$D$306+(Parameter!$D$311+Parameter!$D$313-Parameter!$D$312)*((LN($B153*21/30.2))))</f>
        <v>4.6080537543825795E-2</v>
      </c>
      <c r="AU153" s="88">
        <f>$E153^EXP(Parameter!$D$291+Parameter!$D$293-Parameter!$D$292+(Parameter!$D$297+Parameter!$D$299-Parameter!$D$298)*((LN($B153*21/30.2))))</f>
        <v>3.0644311330953296E-2</v>
      </c>
      <c r="AV153" s="12">
        <f>$D153^EXP(Parameter!$D$308+Parameter!$D$314*((LN($B153*21/30.2))))</f>
        <v>6.8080360484077521E-2</v>
      </c>
      <c r="AW153" s="88">
        <f>$E153^EXP(Parameter!$D$294+Parameter!$D$300*((LN($B153*21/30.2))))</f>
        <v>2.5287399789996692E-2</v>
      </c>
      <c r="AX153" s="12">
        <f>$D153^EXP(Parameter!$D$305+Parameter!$D$309-Parameter!$D$306+(Parameter!$D$311+Parameter!$D$315-Parameter!$D$312)*((LN($B153*21/30.2))))</f>
        <v>2.7516805936928335E-2</v>
      </c>
      <c r="AY153" s="88">
        <f>$E153^EXP(Parameter!$D$291+Parameter!$D$295-Parameter!$D$292+(Parameter!$D$297+Parameter!$D$301-Parameter!$D$298)*((LN($B153*21/30.2))))</f>
        <v>1.5873721196024912E-3</v>
      </c>
      <c r="AZ153" s="12">
        <f>$D153^EXP(Parameter!D$305-Parameter!D$306+(Parameter!D$311-Parameter!D$312)*((LN($B153*21/30.2))))</f>
        <v>1.8947784687874055E-2</v>
      </c>
      <c r="BA153" s="88">
        <f>$E153^EXP(Parameter!$D$291-Parameter!$D$292+(Parameter!$D$297-Parameter!$D$298)*((LN($B153*21/30.2))))</f>
        <v>4.9286577049980731E-5</v>
      </c>
      <c r="BB153" s="89">
        <f>$D153^EXP(Parameter!$D$231+Parameter!$D$238)</f>
        <v>7.9192651932400271E-2</v>
      </c>
      <c r="BC153" s="90">
        <f>$E153^EXP(Parameter!$D$216+Parameter!$D$223)</f>
        <v>7.9904701016641749E-3</v>
      </c>
      <c r="BD153" s="91">
        <f>$D153^EXP(Parameter!$D$232+Parameter!$D$239)</f>
        <v>6.2542286240685752E-2</v>
      </c>
      <c r="BE153" s="90">
        <f>$E153^EXP(Parameter!$D$217+Parameter!$D$224)</f>
        <v>1.0926868300403169E-2</v>
      </c>
      <c r="BF153" s="91">
        <f>$D153^EXP(Parameter!$D$234+Parameter!$D$241)</f>
        <v>7.3306898901453157E-2</v>
      </c>
      <c r="BG153" s="91">
        <f>$E153^EXP(Parameter!$D$219+Parameter!$D$226)</f>
        <v>4.0424899426931761E-2</v>
      </c>
      <c r="BH153" s="91">
        <f>$D153^EXP(Parameter!$D$235+Parameter!$D$242)</f>
        <v>0.13388023012494268</v>
      </c>
      <c r="BI153" s="91">
        <f>$E153^EXP(Parameter!$D$220+Parameter!$D$227)</f>
        <v>2.7440931385191335E-2</v>
      </c>
      <c r="BJ153" s="91">
        <f>$D153^EXP(Parameter!$D$236)</f>
        <v>2.4522451336796636E-2</v>
      </c>
      <c r="BK153" s="91">
        <f>$E153^EXP(Parameter!$D$221)</f>
        <v>0.20554591765964952</v>
      </c>
      <c r="BL153" s="91">
        <f>$D153^EXP(Parameter!$D$233+Parameter!$D$240)</f>
        <v>3.2278514365013909E-2</v>
      </c>
      <c r="BM153" s="91">
        <f>$E153^EXP(Parameter!$D$218+Parameter!$D$225)</f>
        <v>3.9757299745022505E-3</v>
      </c>
      <c r="BN153" s="90">
        <f>$D153^EXP(Parameter!$D$268+Parameter!$D$275)</f>
        <v>0.10219979898537829</v>
      </c>
      <c r="BO153" s="91">
        <f>$E153^EXP(Parameter!$D$246+Parameter!$D$253)</f>
        <v>3.1911302320577536E-3</v>
      </c>
      <c r="BP153" s="91">
        <f>$D153^EXP(Parameter!$D$269+Parameter!$D$276)</f>
        <v>7.1595388780931274E-2</v>
      </c>
      <c r="BQ153" s="91">
        <f>$E153^EXP(Parameter!$D$247+Parameter!$D$254)</f>
        <v>7.0359719055405395E-3</v>
      </c>
      <c r="BR153" s="91">
        <f>$D153^EXP(Parameter!$D$271+Parameter!$D$278)</f>
        <v>0.14654721350481945</v>
      </c>
      <c r="BS153" s="91">
        <f>$E153^EXP(Parameter!$D$249+Parameter!$D$256)</f>
        <v>4.8435563101009188E-2</v>
      </c>
      <c r="BT153" s="91">
        <f>$D153^EXP(Parameter!$D$272+Parameter!$D$279)</f>
        <v>0.2345791612878165</v>
      </c>
      <c r="BU153" s="91">
        <f>$E153^EXP(Parameter!$D$250+Parameter!$D$257)</f>
        <v>1.7491115164485854E-2</v>
      </c>
      <c r="BV153" s="91">
        <f>$D153^EXP(Parameter!$D$273+Parameter!$D$280)</f>
        <v>0.19275954904547785</v>
      </c>
      <c r="BW153" s="91">
        <f>$E153^EXP(Parameter!$D$251+Parameter!$D$258)</f>
        <v>5.1580791171604731E-2</v>
      </c>
      <c r="BX153" s="91">
        <f>$D153^EXP(Parameter!$D$270+Parameter!$D$277)</f>
        <v>6.3587988170178286E-2</v>
      </c>
      <c r="BY153" s="91">
        <f>$E153^EXP(Parameter!$D$248+Parameter!$D$255)</f>
        <v>8.3838226902851858E-3</v>
      </c>
      <c r="BZ153" s="90">
        <f>$D153^EXP(Parameter!$D$208)</f>
        <v>7.4461810605134557E-2</v>
      </c>
      <c r="CA153" s="90">
        <f>$E153^EXP(Parameter!$D$200)</f>
        <v>5.9580022006899946E-3</v>
      </c>
      <c r="CB153" s="90">
        <f>$D153^EXP(Parameter!$D$209)</f>
        <v>6.3238191311166189E-2</v>
      </c>
      <c r="CC153" s="90">
        <f>$E153^EXP(Parameter!$D$201)</f>
        <v>9.3466903305889117E-3</v>
      </c>
      <c r="CD153" s="90">
        <f>$D153^EXP(Parameter!$D$211)</f>
        <v>6.8064374721383492E-2</v>
      </c>
      <c r="CE153" s="90">
        <f>$E153^EXP(Parameter!$D$203)</f>
        <v>3.2477693576129757E-2</v>
      </c>
      <c r="CF153" s="90">
        <f>$D153^EXP(Parameter!$D$212)</f>
        <v>0.13361115856494457</v>
      </c>
      <c r="CG153" s="90">
        <f>$E153^EXP(Parameter!$D$204)</f>
        <v>2.4142101393770682E-2</v>
      </c>
      <c r="CH153" s="91">
        <f>$D153^EXP(Parameter!$D$213)</f>
        <v>5.6988172883568076E-2</v>
      </c>
      <c r="CI153" s="90">
        <f>$E153^EXP(Parameter!$D$205)</f>
        <v>3.9015527120989303E-2</v>
      </c>
      <c r="CJ153" s="91">
        <f>$D153^EXP(Parameter!$D$210)</f>
        <v>3.478237466136213E-2</v>
      </c>
      <c r="CK153" s="90">
        <f>$E153^EXP(Parameter!$D$202)</f>
        <v>4.9906072202482998E-3</v>
      </c>
      <c r="CL153" s="12">
        <f>$D153^EXP(Parameter!$D$170+Parameter!$D$177*(LN($B153/30.2*21)))</f>
        <v>4.4015044278746134E-2</v>
      </c>
      <c r="CM153" s="41">
        <f>$E153^EXP(Parameter!$D$155+Parameter!$D$162*(LN($B153/30.2*21)))</f>
        <v>8.399966837886283E-2</v>
      </c>
      <c r="CN153" s="12">
        <f>$D153^EXP(Parameter!$D$171+Parameter!$D$178*(LN($B153/30.2*21)))</f>
        <v>4.6545880017134639E-2</v>
      </c>
      <c r="CO153" s="41">
        <f>$E153^EXP(Parameter!$D$156+Parameter!$D$163*(LN($B153/30.2*21)))</f>
        <v>5.840454597519823E-2</v>
      </c>
      <c r="CP153" s="12">
        <f>$D153^EXP(Parameter!$D$173+Parameter!$D$180*(LN($B153/30.2*21)))</f>
        <v>4.1472096294768702E-2</v>
      </c>
      <c r="CQ153" s="41">
        <f>$E153^EXP(Parameter!$D$158+Parameter!$D$165*(LN($B153/30.2*21)))</f>
        <v>6.5781910852988637E-2</v>
      </c>
      <c r="CR153" s="12">
        <f>$D153^EXP(Parameter!$D$174+Parameter!$D$181*(LN($B153/30.2*21)))</f>
        <v>4.4187080326203235E-2</v>
      </c>
      <c r="CS153" s="41">
        <f>$E153^EXP(Parameter!$D$159+Parameter!$D$166*(LN($B153/30.2*21)))</f>
        <v>8.8018224415352647E-2</v>
      </c>
      <c r="CT153" s="12">
        <f>$D153^EXP(Parameter!$D$175+Parameter!$D$182*(LN($B153/30.2*21)))</f>
        <v>1.1089897874581226E-2</v>
      </c>
      <c r="CU153" s="41">
        <f>$E153^EXP(Parameter!$D$160+Parameter!$D$167*(LN($B153/30.2*21)))</f>
        <v>6.9238801951177851E-3</v>
      </c>
      <c r="CV153" s="12">
        <f>$D153^EXP(Parameter!$D$172+Parameter!$D$179*(LN($B153/30.2*21)))</f>
        <v>1.2932134947173681E-2</v>
      </c>
      <c r="CW153" s="41">
        <f>$E153^EXP(Parameter!$D$157+Parameter!$D$164*(LN($B153/30.2*21)))</f>
        <v>4.3863458355831976E-6</v>
      </c>
      <c r="CX153" s="12">
        <f t="shared" si="16"/>
        <v>6.7848901868484307E-8</v>
      </c>
      <c r="CY153" s="85">
        <v>1.6429076532267502E-2</v>
      </c>
      <c r="CZ153" s="12">
        <f t="shared" si="17"/>
        <v>2.9656819805557889E-3</v>
      </c>
      <c r="DA153" s="85">
        <v>2.5876566850956201E-2</v>
      </c>
      <c r="DB153" s="12">
        <f t="shared" si="18"/>
        <v>3.1864846873181702E-4</v>
      </c>
      <c r="DC153" s="41">
        <v>1.2403969472350399E-3</v>
      </c>
      <c r="DD153" s="12">
        <f t="shared" si="19"/>
        <v>5.490178802070299E-14</v>
      </c>
      <c r="DE153" s="85">
        <v>5.5364932585801599E-3</v>
      </c>
      <c r="DF153" s="12">
        <f t="shared" si="20"/>
        <v>8.321222456019955E-17</v>
      </c>
      <c r="DG153" s="41">
        <v>4.9817679484684201E-4</v>
      </c>
      <c r="DH153" s="12">
        <f t="shared" si="21"/>
        <v>1.0100596910896065E-4</v>
      </c>
      <c r="DI153" s="41">
        <v>4.9817679484684201E-4</v>
      </c>
      <c r="DJ153" s="46">
        <v>148</v>
      </c>
      <c r="DK153" s="44">
        <v>2.6278538401025602E-4</v>
      </c>
      <c r="DL153" s="44">
        <v>7.4110353619938297E-4</v>
      </c>
      <c r="DM153" s="44">
        <v>1.57534993498987E-3</v>
      </c>
      <c r="DN153" s="44">
        <v>1.16789422071906E-3</v>
      </c>
      <c r="DO153" s="44">
        <v>4.4234989785425496E-3</v>
      </c>
      <c r="DP153" s="44">
        <v>3.5102337898728101E-3</v>
      </c>
      <c r="DQ153" s="44">
        <v>4.9373166974978596E-3</v>
      </c>
      <c r="DR153" s="45">
        <v>3.7019892565242102E-2</v>
      </c>
      <c r="DS153" s="45">
        <v>5.8797554661887401E-2</v>
      </c>
      <c r="DT153" s="45">
        <v>5.2989982495712899E-2</v>
      </c>
      <c r="DU153" s="45">
        <v>3.8735767632417401E-2</v>
      </c>
      <c r="DV153" s="45">
        <v>5.6265195840338997E-2</v>
      </c>
      <c r="DW153" s="45">
        <v>8.9863373498662705E-2</v>
      </c>
      <c r="DX153" s="45">
        <v>4.5542570558164998E-2</v>
      </c>
    </row>
    <row r="154" spans="1:128">
      <c r="A154" s="43">
        <f t="shared" si="15"/>
        <v>9.9808219178082194</v>
      </c>
      <c r="B154" s="18">
        <v>150</v>
      </c>
      <c r="C154" s="12">
        <v>3278</v>
      </c>
      <c r="D154" s="12">
        <v>3.5053634122403997E-2</v>
      </c>
      <c r="E154" s="12">
        <v>4.8535166668677401E-4</v>
      </c>
      <c r="F154" s="92">
        <f>$D154^Parameter!$D$325</f>
        <v>7.326419438898267E-2</v>
      </c>
      <c r="G154" s="92">
        <f>$E154^Parameter!$D$318</f>
        <v>4.111125155191942E-3</v>
      </c>
      <c r="H154" s="92">
        <f>$D154^Parameter!$D$326</f>
        <v>6.8515122644830687E-2</v>
      </c>
      <c r="I154" s="92">
        <f>$E154^Parameter!$D$319</f>
        <v>7.5696565681424638E-3</v>
      </c>
      <c r="J154" s="92">
        <f>$D154^Parameter!$D$328</f>
        <v>7.7819168060936098E-2</v>
      </c>
      <c r="K154" s="92">
        <f>$E154^Parameter!$D$321</f>
        <v>3.4034787291065211E-2</v>
      </c>
      <c r="L154" s="92">
        <f>$D154^Parameter!$D$329</f>
        <v>0.15312655346157086</v>
      </c>
      <c r="M154" s="92">
        <f>$E154^Parameter!$D$322</f>
        <v>2.3777582511271239E-2</v>
      </c>
      <c r="N154" s="92">
        <f>$D154^Parameter!$D$330</f>
        <v>6.6257305439429037E-2</v>
      </c>
      <c r="O154" s="92">
        <f>$E154^Parameter!$D$323</f>
        <v>4.7252262739185556E-2</v>
      </c>
      <c r="P154" s="92">
        <f>$D154^Parameter!$D$327</f>
        <v>4.1170473607799442E-2</v>
      </c>
      <c r="Q154" s="92">
        <f>$E154^Parameter!$D$320</f>
        <v>4.3037234753056184E-3</v>
      </c>
      <c r="R154" s="12">
        <f>$D154^EXP(Parameter!$D$96+Parameter!$D$103*(($B154/30.2*21)^(1)))</f>
        <v>5.0620024193053791E-8</v>
      </c>
      <c r="S154" s="12">
        <f>$E154^EXP(Parameter!$D$81+Parameter!$D$88*($B154/30.2*21)^(-2))</f>
        <v>9.1957370066416081E-3</v>
      </c>
      <c r="T154" s="12">
        <f>$D154^EXP(Parameter!$D$97+Parameter!$D$104*(($B154*21/30.2)^(1)))</f>
        <v>2.8095727278126983E-3</v>
      </c>
      <c r="U154" s="12">
        <f>$E154^EXP(Parameter!$D$82+Parameter!$D$89*($B154/30.2*21)^(-2))</f>
        <v>1.38279158233377E-2</v>
      </c>
      <c r="V154" s="12">
        <f>$D154^EXP(Parameter!$D$99+Parameter!$D$106*(($B154*21/30.2)^(1)))</f>
        <v>2.8906614425887745E-4</v>
      </c>
      <c r="W154" s="12">
        <f>$E154^EXP(Parameter!$D$84+Parameter!$D$91*($B154/30.2*21)^(-2))</f>
        <v>5.1504695518586704E-2</v>
      </c>
      <c r="X154" s="12">
        <f>$D154^EXP(Parameter!$D$100+Parameter!$D$107*(($B154*21/30.2)^(1)))</f>
        <v>2.5708623580940385E-14</v>
      </c>
      <c r="Y154" s="12">
        <f>$E154^EXP(Parameter!$D$85+Parameter!$D$92*($B154/30.2*21)^(-2))</f>
        <v>3.5407806283711839E-2</v>
      </c>
      <c r="Z154" s="12">
        <f>$D154^EXP(Parameter!$D$101+Parameter!$D$108*(($B154*21/30.2)^(1)))</f>
        <v>3.4956078261265019E-17</v>
      </c>
      <c r="AA154" s="12">
        <f>$E154^EXP(Parameter!$D$86+Parameter!$D$93*($B154/30.2*21)^(-2))</f>
        <v>4.779581864388608E-2</v>
      </c>
      <c r="AB154" s="12">
        <f>$D154^EXP(Parameter!$D$98+Parameter!$D$105*(($B154*21/30.2)^(1)))</f>
        <v>9.0950558727484812E-5</v>
      </c>
      <c r="AC154" s="12">
        <f>$E154^EXP(Parameter!$D$83+Parameter!$D$90*($B154/30.2*21)^(-2))</f>
        <v>4.7726142058390235E-3</v>
      </c>
      <c r="AD154" s="87">
        <f>$D154^EXP(Parameter!$D$133+Parameter!$D$140*(($B154*21/30.2)^(-0.5))+Parameter!$D$147*((LN($B154*21/30.2))))</f>
        <v>7.2536848191964282E-7</v>
      </c>
      <c r="AE154" s="12">
        <f>$E154^EXP(Parameter!$D$111+Parameter!$D$118*(($B154*21/30.2)^(-1))+Parameter!$D$125*(($B154*21/30.2)^(-0.5)))</f>
        <v>7.6504798029315091E-2</v>
      </c>
      <c r="AF154" s="12">
        <f>$D154^EXP(Parameter!$D$134+Parameter!$D$141*(($B154*21/30.2)^(-0.5))+Parameter!$D$148*((LN($B154*21/30.2))))</f>
        <v>2.5026732666783764E-3</v>
      </c>
      <c r="AG154" s="12">
        <f>$E154^EXP(Parameter!$D$112+Parameter!$D$119*(($B154*21/30.2)^(-1))+Parameter!$D$126*(($B154*21/30.2)^(-0.5)))</f>
        <v>1.5708354602817307E-2</v>
      </c>
      <c r="AH154" s="12">
        <f>$D154^EXP(Parameter!$D$136+Parameter!$D$143*(($B154*21/30.2)^(-0.5))+Parameter!$D$150*((LN($B154*21/30.2))))</f>
        <v>7.0895514512391954E-6</v>
      </c>
      <c r="AI154" s="12">
        <f>$E154^EXP(Parameter!$D$114+Parameter!$D$121*(($B154*21/30.2)^(-1))+Parameter!$D$128*(($B154*21/30.2)^(-0.5)))</f>
        <v>4.5471029224761347E-4</v>
      </c>
      <c r="AJ154" s="12">
        <f>$D154^EXP(Parameter!$D$137+Parameter!$D$144*(($B154*21/30.2)^(-0.5))+Parameter!$D$151*((LN($B154*21/30.2))))</f>
        <v>2.9333051007680809E-7</v>
      </c>
      <c r="AK154" s="12">
        <f>$E154^EXP(Parameter!$D$115+Parameter!$D$122*(($B154*21/30.2)^(-1))+Parameter!$D$129*(($B154*21/30.2)^(-0.5)))</f>
        <v>1.2039233009206654E-2</v>
      </c>
      <c r="AL154" s="12">
        <f>$D154^EXP(Parameter!$D$138+Parameter!$D$145*(($B154*21/30.2)^(-0.5))+Parameter!$D$152*((LN($B154*21/30.2))))</f>
        <v>1.2418150645688857E-23</v>
      </c>
      <c r="AM154" s="12">
        <f>$E154^EXP(Parameter!$D$116+Parameter!$D$123*(($B154*21/30.2)^(-1))+Parameter!$D$130*(($B154*21/30.2)^(-0.5)))</f>
        <v>5.9843312923973351E-5</v>
      </c>
      <c r="AN154" s="12">
        <f>$D154^EXP(Parameter!$D$135+Parameter!$D$142*(($B154*21/30.2)^(-0.5))+Parameter!$D$149*((LN($B154*21/30.2))))</f>
        <v>2.8120723668575439E-4</v>
      </c>
      <c r="AO154" s="12">
        <f>$E154^EXP(Parameter!$D$113+Parameter!$D$120*(($B154*21/30.2)^(-1))+Parameter!$D$127*(($B154*21/30.2)^(-0.5)))</f>
        <v>1.7462548422822485E-9</v>
      </c>
      <c r="AP154" s="87">
        <f>$D154^EXP(Parameter!$D$304+Parameter!$D$310*((LN($B154*21/30.2))))</f>
        <v>4.083709374363978E-2</v>
      </c>
      <c r="AQ154" s="88">
        <f>$E154^EXP(Parameter!$D$290+Parameter!$D$296*((LN($B154*21/30.2))))</f>
        <v>1.7553415359268597E-2</v>
      </c>
      <c r="AR154" s="12">
        <f>$D154^EXP(Parameter!$D$305+Parameter!$D$311*((LN($B154*21/30.2))))</f>
        <v>4.8814654296091643E-2</v>
      </c>
      <c r="AS154" s="88">
        <f>$E154^EXP(Parameter!$D$291+Parameter!$D$297*((LN($B154*21/30.2))))</f>
        <v>1.7025117395325542E-2</v>
      </c>
      <c r="AT154" s="12">
        <f>$D154^EXP(Parameter!$D$305+Parameter!$D$307-Parameter!$D$306+(Parameter!$D$311+Parameter!$D$313-Parameter!$D$312)*((LN($B154*21/30.2))))</f>
        <v>4.5479075072756385E-2</v>
      </c>
      <c r="AU154" s="88">
        <f>$E154^EXP(Parameter!$D$291+Parameter!$D$293-Parameter!$D$292+(Parameter!$D$297+Parameter!$D$299-Parameter!$D$298)*((LN($B154*21/30.2))))</f>
        <v>3.0257032023211523E-2</v>
      </c>
      <c r="AV154" s="12">
        <f>$D154^EXP(Parameter!$D$308+Parameter!$D$314*((LN($B154*21/30.2))))</f>
        <v>6.7181041285202539E-2</v>
      </c>
      <c r="AW154" s="88">
        <f>$E154^EXP(Parameter!$D$294+Parameter!$D$300*((LN($B154*21/30.2))))</f>
        <v>2.4975418329628418E-2</v>
      </c>
      <c r="AX154" s="12">
        <f>$D154^EXP(Parameter!$D$305+Parameter!$D$309-Parameter!$D$306+(Parameter!$D$311+Parameter!$D$315-Parameter!$D$312)*((LN($B154*21/30.2))))</f>
        <v>2.7057634841812835E-2</v>
      </c>
      <c r="AY154" s="88">
        <f>$E154^EXP(Parameter!$D$291+Parameter!$D$295-Parameter!$D$292+(Parameter!$D$297+Parameter!$D$301-Parameter!$D$298)*((LN($B154*21/30.2))))</f>
        <v>1.5295821952197705E-3</v>
      </c>
      <c r="AZ154" s="12">
        <f>$D154^EXP(Parameter!D$305-Parameter!D$306+(Parameter!D$311-Parameter!D$312)*((LN($B154*21/30.2))))</f>
        <v>1.8618044054751925E-2</v>
      </c>
      <c r="BA154" s="88">
        <f>$E154^EXP(Parameter!$D$291-Parameter!$D$292+(Parameter!$D$297-Parameter!$D$298)*((LN($B154*21/30.2))))</f>
        <v>4.676682092652918E-5</v>
      </c>
      <c r="BB154" s="89">
        <f>$D154^EXP(Parameter!$D$231+Parameter!$D$238)</f>
        <v>7.8454849281574521E-2</v>
      </c>
      <c r="BC154" s="90">
        <f>$E154^EXP(Parameter!$D$216+Parameter!$D$223)</f>
        <v>7.8590801929867612E-3</v>
      </c>
      <c r="BD154" s="91">
        <f>$D154^EXP(Parameter!$D$232+Parameter!$D$239)</f>
        <v>6.190564846473931E-2</v>
      </c>
      <c r="BE154" s="90">
        <f>$E154^EXP(Parameter!$D$217+Parameter!$D$224)</f>
        <v>1.0758747924832526E-2</v>
      </c>
      <c r="BF154" s="91">
        <f>$D154^EXP(Parameter!$D$234+Parameter!$D$241)</f>
        <v>7.2603231868008836E-2</v>
      </c>
      <c r="BG154" s="91">
        <f>$E154^EXP(Parameter!$D$219+Parameter!$D$226)</f>
        <v>3.9982088858960235E-2</v>
      </c>
      <c r="BH154" s="91">
        <f>$D154^EXP(Parameter!$D$235+Parameter!$D$242)</f>
        <v>0.13289022894242722</v>
      </c>
      <c r="BI154" s="91">
        <f>$E154^EXP(Parameter!$D$220+Parameter!$D$227)</f>
        <v>2.7104273180604474E-2</v>
      </c>
      <c r="BJ154" s="91">
        <f>$D154^EXP(Parameter!$D$236)</f>
        <v>2.4189091481629104E-2</v>
      </c>
      <c r="BK154" s="91">
        <f>$E154^EXP(Parameter!$D$221)</f>
        <v>0.2044325404085125</v>
      </c>
      <c r="BL154" s="91">
        <f>$D154^EXP(Parameter!$D$233+Parameter!$D$240)</f>
        <v>3.1872031667787411E-2</v>
      </c>
      <c r="BM154" s="91">
        <f>$E154^EXP(Parameter!$D$218+Parameter!$D$225)</f>
        <v>3.9009961030861285E-3</v>
      </c>
      <c r="BN154" s="90">
        <f>$D154^EXP(Parameter!$D$268+Parameter!$D$275)</f>
        <v>0.10134300921509742</v>
      </c>
      <c r="BO154" s="91">
        <f>$E154^EXP(Parameter!$D$246+Parameter!$D$253)</f>
        <v>3.1287827009404546E-3</v>
      </c>
      <c r="BP154" s="91">
        <f>$D154^EXP(Parameter!$D$269+Parameter!$D$276)</f>
        <v>7.090196751811996E-2</v>
      </c>
      <c r="BQ154" s="91">
        <f>$E154^EXP(Parameter!$D$247+Parameter!$D$254)</f>
        <v>6.917255465965136E-3</v>
      </c>
      <c r="BR154" s="91">
        <f>$D154^EXP(Parameter!$D$271+Parameter!$D$278)</f>
        <v>0.14551209123235317</v>
      </c>
      <c r="BS154" s="91">
        <f>$E154^EXP(Parameter!$D$249+Parameter!$D$256)</f>
        <v>4.7934746362032807E-2</v>
      </c>
      <c r="BT154" s="91">
        <f>$D154^EXP(Parameter!$D$272+Parameter!$D$279)</f>
        <v>0.233327048509751</v>
      </c>
      <c r="BU154" s="91">
        <f>$E154^EXP(Parameter!$D$250+Parameter!$D$257)</f>
        <v>1.7249836113929447E-2</v>
      </c>
      <c r="BV154" s="91">
        <f>$D154^EXP(Parameter!$D$273+Parameter!$D$280)</f>
        <v>0.19159175006586937</v>
      </c>
      <c r="BW154" s="91">
        <f>$E154^EXP(Parameter!$D$251+Parameter!$D$258)</f>
        <v>5.1058480234936539E-2</v>
      </c>
      <c r="BX154" s="91">
        <f>$D154^EXP(Parameter!$D$270+Parameter!$D$277)</f>
        <v>6.2944558271714135E-2</v>
      </c>
      <c r="BY154" s="91">
        <f>$E154^EXP(Parameter!$D$248+Parameter!$D$255)</f>
        <v>8.2473252380862224E-3</v>
      </c>
      <c r="BZ154" s="90">
        <f>$D154^EXP(Parameter!$D$208)</f>
        <v>7.3751312880632927E-2</v>
      </c>
      <c r="CA154" s="90">
        <f>$E154^EXP(Parameter!$D$200)</f>
        <v>5.8541309102054613E-3</v>
      </c>
      <c r="CB154" s="90">
        <f>$D154^EXP(Parameter!$D$209)</f>
        <v>6.2597026368733835E-2</v>
      </c>
      <c r="CC154" s="90">
        <f>$E154^EXP(Parameter!$D$201)</f>
        <v>9.1979487577426994E-3</v>
      </c>
      <c r="CD154" s="90">
        <f>$D154^EXP(Parameter!$D$211)</f>
        <v>6.7392569947885131E-2</v>
      </c>
      <c r="CE154" s="90">
        <f>$E154^EXP(Parameter!$D$203)</f>
        <v>3.2097806276626485E-2</v>
      </c>
      <c r="CF154" s="90">
        <f>$D154^EXP(Parameter!$D$212)</f>
        <v>0.13262216224183845</v>
      </c>
      <c r="CG154" s="90">
        <f>$E154^EXP(Parameter!$D$204)</f>
        <v>2.3835431988190766E-2</v>
      </c>
      <c r="CH154" s="91">
        <f>$D154^EXP(Parameter!$D$213)</f>
        <v>5.6388712218026729E-2</v>
      </c>
      <c r="CI154" s="90">
        <f>$E154^EXP(Parameter!$D$205)</f>
        <v>3.8583453908787715E-2</v>
      </c>
      <c r="CJ154" s="91">
        <f>$D154^EXP(Parameter!$D$210)</f>
        <v>3.4353833017212627E-2</v>
      </c>
      <c r="CK154" s="90">
        <f>$E154^EXP(Parameter!$D$202)</f>
        <v>4.9006196382647259E-3</v>
      </c>
      <c r="CL154" s="12">
        <f>$D154^EXP(Parameter!$D$170+Parameter!$D$177*(LN($B154/30.2*21)))</f>
        <v>4.3440331141154663E-2</v>
      </c>
      <c r="CM154" s="41">
        <f>$E154^EXP(Parameter!$D$155+Parameter!$D$162*(LN($B154/30.2*21)))</f>
        <v>8.36405571253378E-2</v>
      </c>
      <c r="CN154" s="12">
        <f>$D154^EXP(Parameter!$D$171+Parameter!$D$178*(LN($B154/30.2*21)))</f>
        <v>4.5983020521819219E-2</v>
      </c>
      <c r="CO154" s="41">
        <f>$E154^EXP(Parameter!$D$156+Parameter!$D$163*(LN($B154/30.2*21)))</f>
        <v>5.8001142396222616E-2</v>
      </c>
      <c r="CP154" s="12">
        <f>$D154^EXP(Parameter!$D$173+Parameter!$D$180*(LN($B154/30.2*21)))</f>
        <v>4.0927336874869047E-2</v>
      </c>
      <c r="CQ154" s="41">
        <f>$E154^EXP(Parameter!$D$158+Parameter!$D$165*(LN($B154/30.2*21)))</f>
        <v>6.5234488172021599E-2</v>
      </c>
      <c r="CR154" s="12">
        <f>$D154^EXP(Parameter!$D$174+Parameter!$D$181*(LN($B154/30.2*21)))</f>
        <v>4.3508575805845211E-2</v>
      </c>
      <c r="CS154" s="41">
        <f>$E154^EXP(Parameter!$D$159+Parameter!$D$166*(LN($B154/30.2*21)))</f>
        <v>8.7482122295275078E-2</v>
      </c>
      <c r="CT154" s="12">
        <f>$D154^EXP(Parameter!$D$175+Parameter!$D$182*(LN($B154/30.2*21)))</f>
        <v>1.0843012018815629E-2</v>
      </c>
      <c r="CU154" s="41">
        <f>$E154^EXP(Parameter!$D$160+Parameter!$D$167*(LN($B154/30.2*21)))</f>
        <v>6.7652059760545807E-3</v>
      </c>
      <c r="CV154" s="12">
        <f>$D154^EXP(Parameter!$D$172+Parameter!$D$179*(LN($B154/30.2*21)))</f>
        <v>1.2686168721694868E-2</v>
      </c>
      <c r="CW154" s="41">
        <f>$E154^EXP(Parameter!$D$157+Parameter!$D$164*(LN($B154/30.2*21)))</f>
        <v>4.1056115443027275E-6</v>
      </c>
      <c r="CX154" s="12">
        <f t="shared" si="16"/>
        <v>5.0620024193053791E-8</v>
      </c>
      <c r="CY154" s="85">
        <v>1.63312998075478E-2</v>
      </c>
      <c r="CZ154" s="12">
        <f t="shared" si="17"/>
        <v>2.8095727278126983E-3</v>
      </c>
      <c r="DA154" s="85">
        <v>2.5707418686021499E-2</v>
      </c>
      <c r="DB154" s="12">
        <f t="shared" si="18"/>
        <v>2.8906614425887745E-4</v>
      </c>
      <c r="DC154" s="41">
        <v>1.1845460070733301E-3</v>
      </c>
      <c r="DD154" s="12">
        <f t="shared" si="19"/>
        <v>2.5708623580940385E-14</v>
      </c>
      <c r="DE154" s="85">
        <v>5.3981459078914296E-3</v>
      </c>
      <c r="DF154" s="12">
        <f t="shared" si="20"/>
        <v>3.4956078261265019E-17</v>
      </c>
      <c r="DG154" s="41">
        <v>4.8534078128339601E-4</v>
      </c>
      <c r="DH154" s="12">
        <f t="shared" si="21"/>
        <v>9.0950558727484812E-5</v>
      </c>
      <c r="DI154" s="41">
        <v>4.8534078128339601E-4</v>
      </c>
      <c r="DJ154" s="46">
        <v>149</v>
      </c>
      <c r="DK154" s="44">
        <v>2.5485396340751997E-4</v>
      </c>
      <c r="DL154" s="44">
        <v>7.2052115484566603E-4</v>
      </c>
      <c r="DM154" s="44">
        <v>1.5345019180931199E-3</v>
      </c>
      <c r="DN154" s="44">
        <v>1.1367452540093101E-3</v>
      </c>
      <c r="DO154" s="44">
        <v>4.3206326929276003E-3</v>
      </c>
      <c r="DP154" s="44">
        <v>3.4264417100875501E-3</v>
      </c>
      <c r="DQ154" s="44">
        <v>4.8239666480014397E-3</v>
      </c>
      <c r="DR154" s="45">
        <v>3.6576729306270601E-2</v>
      </c>
      <c r="DS154" s="45">
        <v>5.8153707721171601E-2</v>
      </c>
      <c r="DT154" s="45">
        <v>5.2397200575960597E-2</v>
      </c>
      <c r="DU154" s="45">
        <v>3.8275804743965101E-2</v>
      </c>
      <c r="DV154" s="45">
        <v>5.56434173764669E-2</v>
      </c>
      <c r="DW154" s="45">
        <v>8.8970385550138004E-2</v>
      </c>
      <c r="DX154" s="45">
        <v>4.5017759295313597E-2</v>
      </c>
    </row>
    <row r="155" spans="1:128">
      <c r="A155" s="43">
        <f t="shared" si="15"/>
        <v>10.04109589041096</v>
      </c>
      <c r="B155" s="18">
        <v>151</v>
      </c>
      <c r="C155" s="12">
        <v>3300</v>
      </c>
      <c r="D155" s="12">
        <v>3.4626226988469698E-2</v>
      </c>
      <c r="E155" s="12">
        <v>4.72903292452242E-4</v>
      </c>
      <c r="F155" s="92">
        <f>$D155^Parameter!$D$325</f>
        <v>7.2566476113532036E-2</v>
      </c>
      <c r="G155" s="92">
        <f>$E155^Parameter!$D$318</f>
        <v>4.0349307280487098E-3</v>
      </c>
      <c r="H155" s="92">
        <f>$D155^Parameter!$D$326</f>
        <v>6.7845982707633215E-2</v>
      </c>
      <c r="I155" s="92">
        <f>$E155^Parameter!$D$319</f>
        <v>7.4448216151359542E-3</v>
      </c>
      <c r="J155" s="92">
        <f>$D155^Parameter!$D$328</f>
        <v>7.7095093736489012E-2</v>
      </c>
      <c r="K155" s="92">
        <f>$E155^Parameter!$D$321</f>
        <v>3.364527989824332E-2</v>
      </c>
      <c r="L155" s="92">
        <f>$D155^Parameter!$D$329</f>
        <v>0.15207817638604756</v>
      </c>
      <c r="M155" s="92">
        <f>$E155^Parameter!$D$322</f>
        <v>2.3476775418206558E-2</v>
      </c>
      <c r="N155" s="92">
        <f>$D155^Parameter!$D$330</f>
        <v>6.5602167548766438E-2</v>
      </c>
      <c r="O155" s="92">
        <f>$E155^Parameter!$D$323</f>
        <v>4.6763707464301245E-2</v>
      </c>
      <c r="P155" s="92">
        <f>$D155^Parameter!$D$327</f>
        <v>4.0692439216015119E-2</v>
      </c>
      <c r="Q155" s="92">
        <f>$E155^Parameter!$D$320</f>
        <v>4.2246180387010635E-3</v>
      </c>
      <c r="R155" s="12">
        <f>$D155^EXP(Parameter!$D$96+Parameter!$D$103*(($B155/30.2*21)^(1)))</f>
        <v>3.7589469420042653E-8</v>
      </c>
      <c r="S155" s="12">
        <f>$E155^EXP(Parameter!$D$81+Parameter!$D$88*($B155/30.2*21)^(-2))</f>
        <v>9.050108975878839E-3</v>
      </c>
      <c r="T155" s="12">
        <f>$D155^EXP(Parameter!$D$97+Parameter!$D$104*(($B155*21/30.2)^(1)))</f>
        <v>2.6608160042292102E-3</v>
      </c>
      <c r="U155" s="12">
        <f>$E155^EXP(Parameter!$D$82+Parameter!$D$89*($B155/30.2*21)^(-2))</f>
        <v>1.3627827949331504E-2</v>
      </c>
      <c r="V155" s="12">
        <f>$D155^EXP(Parameter!$D$99+Parameter!$D$106*(($B155*21/30.2)^(1)))</f>
        <v>2.6198577843411611E-4</v>
      </c>
      <c r="W155" s="12">
        <f>$E155^EXP(Parameter!$D$84+Parameter!$D$91*($B155/30.2*21)^(-2))</f>
        <v>5.0987273248586491E-2</v>
      </c>
      <c r="X155" s="12">
        <f>$D155^EXP(Parameter!$D$100+Parameter!$D$107*(($B155*21/30.2)^(1)))</f>
        <v>1.1824966106511265E-14</v>
      </c>
      <c r="Y155" s="12">
        <f>$E155^EXP(Parameter!$D$85+Parameter!$D$92*($B155/30.2*21)^(-2))</f>
        <v>3.5007370604428337E-2</v>
      </c>
      <c r="Z155" s="12">
        <f>$D155^EXP(Parameter!$D$101+Parameter!$D$108*(($B155*21/30.2)^(1)))</f>
        <v>1.4405849991883772E-17</v>
      </c>
      <c r="AA155" s="12">
        <f>$E155^EXP(Parameter!$D$86+Parameter!$D$93*($B155/30.2*21)^(-2))</f>
        <v>4.7303399804331771E-2</v>
      </c>
      <c r="AB155" s="12">
        <f>$D155^EXP(Parameter!$D$98+Parameter!$D$105*(($B155*21/30.2)^(1)))</f>
        <v>8.1821399845483561E-5</v>
      </c>
      <c r="AC155" s="12">
        <f>$E155^EXP(Parameter!$D$83+Parameter!$D$90*($B155/30.2*21)^(-2))</f>
        <v>4.6865283479571454E-3</v>
      </c>
      <c r="AD155" s="87">
        <f>$D155^EXP(Parameter!$D$133+Parameter!$D$140*(($B155*21/30.2)^(-0.5))+Parameter!$D$147*((LN($B155*21/30.2))))</f>
        <v>6.2331816413123077E-7</v>
      </c>
      <c r="AE155" s="12">
        <f>$E155^EXP(Parameter!$D$111+Parameter!$D$118*(($B155*21/30.2)^(-1))+Parameter!$D$125*(($B155*21/30.2)^(-0.5)))</f>
        <v>7.6043965807245956E-2</v>
      </c>
      <c r="AF155" s="12">
        <f>$D155^EXP(Parameter!$D$134+Parameter!$D$141*(($B155*21/30.2)^(-0.5))+Parameter!$D$148*((LN($B155*21/30.2))))</f>
        <v>2.4054657717896563E-3</v>
      </c>
      <c r="AG155" s="12">
        <f>$E155^EXP(Parameter!$D$112+Parameter!$D$119*(($B155*21/30.2)^(-1))+Parameter!$D$126*(($B155*21/30.2)^(-0.5)))</f>
        <v>1.5493836626959816E-2</v>
      </c>
      <c r="AH155" s="12">
        <f>$D155^EXP(Parameter!$D$136+Parameter!$D$143*(($B155*21/30.2)^(-0.5))+Parameter!$D$150*((LN($B155*21/30.2))))</f>
        <v>6.2978796744463009E-6</v>
      </c>
      <c r="AI155" s="12">
        <f>$E155^EXP(Parameter!$D$114+Parameter!$D$121*(($B155*21/30.2)^(-1))+Parameter!$D$128*(($B155*21/30.2)^(-0.5)))</f>
        <v>4.3771542956365757E-4</v>
      </c>
      <c r="AJ155" s="12">
        <f>$D155^EXP(Parameter!$D$137+Parameter!$D$144*(($B155*21/30.2)^(-0.5))+Parameter!$D$151*((LN($B155*21/30.2))))</f>
        <v>2.4509191853755427E-7</v>
      </c>
      <c r="AK155" s="12">
        <f>$E155^EXP(Parameter!$D$115+Parameter!$D$122*(($B155*21/30.2)^(-1))+Parameter!$D$129*(($B155*21/30.2)^(-0.5)))</f>
        <v>1.1840981382425902E-2</v>
      </c>
      <c r="AL155" s="12">
        <f>$D155^EXP(Parameter!$D$138+Parameter!$D$145*(($B155*21/30.2)^(-0.5))+Parameter!$D$152*((LN($B155*21/30.2))))</f>
        <v>5.5310187629269814E-24</v>
      </c>
      <c r="AM155" s="12">
        <f>$E155^EXP(Parameter!$D$116+Parameter!$D$123*(($B155*21/30.2)^(-1))+Parameter!$D$130*(($B155*21/30.2)^(-0.5)))</f>
        <v>5.6997126654178759E-5</v>
      </c>
      <c r="AN155" s="12">
        <f>$D155^EXP(Parameter!$D$135+Parameter!$D$142*(($B155*21/30.2)^(-0.5))+Parameter!$D$149*((LN($B155*21/30.2))))</f>
        <v>2.6583528290507325E-4</v>
      </c>
      <c r="AO155" s="12">
        <f>$E155^EXP(Parameter!$D$113+Parameter!$D$120*(($B155*21/30.2)^(-1))+Parameter!$D$127*(($B155*21/30.2)^(-0.5)))</f>
        <v>1.5672762068837965E-9</v>
      </c>
      <c r="AP155" s="87">
        <f>$D155^EXP(Parameter!$D$304+Parameter!$D$310*((LN($B155*21/30.2))))</f>
        <v>4.0252373246209519E-2</v>
      </c>
      <c r="AQ155" s="88">
        <f>$E155^EXP(Parameter!$D$290+Parameter!$D$296*((LN($B155*21/30.2))))</f>
        <v>1.7380209601629299E-2</v>
      </c>
      <c r="AR155" s="12">
        <f>$D155^EXP(Parameter!$D$305+Parameter!$D$311*((LN($B155*21/30.2))))</f>
        <v>4.8230734149968577E-2</v>
      </c>
      <c r="AS155" s="88">
        <f>$E155^EXP(Parameter!$D$291+Parameter!$D$297*((LN($B155*21/30.2))))</f>
        <v>1.681489686277797E-2</v>
      </c>
      <c r="AT155" s="12">
        <f>$D155^EXP(Parameter!$D$305+Parameter!$D$307-Parameter!$D$306+(Parameter!$D$311+Parameter!$D$313-Parameter!$D$312)*((LN($B155*21/30.2))))</f>
        <v>4.4887646302567252E-2</v>
      </c>
      <c r="AU155" s="88">
        <f>$E155^EXP(Parameter!$D$291+Parameter!$D$293-Parameter!$D$292+(Parameter!$D$297+Parameter!$D$299-Parameter!$D$298)*((LN($B155*21/30.2))))</f>
        <v>2.9876337796581644E-2</v>
      </c>
      <c r="AV155" s="12">
        <f>$D155^EXP(Parameter!$D$308+Parameter!$D$314*((LN($B155*21/30.2))))</f>
        <v>6.6296118199779097E-2</v>
      </c>
      <c r="AW155" s="88">
        <f>$E155^EXP(Parameter!$D$294+Parameter!$D$300*((LN($B155*21/30.2))))</f>
        <v>2.4668766313543936E-2</v>
      </c>
      <c r="AX155" s="12">
        <f>$D155^EXP(Parameter!$D$305+Parameter!$D$309-Parameter!$D$306+(Parameter!$D$311+Parameter!$D$315-Parameter!$D$312)*((LN($B155*21/30.2))))</f>
        <v>2.6607549370000656E-2</v>
      </c>
      <c r="AY155" s="88">
        <f>$E155^EXP(Parameter!$D$291+Parameter!$D$295-Parameter!$D$292+(Parameter!$D$297+Parameter!$D$301-Parameter!$D$298)*((LN($B155*21/30.2))))</f>
        <v>1.4739973708357168E-3</v>
      </c>
      <c r="AZ155" s="12">
        <f>$D155^EXP(Parameter!D$305-Parameter!D$306+(Parameter!D$311-Parameter!D$312)*((LN($B155*21/30.2))))</f>
        <v>1.8295166249723126E-2</v>
      </c>
      <c r="BA155" s="88">
        <f>$E155^EXP(Parameter!$D$291-Parameter!$D$292+(Parameter!$D$297-Parameter!$D$298)*((LN($B155*21/30.2))))</f>
        <v>4.4381445389068502E-5</v>
      </c>
      <c r="BB155" s="89">
        <f>$D155^EXP(Parameter!$D$231+Parameter!$D$238)</f>
        <v>7.7727175277160235E-2</v>
      </c>
      <c r="BC155" s="90">
        <f>$E155^EXP(Parameter!$D$216+Parameter!$D$223)</f>
        <v>7.7304598259700123E-3</v>
      </c>
      <c r="BD155" s="91">
        <f>$D155^EXP(Parameter!$D$232+Parameter!$D$239)</f>
        <v>6.1278296134073054E-2</v>
      </c>
      <c r="BE155" s="90">
        <f>$E155^EXP(Parameter!$D$217+Parameter!$D$224)</f>
        <v>1.0593994816678267E-2</v>
      </c>
      <c r="BF155" s="91">
        <f>$D155^EXP(Parameter!$D$234+Parameter!$D$241)</f>
        <v>7.190942222829938E-2</v>
      </c>
      <c r="BG155" s="91">
        <f>$E155^EXP(Parameter!$D$219+Parameter!$D$226)</f>
        <v>3.9546198627452546E-2</v>
      </c>
      <c r="BH155" s="91">
        <f>$D155^EXP(Parameter!$D$235+Parameter!$D$242)</f>
        <v>0.13191192866117857</v>
      </c>
      <c r="BI155" s="91">
        <f>$E155^EXP(Parameter!$D$220+Parameter!$D$227)</f>
        <v>2.6773315765820472E-2</v>
      </c>
      <c r="BJ155" s="91">
        <f>$D155^EXP(Parameter!$D$236)</f>
        <v>2.3861724476643056E-2</v>
      </c>
      <c r="BK155" s="91">
        <f>$E155^EXP(Parameter!$D$221)</f>
        <v>0.20333044194898678</v>
      </c>
      <c r="BL155" s="91">
        <f>$D155^EXP(Parameter!$D$233+Parameter!$D$240)</f>
        <v>3.1472452145173017E-2</v>
      </c>
      <c r="BM155" s="91">
        <f>$E155^EXP(Parameter!$D$218+Parameter!$D$225)</f>
        <v>3.8280122278669206E-3</v>
      </c>
      <c r="BN155" s="90">
        <f>$D155^EXP(Parameter!$D$268+Parameter!$D$275)</f>
        <v>0.10049718744680929</v>
      </c>
      <c r="BO155" s="91">
        <f>$E155^EXP(Parameter!$D$246+Parameter!$D$253)</f>
        <v>3.0679409491141964E-3</v>
      </c>
      <c r="BP155" s="91">
        <f>$D155^EXP(Parameter!$D$269+Parameter!$D$276)</f>
        <v>7.0218319603429752E-2</v>
      </c>
      <c r="BQ155" s="91">
        <f>$E155^EXP(Parameter!$D$247+Parameter!$D$254)</f>
        <v>6.8010920501286451E-3</v>
      </c>
      <c r="BR155" s="91">
        <f>$D155^EXP(Parameter!$D$271+Parameter!$D$278)</f>
        <v>0.14448886253290852</v>
      </c>
      <c r="BS155" s="91">
        <f>$E155^EXP(Parameter!$D$249+Parameter!$D$256)</f>
        <v>4.7441451143550556E-2</v>
      </c>
      <c r="BT155" s="91">
        <f>$D155^EXP(Parameter!$D$272+Parameter!$D$279)</f>
        <v>0.2320871761895015</v>
      </c>
      <c r="BU155" s="91">
        <f>$E155^EXP(Parameter!$D$250+Parameter!$D$257)</f>
        <v>1.7013008318537359E-2</v>
      </c>
      <c r="BV155" s="91">
        <f>$D155^EXP(Parameter!$D$273+Parameter!$D$280)</f>
        <v>0.1904362032219053</v>
      </c>
      <c r="BW155" s="91">
        <f>$E155^EXP(Parameter!$D$251+Parameter!$D$258)</f>
        <v>5.0543902760317026E-2</v>
      </c>
      <c r="BX155" s="91">
        <f>$D155^EXP(Parameter!$D$270+Parameter!$D$277)</f>
        <v>6.2310474161054764E-2</v>
      </c>
      <c r="BY155" s="91">
        <f>$E155^EXP(Parameter!$D$248+Parameter!$D$255)</f>
        <v>8.1136829948590845E-3</v>
      </c>
      <c r="BZ155" s="90">
        <f>$D155^EXP(Parameter!$D$208)</f>
        <v>7.3050727906949303E-2</v>
      </c>
      <c r="CA155" s="90">
        <f>$E155^EXP(Parameter!$D$200)</f>
        <v>5.7525512686373874E-3</v>
      </c>
      <c r="CB155" s="90">
        <f>$D155^EXP(Parameter!$D$209)</f>
        <v>6.1965187151999432E-2</v>
      </c>
      <c r="CC155" s="90">
        <f>$E155^EXP(Parameter!$D$201)</f>
        <v>9.0522642760802706E-3</v>
      </c>
      <c r="CD155" s="90">
        <f>$D155^EXP(Parameter!$D$211)</f>
        <v>6.6730357212441263E-2</v>
      </c>
      <c r="CE155" s="90">
        <f>$E155^EXP(Parameter!$D$203)</f>
        <v>3.172413617868082E-2</v>
      </c>
      <c r="CF155" s="90">
        <f>$D155^EXP(Parameter!$D$212)</f>
        <v>0.13164486218461977</v>
      </c>
      <c r="CG155" s="90">
        <f>$E155^EXP(Parameter!$D$204)</f>
        <v>2.3534087775302148E-2</v>
      </c>
      <c r="CH155" s="91">
        <f>$D155^EXP(Parameter!$D$213)</f>
        <v>5.57981970546556E-2</v>
      </c>
      <c r="CI155" s="90">
        <f>$E155^EXP(Parameter!$D$205)</f>
        <v>3.8158184916963385E-2</v>
      </c>
      <c r="CJ155" s="91">
        <f>$D155^EXP(Parameter!$D$210)</f>
        <v>3.3932453243193925E-2</v>
      </c>
      <c r="CK155" s="90">
        <f>$E155^EXP(Parameter!$D$202)</f>
        <v>4.8126707832638243E-3</v>
      </c>
      <c r="CL155" s="12">
        <f>$D155^EXP(Parameter!$D$170+Parameter!$D$177*(LN($B155/30.2*21)))</f>
        <v>4.2875252732441645E-2</v>
      </c>
      <c r="CM155" s="41">
        <f>$E155^EXP(Parameter!$D$155+Parameter!$D$162*(LN($B155/30.2*21)))</f>
        <v>8.328580422343293E-2</v>
      </c>
      <c r="CN155" s="12">
        <f>$D155^EXP(Parameter!$D$171+Parameter!$D$178*(LN($B155/30.2*21)))</f>
        <v>4.5429232976938162E-2</v>
      </c>
      <c r="CO155" s="41">
        <f>$E155^EXP(Parameter!$D$156+Parameter!$D$163*(LN($B155/30.2*21)))</f>
        <v>5.7603057850150567E-2</v>
      </c>
      <c r="CP155" s="12">
        <f>$D155^EXP(Parameter!$D$173+Parameter!$D$180*(LN($B155/30.2*21)))</f>
        <v>4.0391789815773495E-2</v>
      </c>
      <c r="CQ155" s="41">
        <f>$E155^EXP(Parameter!$D$158+Parameter!$D$165*(LN($B155/30.2*21)))</f>
        <v>6.4694479467815369E-2</v>
      </c>
      <c r="CR155" s="12">
        <f>$D155^EXP(Parameter!$D$174+Parameter!$D$181*(LN($B155/30.2*21)))</f>
        <v>4.284237258648893E-2</v>
      </c>
      <c r="CS155" s="41">
        <f>$E155^EXP(Parameter!$D$159+Parameter!$D$166*(LN($B155/30.2*21)))</f>
        <v>8.6952583837490396E-2</v>
      </c>
      <c r="CT155" s="12">
        <f>$D155^EXP(Parameter!$D$175+Parameter!$D$182*(LN($B155/30.2*21)))</f>
        <v>1.0602288602169798E-2</v>
      </c>
      <c r="CU155" s="41">
        <f>$E155^EXP(Parameter!$D$160+Parameter!$D$167*(LN($B155/30.2*21)))</f>
        <v>6.6106494336468508E-3</v>
      </c>
      <c r="CV155" s="12">
        <f>$D155^EXP(Parameter!$D$172+Parameter!$D$179*(LN($B155/30.2*21)))</f>
        <v>1.2445720485233796E-2</v>
      </c>
      <c r="CW155" s="41">
        <f>$E155^EXP(Parameter!$D$157+Parameter!$D$164*(LN($B155/30.2*21)))</f>
        <v>3.8434306877101943E-6</v>
      </c>
      <c r="CX155" s="12">
        <f t="shared" si="16"/>
        <v>3.7589469420042653E-8</v>
      </c>
      <c r="CY155" s="85">
        <v>1.6235894741225498E-2</v>
      </c>
      <c r="CZ155" s="12">
        <f t="shared" si="17"/>
        <v>2.6608160042292102E-3</v>
      </c>
      <c r="DA155" s="85">
        <v>2.5542042850019198E-2</v>
      </c>
      <c r="DB155" s="12">
        <f t="shared" si="18"/>
        <v>2.6198577843411611E-4</v>
      </c>
      <c r="DC155" s="41">
        <v>1.13146502403433E-3</v>
      </c>
      <c r="DD155" s="12">
        <f t="shared" si="19"/>
        <v>1.1824966106511265E-14</v>
      </c>
      <c r="DE155" s="85">
        <v>5.2638491408179104E-3</v>
      </c>
      <c r="DF155" s="12">
        <f t="shared" si="20"/>
        <v>1.4405849991883772E-17</v>
      </c>
      <c r="DG155" s="41">
        <v>4.7289347516626099E-4</v>
      </c>
      <c r="DH155" s="12">
        <f t="shared" si="21"/>
        <v>8.1821399845483561E-5</v>
      </c>
      <c r="DI155" s="41">
        <v>4.7289347516626099E-4</v>
      </c>
      <c r="DJ155" s="46">
        <v>150</v>
      </c>
      <c r="DK155" s="44">
        <v>2.4719512112425502E-4</v>
      </c>
      <c r="DL155" s="44">
        <v>7.0059440049807797E-4</v>
      </c>
      <c r="DM155" s="44">
        <v>1.4948759998303399E-3</v>
      </c>
      <c r="DN155" s="44">
        <v>1.1065525136606501E-3</v>
      </c>
      <c r="DO155" s="44">
        <v>4.22055239673369E-3</v>
      </c>
      <c r="DP155" s="44">
        <v>3.3449739960894598E-3</v>
      </c>
      <c r="DQ155" s="44">
        <v>4.7136506450068403E-3</v>
      </c>
      <c r="DR155" s="45">
        <v>3.6140857014497103E-2</v>
      </c>
      <c r="DS155" s="45">
        <v>5.7519694158080101E-2</v>
      </c>
      <c r="DT155" s="45">
        <v>5.18136352860376E-2</v>
      </c>
      <c r="DU155" s="45">
        <v>3.7823358329325298E-2</v>
      </c>
      <c r="DV155" s="45">
        <v>5.5031208172992799E-2</v>
      </c>
      <c r="DW155" s="45">
        <v>8.8089968442362901E-2</v>
      </c>
      <c r="DX155" s="45">
        <v>4.45013124744503E-2</v>
      </c>
    </row>
    <row r="156" spans="1:128">
      <c r="A156" s="43">
        <f t="shared" si="15"/>
        <v>10.101369863013698</v>
      </c>
      <c r="B156" s="18">
        <v>152</v>
      </c>
      <c r="C156" s="12">
        <v>3322</v>
      </c>
      <c r="D156" s="12">
        <v>3.4205897715879202E-2</v>
      </c>
      <c r="E156" s="12">
        <v>4.60830754151471E-4</v>
      </c>
      <c r="F156" s="92">
        <f>$D156^Parameter!$D$325</f>
        <v>7.1878461751907208E-2</v>
      </c>
      <c r="G156" s="92">
        <f>$E156^Parameter!$D$318</f>
        <v>3.9604984468453114E-3</v>
      </c>
      <c r="H156" s="92">
        <f>$D156^Parameter!$D$326</f>
        <v>6.7186310731410209E-2</v>
      </c>
      <c r="I156" s="92">
        <f>$E156^Parameter!$D$319</f>
        <v>7.3226205648088362E-3</v>
      </c>
      <c r="J156" s="92">
        <f>$D156^Parameter!$D$328</f>
        <v>7.6380932552041009E-2</v>
      </c>
      <c r="K156" s="92">
        <f>$E156^Parameter!$D$321</f>
        <v>3.3262038690084705E-2</v>
      </c>
      <c r="L156" s="92">
        <f>$D156^Parameter!$D$329</f>
        <v>0.15104159249771609</v>
      </c>
      <c r="M156" s="92">
        <f>$E156^Parameter!$D$322</f>
        <v>2.3181167910978476E-2</v>
      </c>
      <c r="N156" s="92">
        <f>$D156^Parameter!$D$330</f>
        <v>6.4956378551757579E-2</v>
      </c>
      <c r="O156" s="92">
        <f>$E156^Parameter!$D$323</f>
        <v>4.6282475705818532E-2</v>
      </c>
      <c r="P156" s="92">
        <f>$D156^Parameter!$D$327</f>
        <v>4.0222044771735341E-2</v>
      </c>
      <c r="Q156" s="92">
        <f>$E156^Parameter!$D$320</f>
        <v>4.1473300511197485E-3</v>
      </c>
      <c r="R156" s="12">
        <f>$D156^EXP(Parameter!$D$96+Parameter!$D$103*(($B156/30.2*21)^(1)))</f>
        <v>2.7780671712201217E-8</v>
      </c>
      <c r="S156" s="12">
        <f>$E156^EXP(Parameter!$D$81+Parameter!$D$88*($B156/30.2*21)^(-2))</f>
        <v>8.9074586084962257E-3</v>
      </c>
      <c r="T156" s="12">
        <f>$D156^EXP(Parameter!$D$97+Parameter!$D$104*(($B156*21/30.2)^(1)))</f>
        <v>2.5191105853894198E-3</v>
      </c>
      <c r="U156" s="12">
        <f>$E156^EXP(Parameter!$D$82+Parameter!$D$89*($B156/30.2*21)^(-2))</f>
        <v>1.3431559887744339E-2</v>
      </c>
      <c r="V156" s="12">
        <f>$D156^EXP(Parameter!$D$99+Parameter!$D$106*(($B156*21/30.2)^(1)))</f>
        <v>2.3721894491985241E-4</v>
      </c>
      <c r="W156" s="12">
        <f>$E156^EXP(Parameter!$D$84+Parameter!$D$91*($B156/30.2*21)^(-2))</f>
        <v>5.0477455427758548E-2</v>
      </c>
      <c r="X156" s="12">
        <f>$D156^EXP(Parameter!$D$100+Parameter!$D$107*(($B156*21/30.2)^(1)))</f>
        <v>5.3403650242081128E-15</v>
      </c>
      <c r="Y156" s="12">
        <f>$E156^EXP(Parameter!$D$85+Parameter!$D$92*($B156/30.2*21)^(-2))</f>
        <v>3.4613322603132116E-2</v>
      </c>
      <c r="Z156" s="12">
        <f>$D156^EXP(Parameter!$D$101+Parameter!$D$108*(($B156*21/30.2)^(1)))</f>
        <v>5.8217922891961738E-18</v>
      </c>
      <c r="AA156" s="12">
        <f>$E156^EXP(Parameter!$D$86+Parameter!$D$93*($B156/30.2*21)^(-2))</f>
        <v>4.681834512985962E-2</v>
      </c>
      <c r="AB156" s="12">
        <f>$D156^EXP(Parameter!$D$98+Parameter!$D$105*(($B156*21/30.2)^(1)))</f>
        <v>7.3540750578588449E-5</v>
      </c>
      <c r="AC156" s="12">
        <f>$E156^EXP(Parameter!$D$83+Parameter!$D$90*($B156/30.2*21)^(-2))</f>
        <v>4.602391070507022E-3</v>
      </c>
      <c r="AD156" s="87">
        <f>$D156^EXP(Parameter!$D$133+Parameter!$D$140*(($B156*21/30.2)^(-0.5))+Parameter!$D$147*((LN($B156*21/30.2))))</f>
        <v>5.3528948494067027E-7</v>
      </c>
      <c r="AE156" s="12">
        <f>$E156^EXP(Parameter!$D$111+Parameter!$D$118*(($B156*21/30.2)^(-1))+Parameter!$D$125*(($B156*21/30.2)^(-0.5)))</f>
        <v>7.5588274917969045E-2</v>
      </c>
      <c r="AF156" s="12">
        <f>$D156^EXP(Parameter!$D$134+Parameter!$D$141*(($B156*21/30.2)^(-0.5))+Parameter!$D$148*((LN($B156*21/30.2))))</f>
        <v>2.3120796065649813E-3</v>
      </c>
      <c r="AG156" s="12">
        <f>$E156^EXP(Parameter!$D$112+Parameter!$D$119*(($B156*21/30.2)^(-1))+Parameter!$D$126*(($B156*21/30.2)^(-0.5)))</f>
        <v>1.5283250196109297E-2</v>
      </c>
      <c r="AH156" s="12">
        <f>$D156^EXP(Parameter!$D$136+Parameter!$D$143*(($B156*21/30.2)^(-0.5))+Parameter!$D$150*((LN($B156*21/30.2))))</f>
        <v>5.5924004924076589E-6</v>
      </c>
      <c r="AI156" s="12">
        <f>$E156^EXP(Parameter!$D$114+Parameter!$D$121*(($B156*21/30.2)^(-1))+Parameter!$D$128*(($B156*21/30.2)^(-0.5)))</f>
        <v>4.2141259299522136E-4</v>
      </c>
      <c r="AJ156" s="12">
        <f>$D156^EXP(Parameter!$D$137+Parameter!$D$144*(($B156*21/30.2)^(-0.5))+Parameter!$D$151*((LN($B156*21/30.2))))</f>
        <v>2.0458884849240149E-7</v>
      </c>
      <c r="AK156" s="12">
        <f>$E156^EXP(Parameter!$D$115+Parameter!$D$122*(($B156*21/30.2)^(-1))+Parameter!$D$129*(($B156*21/30.2)^(-0.5)))</f>
        <v>1.1646858215526716E-2</v>
      </c>
      <c r="AL156" s="12">
        <f>$D156^EXP(Parameter!$D$138+Parameter!$D$145*(($B156*21/30.2)^(-0.5))+Parameter!$D$152*((LN($B156*21/30.2))))</f>
        <v>2.4458279327077897E-24</v>
      </c>
      <c r="AM156" s="12">
        <f>$E156^EXP(Parameter!$D$116+Parameter!$D$123*(($B156*21/30.2)^(-1))+Parameter!$D$130*(($B156*21/30.2)^(-0.5)))</f>
        <v>5.4295763569642107E-5</v>
      </c>
      <c r="AN156" s="12">
        <f>$D156^EXP(Parameter!$D$135+Parameter!$D$142*(($B156*21/30.2)^(-0.5))+Parameter!$D$149*((LN($B156*21/30.2))))</f>
        <v>2.5130731598280989E-4</v>
      </c>
      <c r="AO156" s="12">
        <f>$E156^EXP(Parameter!$D$113+Parameter!$D$120*(($B156*21/30.2)^(-1))+Parameter!$D$127*(($B156*21/30.2)^(-0.5)))</f>
        <v>1.4071361715724009E-9</v>
      </c>
      <c r="AP156" s="87">
        <f>$D156^EXP(Parameter!$D$304+Parameter!$D$310*((LN($B156*21/30.2))))</f>
        <v>3.967793229647297E-2</v>
      </c>
      <c r="AQ156" s="88">
        <f>$E156^EXP(Parameter!$D$290+Parameter!$D$296*((LN($B156*21/30.2))))</f>
        <v>1.720977823966131E-2</v>
      </c>
      <c r="AR156" s="12">
        <f>$D156^EXP(Parameter!$D$305+Parameter!$D$311*((LN($B156*21/30.2))))</f>
        <v>4.7656097576381957E-2</v>
      </c>
      <c r="AS156" s="88">
        <f>$E156^EXP(Parameter!$D$291+Parameter!$D$297*((LN($B156*21/30.2))))</f>
        <v>1.6608354866679553E-2</v>
      </c>
      <c r="AT156" s="12">
        <f>$D156^EXP(Parameter!$D$305+Parameter!$D$307-Parameter!$D$306+(Parameter!$D$311+Parameter!$D$313-Parameter!$D$312)*((LN($B156*21/30.2))))</f>
        <v>4.4306043581893211E-2</v>
      </c>
      <c r="AU156" s="88">
        <f>$E156^EXP(Parameter!$D$291+Parameter!$D$293-Parameter!$D$292+(Parameter!$D$297+Parameter!$D$299-Parameter!$D$298)*((LN($B156*21/30.2))))</f>
        <v>2.950208574185469E-2</v>
      </c>
      <c r="AV156" s="12">
        <f>$D156^EXP(Parameter!$D$308+Parameter!$D$314*((LN($B156*21/30.2))))</f>
        <v>6.5425314657468328E-2</v>
      </c>
      <c r="AW156" s="88">
        <f>$E156^EXP(Parameter!$D$294+Parameter!$D$300*((LN($B156*21/30.2))))</f>
        <v>2.4367325992302041E-2</v>
      </c>
      <c r="AX156" s="12">
        <f>$D156^EXP(Parameter!$D$305+Parameter!$D$309-Parameter!$D$306+(Parameter!$D$311+Parameter!$D$315-Parameter!$D$312)*((LN($B156*21/30.2))))</f>
        <v>2.6166338592130786E-2</v>
      </c>
      <c r="AY156" s="88">
        <f>$E156^EXP(Parameter!$D$291+Parameter!$D$295-Parameter!$D$292+(Parameter!$D$297+Parameter!$D$301-Parameter!$D$298)*((LN($B156*21/30.2))))</f>
        <v>1.4205293730960725E-3</v>
      </c>
      <c r="AZ156" s="12">
        <f>$D156^EXP(Parameter!D$305-Parameter!D$306+(Parameter!D$311-Parameter!D$312)*((LN($B156*21/30.2))))</f>
        <v>1.7978982930336455E-2</v>
      </c>
      <c r="BA156" s="88">
        <f>$E156^EXP(Parameter!$D$291-Parameter!$D$292+(Parameter!$D$297-Parameter!$D$298)*((LN($B156*21/30.2))))</f>
        <v>4.2122973771158483E-5</v>
      </c>
      <c r="BB156" s="89">
        <f>$D156^EXP(Parameter!$D$231+Parameter!$D$238)</f>
        <v>7.700944236524998E-2</v>
      </c>
      <c r="BC156" s="90">
        <f>$E156^EXP(Parameter!$D$216+Parameter!$D$223)</f>
        <v>7.6045371807719388E-3</v>
      </c>
      <c r="BD156" s="91">
        <f>$D156^EXP(Parameter!$D$232+Parameter!$D$239)</f>
        <v>6.0660049638823446E-2</v>
      </c>
      <c r="BE156" s="90">
        <f>$E156^EXP(Parameter!$D$217+Parameter!$D$224)</f>
        <v>1.043252511767079E-2</v>
      </c>
      <c r="BF156" s="91">
        <f>$D156^EXP(Parameter!$D$234+Parameter!$D$241)</f>
        <v>7.122528478987715E-2</v>
      </c>
      <c r="BG156" s="91">
        <f>$E156^EXP(Parameter!$D$219+Parameter!$D$226)</f>
        <v>3.91170860638256E-2</v>
      </c>
      <c r="BH156" s="91">
        <f>$D156^EXP(Parameter!$D$235+Parameter!$D$242)</f>
        <v>0.13094513398796723</v>
      </c>
      <c r="BI156" s="91">
        <f>$E156^EXP(Parameter!$D$220+Parameter!$D$227)</f>
        <v>2.6447934388906056E-2</v>
      </c>
      <c r="BJ156" s="91">
        <f>$D156^EXP(Parameter!$D$236)</f>
        <v>2.3540214667076675E-2</v>
      </c>
      <c r="BK156" s="91">
        <f>$E156^EXP(Parameter!$D$221)</f>
        <v>0.20223944905782151</v>
      </c>
      <c r="BL156" s="91">
        <f>$D156^EXP(Parameter!$D$233+Parameter!$D$240)</f>
        <v>3.1079626222304754E-2</v>
      </c>
      <c r="BM156" s="91">
        <f>$E156^EXP(Parameter!$D$218+Parameter!$D$225)</f>
        <v>3.7567289539787206E-3</v>
      </c>
      <c r="BN156" s="90">
        <f>$D156^EXP(Parameter!$D$268+Parameter!$D$275)</f>
        <v>9.9662140339931954E-2</v>
      </c>
      <c r="BO156" s="91">
        <f>$E156^EXP(Parameter!$D$246+Parameter!$D$253)</f>
        <v>3.0085613872637773E-3</v>
      </c>
      <c r="BP156" s="91">
        <f>$D156^EXP(Parameter!$D$269+Parameter!$D$276)</f>
        <v>6.9544260615705414E-2</v>
      </c>
      <c r="BQ156" s="91">
        <f>$E156^EXP(Parameter!$D$247+Parameter!$D$254)</f>
        <v>6.6874143858562185E-3</v>
      </c>
      <c r="BR156" s="91">
        <f>$D156^EXP(Parameter!$D$271+Parameter!$D$278)</f>
        <v>0.14347733261460469</v>
      </c>
      <c r="BS156" s="91">
        <f>$E156^EXP(Parameter!$D$249+Parameter!$D$256)</f>
        <v>4.6955526823191991E-2</v>
      </c>
      <c r="BT156" s="91">
        <f>$D156^EXP(Parameter!$D$272+Parameter!$D$279)</f>
        <v>0.23085936359107481</v>
      </c>
      <c r="BU156" s="91">
        <f>$E156^EXP(Parameter!$D$250+Parameter!$D$257)</f>
        <v>1.6780527798926043E-2</v>
      </c>
      <c r="BV156" s="91">
        <f>$D156^EXP(Parameter!$D$273+Parameter!$D$280)</f>
        <v>0.18929271939946476</v>
      </c>
      <c r="BW156" s="91">
        <f>$E156^EXP(Parameter!$D$251+Parameter!$D$258)</f>
        <v>5.0036905468262338E-2</v>
      </c>
      <c r="BX156" s="91">
        <f>$D156^EXP(Parameter!$D$270+Parameter!$D$277)</f>
        <v>6.1685555604104603E-2</v>
      </c>
      <c r="BY156" s="91">
        <f>$E156^EXP(Parameter!$D$248+Parameter!$D$255)</f>
        <v>7.98282236999945E-3</v>
      </c>
      <c r="BZ156" s="90">
        <f>$D156^EXP(Parameter!$D$208)</f>
        <v>7.2359869993556272E-2</v>
      </c>
      <c r="CA156" s="90">
        <f>$E156^EXP(Parameter!$D$200)</f>
        <v>5.6532016388003755E-3</v>
      </c>
      <c r="CB156" s="90">
        <f>$D156^EXP(Parameter!$D$209)</f>
        <v>6.1342493633532329E-2</v>
      </c>
      <c r="CC156" s="90">
        <f>$E156^EXP(Parameter!$D$201)</f>
        <v>8.9095591834891606E-3</v>
      </c>
      <c r="CD156" s="90">
        <f>$D156^EXP(Parameter!$D$211)</f>
        <v>6.6077553817320375E-2</v>
      </c>
      <c r="CE156" s="90">
        <f>$E156^EXP(Parameter!$D$203)</f>
        <v>3.135655065941078E-2</v>
      </c>
      <c r="CF156" s="90">
        <f>$D156^EXP(Parameter!$D$212)</f>
        <v>0.13067906309598426</v>
      </c>
      <c r="CG156" s="90">
        <f>$E156^EXP(Parameter!$D$204)</f>
        <v>2.3237949988059704E-2</v>
      </c>
      <c r="CH156" s="91">
        <f>$D156^EXP(Parameter!$D$213)</f>
        <v>5.5216451442590304E-2</v>
      </c>
      <c r="CI156" s="90">
        <f>$E156^EXP(Parameter!$D$205)</f>
        <v>3.7739579081702598E-2</v>
      </c>
      <c r="CJ156" s="91">
        <f>$D156^EXP(Parameter!$D$210)</f>
        <v>3.3518082043265798E-2</v>
      </c>
      <c r="CK156" s="90">
        <f>$E156^EXP(Parameter!$D$202)</f>
        <v>4.7267046338059894E-3</v>
      </c>
      <c r="CL156" s="12">
        <f>$D156^EXP(Parameter!$D$170+Parameter!$D$177*(LN($B156/30.2*21)))</f>
        <v>4.2319608186963967E-2</v>
      </c>
      <c r="CM156" s="41">
        <f>$E156^EXP(Parameter!$D$155+Parameter!$D$162*(LN($B156/30.2*21)))</f>
        <v>8.293532853597442E-2</v>
      </c>
      <c r="CN156" s="12">
        <f>$D156^EXP(Parameter!$D$171+Parameter!$D$178*(LN($B156/30.2*21)))</f>
        <v>4.4884331341131976E-2</v>
      </c>
      <c r="CO156" s="41">
        <f>$E156^EXP(Parameter!$D$156+Parameter!$D$163*(LN($B156/30.2*21)))</f>
        <v>5.7210189923414673E-2</v>
      </c>
      <c r="CP156" s="12">
        <f>$D156^EXP(Parameter!$D$173+Parameter!$D$180*(LN($B156/30.2*21)))</f>
        <v>3.9865261160036351E-2</v>
      </c>
      <c r="CQ156" s="41">
        <f>$E156^EXP(Parameter!$D$158+Parameter!$D$165*(LN($B156/30.2*21)))</f>
        <v>6.4161743946463692E-2</v>
      </c>
      <c r="CR156" s="12">
        <f>$D156^EXP(Parameter!$D$174+Parameter!$D$181*(LN($B156/30.2*21)))</f>
        <v>4.2188209161694509E-2</v>
      </c>
      <c r="CS156" s="41">
        <f>$E156^EXP(Parameter!$D$159+Parameter!$D$166*(LN($B156/30.2*21)))</f>
        <v>8.6429489262193279E-2</v>
      </c>
      <c r="CT156" s="12">
        <f>$D156^EXP(Parameter!$D$175+Parameter!$D$182*(LN($B156/30.2*21)))</f>
        <v>1.0367555656537483E-2</v>
      </c>
      <c r="CU156" s="41">
        <f>$E156^EXP(Parameter!$D$160+Parameter!$D$167*(LN($B156/30.2*21)))</f>
        <v>6.46009014802404E-3</v>
      </c>
      <c r="CV156" s="12">
        <f>$D156^EXP(Parameter!$D$172+Parameter!$D$179*(LN($B156/30.2*21)))</f>
        <v>1.2210646056766255E-2</v>
      </c>
      <c r="CW156" s="41">
        <f>$E156^EXP(Parameter!$D$157+Parameter!$D$164*(LN($B156/30.2*21)))</f>
        <v>3.5985369691947728E-6</v>
      </c>
      <c r="CX156" s="12">
        <f t="shared" si="16"/>
        <v>2.7780671712201217E-8</v>
      </c>
      <c r="CY156" s="85">
        <v>1.6142795289282402E-2</v>
      </c>
      <c r="CZ156" s="12">
        <f t="shared" si="17"/>
        <v>2.5191105853894198E-3</v>
      </c>
      <c r="DA156" s="85">
        <v>2.5380339804419599E-2</v>
      </c>
      <c r="DB156" s="12">
        <f t="shared" si="18"/>
        <v>2.3721894491985241E-4</v>
      </c>
      <c r="DC156" s="41">
        <v>1.0810167330544201E-3</v>
      </c>
      <c r="DD156" s="12">
        <f t="shared" si="19"/>
        <v>5.3403650242081128E-15</v>
      </c>
      <c r="DE156" s="85">
        <v>5.1334709742239396E-3</v>
      </c>
      <c r="DF156" s="12">
        <f t="shared" si="20"/>
        <v>5.8217922891961738E-18</v>
      </c>
      <c r="DG156" s="41">
        <v>4.6082291863039701E-4</v>
      </c>
      <c r="DH156" s="12">
        <f t="shared" si="21"/>
        <v>7.3540750578588449E-5</v>
      </c>
      <c r="DI156" s="41">
        <v>4.6082291863039701E-4</v>
      </c>
      <c r="DJ156" s="46">
        <v>151</v>
      </c>
      <c r="DK156" s="44">
        <v>2.39798309201955E-4</v>
      </c>
      <c r="DL156" s="44">
        <v>6.8129960944163204E-4</v>
      </c>
      <c r="DM156" s="44">
        <v>1.45643053726208E-3</v>
      </c>
      <c r="DN156" s="44">
        <v>1.07728263683748E-3</v>
      </c>
      <c r="DO156" s="44">
        <v>4.1231714637762797E-3</v>
      </c>
      <c r="DP156" s="44">
        <v>3.2657567639549101E-3</v>
      </c>
      <c r="DQ156" s="44">
        <v>4.6062753664024604E-3</v>
      </c>
      <c r="DR156" s="45">
        <v>3.5712120900451498E-2</v>
      </c>
      <c r="DS156" s="45">
        <v>5.68953181471092E-2</v>
      </c>
      <c r="DT156" s="45">
        <v>5.1239100233118097E-2</v>
      </c>
      <c r="DU156" s="45">
        <v>3.7378269732477397E-2</v>
      </c>
      <c r="DV156" s="45">
        <v>5.4428376401856902E-2</v>
      </c>
      <c r="DW156" s="45">
        <v>8.7221888925858193E-2</v>
      </c>
      <c r="DX156" s="45">
        <v>4.3993057291898001E-2</v>
      </c>
    </row>
    <row r="157" spans="1:128">
      <c r="A157" s="43">
        <f t="shared" si="15"/>
        <v>10.161643835616438</v>
      </c>
      <c r="B157" s="18">
        <v>153</v>
      </c>
      <c r="C157" s="12">
        <v>3344</v>
      </c>
      <c r="D157" s="12">
        <v>3.37924960620982E-2</v>
      </c>
      <c r="E157" s="12">
        <v>4.4912094690162803E-4</v>
      </c>
      <c r="F157" s="92">
        <f>$D157^Parameter!$D$325</f>
        <v>7.1199970229610762E-2</v>
      </c>
      <c r="G157" s="92">
        <f>$E157^Parameter!$D$318</f>
        <v>3.887779127986964E-3</v>
      </c>
      <c r="H157" s="92">
        <f>$D157^Parameter!$D$326</f>
        <v>6.6535927842096401E-2</v>
      </c>
      <c r="I157" s="92">
        <f>$E157^Parameter!$D$319</f>
        <v>7.2029851430520063E-3</v>
      </c>
      <c r="J157" s="92">
        <f>$D157^Parameter!$D$328</f>
        <v>7.5676501602676777E-2</v>
      </c>
      <c r="K157" s="92">
        <f>$E157^Parameter!$D$321</f>
        <v>3.2884931893131228E-2</v>
      </c>
      <c r="L157" s="92">
        <f>$D157^Parameter!$D$329</f>
        <v>0.15001661171704214</v>
      </c>
      <c r="M157" s="92">
        <f>$E157^Parameter!$D$322</f>
        <v>2.2890644588858422E-2</v>
      </c>
      <c r="N157" s="92">
        <f>$D157^Parameter!$D$330</f>
        <v>6.4319760735804463E-2</v>
      </c>
      <c r="O157" s="92">
        <f>$E157^Parameter!$D$323</f>
        <v>4.5808421244276587E-2</v>
      </c>
      <c r="P157" s="92">
        <f>$D157^Parameter!$D$327</f>
        <v>3.9759132390215314E-2</v>
      </c>
      <c r="Q157" s="92">
        <f>$E157^Parameter!$D$320</f>
        <v>4.0718090566410937E-3</v>
      </c>
      <c r="R157" s="12">
        <f>$D157^EXP(Parameter!$D$96+Parameter!$D$103*(($B157/30.2*21)^(1)))</f>
        <v>2.0432423843511722E-8</v>
      </c>
      <c r="S157" s="12">
        <f>$E157^EXP(Parameter!$D$81+Parameter!$D$88*($B157/30.2*21)^(-2))</f>
        <v>8.7677106284127036E-3</v>
      </c>
      <c r="T157" s="12">
        <f>$D157^EXP(Parameter!$D$97+Parameter!$D$104*(($B157*21/30.2)^(1)))</f>
        <v>2.3841654993826018E-3</v>
      </c>
      <c r="U157" s="12">
        <f>$E157^EXP(Parameter!$D$82+Parameter!$D$89*($B157/30.2*21)^(-2))</f>
        <v>1.3239020138325532E-2</v>
      </c>
      <c r="V157" s="12">
        <f>$D157^EXP(Parameter!$D$99+Parameter!$D$106*(($B157*21/30.2)^(1)))</f>
        <v>2.1458938140959179E-4</v>
      </c>
      <c r="W157" s="12">
        <f>$E157^EXP(Parameter!$D$84+Parameter!$D$91*($B157/30.2*21)^(-2))</f>
        <v>4.9975092410623027E-2</v>
      </c>
      <c r="X157" s="12">
        <f>$D157^EXP(Parameter!$D$100+Parameter!$D$107*(($B157*21/30.2)^(1)))</f>
        <v>2.3670591642107719E-15</v>
      </c>
      <c r="Y157" s="12">
        <f>$E157^EXP(Parameter!$D$85+Parameter!$D$92*($B157/30.2*21)^(-2))</f>
        <v>3.4225528806135802E-2</v>
      </c>
      <c r="Z157" s="12">
        <f>$D157^EXP(Parameter!$D$101+Parameter!$D$108*(($B157*21/30.2)^(1)))</f>
        <v>2.3061810306611165E-18</v>
      </c>
      <c r="AA157" s="12">
        <f>$E157^EXP(Parameter!$D$86+Parameter!$D$93*($B157/30.2*21)^(-2))</f>
        <v>4.6340507823400448E-2</v>
      </c>
      <c r="AB157" s="12">
        <f>$D157^EXP(Parameter!$D$98+Parameter!$D$105*(($B157*21/30.2)^(1)))</f>
        <v>6.6036678122092566E-5</v>
      </c>
      <c r="AC157" s="12">
        <f>$E157^EXP(Parameter!$D$83+Parameter!$D$90*($B157/30.2*21)^(-2))</f>
        <v>4.5201489242406266E-3</v>
      </c>
      <c r="AD157" s="87">
        <f>$D157^EXP(Parameter!$D$133+Parameter!$D$140*(($B157*21/30.2)^(-0.5))+Parameter!$D$147*((LN($B157*21/30.2))))</f>
        <v>4.5940542268648725E-7</v>
      </c>
      <c r="AE157" s="12">
        <f>$E157^EXP(Parameter!$D$111+Parameter!$D$118*(($B157*21/30.2)^(-1))+Parameter!$D$125*(($B157*21/30.2)^(-0.5)))</f>
        <v>7.5137638420166256E-2</v>
      </c>
      <c r="AF157" s="12">
        <f>$D157^EXP(Parameter!$D$134+Parameter!$D$141*(($B157*21/30.2)^(-0.5))+Parameter!$D$148*((LN($B157*21/30.2))))</f>
        <v>2.2223626869877717E-3</v>
      </c>
      <c r="AG157" s="12">
        <f>$E157^EXP(Parameter!$D$112+Parameter!$D$119*(($B157*21/30.2)^(-1))+Parameter!$D$126*(($B157*21/30.2)^(-0.5)))</f>
        <v>1.5076503859846152E-2</v>
      </c>
      <c r="AH157" s="12">
        <f>$D157^EXP(Parameter!$D$136+Parameter!$D$143*(($B157*21/30.2)^(-0.5))+Parameter!$D$150*((LN($B157*21/30.2))))</f>
        <v>4.963991662367447E-6</v>
      </c>
      <c r="AI157" s="12">
        <f>$E157^EXP(Parameter!$D$114+Parameter!$D$121*(($B157*21/30.2)^(-1))+Parameter!$D$128*(($B157*21/30.2)^(-0.5)))</f>
        <v>4.0577126611923681E-4</v>
      </c>
      <c r="AJ157" s="12">
        <f>$D157^EXP(Parameter!$D$137+Parameter!$D$144*(($B157*21/30.2)^(-0.5))+Parameter!$D$151*((LN($B157*21/30.2))))</f>
        <v>1.7061476077331151E-7</v>
      </c>
      <c r="AK157" s="12">
        <f>$E157^EXP(Parameter!$D$115+Parameter!$D$122*(($B157*21/30.2)^(-1))+Parameter!$D$129*(($B157*21/30.2)^(-0.5)))</f>
        <v>1.1456758743012104E-2</v>
      </c>
      <c r="AL157" s="12">
        <f>$D157^EXP(Parameter!$D$138+Parameter!$D$145*(($B157*21/30.2)^(-0.5))+Parameter!$D$152*((LN($B157*21/30.2))))</f>
        <v>1.0737694322124425E-24</v>
      </c>
      <c r="AM157" s="12">
        <f>$E157^EXP(Parameter!$D$116+Parameter!$D$123*(($B157*21/30.2)^(-1))+Parameter!$D$130*(($B157*21/30.2)^(-0.5)))</f>
        <v>5.1731370706360245E-5</v>
      </c>
      <c r="AN157" s="12">
        <f>$D157^EXP(Parameter!$D$135+Parameter!$D$142*(($B157*21/30.2)^(-0.5))+Parameter!$D$149*((LN($B157*21/30.2))))</f>
        <v>2.3757680496174868E-4</v>
      </c>
      <c r="AO157" s="12">
        <f>$E157^EXP(Parameter!$D$113+Parameter!$D$120*(($B157*21/30.2)^(-1))+Parameter!$D$127*(($B157*21/30.2)^(-0.5)))</f>
        <v>1.2637999403906293E-9</v>
      </c>
      <c r="AP157" s="87">
        <f>$D157^EXP(Parameter!$D$304+Parameter!$D$310*((LN($B157*21/30.2))))</f>
        <v>3.9113552849080815E-2</v>
      </c>
      <c r="AQ157" s="88">
        <f>$E157^EXP(Parameter!$D$290+Parameter!$D$296*((LN($B157*21/30.2))))</f>
        <v>1.7042060205255578E-2</v>
      </c>
      <c r="AR157" s="12">
        <f>$D157^EXP(Parameter!$D$305+Parameter!$D$311*((LN($B157*21/30.2))))</f>
        <v>4.7090556969240714E-2</v>
      </c>
      <c r="AS157" s="88">
        <f>$E157^EXP(Parameter!$D$291+Parameter!$D$297*((LN($B157*21/30.2))))</f>
        <v>1.6405407502660951E-2</v>
      </c>
      <c r="AT157" s="12">
        <f>$D157^EXP(Parameter!$D$305+Parameter!$D$307-Parameter!$D$306+(Parameter!$D$311+Parameter!$D$313-Parameter!$D$312)*((LN($B157*21/30.2))))</f>
        <v>4.3734064451733438E-2</v>
      </c>
      <c r="AU157" s="88">
        <f>$E157^EXP(Parameter!$D$291+Parameter!$D$293-Parameter!$D$292+(Parameter!$D$297+Parameter!$D$299-Parameter!$D$298)*((LN($B157*21/30.2))))</f>
        <v>2.9134136754252301E-2</v>
      </c>
      <c r="AV157" s="12">
        <f>$D157^EXP(Parameter!$D$308+Parameter!$D$314*((LN($B157*21/30.2))))</f>
        <v>6.4568360388157109E-2</v>
      </c>
      <c r="AW157" s="88">
        <f>$E157^EXP(Parameter!$D$294+Parameter!$D$300*((LN($B157*21/30.2))))</f>
        <v>2.4070982826961362E-2</v>
      </c>
      <c r="AX157" s="12">
        <f>$D157^EXP(Parameter!$D$305+Parameter!$D$309-Parameter!$D$306+(Parameter!$D$311+Parameter!$D$315-Parameter!$D$312)*((LN($B157*21/30.2))))</f>
        <v>2.5733797259870954E-2</v>
      </c>
      <c r="AY157" s="88">
        <f>$E157^EXP(Parameter!$D$291+Parameter!$D$295-Parameter!$D$292+(Parameter!$D$297+Parameter!$D$301-Parameter!$D$298)*((LN($B157*21/30.2))))</f>
        <v>1.3690936390239753E-3</v>
      </c>
      <c r="AZ157" s="12">
        <f>$D157^EXP(Parameter!D$305-Parameter!D$306+(Parameter!D$311-Parameter!D$312)*((LN($B157*21/30.2))))</f>
        <v>1.7669330552649312E-2</v>
      </c>
      <c r="BA157" s="88">
        <f>$E157^EXP(Parameter!$D$291-Parameter!$D$292+(Parameter!$D$297-Parameter!$D$298)*((LN($B157*21/30.2))))</f>
        <v>3.9984363398785946E-5</v>
      </c>
      <c r="BB157" s="89">
        <f>$D157^EXP(Parameter!$D$231+Parameter!$D$238)</f>
        <v>7.6301467405555018E-2</v>
      </c>
      <c r="BC157" s="90">
        <f>$E157^EXP(Parameter!$D$216+Parameter!$D$223)</f>
        <v>7.4812426589301586E-3</v>
      </c>
      <c r="BD157" s="91">
        <f>$D157^EXP(Parameter!$D$232+Parameter!$D$239)</f>
        <v>6.0050733736987584E-2</v>
      </c>
      <c r="BE157" s="90">
        <f>$E157^EXP(Parameter!$D$217+Parameter!$D$224)</f>
        <v>1.0274257479463362E-2</v>
      </c>
      <c r="BF157" s="91">
        <f>$D157^EXP(Parameter!$D$234+Parameter!$D$241)</f>
        <v>7.0550638765854143E-2</v>
      </c>
      <c r="BG157" s="91">
        <f>$E157^EXP(Parameter!$D$219+Parameter!$D$226)</f>
        <v>3.8694612178675154E-2</v>
      </c>
      <c r="BH157" s="91">
        <f>$D157^EXP(Parameter!$D$235+Parameter!$D$242)</f>
        <v>0.12998965388858258</v>
      </c>
      <c r="BI157" s="91">
        <f>$E157^EXP(Parameter!$D$220+Parameter!$D$227)</f>
        <v>2.6128007667143533E-2</v>
      </c>
      <c r="BJ157" s="91">
        <f>$D157^EXP(Parameter!$D$236)</f>
        <v>2.322443012601547E-2</v>
      </c>
      <c r="BK157" s="91">
        <f>$E157^EXP(Parameter!$D$221)</f>
        <v>0.20115939211725006</v>
      </c>
      <c r="BL157" s="91">
        <f>$D157^EXP(Parameter!$D$233+Parameter!$D$240)</f>
        <v>3.0693408295011573E-2</v>
      </c>
      <c r="BM157" s="91">
        <f>$E157^EXP(Parameter!$D$218+Parameter!$D$225)</f>
        <v>3.6870985247666036E-3</v>
      </c>
      <c r="BN157" s="90">
        <f>$D157^EXP(Parameter!$D$268+Parameter!$D$275)</f>
        <v>9.8837678940828275E-2</v>
      </c>
      <c r="BO157" s="91">
        <f>$E157^EXP(Parameter!$D$246+Parameter!$D$253)</f>
        <v>2.9506019024950481E-3</v>
      </c>
      <c r="BP157" s="91">
        <f>$D157^EXP(Parameter!$D$269+Parameter!$D$276)</f>
        <v>6.8879610535499777E-2</v>
      </c>
      <c r="BQ157" s="91">
        <f>$E157^EXP(Parameter!$D$247+Parameter!$D$254)</f>
        <v>6.5761573090611395E-3</v>
      </c>
      <c r="BR157" s="91">
        <f>$D157^EXP(Parameter!$D$271+Parameter!$D$278)</f>
        <v>0.14247731087664978</v>
      </c>
      <c r="BS157" s="91">
        <f>$E157^EXP(Parameter!$D$249+Parameter!$D$256)</f>
        <v>4.6476826577650496E-2</v>
      </c>
      <c r="BT157" s="91">
        <f>$D157^EXP(Parameter!$D$272+Parameter!$D$279)</f>
        <v>0.22964343359693995</v>
      </c>
      <c r="BU157" s="91">
        <f>$E157^EXP(Parameter!$D$250+Parameter!$D$257)</f>
        <v>1.655229353218329E-2</v>
      </c>
      <c r="BV157" s="91">
        <f>$D157^EXP(Parameter!$D$273+Parameter!$D$280)</f>
        <v>0.18816111338744004</v>
      </c>
      <c r="BW157" s="91">
        <f>$E157^EXP(Parameter!$D$251+Parameter!$D$258)</f>
        <v>4.9537338915267556E-2</v>
      </c>
      <c r="BX157" s="91">
        <f>$D157^EXP(Parameter!$D$270+Parameter!$D$277)</f>
        <v>6.1069626739823864E-2</v>
      </c>
      <c r="BY157" s="91">
        <f>$E157^EXP(Parameter!$D$248+Parameter!$D$255)</f>
        <v>7.8546720377496333E-3</v>
      </c>
      <c r="BZ157" s="90">
        <f>$D157^EXP(Parameter!$D$208)</f>
        <v>7.1678557857682609E-2</v>
      </c>
      <c r="CA157" s="90">
        <f>$E157^EXP(Parameter!$D$200)</f>
        <v>5.5560223478230801E-3</v>
      </c>
      <c r="CB157" s="90">
        <f>$D157^EXP(Parameter!$D$209)</f>
        <v>6.0728770157260831E-2</v>
      </c>
      <c r="CC157" s="90">
        <f>$E157^EXP(Parameter!$D$201)</f>
        <v>8.7697581422556889E-3</v>
      </c>
      <c r="CD157" s="90">
        <f>$D157^EXP(Parameter!$D$211)</f>
        <v>6.5433981456146151E-2</v>
      </c>
      <c r="CE157" s="90">
        <f>$E157^EXP(Parameter!$D$203)</f>
        <v>3.0994920607267214E-2</v>
      </c>
      <c r="CF157" s="90">
        <f>$D157^EXP(Parameter!$D$212)</f>
        <v>0.1297245739390103</v>
      </c>
      <c r="CG157" s="90">
        <f>$E157^EXP(Parameter!$D$204)</f>
        <v>2.2946903115060095E-2</v>
      </c>
      <c r="CH157" s="91">
        <f>$D157^EXP(Parameter!$D$213)</f>
        <v>5.4643303764599714E-2</v>
      </c>
      <c r="CI157" s="90">
        <f>$E157^EXP(Parameter!$D$205)</f>
        <v>3.7327498992688307E-2</v>
      </c>
      <c r="CJ157" s="91">
        <f>$D157^EXP(Parameter!$D$210)</f>
        <v>3.3110570152059371E-2</v>
      </c>
      <c r="CK157" s="90">
        <f>$E157^EXP(Parameter!$D$202)</f>
        <v>4.6426669855958898E-3</v>
      </c>
      <c r="CL157" s="12">
        <f>$D157^EXP(Parameter!$D$170+Parameter!$D$177*(LN($B157/30.2*21)))</f>
        <v>4.1773201704644665E-2</v>
      </c>
      <c r="CM157" s="41">
        <f>$E157^EXP(Parameter!$D$155+Parameter!$D$162*(LN($B157/30.2*21)))</f>
        <v>8.2589050949124526E-2</v>
      </c>
      <c r="CN157" s="12">
        <f>$D157^EXP(Parameter!$D$171+Parameter!$D$178*(LN($B157/30.2*21)))</f>
        <v>4.4348134252634064E-2</v>
      </c>
      <c r="CO157" s="41">
        <f>$E157^EXP(Parameter!$D$156+Parameter!$D$163*(LN($B157/30.2*21)))</f>
        <v>5.682243878791831E-2</v>
      </c>
      <c r="CP157" s="12">
        <f>$D157^EXP(Parameter!$D$173+Parameter!$D$180*(LN($B157/30.2*21)))</f>
        <v>3.9347561891136161E-2</v>
      </c>
      <c r="CQ157" s="41">
        <f>$E157^EXP(Parameter!$D$158+Parameter!$D$165*(LN($B157/30.2*21)))</f>
        <v>6.3636144268959235E-2</v>
      </c>
      <c r="CR157" s="12">
        <f>$D157^EXP(Parameter!$D$174+Parameter!$D$181*(LN($B157/30.2*21)))</f>
        <v>4.1545830487067954E-2</v>
      </c>
      <c r="CS157" s="41">
        <f>$E157^EXP(Parameter!$D$159+Parameter!$D$166*(LN($B157/30.2*21)))</f>
        <v>8.5912721688581467E-2</v>
      </c>
      <c r="CT157" s="12">
        <f>$D157^EXP(Parameter!$D$175+Parameter!$D$182*(LN($B157/30.2*21)))</f>
        <v>1.0138646559397373E-2</v>
      </c>
      <c r="CU157" s="41">
        <f>$E157^EXP(Parameter!$D$160+Parameter!$D$167*(LN($B157/30.2*21)))</f>
        <v>6.3134116464998655E-3</v>
      </c>
      <c r="CV157" s="12">
        <f>$D157^EXP(Parameter!$D$172+Parameter!$D$179*(LN($B157/30.2*21)))</f>
        <v>1.1980805589887117E-2</v>
      </c>
      <c r="CW157" s="41">
        <f>$E157^EXP(Parameter!$D$157+Parameter!$D$164*(LN($B157/30.2*21)))</f>
        <v>3.3697533522762158E-6</v>
      </c>
      <c r="CX157" s="12">
        <f t="shared" si="16"/>
        <v>2.0432423843511722E-8</v>
      </c>
      <c r="CY157" s="85">
        <v>1.6051934164374601E-2</v>
      </c>
      <c r="CZ157" s="12">
        <f t="shared" si="17"/>
        <v>2.3841654993826018E-3</v>
      </c>
      <c r="DA157" s="85">
        <v>2.52222097365443E-2</v>
      </c>
      <c r="DB157" s="12">
        <f t="shared" si="18"/>
        <v>2.1458938140959179E-4</v>
      </c>
      <c r="DC157" s="41">
        <v>1.0330670929244599E-3</v>
      </c>
      <c r="DD157" s="12">
        <f t="shared" si="19"/>
        <v>2.3670591642107719E-15</v>
      </c>
      <c r="DE157" s="85">
        <v>5.0068807428120003E-3</v>
      </c>
      <c r="DF157" s="12">
        <f t="shared" si="20"/>
        <v>2.3061810306611165E-18</v>
      </c>
      <c r="DG157" s="41">
        <v>4.4911414788378901E-4</v>
      </c>
      <c r="DH157" s="12">
        <f t="shared" si="21"/>
        <v>6.6036678122092566E-5</v>
      </c>
      <c r="DI157" s="41">
        <v>4.4911414788378901E-4</v>
      </c>
      <c r="DJ157" s="46">
        <v>152</v>
      </c>
      <c r="DK157" s="44">
        <v>2.3265343475820099E-4</v>
      </c>
      <c r="DL157" s="44">
        <v>6.6261407538514795E-4</v>
      </c>
      <c r="DM157" s="44">
        <v>1.4191254851264601E-3</v>
      </c>
      <c r="DN157" s="44">
        <v>1.0489035689661399E-3</v>
      </c>
      <c r="DO157" s="44">
        <v>4.0284063211534198E-3</v>
      </c>
      <c r="DP157" s="44">
        <v>3.1887187877551698E-3</v>
      </c>
      <c r="DQ157" s="44">
        <v>4.50175074640857E-3</v>
      </c>
      <c r="DR157" s="45">
        <v>3.52903702297813E-2</v>
      </c>
      <c r="DS157" s="45">
        <v>5.6280388711008003E-2</v>
      </c>
      <c r="DT157" s="45">
        <v>5.0673413702528897E-2</v>
      </c>
      <c r="DU157" s="45">
        <v>3.6940384432693103E-2</v>
      </c>
      <c r="DV157" s="45">
        <v>5.3834735012174603E-2</v>
      </c>
      <c r="DW157" s="45">
        <v>8.6365919172530101E-2</v>
      </c>
      <c r="DX157" s="45">
        <v>4.3492825363569798E-2</v>
      </c>
    </row>
    <row r="158" spans="1:128">
      <c r="A158" s="43">
        <f t="shared" si="15"/>
        <v>10.221917808219178</v>
      </c>
      <c r="B158" s="18">
        <v>154</v>
      </c>
      <c r="C158" s="12">
        <v>3366</v>
      </c>
      <c r="D158" s="12">
        <v>3.3385875704454303E-2</v>
      </c>
      <c r="E158" s="12">
        <v>4.3776128533904102E-4</v>
      </c>
      <c r="F158" s="92">
        <f>$D158^Parameter!$D$325</f>
        <v>7.0530824751672827E-2</v>
      </c>
      <c r="G158" s="92">
        <f>$E158^Parameter!$D$318</f>
        <v>3.816725202388981E-3</v>
      </c>
      <c r="H158" s="92">
        <f>$D158^Parameter!$D$326</f>
        <v>6.5894659432742975E-2</v>
      </c>
      <c r="I158" s="92">
        <f>$E158^Parameter!$D$319</f>
        <v>7.0858491844979074E-3</v>
      </c>
      <c r="J158" s="92">
        <f>$D158^Parameter!$D$328</f>
        <v>7.4981622269904444E-2</v>
      </c>
      <c r="K158" s="92">
        <f>$E158^Parameter!$D$321</f>
        <v>3.2513831179849663E-2</v>
      </c>
      <c r="L158" s="92">
        <f>$D158^Parameter!$D$329</f>
        <v>0.14900304800114858</v>
      </c>
      <c r="M158" s="92">
        <f>$E158^Parameter!$D$322</f>
        <v>2.2605093198409885E-2</v>
      </c>
      <c r="N158" s="92">
        <f>$D158^Parameter!$D$330</f>
        <v>6.3692140647416615E-2</v>
      </c>
      <c r="O158" s="92">
        <f>$E158^Parameter!$D$323</f>
        <v>4.5341401534659001E-2</v>
      </c>
      <c r="P158" s="92">
        <f>$D158^Parameter!$D$327</f>
        <v>3.9303548220794626E-2</v>
      </c>
      <c r="Q158" s="92">
        <f>$E158^Parameter!$D$320</f>
        <v>3.9980062482696159E-3</v>
      </c>
      <c r="R158" s="12">
        <f>$D158^EXP(Parameter!$D$96+Parameter!$D$103*(($B158/30.2*21)^(1)))</f>
        <v>1.4954264256689481E-8</v>
      </c>
      <c r="S158" s="12">
        <f>$E158^EXP(Parameter!$D$81+Parameter!$D$88*($B158/30.2*21)^(-2))</f>
        <v>8.6307920374028377E-3</v>
      </c>
      <c r="T158" s="12">
        <f>$D158^EXP(Parameter!$D$97+Parameter!$D$104*(($B158*21/30.2)^(1)))</f>
        <v>2.2556997601935621E-3</v>
      </c>
      <c r="U158" s="12">
        <f>$E158^EXP(Parameter!$D$82+Parameter!$D$89*($B158/30.2*21)^(-2))</f>
        <v>1.3050119851914517E-2</v>
      </c>
      <c r="V158" s="12">
        <f>$D158^EXP(Parameter!$D$99+Parameter!$D$106*(($B158*21/30.2)^(1)))</f>
        <v>1.9393236574036899E-4</v>
      </c>
      <c r="W158" s="12">
        <f>$E158^EXP(Parameter!$D$84+Parameter!$D$91*($B158/30.2*21)^(-2))</f>
        <v>4.9480038270421335E-2</v>
      </c>
      <c r="X158" s="12">
        <f>$D158^EXP(Parameter!$D$100+Parameter!$D$107*(($B158*21/30.2)^(1)))</f>
        <v>1.0292655893879718E-15</v>
      </c>
      <c r="Y158" s="12">
        <f>$E158^EXP(Parameter!$D$85+Parameter!$D$92*($B158/30.2*21)^(-2))</f>
        <v>3.3843859212581685E-2</v>
      </c>
      <c r="Z158" s="12">
        <f>$D158^EXP(Parameter!$D$101+Parameter!$D$108*(($B158*21/30.2)^(1)))</f>
        <v>8.9508098727871194E-19</v>
      </c>
      <c r="AA158" s="12">
        <f>$E158^EXP(Parameter!$D$86+Parameter!$D$93*($B158/30.2*21)^(-2))</f>
        <v>4.5869744772810993E-2</v>
      </c>
      <c r="AB158" s="12">
        <f>$D158^EXP(Parameter!$D$98+Parameter!$D$105*(($B158*21/30.2)^(1)))</f>
        <v>5.9242687064455018E-5</v>
      </c>
      <c r="AC158" s="12">
        <f>$E158^EXP(Parameter!$D$83+Parameter!$D$90*($B158/30.2*21)^(-2))</f>
        <v>4.4397501894380131E-3</v>
      </c>
      <c r="AD158" s="87">
        <f>$D158^EXP(Parameter!$D$133+Parameter!$D$140*(($B158*21/30.2)^(-0.5))+Parameter!$D$147*((LN($B158*21/30.2))))</f>
        <v>3.9403304027428208E-7</v>
      </c>
      <c r="AE158" s="12">
        <f>$E158^EXP(Parameter!$D$111+Parameter!$D$118*(($B158*21/30.2)^(-1))+Parameter!$D$125*(($B158*21/30.2)^(-0.5)))</f>
        <v>7.4691971365843018E-2</v>
      </c>
      <c r="AF158" s="12">
        <f>$D158^EXP(Parameter!$D$134+Parameter!$D$141*(($B158*21/30.2)^(-0.5))+Parameter!$D$148*((LN($B158*21/30.2))))</f>
        <v>2.1361690581193447E-3</v>
      </c>
      <c r="AG158" s="12">
        <f>$E158^EXP(Parameter!$D$112+Parameter!$D$119*(($B158*21/30.2)^(-1))+Parameter!$D$126*(($B158*21/30.2)^(-0.5)))</f>
        <v>1.4873508761240084E-2</v>
      </c>
      <c r="AH158" s="12">
        <f>$D158^EXP(Parameter!$D$136+Parameter!$D$143*(($B158*21/30.2)^(-0.5))+Parameter!$D$150*((LN($B158*21/30.2))))</f>
        <v>4.4044659133483536E-6</v>
      </c>
      <c r="AI158" s="12">
        <f>$E158^EXP(Parameter!$D$114+Parameter!$D$121*(($B158*21/30.2)^(-1))+Parameter!$D$128*(($B158*21/30.2)^(-0.5)))</f>
        <v>3.9076238190426761E-4</v>
      </c>
      <c r="AJ158" s="12">
        <f>$D158^EXP(Parameter!$D$137+Parameter!$D$144*(($B158*21/30.2)^(-0.5))+Parameter!$D$151*((LN($B158*21/30.2))))</f>
        <v>1.4214558762214368E-7</v>
      </c>
      <c r="AK158" s="12">
        <f>$E158^EXP(Parameter!$D$115+Parameter!$D$122*(($B158*21/30.2)^(-1))+Parameter!$D$129*(($B158*21/30.2)^(-0.5)))</f>
        <v>1.1270581348880961E-2</v>
      </c>
      <c r="AL158" s="12">
        <f>$D158^EXP(Parameter!$D$138+Parameter!$D$145*(($B158*21/30.2)^(-0.5))+Parameter!$D$152*((LN($B158*21/30.2))))</f>
        <v>4.6800702561704773E-25</v>
      </c>
      <c r="AM158" s="12">
        <f>$E158^EXP(Parameter!$D$116+Parameter!$D$123*(($B158*21/30.2)^(-1))+Parameter!$D$130*(($B158*21/30.2)^(-0.5)))</f>
        <v>4.9296547244116508E-5</v>
      </c>
      <c r="AN158" s="12">
        <f>$D158^EXP(Parameter!$D$135+Parameter!$D$142*(($B158*21/30.2)^(-0.5))+Parameter!$D$149*((LN($B158*21/30.2))))</f>
        <v>2.2459979393702826E-4</v>
      </c>
      <c r="AO158" s="12">
        <f>$E158^EXP(Parameter!$D$113+Parameter!$D$120*(($B158*21/30.2)^(-1))+Parameter!$D$127*(($B158*21/30.2)^(-0.5)))</f>
        <v>1.1354580890133883E-9</v>
      </c>
      <c r="AP158" s="87">
        <f>$D158^EXP(Parameter!$D$304+Parameter!$D$310*((LN($B158*21/30.2))))</f>
        <v>3.8559022343059676E-2</v>
      </c>
      <c r="AQ158" s="88">
        <f>$E158^EXP(Parameter!$D$290+Parameter!$D$296*((LN($B158*21/30.2))))</f>
        <v>1.6876996135634762E-2</v>
      </c>
      <c r="AR158" s="12">
        <f>$D158^EXP(Parameter!$D$305+Parameter!$D$311*((LN($B158*21/30.2))))</f>
        <v>4.6533929372034585E-2</v>
      </c>
      <c r="AS158" s="88">
        <f>$E158^EXP(Parameter!$D$291+Parameter!$D$297*((LN($B158*21/30.2))))</f>
        <v>1.6205973232686771E-2</v>
      </c>
      <c r="AT158" s="12">
        <f>$D158^EXP(Parameter!$D$305+Parameter!$D$307-Parameter!$D$306+(Parameter!$D$311+Parameter!$D$313-Parameter!$D$312)*((LN($B158*21/30.2))))</f>
        <v>4.3171511492099739E-2</v>
      </c>
      <c r="AU158" s="88">
        <f>$E158^EXP(Parameter!$D$291+Parameter!$D$293-Parameter!$D$292+(Parameter!$D$297+Parameter!$D$299-Parameter!$D$298)*((LN($B158*21/30.2))))</f>
        <v>2.8772355412890947E-2</v>
      </c>
      <c r="AV158" s="12">
        <f>$D158^EXP(Parameter!$D$308+Parameter!$D$314*((LN($B158*21/30.2))))</f>
        <v>6.3724991254036717E-2</v>
      </c>
      <c r="AW158" s="88">
        <f>$E158^EXP(Parameter!$D$294+Parameter!$D$300*((LN($B158*21/30.2))))</f>
        <v>2.3779625384642605E-2</v>
      </c>
      <c r="AX158" s="12">
        <f>$D158^EXP(Parameter!$D$305+Parameter!$D$309-Parameter!$D$306+(Parameter!$D$311+Parameter!$D$315-Parameter!$D$312)*((LN($B158*21/30.2))))</f>
        <v>2.5309725630411187E-2</v>
      </c>
      <c r="AY158" s="88">
        <f>$E158^EXP(Parameter!$D$291+Parameter!$D$295-Parameter!$D$292+(Parameter!$D$297+Parameter!$D$301-Parameter!$D$298)*((LN($B158*21/30.2))))</f>
        <v>1.3196091521583493E-3</v>
      </c>
      <c r="AZ158" s="12">
        <f>$D158^EXP(Parameter!D$305-Parameter!D$306+(Parameter!D$311-Parameter!D$312)*((LN($B158*21/30.2))))</f>
        <v>1.7366050214371629E-2</v>
      </c>
      <c r="BA158" s="88">
        <f>$E158^EXP(Parameter!$D$291-Parameter!$D$292+(Parameter!$D$297-Parameter!$D$298)*((LN($B158*21/30.2))))</f>
        <v>3.7958979310070894E-5</v>
      </c>
      <c r="BB158" s="89">
        <f>$D158^EXP(Parameter!$D$231+Parameter!$D$238)</f>
        <v>7.5603071544820211E-2</v>
      </c>
      <c r="BC158" s="90">
        <f>$E158^EXP(Parameter!$D$216+Parameter!$D$223)</f>
        <v>7.3605088033450927E-3</v>
      </c>
      <c r="BD158" s="91">
        <f>$D158^EXP(Parameter!$D$232+Parameter!$D$239)</f>
        <v>5.945017742589806E-2</v>
      </c>
      <c r="BE158" s="90">
        <f>$E158^EXP(Parameter!$D$217+Parameter!$D$224)</f>
        <v>1.0119112975650746E-2</v>
      </c>
      <c r="BF158" s="91">
        <f>$D158^EXP(Parameter!$D$234+Parameter!$D$241)</f>
        <v>6.9885307647478939E-2</v>
      </c>
      <c r="BG158" s="91">
        <f>$E158^EXP(Parameter!$D$219+Parameter!$D$226)</f>
        <v>3.8278641547474811E-2</v>
      </c>
      <c r="BH158" s="91">
        <f>$D158^EXP(Parameter!$D$235+Parameter!$D$242)</f>
        <v>0.12904530147258647</v>
      </c>
      <c r="BI158" s="91">
        <f>$E158^EXP(Parameter!$D$220+Parameter!$D$227)</f>
        <v>2.5813417478423504E-2</v>
      </c>
      <c r="BJ158" s="91">
        <f>$D158^EXP(Parameter!$D$236)</f>
        <v>2.2914242533437119E-2</v>
      </c>
      <c r="BK158" s="91">
        <f>$E158^EXP(Parameter!$D$221)</f>
        <v>0.20009010501991842</v>
      </c>
      <c r="BL158" s="91">
        <f>$D158^EXP(Parameter!$D$233+Parameter!$D$240)</f>
        <v>3.031365660454054E-2</v>
      </c>
      <c r="BM158" s="91">
        <f>$E158^EXP(Parameter!$D$218+Parameter!$D$225)</f>
        <v>3.6190747592189901E-3</v>
      </c>
      <c r="BN158" s="90">
        <f>$D158^EXP(Parameter!$D$268+Parameter!$D$275)</f>
        <v>9.8023618560470829E-2</v>
      </c>
      <c r="BO158" s="91">
        <f>$E158^EXP(Parameter!$D$246+Parameter!$D$253)</f>
        <v>2.894021800932416E-3</v>
      </c>
      <c r="BP158" s="91">
        <f>$D158^EXP(Parameter!$D$269+Parameter!$D$276)</f>
        <v>6.8224193617434425E-2</v>
      </c>
      <c r="BQ158" s="91">
        <f>$E158^EXP(Parameter!$D$247+Parameter!$D$254)</f>
        <v>6.4672576869772118E-3</v>
      </c>
      <c r="BR158" s="91">
        <f>$D158^EXP(Parameter!$D$271+Parameter!$D$278)</f>
        <v>0.14148861079707786</v>
      </c>
      <c r="BS158" s="91">
        <f>$E158^EXP(Parameter!$D$249+Parameter!$D$256)</f>
        <v>4.6005207266711409E-2</v>
      </c>
      <c r="BT158" s="91">
        <f>$D158^EXP(Parameter!$D$272+Parameter!$D$279)</f>
        <v>0.22843921261611314</v>
      </c>
      <c r="BU158" s="91">
        <f>$E158^EXP(Parameter!$D$250+Parameter!$D$257)</f>
        <v>1.6328207352509248E-2</v>
      </c>
      <c r="BV158" s="91">
        <f>$D158^EXP(Parameter!$D$273+Parameter!$D$280)</f>
        <v>0.18704120377637079</v>
      </c>
      <c r="BW158" s="91">
        <f>$E158^EXP(Parameter!$D$251+Parameter!$D$258)</f>
        <v>4.9045057377426503E-2</v>
      </c>
      <c r="BX158" s="91">
        <f>$D158^EXP(Parameter!$D$270+Parameter!$D$277)</f>
        <v>6.0462515951780482E-2</v>
      </c>
      <c r="BY158" s="91">
        <f>$E158^EXP(Parameter!$D$248+Parameter!$D$255)</f>
        <v>7.7291628559531828E-3</v>
      </c>
      <c r="BZ158" s="90">
        <f>$D158^EXP(Parameter!$D$208)</f>
        <v>7.1006614497043596E-2</v>
      </c>
      <c r="CA158" s="90">
        <f>$E158^EXP(Parameter!$D$200)</f>
        <v>5.4609556146015242E-3</v>
      </c>
      <c r="CB158" s="90">
        <f>$D158^EXP(Parameter!$D$209)</f>
        <v>6.0123845309997384E-2</v>
      </c>
      <c r="CC158" s="90">
        <f>$E158^EXP(Parameter!$D$201)</f>
        <v>8.6327880950438779E-3</v>
      </c>
      <c r="CD158" s="90">
        <f>$D158^EXP(Parameter!$D$211)</f>
        <v>6.4799466085857543E-2</v>
      </c>
      <c r="CE158" s="90">
        <f>$E158^EXP(Parameter!$D$203)</f>
        <v>3.0639120310635079E-2</v>
      </c>
      <c r="CF158" s="90">
        <f>$D158^EXP(Parameter!$D$212)</f>
        <v>0.12878120782184957</v>
      </c>
      <c r="CG158" s="90">
        <f>$E158^EXP(Parameter!$D$204)</f>
        <v>2.2660834794329624E-2</v>
      </c>
      <c r="CH158" s="91">
        <f>$D158^EXP(Parameter!$D$213)</f>
        <v>5.4078586608286905E-2</v>
      </c>
      <c r="CI158" s="90">
        <f>$E158^EXP(Parameter!$D$205)</f>
        <v>3.6921810779208156E-2</v>
      </c>
      <c r="CJ158" s="91">
        <f>$D158^EXP(Parameter!$D$210)</f>
        <v>3.2709772208685012E-2</v>
      </c>
      <c r="CK158" s="90">
        <f>$E158^EXP(Parameter!$D$202)</f>
        <v>4.5605053833690807E-3</v>
      </c>
      <c r="CL158" s="12">
        <f>$D158^EXP(Parameter!$D$170+Parameter!$D$177*(LN($B158/30.2*21)))</f>
        <v>4.1235842400025584E-2</v>
      </c>
      <c r="CM158" s="41">
        <f>$E158^EXP(Parameter!$D$155+Parameter!$D$162*(LN($B158/30.2*21)))</f>
        <v>8.2246894309386767E-2</v>
      </c>
      <c r="CN158" s="12">
        <f>$D158^EXP(Parameter!$D$171+Parameter!$D$178*(LN($B158/30.2*21)))</f>
        <v>4.3820464889004269E-2</v>
      </c>
      <c r="CO158" s="41">
        <f>$E158^EXP(Parameter!$D$156+Parameter!$D$163*(LN($B158/30.2*21)))</f>
        <v>5.6439707120437672E-2</v>
      </c>
      <c r="CP158" s="12">
        <f>$D158^EXP(Parameter!$D$173+Parameter!$D$180*(LN($B158/30.2*21)))</f>
        <v>3.8838507784778951E-2</v>
      </c>
      <c r="CQ158" s="41">
        <f>$E158^EXP(Parameter!$D$158+Parameter!$D$165*(LN($B158/30.2*21)))</f>
        <v>6.3117546447106793E-2</v>
      </c>
      <c r="CR158" s="12">
        <f>$D158^EXP(Parameter!$D$174+Parameter!$D$181*(LN($B158/30.2*21)))</f>
        <v>4.0914987796460571E-2</v>
      </c>
      <c r="CS158" s="41">
        <f>$E158^EXP(Parameter!$D$159+Parameter!$D$166*(LN($B158/30.2*21)))</f>
        <v>8.540216704757593E-2</v>
      </c>
      <c r="CT158" s="12">
        <f>$D158^EXP(Parameter!$D$175+Parameter!$D$182*(LN($B158/30.2*21)))</f>
        <v>9.9153998495101082E-3</v>
      </c>
      <c r="CU158" s="41">
        <f>$E158^EXP(Parameter!$D$160+Parameter!$D$167*(LN($B158/30.2*21)))</f>
        <v>6.170501259396023E-3</v>
      </c>
      <c r="CV158" s="12">
        <f>$D158^EXP(Parameter!$D$172+Parameter!$D$179*(LN($B158/30.2*21)))</f>
        <v>1.1756063424588474E-2</v>
      </c>
      <c r="CW158" s="41">
        <f>$E158^EXP(Parameter!$D$157+Parameter!$D$164*(LN($B158/30.2*21)))</f>
        <v>3.1559855622889211E-6</v>
      </c>
      <c r="CX158" s="12">
        <f t="shared" si="16"/>
        <v>1.4954264256689481E-8</v>
      </c>
      <c r="CY158" s="85">
        <v>1.59632487687804E-2</v>
      </c>
      <c r="CZ158" s="12">
        <f t="shared" si="17"/>
        <v>2.2556997601935621E-3</v>
      </c>
      <c r="DA158" s="85">
        <v>2.5067558460055098E-2</v>
      </c>
      <c r="DB158" s="12">
        <f t="shared" si="18"/>
        <v>1.9393236574036899E-4</v>
      </c>
      <c r="DC158" s="41">
        <v>9.8749099680789398E-4</v>
      </c>
      <c r="DD158" s="12">
        <f t="shared" si="19"/>
        <v>1.0292655893879718E-15</v>
      </c>
      <c r="DE158" s="85">
        <v>4.8839549311912797E-3</v>
      </c>
      <c r="DF158" s="12">
        <f t="shared" si="20"/>
        <v>8.9508098727871194E-19</v>
      </c>
      <c r="DG158" s="41">
        <v>4.3775519402056102E-4</v>
      </c>
      <c r="DH158" s="12">
        <f t="shared" si="21"/>
        <v>5.9242687064455018E-5</v>
      </c>
      <c r="DI158" s="41">
        <v>4.3775519402056102E-4</v>
      </c>
      <c r="DJ158" s="46">
        <v>153</v>
      </c>
      <c r="DK158" s="44">
        <v>2.2575083828846299E-4</v>
      </c>
      <c r="DL158" s="44">
        <v>6.4451600644932505E-4</v>
      </c>
      <c r="DM158" s="44">
        <v>1.3829223275185799E-3</v>
      </c>
      <c r="DN158" s="44">
        <v>1.0213845066443499E-3</v>
      </c>
      <c r="DO158" s="44">
        <v>3.9361763286103199E-3</v>
      </c>
      <c r="DP158" s="44">
        <v>3.1137913925100001E-3</v>
      </c>
      <c r="DQ158" s="44">
        <v>4.3999898481286203E-3</v>
      </c>
      <c r="DR158" s="45">
        <v>3.4875458196398E-2</v>
      </c>
      <c r="DS158" s="45">
        <v>5.5674719576654298E-2</v>
      </c>
      <c r="DT158" s="45">
        <v>5.0116398516955998E-2</v>
      </c>
      <c r="DU158" s="45">
        <v>3.6509551915767303E-2</v>
      </c>
      <c r="DV158" s="45">
        <v>5.32501015874665E-2</v>
      </c>
      <c r="DW158" s="45">
        <v>8.5521836623574501E-2</v>
      </c>
      <c r="DX158" s="45">
        <v>4.3000452589674297E-2</v>
      </c>
    </row>
    <row r="159" spans="1:128">
      <c r="A159" s="43">
        <f t="shared" si="15"/>
        <v>10.282191780821918</v>
      </c>
      <c r="B159" s="18">
        <v>155</v>
      </c>
      <c r="C159" s="12">
        <v>3388</v>
      </c>
      <c r="D159" s="12">
        <v>3.29858941183135E-2</v>
      </c>
      <c r="E159" s="12">
        <v>4.26739680507361E-4</v>
      </c>
      <c r="F159" s="92">
        <f>$D159^Parameter!$D$325</f>
        <v>6.9870852679658216E-2</v>
      </c>
      <c r="G159" s="92">
        <f>$E159^Parameter!$D$318</f>
        <v>3.7472906544024432E-3</v>
      </c>
      <c r="H159" s="92">
        <f>$D159^Parameter!$D$326</f>
        <v>6.5262335039986824E-2</v>
      </c>
      <c r="I159" s="92">
        <f>$E159^Parameter!$D$319</f>
        <v>6.9711485567233627E-3</v>
      </c>
      <c r="J159" s="92">
        <f>$D159^Parameter!$D$328</f>
        <v>7.4296120099271112E-2</v>
      </c>
      <c r="K159" s="92">
        <f>$E159^Parameter!$D$321</f>
        <v>3.2148611560511242E-2</v>
      </c>
      <c r="L159" s="92">
        <f>$D159^Parameter!$D$329</f>
        <v>0.14800071923689617</v>
      </c>
      <c r="M159" s="92">
        <f>$E159^Parameter!$D$322</f>
        <v>2.232440453134725E-2</v>
      </c>
      <c r="N159" s="92">
        <f>$D159^Parameter!$D$330</f>
        <v>6.3073348968464782E-2</v>
      </c>
      <c r="O159" s="92">
        <f>$E159^Parameter!$D$323</f>
        <v>4.4881277594690426E-2</v>
      </c>
      <c r="P159" s="92">
        <f>$D159^Parameter!$D$327</f>
        <v>3.8855142323604319E-2</v>
      </c>
      <c r="Q159" s="92">
        <f>$E159^Parameter!$D$320</f>
        <v>3.9258744057924008E-3</v>
      </c>
      <c r="R159" s="12">
        <f>$D159^EXP(Parameter!$D$96+Parameter!$D$103*(($B159/30.2*21)^(1)))</f>
        <v>1.089043311293167E-8</v>
      </c>
      <c r="S159" s="12">
        <f>$E159^EXP(Parameter!$D$81+Parameter!$D$88*($B159/30.2*21)^(-2))</f>
        <v>8.4966320346118191E-3</v>
      </c>
      <c r="T159" s="12">
        <f>$D159^EXP(Parameter!$D$97+Parameter!$D$104*(($B159*21/30.2)^(1)))</f>
        <v>2.1334421055724841E-3</v>
      </c>
      <c r="U159" s="12">
        <f>$E159^EXP(Parameter!$D$82+Parameter!$D$89*($B159/30.2*21)^(-2))</f>
        <v>1.2864772740063379E-2</v>
      </c>
      <c r="V159" s="12">
        <f>$D159^EXP(Parameter!$D$99+Parameter!$D$106*(($B159*21/30.2)^(1)))</f>
        <v>1.7509411242680987E-4</v>
      </c>
      <c r="W159" s="12">
        <f>$E159^EXP(Parameter!$D$84+Parameter!$D$91*($B159/30.2*21)^(-2))</f>
        <v>4.899215068708062E-2</v>
      </c>
      <c r="X159" s="12">
        <f>$D159^EXP(Parameter!$D$100+Parameter!$D$107*(($B159*21/30.2)^(1)))</f>
        <v>4.388688688098514E-16</v>
      </c>
      <c r="Y159" s="12">
        <f>$E159^EXP(Parameter!$D$85+Parameter!$D$92*($B159/30.2*21)^(-2))</f>
        <v>3.3468187185927735E-2</v>
      </c>
      <c r="Z159" s="12">
        <f>$D159^EXP(Parameter!$D$101+Parameter!$D$108*(($B159*21/30.2)^(1)))</f>
        <v>3.4023027224966212E-19</v>
      </c>
      <c r="AA159" s="12">
        <f>$E159^EXP(Parameter!$D$86+Parameter!$D$93*($B159/30.2*21)^(-2))</f>
        <v>4.54059164389344E-2</v>
      </c>
      <c r="AB159" s="12">
        <f>$D159^EXP(Parameter!$D$98+Parameter!$D$105*(($B159*21/30.2)^(1)))</f>
        <v>5.3097366529856627E-5</v>
      </c>
      <c r="AC159" s="12">
        <f>$E159^EXP(Parameter!$D$83+Parameter!$D$90*($B159/30.2*21)^(-2))</f>
        <v>4.3611448112649588E-3</v>
      </c>
      <c r="AD159" s="87">
        <f>$D159^EXP(Parameter!$D$133+Parameter!$D$140*(($B159*21/30.2)^(-0.5))+Parameter!$D$147*((LN($B159*21/30.2))))</f>
        <v>3.3775276758749252E-7</v>
      </c>
      <c r="AE159" s="12">
        <f>$E159^EXP(Parameter!$D$111+Parameter!$D$118*(($B159*21/30.2)^(-1))+Parameter!$D$125*(($B159*21/30.2)^(-0.5)))</f>
        <v>7.4251190742438883E-2</v>
      </c>
      <c r="AF159" s="12">
        <f>$D159^EXP(Parameter!$D$134+Parameter!$D$141*(($B159*21/30.2)^(-0.5))+Parameter!$D$148*((LN($B159*21/30.2))))</f>
        <v>2.0533586439785904E-3</v>
      </c>
      <c r="AG159" s="12">
        <f>$E159^EXP(Parameter!$D$112+Parameter!$D$119*(($B159*21/30.2)^(-1))+Parameter!$D$126*(($B159*21/30.2)^(-0.5)))</f>
        <v>1.4674178549812492E-2</v>
      </c>
      <c r="AH159" s="12">
        <f>$D159^EXP(Parameter!$D$136+Parameter!$D$143*(($B159*21/30.2)^(-0.5))+Parameter!$D$150*((LN($B159*21/30.2))))</f>
        <v>3.90647860275092E-6</v>
      </c>
      <c r="AI159" s="12">
        <f>$E159^EXP(Parameter!$D$114+Parameter!$D$121*(($B159*21/30.2)^(-1))+Parameter!$D$128*(($B159*21/30.2)^(-0.5)))</f>
        <v>3.7635824893286724E-4</v>
      </c>
      <c r="AJ159" s="12">
        <f>$D159^EXP(Parameter!$D$137+Parameter!$D$144*(($B159*21/30.2)^(-0.5))+Parameter!$D$151*((LN($B159*21/30.2))))</f>
        <v>1.1831308008598805E-7</v>
      </c>
      <c r="AK159" s="12">
        <f>$E159^EXP(Parameter!$D$115+Parameter!$D$122*(($B159*21/30.2)^(-1))+Parameter!$D$129*(($B159*21/30.2)^(-0.5)))</f>
        <v>1.1088227456905646E-2</v>
      </c>
      <c r="AL159" s="12">
        <f>$D159^EXP(Parameter!$D$138+Parameter!$D$145*(($B159*21/30.2)^(-0.5))+Parameter!$D$152*((LN($B159*21/30.2))))</f>
        <v>2.0250780665120131E-25</v>
      </c>
      <c r="AM159" s="12">
        <f>$E159^EXP(Parameter!$D$116+Parameter!$D$123*(($B159*21/30.2)^(-1))+Parameter!$D$130*(($B159*21/30.2)^(-0.5)))</f>
        <v>4.6984316957249674E-5</v>
      </c>
      <c r="AN159" s="12">
        <f>$D159^EXP(Parameter!$D$135+Parameter!$D$142*(($B159*21/30.2)^(-0.5))+Parameter!$D$149*((LN($B159*21/30.2))))</f>
        <v>2.1233475909398543E-4</v>
      </c>
      <c r="AO159" s="12">
        <f>$E159^EXP(Parameter!$D$113+Parameter!$D$120*(($B159*21/30.2)^(-1))+Parameter!$D$127*(($B159*21/30.2)^(-0.5)))</f>
        <v>1.0205009862673758E-9</v>
      </c>
      <c r="AP159" s="87">
        <f>$D159^EXP(Parameter!$D$304+Parameter!$D$310*((LN($B159*21/30.2))))</f>
        <v>3.8014133540901579E-2</v>
      </c>
      <c r="AQ159" s="88">
        <f>$E159^EXP(Parameter!$D$290+Parameter!$D$296*((LN($B159*21/30.2))))</f>
        <v>1.6714528315757853E-2</v>
      </c>
      <c r="AR159" s="12">
        <f>$D159^EXP(Parameter!$D$305+Parameter!$D$311*((LN($B159*21/30.2))))</f>
        <v>4.5986036340478251E-2</v>
      </c>
      <c r="AS159" s="88">
        <f>$E159^EXP(Parameter!$D$291+Parameter!$D$297*((LN($B159*21/30.2))))</f>
        <v>1.6009972805464887E-2</v>
      </c>
      <c r="AT159" s="12">
        <f>$D159^EXP(Parameter!$D$305+Parameter!$D$307-Parameter!$D$306+(Parameter!$D$311+Parameter!$D$313-Parameter!$D$312)*((LN($B159*21/30.2))))</f>
        <v>4.2618192173912293E-2</v>
      </c>
      <c r="AU159" s="88">
        <f>$E159^EXP(Parameter!$D$291+Parameter!$D$293-Parameter!$D$292+(Parameter!$D$297+Parameter!$D$299-Parameter!$D$298)*((LN($B159*21/30.2))))</f>
        <v>2.8416609864685506E-2</v>
      </c>
      <c r="AV159" s="12">
        <f>$D159^EXP(Parameter!$D$308+Parameter!$D$314*((LN($B159*21/30.2))))</f>
        <v>6.289494908684698E-2</v>
      </c>
      <c r="AW159" s="88">
        <f>$E159^EXP(Parameter!$D$294+Parameter!$D$300*((LN($B159*21/30.2))))</f>
        <v>2.3493145238043085E-2</v>
      </c>
      <c r="AX159" s="12">
        <f>$D159^EXP(Parameter!$D$305+Parameter!$D$309-Parameter!$D$306+(Parameter!$D$311+Parameter!$D$315-Parameter!$D$312)*((LN($B159*21/30.2))))</f>
        <v>2.4893929297108625E-2</v>
      </c>
      <c r="AY159" s="88">
        <f>$E159^EXP(Parameter!$D$291+Parameter!$D$295-Parameter!$D$292+(Parameter!$D$297+Parameter!$D$301-Parameter!$D$298)*((LN($B159*21/30.2))))</f>
        <v>1.2719982862989029E-3</v>
      </c>
      <c r="AZ159" s="12">
        <f>$D159^EXP(Parameter!D$305-Parameter!D$306+(Parameter!D$311-Parameter!D$312)*((LN($B159*21/30.2))))</f>
        <v>1.7068987503819171E-2</v>
      </c>
      <c r="BA159" s="88">
        <f>$E159^EXP(Parameter!$D$291-Parameter!$D$292+(Parameter!$D$297-Parameter!$D$298)*((LN($B159*21/30.2))))</f>
        <v>3.6040569634879624E-5</v>
      </c>
      <c r="BB159" s="89">
        <f>$D159^EXP(Parameter!$D$231+Parameter!$D$238)</f>
        <v>7.4914080094530974E-2</v>
      </c>
      <c r="BC159" s="90">
        <f>$E159^EXP(Parameter!$D$216+Parameter!$D$223)</f>
        <v>7.24227022155735E-3</v>
      </c>
      <c r="BD159" s="91">
        <f>$D159^EXP(Parameter!$D$232+Parameter!$D$239)</f>
        <v>5.8858213818145717E-2</v>
      </c>
      <c r="BE159" s="90">
        <f>$E159^EXP(Parameter!$D$217+Parameter!$D$224)</f>
        <v>9.9670150173276264E-3</v>
      </c>
      <c r="BF159" s="91">
        <f>$D159^EXP(Parameter!$D$234+Parameter!$D$241)</f>
        <v>6.9229119081063051E-2</v>
      </c>
      <c r="BG159" s="91">
        <f>$E159^EXP(Parameter!$D$219+Parameter!$D$226)</f>
        <v>3.7869042200436111E-2</v>
      </c>
      <c r="BH159" s="91">
        <f>$D159^EXP(Parameter!$D$235+Parameter!$D$242)</f>
        <v>0.12811189388179914</v>
      </c>
      <c r="BI159" s="91">
        <f>$E159^EXP(Parameter!$D$220+Parameter!$D$227)</f>
        <v>2.5504048856712595E-2</v>
      </c>
      <c r="BJ159" s="91">
        <f>$D159^EXP(Parameter!$D$236)</f>
        <v>2.2609527059790826E-2</v>
      </c>
      <c r="BK159" s="91">
        <f>$E159^EXP(Parameter!$D$221)</f>
        <v>0.19903142507685237</v>
      </c>
      <c r="BL159" s="91">
        <f>$D159^EXP(Parameter!$D$233+Parameter!$D$240)</f>
        <v>2.9940233116868956E-2</v>
      </c>
      <c r="BM159" s="91">
        <f>$E159^EXP(Parameter!$D$218+Parameter!$D$225)</f>
        <v>3.5526129921075837E-3</v>
      </c>
      <c r="BN159" s="90">
        <f>$D159^EXP(Parameter!$D$268+Parameter!$D$275)</f>
        <v>9.7219778656162159E-2</v>
      </c>
      <c r="BO159" s="91">
        <f>$E159^EXP(Parameter!$D$246+Parameter!$D$253)</f>
        <v>2.838781752838737E-3</v>
      </c>
      <c r="BP159" s="91">
        <f>$D159^EXP(Parameter!$D$269+Parameter!$D$276)</f>
        <v>6.7577838266926205E-2</v>
      </c>
      <c r="BQ159" s="91">
        <f>$E159^EXP(Parameter!$D$247+Parameter!$D$254)</f>
        <v>6.3606543445809743E-3</v>
      </c>
      <c r="BR159" s="91">
        <f>$D159^EXP(Parameter!$D$271+Parameter!$D$278)</f>
        <v>0.1405110498240924</v>
      </c>
      <c r="BS159" s="91">
        <f>$E159^EXP(Parameter!$D$249+Parameter!$D$256)</f>
        <v>4.5540529321442098E-2</v>
      </c>
      <c r="BT159" s="91">
        <f>$D159^EXP(Parameter!$D$272+Parameter!$D$279)</f>
        <v>0.22724653049507801</v>
      </c>
      <c r="BU159" s="91">
        <f>$E159^EXP(Parameter!$D$250+Parameter!$D$257)</f>
        <v>1.6108173855716491E-2</v>
      </c>
      <c r="BV159" s="91">
        <f>$D159^EXP(Parameter!$D$273+Parameter!$D$280)</f>
        <v>0.18593281286025765</v>
      </c>
      <c r="BW159" s="91">
        <f>$E159^EXP(Parameter!$D$251+Parameter!$D$258)</f>
        <v>4.8559918738207489E-2</v>
      </c>
      <c r="BX159" s="91">
        <f>$D159^EXP(Parameter!$D$270+Parameter!$D$277)</f>
        <v>5.9864055744140818E-2</v>
      </c>
      <c r="BY159" s="91">
        <f>$E159^EXP(Parameter!$D$248+Parameter!$D$255)</f>
        <v>7.6062277881425253E-3</v>
      </c>
      <c r="BZ159" s="90">
        <f>$D159^EXP(Parameter!$D$208)</f>
        <v>7.0343867066909399E-2</v>
      </c>
      <c r="CA159" s="90">
        <f>$E159^EXP(Parameter!$D$200)</f>
        <v>5.3679454803030567E-3</v>
      </c>
      <c r="CB159" s="90">
        <f>$D159^EXP(Parameter!$D$209)</f>
        <v>5.9527551797405917E-2</v>
      </c>
      <c r="CC159" s="90">
        <f>$E159^EXP(Parameter!$D$201)</f>
        <v>8.4985781842939739E-3</v>
      </c>
      <c r="CD159" s="90">
        <f>$D159^EXP(Parameter!$D$211)</f>
        <v>6.4173837803067305E-2</v>
      </c>
      <c r="CE159" s="90">
        <f>$E159^EXP(Parameter!$D$203)</f>
        <v>3.0289027350560008E-2</v>
      </c>
      <c r="CF159" s="90">
        <f>$D159^EXP(Parameter!$D$212)</f>
        <v>0.12784878188615259</v>
      </c>
      <c r="CG159" s="90">
        <f>$E159^EXP(Parameter!$D$204)</f>
        <v>2.2379635711136936E-2</v>
      </c>
      <c r="CH159" s="91">
        <f>$D159^EXP(Parameter!$D$213)</f>
        <v>5.3522136641783423E-2</v>
      </c>
      <c r="CI159" s="90">
        <f>$E159^EXP(Parameter!$D$205)</f>
        <v>3.6522384000419975E-2</v>
      </c>
      <c r="CJ159" s="91">
        <f>$D159^EXP(Parameter!$D$210)</f>
        <v>3.2315546635133655E-2</v>
      </c>
      <c r="CK159" s="90">
        <f>$E159^EXP(Parameter!$D$202)</f>
        <v>4.4801690556793422E-3</v>
      </c>
      <c r="CL159" s="12">
        <f>$D159^EXP(Parameter!$D$170+Parameter!$D$177*(LN($B159/30.2*21)))</f>
        <v>4.0707344156531572E-2</v>
      </c>
      <c r="CM159" s="41">
        <f>$E159^EXP(Parameter!$D$155+Parameter!$D$162*(LN($B159/30.2*21)))</f>
        <v>8.1908783362956303E-2</v>
      </c>
      <c r="CN159" s="12">
        <f>$D159^EXP(Parameter!$D$171+Parameter!$D$178*(LN($B159/30.2*21)))</f>
        <v>4.3301150831759033E-2</v>
      </c>
      <c r="CO159" s="41">
        <f>$E159^EXP(Parameter!$D$156+Parameter!$D$163*(LN($B159/30.2*21)))</f>
        <v>5.6061900025009902E-2</v>
      </c>
      <c r="CP159" s="12">
        <f>$D159^EXP(Parameter!$D$173+Parameter!$D$180*(LN($B159/30.2*21)))</f>
        <v>3.833791926538456E-2</v>
      </c>
      <c r="CQ159" s="41">
        <f>$E159^EXP(Parameter!$D$158+Parameter!$D$165*(LN($B159/30.2*21)))</f>
        <v>6.2605819743154725E-2</v>
      </c>
      <c r="CR159" s="12">
        <f>$D159^EXP(Parameter!$D$174+Parameter!$D$181*(LN($B159/30.2*21)))</f>
        <v>4.029543842412394E-2</v>
      </c>
      <c r="CS159" s="41">
        <f>$E159^EXP(Parameter!$D$159+Parameter!$D$166*(LN($B159/30.2*21)))</f>
        <v>8.489771399767905E-2</v>
      </c>
      <c r="CT159" s="12">
        <f>$D159^EXP(Parameter!$D$175+Parameter!$D$182*(LN($B159/30.2*21)))</f>
        <v>9.697659049629527E-3</v>
      </c>
      <c r="CU159" s="41">
        <f>$E159^EXP(Parameter!$D$160+Parameter!$D$167*(LN($B159/30.2*21)))</f>
        <v>6.0312499816991263E-3</v>
      </c>
      <c r="CV159" s="12">
        <f>$D159^EXP(Parameter!$D$172+Parameter!$D$179*(LN($B159/30.2*21)))</f>
        <v>1.15362879447418E-2</v>
      </c>
      <c r="CW159" s="41">
        <f>$E159^EXP(Parameter!$D$157+Parameter!$D$164*(LN($B159/30.2*21)))</f>
        <v>2.9562160766690392E-6</v>
      </c>
      <c r="CX159" s="12">
        <f t="shared" si="16"/>
        <v>1.089043311293167E-8</v>
      </c>
      <c r="CY159" s="85">
        <v>1.5876679130243199E-2</v>
      </c>
      <c r="CZ159" s="12">
        <f t="shared" si="17"/>
        <v>2.1334421055724841E-3</v>
      </c>
      <c r="DA159" s="85">
        <v>2.4916295319543199E-2</v>
      </c>
      <c r="DB159" s="12">
        <f t="shared" si="18"/>
        <v>1.7509411242680987E-4</v>
      </c>
      <c r="DC159" s="41">
        <v>9.4416999519301601E-4</v>
      </c>
      <c r="DD159" s="12">
        <f t="shared" si="19"/>
        <v>4.388688688098514E-16</v>
      </c>
      <c r="DE159" s="85">
        <v>4.76457501289937E-3</v>
      </c>
      <c r="DF159" s="12">
        <f t="shared" si="20"/>
        <v>3.4023027224966212E-19</v>
      </c>
      <c r="DG159" s="41">
        <v>4.2673508372548398E-4</v>
      </c>
      <c r="DH159" s="12">
        <f t="shared" si="21"/>
        <v>5.3097366529856627E-5</v>
      </c>
      <c r="DI159" s="41">
        <v>4.2673508372548398E-4</v>
      </c>
      <c r="DJ159" s="46">
        <v>154</v>
      </c>
      <c r="DK159" s="44">
        <v>2.1908127310177301E-4</v>
      </c>
      <c r="DL159" s="44">
        <v>6.26984484280668E-4</v>
      </c>
      <c r="DM159" s="44">
        <v>1.34778401279678E-3</v>
      </c>
      <c r="DN159" s="44">
        <v>9.9469584329725503E-4</v>
      </c>
      <c r="DO159" s="44">
        <v>3.8464036631952201E-3</v>
      </c>
      <c r="DP159" s="44">
        <v>3.0409083519217202E-3</v>
      </c>
      <c r="DQ159" s="44">
        <v>4.3009087416394599E-3</v>
      </c>
      <c r="DR159" s="45">
        <v>3.4467241800243201E-2</v>
      </c>
      <c r="DS159" s="45">
        <v>5.5078129035954299E-2</v>
      </c>
      <c r="DT159" s="45">
        <v>4.9567881900601601E-2</v>
      </c>
      <c r="DU159" s="45">
        <v>3.6085625549916199E-2</v>
      </c>
      <c r="DV159" s="45">
        <v>5.2674298207887403E-2</v>
      </c>
      <c r="DW159" s="45">
        <v>8.4689423842386993E-2</v>
      </c>
      <c r="DX159" s="45">
        <v>4.2515779024247101E-2</v>
      </c>
    </row>
    <row r="160" spans="1:128">
      <c r="A160" s="43">
        <f t="shared" si="15"/>
        <v>10.342465753424657</v>
      </c>
      <c r="B160" s="18">
        <v>156</v>
      </c>
      <c r="C160" s="12">
        <v>3410</v>
      </c>
      <c r="D160" s="12">
        <v>3.2592412459660297E-2</v>
      </c>
      <c r="E160" s="12">
        <v>4.1604451788694602E-4</v>
      </c>
      <c r="F160" s="92">
        <f>$D160^Parameter!$D$325</f>
        <v>6.9219885412846877E-2</v>
      </c>
      <c r="G160" s="92">
        <f>$E160^Parameter!$D$318</f>
        <v>3.6794309633590987E-3</v>
      </c>
      <c r="H160" s="92">
        <f>$D160^Parameter!$D$326</f>
        <v>6.4638788224735427E-2</v>
      </c>
      <c r="I160" s="92">
        <f>$E160^Parameter!$D$319</f>
        <v>6.8588210875646207E-3</v>
      </c>
      <c r="J160" s="92">
        <f>$D160^Parameter!$D$328</f>
        <v>7.3619824682108689E-2</v>
      </c>
      <c r="K160" s="92">
        <f>$E160^Parameter!$D$321</f>
        <v>3.1789151279035206E-2</v>
      </c>
      <c r="L160" s="92">
        <f>$D160^Parameter!$D$329</f>
        <v>0.14700944713736572</v>
      </c>
      <c r="M160" s="92">
        <f>$E160^Parameter!$D$322</f>
        <v>2.2048472326244826E-2</v>
      </c>
      <c r="N160" s="92">
        <f>$D160^Parameter!$D$330</f>
        <v>6.2463220396669752E-2</v>
      </c>
      <c r="O160" s="92">
        <f>$E160^Parameter!$D$323</f>
        <v>4.4427913897124055E-2</v>
      </c>
      <c r="P160" s="92">
        <f>$D160^Parameter!$D$327</f>
        <v>3.8413768550670073E-2</v>
      </c>
      <c r="Q160" s="92">
        <f>$E160^Parameter!$D$320</f>
        <v>3.855367836293064E-3</v>
      </c>
      <c r="R160" s="12">
        <f>$D160^EXP(Parameter!$D$96+Parameter!$D$103*(($B160/30.2*21)^(1)))</f>
        <v>7.8909014081640586E-9</v>
      </c>
      <c r="S160" s="12">
        <f>$E160^EXP(Parameter!$D$81+Parameter!$D$88*($B160/30.2*21)^(-2))</f>
        <v>8.3651619393272144E-3</v>
      </c>
      <c r="T160" s="12">
        <f>$D160^EXP(Parameter!$D$97+Parameter!$D$104*(($B160*21/30.2)^(1)))</f>
        <v>2.0171307393323746E-3</v>
      </c>
      <c r="U160" s="12">
        <f>$E160^EXP(Parameter!$D$82+Parameter!$D$89*($B160/30.2*21)^(-2))</f>
        <v>1.2682894988207896E-2</v>
      </c>
      <c r="V160" s="12">
        <f>$D160^EXP(Parameter!$D$99+Parameter!$D$106*(($B160*21/30.2)^(1)))</f>
        <v>1.5793118970619055E-4</v>
      </c>
      <c r="W160" s="12">
        <f>$E160^EXP(Parameter!$D$84+Parameter!$D$91*($B160/30.2*21)^(-2))</f>
        <v>4.8511290839150956E-2</v>
      </c>
      <c r="X160" s="12">
        <f>$D160^EXP(Parameter!$D$100+Parameter!$D$107*(($B160*21/30.2)^(1)))</f>
        <v>1.8341530293970923E-16</v>
      </c>
      <c r="Y160" s="12">
        <f>$E160^EXP(Parameter!$D$85+Parameter!$D$92*($B160/30.2*21)^(-2))</f>
        <v>3.3098389349397815E-2</v>
      </c>
      <c r="Z160" s="12">
        <f>$D160^EXP(Parameter!$D$101+Parameter!$D$108*(($B160*21/30.2)^(1)))</f>
        <v>1.2659911500862188E-19</v>
      </c>
      <c r="AA160" s="12">
        <f>$E160^EXP(Parameter!$D$86+Parameter!$D$93*($B160/30.2*21)^(-2))</f>
        <v>4.4948886747658408E-2</v>
      </c>
      <c r="AB160" s="12">
        <f>$D160^EXP(Parameter!$D$98+Parameter!$D$105*(($B160*21/30.2)^(1)))</f>
        <v>4.7544055549992311E-5</v>
      </c>
      <c r="AC160" s="12">
        <f>$E160^EXP(Parameter!$D$83+Parameter!$D$90*($B160/30.2*21)^(-2))</f>
        <v>4.2842843378746538E-3</v>
      </c>
      <c r="AD160" s="87">
        <f>$D160^EXP(Parameter!$D$133+Parameter!$D$140*(($B160*21/30.2)^(-0.5))+Parameter!$D$147*((LN($B160*21/30.2))))</f>
        <v>2.8933140688910097E-7</v>
      </c>
      <c r="AE160" s="12">
        <f>$E160^EXP(Parameter!$D$111+Parameter!$D$118*(($B160*21/30.2)^(-1))+Parameter!$D$125*(($B160*21/30.2)^(-0.5)))</f>
        <v>7.3815215416973626E-2</v>
      </c>
      <c r="AF160" s="12">
        <f>$D160^EXP(Parameter!$D$134+Parameter!$D$141*(($B160*21/30.2)^(-0.5))+Parameter!$D$148*((LN($B160*21/30.2))))</f>
        <v>1.973797007753774E-3</v>
      </c>
      <c r="AG160" s="12">
        <f>$E160^EXP(Parameter!$D$112+Parameter!$D$119*(($B160*21/30.2)^(-1))+Parameter!$D$126*(($B160*21/30.2)^(-0.5)))</f>
        <v>1.4478429297877411E-2</v>
      </c>
      <c r="AH160" s="12">
        <f>$D160^EXP(Parameter!$D$136+Parameter!$D$143*(($B160*21/30.2)^(-0.5))+Parameter!$D$150*((LN($B160*21/30.2))))</f>
        <v>3.4634441021966512E-6</v>
      </c>
      <c r="AI160" s="12">
        <f>$E160^EXP(Parameter!$D$114+Parameter!$D$121*(($B160*21/30.2)^(-1))+Parameter!$D$128*(($B160*21/30.2)^(-0.5)))</f>
        <v>3.6253248163052164E-4</v>
      </c>
      <c r="AJ160" s="12">
        <f>$D160^EXP(Parameter!$D$137+Parameter!$D$144*(($B160*21/30.2)^(-0.5))+Parameter!$D$151*((LN($B160*21/30.2))))</f>
        <v>9.8381896092126738E-8</v>
      </c>
      <c r="AK160" s="12">
        <f>$E160^EXP(Parameter!$D$115+Parameter!$D$122*(($B160*21/30.2)^(-1))+Parameter!$D$129*(($B160*21/30.2)^(-0.5)))</f>
        <v>1.0909601425262564E-2</v>
      </c>
      <c r="AL160" s="12">
        <f>$D160^EXP(Parameter!$D$138+Parameter!$D$145*(($B160*21/30.2)^(-0.5))+Parameter!$D$152*((LN($B160*21/30.2))))</f>
        <v>8.6990357499651341E-26</v>
      </c>
      <c r="AM160" s="12">
        <f>$E160^EXP(Parameter!$D$116+Parameter!$D$123*(($B160*21/30.2)^(-1))+Parameter!$D$130*(($B160*21/30.2)^(-0.5)))</f>
        <v>4.4788102436247112E-5</v>
      </c>
      <c r="AN160" s="12">
        <f>$D160^EXP(Parameter!$D$135+Parameter!$D$142*(($B160*21/30.2)^(-0.5))+Parameter!$D$149*((LN($B160*21/30.2))))</f>
        <v>2.0074247370159993E-4</v>
      </c>
      <c r="AO160" s="12">
        <f>$E160^EXP(Parameter!$D$113+Parameter!$D$120*(($B160*21/30.2)^(-1))+Parameter!$D$127*(($B160*21/30.2)^(-0.5)))</f>
        <v>9.1749618832367451E-10</v>
      </c>
      <c r="AP160" s="87">
        <f>$D160^EXP(Parameter!$D$304+Parameter!$D$310*((LN($B160*21/30.2))))</f>
        <v>3.7478684373078823E-2</v>
      </c>
      <c r="AQ160" s="88">
        <f>$E160^EXP(Parameter!$D$290+Parameter!$D$296*((LN($B160*21/30.2))))</f>
        <v>1.6554600623003603E-2</v>
      </c>
      <c r="AR160" s="12">
        <f>$D160^EXP(Parameter!$D$305+Parameter!$D$311*((LN($B160*21/30.2))))</f>
        <v>4.5446703809884234E-2</v>
      </c>
      <c r="AS160" s="88">
        <f>$E160^EXP(Parameter!$D$291+Parameter!$D$297*((LN($B160*21/30.2))))</f>
        <v>1.5817329179965828E-2</v>
      </c>
      <c r="AT160" s="12">
        <f>$D160^EXP(Parameter!$D$305+Parameter!$D$307-Parameter!$D$306+(Parameter!$D$311+Parameter!$D$313-Parameter!$D$312)*((LN($B160*21/30.2))))</f>
        <v>4.2073918715938637E-2</v>
      </c>
      <c r="AU160" s="88">
        <f>$E160^EXP(Parameter!$D$291+Parameter!$D$293-Parameter!$D$292+(Parameter!$D$297+Parameter!$D$299-Parameter!$D$298)*((LN($B160*21/30.2))))</f>
        <v>2.806677171250628E-2</v>
      </c>
      <c r="AV160" s="12">
        <f>$D160^EXP(Parameter!$D$308+Parameter!$D$314*((LN($B160*21/30.2))))</f>
        <v>6.2077981530106227E-2</v>
      </c>
      <c r="AW160" s="88">
        <f>$E160^EXP(Parameter!$D$294+Parameter!$D$300*((LN($B160*21/30.2))))</f>
        <v>2.3211436868733202E-2</v>
      </c>
      <c r="AX160" s="12">
        <f>$D160^EXP(Parameter!$D$305+Parameter!$D$309-Parameter!$D$306+(Parameter!$D$311+Parameter!$D$315-Parameter!$D$312)*((LN($B160*21/30.2))))</f>
        <v>2.4486219026041835E-2</v>
      </c>
      <c r="AY160" s="88">
        <f>$E160^EXP(Parameter!$D$291+Parameter!$D$295-Parameter!$D$292+(Parameter!$D$297+Parameter!$D$301-Parameter!$D$298)*((LN($B160*21/30.2))))</f>
        <v>1.2261866564865934E-3</v>
      </c>
      <c r="AZ160" s="12">
        <f>$D160^EXP(Parameter!D$305-Parameter!D$306+(Parameter!D$311-Parameter!D$312)*((LN($B160*21/30.2))))</f>
        <v>1.6777992354435407E-2</v>
      </c>
      <c r="BA160" s="88">
        <f>$E160^EXP(Parameter!$D$291-Parameter!$D$292+(Parameter!$D$297-Parameter!$D$298)*((LN($B160*21/30.2))))</f>
        <v>3.4223242525019314E-5</v>
      </c>
      <c r="BB160" s="89">
        <f>$D160^EXP(Parameter!$D$231+Parameter!$D$238)</f>
        <v>7.4234322412744302E-2</v>
      </c>
      <c r="BC160" s="90">
        <f>$E160^EXP(Parameter!$D$216+Parameter!$D$223)</f>
        <v>7.1264635121667764E-3</v>
      </c>
      <c r="BD160" s="91">
        <f>$D160^EXP(Parameter!$D$232+Parameter!$D$239)</f>
        <v>5.8274680021774071E-2</v>
      </c>
      <c r="BE160" s="90">
        <f>$E160^EXP(Parameter!$D$217+Parameter!$D$224)</f>
        <v>9.8178892720260716E-3</v>
      </c>
      <c r="BF160" s="91">
        <f>$D160^EXP(Parameter!$D$234+Parameter!$D$241)</f>
        <v>6.8581904749085834E-2</v>
      </c>
      <c r="BG160" s="91">
        <f>$E160^EXP(Parameter!$D$219+Parameter!$D$226)</f>
        <v>3.746568551635554E-2</v>
      </c>
      <c r="BH160" s="91">
        <f>$D160^EXP(Parameter!$D$235+Parameter!$D$242)</f>
        <v>0.12718925218237639</v>
      </c>
      <c r="BI160" s="91">
        <f>$E160^EXP(Parameter!$D$220+Parameter!$D$227)</f>
        <v>2.5199789891421714E-2</v>
      </c>
      <c r="BJ160" s="91">
        <f>$D160^EXP(Parameter!$D$236)</f>
        <v>2.2310162253918575E-2</v>
      </c>
      <c r="BK160" s="91">
        <f>$E160^EXP(Parameter!$D$221)</f>
        <v>0.19798319292834859</v>
      </c>
      <c r="BL160" s="91">
        <f>$D160^EXP(Parameter!$D$233+Parameter!$D$240)</f>
        <v>2.9573003406414569E-2</v>
      </c>
      <c r="BM160" s="91">
        <f>$E160^EXP(Parameter!$D$218+Parameter!$D$225)</f>
        <v>3.4876700167039356E-3</v>
      </c>
      <c r="BN160" s="90">
        <f>$D160^EXP(Parameter!$D$268+Parameter!$D$275)</f>
        <v>9.6425982717156689E-2</v>
      </c>
      <c r="BO160" s="91">
        <f>$E160^EXP(Parameter!$D$246+Parameter!$D$253)</f>
        <v>2.7848437401339489E-3</v>
      </c>
      <c r="BP160" s="91">
        <f>$D160^EXP(Parameter!$D$269+Parameter!$D$276)</f>
        <v>6.6940376921107825E-2</v>
      </c>
      <c r="BQ160" s="91">
        <f>$E160^EXP(Parameter!$D$247+Parameter!$D$254)</f>
        <v>6.2562879940547215E-3</v>
      </c>
      <c r="BR160" s="91">
        <f>$D160^EXP(Parameter!$D$271+Parameter!$D$278)</f>
        <v>0.13954444927088164</v>
      </c>
      <c r="BS160" s="91">
        <f>$E160^EXP(Parameter!$D$249+Parameter!$D$256)</f>
        <v>4.5082656636372086E-2</v>
      </c>
      <c r="BT160" s="91">
        <f>$D160^EXP(Parameter!$D$272+Parameter!$D$279)</f>
        <v>0.22606522043143829</v>
      </c>
      <c r="BU160" s="91">
        <f>$E160^EXP(Parameter!$D$250+Parameter!$D$257)</f>
        <v>1.5892100307419034E-2</v>
      </c>
      <c r="BV160" s="91">
        <f>$D160^EXP(Parameter!$D$273+Parameter!$D$280)</f>
        <v>0.18483576654143949</v>
      </c>
      <c r="BW160" s="91">
        <f>$E160^EXP(Parameter!$D$251+Parameter!$D$258)</f>
        <v>4.8081784380213717E-2</v>
      </c>
      <c r="BX160" s="91">
        <f>$D160^EXP(Parameter!$D$270+Parameter!$D$277)</f>
        <v>5.9274082621923713E-2</v>
      </c>
      <c r="BY160" s="91">
        <f>$E160^EXP(Parameter!$D$248+Parameter!$D$255)</f>
        <v>7.4858018288058818E-3</v>
      </c>
      <c r="BZ160" s="90">
        <f>$D160^EXP(Parameter!$D$208)</f>
        <v>6.9690146761341887E-2</v>
      </c>
      <c r="CA160" s="90">
        <f>$E160^EXP(Parameter!$D$200)</f>
        <v>5.2769377417771733E-3</v>
      </c>
      <c r="CB160" s="90">
        <f>$D160^EXP(Parameter!$D$209)</f>
        <v>5.8939726324234949E-2</v>
      </c>
      <c r="CC160" s="90">
        <f>$E160^EXP(Parameter!$D$201)</f>
        <v>8.3670596748838116E-3</v>
      </c>
      <c r="CD160" s="90">
        <f>$D160^EXP(Parameter!$D$211)</f>
        <v>6.3556930724646021E-2</v>
      </c>
      <c r="CE160" s="90">
        <f>$E160^EXP(Parameter!$D$203)</f>
        <v>2.9944522497425637E-2</v>
      </c>
      <c r="CF160" s="90">
        <f>$D160^EXP(Parameter!$D$212)</f>
        <v>0.12692711719908886</v>
      </c>
      <c r="CG160" s="90">
        <f>$E160^EXP(Parameter!$D$204)</f>
        <v>2.2103199499656719E-2</v>
      </c>
      <c r="CH160" s="91">
        <f>$D160^EXP(Parameter!$D$213)</f>
        <v>5.2973794493758011E-2</v>
      </c>
      <c r="CI160" s="90">
        <f>$E160^EXP(Parameter!$D$205)</f>
        <v>3.6129091539600887E-2</v>
      </c>
      <c r="CJ160" s="91">
        <f>$D160^EXP(Parameter!$D$210)</f>
        <v>3.1927755519081218E-2</v>
      </c>
      <c r="CK160" s="90">
        <f>$E160^EXP(Parameter!$D$202)</f>
        <v>4.4016088524483771E-3</v>
      </c>
      <c r="CL160" s="12">
        <f>$D160^EXP(Parameter!$D$170+Parameter!$D$177*(LN($B160/30.2*21)))</f>
        <v>4.0187525485741948E-2</v>
      </c>
      <c r="CM160" s="41">
        <f>$E160^EXP(Parameter!$D$155+Parameter!$D$162*(LN($B160/30.2*21)))</f>
        <v>8.1574644697314264E-2</v>
      </c>
      <c r="CN160" s="12">
        <f>$D160^EXP(Parameter!$D$171+Parameter!$D$178*(LN($B160/30.2*21)))</f>
        <v>4.279002393570331E-2</v>
      </c>
      <c r="CO160" s="41">
        <f>$E160^EXP(Parameter!$D$156+Parameter!$D$163*(LN($B160/30.2*21)))</f>
        <v>5.568892495817785E-2</v>
      </c>
      <c r="CP160" s="12">
        <f>$D160^EXP(Parameter!$D$173+Parameter!$D$180*(LN($B160/30.2*21)))</f>
        <v>3.7845621267550478E-2</v>
      </c>
      <c r="CQ160" s="41">
        <f>$E160^EXP(Parameter!$D$158+Parameter!$D$165*(LN($B160/30.2*21)))</f>
        <v>6.2100836572991251E-2</v>
      </c>
      <c r="CR160" s="12">
        <f>$D160^EXP(Parameter!$D$174+Parameter!$D$181*(LN($B160/30.2*21)))</f>
        <v>3.9686945632603589E-2</v>
      </c>
      <c r="CS160" s="41">
        <f>$E160^EXP(Parameter!$D$159+Parameter!$D$166*(LN($B160/30.2*21)))</f>
        <v>8.4399253843839742E-2</v>
      </c>
      <c r="CT160" s="12">
        <f>$D160^EXP(Parameter!$D$175+Parameter!$D$182*(LN($B160/30.2*21)))</f>
        <v>9.4852724959355941E-3</v>
      </c>
      <c r="CU160" s="41">
        <f>$E160^EXP(Parameter!$D$160+Parameter!$D$167*(LN($B160/30.2*21)))</f>
        <v>5.8955523402911643E-3</v>
      </c>
      <c r="CV160" s="12">
        <f>$D160^EXP(Parameter!$D$172+Parameter!$D$179*(LN($B160/30.2*21)))</f>
        <v>1.1321351441039769E-2</v>
      </c>
      <c r="CW160" s="41">
        <f>$E160^EXP(Parameter!$D$157+Parameter!$D$164*(LN($B160/30.2*21)))</f>
        <v>2.769498565905234E-6</v>
      </c>
      <c r="CX160" s="12">
        <f t="shared" si="16"/>
        <v>7.8909014081640586E-9</v>
      </c>
      <c r="CY160" s="85">
        <v>1.57921648405712E-2</v>
      </c>
      <c r="CZ160" s="12">
        <f t="shared" si="17"/>
        <v>2.0171307393323746E-3</v>
      </c>
      <c r="DA160" s="85">
        <v>2.4768330099033901E-2</v>
      </c>
      <c r="DB160" s="12">
        <f t="shared" si="18"/>
        <v>1.5793118970619055E-4</v>
      </c>
      <c r="DC160" s="41">
        <v>9.0298903079858903E-4</v>
      </c>
      <c r="DD160" s="12">
        <f t="shared" si="19"/>
        <v>1.8341530293970923E-16</v>
      </c>
      <c r="DE160" s="85">
        <v>4.6486242960766498E-3</v>
      </c>
      <c r="DF160" s="12">
        <f t="shared" si="20"/>
        <v>1.2659911500862188E-19</v>
      </c>
      <c r="DG160" s="41">
        <v>4.1604083988395899E-4</v>
      </c>
      <c r="DH160" s="12">
        <f t="shared" si="21"/>
        <v>4.7544055549992311E-5</v>
      </c>
      <c r="DI160" s="41">
        <v>4.1604083988395899E-4</v>
      </c>
      <c r="DJ160" s="46">
        <v>155</v>
      </c>
      <c r="DK160" s="44">
        <v>2.1263588582609599E-4</v>
      </c>
      <c r="DL160" s="44">
        <v>6.0999942517969696E-4</v>
      </c>
      <c r="DM160" s="44">
        <v>1.3136748915506501E-3</v>
      </c>
      <c r="DN160" s="44">
        <v>9.6880911743835196E-4</v>
      </c>
      <c r="DO160" s="44">
        <v>3.7590132089501101E-3</v>
      </c>
      <c r="DP160" s="44">
        <v>2.9700057906537599E-3</v>
      </c>
      <c r="DQ160" s="44">
        <v>4.2044263873564098E-3</v>
      </c>
      <c r="DR160" s="45">
        <v>3.4065581729485497E-2</v>
      </c>
      <c r="DS160" s="45">
        <v>5.4490439811540801E-2</v>
      </c>
      <c r="DT160" s="45">
        <v>4.9027695348092003E-2</v>
      </c>
      <c r="DU160" s="45">
        <v>3.5668462466158103E-2</v>
      </c>
      <c r="DV160" s="45">
        <v>5.2107151317242202E-2</v>
      </c>
      <c r="DW160" s="45">
        <v>8.3868468372296598E-2</v>
      </c>
      <c r="DX160" s="45">
        <v>4.2038648749323899E-2</v>
      </c>
    </row>
    <row r="161" spans="1:128">
      <c r="A161" s="43">
        <f t="shared" si="15"/>
        <v>10.402739726027397</v>
      </c>
      <c r="B161" s="18">
        <v>157</v>
      </c>
      <c r="C161" s="12">
        <v>3432</v>
      </c>
      <c r="D161" s="12">
        <v>3.2205295451898201E-2</v>
      </c>
      <c r="E161" s="12">
        <v>4.0566463650348297E-4</v>
      </c>
      <c r="F161" s="92">
        <f>$D161^Parameter!$D$325</f>
        <v>6.8577758273420636E-2</v>
      </c>
      <c r="G161" s="92">
        <f>$E161^Parameter!$D$318</f>
        <v>3.6131030476098222E-3</v>
      </c>
      <c r="H161" s="92">
        <f>$D161^Parameter!$D$326</f>
        <v>6.4023856456898995E-2</v>
      </c>
      <c r="I161" s="92">
        <f>$E161^Parameter!$D$319</f>
        <v>6.7488064954007547E-3</v>
      </c>
      <c r="J161" s="92">
        <f>$D161^Parameter!$D$328</f>
        <v>7.2952569541246737E-2</v>
      </c>
      <c r="K161" s="92">
        <f>$E161^Parameter!$D$321</f>
        <v>3.14353317126293E-2</v>
      </c>
      <c r="L161" s="92">
        <f>$D161^Parameter!$D$329</f>
        <v>0.14602905714161121</v>
      </c>
      <c r="M161" s="92">
        <f>$E161^Parameter!$D$322</f>
        <v>2.1777193173930252E-2</v>
      </c>
      <c r="N161" s="92">
        <f>$D161^Parameter!$D$330</f>
        <v>6.1861593530156911E-2</v>
      </c>
      <c r="O161" s="92">
        <f>$E161^Parameter!$D$323</f>
        <v>4.3981178265855715E-2</v>
      </c>
      <c r="P161" s="92">
        <f>$D161^Parameter!$D$327</f>
        <v>3.7979284431230546E-2</v>
      </c>
      <c r="Q161" s="92">
        <f>$E161^Parameter!$D$320</f>
        <v>3.7864423171951205E-3</v>
      </c>
      <c r="R161" s="12">
        <f>$D161^EXP(Parameter!$D$96+Parameter!$D$103*(($B161/30.2*21)^(1)))</f>
        <v>5.6882066310101681E-9</v>
      </c>
      <c r="S161" s="12">
        <f>$E161^EXP(Parameter!$D$81+Parameter!$D$88*($B161/30.2*21)^(-2))</f>
        <v>8.2363151168588535E-3</v>
      </c>
      <c r="T161" s="12">
        <f>$D161^EXP(Parameter!$D$97+Parameter!$D$104*(($B161*21/30.2)^(1)))</f>
        <v>1.9065130780266161E-3</v>
      </c>
      <c r="U161" s="12">
        <f>$E161^EXP(Parameter!$D$82+Parameter!$D$89*($B161/30.2*21)^(-2))</f>
        <v>1.2504405172229753E-2</v>
      </c>
      <c r="V161" s="12">
        <f>$D161^EXP(Parameter!$D$99+Parameter!$D$106*(($B161*21/30.2)^(1)))</f>
        <v>1.4230995712898265E-4</v>
      </c>
      <c r="W161" s="12">
        <f>$E161^EXP(Parameter!$D$84+Parameter!$D$91*($B161/30.2*21)^(-2))</f>
        <v>4.8037323299552681E-2</v>
      </c>
      <c r="X161" s="12">
        <f>$D161^EXP(Parameter!$D$100+Parameter!$D$107*(($B161*21/30.2)^(1)))</f>
        <v>7.5098264610449016E-17</v>
      </c>
      <c r="Y161" s="12">
        <f>$E161^EXP(Parameter!$D$85+Parameter!$D$92*($B161/30.2*21)^(-2))</f>
        <v>3.2734345485229868E-2</v>
      </c>
      <c r="Z161" s="12">
        <f>$D161^EXP(Parameter!$D$101+Parameter!$D$108*(($B161*21/30.2)^(1)))</f>
        <v>4.6093192478852721E-20</v>
      </c>
      <c r="AA161" s="12">
        <f>$E161^EXP(Parameter!$D$86+Parameter!$D$93*($B161/30.2*21)^(-2))</f>
        <v>4.4498522985806269E-2</v>
      </c>
      <c r="AB161" s="12">
        <f>$D161^EXP(Parameter!$D$98+Parameter!$D$105*(($B161*21/30.2)^(1)))</f>
        <v>4.2530526061401791E-5</v>
      </c>
      <c r="AC161" s="12">
        <f>$E161^EXP(Parameter!$D$83+Parameter!$D$90*($B161/30.2*21)^(-2))</f>
        <v>4.209121861122888E-3</v>
      </c>
      <c r="AD161" s="87">
        <f>$D161^EXP(Parameter!$D$133+Parameter!$D$140*(($B161*21/30.2)^(-0.5))+Parameter!$D$147*((LN($B161*21/30.2))))</f>
        <v>2.4769842951317168E-7</v>
      </c>
      <c r="AE161" s="12">
        <f>$E161^EXP(Parameter!$D$111+Parameter!$D$118*(($B161*21/30.2)^(-1))+Parameter!$D$125*(($B161*21/30.2)^(-0.5)))</f>
        <v>7.3383966082145757E-2</v>
      </c>
      <c r="AF161" s="12">
        <f>$D161^EXP(Parameter!$D$134+Parameter!$D$141*(($B161*21/30.2)^(-0.5))+Parameter!$D$148*((LN($B161*21/30.2))))</f>
        <v>1.8973551219145651E-3</v>
      </c>
      <c r="AG161" s="12">
        <f>$E161^EXP(Parameter!$D$112+Parameter!$D$119*(($B161*21/30.2)^(-1))+Parameter!$D$126*(($B161*21/30.2)^(-0.5)))</f>
        <v>1.4286179420112488E-2</v>
      </c>
      <c r="AH161" s="12">
        <f>$D161^EXP(Parameter!$D$136+Parameter!$D$143*(($B161*21/30.2)^(-0.5))+Parameter!$D$150*((LN($B161*21/30.2))))</f>
        <v>3.0694601305294354E-6</v>
      </c>
      <c r="AI161" s="12">
        <f>$E161^EXP(Parameter!$D$114+Parameter!$D$121*(($B161*21/30.2)^(-1))+Parameter!$D$128*(($B161*21/30.2)^(-0.5)))</f>
        <v>3.4925993427000677E-4</v>
      </c>
      <c r="AJ161" s="12">
        <f>$D161^EXP(Parameter!$D$137+Parameter!$D$144*(($B161*21/30.2)^(-0.5))+Parameter!$D$151*((LN($B161*21/30.2))))</f>
        <v>8.172992822924082E-8</v>
      </c>
      <c r="AK161" s="12">
        <f>$E161^EXP(Parameter!$D$115+Parameter!$D$122*(($B161*21/30.2)^(-1))+Parameter!$D$129*(($B161*21/30.2)^(-0.5)))</f>
        <v>1.0734610445321473E-2</v>
      </c>
      <c r="AL161" s="12">
        <f>$D161^EXP(Parameter!$D$138+Parameter!$D$145*(($B161*21/30.2)^(-0.5))+Parameter!$D$152*((LN($B161*21/30.2))))</f>
        <v>3.7096447703434484E-26</v>
      </c>
      <c r="AM161" s="12">
        <f>$E161^EXP(Parameter!$D$116+Parameter!$D$123*(($B161*21/30.2)^(-1))+Parameter!$D$130*(($B161*21/30.2)^(-0.5)))</f>
        <v>4.2701700960428634E-5</v>
      </c>
      <c r="AN161" s="12">
        <f>$D161^EXP(Parameter!$D$135+Parameter!$D$142*(($B161*21/30.2)^(-0.5))+Parameter!$D$149*((LN($B161*21/30.2))))</f>
        <v>1.8978588061833784E-4</v>
      </c>
      <c r="AO161" s="12">
        <f>$E161^EXP(Parameter!$D$113+Parameter!$D$120*(($B161*21/30.2)^(-1))+Parameter!$D$127*(($B161*21/30.2)^(-0.5)))</f>
        <v>8.2516845203506343E-10</v>
      </c>
      <c r="AP161" s="87">
        <f>$D161^EXP(Parameter!$D$304+Parameter!$D$310*((LN($B161*21/30.2))))</f>
        <v>3.6952477787775315E-2</v>
      </c>
      <c r="AQ161" s="88">
        <f>$E161^EXP(Parameter!$D$290+Parameter!$D$296*((LN($B161*21/30.2))))</f>
        <v>1.6397158474028936E-2</v>
      </c>
      <c r="AR161" s="12">
        <f>$D161^EXP(Parameter!$D$305+Parameter!$D$311*((LN($B161*21/30.2))))</f>
        <v>4.4915761967075821E-2</v>
      </c>
      <c r="AS161" s="88">
        <f>$E161^EXP(Parameter!$D$291+Parameter!$D$297*((LN($B161*21/30.2))))</f>
        <v>1.5627967451913919E-2</v>
      </c>
      <c r="AT161" s="12">
        <f>$D161^EXP(Parameter!$D$305+Parameter!$D$307-Parameter!$D$306+(Parameter!$D$311+Parameter!$D$313-Parameter!$D$312)*((LN($B161*21/30.2))))</f>
        <v>4.1538507946578491E-2</v>
      </c>
      <c r="AU161" s="88">
        <f>$E161^EXP(Parameter!$D$291+Parameter!$D$293-Parameter!$D$292+(Parameter!$D$297+Parameter!$D$299-Parameter!$D$298)*((LN($B161*21/30.2))))</f>
        <v>2.772271590741085E-2</v>
      </c>
      <c r="AV161" s="12">
        <f>$D161^EXP(Parameter!$D$308+Parameter!$D$314*((LN($B161*21/30.2))))</f>
        <v>6.1273841886150433E-2</v>
      </c>
      <c r="AW161" s="88">
        <f>$E161^EXP(Parameter!$D$294+Parameter!$D$300*((LN($B161*21/30.2))))</f>
        <v>2.2934397574072042E-2</v>
      </c>
      <c r="AX161" s="12">
        <f>$D161^EXP(Parameter!$D$305+Parameter!$D$309-Parameter!$D$306+(Parameter!$D$311+Parameter!$D$315-Parameter!$D$312)*((LN($B161*21/30.2))))</f>
        <v>2.4086410598242011E-2</v>
      </c>
      <c r="AY161" s="88">
        <f>$E161^EXP(Parameter!$D$291+Parameter!$D$295-Parameter!$D$292+(Parameter!$D$297+Parameter!$D$301-Parameter!$D$298)*((LN($B161*21/30.2))))</f>
        <v>1.1821029768672815E-3</v>
      </c>
      <c r="AZ161" s="12">
        <f>$D161^EXP(Parameter!D$305-Parameter!D$306+(Parameter!D$311-Parameter!D$312)*((LN($B161*21/30.2))))</f>
        <v>1.6492918904650943E-2</v>
      </c>
      <c r="BA161" s="88">
        <f>$E161^EXP(Parameter!$D$291-Parameter!$D$292+(Parameter!$D$297-Parameter!$D$298)*((LN($B161*21/30.2))))</f>
        <v>3.2501444533186885E-5</v>
      </c>
      <c r="BB161" s="89">
        <f>$D161^EXP(Parameter!$D$231+Parameter!$D$238)</f>
        <v>7.3563631789880901E-2</v>
      </c>
      <c r="BC161" s="90">
        <f>$E161^EXP(Parameter!$D$216+Parameter!$D$223)</f>
        <v>7.0130271942482258E-3</v>
      </c>
      <c r="BD161" s="91">
        <f>$D161^EXP(Parameter!$D$232+Parameter!$D$239)</f>
        <v>5.769941702457352E-2</v>
      </c>
      <c r="BE161" s="90">
        <f>$E161^EXP(Parameter!$D$217+Parameter!$D$224)</f>
        <v>9.6716635858792397E-3</v>
      </c>
      <c r="BF161" s="91">
        <f>$D161^EXP(Parameter!$D$234+Parameter!$D$241)</f>
        <v>6.7943500255312247E-2</v>
      </c>
      <c r="BG161" s="91">
        <f>$E161^EXP(Parameter!$D$219+Parameter!$D$226)</f>
        <v>3.7068446120282927E-2</v>
      </c>
      <c r="BH161" s="91">
        <f>$D161^EXP(Parameter!$D$235+Parameter!$D$242)</f>
        <v>0.12627720126034062</v>
      </c>
      <c r="BI161" s="91">
        <f>$E161^EXP(Parameter!$D$220+Parameter!$D$227)</f>
        <v>2.4900531630508645E-2</v>
      </c>
      <c r="BJ161" s="91">
        <f>$D161^EXP(Parameter!$D$236)</f>
        <v>2.201602993513313E-2</v>
      </c>
      <c r="BK161" s="91">
        <f>$E161^EXP(Parameter!$D$221)</f>
        <v>0.19694525245768077</v>
      </c>
      <c r="BL161" s="91">
        <f>$D161^EXP(Parameter!$D$233+Parameter!$D$240)</f>
        <v>2.9211836543959445E-2</v>
      </c>
      <c r="BM161" s="91">
        <f>$E161^EXP(Parameter!$D$218+Parameter!$D$225)</f>
        <v>3.4242040299486132E-3</v>
      </c>
      <c r="BN161" s="90">
        <f>$D161^EXP(Parameter!$D$268+Parameter!$D$275)</f>
        <v>9.5642058154030402E-2</v>
      </c>
      <c r="BO161" s="91">
        <f>$E161^EXP(Parameter!$D$246+Parameter!$D$253)</f>
        <v>2.7321710061953904E-3</v>
      </c>
      <c r="BP161" s="91">
        <f>$D161^EXP(Parameter!$D$269+Parameter!$D$276)</f>
        <v>6.631164593377549E-2</v>
      </c>
      <c r="BQ161" s="91">
        <f>$E161^EXP(Parameter!$D$247+Parameter!$D$254)</f>
        <v>6.1541011671490614E-3</v>
      </c>
      <c r="BR161" s="91">
        <f>$D161^EXP(Parameter!$D$271+Parameter!$D$278)</f>
        <v>0.13858863421377313</v>
      </c>
      <c r="BS161" s="91">
        <f>$E161^EXP(Parameter!$D$249+Parameter!$D$256)</f>
        <v>4.4631456465499264E-2</v>
      </c>
      <c r="BT161" s="91">
        <f>$D161^EXP(Parameter!$D$272+Parameter!$D$279)</f>
        <v>0.22489511889019992</v>
      </c>
      <c r="BU161" s="91">
        <f>$E161^EXP(Parameter!$D$250+Parameter!$D$257)</f>
        <v>1.5679896554748284E-2</v>
      </c>
      <c r="BV161" s="91">
        <f>$D161^EXP(Parameter!$D$273+Parameter!$D$280)</f>
        <v>0.18374989423841778</v>
      </c>
      <c r="BW161" s="91">
        <f>$E161^EXP(Parameter!$D$251+Parameter!$D$258)</f>
        <v>4.7610519080765662E-2</v>
      </c>
      <c r="BX161" s="91">
        <f>$D161^EXP(Parameter!$D$270+Parameter!$D$277)</f>
        <v>5.8692436975346089E-2</v>
      </c>
      <c r="BY161" s="91">
        <f>$E161^EXP(Parameter!$D$248+Parameter!$D$255)</f>
        <v>7.3678219316871225E-3</v>
      </c>
      <c r="BZ161" s="90">
        <f>$D161^EXP(Parameter!$D$208)</f>
        <v>6.9045288698433932E-2</v>
      </c>
      <c r="CA161" s="90">
        <f>$E161^EXP(Parameter!$D$200)</f>
        <v>5.1878798877365417E-3</v>
      </c>
      <c r="CB161" s="90">
        <f>$D161^EXP(Parameter!$D$209)</f>
        <v>5.8360209478645481E-2</v>
      </c>
      <c r="CC161" s="90">
        <f>$E161^EXP(Parameter!$D$201)</f>
        <v>8.238165879903888E-3</v>
      </c>
      <c r="CD161" s="90">
        <f>$D161^EXP(Parameter!$D$211)</f>
        <v>6.2948582872362407E-2</v>
      </c>
      <c r="CE161" s="90">
        <f>$E161^EXP(Parameter!$D$203)</f>
        <v>2.9605489611414865E-2</v>
      </c>
      <c r="CF161" s="90">
        <f>$D161^EXP(Parameter!$D$212)</f>
        <v>0.12601603864882199</v>
      </c>
      <c r="CG161" s="90">
        <f>$E161^EXP(Parameter!$D$204)</f>
        <v>2.1831422648318839E-2</v>
      </c>
      <c r="CH161" s="91">
        <f>$D161^EXP(Parameter!$D$213)</f>
        <v>5.243340463756492E-2</v>
      </c>
      <c r="CI161" s="90">
        <f>$E161^EXP(Parameter!$D$205)</f>
        <v>3.5741809502213978E-2</v>
      </c>
      <c r="CJ161" s="91">
        <f>$D161^EXP(Parameter!$D$210)</f>
        <v>3.1546264500912601E-2</v>
      </c>
      <c r="CK161" s="90">
        <f>$E161^EXP(Parameter!$D$202)</f>
        <v>4.3247771851466794E-3</v>
      </c>
      <c r="CL161" s="12">
        <f>$D161^EXP(Parameter!$D$170+Parameter!$D$177*(LN($B161/30.2*21)))</f>
        <v>3.9676209391470929E-2</v>
      </c>
      <c r="CM161" s="41">
        <f>$E161^EXP(Parameter!$D$155+Parameter!$D$162*(LN($B161/30.2*21)))</f>
        <v>8.1244406684968823E-2</v>
      </c>
      <c r="CN161" s="12">
        <f>$D161^EXP(Parameter!$D$171+Parameter!$D$178*(LN($B161/30.2*21)))</f>
        <v>4.2286920202775559E-2</v>
      </c>
      <c r="CO161" s="41">
        <f>$E161^EXP(Parameter!$D$156+Parameter!$D$163*(LN($B161/30.2*21)))</f>
        <v>5.5320691656971017E-2</v>
      </c>
      <c r="CP161" s="12">
        <f>$D161^EXP(Parameter!$D$173+Parameter!$D$180*(LN($B161/30.2*21)))</f>
        <v>3.7361443102295E-2</v>
      </c>
      <c r="CQ161" s="41">
        <f>$E161^EXP(Parameter!$D$158+Parameter!$D$165*(LN($B161/30.2*21)))</f>
        <v>6.160247241275861E-2</v>
      </c>
      <c r="CR161" s="12">
        <f>$D161^EXP(Parameter!$D$174+Parameter!$D$181*(LN($B161/30.2*21)))</f>
        <v>3.9089278446160766E-2</v>
      </c>
      <c r="CS161" s="41">
        <f>$E161^EXP(Parameter!$D$159+Parameter!$D$166*(LN($B161/30.2*21)))</f>
        <v>8.3906680459201785E-2</v>
      </c>
      <c r="CT161" s="12">
        <f>$D161^EXP(Parameter!$D$175+Parameter!$D$182*(LN($B161/30.2*21)))</f>
        <v>9.2780931739081859E-3</v>
      </c>
      <c r="CU161" s="41">
        <f>$E161^EXP(Parameter!$D$160+Parameter!$D$167*(LN($B161/30.2*21)))</f>
        <v>5.7633062665060995E-3</v>
      </c>
      <c r="CV161" s="12">
        <f>$D161^EXP(Parameter!$D$172+Parameter!$D$179*(LN($B161/30.2*21)))</f>
        <v>1.1111129979163826E-2</v>
      </c>
      <c r="CW161" s="41">
        <f>$E161^EXP(Parameter!$D$157+Parameter!$D$164*(LN($B161/30.2*21)))</f>
        <v>2.5949527502549493E-6</v>
      </c>
      <c r="CX161" s="12">
        <f t="shared" si="16"/>
        <v>5.6882066310101681E-9</v>
      </c>
      <c r="CY161" s="85">
        <v>1.5709648996866998E-2</v>
      </c>
      <c r="CZ161" s="12">
        <f t="shared" si="17"/>
        <v>1.9065130780266161E-3</v>
      </c>
      <c r="DA161" s="85">
        <v>2.4623576934233199E-2</v>
      </c>
      <c r="DB161" s="12">
        <f t="shared" si="18"/>
        <v>1.4230995712898265E-4</v>
      </c>
      <c r="DC161" s="41">
        <v>8.6384018496792904E-4</v>
      </c>
      <c r="DD161" s="12">
        <f t="shared" si="19"/>
        <v>7.5098264610449016E-17</v>
      </c>
      <c r="DE161" s="85">
        <v>4.5359917755061503E-3</v>
      </c>
      <c r="DF161" s="12">
        <f t="shared" si="20"/>
        <v>4.6093192478852721E-20</v>
      </c>
      <c r="DG161" s="41">
        <v>4.05661482109819E-4</v>
      </c>
      <c r="DH161" s="12">
        <f t="shared" si="21"/>
        <v>4.2530526061401791E-5</v>
      </c>
      <c r="DI161" s="41">
        <v>4.05661482109819E-4</v>
      </c>
      <c r="DJ161" s="46">
        <v>156</v>
      </c>
      <c r="DK161" s="44">
        <v>2.06406197923892E-4</v>
      </c>
      <c r="DL161" s="44">
        <v>5.93541543132736E-4</v>
      </c>
      <c r="DM161" s="44">
        <v>1.2805606574697299E-3</v>
      </c>
      <c r="DN161" s="44">
        <v>9.4369696339791098E-4</v>
      </c>
      <c r="DO161" s="44">
        <v>3.6739324513949101E-3</v>
      </c>
      <c r="DP161" s="44">
        <v>2.9010220909335702E-3</v>
      </c>
      <c r="DQ161" s="44">
        <v>4.1104645244217598E-3</v>
      </c>
      <c r="DR161" s="45">
        <v>3.3670342246966502E-2</v>
      </c>
      <c r="DS161" s="45">
        <v>5.3911478927097203E-2</v>
      </c>
      <c r="DT161" s="45">
        <v>4.84956744979472E-2</v>
      </c>
      <c r="DU161" s="45">
        <v>3.5257923442987699E-2</v>
      </c>
      <c r="DV161" s="45">
        <v>5.15484915945933E-2</v>
      </c>
      <c r="DW161" s="45">
        <v>8.3058762598927693E-2</v>
      </c>
      <c r="DX161" s="45">
        <v>4.1568909753558002E-2</v>
      </c>
    </row>
    <row r="162" spans="1:128">
      <c r="A162" s="43">
        <f t="shared" si="15"/>
        <v>10.463013698630137</v>
      </c>
      <c r="B162" s="18">
        <v>158</v>
      </c>
      <c r="C162" s="12">
        <v>3454</v>
      </c>
      <c r="D162" s="12">
        <v>3.18244112766995E-2</v>
      </c>
      <c r="E162" s="12">
        <v>3.9558930905756698E-4</v>
      </c>
      <c r="F162" s="92">
        <f>$D162^Parameter!$D$325</f>
        <v>6.7944310395504415E-2</v>
      </c>
      <c r="G162" s="92">
        <f>$E162^Parameter!$D$318</f>
        <v>3.5482652109376828E-3</v>
      </c>
      <c r="H162" s="92">
        <f>$D162^Parameter!$D$326</f>
        <v>6.3417381004014353E-2</v>
      </c>
      <c r="I162" s="92">
        <f>$E162^Parameter!$D$319</f>
        <v>6.6410463222690104E-3</v>
      </c>
      <c r="J162" s="92">
        <f>$D162^Parameter!$D$328</f>
        <v>7.229419202054127E-2</v>
      </c>
      <c r="K162" s="92">
        <f>$E162^Parameter!$D$321</f>
        <v>3.108703727506917E-2</v>
      </c>
      <c r="L162" s="92">
        <f>$D162^Parameter!$D$329</f>
        <v>0.14505937831756863</v>
      </c>
      <c r="M162" s="92">
        <f>$E162^Parameter!$D$322</f>
        <v>2.1510466426405091E-2</v>
      </c>
      <c r="N162" s="92">
        <f>$D162^Parameter!$D$330</f>
        <v>6.1268310755919965E-2</v>
      </c>
      <c r="O162" s="92">
        <f>$E162^Parameter!$D$323</f>
        <v>4.3540941775708518E-2</v>
      </c>
      <c r="P162" s="92">
        <f>$D162^Parameter!$D$327</f>
        <v>3.7551551061101994E-2</v>
      </c>
      <c r="Q162" s="92">
        <f>$E162^Parameter!$D$320</f>
        <v>3.7190550417143657E-3</v>
      </c>
      <c r="R162" s="12">
        <f>$D162^EXP(Parameter!$D$96+Parameter!$D$103*(($B162/30.2*21)^(1)))</f>
        <v>4.0790290378564541E-9</v>
      </c>
      <c r="S162" s="12">
        <f>$E162^EXP(Parameter!$D$81+Parameter!$D$88*($B162/30.2*21)^(-2))</f>
        <v>8.1100269073858967E-3</v>
      </c>
      <c r="T162" s="12">
        <f>$D162^EXP(Parameter!$D$97+Parameter!$D$104*(($B162*21/30.2)^(1)))</f>
        <v>1.8013455019641133E-3</v>
      </c>
      <c r="U162" s="12">
        <f>$E162^EXP(Parameter!$D$82+Parameter!$D$89*($B162/30.2*21)^(-2))</f>
        <v>1.2329224178259407E-2</v>
      </c>
      <c r="V162" s="12">
        <f>$D162^EXP(Parameter!$D$99+Parameter!$D$106*(($B162*21/30.2)^(1)))</f>
        <v>1.2810602367655245E-4</v>
      </c>
      <c r="W162" s="12">
        <f>$E162^EXP(Parameter!$D$84+Parameter!$D$91*($B162/30.2*21)^(-2))</f>
        <v>4.7570115934980034E-2</v>
      </c>
      <c r="X162" s="12">
        <f>$D162^EXP(Parameter!$D$100+Parameter!$D$107*(($B162*21/30.2)^(1)))</f>
        <v>3.0110178547655393E-17</v>
      </c>
      <c r="Y162" s="12">
        <f>$E162^EXP(Parameter!$D$85+Parameter!$D$92*($B162/30.2*21)^(-2))</f>
        <v>3.237593843756454E-2</v>
      </c>
      <c r="Z162" s="12">
        <f>$D162^EXP(Parameter!$D$101+Parameter!$D$108*(($B162*21/30.2)^(1)))</f>
        <v>1.6413017137012558E-20</v>
      </c>
      <c r="AA162" s="12">
        <f>$E162^EXP(Parameter!$D$86+Parameter!$D$93*($B162/30.2*21)^(-2))</f>
        <v>4.4054695700704499E-2</v>
      </c>
      <c r="AB162" s="12">
        <f>$D162^EXP(Parameter!$D$98+Parameter!$D$105*(($B162*21/30.2)^(1)))</f>
        <v>3.8008682922401375E-5</v>
      </c>
      <c r="AC162" s="12">
        <f>$E162^EXP(Parameter!$D$83+Parameter!$D$90*($B162/30.2*21)^(-2))</f>
        <v>4.1356119597731463E-3</v>
      </c>
      <c r="AD162" s="87">
        <f>$D162^EXP(Parameter!$D$133+Parameter!$D$140*(($B162*21/30.2)^(-0.5))+Parameter!$D$147*((LN($B162*21/30.2))))</f>
        <v>2.1192517958651108E-7</v>
      </c>
      <c r="AE162" s="12">
        <f>$E162^EXP(Parameter!$D$111+Parameter!$D$118*(($B162*21/30.2)^(-1))+Parameter!$D$125*(($B162*21/30.2)^(-0.5)))</f>
        <v>7.2957365204303404E-2</v>
      </c>
      <c r="AF162" s="12">
        <f>$D162^EXP(Parameter!$D$134+Parameter!$D$141*(($B162*21/30.2)^(-0.5))+Parameter!$D$148*((LN($B162*21/30.2))))</f>
        <v>1.8239091478112084E-3</v>
      </c>
      <c r="AG162" s="12">
        <f>$E162^EXP(Parameter!$D$112+Parameter!$D$119*(($B162*21/30.2)^(-1))+Parameter!$D$126*(($B162*21/30.2)^(-0.5)))</f>
        <v>1.4097349596217687E-2</v>
      </c>
      <c r="AH162" s="12">
        <f>$D162^EXP(Parameter!$D$136+Parameter!$D$143*(($B162*21/30.2)^(-0.5))+Parameter!$D$150*((LN($B162*21/30.2))))</f>
        <v>2.7192393172984617E-6</v>
      </c>
      <c r="AI162" s="12">
        <f>$E162^EXP(Parameter!$D$114+Parameter!$D$121*(($B162*21/30.2)^(-1))+Parameter!$D$128*(($B162*21/30.2)^(-0.5)))</f>
        <v>3.3651663853413727E-4</v>
      </c>
      <c r="AJ162" s="12">
        <f>$D162^EXP(Parameter!$D$137+Parameter!$D$144*(($B162*21/30.2)^(-0.5))+Parameter!$D$151*((LN($B162*21/30.2))))</f>
        <v>6.7831433653397645E-8</v>
      </c>
      <c r="AK162" s="12">
        <f>$E162^EXP(Parameter!$D$115+Parameter!$D$122*(($B162*21/30.2)^(-1))+Parameter!$D$129*(($B162*21/30.2)^(-0.5)))</f>
        <v>1.0563164444409707E-2</v>
      </c>
      <c r="AL162" s="12">
        <f>$D162^EXP(Parameter!$D$138+Parameter!$D$145*(($B162*21/30.2)^(-0.5))+Parameter!$D$152*((LN($B162*21/30.2))))</f>
        <v>1.5704254924870135E-26</v>
      </c>
      <c r="AM162" s="12">
        <f>$E162^EXP(Parameter!$D$116+Parameter!$D$123*(($B162*21/30.2)^(-1))+Parameter!$D$130*(($B162*21/30.2)^(-0.5)))</f>
        <v>4.0719261910486789E-5</v>
      </c>
      <c r="AN162" s="12">
        <f>$D162^EXP(Parameter!$D$135+Parameter!$D$142*(($B162*21/30.2)^(-0.5))+Parameter!$D$149*((LN($B162*21/30.2))))</f>
        <v>1.7942997189192378E-4</v>
      </c>
      <c r="AO162" s="12">
        <f>$E162^EXP(Parameter!$D$113+Parameter!$D$120*(($B162*21/30.2)^(-1))+Parameter!$D$127*(($B162*21/30.2)^(-0.5)))</f>
        <v>7.4238205688485048E-10</v>
      </c>
      <c r="AP162" s="87">
        <f>$D162^EXP(Parameter!$D$304+Parameter!$D$310*((LN($B162*21/30.2))))</f>
        <v>3.6435321605637984E-2</v>
      </c>
      <c r="AQ162" s="88">
        <f>$E162^EXP(Parameter!$D$290+Parameter!$D$296*((LN($B162*21/30.2))))</f>
        <v>1.6242148773704987E-2</v>
      </c>
      <c r="AR162" s="12">
        <f>$D162^EXP(Parameter!$D$305+Parameter!$D$311*((LN($B162*21/30.2))))</f>
        <v>4.4393045126665025E-2</v>
      </c>
      <c r="AS162" s="88">
        <f>$E162^EXP(Parameter!$D$291+Parameter!$D$297*((LN($B162*21/30.2))))</f>
        <v>1.5441814783118584E-2</v>
      </c>
      <c r="AT162" s="12">
        <f>$D162^EXP(Parameter!$D$305+Parameter!$D$307-Parameter!$D$306+(Parameter!$D$311+Parameter!$D$313-Parameter!$D$312)*((LN($B162*21/30.2))))</f>
        <v>4.1011781170309479E-2</v>
      </c>
      <c r="AU162" s="88">
        <f>$E162^EXP(Parameter!$D$291+Parameter!$D$293-Parameter!$D$292+(Parameter!$D$297+Parameter!$D$299-Parameter!$D$298)*((LN($B162*21/30.2))))</f>
        <v>2.7384320644782089E-2</v>
      </c>
      <c r="AV162" s="12">
        <f>$D162^EXP(Parameter!$D$308+Parameter!$D$314*((LN($B162*21/30.2))))</f>
        <v>6.0482288967817731E-2</v>
      </c>
      <c r="AW162" s="88">
        <f>$E162^EXP(Parameter!$D$294+Parameter!$D$300*((LN($B162*21/30.2))))</f>
        <v>2.2661927377587862E-2</v>
      </c>
      <c r="AX162" s="12">
        <f>$D162^EXP(Parameter!$D$305+Parameter!$D$309-Parameter!$D$306+(Parameter!$D$311+Parameter!$D$315-Parameter!$D$312)*((LN($B162*21/30.2))))</f>
        <v>2.3694324657380944E-2</v>
      </c>
      <c r="AY162" s="88">
        <f>$E162^EXP(Parameter!$D$291+Parameter!$D$295-Parameter!$D$292+(Parameter!$D$297+Parameter!$D$301-Parameter!$D$298)*((LN($B162*21/30.2))))</f>
        <v>1.1396789251044918E-3</v>
      </c>
      <c r="AZ162" s="12">
        <f>$D162^EXP(Parameter!D$305-Parameter!D$306+(Parameter!D$311-Parameter!D$312)*((LN($B162*21/30.2))))</f>
        <v>1.6213625362862267E-2</v>
      </c>
      <c r="BA162" s="88">
        <f>$E162^EXP(Parameter!$D$291-Parameter!$D$292+(Parameter!$D$297-Parameter!$D$298)*((LN($B162*21/30.2))))</f>
        <v>3.0869940345822848E-5</v>
      </c>
      <c r="BB162" s="89">
        <f>$D162^EXP(Parameter!$D$231+Parameter!$D$238)</f>
        <v>7.2901845338328178E-2</v>
      </c>
      <c r="BC162" s="90">
        <f>$E162^EXP(Parameter!$D$216+Parameter!$D$223)</f>
        <v>6.9019016396267329E-3</v>
      </c>
      <c r="BD162" s="91">
        <f>$D162^EXP(Parameter!$D$232+Parameter!$D$239)</f>
        <v>5.7132269582317131E-2</v>
      </c>
      <c r="BE162" s="90">
        <f>$E162^EXP(Parameter!$D$217+Parameter!$D$224)</f>
        <v>9.5282679088663121E-3</v>
      </c>
      <c r="BF162" s="91">
        <f>$D162^EXP(Parameter!$D$234+Parameter!$D$241)</f>
        <v>6.7313745013769646E-2</v>
      </c>
      <c r="BG162" s="91">
        <f>$E162^EXP(Parameter!$D$219+Parameter!$D$226)</f>
        <v>3.6677201784853564E-2</v>
      </c>
      <c r="BH162" s="91">
        <f>$D162^EXP(Parameter!$D$235+Parameter!$D$242)</f>
        <v>0.12537556972044028</v>
      </c>
      <c r="BI162" s="91">
        <f>$E162^EXP(Parameter!$D$220+Parameter!$D$227)</f>
        <v>2.4606167987156681E-2</v>
      </c>
      <c r="BJ162" s="91">
        <f>$D162^EXP(Parameter!$D$236)</f>
        <v>2.1727015089279184E-2</v>
      </c>
      <c r="BK162" s="91">
        <f>$E162^EXP(Parameter!$D$221)</f>
        <v>0.19591745070751582</v>
      </c>
      <c r="BL162" s="91">
        <f>$D162^EXP(Parameter!$D$233+Parameter!$D$240)</f>
        <v>2.8856604988615447E-2</v>
      </c>
      <c r="BM162" s="91">
        <f>$E162^EXP(Parameter!$D$218+Parameter!$D$225)</f>
        <v>3.3621745799555037E-3</v>
      </c>
      <c r="BN162" s="90">
        <f>$D162^EXP(Parameter!$D$268+Parameter!$D$275)</f>
        <v>9.486783619166117E-2</v>
      </c>
      <c r="BO162" s="91">
        <f>$E162^EXP(Parameter!$D$246+Parameter!$D$253)</f>
        <v>2.680728007829159E-3</v>
      </c>
      <c r="BP162" s="91">
        <f>$D162^EXP(Parameter!$D$269+Parameter!$D$276)</f>
        <v>6.5691485464209831E-2</v>
      </c>
      <c r="BQ162" s="91">
        <f>$E162^EXP(Parameter!$D$247+Parameter!$D$254)</f>
        <v>6.0540381503109151E-3</v>
      </c>
      <c r="BR162" s="91">
        <f>$D162^EXP(Parameter!$D$271+Parameter!$D$278)</f>
        <v>0.13764343339360799</v>
      </c>
      <c r="BS162" s="91">
        <f>$E162^EXP(Parameter!$D$249+Parameter!$D$256)</f>
        <v>4.4186799321966279E-2</v>
      </c>
      <c r="BT162" s="91">
        <f>$D162^EXP(Parameter!$D$272+Parameter!$D$279)</f>
        <v>0.22373606552259517</v>
      </c>
      <c r="BU162" s="91">
        <f>$E162^EXP(Parameter!$D$250+Parameter!$D$257)</f>
        <v>1.5471474941442418E-2</v>
      </c>
      <c r="BV162" s="91">
        <f>$D162^EXP(Parameter!$D$273+Parameter!$D$280)</f>
        <v>0.18267502879652664</v>
      </c>
      <c r="BW162" s="91">
        <f>$E162^EXP(Parameter!$D$251+Parameter!$D$258)</f>
        <v>4.7145990911150085E-2</v>
      </c>
      <c r="BX162" s="91">
        <f>$D162^EXP(Parameter!$D$270+Parameter!$D$277)</f>
        <v>5.8118962968102997E-2</v>
      </c>
      <c r="BY162" s="91">
        <f>$E162^EXP(Parameter!$D$248+Parameter!$D$255)</f>
        <v>7.2522269409800236E-3</v>
      </c>
      <c r="BZ162" s="90">
        <f>$D162^EXP(Parameter!$D$208)</f>
        <v>6.8409131809398616E-2</v>
      </c>
      <c r="CA162" s="90">
        <f>$E162^EXP(Parameter!$D$200)</f>
        <v>5.1007210375789563E-3</v>
      </c>
      <c r="CB162" s="90">
        <f>$D162^EXP(Parameter!$D$209)</f>
        <v>5.7788845620475135E-2</v>
      </c>
      <c r="CC162" s="90">
        <f>$E162^EXP(Parameter!$D$201)</f>
        <v>8.1118320894049793E-3</v>
      </c>
      <c r="CD162" s="90">
        <f>$D162^EXP(Parameter!$D$211)</f>
        <v>6.2348636061424531E-2</v>
      </c>
      <c r="CE162" s="90">
        <f>$E162^EXP(Parameter!$D$203)</f>
        <v>2.9271815546596837E-2</v>
      </c>
      <c r="CF162" s="90">
        <f>$D162^EXP(Parameter!$D$212)</f>
        <v>0.12511537484331686</v>
      </c>
      <c r="CG162" s="90">
        <f>$E162^EXP(Parameter!$D$204)</f>
        <v>2.1564204408685707E-2</v>
      </c>
      <c r="CH162" s="91">
        <f>$D162^EXP(Parameter!$D$213)</f>
        <v>5.1900815279370537E-2</v>
      </c>
      <c r="CI162" s="90">
        <f>$E162^EXP(Parameter!$D$205)</f>
        <v>3.5360417117634636E-2</v>
      </c>
      <c r="CJ162" s="91">
        <f>$D162^EXP(Parameter!$D$210)</f>
        <v>3.1170942664793852E-2</v>
      </c>
      <c r="CK162" s="90">
        <f>$E162^EXP(Parameter!$D$202)</f>
        <v>4.2496279694813812E-3</v>
      </c>
      <c r="CL162" s="12">
        <f>$D162^EXP(Parameter!$D$170+Parameter!$D$177*(LN($B162/30.2*21)))</f>
        <v>3.9173223238472415E-2</v>
      </c>
      <c r="CM162" s="41">
        <f>$E162^EXP(Parameter!$D$155+Parameter!$D$162*(LN($B162/30.2*21)))</f>
        <v>8.0917999429252693E-2</v>
      </c>
      <c r="CN162" s="12">
        <f>$D162^EXP(Parameter!$D$171+Parameter!$D$178*(LN($B162/30.2*21)))</f>
        <v>4.1791679660230112E-2</v>
      </c>
      <c r="CO162" s="41">
        <f>$E162^EXP(Parameter!$D$156+Parameter!$D$163*(LN($B162/30.2*21)))</f>
        <v>5.4957112069506125E-2</v>
      </c>
      <c r="CP162" s="12">
        <f>$D162^EXP(Parameter!$D$173+Parameter!$D$180*(LN($B162/30.2*21)))</f>
        <v>3.6885218327893828E-2</v>
      </c>
      <c r="CQ162" s="41">
        <f>$E162^EXP(Parameter!$D$158+Parameter!$D$165*(LN($B162/30.2*21)))</f>
        <v>6.1110605708746088E-2</v>
      </c>
      <c r="CR162" s="12">
        <f>$D162^EXP(Parameter!$D$174+Parameter!$D$181*(LN($B162/30.2*21)))</f>
        <v>3.8502211489524256E-2</v>
      </c>
      <c r="CS162" s="41">
        <f>$E162^EXP(Parameter!$D$159+Parameter!$D$166*(LN($B162/30.2*21)))</f>
        <v>8.341989020961578E-2</v>
      </c>
      <c r="CT162" s="12">
        <f>$D162^EXP(Parameter!$D$175+Parameter!$D$182*(LN($B162/30.2*21)))</f>
        <v>9.0759785603756402E-3</v>
      </c>
      <c r="CU162" s="41">
        <f>$E162^EXP(Parameter!$D$160+Parameter!$D$167*(LN($B162/30.2*21)))</f>
        <v>5.6344129737775101E-3</v>
      </c>
      <c r="CV162" s="12">
        <f>$D162^EXP(Parameter!$D$172+Parameter!$D$179*(LN($B162/30.2*21)))</f>
        <v>1.0905503272956288E-2</v>
      </c>
      <c r="CW162" s="41">
        <f>$E162^EXP(Parameter!$D$157+Parameter!$D$164*(LN($B162/30.2*21)))</f>
        <v>2.431759640118886E-6</v>
      </c>
      <c r="CX162" s="12">
        <f t="shared" si="16"/>
        <v>4.0790290378564541E-9</v>
      </c>
      <c r="CY162" s="85">
        <v>1.5629076145266801E-2</v>
      </c>
      <c r="CZ162" s="12">
        <f t="shared" si="17"/>
        <v>1.8013455019641133E-3</v>
      </c>
      <c r="DA162" s="85">
        <v>2.44819522283506E-2</v>
      </c>
      <c r="DB162" s="12">
        <f t="shared" si="18"/>
        <v>1.2810602367655245E-4</v>
      </c>
      <c r="DC162" s="41">
        <v>8.2662043510159996E-4</v>
      </c>
      <c r="DD162" s="12">
        <f t="shared" si="19"/>
        <v>3.0110178547655393E-17</v>
      </c>
      <c r="DE162" s="85">
        <v>4.4265699907441803E-3</v>
      </c>
      <c r="DF162" s="12">
        <f t="shared" si="20"/>
        <v>1.6413017137012558E-20</v>
      </c>
      <c r="DG162" s="41">
        <v>3.9558602720169502E-4</v>
      </c>
      <c r="DH162" s="12">
        <f t="shared" si="21"/>
        <v>3.8008682922401375E-5</v>
      </c>
      <c r="DI162" s="41">
        <v>3.9558602720169502E-4</v>
      </c>
      <c r="DJ162" s="46">
        <v>157</v>
      </c>
      <c r="DK162" s="44">
        <v>2.0038408815958899E-4</v>
      </c>
      <c r="DL162" s="44">
        <v>5.7759231464626904E-4</v>
      </c>
      <c r="DM162" s="44">
        <v>1.2484082909677301E-3</v>
      </c>
      <c r="DN162" s="44">
        <v>9.1933306438851702E-4</v>
      </c>
      <c r="DO162" s="44">
        <v>3.5910913765750999E-3</v>
      </c>
      <c r="DP162" s="44">
        <v>2.8338978032669301E-3</v>
      </c>
      <c r="DQ162" s="44">
        <v>4.0189475638782203E-3</v>
      </c>
      <c r="DR162" s="45">
        <v>3.3281391080713998E-2</v>
      </c>
      <c r="DS162" s="45">
        <v>5.3341077582120401E-2</v>
      </c>
      <c r="DT162" s="45">
        <v>4.7971659010428498E-2</v>
      </c>
      <c r="DU162" s="45">
        <v>3.4853872795164297E-2</v>
      </c>
      <c r="DV162" s="45">
        <v>5.0998153830289501E-2</v>
      </c>
      <c r="DW162" s="45">
        <v>8.2260103617041294E-2</v>
      </c>
      <c r="DX162" s="45">
        <v>4.11064138151035E-2</v>
      </c>
    </row>
    <row r="163" spans="1:128">
      <c r="A163" s="43">
        <f t="shared" si="15"/>
        <v>10.523287671232877</v>
      </c>
      <c r="B163" s="18">
        <v>159</v>
      </c>
      <c r="C163" s="12">
        <v>3476</v>
      </c>
      <c r="D163" s="12">
        <v>3.1449631468737999E-2</v>
      </c>
      <c r="E163" s="12">
        <v>3.8580822302037199E-4</v>
      </c>
      <c r="F163" s="92">
        <f>$D163^Parameter!$D$325</f>
        <v>6.7319384617910316E-2</v>
      </c>
      <c r="G163" s="92">
        <f>$E163^Parameter!$D$318</f>
        <v>3.484877091232881E-3</v>
      </c>
      <c r="H163" s="92">
        <f>$D163^Parameter!$D$326</f>
        <v>6.2819206823608059E-2</v>
      </c>
      <c r="I163" s="92">
        <f>$E163^Parameter!$D$319</f>
        <v>6.5354838696826852E-3</v>
      </c>
      <c r="J163" s="92">
        <f>$D163^Parameter!$D$328</f>
        <v>7.1644533178071262E-2</v>
      </c>
      <c r="K163" s="92">
        <f>$E163^Parameter!$D$321</f>
        <v>3.0744155323465618E-2</v>
      </c>
      <c r="L163" s="92">
        <f>$D163^Parameter!$D$329</f>
        <v>0.1441002432680015</v>
      </c>
      <c r="M163" s="92">
        <f>$E163^Parameter!$D$322</f>
        <v>2.1248194109142807E-2</v>
      </c>
      <c r="N163" s="92">
        <f>$D163^Parameter!$D$330</f>
        <v>6.0683218142040238E-2</v>
      </c>
      <c r="O163" s="92">
        <f>$E163^Parameter!$D$323</f>
        <v>4.3107078655738991E-2</v>
      </c>
      <c r="P163" s="92">
        <f>$D163^Parameter!$D$327</f>
        <v>3.7130432995924806E-2</v>
      </c>
      <c r="Q163" s="92">
        <f>$E163^Parameter!$D$320</f>
        <v>3.6531645666063135E-3</v>
      </c>
      <c r="R163" s="12">
        <f>$D163^EXP(Parameter!$D$96+Parameter!$D$103*(($B163/30.2*21)^(1)))</f>
        <v>2.9096168088993723E-9</v>
      </c>
      <c r="S163" s="12">
        <f>$E163^EXP(Parameter!$D$81+Parameter!$D$88*($B163/30.2*21)^(-2))</f>
        <v>7.9862345576371171E-3</v>
      </c>
      <c r="T163" s="12">
        <f>$D163^EXP(Parameter!$D$97+Parameter!$D$104*(($B163*21/30.2)^(1)))</f>
        <v>1.7013931105227223E-3</v>
      </c>
      <c r="U163" s="12">
        <f>$E163^EXP(Parameter!$D$82+Parameter!$D$89*($B163/30.2*21)^(-2))</f>
        <v>1.2157275125577603E-2</v>
      </c>
      <c r="V163" s="12">
        <f>$D163^EXP(Parameter!$D$99+Parameter!$D$106*(($B163*21/30.2)^(1)))</f>
        <v>1.1520372633679194E-4</v>
      </c>
      <c r="W163" s="12">
        <f>$E163^EXP(Parameter!$D$84+Parameter!$D$91*($B163/30.2*21)^(-2))</f>
        <v>4.7109539808812849E-2</v>
      </c>
      <c r="X163" s="12">
        <f>$D163^EXP(Parameter!$D$100+Parameter!$D$107*(($B163*21/30.2)^(1)))</f>
        <v>1.1816171663445636E-17</v>
      </c>
      <c r="Y163" s="12">
        <f>$E163^EXP(Parameter!$D$85+Parameter!$D$92*($B163/30.2*21)^(-2))</f>
        <v>3.202305401882323E-2</v>
      </c>
      <c r="Z163" s="12">
        <f>$D163^EXP(Parameter!$D$101+Parameter!$D$108*(($B163*21/30.2)^(1)))</f>
        <v>5.7131865290101757E-21</v>
      </c>
      <c r="AA163" s="12">
        <f>$E163^EXP(Parameter!$D$86+Parameter!$D$93*($B163/30.2*21)^(-2))</f>
        <v>4.361727860327793E-2</v>
      </c>
      <c r="AB163" s="12">
        <f>$D163^EXP(Parameter!$D$98+Parameter!$D$105*(($B163*21/30.2)^(1)))</f>
        <v>3.3934280342996759E-5</v>
      </c>
      <c r="AC163" s="12">
        <f>$E163^EXP(Parameter!$D$83+Parameter!$D$90*($B163/30.2*21)^(-2))</f>
        <v>4.0637106450745466E-3</v>
      </c>
      <c r="AD163" s="87">
        <f>$D163^EXP(Parameter!$D$133+Parameter!$D$140*(($B163*21/30.2)^(-0.5))+Parameter!$D$147*((LN($B163*21/30.2))))</f>
        <v>1.8120664309216806E-7</v>
      </c>
      <c r="AE163" s="12">
        <f>$E163^EXP(Parameter!$D$111+Parameter!$D$118*(($B163*21/30.2)^(-1))+Parameter!$D$125*(($B163*21/30.2)^(-0.5)))</f>
        <v>7.2535336973210615E-2</v>
      </c>
      <c r="AF163" s="12">
        <f>$D163^EXP(Parameter!$D$134+Parameter!$D$141*(($B163*21/30.2)^(-0.5))+Parameter!$D$148*((LN($B163*21/30.2))))</f>
        <v>1.753340224364719E-3</v>
      </c>
      <c r="AG163" s="12">
        <f>$E163^EXP(Parameter!$D$112+Parameter!$D$119*(($B163*21/30.2)^(-1))+Parameter!$D$126*(($B163*21/30.2)^(-0.5)))</f>
        <v>1.3911862696527545E-2</v>
      </c>
      <c r="AH163" s="12">
        <f>$D163^EXP(Parameter!$D$136+Parameter!$D$143*(($B163*21/30.2)^(-0.5))+Parameter!$D$150*((LN($B163*21/30.2))))</f>
        <v>2.4080473404721339E-6</v>
      </c>
      <c r="AI163" s="12">
        <f>$E163^EXP(Parameter!$D$114+Parameter!$D$121*(($B163*21/30.2)^(-1))+Parameter!$D$128*(($B163*21/30.2)^(-0.5)))</f>
        <v>3.2427974443305336E-4</v>
      </c>
      <c r="AJ163" s="12">
        <f>$D163^EXP(Parameter!$D$137+Parameter!$D$144*(($B163*21/30.2)^(-0.5))+Parameter!$D$151*((LN($B163*21/30.2))))</f>
        <v>5.62425844645081E-8</v>
      </c>
      <c r="AK163" s="12">
        <f>$E163^EXP(Parameter!$D$115+Parameter!$D$122*(($B163*21/30.2)^(-1))+Parameter!$D$129*(($B163*21/30.2)^(-0.5)))</f>
        <v>1.0395175992375636E-2</v>
      </c>
      <c r="AL163" s="12">
        <f>$D163^EXP(Parameter!$D$138+Parameter!$D$145*(($B163*21/30.2)^(-0.5))+Parameter!$D$152*((LN($B163*21/30.2))))</f>
        <v>6.5996076810582534E-27</v>
      </c>
      <c r="AM163" s="12">
        <f>$E163^EXP(Parameter!$D$116+Parameter!$D$123*(($B163*21/30.2)^(-1))+Parameter!$D$130*(($B163*21/30.2)^(-0.5)))</f>
        <v>3.8835265617504069E-5</v>
      </c>
      <c r="AN163" s="12">
        <f>$D163^EXP(Parameter!$D$135+Parameter!$D$142*(($B163*21/30.2)^(-0.5))+Parameter!$D$149*((LN($B163*21/30.2))))</f>
        <v>1.6964167505781826E-4</v>
      </c>
      <c r="AO163" s="12">
        <f>$E163^EXP(Parameter!$D$113+Parameter!$D$120*(($B163*21/30.2)^(-1))+Parameter!$D$127*(($B163*21/30.2)^(-0.5)))</f>
        <v>6.6812516266559097E-10</v>
      </c>
      <c r="AP163" s="87">
        <f>$D163^EXP(Parameter!$D$304+Parameter!$D$310*((LN($B163*21/30.2))))</f>
        <v>3.5927028379357261E-2</v>
      </c>
      <c r="AQ163" s="88">
        <f>$E163^EXP(Parameter!$D$290+Parameter!$D$296*((LN($B163*21/30.2))))</f>
        <v>1.6089519866037499E-2</v>
      </c>
      <c r="AR163" s="12">
        <f>$D163^EXP(Parameter!$D$305+Parameter!$D$311*((LN($B163*21/30.2))))</f>
        <v>4.3878391611524049E-2</v>
      </c>
      <c r="AS163" s="88">
        <f>$E163^EXP(Parameter!$D$291+Parameter!$D$297*((LN($B163*21/30.2))))</f>
        <v>1.5258800333521E-2</v>
      </c>
      <c r="AT163" s="12">
        <f>$D163^EXP(Parameter!$D$305+Parameter!$D$307-Parameter!$D$306+(Parameter!$D$311+Parameter!$D$313-Parameter!$D$312)*((LN($B163*21/30.2))))</f>
        <v>4.0493564038613546E-2</v>
      </c>
      <c r="AU163" s="88">
        <f>$E163^EXP(Parameter!$D$291+Parameter!$D$293-Parameter!$D$292+(Parameter!$D$297+Parameter!$D$299-Parameter!$D$298)*((LN($B163*21/30.2))))</f>
        <v>2.7051467264210437E-2</v>
      </c>
      <c r="AV163" s="12">
        <f>$D163^EXP(Parameter!$D$308+Parameter!$D$314*((LN($B163*21/30.2))))</f>
        <v>5.9703086954615722E-2</v>
      </c>
      <c r="AW163" s="88">
        <f>$E163^EXP(Parameter!$D$294+Parameter!$D$300*((LN($B163*21/30.2))))</f>
        <v>2.2393928942676423E-2</v>
      </c>
      <c r="AX163" s="12">
        <f>$D163^EXP(Parameter!$D$305+Parameter!$D$309-Parameter!$D$306+(Parameter!$D$311+Parameter!$D$315-Parameter!$D$312)*((LN($B163*21/30.2))))</f>
        <v>2.3309786562703504E-2</v>
      </c>
      <c r="AY163" s="88">
        <f>$E163^EXP(Parameter!$D$291+Parameter!$D$295-Parameter!$D$292+(Parameter!$D$297+Parameter!$D$301-Parameter!$D$298)*((LN($B163*21/30.2))))</f>
        <v>1.0988490130241029E-3</v>
      </c>
      <c r="AZ163" s="12">
        <f>$D163^EXP(Parameter!D$305-Parameter!D$306+(Parameter!D$311-Parameter!D$312)*((LN($B163*21/30.2))))</f>
        <v>1.5939973877319578E-2</v>
      </c>
      <c r="BA163" s="88">
        <f>$E163^EXP(Parameter!$D$291-Parameter!$D$292+(Parameter!$D$297-Parameter!$D$298)*((LN($B163*21/30.2))))</f>
        <v>2.9323793781487782E-5</v>
      </c>
      <c r="BB163" s="89">
        <f>$D163^EXP(Parameter!$D$231+Parameter!$D$238)</f>
        <v>7.2248803885705939E-2</v>
      </c>
      <c r="BC163" s="90">
        <f>$E163^EXP(Parameter!$D$216+Parameter!$D$223)</f>
        <v>6.793029007881716E-3</v>
      </c>
      <c r="BD163" s="91">
        <f>$D163^EXP(Parameter!$D$232+Parameter!$D$239)</f>
        <v>5.657308611078167E-2</v>
      </c>
      <c r="BE163" s="90">
        <f>$E163^EXP(Parameter!$D$217+Parameter!$D$224)</f>
        <v>9.3876342230009759E-3</v>
      </c>
      <c r="BF163" s="91">
        <f>$D163^EXP(Parameter!$D$234+Parameter!$D$241)</f>
        <v>6.6692482141433265E-2</v>
      </c>
      <c r="BG163" s="91">
        <f>$E163^EXP(Parameter!$D$219+Parameter!$D$226)</f>
        <v>3.6291833335133576E-2</v>
      </c>
      <c r="BH163" s="91">
        <f>$D163^EXP(Parameter!$D$235+Parameter!$D$242)</f>
        <v>0.1244841897882135</v>
      </c>
      <c r="BI163" s="91">
        <f>$E163^EXP(Parameter!$D$220+Parameter!$D$227)</f>
        <v>2.4316595649878991E-2</v>
      </c>
      <c r="BJ163" s="91">
        <f>$D163^EXP(Parameter!$D$236)</f>
        <v>2.1443005768610038E-2</v>
      </c>
      <c r="BK163" s="91">
        <f>$E163^EXP(Parameter!$D$221)</f>
        <v>0.19489963779894146</v>
      </c>
      <c r="BL163" s="91">
        <f>$D163^EXP(Parameter!$D$233+Parameter!$D$240)</f>
        <v>2.8507184483664339E-2</v>
      </c>
      <c r="BM163" s="91">
        <f>$E163^EXP(Parameter!$D$218+Parameter!$D$225)</f>
        <v>3.3015425157401812E-3</v>
      </c>
      <c r="BN163" s="90">
        <f>$D163^EXP(Parameter!$D$268+Parameter!$D$275)</f>
        <v>9.410315176567996E-2</v>
      </c>
      <c r="BO163" s="91">
        <f>$E163^EXP(Parameter!$D$246+Parameter!$D$253)</f>
        <v>2.6304803693077447E-3</v>
      </c>
      <c r="BP163" s="91">
        <f>$D163^EXP(Parameter!$D$269+Parameter!$D$276)</f>
        <v>6.5079739369717893E-2</v>
      </c>
      <c r="BQ163" s="91">
        <f>$E163^EXP(Parameter!$D$247+Parameter!$D$254)</f>
        <v>5.9560449224500111E-3</v>
      </c>
      <c r="BR163" s="91">
        <f>$D163^EXP(Parameter!$D$271+Parameter!$D$278)</f>
        <v>0.13670867912021417</v>
      </c>
      <c r="BS163" s="91">
        <f>$E163^EXP(Parameter!$D$249+Parameter!$D$256)</f>
        <v>4.374855888125833E-2</v>
      </c>
      <c r="BT163" s="91">
        <f>$D163^EXP(Parameter!$D$272+Parameter!$D$279)</f>
        <v>0.22258790308735329</v>
      </c>
      <c r="BU163" s="91">
        <f>$E163^EXP(Parameter!$D$250+Parameter!$D$257)</f>
        <v>1.5266750226162511E-2</v>
      </c>
      <c r="BV163" s="91">
        <f>$D163^EXP(Parameter!$D$273+Parameter!$D$280)</f>
        <v>0.18161100640134251</v>
      </c>
      <c r="BW163" s="91">
        <f>$E163^EXP(Parameter!$D$251+Parameter!$D$258)</f>
        <v>4.6688071139387756E-2</v>
      </c>
      <c r="BX163" s="91">
        <f>$D163^EXP(Parameter!$D$270+Parameter!$D$277)</f>
        <v>5.755350842942563E-2</v>
      </c>
      <c r="BY163" s="91">
        <f>$E163^EXP(Parameter!$D$248+Parameter!$D$255)</f>
        <v>7.1389575252853547E-3</v>
      </c>
      <c r="BZ163" s="90">
        <f>$D163^EXP(Parameter!$D$208)</f>
        <v>6.7781518731358251E-2</v>
      </c>
      <c r="CA163" s="90">
        <f>$E163^EXP(Parameter!$D$200)</f>
        <v>5.0154118827276193E-3</v>
      </c>
      <c r="CB163" s="90">
        <f>$D163^EXP(Parameter!$D$209)</f>
        <v>5.7225482773283445E-2</v>
      </c>
      <c r="CC163" s="90">
        <f>$E163^EXP(Parameter!$D$201)</f>
        <v>7.9879955019839886E-3</v>
      </c>
      <c r="CD163" s="90">
        <f>$D163^EXP(Parameter!$D$211)</f>
        <v>6.1756935792767961E-2</v>
      </c>
      <c r="CE163" s="90">
        <f>$E163^EXP(Parameter!$D$203)</f>
        <v>2.8943390058488443E-2</v>
      </c>
      <c r="CF163" s="90">
        <f>$D163^EXP(Parameter!$D$212)</f>
        <v>0.12422495801235242</v>
      </c>
      <c r="CG163" s="90">
        <f>$E163^EXP(Parameter!$D$204)</f>
        <v>2.1301446707707943E-2</v>
      </c>
      <c r="CH163" s="91">
        <f>$D163^EXP(Parameter!$D$213)</f>
        <v>5.1375878250100419E-2</v>
      </c>
      <c r="CI163" s="90">
        <f>$E163^EXP(Parameter!$D$205)</f>
        <v>3.4984796644385856E-2</v>
      </c>
      <c r="CJ163" s="91">
        <f>$D163^EXP(Parameter!$D$210)</f>
        <v>3.0801662433626129E-2</v>
      </c>
      <c r="CK163" s="90">
        <f>$E163^EXP(Parameter!$D$202)</f>
        <v>4.1761165704734104E-3</v>
      </c>
      <c r="CL163" s="12">
        <f>$D163^EXP(Parameter!$D$170+Parameter!$D$177*(LN($B163/30.2*21)))</f>
        <v>3.867839862558841E-2</v>
      </c>
      <c r="CM163" s="41">
        <f>$E163^EXP(Parameter!$D$155+Parameter!$D$162*(LN($B163/30.2*21)))</f>
        <v>8.0595354712088771E-2</v>
      </c>
      <c r="CN163" s="12">
        <f>$D163^EXP(Parameter!$D$171+Parameter!$D$178*(LN($B163/30.2*21)))</f>
        <v>4.1304146242985049E-2</v>
      </c>
      <c r="CO163" s="41">
        <f>$E163^EXP(Parameter!$D$156+Parameter!$D$163*(LN($B163/30.2*21)))</f>
        <v>5.4598100288097931E-2</v>
      </c>
      <c r="CP163" s="12">
        <f>$D163^EXP(Parameter!$D$173+Parameter!$D$180*(LN($B163/30.2*21)))</f>
        <v>3.6416784625129497E-2</v>
      </c>
      <c r="CQ163" s="41">
        <f>$E163^EXP(Parameter!$D$158+Parameter!$D$165*(LN($B163/30.2*21)))</f>
        <v>6.0625117790428625E-2</v>
      </c>
      <c r="CR163" s="12">
        <f>$D163^EXP(Parameter!$D$174+Parameter!$D$181*(LN($B163/30.2*21)))</f>
        <v>3.7925524831778884E-2</v>
      </c>
      <c r="CS163" s="41">
        <f>$E163^EXP(Parameter!$D$159+Parameter!$D$166*(LN($B163/30.2*21)))</f>
        <v>8.293878188080088E-2</v>
      </c>
      <c r="CT163" s="12">
        <f>$D163^EXP(Parameter!$D$175+Parameter!$D$182*(LN($B163/30.2*21)))</f>
        <v>8.8787904714824929E-3</v>
      </c>
      <c r="CU163" s="41">
        <f>$E163^EXP(Parameter!$D$160+Parameter!$D$167*(LN($B163/30.2*21)))</f>
        <v>5.5087768401535508E-3</v>
      </c>
      <c r="CV163" s="12">
        <f>$D163^EXP(Parameter!$D$172+Parameter!$D$179*(LN($B163/30.2*21)))</f>
        <v>1.0704354562385153E-2</v>
      </c>
      <c r="CW163" s="41">
        <f>$E163^EXP(Parameter!$D$157+Parameter!$D$164*(LN($B163/30.2*21)))</f>
        <v>2.2791571305261382E-6</v>
      </c>
      <c r="CX163" s="12">
        <f t="shared" si="16"/>
        <v>2.9096168088993723E-9</v>
      </c>
      <c r="CY163" s="85">
        <v>1.55503942270686E-2</v>
      </c>
      <c r="CZ163" s="12">
        <f t="shared" si="17"/>
        <v>1.7013931105227223E-3</v>
      </c>
      <c r="DA163" s="85">
        <v>2.4343376571336998E-2</v>
      </c>
      <c r="DB163" s="12">
        <f t="shared" si="18"/>
        <v>1.1520372633679194E-4</v>
      </c>
      <c r="DC163" s="41">
        <v>7.9123342269403702E-4</v>
      </c>
      <c r="DD163" s="12">
        <f t="shared" si="19"/>
        <v>1.1816171663445636E-17</v>
      </c>
      <c r="DE163" s="85">
        <v>4.3202568900786902E-3</v>
      </c>
      <c r="DF163" s="12">
        <f t="shared" si="20"/>
        <v>5.7131865290101757E-21</v>
      </c>
      <c r="DG163" s="41">
        <v>3.85805489537369E-4</v>
      </c>
      <c r="DH163" s="12">
        <f t="shared" si="21"/>
        <v>3.3934280342996759E-5</v>
      </c>
      <c r="DI163" s="41">
        <v>3.85805489537369E-4</v>
      </c>
      <c r="DJ163" s="46">
        <v>158</v>
      </c>
      <c r="DK163" s="44">
        <v>1.9456177596655099E-4</v>
      </c>
      <c r="DL163" s="44">
        <v>5.6213394528814597E-4</v>
      </c>
      <c r="DM163" s="44">
        <v>1.21718600541898E-3</v>
      </c>
      <c r="DN163" s="44">
        <v>8.9569210778850405E-4</v>
      </c>
      <c r="DO163" s="44">
        <v>3.5104223744567599E-3</v>
      </c>
      <c r="DP163" s="44">
        <v>2.7685755610675801E-3</v>
      </c>
      <c r="DQ163" s="44">
        <v>3.9298024864018498E-3</v>
      </c>
      <c r="DR163" s="45">
        <v>3.2898599318362497E-2</v>
      </c>
      <c r="DS163" s="45">
        <v>5.2779071030939803E-2</v>
      </c>
      <c r="DT163" s="45">
        <v>4.7455492449598298E-2</v>
      </c>
      <c r="DU163" s="45">
        <v>3.44561782664565E-2</v>
      </c>
      <c r="DV163" s="45">
        <v>5.0455976806232698E-2</v>
      </c>
      <c r="DW163" s="45">
        <v>8.1472293101658905E-2</v>
      </c>
      <c r="DX163" s="45">
        <v>4.0651016388597999E-2</v>
      </c>
    </row>
    <row r="164" spans="1:128">
      <c r="A164" s="43">
        <f t="shared" si="15"/>
        <v>10.583561643835617</v>
      </c>
      <c r="B164" s="18">
        <v>160</v>
      </c>
      <c r="C164" s="12">
        <v>3498</v>
      </c>
      <c r="D164" s="12">
        <v>3.1080830814146001E-2</v>
      </c>
      <c r="E164" s="12">
        <v>3.7631146264376298E-4</v>
      </c>
      <c r="F164" s="92">
        <f>$D164^Parameter!$D$325</f>
        <v>6.6702827380440921E-2</v>
      </c>
      <c r="G164" s="92">
        <f>$E164^Parameter!$D$318</f>
        <v>3.4228996113227672E-3</v>
      </c>
      <c r="H164" s="92">
        <f>$D164^Parameter!$D$326</f>
        <v>6.2229182459152065E-2</v>
      </c>
      <c r="I164" s="92">
        <f>$E164^Parameter!$D$319</f>
        <v>6.4320641370286275E-3</v>
      </c>
      <c r="J164" s="92">
        <f>$D164^Parameter!$D$328</f>
        <v>7.1003437682860188E-2</v>
      </c>
      <c r="K164" s="92">
        <f>$E164^Parameter!$D$321</f>
        <v>3.0406576068375466E-2</v>
      </c>
      <c r="L164" s="92">
        <f>$D164^Parameter!$D$329</f>
        <v>0.14315148803936992</v>
      </c>
      <c r="M164" s="92">
        <f>$E164^Parameter!$D$322</f>
        <v>2.0990280836621099E-2</v>
      </c>
      <c r="N164" s="92">
        <f>$D164^Parameter!$D$330</f>
        <v>6.0106165333514025E-2</v>
      </c>
      <c r="O164" s="92">
        <f>$E164^Parameter!$D$323</f>
        <v>4.2679466195922319E-2</v>
      </c>
      <c r="P164" s="92">
        <f>$D164^Parameter!$D$327</f>
        <v>3.6715798148135095E-2</v>
      </c>
      <c r="Q164" s="92">
        <f>$E164^Parameter!$D$320</f>
        <v>3.5887307621005693E-3</v>
      </c>
      <c r="R164" s="12">
        <f>$D164^EXP(Parameter!$D$96+Parameter!$D$103*(($B164/30.2*21)^(1)))</f>
        <v>2.064318554459112E-9</v>
      </c>
      <c r="S164" s="12">
        <f>$E164^EXP(Parameter!$D$81+Parameter!$D$88*($B164/30.2*21)^(-2))</f>
        <v>7.8648771552771359E-3</v>
      </c>
      <c r="T164" s="12">
        <f>$D164^EXP(Parameter!$D$97+Parameter!$D$104*(($B164*21/30.2)^(1)))</f>
        <v>1.6064294817252954E-3</v>
      </c>
      <c r="U164" s="12">
        <f>$E164^EXP(Parameter!$D$82+Parameter!$D$89*($B164/30.2*21)^(-2))</f>
        <v>1.1988483292479481E-2</v>
      </c>
      <c r="V164" s="12">
        <f>$D164^EXP(Parameter!$D$99+Parameter!$D$106*(($B164*21/30.2)^(1)))</f>
        <v>1.0349562901981716E-4</v>
      </c>
      <c r="W164" s="12">
        <f>$E164^EXP(Parameter!$D$84+Parameter!$D$91*($B164/30.2*21)^(-2))</f>
        <v>4.6655469087395679E-2</v>
      </c>
      <c r="X164" s="12">
        <f>$D164^EXP(Parameter!$D$100+Parameter!$D$107*(($B164*21/30.2)^(1)))</f>
        <v>4.5363494109284672E-18</v>
      </c>
      <c r="Y164" s="12">
        <f>$E164^EXP(Parameter!$D$85+Parameter!$D$92*($B164/30.2*21)^(-2))</f>
        <v>3.1675580919432123E-2</v>
      </c>
      <c r="Z164" s="12">
        <f>$D164^EXP(Parameter!$D$101+Parameter!$D$108*(($B164*21/30.2)^(1)))</f>
        <v>1.9431001831378573E-21</v>
      </c>
      <c r="AA164" s="12">
        <f>$E164^EXP(Parameter!$D$86+Parameter!$D$93*($B164/30.2*21)^(-2))</f>
        <v>4.3186148474529666E-2</v>
      </c>
      <c r="AB164" s="12">
        <f>$D164^EXP(Parameter!$D$98+Parameter!$D$105*(($B164*21/30.2)^(1)))</f>
        <v>3.026665412202108E-5</v>
      </c>
      <c r="AC164" s="12">
        <f>$E164^EXP(Parameter!$D$83+Parameter!$D$90*($B164/30.2*21)^(-2))</f>
        <v>3.9933753086014061E-3</v>
      </c>
      <c r="AD164" s="87">
        <f>$D164^EXP(Parameter!$D$133+Parameter!$D$140*(($B164*21/30.2)^(-0.5))+Parameter!$D$147*((LN($B164*21/30.2))))</f>
        <v>1.5484547874398455E-7</v>
      </c>
      <c r="AE164" s="12">
        <f>$E164^EXP(Parameter!$D$111+Parameter!$D$118*(($B164*21/30.2)^(-1))+Parameter!$D$125*(($B164*21/30.2)^(-0.5)))</f>
        <v>7.2117807253536323E-2</v>
      </c>
      <c r="AF164" s="12">
        <f>$D164^EXP(Parameter!$D$134+Parameter!$D$141*(($B164*21/30.2)^(-0.5))+Parameter!$D$148*((LN($B164*21/30.2))))</f>
        <v>1.6855342654687818E-3</v>
      </c>
      <c r="AG164" s="12">
        <f>$E164^EXP(Parameter!$D$112+Parameter!$D$119*(($B164*21/30.2)^(-1))+Parameter!$D$126*(($B164*21/30.2)^(-0.5)))</f>
        <v>1.3729643710448729E-2</v>
      </c>
      <c r="AH164" s="12">
        <f>$D164^EXP(Parameter!$D$136+Parameter!$D$143*(($B164*21/30.2)^(-0.5))+Parameter!$D$150*((LN($B164*21/30.2))))</f>
        <v>2.1316470379231925E-6</v>
      </c>
      <c r="AI164" s="12">
        <f>$E164^EXP(Parameter!$D$114+Parameter!$D$121*(($B164*21/30.2)^(-1))+Parameter!$D$128*(($B164*21/30.2)^(-0.5)))</f>
        <v>3.1252746438457327E-4</v>
      </c>
      <c r="AJ164" s="12">
        <f>$D164^EXP(Parameter!$D$137+Parameter!$D$144*(($B164*21/30.2)^(-0.5))+Parameter!$D$151*((LN($B164*21/30.2))))</f>
        <v>4.6589106158373921E-8</v>
      </c>
      <c r="AK164" s="12">
        <f>$E164^EXP(Parameter!$D$115+Parameter!$D$122*(($B164*21/30.2)^(-1))+Parameter!$D$129*(($B164*21/30.2)^(-0.5)))</f>
        <v>1.0230560211785032E-2</v>
      </c>
      <c r="AL164" s="12">
        <f>$D164^EXP(Parameter!$D$138+Parameter!$D$145*(($B164*21/30.2)^(-0.5))+Parameter!$D$152*((LN($B164*21/30.2))))</f>
        <v>2.7531296637233027E-27</v>
      </c>
      <c r="AM164" s="12">
        <f>$E164^EXP(Parameter!$D$116+Parameter!$D$123*(($B164*21/30.2)^(-1))+Parameter!$D$130*(($B164*21/30.2)^(-0.5)))</f>
        <v>3.7044503552353101E-5</v>
      </c>
      <c r="AN164" s="12">
        <f>$D164^EXP(Parameter!$D$135+Parameter!$D$142*(($B164*21/30.2)^(-0.5))+Parameter!$D$149*((LN($B164*21/30.2))))</f>
        <v>1.6038974576317982E-4</v>
      </c>
      <c r="AO164" s="12">
        <f>$E164^EXP(Parameter!$D$113+Parameter!$D$120*(($B164*21/30.2)^(-1))+Parameter!$D$127*(($B164*21/30.2)^(-0.5)))</f>
        <v>6.0149596299190394E-10</v>
      </c>
      <c r="AP164" s="87">
        <f>$D164^EXP(Parameter!$D$304+Parameter!$D$310*((LN($B164*21/30.2))))</f>
        <v>3.5427415257893446E-2</v>
      </c>
      <c r="AQ164" s="88">
        <f>$E164^EXP(Parameter!$D$290+Parameter!$D$296*((LN($B164*21/30.2))))</f>
        <v>1.5939221486983339E-2</v>
      </c>
      <c r="AR164" s="12">
        <f>$D164^EXP(Parameter!$D$305+Parameter!$D$311*((LN($B164*21/30.2))))</f>
        <v>4.3371643637286322E-2</v>
      </c>
      <c r="AS164" s="88">
        <f>$E164^EXP(Parameter!$D$291+Parameter!$D$297*((LN($B164*21/30.2))))</f>
        <v>1.5078855195836934E-2</v>
      </c>
      <c r="AT164" s="12">
        <f>$D164^EXP(Parameter!$D$305+Parameter!$D$307-Parameter!$D$306+(Parameter!$D$311+Parameter!$D$313-Parameter!$D$312)*((LN($B164*21/30.2))))</f>
        <v>3.9983686425211329E-2</v>
      </c>
      <c r="AU164" s="88">
        <f>$E164^EXP(Parameter!$D$291+Parameter!$D$293-Parameter!$D$292+(Parameter!$D$297+Parameter!$D$299-Parameter!$D$298)*((LN($B164*21/30.2))))</f>
        <v>2.6724040152966221E-2</v>
      </c>
      <c r="AV164" s="12">
        <f>$D164^EXP(Parameter!$D$308+Parameter!$D$314*((LN($B164*21/30.2))))</f>
        <v>5.8936005253216177E-2</v>
      </c>
      <c r="AW164" s="88">
        <f>$E164^EXP(Parameter!$D$294+Parameter!$D$300*((LN($B164*21/30.2))))</f>
        <v>2.2130307489476586E-2</v>
      </c>
      <c r="AX164" s="12">
        <f>$D164^EXP(Parameter!$D$305+Parameter!$D$309-Parameter!$D$306+(Parameter!$D$311+Parameter!$D$315-Parameter!$D$312)*((LN($B164*21/30.2))))</f>
        <v>2.2932626247001053E-2</v>
      </c>
      <c r="AY164" s="88">
        <f>$E164^EXP(Parameter!$D$291+Parameter!$D$295-Parameter!$D$292+(Parameter!$D$297+Parameter!$D$301-Parameter!$D$298)*((LN($B164*21/30.2))))</f>
        <v>1.0595504631900597E-3</v>
      </c>
      <c r="AZ164" s="12">
        <f>$D164^EXP(Parameter!D$305-Parameter!D$306+(Parameter!D$311-Parameter!D$312)*((LN($B164*21/30.2))))</f>
        <v>1.5671830410723307E-2</v>
      </c>
      <c r="BA164" s="88">
        <f>$E164^EXP(Parameter!$D$291-Parameter!$D$292+(Parameter!$D$297-Parameter!$D$298)*((LN($B164*21/30.2))))</f>
        <v>2.7858349972393076E-5</v>
      </c>
      <c r="BB164" s="89">
        <f>$D164^EXP(Parameter!$D$231+Parameter!$D$238)</f>
        <v>7.1604351871651914E-2</v>
      </c>
      <c r="BC164" s="90">
        <f>$E164^EXP(Parameter!$D$216+Parameter!$D$223)</f>
        <v>6.6863531839562937E-3</v>
      </c>
      <c r="BD164" s="91">
        <f>$D164^EXP(Parameter!$D$232+Parameter!$D$239)</f>
        <v>5.6021718581405075E-2</v>
      </c>
      <c r="BE164" s="90">
        <f>$E164^EXP(Parameter!$D$217+Parameter!$D$224)</f>
        <v>9.2496964733324426E-3</v>
      </c>
      <c r="BF164" s="91">
        <f>$D164^EXP(Parameter!$D$234+Parameter!$D$241)</f>
        <v>6.6079558354475071E-2</v>
      </c>
      <c r="BG164" s="91">
        <f>$E164^EXP(Parameter!$D$219+Parameter!$D$226)</f>
        <v>3.5912224556834807E-2</v>
      </c>
      <c r="BH164" s="91">
        <f>$D164^EXP(Parameter!$D$235+Parameter!$D$242)</f>
        <v>0.12360289721513353</v>
      </c>
      <c r="BI164" s="91">
        <f>$E164^EXP(Parameter!$D$220+Parameter!$D$227)</f>
        <v>2.4031713995904754E-2</v>
      </c>
      <c r="BJ164" s="91">
        <f>$D164^EXP(Parameter!$D$236)</f>
        <v>2.1163892995319834E-2</v>
      </c>
      <c r="BK164" s="91">
        <f>$E164^EXP(Parameter!$D$221)</f>
        <v>0.19389166685300724</v>
      </c>
      <c r="BL164" s="91">
        <f>$D164^EXP(Parameter!$D$233+Parameter!$D$240)</f>
        <v>2.8163453956112847E-2</v>
      </c>
      <c r="BM164" s="91">
        <f>$E164^EXP(Parameter!$D$218+Parameter!$D$225)</f>
        <v>3.2422699390668706E-3</v>
      </c>
      <c r="BN164" s="90">
        <f>$D164^EXP(Parameter!$D$268+Parameter!$D$275)</f>
        <v>9.334784342226099E-2</v>
      </c>
      <c r="BO164" s="91">
        <f>$E164^EXP(Parameter!$D$246+Parameter!$D$253)</f>
        <v>2.5813948383747211E-3</v>
      </c>
      <c r="BP164" s="91">
        <f>$D164^EXP(Parameter!$D$269+Parameter!$D$276)</f>
        <v>6.4476255101751215E-2</v>
      </c>
      <c r="BQ164" s="91">
        <f>$E164^EXP(Parameter!$D$247+Parameter!$D$254)</f>
        <v>5.8600690952230654E-3</v>
      </c>
      <c r="BR164" s="91">
        <f>$D164^EXP(Parameter!$D$271+Parameter!$D$278)</f>
        <v>0.13578420717986209</v>
      </c>
      <c r="BS164" s="91">
        <f>$E164^EXP(Parameter!$D$249+Parameter!$D$256)</f>
        <v>4.331661188777973E-2</v>
      </c>
      <c r="BT164" s="91">
        <f>$D164^EXP(Parameter!$D$272+Parameter!$D$279)</f>
        <v>0.22145047737432913</v>
      </c>
      <c r="BU164" s="91">
        <f>$E164^EXP(Parameter!$D$250+Parameter!$D$257)</f>
        <v>1.5065639503896396E-2</v>
      </c>
      <c r="BV164" s="91">
        <f>$D164^EXP(Parameter!$D$273+Parameter!$D$280)</f>
        <v>0.18055766649473243</v>
      </c>
      <c r="BW164" s="91">
        <f>$E164^EXP(Parameter!$D$251+Parameter!$D$258)</f>
        <v>4.623663413637797E-2</v>
      </c>
      <c r="BX164" s="91">
        <f>$D164^EXP(Parameter!$D$270+Parameter!$D$277)</f>
        <v>5.6995924749769396E-2</v>
      </c>
      <c r="BY164" s="91">
        <f>$E164^EXP(Parameter!$D$248+Parameter!$D$255)</f>
        <v>7.027956114205783E-3</v>
      </c>
      <c r="BZ164" s="90">
        <f>$D164^EXP(Parameter!$D$208)</f>
        <v>6.7162295703688493E-2</v>
      </c>
      <c r="CA164" s="90">
        <f>$E164^EXP(Parameter!$D$200)</f>
        <v>4.9319046303732753E-3</v>
      </c>
      <c r="CB164" s="90">
        <f>$D164^EXP(Parameter!$D$209)</f>
        <v>5.6669972520028589E-2</v>
      </c>
      <c r="CC164" s="90">
        <f>$E164^EXP(Parameter!$D$201)</f>
        <v>7.8665951590805114E-3</v>
      </c>
      <c r="CD164" s="90">
        <f>$D164^EXP(Parameter!$D$211)</f>
        <v>6.1173331148944556E-2</v>
      </c>
      <c r="CE164" s="90">
        <f>$E164^EXP(Parameter!$D$203)</f>
        <v>2.8620105714946373E-2</v>
      </c>
      <c r="CF164" s="90">
        <f>$D164^EXP(Parameter!$D$212)</f>
        <v>0.12334462391261868</v>
      </c>
      <c r="CG164" s="90">
        <f>$E164^EXP(Parameter!$D$204)</f>
        <v>2.1043054063215366E-2</v>
      </c>
      <c r="CH164" s="91">
        <f>$D164^EXP(Parameter!$D$213)</f>
        <v>5.0858448901054565E-2</v>
      </c>
      <c r="CI164" s="90">
        <f>$E164^EXP(Parameter!$D$205)</f>
        <v>3.4614833278738814E-2</v>
      </c>
      <c r="CJ164" s="91">
        <f>$D164^EXP(Parameter!$D$210)</f>
        <v>3.0438299467722363E-2</v>
      </c>
      <c r="CK164" s="90">
        <f>$E164^EXP(Parameter!$D$202)</f>
        <v>4.1041997498122715E-3</v>
      </c>
      <c r="CL164" s="12">
        <f>$D164^EXP(Parameter!$D$170+Parameter!$D$177*(LN($B164/30.2*21)))</f>
        <v>3.8191571263168668E-2</v>
      </c>
      <c r="CM164" s="41">
        <f>$E164^EXP(Parameter!$D$155+Parameter!$D$162*(LN($B164/30.2*21)))</f>
        <v>8.0276405943641257E-2</v>
      </c>
      <c r="CN164" s="12">
        <f>$D164^EXP(Parameter!$D$171+Parameter!$D$178*(LN($B164/30.2*21)))</f>
        <v>4.0824167679971594E-2</v>
      </c>
      <c r="CO164" s="41">
        <f>$E164^EXP(Parameter!$D$156+Parameter!$D$163*(LN($B164/30.2*21)))</f>
        <v>5.4243572484774003E-2</v>
      </c>
      <c r="CP164" s="12">
        <f>$D164^EXP(Parameter!$D$173+Parameter!$D$180*(LN($B164/30.2*21)))</f>
        <v>3.5955983676780656E-2</v>
      </c>
      <c r="CQ164" s="41">
        <f>$E164^EXP(Parameter!$D$158+Parameter!$D$165*(LN($B164/30.2*21)))</f>
        <v>6.0145892786524144E-2</v>
      </c>
      <c r="CR164" s="12">
        <f>$D164^EXP(Parameter!$D$174+Parameter!$D$181*(LN($B164/30.2*21)))</f>
        <v>3.7359003835205448E-2</v>
      </c>
      <c r="CS164" s="41">
        <f>$E164^EXP(Parameter!$D$159+Parameter!$D$166*(LN($B164/30.2*21)))</f>
        <v>8.2463256608049706E-2</v>
      </c>
      <c r="CT164" s="12">
        <f>$D164^EXP(Parameter!$D$175+Parameter!$D$182*(LN($B164/30.2*21)))</f>
        <v>8.6863949163327025E-3</v>
      </c>
      <c r="CU164" s="41">
        <f>$E164^EXP(Parameter!$D$160+Parameter!$D$167*(LN($B164/30.2*21)))</f>
        <v>5.3863052954659409E-3</v>
      </c>
      <c r="CV164" s="12">
        <f>$D164^EXP(Parameter!$D$172+Parameter!$D$179*(LN($B164/30.2*21)))</f>
        <v>1.050757049609897E-2</v>
      </c>
      <c r="CW164" s="41">
        <f>$E164^EXP(Parameter!$D$157+Parameter!$D$164*(LN($B164/30.2*21)))</f>
        <v>2.1364359225315946E-6</v>
      </c>
      <c r="CX164" s="12">
        <f t="shared" si="16"/>
        <v>2.064318554459112E-9</v>
      </c>
      <c r="CY164" s="85">
        <v>1.5473550527143E-2</v>
      </c>
      <c r="CZ164" s="12">
        <f t="shared" si="17"/>
        <v>1.6064294817252954E-3</v>
      </c>
      <c r="DA164" s="85">
        <v>2.4207770662388699E-2</v>
      </c>
      <c r="DB164" s="12">
        <f t="shared" si="18"/>
        <v>1.0349562901981716E-4</v>
      </c>
      <c r="DC164" s="41">
        <v>7.5758523155398396E-4</v>
      </c>
      <c r="DD164" s="12">
        <f t="shared" si="19"/>
        <v>4.5363494109284672E-18</v>
      </c>
      <c r="DE164" s="85">
        <v>4.2169517000644301E-3</v>
      </c>
      <c r="DF164" s="12">
        <f t="shared" si="20"/>
        <v>1.9431001831378573E-21</v>
      </c>
      <c r="DG164" s="41">
        <v>3.7630888141429301E-4</v>
      </c>
      <c r="DH164" s="12">
        <f t="shared" si="21"/>
        <v>3.026665412202108E-5</v>
      </c>
      <c r="DI164" s="41">
        <v>3.7630888141429301E-4</v>
      </c>
      <c r="DJ164" s="46">
        <v>159</v>
      </c>
      <c r="DK164" s="44">
        <v>1.8893180566215099E-4</v>
      </c>
      <c r="DL164" s="44">
        <v>5.4714933784449904E-4</v>
      </c>
      <c r="DM164" s="44">
        <v>1.1868631958758E-3</v>
      </c>
      <c r="DN164" s="44">
        <v>8.7274974252815596E-4</v>
      </c>
      <c r="DO164" s="44">
        <v>3.4318601464627999E-3</v>
      </c>
      <c r="DP164" s="44">
        <v>2.7049999990117501E-3</v>
      </c>
      <c r="DQ164" s="44">
        <v>3.84295874438034E-3</v>
      </c>
      <c r="DR164" s="45">
        <v>3.2521841305318801E-2</v>
      </c>
      <c r="DS164" s="45">
        <v>5.2225298465847697E-2</v>
      </c>
      <c r="DT164" s="45">
        <v>4.6947022169410199E-2</v>
      </c>
      <c r="DU164" s="45">
        <v>3.4064710926169001E-2</v>
      </c>
      <c r="DV164" s="45">
        <v>4.9921803180220201E-2</v>
      </c>
      <c r="DW164" s="45">
        <v>8.0695137183338803E-2</v>
      </c>
      <c r="DX164" s="45">
        <v>4.02025764960754E-2</v>
      </c>
    </row>
    <row r="165" spans="1:128">
      <c r="A165" s="43">
        <f t="shared" si="15"/>
        <v>10.643835616438356</v>
      </c>
      <c r="B165" s="18">
        <v>161</v>
      </c>
      <c r="C165" s="12">
        <v>3520</v>
      </c>
      <c r="D165" s="12">
        <v>3.0717887252547701E-2</v>
      </c>
      <c r="E165" s="12">
        <v>3.6708949183622601E-4</v>
      </c>
      <c r="F165" s="92">
        <f>$D165^Parameter!$D$325</f>
        <v>6.6094488623619219E-2</v>
      </c>
      <c r="G165" s="92">
        <f>$E165^Parameter!$D$318</f>
        <v>3.3622949318557454E-3</v>
      </c>
      <c r="H165" s="92">
        <f>$D165^Parameter!$D$326</f>
        <v>6.1647159939478009E-2</v>
      </c>
      <c r="I165" s="92">
        <f>$E165^Parameter!$D$319</f>
        <v>6.3307337624277267E-3</v>
      </c>
      <c r="J165" s="92">
        <f>$D165^Parameter!$D$328</f>
        <v>7.0370753714992587E-2</v>
      </c>
      <c r="K165" s="92">
        <f>$E165^Parameter!$D$321</f>
        <v>3.0074192487119067E-2</v>
      </c>
      <c r="L165" s="92">
        <f>$D165^Parameter!$D$329</f>
        <v>0.14221295203352285</v>
      </c>
      <c r="M165" s="92">
        <f>$E165^Parameter!$D$322</f>
        <v>2.0736633730953035E-2</v>
      </c>
      <c r="N165" s="92">
        <f>$D165^Parameter!$D$330</f>
        <v>5.9537005451552771E-2</v>
      </c>
      <c r="O165" s="92">
        <f>$E165^Parameter!$D$323</f>
        <v>4.225798465708093E-2</v>
      </c>
      <c r="P165" s="92">
        <f>$D165^Parameter!$D$327</f>
        <v>3.6307517687515257E-2</v>
      </c>
      <c r="Q165" s="92">
        <f>$E165^Parameter!$D$320</f>
        <v>3.5257147639197596E-3</v>
      </c>
      <c r="R165" s="12">
        <f>$D165^EXP(Parameter!$D$96+Parameter!$D$103*(($B165/30.2*21)^(1)))</f>
        <v>1.4566102725557281E-9</v>
      </c>
      <c r="S165" s="12">
        <f>$E165^EXP(Parameter!$D$81+Parameter!$D$88*($B165/30.2*21)^(-2))</f>
        <v>7.7458955658779713E-3</v>
      </c>
      <c r="T165" s="12">
        <f>$D165^EXP(Parameter!$D$97+Parameter!$D$104*(($B165*21/30.2)^(1)))</f>
        <v>1.5162364360459995E-3</v>
      </c>
      <c r="U165" s="12">
        <f>$E165^EXP(Parameter!$D$82+Parameter!$D$89*($B165/30.2*21)^(-2))</f>
        <v>1.1822776044972777E-2</v>
      </c>
      <c r="V165" s="12">
        <f>$D165^EXP(Parameter!$D$99+Parameter!$D$106*(($B165*21/30.2)^(1)))</f>
        <v>9.2882041649615786E-5</v>
      </c>
      <c r="W165" s="12">
        <f>$E165^EXP(Parameter!$D$84+Parameter!$D$91*($B165/30.2*21)^(-2))</f>
        <v>4.6207780949550283E-2</v>
      </c>
      <c r="X165" s="12">
        <f>$D165^EXP(Parameter!$D$100+Parameter!$D$107*(($B165*21/30.2)^(1)))</f>
        <v>1.7028791933564855E-18</v>
      </c>
      <c r="Y165" s="12">
        <f>$E165^EXP(Parameter!$D$85+Parameter!$D$92*($B165/30.2*21)^(-2))</f>
        <v>3.1333410620755273E-2</v>
      </c>
      <c r="Z165" s="12">
        <f>$D165^EXP(Parameter!$D$101+Parameter!$D$108*(($B165*21/30.2)^(1)))</f>
        <v>6.4539083145163379E-22</v>
      </c>
      <c r="AA165" s="12">
        <f>$E165^EXP(Parameter!$D$86+Parameter!$D$93*($B165/30.2*21)^(-2))</f>
        <v>4.2761185075269603E-2</v>
      </c>
      <c r="AB165" s="12">
        <f>$D165^EXP(Parameter!$D$98+Parameter!$D$105*(($B165*21/30.2)^(1)))</f>
        <v>2.6968469088107696E-5</v>
      </c>
      <c r="AC165" s="12">
        <f>$E165^EXP(Parameter!$D$83+Parameter!$D$90*($B165/30.2*21)^(-2))</f>
        <v>3.9245646722493111E-3</v>
      </c>
      <c r="AD165" s="87">
        <f>$D165^EXP(Parameter!$D$133+Parameter!$D$140*(($B165*21/30.2)^(-0.5))+Parameter!$D$147*((LN($B165*21/30.2))))</f>
        <v>1.3223804130274068E-7</v>
      </c>
      <c r="AE165" s="12">
        <f>$E165^EXP(Parameter!$D$111+Parameter!$D$118*(($B165*21/30.2)^(-1))+Parameter!$D$125*(($B165*21/30.2)^(-0.5)))</f>
        <v>7.1704703537997933E-2</v>
      </c>
      <c r="AF165" s="12">
        <f>$D165^EXP(Parameter!$D$134+Parameter!$D$141*(($B165*21/30.2)^(-0.5))+Parameter!$D$148*((LN($B165*21/30.2))))</f>
        <v>1.6203817657403088E-3</v>
      </c>
      <c r="AG165" s="12">
        <f>$E165^EXP(Parameter!$D$112+Parameter!$D$119*(($B165*21/30.2)^(-1))+Parameter!$D$126*(($B165*21/30.2)^(-0.5)))</f>
        <v>1.35506196776006E-2</v>
      </c>
      <c r="AH165" s="12">
        <f>$D165^EXP(Parameter!$D$136+Parameter!$D$143*(($B165*21/30.2)^(-0.5))+Parameter!$D$150*((LN($B165*21/30.2))))</f>
        <v>1.8862479436706551E-6</v>
      </c>
      <c r="AI165" s="12">
        <f>$E165^EXP(Parameter!$D$114+Parameter!$D$121*(($B165*21/30.2)^(-1))+Parameter!$D$128*(($B165*21/30.2)^(-0.5)))</f>
        <v>3.0123902027769458E-4</v>
      </c>
      <c r="AJ165" s="12">
        <f>$D165^EXP(Parameter!$D$137+Parameter!$D$144*(($B165*21/30.2)^(-0.5))+Parameter!$D$151*((LN($B165*21/30.2))))</f>
        <v>3.8555715075294098E-8</v>
      </c>
      <c r="AK165" s="12">
        <f>$E165^EXP(Parameter!$D$115+Parameter!$D$122*(($B165*21/30.2)^(-1))+Parameter!$D$129*(($B165*21/30.2)^(-0.5)))</f>
        <v>1.0069234691591693E-2</v>
      </c>
      <c r="AL165" s="12">
        <f>$D165^EXP(Parameter!$D$138+Parameter!$D$145*(($B165*21/30.2)^(-0.5))+Parameter!$D$152*((LN($B165*21/30.2))))</f>
        <v>1.1400791271882836E-27</v>
      </c>
      <c r="AM165" s="12">
        <f>$E165^EXP(Parameter!$D$116+Parameter!$D$123*(($B165*21/30.2)^(-1))+Parameter!$D$130*(($B165*21/30.2)^(-0.5)))</f>
        <v>3.534205976612544E-5</v>
      </c>
      <c r="AN165" s="12">
        <f>$D165^EXP(Parameter!$D$135+Parameter!$D$142*(($B165*21/30.2)^(-0.5))+Parameter!$D$149*((LN($B165*21/30.2))))</f>
        <v>1.5164466636391935E-4</v>
      </c>
      <c r="AO165" s="12">
        <f>$E165^EXP(Parameter!$D$113+Parameter!$D$120*(($B165*21/30.2)^(-1))+Parameter!$D$127*(($B165*21/30.2)^(-0.5)))</f>
        <v>5.4169042366237135E-10</v>
      </c>
      <c r="AP165" s="87">
        <f>$D165^EXP(Parameter!$D$304+Parameter!$D$310*((LN($B165*21/30.2))))</f>
        <v>3.493630385517741E-2</v>
      </c>
      <c r="AQ165" s="88">
        <f>$E165^EXP(Parameter!$D$290+Parameter!$D$296*((LN($B165*21/30.2))))</f>
        <v>1.579120471907933E-2</v>
      </c>
      <c r="AR165" s="12">
        <f>$D165^EXP(Parameter!$D$305+Parameter!$D$311*((LN($B165*21/30.2))))</f>
        <v>4.2872647200725388E-2</v>
      </c>
      <c r="AS165" s="88">
        <f>$E165^EXP(Parameter!$D$291+Parameter!$D$297*((LN($B165*21/30.2))))</f>
        <v>1.4901912332683091E-2</v>
      </c>
      <c r="AT165" s="12">
        <f>$D165^EXP(Parameter!$D$305+Parameter!$D$307-Parameter!$D$306+(Parameter!$D$311+Parameter!$D$313-Parameter!$D$312)*((LN($B165*21/30.2))))</f>
        <v>3.9481982305444009E-2</v>
      </c>
      <c r="AU165" s="88">
        <f>$E165^EXP(Parameter!$D$291+Parameter!$D$293-Parameter!$D$292+(Parameter!$D$297+Parameter!$D$299-Parameter!$D$298)*((LN($B165*21/30.2))))</f>
        <v>2.640192665291579E-2</v>
      </c>
      <c r="AV165" s="12">
        <f>$D165^EXP(Parameter!$D$308+Parameter!$D$314*((LN($B165*21/30.2))))</f>
        <v>5.8180818362133124E-2</v>
      </c>
      <c r="AW165" s="88">
        <f>$E165^EXP(Parameter!$D$294+Parameter!$D$300*((LN($B165*21/30.2))))</f>
        <v>2.1870970714790161E-2</v>
      </c>
      <c r="AX165" s="12">
        <f>$D165^EXP(Parameter!$D$305+Parameter!$D$309-Parameter!$D$306+(Parameter!$D$311+Parameter!$D$315-Parameter!$D$312)*((LN($B165*21/30.2))))</f>
        <v>2.2562678079433809E-2</v>
      </c>
      <c r="AY165" s="88">
        <f>$E165^EXP(Parameter!$D$291+Parameter!$D$295-Parameter!$D$292+(Parameter!$D$297+Parameter!$D$301-Parameter!$D$298)*((LN($B165*21/30.2))))</f>
        <v>1.0217230911253436E-3</v>
      </c>
      <c r="AZ165" s="12">
        <f>$D165^EXP(Parameter!D$305-Parameter!D$306+(Parameter!D$311-Parameter!D$312)*((LN($B165*21/30.2))))</f>
        <v>1.540906461933989E-2</v>
      </c>
      <c r="BA165" s="88">
        <f>$E165^EXP(Parameter!$D$291-Parameter!$D$292+(Parameter!$D$297-Parameter!$D$298)*((LN($B165*21/30.2))))</f>
        <v>2.6469218652305253E-5</v>
      </c>
      <c r="BB165" s="89">
        <f>$D165^EXP(Parameter!$D$231+Parameter!$D$238)</f>
        <v>7.0968337247998267E-2</v>
      </c>
      <c r="BC165" s="90">
        <f>$E165^EXP(Parameter!$D$216+Parameter!$D$223)</f>
        <v>6.5818197182543814E-3</v>
      </c>
      <c r="BD165" s="91">
        <f>$D165^EXP(Parameter!$D$232+Parameter!$D$239)</f>
        <v>5.5478022420443036E-2</v>
      </c>
      <c r="BE165" s="90">
        <f>$E165^EXP(Parameter!$D$217+Parameter!$D$224)</f>
        <v>9.11439050163468E-3</v>
      </c>
      <c r="BF165" s="91">
        <f>$D165^EXP(Parameter!$D$234+Parameter!$D$241)</f>
        <v>6.5474823867944343E-2</v>
      </c>
      <c r="BG165" s="91">
        <f>$E165^EXP(Parameter!$D$219+Parameter!$D$226)</f>
        <v>3.5538262107762689E-2</v>
      </c>
      <c r="BH165" s="91">
        <f>$D165^EXP(Parameter!$D$235+Parameter!$D$242)</f>
        <v>0.12273153118673009</v>
      </c>
      <c r="BI165" s="91">
        <f>$E165^EXP(Parameter!$D$220+Parameter!$D$227)</f>
        <v>2.375142500771061E-2</v>
      </c>
      <c r="BJ165" s="91">
        <f>$D165^EXP(Parameter!$D$236)</f>
        <v>2.0889570668581985E-2</v>
      </c>
      <c r="BK165" s="91">
        <f>$E165^EXP(Parameter!$D$221)</f>
        <v>0.19289339391468968</v>
      </c>
      <c r="BL165" s="91">
        <f>$D165^EXP(Parameter!$D$233+Parameter!$D$240)</f>
        <v>2.7825295419814544E-2</v>
      </c>
      <c r="BM165" s="91">
        <f>$E165^EXP(Parameter!$D$218+Parameter!$D$225)</f>
        <v>3.184320158314281E-3</v>
      </c>
      <c r="BN165" s="90">
        <f>$D165^EXP(Parameter!$D$268+Parameter!$D$275)</f>
        <v>9.260175322113072E-2</v>
      </c>
      <c r="BO165" s="91">
        <f>$E165^EXP(Parameter!$D$246+Parameter!$D$253)</f>
        <v>2.5334392441225999E-3</v>
      </c>
      <c r="BP165" s="91">
        <f>$D165^EXP(Parameter!$D$269+Parameter!$D$276)</f>
        <v>6.3880883605466565E-2</v>
      </c>
      <c r="BQ165" s="91">
        <f>$E165^EXP(Parameter!$D$247+Parameter!$D$254)</f>
        <v>5.7660598557212521E-3</v>
      </c>
      <c r="BR165" s="91">
        <f>$D165^EXP(Parameter!$D$271+Parameter!$D$278)</f>
        <v>0.13486985674560056</v>
      </c>
      <c r="BS165" s="91">
        <f>$E165^EXP(Parameter!$D$249+Parameter!$D$256)</f>
        <v>4.2890838064674211E-2</v>
      </c>
      <c r="BT165" s="91">
        <f>$D165^EXP(Parameter!$D$272+Parameter!$D$279)</f>
        <v>0.22032363713041372</v>
      </c>
      <c r="BU165" s="91">
        <f>$E165^EXP(Parameter!$D$250+Parameter!$D$257)</f>
        <v>1.4868062130317775E-2</v>
      </c>
      <c r="BV165" s="91">
        <f>$D165^EXP(Parameter!$D$273+Parameter!$D$280)</f>
        <v>0.17951485169345338</v>
      </c>
      <c r="BW165" s="91">
        <f>$E165^EXP(Parameter!$D$251+Parameter!$D$258)</f>
        <v>4.5791557285285334E-2</v>
      </c>
      <c r="BX165" s="91">
        <f>$D165^EXP(Parameter!$D$270+Parameter!$D$277)</f>
        <v>5.6446066779995092E-2</v>
      </c>
      <c r="BY165" s="91">
        <f>$E165^EXP(Parameter!$D$248+Parameter!$D$255)</f>
        <v>6.9191668374600449E-3</v>
      </c>
      <c r="BZ165" s="90">
        <f>$D165^EXP(Parameter!$D$208)</f>
        <v>6.6551312467785992E-2</v>
      </c>
      <c r="CA165" s="90">
        <f>$E165^EXP(Parameter!$D$200)</f>
        <v>4.8501529495079618E-3</v>
      </c>
      <c r="CB165" s="90">
        <f>$D165^EXP(Parameter!$D$209)</f>
        <v>5.6122169902239949E-2</v>
      </c>
      <c r="CC165" s="90">
        <f>$E165^EXP(Parameter!$D$201)</f>
        <v>7.7475718818631597E-3</v>
      </c>
      <c r="CD165" s="90">
        <f>$D165^EXP(Parameter!$D$211)</f>
        <v>6.0597674693476836E-2</v>
      </c>
      <c r="CE165" s="90">
        <f>$E165^EXP(Parameter!$D$203)</f>
        <v>2.8301857810252528E-2</v>
      </c>
      <c r="CF165" s="90">
        <f>$D165^EXP(Parameter!$D$212)</f>
        <v>0.12247421173579183</v>
      </c>
      <c r="CG165" s="90">
        <f>$E165^EXP(Parameter!$D$204)</f>
        <v>2.0788933502507764E-2</v>
      </c>
      <c r="CH165" s="91">
        <f>$D165^EXP(Parameter!$D$213)</f>
        <v>5.034838600305213E-2</v>
      </c>
      <c r="CI165" s="90">
        <f>$E165^EXP(Parameter!$D$205)</f>
        <v>3.4250415066541966E-2</v>
      </c>
      <c r="CJ165" s="91">
        <f>$D165^EXP(Parameter!$D$210)</f>
        <v>3.0080732567058979E-2</v>
      </c>
      <c r="CK165" s="90">
        <f>$E165^EXP(Parameter!$D$202)</f>
        <v>4.0338356153827009E-3</v>
      </c>
      <c r="CL165" s="12">
        <f>$D165^EXP(Parameter!$D$170+Parameter!$D$177*(LN($B165/30.2*21)))</f>
        <v>3.7712580854600657E-2</v>
      </c>
      <c r="CM165" s="41">
        <f>$E165^EXP(Parameter!$D$155+Parameter!$D$162*(LN($B165/30.2*21)))</f>
        <v>7.9961088113773088E-2</v>
      </c>
      <c r="CN165" s="12">
        <f>$D165^EXP(Parameter!$D$171+Parameter!$D$178*(LN($B165/30.2*21)))</f>
        <v>4.0351595384332646E-2</v>
      </c>
      <c r="CO165" s="41">
        <f>$E165^EXP(Parameter!$D$156+Parameter!$D$163*(LN($B165/30.2*21)))</f>
        <v>5.389344684909448E-2</v>
      </c>
      <c r="CP165" s="12">
        <f>$D165^EXP(Parameter!$D$173+Parameter!$D$180*(LN($B165/30.2*21)))</f>
        <v>3.5502661051190244E-2</v>
      </c>
      <c r="CQ165" s="41">
        <f>$E165^EXP(Parameter!$D$158+Parameter!$D$165*(LN($B165/30.2*21)))</f>
        <v>5.9672817543947855E-2</v>
      </c>
      <c r="CR165" s="12">
        <f>$D165^EXP(Parameter!$D$174+Parameter!$D$181*(LN($B165/30.2*21)))</f>
        <v>3.6802439008897667E-2</v>
      </c>
      <c r="CS165" s="41">
        <f>$E165^EXP(Parameter!$D$159+Parameter!$D$166*(LN($B165/30.2*21)))</f>
        <v>8.1993217808371113E-2</v>
      </c>
      <c r="CT165" s="12">
        <f>$D165^EXP(Parameter!$D$175+Parameter!$D$182*(LN($B165/30.2*21)))</f>
        <v>8.4986619560767206E-3</v>
      </c>
      <c r="CU165" s="41">
        <f>$E165^EXP(Parameter!$D$160+Parameter!$D$167*(LN($B165/30.2*21)))</f>
        <v>5.2669087129503965E-3</v>
      </c>
      <c r="CV165" s="12">
        <f>$D165^EXP(Parameter!$D$172+Parameter!$D$179*(LN($B165/30.2*21)))</f>
        <v>1.0315041018380959E-2</v>
      </c>
      <c r="CW165" s="41">
        <f>$E165^EXP(Parameter!$D$157+Parameter!$D$164*(LN($B165/30.2*21)))</f>
        <v>2.00293574648362E-6</v>
      </c>
      <c r="CX165" s="12">
        <f t="shared" si="16"/>
        <v>1.4566102725557281E-9</v>
      </c>
      <c r="CY165" s="85">
        <v>1.5398495624518E-2</v>
      </c>
      <c r="CZ165" s="12">
        <f t="shared" si="17"/>
        <v>1.5162364360459995E-3</v>
      </c>
      <c r="DA165" s="85">
        <v>2.4075059235571801E-2</v>
      </c>
      <c r="DB165" s="12">
        <f t="shared" si="18"/>
        <v>9.2882041649615786E-5</v>
      </c>
      <c r="DC165" s="41">
        <v>7.2558817580299498E-4</v>
      </c>
      <c r="DD165" s="12">
        <f t="shared" si="19"/>
        <v>1.7028791933564855E-18</v>
      </c>
      <c r="DE165" s="85">
        <v>4.1165588003944497E-3</v>
      </c>
      <c r="DF165" s="12">
        <f t="shared" si="20"/>
        <v>6.4539083145163379E-22</v>
      </c>
      <c r="DG165" s="41">
        <v>3.67087213343425E-4</v>
      </c>
      <c r="DH165" s="12">
        <f t="shared" si="21"/>
        <v>2.6968469088107696E-5</v>
      </c>
      <c r="DI165" s="41">
        <v>3.67087213343425E-4</v>
      </c>
      <c r="DJ165" s="46">
        <v>160</v>
      </c>
      <c r="DK165" s="44">
        <v>1.8348703146531299E-4</v>
      </c>
      <c r="DL165" s="44">
        <v>5.3262206200721497E-4</v>
      </c>
      <c r="DM165" s="44">
        <v>1.1574103901405E-3</v>
      </c>
      <c r="DN165" s="44">
        <v>8.5048253846853295E-4</v>
      </c>
      <c r="DO165" s="44">
        <v>3.35534161695417E-3</v>
      </c>
      <c r="DP165" s="44">
        <v>2.6431176749380802E-3</v>
      </c>
      <c r="DQ165" s="44">
        <v>3.7583481681334702E-3</v>
      </c>
      <c r="DR165" s="45">
        <v>3.2150994546523502E-2</v>
      </c>
      <c r="DS165" s="45">
        <v>5.1679602904152598E-2</v>
      </c>
      <c r="DT165" s="45">
        <v>4.6446099203691998E-2</v>
      </c>
      <c r="DU165" s="45">
        <v>3.3679345069314401E-2</v>
      </c>
      <c r="DV165" s="45">
        <v>4.9395479374205603E-2</v>
      </c>
      <c r="DW165" s="45">
        <v>7.9928446327424102E-2</v>
      </c>
      <c r="DX165" s="45">
        <v>3.9760956621652702E-2</v>
      </c>
    </row>
    <row r="166" spans="1:128">
      <c r="A166" s="43">
        <f t="shared" si="15"/>
        <v>10.704109589041096</v>
      </c>
      <c r="B166" s="18">
        <v>162</v>
      </c>
      <c r="C166" s="12">
        <v>3542</v>
      </c>
      <c r="D166" s="12">
        <v>3.0360681782523199E-2</v>
      </c>
      <c r="E166" s="12">
        <v>3.58133137858796E-4</v>
      </c>
      <c r="F166" s="92">
        <f>$D166^Parameter!$D$325</f>
        <v>6.5494221691711194E-2</v>
      </c>
      <c r="G166" s="92">
        <f>$E166^Parameter!$D$318</f>
        <v>3.3030264061431011E-3</v>
      </c>
      <c r="H166" s="92">
        <f>$D166^Parameter!$D$326</f>
        <v>6.1072994681513927E-2</v>
      </c>
      <c r="I166" s="92">
        <f>$E166^Parameter!$D$319</f>
        <v>6.2314409659476053E-3</v>
      </c>
      <c r="J166" s="92">
        <f>$D166^Parameter!$D$328</f>
        <v>6.9746332868993385E-2</v>
      </c>
      <c r="K166" s="92">
        <f>$E166^Parameter!$D$321</f>
        <v>2.9746900240173339E-2</v>
      </c>
      <c r="L166" s="92">
        <f>$D166^Parameter!$D$329</f>
        <v>0.14128447792210694</v>
      </c>
      <c r="M166" s="92">
        <f>$E166^Parameter!$D$322</f>
        <v>2.0487162343487249E-2</v>
      </c>
      <c r="N166" s="92">
        <f>$D166^Parameter!$D$330</f>
        <v>5.8975594996219433E-2</v>
      </c>
      <c r="O166" s="92">
        <f>$E166^Parameter!$D$323</f>
        <v>4.1842517183926939E-2</v>
      </c>
      <c r="P166" s="92">
        <f>$D166^Parameter!$D$327</f>
        <v>3.5905465945179349E-2</v>
      </c>
      <c r="Q166" s="92">
        <f>$E166^Parameter!$D$320</f>
        <v>3.4640789272858854E-3</v>
      </c>
      <c r="R166" s="12">
        <f>$D166^EXP(Parameter!$D$96+Parameter!$D$103*(($B166/30.2*21)^(1)))</f>
        <v>1.0221132594722126E-9</v>
      </c>
      <c r="S166" s="12">
        <f>$E166^EXP(Parameter!$D$81+Parameter!$D$88*($B166/30.2*21)^(-2))</f>
        <v>7.6292323723607999E-3</v>
      </c>
      <c r="T166" s="12">
        <f>$D166^EXP(Parameter!$D$97+Parameter!$D$104*(($B166*21/30.2)^(1)))</f>
        <v>1.4306038044166649E-3</v>
      </c>
      <c r="U166" s="12">
        <f>$E166^EXP(Parameter!$D$82+Parameter!$D$89*($B166/30.2*21)^(-2))</f>
        <v>1.1660082768187021E-2</v>
      </c>
      <c r="V166" s="12">
        <f>$D166^EXP(Parameter!$D$99+Parameter!$D$106*(($B166*21/30.2)^(1)))</f>
        <v>8.3270559223609241E-5</v>
      </c>
      <c r="W166" s="12">
        <f>$E166^EXP(Parameter!$D$84+Parameter!$D$91*($B166/30.2*21)^(-2))</f>
        <v>4.5766355499192661E-2</v>
      </c>
      <c r="X166" s="12">
        <f>$D166^EXP(Parameter!$D$100+Parameter!$D$107*(($B166*21/30.2)^(1)))</f>
        <v>6.2471979348952877E-19</v>
      </c>
      <c r="Y166" s="12">
        <f>$E166^EXP(Parameter!$D$85+Parameter!$D$92*($B166/30.2*21)^(-2))</f>
        <v>3.0996437311106038E-2</v>
      </c>
      <c r="Z166" s="12">
        <f>$D166^EXP(Parameter!$D$101+Parameter!$D$108*(($B166*21/30.2)^(1)))</f>
        <v>2.0923804155644238E-22</v>
      </c>
      <c r="AA166" s="12">
        <f>$E166^EXP(Parameter!$D$86+Parameter!$D$93*($B166/30.2*21)^(-2))</f>
        <v>4.2342271058962641E-2</v>
      </c>
      <c r="AB166" s="12">
        <f>$D166^EXP(Parameter!$D$98+Parameter!$D$105*(($B166*21/30.2)^(1)))</f>
        <v>2.4005481144859853E-5</v>
      </c>
      <c r="AC166" s="12">
        <f>$E166^EXP(Parameter!$D$83+Parameter!$D$90*($B166/30.2*21)^(-2))</f>
        <v>3.8572387402878105E-3</v>
      </c>
      <c r="AD166" s="87">
        <f>$D166^EXP(Parameter!$D$133+Parameter!$D$140*(($B166*21/30.2)^(-0.5))+Parameter!$D$147*((LN($B166*21/30.2))))</f>
        <v>1.1286215851417811E-7</v>
      </c>
      <c r="AE166" s="12">
        <f>$E166^EXP(Parameter!$D$111+Parameter!$D$118*(($B166*21/30.2)^(-1))+Parameter!$D$125*(($B166*21/30.2)^(-0.5)))</f>
        <v>7.1295954902091355E-2</v>
      </c>
      <c r="AF166" s="12">
        <f>$D166^EXP(Parameter!$D$134+Parameter!$D$141*(($B166*21/30.2)^(-0.5))+Parameter!$D$148*((LN($B166*21/30.2))))</f>
        <v>1.5577776142702961E-3</v>
      </c>
      <c r="AG166" s="12">
        <f>$E166^EXP(Parameter!$D$112+Parameter!$D$119*(($B166*21/30.2)^(-1))+Parameter!$D$126*(($B166*21/30.2)^(-0.5)))</f>
        <v>1.3374719621543461E-2</v>
      </c>
      <c r="AH166" s="12">
        <f>$D166^EXP(Parameter!$D$136+Parameter!$D$143*(($B166*21/30.2)^(-0.5))+Parameter!$D$150*((LN($B166*21/30.2))))</f>
        <v>1.6684607472723222E-6</v>
      </c>
      <c r="AI166" s="12">
        <f>$E166^EXP(Parameter!$D$114+Parameter!$D$121*(($B166*21/30.2)^(-1))+Parameter!$D$128*(($B166*21/30.2)^(-0.5)))</f>
        <v>2.9039459335016086E-4</v>
      </c>
      <c r="AJ166" s="12">
        <f>$D166^EXP(Parameter!$D$137+Parameter!$D$144*(($B166*21/30.2)^(-0.5))+Parameter!$D$151*((LN($B166*21/30.2))))</f>
        <v>3.1877103793682555E-8</v>
      </c>
      <c r="AK166" s="12">
        <f>$E166^EXP(Parameter!$D$115+Parameter!$D$122*(($B166*21/30.2)^(-1))+Parameter!$D$129*(($B166*21/30.2)^(-0.5)))</f>
        <v>9.9111194041314292E-3</v>
      </c>
      <c r="AL166" s="12">
        <f>$D166^EXP(Parameter!$D$138+Parameter!$D$145*(($B166*21/30.2)^(-0.5))+Parameter!$D$152*((LN($B166*21/30.2))))</f>
        <v>4.6863546325439789E-28</v>
      </c>
      <c r="AM166" s="12">
        <f>$E166^EXP(Parameter!$D$116+Parameter!$D$123*(($B166*21/30.2)^(-1))+Parameter!$D$130*(($B166*21/30.2)^(-0.5)))</f>
        <v>3.3723293498486496E-5</v>
      </c>
      <c r="AN166" s="12">
        <f>$D166^EXP(Parameter!$D$135+Parameter!$D$142*(($B166*21/30.2)^(-0.5))+Parameter!$D$149*((LN($B166*21/30.2))))</f>
        <v>1.4337855016202325E-4</v>
      </c>
      <c r="AO166" s="12">
        <f>$E166^EXP(Parameter!$D$113+Parameter!$D$120*(($B166*21/30.2)^(-1))+Parameter!$D$127*(($B166*21/30.2)^(-0.5)))</f>
        <v>4.8799142023554051E-10</v>
      </c>
      <c r="AP166" s="87">
        <f>$D166^EXP(Parameter!$D$304+Parameter!$D$310*((LN($B166*21/30.2))))</f>
        <v>3.4453520123116435E-2</v>
      </c>
      <c r="AQ166" s="88">
        <f>$E166^EXP(Parameter!$D$290+Parameter!$D$296*((LN($B166*21/30.2))))</f>
        <v>1.5645421947803499E-2</v>
      </c>
      <c r="AR166" s="12">
        <f>$D166^EXP(Parameter!$D$305+Parameter!$D$311*((LN($B166*21/30.2))))</f>
        <v>4.2381251971859109E-2</v>
      </c>
      <c r="AS166" s="88">
        <f>$E166^EXP(Parameter!$D$291+Parameter!$D$297*((LN($B166*21/30.2))))</f>
        <v>1.4727906516079366E-2</v>
      </c>
      <c r="AT166" s="12">
        <f>$D166^EXP(Parameter!$D$305+Parameter!$D$307-Parameter!$D$306+(Parameter!$D$311+Parameter!$D$313-Parameter!$D$312)*((LN($B166*21/30.2))))</f>
        <v>3.8988289639642751E-2</v>
      </c>
      <c r="AU166" s="88">
        <f>$E166^EXP(Parameter!$D$291+Parameter!$D$293-Parameter!$D$292+(Parameter!$D$297+Parameter!$D$299-Parameter!$D$298)*((LN($B166*21/30.2))))</f>
        <v>2.6085016970740598E-2</v>
      </c>
      <c r="AV166" s="12">
        <f>$D166^EXP(Parameter!$D$308+Parameter!$D$314*((LN($B166*21/30.2))))</f>
        <v>5.7437305740436907E-2</v>
      </c>
      <c r="AW166" s="88">
        <f>$E166^EXP(Parameter!$D$294+Parameter!$D$300*((LN($B166*21/30.2))))</f>
        <v>2.1615828714918746E-2</v>
      </c>
      <c r="AX166" s="12">
        <f>$D166^EXP(Parameter!$D$305+Parameter!$D$309-Parameter!$D$306+(Parameter!$D$311+Parameter!$D$315-Parameter!$D$312)*((LN($B166*21/30.2))))</f>
        <v>2.219978073301478E-2</v>
      </c>
      <c r="AY166" s="88">
        <f>$E166^EXP(Parameter!$D$291+Parameter!$D$295-Parameter!$D$292+(Parameter!$D$297+Parameter!$D$301-Parameter!$D$298)*((LN($B166*21/30.2))))</f>
        <v>9.8530919290696771E-4</v>
      </c>
      <c r="AZ166" s="12">
        <f>$D166^EXP(Parameter!D$305-Parameter!D$306+(Parameter!D$311-Parameter!D$312)*((LN($B166*21/30.2))))</f>
        <v>1.5151549736453156E-2</v>
      </c>
      <c r="BA166" s="88">
        <f>$E166^EXP(Parameter!$D$291-Parameter!$D$292+(Parameter!$D$297-Parameter!$D$298)*((LN($B166*21/30.2))))</f>
        <v>2.515225847923047E-5</v>
      </c>
      <c r="BB166" s="89">
        <f>$D166^EXP(Parameter!$D$231+Parameter!$D$238)</f>
        <v>7.034061138220607E-2</v>
      </c>
      <c r="BC166" s="90">
        <f>$E166^EXP(Parameter!$D$216+Parameter!$D$223)</f>
        <v>6.4793757691137301E-3</v>
      </c>
      <c r="BD166" s="91">
        <f>$D166^EXP(Parameter!$D$232+Parameter!$D$239)</f>
        <v>5.4941856411486731E-2</v>
      </c>
      <c r="BE166" s="90">
        <f>$E166^EXP(Parameter!$D$217+Parameter!$D$224)</f>
        <v>8.9816539826655974E-3</v>
      </c>
      <c r="BF166" s="91">
        <f>$D166^EXP(Parameter!$D$234+Parameter!$D$241)</f>
        <v>6.4878132298744701E-2</v>
      </c>
      <c r="BG166" s="91">
        <f>$E166^EXP(Parameter!$D$219+Parameter!$D$226)</f>
        <v>3.5169835432366223E-2</v>
      </c>
      <c r="BH166" s="91">
        <f>$D166^EXP(Parameter!$D$235+Parameter!$D$242)</f>
        <v>0.12186993423357231</v>
      </c>
      <c r="BI166" s="91">
        <f>$E166^EXP(Parameter!$D$220+Parameter!$D$227)</f>
        <v>2.347563319256701E-2</v>
      </c>
      <c r="BJ166" s="91">
        <f>$D166^EXP(Parameter!$D$236)</f>
        <v>2.0619935474947077E-2</v>
      </c>
      <c r="BK166" s="91">
        <f>$E166^EXP(Parameter!$D$221)</f>
        <v>0.19190467787919174</v>
      </c>
      <c r="BL166" s="91">
        <f>$D166^EXP(Parameter!$D$233+Parameter!$D$240)</f>
        <v>2.7492593882011689E-2</v>
      </c>
      <c r="BM166" s="91">
        <f>$E166^EXP(Parameter!$D$218+Parameter!$D$225)</f>
        <v>3.1276576442656611E-3</v>
      </c>
      <c r="BN166" s="90">
        <f>$D166^EXP(Parameter!$D$268+Parameter!$D$275)</f>
        <v>9.1864726641671626E-2</v>
      </c>
      <c r="BO166" s="91">
        <f>$E166^EXP(Parameter!$D$246+Parameter!$D$253)</f>
        <v>2.4865824566548626E-3</v>
      </c>
      <c r="BP166" s="91">
        <f>$D166^EXP(Parameter!$D$269+Parameter!$D$276)</f>
        <v>6.3293479222594554E-2</v>
      </c>
      <c r="BQ166" s="91">
        <f>$E166^EXP(Parameter!$D$247+Parameter!$D$254)</f>
        <v>5.673967911452203E-3</v>
      </c>
      <c r="BR166" s="91">
        <f>$D166^EXP(Parameter!$D$271+Parameter!$D$278)</f>
        <v>0.1339654702903629</v>
      </c>
      <c r="BS166" s="91">
        <f>$E166^EXP(Parameter!$D$249+Parameter!$D$256)</f>
        <v>4.2471120026759027E-2</v>
      </c>
      <c r="BT166" s="91">
        <f>$D166^EXP(Parameter!$D$272+Parameter!$D$279)</f>
        <v>0.21920723398764025</v>
      </c>
      <c r="BU166" s="91">
        <f>$E166^EXP(Parameter!$D$250+Parameter!$D$257)</f>
        <v>1.46739396489743E-2</v>
      </c>
      <c r="BV166" s="91">
        <f>$D166^EXP(Parameter!$D$273+Parameter!$D$280)</f>
        <v>0.17848240771020563</v>
      </c>
      <c r="BW166" s="91">
        <f>$E166^EXP(Parameter!$D$251+Parameter!$D$258)</f>
        <v>4.5352720894039765E-2</v>
      </c>
      <c r="BX166" s="91">
        <f>$D166^EXP(Parameter!$D$270+Parameter!$D$277)</f>
        <v>5.5903792733905139E-2</v>
      </c>
      <c r="BY166" s="91">
        <f>$E166^EXP(Parameter!$D$248+Parameter!$D$255)</f>
        <v>6.8125354664035805E-3</v>
      </c>
      <c r="BZ166" s="90">
        <f>$D166^EXP(Parameter!$D$208)</f>
        <v>6.5948422170125559E-2</v>
      </c>
      <c r="CA166" s="90">
        <f>$E166^EXP(Parameter!$D$200)</f>
        <v>4.7701119191455067E-3</v>
      </c>
      <c r="CB166" s="90">
        <f>$D166^EXP(Parameter!$D$209)</f>
        <v>5.5581933322547114E-2</v>
      </c>
      <c r="CC166" s="90">
        <f>$E166^EXP(Parameter!$D$201)</f>
        <v>7.6308682105904451E-3</v>
      </c>
      <c r="CD166" s="90">
        <f>$D166^EXP(Parameter!$D$211)</f>
        <v>6.0029822373541673E-2</v>
      </c>
      <c r="CE166" s="90">
        <f>$E166^EXP(Parameter!$D$203)</f>
        <v>2.7988544282261781E-2</v>
      </c>
      <c r="CF166" s="90">
        <f>$D166^EXP(Parameter!$D$212)</f>
        <v>0.12161356401947265</v>
      </c>
      <c r="CG166" s="90">
        <f>$E166^EXP(Parameter!$D$204)</f>
        <v>2.0538994483915503E-2</v>
      </c>
      <c r="CH166" s="91">
        <f>$D166^EXP(Parameter!$D$213)</f>
        <v>4.9845551648965009E-2</v>
      </c>
      <c r="CI166" s="90">
        <f>$E166^EXP(Parameter!$D$205)</f>
        <v>3.3891432818147472E-2</v>
      </c>
      <c r="CJ166" s="91">
        <f>$D166^EXP(Parameter!$D$210)</f>
        <v>2.9728843576956248E-2</v>
      </c>
      <c r="CK166" s="90">
        <f>$E166^EXP(Parameter!$D$202)</f>
        <v>3.9649835728628085E-3</v>
      </c>
      <c r="CL166" s="12">
        <f>$D166^EXP(Parameter!$D$170+Parameter!$D$177*(LN($B166/30.2*21)))</f>
        <v>3.7241270981790225E-2</v>
      </c>
      <c r="CM166" s="41">
        <f>$E166^EXP(Parameter!$D$155+Parameter!$D$162*(LN($B166/30.2*21)))</f>
        <v>7.9649337745234722E-2</v>
      </c>
      <c r="CN166" s="12">
        <f>$D166^EXP(Parameter!$D$171+Parameter!$D$178*(LN($B166/30.2*21)))</f>
        <v>3.9886284347318481E-2</v>
      </c>
      <c r="CO166" s="41">
        <f>$E166^EXP(Parameter!$D$156+Parameter!$D$163*(LN($B166/30.2*21)))</f>
        <v>5.3547643528181484E-2</v>
      </c>
      <c r="CP166" s="12">
        <f>$D166^EXP(Parameter!$D$173+Parameter!$D$180*(LN($B166/30.2*21)))</f>
        <v>3.5056666089752352E-2</v>
      </c>
      <c r="CQ166" s="41">
        <f>$E166^EXP(Parameter!$D$158+Parameter!$D$165*(LN($B166/30.2*21)))</f>
        <v>5.9205781549549405E-2</v>
      </c>
      <c r="CR166" s="12">
        <f>$D166^EXP(Parameter!$D$174+Parameter!$D$181*(LN($B166/30.2*21)))</f>
        <v>3.6255625866983707E-2</v>
      </c>
      <c r="CS166" s="41">
        <f>$E166^EXP(Parameter!$D$159+Parameter!$D$166*(LN($B166/30.2*21)))</f>
        <v>8.1528571114975648E-2</v>
      </c>
      <c r="CT166" s="12">
        <f>$D166^EXP(Parameter!$D$175+Parameter!$D$182*(LN($B166/30.2*21)))</f>
        <v>8.3154655682192678E-3</v>
      </c>
      <c r="CU166" s="41">
        <f>$E166^EXP(Parameter!$D$160+Parameter!$D$167*(LN($B166/30.2*21)))</f>
        <v>5.1505003051250577E-3</v>
      </c>
      <c r="CV166" s="12">
        <f>$D166^EXP(Parameter!$D$172+Parameter!$D$179*(LN($B166/30.2*21)))</f>
        <v>1.0126659260317687E-2</v>
      </c>
      <c r="CW166" s="41">
        <f>$E166^EXP(Parameter!$D$157+Parameter!$D$164*(LN($B166/30.2*21)))</f>
        <v>1.8780418641001702E-6</v>
      </c>
      <c r="CX166" s="12">
        <f t="shared" si="16"/>
        <v>1.0221132594722126E-9</v>
      </c>
      <c r="CY166" s="85">
        <v>1.53251813450396E-2</v>
      </c>
      <c r="CZ166" s="12">
        <f t="shared" si="17"/>
        <v>1.4306038044166649E-3</v>
      </c>
      <c r="DA166" s="85">
        <v>2.39451689884288E-2</v>
      </c>
      <c r="DB166" s="12">
        <f t="shared" si="18"/>
        <v>8.3270559223609241E-5</v>
      </c>
      <c r="DC166" s="41">
        <v>6.9515859726024904E-4</v>
      </c>
      <c r="DD166" s="12">
        <f t="shared" si="19"/>
        <v>6.2471979348952877E-19</v>
      </c>
      <c r="DE166" s="85">
        <v>4.0189856038783302E-3</v>
      </c>
      <c r="DF166" s="12">
        <f t="shared" si="20"/>
        <v>2.0923804155644238E-22</v>
      </c>
      <c r="DG166" s="41">
        <v>3.5813149430262301E-4</v>
      </c>
      <c r="DH166" s="12">
        <f t="shared" si="21"/>
        <v>2.4005481144859853E-5</v>
      </c>
      <c r="DI166" s="41">
        <v>3.5813149430262301E-4</v>
      </c>
      <c r="DJ166" s="46">
        <v>161</v>
      </c>
      <c r="DK166" s="44">
        <v>1.78220603270884E-4</v>
      </c>
      <c r="DL166" s="44">
        <v>5.1853632551168705E-4</v>
      </c>
      <c r="DM166" s="44">
        <v>1.12879920207498E-3</v>
      </c>
      <c r="DN166" s="44">
        <v>8.2886794767411697E-4</v>
      </c>
      <c r="DO166" s="44">
        <v>3.28080584847201E-3</v>
      </c>
      <c r="DP166" s="44">
        <v>2.5828769951272701E-3</v>
      </c>
      <c r="DQ166" s="44">
        <v>3.6759048760821602E-3</v>
      </c>
      <c r="DR166" s="45">
        <v>3.1785939611657703E-2</v>
      </c>
      <c r="DS166" s="45">
        <v>5.1141831079029101E-2</v>
      </c>
      <c r="DT166" s="45">
        <v>4.5952578159847199E-2</v>
      </c>
      <c r="DU166" s="45">
        <v>3.3299958120265399E-2</v>
      </c>
      <c r="DV166" s="45">
        <v>4.8876855466318599E-2</v>
      </c>
      <c r="DW166" s="45">
        <v>7.9172035217142903E-2</v>
      </c>
      <c r="DX166" s="45">
        <v>3.9326022609844601E-2</v>
      </c>
    </row>
    <row r="167" spans="1:128">
      <c r="A167" s="43">
        <f t="shared" si="15"/>
        <v>10.764383561643836</v>
      </c>
      <c r="B167" s="18">
        <v>163</v>
      </c>
      <c r="C167" s="12">
        <v>3564</v>
      </c>
      <c r="D167" s="12">
        <v>3.00090983703666E-2</v>
      </c>
      <c r="E167" s="12">
        <v>3.4943357579781602E-4</v>
      </c>
      <c r="F167" s="92">
        <f>$D167^Parameter!$D$325</f>
        <v>6.4901883238917671E-2</v>
      </c>
      <c r="G167" s="92">
        <f>$E167^Parameter!$D$318</f>
        <v>3.2450585368677533E-3</v>
      </c>
      <c r="H167" s="92">
        <f>$D167^Parameter!$D$326</f>
        <v>6.0506545396218282E-2</v>
      </c>
      <c r="I167" s="92">
        <f>$E167^Parameter!$D$319</f>
        <v>6.1341354950622219E-3</v>
      </c>
      <c r="J167" s="92">
        <f>$D167^Parameter!$D$328</f>
        <v>6.9130030060347389E-2</v>
      </c>
      <c r="K167" s="92">
        <f>$E167^Parameter!$D$321</f>
        <v>2.9424597590515463E-2</v>
      </c>
      <c r="L167" s="92">
        <f>$D167^Parameter!$D$329</f>
        <v>0.14036591156359501</v>
      </c>
      <c r="M167" s="92">
        <f>$E167^Parameter!$D$322</f>
        <v>2.024177857925363E-2</v>
      </c>
      <c r="N167" s="92">
        <f>$D167^Parameter!$D$330</f>
        <v>5.8421793752274916E-2</v>
      </c>
      <c r="O167" s="92">
        <f>$E167^Parameter!$D$323</f>
        <v>4.1432949721094611E-2</v>
      </c>
      <c r="P167" s="92">
        <f>$D167^Parameter!$D$327</f>
        <v>3.5509520320857718E-2</v>
      </c>
      <c r="Q167" s="92">
        <f>$E167^Parameter!$D$320</f>
        <v>3.4037867828219937E-3</v>
      </c>
      <c r="R167" s="12">
        <f>$D167^EXP(Parameter!$D$96+Parameter!$D$103*(($B167/30.2*21)^(1)))</f>
        <v>7.1319188318263685E-10</v>
      </c>
      <c r="S167" s="12">
        <f>$E167^EXP(Parameter!$D$81+Parameter!$D$88*($B167/30.2*21)^(-2))</f>
        <v>7.514831816799095E-3</v>
      </c>
      <c r="T167" s="12">
        <f>$D167^EXP(Parameter!$D$97+Parameter!$D$104*(($B167*21/30.2)^(1)))</f>
        <v>1.3493292004056374E-3</v>
      </c>
      <c r="U167" s="12">
        <f>$E167^EXP(Parameter!$D$82+Parameter!$D$89*($B167/30.2*21)^(-2))</f>
        <v>1.150033480037746E-2</v>
      </c>
      <c r="V167" s="12">
        <f>$D167^EXP(Parameter!$D$99+Parameter!$D$106*(($B167*21/30.2)^(1)))</f>
        <v>7.4575620590868513E-5</v>
      </c>
      <c r="W167" s="12">
        <f>$E167^EXP(Parameter!$D$84+Parameter!$D$91*($B167/30.2*21)^(-2))</f>
        <v>4.5331075680932226E-2</v>
      </c>
      <c r="X167" s="12">
        <f>$D167^EXP(Parameter!$D$100+Parameter!$D$107*(($B167*21/30.2)^(1)))</f>
        <v>2.2386293233413951E-19</v>
      </c>
      <c r="Y167" s="12">
        <f>$E167^EXP(Parameter!$D$85+Parameter!$D$92*($B167/30.2*21)^(-2))</f>
        <v>3.0664557804712278E-2</v>
      </c>
      <c r="Z167" s="12">
        <f>$D167^EXP(Parameter!$D$101+Parameter!$D$108*(($B167*21/30.2)^(1)))</f>
        <v>6.6179511208803887E-23</v>
      </c>
      <c r="AA167" s="12">
        <f>$E167^EXP(Parameter!$D$86+Parameter!$D$93*($B167/30.2*21)^(-2))</f>
        <v>4.192929188757151E-2</v>
      </c>
      <c r="AB167" s="12">
        <f>$D167^EXP(Parameter!$D$98+Parameter!$D$105*(($B167*21/30.2)^(1)))</f>
        <v>2.1346313325717529E-5</v>
      </c>
      <c r="AC167" s="12">
        <f>$E167^EXP(Parameter!$D$83+Parameter!$D$90*($B167/30.2*21)^(-2))</f>
        <v>3.7913587533748906E-3</v>
      </c>
      <c r="AD167" s="87">
        <f>$D167^EXP(Parameter!$D$133+Parameter!$D$140*(($B167*21/30.2)^(-0.5))+Parameter!$D$147*((LN($B167*21/30.2))))</f>
        <v>9.6266450138606527E-8</v>
      </c>
      <c r="AE167" s="12">
        <f>$E167^EXP(Parameter!$D$111+Parameter!$D$118*(($B167*21/30.2)^(-1))+Parameter!$D$125*(($B167*21/30.2)^(-0.5)))</f>
        <v>7.0891491960345943E-2</v>
      </c>
      <c r="AF167" s="12">
        <f>$D167^EXP(Parameter!$D$134+Parameter!$D$141*(($B167*21/30.2)^(-0.5))+Parameter!$D$148*((LN($B167*21/30.2))))</f>
        <v>1.4976209160418945E-3</v>
      </c>
      <c r="AG167" s="12">
        <f>$E167^EXP(Parameter!$D$112+Parameter!$D$119*(($B167*21/30.2)^(-1))+Parameter!$D$126*(($B167*21/30.2)^(-0.5)))</f>
        <v>1.3201874485983379E-2</v>
      </c>
      <c r="AH167" s="12">
        <f>$D167^EXP(Parameter!$D$136+Parameter!$D$143*(($B167*21/30.2)^(-0.5))+Parameter!$D$150*((LN($B167*21/30.2))))</f>
        <v>1.4752562184020837E-6</v>
      </c>
      <c r="AI167" s="12">
        <f>$E167^EXP(Parameter!$D$114+Parameter!$D$121*(($B167*21/30.2)^(-1))+Parameter!$D$128*(($B167*21/30.2)^(-0.5)))</f>
        <v>2.799752767211555E-4</v>
      </c>
      <c r="AJ167" s="12">
        <f>$D167^EXP(Parameter!$D$137+Parameter!$D$144*(($B167*21/30.2)^(-0.5))+Parameter!$D$151*((LN($B167*21/30.2))))</f>
        <v>2.6330256748895356E-8</v>
      </c>
      <c r="AK167" s="12">
        <f>$E167^EXP(Parameter!$D$115+Parameter!$D$122*(($B167*21/30.2)^(-1))+Parameter!$D$129*(($B167*21/30.2)^(-0.5)))</f>
        <v>9.7561366252957825E-3</v>
      </c>
      <c r="AL167" s="12">
        <f>$D167^EXP(Parameter!$D$138+Parameter!$D$145*(($B167*21/30.2)^(-0.5))+Parameter!$D$152*((LN($B167*21/30.2))))</f>
        <v>1.9121378654624813E-28</v>
      </c>
      <c r="AM167" s="12">
        <f>$E167^EXP(Parameter!$D$116+Parameter!$D$123*(($B167*21/30.2)^(-1))+Parameter!$D$130*(($B167*21/30.2)^(-0.5)))</f>
        <v>3.2183822876642795E-5</v>
      </c>
      <c r="AN167" s="12">
        <f>$D167^EXP(Parameter!$D$135+Parameter!$D$142*(($B167*21/30.2)^(-0.5))+Parameter!$D$149*((LN($B167*21/30.2))))</f>
        <v>1.3556505096890711E-4</v>
      </c>
      <c r="AO167" s="12">
        <f>$E167^EXP(Parameter!$D$113+Parameter!$D$120*(($B167*21/30.2)^(-1))+Parameter!$D$127*(($B167*21/30.2)^(-0.5)))</f>
        <v>4.3975911142184603E-10</v>
      </c>
      <c r="AP167" s="87">
        <f>$D167^EXP(Parameter!$D$304+Parameter!$D$310*((LN($B167*21/30.2))))</f>
        <v>3.3978894228745761E-2</v>
      </c>
      <c r="AQ167" s="88">
        <f>$E167^EXP(Parameter!$D$290+Parameter!$D$296*((LN($B167*21/30.2))))</f>
        <v>1.5501826819593337E-2</v>
      </c>
      <c r="AR167" s="12">
        <f>$D167^EXP(Parameter!$D$305+Parameter!$D$311*((LN($B167*21/30.2))))</f>
        <v>4.189731118963904E-2</v>
      </c>
      <c r="AS167" s="88">
        <f>$E167^EXP(Parameter!$D$291+Parameter!$D$297*((LN($B167*21/30.2))))</f>
        <v>1.455677426922459E-2</v>
      </c>
      <c r="AT167" s="12">
        <f>$D167^EXP(Parameter!$D$305+Parameter!$D$307-Parameter!$D$306+(Parameter!$D$311+Parameter!$D$313-Parameter!$D$312)*((LN($B167*21/30.2))))</f>
        <v>3.8502450260336323E-2</v>
      </c>
      <c r="AU167" s="88">
        <f>$E167^EXP(Parameter!$D$291+Parameter!$D$293-Parameter!$D$292+(Parameter!$D$297+Parameter!$D$299-Parameter!$D$298)*((LN($B167*21/30.2))))</f>
        <v>2.5773204091325941E-2</v>
      </c>
      <c r="AV167" s="12">
        <f>$D167^EXP(Parameter!$D$308+Parameter!$D$314*((LN($B167*21/30.2))))</f>
        <v>5.6705251680370113E-2</v>
      </c>
      <c r="AW167" s="88">
        <f>$E167^EXP(Parameter!$D$294+Parameter!$D$300*((LN($B167*21/30.2))))</f>
        <v>2.1364793911295987E-2</v>
      </c>
      <c r="AX167" s="12">
        <f>$D167^EXP(Parameter!$D$305+Parameter!$D$309-Parameter!$D$306+(Parameter!$D$311+Parameter!$D$315-Parameter!$D$312)*((LN($B167*21/30.2))))</f>
        <v>2.1843777056578251E-2</v>
      </c>
      <c r="AY167" s="88">
        <f>$E167^EXP(Parameter!$D$291+Parameter!$D$295-Parameter!$D$292+(Parameter!$D$297+Parameter!$D$301-Parameter!$D$298)*((LN($B167*21/30.2))))</f>
        <v>9.5025343787746798E-4</v>
      </c>
      <c r="AZ167" s="12">
        <f>$D167^EXP(Parameter!D$305-Parameter!D$306+(Parameter!D$311-Parameter!D$312)*((LN($B167*21/30.2))))</f>
        <v>1.4899162459977435E-2</v>
      </c>
      <c r="BA167" s="88">
        <f>$E167^EXP(Parameter!$D$291-Parameter!$D$292+(Parameter!$D$297-Parameter!$D$298)*((LN($B167*21/30.2))))</f>
        <v>2.3903562326119122E-5</v>
      </c>
      <c r="BB167" s="89">
        <f>$D167^EXP(Parameter!$D$231+Parameter!$D$238)</f>
        <v>6.9721028963936518E-2</v>
      </c>
      <c r="BC167" s="90">
        <f>$E167^EXP(Parameter!$D$216+Parameter!$D$223)</f>
        <v>6.3789700475489486E-3</v>
      </c>
      <c r="BD167" s="91">
        <f>$D167^EXP(Parameter!$D$232+Parameter!$D$239)</f>
        <v>5.4413082601213372E-2</v>
      </c>
      <c r="BE167" s="90">
        <f>$E167^EXP(Parameter!$D$217+Parameter!$D$224)</f>
        <v>8.8514263628836007E-3</v>
      </c>
      <c r="BF167" s="91">
        <f>$D167^EXP(Parameter!$D$234+Parameter!$D$241)</f>
        <v>6.428934057178462E-2</v>
      </c>
      <c r="BG167" s="91">
        <f>$E167^EXP(Parameter!$D$219+Parameter!$D$226)</f>
        <v>3.4806836679265526E-2</v>
      </c>
      <c r="BH167" s="91">
        <f>$D167^EXP(Parameter!$D$235+Parameter!$D$242)</f>
        <v>0.12101795214501121</v>
      </c>
      <c r="BI167" s="91">
        <f>$E167^EXP(Parameter!$D$220+Parameter!$D$227)</f>
        <v>2.3204245504974959E-2</v>
      </c>
      <c r="BJ167" s="91">
        <f>$D167^EXP(Parameter!$D$236)</f>
        <v>2.0354886801963325E-2</v>
      </c>
      <c r="BK167" s="91">
        <f>$E167^EXP(Parameter!$D$221)</f>
        <v>0.1909253804204932</v>
      </c>
      <c r="BL167" s="91">
        <f>$D167^EXP(Parameter!$D$233+Parameter!$D$240)</f>
        <v>2.7165237253160487E-2</v>
      </c>
      <c r="BM167" s="91">
        <f>$E167^EXP(Parameter!$D$218+Parameter!$D$225)</f>
        <v>3.0722479877333154E-3</v>
      </c>
      <c r="BN167" s="90">
        <f>$D167^EXP(Parameter!$D$268+Parameter!$D$275)</f>
        <v>9.1136612492007316E-2</v>
      </c>
      <c r="BO167" s="91">
        <f>$E167^EXP(Parameter!$D$246+Parameter!$D$253)</f>
        <v>2.4407943484478522E-3</v>
      </c>
      <c r="BP167" s="91">
        <f>$D167^EXP(Parameter!$D$269+Parameter!$D$276)</f>
        <v>6.2713899597491379E-2</v>
      </c>
      <c r="BQ167" s="91">
        <f>$E167^EXP(Parameter!$D$247+Parameter!$D$254)</f>
        <v>5.5837454375132871E-3</v>
      </c>
      <c r="BR167" s="91">
        <f>$D167^EXP(Parameter!$D$271+Parameter!$D$278)</f>
        <v>0.1330708935027452</v>
      </c>
      <c r="BS167" s="91">
        <f>$E167^EXP(Parameter!$D$249+Parameter!$D$256)</f>
        <v>4.2057343196449451E-2</v>
      </c>
      <c r="BT167" s="91">
        <f>$D167^EXP(Parameter!$D$272+Parameter!$D$279)</f>
        <v>0.21810112239341078</v>
      </c>
      <c r="BU167" s="91">
        <f>$E167^EXP(Parameter!$D$250+Parameter!$D$257)</f>
        <v>1.4483195721184556E-2</v>
      </c>
      <c r="BV167" s="91">
        <f>$D167^EXP(Parameter!$D$273+Parameter!$D$280)</f>
        <v>0.17746018327705593</v>
      </c>
      <c r="BW167" s="91">
        <f>$E167^EXP(Parameter!$D$251+Parameter!$D$258)</f>
        <v>4.492000811082645E-2</v>
      </c>
      <c r="BX167" s="91">
        <f>$D167^EXP(Parameter!$D$270+Parameter!$D$277)</f>
        <v>5.536896409400778E-2</v>
      </c>
      <c r="BY167" s="91">
        <f>$E167^EXP(Parameter!$D$248+Parameter!$D$255)</f>
        <v>6.7080093578485295E-3</v>
      </c>
      <c r="BZ167" s="90">
        <f>$D167^EXP(Parameter!$D$208)</f>
        <v>6.5353481268483463E-2</v>
      </c>
      <c r="CA167" s="90">
        <f>$E167^EXP(Parameter!$D$200)</f>
        <v>4.6917379786294375E-3</v>
      </c>
      <c r="CB167" s="90">
        <f>$D167^EXP(Parameter!$D$209)</f>
        <v>5.5049124450439163E-2</v>
      </c>
      <c r="CC167" s="90">
        <f>$E167^EXP(Parameter!$D$201)</f>
        <v>7.5164283463368666E-3</v>
      </c>
      <c r="CD167" s="90">
        <f>$D167^EXP(Parameter!$D$211)</f>
        <v>5.9469633425857892E-2</v>
      </c>
      <c r="CE167" s="90">
        <f>$E167^EXP(Parameter!$D$203)</f>
        <v>2.768006563248733E-2</v>
      </c>
      <c r="CF167" s="90">
        <f>$D167^EXP(Parameter!$D$212)</f>
        <v>0.1207625265608864</v>
      </c>
      <c r="CG167" s="90">
        <f>$E167^EXP(Parameter!$D$204)</f>
        <v>2.0293148821206732E-2</v>
      </c>
      <c r="CH167" s="91">
        <f>$D167^EXP(Parameter!$D$213)</f>
        <v>4.9349811159510482E-2</v>
      </c>
      <c r="CI167" s="90">
        <f>$E167^EXP(Parameter!$D$205)</f>
        <v>3.3537780026310575E-2</v>
      </c>
      <c r="CJ167" s="91">
        <f>$D167^EXP(Parameter!$D$210)</f>
        <v>2.9382517297051037E-2</v>
      </c>
      <c r="CK167" s="90">
        <f>$E167^EXP(Parameter!$D$202)</f>
        <v>3.8976042792983963E-3</v>
      </c>
      <c r="CL167" s="12">
        <f>$D167^EXP(Parameter!$D$170+Parameter!$D$177*(LN($B167/30.2*21)))</f>
        <v>3.6777488994443781E-2</v>
      </c>
      <c r="CM167" s="41">
        <f>$E167^EXP(Parameter!$D$155+Parameter!$D$162*(LN($B167/30.2*21)))</f>
        <v>7.9341092848511832E-2</v>
      </c>
      <c r="CN167" s="12">
        <f>$D167^EXP(Parameter!$D$171+Parameter!$D$178*(LN($B167/30.2*21)))</f>
        <v>3.9428093035738708E-2</v>
      </c>
      <c r="CO167" s="41">
        <f>$E167^EXP(Parameter!$D$156+Parameter!$D$163*(LN($B167/30.2*21)))</f>
        <v>5.320608456886642E-2</v>
      </c>
      <c r="CP167" s="12">
        <f>$D167^EXP(Parameter!$D$173+Parameter!$D$180*(LN($B167/30.2*21)))</f>
        <v>3.4617851798169078E-2</v>
      </c>
      <c r="CQ167" s="41">
        <f>$E167^EXP(Parameter!$D$158+Parameter!$D$165*(LN($B167/30.2*21)))</f>
        <v>5.8744676854520041E-2</v>
      </c>
      <c r="CR167" s="12">
        <f>$D167^EXP(Parameter!$D$174+Parameter!$D$181*(LN($B167/30.2*21)))</f>
        <v>3.571836479129014E-2</v>
      </c>
      <c r="CS167" s="41">
        <f>$E167^EXP(Parameter!$D$159+Parameter!$D$166*(LN($B167/30.2*21)))</f>
        <v>8.1069224314006302E-2</v>
      </c>
      <c r="CT167" s="12">
        <f>$D167^EXP(Parameter!$D$175+Parameter!$D$182*(LN($B167/30.2*21)))</f>
        <v>8.1366835159361588E-3</v>
      </c>
      <c r="CU167" s="41">
        <f>$E167^EXP(Parameter!$D$160+Parameter!$D$167*(LN($B167/30.2*21)))</f>
        <v>5.0369960237431491E-3</v>
      </c>
      <c r="CV167" s="12">
        <f>$D167^EXP(Parameter!$D$172+Parameter!$D$179*(LN($B167/30.2*21)))</f>
        <v>9.9423214350076432E-3</v>
      </c>
      <c r="CW167" s="41">
        <f>$E167^EXP(Parameter!$D$157+Parameter!$D$164*(LN($B167/30.2*21)))</f>
        <v>1.7611818281098033E-6</v>
      </c>
      <c r="CX167" s="12">
        <f t="shared" si="16"/>
        <v>7.1319188318263685E-10</v>
      </c>
      <c r="CY167" s="85">
        <v>1.5253560716010301E-2</v>
      </c>
      <c r="CZ167" s="12">
        <f t="shared" si="17"/>
        <v>1.3493292004056374E-3</v>
      </c>
      <c r="DA167" s="85">
        <v>2.3818028513437201E-2</v>
      </c>
      <c r="DB167" s="12">
        <f t="shared" si="18"/>
        <v>7.4575620590868513E-5</v>
      </c>
      <c r="DC167" s="41">
        <v>6.6621667183548901E-4</v>
      </c>
      <c r="DD167" s="12">
        <f t="shared" si="19"/>
        <v>2.2386293233413951E-19</v>
      </c>
      <c r="DE167" s="85">
        <v>3.9241424413078603E-3</v>
      </c>
      <c r="DF167" s="12">
        <f t="shared" si="20"/>
        <v>6.6179511208803887E-23</v>
      </c>
      <c r="DG167" s="41">
        <v>3.4943273195498702E-4</v>
      </c>
      <c r="DH167" s="12">
        <f t="shared" si="21"/>
        <v>2.1346313325717529E-5</v>
      </c>
      <c r="DI167" s="41">
        <v>3.4943273195498702E-4</v>
      </c>
      <c r="DJ167" s="46">
        <v>162</v>
      </c>
      <c r="DK167" s="44">
        <v>1.73125953139897E-4</v>
      </c>
      <c r="DL167" s="44">
        <v>5.0487694664946804E-4</v>
      </c>
      <c r="DM167" s="44">
        <v>1.1010022870339099E-3</v>
      </c>
      <c r="DN167" s="44">
        <v>8.0788426747935304E-4</v>
      </c>
      <c r="DO167" s="44">
        <v>3.2081939605648202E-3</v>
      </c>
      <c r="DP167" s="44">
        <v>2.5242281427965102E-3</v>
      </c>
      <c r="DQ167" s="44">
        <v>3.5955651886843101E-3</v>
      </c>
      <c r="DR167" s="45">
        <v>3.1426560043661601E-2</v>
      </c>
      <c r="DS167" s="45">
        <v>5.0611833334008101E-2</v>
      </c>
      <c r="DT167" s="45">
        <v>4.5466317116152802E-2</v>
      </c>
      <c r="DU167" s="45">
        <v>3.2926430539770297E-2</v>
      </c>
      <c r="DV167" s="45">
        <v>4.8365785086511501E-2</v>
      </c>
      <c r="DW167" s="45">
        <v>7.8425722640399598E-2</v>
      </c>
      <c r="DX167" s="45">
        <v>3.8897643567360501E-2</v>
      </c>
    </row>
    <row r="168" spans="1:128">
      <c r="A168" s="43">
        <f t="shared" si="15"/>
        <v>10.824657534246576</v>
      </c>
      <c r="B168" s="18">
        <v>164</v>
      </c>
      <c r="C168" s="12">
        <v>3586</v>
      </c>
      <c r="D168" s="12">
        <v>2.96630238620081E-2</v>
      </c>
      <c r="E168" s="12">
        <v>3.4098231377384998E-4</v>
      </c>
      <c r="F168" s="92">
        <f>$D168^Parameter!$D$325</f>
        <v>6.431733313861665E-2</v>
      </c>
      <c r="G168" s="92">
        <f>$E168^Parameter!$D$318</f>
        <v>3.1883569345736509E-3</v>
      </c>
      <c r="H168" s="92">
        <f>$D168^Parameter!$D$326</f>
        <v>5.994767399759128E-2</v>
      </c>
      <c r="I168" s="92">
        <f>$E168^Parameter!$D$319</f>
        <v>6.0387685722584688E-3</v>
      </c>
      <c r="J168" s="92">
        <f>$D168^Parameter!$D$328</f>
        <v>6.8521703435043338E-2</v>
      </c>
      <c r="K168" s="92">
        <f>$E168^Parameter!$D$321</f>
        <v>2.9107185325798365E-2</v>
      </c>
      <c r="L168" s="92">
        <f>$D168^Parameter!$D$329</f>
        <v>0.13945710192284325</v>
      </c>
      <c r="M168" s="92">
        <f>$E168^Parameter!$D$322</f>
        <v>2.000039662413728E-2</v>
      </c>
      <c r="N168" s="92">
        <f>$D168^Parameter!$D$330</f>
        <v>5.7875464698113534E-2</v>
      </c>
      <c r="O168" s="92">
        <f>$E168^Parameter!$D$323</f>
        <v>4.1029170932045056E-2</v>
      </c>
      <c r="P168" s="92">
        <f>$D168^Parameter!$D$327</f>
        <v>3.5119561193352862E-2</v>
      </c>
      <c r="Q168" s="92">
        <f>$E168^Parameter!$D$320</f>
        <v>3.344802994261843E-3</v>
      </c>
      <c r="R168" s="12">
        <f>$D168^EXP(Parameter!$D$96+Parameter!$D$103*(($B168/30.2*21)^(1)))</f>
        <v>4.9479765098089389E-10</v>
      </c>
      <c r="S168" s="12">
        <f>$E168^EXP(Parameter!$D$81+Parameter!$D$88*($B168/30.2*21)^(-2))</f>
        <v>7.4026397444791571E-3</v>
      </c>
      <c r="T168" s="12">
        <f>$D168^EXP(Parameter!$D$97+Parameter!$D$104*(($B168*21/30.2)^(1)))</f>
        <v>1.2722177965434275E-3</v>
      </c>
      <c r="U168" s="12">
        <f>$E168^EXP(Parameter!$D$82+Parameter!$D$89*($B168/30.2*21)^(-2))</f>
        <v>1.1343465369412329E-2</v>
      </c>
      <c r="V168" s="12">
        <f>$D168^EXP(Parameter!$D$99+Parameter!$D$106*(($B168*21/30.2)^(1)))</f>
        <v>6.6718086661079863E-5</v>
      </c>
      <c r="W168" s="12">
        <f>$E168^EXP(Parameter!$D$84+Parameter!$D$91*($B168/30.2*21)^(-2))</f>
        <v>4.4901827198536387E-2</v>
      </c>
      <c r="X168" s="12">
        <f>$D168^EXP(Parameter!$D$100+Parameter!$D$107*(($B168*21/30.2)^(1)))</f>
        <v>7.8314261228317561E-20</v>
      </c>
      <c r="Y168" s="12">
        <f>$E168^EXP(Parameter!$D$85+Parameter!$D$92*($B168/30.2*21)^(-2))</f>
        <v>3.0337671463516565E-2</v>
      </c>
      <c r="Z168" s="12">
        <f>$D168^EXP(Parameter!$D$101+Parameter!$D$108*(($B168*21/30.2)^(1)))</f>
        <v>2.0409932534755004E-23</v>
      </c>
      <c r="AA168" s="12">
        <f>$E168^EXP(Parameter!$D$86+Parameter!$D$93*($B168/30.2*21)^(-2))</f>
        <v>4.1522135750277335E-2</v>
      </c>
      <c r="AB168" s="12">
        <f>$D168^EXP(Parameter!$D$98+Parameter!$D$105*(($B168*21/30.2)^(1)))</f>
        <v>1.8962245270441929E-5</v>
      </c>
      <c r="AC168" s="12">
        <f>$E168^EXP(Parameter!$D$83+Parameter!$D$90*($B168/30.2*21)^(-2))</f>
        <v>3.7268871444435243E-3</v>
      </c>
      <c r="AD168" s="87">
        <f>$D168^EXP(Parameter!$D$133+Parameter!$D$140*(($B168*21/30.2)^(-0.5))+Parameter!$D$147*((LN($B168*21/30.2))))</f>
        <v>8.2061001891840712E-8</v>
      </c>
      <c r="AE168" s="12">
        <f>$E168^EXP(Parameter!$D$111+Parameter!$D$118*(($B168*21/30.2)^(-1))+Parameter!$D$125*(($B168*21/30.2)^(-0.5)))</f>
        <v>7.0491246824043508E-2</v>
      </c>
      <c r="AF168" s="12">
        <f>$D168^EXP(Parameter!$D$134+Parameter!$D$141*(($B168*21/30.2)^(-0.5))+Parameter!$D$148*((LN($B168*21/30.2))))</f>
        <v>1.4398148206962685E-3</v>
      </c>
      <c r="AG168" s="12">
        <f>$E168^EXP(Parameter!$D$112+Parameter!$D$119*(($B168*21/30.2)^(-1))+Parameter!$D$126*(($B168*21/30.2)^(-0.5)))</f>
        <v>1.3032017073349066E-2</v>
      </c>
      <c r="AH168" s="12">
        <f>$D168^EXP(Parameter!$D$136+Parameter!$D$143*(($B168*21/30.2)^(-0.5))+Parameter!$D$150*((LN($B168*21/30.2))))</f>
        <v>1.3039281787887218E-6</v>
      </c>
      <c r="AI168" s="12">
        <f>$E168^EXP(Parameter!$D$114+Parameter!$D$121*(($B168*21/30.2)^(-1))+Parameter!$D$128*(($B168*21/30.2)^(-0.5)))</f>
        <v>2.6996303042968619E-4</v>
      </c>
      <c r="AJ168" s="12">
        <f>$D168^EXP(Parameter!$D$137+Parameter!$D$144*(($B168*21/30.2)^(-0.5))+Parameter!$D$151*((LN($B168*21/30.2))))</f>
        <v>2.172790752697111E-8</v>
      </c>
      <c r="AK168" s="12">
        <f>$E168^EXP(Parameter!$D$115+Parameter!$D$122*(($B168*21/30.2)^(-1))+Parameter!$D$129*(($B168*21/30.2)^(-0.5)))</f>
        <v>9.6042108577490404E-3</v>
      </c>
      <c r="AL168" s="12">
        <f>$D168^EXP(Parameter!$D$138+Parameter!$D$145*(($B168*21/30.2)^(-0.5))+Parameter!$D$152*((LN($B168*21/30.2))))</f>
        <v>7.7442478597879991E-29</v>
      </c>
      <c r="AM168" s="12">
        <f>$E168^EXP(Parameter!$D$116+Parameter!$D$123*(($B168*21/30.2)^(-1))+Parameter!$D$130*(($B168*21/30.2)^(-0.5)))</f>
        <v>3.071950963298058E-5</v>
      </c>
      <c r="AN168" s="12">
        <f>$D168^EXP(Parameter!$D$135+Parameter!$D$142*(($B168*21/30.2)^(-0.5))+Parameter!$D$149*((LN($B168*21/30.2))))</f>
        <v>1.2817927769804568E-4</v>
      </c>
      <c r="AO168" s="12">
        <f>$E168^EXP(Parameter!$D$113+Parameter!$D$120*(($B168*21/30.2)^(-1))+Parameter!$D$127*(($B168*21/30.2)^(-0.5)))</f>
        <v>3.9642240440806461E-10</v>
      </c>
      <c r="AP168" s="87">
        <f>$D168^EXP(Parameter!$D$304+Parameter!$D$310*((LN($B168*21/30.2))))</f>
        <v>3.351226043537367E-2</v>
      </c>
      <c r="AQ168" s="88">
        <f>$E168^EXP(Parameter!$D$290+Parameter!$D$296*((LN($B168*21/30.2))))</f>
        <v>1.5360374201448895E-2</v>
      </c>
      <c r="AR168" s="12">
        <f>$D168^EXP(Parameter!$D$305+Parameter!$D$311*((LN($B168*21/30.2))))</f>
        <v>4.1420681561088621E-2</v>
      </c>
      <c r="AS168" s="88">
        <f>$E168^EXP(Parameter!$D$291+Parameter!$D$297*((LN($B168*21/30.2))))</f>
        <v>1.4388453810448933E-2</v>
      </c>
      <c r="AT168" s="12">
        <f>$D168^EXP(Parameter!$D$305+Parameter!$D$307-Parameter!$D$306+(Parameter!$D$311+Parameter!$D$313-Parameter!$D$312)*((LN($B168*21/30.2))))</f>
        <v>3.8024309763154136E-2</v>
      </c>
      <c r="AU168" s="88">
        <f>$E168^EXP(Parameter!$D$291+Parameter!$D$293-Parameter!$D$292+(Parameter!$D$297+Parameter!$D$299-Parameter!$D$298)*((LN($B168*21/30.2))))</f>
        <v>2.5466383694191894E-2</v>
      </c>
      <c r="AV168" s="12">
        <f>$D168^EXP(Parameter!$D$308+Parameter!$D$314*((LN($B168*21/30.2))))</f>
        <v>5.5984445183732662E-2</v>
      </c>
      <c r="AW168" s="88">
        <f>$E168^EXP(Parameter!$D$294+Parameter!$D$300*((LN($B168*21/30.2))))</f>
        <v>2.1117780978800439E-2</v>
      </c>
      <c r="AX168" s="12">
        <f>$D168^EXP(Parameter!$D$305+Parameter!$D$309-Parameter!$D$306+(Parameter!$D$311+Parameter!$D$315-Parameter!$D$312)*((LN($B168*21/30.2))))</f>
        <v>2.149451395106294E-2</v>
      </c>
      <c r="AY168" s="88">
        <f>$E168^EXP(Parameter!$D$291+Parameter!$D$295-Parameter!$D$292+(Parameter!$D$297+Parameter!$D$301-Parameter!$D$298)*((LN($B168*21/30.2))))</f>
        <v>9.1650276622826804E-4</v>
      </c>
      <c r="AZ168" s="12">
        <f>$D168^EXP(Parameter!D$305-Parameter!D$306+(Parameter!D$311-Parameter!D$312)*((LN($B168*21/30.2))))</f>
        <v>1.4651782844066654E-2</v>
      </c>
      <c r="BA168" s="88">
        <f>$E168^EXP(Parameter!$D$291-Parameter!$D$292+(Parameter!$D$297-Parameter!$D$298)*((LN($B168*21/30.2))))</f>
        <v>2.2719443477309451E-5</v>
      </c>
      <c r="BB168" s="89">
        <f>$D168^EXP(Parameter!$D$231+Parameter!$D$238)</f>
        <v>6.9109447914642172E-2</v>
      </c>
      <c r="BC168" s="90">
        <f>$E168^EXP(Parameter!$D$216+Parameter!$D$223)</f>
        <v>6.2805527641637713E-3</v>
      </c>
      <c r="BD168" s="91">
        <f>$D168^EXP(Parameter!$D$232+Parameter!$D$239)</f>
        <v>5.3891566208247893E-2</v>
      </c>
      <c r="BE168" s="90">
        <f>$E168^EXP(Parameter!$D$217+Parameter!$D$224)</f>
        <v>8.7236488015148446E-3</v>
      </c>
      <c r="BF168" s="91">
        <f>$D168^EXP(Parameter!$D$234+Parameter!$D$241)</f>
        <v>6.3708308829182228E-2</v>
      </c>
      <c r="BG168" s="91">
        <f>$E168^EXP(Parameter!$D$219+Parameter!$D$226)</f>
        <v>3.4449160621638233E-2</v>
      </c>
      <c r="BH168" s="91">
        <f>$D168^EXP(Parameter!$D$235+Parameter!$D$242)</f>
        <v>0.12017543388558366</v>
      </c>
      <c r="BI168" s="91">
        <f>$E168^EXP(Parameter!$D$220+Parameter!$D$227)</f>
        <v>2.2937171271875261E-2</v>
      </c>
      <c r="BJ168" s="91">
        <f>$D168^EXP(Parameter!$D$236)</f>
        <v>2.0094326654888309E-2</v>
      </c>
      <c r="BK168" s="91">
        <f>$E168^EXP(Parameter!$D$221)</f>
        <v>0.18995536592207185</v>
      </c>
      <c r="BL168" s="91">
        <f>$D168^EXP(Parameter!$D$233+Parameter!$D$240)</f>
        <v>2.6843116259908782E-2</v>
      </c>
      <c r="BM168" s="91">
        <f>$E168^EXP(Parameter!$D$218+Parameter!$D$225)</f>
        <v>3.0180578589326362E-3</v>
      </c>
      <c r="BN168" s="90">
        <f>$D168^EXP(Parameter!$D$268+Parameter!$D$275)</f>
        <v>9.04172628209612E-2</v>
      </c>
      <c r="BO168" s="91">
        <f>$E168^EXP(Parameter!$D$246+Parameter!$D$253)</f>
        <v>2.39604575733266E-3</v>
      </c>
      <c r="BP168" s="91">
        <f>$D168^EXP(Parameter!$D$269+Parameter!$D$276)</f>
        <v>6.214200558625485E-2</v>
      </c>
      <c r="BQ168" s="91">
        <f>$E168^EXP(Parameter!$D$247+Parameter!$D$254)</f>
        <v>5.4953460258581549E-3</v>
      </c>
      <c r="BR168" s="91">
        <f>$D168^EXP(Parameter!$D$271+Parameter!$D$278)</f>
        <v>0.13218597520536263</v>
      </c>
      <c r="BS168" s="91">
        <f>$E168^EXP(Parameter!$D$249+Parameter!$D$256)</f>
        <v>4.1649395722555931E-2</v>
      </c>
      <c r="BT168" s="91">
        <f>$D168^EXP(Parameter!$D$272+Parameter!$D$279)</f>
        <v>0.21700515954277239</v>
      </c>
      <c r="BU168" s="91">
        <f>$E168^EXP(Parameter!$D$250+Parameter!$D$257)</f>
        <v>1.4295756058529825E-2</v>
      </c>
      <c r="BV168" s="91">
        <f>$D168^EXP(Parameter!$D$273+Parameter!$D$280)</f>
        <v>0.17644803007114868</v>
      </c>
      <c r="BW168" s="91">
        <f>$E168^EXP(Parameter!$D$251+Parameter!$D$258)</f>
        <v>4.4493304842448976E-2</v>
      </c>
      <c r="BX168" s="91">
        <f>$D168^EXP(Parameter!$D$270+Parameter!$D$277)</f>
        <v>5.4841445520387083E-2</v>
      </c>
      <c r="BY168" s="91">
        <f>$E168^EXP(Parameter!$D$248+Parameter!$D$255)</f>
        <v>6.6055374000814435E-3</v>
      </c>
      <c r="BZ168" s="90">
        <f>$D168^EXP(Parameter!$D$208)</f>
        <v>6.4766349441208612E-2</v>
      </c>
      <c r="CA168" s="90">
        <f>$E168^EXP(Parameter!$D$200)</f>
        <v>4.614988879933838E-3</v>
      </c>
      <c r="CB168" s="90">
        <f>$D168^EXP(Parameter!$D$209)</f>
        <v>5.4523608131130955E-2</v>
      </c>
      <c r="CC168" s="90">
        <f>$E168^EXP(Parameter!$D$201)</f>
        <v>7.4041980949803498E-3</v>
      </c>
      <c r="CD168" s="90">
        <f>$D168^EXP(Parameter!$D$211)</f>
        <v>5.8916970285656782E-2</v>
      </c>
      <c r="CE168" s="90">
        <f>$E168^EXP(Parameter!$D$203)</f>
        <v>2.7376324849004756E-2</v>
      </c>
      <c r="CF168" s="90">
        <f>$D168^EXP(Parameter!$D$212)</f>
        <v>0.11992094833324612</v>
      </c>
      <c r="CG168" s="90">
        <f>$E168^EXP(Parameter!$D$204)</f>
        <v>2.0051310610723558E-2</v>
      </c>
      <c r="CH168" s="91">
        <f>$D168^EXP(Parameter!$D$213)</f>
        <v>4.886103299217906E-2</v>
      </c>
      <c r="CI168" s="90">
        <f>$E168^EXP(Parameter!$D$205)</f>
        <v>3.3189352786942877E-2</v>
      </c>
      <c r="CJ168" s="91">
        <f>$D168^EXP(Parameter!$D$210)</f>
        <v>2.9041641393431593E-2</v>
      </c>
      <c r="CK168" s="90">
        <f>$E168^EXP(Parameter!$D$202)</f>
        <v>3.8316595985632535E-3</v>
      </c>
      <c r="CL168" s="12">
        <f>$D168^EXP(Parameter!$D$170+Parameter!$D$177*(LN($B168/30.2*21)))</f>
        <v>3.6321085903009177E-2</v>
      </c>
      <c r="CM168" s="41">
        <f>$E168^EXP(Parameter!$D$155+Parameter!$D$162*(LN($B168/30.2*21)))</f>
        <v>7.9036292878265038E-2</v>
      </c>
      <c r="CN168" s="12">
        <f>$D168^EXP(Parameter!$D$171+Parameter!$D$178*(LN($B168/30.2*21)))</f>
        <v>3.8976883292834656E-2</v>
      </c>
      <c r="CO168" s="41">
        <f>$E168^EXP(Parameter!$D$156+Parameter!$D$163*(LN($B168/30.2*21)))</f>
        <v>5.2868693861870118E-2</v>
      </c>
      <c r="CP168" s="12">
        <f>$D168^EXP(Parameter!$D$173+Parameter!$D$180*(LN($B168/30.2*21)))</f>
        <v>3.4186074741333783E-2</v>
      </c>
      <c r="CQ168" s="41">
        <f>$E168^EXP(Parameter!$D$158+Parameter!$D$165*(LN($B168/30.2*21)))</f>
        <v>5.82893980013676E-2</v>
      </c>
      <c r="CR168" s="12">
        <f>$D168^EXP(Parameter!$D$174+Parameter!$D$181*(LN($B168/30.2*21)))</f>
        <v>3.5190460898292024E-2</v>
      </c>
      <c r="CS168" s="41">
        <f>$E168^EXP(Parameter!$D$159+Parameter!$D$166*(LN($B168/30.2*21)))</f>
        <v>8.0615087283428366E-2</v>
      </c>
      <c r="CT168" s="12">
        <f>$D168^EXP(Parameter!$D$175+Parameter!$D$182*(LN($B168/30.2*21)))</f>
        <v>7.962197222197244E-3</v>
      </c>
      <c r="CU168" s="41">
        <f>$E168^EXP(Parameter!$D$160+Parameter!$D$167*(LN($B168/30.2*21)))</f>
        <v>4.9263144636443983E-3</v>
      </c>
      <c r="CV168" s="12">
        <f>$D168^EXP(Parameter!$D$172+Parameter!$D$179*(LN($B168/30.2*21)))</f>
        <v>9.7619267366430267E-3</v>
      </c>
      <c r="CW168" s="41">
        <f>$E168^EXP(Parameter!$D$157+Parameter!$D$164*(LN($B168/30.2*21)))</f>
        <v>1.6518224798843995E-6</v>
      </c>
      <c r="CX168" s="12">
        <f t="shared" si="16"/>
        <v>4.9479765098089389E-10</v>
      </c>
      <c r="CY168" s="85">
        <v>1.51835869227164E-2</v>
      </c>
      <c r="CZ168" s="12">
        <f t="shared" si="17"/>
        <v>1.2722177965434275E-3</v>
      </c>
      <c r="DA168" s="85">
        <v>2.3693567232193499E-2</v>
      </c>
      <c r="DB168" s="12">
        <f t="shared" si="18"/>
        <v>6.6718086661079863E-5</v>
      </c>
      <c r="DC168" s="41">
        <v>6.3868522456528103E-4</v>
      </c>
      <c r="DD168" s="12">
        <f t="shared" si="19"/>
        <v>7.8314261228317561E-20</v>
      </c>
      <c r="DE168" s="85">
        <v>3.83194145099988E-3</v>
      </c>
      <c r="DF168" s="12">
        <f t="shared" si="20"/>
        <v>2.0409932534755004E-23</v>
      </c>
      <c r="DG168" s="41">
        <v>3.4098093283689199E-4</v>
      </c>
      <c r="DH168" s="12">
        <f t="shared" si="21"/>
        <v>1.8962245270441929E-5</v>
      </c>
      <c r="DI168" s="41">
        <v>3.4098093283689199E-4</v>
      </c>
      <c r="DJ168" s="46">
        <v>163</v>
      </c>
      <c r="DK168" s="44">
        <v>1.6819678246615701E-4</v>
      </c>
      <c r="DL168" s="44">
        <v>4.9162932808344295E-4</v>
      </c>
      <c r="DM168" s="44">
        <v>1.0739932993170101E-3</v>
      </c>
      <c r="DN168" s="44">
        <v>7.8751060526105498E-4</v>
      </c>
      <c r="DO168" s="44">
        <v>3.1374490520329501E-3</v>
      </c>
      <c r="DP168" s="44">
        <v>2.4671230096591202E-3</v>
      </c>
      <c r="DQ168" s="44">
        <v>3.5172675459634898E-3</v>
      </c>
      <c r="DR168" s="45">
        <v>3.1072742270436202E-2</v>
      </c>
      <c r="DS168" s="45">
        <v>5.0089463520962198E-2</v>
      </c>
      <c r="DT168" s="45">
        <v>4.4987177522496903E-2</v>
      </c>
      <c r="DU168" s="45">
        <v>3.2558645735171997E-2</v>
      </c>
      <c r="DV168" s="45">
        <v>4.7862125315679301E-2</v>
      </c>
      <c r="DW168" s="45">
        <v>7.7689331380136298E-2</v>
      </c>
      <c r="DX168" s="45">
        <v>3.8475691768249699E-2</v>
      </c>
    </row>
    <row r="169" spans="1:128">
      <c r="A169" s="43">
        <f t="shared" si="15"/>
        <v>10.884931506849314</v>
      </c>
      <c r="B169" s="18">
        <v>165</v>
      </c>
      <c r="C169" s="12">
        <v>3608</v>
      </c>
      <c r="D169" s="12">
        <v>2.9322347897973E-2</v>
      </c>
      <c r="E169" s="12">
        <v>3.3277117884835501E-4</v>
      </c>
      <c r="F169" s="92">
        <f>$D169^Parameter!$D$325</f>
        <v>6.3740434395539294E-2</v>
      </c>
      <c r="G169" s="92">
        <f>$E169^Parameter!$D$318</f>
        <v>3.1328882778538319E-3</v>
      </c>
      <c r="H169" s="92">
        <f>$D169^Parameter!$D$326</f>
        <v>5.9396245514644501E-2</v>
      </c>
      <c r="I169" s="92">
        <f>$E169^Parameter!$D$319</f>
        <v>5.945292844694485E-3</v>
      </c>
      <c r="J169" s="92">
        <f>$D169^Parameter!$D$328</f>
        <v>6.7921214282025591E-2</v>
      </c>
      <c r="K169" s="92">
        <f>$E169^Parameter!$D$321</f>
        <v>2.8794566683243417E-2</v>
      </c>
      <c r="L169" s="92">
        <f>$D169^Parameter!$D$329</f>
        <v>0.13855790099308207</v>
      </c>
      <c r="M169" s="92">
        <f>$E169^Parameter!$D$322</f>
        <v>1.9762932874667846E-2</v>
      </c>
      <c r="N169" s="92">
        <f>$D169^Parameter!$D$330</f>
        <v>5.7336473917668447E-2</v>
      </c>
      <c r="O169" s="92">
        <f>$E169^Parameter!$D$323</f>
        <v>4.0631072120729181E-2</v>
      </c>
      <c r="P169" s="92">
        <f>$D169^Parameter!$D$327</f>
        <v>3.4735471834039737E-2</v>
      </c>
      <c r="Q169" s="92">
        <f>$E169^Parameter!$D$320</f>
        <v>3.2870933178844965E-3</v>
      </c>
      <c r="R169" s="12">
        <f>$D169^EXP(Parameter!$D$96+Parameter!$D$103*(($B169/30.2*21)^(1)))</f>
        <v>3.4129059111160404E-10</v>
      </c>
      <c r="S169" s="12">
        <f>$E169^EXP(Parameter!$D$81+Parameter!$D$88*($B169/30.2*21)^(-2))</f>
        <v>7.292603550119286E-3</v>
      </c>
      <c r="T169" s="12">
        <f>$D169^EXP(Parameter!$D$97+Parameter!$D$104*(($B169*21/30.2)^(1)))</f>
        <v>1.1990821047709291E-3</v>
      </c>
      <c r="U169" s="12">
        <f>$E169^EXP(Parameter!$D$82+Parameter!$D$89*($B169/30.2*21)^(-2))</f>
        <v>1.1189409531637533E-2</v>
      </c>
      <c r="V169" s="12">
        <f>$D169^EXP(Parameter!$D$99+Parameter!$D$106*(($B169*21/30.2)^(1)))</f>
        <v>5.9624837720421437E-5</v>
      </c>
      <c r="W169" s="12">
        <f>$E169^EXP(Parameter!$D$84+Parameter!$D$91*($B169/30.2*21)^(-2))</f>
        <v>4.447849843614754E-2</v>
      </c>
      <c r="X169" s="12">
        <f>$D169^EXP(Parameter!$D$100+Parameter!$D$107*(($B169*21/30.2)^(1)))</f>
        <v>2.6731433300310945E-20</v>
      </c>
      <c r="Y169" s="12">
        <f>$E169^EXP(Parameter!$D$85+Parameter!$D$92*($B169/30.2*21)^(-2))</f>
        <v>3.0015680121697301E-2</v>
      </c>
      <c r="Z169" s="12">
        <f>$D169^EXP(Parameter!$D$101+Parameter!$D$108*(($B169*21/30.2)^(1)))</f>
        <v>6.1342277247450908E-24</v>
      </c>
      <c r="AA169" s="12">
        <f>$E169^EXP(Parameter!$D$86+Parameter!$D$93*($B169/30.2*21)^(-2))</f>
        <v>4.1120693484962861E-2</v>
      </c>
      <c r="AB169" s="12">
        <f>$D169^EXP(Parameter!$D$98+Parameter!$D$105*(($B169*21/30.2)^(1)))</f>
        <v>1.6827015542757331E-5</v>
      </c>
      <c r="AC169" s="12">
        <f>$E169^EXP(Parameter!$D$83+Parameter!$D$90*($B169/30.2*21)^(-2))</f>
        <v>3.6637874963746922E-3</v>
      </c>
      <c r="AD169" s="87">
        <f>$D169^EXP(Parameter!$D$133+Parameter!$D$140*(($B169*21/30.2)^(-0.5))+Parameter!$D$147*((LN($B169*21/30.2))))</f>
        <v>6.9909228821170954E-8</v>
      </c>
      <c r="AE169" s="12">
        <f>$E169^EXP(Parameter!$D$111+Parameter!$D$118*(($B169*21/30.2)^(-1))+Parameter!$D$125*(($B169*21/30.2)^(-0.5)))</f>
        <v>7.0095153060343834E-2</v>
      </c>
      <c r="AF169" s="12">
        <f>$D169^EXP(Parameter!$D$134+Parameter!$D$141*(($B169*21/30.2)^(-0.5))+Parameter!$D$148*((LN($B169*21/30.2))))</f>
        <v>1.38426635834023E-3</v>
      </c>
      <c r="AG169" s="12">
        <f>$E169^EXP(Parameter!$D$112+Parameter!$D$119*(($B169*21/30.2)^(-1))+Parameter!$D$126*(($B169*21/30.2)^(-0.5)))</f>
        <v>1.286508198563989E-2</v>
      </c>
      <c r="AH169" s="12">
        <f>$D169^EXP(Parameter!$D$136+Parameter!$D$143*(($B169*21/30.2)^(-0.5))+Parameter!$D$150*((LN($B169*21/30.2))))</f>
        <v>1.1520601405810781E-6</v>
      </c>
      <c r="AI169" s="12">
        <f>$E169^EXP(Parameter!$D$114+Parameter!$D$121*(($B169*21/30.2)^(-1))+Parameter!$D$128*(($B169*21/30.2)^(-0.5)))</f>
        <v>2.6034063883810705E-4</v>
      </c>
      <c r="AJ169" s="12">
        <f>$D169^EXP(Parameter!$D$137+Parameter!$D$144*(($B169*21/30.2)^(-0.5))+Parameter!$D$151*((LN($B169*21/30.2))))</f>
        <v>1.7912974770424179E-8</v>
      </c>
      <c r="AK169" s="12">
        <f>$E169^EXP(Parameter!$D$115+Parameter!$D$122*(($B169*21/30.2)^(-1))+Parameter!$D$129*(($B169*21/30.2)^(-0.5)))</f>
        <v>9.45526875705777E-3</v>
      </c>
      <c r="AL169" s="12">
        <f>$D169^EXP(Parameter!$D$138+Parameter!$D$145*(($B169*21/30.2)^(-0.5))+Parameter!$D$152*((LN($B169*21/30.2))))</f>
        <v>3.1132026931977757E-29</v>
      </c>
      <c r="AM169" s="12">
        <f>$E169^EXP(Parameter!$D$116+Parameter!$D$123*(($B169*21/30.2)^(-1))+Parameter!$D$130*(($B169*21/30.2)^(-0.5)))</f>
        <v>2.9326444774407005E-5</v>
      </c>
      <c r="AN169" s="12">
        <f>$D169^EXP(Parameter!$D$135+Parameter!$D$142*(($B169*21/30.2)^(-0.5))+Parameter!$D$149*((LN($B169*21/30.2))))</f>
        <v>1.2119771370666657E-4</v>
      </c>
      <c r="AO169" s="12">
        <f>$E169^EXP(Parameter!$D$113+Parameter!$D$120*(($B169*21/30.2)^(-1))+Parameter!$D$127*(($B169*21/30.2)^(-0.5)))</f>
        <v>3.5747138536314927E-10</v>
      </c>
      <c r="AP169" s="87">
        <f>$D169^EXP(Parameter!$D$304+Parameter!$D$310*((LN($B169*21/30.2))))</f>
        <v>3.3053456987570673E-2</v>
      </c>
      <c r="AQ169" s="88">
        <f>$E169^EXP(Parameter!$D$290+Parameter!$D$296*((LN($B169*21/30.2))))</f>
        <v>1.522102014205186E-2</v>
      </c>
      <c r="AR169" s="12">
        <f>$D169^EXP(Parameter!$D$305+Parameter!$D$311*((LN($B169*21/30.2))))</f>
        <v>4.0951223163758411E-2</v>
      </c>
      <c r="AS169" s="88">
        <f>$E169^EXP(Parameter!$D$291+Parameter!$D$297*((LN($B169*21/30.2))))</f>
        <v>1.4222884999249447E-2</v>
      </c>
      <c r="AT169" s="12">
        <f>$D169^EXP(Parameter!$D$305+Parameter!$D$307-Parameter!$D$306+(Parameter!$D$311+Parameter!$D$313-Parameter!$D$312)*((LN($B169*21/30.2))))</f>
        <v>3.7553717401284416E-2</v>
      </c>
      <c r="AU169" s="88">
        <f>$E169^EXP(Parameter!$D$291+Parameter!$D$293-Parameter!$D$292+(Parameter!$D$297+Parameter!$D$299-Parameter!$D$298)*((LN($B169*21/30.2))))</f>
        <v>2.5164454072843765E-2</v>
      </c>
      <c r="AV169" s="12">
        <f>$D169^EXP(Parameter!$D$308+Parameter!$D$314*((LN($B169*21/30.2))))</f>
        <v>5.5274679841908203E-2</v>
      </c>
      <c r="AW169" s="88">
        <f>$E169^EXP(Parameter!$D$294+Parameter!$D$300*((LN($B169*21/30.2))))</f>
        <v>2.0874706776637969E-2</v>
      </c>
      <c r="AX169" s="12">
        <f>$D169^EXP(Parameter!$D$305+Parameter!$D$309-Parameter!$D$306+(Parameter!$D$311+Parameter!$D$315-Parameter!$D$312)*((LN($B169*21/30.2))))</f>
        <v>2.1151842249945603E-2</v>
      </c>
      <c r="AY169" s="88">
        <f>$E169^EXP(Parameter!$D$291+Parameter!$D$295-Parameter!$D$292+(Parameter!$D$297+Parameter!$D$301-Parameter!$D$298)*((LN($B169*21/30.2))))</f>
        <v>8.8400629122258815E-4</v>
      </c>
      <c r="AZ169" s="12">
        <f>$D169^EXP(Parameter!D$305-Parameter!D$306+(Parameter!D$311-Parameter!D$312)*((LN($B169*21/30.2))))</f>
        <v>1.4409294194559236E-2</v>
      </c>
      <c r="BA169" s="88">
        <f>$E169^EXP(Parameter!$D$291-Parameter!$D$292+(Parameter!$D$297-Parameter!$D$298)*((LN($B169*21/30.2))))</f>
        <v>2.1596422672607941E-5</v>
      </c>
      <c r="BB169" s="89">
        <f>$D169^EXP(Parameter!$D$231+Parameter!$D$238)</f>
        <v>6.8505729300062698E-2</v>
      </c>
      <c r="BC169" s="90">
        <f>$E169^EXP(Parameter!$D$216+Parameter!$D$223)</f>
        <v>6.1840755781364656E-3</v>
      </c>
      <c r="BD169" s="91">
        <f>$D169^EXP(Parameter!$D$232+Parameter!$D$239)</f>
        <v>5.3377175535014428E-2</v>
      </c>
      <c r="BE169" s="90">
        <f>$E169^EXP(Parameter!$D$217+Parameter!$D$224)</f>
        <v>8.5982641138688375E-3</v>
      </c>
      <c r="BF169" s="91">
        <f>$D169^EXP(Parameter!$D$234+Parameter!$D$241)</f>
        <v>6.3134900342407291E-2</v>
      </c>
      <c r="BG169" s="91">
        <f>$E169^EXP(Parameter!$D$219+Parameter!$D$226)</f>
        <v>3.4096704580350239E-2</v>
      </c>
      <c r="BH169" s="91">
        <f>$D169^EXP(Parameter!$D$235+Parameter!$D$242)</f>
        <v>0.11934223151397828</v>
      </c>
      <c r="BI169" s="91">
        <f>$E169^EXP(Parameter!$D$220+Parameter!$D$227)</f>
        <v>2.2674322120516122E-2</v>
      </c>
      <c r="BJ169" s="91">
        <f>$D169^EXP(Parameter!$D$236)</f>
        <v>1.98381595763652E-2</v>
      </c>
      <c r="BK169" s="91">
        <f>$E169^EXP(Parameter!$D$221)</f>
        <v>0.18899450140971571</v>
      </c>
      <c r="BL169" s="91">
        <f>$D169^EXP(Parameter!$D$233+Parameter!$D$240)</f>
        <v>2.652612436109902E-2</v>
      </c>
      <c r="BM169" s="91">
        <f>$E169^EXP(Parameter!$D$218+Parameter!$D$225)</f>
        <v>2.9650549685246801E-3</v>
      </c>
      <c r="BN169" s="90">
        <f>$D169^EXP(Parameter!$D$268+Parameter!$D$275)</f>
        <v>8.9706532832779323E-2</v>
      </c>
      <c r="BO169" s="91">
        <f>$E169^EXP(Parameter!$D$246+Parameter!$D$253)</f>
        <v>2.3523084510211362E-3</v>
      </c>
      <c r="BP169" s="91">
        <f>$D169^EXP(Parameter!$D$269+Parameter!$D$276)</f>
        <v>6.1577661168786352E-2</v>
      </c>
      <c r="BQ169" s="91">
        <f>$E169^EXP(Parameter!$D$247+Parameter!$D$254)</f>
        <v>5.4087246365630967E-3</v>
      </c>
      <c r="BR169" s="91">
        <f>$D169^EXP(Parameter!$D$271+Parameter!$D$278)</f>
        <v>0.13131056727568699</v>
      </c>
      <c r="BS169" s="91">
        <f>$E169^EXP(Parameter!$D$249+Parameter!$D$256)</f>
        <v>4.1247168401839944E-2</v>
      </c>
      <c r="BT169" s="91">
        <f>$D169^EXP(Parameter!$D$272+Parameter!$D$279)</f>
        <v>0.21591920531266634</v>
      </c>
      <c r="BU169" s="91">
        <f>$E169^EXP(Parameter!$D$250+Parameter!$D$257)</f>
        <v>1.4111548357831001E-2</v>
      </c>
      <c r="BV169" s="91">
        <f>$D169^EXP(Parameter!$D$273+Parameter!$D$280)</f>
        <v>0.17544580264261958</v>
      </c>
      <c r="BW169" s="91">
        <f>$E169^EXP(Parameter!$D$251+Parameter!$D$258)</f>
        <v>4.4072499675451744E-2</v>
      </c>
      <c r="BX169" s="91">
        <f>$D169^EXP(Parameter!$D$270+Parameter!$D$277)</f>
        <v>5.4321104762558164E-2</v>
      </c>
      <c r="BY169" s="91">
        <f>$E169^EXP(Parameter!$D$248+Parameter!$D$255)</f>
        <v>6.5050699609816281E-3</v>
      </c>
      <c r="BZ169" s="90">
        <f>$D169^EXP(Parameter!$D$208)</f>
        <v>6.4186889499424554E-2</v>
      </c>
      <c r="CA169" s="90">
        <f>$E169^EXP(Parameter!$D$200)</f>
        <v>4.5398236418673884E-3</v>
      </c>
      <c r="CB169" s="90">
        <f>$D169^EXP(Parameter!$D$209)</f>
        <v>5.4005252297416567E-2</v>
      </c>
      <c r="CC169" s="90">
        <f>$E169^EXP(Parameter!$D$201)</f>
        <v>7.294124813351819E-3</v>
      </c>
      <c r="CD169" s="90">
        <f>$D169^EXP(Parameter!$D$211)</f>
        <v>5.8371698498616988E-2</v>
      </c>
      <c r="CE169" s="90">
        <f>$E169^EXP(Parameter!$D$203)</f>
        <v>2.7077227332060354E-2</v>
      </c>
      <c r="CF169" s="90">
        <f>$D169^EXP(Parameter!$D$212)</f>
        <v>0.11908868140467924</v>
      </c>
      <c r="CG169" s="90">
        <f>$E169^EXP(Parameter!$D$204)</f>
        <v>1.9813396161134516E-2</v>
      </c>
      <c r="CH169" s="91">
        <f>$D169^EXP(Parameter!$D$213)</f>
        <v>4.8379088653174605E-2</v>
      </c>
      <c r="CI169" s="90">
        <f>$E169^EXP(Parameter!$D$205)</f>
        <v>3.2846049722605269E-2</v>
      </c>
      <c r="CJ169" s="91">
        <f>$D169^EXP(Parameter!$D$210)</f>
        <v>2.8706106313807073E-2</v>
      </c>
      <c r="CK169" s="90">
        <f>$E169^EXP(Parameter!$D$202)</f>
        <v>3.7671125586193118E-3</v>
      </c>
      <c r="CL169" s="12">
        <f>$D169^EXP(Parameter!$D$170+Parameter!$D$177*(LN($B169/30.2*21)))</f>
        <v>3.5871916275135293E-2</v>
      </c>
      <c r="CM169" s="41">
        <f>$E169^EXP(Parameter!$D$155+Parameter!$D$162*(LN($B169/30.2*21)))</f>
        <v>7.8734878691294113E-2</v>
      </c>
      <c r="CN169" s="12">
        <f>$D169^EXP(Parameter!$D$171+Parameter!$D$178*(LN($B169/30.2*21)))</f>
        <v>3.8532520242439923E-2</v>
      </c>
      <c r="CO169" s="41">
        <f>$E169^EXP(Parameter!$D$156+Parameter!$D$163*(LN($B169/30.2*21)))</f>
        <v>5.2535397087931299E-2</v>
      </c>
      <c r="CP169" s="12">
        <f>$D169^EXP(Parameter!$D$173+Parameter!$D$180*(LN($B169/30.2*21)))</f>
        <v>3.3761194941701482E-2</v>
      </c>
      <c r="CQ169" s="41">
        <f>$E169^EXP(Parameter!$D$158+Parameter!$D$165*(LN($B169/30.2*21)))</f>
        <v>5.7839841953354891E-2</v>
      </c>
      <c r="CR169" s="12">
        <f>$D169^EXP(Parameter!$D$174+Parameter!$D$181*(LN($B169/30.2*21)))</f>
        <v>3.467172391019685E-2</v>
      </c>
      <c r="CS169" s="41">
        <f>$E169^EXP(Parameter!$D$159+Parameter!$D$166*(LN($B169/30.2*21)))</f>
        <v>8.0166071933990626E-2</v>
      </c>
      <c r="CT169" s="12">
        <f>$D169^EXP(Parameter!$D$175+Parameter!$D$182*(LN($B169/30.2*21)))</f>
        <v>7.7918916485012635E-3</v>
      </c>
      <c r="CU169" s="41">
        <f>$E169^EXP(Parameter!$D$160+Parameter!$D$167*(LN($B169/30.2*21)))</f>
        <v>4.8183767703381787E-3</v>
      </c>
      <c r="CV169" s="12">
        <f>$D169^EXP(Parameter!$D$172+Parameter!$D$179*(LN($B169/30.2*21)))</f>
        <v>9.5853772433046776E-3</v>
      </c>
      <c r="CW169" s="41">
        <f>$E169^EXP(Parameter!$D$157+Parameter!$D$164*(LN($B169/30.2*21)))</f>
        <v>1.549467167025578E-6</v>
      </c>
      <c r="CX169" s="12">
        <f t="shared" si="16"/>
        <v>3.4129059111160404E-10</v>
      </c>
      <c r="CY169" s="85">
        <v>1.5115218266757401E-2</v>
      </c>
      <c r="CZ169" s="12">
        <f t="shared" si="17"/>
        <v>1.1990821047709291E-3</v>
      </c>
      <c r="DA169" s="85">
        <v>2.3571720332204699E-2</v>
      </c>
      <c r="DB169" s="12">
        <f t="shared" si="18"/>
        <v>5.9624837720421437E-5</v>
      </c>
      <c r="DC169" s="41">
        <v>6.1249455294062199E-4</v>
      </c>
      <c r="DD169" s="12">
        <f t="shared" si="19"/>
        <v>2.6731433300310945E-20</v>
      </c>
      <c r="DE169" s="85">
        <v>3.7423014728162401E-3</v>
      </c>
      <c r="DF169" s="12">
        <f t="shared" si="20"/>
        <v>6.1342277247450908E-24</v>
      </c>
      <c r="DG169" s="41">
        <v>3.3277010251979298E-4</v>
      </c>
      <c r="DH169" s="12">
        <f t="shared" si="21"/>
        <v>1.6827015542757331E-5</v>
      </c>
      <c r="DI169" s="41">
        <v>3.3277010251979298E-4</v>
      </c>
      <c r="DJ169" s="46">
        <v>164</v>
      </c>
      <c r="DK169" s="44">
        <v>1.63427049782672E-4</v>
      </c>
      <c r="DL169" s="44">
        <v>4.7877943189889E-4</v>
      </c>
      <c r="DM169" s="44">
        <v>1.04774685154041E-3</v>
      </c>
      <c r="DN169" s="44">
        <v>7.6772684482884202E-4</v>
      </c>
      <c r="DO169" s="44">
        <v>3.06851612643377E-3</v>
      </c>
      <c r="DP169" s="44">
        <v>2.4115151304051601E-3</v>
      </c>
      <c r="DQ169" s="44">
        <v>3.4409524284643202E-3</v>
      </c>
      <c r="DR169" s="45">
        <v>3.0724375519590001E-2</v>
      </c>
      <c r="DS169" s="45">
        <v>4.95745789014694E-2</v>
      </c>
      <c r="DT169" s="45">
        <v>4.4515024104436397E-2</v>
      </c>
      <c r="DU169" s="45">
        <v>3.2196489973733401E-2</v>
      </c>
      <c r="DV169" s="45">
        <v>4.7365736588131098E-2</v>
      </c>
      <c r="DW169" s="45">
        <v>7.69626881081278E-2</v>
      </c>
      <c r="DX169" s="45">
        <v>3.8060042562259498E-2</v>
      </c>
    </row>
    <row r="170" spans="1:128">
      <c r="A170" s="43">
        <f t="shared" si="15"/>
        <v>10.945205479452055</v>
      </c>
      <c r="B170" s="18">
        <v>166</v>
      </c>
      <c r="C170" s="12">
        <v>3630</v>
      </c>
      <c r="D170" s="12">
        <v>2.8986962831260801E-2</v>
      </c>
      <c r="E170" s="12">
        <v>3.2479230359196799E-4</v>
      </c>
      <c r="F170" s="92">
        <f>$D170^Parameter!$D$325</f>
        <v>6.3171053060774196E-2</v>
      </c>
      <c r="G170" s="92">
        <f>$E170^Parameter!$D$318</f>
        <v>3.0786202751595074E-3</v>
      </c>
      <c r="H170" s="92">
        <f>$D170^Parameter!$D$326</f>
        <v>5.8852128006222477E-2</v>
      </c>
      <c r="I170" s="92">
        <f>$E170^Parameter!$D$319</f>
        <v>5.8536623358195422E-3</v>
      </c>
      <c r="J170" s="92">
        <f>$D170^Parameter!$D$328</f>
        <v>6.7328426948450565E-2</v>
      </c>
      <c r="K170" s="92">
        <f>$E170^Parameter!$D$321</f>
        <v>2.8486647277142851E-2</v>
      </c>
      <c r="L170" s="92">
        <f>$D170^Parameter!$D$329</f>
        <v>0.13766816372026158</v>
      </c>
      <c r="M170" s="92">
        <f>$E170^Parameter!$D$322</f>
        <v>1.9529305870317801E-2</v>
      </c>
      <c r="N170" s="92">
        <f>$D170^Parameter!$D$330</f>
        <v>5.6804690515178974E-2</v>
      </c>
      <c r="O170" s="92">
        <f>$E170^Parameter!$D$323</f>
        <v>4.0238547155902638E-2</v>
      </c>
      <c r="P170" s="92">
        <f>$D170^Parameter!$D$327</f>
        <v>3.4357138323295476E-2</v>
      </c>
      <c r="Q170" s="92">
        <f>$E170^Parameter!$D$320</f>
        <v>3.2306245635952912E-3</v>
      </c>
      <c r="R170" s="12">
        <f>$D170^EXP(Parameter!$D$96+Parameter!$D$103*(($B170/30.2*21)^(1)))</f>
        <v>2.3402241302713158E-10</v>
      </c>
      <c r="S170" s="12">
        <f>$E170^EXP(Parameter!$D$81+Parameter!$D$88*($B170/30.2*21)^(-2))</f>
        <v>7.1846721261539801E-3</v>
      </c>
      <c r="T170" s="12">
        <f>$D170^EXP(Parameter!$D$97+Parameter!$D$104*(($B170*21/30.2)^(1)))</f>
        <v>1.1297417609877334E-3</v>
      </c>
      <c r="U170" s="12">
        <f>$E170^EXP(Parameter!$D$82+Parameter!$D$89*($B170/30.2*21)^(-2))</f>
        <v>1.1038104113018338E-2</v>
      </c>
      <c r="V170" s="12">
        <f>$D170^EXP(Parameter!$D$99+Parameter!$D$106*(($B170*21/30.2)^(1)))</f>
        <v>5.3228389497400613E-5</v>
      </c>
      <c r="W170" s="12">
        <f>$E170^EXP(Parameter!$D$84+Parameter!$D$91*($B170/30.2*21)^(-2))</f>
        <v>4.4060980382147175E-2</v>
      </c>
      <c r="X170" s="12">
        <f>$D170^EXP(Parameter!$D$100+Parameter!$D$107*(($B170*21/30.2)^(1)))</f>
        <v>8.8977857894907974E-21</v>
      </c>
      <c r="Y170" s="12">
        <f>$E170^EXP(Parameter!$D$85+Parameter!$D$92*($B170/30.2*21)^(-2))</f>
        <v>2.9698488012803091E-2</v>
      </c>
      <c r="Z170" s="12">
        <f>$D170^EXP(Parameter!$D$101+Parameter!$D$108*(($B170*21/30.2)^(1)))</f>
        <v>1.7957207103009174E-24</v>
      </c>
      <c r="AA170" s="12">
        <f>$E170^EXP(Parameter!$D$86+Parameter!$D$93*($B170/30.2*21)^(-2))</f>
        <v>4.07248585023526E-2</v>
      </c>
      <c r="AB170" s="12">
        <f>$D170^EXP(Parameter!$D$98+Parameter!$D$105*(($B170*21/30.2)^(1)))</f>
        <v>1.4916636217471034E-5</v>
      </c>
      <c r="AC170" s="12">
        <f>$E170^EXP(Parameter!$D$83+Parameter!$D$90*($B170/30.2*21)^(-2))</f>
        <v>3.6020245013761529E-3</v>
      </c>
      <c r="AD170" s="87">
        <f>$D170^EXP(Parameter!$D$133+Parameter!$D$140*(($B170*21/30.2)^(-0.5))+Parameter!$D$147*((LN($B170*21/30.2))))</f>
        <v>5.9520781964707357E-8</v>
      </c>
      <c r="AE170" s="12">
        <f>$E170^EXP(Parameter!$D$111+Parameter!$D$118*(($B170*21/30.2)^(-1))+Parameter!$D$125*(($B170*21/30.2)^(-0.5)))</f>
        <v>6.9703145652761964E-2</v>
      </c>
      <c r="AF170" s="12">
        <f>$D170^EXP(Parameter!$D$134+Parameter!$D$141*(($B170*21/30.2)^(-0.5))+Parameter!$D$148*((LN($B170*21/30.2))))</f>
        <v>1.3308862821028904E-3</v>
      </c>
      <c r="AG170" s="12">
        <f>$E170^EXP(Parameter!$D$112+Parameter!$D$119*(($B170*21/30.2)^(-1))+Parameter!$D$126*(($B170*21/30.2)^(-0.5)))</f>
        <v>1.2701005567450484E-2</v>
      </c>
      <c r="AH170" s="12">
        <f>$D170^EXP(Parameter!$D$136+Parameter!$D$143*(($B170*21/30.2)^(-0.5))+Parameter!$D$150*((LN($B170*21/30.2))))</f>
        <v>1.0174952640789462E-6</v>
      </c>
      <c r="AI170" s="12">
        <f>$E170^EXP(Parameter!$D$114+Parameter!$D$121*(($B170*21/30.2)^(-1))+Parameter!$D$128*(($B170*21/30.2)^(-0.5)))</f>
        <v>2.5109167026861394E-4</v>
      </c>
      <c r="AJ170" s="12">
        <f>$D170^EXP(Parameter!$D$137+Parameter!$D$144*(($B170*21/30.2)^(-0.5))+Parameter!$D$151*((LN($B170*21/30.2))))</f>
        <v>1.47538358688559E-8</v>
      </c>
      <c r="AK170" s="12">
        <f>$E170^EXP(Parameter!$D$115+Parameter!$D$122*(($B170*21/30.2)^(-1))+Parameter!$D$129*(($B170*21/30.2)^(-0.5)))</f>
        <v>9.3092390606096011E-3</v>
      </c>
      <c r="AL170" s="12">
        <f>$D170^EXP(Parameter!$D$138+Parameter!$D$145*(($B170*21/30.2)^(-0.5))+Parameter!$D$152*((LN($B170*21/30.2))))</f>
        <v>1.2422122427540801E-29</v>
      </c>
      <c r="AM170" s="12">
        <f>$E170^EXP(Parameter!$D$116+Parameter!$D$123*(($B170*21/30.2)^(-1))+Parameter!$D$130*(($B170*21/30.2)^(-0.5)))</f>
        <v>2.8000935141052762E-5</v>
      </c>
      <c r="AN170" s="12">
        <f>$D170^EXP(Parameter!$D$135+Parameter!$D$142*(($B170*21/30.2)^(-0.5))+Parameter!$D$149*((LN($B170*21/30.2))))</f>
        <v>1.1459814062193856E-4</v>
      </c>
      <c r="AO170" s="12">
        <f>$E170^EXP(Parameter!$D$113+Parameter!$D$120*(($B170*21/30.2)^(-1))+Parameter!$D$127*(($B170*21/30.2)^(-0.5)))</f>
        <v>3.224506034219889E-10</v>
      </c>
      <c r="AP170" s="87">
        <f>$D170^EXP(Parameter!$D$304+Parameter!$D$310*((LN($B170*21/30.2))))</f>
        <v>3.2602325999865067E-2</v>
      </c>
      <c r="AQ170" s="88">
        <f>$E170^EXP(Parameter!$D$290+Parameter!$D$296*((LN($B170*21/30.2))))</f>
        <v>1.5083721834336074E-2</v>
      </c>
      <c r="AR170" s="12">
        <f>$D170^EXP(Parameter!$D$305+Parameter!$D$311*((LN($B170*21/30.2))))</f>
        <v>4.0488799351376344E-2</v>
      </c>
      <c r="AS170" s="88">
        <f>$E170^EXP(Parameter!$D$291+Parameter!$D$297*((LN($B170*21/30.2))))</f>
        <v>1.4060009284321695E-2</v>
      </c>
      <c r="AT170" s="12">
        <f>$D170^EXP(Parameter!$D$305+Parameter!$D$307-Parameter!$D$306+(Parameter!$D$311+Parameter!$D$313-Parameter!$D$312)*((LN($B170*21/30.2))))</f>
        <v>3.7090525983358727E-2</v>
      </c>
      <c r="AU170" s="88">
        <f>$E170^EXP(Parameter!$D$291+Parameter!$D$293-Parameter!$D$292+(Parameter!$D$297+Parameter!$D$299-Parameter!$D$298)*((LN($B170*21/30.2))))</f>
        <v>2.4867316056926807E-2</v>
      </c>
      <c r="AV170" s="12">
        <f>$D170^EXP(Parameter!$D$308+Parameter!$D$314*((LN($B170*21/30.2))))</f>
        <v>5.4575753719412416E-2</v>
      </c>
      <c r="AW170" s="88">
        <f>$E170^EXP(Parameter!$D$294+Parameter!$D$300*((LN($B170*21/30.2))))</f>
        <v>2.0635490281689473E-2</v>
      </c>
      <c r="AX170" s="12">
        <f>$D170^EXP(Parameter!$D$305+Parameter!$D$309-Parameter!$D$306+(Parameter!$D$311+Parameter!$D$315-Parameter!$D$312)*((LN($B170*21/30.2))))</f>
        <v>2.081561660367073E-2</v>
      </c>
      <c r="AY170" s="88">
        <f>$E170^EXP(Parameter!$D$291+Parameter!$D$295-Parameter!$D$292+(Parameter!$D$297+Parameter!$D$301-Parameter!$D$298)*((LN($B170*21/30.2))))</f>
        <v>8.5271520583728004E-4</v>
      </c>
      <c r="AZ170" s="12">
        <f>$D170^EXP(Parameter!D$305-Parameter!D$306+(Parameter!D$311-Parameter!D$312)*((LN($B170*21/30.2))))</f>
        <v>1.4171582968108122E-2</v>
      </c>
      <c r="BA170" s="88">
        <f>$E170^EXP(Parameter!$D$291-Parameter!$D$292+(Parameter!$D$297-Parameter!$D$298)*((LN($B170*21/30.2))))</f>
        <v>2.0531215944785627E-5</v>
      </c>
      <c r="BB170" s="89">
        <f>$D170^EXP(Parameter!$D$231+Parameter!$D$238)</f>
        <v>6.7909737245521781E-2</v>
      </c>
      <c r="BC170" s="90">
        <f>$E170^EXP(Parameter!$D$216+Parameter!$D$223)</f>
        <v>6.0894915481876427E-3</v>
      </c>
      <c r="BD170" s="91">
        <f>$D170^EXP(Parameter!$D$232+Parameter!$D$239)</f>
        <v>5.2869781882469068E-2</v>
      </c>
      <c r="BE170" s="90">
        <f>$E170^EXP(Parameter!$D$217+Parameter!$D$224)</f>
        <v>8.475216716806195E-3</v>
      </c>
      <c r="BF170" s="91">
        <f>$D170^EXP(Parameter!$D$234+Parameter!$D$241)</f>
        <v>6.2568981427254783E-2</v>
      </c>
      <c r="BG170" s="91">
        <f>$E170^EXP(Parameter!$D$219+Parameter!$D$226)</f>
        <v>3.3749368349723592E-2</v>
      </c>
      <c r="BH170" s="91">
        <f>$D170^EXP(Parameter!$D$235+Parameter!$D$242)</f>
        <v>0.11851820010447722</v>
      </c>
      <c r="BI170" s="91">
        <f>$E170^EXP(Parameter!$D$220+Parameter!$D$227)</f>
        <v>2.2415611908872479E-2</v>
      </c>
      <c r="BJ170" s="91">
        <f>$D170^EXP(Parameter!$D$236)</f>
        <v>1.9586292568945458E-2</v>
      </c>
      <c r="BK170" s="91">
        <f>$E170^EXP(Parameter!$D$221)</f>
        <v>0.18804265648635571</v>
      </c>
      <c r="BL170" s="91">
        <f>$D170^EXP(Parameter!$D$233+Parameter!$D$240)</f>
        <v>2.6214157666679071E-2</v>
      </c>
      <c r="BM170" s="91">
        <f>$E170^EXP(Parameter!$D$218+Parameter!$D$225)</f>
        <v>2.9132080302509628E-3</v>
      </c>
      <c r="BN170" s="90">
        <f>$D170^EXP(Parameter!$D$268+Parameter!$D$275)</f>
        <v>8.9004280804522315E-2</v>
      </c>
      <c r="BO170" s="91">
        <f>$E170^EXP(Parameter!$D$246+Parameter!$D$253)</f>
        <v>2.3095550931043246E-3</v>
      </c>
      <c r="BP170" s="91">
        <f>$D170^EXP(Parameter!$D$269+Parameter!$D$276)</f>
        <v>6.1020733363693243E-2</v>
      </c>
      <c r="BQ170" s="91">
        <f>$E170^EXP(Parameter!$D$247+Parameter!$D$254)</f>
        <v>5.3238375510049228E-3</v>
      </c>
      <c r="BR170" s="91">
        <f>$D170^EXP(Parameter!$D$271+Parameter!$D$278)</f>
        <v>0.13044452456928499</v>
      </c>
      <c r="BS170" s="91">
        <f>$E170^EXP(Parameter!$D$249+Parameter!$D$256)</f>
        <v>4.0850554603222462E-2</v>
      </c>
      <c r="BT170" s="91">
        <f>$D170^EXP(Parameter!$D$272+Parameter!$D$279)</f>
        <v>0.2148431221980914</v>
      </c>
      <c r="BU170" s="91">
        <f>$E170^EXP(Parameter!$D$250+Parameter!$D$257)</f>
        <v>1.3930502238507525E-2</v>
      </c>
      <c r="BV170" s="91">
        <f>$D170^EXP(Parameter!$D$273+Parameter!$D$280)</f>
        <v>0.17445335834464365</v>
      </c>
      <c r="BW170" s="91">
        <f>$E170^EXP(Parameter!$D$251+Parameter!$D$258)</f>
        <v>4.3657483799896118E-2</v>
      </c>
      <c r="BX170" s="91">
        <f>$D170^EXP(Parameter!$D$270+Parameter!$D$277)</f>
        <v>5.3807812574199421E-2</v>
      </c>
      <c r="BY170" s="91">
        <f>$E170^EXP(Parameter!$D$248+Parameter!$D$255)</f>
        <v>6.4065588381483898E-3</v>
      </c>
      <c r="BZ170" s="90">
        <f>$D170^EXP(Parameter!$D$208)</f>
        <v>6.3614967302057276E-2</v>
      </c>
      <c r="CA170" s="90">
        <f>$E170^EXP(Parameter!$D$200)</f>
        <v>4.4662025060955611E-3</v>
      </c>
      <c r="CB170" s="90">
        <f>$D170^EXP(Parameter!$D$209)</f>
        <v>5.3493927884400959E-2</v>
      </c>
      <c r="CC170" s="90">
        <f>$E170^EXP(Parameter!$D$201)</f>
        <v>7.1861573574532045E-3</v>
      </c>
      <c r="CD170" s="90">
        <f>$D170^EXP(Parameter!$D$211)</f>
        <v>5.7833686635656162E-2</v>
      </c>
      <c r="CE170" s="90">
        <f>$E170^EXP(Parameter!$D$203)</f>
        <v>2.6782680822276302E-2</v>
      </c>
      <c r="CF170" s="90">
        <f>$D170^EXP(Parameter!$D$212)</f>
        <v>0.11826558085963232</v>
      </c>
      <c r="CG170" s="90">
        <f>$E170^EXP(Parameter!$D$204)</f>
        <v>1.9579323925696883E-2</v>
      </c>
      <c r="CH170" s="91">
        <f>$D170^EXP(Parameter!$D$213)</f>
        <v>4.790385261225634E-2</v>
      </c>
      <c r="CI170" s="90">
        <f>$E170^EXP(Parameter!$D$205)</f>
        <v>3.2507771908632722E-2</v>
      </c>
      <c r="CJ170" s="91">
        <f>$D170^EXP(Parameter!$D$210)</f>
        <v>2.8375805205595076E-2</v>
      </c>
      <c r="CK170" s="90">
        <f>$E170^EXP(Parameter!$D$202)</f>
        <v>3.7039273104955404E-3</v>
      </c>
      <c r="CL170" s="12">
        <f>$D170^EXP(Parameter!$D$170+Parameter!$D$177*(LN($B170/30.2*21)))</f>
        <v>3.5429838135521939E-2</v>
      </c>
      <c r="CM170" s="41">
        <f>$E170^EXP(Parameter!$D$155+Parameter!$D$162*(LN($B170/30.2*21)))</f>
        <v>7.8436792505967468E-2</v>
      </c>
      <c r="CN170" s="12">
        <f>$D170^EXP(Parameter!$D$171+Parameter!$D$178*(LN($B170/30.2*21)))</f>
        <v>3.8094872196307562E-2</v>
      </c>
      <c r="CO170" s="41">
        <f>$E170^EXP(Parameter!$D$156+Parameter!$D$163*(LN($B170/30.2*21)))</f>
        <v>5.2206121665806633E-2</v>
      </c>
      <c r="CP170" s="12">
        <f>$D170^EXP(Parameter!$D$173+Parameter!$D$180*(LN($B170/30.2*21)))</f>
        <v>3.3343075781017403E-2</v>
      </c>
      <c r="CQ170" s="41">
        <f>$E170^EXP(Parameter!$D$158+Parameter!$D$165*(LN($B170/30.2*21)))</f>
        <v>5.7395908026308839E-2</v>
      </c>
      <c r="CR170" s="12">
        <f>$D170^EXP(Parameter!$D$174+Parameter!$D$181*(LN($B170/30.2*21)))</f>
        <v>3.416196803002032E-2</v>
      </c>
      <c r="CS170" s="41">
        <f>$E170^EXP(Parameter!$D$159+Parameter!$D$166*(LN($B170/30.2*21)))</f>
        <v>7.9722092152177321E-2</v>
      </c>
      <c r="CT170" s="12">
        <f>$D170^EXP(Parameter!$D$175+Parameter!$D$182*(LN($B170/30.2*21)))</f>
        <v>7.6256551780380256E-3</v>
      </c>
      <c r="CU170" s="41">
        <f>$E170^EXP(Parameter!$D$160+Parameter!$D$167*(LN($B170/30.2*21)))</f>
        <v>4.7131065511592041E-3</v>
      </c>
      <c r="CV170" s="12">
        <f>$D170^EXP(Parameter!$D$172+Parameter!$D$179*(LN($B170/30.2*21)))</f>
        <v>9.4125778233190224E-3</v>
      </c>
      <c r="CW170" s="41">
        <f>$E170^EXP(Parameter!$D$157+Parameter!$D$164*(LN($B170/30.2*21)))</f>
        <v>1.45365316427722E-6</v>
      </c>
      <c r="CX170" s="12">
        <f t="shared" si="16"/>
        <v>2.3402241302713158E-10</v>
      </c>
      <c r="CY170" s="85">
        <v>1.50484111260933E-2</v>
      </c>
      <c r="CZ170" s="12">
        <f t="shared" si="17"/>
        <v>1.1297417609877334E-3</v>
      </c>
      <c r="DA170" s="85">
        <v>2.3452421706171799E-2</v>
      </c>
      <c r="DB170" s="12">
        <f t="shared" si="18"/>
        <v>5.3228389497400613E-5</v>
      </c>
      <c r="DC170" s="41">
        <v>5.8757525818658801E-4</v>
      </c>
      <c r="DD170" s="12">
        <f t="shared" si="19"/>
        <v>8.8977857894907974E-21</v>
      </c>
      <c r="DE170" s="85">
        <v>3.65514094646895E-3</v>
      </c>
      <c r="DF170" s="12">
        <f t="shared" si="20"/>
        <v>1.7957207103009174E-24</v>
      </c>
      <c r="DG170" s="41">
        <v>3.24791245749371E-4</v>
      </c>
      <c r="DH170" s="12">
        <f t="shared" si="21"/>
        <v>1.4916636217471034E-5</v>
      </c>
      <c r="DI170" s="41">
        <v>3.24791245749371E-4</v>
      </c>
      <c r="DJ170" s="46">
        <v>165</v>
      </c>
      <c r="DK170" s="44">
        <v>1.58810959172584E-4</v>
      </c>
      <c r="DL170" s="44">
        <v>4.6631375582584201E-4</v>
      </c>
      <c r="DM170" s="44">
        <v>1.0222384758309399E-3</v>
      </c>
      <c r="DN170" s="44">
        <v>7.4851361435179797E-4</v>
      </c>
      <c r="DO170" s="44">
        <v>3.0013420206953501E-3</v>
      </c>
      <c r="DP170" s="44">
        <v>2.3573596199648601E-3</v>
      </c>
      <c r="DQ170" s="44">
        <v>3.3665622814787999E-3</v>
      </c>
      <c r="DR170" s="45">
        <v>3.03813517361252E-2</v>
      </c>
      <c r="DS170" s="45">
        <v>4.9067040051408398E-2</v>
      </c>
      <c r="DT170" s="45">
        <v>4.4049724770435401E-2</v>
      </c>
      <c r="DU170" s="45">
        <v>3.1839852298918198E-2</v>
      </c>
      <c r="DV170" s="45">
        <v>4.6876482597279903E-2</v>
      </c>
      <c r="DW170" s="45">
        <v>7.62456232820862E-2</v>
      </c>
      <c r="DX170" s="45">
        <v>3.76505742862904E-2</v>
      </c>
    </row>
    <row r="171" spans="1:128">
      <c r="A171" s="43">
        <f t="shared" si="15"/>
        <v>11.005479452054795</v>
      </c>
      <c r="B171" s="18">
        <v>167</v>
      </c>
      <c r="C171" s="12">
        <v>3652</v>
      </c>
      <c r="D171" s="12">
        <v>2.86567636480272E-2</v>
      </c>
      <c r="E171" s="12">
        <v>3.1703811328023199E-4</v>
      </c>
      <c r="F171" s="92">
        <f>$D171^Parameter!$D$325</f>
        <v>6.2609058149489985E-2</v>
      </c>
      <c r="G171" s="92">
        <f>$E171^Parameter!$D$318</f>
        <v>3.0255216281562984E-3</v>
      </c>
      <c r="H171" s="92">
        <f>$D171^Parameter!$D$326</f>
        <v>5.8315192478564599E-2</v>
      </c>
      <c r="I171" s="92">
        <f>$E171^Parameter!$D$319</f>
        <v>5.7638323988693828E-3</v>
      </c>
      <c r="J171" s="92">
        <f>$D171^Parameter!$D$328</f>
        <v>6.674320875763895E-2</v>
      </c>
      <c r="K171" s="92">
        <f>$E171^Parameter!$D$321</f>
        <v>2.8183335028867117E-2</v>
      </c>
      <c r="L171" s="92">
        <f>$D171^Parameter!$D$329</f>
        <v>0.13678774792966109</v>
      </c>
      <c r="M171" s="92">
        <f>$E171^Parameter!$D$322</f>
        <v>1.9299436228207213E-2</v>
      </c>
      <c r="N171" s="92">
        <f>$D171^Parameter!$D$330</f>
        <v>5.6279986532708839E-2</v>
      </c>
      <c r="O171" s="92">
        <f>$E171^Parameter!$D$323</f>
        <v>3.9851492397988048E-2</v>
      </c>
      <c r="P171" s="92">
        <f>$D171^Parameter!$D$327</f>
        <v>3.3984449469741898E-2</v>
      </c>
      <c r="Q171" s="92">
        <f>$E171^Parameter!$D$320</f>
        <v>3.1753645575783324E-3</v>
      </c>
      <c r="R171" s="12">
        <f>$D171^EXP(Parameter!$D$96+Parameter!$D$103*(($B171/30.2*21)^(1)))</f>
        <v>1.5950983135942315E-10</v>
      </c>
      <c r="S171" s="12">
        <f>$E171^EXP(Parameter!$D$81+Parameter!$D$88*($B171/30.2*21)^(-2))</f>
        <v>7.0787958129934379E-3</v>
      </c>
      <c r="T171" s="12">
        <f>$D171^EXP(Parameter!$D$97+Parameter!$D$104*(($B171*21/30.2)^(1)))</f>
        <v>1.0640233136785871E-3</v>
      </c>
      <c r="U171" s="12">
        <f>$E171^EXP(Parameter!$D$82+Parameter!$D$89*($B171/30.2*21)^(-2))</f>
        <v>1.0889487652461862E-2</v>
      </c>
      <c r="V171" s="12">
        <f>$D171^EXP(Parameter!$D$99+Parameter!$D$106*(($B171*21/30.2)^(1)))</f>
        <v>4.746652759130476E-5</v>
      </c>
      <c r="W171" s="12">
        <f>$E171^EXP(Parameter!$D$84+Parameter!$D$91*($B171/30.2*21)^(-2))</f>
        <v>4.3649166555563106E-2</v>
      </c>
      <c r="X171" s="12">
        <f>$D171^EXP(Parameter!$D$100+Parameter!$D$107*(($B171*21/30.2)^(1)))</f>
        <v>2.8864898401008687E-21</v>
      </c>
      <c r="Y171" s="12">
        <f>$E171^EXP(Parameter!$D$85+Parameter!$D$92*($B171/30.2*21)^(-2))</f>
        <v>2.9386001699396012E-2</v>
      </c>
      <c r="Z171" s="12">
        <f>$D171^EXP(Parameter!$D$101+Parameter!$D$108*(($B171*21/30.2)^(1)))</f>
        <v>5.1172127208448339E-25</v>
      </c>
      <c r="AA171" s="12">
        <f>$E171^EXP(Parameter!$D$86+Parameter!$D$93*($B171/30.2*21)^(-2))</f>
        <v>4.0334526712704641E-2</v>
      </c>
      <c r="AB171" s="12">
        <f>$D171^EXP(Parameter!$D$98+Parameter!$D$105*(($B171*21/30.2)^(1)))</f>
        <v>1.320921917520086E-5</v>
      </c>
      <c r="AC171" s="12">
        <f>$E171^EXP(Parameter!$D$83+Parameter!$D$90*($B171/30.2*21)^(-2))</f>
        <v>3.5415639219897104E-3</v>
      </c>
      <c r="AD171" s="87">
        <f>$D171^EXP(Parameter!$D$133+Parameter!$D$140*(($B171*21/30.2)^(-0.5))+Parameter!$D$147*((LN($B171*21/30.2))))</f>
        <v>5.0645369330303657E-8</v>
      </c>
      <c r="AE171" s="12">
        <f>$E171^EXP(Parameter!$D$111+Parameter!$D$118*(($B171*21/30.2)^(-1))+Parameter!$D$125*(($B171*21/30.2)^(-0.5)))</f>
        <v>6.9315160962944627E-2</v>
      </c>
      <c r="AF171" s="12">
        <f>$D171^EXP(Parameter!$D$134+Parameter!$D$141*(($B171*21/30.2)^(-0.5))+Parameter!$D$148*((LN($B171*21/30.2))))</f>
        <v>1.2795889171602838E-3</v>
      </c>
      <c r="AG171" s="12">
        <f>$E171^EXP(Parameter!$D$112+Parameter!$D$119*(($B171*21/30.2)^(-1))+Parameter!$D$126*(($B171*21/30.2)^(-0.5)))</f>
        <v>1.2539725851080281E-2</v>
      </c>
      <c r="AH171" s="12">
        <f>$D171^EXP(Parameter!$D$136+Parameter!$D$143*(($B171*21/30.2)^(-0.5))+Parameter!$D$150*((LN($B171*21/30.2))))</f>
        <v>8.9830931884430261E-7</v>
      </c>
      <c r="AI171" s="12">
        <f>$E171^EXP(Parameter!$D$114+Parameter!$D$121*(($B171*21/30.2)^(-1))+Parameter!$D$128*(($B171*21/30.2)^(-0.5)))</f>
        <v>2.4220043874830671E-4</v>
      </c>
      <c r="AJ171" s="12">
        <f>$D171^EXP(Parameter!$D$137+Parameter!$D$144*(($B171*21/30.2)^(-0.5))+Parameter!$D$151*((LN($B171*21/30.2))))</f>
        <v>1.2140316976426823E-8</v>
      </c>
      <c r="AK171" s="12">
        <f>$E171^EXP(Parameter!$D$115+Parameter!$D$122*(($B171*21/30.2)^(-1))+Parameter!$D$129*(($B171*21/30.2)^(-0.5)))</f>
        <v>9.166052519202517E-3</v>
      </c>
      <c r="AL171" s="12">
        <f>$D171^EXP(Parameter!$D$138+Parameter!$D$145*(($B171*21/30.2)^(-0.5))+Parameter!$D$152*((LN($B171*21/30.2))))</f>
        <v>4.919677519189026E-30</v>
      </c>
      <c r="AM171" s="12">
        <f>$E171^EXP(Parameter!$D$116+Parameter!$D$123*(($B171*21/30.2)^(-1))+Parameter!$D$130*(($B171*21/30.2)^(-0.5)))</f>
        <v>2.6739490796270608E-5</v>
      </c>
      <c r="AN171" s="12">
        <f>$D171^EXP(Parameter!$D$135+Parameter!$D$142*(($B171*21/30.2)^(-0.5))+Parameter!$D$149*((LN($B171*21/30.2))))</f>
        <v>1.083595664017703E-4</v>
      </c>
      <c r="AO171" s="12">
        <f>$E171^EXP(Parameter!$D$113+Parameter!$D$120*(($B171*21/30.2)^(-1))+Parameter!$D$127*(($B171*21/30.2)^(-0.5)))</f>
        <v>2.909531096651132E-10</v>
      </c>
      <c r="AP171" s="87">
        <f>$D171^EXP(Parameter!$D$304+Parameter!$D$310*((LN($B171*21/30.2))))</f>
        <v>3.2158713349006655E-2</v>
      </c>
      <c r="AQ171" s="88">
        <f>$E171^EXP(Parameter!$D$290+Parameter!$D$296*((LN($B171*21/30.2))))</f>
        <v>1.4948437579447135E-2</v>
      </c>
      <c r="AR171" s="12">
        <f>$D171^EXP(Parameter!$D$305+Parameter!$D$311*((LN($B171*21/30.2))))</f>
        <v>4.0033276662569929E-2</v>
      </c>
      <c r="AS171" s="88">
        <f>$E171^EXP(Parameter!$D$291+Parameter!$D$297*((LN($B171*21/30.2))))</f>
        <v>1.3899769653502167E-2</v>
      </c>
      <c r="AT171" s="12">
        <f>$D171^EXP(Parameter!$D$305+Parameter!$D$307-Parameter!$D$306+(Parameter!$D$311+Parameter!$D$313-Parameter!$D$312)*((LN($B171*21/30.2))))</f>
        <v>3.6634591774632908E-2</v>
      </c>
      <c r="AU171" s="88">
        <f>$E171^EXP(Parameter!$D$291+Parameter!$D$293-Parameter!$D$292+(Parameter!$D$297+Parameter!$D$299-Parameter!$D$298)*((LN($B171*21/30.2))))</f>
        <v>2.4574872937073038E-2</v>
      </c>
      <c r="AV171" s="12">
        <f>$D171^EXP(Parameter!$D$308+Parameter!$D$314*((LN($B171*21/30.2))))</f>
        <v>5.3887469240841562E-2</v>
      </c>
      <c r="AW171" s="88">
        <f>$E171^EXP(Parameter!$D$294+Parameter!$D$300*((LN($B171*21/30.2))))</f>
        <v>2.0400052524222941E-2</v>
      </c>
      <c r="AX171" s="12">
        <f>$D171^EXP(Parameter!$D$305+Parameter!$D$309-Parameter!$D$306+(Parameter!$D$311+Parameter!$D$315-Parameter!$D$312)*((LN($B171*21/30.2))))</f>
        <v>2.0485695367924564E-2</v>
      </c>
      <c r="AY171" s="88">
        <f>$E171^EXP(Parameter!$D$291+Parameter!$D$295-Parameter!$D$292+(Parameter!$D$297+Parameter!$D$301-Parameter!$D$298)*((LN($B171*21/30.2))))</f>
        <v>8.2258269361384288E-4</v>
      </c>
      <c r="AZ171" s="12">
        <f>$D171^EXP(Parameter!D$305-Parameter!D$306+(Parameter!D$311-Parameter!D$312)*((LN($B171*21/30.2))))</f>
        <v>1.3938538674849307E-2</v>
      </c>
      <c r="BA171" s="88">
        <f>$E171^EXP(Parameter!$D$291-Parameter!$D$292+(Parameter!$D$297-Parameter!$D$298)*((LN($B171*21/30.2))))</f>
        <v>1.9520723199878001E-5</v>
      </c>
      <c r="BB171" s="89">
        <f>$D171^EXP(Parameter!$D$231+Parameter!$D$238)</f>
        <v>6.7321338853916599E-2</v>
      </c>
      <c r="BC171" s="90">
        <f>$E171^EXP(Parameter!$D$216+Parameter!$D$223)</f>
        <v>5.9967550854434374E-3</v>
      </c>
      <c r="BD171" s="91">
        <f>$D171^EXP(Parameter!$D$232+Parameter!$D$239)</f>
        <v>5.2369259467600807E-2</v>
      </c>
      <c r="BE171" s="90">
        <f>$E171^EXP(Parameter!$D$217+Parameter!$D$224)</f>
        <v>8.354452576265747E-3</v>
      </c>
      <c r="BF171" s="91">
        <f>$D171^EXP(Parameter!$D$234+Parameter!$D$241)</f>
        <v>6.20104213615401E-2</v>
      </c>
      <c r="BG171" s="91">
        <f>$E171^EXP(Parameter!$D$219+Parameter!$D$226)</f>
        <v>3.3407054125836375E-2</v>
      </c>
      <c r="BH171" s="91">
        <f>$D171^EXP(Parameter!$D$235+Parameter!$D$242)</f>
        <v>0.11770319767078</v>
      </c>
      <c r="BI171" s="91">
        <f>$E171^EXP(Parameter!$D$220+Parameter!$D$227)</f>
        <v>2.2160956658513115E-2</v>
      </c>
      <c r="BJ171" s="91">
        <f>$D171^EXP(Parameter!$D$236)</f>
        <v>1.933863502034161E-2</v>
      </c>
      <c r="BK171" s="91">
        <f>$E171^EXP(Parameter!$D$221)</f>
        <v>0.18709970326884362</v>
      </c>
      <c r="BL171" s="91">
        <f>$D171^EXP(Parameter!$D$233+Parameter!$D$240)</f>
        <v>2.5907114859403498E-2</v>
      </c>
      <c r="BM171" s="91">
        <f>$E171^EXP(Parameter!$D$218+Parameter!$D$225)</f>
        <v>2.8624867250875269E-3</v>
      </c>
      <c r="BN171" s="90">
        <f>$D171^EXP(Parameter!$D$268+Parameter!$D$275)</f>
        <v>8.8310368006023487E-2</v>
      </c>
      <c r="BO171" s="91">
        <f>$E171^EXP(Parameter!$D$246+Parameter!$D$253)</f>
        <v>2.2677592104550148E-3</v>
      </c>
      <c r="BP171" s="91">
        <f>$D171^EXP(Parameter!$D$269+Parameter!$D$276)</f>
        <v>6.0471092145920613E-2</v>
      </c>
      <c r="BQ171" s="91">
        <f>$E171^EXP(Parameter!$D$247+Parameter!$D$254)</f>
        <v>5.2406423268658549E-3</v>
      </c>
      <c r="BR171" s="91">
        <f>$D171^EXP(Parameter!$D$271+Parameter!$D$278)</f>
        <v>0.12958770484536353</v>
      </c>
      <c r="BS171" s="91">
        <f>$E171^EXP(Parameter!$D$249+Parameter!$D$256)</f>
        <v>4.0459450194540302E-2</v>
      </c>
      <c r="BT171" s="91">
        <f>$D171^EXP(Parameter!$D$272+Parameter!$D$279)</f>
        <v>0.21377677525010544</v>
      </c>
      <c r="BU171" s="91">
        <f>$E171^EXP(Parameter!$D$250+Parameter!$D$257)</f>
        <v>1.3752549182218863E-2</v>
      </c>
      <c r="BV171" s="91">
        <f>$D171^EXP(Parameter!$D$273+Parameter!$D$280)</f>
        <v>0.17347055726553409</v>
      </c>
      <c r="BW171" s="91">
        <f>$E171^EXP(Parameter!$D$251+Parameter!$D$258)</f>
        <v>4.3248150935686222E-2</v>
      </c>
      <c r="BX171" s="91">
        <f>$D171^EXP(Parameter!$D$270+Parameter!$D$277)</f>
        <v>5.330144263064894E-2</v>
      </c>
      <c r="BY171" s="91">
        <f>$E171^EXP(Parameter!$D$248+Parameter!$D$255)</f>
        <v>6.3099572109493757E-3</v>
      </c>
      <c r="BZ171" s="90">
        <f>$D171^EXP(Parameter!$D$208)</f>
        <v>6.3050451673579297E-2</v>
      </c>
      <c r="CA171" s="90">
        <f>$E171^EXP(Parameter!$D$200)</f>
        <v>4.3940868948997985E-3</v>
      </c>
      <c r="CB171" s="90">
        <f>$D171^EXP(Parameter!$D$209)</f>
        <v>5.2989508746997413E-2</v>
      </c>
      <c r="CC171" s="90">
        <f>$E171^EXP(Parameter!$D$201)</f>
        <v>7.0802460326539977E-3</v>
      </c>
      <c r="CD171" s="90">
        <f>$D171^EXP(Parameter!$D$211)</f>
        <v>5.7302806210468467E-2</v>
      </c>
      <c r="CE171" s="90">
        <f>$E171^EXP(Parameter!$D$203)</f>
        <v>2.6492595331348057E-2</v>
      </c>
      <c r="CF171" s="90">
        <f>$D171^EXP(Parameter!$D$212)</f>
        <v>0.11745150472265854</v>
      </c>
      <c r="CG171" s="90">
        <f>$E171^EXP(Parameter!$D$204)</f>
        <v>1.9349014436926191E-2</v>
      </c>
      <c r="CH171" s="91">
        <f>$D171^EXP(Parameter!$D$213)</f>
        <v>4.7435202220368906E-2</v>
      </c>
      <c r="CI171" s="90">
        <f>$E171^EXP(Parameter!$D$205)</f>
        <v>3.2174422801786444E-2</v>
      </c>
      <c r="CJ171" s="91">
        <f>$D171^EXP(Parameter!$D$210)</f>
        <v>2.8050633836809773E-2</v>
      </c>
      <c r="CK171" s="90">
        <f>$E171^EXP(Parameter!$D$202)</f>
        <v>3.642069088907878E-3</v>
      </c>
      <c r="CL171" s="12">
        <f>$D171^EXP(Parameter!$D$170+Parameter!$D$177*(LN($B171/30.2*21)))</f>
        <v>3.4994712869029963E-2</v>
      </c>
      <c r="CM171" s="41">
        <f>$E171^EXP(Parameter!$D$155+Parameter!$D$162*(LN($B171/30.2*21)))</f>
        <v>7.8141977863055337E-2</v>
      </c>
      <c r="CN171" s="12">
        <f>$D171^EXP(Parameter!$D$171+Parameter!$D$178*(LN($B171/30.2*21)))</f>
        <v>3.766381056448076E-2</v>
      </c>
      <c r="CO171" s="41">
        <f>$E171^EXP(Parameter!$D$156+Parameter!$D$163*(LN($B171/30.2*21)))</f>
        <v>5.1880796702065732E-2</v>
      </c>
      <c r="CP171" s="12">
        <f>$D171^EXP(Parameter!$D$173+Parameter!$D$180*(LN($B171/30.2*21)))</f>
        <v>3.2931583905274134E-2</v>
      </c>
      <c r="CQ171" s="41">
        <f>$E171^EXP(Parameter!$D$158+Parameter!$D$165*(LN($B171/30.2*21)))</f>
        <v>5.6957497822705601E-2</v>
      </c>
      <c r="CR171" s="12">
        <f>$D171^EXP(Parameter!$D$174+Parameter!$D$181*(LN($B171/30.2*21)))</f>
        <v>3.3661011820511802E-2</v>
      </c>
      <c r="CS171" s="41">
        <f>$E171^EXP(Parameter!$D$159+Parameter!$D$166*(LN($B171/30.2*21)))</f>
        <v>7.9283063745072851E-2</v>
      </c>
      <c r="CT171" s="12">
        <f>$D171^EXP(Parameter!$D$175+Parameter!$D$182*(LN($B171/30.2*21)))</f>
        <v>7.4633795030996592E-3</v>
      </c>
      <c r="CU171" s="41">
        <f>$E171^EXP(Parameter!$D$160+Parameter!$D$167*(LN($B171/30.2*21)))</f>
        <v>4.6104297898438449E-3</v>
      </c>
      <c r="CV171" s="12">
        <f>$D171^EXP(Parameter!$D$172+Parameter!$D$179*(LN($B171/30.2*21)))</f>
        <v>9.2434360450305703E-3</v>
      </c>
      <c r="CW171" s="41">
        <f>$E171^EXP(Parameter!$D$157+Parameter!$D$164*(LN($B171/30.2*21)))</f>
        <v>1.3639492824336326E-6</v>
      </c>
      <c r="CX171" s="12">
        <f t="shared" si="16"/>
        <v>1.5950983135942315E-10</v>
      </c>
      <c r="CY171" s="85">
        <v>1.49831249167337E-2</v>
      </c>
      <c r="CZ171" s="12">
        <f t="shared" si="17"/>
        <v>1.0640233136785871E-3</v>
      </c>
      <c r="DA171" s="85">
        <v>2.3335608893657701E-2</v>
      </c>
      <c r="DB171" s="12">
        <f t="shared" si="18"/>
        <v>4.746652759130476E-5</v>
      </c>
      <c r="DC171" s="41">
        <v>5.6386308416689096E-4</v>
      </c>
      <c r="DD171" s="12">
        <f t="shared" si="19"/>
        <v>2.8864898401008687E-21</v>
      </c>
      <c r="DE171" s="85">
        <v>3.57038281392734E-3</v>
      </c>
      <c r="DF171" s="12">
        <f t="shared" si="20"/>
        <v>5.1172127208448339E-25</v>
      </c>
      <c r="DG171" s="41">
        <v>3.1703736656510498E-4</v>
      </c>
      <c r="DH171" s="12">
        <f t="shared" si="21"/>
        <v>1.320921917520086E-5</v>
      </c>
      <c r="DI171" s="41">
        <v>3.1703736656510498E-4</v>
      </c>
      <c r="DJ171" s="46">
        <v>166</v>
      </c>
      <c r="DK171" s="44">
        <v>1.5434294925309501E-4</v>
      </c>
      <c r="DL171" s="44">
        <v>4.5421931057376702E-4</v>
      </c>
      <c r="DM171" s="44">
        <v>9.9744458675521397E-4</v>
      </c>
      <c r="DN171" s="44">
        <v>7.2985225574673197E-4</v>
      </c>
      <c r="DO171" s="44">
        <v>2.9358753366980398E-3</v>
      </c>
      <c r="DP171" s="44">
        <v>2.3046131134255598E-3</v>
      </c>
      <c r="DQ171" s="44">
        <v>3.2940414423954199E-3</v>
      </c>
      <c r="DR171" s="45">
        <v>3.0043565502934699E-2</v>
      </c>
      <c r="DS171" s="45">
        <v>4.8566710768682103E-2</v>
      </c>
      <c r="DT171" s="45">
        <v>4.35911505221779E-2</v>
      </c>
      <c r="DU171" s="45">
        <v>3.1488624449534201E-2</v>
      </c>
      <c r="DV171" s="45">
        <v>4.6394230204429801E-2</v>
      </c>
      <c r="DW171" s="45">
        <v>7.5537971045966198E-2</v>
      </c>
      <c r="DX171" s="45">
        <v>3.7247168178817E-2</v>
      </c>
    </row>
    <row r="172" spans="1:128">
      <c r="A172" s="43">
        <f t="shared" si="15"/>
        <v>11.065753424657535</v>
      </c>
      <c r="B172" s="18">
        <v>168</v>
      </c>
      <c r="C172" s="12">
        <v>3674</v>
      </c>
      <c r="D172" s="12">
        <v>2.8331647890962E-2</v>
      </c>
      <c r="E172" s="12">
        <v>3.09501313684573E-4</v>
      </c>
      <c r="F172" s="92">
        <f>$D172^Parameter!$D$325</f>
        <v>6.2054321561280407E-2</v>
      </c>
      <c r="G172" s="92">
        <f>$E172^Parameter!$D$318</f>
        <v>2.9735619965575769E-3</v>
      </c>
      <c r="H172" s="92">
        <f>$D172^Parameter!$D$326</f>
        <v>5.7785312805510344E-2</v>
      </c>
      <c r="I172" s="92">
        <f>$E172^Parameter!$D$319</f>
        <v>5.6757596721552003E-3</v>
      </c>
      <c r="J172" s="92">
        <f>$D172^Parameter!$D$328</f>
        <v>6.6165429929628788E-2</v>
      </c>
      <c r="K172" s="92">
        <f>$E172^Parameter!$D$321</f>
        <v>2.7884540099278814E-2</v>
      </c>
      <c r="L172" s="92">
        <f>$D172^Parameter!$D$329</f>
        <v>0.1359165142546899</v>
      </c>
      <c r="M172" s="92">
        <f>$E172^Parameter!$D$322</f>
        <v>1.9073246580117532E-2</v>
      </c>
      <c r="N172" s="92">
        <f>$D172^Parameter!$D$330</f>
        <v>5.5762236870316367E-2</v>
      </c>
      <c r="O172" s="92">
        <f>$E172^Parameter!$D$323</f>
        <v>3.9469806628386929E-2</v>
      </c>
      <c r="P172" s="92">
        <f>$D172^Parameter!$D$327</f>
        <v>3.3617296732194858E-2</v>
      </c>
      <c r="Q172" s="92">
        <f>$E172^Parameter!$D$320</f>
        <v>3.1212821064495601E-3</v>
      </c>
      <c r="R172" s="12">
        <f>$D172^EXP(Parameter!$D$96+Parameter!$D$103*(($B172/30.2*21)^(1)))</f>
        <v>1.0806228372680499E-10</v>
      </c>
      <c r="S172" s="12">
        <f>$E172^EXP(Parameter!$D$81+Parameter!$D$88*($B172/30.2*21)^(-2))</f>
        <v>6.9749263511736607E-3</v>
      </c>
      <c r="T172" s="12">
        <f>$D172^EXP(Parameter!$D$97+Parameter!$D$104*(($B172*21/30.2)^(1)))</f>
        <v>1.0017600165973751E-3</v>
      </c>
      <c r="U172" s="12">
        <f>$E172^EXP(Parameter!$D$82+Parameter!$D$89*($B172/30.2*21)^(-2))</f>
        <v>1.0743500347228773E-2</v>
      </c>
      <c r="V172" s="12">
        <f>$D172^EXP(Parameter!$D$99+Parameter!$D$106*(($B172*21/30.2)^(1)))</f>
        <v>4.2281959848409864E-5</v>
      </c>
      <c r="W172" s="12">
        <f>$E172^EXP(Parameter!$D$84+Parameter!$D$91*($B172/30.2*21)^(-2))</f>
        <v>4.3242952934923272E-2</v>
      </c>
      <c r="X172" s="12">
        <f>$D172^EXP(Parameter!$D$100+Parameter!$D$107*(($B172*21/30.2)^(1)))</f>
        <v>9.1207583523577022E-22</v>
      </c>
      <c r="Y172" s="12">
        <f>$E172^EXP(Parameter!$D$85+Parameter!$D$92*($B172/30.2*21)^(-2))</f>
        <v>2.907813000510549E-2</v>
      </c>
      <c r="Z172" s="12">
        <f>$D172^EXP(Parameter!$D$101+Parameter!$D$108*(($B172*21/30.2)^(1)))</f>
        <v>1.4187111730817359E-25</v>
      </c>
      <c r="AA172" s="12">
        <f>$E172^EXP(Parameter!$D$86+Parameter!$D$93*($B172/30.2*21)^(-2))</f>
        <v>3.9949596454956687E-2</v>
      </c>
      <c r="AB172" s="12">
        <f>$D172^EXP(Parameter!$D$98+Parameter!$D$105*(($B172*21/30.2)^(1)))</f>
        <v>1.1684813553649785E-5</v>
      </c>
      <c r="AC172" s="12">
        <f>$E172^EXP(Parameter!$D$83+Parameter!$D$90*($B172/30.2*21)^(-2))</f>
        <v>3.482372553654068E-3</v>
      </c>
      <c r="AD172" s="87">
        <f>$D172^EXP(Parameter!$D$133+Parameter!$D$140*(($B172*21/30.2)^(-0.5))+Parameter!$D$147*((LN($B172*21/30.2))))</f>
        <v>4.3067377501744945E-8</v>
      </c>
      <c r="AE172" s="12">
        <f>$E172^EXP(Parameter!$D$111+Parameter!$D$118*(($B172*21/30.2)^(-1))+Parameter!$D$125*(($B172*21/30.2)^(-0.5)))</f>
        <v>6.8931136693695577E-2</v>
      </c>
      <c r="AF172" s="12">
        <f>$D172^EXP(Parameter!$D$134+Parameter!$D$141*(($B172*21/30.2)^(-0.5))+Parameter!$D$148*((LN($B172*21/30.2))))</f>
        <v>1.2302920159593263E-3</v>
      </c>
      <c r="AG172" s="12">
        <f>$E172^EXP(Parameter!$D$112+Parameter!$D$119*(($B172*21/30.2)^(-1))+Parameter!$D$126*(($B172*21/30.2)^(-0.5)))</f>
        <v>1.238118250364169E-2</v>
      </c>
      <c r="AH172" s="12">
        <f>$D172^EXP(Parameter!$D$136+Parameter!$D$143*(($B172*21/30.2)^(-0.5))+Parameter!$D$150*((LN($B172*21/30.2))))</f>
        <v>7.9278636069714848E-7</v>
      </c>
      <c r="AI172" s="12">
        <f>$E172^EXP(Parameter!$D$114+Parameter!$D$121*(($B172*21/30.2)^(-1))+Parameter!$D$128*(($B172*21/30.2)^(-0.5)))</f>
        <v>2.336519677458077E-4</v>
      </c>
      <c r="AJ172" s="12">
        <f>$D172^EXP(Parameter!$D$137+Parameter!$D$144*(($B172*21/30.2)^(-0.5))+Parameter!$D$151*((LN($B172*21/30.2))))</f>
        <v>9.9802947450835324E-9</v>
      </c>
      <c r="AK172" s="12">
        <f>$E172^EXP(Parameter!$D$115+Parameter!$D$122*(($B172*21/30.2)^(-1))+Parameter!$D$129*(($B172*21/30.2)^(-0.5)))</f>
        <v>9.0256418311922167E-3</v>
      </c>
      <c r="AL172" s="12">
        <f>$D172^EXP(Parameter!$D$138+Parameter!$D$145*(($B172*21/30.2)^(-0.5))+Parameter!$D$152*((LN($B172*21/30.2))))</f>
        <v>1.9338468748058303E-30</v>
      </c>
      <c r="AM172" s="12">
        <f>$E172^EXP(Parameter!$D$116+Parameter!$D$123*(($B172*21/30.2)^(-1))+Parameter!$D$130*(($B172*21/30.2)^(-0.5)))</f>
        <v>2.5538813193848154E-5</v>
      </c>
      <c r="AN172" s="12">
        <f>$D172^EXP(Parameter!$D$135+Parameter!$D$142*(($B172*21/30.2)^(-0.5))+Parameter!$D$149*((LN($B172*21/30.2))))</f>
        <v>1.0246215739434091E-4</v>
      </c>
      <c r="AO172" s="12">
        <f>$E172^EXP(Parameter!$D$113+Parameter!$D$120*(($B172*21/30.2)^(-1))+Parameter!$D$127*(($B172*21/30.2)^(-0.5)))</f>
        <v>2.6261516423456102E-10</v>
      </c>
      <c r="AP172" s="87">
        <f>$D172^EXP(Parameter!$D$304+Parameter!$D$310*((LN($B172*21/30.2))))</f>
        <v>3.1722468569671092E-2</v>
      </c>
      <c r="AQ172" s="88">
        <f>$E172^EXP(Parameter!$D$290+Parameter!$D$296*((LN($B172*21/30.2))))</f>
        <v>1.4815126752031857E-2</v>
      </c>
      <c r="AR172" s="12">
        <f>$D172^EXP(Parameter!$D$305+Parameter!$D$311*((LN($B172*21/30.2))))</f>
        <v>3.9584524732549232E-2</v>
      </c>
      <c r="AS172" s="88">
        <f>$E172^EXP(Parameter!$D$291+Parameter!$D$297*((LN($B172*21/30.2))))</f>
        <v>1.3742110585542446E-2</v>
      </c>
      <c r="AT172" s="12">
        <f>$D172^EXP(Parameter!$D$305+Parameter!$D$307-Parameter!$D$306+(Parameter!$D$311+Parameter!$D$313-Parameter!$D$312)*((LN($B172*21/30.2))))</f>
        <v>3.6185774401345822E-2</v>
      </c>
      <c r="AU172" s="88">
        <f>$E172^EXP(Parameter!$D$291+Parameter!$D$293-Parameter!$D$292+(Parameter!$D$297+Parameter!$D$299-Parameter!$D$298)*((LN($B172*21/30.2))))</f>
        <v>2.4287030392334628E-2</v>
      </c>
      <c r="AV172" s="12">
        <f>$D172^EXP(Parameter!$D$308+Parameter!$D$314*((LN($B172*21/30.2))))</f>
        <v>5.3209633081112727E-2</v>
      </c>
      <c r="AW172" s="88">
        <f>$E172^EXP(Parameter!$D$294+Parameter!$D$300*((LN($B172*21/30.2))))</f>
        <v>2.0168316525874544E-2</v>
      </c>
      <c r="AX172" s="12">
        <f>$D172^EXP(Parameter!$D$305+Parameter!$D$309-Parameter!$D$306+(Parameter!$D$311+Parameter!$D$315-Parameter!$D$312)*((LN($B172*21/30.2))))</f>
        <v>2.0161940495611763E-2</v>
      </c>
      <c r="AY172" s="88">
        <f>$E172^EXP(Parameter!$D$291+Parameter!$D$295-Parameter!$D$292+(Parameter!$D$297+Parameter!$D$301-Parameter!$D$298)*((LN($B172*21/30.2))))</f>
        <v>7.9356384351947546E-4</v>
      </c>
      <c r="AZ172" s="12">
        <f>$D172^EXP(Parameter!D$305-Parameter!D$306+(Parameter!D$311-Parameter!D$312)*((LN($B172*21/30.2))))</f>
        <v>1.3710053784470799E-2</v>
      </c>
      <c r="BA172" s="88">
        <f>$E172^EXP(Parameter!$D$291-Parameter!$D$292+(Parameter!$D$297-Parameter!$D$298)*((LN($B172*21/30.2))))</f>
        <v>1.8562017493042652E-5</v>
      </c>
      <c r="BB172" s="89">
        <f>$D172^EXP(Parameter!$D$231+Parameter!$D$238)</f>
        <v>6.6740404126305053E-2</v>
      </c>
      <c r="BC172" s="90">
        <f>$E172^EXP(Parameter!$D$216+Parameter!$D$223)</f>
        <v>5.9058219081118734E-3</v>
      </c>
      <c r="BD172" s="91">
        <f>$D172^EXP(Parameter!$D$232+Parameter!$D$239)</f>
        <v>5.1875485343601341E-2</v>
      </c>
      <c r="BE172" s="90">
        <f>$E172^EXP(Parameter!$D$217+Parameter!$D$224)</f>
        <v>8.2359191567635288E-3</v>
      </c>
      <c r="BF172" s="91">
        <f>$D172^EXP(Parameter!$D$234+Parameter!$D$241)</f>
        <v>6.1459092305419592E-2</v>
      </c>
      <c r="BG172" s="91">
        <f>$E172^EXP(Parameter!$D$219+Parameter!$D$226)</f>
        <v>3.3069666437256749E-2</v>
      </c>
      <c r="BH172" s="91">
        <f>$D172^EXP(Parameter!$D$235+Parameter!$D$242)</f>
        <v>0.11689708509212973</v>
      </c>
      <c r="BI172" s="91">
        <f>$E172^EXP(Parameter!$D$220+Parameter!$D$227)</f>
        <v>2.1910274489817753E-2</v>
      </c>
      <c r="BJ172" s="91">
        <f>$D172^EXP(Parameter!$D$236)</f>
        <v>1.9095098631302432E-2</v>
      </c>
      <c r="BK172" s="91">
        <f>$E172^EXP(Parameter!$D$221)</f>
        <v>0.18616551632660999</v>
      </c>
      <c r="BL172" s="91">
        <f>$D172^EXP(Parameter!$D$233+Parameter!$D$240)</f>
        <v>2.5604897119218158E-2</v>
      </c>
      <c r="BM172" s="91">
        <f>$E172^EXP(Parameter!$D$218+Parameter!$D$225)</f>
        <v>2.8128616668493625E-3</v>
      </c>
      <c r="BN172" s="90">
        <f>$D172^EXP(Parameter!$D$268+Parameter!$D$275)</f>
        <v>8.7624658622325574E-2</v>
      </c>
      <c r="BO172" s="91">
        <f>$E172^EXP(Parameter!$D$246+Parameter!$D$253)</f>
        <v>2.2268951619698217E-3</v>
      </c>
      <c r="BP172" s="91">
        <f>$D172^EXP(Parameter!$D$269+Parameter!$D$276)</f>
        <v>5.9928610367016084E-2</v>
      </c>
      <c r="BQ172" s="91">
        <f>$E172^EXP(Parameter!$D$247+Parameter!$D$254)</f>
        <v>5.1590977548854368E-3</v>
      </c>
      <c r="BR172" s="91">
        <f>$D172^EXP(Parameter!$D$271+Parameter!$D$278)</f>
        <v>0.12873996869454854</v>
      </c>
      <c r="BS172" s="91">
        <f>$E172^EXP(Parameter!$D$249+Parameter!$D$256)</f>
        <v>4.0073753471752932E-2</v>
      </c>
      <c r="BT172" s="91">
        <f>$D172^EXP(Parameter!$D$272+Parameter!$D$279)</f>
        <v>0.21272003201561146</v>
      </c>
      <c r="BU172" s="91">
        <f>$E172^EXP(Parameter!$D$250+Parameter!$D$257)</f>
        <v>1.3577622474694084E-2</v>
      </c>
      <c r="BV172" s="91">
        <f>$D172^EXP(Parameter!$D$273+Parameter!$D$280)</f>
        <v>0.17249726216282932</v>
      </c>
      <c r="BW172" s="91">
        <f>$E172^EXP(Parameter!$D$251+Parameter!$D$258)</f>
        <v>4.284439726134693E-2</v>
      </c>
      <c r="BX172" s="91">
        <f>$D172^EXP(Parameter!$D$270+Parameter!$D$277)</f>
        <v>5.2801871449065715E-2</v>
      </c>
      <c r="BY172" s="91">
        <f>$E172^EXP(Parameter!$D$248+Parameter!$D$255)</f>
        <v>6.215219594406813E-3</v>
      </c>
      <c r="BZ172" s="90">
        <f>$D172^EXP(Parameter!$D$208)</f>
        <v>6.2493214324373436E-2</v>
      </c>
      <c r="CA172" s="90">
        <f>$E172^EXP(Parameter!$D$200)</f>
        <v>4.323439370596812E-3</v>
      </c>
      <c r="CB172" s="90">
        <f>$D172^EXP(Parameter!$D$209)</f>
        <v>5.2491871580090804E-2</v>
      </c>
      <c r="CC172" s="90">
        <f>$E172^EXP(Parameter!$D$201)</f>
        <v>6.9763425457813281E-3</v>
      </c>
      <c r="CD172" s="90">
        <f>$D172^EXP(Parameter!$D$211)</f>
        <v>5.6778931599709509E-2</v>
      </c>
      <c r="CE172" s="90">
        <f>$E172^EXP(Parameter!$D$203)</f>
        <v>2.6206883075135575E-2</v>
      </c>
      <c r="CF172" s="90">
        <f>$D172^EXP(Parameter!$D$212)</f>
        <v>0.11664631388451001</v>
      </c>
      <c r="CG172" s="90">
        <f>$E172^EXP(Parameter!$D$204)</f>
        <v>1.9122390243575701E-2</v>
      </c>
      <c r="CH172" s="91">
        <f>$D172^EXP(Parameter!$D$213)</f>
        <v>4.6973017629958431E-2</v>
      </c>
      <c r="CI172" s="90">
        <f>$E172^EXP(Parameter!$D$205)</f>
        <v>3.1845908171334668E-2</v>
      </c>
      <c r="CJ172" s="91">
        <f>$D172^EXP(Parameter!$D$210)</f>
        <v>2.7730490519643759E-2</v>
      </c>
      <c r="CK172" s="90">
        <f>$E172^EXP(Parameter!$D$202)</f>
        <v>3.5815041744468121E-3</v>
      </c>
      <c r="CL172" s="12">
        <f>$D172^EXP(Parameter!$D$170+Parameter!$D$177*(LN($B172/30.2*21)))</f>
        <v>3.4566405126933979E-2</v>
      </c>
      <c r="CM172" s="41">
        <f>$E172^EXP(Parameter!$D$155+Parameter!$D$162*(LN($B172/30.2*21)))</f>
        <v>7.7850379587911384E-2</v>
      </c>
      <c r="CN172" s="12">
        <f>$D172^EXP(Parameter!$D$171+Parameter!$D$178*(LN($B172/30.2*21)))</f>
        <v>3.7239209768595904E-2</v>
      </c>
      <c r="CO172" s="41">
        <f>$E172^EXP(Parameter!$D$156+Parameter!$D$163*(LN($B172/30.2*21)))</f>
        <v>5.1559352942609923E-2</v>
      </c>
      <c r="CP172" s="12">
        <f>$D172^EXP(Parameter!$D$173+Parameter!$D$180*(LN($B172/30.2*21)))</f>
        <v>3.2526589132779518E-2</v>
      </c>
      <c r="CQ172" s="41">
        <f>$E172^EXP(Parameter!$D$158+Parameter!$D$165*(LN($B172/30.2*21)))</f>
        <v>5.6524515167945419E-2</v>
      </c>
      <c r="CR172" s="12">
        <f>$D172^EXP(Parameter!$D$174+Parameter!$D$181*(LN($B172/30.2*21)))</f>
        <v>3.3168678086798437E-2</v>
      </c>
      <c r="CS172" s="41">
        <f>$E172^EXP(Parameter!$D$159+Parameter!$D$166*(LN($B172/30.2*21)))</f>
        <v>7.8848904387064295E-2</v>
      </c>
      <c r="CT172" s="12">
        <f>$D172^EXP(Parameter!$D$175+Parameter!$D$182*(LN($B172/30.2*21)))</f>
        <v>7.304959516572551E-3</v>
      </c>
      <c r="CU172" s="41">
        <f>$E172^EXP(Parameter!$D$160+Parameter!$D$167*(LN($B172/30.2*21)))</f>
        <v>4.5102747643824348E-3</v>
      </c>
      <c r="CV172" s="12">
        <f>$D172^EXP(Parameter!$D$172+Parameter!$D$179*(LN($B172/30.2*21)))</f>
        <v>9.0778620898523434E-3</v>
      </c>
      <c r="CW172" s="41">
        <f>$E172^EXP(Parameter!$D$157+Parameter!$D$164*(LN($B172/30.2*21)))</f>
        <v>1.2799536511053355E-6</v>
      </c>
      <c r="CX172" s="12">
        <f t="shared" si="16"/>
        <v>1.0806228372680499E-10</v>
      </c>
      <c r="CY172" s="85">
        <v>1.4919319055992799E-2</v>
      </c>
      <c r="CZ172" s="12">
        <f t="shared" si="17"/>
        <v>1.0017600165973751E-3</v>
      </c>
      <c r="DA172" s="85">
        <v>2.3221220025035599E-2</v>
      </c>
      <c r="DB172" s="12">
        <f t="shared" si="18"/>
        <v>4.2281959848409864E-5</v>
      </c>
      <c r="DC172" s="41">
        <v>5.4129576359811704E-4</v>
      </c>
      <c r="DD172" s="12">
        <f t="shared" si="19"/>
        <v>9.1207583523577022E-22</v>
      </c>
      <c r="DE172" s="85">
        <v>3.4879514257522598E-3</v>
      </c>
      <c r="DF172" s="12">
        <f t="shared" si="20"/>
        <v>1.4187111730817359E-25</v>
      </c>
      <c r="DG172" s="41">
        <v>3.0950046840294999E-4</v>
      </c>
      <c r="DH172" s="12">
        <f t="shared" si="21"/>
        <v>1.1684813553649785E-5</v>
      </c>
      <c r="DI172" s="41">
        <v>3.0950046840294999E-4</v>
      </c>
      <c r="DJ172" s="46">
        <v>167</v>
      </c>
      <c r="DK172" s="44">
        <v>1.5001768269951E-4</v>
      </c>
      <c r="DL172" s="44">
        <v>4.42483598221188E-4</v>
      </c>
      <c r="DM172" s="44">
        <v>9.7334244589741803E-4</v>
      </c>
      <c r="DN172" s="44">
        <v>7.1172479545311695E-4</v>
      </c>
      <c r="DO172" s="44">
        <v>2.8720663756857099E-3</v>
      </c>
      <c r="DP172" s="44">
        <v>2.2532337084791901E-3</v>
      </c>
      <c r="DQ172" s="44">
        <v>3.22333607102754E-3</v>
      </c>
      <c r="DR172" s="45">
        <v>2.9710913964010901E-2</v>
      </c>
      <c r="DS172" s="45">
        <v>4.80734579839351E-2</v>
      </c>
      <c r="DT172" s="45">
        <v>4.3139175367826202E-2</v>
      </c>
      <c r="DU172" s="45">
        <v>3.11427007816132E-2</v>
      </c>
      <c r="DV172" s="45">
        <v>4.5918849350549601E-2</v>
      </c>
      <c r="DW172" s="45">
        <v>7.4839569133342901E-2</v>
      </c>
      <c r="DX172" s="45">
        <v>3.6849708297171997E-2</v>
      </c>
    </row>
    <row r="173" spans="1:128">
      <c r="A173" s="43">
        <f t="shared" si="15"/>
        <v>11.126027397260273</v>
      </c>
      <c r="B173" s="18">
        <v>169</v>
      </c>
      <c r="C173" s="12">
        <v>3696</v>
      </c>
      <c r="D173" s="12">
        <v>2.8011515585257801E-2</v>
      </c>
      <c r="E173" s="12">
        <v>3.0217487942809501E-4</v>
      </c>
      <c r="F173" s="92">
        <f>$D173^Parameter!$D$325</f>
        <v>6.1506718003033409E-2</v>
      </c>
      <c r="G173" s="92">
        <f>$E173^Parameter!$D$318</f>
        <v>2.9227119643683249E-3</v>
      </c>
      <c r="H173" s="92">
        <f>$D173^Parameter!$D$326</f>
        <v>5.7262365651247947E-2</v>
      </c>
      <c r="I173" s="92">
        <f>$E173^Parameter!$D$319</f>
        <v>5.5894020360686405E-3</v>
      </c>
      <c r="J173" s="92">
        <f>$D173^Parameter!$D$328</f>
        <v>6.5594963504232995E-2</v>
      </c>
      <c r="K173" s="92">
        <f>$E173^Parameter!$D$321</f>
        <v>2.7590174823458186E-2</v>
      </c>
      <c r="L173" s="92">
        <f>$D173^Parameter!$D$329</f>
        <v>0.13505432606780027</v>
      </c>
      <c r="M173" s="92">
        <f>$E173^Parameter!$D$322</f>
        <v>1.8850661511721645E-2</v>
      </c>
      <c r="N173" s="92">
        <f>$D173^Parameter!$D$330</f>
        <v>5.5251319208777155E-2</v>
      </c>
      <c r="O173" s="92">
        <f>$E173^Parameter!$D$323</f>
        <v>3.9093390981146829E-2</v>
      </c>
      <c r="P173" s="92">
        <f>$D173^Parameter!$D$327</f>
        <v>3.3255574144216087E-2</v>
      </c>
      <c r="Q173" s="92">
        <f>$E173^Parameter!$D$320</f>
        <v>3.0683469628429499E-3</v>
      </c>
      <c r="R173" s="12">
        <f>$D173^EXP(Parameter!$D$96+Parameter!$D$103*(($B173/30.2*21)^(1)))</f>
        <v>7.2757324702325825E-11</v>
      </c>
      <c r="S173" s="12">
        <f>$E173^EXP(Parameter!$D$81+Parameter!$D$88*($B173/30.2*21)^(-2))</f>
        <v>6.8730168353159102E-3</v>
      </c>
      <c r="T173" s="12">
        <f>$D173^EXP(Parameter!$D$97+Parameter!$D$104*(($B173*21/30.2)^(1)))</f>
        <v>9.427916254882376E-4</v>
      </c>
      <c r="U173" s="12">
        <f>$E173^EXP(Parameter!$D$82+Parameter!$D$89*($B173/30.2*21)^(-2))</f>
        <v>1.0600084000347338E-2</v>
      </c>
      <c r="V173" s="12">
        <f>$D173^EXP(Parameter!$D$99+Parameter!$D$106*(($B173*21/30.2)^(1)))</f>
        <v>3.7621986246330701E-5</v>
      </c>
      <c r="W173" s="12">
        <f>$E173^EXP(Parameter!$D$84+Parameter!$D$91*($B173/30.2*21)^(-2))</f>
        <v>4.2842237889461884E-2</v>
      </c>
      <c r="X173" s="12">
        <f>$D173^EXP(Parameter!$D$100+Parameter!$D$107*(($B173*21/30.2)^(1)))</f>
        <v>2.8054554605061515E-22</v>
      </c>
      <c r="Y173" s="12">
        <f>$E173^EXP(Parameter!$D$85+Parameter!$D$92*($B173/30.2*21)^(-2))</f>
        <v>2.8774783948998014E-2</v>
      </c>
      <c r="Z173" s="12">
        <f>$D173^EXP(Parameter!$D$101+Parameter!$D$108*(($B173*21/30.2)^(1)))</f>
        <v>3.8244161248280939E-26</v>
      </c>
      <c r="AA173" s="12">
        <f>$E173^EXP(Parameter!$D$86+Parameter!$D$93*($B173/30.2*21)^(-2))</f>
        <v>3.9569968428231385E-2</v>
      </c>
      <c r="AB173" s="12">
        <f>$D173^EXP(Parameter!$D$98+Parameter!$D$105*(($B173*21/30.2)^(1)))</f>
        <v>1.0325253816048977E-5</v>
      </c>
      <c r="AC173" s="12">
        <f>$E173^EXP(Parameter!$D$83+Parameter!$D$90*($B173/30.2*21)^(-2))</f>
        <v>3.4244181887537178E-3</v>
      </c>
      <c r="AD173" s="87">
        <f>$D173^EXP(Parameter!$D$133+Parameter!$D$140*(($B173*21/30.2)^(-0.5))+Parameter!$D$147*((LN($B173*21/30.2))))</f>
        <v>3.6601193734571321E-8</v>
      </c>
      <c r="AE173" s="12">
        <f>$E173^EXP(Parameter!$D$111+Parameter!$D$118*(($B173*21/30.2)^(-1))+Parameter!$D$125*(($B173*21/30.2)^(-0.5)))</f>
        <v>6.8551011853202656E-2</v>
      </c>
      <c r="AF173" s="12">
        <f>$D173^EXP(Parameter!$D$134+Parameter!$D$141*(($B173*21/30.2)^(-0.5))+Parameter!$D$148*((LN($B173*21/30.2))))</f>
        <v>1.1829166193833849E-3</v>
      </c>
      <c r="AG173" s="12">
        <f>$E173^EXP(Parameter!$D$112+Parameter!$D$119*(($B173*21/30.2)^(-1))+Parameter!$D$126*(($B173*21/30.2)^(-0.5)))</f>
        <v>1.2225316776084202E-2</v>
      </c>
      <c r="AH173" s="12">
        <f>$D173^EXP(Parameter!$D$136+Parameter!$D$143*(($B173*21/30.2)^(-0.5))+Parameter!$D$150*((LN($B173*21/30.2))))</f>
        <v>6.9939686319392711E-7</v>
      </c>
      <c r="AI173" s="12">
        <f>$E173^EXP(Parameter!$D$114+Parameter!$D$121*(($B173*21/30.2)^(-1))+Parameter!$D$128*(($B173*21/30.2)^(-0.5)))</f>
        <v>2.2543195578925273E-4</v>
      </c>
      <c r="AJ173" s="12">
        <f>$D173^EXP(Parameter!$D$137+Parameter!$D$144*(($B173*21/30.2)^(-0.5))+Parameter!$D$151*((LN($B173*21/30.2))))</f>
        <v>8.1968197935160283E-9</v>
      </c>
      <c r="AK173" s="12">
        <f>$E173^EXP(Parameter!$D$115+Parameter!$D$122*(($B173*21/30.2)^(-1))+Parameter!$D$129*(($B173*21/30.2)^(-0.5)))</f>
        <v>8.8879415790904352E-3</v>
      </c>
      <c r="AL173" s="12">
        <f>$D173^EXP(Parameter!$D$138+Parameter!$D$145*(($B173*21/30.2)^(-0.5))+Parameter!$D$152*((LN($B173*21/30.2))))</f>
        <v>7.5447414691230397E-31</v>
      </c>
      <c r="AM173" s="12">
        <f>$E173^EXP(Parameter!$D$116+Parameter!$D$123*(($B173*21/30.2)^(-1))+Parameter!$D$130*(($B173*21/30.2)^(-0.5)))</f>
        <v>2.4395784072041325E-5</v>
      </c>
      <c r="AN173" s="12">
        <f>$D173^EXP(Parameter!$D$135+Parameter!$D$142*(($B173*21/30.2)^(-0.5))+Parameter!$D$149*((LN($B173*21/30.2))))</f>
        <v>9.6887174173586018E-5</v>
      </c>
      <c r="AO173" s="12">
        <f>$E173^EXP(Parameter!$D$113+Parameter!$D$120*(($B173*21/30.2)^(-1))+Parameter!$D$127*(($B173*21/30.2)^(-0.5)))</f>
        <v>2.371115349463187E-10</v>
      </c>
      <c r="AP173" s="87">
        <f>$D173^EXP(Parameter!$D$304+Parameter!$D$310*((LN($B173*21/30.2))))</f>
        <v>3.1293444753480108E-2</v>
      </c>
      <c r="AQ173" s="88">
        <f>$E173^EXP(Parameter!$D$290+Parameter!$D$296*((LN($B173*21/30.2))))</f>
        <v>1.4683749766801882E-2</v>
      </c>
      <c r="AR173" s="12">
        <f>$D173^EXP(Parameter!$D$305+Parameter!$D$311*((LN($B173*21/30.2))))</f>
        <v>3.9142416207639454E-2</v>
      </c>
      <c r="AS173" s="88">
        <f>$E173^EXP(Parameter!$D$291+Parameter!$D$297*((LN($B173*21/30.2))))</f>
        <v>1.3586978003638204E-2</v>
      </c>
      <c r="AT173" s="12">
        <f>$D173^EXP(Parameter!$D$305+Parameter!$D$307-Parameter!$D$306+(Parameter!$D$311+Parameter!$D$313-Parameter!$D$312)*((LN($B173*21/30.2))))</f>
        <v>3.5743936758138535E-2</v>
      </c>
      <c r="AU173" s="88">
        <f>$E173^EXP(Parameter!$D$291+Parameter!$D$293-Parameter!$D$292+(Parameter!$D$297+Parameter!$D$299-Parameter!$D$298)*((LN($B173*21/30.2))))</f>
        <v>2.4003696420102E-2</v>
      </c>
      <c r="AV173" s="12">
        <f>$D173^EXP(Parameter!$D$308+Parameter!$D$314*((LN($B173*21/30.2))))</f>
        <v>5.2542056058884387E-2</v>
      </c>
      <c r="AW173" s="88">
        <f>$E173^EXP(Parameter!$D$294+Parameter!$D$300*((LN($B173*21/30.2))))</f>
        <v>1.9940207239807519E-2</v>
      </c>
      <c r="AX173" s="12">
        <f>$D173^EXP(Parameter!$D$305+Parameter!$D$309-Parameter!$D$306+(Parameter!$D$311+Parameter!$D$315-Parameter!$D$312)*((LN($B173*21/30.2))))</f>
        <v>1.9844217432396651E-2</v>
      </c>
      <c r="AY173" s="88">
        <f>$E173^EXP(Parameter!$D$291+Parameter!$D$295-Parameter!$D$292+(Parameter!$D$297+Parameter!$D$301-Parameter!$D$298)*((LN($B173*21/30.2))))</f>
        <v>7.6561556862880667E-4</v>
      </c>
      <c r="AZ173" s="12">
        <f>$D173^EXP(Parameter!D$305-Parameter!D$306+(Parameter!D$311-Parameter!D$312)*((LN($B173*21/30.2))))</f>
        <v>1.3486023635549052E-2</v>
      </c>
      <c r="BA173" s="88">
        <f>$E173^EXP(Parameter!$D$291-Parameter!$D$292+(Parameter!$D$297-Parameter!$D$298)*((LN($B173*21/30.2))))</f>
        <v>1.7652334955854607E-5</v>
      </c>
      <c r="BB173" s="89">
        <f>$D173^EXP(Parameter!$D$231+Parameter!$D$238)</f>
        <v>6.6166805884994559E-2</v>
      </c>
      <c r="BC173" s="90">
        <f>$E173^EXP(Parameter!$D$216+Parameter!$D$223)</f>
        <v>5.8166489978937683E-3</v>
      </c>
      <c r="BD173" s="91">
        <f>$D173^EXP(Parameter!$D$232+Parameter!$D$239)</f>
        <v>5.1388339322602686E-2</v>
      </c>
      <c r="BE173" s="90">
        <f>$E173^EXP(Parameter!$D$217+Parameter!$D$224)</f>
        <v>8.1195653727798509E-3</v>
      </c>
      <c r="BF173" s="91">
        <f>$D173^EXP(Parameter!$D$234+Parameter!$D$241)</f>
        <v>6.0914869224237986E-2</v>
      </c>
      <c r="BG173" s="91">
        <f>$E173^EXP(Parameter!$D$219+Parameter!$D$226)</f>
        <v>3.2737112078115554E-2</v>
      </c>
      <c r="BH173" s="91">
        <f>$D173^EXP(Parameter!$D$235+Parameter!$D$242)</f>
        <v>0.11609972604165937</v>
      </c>
      <c r="BI173" s="91">
        <f>$E173^EXP(Parameter!$D$220+Parameter!$D$227)</f>
        <v>2.1663485559450218E-2</v>
      </c>
      <c r="BJ173" s="91">
        <f>$D173^EXP(Parameter!$D$236)</f>
        <v>1.8855597346005611E-2</v>
      </c>
      <c r="BK173" s="91">
        <f>$E173^EXP(Parameter!$D$221)</f>
        <v>0.18523997262213515</v>
      </c>
      <c r="BL173" s="91">
        <f>$D173^EXP(Parameter!$D$233+Parameter!$D$240)</f>
        <v>2.5307408050222427E-2</v>
      </c>
      <c r="BM173" s="91">
        <f>$E173^EXP(Parameter!$D$218+Parameter!$D$225)</f>
        <v>2.7643043691795671E-3</v>
      </c>
      <c r="BN173" s="90">
        <f>$D173^EXP(Parameter!$D$268+Parameter!$D$275)</f>
        <v>8.6947019678505516E-2</v>
      </c>
      <c r="BO173" s="91">
        <f>$E173^EXP(Parameter!$D$246+Parameter!$D$253)</f>
        <v>2.1869381085893843E-3</v>
      </c>
      <c r="BP173" s="91">
        <f>$D173^EXP(Parameter!$D$269+Parameter!$D$276)</f>
        <v>5.9393163677928566E-2</v>
      </c>
      <c r="BQ173" s="91">
        <f>$E173^EXP(Parameter!$D$247+Parameter!$D$254)</f>
        <v>5.0791638172832318E-3</v>
      </c>
      <c r="BR173" s="91">
        <f>$D173^EXP(Parameter!$D$271+Parameter!$D$278)</f>
        <v>0.12790117946881607</v>
      </c>
      <c r="BS173" s="91">
        <f>$E173^EXP(Parameter!$D$249+Parameter!$D$256)</f>
        <v>3.969336509050523E-2</v>
      </c>
      <c r="BT173" s="91">
        <f>$D173^EXP(Parameter!$D$272+Parameter!$D$279)</f>
        <v>0.21167276247886455</v>
      </c>
      <c r="BU173" s="91">
        <f>$E173^EXP(Parameter!$D$250+Parameter!$D$257)</f>
        <v>1.3405657149660005E-2</v>
      </c>
      <c r="BV173" s="91">
        <f>$D173^EXP(Parameter!$D$273+Parameter!$D$280)</f>
        <v>0.17153333839929627</v>
      </c>
      <c r="BW173" s="91">
        <f>$E173^EXP(Parameter!$D$251+Parameter!$D$258)</f>
        <v>4.2446121345160126E-2</v>
      </c>
      <c r="BX173" s="91">
        <f>$D173^EXP(Parameter!$D$270+Parameter!$D$277)</f>
        <v>5.2308978311155392E-2</v>
      </c>
      <c r="BY173" s="91">
        <f>$E173^EXP(Parameter!$D$248+Parameter!$D$255)</f>
        <v>6.122301794842331E-3</v>
      </c>
      <c r="BZ173" s="90">
        <f>$D173^EXP(Parameter!$D$208)</f>
        <v>6.1943129773619085E-2</v>
      </c>
      <c r="CA173" s="90">
        <f>$E173^EXP(Parameter!$D$200)</f>
        <v>4.2542235965448072E-3</v>
      </c>
      <c r="CB173" s="90">
        <f>$D173^EXP(Parameter!$D$209)</f>
        <v>5.2000895841266888E-2</v>
      </c>
      <c r="CC173" s="90">
        <f>$E173^EXP(Parameter!$D$201)</f>
        <v>6.8743999590224342E-3</v>
      </c>
      <c r="CD173" s="90">
        <f>$D173^EXP(Parameter!$D$211)</f>
        <v>5.6261939965729611E-2</v>
      </c>
      <c r="CE173" s="90">
        <f>$E173^EXP(Parameter!$D$203)</f>
        <v>2.5925458409053824E-2</v>
      </c>
      <c r="CF173" s="90">
        <f>$D173^EXP(Parameter!$D$212)</f>
        <v>0.11584987203045088</v>
      </c>
      <c r="CG173" s="90">
        <f>$E173^EXP(Parameter!$D$204)</f>
        <v>1.889937584983278E-2</v>
      </c>
      <c r="CH173" s="91">
        <f>$D173^EXP(Parameter!$D$213)</f>
        <v>4.6517181717873342E-2</v>
      </c>
      <c r="CI173" s="90">
        <f>$E173^EXP(Parameter!$D$205)</f>
        <v>3.1522136032467465E-2</v>
      </c>
      <c r="CJ173" s="91">
        <f>$D173^EXP(Parameter!$D$210)</f>
        <v>2.7415276036638063E-2</v>
      </c>
      <c r="CK173" s="90">
        <f>$E173^EXP(Parameter!$D$202)</f>
        <v>3.5221998572627449E-3</v>
      </c>
      <c r="CL173" s="12">
        <f>$D173^EXP(Parameter!$D$170+Parameter!$D$177*(LN($B173/30.2*21)))</f>
        <v>3.4144782736200002E-2</v>
      </c>
      <c r="CM173" s="41">
        <f>$E173^EXP(Parameter!$D$155+Parameter!$D$162*(LN($B173/30.2*21)))</f>
        <v>7.7561943753948343E-2</v>
      </c>
      <c r="CN173" s="12">
        <f>$D173^EXP(Parameter!$D$171+Parameter!$D$178*(LN($B173/30.2*21)))</f>
        <v>3.6820947158007093E-2</v>
      </c>
      <c r="CO173" s="41">
        <f>$E173^EXP(Parameter!$D$156+Parameter!$D$163*(LN($B173/30.2*21)))</f>
        <v>5.1241722725846421E-2</v>
      </c>
      <c r="CP173" s="12">
        <f>$D173^EXP(Parameter!$D$173+Parameter!$D$180*(LN($B173/30.2*21)))</f>
        <v>3.2127964365218212E-2</v>
      </c>
      <c r="CQ173" s="41">
        <f>$E173^EXP(Parameter!$D$158+Parameter!$D$165*(LN($B173/30.2*21)))</f>
        <v>5.6096866048732777E-2</v>
      </c>
      <c r="CR173" s="12">
        <f>$D173^EXP(Parameter!$D$174+Parameter!$D$181*(LN($B173/30.2*21)))</f>
        <v>3.268479376261859E-2</v>
      </c>
      <c r="CS173" s="41">
        <f>$E173^EXP(Parameter!$D$159+Parameter!$D$166*(LN($B173/30.2*21)))</f>
        <v>7.8419533568311328E-2</v>
      </c>
      <c r="CT173" s="12">
        <f>$D173^EXP(Parameter!$D$175+Parameter!$D$182*(LN($B173/30.2*21)))</f>
        <v>7.150293207347249E-3</v>
      </c>
      <c r="CU173" s="41">
        <f>$E173^EXP(Parameter!$D$160+Parameter!$D$167*(LN($B173/30.2*21)))</f>
        <v>4.41257196800949E-3</v>
      </c>
      <c r="CV173" s="12">
        <f>$D173^EXP(Parameter!$D$172+Parameter!$D$179*(LN($B173/30.2*21)))</f>
        <v>8.9157686684612283E-3</v>
      </c>
      <c r="CW173" s="41">
        <f>$E173^EXP(Parameter!$D$157+Parameter!$D$164*(LN($B173/30.2*21)))</f>
        <v>1.2012916623012408E-6</v>
      </c>
      <c r="CX173" s="12">
        <f t="shared" si="16"/>
        <v>7.2757324702325825E-11</v>
      </c>
      <c r="CY173" s="85">
        <v>1.48569559272392E-2</v>
      </c>
      <c r="CZ173" s="12">
        <f t="shared" si="17"/>
        <v>9.427916254882376E-4</v>
      </c>
      <c r="DA173" s="85">
        <v>2.31091967676193E-2</v>
      </c>
      <c r="DB173" s="12">
        <f t="shared" si="18"/>
        <v>3.7621986246330701E-5</v>
      </c>
      <c r="DC173" s="41">
        <v>5.1981587126996803E-4</v>
      </c>
      <c r="DD173" s="12">
        <f t="shared" si="19"/>
        <v>2.8054554605061515E-22</v>
      </c>
      <c r="DE173" s="85">
        <v>3.4077754511900502E-3</v>
      </c>
      <c r="DF173" s="12">
        <f t="shared" si="20"/>
        <v>3.8244161248280939E-26</v>
      </c>
      <c r="DG173" s="41">
        <v>3.0217455418345601E-4</v>
      </c>
      <c r="DH173" s="12">
        <f t="shared" si="21"/>
        <v>1.0325253816048977E-5</v>
      </c>
      <c r="DI173" s="41">
        <v>3.0217455418345601E-4</v>
      </c>
      <c r="DJ173" s="46">
        <v>168</v>
      </c>
      <c r="DK173" s="44">
        <v>1.4583003628365599E-4</v>
      </c>
      <c r="DL173" s="44">
        <v>4.3109459160584101E-4</v>
      </c>
      <c r="DM173" s="44">
        <v>9.49910128006604E-4</v>
      </c>
      <c r="DN173" s="44">
        <v>6.9411391652640696E-4</v>
      </c>
      <c r="DO173" s="44">
        <v>2.8098670753806702E-3</v>
      </c>
      <c r="DP173" s="44">
        <v>2.2031809102827102E-3</v>
      </c>
      <c r="DQ173" s="44">
        <v>3.1543940827880599E-3</v>
      </c>
      <c r="DR173" s="45">
        <v>2.9383296750251201E-2</v>
      </c>
      <c r="DS173" s="45">
        <v>4.75871516741724E-2</v>
      </c>
      <c r="DT173" s="45">
        <v>4.2693676238121703E-2</v>
      </c>
      <c r="DU173" s="45">
        <v>3.0801978192929302E-2</v>
      </c>
      <c r="DV173" s="45">
        <v>4.5450212970909599E-2</v>
      </c>
      <c r="DW173" s="45">
        <v>7.4150258773765895E-2</v>
      </c>
      <c r="DX173" s="45">
        <v>3.6458081437578303E-2</v>
      </c>
    </row>
    <row r="174" spans="1:128">
      <c r="A174" s="43">
        <f t="shared" si="15"/>
        <v>11.186301369863013</v>
      </c>
      <c r="B174" s="18">
        <v>170</v>
      </c>
      <c r="C174" s="12">
        <v>3718</v>
      </c>
      <c r="D174" s="12">
        <v>2.7696269167068601E-2</v>
      </c>
      <c r="E174" s="12">
        <v>2.9505204287748701E-4</v>
      </c>
      <c r="F174" s="92">
        <f>$D174^Parameter!$D$325</f>
        <v>6.0966124914231222E-2</v>
      </c>
      <c r="G174" s="92">
        <f>$E174^Parameter!$D$318</f>
        <v>2.8729430074762472E-3</v>
      </c>
      <c r="H174" s="92">
        <f>$D174^Parameter!$D$326</f>
        <v>5.6746230395512569E-2</v>
      </c>
      <c r="I174" s="92">
        <f>$E174^Parameter!$D$319</f>
        <v>5.5047185717284576E-3</v>
      </c>
      <c r="J174" s="92">
        <f>$D174^Parameter!$D$328</f>
        <v>6.5031685266508446E-2</v>
      </c>
      <c r="K174" s="92">
        <f>$E174^Parameter!$D$321</f>
        <v>2.7300153647649705E-2</v>
      </c>
      <c r="L174" s="92">
        <f>$D174^Parameter!$D$329</f>
        <v>0.13420104941343775</v>
      </c>
      <c r="M174" s="92">
        <f>$E174^Parameter!$D$322</f>
        <v>1.8631607503940953E-2</v>
      </c>
      <c r="N174" s="92">
        <f>$D174^Parameter!$D$330</f>
        <v>5.4747113934764446E-2</v>
      </c>
      <c r="O174" s="92">
        <f>$E174^Parameter!$D$323</f>
        <v>3.8722148876893049E-2</v>
      </c>
      <c r="P174" s="92">
        <f>$D174^Parameter!$D$327</f>
        <v>3.2899178241167261E-2</v>
      </c>
      <c r="Q174" s="92">
        <f>$E174^Parameter!$D$320</f>
        <v>3.0165297923657546E-3</v>
      </c>
      <c r="R174" s="12">
        <f>$D174^EXP(Parameter!$D$96+Parameter!$D$103*(($B174/30.2*21)^(1)))</f>
        <v>4.8680361386815719E-11</v>
      </c>
      <c r="S174" s="12">
        <f>$E174^EXP(Parameter!$D$81+Parameter!$D$88*($B174/30.2*21)^(-2))</f>
        <v>6.7730216698185779E-3</v>
      </c>
      <c r="T174" s="12">
        <f>$D174^EXP(Parameter!$D$97+Parameter!$D$104*(($B174*21/30.2)^(1)))</f>
        <v>8.8696419882385838E-4</v>
      </c>
      <c r="U174" s="12">
        <f>$E174^EXP(Parameter!$D$82+Parameter!$D$89*($B174/30.2*21)^(-2))</f>
        <v>1.0459181969946359E-2</v>
      </c>
      <c r="V174" s="12">
        <f>$D174^EXP(Parameter!$D$99+Parameter!$D$106*(($B174*21/30.2)^(1)))</f>
        <v>3.343818582495809E-5</v>
      </c>
      <c r="W174" s="12">
        <f>$E174^EXP(Parameter!$D$84+Parameter!$D$91*($B174/30.2*21)^(-2))</f>
        <v>4.2446922112588728E-2</v>
      </c>
      <c r="X174" s="12">
        <f>$D174^EXP(Parameter!$D$100+Parameter!$D$107*(($B174*21/30.2)^(1)))</f>
        <v>8.3949886657858834E-23</v>
      </c>
      <c r="Y174" s="12">
        <f>$E174^EXP(Parameter!$D$85+Parameter!$D$92*($B174/30.2*21)^(-2))</f>
        <v>2.8475876682171997E-2</v>
      </c>
      <c r="Z174" s="12">
        <f>$D174^EXP(Parameter!$D$101+Parameter!$D$108*(($B174*21/30.2)^(1)))</f>
        <v>1.0018122748055591E-26</v>
      </c>
      <c r="AA174" s="12">
        <f>$E174^EXP(Parameter!$D$86+Parameter!$D$93*($B174/30.2*21)^(-2))</f>
        <v>3.9195545625610402E-2</v>
      </c>
      <c r="AB174" s="12">
        <f>$D174^EXP(Parameter!$D$98+Parameter!$D$105*(($B174*21/30.2)^(1)))</f>
        <v>9.1140179098882156E-6</v>
      </c>
      <c r="AC174" s="12">
        <f>$E174^EXP(Parameter!$D$83+Parameter!$D$90*($B174/30.2*21)^(-2))</f>
        <v>3.3676695820877411E-3</v>
      </c>
      <c r="AD174" s="87">
        <f>$D174^EXP(Parameter!$D$133+Parameter!$D$140*(($B174*21/30.2)^(-0.5))+Parameter!$D$147*((LN($B174*21/30.2))))</f>
        <v>3.1087140422521002E-8</v>
      </c>
      <c r="AE174" s="12">
        <f>$E174^EXP(Parameter!$D$111+Parameter!$D$118*(($B174*21/30.2)^(-1))+Parameter!$D$125*(($B174*21/30.2)^(-0.5)))</f>
        <v>6.8174726720419451E-2</v>
      </c>
      <c r="AF174" s="12">
        <f>$D174^EXP(Parameter!$D$134+Parameter!$D$141*(($B174*21/30.2)^(-0.5))+Parameter!$D$148*((LN($B174*21/30.2))))</f>
        <v>1.1373869236125749E-3</v>
      </c>
      <c r="AG174" s="12">
        <f>$E174^EXP(Parameter!$D$112+Parameter!$D$119*(($B174*21/30.2)^(-1))+Parameter!$D$126*(($B174*21/30.2)^(-0.5)))</f>
        <v>1.2072071454055474E-2</v>
      </c>
      <c r="AH174" s="12">
        <f>$D174^EXP(Parameter!$D$136+Parameter!$D$143*(($B174*21/30.2)^(-0.5))+Parameter!$D$150*((LN($B174*21/30.2))))</f>
        <v>6.1677806606929854E-7</v>
      </c>
      <c r="AI174" s="12">
        <f>$E174^EXP(Parameter!$D$114+Parameter!$D$121*(($B174*21/30.2)^(-1))+Parameter!$D$128*(($B174*21/30.2)^(-0.5)))</f>
        <v>2.175267438619469E-4</v>
      </c>
      <c r="AJ174" s="12">
        <f>$D174^EXP(Parameter!$D$137+Parameter!$D$144*(($B174*21/30.2)^(-0.5))+Parameter!$D$151*((LN($B174*21/30.2))))</f>
        <v>6.7256846197760377E-9</v>
      </c>
      <c r="AK174" s="12">
        <f>$E174^EXP(Parameter!$D$115+Parameter!$D$122*(($B174*21/30.2)^(-1))+Parameter!$D$129*(($B174*21/30.2)^(-0.5)))</f>
        <v>8.7528881685114412E-3</v>
      </c>
      <c r="AL174" s="12">
        <f>$D174^EXP(Parameter!$D$138+Parameter!$D$145*(($B174*21/30.2)^(-0.5))+Parameter!$D$152*((LN($B174*21/30.2))))</f>
        <v>2.9214315547545301E-31</v>
      </c>
      <c r="AM174" s="12">
        <f>$E174^EXP(Parameter!$D$116+Parameter!$D$123*(($B174*21/30.2)^(-1))+Parameter!$D$130*(($B174*21/30.2)^(-0.5)))</f>
        <v>2.3307455027463177E-5</v>
      </c>
      <c r="AN174" s="12">
        <f>$D174^EXP(Parameter!$D$135+Parameter!$D$142*(($B174*21/30.2)^(-0.5))+Parameter!$D$149*((LN($B174*21/30.2))))</f>
        <v>9.1616910940284886E-5</v>
      </c>
      <c r="AO174" s="12">
        <f>$E174^EXP(Parameter!$D$113+Parameter!$D$120*(($B174*21/30.2)^(-1))+Parameter!$D$127*(($B174*21/30.2)^(-0.5)))</f>
        <v>2.1415131975075835E-10</v>
      </c>
      <c r="AP174" s="87">
        <f>$D174^EXP(Parameter!$D$304+Parameter!$D$310*((LN($B174*21/30.2))))</f>
        <v>3.0871498451217075E-2</v>
      </c>
      <c r="AQ174" s="88">
        <f>$E174^EXP(Parameter!$D$290+Parameter!$D$296*((LN($B174*21/30.2))))</f>
        <v>1.4554268046317428E-2</v>
      </c>
      <c r="AR174" s="12">
        <f>$D174^EXP(Parameter!$D$305+Parameter!$D$311*((LN($B174*21/30.2))))</f>
        <v>3.8706826662557127E-2</v>
      </c>
      <c r="AS174" s="88">
        <f>$E174^EXP(Parameter!$D$291+Parameter!$D$297*((LN($B174*21/30.2))))</f>
        <v>1.3434319230640566E-2</v>
      </c>
      <c r="AT174" s="12">
        <f>$D174^EXP(Parameter!$D$305+Parameter!$D$307-Parameter!$D$306+(Parameter!$D$311+Parameter!$D$313-Parameter!$D$312)*((LN($B174*21/30.2))))</f>
        <v>3.5308944918421799E-2</v>
      </c>
      <c r="AU174" s="88">
        <f>$E174^EXP(Parameter!$D$291+Parameter!$D$293-Parameter!$D$292+(Parameter!$D$297+Parameter!$D$299-Parameter!$D$298)*((LN($B174*21/30.2))))</f>
        <v>2.3724781268409673E-2</v>
      </c>
      <c r="AV174" s="12">
        <f>$D174^EXP(Parameter!$D$308+Parameter!$D$314*((LN($B174*21/30.2))))</f>
        <v>5.1884553033051589E-2</v>
      </c>
      <c r="AW174" s="88">
        <f>$E174^EXP(Parameter!$D$294+Parameter!$D$300*((LN($B174*21/30.2))))</f>
        <v>1.9715651492961193E-2</v>
      </c>
      <c r="AX174" s="12">
        <f>$D174^EXP(Parameter!$D$305+Parameter!$D$309-Parameter!$D$306+(Parameter!$D$311+Parameter!$D$315-Parameter!$D$312)*((LN($B174*21/30.2))))</f>
        <v>1.9532395015676347E-2</v>
      </c>
      <c r="AY174" s="88">
        <f>$E174^EXP(Parameter!$D$291+Parameter!$D$295-Parameter!$D$292+(Parameter!$D$297+Parameter!$D$301-Parameter!$D$298)*((LN($B174*21/30.2))))</f>
        <v>7.3869652844636062E-4</v>
      </c>
      <c r="AZ174" s="12">
        <f>$D174^EXP(Parameter!D$305-Parameter!D$306+(Parameter!D$311-Parameter!D$312)*((LN($B174*21/30.2))))</f>
        <v>1.3266346348024854E-2</v>
      </c>
      <c r="BA174" s="88">
        <f>$E174^EXP(Parameter!$D$291-Parameter!$D$292+(Parameter!$D$297-Parameter!$D$298)*((LN($B174*21/30.2))))</f>
        <v>1.6789065333832665E-5</v>
      </c>
      <c r="BB174" s="89">
        <f>$D174^EXP(Parameter!$D$231+Parameter!$D$238)</f>
        <v>6.5600419699039736E-2</v>
      </c>
      <c r="BC174" s="90">
        <f>$E174^EXP(Parameter!$D$216+Parameter!$D$223)</f>
        <v>5.7291945580535686E-3</v>
      </c>
      <c r="BD174" s="91">
        <f>$D174^EXP(Parameter!$D$232+Parameter!$D$239)</f>
        <v>5.0907703900886489E-2</v>
      </c>
      <c r="BE174" s="90">
        <f>$E174^EXP(Parameter!$D$217+Parameter!$D$224)</f>
        <v>8.0053415419547927E-3</v>
      </c>
      <c r="BF174" s="91">
        <f>$D174^EXP(Parameter!$D$234+Parameter!$D$241)</f>
        <v>6.037762981380948E-2</v>
      </c>
      <c r="BG174" s="91">
        <f>$E174^EXP(Parameter!$D$219+Parameter!$D$226)</f>
        <v>3.2409300043427312E-2</v>
      </c>
      <c r="BH174" s="91">
        <f>$D174^EXP(Parameter!$D$235+Parameter!$D$242)</f>
        <v>0.11531098691687833</v>
      </c>
      <c r="BI174" s="91">
        <f>$E174^EXP(Parameter!$D$220+Parameter!$D$227)</f>
        <v>2.1420511999997831E-2</v>
      </c>
      <c r="BJ174" s="91">
        <f>$D174^EXP(Parameter!$D$236)</f>
        <v>1.8620047284867523E-2</v>
      </c>
      <c r="BK174" s="91">
        <f>$E174^EXP(Parameter!$D$221)</f>
        <v>0.18432295145316968</v>
      </c>
      <c r="BL174" s="91">
        <f>$D174^EXP(Parameter!$D$233+Parameter!$D$240)</f>
        <v>2.5014553610108421E-2</v>
      </c>
      <c r="BM174" s="91">
        <f>$E174^EXP(Parameter!$D$218+Parameter!$D$225)</f>
        <v>2.7167872138609173E-3</v>
      </c>
      <c r="BN174" s="90">
        <f>$D174^EXP(Parameter!$D$268+Parameter!$D$275)</f>
        <v>8.6277320966800311E-2</v>
      </c>
      <c r="BO174" s="91">
        <f>$E174^EXP(Parameter!$D$246+Parameter!$D$253)</f>
        <v>2.1478639845383496E-3</v>
      </c>
      <c r="BP174" s="91">
        <f>$D174^EXP(Parameter!$D$269+Parameter!$D$276)</f>
        <v>5.8864630454247328E-2</v>
      </c>
      <c r="BQ174" s="91">
        <f>$E174^EXP(Parameter!$D$247+Parameter!$D$254)</f>
        <v>5.0008016477796841E-3</v>
      </c>
      <c r="BR174" s="91">
        <f>$D174^EXP(Parameter!$D$271+Parameter!$D$278)</f>
        <v>0.12707120321349943</v>
      </c>
      <c r="BS174" s="91">
        <f>$E174^EXP(Parameter!$D$249+Parameter!$D$256)</f>
        <v>3.9318187999955741E-2</v>
      </c>
      <c r="BT174" s="91">
        <f>$D174^EXP(Parameter!$D$272+Parameter!$D$279)</f>
        <v>0.21063483900463972</v>
      </c>
      <c r="BU174" s="91">
        <f>$E174^EXP(Parameter!$D$250+Parameter!$D$257)</f>
        <v>1.3236589934781263E-2</v>
      </c>
      <c r="BV174" s="91">
        <f>$D174^EXP(Parameter!$D$273+Parameter!$D$280)</f>
        <v>0.17057865388078386</v>
      </c>
      <c r="BW174" s="91">
        <f>$E174^EXP(Parameter!$D$251+Parameter!$D$258)</f>
        <v>4.2053224078568881E-2</v>
      </c>
      <c r="BX174" s="91">
        <f>$D174^EXP(Parameter!$D$270+Parameter!$D$277)</f>
        <v>5.1822645188364595E-2</v>
      </c>
      <c r="BY174" s="91">
        <f>$E174^EXP(Parameter!$D$248+Parameter!$D$255)</f>
        <v>6.031160867204813E-3</v>
      </c>
      <c r="BZ174" s="90">
        <f>$D174^EXP(Parameter!$D$208)</f>
        <v>6.1400075274607113E-2</v>
      </c>
      <c r="CA174" s="90">
        <f>$E174^EXP(Parameter!$D$200)</f>
        <v>4.1864042996669045E-3</v>
      </c>
      <c r="CB174" s="90">
        <f>$D174^EXP(Parameter!$D$209)</f>
        <v>5.1516463676010892E-2</v>
      </c>
      <c r="CC174" s="90">
        <f>$E174^EXP(Parameter!$D$201)</f>
        <v>6.7743726455621401E-3</v>
      </c>
      <c r="CD174" s="90">
        <f>$D174^EXP(Parameter!$D$211)</f>
        <v>5.5751711181760193E-2</v>
      </c>
      <c r="CE174" s="90">
        <f>$E174^EXP(Parameter!$D$203)</f>
        <v>2.5648237765671749E-2</v>
      </c>
      <c r="CF174" s="90">
        <f>$D174^EXP(Parameter!$D$212)</f>
        <v>0.11506204557071245</v>
      </c>
      <c r="CG174" s="90">
        <f>$E174^EXP(Parameter!$D$204)</f>
        <v>1.8679897656643234E-2</v>
      </c>
      <c r="CH174" s="91">
        <f>$D174^EXP(Parameter!$D$213)</f>
        <v>4.6067580010752285E-2</v>
      </c>
      <c r="CI174" s="90">
        <f>$E174^EXP(Parameter!$D$205)</f>
        <v>3.1203016581954342E-2</v>
      </c>
      <c r="CJ174" s="91">
        <f>$D174^EXP(Parameter!$D$210)</f>
        <v>2.7104893569339893E-2</v>
      </c>
      <c r="CK174" s="90">
        <f>$E174^EXP(Parameter!$D$202)</f>
        <v>3.4641244021825649E-3</v>
      </c>
      <c r="CL174" s="12">
        <f>$D174^EXP(Parameter!$D$170+Parameter!$D$177*(LN($B174/30.2*21)))</f>
        <v>3.3729716611676591E-2</v>
      </c>
      <c r="CM174" s="41">
        <f>$E174^EXP(Parameter!$D$155+Parameter!$D$162*(LN($B174/30.2*21)))</f>
        <v>7.7276617647356549E-2</v>
      </c>
      <c r="CN174" s="12">
        <f>$D174^EXP(Parameter!$D$171+Parameter!$D$178*(LN($B174/30.2*21)))</f>
        <v>3.6408902928626398E-2</v>
      </c>
      <c r="CO174" s="41">
        <f>$E174^EXP(Parameter!$D$156+Parameter!$D$163*(LN($B174/30.2*21)))</f>
        <v>5.0927839937452112E-2</v>
      </c>
      <c r="CP174" s="12">
        <f>$D174^EXP(Parameter!$D$173+Parameter!$D$180*(LN($B174/30.2*21)))</f>
        <v>3.1735585501595165E-2</v>
      </c>
      <c r="CQ174" s="41">
        <f>$E174^EXP(Parameter!$D$158+Parameter!$D$165*(LN($B174/30.2*21)))</f>
        <v>5.5674458553480667E-2</v>
      </c>
      <c r="CR174" s="12">
        <f>$D174^EXP(Parameter!$D$174+Parameter!$D$181*(LN($B174/30.2*21)))</f>
        <v>3.22091898000198E-2</v>
      </c>
      <c r="CS174" s="41">
        <f>$E174^EXP(Parameter!$D$159+Parameter!$D$166*(LN($B174/30.2*21)))</f>
        <v>7.7994872544914481E-2</v>
      </c>
      <c r="CT174" s="12">
        <f>$D174^EXP(Parameter!$D$175+Parameter!$D$182*(LN($B174/30.2*21)))</f>
        <v>6.9992815594911769E-3</v>
      </c>
      <c r="CU174" s="41">
        <f>$E174^EXP(Parameter!$D$160+Parameter!$D$167*(LN($B174/30.2*21)))</f>
        <v>4.3172540331999311E-3</v>
      </c>
      <c r="CV174" s="12">
        <f>$D174^EXP(Parameter!$D$172+Parameter!$D$179*(LN($B174/30.2*21)))</f>
        <v>8.7570709400114459E-3</v>
      </c>
      <c r="CW174" s="41">
        <f>$E174^EXP(Parameter!$D$157+Parameter!$D$164*(LN($B174/30.2*21)))</f>
        <v>1.1276140627951833E-6</v>
      </c>
      <c r="CX174" s="12">
        <f t="shared" si="16"/>
        <v>4.8680361386815719E-11</v>
      </c>
      <c r="CY174" s="85">
        <v>1.4795996846073699E-2</v>
      </c>
      <c r="CZ174" s="12">
        <f t="shared" si="17"/>
        <v>8.8696419882385838E-4</v>
      </c>
      <c r="DA174" s="85">
        <v>2.29994802738809E-2</v>
      </c>
      <c r="DB174" s="12">
        <f t="shared" si="18"/>
        <v>3.343818582495809E-5</v>
      </c>
      <c r="DC174" s="41">
        <v>4.9936668397899595E-4</v>
      </c>
      <c r="DD174" s="12">
        <f t="shared" si="19"/>
        <v>8.3949886657858834E-23</v>
      </c>
      <c r="DE174" s="85">
        <v>3.32978379186619E-3</v>
      </c>
      <c r="DF174" s="12">
        <f t="shared" si="20"/>
        <v>1.0018122748055591E-26</v>
      </c>
      <c r="DG174" s="41">
        <v>2.9505162638732298E-4</v>
      </c>
      <c r="DH174" s="12">
        <f t="shared" si="21"/>
        <v>9.1140179098882156E-6</v>
      </c>
      <c r="DI174" s="41">
        <v>2.9505162638732298E-4</v>
      </c>
      <c r="DJ174" s="46">
        <v>169</v>
      </c>
      <c r="DK174" s="44">
        <v>1.41775091395568E-4</v>
      </c>
      <c r="DL174" s="44">
        <v>4.2004071466661402E-4</v>
      </c>
      <c r="DM174" s="44">
        <v>9.2712648863657598E-4</v>
      </c>
      <c r="DN174" s="44">
        <v>6.7700293198558203E-4</v>
      </c>
      <c r="DO174" s="44">
        <v>2.74923094967816E-3</v>
      </c>
      <c r="DP174" s="44">
        <v>2.15441557862062E-3</v>
      </c>
      <c r="DQ174" s="44">
        <v>3.0871650845829498E-3</v>
      </c>
      <c r="DR174" s="45">
        <v>2.9060615907768799E-2</v>
      </c>
      <c r="DS174" s="45">
        <v>4.7107664779147997E-2</v>
      </c>
      <c r="DT174" s="45">
        <v>4.2254532905215997E-2</v>
      </c>
      <c r="DU174" s="45">
        <v>3.0466356050050498E-2</v>
      </c>
      <c r="DV174" s="45">
        <v>4.4988196912487198E-2</v>
      </c>
      <c r="DW174" s="45">
        <v>7.3469884601974206E-2</v>
      </c>
      <c r="DX174" s="45">
        <v>3.6072177057825103E-2</v>
      </c>
    </row>
    <row r="175" spans="1:128">
      <c r="A175" s="43">
        <f t="shared" si="15"/>
        <v>11.246575342465754</v>
      </c>
      <c r="B175" s="18">
        <v>171</v>
      </c>
      <c r="C175" s="12">
        <v>3740</v>
      </c>
      <c r="D175" s="12">
        <v>2.7385813414364E-2</v>
      </c>
      <c r="E175" s="12">
        <v>2.8812628354391202E-4</v>
      </c>
      <c r="F175" s="92">
        <f>$D175^Parameter!$D$325</f>
        <v>6.0432422394594704E-2</v>
      </c>
      <c r="G175" s="92">
        <f>$E175^Parameter!$D$318</f>
        <v>2.8242274625300805E-3</v>
      </c>
      <c r="H175" s="92">
        <f>$D175^Parameter!$D$326</f>
        <v>5.6236789061145862E-2</v>
      </c>
      <c r="I175" s="92">
        <f>$E175^Parameter!$D$319</f>
        <v>5.4216695211986975E-3</v>
      </c>
      <c r="J175" s="92">
        <f>$D175^Parameter!$D$328</f>
        <v>6.4475473674551739E-2</v>
      </c>
      <c r="K175" s="92">
        <f>$E175^Parameter!$D$321</f>
        <v>2.7014393068343637E-2</v>
      </c>
      <c r="L175" s="92">
        <f>$D175^Parameter!$D$329</f>
        <v>0.13335655294296192</v>
      </c>
      <c r="M175" s="92">
        <f>$E175^Parameter!$D$322</f>
        <v>1.8416012876345179E-2</v>
      </c>
      <c r="N175" s="92">
        <f>$D175^Parameter!$D$330</f>
        <v>5.424950406839818E-2</v>
      </c>
      <c r="O175" s="92">
        <f>$E175^Parameter!$D$323</f>
        <v>3.835598595893959E-2</v>
      </c>
      <c r="P175" s="92">
        <f>$D175^Parameter!$D$327</f>
        <v>3.2548007989672834E-2</v>
      </c>
      <c r="Q175" s="92">
        <f>$E175^Parameter!$D$320</f>
        <v>2.9658021418618929E-3</v>
      </c>
      <c r="R175" s="12">
        <f>$D175^EXP(Parameter!$D$96+Parameter!$D$103*(($B175/30.2*21)^(1)))</f>
        <v>3.2364084830654924E-11</v>
      </c>
      <c r="S175" s="12">
        <f>$E175^EXP(Parameter!$D$81+Parameter!$D$88*($B175/30.2*21)^(-2))</f>
        <v>6.674896526207977E-3</v>
      </c>
      <c r="T175" s="12">
        <f>$D175^EXP(Parameter!$D$97+Parameter!$D$104*(($B175*21/30.2)^(1)))</f>
        <v>8.3412990254118694E-4</v>
      </c>
      <c r="U175" s="12">
        <f>$E175^EXP(Parameter!$D$82+Parameter!$D$89*($B175/30.2*21)^(-2))</f>
        <v>1.0320739120428033E-2</v>
      </c>
      <c r="V175" s="12">
        <f>$D175^EXP(Parameter!$D$99+Parameter!$D$106*(($B175*21/30.2)^(1)))</f>
        <v>2.9686120183246276E-5</v>
      </c>
      <c r="W175" s="12">
        <f>$E175^EXP(Parameter!$D$84+Parameter!$D$91*($B175/30.2*21)^(-2))</f>
        <v>4.2056908557536091E-2</v>
      </c>
      <c r="X175" s="12">
        <f>$D175^EXP(Parameter!$D$100+Parameter!$D$107*(($B175*21/30.2)^(1)))</f>
        <v>2.442350182136242E-23</v>
      </c>
      <c r="Y175" s="12">
        <f>$E175^EXP(Parameter!$D$85+Parameter!$D$92*($B175/30.2*21)^(-2))</f>
        <v>2.8181323426492232E-2</v>
      </c>
      <c r="Z175" s="12">
        <f>$D175^EXP(Parameter!$D$101+Parameter!$D$108*(($B175*21/30.2)^(1)))</f>
        <v>2.5485405767151816E-27</v>
      </c>
      <c r="AA175" s="12">
        <f>$E175^EXP(Parameter!$D$86+Parameter!$D$93*($B175/30.2*21)^(-2))</f>
        <v>3.8826233270091853E-2</v>
      </c>
      <c r="AB175" s="12">
        <f>$D175^EXP(Parameter!$D$98+Parameter!$D$105*(($B175*21/30.2)^(1)))</f>
        <v>8.0360950022758205E-6</v>
      </c>
      <c r="AC175" s="12">
        <f>$E175^EXP(Parameter!$D$83+Parameter!$D$90*($B175/30.2*21)^(-2))</f>
        <v>3.3120964176959118E-3</v>
      </c>
      <c r="AD175" s="87">
        <f>$D175^EXP(Parameter!$D$133+Parameter!$D$140*(($B175*21/30.2)^(-0.5))+Parameter!$D$147*((LN($B175*21/30.2))))</f>
        <v>2.6387944461494992E-8</v>
      </c>
      <c r="AE175" s="12">
        <f>$E175^EXP(Parameter!$D$111+Parameter!$D$118*(($B175*21/30.2)^(-1))+Parameter!$D$125*(($B175*21/30.2)^(-0.5)))</f>
        <v>6.7802222811559246E-2</v>
      </c>
      <c r="AF175" s="12">
        <f>$D175^EXP(Parameter!$D$134+Parameter!$D$141*(($B175*21/30.2)^(-0.5))+Parameter!$D$148*((LN($B175*21/30.2))))</f>
        <v>1.0936301524425347E-3</v>
      </c>
      <c r="AG175" s="12">
        <f>$E175^EXP(Parameter!$D$112+Parameter!$D$119*(($B175*21/30.2)^(-1))+Parameter!$D$126*(($B175*21/30.2)^(-0.5)))</f>
        <v>1.1921390810524532E-2</v>
      </c>
      <c r="AH175" s="12">
        <f>$D175^EXP(Parameter!$D$136+Parameter!$D$143*(($B175*21/30.2)^(-0.5))+Parameter!$D$150*((LN($B175*21/30.2))))</f>
        <v>5.437163249642926E-7</v>
      </c>
      <c r="AI175" s="12">
        <f>$E175^EXP(Parameter!$D$114+Parameter!$D$121*(($B175*21/30.2)^(-1))+Parameter!$D$128*(($B175*21/30.2)^(-0.5)))</f>
        <v>2.0992328447803319E-4</v>
      </c>
      <c r="AJ175" s="12">
        <f>$D175^EXP(Parameter!$D$137+Parameter!$D$144*(($B175*21/30.2)^(-0.5))+Parameter!$D$151*((LN($B175*21/30.2))))</f>
        <v>5.5133696522446876E-9</v>
      </c>
      <c r="AK175" s="12">
        <f>$E175^EXP(Parameter!$D$115+Parameter!$D$122*(($B175*21/30.2)^(-1))+Parameter!$D$129*(($B175*21/30.2)^(-0.5)))</f>
        <v>8.6204197693696815E-3</v>
      </c>
      <c r="AL175" s="12">
        <f>$D175^EXP(Parameter!$D$138+Parameter!$D$145*(($B175*21/30.2)^(-0.5))+Parameter!$D$152*((LN($B175*21/30.2))))</f>
        <v>1.1227121086597166E-31</v>
      </c>
      <c r="AM175" s="12">
        <f>$E175^EXP(Parameter!$D$116+Parameter!$D$123*(($B175*21/30.2)^(-1))+Parameter!$D$130*(($B175*21/30.2)^(-0.5)))</f>
        <v>2.2271037725049824E-5</v>
      </c>
      <c r="AN175" s="12">
        <f>$D175^EXP(Parameter!$D$135+Parameter!$D$142*(($B175*21/30.2)^(-0.5))+Parameter!$D$149*((LN($B175*21/30.2))))</f>
        <v>8.6634638290154697E-5</v>
      </c>
      <c r="AO175" s="12">
        <f>$E175^EXP(Parameter!$D$113+Parameter!$D$120*(($B175*21/30.2)^(-1))+Parameter!$D$127*(($B175*21/30.2)^(-0.5)))</f>
        <v>1.9347423330561585E-10</v>
      </c>
      <c r="AP175" s="87">
        <f>$D175^EXP(Parameter!$D$304+Parameter!$D$310*((LN($B175*21/30.2))))</f>
        <v>3.0456489578124905E-2</v>
      </c>
      <c r="AQ175" s="88">
        <f>$E175^EXP(Parameter!$D$290+Parameter!$D$296*((LN($B175*21/30.2))))</f>
        <v>1.4426643989940462E-2</v>
      </c>
      <c r="AR175" s="12">
        <f>$D175^EXP(Parameter!$D$305+Parameter!$D$311*((LN($B175*21/30.2))))</f>
        <v>3.8277634520331026E-2</v>
      </c>
      <c r="AS175" s="88">
        <f>$E175^EXP(Parameter!$D$291+Parameter!$D$297*((LN($B175*21/30.2))))</f>
        <v>1.3284082945880361E-2</v>
      </c>
      <c r="AT175" s="12">
        <f>$D175^EXP(Parameter!$D$305+Parameter!$D$307-Parameter!$D$306+(Parameter!$D$311+Parameter!$D$313-Parameter!$D$312)*((LN($B175*21/30.2))))</f>
        <v>3.4880668047585946E-2</v>
      </c>
      <c r="AU175" s="88">
        <f>$E175^EXP(Parameter!$D$291+Parameter!$D$293-Parameter!$D$292+(Parameter!$D$297+Parameter!$D$299-Parameter!$D$298)*((LN($B175*21/30.2))))</f>
        <v>2.345019737053735E-2</v>
      </c>
      <c r="AV175" s="12">
        <f>$D175^EXP(Parameter!$D$308+Parameter!$D$314*((LN($B175*21/30.2))))</f>
        <v>5.1236942802217654E-2</v>
      </c>
      <c r="AW175" s="88">
        <f>$E175^EXP(Parameter!$D$294+Parameter!$D$300*((LN($B175*21/30.2))))</f>
        <v>1.9494577930307459E-2</v>
      </c>
      <c r="AX175" s="12">
        <f>$D175^EXP(Parameter!$D$305+Parameter!$D$309-Parameter!$D$306+(Parameter!$D$311+Parameter!$D$315-Parameter!$D$312)*((LN($B175*21/30.2))))</f>
        <v>1.9226345376860784E-2</v>
      </c>
      <c r="AY175" s="88">
        <f>$E175^EXP(Parameter!$D$291+Parameter!$D$295-Parameter!$D$292+(Parameter!$D$297+Parameter!$D$301-Parameter!$D$298)*((LN($B175*21/30.2))))</f>
        <v>7.1276705469875573E-4</v>
      </c>
      <c r="AZ175" s="12">
        <f>$D175^EXP(Parameter!D$305-Parameter!D$306+(Parameter!D$311-Parameter!D$312)*((LN($B175*21/30.2))))</f>
        <v>1.3050922738697913E-2</v>
      </c>
      <c r="BA175" s="88">
        <f>$E175^EXP(Parameter!$D$291-Parameter!$D$292+(Parameter!$D$297-Parameter!$D$298)*((LN($B175*21/30.2))))</f>
        <v>1.5969743095706586E-5</v>
      </c>
      <c r="BB175" s="89">
        <f>$D175^EXP(Parameter!$D$231+Parameter!$D$238)</f>
        <v>6.5041123812064214E-2</v>
      </c>
      <c r="BC175" s="90">
        <f>$E175^EXP(Parameter!$D$216+Parameter!$D$223)</f>
        <v>5.6434179730790049E-3</v>
      </c>
      <c r="BD175" s="91">
        <f>$D175^EXP(Parameter!$D$232+Parameter!$D$239)</f>
        <v>5.0433464186476186E-2</v>
      </c>
      <c r="BE175" s="90">
        <f>$E175^EXP(Parameter!$D$217+Parameter!$D$224)</f>
        <v>7.8931993400162392E-3</v>
      </c>
      <c r="BF175" s="91">
        <f>$D175^EXP(Parameter!$D$234+Parameter!$D$241)</f>
        <v>5.9847254428045477E-2</v>
      </c>
      <c r="BG175" s="91">
        <f>$E175^EXP(Parameter!$D$219+Parameter!$D$226)</f>
        <v>3.2086141466573216E-2</v>
      </c>
      <c r="BH175" s="91">
        <f>$D175^EXP(Parameter!$D$235+Parameter!$D$242)</f>
        <v>0.11453073677222717</v>
      </c>
      <c r="BI175" s="91">
        <f>$E175^EXP(Parameter!$D$220+Parameter!$D$227)</f>
        <v>2.1181277861691782E-2</v>
      </c>
      <c r="BJ175" s="91">
        <f>$D175^EXP(Parameter!$D$236)</f>
        <v>1.8388366679675746E-2</v>
      </c>
      <c r="BK175" s="91">
        <f>$E175^EXP(Parameter!$D$221)</f>
        <v>0.18341433439664623</v>
      </c>
      <c r="BL175" s="91">
        <f>$D175^EXP(Parameter!$D$233+Parameter!$D$240)</f>
        <v>2.4726242041982361E-2</v>
      </c>
      <c r="BM175" s="91">
        <f>$E175^EXP(Parameter!$D$218+Parameter!$D$225)</f>
        <v>2.6702834203907386E-3</v>
      </c>
      <c r="BN175" s="90">
        <f>$D175^EXP(Parameter!$D$268+Parameter!$D$275)</f>
        <v>8.5615434975954224E-2</v>
      </c>
      <c r="BO175" s="91">
        <f>$E175^EXP(Parameter!$D$246+Parameter!$D$253)</f>
        <v>2.1096494697299011E-3</v>
      </c>
      <c r="BP175" s="91">
        <f>$D175^EXP(Parameter!$D$269+Parameter!$D$276)</f>
        <v>5.8342891723794067E-2</v>
      </c>
      <c r="BQ175" s="91">
        <f>$E175^EXP(Parameter!$D$247+Parameter!$D$254)</f>
        <v>4.9239734931463145E-3</v>
      </c>
      <c r="BR175" s="91">
        <f>$D175^EXP(Parameter!$D$271+Parameter!$D$278)</f>
        <v>0.12624990860130275</v>
      </c>
      <c r="BS175" s="91">
        <f>$E175^EXP(Parameter!$D$249+Parameter!$D$256)</f>
        <v>3.8948127378784884E-2</v>
      </c>
      <c r="BT175" s="91">
        <f>$D175^EXP(Parameter!$D$272+Parameter!$D$279)</f>
        <v>0.20960613628300803</v>
      </c>
      <c r="BU175" s="91">
        <f>$E175^EXP(Parameter!$D$250+Parameter!$D$257)</f>
        <v>1.307035919953117E-2</v>
      </c>
      <c r="BV175" s="91">
        <f>$D175^EXP(Parameter!$D$273+Parameter!$D$280)</f>
        <v>0.16963307899586605</v>
      </c>
      <c r="BW175" s="91">
        <f>$E175^EXP(Parameter!$D$251+Parameter!$D$258)</f>
        <v>4.1665608611764611E-2</v>
      </c>
      <c r="BX175" s="91">
        <f>$D175^EXP(Parameter!$D$270+Parameter!$D$277)</f>
        <v>5.1342756669454689E-2</v>
      </c>
      <c r="BY175" s="91">
        <f>$E175^EXP(Parameter!$D$248+Parameter!$D$255)</f>
        <v>5.941755074009519E-3</v>
      </c>
      <c r="BZ175" s="90">
        <f>$D175^EXP(Parameter!$D$208)</f>
        <v>6.0863930742397369E-2</v>
      </c>
      <c r="CA175" s="90">
        <f>$E175^EXP(Parameter!$D$200)</f>
        <v>4.1199472344257511E-3</v>
      </c>
      <c r="CB175" s="90">
        <f>$D175^EXP(Parameter!$D$209)</f>
        <v>5.1038459845286953E-2</v>
      </c>
      <c r="CC175" s="90">
        <f>$E175^EXP(Parameter!$D$201)</f>
        <v>6.6762162468818713E-3</v>
      </c>
      <c r="CD175" s="90">
        <f>$D175^EXP(Parameter!$D$211)</f>
        <v>5.5248127759465838E-2</v>
      </c>
      <c r="CE175" s="90">
        <f>$E175^EXP(Parameter!$D$203)</f>
        <v>2.5375139594434191E-2</v>
      </c>
      <c r="CF175" s="90">
        <f>$D175^EXP(Parameter!$D$212)</f>
        <v>0.11428270357301772</v>
      </c>
      <c r="CG175" s="90">
        <f>$E175^EXP(Parameter!$D$204)</f>
        <v>1.8463883905078974E-2</v>
      </c>
      <c r="CH175" s="91">
        <f>$D175^EXP(Parameter!$D$213)</f>
        <v>4.5624100612808471E-2</v>
      </c>
      <c r="CI175" s="90">
        <f>$E175^EXP(Parameter!$D$205)</f>
        <v>3.0888462135958979E-2</v>
      </c>
      <c r="CJ175" s="91">
        <f>$D175^EXP(Parameter!$D$210)</f>
        <v>2.6799248629353335E-2</v>
      </c>
      <c r="CK175" s="90">
        <f>$E175^EXP(Parameter!$D$202)</f>
        <v>3.407247015194439E-3</v>
      </c>
      <c r="CL175" s="12">
        <f>$D175^EXP(Parameter!$D$170+Parameter!$D$177*(LN($B175/30.2*21)))</f>
        <v>3.3321080671093926E-2</v>
      </c>
      <c r="CM175" s="41">
        <f>$E175^EXP(Parameter!$D$155+Parameter!$D$162*(LN($B175/30.2*21)))</f>
        <v>7.6994349733016276E-2</v>
      </c>
      <c r="CN175" s="12">
        <f>$D175^EXP(Parameter!$D$171+Parameter!$D$178*(LN($B175/30.2*21)))</f>
        <v>3.6002960044380965E-2</v>
      </c>
      <c r="CO175" s="41">
        <f>$E175^EXP(Parameter!$D$156+Parameter!$D$163*(LN($B175/30.2*21)))</f>
        <v>5.0617639966665059E-2</v>
      </c>
      <c r="CP175" s="12">
        <f>$D175^EXP(Parameter!$D$173+Parameter!$D$180*(LN($B175/30.2*21)))</f>
        <v>3.1349331354956267E-2</v>
      </c>
      <c r="CQ175" s="41">
        <f>$E175^EXP(Parameter!$D$158+Parameter!$D$165*(LN($B175/30.2*21)))</f>
        <v>5.5257202814663474E-2</v>
      </c>
      <c r="CR175" s="12">
        <f>$D175^EXP(Parameter!$D$174+Parameter!$D$181*(LN($B175/30.2*21)))</f>
        <v>3.1741701062404502E-2</v>
      </c>
      <c r="CS175" s="41">
        <f>$E175^EXP(Parameter!$D$159+Parameter!$D$166*(LN($B175/30.2*21)))</f>
        <v>7.7574844290717954E-2</v>
      </c>
      <c r="CT175" s="12">
        <f>$D175^EXP(Parameter!$D$175+Parameter!$D$182*(LN($B175/30.2*21)))</f>
        <v>6.8518284550362516E-3</v>
      </c>
      <c r="CU175" s="41">
        <f>$E175^EXP(Parameter!$D$160+Parameter!$D$167*(LN($B175/30.2*21)))</f>
        <v>4.2242556585460915E-3</v>
      </c>
      <c r="CV175" s="12">
        <f>$D175^EXP(Parameter!$D$172+Parameter!$D$179*(LN($B175/30.2*21)))</f>
        <v>8.6016864342455951E-3</v>
      </c>
      <c r="CW175" s="41">
        <f>$E175^EXP(Parameter!$D$157+Parameter!$D$164*(LN($B175/30.2*21)))</f>
        <v>1.0585951841733288E-6</v>
      </c>
      <c r="CX175" s="12">
        <f t="shared" si="16"/>
        <v>3.2364084830654924E-11</v>
      </c>
      <c r="CY175" s="85">
        <v>1.4736406027870399E-2</v>
      </c>
      <c r="CZ175" s="12">
        <f t="shared" si="17"/>
        <v>8.3412990254118694E-4</v>
      </c>
      <c r="DA175" s="85">
        <v>2.2892015131667099E-2</v>
      </c>
      <c r="DB175" s="12">
        <f t="shared" si="18"/>
        <v>2.9686120183246276E-5</v>
      </c>
      <c r="DC175" s="41">
        <v>4.79896046894236E-4</v>
      </c>
      <c r="DD175" s="12">
        <f t="shared" si="19"/>
        <v>2.442350182136242E-23</v>
      </c>
      <c r="DE175" s="85">
        <v>3.2539094989261501E-3</v>
      </c>
      <c r="DF175" s="12">
        <f t="shared" si="20"/>
        <v>2.5485405767151816E-27</v>
      </c>
      <c r="DG175" s="41">
        <v>2.8812568712015599E-4</v>
      </c>
      <c r="DH175" s="12">
        <f t="shared" si="21"/>
        <v>8.0360950022758205E-6</v>
      </c>
      <c r="DI175" s="41">
        <v>2.8812568712015599E-4</v>
      </c>
      <c r="DJ175" s="46">
        <v>170</v>
      </c>
      <c r="DK175" s="44">
        <v>1.3784812502670699E-4</v>
      </c>
      <c r="DL175" s="44">
        <v>4.0931082368722598E-4</v>
      </c>
      <c r="DM175" s="44">
        <v>9.0497113320620005E-4</v>
      </c>
      <c r="DN175" s="44">
        <v>6.6037575935251603E-4</v>
      </c>
      <c r="DO175" s="44">
        <v>2.69011303080402E-3</v>
      </c>
      <c r="DP175" s="44">
        <v>2.1068998772638698E-3</v>
      </c>
      <c r="DQ175" s="44">
        <v>3.0216003132996802E-3</v>
      </c>
      <c r="DR175" s="45">
        <v>2.8742775828606199E-2</v>
      </c>
      <c r="DS175" s="45">
        <v>4.6634873120446597E-2</v>
      </c>
      <c r="DT175" s="45">
        <v>4.1821627904136099E-2</v>
      </c>
      <c r="DU175" s="45">
        <v>3.01357361178273E-2</v>
      </c>
      <c r="DV175" s="45">
        <v>4.4532679854032302E-2</v>
      </c>
      <c r="DW175" s="45">
        <v>7.2798294569881503E-2</v>
      </c>
      <c r="DX175" s="45">
        <v>3.5691887202486602E-2</v>
      </c>
    </row>
    <row r="176" spans="1:128">
      <c r="A176" s="43">
        <f t="shared" si="15"/>
        <v>11.306849315068494</v>
      </c>
      <c r="B176" s="18">
        <v>172</v>
      </c>
      <c r="C176" s="12">
        <v>3762</v>
      </c>
      <c r="D176" s="12">
        <v>2.7080055380087498E-2</v>
      </c>
      <c r="E176" s="12">
        <v>2.8139131796724501E-4</v>
      </c>
      <c r="F176" s="92">
        <f>$D176^Parameter!$D$325</f>
        <v>5.9905493133987214E-2</v>
      </c>
      <c r="G176" s="92">
        <f>$E176^Parameter!$D$318</f>
        <v>2.7765384970478472E-3</v>
      </c>
      <c r="H176" s="92">
        <f>$D176^Parameter!$D$326</f>
        <v>5.5733926243931468E-2</v>
      </c>
      <c r="I176" s="92">
        <f>$E176^Parameter!$D$319</f>
        <v>5.3402162492108369E-3</v>
      </c>
      <c r="J176" s="92">
        <f>$D176^Parameter!$D$328</f>
        <v>6.3926209789537683E-2</v>
      </c>
      <c r="K176" s="92">
        <f>$E176^Parameter!$D$321</f>
        <v>2.6732811573409298E-2</v>
      </c>
      <c r="L176" s="92">
        <f>$D176^Parameter!$D$329</f>
        <v>0.13252070785146949</v>
      </c>
      <c r="M176" s="92">
        <f>$E176^Parameter!$D$322</f>
        <v>1.8203807732513302E-2</v>
      </c>
      <c r="N176" s="92">
        <f>$D176^Parameter!$D$330</f>
        <v>5.3758375193077385E-2</v>
      </c>
      <c r="O176" s="92">
        <f>$E176^Parameter!$D$323</f>
        <v>3.799481003149572E-2</v>
      </c>
      <c r="P176" s="92">
        <f>$D176^Parameter!$D$327</f>
        <v>3.2201964719400469E-2</v>
      </c>
      <c r="Q176" s="92">
        <f>$E176^Parameter!$D$320</f>
        <v>2.9161364089255229E-3</v>
      </c>
      <c r="R176" s="12">
        <f>$D176^EXP(Parameter!$D$96+Parameter!$D$103*(($B176/30.2*21)^(1)))</f>
        <v>2.1377783449047879E-11</v>
      </c>
      <c r="S176" s="12">
        <f>$E176^EXP(Parameter!$D$81+Parameter!$D$88*($B176/30.2*21)^(-2))</f>
        <v>6.57859830207799E-3</v>
      </c>
      <c r="T176" s="12">
        <f>$D176^EXP(Parameter!$D$97+Parameter!$D$104*(($B176*21/30.2)^(1)))</f>
        <v>7.841468187547387E-4</v>
      </c>
      <c r="U176" s="12">
        <f>$E176^EXP(Parameter!$D$82+Parameter!$D$89*($B176/30.2*21)^(-2))</f>
        <v>1.0184701775404774E-2</v>
      </c>
      <c r="V176" s="12">
        <f>$D176^EXP(Parameter!$D$99+Parameter!$D$106*(($B176*21/30.2)^(1)))</f>
        <v>2.6325053044631868E-5</v>
      </c>
      <c r="W176" s="12">
        <f>$E176^EXP(Parameter!$D$84+Parameter!$D$91*($B176/30.2*21)^(-2))</f>
        <v>4.1672102375100738E-2</v>
      </c>
      <c r="X176" s="12">
        <f>$D176^EXP(Parameter!$D$100+Parameter!$D$107*(($B176*21/30.2)^(1)))</f>
        <v>6.9037881529106608E-24</v>
      </c>
      <c r="Y176" s="12">
        <f>$E176^EXP(Parameter!$D$85+Parameter!$D$92*($B176/30.2*21)^(-2))</f>
        <v>2.7891041415380277E-2</v>
      </c>
      <c r="Z176" s="12">
        <f>$D176^EXP(Parameter!$D$101+Parameter!$D$108*(($B176*21/30.2)^(1)))</f>
        <v>6.2922952795292282E-28</v>
      </c>
      <c r="AA176" s="12">
        <f>$E176^EXP(Parameter!$D$86+Parameter!$D$93*($B176/30.2*21)^(-2))</f>
        <v>3.8461938752646883E-2</v>
      </c>
      <c r="AB176" s="12">
        <f>$D176^EXP(Parameter!$D$98+Parameter!$D$105*(($B176*21/30.2)^(1)))</f>
        <v>7.0778622921260102E-6</v>
      </c>
      <c r="AC176" s="12">
        <f>$E176^EXP(Parameter!$D$83+Parameter!$D$90*($B176/30.2*21)^(-2))</f>
        <v>3.2576692769822049E-3</v>
      </c>
      <c r="AD176" s="87">
        <f>$D176^EXP(Parameter!$D$133+Parameter!$D$140*(($B176*21/30.2)^(-0.5))+Parameter!$D$147*((LN($B176*21/30.2))))</f>
        <v>2.2385673458326617E-8</v>
      </c>
      <c r="AE176" s="12">
        <f>$E176^EXP(Parameter!$D$111+Parameter!$D$118*(($B176*21/30.2)^(-1))+Parameter!$D$125*(($B176*21/30.2)^(-0.5)))</f>
        <v>6.7433442847658689E-2</v>
      </c>
      <c r="AF176" s="12">
        <f>$D176^EXP(Parameter!$D$134+Parameter!$D$141*(($B176*21/30.2)^(-0.5))+Parameter!$D$148*((LN($B176*21/30.2))))</f>
        <v>1.0515764348350458E-3</v>
      </c>
      <c r="AG176" s="12">
        <f>$E176^EXP(Parameter!$D$112+Parameter!$D$119*(($B176*21/30.2)^(-1))+Parameter!$D$126*(($B176*21/30.2)^(-0.5)))</f>
        <v>1.1773220560094926E-2</v>
      </c>
      <c r="AH176" s="12">
        <f>$D176^EXP(Parameter!$D$136+Parameter!$D$143*(($B176*21/30.2)^(-0.5))+Parameter!$D$150*((LN($B176*21/30.2))))</f>
        <v>4.7913126672263908E-7</v>
      </c>
      <c r="AI176" s="12">
        <f>$E176^EXP(Parameter!$D$114+Parameter!$D$121*(($B176*21/30.2)^(-1))+Parameter!$D$128*(($B176*21/30.2)^(-0.5)))</f>
        <v>2.0260911234617926E-4</v>
      </c>
      <c r="AJ176" s="12">
        <f>$D176^EXP(Parameter!$D$137+Parameter!$D$144*(($B176*21/30.2)^(-0.5))+Parameter!$D$151*((LN($B176*21/30.2))))</f>
        <v>4.5153106334892227E-9</v>
      </c>
      <c r="AK176" s="12">
        <f>$E176^EXP(Parameter!$D$115+Parameter!$D$122*(($B176*21/30.2)^(-1))+Parameter!$D$129*(($B176*21/30.2)^(-0.5)))</f>
        <v>8.4904762592348856E-3</v>
      </c>
      <c r="AL176" s="12">
        <f>$D176^EXP(Parameter!$D$138+Parameter!$D$145*(($B176*21/30.2)^(-0.5))+Parameter!$D$152*((LN($B176*21/30.2))))</f>
        <v>4.2820794667110396E-32</v>
      </c>
      <c r="AM176" s="12">
        <f>$E176^EXP(Parameter!$D$116+Parameter!$D$123*(($B176*21/30.2)^(-1))+Parameter!$D$130*(($B176*21/30.2)^(-0.5)))</f>
        <v>2.1283894703277499E-5</v>
      </c>
      <c r="AN176" s="12">
        <f>$D176^EXP(Parameter!$D$135+Parameter!$D$142*(($B176*21/30.2)^(-0.5))+Parameter!$D$149*((LN($B176*21/30.2))))</f>
        <v>8.192454916140519E-5</v>
      </c>
      <c r="AO176" s="12">
        <f>$E176^EXP(Parameter!$D$113+Parameter!$D$120*(($B176*21/30.2)^(-1))+Parameter!$D$127*(($B176*21/30.2)^(-0.5)))</f>
        <v>1.7484730489267767E-10</v>
      </c>
      <c r="AP176" s="87">
        <f>$D176^EXP(Parameter!$D$304+Parameter!$D$310*((LN($B176*21/30.2))))</f>
        <v>3.0048281322176074E-2</v>
      </c>
      <c r="AQ176" s="88">
        <f>$E176^EXP(Parameter!$D$290+Parameter!$D$296*((LN($B176*21/30.2))))</f>
        <v>1.4300840943908653E-2</v>
      </c>
      <c r="AR176" s="12">
        <f>$D176^EXP(Parameter!$D$305+Parameter!$D$311*((LN($B176*21/30.2))))</f>
        <v>3.7854720974770807E-2</v>
      </c>
      <c r="AS176" s="88">
        <f>$E176^EXP(Parameter!$D$291+Parameter!$D$297*((LN($B176*21/30.2))))</f>
        <v>1.3136219143539227E-2</v>
      </c>
      <c r="AT176" s="12">
        <f>$D176^EXP(Parameter!$D$305+Parameter!$D$307-Parameter!$D$306+(Parameter!$D$311+Parameter!$D$313-Parameter!$D$312)*((LN($B176*21/30.2))))</f>
        <v>3.4458978318950922E-2</v>
      </c>
      <c r="AU176" s="88">
        <f>$E176^EXP(Parameter!$D$291+Parameter!$D$293-Parameter!$D$292+(Parameter!$D$297+Parameter!$D$299-Parameter!$D$298)*((LN($B176*21/30.2))))</f>
        <v>2.3179859281817122E-2</v>
      </c>
      <c r="AV176" s="12">
        <f>$D176^EXP(Parameter!$D$308+Parameter!$D$314*((LN($B176*21/30.2))))</f>
        <v>5.0599048007043505E-2</v>
      </c>
      <c r="AW176" s="88">
        <f>$E176^EXP(Parameter!$D$294+Parameter!$D$300*((LN($B176*21/30.2))))</f>
        <v>1.9276916961034646E-2</v>
      </c>
      <c r="AX176" s="12">
        <f>$D176^EXP(Parameter!$D$305+Parameter!$D$309-Parameter!$D$306+(Parameter!$D$311+Parameter!$D$315-Parameter!$D$312)*((LN($B176*21/30.2))))</f>
        <v>1.8925943846837701E-2</v>
      </c>
      <c r="AY176" s="88">
        <f>$E176^EXP(Parameter!$D$291+Parameter!$D$295-Parameter!$D$292+(Parameter!$D$297+Parameter!$D$301-Parameter!$D$298)*((LN($B176*21/30.2))))</f>
        <v>6.8778908043395709E-4</v>
      </c>
      <c r="AZ176" s="12">
        <f>$D176^EXP(Parameter!D$305-Parameter!D$306+(Parameter!D$311-Parameter!D$312)*((LN($B176*21/30.2))))</f>
        <v>1.2839656239623614E-2</v>
      </c>
      <c r="BA176" s="88">
        <f>$E176^EXP(Parameter!$D$291-Parameter!$D$292+(Parameter!$D$297-Parameter!$D$298)*((LN($B176*21/30.2))))</f>
        <v>1.5192039078457992E-5</v>
      </c>
      <c r="BB176" s="89">
        <f>$D176^EXP(Parameter!$D$231+Parameter!$D$238)</f>
        <v>6.4488799072322453E-2</v>
      </c>
      <c r="BC176" s="90">
        <f>$E176^EXP(Parameter!$D$216+Parameter!$D$223)</f>
        <v>5.5592797698617632E-3</v>
      </c>
      <c r="BD176" s="91">
        <f>$D176^EXP(Parameter!$D$232+Parameter!$D$239)</f>
        <v>4.9965507829024348E-2</v>
      </c>
      <c r="BE176" s="90">
        <f>$E176^EXP(Parameter!$D$217+Parameter!$D$224)</f>
        <v>7.7830917573679902E-3</v>
      </c>
      <c r="BF176" s="91">
        <f>$D176^EXP(Parameter!$D$234+Parameter!$D$241)</f>
        <v>5.9323626008844443E-2</v>
      </c>
      <c r="BG176" s="91">
        <f>$E176^EXP(Parameter!$D$219+Parameter!$D$226)</f>
        <v>3.1767549558862573E-2</v>
      </c>
      <c r="BH176" s="91">
        <f>$D176^EXP(Parameter!$D$235+Parameter!$D$242)</f>
        <v>0.11375884725363004</v>
      </c>
      <c r="BI176" s="91">
        <f>$E176^EXP(Parameter!$D$220+Parameter!$D$227)</f>
        <v>2.0945709056126131E-2</v>
      </c>
      <c r="BJ176" s="91">
        <f>$D176^EXP(Parameter!$D$236)</f>
        <v>1.8160475810953217E-2</v>
      </c>
      <c r="BK176" s="91">
        <f>$E176^EXP(Parameter!$D$221)</f>
        <v>0.18251400525422173</v>
      </c>
      <c r="BL176" s="91">
        <f>$D176^EXP(Parameter!$D$233+Parameter!$D$240)</f>
        <v>2.4442383808476773E-2</v>
      </c>
      <c r="BM176" s="91">
        <f>$E176^EXP(Parameter!$D$218+Parameter!$D$225)</f>
        <v>2.6247670167626712E-3</v>
      </c>
      <c r="BN176" s="90">
        <f>$D176^EXP(Parameter!$D$268+Parameter!$D$275)</f>
        <v>8.4961236822710062E-2</v>
      </c>
      <c r="BO176" s="91">
        <f>$E176^EXP(Parameter!$D$246+Parameter!$D$253)</f>
        <v>2.0722719632821221E-3</v>
      </c>
      <c r="BP176" s="91">
        <f>$D176^EXP(Parameter!$D$269+Parameter!$D$276)</f>
        <v>5.7827831096482929E-2</v>
      </c>
      <c r="BQ176" s="91">
        <f>$E176^EXP(Parameter!$D$247+Parameter!$D$254)</f>
        <v>4.8486426762192588E-3</v>
      </c>
      <c r="BR176" s="91">
        <f>$D176^EXP(Parameter!$D$271+Parameter!$D$278)</f>
        <v>0.12543716686825337</v>
      </c>
      <c r="BS176" s="91">
        <f>$E176^EXP(Parameter!$D$249+Parameter!$D$256)</f>
        <v>3.8583090573299984E-2</v>
      </c>
      <c r="BT176" s="91">
        <f>$D176^EXP(Parameter!$D$272+Parameter!$D$279)</f>
        <v>0.20858653127566881</v>
      </c>
      <c r="BU176" s="91">
        <f>$E176^EXP(Parameter!$D$250+Parameter!$D$257)</f>
        <v>1.2906904904914401E-2</v>
      </c>
      <c r="BV176" s="91">
        <f>$D176^EXP(Parameter!$D$273+Parameter!$D$280)</f>
        <v>0.16869648655721442</v>
      </c>
      <c r="BW176" s="91">
        <f>$E176^EXP(Parameter!$D$251+Parameter!$D$258)</f>
        <v>4.1283180291373775E-2</v>
      </c>
      <c r="BX176" s="91">
        <f>$D176^EXP(Parameter!$D$270+Parameter!$D$277)</f>
        <v>5.0869199890368089E-2</v>
      </c>
      <c r="BY176" s="91">
        <f>$E176^EXP(Parameter!$D$248+Parameter!$D$255)</f>
        <v>5.8540438458198375E-3</v>
      </c>
      <c r="BZ176" s="90">
        <f>$D176^EXP(Parameter!$D$208)</f>
        <v>6.0334578683733958E-2</v>
      </c>
      <c r="CA176" s="90">
        <f>$E176^EXP(Parameter!$D$200)</f>
        <v>4.054819148186028E-3</v>
      </c>
      <c r="CB176" s="90">
        <f>$D176^EXP(Parameter!$D$209)</f>
        <v>5.0566771655410805E-2</v>
      </c>
      <c r="CC176" s="90">
        <f>$E176^EXP(Parameter!$D$201)</f>
        <v>6.57988763165002E-3</v>
      </c>
      <c r="CD176" s="90">
        <f>$D176^EXP(Parameter!$D$211)</f>
        <v>5.4751074778775492E-2</v>
      </c>
      <c r="CE176" s="90">
        <f>$E176^EXP(Parameter!$D$203)</f>
        <v>2.5106084303423336E-2</v>
      </c>
      <c r="CF176" s="90">
        <f>$D176^EXP(Parameter!$D$212)</f>
        <v>0.11351171769710447</v>
      </c>
      <c r="CG176" s="90">
        <f>$E176^EXP(Parameter!$D$204)</f>
        <v>1.8251264621667686E-2</v>
      </c>
      <c r="CH176" s="91">
        <f>$D176^EXP(Parameter!$D$213)</f>
        <v>4.5186634135922457E-2</v>
      </c>
      <c r="CI176" s="90">
        <f>$E176^EXP(Parameter!$D$205)</f>
        <v>3.0578387069927382E-2</v>
      </c>
      <c r="CJ176" s="91">
        <f>$D176^EXP(Parameter!$D$210)</f>
        <v>2.649824899169171E-2</v>
      </c>
      <c r="CK176" s="90">
        <f>$E176^EXP(Parameter!$D$202)</f>
        <v>3.3515378112405464E-3</v>
      </c>
      <c r="CL176" s="12">
        <f>$D176^EXP(Parameter!$D$170+Parameter!$D$177*(LN($B176/30.2*21)))</f>
        <v>3.2918751752768816E-2</v>
      </c>
      <c r="CM176" s="41">
        <f>$E176^EXP(Parameter!$D$155+Parameter!$D$162*(LN($B176/30.2*21)))</f>
        <v>7.6715089621556015E-2</v>
      </c>
      <c r="CN176" s="12">
        <f>$D176^EXP(Parameter!$D$171+Parameter!$D$178*(LN($B176/30.2*21)))</f>
        <v>3.5603004161190339E-2</v>
      </c>
      <c r="CO176" s="41">
        <f>$E176^EXP(Parameter!$D$156+Parameter!$D$163*(LN($B176/30.2*21)))</f>
        <v>5.0311059664043402E-2</v>
      </c>
      <c r="CP176" s="12">
        <f>$D176^EXP(Parameter!$D$173+Parameter!$D$180*(LN($B176/30.2*21)))</f>
        <v>3.0969083571783868E-2</v>
      </c>
      <c r="CQ176" s="41">
        <f>$E176^EXP(Parameter!$D$158+Parameter!$D$165*(LN($B176/30.2*21)))</f>
        <v>5.4845010953043803E-2</v>
      </c>
      <c r="CR176" s="12">
        <f>$D176^EXP(Parameter!$D$174+Parameter!$D$181*(LN($B176/30.2*21)))</f>
        <v>3.1282166220808434E-2</v>
      </c>
      <c r="CS176" s="41">
        <f>$E176^EXP(Parameter!$D$159+Parameter!$D$166*(LN($B176/30.2*21)))</f>
        <v>7.7159373450683341E-2</v>
      </c>
      <c r="CT176" s="12">
        <f>$D176^EXP(Parameter!$D$175+Parameter!$D$182*(LN($B176/30.2*21)))</f>
        <v>6.7078405802391749E-3</v>
      </c>
      <c r="CU176" s="41">
        <f>$E176^EXP(Parameter!$D$160+Parameter!$D$167*(LN($B176/30.2*21)))</f>
        <v>4.1335135383950457E-3</v>
      </c>
      <c r="CV176" s="12">
        <f>$D176^EXP(Parameter!$D$172+Parameter!$D$179*(LN($B176/30.2*21)))</f>
        <v>8.4495349763877327E-3</v>
      </c>
      <c r="CW176" s="41">
        <f>$E176^EXP(Parameter!$D$157+Parameter!$D$164*(LN($B176/30.2*21)))</f>
        <v>9.9393130031337356E-7</v>
      </c>
      <c r="CX176" s="12">
        <f t="shared" si="16"/>
        <v>2.1377783449047879E-11</v>
      </c>
      <c r="CY176" s="85">
        <v>1.4678148556619201E-2</v>
      </c>
      <c r="CZ176" s="12">
        <f t="shared" si="17"/>
        <v>7.841468187547387E-4</v>
      </c>
      <c r="DA176" s="85">
        <v>2.2786747316326399E-2</v>
      </c>
      <c r="DB176" s="12">
        <f t="shared" si="18"/>
        <v>2.6325053044631868E-5</v>
      </c>
      <c r="DC176" s="41">
        <v>4.6135424608359401E-4</v>
      </c>
      <c r="DD176" s="12">
        <f t="shared" si="19"/>
        <v>6.9037881529106608E-24</v>
      </c>
      <c r="DE176" s="85">
        <v>3.18008769347703E-3</v>
      </c>
      <c r="DF176" s="12">
        <f t="shared" si="20"/>
        <v>6.2922952795292282E-28</v>
      </c>
      <c r="DG176" s="41">
        <v>2.8139073816790301E-4</v>
      </c>
      <c r="DH176" s="12">
        <f t="shared" si="21"/>
        <v>7.0778622921260102E-6</v>
      </c>
      <c r="DI176" s="41">
        <v>2.8139073816790301E-4</v>
      </c>
      <c r="DJ176" s="46">
        <v>171</v>
      </c>
      <c r="DK176" s="44">
        <v>1.3404460118648901E-4</v>
      </c>
      <c r="DL176" s="44">
        <v>3.9889418939842398E-4</v>
      </c>
      <c r="DM176" s="44">
        <v>8.8342438741262396E-4</v>
      </c>
      <c r="DN176" s="44">
        <v>6.4421689632476698E-4</v>
      </c>
      <c r="DO176" s="44">
        <v>2.6324698138257001E-3</v>
      </c>
      <c r="DP176" s="44">
        <v>2.0605972254251802E-3</v>
      </c>
      <c r="DQ176" s="44">
        <v>2.9576525767778302E-3</v>
      </c>
      <c r="DR176" s="45">
        <v>2.84296831837609E-2</v>
      </c>
      <c r="DS176" s="45">
        <v>4.6168655323140503E-2</v>
      </c>
      <c r="DT176" s="45">
        <v>4.1394846456779801E-2</v>
      </c>
      <c r="DU176" s="45">
        <v>2.9810022491225802E-2</v>
      </c>
      <c r="DV176" s="45">
        <v>4.4083543228693199E-2</v>
      </c>
      <c r="DW176" s="45">
        <v>7.2135339861222905E-2</v>
      </c>
      <c r="DX176" s="45">
        <v>3.5317106430595199E-2</v>
      </c>
    </row>
    <row r="177" spans="1:128">
      <c r="A177" s="43">
        <f t="shared" si="15"/>
        <v>11.367123287671232</v>
      </c>
      <c r="B177" s="18">
        <v>173</v>
      </c>
      <c r="C177" s="12">
        <v>3784</v>
      </c>
      <c r="D177" s="12">
        <v>2.6778904327530099E-2</v>
      </c>
      <c r="E177" s="12">
        <v>2.7484109005944E-4</v>
      </c>
      <c r="F177" s="92">
        <f>$D177^Parameter!$D$325</f>
        <v>5.9385222344494677E-2</v>
      </c>
      <c r="G177" s="92">
        <f>$E177^Parameter!$D$318</f>
        <v>2.7298500807007701E-3</v>
      </c>
      <c r="H177" s="92">
        <f>$D177^Parameter!$D$326</f>
        <v>5.5237529044621619E-2</v>
      </c>
      <c r="I177" s="92">
        <f>$E177^Parameter!$D$319</f>
        <v>5.260321206326247E-3</v>
      </c>
      <c r="J177" s="92">
        <f>$D177^Parameter!$D$328</f>
        <v>6.3383777207917699E-2</v>
      </c>
      <c r="K177" s="92">
        <f>$E177^Parameter!$D$321</f>
        <v>2.6455329585201203E-2</v>
      </c>
      <c r="L177" s="92">
        <f>$D177^Parameter!$D$329</f>
        <v>0.13169338781645143</v>
      </c>
      <c r="M177" s="92">
        <f>$E177^Parameter!$D$322</f>
        <v>1.7994923907278554E-2</v>
      </c>
      <c r="N177" s="92">
        <f>$D177^Parameter!$D$330</f>
        <v>5.3273615387510381E-2</v>
      </c>
      <c r="O177" s="92">
        <f>$E177^Parameter!$D$323</f>
        <v>3.7638530999889654E-2</v>
      </c>
      <c r="P177" s="92">
        <f>$D177^Parameter!$D$327</f>
        <v>3.1860952057071061E-2</v>
      </c>
      <c r="Q177" s="92">
        <f>$E177^Parameter!$D$320</f>
        <v>2.8675058126097345E-3</v>
      </c>
      <c r="R177" s="12">
        <f>$D177^EXP(Parameter!$D$96+Parameter!$D$103*(($B177/30.2*21)^(1)))</f>
        <v>1.4028412223750663E-11</v>
      </c>
      <c r="S177" s="12">
        <f>$E177^EXP(Parameter!$D$81+Parameter!$D$88*($B177/30.2*21)^(-2))</f>
        <v>6.4840850815519263E-3</v>
      </c>
      <c r="T177" s="12">
        <f>$D177^EXP(Parameter!$D$97+Parameter!$D$104*(($B177*21/30.2)^(1)))</f>
        <v>7.3687875842730777E-4</v>
      </c>
      <c r="U177" s="12">
        <f>$E177^EXP(Parameter!$D$82+Parameter!$D$89*($B177/30.2*21)^(-2))</f>
        <v>1.0051017672328138E-2</v>
      </c>
      <c r="V177" s="12">
        <f>$D177^EXP(Parameter!$D$99+Parameter!$D$106*(($B177*21/30.2)^(1)))</f>
        <v>2.331768538004568E-5</v>
      </c>
      <c r="W177" s="12">
        <f>$E177^EXP(Parameter!$D$84+Parameter!$D$91*($B177/30.2*21)^(-2))</f>
        <v>4.1292410853403037E-2</v>
      </c>
      <c r="X177" s="12">
        <f>$D177^EXP(Parameter!$D$100+Parameter!$D$107*(($B177*21/30.2)^(1)))</f>
        <v>1.8948420568007209E-24</v>
      </c>
      <c r="Y177" s="12">
        <f>$E177^EXP(Parameter!$D$85+Parameter!$D$92*($B177/30.2*21)^(-2))</f>
        <v>2.7604949836582463E-2</v>
      </c>
      <c r="Z177" s="12">
        <f>$D177^EXP(Parameter!$D$101+Parameter!$D$108*(($B177*21/30.2)^(1)))</f>
        <v>1.5068207860174766E-28</v>
      </c>
      <c r="AA177" s="12">
        <f>$E177^EXP(Parameter!$D$86+Parameter!$D$93*($B177/30.2*21)^(-2))</f>
        <v>3.8102571572297551E-2</v>
      </c>
      <c r="AB177" s="12">
        <f>$D177^EXP(Parameter!$D$98+Parameter!$D$105*(($B177*21/30.2)^(1)))</f>
        <v>6.2269704137867284E-6</v>
      </c>
      <c r="AC177" s="12">
        <f>$E177^EXP(Parameter!$D$83+Parameter!$D$90*($B177/30.2*21)^(-2))</f>
        <v>3.2043596080789409E-3</v>
      </c>
      <c r="AD177" s="87">
        <f>$D177^EXP(Parameter!$D$133+Parameter!$D$140*(($B177*21/30.2)^(-0.5))+Parameter!$D$147*((LN($B177*21/30.2))))</f>
        <v>1.897907905957537E-8</v>
      </c>
      <c r="AE177" s="12">
        <f>$E177^EXP(Parameter!$D$111+Parameter!$D$118*(($B177*21/30.2)^(-1))+Parameter!$D$125*(($B177*21/30.2)^(-0.5)))</f>
        <v>6.7068330723169756E-2</v>
      </c>
      <c r="AF177" s="12">
        <f>$D177^EXP(Parameter!$D$134+Parameter!$D$141*(($B177*21/30.2)^(-0.5))+Parameter!$D$148*((LN($B177*21/30.2))))</f>
        <v>1.0111586874835235E-3</v>
      </c>
      <c r="AG177" s="12">
        <f>$E177^EXP(Parameter!$D$112+Parameter!$D$119*(($B177*21/30.2)^(-1))+Parameter!$D$126*(($B177*21/30.2)^(-0.5)))</f>
        <v>1.1627507814939554E-2</v>
      </c>
      <c r="AH177" s="12">
        <f>$D177^EXP(Parameter!$D$136+Parameter!$D$143*(($B177*21/30.2)^(-0.5))+Parameter!$D$150*((LN($B177*21/30.2))))</f>
        <v>4.2206157276323047E-7</v>
      </c>
      <c r="AI177" s="12">
        <f>$E177^EXP(Parameter!$D$114+Parameter!$D$121*(($B177*21/30.2)^(-1))+Parameter!$D$128*(($B177*21/30.2)^(-0.5)))</f>
        <v>1.9557231653463854E-4</v>
      </c>
      <c r="AJ177" s="12">
        <f>$D177^EXP(Parameter!$D$137+Parameter!$D$144*(($B177*21/30.2)^(-0.5))+Parameter!$D$151*((LN($B177*21/30.2))))</f>
        <v>3.6944387339305524E-9</v>
      </c>
      <c r="AK177" s="12">
        <f>$E177^EXP(Parameter!$D$115+Parameter!$D$122*(($B177*21/30.2)^(-1))+Parameter!$D$129*(($B177*21/30.2)^(-0.5)))</f>
        <v>8.3629991687561023E-3</v>
      </c>
      <c r="AL177" s="12">
        <f>$D177^EXP(Parameter!$D$138+Parameter!$D$145*(($B177*21/30.2)^(-0.5))+Parameter!$D$152*((LN($B177*21/30.2))))</f>
        <v>1.6208654862612501E-32</v>
      </c>
      <c r="AM177" s="12">
        <f>$E177^EXP(Parameter!$D$116+Parameter!$D$123*(($B177*21/30.2)^(-1))+Parameter!$D$130*(($B177*21/30.2)^(-0.5)))</f>
        <v>2.0343530736560001E-5</v>
      </c>
      <c r="AN177" s="12">
        <f>$D177^EXP(Parameter!$D$135+Parameter!$D$142*(($B177*21/30.2)^(-0.5))+Parameter!$D$149*((LN($B177*21/30.2))))</f>
        <v>7.7471707784668688E-5</v>
      </c>
      <c r="AO177" s="12">
        <f>$E177^EXP(Parameter!$D$113+Parameter!$D$120*(($B177*21/30.2)^(-1))+Parameter!$D$127*(($B177*21/30.2)^(-0.5)))</f>
        <v>1.5806194104590795E-10</v>
      </c>
      <c r="AP177" s="87">
        <f>$D177^EXP(Parameter!$D$304+Parameter!$D$310*((LN($B177*21/30.2))))</f>
        <v>2.964674005520818E-2</v>
      </c>
      <c r="AQ177" s="88">
        <f>$E177^EXP(Parameter!$D$290+Parameter!$D$296*((LN($B177*21/30.2))))</f>
        <v>1.4176823172483458E-2</v>
      </c>
      <c r="AR177" s="12">
        <f>$D177^EXP(Parameter!$D$305+Parameter!$D$311*((LN($B177*21/30.2))))</f>
        <v>3.7437969915389113E-2</v>
      </c>
      <c r="AS177" s="88">
        <f>$E177^EXP(Parameter!$D$291+Parameter!$D$297*((LN($B177*21/30.2))))</f>
        <v>1.2990679092504157E-2</v>
      </c>
      <c r="AT177" s="12">
        <f>$D177^EXP(Parameter!$D$305+Parameter!$D$307-Parameter!$D$306+(Parameter!$D$311+Parameter!$D$313-Parameter!$D$312)*((LN($B177*21/30.2))))</f>
        <v>3.4043750832356195E-2</v>
      </c>
      <c r="AU177" s="88">
        <f>$E177^EXP(Parameter!$D$291+Parameter!$D$293-Parameter!$D$292+(Parameter!$D$297+Parameter!$D$299-Parameter!$D$298)*((LN($B177*21/30.2))))</f>
        <v>2.2913683618562004E-2</v>
      </c>
      <c r="AV177" s="12">
        <f>$D177^EXP(Parameter!$D$308+Parameter!$D$314*((LN($B177*21/30.2))))</f>
        <v>4.9970695035380319E-2</v>
      </c>
      <c r="AW177" s="88">
        <f>$E177^EXP(Parameter!$D$294+Parameter!$D$300*((LN($B177*21/30.2))))</f>
        <v>1.9062600706582888E-2</v>
      </c>
      <c r="AX177" s="12">
        <f>$D177^EXP(Parameter!$D$305+Parameter!$D$309-Parameter!$D$306+(Parameter!$D$311+Parameter!$D$315-Parameter!$D$312)*((LN($B177*21/30.2))))</f>
        <v>1.863106886450604E-2</v>
      </c>
      <c r="AY177" s="88">
        <f>$E177^EXP(Parameter!$D$291+Parameter!$D$295-Parameter!$D$292+(Parameter!$D$297+Parameter!$D$301-Parameter!$D$298)*((LN($B177*21/30.2))))</f>
        <v>6.6372607227302004E-4</v>
      </c>
      <c r="AZ177" s="12">
        <f>$D177^EXP(Parameter!D$305-Parameter!D$306+(Parameter!D$311-Parameter!D$312)*((LN($B177*21/30.2))))</f>
        <v>1.2632452819299688E-2</v>
      </c>
      <c r="BA177" s="88">
        <f>$E177^EXP(Parameter!$D$291-Parameter!$D$292+(Parameter!$D$297-Parameter!$D$298)*((LN($B177*21/30.2))))</f>
        <v>1.4453752634525026E-5</v>
      </c>
      <c r="BB177" s="89">
        <f>$D177^EXP(Parameter!$D$231+Parameter!$D$238)</f>
        <v>6.3943328864919671E-2</v>
      </c>
      <c r="BC177" s="90">
        <f>$E177^EXP(Parameter!$D$216+Parameter!$D$223)</f>
        <v>5.4767415803346599E-3</v>
      </c>
      <c r="BD177" s="91">
        <f>$D177^EXP(Parameter!$D$232+Parameter!$D$239)</f>
        <v>4.9503724951909557E-2</v>
      </c>
      <c r="BE177" s="90">
        <f>$E177^EXP(Parameter!$D$217+Parameter!$D$224)</f>
        <v>7.6749730572688527E-3</v>
      </c>
      <c r="BF177" s="91">
        <f>$D177^EXP(Parameter!$D$234+Parameter!$D$241)</f>
        <v>5.8806630018159771E-2</v>
      </c>
      <c r="BG177" s="91">
        <f>$E177^EXP(Parameter!$D$219+Parameter!$D$226)</f>
        <v>3.1453439551094066E-2</v>
      </c>
      <c r="BH177" s="91">
        <f>$D177^EXP(Parameter!$D$235+Parameter!$D$242)</f>
        <v>0.11299519253497105</v>
      </c>
      <c r="BI177" s="91">
        <f>$E177^EXP(Parameter!$D$220+Parameter!$D$227)</f>
        <v>2.0713733301897547E-2</v>
      </c>
      <c r="BJ177" s="91">
        <f>$D177^EXP(Parameter!$D$236)</f>
        <v>1.7936296947465864E-2</v>
      </c>
      <c r="BK177" s="91">
        <f>$E177^EXP(Parameter!$D$221)</f>
        <v>0.18162184999939576</v>
      </c>
      <c r="BL177" s="91">
        <f>$D177^EXP(Parameter!$D$233+Parameter!$D$240)</f>
        <v>2.4162891528064379E-2</v>
      </c>
      <c r="BM177" s="91">
        <f>$E177^EXP(Parameter!$D$218+Parameter!$D$225)</f>
        <v>2.5802128114019393E-3</v>
      </c>
      <c r="BN177" s="90">
        <f>$D177^EXP(Parameter!$D$268+Parameter!$D$275)</f>
        <v>8.4314604185364989E-2</v>
      </c>
      <c r="BO177" s="91">
        <f>$E177^EXP(Parameter!$D$246+Parameter!$D$253)</f>
        <v>2.0357095580962993E-3</v>
      </c>
      <c r="BP177" s="91">
        <f>$D177^EXP(Parameter!$D$269+Parameter!$D$276)</f>
        <v>5.7319334696364181E-2</v>
      </c>
      <c r="BQ177" s="91">
        <f>$E177^EXP(Parameter!$D$247+Parameter!$D$254)</f>
        <v>4.774773560313742E-3</v>
      </c>
      <c r="BR177" s="91">
        <f>$D177^EXP(Parameter!$D$271+Parameter!$D$278)</f>
        <v>0.12463285175152168</v>
      </c>
      <c r="BS177" s="91">
        <f>$E177^EXP(Parameter!$D$249+Parameter!$D$256)</f>
        <v>3.8222987037558047E-2</v>
      </c>
      <c r="BT177" s="91">
        <f>$D177^EXP(Parameter!$D$272+Parameter!$D$279)</f>
        <v>0.20757590316378052</v>
      </c>
      <c r="BU177" s="91">
        <f>$E177^EXP(Parameter!$D$250+Parameter!$D$257)</f>
        <v>1.2746168554967257E-2</v>
      </c>
      <c r="BV177" s="91">
        <f>$D177^EXP(Parameter!$D$273+Parameter!$D$280)</f>
        <v>0.16776875174463923</v>
      </c>
      <c r="BW177" s="91">
        <f>$E177^EXP(Parameter!$D$251+Parameter!$D$258)</f>
        <v>4.0905846600165961E-2</v>
      </c>
      <c r="BX177" s="91">
        <f>$D177^EXP(Parameter!$D$270+Parameter!$D$277)</f>
        <v>5.0401864466301668E-2</v>
      </c>
      <c r="BY177" s="91">
        <f>$E177^EXP(Parameter!$D$248+Parameter!$D$255)</f>
        <v>5.7679877432064734E-3</v>
      </c>
      <c r="BZ177" s="90">
        <f>$D177^EXP(Parameter!$D$208)</f>
        <v>5.981190412913491E-2</v>
      </c>
      <c r="CA177" s="90">
        <f>$E177^EXP(Parameter!$D$200)</f>
        <v>3.9909877479050284E-3</v>
      </c>
      <c r="CB177" s="90">
        <f>$D177^EXP(Parameter!$D$209)</f>
        <v>5.0101288890130602E-2</v>
      </c>
      <c r="CC177" s="90">
        <f>$E177^EXP(Parameter!$D$201)</f>
        <v>6.4853448561367566E-3</v>
      </c>
      <c r="CD177" s="90">
        <f>$D177^EXP(Parameter!$D$211)</f>
        <v>5.4260439819908385E-2</v>
      </c>
      <c r="CE177" s="90">
        <f>$E177^EXP(Parameter!$D$203)</f>
        <v>2.4840994203081196E-2</v>
      </c>
      <c r="CF177" s="90">
        <f>$D177^EXP(Parameter!$D$212)</f>
        <v>0.1127489621311744</v>
      </c>
      <c r="CG177" s="90">
        <f>$E177^EXP(Parameter!$D$204)</f>
        <v>1.8041971565607141E-2</v>
      </c>
      <c r="CH177" s="91">
        <f>$D177^EXP(Parameter!$D$213)</f>
        <v>4.4755073631956452E-2</v>
      </c>
      <c r="CI177" s="90">
        <f>$E177^EXP(Parameter!$D$205)</f>
        <v>3.0272707760470419E-2</v>
      </c>
      <c r="CJ177" s="91">
        <f>$D177^EXP(Parameter!$D$210)</f>
        <v>2.6201804630342631E-2</v>
      </c>
      <c r="CK177" s="90">
        <f>$E177^EXP(Parameter!$D$202)</f>
        <v>3.2969677832607254E-3</v>
      </c>
      <c r="CL177" s="12">
        <f>$D177^EXP(Parameter!$D$170+Parameter!$D$177*(LN($B177/30.2*21)))</f>
        <v>3.2522609535916153E-2</v>
      </c>
      <c r="CM177" s="41">
        <f>$E177^EXP(Parameter!$D$155+Parameter!$D$162*(LN($B177/30.2*21)))</f>
        <v>7.6438788037513139E-2</v>
      </c>
      <c r="CN177" s="12">
        <f>$D177^EXP(Parameter!$D$171+Parameter!$D$178*(LN($B177/30.2*21)))</f>
        <v>3.5208923553370283E-2</v>
      </c>
      <c r="CO177" s="41">
        <f>$E177^EXP(Parameter!$D$156+Parameter!$D$163*(LN($B177/30.2*21)))</f>
        <v>5.0008037300635001E-2</v>
      </c>
      <c r="CP177" s="12">
        <f>$D177^EXP(Parameter!$D$173+Parameter!$D$180*(LN($B177/30.2*21)))</f>
        <v>3.0594726553968287E-2</v>
      </c>
      <c r="CQ177" s="41">
        <f>$E177^EXP(Parameter!$D$158+Parameter!$D$165*(LN($B177/30.2*21)))</f>
        <v>5.4437797023702328E-2</v>
      </c>
      <c r="CR177" s="12">
        <f>$D177^EXP(Parameter!$D$174+Parameter!$D$181*(LN($B177/30.2*21)))</f>
        <v>3.0830427653301178E-2</v>
      </c>
      <c r="CS177" s="41">
        <f>$E177^EXP(Parameter!$D$159+Parameter!$D$166*(LN($B177/30.2*21)))</f>
        <v>7.6748386295775933E-2</v>
      </c>
      <c r="CT177" s="12">
        <f>$D177^EXP(Parameter!$D$175+Parameter!$D$182*(LN($B177/30.2*21)))</f>
        <v>6.5672273351783141E-3</v>
      </c>
      <c r="CU177" s="41">
        <f>$E177^EXP(Parameter!$D$160+Parameter!$D$167*(LN($B177/30.2*21)))</f>
        <v>4.0449662951321814E-3</v>
      </c>
      <c r="CV177" s="12">
        <f>$D177^EXP(Parameter!$D$172+Parameter!$D$179*(LN($B177/30.2*21)))</f>
        <v>8.3005386147072882E-3</v>
      </c>
      <c r="CW177" s="41">
        <f>$E177^EXP(Parameter!$D$157+Parameter!$D$164*(LN($B177/30.2*21)))</f>
        <v>9.3333910283357835E-7</v>
      </c>
      <c r="CX177" s="12">
        <f t="shared" si="16"/>
        <v>1.4028412223750663E-11</v>
      </c>
      <c r="CY177" s="85">
        <v>1.46211903550137E-2</v>
      </c>
      <c r="CZ177" s="12">
        <f t="shared" si="17"/>
        <v>7.3687875842730777E-4</v>
      </c>
      <c r="DA177" s="85">
        <v>2.26836241446682E-2</v>
      </c>
      <c r="DB177" s="12">
        <f t="shared" si="18"/>
        <v>2.331768538004568E-5</v>
      </c>
      <c r="DC177" s="41">
        <v>4.43693886940148E-4</v>
      </c>
      <c r="DD177" s="12">
        <f t="shared" si="19"/>
        <v>1.8948420568007209E-24</v>
      </c>
      <c r="DE177" s="85">
        <v>3.1082554901908301E-3</v>
      </c>
      <c r="DF177" s="12">
        <f t="shared" si="20"/>
        <v>1.5068207860174766E-28</v>
      </c>
      <c r="DG177" s="41">
        <v>2.74840781044308E-4</v>
      </c>
      <c r="DH177" s="12">
        <f t="shared" si="21"/>
        <v>6.2269704137867284E-6</v>
      </c>
      <c r="DI177" s="41">
        <v>2.74840781044308E-4</v>
      </c>
      <c r="DJ177" s="46">
        <v>172</v>
      </c>
      <c r="DK177" s="44">
        <v>1.30360162732823E-4</v>
      </c>
      <c r="DL177" s="44">
        <v>3.88780479893991E-4</v>
      </c>
      <c r="DM177" s="44">
        <v>8.6246726893202097E-4</v>
      </c>
      <c r="DN177" s="44">
        <v>6.2851139752728702E-4</v>
      </c>
      <c r="DO177" s="44">
        <v>2.5762592034106499E-3</v>
      </c>
      <c r="DP177" s="44">
        <v>2.0154722512147902E-3</v>
      </c>
      <c r="DQ177" s="44">
        <v>2.8952761971499101E-3</v>
      </c>
      <c r="DR177" s="45">
        <v>2.8121246858437299E-2</v>
      </c>
      <c r="DS177" s="45">
        <v>4.5708892739936197E-2</v>
      </c>
      <c r="DT177" s="45">
        <v>4.0974076398356901E-2</v>
      </c>
      <c r="DU177" s="45">
        <v>2.9489121529414498E-2</v>
      </c>
      <c r="DV177" s="45">
        <v>4.3640671149113602E-2</v>
      </c>
      <c r="DW177" s="45">
        <v>7.1480874808783998E-2</v>
      </c>
      <c r="DX177" s="45">
        <v>3.4947731745666497E-2</v>
      </c>
    </row>
    <row r="178" spans="1:128">
      <c r="A178" s="43">
        <f t="shared" si="15"/>
        <v>11.427397260273972</v>
      </c>
      <c r="B178" s="18">
        <v>174</v>
      </c>
      <c r="C178" s="12">
        <v>3806</v>
      </c>
      <c r="D178" s="12">
        <v>2.64822716678371E-2</v>
      </c>
      <c r="E178" s="12">
        <v>2.6846976188413198E-4</v>
      </c>
      <c r="F178" s="92">
        <f>$D178^Parameter!$D$325</f>
        <v>5.8871497694606381E-2</v>
      </c>
      <c r="G178" s="92">
        <f>$E178^Parameter!$D$318</f>
        <v>2.6841369577212133E-3</v>
      </c>
      <c r="H178" s="92">
        <f>$D178^Parameter!$D$326</f>
        <v>5.4747487003079041E-2</v>
      </c>
      <c r="I178" s="92">
        <f>$E178^Parameter!$D$319</f>
        <v>5.1819478934779202E-3</v>
      </c>
      <c r="J178" s="92">
        <f>$D178^Parameter!$D$328</f>
        <v>6.2848061995704488E-2</v>
      </c>
      <c r="K178" s="92">
        <f>$E178^Parameter!$D$321</f>
        <v>2.6181869405562851E-2</v>
      </c>
      <c r="L178" s="92">
        <f>$D178^Parameter!$D$329</f>
        <v>0.13087446893822732</v>
      </c>
      <c r="M178" s="92">
        <f>$E178^Parameter!$D$322</f>
        <v>1.7789294915783557E-2</v>
      </c>
      <c r="N178" s="92">
        <f>$D178^Parameter!$D$330</f>
        <v>5.27951151598662E-2</v>
      </c>
      <c r="O178" s="92">
        <f>$E178^Parameter!$D$323</f>
        <v>3.7287060812734044E-2</v>
      </c>
      <c r="P178" s="92">
        <f>$D178^Parameter!$D$327</f>
        <v>3.1524875862616313E-2</v>
      </c>
      <c r="Q178" s="92">
        <f>$E178^Parameter!$D$320</f>
        <v>2.8198843652780317E-3</v>
      </c>
      <c r="R178" s="12">
        <f>$D178^EXP(Parameter!$D$96+Parameter!$D$103*(($B178/30.2*21)^(1)))</f>
        <v>9.1444357555737111E-12</v>
      </c>
      <c r="S178" s="12">
        <f>$E178^EXP(Parameter!$D$81+Parameter!$D$88*($B178/30.2*21)^(-2))</f>
        <v>6.3913160972031008E-3</v>
      </c>
      <c r="T178" s="12">
        <f>$D178^EXP(Parameter!$D$97+Parameter!$D$104*(($B178*21/30.2)^(1)))</f>
        <v>6.9219507797770128E-4</v>
      </c>
      <c r="U178" s="12">
        <f>$E178^EXP(Parameter!$D$82+Parameter!$D$89*($B178/30.2*21)^(-2))</f>
        <v>9.9196359187409926E-3</v>
      </c>
      <c r="V178" s="12">
        <f>$D178^EXP(Parameter!$D$99+Parameter!$D$106*(($B178*21/30.2)^(1)))</f>
        <v>2.0629905566245162E-5</v>
      </c>
      <c r="W178" s="12">
        <f>$E178^EXP(Parameter!$D$84+Parameter!$D$91*($B178/30.2*21)^(-2))</f>
        <v>4.0917743359588074E-2</v>
      </c>
      <c r="X178" s="12">
        <f>$D178^EXP(Parameter!$D$100+Parameter!$D$107*(($B178*21/30.2)^(1)))</f>
        <v>5.0462935483247062E-25</v>
      </c>
      <c r="Y178" s="12">
        <f>$E178^EXP(Parameter!$D$85+Parameter!$D$92*($B178/30.2*21)^(-2))</f>
        <v>2.7322969776840053E-2</v>
      </c>
      <c r="Z178" s="12">
        <f>$D178^EXP(Parameter!$D$101+Parameter!$D$108*(($B178*21/30.2)^(1)))</f>
        <v>3.4975656167542999E-29</v>
      </c>
      <c r="AA178" s="12">
        <f>$E178^EXP(Parameter!$D$86+Parameter!$D$93*($B178/30.2*21)^(-2))</f>
        <v>3.7748043278139749E-2</v>
      </c>
      <c r="AB178" s="12">
        <f>$D178^EXP(Parameter!$D$98+Parameter!$D$105*(($B178*21/30.2)^(1)))</f>
        <v>5.4722369616136894E-6</v>
      </c>
      <c r="AC178" s="12">
        <f>$E178^EXP(Parameter!$D$83+Parameter!$D$90*($B178/30.2*21)^(-2))</f>
        <v>3.1521396963976205E-3</v>
      </c>
      <c r="AD178" s="87">
        <f>$D178^EXP(Parameter!$D$133+Parameter!$D$140*(($B178*21/30.2)^(-0.5))+Parameter!$D$147*((LN($B178*21/30.2))))</f>
        <v>1.60812950303378E-8</v>
      </c>
      <c r="AE178" s="12">
        <f>$E178^EXP(Parameter!$D$111+Parameter!$D$118*(($B178*21/30.2)^(-1))+Parameter!$D$125*(($B178*21/30.2)^(-0.5)))</f>
        <v>6.6706831475545E-2</v>
      </c>
      <c r="AF178" s="12">
        <f>$D178^EXP(Parameter!$D$134+Parameter!$D$141*(($B178*21/30.2)^(-0.5))+Parameter!$D$148*((LN($B178*21/30.2))))</f>
        <v>9.7231250218548127E-4</v>
      </c>
      <c r="AG178" s="12">
        <f>$E178^EXP(Parameter!$D$112+Parameter!$D$119*(($B178*21/30.2)^(-1))+Parameter!$D$126*(($B178*21/30.2)^(-0.5)))</f>
        <v>1.1484201042292138E-2</v>
      </c>
      <c r="AH178" s="12">
        <f>$D178^EXP(Parameter!$D$136+Parameter!$D$143*(($B178*21/30.2)^(-0.5))+Parameter!$D$150*((LN($B178*21/30.2))))</f>
        <v>3.7165222966685872E-7</v>
      </c>
      <c r="AI178" s="12">
        <f>$E178^EXP(Parameter!$D$114+Parameter!$D$121*(($B178*21/30.2)^(-1))+Parameter!$D$128*(($B178*21/30.2)^(-0.5)))</f>
        <v>1.8880151405604423E-4</v>
      </c>
      <c r="AJ178" s="12">
        <f>$D178^EXP(Parameter!$D$137+Parameter!$D$144*(($B178*21/30.2)^(-0.5))+Parameter!$D$151*((LN($B178*21/30.2))))</f>
        <v>3.0199518642620052E-9</v>
      </c>
      <c r="AK178" s="12">
        <f>$E178^EXP(Parameter!$D$115+Parameter!$D$122*(($B178*21/30.2)^(-1))+Parameter!$D$129*(($B178*21/30.2)^(-0.5)))</f>
        <v>8.2379316290700361E-3</v>
      </c>
      <c r="AL178" s="12">
        <f>$D178^EXP(Parameter!$D$138+Parameter!$D$145*(($B178*21/30.2)^(-0.5))+Parameter!$D$152*((LN($B178*21/30.2))))</f>
        <v>6.0888811450324201E-33</v>
      </c>
      <c r="AM178" s="12">
        <f>$E178^EXP(Parameter!$D$116+Parameter!$D$123*(($B178*21/30.2)^(-1))+Parameter!$D$130*(($B178*21/30.2)^(-0.5)))</f>
        <v>1.9447584719306585E-5</v>
      </c>
      <c r="AN178" s="12">
        <f>$D178^EXP(Parameter!$D$135+Parameter!$D$142*(($B178*21/30.2)^(-0.5))+Parameter!$D$149*((LN($B178*21/30.2))))</f>
        <v>7.3262001468114697E-5</v>
      </c>
      <c r="AO178" s="12">
        <f>$E178^EXP(Parameter!$D$113+Parameter!$D$120*(($B178*21/30.2)^(-1))+Parameter!$D$127*(($B178*21/30.2)^(-0.5)))</f>
        <v>1.4293131166555506E-10</v>
      </c>
      <c r="AP178" s="87">
        <f>$D178^EXP(Parameter!$D$304+Parameter!$D$310*((LN($B178*21/30.2))))</f>
        <v>2.9251735246825152E-2</v>
      </c>
      <c r="AQ178" s="88">
        <f>$E178^EXP(Parameter!$D$290+Parameter!$D$296*((LN($B178*21/30.2))))</f>
        <v>1.4054555830128802E-2</v>
      </c>
      <c r="AR178" s="12">
        <f>$D178^EXP(Parameter!$D$305+Parameter!$D$311*((LN($B178*21/30.2))))</f>
        <v>3.7027267854691064E-2</v>
      </c>
      <c r="AS178" s="88">
        <f>$E178^EXP(Parameter!$D$291+Parameter!$D$297*((LN($B178*21/30.2))))</f>
        <v>1.2847415297645852E-2</v>
      </c>
      <c r="AT178" s="12">
        <f>$D178^EXP(Parameter!$D$305+Parameter!$D$307-Parameter!$D$306+(Parameter!$D$311+Parameter!$D$313-Parameter!$D$312)*((LN($B178*21/30.2))))</f>
        <v>3.36348635352983E-2</v>
      </c>
      <c r="AU178" s="88">
        <f>$E178^EXP(Parameter!$D$291+Parameter!$D$293-Parameter!$D$292+(Parameter!$D$297+Parameter!$D$299-Parameter!$D$298)*((LN($B178*21/30.2))))</f>
        <v>2.2651588999035129E-2</v>
      </c>
      <c r="AV178" s="12">
        <f>$D178^EXP(Parameter!$D$308+Parameter!$D$314*((LN($B178*21/30.2))))</f>
        <v>4.9351713930097303E-2</v>
      </c>
      <c r="AW178" s="88">
        <f>$E178^EXP(Parameter!$D$294+Parameter!$D$300*((LN($B178*21/30.2))))</f>
        <v>1.8851562950458763E-2</v>
      </c>
      <c r="AX178" s="12">
        <f>$D178^EXP(Parameter!$D$305+Parameter!$D$309-Parameter!$D$306+(Parameter!$D$311+Parameter!$D$315-Parameter!$D$312)*((LN($B178*21/30.2))))</f>
        <v>1.8341601888266796E-2</v>
      </c>
      <c r="AY178" s="88">
        <f>$E178^EXP(Parameter!$D$291+Parameter!$D$295-Parameter!$D$292+(Parameter!$D$297+Parameter!$D$301-Parameter!$D$298)*((LN($B178*21/30.2))))</f>
        <v>6.4054296566728173E-4</v>
      </c>
      <c r="AZ178" s="12">
        <f>$D178^EXP(Parameter!D$305-Parameter!D$306+(Parameter!D$311-Parameter!D$312)*((LN($B178*21/30.2))))</f>
        <v>1.2429220906537142E-2</v>
      </c>
      <c r="BA178" s="88">
        <f>$E178^EXP(Parameter!$D$291-Parameter!$D$292+(Parameter!$D$297-Parameter!$D$298)*((LN($B178*21/30.2))))</f>
        <v>1.3752804249755866E-5</v>
      </c>
      <c r="BB178" s="89">
        <f>$D178^EXP(Parameter!$D$231+Parameter!$D$238)</f>
        <v>6.3404599046115298E-2</v>
      </c>
      <c r="BC178" s="90">
        <f>$E178^EXP(Parameter!$D$216+Parameter!$D$223)</f>
        <v>5.3957661055040003E-3</v>
      </c>
      <c r="BD178" s="91">
        <f>$D178^EXP(Parameter!$D$232+Parameter!$D$239)</f>
        <v>4.9048008086465707E-2</v>
      </c>
      <c r="BE178" s="90">
        <f>$E178^EXP(Parameter!$D$217+Parameter!$D$224)</f>
        <v>7.5687987355372247E-3</v>
      </c>
      <c r="BF178" s="91">
        <f>$D178^EXP(Parameter!$D$234+Parameter!$D$241)</f>
        <v>5.8296154372170707E-2</v>
      </c>
      <c r="BG178" s="91">
        <f>$E178^EXP(Parameter!$D$219+Parameter!$D$226)</f>
        <v>3.1143728637040936E-2</v>
      </c>
      <c r="BH178" s="91">
        <f>$D178^EXP(Parameter!$D$235+Parameter!$D$242)</f>
        <v>0.11223964925643452</v>
      </c>
      <c r="BI178" s="91">
        <f>$E178^EXP(Parameter!$D$220+Parameter!$D$227)</f>
        <v>2.0485280072091175E-2</v>
      </c>
      <c r="BJ178" s="91">
        <f>$D178^EXP(Parameter!$D$236)</f>
        <v>1.771575428779187E-2</v>
      </c>
      <c r="BK178" s="91">
        <f>$E178^EXP(Parameter!$D$221)</f>
        <v>0.18073775672615255</v>
      </c>
      <c r="BL178" s="91">
        <f>$D178^EXP(Parameter!$D$233+Parameter!$D$240)</f>
        <v>2.38876799134916E-2</v>
      </c>
      <c r="BM178" s="91">
        <f>$E178^EXP(Parameter!$D$218+Parameter!$D$225)</f>
        <v>2.5365963662032278E-3</v>
      </c>
      <c r="BN178" s="90">
        <f>$D178^EXP(Parameter!$D$268+Parameter!$D$275)</f>
        <v>8.3675417239323424E-2</v>
      </c>
      <c r="BO178" s="91">
        <f>$E178^EXP(Parameter!$D$246+Parameter!$D$253)</f>
        <v>1.9999410164497303E-3</v>
      </c>
      <c r="BP178" s="91">
        <f>$D178^EXP(Parameter!$D$269+Parameter!$D$276)</f>
        <v>5.6817291095776178E-2</v>
      </c>
      <c r="BQ178" s="91">
        <f>$E178^EXP(Parameter!$D$247+Parameter!$D$254)</f>
        <v>4.7023315149799013E-3</v>
      </c>
      <c r="BR178" s="91">
        <f>$D178^EXP(Parameter!$D$271+Parameter!$D$278)</f>
        <v>0.12383683942905012</v>
      </c>
      <c r="BS178" s="91">
        <f>$E178^EXP(Parameter!$D$249+Parameter!$D$256)</f>
        <v>3.7867728275431799E-2</v>
      </c>
      <c r="BT178" s="91">
        <f>$D178^EXP(Parameter!$D$272+Parameter!$D$279)</f>
        <v>0.20657413329724841</v>
      </c>
      <c r="BU178" s="91">
        <f>$E178^EXP(Parameter!$D$250+Parameter!$D$257)</f>
        <v>1.2588093149964315E-2</v>
      </c>
      <c r="BV178" s="91">
        <f>$D178^EXP(Parameter!$D$273+Parameter!$D$280)</f>
        <v>0.16684975204974667</v>
      </c>
      <c r="BW178" s="91">
        <f>$E178^EXP(Parameter!$D$251+Parameter!$D$258)</f>
        <v>4.0533517098708331E-2</v>
      </c>
      <c r="BX178" s="91">
        <f>$D178^EXP(Parameter!$D$270+Parameter!$D$277)</f>
        <v>4.9940642425909801E-2</v>
      </c>
      <c r="BY178" s="91">
        <f>$E178^EXP(Parameter!$D$248+Parameter!$D$255)</f>
        <v>5.6835484201220596E-3</v>
      </c>
      <c r="BZ178" s="90">
        <f>$D178^EXP(Parameter!$D$208)</f>
        <v>5.9295794567081193E-2</v>
      </c>
      <c r="CA178" s="90">
        <f>$E178^EXP(Parameter!$D$200)</f>
        <v>3.928421668094241E-3</v>
      </c>
      <c r="CB178" s="90">
        <f>$D178^EXP(Parameter!$D$209)</f>
        <v>4.9641903744838067E-2</v>
      </c>
      <c r="CC178" s="90">
        <f>$E178^EXP(Parameter!$D$201)</f>
        <v>6.3925471260897924E-3</v>
      </c>
      <c r="CD178" s="90">
        <f>$D178^EXP(Parameter!$D$211)</f>
        <v>5.3776112897518373E-2</v>
      </c>
      <c r="CE178" s="90">
        <f>$E178^EXP(Parameter!$D$203)</f>
        <v>2.4579793451817902E-2</v>
      </c>
      <c r="CF178" s="90">
        <f>$D178^EXP(Parameter!$D$212)</f>
        <v>0.11199431353020629</v>
      </c>
      <c r="CG178" s="90">
        <f>$E178^EXP(Parameter!$D$204)</f>
        <v>1.783593817779049E-2</v>
      </c>
      <c r="CH178" s="91">
        <f>$D178^EXP(Parameter!$D$213)</f>
        <v>4.4329314527211616E-2</v>
      </c>
      <c r="CI178" s="90">
        <f>$E178^EXP(Parameter!$D$205)</f>
        <v>2.9971342529165584E-2</v>
      </c>
      <c r="CJ178" s="91">
        <f>$D178^EXP(Parameter!$D$210)</f>
        <v>2.5909827655963658E-2</v>
      </c>
      <c r="CK178" s="90">
        <f>$E178^EXP(Parameter!$D$202)</f>
        <v>3.2435087724326079E-3</v>
      </c>
      <c r="CL178" s="12">
        <f>$D178^EXP(Parameter!$D$170+Parameter!$D$177*(LN($B178/30.2*21)))</f>
        <v>3.2132536463474588E-2</v>
      </c>
      <c r="CM178" s="41">
        <f>$E178^EXP(Parameter!$D$155+Parameter!$D$162*(LN($B178/30.2*21)))</f>
        <v>7.6165396788553802E-2</v>
      </c>
      <c r="CN178" s="12">
        <f>$D178^EXP(Parameter!$D$171+Parameter!$D$178*(LN($B178/30.2*21)))</f>
        <v>3.4820609042376542E-2</v>
      </c>
      <c r="CO178" s="41">
        <f>$E178^EXP(Parameter!$D$156+Parameter!$D$163*(LN($B178/30.2*21)))</f>
        <v>4.9708512528503473E-2</v>
      </c>
      <c r="CP178" s="12">
        <f>$D178^EXP(Parameter!$D$173+Parameter!$D$180*(LN($B178/30.2*21)))</f>
        <v>3.0226147383263218E-2</v>
      </c>
      <c r="CQ178" s="41">
        <f>$E178^EXP(Parameter!$D$158+Parameter!$D$165*(LN($B178/30.2*21)))</f>
        <v>5.4035476963805666E-2</v>
      </c>
      <c r="CR178" s="12">
        <f>$D178^EXP(Parameter!$D$174+Parameter!$D$181*(LN($B178/30.2*21)))</f>
        <v>3.0386331347404323E-2</v>
      </c>
      <c r="CS178" s="41">
        <f>$E178^EXP(Parameter!$D$159+Parameter!$D$166*(LN($B178/30.2*21)))</f>
        <v>7.634181067930608E-2</v>
      </c>
      <c r="CT178" s="12">
        <f>$D178^EXP(Parameter!$D$175+Parameter!$D$182*(LN($B178/30.2*21)))</f>
        <v>6.4299007465574293E-3</v>
      </c>
      <c r="CU178" s="41">
        <f>$E178^EXP(Parameter!$D$160+Parameter!$D$167*(LN($B178/30.2*21)))</f>
        <v>3.9585544140016303E-3</v>
      </c>
      <c r="CV178" s="12">
        <f>$D178^EXP(Parameter!$D$172+Parameter!$D$179*(LN($B178/30.2*21)))</f>
        <v>8.1546215506490115E-3</v>
      </c>
      <c r="CW178" s="41">
        <f>$E178^EXP(Parameter!$D$157+Parameter!$D$164*(LN($B178/30.2*21)))</f>
        <v>8.765542857740784E-7</v>
      </c>
      <c r="CX178" s="12">
        <f t="shared" si="16"/>
        <v>9.1444357555737111E-12</v>
      </c>
      <c r="CY178" s="85">
        <v>1.4565498155725699E-2</v>
      </c>
      <c r="CZ178" s="12">
        <f t="shared" si="17"/>
        <v>6.9219507797770128E-4</v>
      </c>
      <c r="DA178" s="85">
        <v>2.2582594230674002E-2</v>
      </c>
      <c r="DB178" s="12">
        <f t="shared" si="18"/>
        <v>2.0629905566245162E-5</v>
      </c>
      <c r="DC178" s="41">
        <v>4.2686977825731202E-4</v>
      </c>
      <c r="DD178" s="12">
        <f t="shared" si="19"/>
        <v>5.0462935483247062E-25</v>
      </c>
      <c r="DE178" s="85">
        <v>3.0383519239354602E-3</v>
      </c>
      <c r="DF178" s="12">
        <f t="shared" si="20"/>
        <v>3.4975656167542999E-29</v>
      </c>
      <c r="DG178" s="41">
        <v>2.6846981703147098E-4</v>
      </c>
      <c r="DH178" s="12">
        <f t="shared" si="21"/>
        <v>5.4722369616136894E-6</v>
      </c>
      <c r="DI178" s="41">
        <v>2.6846981703147098E-4</v>
      </c>
      <c r="DJ178" s="46">
        <v>173</v>
      </c>
      <c r="DK178" s="44">
        <v>1.2679062359244301E-4</v>
      </c>
      <c r="DL178" s="44">
        <v>3.7895974432167201E-4</v>
      </c>
      <c r="DM178" s="44">
        <v>8.4208146034681097E-4</v>
      </c>
      <c r="DN178" s="44">
        <v>6.13244852289752E-4</v>
      </c>
      <c r="DO178" s="44">
        <v>2.5214404627332799E-3</v>
      </c>
      <c r="DP178" s="44">
        <v>1.9714907470074201E-3</v>
      </c>
      <c r="DQ178" s="44">
        <v>2.83442695644831E-3</v>
      </c>
      <c r="DR178" s="45">
        <v>2.7817377889435901E-2</v>
      </c>
      <c r="DS178" s="45">
        <v>4.5255469377719001E-2</v>
      </c>
      <c r="DT178" s="45">
        <v>4.0559208106173597E-2</v>
      </c>
      <c r="DU178" s="45">
        <v>2.9172941792023899E-2</v>
      </c>
      <c r="DV178" s="45">
        <v>4.3203950334905601E-2</v>
      </c>
      <c r="DW178" s="45">
        <v>7.0834756814111097E-2</v>
      </c>
      <c r="DX178" s="45">
        <v>3.45836625279951E-2</v>
      </c>
    </row>
    <row r="179" spans="1:128">
      <c r="A179" s="43">
        <f t="shared" si="15"/>
        <v>11.487671232876712</v>
      </c>
      <c r="B179" s="18">
        <v>175</v>
      </c>
      <c r="C179" s="12">
        <v>3828</v>
      </c>
      <c r="D179" s="12">
        <v>2.6190070899566199E-2</v>
      </c>
      <c r="E179" s="12">
        <v>2.6227170485081401E-4</v>
      </c>
      <c r="F179" s="92">
        <f>$D179^Parameter!$D$325</f>
        <v>5.8364209245419144E-2</v>
      </c>
      <c r="G179" s="92">
        <f>$E179^Parameter!$D$318</f>
        <v>2.6393746203853419E-3</v>
      </c>
      <c r="H179" s="92">
        <f>$D179^Parameter!$D$326</f>
        <v>5.4263692034455677E-2</v>
      </c>
      <c r="I179" s="92">
        <f>$E179^Parameter!$D$319</f>
        <v>5.1050608278333832E-3</v>
      </c>
      <c r="J179" s="92">
        <f>$D179^Parameter!$D$328</f>
        <v>6.2318952624765694E-2</v>
      </c>
      <c r="K179" s="92">
        <f>$E179^Parameter!$D$321</f>
        <v>2.5912355162655037E-2</v>
      </c>
      <c r="L179" s="92">
        <f>$D179^Parameter!$D$329</f>
        <v>0.13006382968209121</v>
      </c>
      <c r="M179" s="92">
        <f>$E179^Parameter!$D$322</f>
        <v>1.7586855904274595E-2</v>
      </c>
      <c r="N179" s="92">
        <f>$D179^Parameter!$D$330</f>
        <v>5.2322767383968995E-2</v>
      </c>
      <c r="O179" s="92">
        <f>$E179^Parameter!$D$323</f>
        <v>3.6940313405960171E-2</v>
      </c>
      <c r="P179" s="92">
        <f>$D179^Parameter!$D$327</f>
        <v>3.1193644167402852E-2</v>
      </c>
      <c r="Q179" s="92">
        <f>$E179^Parameter!$D$320</f>
        <v>2.7732468455486433E-3</v>
      </c>
      <c r="R179" s="12">
        <f>$D179^EXP(Parameter!$D$96+Parameter!$D$103*(($B179/30.2*21)^(1)))</f>
        <v>5.9205661653208716E-12</v>
      </c>
      <c r="S179" s="12">
        <f>$E179^EXP(Parameter!$D$81+Parameter!$D$88*($B179/30.2*21)^(-2))</f>
        <v>6.3002516933732874E-3</v>
      </c>
      <c r="T179" s="12">
        <f>$D179^EXP(Parameter!$D$97+Parameter!$D$104*(($B179*21/30.2)^(1)))</f>
        <v>6.4997049980438347E-4</v>
      </c>
      <c r="U179" s="12">
        <f>$E179^EXP(Parameter!$D$82+Parameter!$D$89*($B179/30.2*21)^(-2))</f>
        <v>9.790506950087003E-3</v>
      </c>
      <c r="V179" s="12">
        <f>$D179^EXP(Parameter!$D$99+Parameter!$D$106*(($B179*21/30.2)^(1)))</f>
        <v>1.8230554048451632E-5</v>
      </c>
      <c r="W179" s="12">
        <f>$E179^EXP(Parameter!$D$84+Parameter!$D$91*($B179/30.2*21)^(-2))</f>
        <v>4.0548011283396232E-2</v>
      </c>
      <c r="X179" s="12">
        <f>$D179^EXP(Parameter!$D$100+Parameter!$D$107*(($B179*21/30.2)^(1)))</f>
        <v>1.3031285686735337E-25</v>
      </c>
      <c r="Y179" s="12">
        <f>$E179^EXP(Parameter!$D$85+Parameter!$D$92*($B179/30.2*21)^(-2))</f>
        <v>2.7045024168388353E-2</v>
      </c>
      <c r="Z179" s="12">
        <f>$D179^EXP(Parameter!$D$101+Parameter!$D$108*(($B179*21/30.2)^(1)))</f>
        <v>7.8638050776122951E-30</v>
      </c>
      <c r="AA179" s="12">
        <f>$E179^EXP(Parameter!$D$86+Parameter!$D$93*($B179/30.2*21)^(-2))</f>
        <v>3.7398267413238505E-2</v>
      </c>
      <c r="AB179" s="12">
        <f>$D179^EXP(Parameter!$D$98+Parameter!$D$105*(($B179*21/30.2)^(1)))</f>
        <v>4.8035476802779835E-6</v>
      </c>
      <c r="AC179" s="12">
        <f>$E179^EXP(Parameter!$D$83+Parameter!$D$90*($B179/30.2*21)^(-2))</f>
        <v>3.1009826363148571E-3</v>
      </c>
      <c r="AD179" s="87">
        <f>$D179^EXP(Parameter!$D$133+Parameter!$D$140*(($B179*21/30.2)^(-0.5))+Parameter!$D$147*((LN($B179*21/30.2))))</f>
        <v>1.3617844202170214E-8</v>
      </c>
      <c r="AE179" s="12">
        <f>$E179^EXP(Parameter!$D$111+Parameter!$D$118*(($B179*21/30.2)^(-1))+Parameter!$D$125*(($B179*21/30.2)^(-0.5)))</f>
        <v>6.6348891255775796E-2</v>
      </c>
      <c r="AF179" s="12">
        <f>$D179^EXP(Parameter!$D$134+Parameter!$D$141*(($B179*21/30.2)^(-0.5))+Parameter!$D$148*((LN($B179*21/30.2))))</f>
        <v>9.3497603782277791E-4</v>
      </c>
      <c r="AG179" s="12">
        <f>$E179^EXP(Parameter!$D$112+Parameter!$D$119*(($B179*21/30.2)^(-1))+Parameter!$D$126*(($B179*21/30.2)^(-0.5)))</f>
        <v>1.1343250023432252E-2</v>
      </c>
      <c r="AH179" s="12">
        <f>$D179^EXP(Parameter!$D$136+Parameter!$D$143*(($B179*21/30.2)^(-0.5))+Parameter!$D$150*((LN($B179*21/30.2))))</f>
        <v>3.2714310127861325E-7</v>
      </c>
      <c r="AI179" s="12">
        <f>$E179^EXP(Parameter!$D$114+Parameter!$D$121*(($B179*21/30.2)^(-1))+Parameter!$D$128*(($B179*21/30.2)^(-0.5)))</f>
        <v>1.8228582479498339E-4</v>
      </c>
      <c r="AJ179" s="12">
        <f>$D179^EXP(Parameter!$D$137+Parameter!$D$144*(($B179*21/30.2)^(-0.5))+Parameter!$D$151*((LN($B179*21/30.2))))</f>
        <v>2.4662817443554031E-9</v>
      </c>
      <c r="AK179" s="12">
        <f>$E179^EXP(Parameter!$D$115+Parameter!$D$122*(($B179*21/30.2)^(-1))+Parameter!$D$129*(($B179*21/30.2)^(-0.5)))</f>
        <v>8.1152183211123767E-3</v>
      </c>
      <c r="AL179" s="12">
        <f>$D179^EXP(Parameter!$D$138+Parameter!$D$145*(($B179*21/30.2)^(-0.5))+Parameter!$D$152*((LN($B179*21/30.2))))</f>
        <v>2.2699623039541993E-33</v>
      </c>
      <c r="AM179" s="12">
        <f>$E179^EXP(Parameter!$D$116+Parameter!$D$123*(($B179*21/30.2)^(-1))+Parameter!$D$130*(($B179*21/30.2)^(-0.5)))</f>
        <v>1.8593822038498235E-5</v>
      </c>
      <c r="AN179" s="12">
        <f>$D179^EXP(Parameter!$D$135+Parameter!$D$142*(($B179*21/30.2)^(-0.5))+Parameter!$D$149*((LN($B179*21/30.2))))</f>
        <v>6.9282095059854999E-5</v>
      </c>
      <c r="AO179" s="12">
        <f>$E179^EXP(Parameter!$D$113+Parameter!$D$120*(($B179*21/30.2)^(-1))+Parameter!$D$127*(($B179*21/30.2)^(-0.5)))</f>
        <v>1.2928802315894591E-10</v>
      </c>
      <c r="AP179" s="87">
        <f>$D179^EXP(Parameter!$D$304+Parameter!$D$310*((LN($B179*21/30.2))))</f>
        <v>2.8863139380965377E-2</v>
      </c>
      <c r="AQ179" s="88">
        <f>$E179^EXP(Parameter!$D$290+Parameter!$D$296*((LN($B179*21/30.2))))</f>
        <v>1.3934004934677632E-2</v>
      </c>
      <c r="AR179" s="12">
        <f>$D179^EXP(Parameter!$D$305+Parameter!$D$311*((LN($B179*21/30.2))))</f>
        <v>3.6622503857743127E-2</v>
      </c>
      <c r="AS179" s="88">
        <f>$E179^EXP(Parameter!$D$291+Parameter!$D$297*((LN($B179*21/30.2))))</f>
        <v>1.2706381462462781E-2</v>
      </c>
      <c r="AT179" s="12">
        <f>$D179^EXP(Parameter!$D$305+Parameter!$D$307-Parameter!$D$306+(Parameter!$D$311+Parameter!$D$313-Parameter!$D$312)*((LN($B179*21/30.2))))</f>
        <v>3.3232197146523527E-2</v>
      </c>
      <c r="AU179" s="88">
        <f>$E179^EXP(Parameter!$D$291+Parameter!$D$293-Parameter!$D$292+(Parameter!$D$297+Parameter!$D$299-Parameter!$D$298)*((LN($B179*21/30.2))))</f>
        <v>2.2393495986381112E-2</v>
      </c>
      <c r="AV179" s="12">
        <f>$D179^EXP(Parameter!$D$308+Parameter!$D$314*((LN($B179*21/30.2))))</f>
        <v>4.8741938299515376E-2</v>
      </c>
      <c r="AW179" s="88">
        <f>$E179^EXP(Parameter!$D$294+Parameter!$D$300*((LN($B179*21/30.2))))</f>
        <v>1.8643739089759123E-2</v>
      </c>
      <c r="AX179" s="12">
        <f>$D179^EXP(Parameter!$D$305+Parameter!$D$309-Parameter!$D$306+(Parameter!$D$311+Parameter!$D$315-Parameter!$D$312)*((LN($B179*21/30.2))))</f>
        <v>1.8057427310363479E-2</v>
      </c>
      <c r="AY179" s="88">
        <f>$E179^EXP(Parameter!$D$291+Parameter!$D$295-Parameter!$D$292+(Parameter!$D$297+Parameter!$D$301-Parameter!$D$298)*((LN($B179*21/30.2))))</f>
        <v>6.1820610302114061E-4</v>
      </c>
      <c r="AZ179" s="12">
        <f>$D179^EXP(Parameter!D$305-Parameter!D$306+(Parameter!D$311-Parameter!D$312)*((LN($B179*21/30.2))))</f>
        <v>1.2229871316912227E-2</v>
      </c>
      <c r="BA179" s="88">
        <f>$E179^EXP(Parameter!$D$291-Parameter!$D$292+(Parameter!$D$297-Parameter!$D$298)*((LN($B179*21/30.2))))</f>
        <v>1.3087228602738212E-5</v>
      </c>
      <c r="BB179" s="89">
        <f>$D179^EXP(Parameter!$D$231+Parameter!$D$238)</f>
        <v>6.2872497879633879E-2</v>
      </c>
      <c r="BC179" s="90">
        <f>$E179^EXP(Parameter!$D$216+Parameter!$D$223)</f>
        <v>5.3163170808182411E-3</v>
      </c>
      <c r="BD179" s="91">
        <f>$D179^EXP(Parameter!$D$232+Parameter!$D$239)</f>
        <v>4.8598252108263844E-2</v>
      </c>
      <c r="BE179" s="90">
        <f>$E179^EXP(Parameter!$D$217+Parameter!$D$224)</f>
        <v>7.4645254817179221E-3</v>
      </c>
      <c r="BF179" s="91">
        <f>$D179^EXP(Parameter!$D$234+Parameter!$D$241)</f>
        <v>5.7792089377478845E-2</v>
      </c>
      <c r="BG179" s="91">
        <f>$E179^EXP(Parameter!$D$219+Parameter!$D$226)</f>
        <v>3.0838335918787093E-2</v>
      </c>
      <c r="BH179" s="91">
        <f>$D179^EXP(Parameter!$D$235+Parameter!$D$242)</f>
        <v>0.11149209646464033</v>
      </c>
      <c r="BI179" s="91">
        <f>$E179^EXP(Parameter!$D$220+Parameter!$D$227)</f>
        <v>2.0260280543540649E-2</v>
      </c>
      <c r="BJ179" s="91">
        <f>$D179^EXP(Parameter!$D$236)</f>
        <v>1.7498773903871501E-2</v>
      </c>
      <c r="BK179" s="91">
        <f>$E179^EXP(Parameter!$D$221)</f>
        <v>0.17986161559907279</v>
      </c>
      <c r="BL179" s="91">
        <f>$D179^EXP(Parameter!$D$233+Parameter!$D$240)</f>
        <v>2.3616665712249886E-2</v>
      </c>
      <c r="BM179" s="91">
        <f>$E179^EXP(Parameter!$D$218+Parameter!$D$225)</f>
        <v>2.4938939706227146E-3</v>
      </c>
      <c r="BN179" s="90">
        <f>$D179^EXP(Parameter!$D$268+Parameter!$D$275)</f>
        <v>8.3043558594573269E-2</v>
      </c>
      <c r="BO179" s="91">
        <f>$E179^EXP(Parameter!$D$246+Parameter!$D$253)</f>
        <v>1.9649457465577983E-3</v>
      </c>
      <c r="BP179" s="91">
        <f>$D179^EXP(Parameter!$D$269+Parameter!$D$276)</f>
        <v>5.6321591251527553E-2</v>
      </c>
      <c r="BQ179" s="91">
        <f>$E179^EXP(Parameter!$D$247+Parameter!$D$254)</f>
        <v>4.6312828830430133E-3</v>
      </c>
      <c r="BR179" s="91">
        <f>$D179^EXP(Parameter!$D$271+Parameter!$D$278)</f>
        <v>0.12304900846092608</v>
      </c>
      <c r="BS179" s="91">
        <f>$E179^EXP(Parameter!$D$249+Parameter!$D$256)</f>
        <v>3.7517227784544915E-2</v>
      </c>
      <c r="BT179" s="91">
        <f>$D179^EXP(Parameter!$D$272+Parameter!$D$279)</f>
        <v>0.20558110514541433</v>
      </c>
      <c r="BU179" s="91">
        <f>$E179^EXP(Parameter!$D$250+Parameter!$D$257)</f>
        <v>1.2432623141262823E-2</v>
      </c>
      <c r="BV179" s="91">
        <f>$D179^EXP(Parameter!$D$273+Parameter!$D$280)</f>
        <v>0.16593936722215558</v>
      </c>
      <c r="BW179" s="91">
        <f>$E179^EXP(Parameter!$D$251+Parameter!$D$258)</f>
        <v>4.016610336889323E-2</v>
      </c>
      <c r="BX179" s="91">
        <f>$D179^EXP(Parameter!$D$270+Parameter!$D$277)</f>
        <v>4.948542814755804E-2</v>
      </c>
      <c r="BY179" s="91">
        <f>$E179^EXP(Parameter!$D$248+Parameter!$D$255)</f>
        <v>5.6006885886317045E-3</v>
      </c>
      <c r="BZ179" s="90">
        <f>$D179^EXP(Parameter!$D$208)</f>
        <v>5.8786139880227725E-2</v>
      </c>
      <c r="CA179" s="90">
        <f>$E179^EXP(Parameter!$D$200)</f>
        <v>3.8670904399973841E-3</v>
      </c>
      <c r="CB179" s="90">
        <f>$D179^EXP(Parameter!$D$209)</f>
        <v>4.9188510762831032E-2</v>
      </c>
      <c r="CC179" s="90">
        <f>$E179^EXP(Parameter!$D$201)</f>
        <v>6.3014547600101648E-3</v>
      </c>
      <c r="CD179" s="90">
        <f>$D179^EXP(Parameter!$D$211)</f>
        <v>5.3297986396877897E-2</v>
      </c>
      <c r="CE179" s="90">
        <f>$E179^EXP(Parameter!$D$203)</f>
        <v>2.4322408003433011E-2</v>
      </c>
      <c r="CF179" s="90">
        <f>$D179^EXP(Parameter!$D$212)</f>
        <v>0.11124765095606626</v>
      </c>
      <c r="CG179" s="90">
        <f>$E179^EXP(Parameter!$D$204)</f>
        <v>1.7633099531571234E-2</v>
      </c>
      <c r="CH179" s="91">
        <f>$D179^EXP(Parameter!$D$213)</f>
        <v>4.3909254558948174E-2</v>
      </c>
      <c r="CI179" s="90">
        <f>$E179^EXP(Parameter!$D$205)</f>
        <v>2.9674211588204324E-2</v>
      </c>
      <c r="CJ179" s="91">
        <f>$D179^EXP(Parameter!$D$210)</f>
        <v>2.5622232255626747E-2</v>
      </c>
      <c r="CK179" s="90">
        <f>$E179^EXP(Parameter!$D$202)</f>
        <v>3.1911334395564243E-3</v>
      </c>
      <c r="CL179" s="12">
        <f>$D179^EXP(Parameter!$D$170+Parameter!$D$177*(LN($B179/30.2*21)))</f>
        <v>3.1748417667354485E-2</v>
      </c>
      <c r="CM179" s="41">
        <f>$E179^EXP(Parameter!$D$155+Parameter!$D$162*(LN($B179/30.2*21)))</f>
        <v>7.589486873571008E-2</v>
      </c>
      <c r="CN179" s="12">
        <f>$D179^EXP(Parameter!$D$171+Parameter!$D$178*(LN($B179/30.2*21)))</f>
        <v>3.4437953927801877E-2</v>
      </c>
      <c r="CO179" s="41">
        <f>$E179^EXP(Parameter!$D$156+Parameter!$D$163*(LN($B179/30.2*21)))</f>
        <v>4.9412426342557957E-2</v>
      </c>
      <c r="CP179" s="12">
        <f>$D179^EXP(Parameter!$D$173+Parameter!$D$180*(LN($B179/30.2*21)))</f>
        <v>2.9863235748133796E-2</v>
      </c>
      <c r="CQ179" s="41">
        <f>$E179^EXP(Parameter!$D$158+Parameter!$D$165*(LN($B179/30.2*21)))</f>
        <v>5.3637968542044369E-2</v>
      </c>
      <c r="CR179" s="12">
        <f>$D179^EXP(Parameter!$D$174+Parameter!$D$181*(LN($B179/30.2*21)))</f>
        <v>2.9949726805424074E-2</v>
      </c>
      <c r="CS179" s="41">
        <f>$E179^EXP(Parameter!$D$159+Parameter!$D$166*(LN($B179/30.2*21)))</f>
        <v>7.593957599467091E-2</v>
      </c>
      <c r="CT179" s="12">
        <f>$D179^EXP(Parameter!$D$175+Parameter!$D$182*(LN($B179/30.2*21)))</f>
        <v>6.2957753835912412E-3</v>
      </c>
      <c r="CU179" s="41">
        <f>$E179^EXP(Parameter!$D$160+Parameter!$D$167*(LN($B179/30.2*21)))</f>
        <v>3.8742201803591385E-3</v>
      </c>
      <c r="CV179" s="12">
        <f>$D179^EXP(Parameter!$D$172+Parameter!$D$179*(LN($B179/30.2*21)))</f>
        <v>8.0117100714270865E-3</v>
      </c>
      <c r="CW179" s="41">
        <f>$E179^EXP(Parameter!$D$157+Parameter!$D$164*(LN($B179/30.2*21)))</f>
        <v>8.2333023144010179E-7</v>
      </c>
      <c r="CX179" s="12">
        <f t="shared" si="16"/>
        <v>5.9205661653208716E-12</v>
      </c>
      <c r="CY179" s="85">
        <v>1.4511039473816699E-2</v>
      </c>
      <c r="CZ179" s="12">
        <f t="shared" si="17"/>
        <v>6.4997049980438347E-4</v>
      </c>
      <c r="DA179" s="85">
        <v>2.24836074428864E-2</v>
      </c>
      <c r="DB179" s="12">
        <f t="shared" si="18"/>
        <v>1.8230554048451632E-5</v>
      </c>
      <c r="DC179" s="41">
        <v>4.10838821711456E-4</v>
      </c>
      <c r="DD179" s="12">
        <f t="shared" si="19"/>
        <v>1.3031285686735337E-25</v>
      </c>
      <c r="DE179" s="85">
        <v>2.97031787930656E-3</v>
      </c>
      <c r="DF179" s="12">
        <f t="shared" si="20"/>
        <v>7.8638050776122951E-30</v>
      </c>
      <c r="DG179" s="41">
        <v>2.62271847214516E-4</v>
      </c>
      <c r="DH179" s="12">
        <f t="shared" si="21"/>
        <v>4.8035476802779835E-6</v>
      </c>
      <c r="DI179" s="41">
        <v>2.62271847214516E-4</v>
      </c>
      <c r="DJ179" s="46">
        <v>174</v>
      </c>
      <c r="DK179" s="44">
        <v>1.2333196135272401E-4</v>
      </c>
      <c r="DL179" s="44">
        <v>3.6942239730930498E-4</v>
      </c>
      <c r="DM179" s="44">
        <v>8.2224928324037304E-4</v>
      </c>
      <c r="DN179" s="44">
        <v>5.9840336340133405E-4</v>
      </c>
      <c r="DO179" s="44">
        <v>2.4679741644329E-3</v>
      </c>
      <c r="DP179" s="44">
        <v>1.9286196266321599E-3</v>
      </c>
      <c r="DQ179" s="44">
        <v>2.7750620443780499E-3</v>
      </c>
      <c r="DR179" s="45">
        <v>2.7517989404606098E-2</v>
      </c>
      <c r="DS179" s="45">
        <v>4.4808271826407599E-2</v>
      </c>
      <c r="DT179" s="45">
        <v>4.0150134430686199E-2</v>
      </c>
      <c r="DU179" s="45">
        <v>2.8861393977490501E-2</v>
      </c>
      <c r="DV179" s="45">
        <v>4.2773270042419903E-2</v>
      </c>
      <c r="DW179" s="45">
        <v>7.0196846269625496E-2</v>
      </c>
      <c r="DX179" s="45">
        <v>3.4224800469138901E-2</v>
      </c>
    </row>
    <row r="180" spans="1:128">
      <c r="A180" s="43">
        <f t="shared" si="15"/>
        <v>11.547945205479452</v>
      </c>
      <c r="B180" s="18">
        <v>176</v>
      </c>
      <c r="C180" s="12">
        <v>3850</v>
      </c>
      <c r="D180" s="12">
        <v>2.5902217550222002E-2</v>
      </c>
      <c r="E180" s="12">
        <v>2.5624149130310599E-4</v>
      </c>
      <c r="F180" s="92">
        <f>$D180^Parameter!$D$325</f>
        <v>5.7863249388796549E-2</v>
      </c>
      <c r="G180" s="92">
        <f>$E180^Parameter!$D$318</f>
        <v>2.5955392835237969E-3</v>
      </c>
      <c r="H180" s="92">
        <f>$D180^Parameter!$D$326</f>
        <v>5.3786038367338598E-2</v>
      </c>
      <c r="I180" s="92">
        <f>$E180^Parameter!$D$319</f>
        <v>5.0296255099234015E-3</v>
      </c>
      <c r="J180" s="92">
        <f>$D180^Parameter!$D$328</f>
        <v>6.1796339911059199E-2</v>
      </c>
      <c r="K180" s="92">
        <f>$E180^Parameter!$D$321</f>
        <v>2.564671275953978E-2</v>
      </c>
      <c r="L180" s="92">
        <f>$D180^Parameter!$D$329</f>
        <v>0.12926135082211782</v>
      </c>
      <c r="M180" s="92">
        <f>$E180^Parameter!$D$322</f>
        <v>1.7387543602567369E-2</v>
      </c>
      <c r="N180" s="92">
        <f>$D180^Parameter!$D$330</f>
        <v>5.1856467237464857E-2</v>
      </c>
      <c r="O180" s="92">
        <f>$E180^Parameter!$D$323</f>
        <v>3.6598204648651579E-2</v>
      </c>
      <c r="P180" s="92">
        <f>$D180^Parameter!$D$327</f>
        <v>3.0867167114447935E-2</v>
      </c>
      <c r="Q180" s="92">
        <f>$E180^Parameter!$D$320</f>
        <v>2.7275687722842601E-3</v>
      </c>
      <c r="R180" s="12">
        <f>$D180^EXP(Parameter!$D$96+Parameter!$D$103*(($B180/30.2*21)^(1)))</f>
        <v>3.8069941388518212E-12</v>
      </c>
      <c r="S180" s="12">
        <f>$E180^EXP(Parameter!$D$81+Parameter!$D$88*($B180/30.2*21)^(-2))</f>
        <v>6.2108532908314073E-3</v>
      </c>
      <c r="T180" s="12">
        <f>$D180^EXP(Parameter!$D$97+Parameter!$D$104*(($B180*21/30.2)^(1)))</f>
        <v>6.1008493670343074E-4</v>
      </c>
      <c r="U180" s="12">
        <f>$E180^EXP(Parameter!$D$82+Parameter!$D$89*($B180/30.2*21)^(-2))</f>
        <v>9.6635824890148013E-3</v>
      </c>
      <c r="V180" s="12">
        <f>$D180^EXP(Parameter!$D$99+Parameter!$D$106*(($B180*21/30.2)^(1)))</f>
        <v>1.6091201969959792E-5</v>
      </c>
      <c r="W180" s="12">
        <f>$E180^EXP(Parameter!$D$84+Parameter!$D$91*($B180/30.2*21)^(-2))</f>
        <v>4.0183127982534657E-2</v>
      </c>
      <c r="X180" s="12">
        <f>$D180^EXP(Parameter!$D$100+Parameter!$D$107*(($B180*21/30.2)^(1)))</f>
        <v>3.2607078336892617E-26</v>
      </c>
      <c r="Y180" s="12">
        <f>$E180^EXP(Parameter!$D$85+Parameter!$D$92*($B180/30.2*21)^(-2))</f>
        <v>2.6771037737216556E-2</v>
      </c>
      <c r="Z180" s="12">
        <f>$D180^EXP(Parameter!$D$101+Parameter!$D$108*(($B180*21/30.2)^(1)))</f>
        <v>1.7114608590984141E-30</v>
      </c>
      <c r="AA180" s="12">
        <f>$E180^EXP(Parameter!$D$86+Parameter!$D$93*($B180/30.2*21)^(-2))</f>
        <v>3.7053159460326307E-2</v>
      </c>
      <c r="AB180" s="12">
        <f>$D180^EXP(Parameter!$D$98+Parameter!$D$105*(($B180*21/30.2)^(1)))</f>
        <v>4.2117648811990553E-6</v>
      </c>
      <c r="AC180" s="12">
        <f>$E180^EXP(Parameter!$D$83+Parameter!$D$90*($B180/30.2*21)^(-2))</f>
        <v>3.0508623039444903E-3</v>
      </c>
      <c r="AD180" s="87">
        <f>$D180^EXP(Parameter!$D$133+Parameter!$D$140*(($B180*21/30.2)^(-0.5))+Parameter!$D$147*((LN($B180*21/30.2))))</f>
        <v>1.1524914129068741E-8</v>
      </c>
      <c r="AE180" s="12">
        <f>$E180^EXP(Parameter!$D$111+Parameter!$D$118*(($B180*21/30.2)^(-1))+Parameter!$D$125*(($B180*21/30.2)^(-0.5)))</f>
        <v>6.5994457299850429E-2</v>
      </c>
      <c r="AF180" s="12">
        <f>$D180^EXP(Parameter!$D$134+Parameter!$D$141*(($B180*21/30.2)^(-0.5))+Parameter!$D$148*((LN($B180*21/30.2))))</f>
        <v>8.990899167588554E-4</v>
      </c>
      <c r="AG180" s="12">
        <f>$E180^EXP(Parameter!$D$112+Parameter!$D$119*(($B180*21/30.2)^(-1))+Parameter!$D$126*(($B180*21/30.2)^(-0.5)))</f>
        <v>1.1204605814104802E-2</v>
      </c>
      <c r="AH180" s="12">
        <f>$D180^EXP(Parameter!$D$136+Parameter!$D$143*(($B180*21/30.2)^(-0.5))+Parameter!$D$150*((LN($B180*21/30.2))))</f>
        <v>2.8785869044297097E-7</v>
      </c>
      <c r="AI180" s="12">
        <f>$E180^EXP(Parameter!$D$114+Parameter!$D$121*(($B180*21/30.2)^(-1))+Parameter!$D$128*(($B180*21/30.2)^(-0.5)))</f>
        <v>1.7601484770582638E-4</v>
      </c>
      <c r="AJ180" s="12">
        <f>$D180^EXP(Parameter!$D$137+Parameter!$D$144*(($B180*21/30.2)^(-0.5))+Parameter!$D$151*((LN($B180*21/30.2))))</f>
        <v>2.0122265213424509E-9</v>
      </c>
      <c r="AK180" s="12">
        <f>$E180^EXP(Parameter!$D$115+Parameter!$D$122*(($B180*21/30.2)^(-1))+Parameter!$D$129*(($B180*21/30.2)^(-0.5)))</f>
        <v>7.9948054267551735E-3</v>
      </c>
      <c r="AL180" s="12">
        <f>$D180^EXP(Parameter!$D$138+Parameter!$D$145*(($B180*21/30.2)^(-0.5))+Parameter!$D$152*((LN($B180*21/30.2))))</f>
        <v>8.3981339888433772E-34</v>
      </c>
      <c r="AM180" s="12">
        <f>$E180^EXP(Parameter!$D$116+Parameter!$D$123*(($B180*21/30.2)^(-1))+Parameter!$D$130*(($B180*21/30.2)^(-0.5)))</f>
        <v>1.7780127403847416E-5</v>
      </c>
      <c r="AN180" s="12">
        <f>$D180^EXP(Parameter!$D$135+Parameter!$D$142*(($B180*21/30.2)^(-0.5))+Parameter!$D$149*((LN($B180*21/30.2))))</f>
        <v>6.5519387938584991E-5</v>
      </c>
      <c r="AO180" s="12">
        <f>$E180^EXP(Parameter!$D$113+Parameter!$D$120*(($B180*21/30.2)^(-1))+Parameter!$D$127*(($B180*21/30.2)^(-0.5)))</f>
        <v>1.1698204635160134E-10</v>
      </c>
      <c r="AP180" s="87">
        <f>$D180^EXP(Parameter!$D$304+Parameter!$D$310*((LN($B180*21/30.2))))</f>
        <v>2.8480827875044981E-2</v>
      </c>
      <c r="AQ180" s="88">
        <f>$E180^EXP(Parameter!$D$290+Parameter!$D$296*((LN($B180*21/30.2))))</f>
        <v>1.3815137341446293E-2</v>
      </c>
      <c r="AR180" s="12">
        <f>$D180^EXP(Parameter!$D$305+Parameter!$D$311*((LN($B180*21/30.2))))</f>
        <v>3.6223569473942681E-2</v>
      </c>
      <c r="AS180" s="88">
        <f>$E180^EXP(Parameter!$D$291+Parameter!$D$297*((LN($B180*21/30.2))))</f>
        <v>1.2567532453036314E-2</v>
      </c>
      <c r="AT180" s="12">
        <f>$D180^EXP(Parameter!$D$305+Parameter!$D$307-Parameter!$D$306+(Parameter!$D$311+Parameter!$D$313-Parameter!$D$312)*((LN($B180*21/30.2))))</f>
        <v>3.2835635081990708E-2</v>
      </c>
      <c r="AU180" s="88">
        <f>$E180^EXP(Parameter!$D$291+Parameter!$D$293-Parameter!$D$292+(Parameter!$D$297+Parameter!$D$299-Parameter!$D$298)*((LN($B180*21/30.2))))</f>
        <v>2.213932703344567E-2</v>
      </c>
      <c r="AV180" s="12">
        <f>$D180^EXP(Parameter!$D$308+Parameter!$D$314*((LN($B180*21/30.2))))</f>
        <v>4.8141205230365879E-2</v>
      </c>
      <c r="AW180" s="88">
        <f>$E180^EXP(Parameter!$D$294+Parameter!$D$300*((LN($B180*21/30.2))))</f>
        <v>1.8439066088338035E-2</v>
      </c>
      <c r="AX180" s="12">
        <f>$D180^EXP(Parameter!$D$305+Parameter!$D$309-Parameter!$D$306+(Parameter!$D$311+Parameter!$D$315-Parameter!$D$312)*((LN($B180*21/30.2))))</f>
        <v>1.7778432373970657E-2</v>
      </c>
      <c r="AY180" s="88">
        <f>$E180^EXP(Parameter!$D$291+Parameter!$D$295-Parameter!$D$292+(Parameter!$D$297+Parameter!$D$301-Parameter!$D$298)*((LN($B180*21/30.2))))</f>
        <v>5.9668317454742315E-4</v>
      </c>
      <c r="AZ180" s="12">
        <f>$D180^EXP(Parameter!D$305-Parameter!D$306+(Parameter!D$311-Parameter!D$312)*((LN($B180*21/30.2))))</f>
        <v>1.2034317181702661E-2</v>
      </c>
      <c r="BA180" s="88">
        <f>$E180^EXP(Parameter!$D$291-Parameter!$D$292+(Parameter!$D$297-Parameter!$D$298)*((LN($B180*21/30.2))))</f>
        <v>1.2455168038041871E-5</v>
      </c>
      <c r="BB180" s="89">
        <f>$D180^EXP(Parameter!$D$231+Parameter!$D$238)</f>
        <v>6.2346915974915297E-2</v>
      </c>
      <c r="BC180" s="90">
        <f>$E180^EXP(Parameter!$D$216+Parameter!$D$223)</f>
        <v>5.2383592428173554E-3</v>
      </c>
      <c r="BD180" s="91">
        <f>$D180^EXP(Parameter!$D$232+Parameter!$D$239)</f>
        <v>4.8154354175375912E-2</v>
      </c>
      <c r="BE180" s="90">
        <f>$E180^EXP(Parameter!$D$217+Parameter!$D$224)</f>
        <v>7.3621111416517053E-3</v>
      </c>
      <c r="BF180" s="91">
        <f>$D180^EXP(Parameter!$D$234+Parameter!$D$241)</f>
        <v>5.7294327669260826E-2</v>
      </c>
      <c r="BG180" s="91">
        <f>$E180^EXP(Parameter!$D$219+Parameter!$D$226)</f>
        <v>3.0537182353844953E-2</v>
      </c>
      <c r="BH180" s="91">
        <f>$D180^EXP(Parameter!$D$235+Parameter!$D$242)</f>
        <v>0.11075241555451897</v>
      </c>
      <c r="BI180" s="91">
        <f>$E180^EXP(Parameter!$D$220+Parameter!$D$227)</f>
        <v>2.003866754779414E-2</v>
      </c>
      <c r="BJ180" s="91">
        <f>$D180^EXP(Parameter!$D$236)</f>
        <v>1.7285283686462864E-2</v>
      </c>
      <c r="BK180" s="91">
        <f>$E180^EXP(Parameter!$D$221)</f>
        <v>0.17899331880486688</v>
      </c>
      <c r="BL180" s="91">
        <f>$D180^EXP(Parameter!$D$233+Parameter!$D$240)</f>
        <v>2.3349767649009603E-2</v>
      </c>
      <c r="BM180" s="91">
        <f>$E180^EXP(Parameter!$D$218+Parameter!$D$225)</f>
        <v>2.4520826167782517E-3</v>
      </c>
      <c r="BN180" s="90">
        <f>$D180^EXP(Parameter!$D$268+Parameter!$D$275)</f>
        <v>8.2418913235023553E-2</v>
      </c>
      <c r="BO180" s="91">
        <f>$E180^EXP(Parameter!$D$246+Parameter!$D$253)</f>
        <v>1.9307037800624545E-3</v>
      </c>
      <c r="BP180" s="91">
        <f>$D180^EXP(Parameter!$D$269+Parameter!$D$276)</f>
        <v>5.5832128443040585E-2</v>
      </c>
      <c r="BQ180" s="91">
        <f>$E180^EXP(Parameter!$D$247+Parameter!$D$254)</f>
        <v>4.5615949488740804E-3</v>
      </c>
      <c r="BR180" s="91">
        <f>$D180^EXP(Parameter!$D$271+Parameter!$D$278)</f>
        <v>0.12226923973244386</v>
      </c>
      <c r="BS180" s="91">
        <f>$E180^EXP(Parameter!$D$249+Parameter!$D$256)</f>
        <v>3.717140100200831E-2</v>
      </c>
      <c r="BT180" s="91">
        <f>$D180^EXP(Parameter!$D$272+Parameter!$D$279)</f>
        <v>0.20459670424910992</v>
      </c>
      <c r="BU180" s="91">
        <f>$E180^EXP(Parameter!$D$250+Parameter!$D$257)</f>
        <v>1.2279704387720376E-2</v>
      </c>
      <c r="BV180" s="91">
        <f>$D180^EXP(Parameter!$D$273+Parameter!$D$280)</f>
        <v>0.16503747921722639</v>
      </c>
      <c r="BW180" s="91">
        <f>$E180^EXP(Parameter!$D$251+Parameter!$D$258)</f>
        <v>3.9803518959270319E-2</v>
      </c>
      <c r="BX180" s="91">
        <f>$D180^EXP(Parameter!$D$270+Parameter!$D$277)</f>
        <v>4.9036118297556434E-2</v>
      </c>
      <c r="BY180" s="91">
        <f>$E180^EXP(Parameter!$D$248+Parameter!$D$255)</f>
        <v>5.5193719849430389E-3</v>
      </c>
      <c r="BZ180" s="90">
        <f>$D180^EXP(Parameter!$D$208)</f>
        <v>5.8282832283567669E-2</v>
      </c>
      <c r="CA180" s="90">
        <f>$E180^EXP(Parameter!$D$200)</f>
        <v>3.8069644619331839E-3</v>
      </c>
      <c r="CB180" s="90">
        <f>$D180^EXP(Parameter!$D$209)</f>
        <v>4.8741006773556583E-2</v>
      </c>
      <c r="CC180" s="90">
        <f>$E180^EXP(Parameter!$D$201)</f>
        <v>6.2120291537700991E-3</v>
      </c>
      <c r="CD180" s="90">
        <f>$D180^EXP(Parameter!$D$211)</f>
        <v>5.2825955012032133E-2</v>
      </c>
      <c r="CE180" s="90">
        <f>$E180^EXP(Parameter!$D$203)</f>
        <v>2.4068765556280999E-2</v>
      </c>
      <c r="CF180" s="90">
        <f>$D180^EXP(Parameter!$D$212)</f>
        <v>0.11050885581935795</v>
      </c>
      <c r="CG180" s="90">
        <f>$E180^EXP(Parameter!$D$204)</f>
        <v>1.7433392285200574E-2</v>
      </c>
      <c r="CH180" s="91">
        <f>$D180^EXP(Parameter!$D$213)</f>
        <v>4.3494793713896369E-2</v>
      </c>
      <c r="CI180" s="90">
        <f>$E180^EXP(Parameter!$D$205)</f>
        <v>2.9381236987816084E-2</v>
      </c>
      <c r="CJ180" s="91">
        <f>$D180^EXP(Parameter!$D$210)</f>
        <v>2.5338934634536413E-2</v>
      </c>
      <c r="CK180" s="90">
        <f>$E180^EXP(Parameter!$D$202)</f>
        <v>3.1398152375351914E-3</v>
      </c>
      <c r="CL180" s="12">
        <f>$D180^EXP(Parameter!$D$170+Parameter!$D$177*(LN($B180/30.2*21)))</f>
        <v>3.1370140896023968E-2</v>
      </c>
      <c r="CM180" s="41">
        <f>$E180^EXP(Parameter!$D$155+Parameter!$D$162*(LN($B180/30.2*21)))</f>
        <v>7.5627157764597025E-2</v>
      </c>
      <c r="CN180" s="12">
        <f>$D180^EXP(Parameter!$D$171+Parameter!$D$178*(LN($B180/30.2*21)))</f>
        <v>3.4060853920546912E-2</v>
      </c>
      <c r="CO180" s="41">
        <f>$E180^EXP(Parameter!$D$156+Parameter!$D$163*(LN($B180/30.2*21)))</f>
        <v>4.9119721043637085E-2</v>
      </c>
      <c r="CP180" s="12">
        <f>$D180^EXP(Parameter!$D$173+Parameter!$D$180*(LN($B180/30.2*21)))</f>
        <v>2.9505883872912708E-2</v>
      </c>
      <c r="CQ180" s="41">
        <f>$E180^EXP(Parameter!$D$158+Parameter!$D$165*(LN($B180/30.2*21)))</f>
        <v>5.3245191309681646E-2</v>
      </c>
      <c r="CR180" s="12">
        <f>$D180^EXP(Parameter!$D$174+Parameter!$D$181*(LN($B180/30.2*21)))</f>
        <v>2.9520466952602558E-2</v>
      </c>
      <c r="CS180" s="41">
        <f>$E180^EXP(Parameter!$D$159+Parameter!$D$166*(LN($B180/30.2*21)))</f>
        <v>7.5541613134444671E-2</v>
      </c>
      <c r="CT180" s="12">
        <f>$D180^EXP(Parameter!$D$175+Parameter!$D$182*(LN($B180/30.2*21)))</f>
        <v>6.1647682768541526E-3</v>
      </c>
      <c r="CU180" s="41">
        <f>$E180^EXP(Parameter!$D$160+Parameter!$D$167*(LN($B180/30.2*21)))</f>
        <v>3.7919076192577204E-3</v>
      </c>
      <c r="CV180" s="12">
        <f>$D180^EXP(Parameter!$D$172+Parameter!$D$179*(LN($B180/30.2*21)))</f>
        <v>7.8717324849875373E-3</v>
      </c>
      <c r="CW180" s="41">
        <f>$E180^EXP(Parameter!$D$157+Parameter!$D$164*(LN($B180/30.2*21)))</f>
        <v>7.7343678995167044E-7</v>
      </c>
      <c r="CX180" s="12">
        <f t="shared" si="16"/>
        <v>3.8069941388518212E-12</v>
      </c>
      <c r="CY180" s="85">
        <v>1.44577825802348E-2</v>
      </c>
      <c r="CZ180" s="12">
        <f t="shared" si="17"/>
        <v>6.1008493670343074E-4</v>
      </c>
      <c r="DA180" s="85">
        <v>2.2386614863406901E-2</v>
      </c>
      <c r="DB180" s="12">
        <f t="shared" si="18"/>
        <v>1.6091201969959792E-5</v>
      </c>
      <c r="DC180" s="41">
        <v>3.95559906519796E-4</v>
      </c>
      <c r="DD180" s="12">
        <f t="shared" si="19"/>
        <v>3.2607078336892617E-26</v>
      </c>
      <c r="DE180" s="85">
        <v>2.9040960229376701E-3</v>
      </c>
      <c r="DF180" s="12">
        <f t="shared" si="20"/>
        <v>1.7114608590984141E-30</v>
      </c>
      <c r="DG180" s="41">
        <v>2.5624087251119098E-4</v>
      </c>
      <c r="DH180" s="12">
        <f t="shared" si="21"/>
        <v>4.2117648811990553E-6</v>
      </c>
      <c r="DI180" s="41">
        <v>2.5624087251119098E-4</v>
      </c>
      <c r="DJ180" s="46">
        <v>175</v>
      </c>
      <c r="DK180" s="44">
        <v>1.19980310203327E-4</v>
      </c>
      <c r="DL180" s="44">
        <v>3.6015920409182599E-4</v>
      </c>
      <c r="DM180" s="44">
        <v>8.0295367340643697E-4</v>
      </c>
      <c r="DN180" s="44">
        <v>5.8397352679473403E-4</v>
      </c>
      <c r="DO180" s="44">
        <v>2.4158221435344198E-3</v>
      </c>
      <c r="DP180" s="44">
        <v>1.8868268843059699E-3</v>
      </c>
      <c r="DQ180" s="44">
        <v>2.7171400081628101E-3</v>
      </c>
      <c r="DR180" s="45">
        <v>2.7222996564276802E-2</v>
      </c>
      <c r="DS180" s="45">
        <v>4.4367189190035301E-2</v>
      </c>
      <c r="DT180" s="45">
        <v>3.9746750628736602E-2</v>
      </c>
      <c r="DU180" s="45">
        <v>2.8554390863414401E-2</v>
      </c>
      <c r="DV180" s="45">
        <v>4.2348521996716099E-2</v>
      </c>
      <c r="DW180" s="45">
        <v>6.9567006483050101E-2</v>
      </c>
      <c r="DX180" s="45">
        <v>3.3871049508500901E-2</v>
      </c>
    </row>
    <row r="181" spans="1:128">
      <c r="A181" s="43">
        <f t="shared" si="15"/>
        <v>11.608219178082193</v>
      </c>
      <c r="B181" s="18">
        <v>177</v>
      </c>
      <c r="C181" s="12">
        <v>3872</v>
      </c>
      <c r="D181" s="12">
        <v>2.5618629119690602E-2</v>
      </c>
      <c r="E181" s="12">
        <v>2.50373886481748E-4</v>
      </c>
      <c r="F181" s="92">
        <f>$D181^Parameter!$D$325</f>
        <v>5.7368512787408857E-2</v>
      </c>
      <c r="G181" s="92">
        <f>$E181^Parameter!$D$318</f>
        <v>2.5526078600158555E-3</v>
      </c>
      <c r="H181" s="92">
        <f>$D181^Parameter!$D$326</f>
        <v>5.3314422483789085E-2</v>
      </c>
      <c r="I181" s="92">
        <f>$E181^Parameter!$D$319</f>
        <v>4.9556083919838553E-3</v>
      </c>
      <c r="J181" s="92">
        <f>$D181^Parameter!$D$328</f>
        <v>6.1280116954736993E-2</v>
      </c>
      <c r="K181" s="92">
        <f>$E181^Parameter!$D$321</f>
        <v>2.5384869824453787E-2</v>
      </c>
      <c r="L181" s="92">
        <f>$D181^Parameter!$D$329</f>
        <v>0.12846691538656538</v>
      </c>
      <c r="M181" s="92">
        <f>$E181^Parameter!$D$322</f>
        <v>1.7191296278120174E-2</v>
      </c>
      <c r="N181" s="92">
        <f>$D181^Parameter!$D$330</f>
        <v>5.1396112141887038E-2</v>
      </c>
      <c r="O181" s="92">
        <f>$E181^Parameter!$D$323</f>
        <v>3.6260652290611192E-2</v>
      </c>
      <c r="P181" s="92">
        <f>$D181^Parameter!$D$327</f>
        <v>3.05453569005508E-2</v>
      </c>
      <c r="Q181" s="92">
        <f>$E181^Parameter!$D$320</f>
        <v>2.6828263795820881E-3</v>
      </c>
      <c r="R181" s="12">
        <f>$D181^EXP(Parameter!$D$96+Parameter!$D$103*(($B181/30.2*21)^(1)))</f>
        <v>2.4309042371559071E-12</v>
      </c>
      <c r="S181" s="12">
        <f>$E181^EXP(Parameter!$D$81+Parameter!$D$88*($B181/30.2*21)^(-2))</f>
        <v>6.123083352717198E-3</v>
      </c>
      <c r="T181" s="12">
        <f>$D181^EXP(Parameter!$D$97+Parameter!$D$104*(($B181*21/30.2)^(1)))</f>
        <v>5.7242332015813803E-4</v>
      </c>
      <c r="U181" s="12">
        <f>$E181^EXP(Parameter!$D$82+Parameter!$D$89*($B181/30.2*21)^(-2))</f>
        <v>9.5388155061170918E-3</v>
      </c>
      <c r="V181" s="12">
        <f>$D181^EXP(Parameter!$D$99+Parameter!$D$106*(($B181*21/30.2)^(1)))</f>
        <v>1.4185943227353465E-5</v>
      </c>
      <c r="W181" s="12">
        <f>$E181^EXP(Parameter!$D$84+Parameter!$D$91*($B181/30.2*21)^(-2))</f>
        <v>3.9823008729783699E-2</v>
      </c>
      <c r="X181" s="12">
        <f>$D181^EXP(Parameter!$D$100+Parameter!$D$107*(($B181*21/30.2)^(1)))</f>
        <v>7.9001276062835099E-27</v>
      </c>
      <c r="Y181" s="12">
        <f>$E181^EXP(Parameter!$D$85+Parameter!$D$92*($B181/30.2*21)^(-2))</f>
        <v>2.6500936953021435E-2</v>
      </c>
      <c r="Z181" s="12">
        <f>$D181^EXP(Parameter!$D$101+Parameter!$D$108*(($B181*21/30.2)^(1)))</f>
        <v>3.6030237226731813E-31</v>
      </c>
      <c r="AA181" s="12">
        <f>$E181^EXP(Parameter!$D$86+Parameter!$D$93*($B181/30.2*21)^(-2))</f>
        <v>3.671263678923789E-2</v>
      </c>
      <c r="AB181" s="12">
        <f>$D181^EXP(Parameter!$D$98+Parameter!$D$105*(($B181*21/30.2)^(1)))</f>
        <v>3.6886426613350166E-6</v>
      </c>
      <c r="AC181" s="12">
        <f>$E181^EXP(Parameter!$D$83+Parameter!$D$90*($B181/30.2*21)^(-2))</f>
        <v>3.0017533309492656E-3</v>
      </c>
      <c r="AD181" s="87">
        <f>$D181^EXP(Parameter!$D$133+Parameter!$D$140*(($B181*21/30.2)^(-0.5))+Parameter!$D$147*((LN($B181*21/30.2))))</f>
        <v>9.7478663273855275E-9</v>
      </c>
      <c r="AE181" s="12">
        <f>$E181^EXP(Parameter!$D$111+Parameter!$D$118*(($B181*21/30.2)^(-1))+Parameter!$D$125*(($B181*21/30.2)^(-0.5)))</f>
        <v>6.5643477901097994E-2</v>
      </c>
      <c r="AF181" s="12">
        <f>$D181^EXP(Parameter!$D$134+Parameter!$D$141*(($B181*21/30.2)^(-0.5))+Parameter!$D$148*((LN($B181*21/30.2))))</f>
        <v>8.6459712546996996E-4</v>
      </c>
      <c r="AG181" s="12">
        <f>$E181^EXP(Parameter!$D$112+Parameter!$D$119*(($B181*21/30.2)^(-1))+Parameter!$D$126*(($B181*21/30.2)^(-0.5)))</f>
        <v>1.106822070631704E-2</v>
      </c>
      <c r="AH181" s="12">
        <f>$D181^EXP(Parameter!$D$136+Parameter!$D$143*(($B181*21/30.2)^(-0.5))+Parameter!$D$150*((LN($B181*21/30.2))))</f>
        <v>2.5319897106728342E-7</v>
      </c>
      <c r="AI181" s="12">
        <f>$E181^EXP(Parameter!$D$114+Parameter!$D$121*(($B181*21/30.2)^(-1))+Parameter!$D$128*(($B181*21/30.2)^(-0.5)))</f>
        <v>1.6997863821243209E-4</v>
      </c>
      <c r="AJ181" s="12">
        <f>$D181^EXP(Parameter!$D$137+Parameter!$D$144*(($B181*21/30.2)^(-0.5))+Parameter!$D$151*((LN($B181*21/30.2))))</f>
        <v>1.6402232241182792E-9</v>
      </c>
      <c r="AK181" s="12">
        <f>$E181^EXP(Parameter!$D$115+Parameter!$D$122*(($B181*21/30.2)^(-1))+Parameter!$D$129*(($B181*21/30.2)^(-0.5)))</f>
        <v>7.8766405816963845E-3</v>
      </c>
      <c r="AL181" s="12">
        <f>$D181^EXP(Parameter!$D$138+Parameter!$D$145*(($B181*21/30.2)^(-0.5))+Parameter!$D$152*((LN($B181*21/30.2))))</f>
        <v>3.0833467016912386E-34</v>
      </c>
      <c r="AM181" s="12">
        <f>$E181^EXP(Parameter!$D$116+Parameter!$D$123*(($B181*21/30.2)^(-1))+Parameter!$D$130*(($B181*21/30.2)^(-0.5)))</f>
        <v>1.7004498106665173E-5</v>
      </c>
      <c r="AN181" s="12">
        <f>$D181^EXP(Parameter!$D$135+Parameter!$D$142*(($B181*21/30.2)^(-0.5))+Parameter!$D$149*((LN($B181*21/30.2))))</f>
        <v>6.1961973391677075E-5</v>
      </c>
      <c r="AO181" s="12">
        <f>$E181^EXP(Parameter!$D$113+Parameter!$D$120*(($B181*21/30.2)^(-1))+Parameter!$D$127*(($B181*21/30.2)^(-0.5)))</f>
        <v>1.0587887061991169E-10</v>
      </c>
      <c r="AP181" s="87">
        <f>$D181^EXP(Parameter!$D$304+Parameter!$D$310*((LN($B181*21/30.2))))</f>
        <v>2.8104679001583796E-2</v>
      </c>
      <c r="AQ181" s="88">
        <f>$E181^EXP(Parameter!$D$290+Parameter!$D$296*((LN($B181*21/30.2))))</f>
        <v>1.3697920718258693E-2</v>
      </c>
      <c r="AR181" s="12">
        <f>$D181^EXP(Parameter!$D$305+Parameter!$D$311*((LN($B181*21/30.2))))</f>
        <v>3.5830358670905976E-2</v>
      </c>
      <c r="AS181" s="88">
        <f>$E181^EXP(Parameter!$D$291+Parameter!$D$297*((LN($B181*21/30.2))))</f>
        <v>1.2430824263244808E-2</v>
      </c>
      <c r="AT181" s="12">
        <f>$D181^EXP(Parameter!$D$305+Parameter!$D$307-Parameter!$D$306+(Parameter!$D$311+Parameter!$D$313-Parameter!$D$312)*((LN($B181*21/30.2))))</f>
        <v>3.2445063383117506E-2</v>
      </c>
      <c r="AU181" s="88">
        <f>$E181^EXP(Parameter!$D$291+Parameter!$D$293-Parameter!$D$292+(Parameter!$D$297+Parameter!$D$299-Parameter!$D$298)*((LN($B181*21/30.2))))</f>
        <v>2.1889006429412414E-2</v>
      </c>
      <c r="AV181" s="12">
        <f>$D181^EXP(Parameter!$D$308+Parameter!$D$314*((LN($B181*21/30.2))))</f>
        <v>4.7549355203189148E-2</v>
      </c>
      <c r="AW181" s="88">
        <f>$E181^EXP(Parameter!$D$294+Parameter!$D$300*((LN($B181*21/30.2))))</f>
        <v>1.8237482431553594E-2</v>
      </c>
      <c r="AX181" s="12">
        <f>$D181^EXP(Parameter!$D$305+Parameter!$D$309-Parameter!$D$306+(Parameter!$D$311+Parameter!$D$315-Parameter!$D$312)*((LN($B181*21/30.2))))</f>
        <v>1.750450709292985E-2</v>
      </c>
      <c r="AY181" s="88">
        <f>$E181^EXP(Parameter!$D$291+Parameter!$D$295-Parameter!$D$292+(Parameter!$D$297+Parameter!$D$301-Parameter!$D$298)*((LN($B181*21/30.2))))</f>
        <v>5.7594316172881533E-4</v>
      </c>
      <c r="AZ181" s="12">
        <f>$D181^EXP(Parameter!D$305-Parameter!D$306+(Parameter!D$311-Parameter!D$312)*((LN($B181*21/30.2))))</f>
        <v>1.1842473879212797E-2</v>
      </c>
      <c r="BA181" s="88">
        <f>$E181^EXP(Parameter!$D$291-Parameter!$D$292+(Parameter!$D$297-Parameter!$D$298)*((LN($B181*21/30.2))))</f>
        <v>1.1854866427688219E-5</v>
      </c>
      <c r="BB181" s="89">
        <f>$D181^EXP(Parameter!$D$231+Parameter!$D$238)</f>
        <v>6.182774622723191E-2</v>
      </c>
      <c r="BC181" s="90">
        <f>$E181^EXP(Parameter!$D$216+Parameter!$D$223)</f>
        <v>5.1618582970094831E-3</v>
      </c>
      <c r="BD181" s="91">
        <f>$D181^EXP(Parameter!$D$232+Parameter!$D$239)</f>
        <v>4.7716213668545525E-2</v>
      </c>
      <c r="BE181" s="90">
        <f>$E181^EXP(Parameter!$D$217+Parameter!$D$224)</f>
        <v>7.2615146813902074E-3</v>
      </c>
      <c r="BF181" s="91">
        <f>$D181^EXP(Parameter!$D$234+Parameter!$D$241)</f>
        <v>5.6802764151304169E-2</v>
      </c>
      <c r="BG181" s="91">
        <f>$E181^EXP(Parameter!$D$219+Parameter!$D$226)</f>
        <v>3.0240190703988409E-2</v>
      </c>
      <c r="BH181" s="91">
        <f>$D181^EXP(Parameter!$D$235+Parameter!$D$242)</f>
        <v>0.11002049021285976</v>
      </c>
      <c r="BI181" s="91">
        <f>$E181^EXP(Parameter!$D$220+Parameter!$D$227)</f>
        <v>1.9820375523721137E-2</v>
      </c>
      <c r="BJ181" s="91">
        <f>$D181^EXP(Parameter!$D$236)</f>
        <v>1.7075213292428504E-2</v>
      </c>
      <c r="BK181" s="91">
        <f>$E181^EXP(Parameter!$D$221)</f>
        <v>0.17813276050528312</v>
      </c>
      <c r="BL181" s="91">
        <f>$D181^EXP(Parameter!$D$233+Parameter!$D$240)</f>
        <v>2.3086906369940534E-2</v>
      </c>
      <c r="BM181" s="91">
        <f>$E181^EXP(Parameter!$D$218+Parameter!$D$225)</f>
        <v>2.4111399755138937E-3</v>
      </c>
      <c r="BN181" s="90">
        <f>$D181^EXP(Parameter!$D$268+Parameter!$D$275)</f>
        <v>8.1801368459633081E-2</v>
      </c>
      <c r="BO181" s="91">
        <f>$E181^EXP(Parameter!$D$246+Parameter!$D$253)</f>
        <v>1.8971957504062887E-3</v>
      </c>
      <c r="BP181" s="91">
        <f>$D181^EXP(Parameter!$D$269+Parameter!$D$276)</f>
        <v>5.5348798212381867E-2</v>
      </c>
      <c r="BQ181" s="91">
        <f>$E181^EXP(Parameter!$D$247+Parameter!$D$254)</f>
        <v>4.4932359078392499E-3</v>
      </c>
      <c r="BR181" s="91">
        <f>$D181^EXP(Parameter!$D$271+Parameter!$D$278)</f>
        <v>0.1214974163987928</v>
      </c>
      <c r="BS181" s="91">
        <f>$E181^EXP(Parameter!$D$249+Parameter!$D$256)</f>
        <v>3.6830165251890652E-2</v>
      </c>
      <c r="BT181" s="91">
        <f>$D181^EXP(Parameter!$D$272+Parameter!$D$279)</f>
        <v>0.20362081817402014</v>
      </c>
      <c r="BU181" s="91">
        <f>$E181^EXP(Parameter!$D$250+Parameter!$D$257)</f>
        <v>1.2129284113623308E-2</v>
      </c>
      <c r="BV181" s="91">
        <f>$D181^EXP(Parameter!$D$273+Parameter!$D$280)</f>
        <v>0.16414397214524479</v>
      </c>
      <c r="BW181" s="91">
        <f>$E181^EXP(Parameter!$D$251+Parameter!$D$258)</f>
        <v>3.9445679332117248E-2</v>
      </c>
      <c r="BX181" s="91">
        <f>$D181^EXP(Parameter!$D$270+Parameter!$D$277)</f>
        <v>4.859261177029809E-2</v>
      </c>
      <c r="BY181" s="91">
        <f>$E181^EXP(Parameter!$D$248+Parameter!$D$255)</f>
        <v>5.439563336682011E-3</v>
      </c>
      <c r="BZ181" s="90">
        <f>$D181^EXP(Parameter!$D$208)</f>
        <v>5.7785766264476776E-2</v>
      </c>
      <c r="CA181" s="90">
        <f>$E181^EXP(Parameter!$D$200)</f>
        <v>3.7480149707535748E-3</v>
      </c>
      <c r="CB181" s="90">
        <f>$D181^EXP(Parameter!$D$209)</f>
        <v>4.8299290832759696E-2</v>
      </c>
      <c r="CC181" s="90">
        <f>$E181^EXP(Parameter!$D$201)</f>
        <v>6.1242327465178903E-3</v>
      </c>
      <c r="CD181" s="90">
        <f>$D181^EXP(Parameter!$D$211)</f>
        <v>5.2359915685848517E-2</v>
      </c>
      <c r="CE181" s="90">
        <f>$E181^EXP(Parameter!$D$203)</f>
        <v>2.3818795504115007E-2</v>
      </c>
      <c r="CF181" s="90">
        <f>$D181^EXP(Parameter!$D$212)</f>
        <v>0.10977781182294755</v>
      </c>
      <c r="CG181" s="90">
        <f>$E181^EXP(Parameter!$D$204)</f>
        <v>1.7236754635872521E-2</v>
      </c>
      <c r="CH181" s="91">
        <f>$D181^EXP(Parameter!$D$213)</f>
        <v>4.3085834168682911E-2</v>
      </c>
      <c r="CI181" s="90">
        <f>$E181^EXP(Parameter!$D$205)</f>
        <v>2.9092342565402638E-2</v>
      </c>
      <c r="CJ181" s="91">
        <f>$D181^EXP(Parameter!$D$210)</f>
        <v>2.5059852959645308E-2</v>
      </c>
      <c r="CK181" s="90">
        <f>$E181^EXP(Parameter!$D$202)</f>
        <v>3.0895283849034002E-3</v>
      </c>
      <c r="CL181" s="12">
        <f>$D181^EXP(Parameter!$D$170+Parameter!$D$177*(LN($B181/30.2*21)))</f>
        <v>3.0997596444346312E-2</v>
      </c>
      <c r="CM181" s="41">
        <f>$E181^EXP(Parameter!$D$155+Parameter!$D$162*(LN($B181/30.2*21)))</f>
        <v>7.5362218757570418E-2</v>
      </c>
      <c r="CN181" s="12">
        <f>$D181^EXP(Parameter!$D$171+Parameter!$D$178*(LN($B181/30.2*21)))</f>
        <v>3.3689207078083677E-2</v>
      </c>
      <c r="CO181" s="41">
        <f>$E181^EXP(Parameter!$D$156+Parameter!$D$163*(LN($B181/30.2*21)))</f>
        <v>4.8830340202799631E-2</v>
      </c>
      <c r="CP181" s="12">
        <f>$D181^EXP(Parameter!$D$173+Parameter!$D$180*(LN($B181/30.2*21)))</f>
        <v>2.9153986449178763E-2</v>
      </c>
      <c r="CQ181" s="41">
        <f>$E181^EXP(Parameter!$D$158+Parameter!$D$165*(LN($B181/30.2*21)))</f>
        <v>5.285706655315274E-2</v>
      </c>
      <c r="CR181" s="12">
        <f>$D181^EXP(Parameter!$D$174+Parameter!$D$181*(LN($B181/30.2*21)))</f>
        <v>2.9098408047990257E-2</v>
      </c>
      <c r="CS181" s="41">
        <f>$E181^EXP(Parameter!$D$159+Parameter!$D$166*(LN($B181/30.2*21)))</f>
        <v>7.5147854450767632E-2</v>
      </c>
      <c r="CT181" s="12">
        <f>$D181^EXP(Parameter!$D$175+Parameter!$D$182*(LN($B181/30.2*21)))</f>
        <v>6.0367988399768991E-3</v>
      </c>
      <c r="CU181" s="41">
        <f>$E181^EXP(Parameter!$D$160+Parameter!$D$167*(LN($B181/30.2*21)))</f>
        <v>3.7115624372710209E-3</v>
      </c>
      <c r="CV181" s="12">
        <f>$D181^EXP(Parameter!$D$172+Parameter!$D$179*(LN($B181/30.2*21)))</f>
        <v>7.7346190572453611E-3</v>
      </c>
      <c r="CW181" s="41">
        <f>$E181^EXP(Parameter!$D$157+Parameter!$D$164*(LN($B181/30.2*21)))</f>
        <v>7.2665914561083505E-7</v>
      </c>
      <c r="CX181" s="12">
        <f t="shared" si="16"/>
        <v>2.4309042371559071E-12</v>
      </c>
      <c r="CY181" s="85">
        <v>1.44056994763482E-2</v>
      </c>
      <c r="CZ181" s="12">
        <f t="shared" si="17"/>
        <v>5.7242332015813803E-4</v>
      </c>
      <c r="DA181" s="85">
        <v>2.2291571748431799E-2</v>
      </c>
      <c r="DB181" s="12">
        <f t="shared" si="18"/>
        <v>1.4185943227353465E-5</v>
      </c>
      <c r="DC181" s="41">
        <v>3.8099680905035003E-4</v>
      </c>
      <c r="DD181" s="12">
        <f t="shared" si="19"/>
        <v>7.9001276062835099E-27</v>
      </c>
      <c r="DE181" s="85">
        <v>2.8396337384727199E-3</v>
      </c>
      <c r="DF181" s="12">
        <f t="shared" si="20"/>
        <v>3.6030237226731813E-31</v>
      </c>
      <c r="DG181" s="41">
        <v>2.5037389369712002E-4</v>
      </c>
      <c r="DH181" s="12">
        <f t="shared" si="21"/>
        <v>3.6886426613350166E-6</v>
      </c>
      <c r="DI181" s="41">
        <v>2.5037389369712002E-4</v>
      </c>
      <c r="DJ181" s="46">
        <v>176</v>
      </c>
      <c r="DK181" s="44">
        <v>1.16731954212912E-4</v>
      </c>
      <c r="DL181" s="44">
        <v>3.5116126630174699E-4</v>
      </c>
      <c r="DM181" s="44">
        <v>7.8417815711717697E-4</v>
      </c>
      <c r="DN181" s="44">
        <v>5.6994241211505404E-4</v>
      </c>
      <c r="DO181" s="44">
        <v>2.36494745224491E-3</v>
      </c>
      <c r="DP181" s="44">
        <v>1.84608155523081E-3</v>
      </c>
      <c r="DQ181" s="44">
        <v>2.6606207043694502E-3</v>
      </c>
      <c r="DR181" s="45">
        <v>2.6932316504597001E-2</v>
      </c>
      <c r="DS181" s="45">
        <v>4.3932113019981997E-2</v>
      </c>
      <c r="DT181" s="45">
        <v>3.9348954298888003E-2</v>
      </c>
      <c r="DU181" s="45">
        <v>2.8251847248849001E-2</v>
      </c>
      <c r="DV181" s="45">
        <v>4.19296003256725E-2</v>
      </c>
      <c r="DW181" s="45">
        <v>6.8945103604085206E-2</v>
      </c>
      <c r="DX181" s="45">
        <v>3.3522315771947801E-2</v>
      </c>
    </row>
    <row r="182" spans="1:128">
      <c r="A182" s="43">
        <f t="shared" si="15"/>
        <v>11.668493150684931</v>
      </c>
      <c r="B182" s="18">
        <v>178</v>
      </c>
      <c r="C182" s="12">
        <v>3894</v>
      </c>
      <c r="D182" s="12">
        <v>2.5339225025507402E-2</v>
      </c>
      <c r="E182" s="12">
        <v>2.4466384084396401E-4</v>
      </c>
      <c r="F182" s="92">
        <f>$D182^Parameter!$D$325</f>
        <v>5.6879896316594868E-2</v>
      </c>
      <c r="G182" s="92">
        <f>$E182^Parameter!$D$318</f>
        <v>2.5105579372245732E-3</v>
      </c>
      <c r="H182" s="92">
        <f>$D182^Parameter!$D$326</f>
        <v>5.284874306121403E-2</v>
      </c>
      <c r="I182" s="92">
        <f>$E182^Parameter!$D$319</f>
        <v>4.8829768474602268E-3</v>
      </c>
      <c r="J182" s="92">
        <f>$D182^Parameter!$D$328</f>
        <v>6.0770179082058874E-2</v>
      </c>
      <c r="K182" s="92">
        <f>$E182^Parameter!$D$321</f>
        <v>2.5126755662707414E-2</v>
      </c>
      <c r="L182" s="92">
        <f>$D182^Parameter!$D$329</f>
        <v>0.12768040860483251</v>
      </c>
      <c r="M182" s="92">
        <f>$E182^Parameter!$D$322</f>
        <v>1.6998053691651596E-2</v>
      </c>
      <c r="N182" s="92">
        <f>$D182^Parameter!$D$330</f>
        <v>5.0941601704557957E-2</v>
      </c>
      <c r="O182" s="92">
        <f>$E182^Parameter!$D$323</f>
        <v>3.5927575911597356E-2</v>
      </c>
      <c r="P182" s="92">
        <f>$D182^Parameter!$D$327</f>
        <v>3.0228127720273348E-2</v>
      </c>
      <c r="Q182" s="92">
        <f>$E182^Parameter!$D$320</f>
        <v>2.638996592721063E-3</v>
      </c>
      <c r="R182" s="12">
        <f>$D182^EXP(Parameter!$D$96+Parameter!$D$103*(($B182/30.2*21)^(1)))</f>
        <v>1.541251470552584E-12</v>
      </c>
      <c r="S182" s="12">
        <f>$E182^EXP(Parameter!$D$81+Parameter!$D$88*($B182/30.2*21)^(-2))</f>
        <v>6.0369053517172633E-3</v>
      </c>
      <c r="T182" s="12">
        <f>$D182^EXP(Parameter!$D$97+Parameter!$D$104*(($B182*21/30.2)^(1)))</f>
        <v>5.3687543247708195E-4</v>
      </c>
      <c r="U182" s="12">
        <f>$E182^EXP(Parameter!$D$82+Parameter!$D$89*($B182/30.2*21)^(-2))</f>
        <v>9.4161601820470699E-3</v>
      </c>
      <c r="V182" s="12">
        <f>$D182^EXP(Parameter!$D$99+Parameter!$D$106*(($B182*21/30.2)^(1)))</f>
        <v>1.2491199408165672E-5</v>
      </c>
      <c r="W182" s="12">
        <f>$E182^EXP(Parameter!$D$84+Parameter!$D$91*($B182/30.2*21)^(-2))</f>
        <v>3.9467570661774178E-2</v>
      </c>
      <c r="X182" s="12">
        <f>$D182^EXP(Parameter!$D$100+Parameter!$D$107*(($B182*21/30.2)^(1)))</f>
        <v>1.8519729270143366E-27</v>
      </c>
      <c r="Y182" s="12">
        <f>$E182^EXP(Parameter!$D$85+Parameter!$D$92*($B182/30.2*21)^(-2))</f>
        <v>2.6234649980791315E-2</v>
      </c>
      <c r="Z182" s="12">
        <f>$D182^EXP(Parameter!$D$101+Parameter!$D$108*(($B182*21/30.2)^(1)))</f>
        <v>7.3320499207512489E-32</v>
      </c>
      <c r="AA182" s="12">
        <f>$E182^EXP(Parameter!$D$86+Parameter!$D$93*($B182/30.2*21)^(-2))</f>
        <v>3.6376618606017479E-2</v>
      </c>
      <c r="AB182" s="12">
        <f>$D182^EXP(Parameter!$D$98+Parameter!$D$105*(($B182*21/30.2)^(1)))</f>
        <v>3.2267485165793906E-6</v>
      </c>
      <c r="AC182" s="12">
        <f>$E182^EXP(Parameter!$D$83+Parameter!$D$90*($B182/30.2*21)^(-2))</f>
        <v>2.953631079347591E-3</v>
      </c>
      <c r="AD182" s="87">
        <f>$D182^EXP(Parameter!$D$133+Parameter!$D$140*(($B182*21/30.2)^(-0.5))+Parameter!$D$147*((LN($B182*21/30.2))))</f>
        <v>8.239948407000335E-9</v>
      </c>
      <c r="AE182" s="12">
        <f>$E182^EXP(Parameter!$D$111+Parameter!$D$118*(($B182*21/30.2)^(-1))+Parameter!$D$125*(($B182*21/30.2)^(-0.5)))</f>
        <v>6.5295902383385451E-2</v>
      </c>
      <c r="AF182" s="12">
        <f>$D182^EXP(Parameter!$D$134+Parameter!$D$141*(($B182*21/30.2)^(-0.5))+Parameter!$D$148*((LN($B182*21/30.2))))</f>
        <v>8.3144291923548997E-4</v>
      </c>
      <c r="AG182" s="12">
        <f>$E182^EXP(Parameter!$D$112+Parameter!$D$119*(($B182*21/30.2)^(-1))+Parameter!$D$126*(($B182*21/30.2)^(-0.5)))</f>
        <v>1.0934048191458158E-2</v>
      </c>
      <c r="AH182" s="12">
        <f>$D182^EXP(Parameter!$D$136+Parameter!$D$143*(($B182*21/30.2)^(-0.5))+Parameter!$D$150*((LN($B182*21/30.2))))</f>
        <v>2.2263118265418891E-7</v>
      </c>
      <c r="AI182" s="12">
        <f>$E182^EXP(Parameter!$D$114+Parameter!$D$121*(($B182*21/30.2)^(-1))+Parameter!$D$128*(($B182*21/30.2)^(-0.5)))</f>
        <v>1.6416768674523154E-4</v>
      </c>
      <c r="AJ182" s="12">
        <f>$D182^EXP(Parameter!$D$137+Parameter!$D$144*(($B182*21/30.2)^(-0.5))+Parameter!$D$151*((LN($B182*21/30.2))))</f>
        <v>1.3357381950944124E-9</v>
      </c>
      <c r="AK182" s="12">
        <f>$E182^EXP(Parameter!$D$115+Parameter!$D$122*(($B182*21/30.2)^(-1))+Parameter!$D$129*(($B182*21/30.2)^(-0.5)))</f>
        <v>7.7606728300309681E-3</v>
      </c>
      <c r="AL182" s="12">
        <f>$D182^EXP(Parameter!$D$138+Parameter!$D$145*(($B182*21/30.2)^(-0.5))+Parameter!$D$152*((LN($B182*21/30.2))))</f>
        <v>1.1233879315717971E-34</v>
      </c>
      <c r="AM182" s="12">
        <f>$E182^EXP(Parameter!$D$116+Parameter!$D$123*(($B182*21/30.2)^(-1))+Parameter!$D$130*(($B182*21/30.2)^(-0.5)))</f>
        <v>1.626503768046743E-5</v>
      </c>
      <c r="AN182" s="12">
        <f>$D182^EXP(Parameter!$D$135+Parameter!$D$142*(($B182*21/30.2)^(-0.5))+Parameter!$D$149*((LN($B182*21/30.2))))</f>
        <v>5.8598600247845986E-5</v>
      </c>
      <c r="AO182" s="12">
        <f>$E182^EXP(Parameter!$D$113+Parameter!$D$120*(($B182*21/30.2)^(-1))+Parameter!$D$127*(($B182*21/30.2)^(-0.5)))</f>
        <v>9.5857858968668263E-11</v>
      </c>
      <c r="AP182" s="87">
        <f>$D182^EXP(Parameter!$D$304+Parameter!$D$310*((LN($B182*21/30.2))))</f>
        <v>2.7734573812231409E-2</v>
      </c>
      <c r="AQ182" s="88">
        <f>$E182^EXP(Parameter!$D$290+Parameter!$D$296*((LN($B182*21/30.2))))</f>
        <v>1.358232352134315E-2</v>
      </c>
      <c r="AR182" s="12">
        <f>$D182^EXP(Parameter!$D$305+Parameter!$D$311*((LN($B182*21/30.2))))</f>
        <v>3.5442767770404143E-2</v>
      </c>
      <c r="AS182" s="88">
        <f>$E182^EXP(Parameter!$D$291+Parameter!$D$297*((LN($B182*21/30.2))))</f>
        <v>1.2296213981185957E-2</v>
      </c>
      <c r="AT182" s="12">
        <f>$D182^EXP(Parameter!$D$305+Parameter!$D$307-Parameter!$D$306+(Parameter!$D$311+Parameter!$D$313-Parameter!$D$312)*((LN($B182*21/30.2))))</f>
        <v>3.206037064723434E-2</v>
      </c>
      <c r="AU182" s="88">
        <f>$E182^EXP(Parameter!$D$291+Parameter!$D$293-Parameter!$D$292+(Parameter!$D$297+Parameter!$D$299-Parameter!$D$298)*((LN($B182*21/30.2))))</f>
        <v>2.1642460248188011E-2</v>
      </c>
      <c r="AV182" s="12">
        <f>$D182^EXP(Parameter!$D$308+Parameter!$D$314*((LN($B182*21/30.2))))</f>
        <v>4.6966232010101278E-2</v>
      </c>
      <c r="AW182" s="88">
        <f>$E182^EXP(Parameter!$D$294+Parameter!$D$300*((LN($B182*21/30.2))))</f>
        <v>1.803892808253316E-2</v>
      </c>
      <c r="AX182" s="12">
        <f>$D182^EXP(Parameter!$D$305+Parameter!$D$309-Parameter!$D$306+(Parameter!$D$311+Parameter!$D$315-Parameter!$D$312)*((LN($B182*21/30.2))))</f>
        <v>1.7235544174040853E-2</v>
      </c>
      <c r="AY182" s="88">
        <f>$E182^EXP(Parameter!$D$291+Parameter!$D$295-Parameter!$D$292+(Parameter!$D$297+Parameter!$D$301-Parameter!$D$298)*((LN($B182*21/30.2))))</f>
        <v>5.5595628326492684E-4</v>
      </c>
      <c r="AZ182" s="12">
        <f>$D182^EXP(Parameter!D$305-Parameter!D$306+(Parameter!D$311-Parameter!D$312)*((LN($B182*21/30.2))))</f>
        <v>1.1654258968400022E-2</v>
      </c>
      <c r="BA182" s="88">
        <f>$E182^EXP(Parameter!$D$291-Parameter!$D$292+(Parameter!$D$297-Parameter!$D$298)*((LN($B182*21/30.2))))</f>
        <v>1.1284663396817642E-5</v>
      </c>
      <c r="BB182" s="89">
        <f>$D182^EXP(Parameter!$D$231+Parameter!$D$238)</f>
        <v>6.1314883759613838E-2</v>
      </c>
      <c r="BC182" s="90">
        <f>$E182^EXP(Parameter!$D$216+Parameter!$D$223)</f>
        <v>5.0867808869241088E-3</v>
      </c>
      <c r="BD182" s="91">
        <f>$D182^EXP(Parameter!$D$232+Parameter!$D$239)</f>
        <v>4.7283732133203533E-2</v>
      </c>
      <c r="BE182" s="90">
        <f>$E182^EXP(Parameter!$D$217+Parameter!$D$224)</f>
        <v>7.1626961524016153E-3</v>
      </c>
      <c r="BF182" s="91">
        <f>$D182^EXP(Parameter!$D$234+Parameter!$D$241)</f>
        <v>5.6317295937866288E-2</v>
      </c>
      <c r="BG182" s="91">
        <f>$E182^EXP(Parameter!$D$219+Parameter!$D$226)</f>
        <v>2.9947285485737007E-2</v>
      </c>
      <c r="BH182" s="91">
        <f>$D182^EXP(Parameter!$D$235+Parameter!$D$242)</f>
        <v>0.10929620636348664</v>
      </c>
      <c r="BI182" s="91">
        <f>$E182^EXP(Parameter!$D$220+Parameter!$D$227)</f>
        <v>1.9605340471696958E-2</v>
      </c>
      <c r="BJ182" s="91">
        <f>$D182^EXP(Parameter!$D$236)</f>
        <v>1.6868494093785855E-2</v>
      </c>
      <c r="BK182" s="91">
        <f>$E182^EXP(Parameter!$D$221)</f>
        <v>0.17727983679134299</v>
      </c>
      <c r="BL182" s="91">
        <f>$D182^EXP(Parameter!$D$233+Parameter!$D$240)</f>
        <v>2.2828004388851825E-2</v>
      </c>
      <c r="BM182" s="91">
        <f>$E182^EXP(Parameter!$D$218+Parameter!$D$225)</f>
        <v>2.3710443733869721E-3</v>
      </c>
      <c r="BN182" s="90">
        <f>$D182^EXP(Parameter!$D$268+Parameter!$D$275)</f>
        <v>8.1190813825276861E-2</v>
      </c>
      <c r="BO182" s="91">
        <f>$E182^EXP(Parameter!$D$246+Parameter!$D$253)</f>
        <v>1.8644028720532951E-3</v>
      </c>
      <c r="BP182" s="91">
        <f>$D182^EXP(Parameter!$D$269+Parameter!$D$276)</f>
        <v>5.487149830611987E-2</v>
      </c>
      <c r="BQ182" s="91">
        <f>$E182^EXP(Parameter!$D$247+Parameter!$D$254)</f>
        <v>4.4261748368787015E-3</v>
      </c>
      <c r="BR182" s="91">
        <f>$D182^EXP(Parameter!$D$271+Parameter!$D$278)</f>
        <v>0.1207334238313266</v>
      </c>
      <c r="BS182" s="91">
        <f>$E182^EXP(Parameter!$D$249+Parameter!$D$256)</f>
        <v>3.6493439694359059E-2</v>
      </c>
      <c r="BT182" s="91">
        <f>$D182^EXP(Parameter!$D$272+Parameter!$D$279)</f>
        <v>0.20265333646532666</v>
      </c>
      <c r="BU182" s="91">
        <f>$E182^EXP(Parameter!$D$250+Parameter!$D$257)</f>
        <v>1.1981310868066549E-2</v>
      </c>
      <c r="BV182" s="91">
        <f>$D182^EXP(Parameter!$D$273+Parameter!$D$280)</f>
        <v>0.16325873222202433</v>
      </c>
      <c r="BW182" s="91">
        <f>$E182^EXP(Parameter!$D$251+Parameter!$D$258)</f>
        <v>3.9092501812184287E-2</v>
      </c>
      <c r="BX182" s="91">
        <f>$D182^EXP(Parameter!$D$270+Parameter!$D$277)</f>
        <v>4.8154809630240596E-2</v>
      </c>
      <c r="BY182" s="91">
        <f>$E182^EXP(Parameter!$D$248+Parameter!$D$255)</f>
        <v>5.3612283313628026E-3</v>
      </c>
      <c r="BZ182" s="90">
        <f>$D182^EXP(Parameter!$D$208)</f>
        <v>5.7294838524577736E-2</v>
      </c>
      <c r="CA182" s="90">
        <f>$E182^EXP(Parameter!$D$200)</f>
        <v>3.6902140143701377E-3</v>
      </c>
      <c r="CB182" s="90">
        <f>$D182^EXP(Parameter!$D$209)</f>
        <v>4.7863264164475665E-2</v>
      </c>
      <c r="CC182" s="90">
        <f>$E182^EXP(Parameter!$D$201)</f>
        <v>6.0380289878167832E-3</v>
      </c>
      <c r="CD182" s="90">
        <f>$D182^EXP(Parameter!$D$211)</f>
        <v>5.1899767551901441E-2</v>
      </c>
      <c r="CE182" s="90">
        <f>$E182^EXP(Parameter!$D$203)</f>
        <v>2.3572428888544977E-2</v>
      </c>
      <c r="CF182" s="90">
        <f>$D182^EXP(Parameter!$D$212)</f>
        <v>0.10905440490711697</v>
      </c>
      <c r="CG182" s="90">
        <f>$E182^EXP(Parameter!$D$204)</f>
        <v>1.7043126275314423E-2</v>
      </c>
      <c r="CH182" s="91">
        <f>$D182^EXP(Parameter!$D$213)</f>
        <v>4.2682280232109376E-2</v>
      </c>
      <c r="CI182" s="90">
        <f>$E182^EXP(Parameter!$D$205)</f>
        <v>2.8807453896318357E-2</v>
      </c>
      <c r="CJ182" s="91">
        <f>$D182^EXP(Parameter!$D$210)</f>
        <v>2.4784907305100506E-2</v>
      </c>
      <c r="CK182" s="90">
        <f>$E182^EXP(Parameter!$D$202)</f>
        <v>3.0402478403593631E-3</v>
      </c>
      <c r="CL182" s="12">
        <f>$D182^EXP(Parameter!$D$170+Parameter!$D$177*(LN($B182/30.2*21)))</f>
        <v>3.0630677085593722E-2</v>
      </c>
      <c r="CM182" s="41">
        <f>$E182^EXP(Parameter!$D$155+Parameter!$D$162*(LN($B182/30.2*21)))</f>
        <v>7.51000075667905E-2</v>
      </c>
      <c r="CN182" s="12">
        <f>$D182^EXP(Parameter!$D$171+Parameter!$D$178*(LN($B182/30.2*21)))</f>
        <v>3.3322913741741449E-2</v>
      </c>
      <c r="CO182" s="41">
        <f>$E182^EXP(Parameter!$D$156+Parameter!$D$163*(LN($B182/30.2*21)))</f>
        <v>4.8544228626775841E-2</v>
      </c>
      <c r="CP182" s="12">
        <f>$D182^EXP(Parameter!$D$173+Parameter!$D$180*(LN($B182/30.2*21)))</f>
        <v>2.8807440569282913E-2</v>
      </c>
      <c r="CQ182" s="41">
        <f>$E182^EXP(Parameter!$D$158+Parameter!$D$165*(LN($B182/30.2*21)))</f>
        <v>5.2473517248157922E-2</v>
      </c>
      <c r="CR182" s="12">
        <f>$D182^EXP(Parameter!$D$174+Parameter!$D$181*(LN($B182/30.2*21)))</f>
        <v>2.8683409597953076E-2</v>
      </c>
      <c r="CS182" s="41">
        <f>$E182^EXP(Parameter!$D$159+Parameter!$D$166*(LN($B182/30.2*21)))</f>
        <v>7.4758233716985145E-2</v>
      </c>
      <c r="CT182" s="12">
        <f>$D182^EXP(Parameter!$D$175+Parameter!$D$182*(LN($B182/30.2*21)))</f>
        <v>5.9117887940829603E-3</v>
      </c>
      <c r="CU182" s="41">
        <f>$E182^EXP(Parameter!$D$160+Parameter!$D$167*(LN($B182/30.2*21)))</f>
        <v>3.6331319664632388E-3</v>
      </c>
      <c r="CV182" s="12">
        <f>$D182^EXP(Parameter!$D$172+Parameter!$D$179*(LN($B182/30.2*21)))</f>
        <v>7.6003019515093828E-3</v>
      </c>
      <c r="CW182" s="41">
        <f>$E182^EXP(Parameter!$D$157+Parameter!$D$164*(LN($B182/30.2*21)))</f>
        <v>6.827967637194491E-7</v>
      </c>
      <c r="CX182" s="12">
        <f t="shared" si="16"/>
        <v>1.541251470552584E-12</v>
      </c>
      <c r="CY182" s="85">
        <v>1.43547588694723E-2</v>
      </c>
      <c r="CZ182" s="12">
        <f t="shared" si="17"/>
        <v>5.3687543247708195E-4</v>
      </c>
      <c r="DA182" s="85">
        <v>2.2198430490264601E-2</v>
      </c>
      <c r="DB182" s="12">
        <f t="shared" si="18"/>
        <v>1.2491199408165672E-5</v>
      </c>
      <c r="DC182" s="41">
        <v>3.67111097169396E-4</v>
      </c>
      <c r="DD182" s="12">
        <f t="shared" si="19"/>
        <v>1.8519729270143366E-27</v>
      </c>
      <c r="DE182" s="85">
        <v>2.7768760640891699E-3</v>
      </c>
      <c r="DF182" s="12">
        <f t="shared" si="20"/>
        <v>7.3320499207512489E-32</v>
      </c>
      <c r="DG182" s="41">
        <v>2.4466391142733502E-4</v>
      </c>
      <c r="DH182" s="12">
        <f t="shared" si="21"/>
        <v>3.2267485165793906E-6</v>
      </c>
      <c r="DI182" s="41">
        <v>2.4466391142733502E-4</v>
      </c>
      <c r="DJ182" s="46">
        <v>177</v>
      </c>
      <c r="DK182" s="44">
        <v>1.1358332092059601E-4</v>
      </c>
      <c r="DL182" s="44">
        <v>3.4242000839501701E-4</v>
      </c>
      <c r="DM182" s="44">
        <v>7.6590682840360603E-4</v>
      </c>
      <c r="DN182" s="44">
        <v>5.5629754413300003E-4</v>
      </c>
      <c r="DO182" s="44">
        <v>2.3153143165426399E-3</v>
      </c>
      <c r="DP182" s="44">
        <v>1.8063536777815901E-3</v>
      </c>
      <c r="DQ182" s="44">
        <v>2.60546525263061E-3</v>
      </c>
      <c r="DR182" s="45">
        <v>2.66458682827133E-2</v>
      </c>
      <c r="DS182" s="45">
        <v>4.3502937250272301E-2</v>
      </c>
      <c r="DT182" s="45">
        <v>3.8956645318791401E-2</v>
      </c>
      <c r="DU182" s="45">
        <v>2.7953679898459202E-2</v>
      </c>
      <c r="DV182" s="45">
        <v>4.1516401496142899E-2</v>
      </c>
      <c r="DW182" s="45">
        <v>6.8331006553234694E-2</v>
      </c>
      <c r="DX182" s="45">
        <v>3.3178507512373702E-2</v>
      </c>
    </row>
    <row r="183" spans="1:128">
      <c r="A183" s="43">
        <f t="shared" si="15"/>
        <v>11.728767123287671</v>
      </c>
      <c r="B183" s="18">
        <v>179</v>
      </c>
      <c r="C183" s="12">
        <v>3916</v>
      </c>
      <c r="D183" s="12">
        <v>2.50639265498863E-2</v>
      </c>
      <c r="E183" s="12">
        <v>2.3910648272184399E-4</v>
      </c>
      <c r="F183" s="92">
        <f>$D183^Parameter!$D$325</f>
        <v>5.6397299007974015E-2</v>
      </c>
      <c r="G183" s="92">
        <f>$E183^Parameter!$D$318</f>
        <v>2.469367754332619E-3</v>
      </c>
      <c r="H183" s="92">
        <f>$D183^Parameter!$D$326</f>
        <v>5.2388900915998314E-2</v>
      </c>
      <c r="I183" s="92">
        <f>$E183^Parameter!$D$319</f>
        <v>4.8116991416269038E-3</v>
      </c>
      <c r="J183" s="92">
        <f>$D183^Parameter!$D$328</f>
        <v>6.0266423789045225E-2</v>
      </c>
      <c r="K183" s="92">
        <f>$E183^Parameter!$D$321</f>
        <v>2.4872301210148814E-2</v>
      </c>
      <c r="L183" s="92">
        <f>$D183^Parameter!$D$329</f>
        <v>0.12690171785590618</v>
      </c>
      <c r="M183" s="92">
        <f>$E183^Parameter!$D$322</f>
        <v>1.6807757054244504E-2</v>
      </c>
      <c r="N183" s="92">
        <f>$D183^Parameter!$D$330</f>
        <v>5.049283766225688E-2</v>
      </c>
      <c r="O183" s="92">
        <f>$E183^Parameter!$D$323</f>
        <v>3.5598896872168551E-2</v>
      </c>
      <c r="P183" s="92">
        <f>$D183^Parameter!$D$327</f>
        <v>2.9915395711698121E-2</v>
      </c>
      <c r="Q183" s="92">
        <f>$E183^Parameter!$D$320</f>
        <v>2.5960570050254338E-3</v>
      </c>
      <c r="R183" s="12">
        <f>$D183^EXP(Parameter!$D$96+Parameter!$D$103*(($B183/30.2*21)^(1)))</f>
        <v>9.7017885208556502E-13</v>
      </c>
      <c r="S183" s="12">
        <f>$E183^EXP(Parameter!$D$81+Parameter!$D$88*($B183/30.2*21)^(-2))</f>
        <v>5.9522837384232479E-3</v>
      </c>
      <c r="T183" s="12">
        <f>$D183^EXP(Parameter!$D$97+Parameter!$D$104*(($B183*21/30.2)^(1)))</f>
        <v>5.0333574275598805E-4</v>
      </c>
      <c r="U183" s="12">
        <f>$E183^EXP(Parameter!$D$82+Parameter!$D$89*($B183/30.2*21)^(-2))</f>
        <v>9.2955718709578552E-3</v>
      </c>
      <c r="V183" s="12">
        <f>$D183^EXP(Parameter!$D$99+Parameter!$D$106*(($B183*21/30.2)^(1)))</f>
        <v>1.0985537068069146E-5</v>
      </c>
      <c r="W183" s="12">
        <f>$E183^EXP(Parameter!$D$84+Parameter!$D$91*($B183/30.2*21)^(-2))</f>
        <v>3.9116732729375839E-2</v>
      </c>
      <c r="X183" s="12">
        <f>$D183^EXP(Parameter!$D$100+Parameter!$D$107*(($B183*21/30.2)^(1)))</f>
        <v>4.1974641745670399E-28</v>
      </c>
      <c r="Y183" s="12">
        <f>$E183^EXP(Parameter!$D$85+Parameter!$D$92*($B183/30.2*21)^(-2))</f>
        <v>2.5972106633960098E-2</v>
      </c>
      <c r="Z183" s="12">
        <f>$D183^EXP(Parameter!$D$101+Parameter!$D$108*(($B183*21/30.2)^(1)))</f>
        <v>1.44121111520485E-32</v>
      </c>
      <c r="AA183" s="12">
        <f>$E183^EXP(Parameter!$D$86+Parameter!$D$93*($B183/30.2*21)^(-2))</f>
        <v>3.6045025903637673E-2</v>
      </c>
      <c r="AB183" s="12">
        <f>$D183^EXP(Parameter!$D$98+Parameter!$D$105*(($B183*21/30.2)^(1)))</f>
        <v>2.8193909581214904E-6</v>
      </c>
      <c r="AC183" s="12">
        <f>$E183^EXP(Parameter!$D$83+Parameter!$D$90*($B183/30.2*21)^(-2))</f>
        <v>2.9064716172731231E-3</v>
      </c>
      <c r="AD183" s="87">
        <f>$D183^EXP(Parameter!$D$133+Parameter!$D$140*(($B183*21/30.2)^(-0.5))+Parameter!$D$147*((LN($B183*21/30.2))))</f>
        <v>6.9611822960948734E-9</v>
      </c>
      <c r="AE183" s="12">
        <f>$E183^EXP(Parameter!$D$111+Parameter!$D$118*(($B183*21/30.2)^(-1))+Parameter!$D$125*(($B183*21/30.2)^(-0.5)))</f>
        <v>6.4951681075137671E-2</v>
      </c>
      <c r="AF183" s="12">
        <f>$D183^EXP(Parameter!$D$134+Parameter!$D$141*(($B183*21/30.2)^(-0.5))+Parameter!$D$148*((LN($B183*21/30.2))))</f>
        <v>7.9957473071909195E-4</v>
      </c>
      <c r="AG183" s="12">
        <f>$E183^EXP(Parameter!$D$112+Parameter!$D$119*(($B183*21/30.2)^(-1))+Parameter!$D$126*(($B183*21/30.2)^(-0.5)))</f>
        <v>1.0802042924690137E-2</v>
      </c>
      <c r="AH183" s="12">
        <f>$D183^EXP(Parameter!$D$136+Parameter!$D$143*(($B183*21/30.2)^(-0.5))+Parameter!$D$150*((LN($B183*21/30.2))))</f>
        <v>1.9568248984837991E-7</v>
      </c>
      <c r="AI183" s="12">
        <f>$E183^EXP(Parameter!$D$114+Parameter!$D$121*(($B183*21/30.2)^(-1))+Parameter!$D$128*(($B183*21/30.2)^(-0.5)))</f>
        <v>1.585728983548834E-4</v>
      </c>
      <c r="AJ183" s="12">
        <f>$D183^EXP(Parameter!$D$137+Parameter!$D$144*(($B183*21/30.2)^(-0.5))+Parameter!$D$151*((LN($B183*21/30.2))))</f>
        <v>1.0867569394999057E-9</v>
      </c>
      <c r="AK183" s="12">
        <f>$E183^EXP(Parameter!$D$115+Parameter!$D$122*(($B183*21/30.2)^(-1))+Parameter!$D$129*(($B183*21/30.2)^(-0.5)))</f>
        <v>7.646852580436527E-3</v>
      </c>
      <c r="AL183" s="12">
        <f>$D183^EXP(Parameter!$D$138+Parameter!$D$145*(($B183*21/30.2)^(-0.5))+Parameter!$D$152*((LN($B183*21/30.2))))</f>
        <v>4.0616025625534561E-35</v>
      </c>
      <c r="AM183" s="12">
        <f>$E183^EXP(Parameter!$D$116+Parameter!$D$123*(($B183*21/30.2)^(-1))+Parameter!$D$130*(($B183*21/30.2)^(-0.5)))</f>
        <v>1.5559949938136064E-5</v>
      </c>
      <c r="AN183" s="12">
        <f>$D183^EXP(Parameter!$D$135+Parameter!$D$142*(($B183*21/30.2)^(-0.5))+Parameter!$D$149*((LN($B183*21/30.2))))</f>
        <v>5.5418636638862115E-5</v>
      </c>
      <c r="AO183" s="12">
        <f>$E183^EXP(Parameter!$D$113+Parameter!$D$120*(($B183*21/30.2)^(-1))+Parameter!$D$127*(($B183*21/30.2)^(-0.5)))</f>
        <v>8.6810781665446809E-11</v>
      </c>
      <c r="AP183" s="87">
        <f>$D183^EXP(Parameter!$D$304+Parameter!$D$310*((LN($B183*21/30.2))))</f>
        <v>2.7370396064105847E-2</v>
      </c>
      <c r="AQ183" s="88">
        <f>$E183^EXP(Parameter!$D$290+Parameter!$D$296*((LN($B183*21/30.2))))</f>
        <v>1.346831497206754E-2</v>
      </c>
      <c r="AR183" s="12">
        <f>$D183^EXP(Parameter!$D$305+Parameter!$D$311*((LN($B183*21/30.2))))</f>
        <v>3.5060695386269415E-2</v>
      </c>
      <c r="AS183" s="88">
        <f>$E183^EXP(Parameter!$D$291+Parameter!$D$297*((LN($B183*21/30.2))))</f>
        <v>1.2163659756760354E-2</v>
      </c>
      <c r="AT183" s="12">
        <f>$D183^EXP(Parameter!$D$305+Parameter!$D$307-Parameter!$D$306+(Parameter!$D$311+Parameter!$D$313-Parameter!$D$312)*((LN($B183*21/30.2))))</f>
        <v>3.1681447960163658E-2</v>
      </c>
      <c r="AU183" s="88">
        <f>$E183^EXP(Parameter!$D$291+Parameter!$D$293-Parameter!$D$292+(Parameter!$D$297+Parameter!$D$299-Parameter!$D$298)*((LN($B183*21/30.2))))</f>
        <v>2.1399616298471109E-2</v>
      </c>
      <c r="AV183" s="12">
        <f>$D183^EXP(Parameter!$D$308+Parameter!$D$314*((LN($B183*21/30.2))))</f>
        <v>4.6391682674846897E-2</v>
      </c>
      <c r="AW183" s="88">
        <f>$E183^EXP(Parameter!$D$294+Parameter!$D$300*((LN($B183*21/30.2))))</f>
        <v>1.7843344439899725E-2</v>
      </c>
      <c r="AX183" s="12">
        <f>$D183^EXP(Parameter!$D$305+Parameter!$D$309-Parameter!$D$306+(Parameter!$D$311+Parameter!$D$315-Parameter!$D$312)*((LN($B183*21/30.2))))</f>
        <v>1.6971438941814399E-2</v>
      </c>
      <c r="AY183" s="88">
        <f>$E183^EXP(Parameter!$D$291+Parameter!$D$295-Parameter!$D$292+(Parameter!$D$297+Parameter!$D$301-Parameter!$D$298)*((LN($B183*21/30.2))))</f>
        <v>5.3669394339045699E-4</v>
      </c>
      <c r="AZ183" s="12">
        <f>$D183^EXP(Parameter!D$305-Parameter!D$306+(Parameter!D$311-Parameter!D$312)*((LN($B183*21/30.2))))</f>
        <v>1.1469592124713686E-2</v>
      </c>
      <c r="BA183" s="88">
        <f>$E183^EXP(Parameter!$D$291-Parameter!$D$292+(Parameter!$D$297-Parameter!$D$298)*((LN($B183*21/30.2))))</f>
        <v>1.0742988891075063E-5</v>
      </c>
      <c r="BB183" s="89">
        <f>$D183^EXP(Parameter!$D$231+Parameter!$D$238)</f>
        <v>6.0808225866511599E-2</v>
      </c>
      <c r="BC183" s="90">
        <f>$E183^EXP(Parameter!$D$216+Parameter!$D$223)</f>
        <v>5.0130945642933291E-3</v>
      </c>
      <c r="BD183" s="91">
        <f>$D183^EXP(Parameter!$D$232+Parameter!$D$239)</f>
        <v>4.6856813223256424E-2</v>
      </c>
      <c r="BE183" s="90">
        <f>$E183^EXP(Parameter!$D$217+Parameter!$D$224)</f>
        <v>7.0656166580151426E-3</v>
      </c>
      <c r="BF183" s="91">
        <f>$D183^EXP(Parameter!$D$234+Parameter!$D$241)</f>
        <v>5.5837822297285226E-2</v>
      </c>
      <c r="BG183" s="91">
        <f>$E183^EXP(Parameter!$D$219+Parameter!$D$226)</f>
        <v>2.9658392922430419E-2</v>
      </c>
      <c r="BH183" s="91">
        <f>$D183^EXP(Parameter!$D$235+Parameter!$D$242)</f>
        <v>0.10857945211399508</v>
      </c>
      <c r="BI183" s="91">
        <f>$E183^EXP(Parameter!$D$220+Parameter!$D$227)</f>
        <v>1.9393499909305473E-2</v>
      </c>
      <c r="BJ183" s="91">
        <f>$D183^EXP(Parameter!$D$236)</f>
        <v>1.6665059128451482E-2</v>
      </c>
      <c r="BK183" s="91">
        <f>$E183^EXP(Parameter!$D$221)</f>
        <v>0.1764344456388611</v>
      </c>
      <c r="BL183" s="91">
        <f>$D183^EXP(Parameter!$D$233+Parameter!$D$240)</f>
        <v>2.2572986035079883E-2</v>
      </c>
      <c r="BM183" s="91">
        <f>$E183^EXP(Parameter!$D$218+Parameter!$D$225)</f>
        <v>2.3317747705380761E-3</v>
      </c>
      <c r="BN183" s="90">
        <f>$D183^EXP(Parameter!$D$268+Parameter!$D$275)</f>
        <v>8.05871410912819E-2</v>
      </c>
      <c r="BO183" s="91">
        <f>$E183^EXP(Parameter!$D$246+Parameter!$D$253)</f>
        <v>1.8323069205194403E-3</v>
      </c>
      <c r="BP183" s="91">
        <f>$D183^EXP(Parameter!$D$269+Parameter!$D$276)</f>
        <v>5.4400128618938753E-2</v>
      </c>
      <c r="BQ183" s="91">
        <f>$E183^EXP(Parameter!$D$247+Parameter!$D$254)</f>
        <v>4.3603816661682698E-3</v>
      </c>
      <c r="BR183" s="91">
        <f>$D183^EXP(Parameter!$D$271+Parameter!$D$278)</f>
        <v>0.11997714956535034</v>
      </c>
      <c r="BS183" s="91">
        <f>$E183^EXP(Parameter!$D$249+Parameter!$D$256)</f>
        <v>3.6161145276429635E-2</v>
      </c>
      <c r="BT183" s="91">
        <f>$D183^EXP(Parameter!$D$272+Parameter!$D$279)</f>
        <v>0.20169415060357643</v>
      </c>
      <c r="BU183" s="91">
        <f>$E183^EXP(Parameter!$D$250+Parameter!$D$257)</f>
        <v>1.183573448572809E-2</v>
      </c>
      <c r="BV183" s="91">
        <f>$D183^EXP(Parameter!$D$273+Parameter!$D$280)</f>
        <v>0.16238164772086794</v>
      </c>
      <c r="BW183" s="91">
        <f>$E183^EXP(Parameter!$D$251+Parameter!$D$258)</f>
        <v>3.8743905537053154E-2</v>
      </c>
      <c r="BX183" s="91">
        <f>$D183^EXP(Parameter!$D$270+Parameter!$D$277)</f>
        <v>4.7722615055658904E-2</v>
      </c>
      <c r="BY183" s="91">
        <f>$E183^EXP(Parameter!$D$248+Parameter!$D$255)</f>
        <v>5.2843335860030365E-3</v>
      </c>
      <c r="BZ183" s="90">
        <f>$D183^EXP(Parameter!$D$208)</f>
        <v>5.680994792335424E-2</v>
      </c>
      <c r="CA183" s="90">
        <f>$E183^EXP(Parameter!$D$200)</f>
        <v>3.6335344253040991E-3</v>
      </c>
      <c r="CB183" s="90">
        <f>$D183^EXP(Parameter!$D$209)</f>
        <v>4.7432830104794398E-2</v>
      </c>
      <c r="CC183" s="90">
        <f>$E183^EXP(Parameter!$D$201)</f>
        <v>5.9533823059678042E-3</v>
      </c>
      <c r="CD183" s="90">
        <f>$D183^EXP(Parameter!$D$211)</f>
        <v>5.1445411878119678E-2</v>
      </c>
      <c r="CE183" s="90">
        <f>$E183^EXP(Parameter!$D$203)</f>
        <v>2.3329598353050245E-2</v>
      </c>
      <c r="CF183" s="90">
        <f>$D183^EXP(Parameter!$D$212)</f>
        <v>0.10833852319627947</v>
      </c>
      <c r="CG183" s="90">
        <f>$E183^EXP(Parameter!$D$204)</f>
        <v>1.6852448346864418E-2</v>
      </c>
      <c r="CH183" s="91">
        <f>$D183^EXP(Parameter!$D$213)</f>
        <v>4.2284038289210797E-2</v>
      </c>
      <c r="CI183" s="90">
        <f>$E183^EXP(Parameter!$D$205)</f>
        <v>2.8526498246236081E-2</v>
      </c>
      <c r="CJ183" s="91">
        <f>$D183^EXP(Parameter!$D$210)</f>
        <v>2.4514019599448409E-2</v>
      </c>
      <c r="CK183" s="90">
        <f>$E183^EXP(Parameter!$D$202)</f>
        <v>2.9919492782587618E-3</v>
      </c>
      <c r="CL183" s="12">
        <f>$D183^EXP(Parameter!$D$170+Parameter!$D$177*(LN($B183/30.2*21)))</f>
        <v>3.0269278005555664E-2</v>
      </c>
      <c r="CM183" s="41">
        <f>$E183^EXP(Parameter!$D$155+Parameter!$D$162*(LN($B183/30.2*21)))</f>
        <v>7.4840480988157598E-2</v>
      </c>
      <c r="CN183" s="12">
        <f>$D183^EXP(Parameter!$D$171+Parameter!$D$178*(LN($B183/30.2*21)))</f>
        <v>3.2961876475937353E-2</v>
      </c>
      <c r="CO183" s="41">
        <f>$E183^EXP(Parameter!$D$156+Parameter!$D$163*(LN($B183/30.2*21)))</f>
        <v>4.8261332324535923E-2</v>
      </c>
      <c r="CP183" s="12">
        <f>$D183^EXP(Parameter!$D$173+Parameter!$D$180*(LN($B183/30.2*21)))</f>
        <v>2.8466145661940234E-2</v>
      </c>
      <c r="CQ183" s="41">
        <f>$E183^EXP(Parameter!$D$158+Parameter!$D$165*(LN($B183/30.2*21)))</f>
        <v>5.2094468015194885E-2</v>
      </c>
      <c r="CR183" s="12">
        <f>$D183^EXP(Parameter!$D$174+Parameter!$D$181*(LN($B183/30.2*21)))</f>
        <v>2.8275334272222188E-2</v>
      </c>
      <c r="CS183" s="41">
        <f>$E183^EXP(Parameter!$D$159+Parameter!$D$166*(LN($B183/30.2*21)))</f>
        <v>7.4372686090491816E-2</v>
      </c>
      <c r="CT183" s="12">
        <f>$D183^EXP(Parameter!$D$175+Parameter!$D$182*(LN($B183/30.2*21)))</f>
        <v>5.7896620948584025E-3</v>
      </c>
      <c r="CU183" s="41">
        <f>$E183^EXP(Parameter!$D$160+Parameter!$D$167*(LN($B183/30.2*21)))</f>
        <v>3.556565110418766E-3</v>
      </c>
      <c r="CV183" s="12">
        <f>$D183^EXP(Parameter!$D$172+Parameter!$D$179*(LN($B183/30.2*21)))</f>
        <v>7.468715170008319E-3</v>
      </c>
      <c r="CW183" s="41">
        <f>$E183^EXP(Parameter!$D$157+Parameter!$D$164*(LN($B183/30.2*21)))</f>
        <v>6.4166241196204663E-7</v>
      </c>
      <c r="CX183" s="12">
        <f t="shared" si="16"/>
        <v>9.7017885208556502E-13</v>
      </c>
      <c r="CY183" s="85">
        <v>1.4304932149344401E-2</v>
      </c>
      <c r="CZ183" s="12">
        <f t="shared" si="17"/>
        <v>5.0333574275598805E-4</v>
      </c>
      <c r="DA183" s="85">
        <v>2.2107146580741598E-2</v>
      </c>
      <c r="DB183" s="12">
        <f t="shared" si="18"/>
        <v>1.0985537068069146E-5</v>
      </c>
      <c r="DC183" s="41">
        <v>3.5386803912028998E-4</v>
      </c>
      <c r="DD183" s="12">
        <f t="shared" si="19"/>
        <v>4.1974641745670399E-28</v>
      </c>
      <c r="DE183" s="85">
        <v>2.7157716324654698E-3</v>
      </c>
      <c r="DF183" s="12">
        <f t="shared" si="20"/>
        <v>1.44121111520485E-32</v>
      </c>
      <c r="DG183" s="41">
        <v>2.3910592625461699E-4</v>
      </c>
      <c r="DH183" s="12">
        <f t="shared" si="21"/>
        <v>2.8193909581214904E-6</v>
      </c>
      <c r="DI183" s="41">
        <v>2.3910592625461699E-4</v>
      </c>
      <c r="DJ183" s="46">
        <v>178</v>
      </c>
      <c r="DK183" s="44">
        <v>1.10530975227729E-4</v>
      </c>
      <c r="DL183" s="44">
        <v>3.3392716467606199E-4</v>
      </c>
      <c r="DM183" s="44">
        <v>7.4812432729920398E-4</v>
      </c>
      <c r="DN183" s="44">
        <v>5.4302688495999596E-4</v>
      </c>
      <c r="DO183" s="44">
        <v>2.26688809448194E-3</v>
      </c>
      <c r="DP183" s="44">
        <v>1.7676142572141699E-3</v>
      </c>
      <c r="DQ183" s="44">
        <v>2.5516359911783599E-3</v>
      </c>
      <c r="DR183" s="45">
        <v>2.6363572823718599E-2</v>
      </c>
      <c r="DS183" s="45">
        <v>4.3079558134875601E-2</v>
      </c>
      <c r="DT183" s="45">
        <v>3.8569725784504703E-2</v>
      </c>
      <c r="DU183" s="45">
        <v>2.7659807488467698E-2</v>
      </c>
      <c r="DV183" s="45">
        <v>4.1108824252094098E-2</v>
      </c>
      <c r="DW183" s="45">
        <v>6.7724586952727497E-2</v>
      </c>
      <c r="DX183" s="45">
        <v>3.28395350521496E-2</v>
      </c>
    </row>
    <row r="184" spans="1:128">
      <c r="A184" s="43">
        <f t="shared" si="15"/>
        <v>11.789041095890411</v>
      </c>
      <c r="B184" s="18">
        <v>180</v>
      </c>
      <c r="C184" s="12">
        <v>3938</v>
      </c>
      <c r="D184" s="12">
        <v>2.47926567884495E-2</v>
      </c>
      <c r="E184" s="12">
        <v>2.33697111303306E-4</v>
      </c>
      <c r="F184" s="92">
        <f>$D184^Parameter!$D$325</f>
        <v>5.5920621994754845E-2</v>
      </c>
      <c r="G184" s="92">
        <f>$E184^Parameter!$D$318</f>
        <v>2.4290161805402889E-3</v>
      </c>
      <c r="H184" s="92">
        <f>$D184^Parameter!$D$326</f>
        <v>5.1934798948843092E-2</v>
      </c>
      <c r="I184" s="92">
        <f>$E184^Parameter!$D$319</f>
        <v>4.7417444032753367E-3</v>
      </c>
      <c r="J184" s="92">
        <f>$D184^Parameter!$D$328</f>
        <v>5.9768750686816148E-2</v>
      </c>
      <c r="K184" s="92">
        <f>$E184^Parameter!$D$321</f>
        <v>2.4621438988134757E-2</v>
      </c>
      <c r="L184" s="92">
        <f>$D184^Parameter!$D$329</f>
        <v>0.12613073261826191</v>
      </c>
      <c r="M184" s="92">
        <f>$E184^Parameter!$D$322</f>
        <v>1.6620348985879229E-2</v>
      </c>
      <c r="N184" s="92">
        <f>$D184^Parameter!$D$330</f>
        <v>5.0049723826597427E-2</v>
      </c>
      <c r="O184" s="92">
        <f>$E184^Parameter!$D$323</f>
        <v>3.5274538266077772E-2</v>
      </c>
      <c r="P184" s="92">
        <f>$D184^Parameter!$D$327</f>
        <v>2.9607078903903263E-2</v>
      </c>
      <c r="Q184" s="92">
        <f>$E184^Parameter!$D$320</f>
        <v>2.5539858556055386E-3</v>
      </c>
      <c r="R184" s="12">
        <f>$D184^EXP(Parameter!$D$96+Parameter!$D$103*(($B184/30.2*21)^(1)))</f>
        <v>6.0625407707455181E-13</v>
      </c>
      <c r="S184" s="12">
        <f>$E184^EXP(Parameter!$D$81+Parameter!$D$88*($B184/30.2*21)^(-2))</f>
        <v>5.8691839108241739E-3</v>
      </c>
      <c r="T184" s="12">
        <f>$D184^EXP(Parameter!$D$97+Parameter!$D$104*(($B184*21/30.2)^(1)))</f>
        <v>4.7170324663811859E-4</v>
      </c>
      <c r="U184" s="12">
        <f>$E184^EXP(Parameter!$D$82+Parameter!$D$89*($B184/30.2*21)^(-2))</f>
        <v>9.177007065212333E-3</v>
      </c>
      <c r="V184" s="12">
        <f>$D184^EXP(Parameter!$D$99+Parameter!$D$106*(($B184*21/30.2)^(1)))</f>
        <v>9.6494968069368423E-6</v>
      </c>
      <c r="W184" s="12">
        <f>$E184^EXP(Parameter!$D$84+Parameter!$D$91*($B184/30.2*21)^(-2))</f>
        <v>3.8770415649637728E-2</v>
      </c>
      <c r="X184" s="12">
        <f>$D184^EXP(Parameter!$D$100+Parameter!$D$107*(($B184*21/30.2)^(1)))</f>
        <v>9.1908861880997165E-29</v>
      </c>
      <c r="Y184" s="12">
        <f>$E184^EXP(Parameter!$D$85+Parameter!$D$92*($B184/30.2*21)^(-2))</f>
        <v>2.5713238329072553E-2</v>
      </c>
      <c r="Z184" s="12">
        <f>$D184^EXP(Parameter!$D$101+Parameter!$D$108*(($B184*21/30.2)^(1)))</f>
        <v>2.7343420854463345E-33</v>
      </c>
      <c r="AA184" s="12">
        <f>$E184^EXP(Parameter!$D$86+Parameter!$D$93*($B184/30.2*21)^(-2))</f>
        <v>3.5717781414271003E-2</v>
      </c>
      <c r="AB184" s="12">
        <f>$D184^EXP(Parameter!$D$98+Parameter!$D$105*(($B184*21/30.2)^(1)))</f>
        <v>2.4605527562798948E-6</v>
      </c>
      <c r="AC184" s="12">
        <f>$E184^EXP(Parameter!$D$83+Parameter!$D$90*($B184/30.2*21)^(-2))</f>
        <v>2.8602516956467874E-3</v>
      </c>
      <c r="AD184" s="87">
        <f>$D184^EXP(Parameter!$D$133+Parameter!$D$140*(($B184*21/30.2)^(-0.5))+Parameter!$D$147*((LN($B184*21/30.2))))</f>
        <v>5.8774051823222342E-9</v>
      </c>
      <c r="AE184" s="12">
        <f>$E184^EXP(Parameter!$D$111+Parameter!$D$118*(($B184*21/30.2)^(-1))+Parameter!$D$125*(($B184*21/30.2)^(-0.5)))</f>
        <v>6.461076528414976E-2</v>
      </c>
      <c r="AF184" s="12">
        <f>$D184^EXP(Parameter!$D$134+Parameter!$D$141*(($B184*21/30.2)^(-0.5))+Parameter!$D$148*((LN($B184*21/30.2))))</f>
        <v>7.6894208228033348E-4</v>
      </c>
      <c r="AG184" s="12">
        <f>$E184^EXP(Parameter!$D$112+Parameter!$D$119*(($B184*21/30.2)^(-1))+Parameter!$D$126*(($B184*21/30.2)^(-0.5)))</f>
        <v>1.0672160690559686E-2</v>
      </c>
      <c r="AH184" s="12">
        <f>$D184^EXP(Parameter!$D$136+Parameter!$D$143*(($B184*21/30.2)^(-0.5))+Parameter!$D$150*((LN($B184*21/30.2))))</f>
        <v>1.719334189976959E-7</v>
      </c>
      <c r="AI184" s="12">
        <f>$E184^EXP(Parameter!$D$114+Parameter!$D$121*(($B184*21/30.2)^(-1))+Parameter!$D$128*(($B184*21/30.2)^(-0.5)))</f>
        <v>1.5318557334511186E-4</v>
      </c>
      <c r="AJ184" s="12">
        <f>$D184^EXP(Parameter!$D$137+Parameter!$D$144*(($B184*21/30.2)^(-0.5))+Parameter!$D$151*((LN($B184*21/30.2))))</f>
        <v>8.833576537457103E-10</v>
      </c>
      <c r="AK184" s="12">
        <f>$E184^EXP(Parameter!$D$115+Parameter!$D$122*(($B184*21/30.2)^(-1))+Parameter!$D$129*(($B184*21/30.2)^(-0.5)))</f>
        <v>7.5351315639087509E-3</v>
      </c>
      <c r="AL184" s="12">
        <f>$D184^EXP(Parameter!$D$138+Parameter!$D$145*(($B184*21/30.2)^(-0.5))+Parameter!$D$152*((LN($B184*21/30.2))))</f>
        <v>1.4571955628053407E-35</v>
      </c>
      <c r="AM184" s="12">
        <f>$E184^EXP(Parameter!$D$116+Parameter!$D$123*(($B184*21/30.2)^(-1))+Parameter!$D$130*(($B184*21/30.2)^(-0.5)))</f>
        <v>1.488753336210382E-5</v>
      </c>
      <c r="AN184" s="12">
        <f>$D184^EXP(Parameter!$D$135+Parameter!$D$142*(($B184*21/30.2)^(-0.5))+Parameter!$D$149*((LN($B184*21/30.2))))</f>
        <v>5.2412035771840147E-5</v>
      </c>
      <c r="AO184" s="12">
        <f>$E184^EXP(Parameter!$D$113+Parameter!$D$120*(($B184*21/30.2)^(-1))+Parameter!$D$127*(($B184*21/30.2)^(-0.5)))</f>
        <v>7.8640508595054987E-11</v>
      </c>
      <c r="AP184" s="87">
        <f>$D184^EXP(Parameter!$D$304+Parameter!$D$310*((LN($B184*21/30.2))))</f>
        <v>2.7012032148369503E-2</v>
      </c>
      <c r="AQ184" s="88">
        <f>$E184^EXP(Parameter!$D$290+Parameter!$D$296*((LN($B184*21/30.2))))</f>
        <v>1.3355865034478763E-2</v>
      </c>
      <c r="AR184" s="12">
        <f>$D184^EXP(Parameter!$D$305+Parameter!$D$311*((LN($B184*21/30.2))))</f>
        <v>3.4684042364207378E-2</v>
      </c>
      <c r="AS184" s="88">
        <f>$E184^EXP(Parameter!$D$291+Parameter!$D$297*((LN($B184*21/30.2))))</f>
        <v>1.2033120770369804E-2</v>
      </c>
      <c r="AT184" s="12">
        <f>$D184^EXP(Parameter!$D$305+Parameter!$D$307-Parameter!$D$306+(Parameter!$D$311+Parameter!$D$313-Parameter!$D$312)*((LN($B184*21/30.2))))</f>
        <v>3.1308188830855427E-2</v>
      </c>
      <c r="AU184" s="88">
        <f>$E184^EXP(Parameter!$D$291+Parameter!$D$293-Parameter!$D$292+(Parameter!$D$297+Parameter!$D$299-Parameter!$D$298)*((LN($B184*21/30.2))))</f>
        <v>2.1160404075442028E-2</v>
      </c>
      <c r="AV184" s="12">
        <f>$D184^EXP(Parameter!$D$308+Parameter!$D$314*((LN($B184*21/30.2))))</f>
        <v>4.5825557375072157E-2</v>
      </c>
      <c r="AW184" s="88">
        <f>$E184^EXP(Parameter!$D$294+Parameter!$D$300*((LN($B184*21/30.2))))</f>
        <v>1.7650674296903077E-2</v>
      </c>
      <c r="AX184" s="12">
        <f>$D184^EXP(Parameter!$D$305+Parameter!$D$309-Parameter!$D$306+(Parameter!$D$311+Parameter!$D$315-Parameter!$D$312)*((LN($B184*21/30.2))))</f>
        <v>1.67120892656017E-2</v>
      </c>
      <c r="AY184" s="88">
        <f>$E184^EXP(Parameter!$D$291+Parameter!$D$295-Parameter!$D$292+(Parameter!$D$297+Parameter!$D$301-Parameter!$D$298)*((LN($B184*21/30.2))))</f>
        <v>5.1812868245543534E-4</v>
      </c>
      <c r="AZ184" s="12">
        <f>$D184^EXP(Parameter!D$305-Parameter!D$306+(Parameter!D$311-Parameter!D$312)*((LN($B184*21/30.2))))</f>
        <v>1.128839507806668E-2</v>
      </c>
      <c r="BA184" s="88">
        <f>$E184^EXP(Parameter!$D$291-Parameter!$D$292+(Parameter!$D$297-Parameter!$D$298)*((LN($B184*21/30.2))))</f>
        <v>1.0228358064675557E-5</v>
      </c>
      <c r="BB184" s="89">
        <f>$D184^EXP(Parameter!$D$231+Parameter!$D$238)</f>
        <v>6.030767195914364E-2</v>
      </c>
      <c r="BC184" s="90">
        <f>$E184^EXP(Parameter!$D$216+Parameter!$D$223)</f>
        <v>4.940767760314913E-3</v>
      </c>
      <c r="BD184" s="91">
        <f>$D184^EXP(Parameter!$D$232+Parameter!$D$239)</f>
        <v>4.6435362646591573E-2</v>
      </c>
      <c r="BE184" s="90">
        <f>$E184^EXP(Parameter!$D$217+Parameter!$D$224)</f>
        <v>6.9702383210544375E-3</v>
      </c>
      <c r="BF184" s="91">
        <f>$D184^EXP(Parameter!$D$234+Parameter!$D$241)</f>
        <v>5.5364244597288441E-2</v>
      </c>
      <c r="BG184" s="91">
        <f>$E184^EXP(Parameter!$D$219+Parameter!$D$226)</f>
        <v>2.9373440897834568E-2</v>
      </c>
      <c r="BH184" s="91">
        <f>$D184^EXP(Parameter!$D$235+Parameter!$D$242)</f>
        <v>0.10787011770400907</v>
      </c>
      <c r="BI184" s="91">
        <f>$E184^EXP(Parameter!$D$220+Parameter!$D$227)</f>
        <v>1.9184792828502453E-2</v>
      </c>
      <c r="BJ184" s="91">
        <f>$D184^EXP(Parameter!$D$236)</f>
        <v>1.6464843052618149E-2</v>
      </c>
      <c r="BK184" s="91">
        <f>$E184^EXP(Parameter!$D$221)</f>
        <v>0.1755964868652071</v>
      </c>
      <c r="BL184" s="91">
        <f>$D184^EXP(Parameter!$D$233+Parameter!$D$240)</f>
        <v>2.2321777403063167E-2</v>
      </c>
      <c r="BM184" s="91">
        <f>$E184^EXP(Parameter!$D$218+Parameter!$D$225)</f>
        <v>2.2933107394060514E-3</v>
      </c>
      <c r="BN184" s="90">
        <f>$D184^EXP(Parameter!$D$268+Parameter!$D$275)</f>
        <v>7.9990244165583937E-2</v>
      </c>
      <c r="BO184" s="91">
        <f>$E184^EXP(Parameter!$D$246+Parameter!$D$253)</f>
        <v>1.8008902131778038E-3</v>
      </c>
      <c r="BP184" s="91">
        <f>$D184^EXP(Parameter!$D$269+Parameter!$D$276)</f>
        <v>5.3934591138952964E-2</v>
      </c>
      <c r="BQ184" s="91">
        <f>$E184^EXP(Parameter!$D$247+Parameter!$D$254)</f>
        <v>4.2958271518189371E-3</v>
      </c>
      <c r="BR184" s="91">
        <f>$D184^EXP(Parameter!$D$271+Parameter!$D$278)</f>
        <v>0.11922848324938527</v>
      </c>
      <c r="BS184" s="91">
        <f>$E184^EXP(Parameter!$D$249+Parameter!$D$256)</f>
        <v>3.5833204684268642E-2</v>
      </c>
      <c r="BT184" s="91">
        <f>$D184^EXP(Parameter!$D$272+Parameter!$D$279)</f>
        <v>0.20074315396174872</v>
      </c>
      <c r="BU184" s="91">
        <f>$E184^EXP(Parameter!$D$250+Parameter!$D$257)</f>
        <v>1.1692506048983805E-2</v>
      </c>
      <c r="BV184" s="91">
        <f>$D184^EXP(Parameter!$D$273+Parameter!$D$280)</f>
        <v>0.16151260892585675</v>
      </c>
      <c r="BW184" s="91">
        <f>$E184^EXP(Parameter!$D$251+Parameter!$D$258)</f>
        <v>3.8399811409050737E-2</v>
      </c>
      <c r="BX184" s="91">
        <f>$D184^EXP(Parameter!$D$270+Parameter!$D$277)</f>
        <v>4.7295933284113439E-2</v>
      </c>
      <c r="BY184" s="91">
        <f>$E184^EXP(Parameter!$D$248+Parameter!$D$255)</f>
        <v>5.2088466178372931E-3</v>
      </c>
      <c r="BZ184" s="90">
        <f>$D184^EXP(Parameter!$D$208)</f>
        <v>5.6330995423460026E-2</v>
      </c>
      <c r="CA184" s="90">
        <f>$E184^EXP(Parameter!$D$200)</f>
        <v>3.5779497952170059E-3</v>
      </c>
      <c r="CB184" s="90">
        <f>$D184^EXP(Parameter!$D$209)</f>
        <v>4.7007894047340321E-2</v>
      </c>
      <c r="CC184" s="90">
        <f>$E184^EXP(Parameter!$D$201)</f>
        <v>5.8702580774682824E-3</v>
      </c>
      <c r="CD184" s="90">
        <f>$D184^EXP(Parameter!$D$211)</f>
        <v>5.0996752012142224E-2</v>
      </c>
      <c r="CE184" s="90">
        <f>$E184^EXP(Parameter!$D$203)</f>
        <v>2.3090238098487901E-2</v>
      </c>
      <c r="CF184" s="90">
        <f>$D184^EXP(Parameter!$D$212)</f>
        <v>0.10763005694721552</v>
      </c>
      <c r="CG184" s="90">
        <f>$E184^EXP(Parameter!$D$204)</f>
        <v>1.6664663403978427E-2</v>
      </c>
      <c r="CH184" s="91">
        <f>$D184^EXP(Parameter!$D$213)</f>
        <v>4.1891016747036623E-2</v>
      </c>
      <c r="CI184" s="90">
        <f>$E184^EXP(Parameter!$D$205)</f>
        <v>2.8249404525039618E-2</v>
      </c>
      <c r="CJ184" s="91">
        <f>$D184^EXP(Parameter!$D$210)</f>
        <v>2.4247113574537741E-2</v>
      </c>
      <c r="CK184" s="90">
        <f>$E184^EXP(Parameter!$D$202)</f>
        <v>2.9446090650286677E-3</v>
      </c>
      <c r="CL184" s="12">
        <f>$D184^EXP(Parameter!$D$170+Parameter!$D$177*(LN($B184/30.2*21)))</f>
        <v>2.9913296738672844E-2</v>
      </c>
      <c r="CM184" s="41">
        <f>$E184^EXP(Parameter!$D$155+Parameter!$D$162*(LN($B184/30.2*21)))</f>
        <v>7.4583596736085611E-2</v>
      </c>
      <c r="CN184" s="12">
        <f>$D184^EXP(Parameter!$D$171+Parameter!$D$178*(LN($B184/30.2*21)))</f>
        <v>3.260600000928799E-2</v>
      </c>
      <c r="CO184" s="41">
        <f>$E184^EXP(Parameter!$D$156+Parameter!$D$163*(LN($B184/30.2*21)))</f>
        <v>4.7981598474934002E-2</v>
      </c>
      <c r="CP184" s="12">
        <f>$D184^EXP(Parameter!$D$173+Parameter!$D$180*(LN($B184/30.2*21)))</f>
        <v>2.8130003429819472E-2</v>
      </c>
      <c r="CQ184" s="41">
        <f>$E184^EXP(Parameter!$D$158+Parameter!$D$165*(LN($B184/30.2*21)))</f>
        <v>5.1719845076478803E-2</v>
      </c>
      <c r="CR184" s="12">
        <f>$D184^EXP(Parameter!$D$174+Parameter!$D$181*(LN($B184/30.2*21)))</f>
        <v>2.7874047822406354E-2</v>
      </c>
      <c r="CS184" s="41">
        <f>$E184^EXP(Parameter!$D$159+Parameter!$D$166*(LN($B184/30.2*21)))</f>
        <v>7.3991148076736318E-2</v>
      </c>
      <c r="CT184" s="12">
        <f>$D184^EXP(Parameter!$D$175+Parameter!$D$182*(LN($B184/30.2*21)))</f>
        <v>5.670344862155942E-3</v>
      </c>
      <c r="CU184" s="41">
        <f>$E184^EXP(Parameter!$D$160+Parameter!$D$167*(LN($B184/30.2*21)))</f>
        <v>3.4818122922485625E-3</v>
      </c>
      <c r="CV184" s="12">
        <f>$D184^EXP(Parameter!$D$172+Parameter!$D$179*(LN($B184/30.2*21)))</f>
        <v>7.3397944974386781E-3</v>
      </c>
      <c r="CW184" s="41">
        <f>$E184^EXP(Parameter!$D$157+Parameter!$D$164*(LN($B184/30.2*21)))</f>
        <v>6.0308125091205665E-7</v>
      </c>
      <c r="CX184" s="12">
        <f t="shared" si="16"/>
        <v>6.0625407707455181E-13</v>
      </c>
      <c r="CY184" s="85">
        <v>1.42561933655064E-2</v>
      </c>
      <c r="CZ184" s="12">
        <f t="shared" si="17"/>
        <v>4.7170324663811859E-4</v>
      </c>
      <c r="DA184" s="85">
        <v>2.2017678576012001E-2</v>
      </c>
      <c r="DB184" s="12">
        <f t="shared" si="18"/>
        <v>9.6494968069368423E-6</v>
      </c>
      <c r="DC184" s="41">
        <v>3.41236516735563E-4</v>
      </c>
      <c r="DD184" s="12">
        <f t="shared" si="19"/>
        <v>9.1908861880997165E-29</v>
      </c>
      <c r="DE184" s="85">
        <v>2.6562726130909499E-3</v>
      </c>
      <c r="DF184" s="12">
        <f t="shared" si="20"/>
        <v>2.7343420854463345E-33</v>
      </c>
      <c r="DG184" s="41">
        <v>2.33696938645121E-4</v>
      </c>
      <c r="DH184" s="12">
        <f t="shared" si="21"/>
        <v>2.4605527562798948E-6</v>
      </c>
      <c r="DI184" s="41">
        <v>2.33696938645121E-4</v>
      </c>
      <c r="DJ184" s="46">
        <v>179</v>
      </c>
      <c r="DK184" s="44">
        <v>1.07571613574442E-4</v>
      </c>
      <c r="DL184" s="44">
        <v>3.2567476689870901E-4</v>
      </c>
      <c r="DM184" s="44">
        <v>7.3081581900336101E-4</v>
      </c>
      <c r="DN184" s="44">
        <v>5.3011881702902397E-4</v>
      </c>
      <c r="DO184" s="44">
        <v>2.2196352361388799E-3</v>
      </c>
      <c r="DP184" s="44">
        <v>1.72983523082604E-3</v>
      </c>
      <c r="DQ184" s="44">
        <v>2.4990964341135001E-3</v>
      </c>
      <c r="DR184" s="45">
        <v>2.6085352869298702E-2</v>
      </c>
      <c r="DS184" s="45">
        <v>4.2661874186929898E-2</v>
      </c>
      <c r="DT184" s="45">
        <v>3.8188099951696697E-2</v>
      </c>
      <c r="DU184" s="45">
        <v>2.73701505543377E-2</v>
      </c>
      <c r="DV184" s="45">
        <v>4.0706769554656998E-2</v>
      </c>
      <c r="DW184" s="45">
        <v>6.7125719059462602E-2</v>
      </c>
      <c r="DX184" s="45">
        <v>3.2505310727388298E-2</v>
      </c>
    </row>
    <row r="185" spans="1:128">
      <c r="A185" s="43">
        <f t="shared" si="15"/>
        <v>11.849315068493151</v>
      </c>
      <c r="B185" s="18">
        <v>181</v>
      </c>
      <c r="C185" s="12">
        <v>3960</v>
      </c>
      <c r="D185" s="12">
        <v>2.4525340600592801E-2</v>
      </c>
      <c r="E185" s="12">
        <v>2.28431189920059E-4</v>
      </c>
      <c r="F185" s="92">
        <f>$D185^Parameter!$D$325</f>
        <v>5.5449768458676239E-2</v>
      </c>
      <c r="G185" s="92">
        <f>$E185^Parameter!$D$318</f>
        <v>2.3894826940890064E-3</v>
      </c>
      <c r="H185" s="92">
        <f>$D185^Parameter!$D$326</f>
        <v>5.1486342091745949E-2</v>
      </c>
      <c r="I185" s="92">
        <f>$E185^Parameter!$D$319</f>
        <v>4.6730825974273605E-3</v>
      </c>
      <c r="J185" s="92">
        <f>$D185^Parameter!$D$328</f>
        <v>5.9277061448553159E-2</v>
      </c>
      <c r="K185" s="92">
        <f>$E185^Parameter!$D$321</f>
        <v>2.4374103059952305E-2</v>
      </c>
      <c r="L185" s="92">
        <f>$D185^Parameter!$D$329</f>
        <v>0.12536734442116124</v>
      </c>
      <c r="M185" s="92">
        <f>$E185^Parameter!$D$322</f>
        <v>1.6435773475341461E-2</v>
      </c>
      <c r="N185" s="92">
        <f>$D185^Parameter!$D$330</f>
        <v>4.9612166031050661E-2</v>
      </c>
      <c r="O185" s="92">
        <f>$E185^Parameter!$D$323</f>
        <v>3.4954424874160318E-2</v>
      </c>
      <c r="P185" s="92">
        <f>$D185^Parameter!$D$327</f>
        <v>2.9303097166089358E-2</v>
      </c>
      <c r="Q185" s="92">
        <f>$E185^Parameter!$D$320</f>
        <v>2.5127620079386679E-3</v>
      </c>
      <c r="R185" s="12">
        <f>$D185^EXP(Parameter!$D$96+Parameter!$D$103*(($B185/30.2*21)^(1)))</f>
        <v>3.7603936351680563E-13</v>
      </c>
      <c r="S185" s="12">
        <f>$E185^EXP(Parameter!$D$81+Parameter!$D$88*($B185/30.2*21)^(-2))</f>
        <v>5.7875721848871138E-3</v>
      </c>
      <c r="T185" s="12">
        <f>$D185^EXP(Parameter!$D$97+Parameter!$D$104*(($B185*21/30.2)^(1)))</f>
        <v>4.4188130984636653E-4</v>
      </c>
      <c r="U185" s="12">
        <f>$E185^EXP(Parameter!$D$82+Parameter!$D$89*($B185/30.2*21)^(-2))</f>
        <v>9.0604233613137634E-3</v>
      </c>
      <c r="V185" s="12">
        <f>$D185^EXP(Parameter!$D$99+Parameter!$D$106*(($B185*21/30.2)^(1)))</f>
        <v>8.4654336071777489E-6</v>
      </c>
      <c r="W185" s="12">
        <f>$E185^EXP(Parameter!$D$84+Parameter!$D$91*($B185/30.2*21)^(-2))</f>
        <v>3.842854185922509E-2</v>
      </c>
      <c r="X185" s="12">
        <f>$D185^EXP(Parameter!$D$100+Parameter!$D$107*(($B185*21/30.2)^(1)))</f>
        <v>1.9426944021595109E-29</v>
      </c>
      <c r="Y185" s="12">
        <f>$E185^EXP(Parameter!$D$85+Parameter!$D$92*($B185/30.2*21)^(-2))</f>
        <v>2.5457978041905204E-2</v>
      </c>
      <c r="Z185" s="12">
        <f>$D185^EXP(Parameter!$D$101+Parameter!$D$108*(($B185*21/30.2)^(1)))</f>
        <v>5.0034960802301224E-34</v>
      </c>
      <c r="AA185" s="12">
        <f>$E185^EXP(Parameter!$D$86+Parameter!$D$93*($B185/30.2*21)^(-2))</f>
        <v>3.5394809563057926E-2</v>
      </c>
      <c r="AB185" s="12">
        <f>$D185^EXP(Parameter!$D$98+Parameter!$D$105*(($B185*21/30.2)^(1)))</f>
        <v>2.1448294524343918E-6</v>
      </c>
      <c r="AC185" s="12">
        <f>$E185^EXP(Parameter!$D$83+Parameter!$D$90*($B185/30.2*21)^(-2))</f>
        <v>2.8149487257228428E-3</v>
      </c>
      <c r="AD185" s="87">
        <f>$D185^EXP(Parameter!$D$133+Parameter!$D$140*(($B185*21/30.2)^(-0.5))+Parameter!$D$147*((LN($B185*21/30.2))))</f>
        <v>4.9594427940275372E-9</v>
      </c>
      <c r="AE185" s="12">
        <f>$E185^EXP(Parameter!$D$111+Parameter!$D$118*(($B185*21/30.2)^(-1))+Parameter!$D$125*(($B185*21/30.2)^(-0.5)))</f>
        <v>6.4273107273164307E-2</v>
      </c>
      <c r="AF185" s="12">
        <f>$D185^EXP(Parameter!$D$134+Parameter!$D$141*(($B185*21/30.2)^(-0.5))+Parameter!$D$148*((LN($B185*21/30.2))))</f>
        <v>7.3949650186222796E-4</v>
      </c>
      <c r="AG185" s="12">
        <f>$E185^EXP(Parameter!$D$112+Parameter!$D$119*(($B185*21/30.2)^(-1))+Parameter!$D$126*(($B185*21/30.2)^(-0.5)))</f>
        <v>1.0544358369783782E-2</v>
      </c>
      <c r="AH185" s="12">
        <f>$D185^EXP(Parameter!$D$136+Parameter!$D$143*(($B185*21/30.2)^(-0.5))+Parameter!$D$150*((LN($B185*21/30.2))))</f>
        <v>1.5101199231175818E-7</v>
      </c>
      <c r="AI185" s="12">
        <f>$E185^EXP(Parameter!$D$114+Parameter!$D$121*(($B185*21/30.2)^(-1))+Parameter!$D$128*(($B185*21/30.2)^(-0.5)))</f>
        <v>1.4799738887058677E-4</v>
      </c>
      <c r="AJ185" s="12">
        <f>$D185^EXP(Parameter!$D$137+Parameter!$D$144*(($B185*21/30.2)^(-0.5))+Parameter!$D$151*((LN($B185*21/30.2))))</f>
        <v>7.1735510338082539E-10</v>
      </c>
      <c r="AK185" s="12">
        <f>$E185^EXP(Parameter!$D$115+Parameter!$D$122*(($B185*21/30.2)^(-1))+Parameter!$D$129*(($B185*21/30.2)^(-0.5)))</f>
        <v>7.4254627929854411E-3</v>
      </c>
      <c r="AL185" s="12">
        <f>$D185^EXP(Parameter!$D$138+Parameter!$D$145*(($B185*21/30.2)^(-0.5))+Parameter!$D$152*((LN($B185*21/30.2))))</f>
        <v>5.187803177488254E-36</v>
      </c>
      <c r="AM185" s="12">
        <f>$E185^EXP(Parameter!$D$116+Parameter!$D$123*(($B185*21/30.2)^(-1))+Parameter!$D$130*(($B185*21/30.2)^(-0.5)))</f>
        <v>1.424617582557728E-5</v>
      </c>
      <c r="AN185" s="12">
        <f>$D185^EXP(Parameter!$D$135+Parameter!$D$142*(($B185*21/30.2)^(-0.5))+Parameter!$D$149*((LN($B185*21/30.2))))</f>
        <v>4.9569303600195717E-5</v>
      </c>
      <c r="AO185" s="12">
        <f>$E185^EXP(Parameter!$D$113+Parameter!$D$120*(($B185*21/30.2)^(-1))+Parameter!$D$127*(($B185*21/30.2)^(-0.5)))</f>
        <v>7.1259842751315866E-11</v>
      </c>
      <c r="AP185" s="87">
        <f>$D185^EXP(Parameter!$D$304+Parameter!$D$310*((LN($B185*21/30.2))))</f>
        <v>2.6659371020962212E-2</v>
      </c>
      <c r="AQ185" s="88">
        <f>$E185^EXP(Parameter!$D$290+Parameter!$D$296*((LN($B185*21/30.2))))</f>
        <v>1.3244944393615059E-2</v>
      </c>
      <c r="AR185" s="12">
        <f>$D185^EXP(Parameter!$D$305+Parameter!$D$311*((LN($B185*21/30.2))))</f>
        <v>3.4312711723444668E-2</v>
      </c>
      <c r="AS185" s="88">
        <f>$E185^EXP(Parameter!$D$291+Parameter!$D$297*((LN($B185*21/30.2))))</f>
        <v>1.1904557202687302E-2</v>
      </c>
      <c r="AT185" s="12">
        <f>$D185^EXP(Parameter!$D$305+Parameter!$D$307-Parameter!$D$306+(Parameter!$D$311+Parameter!$D$313-Parameter!$D$312)*((LN($B185*21/30.2))))</f>
        <v>3.0940489128003939E-2</v>
      </c>
      <c r="AU185" s="88">
        <f>$E185^EXP(Parameter!$D$291+Parameter!$D$293-Parameter!$D$292+(Parameter!$D$297+Parameter!$D$299-Parameter!$D$298)*((LN($B185*21/30.2))))</f>
        <v>2.0924754714013217E-2</v>
      </c>
      <c r="AV185" s="12">
        <f>$D185^EXP(Parameter!$D$308+Parameter!$D$314*((LN($B185*21/30.2))))</f>
        <v>4.5267709366743368E-2</v>
      </c>
      <c r="AW185" s="88">
        <f>$E185^EXP(Parameter!$D$294+Parameter!$D$300*((LN($B185*21/30.2))))</f>
        <v>1.7460861801902997E-2</v>
      </c>
      <c r="AX185" s="12">
        <f>$D185^EXP(Parameter!$D$305+Parameter!$D$309-Parameter!$D$306+(Parameter!$D$311+Parameter!$D$315-Parameter!$D$312)*((LN($B185*21/30.2))))</f>
        <v>1.6457395489014603E-2</v>
      </c>
      <c r="AY185" s="88">
        <f>$E185^EXP(Parameter!$D$291+Parameter!$D$295-Parameter!$D$292+(Parameter!$D$297+Parameter!$D$301-Parameter!$D$298)*((LN($B185*21/30.2))))</f>
        <v>5.0023412966373505E-4</v>
      </c>
      <c r="AZ185" s="12">
        <f>$D185^EXP(Parameter!D$305-Parameter!D$306+(Parameter!D$311-Parameter!D$312)*((LN($B185*21/30.2))))</f>
        <v>1.1110591552858226E-2</v>
      </c>
      <c r="BA185" s="88">
        <f>$E185^EXP(Parameter!$D$291-Parameter!$D$292+(Parameter!$D$297-Parameter!$D$298)*((LN($B185*21/30.2))))</f>
        <v>9.7393664694588637E-6</v>
      </c>
      <c r="BB185" s="89">
        <f>$D185^EXP(Parameter!$D$231+Parameter!$D$238)</f>
        <v>5.9813123512464789E-2</v>
      </c>
      <c r="BC185" s="90">
        <f>$E185^EXP(Parameter!$D$216+Parameter!$D$223)</f>
        <v>4.8697697579530089E-3</v>
      </c>
      <c r="BD185" s="91">
        <f>$D185^EXP(Parameter!$D$232+Parameter!$D$239)</f>
        <v>4.6019288112234213E-2</v>
      </c>
      <c r="BE185" s="90">
        <f>$E185^EXP(Parameter!$D$217+Parameter!$D$224)</f>
        <v>6.8765242526123383E-3</v>
      </c>
      <c r="BF185" s="91">
        <f>$D185^EXP(Parameter!$D$234+Parameter!$D$241)</f>
        <v>5.4896466251935436E-2</v>
      </c>
      <c r="BG185" s="91">
        <f>$E185^EXP(Parameter!$D$219+Parameter!$D$226)</f>
        <v>2.9092358911223224E-2</v>
      </c>
      <c r="BH185" s="91">
        <f>$D185^EXP(Parameter!$D$235+Parameter!$D$242)</f>
        <v>0.10716809545489971</v>
      </c>
      <c r="BI185" s="91">
        <f>$E185^EXP(Parameter!$D$220+Parameter!$D$227)</f>
        <v>1.8979159654184431E-2</v>
      </c>
      <c r="BJ185" s="91">
        <f>$D185^EXP(Parameter!$D$236)</f>
        <v>1.6267782094701169E-2</v>
      </c>
      <c r="BK185" s="91">
        <f>$E185^EXP(Parameter!$D$221)</f>
        <v>0.1747658620872681</v>
      </c>
      <c r="BL185" s="91">
        <f>$D185^EXP(Parameter!$D$233+Parameter!$D$240)</f>
        <v>2.2074306303539067E-2</v>
      </c>
      <c r="BM185" s="91">
        <f>$E185^EXP(Parameter!$D$218+Parameter!$D$225)</f>
        <v>2.2556324442519838E-3</v>
      </c>
      <c r="BN185" s="90">
        <f>$D185^EXP(Parameter!$D$268+Parameter!$D$275)</f>
        <v>7.9400019052444398E-2</v>
      </c>
      <c r="BO185" s="91">
        <f>$E185^EXP(Parameter!$D$246+Parameter!$D$253)</f>
        <v>1.7701355908048054E-3</v>
      </c>
      <c r="BP185" s="91">
        <f>$D185^EXP(Parameter!$D$269+Parameter!$D$276)</f>
        <v>5.3474789894659695E-2</v>
      </c>
      <c r="BQ185" s="91">
        <f>$E185^EXP(Parameter!$D$247+Parameter!$D$254)</f>
        <v>4.2324828495715148E-3</v>
      </c>
      <c r="BR185" s="91">
        <f>$D185^EXP(Parameter!$D$271+Parameter!$D$278)</f>
        <v>0.11848731659585479</v>
      </c>
      <c r="BS185" s="91">
        <f>$E185^EXP(Parameter!$D$249+Parameter!$D$256)</f>
        <v>3.5509542296988543E-2</v>
      </c>
      <c r="BT185" s="91">
        <f>$D185^EXP(Parameter!$D$272+Parameter!$D$279)</f>
        <v>0.19980024176347369</v>
      </c>
      <c r="BU185" s="91">
        <f>$E185^EXP(Parameter!$D$250+Parameter!$D$257)</f>
        <v>1.1551577851310505E-2</v>
      </c>
      <c r="BV185" s="91">
        <f>$D185^EXP(Parameter!$D$273+Parameter!$D$280)</f>
        <v>0.16065150808641457</v>
      </c>
      <c r="BW185" s="91">
        <f>$E185^EXP(Parameter!$D$251+Parameter!$D$258)</f>
        <v>3.8060142048661941E-2</v>
      </c>
      <c r="BX185" s="91">
        <f>$D185^EXP(Parameter!$D$270+Parameter!$D$277)</f>
        <v>4.6874671559568502E-2</v>
      </c>
      <c r="BY185" s="91">
        <f>$E185^EXP(Parameter!$D$248+Parameter!$D$255)</f>
        <v>5.1347358160843768E-3</v>
      </c>
      <c r="BZ185" s="90">
        <f>$D185^EXP(Parameter!$D$208)</f>
        <v>5.5857884037659754E-2</v>
      </c>
      <c r="CA185" s="90">
        <f>$E185^EXP(Parameter!$D$200)</f>
        <v>3.5234344503813409E-3</v>
      </c>
      <c r="CB185" s="90">
        <f>$D185^EXP(Parameter!$D$209)</f>
        <v>4.6588363390403419E-2</v>
      </c>
      <c r="CC185" s="90">
        <f>$E185^EXP(Parameter!$D$201)</f>
        <v>5.7886225975602836E-3</v>
      </c>
      <c r="CD185" s="90">
        <f>$D185^EXP(Parameter!$D$211)</f>
        <v>5.055369332831755E-2</v>
      </c>
      <c r="CE185" s="90">
        <f>$E185^EXP(Parameter!$D$203)</f>
        <v>2.2854283840041505E-2</v>
      </c>
      <c r="CF185" s="90">
        <f>$D185^EXP(Parameter!$D$212)</f>
        <v>0.10692889849877221</v>
      </c>
      <c r="CG185" s="90">
        <f>$E185^EXP(Parameter!$D$204)</f>
        <v>1.6479715370112807E-2</v>
      </c>
      <c r="CH185" s="91">
        <f>$D185^EXP(Parameter!$D$213)</f>
        <v>4.150312598208937E-2</v>
      </c>
      <c r="CI185" s="90">
        <f>$E185^EXP(Parameter!$D$205)</f>
        <v>2.7976103242186728E-2</v>
      </c>
      <c r="CJ185" s="91">
        <f>$D185^EXP(Parameter!$D$210)</f>
        <v>2.3984114716055268E-2</v>
      </c>
      <c r="CK185" s="90">
        <f>$E185^EXP(Parameter!$D$202)</f>
        <v>2.8982042364633638E-3</v>
      </c>
      <c r="CL185" s="12">
        <f>$D185^EXP(Parameter!$D$170+Parameter!$D$177*(LN($B185/30.2*21)))</f>
        <v>2.9562633106122657E-2</v>
      </c>
      <c r="CM185" s="41">
        <f>$E185^EXP(Parameter!$D$155+Parameter!$D$162*(LN($B185/30.2*21)))</f>
        <v>7.432931341908347E-2</v>
      </c>
      <c r="CN185" s="12">
        <f>$D185^EXP(Parameter!$D$171+Parameter!$D$178*(LN($B185/30.2*21)))</f>
        <v>3.2255191177531957E-2</v>
      </c>
      <c r="CO185" s="41">
        <f>$E185^EXP(Parameter!$D$156+Parameter!$D$163*(LN($B185/30.2*21)))</f>
        <v>4.7704975395387185E-2</v>
      </c>
      <c r="CP185" s="12">
        <f>$D185^EXP(Parameter!$D$173+Parameter!$D$180*(LN($B185/30.2*21)))</f>
        <v>2.7798917789056493E-2</v>
      </c>
      <c r="CQ185" s="41">
        <f>$E185^EXP(Parameter!$D$158+Parameter!$D$165*(LN($B185/30.2*21)))</f>
        <v>5.1349576214198951E-2</v>
      </c>
      <c r="CR185" s="12">
        <f>$D185^EXP(Parameter!$D$174+Parameter!$D$181*(LN($B185/30.2*21)))</f>
        <v>2.7479419002883042E-2</v>
      </c>
      <c r="CS185" s="41">
        <f>$E185^EXP(Parameter!$D$159+Parameter!$D$166*(LN($B185/30.2*21)))</f>
        <v>7.3613557494344062E-2</v>
      </c>
      <c r="CT185" s="12">
        <f>$D185^EXP(Parameter!$D$175+Parameter!$D$182*(LN($B185/30.2*21)))</f>
        <v>5.5537653120360042E-3</v>
      </c>
      <c r="CU185" s="41">
        <f>$E185^EXP(Parameter!$D$160+Parameter!$D$167*(LN($B185/30.2*21)))</f>
        <v>3.4088254044936026E-3</v>
      </c>
      <c r="CV185" s="12">
        <f>$D185^EXP(Parameter!$D$172+Parameter!$D$179*(LN($B185/30.2*21)))</f>
        <v>7.213477446455562E-3</v>
      </c>
      <c r="CW185" s="41">
        <f>$E185^EXP(Parameter!$D$157+Parameter!$D$164*(LN($B185/30.2*21)))</f>
        <v>5.6688998862891669E-7</v>
      </c>
      <c r="CX185" s="12">
        <f t="shared" si="16"/>
        <v>3.7603936351680563E-13</v>
      </c>
      <c r="CY185" s="85">
        <v>1.4208514205556E-2</v>
      </c>
      <c r="CZ185" s="12">
        <f t="shared" si="17"/>
        <v>4.4188130984636653E-4</v>
      </c>
      <c r="DA185" s="85">
        <v>2.1929983062617502E-2</v>
      </c>
      <c r="DB185" s="12">
        <f t="shared" si="18"/>
        <v>8.4654336071777489E-6</v>
      </c>
      <c r="DC185" s="41">
        <v>3.2918394279204201E-4</v>
      </c>
      <c r="DD185" s="12">
        <f t="shared" si="19"/>
        <v>1.9426944021595109E-29</v>
      </c>
      <c r="DE185" s="85">
        <v>2.5983296568209899E-3</v>
      </c>
      <c r="DF185" s="12">
        <f t="shared" si="20"/>
        <v>5.0034960802301224E-34</v>
      </c>
      <c r="DG185" s="41">
        <v>2.2843094899165599E-4</v>
      </c>
      <c r="DH185" s="12">
        <f t="shared" si="21"/>
        <v>2.1448294524343918E-6</v>
      </c>
      <c r="DI185" s="41">
        <v>2.2843094899165599E-4</v>
      </c>
      <c r="DJ185" s="46">
        <v>180</v>
      </c>
      <c r="DK185" s="44">
        <v>1.04702058386197E-4</v>
      </c>
      <c r="DL185" s="44">
        <v>3.1765513241033299E-4</v>
      </c>
      <c r="DM185" s="44">
        <v>7.1396697392056595E-4</v>
      </c>
      <c r="DN185" s="44">
        <v>5.1756212680431602E-4</v>
      </c>
      <c r="DO185" s="44">
        <v>2.1735232451267602E-3</v>
      </c>
      <c r="DP185" s="44">
        <v>1.6929894345055799E-3</v>
      </c>
      <c r="DQ185" s="44">
        <v>2.44781123033622E-3</v>
      </c>
      <c r="DR185" s="45">
        <v>2.58111329280287E-2</v>
      </c>
      <c r="DS185" s="45">
        <v>4.22497861198253E-2</v>
      </c>
      <c r="DT185" s="45">
        <v>3.7811674178669402E-2</v>
      </c>
      <c r="DU185" s="45">
        <v>2.7084631440114901E-2</v>
      </c>
      <c r="DV185" s="45">
        <v>4.0310140524013202E-2</v>
      </c>
      <c r="DW185" s="45">
        <v>6.6534279699895907E-2</v>
      </c>
      <c r="DX185" s="45">
        <v>3.2175748833953202E-2</v>
      </c>
    </row>
    <row r="186" spans="1:128">
      <c r="A186" s="43">
        <f t="shared" si="15"/>
        <v>11.90958904109589</v>
      </c>
      <c r="B186" s="18">
        <v>182</v>
      </c>
      <c r="C186" s="12">
        <v>3982</v>
      </c>
      <c r="D186" s="12">
        <v>2.4261904561428699E-2</v>
      </c>
      <c r="E186" s="12">
        <v>2.23304339627831E-4</v>
      </c>
      <c r="F186" s="92">
        <f>$D186^Parameter!$D$325</f>
        <v>5.4984643578528163E-2</v>
      </c>
      <c r="G186" s="92">
        <f>$E186^Parameter!$D$318</f>
        <v>2.3507473620755087E-3</v>
      </c>
      <c r="H186" s="92">
        <f>$D186^Parameter!$D$326</f>
        <v>5.1043437256568756E-2</v>
      </c>
      <c r="I186" s="92">
        <f>$E186^Parameter!$D$319</f>
        <v>4.6056844990320766E-3</v>
      </c>
      <c r="J186" s="92">
        <f>$D186^Parameter!$D$328</f>
        <v>5.8791259758031282E-2</v>
      </c>
      <c r="K186" s="92">
        <f>$E186^Parameter!$D$321</f>
        <v>2.4130228988638321E-2</v>
      </c>
      <c r="L186" s="92">
        <f>$D186^Parameter!$D$329</f>
        <v>0.12461144679730558</v>
      </c>
      <c r="M186" s="92">
        <f>$E186^Parameter!$D$322</f>
        <v>1.6253975841453834E-2</v>
      </c>
      <c r="N186" s="92">
        <f>$D186^Parameter!$D$330</f>
        <v>4.9180072079559677E-2</v>
      </c>
      <c r="O186" s="92">
        <f>$E186^Parameter!$D$323</f>
        <v>3.4638483119662E-2</v>
      </c>
      <c r="P186" s="92">
        <f>$D186^Parameter!$D$327</f>
        <v>2.9003372158300622E-2</v>
      </c>
      <c r="Q186" s="92">
        <f>$E186^Parameter!$D$320</f>
        <v>2.4723649292545838E-3</v>
      </c>
      <c r="R186" s="12">
        <f>$D186^EXP(Parameter!$D$96+Parameter!$D$103*(($B186/30.2*21)^(1)))</f>
        <v>2.3149316813973964E-13</v>
      </c>
      <c r="S186" s="12">
        <f>$E186^EXP(Parameter!$D$81+Parameter!$D$88*($B186/30.2*21)^(-2))</f>
        <v>5.7074157661826603E-3</v>
      </c>
      <c r="T186" s="12">
        <f>$D186^EXP(Parameter!$D$97+Parameter!$D$104*(($B186*21/30.2)^(1)))</f>
        <v>4.1377751545926272E-4</v>
      </c>
      <c r="U186" s="12">
        <f>$E186^EXP(Parameter!$D$82+Parameter!$D$89*($B186/30.2*21)^(-2))</f>
        <v>8.9457794270091425E-3</v>
      </c>
      <c r="V186" s="12">
        <f>$D186^EXP(Parameter!$D$99+Parameter!$D$106*(($B186*21/30.2)^(1)))</f>
        <v>7.4173679035489752E-6</v>
      </c>
      <c r="W186" s="12">
        <f>$E186^EXP(Parameter!$D$84+Parameter!$D$91*($B186/30.2*21)^(-2))</f>
        <v>3.8091035469299782E-2</v>
      </c>
      <c r="X186" s="12">
        <f>$D186^EXP(Parameter!$D$100+Parameter!$D$107*(($B186*21/30.2)^(1)))</f>
        <v>3.9607671705170901E-30</v>
      </c>
      <c r="Y186" s="12">
        <f>$E186^EXP(Parameter!$D$85+Parameter!$D$92*($B186/30.2*21)^(-2))</f>
        <v>2.5206260264989802E-2</v>
      </c>
      <c r="Z186" s="12">
        <f>$D186^EXP(Parameter!$D$101+Parameter!$D$108*(($B186*21/30.2)^(1)))</f>
        <v>8.8237926630138896E-35</v>
      </c>
      <c r="AA186" s="12">
        <f>$E186^EXP(Parameter!$D$86+Parameter!$D$93*($B186/30.2*21)^(-2))</f>
        <v>3.5076036423318108E-2</v>
      </c>
      <c r="AB186" s="12">
        <f>$D186^EXP(Parameter!$D$98+Parameter!$D$105*(($B186*21/30.2)^(1)))</f>
        <v>1.8673727957172065E-6</v>
      </c>
      <c r="AC186" s="12">
        <f>$E186^EXP(Parameter!$D$83+Parameter!$D$90*($B186/30.2*21)^(-2))</f>
        <v>2.770540757472348E-3</v>
      </c>
      <c r="AD186" s="87">
        <f>$D186^EXP(Parameter!$D$133+Parameter!$D$140*(($B186*21/30.2)^(-0.5))+Parameter!$D$147*((LN($B186*21/30.2))))</f>
        <v>4.182397275599492E-9</v>
      </c>
      <c r="AE186" s="12">
        <f>$E186^EXP(Parameter!$D$111+Parameter!$D$118*(($B186*21/30.2)^(-1))+Parameter!$D$125*(($B186*21/30.2)^(-0.5)))</f>
        <v>6.3938660236185926E-2</v>
      </c>
      <c r="AF186" s="12">
        <f>$D186^EXP(Parameter!$D$134+Parameter!$D$141*(($B186*21/30.2)^(-0.5))+Parameter!$D$148*((LN($B186*21/30.2))))</f>
        <v>7.111914423073455E-4</v>
      </c>
      <c r="AG186" s="12">
        <f>$E186^EXP(Parameter!$D$112+Parameter!$D$119*(($B186*21/30.2)^(-1))+Parameter!$D$126*(($B186*21/30.2)^(-0.5)))</f>
        <v>1.041859390716365E-2</v>
      </c>
      <c r="AH186" s="12">
        <f>$D186^EXP(Parameter!$D$136+Parameter!$D$143*(($B186*21/30.2)^(-0.5))+Parameter!$D$150*((LN($B186*21/30.2))))</f>
        <v>1.3258848799020596E-7</v>
      </c>
      <c r="AI186" s="12">
        <f>$E186^EXP(Parameter!$D$114+Parameter!$D$121*(($B186*21/30.2)^(-1))+Parameter!$D$128*(($B186*21/30.2)^(-0.5)))</f>
        <v>1.430003814487563E-4</v>
      </c>
      <c r="AJ186" s="12">
        <f>$D186^EXP(Parameter!$D$137+Parameter!$D$144*(($B186*21/30.2)^(-0.5))+Parameter!$D$151*((LN($B186*21/30.2))))</f>
        <v>5.8200357546431618E-10</v>
      </c>
      <c r="AK186" s="12">
        <f>$E186^EXP(Parameter!$D$115+Parameter!$D$122*(($B186*21/30.2)^(-1))+Parameter!$D$129*(($B186*21/30.2)^(-0.5)))</f>
        <v>7.3178005224003688E-3</v>
      </c>
      <c r="AL186" s="12">
        <f>$D186^EXP(Parameter!$D$138+Parameter!$D$145*(($B186*21/30.2)^(-0.5))+Parameter!$D$152*((LN($B186*21/30.2))))</f>
        <v>1.832681043204616E-36</v>
      </c>
      <c r="AM186" s="12">
        <f>$E186^EXP(Parameter!$D$116+Parameter!$D$123*(($B186*21/30.2)^(-1))+Parameter!$D$130*(($B186*21/30.2)^(-0.5)))</f>
        <v>1.3634349624248264E-5</v>
      </c>
      <c r="AN186" s="12">
        <f>$D186^EXP(Parameter!$D$135+Parameter!$D$142*(($B186*21/30.2)^(-0.5))+Parameter!$D$149*((LN($B186*21/30.2))))</f>
        <v>4.6881468287634399E-5</v>
      </c>
      <c r="AO186" s="12">
        <f>$E186^EXP(Parameter!$D$113+Parameter!$D$120*(($B186*21/30.2)^(-1))+Parameter!$D$127*(($B186*21/30.2)^(-0.5)))</f>
        <v>6.459047927571785E-11</v>
      </c>
      <c r="AP186" s="87">
        <f>$D186^EXP(Parameter!$D$304+Parameter!$D$310*((LN($B186*21/30.2))))</f>
        <v>2.6312304135419955E-2</v>
      </c>
      <c r="AQ186" s="88">
        <f>$E186^EXP(Parameter!$D$290+Parameter!$D$296*((LN($B186*21/30.2))))</f>
        <v>1.3135524434560892E-2</v>
      </c>
      <c r="AR186" s="12">
        <f>$D186^EXP(Parameter!$D$305+Parameter!$D$311*((LN($B186*21/30.2))))</f>
        <v>3.3946608600150419E-2</v>
      </c>
      <c r="AS186" s="88">
        <f>$E186^EXP(Parameter!$D$291+Parameter!$D$297*((LN($B186*21/30.2))))</f>
        <v>1.1777930205456708E-2</v>
      </c>
      <c r="AT186" s="12">
        <f>$D186^EXP(Parameter!$D$305+Parameter!$D$307-Parameter!$D$306+(Parameter!$D$311+Parameter!$D$313-Parameter!$D$312)*((LN($B186*21/30.2))))</f>
        <v>3.0578247018579845E-2</v>
      </c>
      <c r="AU186" s="88">
        <f>$E186^EXP(Parameter!$D$291+Parameter!$D$293-Parameter!$D$292+(Parameter!$D$297+Parameter!$D$299-Parameter!$D$298)*((LN($B186*21/30.2))))</f>
        <v>2.0692600943583439E-2</v>
      </c>
      <c r="AV186" s="12">
        <f>$D186^EXP(Parameter!$D$308+Parameter!$D$314*((LN($B186*21/30.2))))</f>
        <v>4.471799491064659E-2</v>
      </c>
      <c r="AW186" s="88">
        <f>$E186^EXP(Parameter!$D$294+Parameter!$D$300*((LN($B186*21/30.2))))</f>
        <v>1.7273852420153404E-2</v>
      </c>
      <c r="AX186" s="12">
        <f>$D186^EXP(Parameter!$D$305+Parameter!$D$309-Parameter!$D$306+(Parameter!$D$311+Parameter!$D$315-Parameter!$D$312)*((LN($B186*21/30.2))))</f>
        <v>1.6207260361557368E-2</v>
      </c>
      <c r="AY186" s="88">
        <f>$E186^EXP(Parameter!$D$291+Parameter!$D$295-Parameter!$D$292+(Parameter!$D$297+Parameter!$D$301-Parameter!$D$298)*((LN($B186*21/30.2))))</f>
        <v>4.8298495787112757E-4</v>
      </c>
      <c r="AZ186" s="12">
        <f>$D186^EXP(Parameter!D$305-Parameter!D$306+(Parameter!D$311-Parameter!D$312)*((LN($B186*21/30.2))))</f>
        <v>1.0936107209973624E-2</v>
      </c>
      <c r="BA186" s="88">
        <f>$E186^EXP(Parameter!$D$291-Parameter!$D$292+(Parameter!$D$297-Parameter!$D$298)*((LN($B186*21/30.2))))</f>
        <v>9.2746855265008909E-6</v>
      </c>
      <c r="BB186" s="89">
        <f>$D186^EXP(Parameter!$D$231+Parameter!$D$238)</f>
        <v>5.9324484013704062E-2</v>
      </c>
      <c r="BC186" s="90">
        <f>$E186^EXP(Parameter!$D$216+Parameter!$D$223)</f>
        <v>4.8000706652344899E-3</v>
      </c>
      <c r="BD186" s="91">
        <f>$D186^EXP(Parameter!$D$232+Parameter!$D$239)</f>
        <v>4.5608499279101586E-2</v>
      </c>
      <c r="BE186" s="90">
        <f>$E186^EXP(Parameter!$D$217+Parameter!$D$224)</f>
        <v>6.7844385219218255E-3</v>
      </c>
      <c r="BF186" s="91">
        <f>$D186^EXP(Parameter!$D$234+Parameter!$D$241)</f>
        <v>5.4434392670141295E-2</v>
      </c>
      <c r="BG186" s="91">
        <f>$E186^EXP(Parameter!$D$219+Parameter!$D$226)</f>
        <v>2.8815078033881721E-2</v>
      </c>
      <c r="BH186" s="91">
        <f>$D186^EXP(Parameter!$D$235+Parameter!$D$242)</f>
        <v>0.10647327972092267</v>
      </c>
      <c r="BI186" s="91">
        <f>$E186^EXP(Parameter!$D$220+Parameter!$D$227)</f>
        <v>1.8776542204111218E-2</v>
      </c>
      <c r="BJ186" s="91">
        <f>$D186^EXP(Parameter!$D$236)</f>
        <v>1.6073814010796626E-2</v>
      </c>
      <c r="BK186" s="91">
        <f>$E186^EXP(Parameter!$D$221)</f>
        <v>0.17394247468057447</v>
      </c>
      <c r="BL186" s="91">
        <f>$D186^EXP(Parameter!$D$233+Parameter!$D$240)</f>
        <v>2.1830502216305163E-2</v>
      </c>
      <c r="BM186" s="91">
        <f>$E186^EXP(Parameter!$D$218+Parameter!$D$225)</f>
        <v>2.2187206214578817E-3</v>
      </c>
      <c r="BN186" s="90">
        <f>$D186^EXP(Parameter!$D$268+Parameter!$D$275)</f>
        <v>7.8816363801678696E-2</v>
      </c>
      <c r="BO186" s="91">
        <f>$E186^EXP(Parameter!$D$246+Parameter!$D$253)</f>
        <v>1.7400263998356852E-3</v>
      </c>
      <c r="BP186" s="91">
        <f>$D186^EXP(Parameter!$D$269+Parameter!$D$276)</f>
        <v>5.3020630903474829E-2</v>
      </c>
      <c r="BQ186" s="91">
        <f>$E186^EXP(Parameter!$D$247+Parameter!$D$254)</f>
        <v>4.1703210894458677E-3</v>
      </c>
      <c r="BR186" s="91">
        <f>$D186^EXP(Parameter!$D$271+Parameter!$D$278)</f>
        <v>0.11775354333315037</v>
      </c>
      <c r="BS186" s="91">
        <f>$E186^EXP(Parameter!$D$249+Parameter!$D$256)</f>
        <v>3.5190084141885347E-2</v>
      </c>
      <c r="BT186" s="91">
        <f>$D186^EXP(Parameter!$D$272+Parameter!$D$279)</f>
        <v>0.19886531104237129</v>
      </c>
      <c r="BU186" s="91">
        <f>$E186^EXP(Parameter!$D$250+Parameter!$D$257)</f>
        <v>1.1412903361927861E-2</v>
      </c>
      <c r="BV186" s="91">
        <f>$D186^EXP(Parameter!$D$273+Parameter!$D$280)</f>
        <v>0.15979823937311244</v>
      </c>
      <c r="BW186" s="91">
        <f>$E186^EXP(Parameter!$D$251+Parameter!$D$258)</f>
        <v>3.7724821749388494E-2</v>
      </c>
      <c r="BX186" s="91">
        <f>$D186^EXP(Parameter!$D$270+Parameter!$D$277)</f>
        <v>4.6458739081106891E-2</v>
      </c>
      <c r="BY186" s="91">
        <f>$E186^EXP(Parameter!$D$248+Parameter!$D$255)</f>
        <v>5.0619704147256955E-3</v>
      </c>
      <c r="BZ186" s="90">
        <f>$D186^EXP(Parameter!$D$208)</f>
        <v>5.5390518777348373E-2</v>
      </c>
      <c r="CA186" s="90">
        <f>$E186^EXP(Parameter!$D$200)</f>
        <v>3.4699634280522819E-3</v>
      </c>
      <c r="CB186" s="90">
        <f>$D186^EXP(Parameter!$D$209)</f>
        <v>4.6174147485666464E-2</v>
      </c>
      <c r="CC186" s="90">
        <f>$E186^EXP(Parameter!$D$201)</f>
        <v>5.7084430518252252E-3</v>
      </c>
      <c r="CD186" s="90">
        <f>$D186^EXP(Parameter!$D$211)</f>
        <v>5.0116143176292746E-2</v>
      </c>
      <c r="CE186" s="90">
        <f>$E186^EXP(Parameter!$D$203)</f>
        <v>2.2621672765557335E-2</v>
      </c>
      <c r="CF186" s="90">
        <f>$D186^EXP(Parameter!$D$212)</f>
        <v>0.10623494222298106</v>
      </c>
      <c r="CG186" s="90">
        <f>$E186^EXP(Parameter!$D$204)</f>
        <v>1.6297549499930997E-2</v>
      </c>
      <c r="CH186" s="91">
        <f>$D186^EXP(Parameter!$D$213)</f>
        <v>4.112027828936507E-2</v>
      </c>
      <c r="CI186" s="90">
        <f>$E186^EXP(Parameter!$D$205)</f>
        <v>2.770652646348969E-2</v>
      </c>
      <c r="CJ186" s="91">
        <f>$D186^EXP(Parameter!$D$210)</f>
        <v>2.3724950215636764E-2</v>
      </c>
      <c r="CK186" s="90">
        <f>$E186^EXP(Parameter!$D$202)</f>
        <v>2.8527124758651627E-3</v>
      </c>
      <c r="CL186" s="12">
        <f>$D186^EXP(Parameter!$D$170+Parameter!$D$177*(LN($B186/30.2*21)))</f>
        <v>2.9217189155790576E-2</v>
      </c>
      <c r="CM186" s="41">
        <f>$E186^EXP(Parameter!$D$155+Parameter!$D$162*(LN($B186/30.2*21)))</f>
        <v>7.4077590516113817E-2</v>
      </c>
      <c r="CN186" s="12">
        <f>$D186^EXP(Parameter!$D$171+Parameter!$D$178*(LN($B186/30.2*21)))</f>
        <v>3.1909358868201732E-2</v>
      </c>
      <c r="CO186" s="41">
        <f>$E186^EXP(Parameter!$D$156+Parameter!$D$163*(LN($B186/30.2*21)))</f>
        <v>4.7431412511552092E-2</v>
      </c>
      <c r="CP186" s="12">
        <f>$D186^EXP(Parameter!$D$173+Parameter!$D$180*(LN($B186/30.2*21)))</f>
        <v>2.7472794810626037E-2</v>
      </c>
      <c r="CQ186" s="41">
        <f>$E186^EXP(Parameter!$D$158+Parameter!$D$165*(LN($B186/30.2*21)))</f>
        <v>5.0983590730065538E-2</v>
      </c>
      <c r="CR186" s="12">
        <f>$D186^EXP(Parameter!$D$174+Parameter!$D$181*(LN($B186/30.2*21)))</f>
        <v>2.7091319493991788E-2</v>
      </c>
      <c r="CS186" s="41">
        <f>$E186^EXP(Parameter!$D$159+Parameter!$D$166*(LN($B186/30.2*21)))</f>
        <v>7.3239853441319849E-2</v>
      </c>
      <c r="CT186" s="12">
        <f>$D186^EXP(Parameter!$D$175+Parameter!$D$182*(LN($B186/30.2*21)))</f>
        <v>5.4398536911529072E-3</v>
      </c>
      <c r="CU186" s="41">
        <f>$E186^EXP(Parameter!$D$160+Parameter!$D$167*(LN($B186/30.2*21)))</f>
        <v>3.3375577608497323E-3</v>
      </c>
      <c r="CV186" s="12">
        <f>$D186^EXP(Parameter!$D$172+Parameter!$D$179*(LN($B186/30.2*21)))</f>
        <v>7.0897032050327704E-3</v>
      </c>
      <c r="CW186" s="41">
        <f>$E186^EXP(Parameter!$D$157+Parameter!$D$164*(LN($B186/30.2*21)))</f>
        <v>5.3293609469137982E-7</v>
      </c>
      <c r="CX186" s="12">
        <f t="shared" si="16"/>
        <v>2.3149316813973964E-13</v>
      </c>
      <c r="CY186" s="85">
        <v>1.4161868974227301E-2</v>
      </c>
      <c r="CZ186" s="12">
        <f t="shared" si="17"/>
        <v>4.1377751545926272E-4</v>
      </c>
      <c r="DA186" s="85">
        <v>2.1844019624815698E-2</v>
      </c>
      <c r="DB186" s="12">
        <f t="shared" si="18"/>
        <v>7.4173679035489752E-6</v>
      </c>
      <c r="DC186" s="41">
        <v>3.1768118232632E-4</v>
      </c>
      <c r="DD186" s="12">
        <f t="shared" si="19"/>
        <v>3.9607671705170901E-30</v>
      </c>
      <c r="DE186" s="85">
        <v>2.54189684258404E-3</v>
      </c>
      <c r="DF186" s="12">
        <f t="shared" si="20"/>
        <v>8.8237926630138896E-35</v>
      </c>
      <c r="DG186" s="41">
        <v>2.2330395762498099E-4</v>
      </c>
      <c r="DH186" s="12">
        <f t="shared" si="21"/>
        <v>1.8673727957172065E-6</v>
      </c>
      <c r="DI186" s="41">
        <v>2.2330395762498099E-4</v>
      </c>
      <c r="DJ186" s="46">
        <v>181</v>
      </c>
      <c r="DK186" s="44">
        <v>1.01919252777249E-4</v>
      </c>
      <c r="DL186" s="44">
        <v>3.0986085281603499E-4</v>
      </c>
      <c r="DM186" s="44">
        <v>6.9756394853659497E-4</v>
      </c>
      <c r="DN186" s="44">
        <v>5.0534598918694495E-4</v>
      </c>
      <c r="DO186" s="44">
        <v>2.1285206416138398E-3</v>
      </c>
      <c r="DP186" s="44">
        <v>1.6570505706107201E-3</v>
      </c>
      <c r="DQ186" s="44">
        <v>2.3977461240656298E-3</v>
      </c>
      <c r="DR186" s="45">
        <v>2.55408392272422E-2</v>
      </c>
      <c r="DS186" s="45">
        <v>4.18431967900839E-2</v>
      </c>
      <c r="DT186" s="45">
        <v>3.7440356871133999E-2</v>
      </c>
      <c r="DU186" s="45">
        <v>2.6803174249381501E-2</v>
      </c>
      <c r="DV186" s="45">
        <v>3.9918842383066602E-2</v>
      </c>
      <c r="DW186" s="45">
        <v>6.5950148206819298E-2</v>
      </c>
      <c r="DX186" s="45">
        <v>3.1850765575160998E-2</v>
      </c>
    </row>
    <row r="187" spans="1:128">
      <c r="A187" s="43">
        <f t="shared" si="15"/>
        <v>11.96986301369863</v>
      </c>
      <c r="B187" s="18">
        <v>183</v>
      </c>
      <c r="C187" s="12">
        <v>4004</v>
      </c>
      <c r="D187" s="12">
        <v>2.4002276915249001E-2</v>
      </c>
      <c r="E187" s="12">
        <v>2.1831233306486201E-4</v>
      </c>
      <c r="F187" s="92">
        <f>$D187^Parameter!$D$325</f>
        <v>5.4525154480195674E-2</v>
      </c>
      <c r="G187" s="92">
        <f>$E187^Parameter!$D$318</f>
        <v>2.3127908210232094E-3</v>
      </c>
      <c r="H187" s="92">
        <f>$D187^Parameter!$D$326</f>
        <v>5.0605993285137207E-2</v>
      </c>
      <c r="I187" s="92">
        <f>$E187^Parameter!$D$319</f>
        <v>4.5395216676061964E-3</v>
      </c>
      <c r="J187" s="92">
        <f>$D187^Parameter!$D$328</f>
        <v>5.8311251259665853E-2</v>
      </c>
      <c r="K187" s="92">
        <f>$E187^Parameter!$D$321</f>
        <v>2.388975379614449E-2</v>
      </c>
      <c r="L187" s="92">
        <f>$D187^Parameter!$D$329</f>
        <v>0.12386293523679905</v>
      </c>
      <c r="M187" s="92">
        <f>$E187^Parameter!$D$322</f>
        <v>1.607490269558022E-2</v>
      </c>
      <c r="N187" s="92">
        <f>$D187^Parameter!$D$330</f>
        <v>4.8753351696688811E-2</v>
      </c>
      <c r="O187" s="92">
        <f>$E187^Parameter!$D$323</f>
        <v>3.4326641024954613E-2</v>
      </c>
      <c r="P187" s="92">
        <f>$D187^Parameter!$D$327</f>
        <v>2.8707827283682305E-2</v>
      </c>
      <c r="Q187" s="92">
        <f>$E187^Parameter!$D$320</f>
        <v>2.432774670691795E-3</v>
      </c>
      <c r="R187" s="12">
        <f>$D187^EXP(Parameter!$D$96+Parameter!$D$103*(($B187/30.2*21)^(1)))</f>
        <v>1.4142265981055203E-13</v>
      </c>
      <c r="S187" s="12">
        <f>$E187^EXP(Parameter!$D$81+Parameter!$D$88*($B187/30.2*21)^(-2))</f>
        <v>5.6286827225130089E-3</v>
      </c>
      <c r="T187" s="12">
        <f>$D187^EXP(Parameter!$D$97+Parameter!$D$104*(($B187*21/30.2)^(1)))</f>
        <v>3.8730351490167487E-4</v>
      </c>
      <c r="U187" s="12">
        <f>$E187^EXP(Parameter!$D$82+Parameter!$D$89*($B187/30.2*21)^(-2))</f>
        <v>8.833034969519692E-3</v>
      </c>
      <c r="V187" s="12">
        <f>$D187^EXP(Parameter!$D$99+Parameter!$D$106*(($B187*21/30.2)^(1)))</f>
        <v>6.4908468610146539E-6</v>
      </c>
      <c r="W187" s="12">
        <f>$E187^EXP(Parameter!$D$84+Parameter!$D$91*($B187/30.2*21)^(-2))</f>
        <v>3.7757822221791026E-2</v>
      </c>
      <c r="X187" s="12">
        <f>$D187^EXP(Parameter!$D$100+Parameter!$D$107*(($B187*21/30.2)^(1)))</f>
        <v>7.7826058269590208E-31</v>
      </c>
      <c r="Y187" s="12">
        <f>$E187^EXP(Parameter!$D$85+Parameter!$D$92*($B187/30.2*21)^(-2))</f>
        <v>2.4958020966486985E-2</v>
      </c>
      <c r="Z187" s="12">
        <f>$D187^EXP(Parameter!$D$101+Parameter!$D$108*(($B187*21/30.2)^(1)))</f>
        <v>1.4984993524565984E-35</v>
      </c>
      <c r="AA187" s="12">
        <f>$E187^EXP(Parameter!$D$86+Parameter!$D$93*($B187/30.2*21)^(-2))</f>
        <v>3.4761389673151698E-2</v>
      </c>
      <c r="AB187" s="12">
        <f>$D187^EXP(Parameter!$D$98+Parameter!$D$105*(($B187*21/30.2)^(1)))</f>
        <v>1.6238387770161639E-6</v>
      </c>
      <c r="AC187" s="12">
        <f>$E187^EXP(Parameter!$D$83+Parameter!$D$90*($B187/30.2*21)^(-2))</f>
        <v>2.7270064587689661E-3</v>
      </c>
      <c r="AD187" s="87">
        <f>$D187^EXP(Parameter!$D$133+Parameter!$D$140*(($B187*21/30.2)^(-0.5))+Parameter!$D$147*((LN($B187*21/30.2))))</f>
        <v>3.5250342146066744E-9</v>
      </c>
      <c r="AE187" s="12">
        <f>$E187^EXP(Parameter!$D$111+Parameter!$D$118*(($B187*21/30.2)^(-1))+Parameter!$D$125*(($B187*21/30.2)^(-0.5)))</f>
        <v>6.3607378275506554E-2</v>
      </c>
      <c r="AF187" s="12">
        <f>$D187^EXP(Parameter!$D$134+Parameter!$D$141*(($B187*21/30.2)^(-0.5))+Parameter!$D$148*((LN($B187*21/30.2))))</f>
        <v>6.8398220396083246E-4</v>
      </c>
      <c r="AG187" s="12">
        <f>$E187^EXP(Parameter!$D$112+Parameter!$D$119*(($B187*21/30.2)^(-1))+Parameter!$D$126*(($B187*21/30.2)^(-0.5)))</f>
        <v>1.0294826280583102E-2</v>
      </c>
      <c r="AH187" s="12">
        <f>$D187^EXP(Parameter!$D$136+Parameter!$D$143*(($B187*21/30.2)^(-0.5))+Parameter!$D$150*((LN($B187*21/30.2))))</f>
        <v>1.1637076175434925E-7</v>
      </c>
      <c r="AI187" s="12">
        <f>$E187^EXP(Parameter!$D$114+Parameter!$D$121*(($B187*21/30.2)^(-1))+Parameter!$D$128*(($B187*21/30.2)^(-0.5)))</f>
        <v>1.3818693033739167E-4</v>
      </c>
      <c r="AJ187" s="12">
        <f>$D187^EXP(Parameter!$D$137+Parameter!$D$144*(($B187*21/30.2)^(-0.5))+Parameter!$D$151*((LN($B187*21/30.2))))</f>
        <v>4.7174937964267357E-10</v>
      </c>
      <c r="AK187" s="12">
        <f>$E187^EXP(Parameter!$D$115+Parameter!$D$122*(($B187*21/30.2)^(-1))+Parameter!$D$129*(($B187*21/30.2)^(-0.5)))</f>
        <v>7.2121002111103592E-3</v>
      </c>
      <c r="AL187" s="12">
        <f>$D187^EXP(Parameter!$D$138+Parameter!$D$145*(($B187*21/30.2)^(-0.5))+Parameter!$D$152*((LN($B187*21/30.2))))</f>
        <v>6.424222337652805E-37</v>
      </c>
      <c r="AM187" s="12">
        <f>$E187^EXP(Parameter!$D$116+Parameter!$D$123*(($B187*21/30.2)^(-1))+Parameter!$D$130*(($B187*21/30.2)^(-0.5)))</f>
        <v>1.3050606799280497E-5</v>
      </c>
      <c r="AN187" s="12">
        <f>$D187^EXP(Parameter!$D$135+Parameter!$D$142*(($B187*21/30.2)^(-0.5))+Parameter!$D$149*((LN($B187*21/30.2))))</f>
        <v>4.4340051365406129E-5</v>
      </c>
      <c r="AO187" s="12">
        <f>$E187^EXP(Parameter!$D$113+Parameter!$D$120*(($B187*21/30.2)^(-1))+Parameter!$D$127*(($B187*21/30.2)^(-0.5)))</f>
        <v>5.8562076213904976E-11</v>
      </c>
      <c r="AP187" s="87">
        <f>$D187^EXP(Parameter!$D$304+Parameter!$D$310*((LN($B187*21/30.2))))</f>
        <v>2.5970725377706831E-2</v>
      </c>
      <c r="AQ187" s="88">
        <f>$E187^EXP(Parameter!$D$290+Parameter!$D$296*((LN($B187*21/30.2))))</f>
        <v>1.3027577222214532E-2</v>
      </c>
      <c r="AR187" s="12">
        <f>$D187^EXP(Parameter!$D$305+Parameter!$D$311*((LN($B187*21/30.2))))</f>
        <v>3.3585640192568801E-2</v>
      </c>
      <c r="AS187" s="88">
        <f>$E187^EXP(Parameter!$D$291+Parameter!$D$297*((LN($B187*21/30.2))))</f>
        <v>1.1653201873281853E-2</v>
      </c>
      <c r="AT187" s="12">
        <f>$D187^EXP(Parameter!$D$305+Parameter!$D$307-Parameter!$D$306+(Parameter!$D$311+Parameter!$D$313-Parameter!$D$312)*((LN($B187*21/30.2))))</f>
        <v>3.0221362908210276E-2</v>
      </c>
      <c r="AU187" s="88">
        <f>$E187^EXP(Parameter!$D$291+Parameter!$D$293-Parameter!$D$292+(Parameter!$D$297+Parameter!$D$299-Parameter!$D$298)*((LN($B187*21/30.2))))</f>
        <v>2.0463877044239864E-2</v>
      </c>
      <c r="AV187" s="12">
        <f>$D187^EXP(Parameter!$D$308+Parameter!$D$314*((LN($B187*21/30.2))))</f>
        <v>4.4176273200901839E-2</v>
      </c>
      <c r="AW187" s="88">
        <f>$E187^EXP(Parameter!$D$294+Parameter!$D$300*((LN($B187*21/30.2))))</f>
        <v>1.7089592896838108E-2</v>
      </c>
      <c r="AX187" s="12">
        <f>$D187^EXP(Parameter!$D$305+Parameter!$D$309-Parameter!$D$306+(Parameter!$D$311+Parameter!$D$315-Parameter!$D$312)*((LN($B187*21/30.2))))</f>
        <v>1.5961588972391461E-2</v>
      </c>
      <c r="AY187" s="88">
        <f>$E187^EXP(Parameter!$D$291+Parameter!$D$295-Parameter!$D$292+(Parameter!$D$297+Parameter!$D$301-Parameter!$D$298)*((LN($B187*21/30.2))))</f>
        <v>4.6635684034877285E-4</v>
      </c>
      <c r="AZ187" s="12">
        <f>$D187^EXP(Parameter!D$305-Parameter!D$306+(Parameter!D$311-Parameter!D$312)*((LN($B187*21/30.2))))</f>
        <v>1.0764869590687353E-2</v>
      </c>
      <c r="BA187" s="88">
        <f>$E187^EXP(Parameter!$D$291-Parameter!$D$292+(Parameter!$D$297-Parameter!$D$298)*((LN($B187*21/30.2))))</f>
        <v>8.8330582630211556E-6</v>
      </c>
      <c r="BB187" s="89">
        <f>$D187^EXP(Parameter!$D$231+Parameter!$D$238)</f>
        <v>5.8841658912415752E-2</v>
      </c>
      <c r="BC187" s="90">
        <f>$E187^EXP(Parameter!$D$216+Parameter!$D$223)</f>
        <v>4.7316413895004206E-3</v>
      </c>
      <c r="BD187" s="91">
        <f>$D187^EXP(Parameter!$D$232+Parameter!$D$239)</f>
        <v>4.5202907706297139E-2</v>
      </c>
      <c r="BE187" s="90">
        <f>$E187^EXP(Parameter!$D$217+Parameter!$D$224)</f>
        <v>6.6939461272792862E-3</v>
      </c>
      <c r="BF187" s="91">
        <f>$D187^EXP(Parameter!$D$234+Parameter!$D$241)</f>
        <v>5.3977931205724694E-2</v>
      </c>
      <c r="BG187" s="91">
        <f>$E187^EXP(Parameter!$D$219+Parameter!$D$226)</f>
        <v>2.8541530866980257E-2</v>
      </c>
      <c r="BH187" s="91">
        <f>$D187^EXP(Parameter!$D$235+Parameter!$D$242)</f>
        <v>0.10578556684172422</v>
      </c>
      <c r="BI187" s="91">
        <f>$E187^EXP(Parameter!$D$220+Parameter!$D$227)</f>
        <v>1.8576883650130379E-2</v>
      </c>
      <c r="BJ187" s="91">
        <f>$D187^EXP(Parameter!$D$236)</f>
        <v>1.5882878041594491E-2</v>
      </c>
      <c r="BK187" s="91">
        <f>$E187^EXP(Parameter!$D$221)</f>
        <v>0.17312622973954761</v>
      </c>
      <c r="BL187" s="91">
        <f>$D187^EXP(Parameter!$D$233+Parameter!$D$240)</f>
        <v>2.1590296244486655E-2</v>
      </c>
      <c r="BM187" s="91">
        <f>$E187^EXP(Parameter!$D$218+Parameter!$D$225)</f>
        <v>2.1825565605671725E-3</v>
      </c>
      <c r="BN187" s="90">
        <f>$D187^EXP(Parameter!$D$268+Parameter!$D$275)</f>
        <v>7.8239178459343195E-2</v>
      </c>
      <c r="BO187" s="91">
        <f>$E187^EXP(Parameter!$D$246+Parameter!$D$253)</f>
        <v>1.7105464752987143E-3</v>
      </c>
      <c r="BP187" s="91">
        <f>$D187^EXP(Parameter!$D$269+Parameter!$D$276)</f>
        <v>5.2572022121796687E-2</v>
      </c>
      <c r="BQ187" s="91">
        <f>$E187^EXP(Parameter!$D$247+Parameter!$D$254)</f>
        <v>4.1093149513055684E-3</v>
      </c>
      <c r="BR187" s="91">
        <f>$D187^EXP(Parameter!$D$271+Parameter!$D$278)</f>
        <v>0.11702705915902963</v>
      </c>
      <c r="BS187" s="91">
        <f>$E187^EXP(Parameter!$D$249+Parameter!$D$256)</f>
        <v>3.4874757851064635E-2</v>
      </c>
      <c r="BT187" s="91">
        <f>$D187^EXP(Parameter!$D$272+Parameter!$D$279)</f>
        <v>0.19793826060247191</v>
      </c>
      <c r="BU187" s="91">
        <f>$E187^EXP(Parameter!$D$250+Parameter!$D$257)</f>
        <v>1.1276437191631135E-2</v>
      </c>
      <c r="BV187" s="91">
        <f>$D187^EXP(Parameter!$D$273+Parameter!$D$280)</f>
        <v>0.1589526988346707</v>
      </c>
      <c r="BW187" s="91">
        <f>$E187^EXP(Parameter!$D$251+Parameter!$D$258)</f>
        <v>3.7393776434000811E-2</v>
      </c>
      <c r="BX187" s="91">
        <f>$D187^EXP(Parameter!$D$270+Parameter!$D$277)</f>
        <v>4.6048046953183083E-2</v>
      </c>
      <c r="BY187" s="91">
        <f>$E187^EXP(Parameter!$D$248+Parameter!$D$255)</f>
        <v>4.9905204662537873E-3</v>
      </c>
      <c r="BZ187" s="90">
        <f>$D187^EXP(Parameter!$D$208)</f>
        <v>5.4928806602593222E-2</v>
      </c>
      <c r="CA187" s="90">
        <f>$E187^EXP(Parameter!$D$200)</f>
        <v>3.4175124537032457E-3</v>
      </c>
      <c r="CB187" s="90">
        <f>$D187^EXP(Parameter!$D$209)</f>
        <v>4.5765157588471446E-2</v>
      </c>
      <c r="CC187" s="90">
        <f>$E187^EXP(Parameter!$D$201)</f>
        <v>5.6296874887825348E-3</v>
      </c>
      <c r="CD187" s="90">
        <f>$D187^EXP(Parameter!$D$211)</f>
        <v>4.9684010831135564E-2</v>
      </c>
      <c r="CE187" s="90">
        <f>$E187^EXP(Parameter!$D$203)</f>
        <v>2.2392343495215943E-2</v>
      </c>
      <c r="CF187" s="90">
        <f>$D187^EXP(Parameter!$D$212)</f>
        <v>0.10554808447754649</v>
      </c>
      <c r="CG187" s="90">
        <f>$E187^EXP(Parameter!$D$204)</f>
        <v>1.6118112341783553E-2</v>
      </c>
      <c r="CH187" s="91">
        <f>$D187^EXP(Parameter!$D$213)</f>
        <v>4.0742387832938133E-2</v>
      </c>
      <c r="CI187" s="90">
        <f>$E187^EXP(Parameter!$D$205)</f>
        <v>2.7440607769260415E-2</v>
      </c>
      <c r="CJ187" s="91">
        <f>$D187^EXP(Parameter!$D$210)</f>
        <v>2.3469548924494935E-2</v>
      </c>
      <c r="CK187" s="90">
        <f>$E187^EXP(Parameter!$D$202)</f>
        <v>2.8081120929948056E-3</v>
      </c>
      <c r="CL187" s="12">
        <f>$D187^EXP(Parameter!$D$170+Parameter!$D$177*(LN($B187/30.2*21)))</f>
        <v>2.887686910406053E-2</v>
      </c>
      <c r="CM187" s="41">
        <f>$E187^EXP(Parameter!$D$155+Parameter!$D$162*(LN($B187/30.2*21)))</f>
        <v>7.3828388353699592E-2</v>
      </c>
      <c r="CN187" s="12">
        <f>$D187^EXP(Parameter!$D$171+Parameter!$D$178*(LN($B187/30.2*21)))</f>
        <v>3.1568413966982754E-2</v>
      </c>
      <c r="CO187" s="41">
        <f>$E187^EXP(Parameter!$D$156+Parameter!$D$163*(LN($B187/30.2*21)))</f>
        <v>4.7160860327960817E-2</v>
      </c>
      <c r="CP187" s="12">
        <f>$D187^EXP(Parameter!$D$173+Parameter!$D$180*(LN($B187/30.2*21)))</f>
        <v>2.7151542663505952E-2</v>
      </c>
      <c r="CQ187" s="41">
        <f>$E187^EXP(Parameter!$D$158+Parameter!$D$165*(LN($B187/30.2*21)))</f>
        <v>5.0621819406098577E-2</v>
      </c>
      <c r="CR187" s="12">
        <f>$D187^EXP(Parameter!$D$174+Parameter!$D$181*(LN($B187/30.2*21)))</f>
        <v>2.6709623827453646E-2</v>
      </c>
      <c r="CS187" s="41">
        <f>$E187^EXP(Parameter!$D$159+Parameter!$D$166*(LN($B187/30.2*21)))</f>
        <v>7.2869976262288028E-2</v>
      </c>
      <c r="CT187" s="12">
        <f>$D187^EXP(Parameter!$D$175+Parameter!$D$182*(LN($B187/30.2*21)))</f>
        <v>5.3285422133974997E-3</v>
      </c>
      <c r="CU187" s="41">
        <f>$E187^EXP(Parameter!$D$160+Parameter!$D$167*(LN($B187/30.2*21)))</f>
        <v>3.2679640496410247E-3</v>
      </c>
      <c r="CV187" s="12">
        <f>$D187^EXP(Parameter!$D$172+Parameter!$D$179*(LN($B187/30.2*21)))</f>
        <v>6.9684125856206225E-3</v>
      </c>
      <c r="CW187" s="41">
        <f>$E187^EXP(Parameter!$D$157+Parameter!$D$164*(LN($B187/30.2*21)))</f>
        <v>5.0107706936048536E-7</v>
      </c>
      <c r="CX187" s="12">
        <f t="shared" si="16"/>
        <v>1.4142265981055203E-13</v>
      </c>
      <c r="CY187" s="85">
        <v>1.4116232573268E-2</v>
      </c>
      <c r="CZ187" s="12">
        <f t="shared" si="17"/>
        <v>3.8730351490167487E-4</v>
      </c>
      <c r="DA187" s="85">
        <v>2.1759748813098799E-2</v>
      </c>
      <c r="DB187" s="12">
        <f t="shared" si="18"/>
        <v>6.4908468610146539E-6</v>
      </c>
      <c r="DC187" s="41">
        <v>3.0670047773517301E-4</v>
      </c>
      <c r="DD187" s="12">
        <f t="shared" si="19"/>
        <v>7.7826058269590208E-31</v>
      </c>
      <c r="DE187" s="85">
        <v>2.4869296261519399E-3</v>
      </c>
      <c r="DF187" s="12">
        <f t="shared" si="20"/>
        <v>1.4984993524565984E-35</v>
      </c>
      <c r="DG187" s="41">
        <v>2.1831196482340301E-4</v>
      </c>
      <c r="DH187" s="12">
        <f t="shared" si="21"/>
        <v>1.6238387770161639E-6</v>
      </c>
      <c r="DI187" s="41">
        <v>2.1831196482340301E-4</v>
      </c>
      <c r="DJ187" s="46">
        <v>182</v>
      </c>
      <c r="DK187" s="44">
        <v>9.92202554975785E-5</v>
      </c>
      <c r="DL187" s="44">
        <v>3.0228478313720802E-4</v>
      </c>
      <c r="DM187" s="44">
        <v>6.8159336709217001E-4</v>
      </c>
      <c r="DN187" s="44">
        <v>4.9345995258165398E-4</v>
      </c>
      <c r="DO187" s="44">
        <v>2.0845969267787598E-3</v>
      </c>
      <c r="DP187" s="44">
        <v>1.62199317711686E-3</v>
      </c>
      <c r="DQ187" s="44">
        <v>2.3488679168819399E-3</v>
      </c>
      <c r="DR187" s="45">
        <v>2.5274399666433401E-2</v>
      </c>
      <c r="DS187" s="45">
        <v>4.1442011141966398E-2</v>
      </c>
      <c r="DT187" s="45">
        <v>3.70740584286759E-2</v>
      </c>
      <c r="DU187" s="45">
        <v>2.6525704797750401E-2</v>
      </c>
      <c r="DV187" s="45">
        <v>3.9532782402825199E-2</v>
      </c>
      <c r="DW187" s="45">
        <v>6.5373206357963107E-2</v>
      </c>
      <c r="DX187" s="45">
        <v>3.1530279011101697E-2</v>
      </c>
    </row>
    <row r="188" spans="1:128">
      <c r="A188" s="43">
        <f t="shared" si="15"/>
        <v>12.03013698630137</v>
      </c>
      <c r="B188" s="18">
        <v>184</v>
      </c>
      <c r="C188" s="12">
        <v>4026</v>
      </c>
      <c r="D188" s="12">
        <v>2.3746387530453002E-2</v>
      </c>
      <c r="E188" s="12">
        <v>2.13451088575437E-4</v>
      </c>
      <c r="F188" s="92">
        <f>$D188^Parameter!$D$325</f>
        <v>5.407121018817615E-2</v>
      </c>
      <c r="G188" s="92">
        <f>$E188^Parameter!$D$318</f>
        <v>2.2755942581792177E-3</v>
      </c>
      <c r="H188" s="92">
        <f>$D188^Parameter!$D$326</f>
        <v>5.0173920900820242E-2</v>
      </c>
      <c r="I188" s="92">
        <f>$E188^Parameter!$D$319</f>
        <v>4.4745664227800455E-3</v>
      </c>
      <c r="J188" s="92">
        <f>$D188^Parameter!$D$328</f>
        <v>5.7836943510024198E-2</v>
      </c>
      <c r="K188" s="92">
        <f>$E188^Parameter!$D$321</f>
        <v>2.3652615923800139E-2</v>
      </c>
      <c r="L188" s="92">
        <f>$D188^Parameter!$D$329</f>
        <v>0.12312170714238103</v>
      </c>
      <c r="M188" s="92">
        <f>$E188^Parameter!$D$322</f>
        <v>1.5898501905356244E-2</v>
      </c>
      <c r="N188" s="92">
        <f>$D188^Parameter!$D$330</f>
        <v>4.8331916479256019E-2</v>
      </c>
      <c r="O188" s="92">
        <f>$E188^Parameter!$D$323</f>
        <v>3.4018828169590759E-2</v>
      </c>
      <c r="P188" s="92">
        <f>$D188^Parameter!$D$327</f>
        <v>2.8416387642220271E-2</v>
      </c>
      <c r="Q188" s="92">
        <f>$E188^Parameter!$D$320</f>
        <v>2.3939718481925088E-3</v>
      </c>
      <c r="R188" s="12">
        <f>$D188^EXP(Parameter!$D$96+Parameter!$D$103*(($B188/30.2*21)^(1)))</f>
        <v>8.5728404213519872E-14</v>
      </c>
      <c r="S188" s="12">
        <f>$E188^EXP(Parameter!$D$81+Parameter!$D$88*($B188/30.2*21)^(-2))</f>
        <v>5.5513419575031562E-3</v>
      </c>
      <c r="T188" s="12">
        <f>$D188^EXP(Parameter!$D$97+Parameter!$D$104*(($B188*21/30.2)^(1)))</f>
        <v>3.6237488261977409E-4</v>
      </c>
      <c r="U188" s="12">
        <f>$E188^EXP(Parameter!$D$82+Parameter!$D$89*($B188/30.2*21)^(-2))</f>
        <v>8.7221507048548599E-3</v>
      </c>
      <c r="V188" s="12">
        <f>$D188^EXP(Parameter!$D$99+Parameter!$D$106*(($B188*21/30.2)^(1)))</f>
        <v>5.6728153460467432E-6</v>
      </c>
      <c r="W188" s="12">
        <f>$E188^EXP(Parameter!$D$84+Parameter!$D$91*($B188/30.2*21)^(-2))</f>
        <v>3.742882944700944E-2</v>
      </c>
      <c r="X188" s="12">
        <f>$D188^EXP(Parameter!$D$100+Parameter!$D$107*(($B188*21/30.2)^(1)))</f>
        <v>1.4725729154630703E-31</v>
      </c>
      <c r="Y188" s="12">
        <f>$E188^EXP(Parameter!$D$85+Parameter!$D$92*($B188/30.2*21)^(-2))</f>
        <v>2.4713197550362335E-2</v>
      </c>
      <c r="Z188" s="12">
        <f>$D188^EXP(Parameter!$D$101+Parameter!$D$108*(($B188*21/30.2)^(1)))</f>
        <v>2.4486612697787585E-36</v>
      </c>
      <c r="AA188" s="12">
        <f>$E188^EXP(Parameter!$D$86+Parameter!$D$93*($B188/30.2*21)^(-2))</f>
        <v>3.4450798553382678E-2</v>
      </c>
      <c r="AB188" s="12">
        <f>$D188^EXP(Parameter!$D$98+Parameter!$D$105*(($B188*21/30.2)^(1)))</f>
        <v>1.410339948543242E-6</v>
      </c>
      <c r="AC188" s="12">
        <f>$E188^EXP(Parameter!$D$83+Parameter!$D$90*($B188/30.2*21)^(-2))</f>
        <v>2.6843250953439857E-3</v>
      </c>
      <c r="AD188" s="87">
        <f>$D188^EXP(Parameter!$D$133+Parameter!$D$140*(($B188*21/30.2)^(-0.5))+Parameter!$D$147*((LN($B188*21/30.2))))</f>
        <v>2.9692553939495588E-9</v>
      </c>
      <c r="AE188" s="12">
        <f>$E188^EXP(Parameter!$D$111+Parameter!$D$118*(($B188*21/30.2)^(-1))+Parameter!$D$125*(($B188*21/30.2)^(-0.5)))</f>
        <v>6.3279216379417344E-2</v>
      </c>
      <c r="AF188" s="12">
        <f>$D188^EXP(Parameter!$D$134+Parameter!$D$141*(($B188*21/30.2)^(-0.5))+Parameter!$D$148*((LN($B188*21/30.2))))</f>
        <v>6.5782586042483892E-4</v>
      </c>
      <c r="AG188" s="12">
        <f>$E188^EXP(Parameter!$D$112+Parameter!$D$119*(($B188*21/30.2)^(-1))+Parameter!$D$126*(($B188*21/30.2)^(-0.5)))</f>
        <v>1.0173015471050213E-2</v>
      </c>
      <c r="AH188" s="12">
        <f>$D188^EXP(Parameter!$D$136+Parameter!$D$143*(($B188*21/30.2)^(-0.5))+Parameter!$D$150*((LN($B188*21/30.2))))</f>
        <v>1.0210007161554111E-7</v>
      </c>
      <c r="AI188" s="12">
        <f>$E188^EXP(Parameter!$D$114+Parameter!$D$121*(($B188*21/30.2)^(-1))+Parameter!$D$128*(($B188*21/30.2)^(-0.5)))</f>
        <v>1.3354974173231362E-4</v>
      </c>
      <c r="AJ188" s="12">
        <f>$D188^EXP(Parameter!$D$137+Parameter!$D$144*(($B188*21/30.2)^(-0.5))+Parameter!$D$151*((LN($B188*21/30.2))))</f>
        <v>3.82024860130093E-10</v>
      </c>
      <c r="AK188" s="12">
        <f>$E188^EXP(Parameter!$D$115+Parameter!$D$122*(($B188*21/30.2)^(-1))+Parameter!$D$129*(($B188*21/30.2)^(-0.5)))</f>
        <v>7.1083184856422848E-3</v>
      </c>
      <c r="AL188" s="12">
        <f>$D188^EXP(Parameter!$D$138+Parameter!$D$145*(($B188*21/30.2)^(-0.5))+Parameter!$D$152*((LN($B188*21/30.2))))</f>
        <v>2.2344830833790072E-37</v>
      </c>
      <c r="AM188" s="12">
        <f>$E188^EXP(Parameter!$D$116+Parameter!$D$123*(($B188*21/30.2)^(-1))+Parameter!$D$130*(($B188*21/30.2)^(-0.5)))</f>
        <v>1.2493574733609841E-5</v>
      </c>
      <c r="AN188" s="12">
        <f>$D188^EXP(Parameter!$D$135+Parameter!$D$142*(($B188*21/30.2)^(-0.5))+Parameter!$D$149*((LN($B188*21/30.2))))</f>
        <v>4.1937040488639129E-5</v>
      </c>
      <c r="AO188" s="12">
        <f>$E188^EXP(Parameter!$D$113+Parameter!$D$120*(($B188*21/30.2)^(-1))+Parameter!$D$127*(($B188*21/30.2)^(-0.5)))</f>
        <v>5.3111424719073683E-11</v>
      </c>
      <c r="AP188" s="87">
        <f>$D188^EXP(Parameter!$D$304+Parameter!$D$310*((LN($B188*21/30.2))))</f>
        <v>2.5634531002993038E-2</v>
      </c>
      <c r="AQ188" s="88">
        <f>$E188^EXP(Parameter!$D$290+Parameter!$D$296*((LN($B188*21/30.2))))</f>
        <v>1.2921075481741467E-2</v>
      </c>
      <c r="AR188" s="12">
        <f>$D188^EXP(Parameter!$D$305+Parameter!$D$311*((LN($B188*21/30.2))))</f>
        <v>3.3229715707804218E-2</v>
      </c>
      <c r="AS188" s="88">
        <f>$E188^EXP(Parameter!$D$291+Parameter!$D$297*((LN($B188*21/30.2))))</f>
        <v>1.1530335216367578E-2</v>
      </c>
      <c r="AT188" s="12">
        <f>$D188^EXP(Parameter!$D$305+Parameter!$D$307-Parameter!$D$306+(Parameter!$D$311+Parameter!$D$313-Parameter!$D$312)*((LN($B188*21/30.2))))</f>
        <v>2.9869739383344883E-2</v>
      </c>
      <c r="AU188" s="88">
        <f>$E188^EXP(Parameter!$D$291+Parameter!$D$293-Parameter!$D$292+(Parameter!$D$297+Parameter!$D$299-Parameter!$D$298)*((LN($B188*21/30.2))))</f>
        <v>2.0238518804355992E-2</v>
      </c>
      <c r="AV188" s="12">
        <f>$D188^EXP(Parameter!$D$308+Parameter!$D$314*((LN($B188*21/30.2))))</f>
        <v>4.3642406295430078E-2</v>
      </c>
      <c r="AW188" s="88">
        <f>$E188^EXP(Parameter!$D$294+Parameter!$D$300*((LN($B188*21/30.2))))</f>
        <v>1.6908031221312545E-2</v>
      </c>
      <c r="AX188" s="12">
        <f>$D188^EXP(Parameter!$D$305+Parameter!$D$309-Parameter!$D$306+(Parameter!$D$311+Parameter!$D$315-Parameter!$D$312)*((LN($B188*21/30.2))))</f>
        <v>1.5720288686159548E-2</v>
      </c>
      <c r="AY188" s="88">
        <f>$E188^EXP(Parameter!$D$291+Parameter!$D$295-Parameter!$D$292+(Parameter!$D$297+Parameter!$D$301-Parameter!$D$298)*((LN($B188*21/30.2))))</f>
        <v>4.5032640942266301E-4</v>
      </c>
      <c r="AZ188" s="12">
        <f>$D188^EXP(Parameter!D$305-Parameter!D$306+(Parameter!D$311-Parameter!D$312)*((LN($B188*21/30.2))))</f>
        <v>1.0596808062399907E-2</v>
      </c>
      <c r="BA188" s="88">
        <f>$E188^EXP(Parameter!$D$291-Parameter!$D$292+(Parameter!$D$297-Parameter!$D$298)*((LN($B188*21/30.2))))</f>
        <v>8.413295298424428E-6</v>
      </c>
      <c r="BB188" s="89">
        <f>$D188^EXP(Parameter!$D$231+Parameter!$D$238)</f>
        <v>5.8364555571994034E-2</v>
      </c>
      <c r="BC188" s="90">
        <f>$E188^EXP(Parameter!$D$216+Parameter!$D$223)</f>
        <v>4.6644536125745551E-3</v>
      </c>
      <c r="BD188" s="91">
        <f>$D188^EXP(Parameter!$D$232+Parameter!$D$239)</f>
        <v>4.4802426804892471E-2</v>
      </c>
      <c r="BE188" s="90">
        <f>$E188^EXP(Parameter!$D$217+Parameter!$D$224)</f>
        <v>6.6050129679791052E-3</v>
      </c>
      <c r="BF188" s="91">
        <f>$D188^EXP(Parameter!$D$234+Parameter!$D$241)</f>
        <v>5.3526991108929986E-2</v>
      </c>
      <c r="BG188" s="91">
        <f>$E188^EXP(Parameter!$D$219+Parameter!$D$226)</f>
        <v>2.8271651500768449E-2</v>
      </c>
      <c r="BH188" s="91">
        <f>$D188^EXP(Parameter!$D$235+Parameter!$D$242)</f>
        <v>0.10510485509617414</v>
      </c>
      <c r="BI188" s="91">
        <f>$E188^EXP(Parameter!$D$220+Parameter!$D$227)</f>
        <v>1.838012848065676E-2</v>
      </c>
      <c r="BJ188" s="91">
        <f>$D188^EXP(Parameter!$D$236)</f>
        <v>1.5694914870693275E-2</v>
      </c>
      <c r="BK188" s="91">
        <f>$E188^EXP(Parameter!$D$221)</f>
        <v>0.17231703403883764</v>
      </c>
      <c r="BL188" s="91">
        <f>$D188^EXP(Parameter!$D$233+Parameter!$D$240)</f>
        <v>2.1353621070256169E-2</v>
      </c>
      <c r="BM188" s="91">
        <f>$E188^EXP(Parameter!$D$218+Parameter!$D$225)</f>
        <v>2.147122086036016E-3</v>
      </c>
      <c r="BN188" s="90">
        <f>$D188^EXP(Parameter!$D$268+Parameter!$D$275)</f>
        <v>7.7668365019833638E-2</v>
      </c>
      <c r="BO188" s="91">
        <f>$E188^EXP(Parameter!$D$246+Parameter!$D$253)</f>
        <v>1.6816801243993672E-3</v>
      </c>
      <c r="BP188" s="91">
        <f>$D188^EXP(Parameter!$D$269+Parameter!$D$276)</f>
        <v>5.2128873396546212E-2</v>
      </c>
      <c r="BQ188" s="91">
        <f>$E188^EXP(Parameter!$D$247+Parameter!$D$254)</f>
        <v>4.0494382413011005E-3</v>
      </c>
      <c r="BR188" s="91">
        <f>$D188^EXP(Parameter!$D$271+Parameter!$D$278)</f>
        <v>0.11630776169530449</v>
      </c>
      <c r="BS188" s="91">
        <f>$E188^EXP(Parameter!$D$249+Parameter!$D$256)</f>
        <v>3.4563492619407957E-2</v>
      </c>
      <c r="BT188" s="91">
        <f>$D188^EXP(Parameter!$D$272+Parameter!$D$279)</f>
        <v>0.19701899097968759</v>
      </c>
      <c r="BU188" s="91">
        <f>$E188^EXP(Parameter!$D$250+Parameter!$D$257)</f>
        <v>1.1142135059769733E-2</v>
      </c>
      <c r="BV188" s="91">
        <f>$D188^EXP(Parameter!$D$273+Parameter!$D$280)</f>
        <v>0.15811478435612222</v>
      </c>
      <c r="BW188" s="91">
        <f>$E188^EXP(Parameter!$D$251+Parameter!$D$258)</f>
        <v>3.7066933612134798E-2</v>
      </c>
      <c r="BX188" s="91">
        <f>$D188^EXP(Parameter!$D$270+Parameter!$D$277)</f>
        <v>4.5642508137363473E-2</v>
      </c>
      <c r="BY188" s="91">
        <f>$E188^EXP(Parameter!$D$248+Parameter!$D$255)</f>
        <v>4.9203568163524282E-3</v>
      </c>
      <c r="BZ188" s="90">
        <f>$D188^EXP(Parameter!$D$208)</f>
        <v>5.4472656373647919E-2</v>
      </c>
      <c r="CA188" s="90">
        <f>$E188^EXP(Parameter!$D$200)</f>
        <v>3.3660579190900922E-3</v>
      </c>
      <c r="CB188" s="90">
        <f>$D188^EXP(Parameter!$D$209)</f>
        <v>4.5361306809573496E-2</v>
      </c>
      <c r="CC188" s="90">
        <f>$E188^EXP(Parameter!$D$201)</f>
        <v>5.5523247934527531E-3</v>
      </c>
      <c r="CD188" s="90">
        <f>$D188^EXP(Parameter!$D$211)</f>
        <v>4.9257207444938347E-2</v>
      </c>
      <c r="CE188" s="90">
        <f>$E188^EXP(Parameter!$D$203)</f>
        <v>2.2166236042491391E-2</v>
      </c>
      <c r="CF188" s="90">
        <f>$D188^EXP(Parameter!$D$212)</f>
        <v>0.10486822355966084</v>
      </c>
      <c r="CG188" s="90">
        <f>$E188^EXP(Parameter!$D$204)</f>
        <v>1.594135170141503E-2</v>
      </c>
      <c r="CH188" s="91">
        <f>$D188^EXP(Parameter!$D$213)</f>
        <v>4.0369370598037926E-2</v>
      </c>
      <c r="CI188" s="90">
        <f>$E188^EXP(Parameter!$D$205)</f>
        <v>2.7178282213772248E-2</v>
      </c>
      <c r="CJ188" s="91">
        <f>$D188^EXP(Parameter!$D$210)</f>
        <v>2.3217841308510213E-2</v>
      </c>
      <c r="CK188" s="90">
        <f>$E188^EXP(Parameter!$D$202)</f>
        <v>2.7643820037981295E-3</v>
      </c>
      <c r="CL188" s="12">
        <f>$D188^EXP(Parameter!$D$170+Parameter!$D$177*(LN($B188/30.2*21)))</f>
        <v>2.8541579279362839E-2</v>
      </c>
      <c r="CM188" s="41">
        <f>$E188^EXP(Parameter!$D$155+Parameter!$D$162*(LN($B188/30.2*21)))</f>
        <v>7.3581668083752383E-2</v>
      </c>
      <c r="CN188" s="12">
        <f>$D188^EXP(Parameter!$D$171+Parameter!$D$178*(LN($B188/30.2*21)))</f>
        <v>3.1232269305701575E-2</v>
      </c>
      <c r="CO188" s="41">
        <f>$E188^EXP(Parameter!$D$156+Parameter!$D$163*(LN($B188/30.2*21)))</f>
        <v>4.6893270399582736E-2</v>
      </c>
      <c r="CP188" s="12">
        <f>$D188^EXP(Parameter!$D$173+Parameter!$D$180*(LN($B188/30.2*21)))</f>
        <v>2.683507155957212E-2</v>
      </c>
      <c r="CQ188" s="41">
        <f>$E188^EXP(Parameter!$D$158+Parameter!$D$165*(LN($B188/30.2*21)))</f>
        <v>5.0264194466616764E-2</v>
      </c>
      <c r="CR188" s="12">
        <f>$D188^EXP(Parameter!$D$174+Parameter!$D$181*(LN($B188/30.2*21)))</f>
        <v>2.6334209313944954E-2</v>
      </c>
      <c r="CS188" s="41">
        <f>$E188^EXP(Parameter!$D$159+Parameter!$D$166*(LN($B188/30.2*21)))</f>
        <v>7.2503867516736181E-2</v>
      </c>
      <c r="CT188" s="12">
        <f>$D188^EXP(Parameter!$D$175+Parameter!$D$182*(LN($B188/30.2*21)))</f>
        <v>5.2197649987112925E-3</v>
      </c>
      <c r="CU188" s="41">
        <f>$E188^EXP(Parameter!$D$160+Parameter!$D$167*(LN($B188/30.2*21)))</f>
        <v>3.2000002889724074E-3</v>
      </c>
      <c r="CV188" s="12">
        <f>$D188^EXP(Parameter!$D$172+Parameter!$D$179*(LN($B188/30.2*21)))</f>
        <v>6.8495479760334538E-3</v>
      </c>
      <c r="CW188" s="41">
        <f>$E188^EXP(Parameter!$D$157+Parameter!$D$164*(LN($B188/30.2*21)))</f>
        <v>4.7117976388745659E-7</v>
      </c>
      <c r="CX188" s="12">
        <f t="shared" si="16"/>
        <v>8.5728404213519872E-14</v>
      </c>
      <c r="CY188" s="85">
        <v>1.4071580482076801E-2</v>
      </c>
      <c r="CZ188" s="12">
        <f t="shared" si="17"/>
        <v>3.6237488261977409E-4</v>
      </c>
      <c r="DA188" s="85">
        <v>2.16771321138567E-2</v>
      </c>
      <c r="DB188" s="12">
        <f t="shared" si="18"/>
        <v>5.6728153460467432E-6</v>
      </c>
      <c r="DC188" s="41">
        <v>2.96215377492558E-4</v>
      </c>
      <c r="DD188" s="12">
        <f t="shared" si="19"/>
        <v>1.4725729154630703E-31</v>
      </c>
      <c r="DE188" s="85">
        <v>2.4333847908880198E-3</v>
      </c>
      <c r="DF188" s="12">
        <f t="shared" si="20"/>
        <v>2.4486612697787585E-36</v>
      </c>
      <c r="DG188" s="41">
        <v>2.1345097082091301E-4</v>
      </c>
      <c r="DH188" s="12">
        <f t="shared" si="21"/>
        <v>1.410339948543242E-6</v>
      </c>
      <c r="DI188" s="41">
        <v>2.1345097082091301E-4</v>
      </c>
      <c r="DJ188" s="46">
        <v>183</v>
      </c>
      <c r="DK188" s="44">
        <v>9.6602236111409403E-5</v>
      </c>
      <c r="DL188" s="44">
        <v>2.9492003144093699E-4</v>
      </c>
      <c r="DM188" s="44">
        <v>6.6604230401823305E-4</v>
      </c>
      <c r="DN188" s="44">
        <v>4.8189392459652098E-4</v>
      </c>
      <c r="DO188" s="44">
        <v>2.0417225486423201E-3</v>
      </c>
      <c r="DP188" s="44">
        <v>1.58779259798048E-3</v>
      </c>
      <c r="DQ188" s="44">
        <v>2.30114443122564E-3</v>
      </c>
      <c r="DR188" s="45">
        <v>2.5011743772120301E-2</v>
      </c>
      <c r="DS188" s="45">
        <v>4.1046136153753902E-2</v>
      </c>
      <c r="DT188" s="45">
        <v>3.6712691192857597E-2</v>
      </c>
      <c r="DU188" s="45">
        <v>2.6252150566855901E-2</v>
      </c>
      <c r="DV188" s="45">
        <v>3.91518698494389E-2</v>
      </c>
      <c r="DW188" s="45">
        <v>6.4803338316355999E-2</v>
      </c>
      <c r="DX188" s="45">
        <v>3.1214209009531799E-2</v>
      </c>
    </row>
    <row r="189" spans="1:128">
      <c r="A189" s="43">
        <f t="shared" si="15"/>
        <v>12.09041095890411</v>
      </c>
      <c r="B189" s="18">
        <v>185</v>
      </c>
      <c r="C189" s="12">
        <v>4048</v>
      </c>
      <c r="D189" s="12">
        <v>2.3494167855887899E-2</v>
      </c>
      <c r="E189" s="12">
        <v>2.0871666458587899E-4</v>
      </c>
      <c r="F189" s="92">
        <f>$D189^Parameter!$D$325</f>
        <v>5.3622721578517579E-2</v>
      </c>
      <c r="G189" s="92">
        <f>$E189^Parameter!$D$318</f>
        <v>2.2391393935065761E-3</v>
      </c>
      <c r="H189" s="92">
        <f>$D189^Parameter!$D$326</f>
        <v>4.9747132661538011E-2</v>
      </c>
      <c r="I189" s="92">
        <f>$E189^Parameter!$D$319</f>
        <v>4.410791820712745E-3</v>
      </c>
      <c r="J189" s="92">
        <f>$D189^Parameter!$D$328</f>
        <v>5.7368245930751058E-2</v>
      </c>
      <c r="K189" s="92">
        <f>$E189^Parameter!$D$321</f>
        <v>2.3418755194024497E-2</v>
      </c>
      <c r="L189" s="92">
        <f>$D189^Parameter!$D$329</f>
        <v>0.12238766178588484</v>
      </c>
      <c r="M189" s="92">
        <f>$E189^Parameter!$D$322</f>
        <v>1.5724722559599776E-2</v>
      </c>
      <c r="N189" s="92">
        <f>$D189^Parameter!$D$330</f>
        <v>4.7915679849396507E-2</v>
      </c>
      <c r="O189" s="92">
        <f>$E189^Parameter!$D$323</f>
        <v>3.371497564964944E-2</v>
      </c>
      <c r="P189" s="92">
        <f>$D189^Parameter!$D$327</f>
        <v>2.8128979985909547E-2</v>
      </c>
      <c r="Q189" s="92">
        <f>$E189^Parameter!$D$320</f>
        <v>2.3559376241054264E-3</v>
      </c>
      <c r="R189" s="12">
        <f>$D189^EXP(Parameter!$D$96+Parameter!$D$103*(($B189/30.2*21)^(1)))</f>
        <v>5.1558893749410382E-14</v>
      </c>
      <c r="S189" s="12">
        <f>$E189^EXP(Parameter!$D$81+Parameter!$D$88*($B189/30.2*21)^(-2))</f>
        <v>5.475363185116819E-3</v>
      </c>
      <c r="T189" s="12">
        <f>$D189^EXP(Parameter!$D$97+Parameter!$D$104*(($B189*21/30.2)^(1)))</f>
        <v>3.3891097440838736E-4</v>
      </c>
      <c r="U189" s="12">
        <f>$E189^EXP(Parameter!$D$82+Parameter!$D$89*($B189/30.2*21)^(-2))</f>
        <v>8.6130883281680115E-3</v>
      </c>
      <c r="V189" s="12">
        <f>$D189^EXP(Parameter!$D$99+Parameter!$D$106*(($B189*21/30.2)^(1)))</f>
        <v>4.9514960869017067E-6</v>
      </c>
      <c r="W189" s="12">
        <f>$E189^EXP(Parameter!$D$84+Parameter!$D$91*($B189/30.2*21)^(-2))</f>
        <v>3.7103986022555012E-2</v>
      </c>
      <c r="X189" s="12">
        <f>$D189^EXP(Parameter!$D$100+Parameter!$D$107*(($B189*21/30.2)^(1)))</f>
        <v>2.6807825953652027E-32</v>
      </c>
      <c r="Y189" s="12">
        <f>$E189^EXP(Parameter!$D$85+Parameter!$D$92*($B189/30.2*21)^(-2))</f>
        <v>2.4471728817816618E-2</v>
      </c>
      <c r="Z189" s="12">
        <f>$D189^EXP(Parameter!$D$101+Parameter!$D$108*(($B189*21/30.2)^(1)))</f>
        <v>3.8469433426962067E-37</v>
      </c>
      <c r="AA189" s="12">
        <f>$E189^EXP(Parameter!$D$86+Parameter!$D$93*($B189/30.2*21)^(-2))</f>
        <v>3.4144193826795573E-2</v>
      </c>
      <c r="AB189" s="12">
        <f>$D189^EXP(Parameter!$D$98+Parameter!$D$105*(($B189*21/30.2)^(1)))</f>
        <v>1.2234017326854292E-6</v>
      </c>
      <c r="AC189" s="12">
        <f>$E189^EXP(Parameter!$D$83+Parameter!$D$90*($B189/30.2*21)^(-2))</f>
        <v>2.6424765114785582E-3</v>
      </c>
      <c r="AD189" s="87">
        <f>$D189^EXP(Parameter!$D$133+Parameter!$D$140*(($B189*21/30.2)^(-0.5))+Parameter!$D$147*((LN($B189*21/30.2))))</f>
        <v>2.4996456042518481E-9</v>
      </c>
      <c r="AE189" s="12">
        <f>$E189^EXP(Parameter!$D$111+Parameter!$D$118*(($B189*21/30.2)^(-1))+Parameter!$D$125*(($B189*21/30.2)^(-0.5)))</f>
        <v>6.295413040058169E-2</v>
      </c>
      <c r="AF189" s="12">
        <f>$D189^EXP(Parameter!$D$134+Parameter!$D$141*(($B189*21/30.2)^(-0.5))+Parameter!$D$148*((LN($B189*21/30.2))))</f>
        <v>6.3268118733435491E-4</v>
      </c>
      <c r="AG189" s="12">
        <f>$E189^EXP(Parameter!$D$112+Parameter!$D$119*(($B189*21/30.2)^(-1))+Parameter!$D$126*(($B189*21/30.2)^(-0.5)))</f>
        <v>1.0053122433742205E-2</v>
      </c>
      <c r="AH189" s="12">
        <f>$D189^EXP(Parameter!$D$136+Parameter!$D$143*(($B189*21/30.2)^(-0.5))+Parameter!$D$150*((LN($B189*21/30.2))))</f>
        <v>8.9547353508266896E-8</v>
      </c>
      <c r="AI189" s="12">
        <f>$E189^EXP(Parameter!$D$114+Parameter!$D$121*(($B189*21/30.2)^(-1))+Parameter!$D$128*(($B189*21/30.2)^(-0.5)))</f>
        <v>1.290818337422953E-4</v>
      </c>
      <c r="AJ189" s="12">
        <f>$D189^EXP(Parameter!$D$137+Parameter!$D$144*(($B189*21/30.2)^(-0.5))+Parameter!$D$151*((LN($B189*21/30.2))))</f>
        <v>3.0907714457744852E-10</v>
      </c>
      <c r="AK189" s="12">
        <f>$E189^EXP(Parameter!$D$115+Parameter!$D$122*(($B189*21/30.2)^(-1))+Parameter!$D$129*(($B189*21/30.2)^(-0.5)))</f>
        <v>7.0064131047083301E-3</v>
      </c>
      <c r="AL189" s="12">
        <f>$D189^EXP(Parameter!$D$138+Parameter!$D$145*(($B189*21/30.2)^(-0.5))+Parameter!$D$152*((LN($B189*21/30.2))))</f>
        <v>7.7116797561184837E-38</v>
      </c>
      <c r="AM189" s="12">
        <f>$E189^EXP(Parameter!$D$116+Parameter!$D$123*(($B189*21/30.2)^(-1))+Parameter!$D$130*(($B189*21/30.2)^(-0.5)))</f>
        <v>1.1961952004755111E-5</v>
      </c>
      <c r="AN189" s="12">
        <f>$D189^EXP(Parameter!$D$135+Parameter!$D$142*(($B189*21/30.2)^(-0.5))+Parameter!$D$149*((LN($B189*21/30.2))))</f>
        <v>3.9664863702804323E-5</v>
      </c>
      <c r="AO189" s="12">
        <f>$E189^EXP(Parameter!$D$113+Parameter!$D$120*(($B189*21/30.2)^(-1))+Parameter!$D$127*(($B189*21/30.2)^(-0.5)))</f>
        <v>4.8181707809914237E-11</v>
      </c>
      <c r="AP189" s="87">
        <f>$D189^EXP(Parameter!$D$304+Parameter!$D$310*((LN($B189*21/30.2))))</f>
        <v>2.5303619574312451E-2</v>
      </c>
      <c r="AQ189" s="88">
        <f>$E189^EXP(Parameter!$D$290+Parameter!$D$296*((LN($B189*21/30.2))))</f>
        <v>1.2815992579686302E-2</v>
      </c>
      <c r="AR189" s="12">
        <f>$D189^EXP(Parameter!$D$305+Parameter!$D$311*((LN($B189*21/30.2))))</f>
        <v>3.2878746310201531E-2</v>
      </c>
      <c r="AS189" s="88">
        <f>$E189^EXP(Parameter!$D$291+Parameter!$D$297*((LN($B189*21/30.2))))</f>
        <v>1.1409294134175451E-2</v>
      </c>
      <c r="AT189" s="12">
        <f>$D189^EXP(Parameter!$D$305+Parameter!$D$307-Parameter!$D$306+(Parameter!$D$311+Parameter!$D$313-Parameter!$D$312)*((LN($B189*21/30.2))))</f>
        <v>2.9523281155145922E-2</v>
      </c>
      <c r="AU189" s="88">
        <f>$E189^EXP(Parameter!$D$291+Parameter!$D$293-Parameter!$D$292+(Parameter!$D$297+Parameter!$D$299-Parameter!$D$298)*((LN($B189*21/30.2))))</f>
        <v>2.0016463479534258E-2</v>
      </c>
      <c r="AV189" s="12">
        <f>$D189^EXP(Parameter!$D$308+Parameter!$D$314*((LN($B189*21/30.2))))</f>
        <v>4.3116259048311713E-2</v>
      </c>
      <c r="AW189" s="88">
        <f>$E189^EXP(Parameter!$D$294+Parameter!$D$300*((LN($B189*21/30.2))))</f>
        <v>1.6729116592505401E-2</v>
      </c>
      <c r="AX189" s="12">
        <f>$D189^EXP(Parameter!$D$305+Parameter!$D$309-Parameter!$D$306+(Parameter!$D$311+Parameter!$D$315-Parameter!$D$312)*((LN($B189*21/30.2))))</f>
        <v>1.5483269080796785E-2</v>
      </c>
      <c r="AY189" s="88">
        <f>$E189^EXP(Parameter!$D$291+Parameter!$D$295-Parameter!$D$292+(Parameter!$D$297+Parameter!$D$301-Parameter!$D$298)*((LN($B189*21/30.2))))</f>
        <v>4.3487121690372044E-4</v>
      </c>
      <c r="AZ189" s="12">
        <f>$D189^EXP(Parameter!D$305-Parameter!D$306+(Parameter!D$311-Parameter!D$312)*((LN($B189*21/30.2))))</f>
        <v>1.0431853766141495E-2</v>
      </c>
      <c r="BA189" s="88">
        <f>$E189^EXP(Parameter!$D$291-Parameter!$D$292+(Parameter!$D$297-Parameter!$D$298)*((LN($B189*21/30.2))))</f>
        <v>8.014271064336431E-6</v>
      </c>
      <c r="BB189" s="89">
        <f>$D189^EXP(Parameter!$D$231+Parameter!$D$238)</f>
        <v>5.789308322260036E-2</v>
      </c>
      <c r="BC189" s="90">
        <f>$E189^EXP(Parameter!$D$216+Parameter!$D$223)</f>
        <v>4.5984797668118995E-3</v>
      </c>
      <c r="BD189" s="91">
        <f>$D189^EXP(Parameter!$D$232+Parameter!$D$239)</f>
        <v>4.4406971791145042E-2</v>
      </c>
      <c r="BE189" s="90">
        <f>$E189^EXP(Parameter!$D$217+Parameter!$D$224)</f>
        <v>6.5176058172196072E-3</v>
      </c>
      <c r="BF189" s="91">
        <f>$D189^EXP(Parameter!$D$234+Parameter!$D$241)</f>
        <v>5.3081483479371812E-2</v>
      </c>
      <c r="BG189" s="91">
        <f>$E189^EXP(Parameter!$D$219+Parameter!$D$226)</f>
        <v>2.8005375475042921E-2</v>
      </c>
      <c r="BH189" s="91">
        <f>$D189^EXP(Parameter!$D$235+Parameter!$D$242)</f>
        <v>0.10443104465747957</v>
      </c>
      <c r="BI189" s="91">
        <f>$E189^EXP(Parameter!$D$220+Parameter!$D$227)</f>
        <v>1.8186222464359851E-2</v>
      </c>
      <c r="BJ189" s="91">
        <f>$D189^EXP(Parameter!$D$236)</f>
        <v>1.5509866584263895E-2</v>
      </c>
      <c r="BK189" s="91">
        <f>$E189^EXP(Parameter!$D$221)</f>
        <v>0.17151479599571312</v>
      </c>
      <c r="BL189" s="91">
        <f>$D189^EXP(Parameter!$D$233+Parameter!$D$240)</f>
        <v>2.112041091195262E-2</v>
      </c>
      <c r="BM189" s="91">
        <f>$E189^EXP(Parameter!$D$218+Parameter!$D$225)</f>
        <v>2.1123995396654985E-3</v>
      </c>
      <c r="BN189" s="90">
        <f>$D189^EXP(Parameter!$D$268+Parameter!$D$275)</f>
        <v>7.7103827379347109E-2</v>
      </c>
      <c r="BO189" s="91">
        <f>$E189^EXP(Parameter!$D$246+Parameter!$D$253)</f>
        <v>1.6534121107267357E-3</v>
      </c>
      <c r="BP189" s="91">
        <f>$D189^EXP(Parameter!$D$269+Parameter!$D$276)</f>
        <v>5.16910964181325E-2</v>
      </c>
      <c r="BQ189" s="91">
        <f>$E189^EXP(Parameter!$D$247+Parameter!$D$254)</f>
        <v>3.9906654691559736E-3</v>
      </c>
      <c r="BR189" s="91">
        <f>$D189^EXP(Parameter!$D$271+Parameter!$D$278)</f>
        <v>0.11559555044377727</v>
      </c>
      <c r="BS189" s="91">
        <f>$E189^EXP(Parameter!$D$249+Parameter!$D$256)</f>
        <v>3.42562191638313E-2</v>
      </c>
      <c r="BT189" s="91">
        <f>$D189^EXP(Parameter!$D$272+Parameter!$D$279)</f>
        <v>0.1961074044042985</v>
      </c>
      <c r="BU189" s="91">
        <f>$E189^EXP(Parameter!$D$250+Parameter!$D$257)</f>
        <v>1.1009953762327706E-2</v>
      </c>
      <c r="BV189" s="91">
        <f>$D189^EXP(Parameter!$D$273+Parameter!$D$280)</f>
        <v>0.15728439561809851</v>
      </c>
      <c r="BW189" s="91">
        <f>$E189^EXP(Parameter!$D$251+Parameter!$D$258)</f>
        <v>3.674422233918536E-2</v>
      </c>
      <c r="BX189" s="91">
        <f>$D189^EXP(Parameter!$D$270+Parameter!$D$277)</f>
        <v>4.524203740550134E-2</v>
      </c>
      <c r="BY189" s="91">
        <f>$E189^EXP(Parameter!$D$248+Parameter!$D$255)</f>
        <v>4.8514510794708463E-3</v>
      </c>
      <c r="BZ189" s="90">
        <f>$D189^EXP(Parameter!$D$208)</f>
        <v>5.4021978803887274E-2</v>
      </c>
      <c r="CA189" s="90">
        <f>$E189^EXP(Parameter!$D$200)</f>
        <v>3.315576861109967E-3</v>
      </c>
      <c r="CB189" s="90">
        <f>$D189^EXP(Parameter!$D$209)</f>
        <v>4.4962510068329506E-2</v>
      </c>
      <c r="CC189" s="90">
        <f>$E189^EXP(Parameter!$D$201)</f>
        <v>5.476324661846544E-3</v>
      </c>
      <c r="CD189" s="90">
        <f>$D189^EXP(Parameter!$D$211)</f>
        <v>4.8835645999851601E-2</v>
      </c>
      <c r="CE189" s="90">
        <f>$E189^EXP(Parameter!$D$203)</f>
        <v>2.1943291776350276E-2</v>
      </c>
      <c r="CF189" s="90">
        <f>$D189^EXP(Parameter!$D$212)</f>
        <v>0.10419525966110169</v>
      </c>
      <c r="CG189" s="90">
        <f>$E189^EXP(Parameter!$D$204)</f>
        <v>1.5767216606851268E-2</v>
      </c>
      <c r="CH189" s="91">
        <f>$D189^EXP(Parameter!$D$213)</f>
        <v>4.0001144344564275E-2</v>
      </c>
      <c r="CI189" s="90">
        <f>$E189^EXP(Parameter!$D$205)</f>
        <v>2.6919486285990099E-2</v>
      </c>
      <c r="CJ189" s="91">
        <f>$D189^EXP(Parameter!$D$210)</f>
        <v>2.2969759404731206E-2</v>
      </c>
      <c r="CK189" s="90">
        <f>$E189^EXP(Parameter!$D$202)</f>
        <v>2.7215017108767827E-3</v>
      </c>
      <c r="CL189" s="12">
        <f>$D189^EXP(Parameter!$D$170+Parameter!$D$177*(LN($B189/30.2*21)))</f>
        <v>2.8211228067418357E-2</v>
      </c>
      <c r="CM189" s="41">
        <f>$E189^EXP(Parameter!$D$155+Parameter!$D$162*(LN($B189/30.2*21)))</f>
        <v>7.3337391662094853E-2</v>
      </c>
      <c r="CN189" s="12">
        <f>$D189^EXP(Parameter!$D$171+Parameter!$D$178*(LN($B189/30.2*21)))</f>
        <v>3.0900839611885885E-2</v>
      </c>
      <c r="CO189" s="41">
        <f>$E189^EXP(Parameter!$D$156+Parameter!$D$163*(LN($B189/30.2*21)))</f>
        <v>4.662859530427714E-2</v>
      </c>
      <c r="CP189" s="12">
        <f>$D189^EXP(Parameter!$D$173+Parameter!$D$180*(LN($B189/30.2*21)))</f>
        <v>2.6523293700163722E-2</v>
      </c>
      <c r="CQ189" s="41">
        <f>$E189^EXP(Parameter!$D$158+Parameter!$D$165*(LN($B189/30.2*21)))</f>
        <v>4.991064954138253E-2</v>
      </c>
      <c r="CR189" s="12">
        <f>$D189^EXP(Parameter!$D$174+Parameter!$D$181*(LN($B189/30.2*21)))</f>
        <v>2.5964955972754927E-2</v>
      </c>
      <c r="CS189" s="41">
        <f>$E189^EXP(Parameter!$D$159+Parameter!$D$166*(LN($B189/30.2*21)))</f>
        <v>7.2141469948225331E-2</v>
      </c>
      <c r="CT189" s="12">
        <f>$D189^EXP(Parameter!$D$175+Parameter!$D$182*(LN($B189/30.2*21)))</f>
        <v>5.113458013990841E-3</v>
      </c>
      <c r="CU189" s="41">
        <f>$E189^EXP(Parameter!$D$160+Parameter!$D$167*(LN($B189/30.2*21)))</f>
        <v>3.1336237834949801E-3</v>
      </c>
      <c r="CV189" s="12">
        <f>$D189^EXP(Parameter!$D$172+Parameter!$D$179*(LN($B189/30.2*21)))</f>
        <v>6.7330532920012176E-3</v>
      </c>
      <c r="CW189" s="41">
        <f>$E189^EXP(Parameter!$D$157+Parameter!$D$164*(LN($B189/30.2*21)))</f>
        <v>4.4311974827835927E-7</v>
      </c>
      <c r="CX189" s="12">
        <f t="shared" si="16"/>
        <v>5.1558893749410382E-14</v>
      </c>
      <c r="CY189" s="85">
        <v>1.4027888739068401E-2</v>
      </c>
      <c r="CZ189" s="12">
        <f t="shared" si="17"/>
        <v>3.3891097440838736E-4</v>
      </c>
      <c r="DA189" s="85">
        <v>2.15961319201377E-2</v>
      </c>
      <c r="DB189" s="12">
        <f t="shared" si="18"/>
        <v>4.9514960869017067E-6</v>
      </c>
      <c r="DC189" s="41">
        <v>2.8620066832165699E-4</v>
      </c>
      <c r="DD189" s="12">
        <f t="shared" si="19"/>
        <v>2.6807825953652027E-32</v>
      </c>
      <c r="DE189" s="85">
        <v>2.3812204003917899E-3</v>
      </c>
      <c r="DF189" s="12">
        <f t="shared" si="20"/>
        <v>3.8469433426962067E-37</v>
      </c>
      <c r="DG189" s="41">
        <v>2.0871697581410401E-4</v>
      </c>
      <c r="DH189" s="12">
        <f t="shared" si="21"/>
        <v>1.2234017326854292E-6</v>
      </c>
      <c r="DI189" s="41">
        <v>2.0871697581410401E-4</v>
      </c>
      <c r="DJ189" s="46">
        <v>184</v>
      </c>
      <c r="DK189" s="44">
        <v>9.4062470395672699E-5</v>
      </c>
      <c r="DL189" s="44">
        <v>2.8775994891772099E-4</v>
      </c>
      <c r="DM189" s="44">
        <v>6.5089826709863196E-4</v>
      </c>
      <c r="DN189" s="44">
        <v>4.7063815834547102E-4</v>
      </c>
      <c r="DO189" s="44">
        <v>1.9998688692175501E-3</v>
      </c>
      <c r="DP189" s="44">
        <v>1.55442495466562E-3</v>
      </c>
      <c r="DQ189" s="44">
        <v>2.2545444752936098E-3</v>
      </c>
      <c r="DR189" s="45">
        <v>2.4752802654129699E-2</v>
      </c>
      <c r="DS189" s="45">
        <v>4.06554807856436E-2</v>
      </c>
      <c r="DT189" s="45">
        <v>3.6356169396893803E-2</v>
      </c>
      <c r="DU189" s="45">
        <v>2.59824406597827E-2</v>
      </c>
      <c r="DV189" s="45">
        <v>3.8776015932839199E-2</v>
      </c>
      <c r="DW189" s="45">
        <v>6.4240430572399407E-2</v>
      </c>
      <c r="DX189" s="45">
        <v>3.0902477198278801E-2</v>
      </c>
    </row>
    <row r="190" spans="1:128">
      <c r="A190" s="43">
        <f t="shared" si="15"/>
        <v>12.150684931506849</v>
      </c>
      <c r="B190" s="18">
        <v>186</v>
      </c>
      <c r="C190" s="12">
        <v>4070</v>
      </c>
      <c r="D190" s="12">
        <v>2.3245550878551801E-2</v>
      </c>
      <c r="E190" s="12">
        <v>2.04105254221096E-4</v>
      </c>
      <c r="F190" s="92">
        <f>$D190^Parameter!$D$325</f>
        <v>5.3179601333132299E-2</v>
      </c>
      <c r="G190" s="92">
        <f>$E190^Parameter!$D$318</f>
        <v>2.2034084623429261E-3</v>
      </c>
      <c r="H190" s="92">
        <f>$D190^Parameter!$D$326</f>
        <v>4.9325542914151144E-2</v>
      </c>
      <c r="I190" s="92">
        <f>$E190^Parameter!$D$319</f>
        <v>4.3481716313418708E-3</v>
      </c>
      <c r="J190" s="92">
        <f>$D190^Parameter!$D$328</f>
        <v>5.690506976286188E-2</v>
      </c>
      <c r="K190" s="92">
        <f>$E190^Parameter!$D$321</f>
        <v>2.318811277324399E-2</v>
      </c>
      <c r="L190" s="92">
        <f>$D190^Parameter!$D$329</f>
        <v>0.12166070026588566</v>
      </c>
      <c r="M190" s="92">
        <f>$E190^Parameter!$D$322</f>
        <v>1.5553514934357856E-2</v>
      </c>
      <c r="N190" s="92">
        <f>$D190^Parameter!$D$330</f>
        <v>4.7504557009010052E-2</v>
      </c>
      <c r="O190" s="92">
        <f>$E190^Parameter!$D$323</f>
        <v>3.3415016038326986E-2</v>
      </c>
      <c r="P190" s="92">
        <f>$D190^Parameter!$D$327</f>
        <v>2.7845532675302209E-2</v>
      </c>
      <c r="Q190" s="92">
        <f>$E190^Parameter!$D$320</f>
        <v>2.318653689467117E-3</v>
      </c>
      <c r="R190" s="12">
        <f>$D190^EXP(Parameter!$D$96+Parameter!$D$103*(($B190/30.2*21)^(1)))</f>
        <v>3.0761178557848324E-14</v>
      </c>
      <c r="S190" s="12">
        <f>$E190^EXP(Parameter!$D$81+Parameter!$D$88*($B190/30.2*21)^(-2))</f>
        <v>5.4007169050606782E-3</v>
      </c>
      <c r="T190" s="12">
        <f>$D190^EXP(Parameter!$D$97+Parameter!$D$104*(($B190*21/30.2)^(1)))</f>
        <v>3.1683478935757995E-4</v>
      </c>
      <c r="U190" s="12">
        <f>$E190^EXP(Parameter!$D$82+Parameter!$D$89*($B190/30.2*21)^(-2))</f>
        <v>8.5058104851137087E-3</v>
      </c>
      <c r="V190" s="12">
        <f>$D190^EXP(Parameter!$D$99+Parameter!$D$106*(($B190*21/30.2)^(1)))</f>
        <v>4.3162785297356524E-6</v>
      </c>
      <c r="W190" s="12">
        <f>$E190^EXP(Parameter!$D$84+Parameter!$D$91*($B190/30.2*21)^(-2))</f>
        <v>3.6783222333474835E-2</v>
      </c>
      <c r="X190" s="12">
        <f>$D190^EXP(Parameter!$D$100+Parameter!$D$107*(($B190*21/30.2)^(1)))</f>
        <v>4.691351562171861E-33</v>
      </c>
      <c r="Y190" s="12">
        <f>$E190^EXP(Parameter!$D$85+Parameter!$D$92*($B190/30.2*21)^(-2))</f>
        <v>2.4233554929925603E-2</v>
      </c>
      <c r="Z190" s="12">
        <f>$D190^EXP(Parameter!$D$101+Parameter!$D$108*(($B190*21/30.2)^(1)))</f>
        <v>5.8056969702000791E-38</v>
      </c>
      <c r="AA190" s="12">
        <f>$E190^EXP(Parameter!$D$86+Parameter!$D$93*($B190/30.2*21)^(-2))</f>
        <v>3.3841507738620123E-2</v>
      </c>
      <c r="AB190" s="12">
        <f>$D190^EXP(Parameter!$D$98+Parameter!$D$105*(($B190*21/30.2)^(1)))</f>
        <v>1.0599224390376639E-6</v>
      </c>
      <c r="AC190" s="12">
        <f>$E190^EXP(Parameter!$D$83+Parameter!$D$90*($B190/30.2*21)^(-2))</f>
        <v>2.6014411114029324E-3</v>
      </c>
      <c r="AD190" s="87">
        <f>$D190^EXP(Parameter!$D$133+Parameter!$D$140*(($B190*21/30.2)^(-0.5))+Parameter!$D$147*((LN($B190*21/30.2))))</f>
        <v>2.1030833906862089E-9</v>
      </c>
      <c r="AE190" s="12">
        <f>$E190^EXP(Parameter!$D$111+Parameter!$D$118*(($B190*21/30.2)^(-1))+Parameter!$D$125*(($B190*21/30.2)^(-0.5)))</f>
        <v>6.2632077035048583E-2</v>
      </c>
      <c r="AF190" s="12">
        <f>$D190^EXP(Parameter!$D$134+Parameter!$D$141*(($B190*21/30.2)^(-0.5))+Parameter!$D$148*((LN($B190*21/30.2))))</f>
        <v>6.0850859403003134E-4</v>
      </c>
      <c r="AG190" s="12">
        <f>$E190^EXP(Parameter!$D$112+Parameter!$D$119*(($B190*21/30.2)^(-1))+Parameter!$D$126*(($B190*21/30.2)^(-0.5)))</f>
        <v>9.9351090700152776E-3</v>
      </c>
      <c r="AH190" s="12">
        <f>$D190^EXP(Parameter!$D$136+Parameter!$D$143*(($B190*21/30.2)^(-0.5))+Parameter!$D$150*((LN($B190*21/30.2))))</f>
        <v>7.8509900660256333E-8</v>
      </c>
      <c r="AI190" s="12">
        <f>$E190^EXP(Parameter!$D$114+Parameter!$D$121*(($B190*21/30.2)^(-1))+Parameter!$D$128*(($B190*21/30.2)^(-0.5)))</f>
        <v>1.2477652210053018E-4</v>
      </c>
      <c r="AJ190" s="12">
        <f>$D190^EXP(Parameter!$D$137+Parameter!$D$144*(($B190*21/30.2)^(-0.5))+Parameter!$D$151*((LN($B190*21/30.2))))</f>
        <v>2.4982592784473048E-10</v>
      </c>
      <c r="AK190" s="12">
        <f>$E190^EXP(Parameter!$D$115+Parameter!$D$122*(($B190*21/30.2)^(-1))+Parameter!$D$129*(($B190*21/30.2)^(-0.5)))</f>
        <v>6.9063429250402339E-3</v>
      </c>
      <c r="AL190" s="12">
        <f>$D190^EXP(Parameter!$D$138+Parameter!$D$145*(($B190*21/30.2)^(-0.5))+Parameter!$D$152*((LN($B190*21/30.2))))</f>
        <v>2.6407598254350518E-38</v>
      </c>
      <c r="AM190" s="12">
        <f>$E190^EXP(Parameter!$D$116+Parameter!$D$123*(($B190*21/30.2)^(-1))+Parameter!$D$130*(($B190*21/30.2)^(-0.5)))</f>
        <v>1.1454504478421665E-5</v>
      </c>
      <c r="AN190" s="12">
        <f>$D190^EXP(Parameter!$D$135+Parameter!$D$142*(($B190*21/30.2)^(-0.5))+Parameter!$D$149*((LN($B190*21/30.2))))</f>
        <v>3.7516365136334001E-5</v>
      </c>
      <c r="AO190" s="12">
        <f>$E190^EXP(Parameter!$D$113+Parameter!$D$120*(($B190*21/30.2)^(-1))+Parameter!$D$127*(($B190*21/30.2)^(-0.5)))</f>
        <v>4.3721838011016501E-11</v>
      </c>
      <c r="AP190" s="87">
        <f>$D190^EXP(Parameter!$D$304+Parameter!$D$310*((LN($B190*21/30.2))))</f>
        <v>2.4977891903037539E-2</v>
      </c>
      <c r="AQ190" s="88">
        <f>$E190^EXP(Parameter!$D$290+Parameter!$D$296*((LN($B190*21/30.2))))</f>
        <v>1.2712302505718174E-2</v>
      </c>
      <c r="AR190" s="12">
        <f>$D190^EXP(Parameter!$D$305+Parameter!$D$311*((LN($B190*21/30.2))))</f>
        <v>3.2532645071267866E-2</v>
      </c>
      <c r="AS190" s="88">
        <f>$E190^EXP(Parameter!$D$291+Parameter!$D$297*((LN($B190*21/30.2))))</f>
        <v>1.129004338995967E-2</v>
      </c>
      <c r="AT190" s="12">
        <f>$D190^EXP(Parameter!$D$305+Parameter!$D$307-Parameter!$D$306+(Parameter!$D$311+Parameter!$D$313-Parameter!$D$312)*((LN($B190*21/30.2))))</f>
        <v>2.9181895005045165E-2</v>
      </c>
      <c r="AU190" s="88">
        <f>$E190^EXP(Parameter!$D$291+Parameter!$D$293-Parameter!$D$292+(Parameter!$D$297+Parameter!$D$299-Parameter!$D$298)*((LN($B190*21/30.2))))</f>
        <v>1.9797649752844915E-2</v>
      </c>
      <c r="AV190" s="12">
        <f>$D190^EXP(Parameter!$D$308+Parameter!$D$314*((LN($B190*21/30.2))))</f>
        <v>4.2597699043979198E-2</v>
      </c>
      <c r="AW190" s="88">
        <f>$E190^EXP(Parameter!$D$294+Parameter!$D$300*((LN($B190*21/30.2))))</f>
        <v>1.6552799385438167E-2</v>
      </c>
      <c r="AX190" s="12">
        <f>$D190^EXP(Parameter!$D$305+Parameter!$D$309-Parameter!$D$306+(Parameter!$D$311+Parameter!$D$315-Parameter!$D$312)*((LN($B190*21/30.2))))</f>
        <v>1.5250441887260661E-2</v>
      </c>
      <c r="AY190" s="88">
        <f>$E190^EXP(Parameter!$D$291+Parameter!$D$295-Parameter!$D$292+(Parameter!$D$297+Parameter!$D$301-Parameter!$D$298)*((LN($B190*21/30.2))))</f>
        <v>4.1996969622734072E-4</v>
      </c>
      <c r="AZ190" s="12">
        <f>$D190^EXP(Parameter!D$305-Parameter!D$306+(Parameter!D$311-Parameter!D$312)*((LN($B190*21/30.2))))</f>
        <v>1.0269939565778303E-2</v>
      </c>
      <c r="BA190" s="88">
        <f>$E190^EXP(Parameter!$D$291-Parameter!$D$292+(Parameter!$D$297-Parameter!$D$298)*((LN($B190*21/30.2))))</f>
        <v>7.6349202444508254E-6</v>
      </c>
      <c r="BB190" s="89">
        <f>$D190^EXP(Parameter!$D$231+Parameter!$D$238)</f>
        <v>5.7427152915457622E-2</v>
      </c>
      <c r="BC190" s="90">
        <f>$E190^EXP(Parameter!$D$216+Parameter!$D$223)</f>
        <v>4.5336930119923612E-3</v>
      </c>
      <c r="BD190" s="91">
        <f>$D190^EXP(Parameter!$D$232+Parameter!$D$239)</f>
        <v>4.4016459641103747E-2</v>
      </c>
      <c r="BE190" s="90">
        <f>$E190^EXP(Parameter!$D$217+Parameter!$D$224)</f>
        <v>6.4316922959424937E-3</v>
      </c>
      <c r="BF190" s="91">
        <f>$D190^EXP(Parameter!$D$234+Parameter!$D$241)</f>
        <v>5.2641321220355537E-2</v>
      </c>
      <c r="BG190" s="91">
        <f>$E190^EXP(Parameter!$D$219+Parameter!$D$226)</f>
        <v>2.7742639740842612E-2</v>
      </c>
      <c r="BH190" s="91">
        <f>$D190^EXP(Parameter!$D$235+Parameter!$D$242)</f>
        <v>0.10376403754954132</v>
      </c>
      <c r="BI190" s="91">
        <f>$E190^EXP(Parameter!$D$220+Parameter!$D$227)</f>
        <v>1.7995112615015026E-2</v>
      </c>
      <c r="BJ190" s="91">
        <f>$D190^EXP(Parameter!$D$236)</f>
        <v>1.5327676632013993E-2</v>
      </c>
      <c r="BK190" s="91">
        <f>$E190^EXP(Parameter!$D$221)</f>
        <v>0.17071942563347012</v>
      </c>
      <c r="BL190" s="91">
        <f>$D190^EXP(Parameter!$D$233+Parameter!$D$240)</f>
        <v>2.0890601482549672E-2</v>
      </c>
      <c r="BM190" s="91">
        <f>$E190^EXP(Parameter!$D$218+Parameter!$D$225)</f>
        <v>2.0783717636864568E-3</v>
      </c>
      <c r="BN190" s="90">
        <f>$D190^EXP(Parameter!$D$268+Parameter!$D$275)</f>
        <v>7.6545471290663705E-2</v>
      </c>
      <c r="BO190" s="91">
        <f>$E190^EXP(Parameter!$D$246+Parameter!$D$253)</f>
        <v>1.6257276390559642E-3</v>
      </c>
      <c r="BP190" s="91">
        <f>$D190^EXP(Parameter!$D$269+Parameter!$D$276)</f>
        <v>5.1258604674796336E-2</v>
      </c>
      <c r="BQ190" s="91">
        <f>$E190^EXP(Parameter!$D$247+Parameter!$D$254)</f>
        <v>3.9329718262619282E-3</v>
      </c>
      <c r="BR190" s="91">
        <f>$D190^EXP(Parameter!$D$271+Parameter!$D$278)</f>
        <v>0.11489032674338541</v>
      </c>
      <c r="BS190" s="91">
        <f>$E190^EXP(Parameter!$D$249+Parameter!$D$256)</f>
        <v>3.3952869683790049E-2</v>
      </c>
      <c r="BT190" s="91">
        <f>$D190^EXP(Parameter!$D$272+Parameter!$D$279)</f>
        <v>0.19520340476442588</v>
      </c>
      <c r="BU190" s="91">
        <f>$E190^EXP(Parameter!$D$250+Parameter!$D$257)</f>
        <v>1.0879851141064541E-2</v>
      </c>
      <c r="BV190" s="91">
        <f>$D190^EXP(Parameter!$D$273+Parameter!$D$280)</f>
        <v>0.15646143405720553</v>
      </c>
      <c r="BW190" s="91">
        <f>$E190^EXP(Parameter!$D$251+Parameter!$D$258)</f>
        <v>3.6425573176451127E-2</v>
      </c>
      <c r="BX190" s="91">
        <f>$D190^EXP(Parameter!$D$270+Parameter!$D$277)</f>
        <v>4.4846551294298653E-2</v>
      </c>
      <c r="BY190" s="91">
        <f>$E190^EXP(Parameter!$D$248+Parameter!$D$255)</f>
        <v>4.7837756152567055E-3</v>
      </c>
      <c r="BZ190" s="90">
        <f>$D190^EXP(Parameter!$D$208)</f>
        <v>5.3576686414116219E-2</v>
      </c>
      <c r="CA190" s="90">
        <f>$E190^EXP(Parameter!$D$200)</f>
        <v>3.2660469414226251E-3</v>
      </c>
      <c r="CB190" s="90">
        <f>$D190^EXP(Parameter!$D$209)</f>
        <v>4.4568684047274279E-2</v>
      </c>
      <c r="CC190" s="90">
        <f>$E190^EXP(Parameter!$D$201)</f>
        <v>5.4016575763432394E-3</v>
      </c>
      <c r="CD190" s="90">
        <f>$D190^EXP(Parameter!$D$211)</f>
        <v>4.841924126250037E-2</v>
      </c>
      <c r="CE190" s="90">
        <f>$E190^EXP(Parameter!$D$203)</f>
        <v>2.1723453384645926E-2</v>
      </c>
      <c r="CF190" s="90">
        <f>$D190^EXP(Parameter!$D$212)</f>
        <v>0.10352909482457223</v>
      </c>
      <c r="CG190" s="90">
        <f>$E190^EXP(Parameter!$D$204)</f>
        <v>1.5595657274423658E-2</v>
      </c>
      <c r="CH190" s="91">
        <f>$D190^EXP(Parameter!$D$213)</f>
        <v>3.9637628561993613E-2</v>
      </c>
      <c r="CI190" s="90">
        <f>$E190^EXP(Parameter!$D$205)</f>
        <v>2.666415787152368E-2</v>
      </c>
      <c r="CJ190" s="91">
        <f>$D190^EXP(Parameter!$D$210)</f>
        <v>2.2725236779235217E-2</v>
      </c>
      <c r="CK190" s="90">
        <f>$E190^EXP(Parameter!$D$202)</f>
        <v>2.6794512846725093E-3</v>
      </c>
      <c r="CL190" s="12">
        <f>$D190^EXP(Parameter!$D$170+Parameter!$D$177*(LN($B190/30.2*21)))</f>
        <v>2.7885725858121903E-2</v>
      </c>
      <c r="CM190" s="41">
        <f>$E190^EXP(Parameter!$D$155+Parameter!$D$162*(LN($B190/30.2*21)))</f>
        <v>7.3095521827652429E-2</v>
      </c>
      <c r="CN190" s="12">
        <f>$D190^EXP(Parameter!$D$171+Parameter!$D$178*(LN($B190/30.2*21)))</f>
        <v>3.0574041459843312E-2</v>
      </c>
      <c r="CO190" s="41">
        <f>$E190^EXP(Parameter!$D$156+Parameter!$D$163*(LN($B190/30.2*21)))</f>
        <v>4.6366788616104965E-2</v>
      </c>
      <c r="CP190" s="12">
        <f>$D190^EXP(Parameter!$D$173+Parameter!$D$180*(LN($B190/30.2*21)))</f>
        <v>2.6216123224262065E-2</v>
      </c>
      <c r="CQ190" s="41">
        <f>$E190^EXP(Parameter!$D$158+Parameter!$D$165*(LN($B190/30.2*21)))</f>
        <v>4.9561119629863259E-2</v>
      </c>
      <c r="CR190" s="12">
        <f>$D190^EXP(Parameter!$D$174+Parameter!$D$181*(LN($B190/30.2*21)))</f>
        <v>2.5601746463460435E-2</v>
      </c>
      <c r="CS190" s="41">
        <f>$E190^EXP(Parameter!$D$159+Parameter!$D$166*(LN($B190/30.2*21)))</f>
        <v>7.1782727454532444E-2</v>
      </c>
      <c r="CT190" s="12">
        <f>$D190^EXP(Parameter!$D$175+Parameter!$D$182*(LN($B190/30.2*21)))</f>
        <v>5.0095590160042095E-3</v>
      </c>
      <c r="CU190" s="41">
        <f>$E190^EXP(Parameter!$D$160+Parameter!$D$167*(LN($B190/30.2*21)))</f>
        <v>3.0687930827204652E-3</v>
      </c>
      <c r="CV190" s="12">
        <f>$D190^EXP(Parameter!$D$172+Parameter!$D$179*(LN($B190/30.2*21)))</f>
        <v>6.6188739313228773E-3</v>
      </c>
      <c r="CW190" s="41">
        <f>$E190^EXP(Parameter!$D$157+Parameter!$D$164*(LN($B190/30.2*21)))</f>
        <v>4.1678072310149051E-7</v>
      </c>
      <c r="CX190" s="12">
        <f t="shared" si="16"/>
        <v>3.0761178557848324E-14</v>
      </c>
      <c r="CY190" s="85">
        <v>1.39851329237382E-2</v>
      </c>
      <c r="CZ190" s="12">
        <f t="shared" si="17"/>
        <v>3.1683478935757995E-4</v>
      </c>
      <c r="DA190" s="85">
        <v>2.1516710503464698E-2</v>
      </c>
      <c r="DB190" s="12">
        <f t="shared" si="18"/>
        <v>4.3162785297356524E-6</v>
      </c>
      <c r="DC190" s="41">
        <v>2.7663131066693299E-4</v>
      </c>
      <c r="DD190" s="12">
        <f t="shared" si="19"/>
        <v>4.691351562171861E-33</v>
      </c>
      <c r="DE190" s="85">
        <v>2.33039475296233E-3</v>
      </c>
      <c r="DF190" s="12">
        <f t="shared" si="20"/>
        <v>5.8056969702000791E-38</v>
      </c>
      <c r="DG190" s="41">
        <v>2.04104979968015E-4</v>
      </c>
      <c r="DH190" s="12">
        <f t="shared" si="21"/>
        <v>1.0599224390376639E-6</v>
      </c>
      <c r="DI190" s="41">
        <v>2.04104979968015E-4</v>
      </c>
      <c r="DJ190" s="46">
        <v>185</v>
      </c>
      <c r="DK190" s="44">
        <v>9.1598335947518095E-5</v>
      </c>
      <c r="DL190" s="44">
        <v>2.8079812038639401E-4</v>
      </c>
      <c r="DM190" s="44">
        <v>6.3614918132581799E-4</v>
      </c>
      <c r="DN190" s="44">
        <v>4.5968323932465998E-4</v>
      </c>
      <c r="DO190" s="44">
        <v>1.9590081329214902E-3</v>
      </c>
      <c r="DP190" s="44">
        <v>1.5218671187821099E-3</v>
      </c>
      <c r="DQ190" s="44">
        <v>2.20903780927173E-3</v>
      </c>
      <c r="DR190" s="45">
        <v>2.4497508963245401E-2</v>
      </c>
      <c r="DS190" s="45">
        <v>4.0269955929196598E-2</v>
      </c>
      <c r="DT190" s="45">
        <v>3.6004409116844799E-2</v>
      </c>
      <c r="DU190" s="45">
        <v>2.57165057578774E-2</v>
      </c>
      <c r="DV190" s="45">
        <v>3.8405133756914199E-2</v>
      </c>
      <c r="DW190" s="45">
        <v>6.3684371887579402E-2</v>
      </c>
      <c r="DX190" s="45">
        <v>3.0595006919107499E-2</v>
      </c>
    </row>
    <row r="191" spans="1:128">
      <c r="A191" s="43">
        <f t="shared" si="15"/>
        <v>12.210958904109589</v>
      </c>
      <c r="B191" s="18">
        <v>187</v>
      </c>
      <c r="C191" s="12">
        <v>4092</v>
      </c>
      <c r="D191" s="12">
        <v>2.3000471082610299E-2</v>
      </c>
      <c r="E191" s="12">
        <v>1.9961318015038101E-4</v>
      </c>
      <c r="F191" s="92">
        <f>$D191^Parameter!$D$325</f>
        <v>5.2741763895437957E-2</v>
      </c>
      <c r="G191" s="92">
        <f>$E191^Parameter!$D$318</f>
        <v>2.1683841986979945E-3</v>
      </c>
      <c r="H191" s="92">
        <f>$D191^Parameter!$D$326</f>
        <v>4.8909067750183582E-2</v>
      </c>
      <c r="I191" s="92">
        <f>$E191^Parameter!$D$319</f>
        <v>4.2866803164344231E-3</v>
      </c>
      <c r="J191" s="92">
        <f>$D191^Parameter!$D$328</f>
        <v>5.6447328022357066E-2</v>
      </c>
      <c r="K191" s="92">
        <f>$E191^Parameter!$D$321</f>
        <v>2.2960631135970824E-2</v>
      </c>
      <c r="L191" s="92">
        <f>$D191^Parameter!$D$329</f>
        <v>0.12094072546649902</v>
      </c>
      <c r="M191" s="92">
        <f>$E191^Parameter!$D$322</f>
        <v>1.5384830460048144E-2</v>
      </c>
      <c r="N191" s="92">
        <f>$D191^Parameter!$D$330</f>
        <v>4.7098464895544527E-2</v>
      </c>
      <c r="O191" s="92">
        <f>$E191^Parameter!$D$323</f>
        <v>3.3118883347729784E-2</v>
      </c>
      <c r="P191" s="92">
        <f>$D191^Parameter!$D$327</f>
        <v>2.7565975637385592E-2</v>
      </c>
      <c r="Q191" s="92">
        <f>$E191^Parameter!$D$320</f>
        <v>2.2821022469339653E-3</v>
      </c>
      <c r="R191" s="12">
        <f>$D191^EXP(Parameter!$D$96+Parameter!$D$103*(($B191/30.2*21)^(1)))</f>
        <v>1.8204112318380032E-14</v>
      </c>
      <c r="S191" s="12">
        <f>$E191^EXP(Parameter!$D$81+Parameter!$D$88*($B191/30.2*21)^(-2))</f>
        <v>5.3273743790420306E-3</v>
      </c>
      <c r="T191" s="12">
        <f>$D191^EXP(Parameter!$D$97+Parameter!$D$104*(($B191*21/30.2)^(1)))</f>
        <v>2.9607283538384568E-4</v>
      </c>
      <c r="U191" s="12">
        <f>$E191^EXP(Parameter!$D$82+Parameter!$D$89*($B191/30.2*21)^(-2))</f>
        <v>8.4002807441684469E-3</v>
      </c>
      <c r="V191" s="12">
        <f>$D191^EXP(Parameter!$D$99+Parameter!$D$106*(($B191*21/30.2)^(1)))</f>
        <v>3.7576159098004553E-6</v>
      </c>
      <c r="W191" s="12">
        <f>$E191^EXP(Parameter!$D$84+Parameter!$D$91*($B191/30.2*21)^(-2))</f>
        <v>3.6466470233626321E-2</v>
      </c>
      <c r="X191" s="12">
        <f>$D191^EXP(Parameter!$D$100+Parameter!$D$107*(($B191*21/30.2)^(1)))</f>
        <v>7.8848962222316911E-34</v>
      </c>
      <c r="Y191" s="12">
        <f>$E191^EXP(Parameter!$D$85+Parameter!$D$92*($B191/30.2*21)^(-2))</f>
        <v>2.399861737144587E-2</v>
      </c>
      <c r="Z191" s="12">
        <f>$D191^EXP(Parameter!$D$101+Parameter!$D$108*(($B191*21/30.2)^(1)))</f>
        <v>8.4095620856498427E-39</v>
      </c>
      <c r="AA191" s="12">
        <f>$E191^EXP(Parameter!$D$86+Parameter!$D$93*($B191/30.2*21)^(-2))</f>
        <v>3.3542673978220215E-2</v>
      </c>
      <c r="AB191" s="12">
        <f>$D191^EXP(Parameter!$D$98+Parameter!$D$105*(($B191*21/30.2)^(1)))</f>
        <v>9.1713672338135455E-7</v>
      </c>
      <c r="AC191" s="12">
        <f>$E191^EXP(Parameter!$D$83+Parameter!$D$90*($B191/30.2*21)^(-2))</f>
        <v>2.5611998413736679E-3</v>
      </c>
      <c r="AD191" s="87">
        <f>$D191^EXP(Parameter!$D$133+Parameter!$D$140*(($B191*21/30.2)^(-0.5))+Parameter!$D$147*((LN($B191*21/30.2))))</f>
        <v>1.7684069514257125E-9</v>
      </c>
      <c r="AE191" s="12">
        <f>$E191^EXP(Parameter!$D$111+Parameter!$D$118*(($B191*21/30.2)^(-1))+Parameter!$D$125*(($B191*21/30.2)^(-0.5)))</f>
        <v>6.2313013801881624E-2</v>
      </c>
      <c r="AF191" s="12">
        <f>$D191^EXP(Parameter!$D$134+Parameter!$D$141*(($B191*21/30.2)^(-0.5))+Parameter!$D$148*((LN($B191*21/30.2))))</f>
        <v>5.8527005800862323E-4</v>
      </c>
      <c r="AG191" s="12">
        <f>$E191^EXP(Parameter!$D$112+Parameter!$D$119*(($B191*21/30.2)^(-1))+Parameter!$D$126*(($B191*21/30.2)^(-0.5)))</f>
        <v>9.8189382003433454E-3</v>
      </c>
      <c r="AH191" s="12">
        <f>$D191^EXP(Parameter!$D$136+Parameter!$D$143*(($B191*21/30.2)^(-0.5))+Parameter!$D$150*((LN($B191*21/30.2))))</f>
        <v>6.8808404314737101E-8</v>
      </c>
      <c r="AI191" s="12">
        <f>$E191^EXP(Parameter!$D$114+Parameter!$D$121*(($B191*21/30.2)^(-1))+Parameter!$D$128*(($B191*21/30.2)^(-0.5)))</f>
        <v>1.2062740657429791E-4</v>
      </c>
      <c r="AJ191" s="12">
        <f>$D191^EXP(Parameter!$D$137+Parameter!$D$144*(($B191*21/30.2)^(-0.5))+Parameter!$D$151*((LN($B191*21/30.2))))</f>
        <v>2.01745496877778E-10</v>
      </c>
      <c r="AK191" s="12">
        <f>$E191^EXP(Parameter!$D$115+Parameter!$D$122*(($B191*21/30.2)^(-1))+Parameter!$D$129*(($B191*21/30.2)^(-0.5)))</f>
        <v>6.8080678683956541E-3</v>
      </c>
      <c r="AL191" s="12">
        <f>$D191^EXP(Parameter!$D$138+Parameter!$D$145*(($B191*21/30.2)^(-0.5))+Parameter!$D$152*((LN($B191*21/30.2))))</f>
        <v>8.9724168371567412E-39</v>
      </c>
      <c r="AM191" s="12">
        <f>$E191^EXP(Parameter!$D$116+Parameter!$D$123*(($B191*21/30.2)^(-1))+Parameter!$D$130*(($B191*21/30.2)^(-0.5)))</f>
        <v>1.0970061628191538E-5</v>
      </c>
      <c r="AN191" s="12">
        <f>$D191^EXP(Parameter!$D$135+Parameter!$D$142*(($B191*21/30.2)^(-0.5))+Parameter!$D$149*((LN($B191*21/30.2))))</f>
        <v>3.5484782040085767E-5</v>
      </c>
      <c r="AO191" s="12">
        <f>$E191^EXP(Parameter!$D$113+Parameter!$D$120*(($B191*21/30.2)^(-1))+Parameter!$D$127*(($B191*21/30.2)^(-0.5)))</f>
        <v>3.9685865284211592E-11</v>
      </c>
      <c r="AP191" s="87">
        <f>$D191^EXP(Parameter!$D$304+Parameter!$D$310*((LN($B191*21/30.2))))</f>
        <v>2.4657250991109932E-2</v>
      </c>
      <c r="AQ191" s="88">
        <f>$E191^EXP(Parameter!$D$290+Parameter!$D$296*((LN($B191*21/30.2))))</f>
        <v>1.2609979854985166E-2</v>
      </c>
      <c r="AR191" s="12">
        <f>$D191^EXP(Parameter!$D$305+Parameter!$D$311*((LN($B191*21/30.2))))</f>
        <v>3.2191326921082571E-2</v>
      </c>
      <c r="AS191" s="88">
        <f>$E191^EXP(Parameter!$D$291+Parameter!$D$297*((LN($B191*21/30.2))))</f>
        <v>1.1172548586149455E-2</v>
      </c>
      <c r="AT191" s="12">
        <f>$D191^EXP(Parameter!$D$305+Parameter!$D$307-Parameter!$D$306+(Parameter!$D$311+Parameter!$D$313-Parameter!$D$312)*((LN($B191*21/30.2))))</f>
        <v>2.8845489731910503E-2</v>
      </c>
      <c r="AU191" s="88">
        <f>$E191^EXP(Parameter!$D$291+Parameter!$D$293-Parameter!$D$292+(Parameter!$D$297+Parameter!$D$299-Parameter!$D$298)*((LN($B191*21/30.2))))</f>
        <v>1.9582017696314517E-2</v>
      </c>
      <c r="AV191" s="12">
        <f>$D191^EXP(Parameter!$D$308+Parameter!$D$314*((LN($B191*21/30.2))))</f>
        <v>4.2086596533186416E-2</v>
      </c>
      <c r="AW191" s="88">
        <f>$E191^EXP(Parameter!$D$294+Parameter!$D$300*((LN($B191*21/30.2))))</f>
        <v>1.6379031118820945E-2</v>
      </c>
      <c r="AX191" s="12">
        <f>$D191^EXP(Parameter!$D$305+Parameter!$D$309-Parameter!$D$306+(Parameter!$D$311+Parameter!$D$315-Parameter!$D$312)*((LN($B191*21/30.2))))</f>
        <v>1.5021720931113406E-2</v>
      </c>
      <c r="AY191" s="88">
        <f>$E191^EXP(Parameter!$D$291+Parameter!$D$295-Parameter!$D$292+(Parameter!$D$297+Parameter!$D$301-Parameter!$D$298)*((LN($B191*21/30.2))))</f>
        <v>4.0560112622504751E-4</v>
      </c>
      <c r="AZ191" s="12">
        <f>$D191^EXP(Parameter!D$305-Parameter!D$306+(Parameter!D$311-Parameter!D$312)*((LN($B191*21/30.2))))</f>
        <v>1.0110999998859766E-2</v>
      </c>
      <c r="BA191" s="88">
        <f>$E191^EXP(Parameter!$D$291-Parameter!$D$292+(Parameter!$D$297-Parameter!$D$298)*((LN($B191*21/30.2))))</f>
        <v>7.2742344208980198E-6</v>
      </c>
      <c r="BB191" s="89">
        <f>$D191^EXP(Parameter!$D$231+Parameter!$D$238)</f>
        <v>5.6966677478464213E-2</v>
      </c>
      <c r="BC191" s="90">
        <f>$E191^EXP(Parameter!$D$216+Parameter!$D$223)</f>
        <v>4.4700672130259904E-3</v>
      </c>
      <c r="BD191" s="91">
        <f>$D191^EXP(Parameter!$D$232+Parameter!$D$239)</f>
        <v>4.3630809046553871E-2</v>
      </c>
      <c r="BE191" s="90">
        <f>$E191^EXP(Parameter!$D$217+Parameter!$D$224)</f>
        <v>6.347240847569535E-3</v>
      </c>
      <c r="BF191" s="91">
        <f>$D191^EXP(Parameter!$D$234+Parameter!$D$241)</f>
        <v>5.2206418994526396E-2</v>
      </c>
      <c r="BG191" s="91">
        <f>$E191^EXP(Parameter!$D$219+Parameter!$D$226)</f>
        <v>2.748338262332824E-2</v>
      </c>
      <c r="BH191" s="91">
        <f>$D191^EXP(Parameter!$D$235+Parameter!$D$242)</f>
        <v>0.10310373760451094</v>
      </c>
      <c r="BI191" s="91">
        <f>$E191^EXP(Parameter!$D$220+Parameter!$D$227)</f>
        <v>1.7806747157476033E-2</v>
      </c>
      <c r="BJ191" s="91">
        <f>$D191^EXP(Parameter!$D$236)</f>
        <v>1.5148289789404542E-2</v>
      </c>
      <c r="BK191" s="91">
        <f>$E191^EXP(Parameter!$D$221)</f>
        <v>0.16993083454582844</v>
      </c>
      <c r="BL191" s="91">
        <f>$D191^EXP(Parameter!$D$233+Parameter!$D$240)</f>
        <v>2.0664129949424875E-2</v>
      </c>
      <c r="BM191" s="91">
        <f>$E191^EXP(Parameter!$D$218+Parameter!$D$225)</f>
        <v>2.0450220844697793E-3</v>
      </c>
      <c r="BN191" s="90">
        <f>$D191^EXP(Parameter!$D$268+Parameter!$D$275)</f>
        <v>7.5993204319204269E-2</v>
      </c>
      <c r="BO191" s="91">
        <f>$E191^EXP(Parameter!$D$246+Parameter!$D$253)</f>
        <v>1.5986123407216119E-3</v>
      </c>
      <c r="BP191" s="91">
        <f>$D191^EXP(Parameter!$D$269+Parameter!$D$276)</f>
        <v>5.0831313408284763E-2</v>
      </c>
      <c r="BQ191" s="91">
        <f>$E191^EXP(Parameter!$D$247+Parameter!$D$254)</f>
        <v>3.8763331645508977E-3</v>
      </c>
      <c r="BR191" s="91">
        <f>$D191^EXP(Parameter!$D$271+Parameter!$D$278)</f>
        <v>0.11419199372851586</v>
      </c>
      <c r="BS191" s="91">
        <f>$E191^EXP(Parameter!$D$249+Parameter!$D$256)</f>
        <v>3.3653377822987017E-2</v>
      </c>
      <c r="BT191" s="91">
        <f>$D191^EXP(Parameter!$D$272+Parameter!$D$279)</f>
        <v>0.19430689757045924</v>
      </c>
      <c r="BU191" s="91">
        <f>$E191^EXP(Parameter!$D$250+Parameter!$D$257)</f>
        <v>1.075178605367637E-2</v>
      </c>
      <c r="BV191" s="91">
        <f>$D191^EXP(Parameter!$D$273+Parameter!$D$280)</f>
        <v>0.15564580282745358</v>
      </c>
      <c r="BW191" s="91">
        <f>$E191^EXP(Parameter!$D$251+Parameter!$D$258)</f>
        <v>3.6110918152486668E-2</v>
      </c>
      <c r="BX191" s="91">
        <f>$D191^EXP(Parameter!$D$270+Parameter!$D$277)</f>
        <v>4.4455968061206913E-2</v>
      </c>
      <c r="BY191" s="91">
        <f>$E191^EXP(Parameter!$D$248+Parameter!$D$255)</f>
        <v>4.7173035058137563E-3</v>
      </c>
      <c r="BZ191" s="90">
        <f>$D191^EXP(Parameter!$D$208)</f>
        <v>5.3136693488205815E-2</v>
      </c>
      <c r="CA191" s="90">
        <f>$E191^EXP(Parameter!$D$200)</f>
        <v>3.2174464268033233E-3</v>
      </c>
      <c r="CB191" s="90">
        <f>$D191^EXP(Parameter!$D$209)</f>
        <v>4.4179747148035631E-2</v>
      </c>
      <c r="CC191" s="90">
        <f>$E191^EXP(Parameter!$D$201)</f>
        <v>5.3282947819239352E-3</v>
      </c>
      <c r="CD191" s="90">
        <f>$D191^EXP(Parameter!$D$211)</f>
        <v>4.800790973973515E-2</v>
      </c>
      <c r="CE191" s="90">
        <f>$E191^EXP(Parameter!$D$203)</f>
        <v>2.1506664838664605E-2</v>
      </c>
      <c r="CF191" s="90">
        <f>$D191^EXP(Parameter!$D$212)</f>
        <v>0.10286963290124262</v>
      </c>
      <c r="CG191" s="90">
        <f>$E191^EXP(Parameter!$D$204)</f>
        <v>1.5426625075888564E-2</v>
      </c>
      <c r="CH191" s="91">
        <f>$D191^EXP(Parameter!$D$213)</f>
        <v>3.9278744425627184E-2</v>
      </c>
      <c r="CI191" s="90">
        <f>$E191^EXP(Parameter!$D$205)</f>
        <v>2.6412236215760384E-2</v>
      </c>
      <c r="CJ191" s="91">
        <f>$D191^EXP(Parameter!$D$210)</f>
        <v>2.2484208486299704E-2</v>
      </c>
      <c r="CK191" s="90">
        <f>$E191^EXP(Parameter!$D$202)</f>
        <v>2.6382113453358139E-3</v>
      </c>
      <c r="CL191" s="12">
        <f>$D191^EXP(Parameter!$D$170+Parameter!$D$177*(LN($B191/30.2*21)))</f>
        <v>2.7564984994008494E-2</v>
      </c>
      <c r="CM191" s="41">
        <f>$E191^EXP(Parameter!$D$155+Parameter!$D$162*(LN($B191/30.2*21)))</f>
        <v>7.2856022082290361E-2</v>
      </c>
      <c r="CN191" s="12">
        <f>$D191^EXP(Parameter!$D$171+Parameter!$D$178*(LN($B191/30.2*21)))</f>
        <v>3.0251793223205922E-2</v>
      </c>
      <c r="CO191" s="41">
        <f>$E191^EXP(Parameter!$D$156+Parameter!$D$163*(LN($B191/30.2*21)))</f>
        <v>4.6107804879468792E-2</v>
      </c>
      <c r="CP191" s="12">
        <f>$D191^EXP(Parameter!$D$173+Parameter!$D$180*(LN($B191/30.2*21)))</f>
        <v>2.5913476158226836E-2</v>
      </c>
      <c r="CQ191" s="41">
        <f>$E191^EXP(Parameter!$D$158+Parameter!$D$165*(LN($B191/30.2*21)))</f>
        <v>4.9215541066569349E-2</v>
      </c>
      <c r="CR191" s="12">
        <f>$D191^EXP(Parameter!$D$174+Parameter!$D$181*(LN($B191/30.2*21)))</f>
        <v>2.5244466019552613E-2</v>
      </c>
      <c r="CS191" s="41">
        <f>$E191^EXP(Parameter!$D$159+Parameter!$D$166*(LN($B191/30.2*21)))</f>
        <v>7.14275850586929E-2</v>
      </c>
      <c r="CT191" s="12">
        <f>$D191^EXP(Parameter!$D$175+Parameter!$D$182*(LN($B191/30.2*21)))</f>
        <v>4.9080074962446112E-3</v>
      </c>
      <c r="CU191" s="41">
        <f>$E191^EXP(Parameter!$D$160+Parameter!$D$167*(LN($B191/30.2*21)))</f>
        <v>3.0054679408239586E-3</v>
      </c>
      <c r="CV191" s="12">
        <f>$D191^EXP(Parameter!$D$172+Parameter!$D$179*(LN($B191/30.2*21)))</f>
        <v>6.5069567295611992E-3</v>
      </c>
      <c r="CW191" s="41">
        <f>$E191^EXP(Parameter!$D$157+Parameter!$D$164*(LN($B191/30.2*21)))</f>
        <v>3.9205397217650174E-7</v>
      </c>
      <c r="CX191" s="12">
        <f t="shared" si="16"/>
        <v>1.8204112318380032E-14</v>
      </c>
      <c r="CY191" s="85">
        <v>1.3943292139393101E-2</v>
      </c>
      <c r="CZ191" s="12">
        <f t="shared" si="17"/>
        <v>2.9607283538384568E-4</v>
      </c>
      <c r="DA191" s="85">
        <v>2.1438833986660601E-2</v>
      </c>
      <c r="DB191" s="12">
        <f t="shared" si="18"/>
        <v>3.7576159098004553E-6</v>
      </c>
      <c r="DC191" s="41">
        <v>2.6748637731754097E-4</v>
      </c>
      <c r="DD191" s="12">
        <f t="shared" si="19"/>
        <v>7.8848962222316911E-34</v>
      </c>
      <c r="DE191" s="85">
        <v>2.2808703378057299E-3</v>
      </c>
      <c r="DF191" s="12">
        <f t="shared" si="20"/>
        <v>8.4095620856498427E-39</v>
      </c>
      <c r="DG191" s="41">
        <v>1.99612983421098E-4</v>
      </c>
      <c r="DH191" s="12">
        <f t="shared" si="21"/>
        <v>9.1713672338135455E-7</v>
      </c>
      <c r="DI191" s="41">
        <v>1.99612983421098E-4</v>
      </c>
      <c r="DJ191" s="46">
        <v>186</v>
      </c>
      <c r="DK191" s="44">
        <v>8.9207307990668601E-5</v>
      </c>
      <c r="DL191" s="44">
        <v>2.74028355207512E-4</v>
      </c>
      <c r="DM191" s="44">
        <v>6.2178337342011503E-4</v>
      </c>
      <c r="DN191" s="44">
        <v>4.4902007283831303E-4</v>
      </c>
      <c r="DO191" s="44">
        <v>1.9191134361957699E-3</v>
      </c>
      <c r="DP191" s="44">
        <v>1.49009668579003E-3</v>
      </c>
      <c r="DQ191" s="44">
        <v>2.1645951128496099E-3</v>
      </c>
      <c r="DR191" s="45">
        <v>2.4245796850173699E-2</v>
      </c>
      <c r="DS191" s="45">
        <v>3.9889474358300397E-2</v>
      </c>
      <c r="DT191" s="45">
        <v>3.5657328224283101E-2</v>
      </c>
      <c r="DU191" s="45">
        <v>2.5454278078902E-2</v>
      </c>
      <c r="DV191" s="45">
        <v>3.8039138271183902E-2</v>
      </c>
      <c r="DW191" s="45">
        <v>6.31350532397814E-2</v>
      </c>
      <c r="DX191" s="45">
        <v>3.02917231829892E-2</v>
      </c>
    </row>
    <row r="192" spans="1:128">
      <c r="A192" s="43">
        <f t="shared" si="15"/>
        <v>12.271232876712329</v>
      </c>
      <c r="B192" s="18">
        <v>188</v>
      </c>
      <c r="C192" s="12">
        <v>4114</v>
      </c>
      <c r="D192" s="12">
        <v>2.2758864409679599E-2</v>
      </c>
      <c r="E192" s="12">
        <v>1.9523688965174501E-4</v>
      </c>
      <c r="F192" s="92">
        <f>$D192^Parameter!$D$325</f>
        <v>5.2309125427281007E-2</v>
      </c>
      <c r="G192" s="92">
        <f>$E192^Parameter!$D$318</f>
        <v>2.1340498191636486E-3</v>
      </c>
      <c r="H192" s="92">
        <f>$D192^Parameter!$D$326</f>
        <v>4.849762496283315E-2</v>
      </c>
      <c r="I192" s="92">
        <f>$E192^Parameter!$D$319</f>
        <v>4.2262930084073502E-3</v>
      </c>
      <c r="J192" s="92">
        <f>$D192^Parameter!$D$328</f>
        <v>5.5994935457112052E-2</v>
      </c>
      <c r="K192" s="92">
        <f>$E192^Parameter!$D$321</f>
        <v>2.2736254030001304E-2</v>
      </c>
      <c r="L192" s="92">
        <f>$D192^Parameter!$D$329</f>
        <v>0.12022764201729071</v>
      </c>
      <c r="M192" s="92">
        <f>$E192^Parameter!$D$322</f>
        <v>1.5218621689654715E-2</v>
      </c>
      <c r="N192" s="92">
        <f>$D192^Parameter!$D$330</f>
        <v>4.669732213906929E-2</v>
      </c>
      <c r="O192" s="92">
        <f>$E192^Parameter!$D$323</f>
        <v>3.2826512991826297E-2</v>
      </c>
      <c r="P192" s="92">
        <f>$D192^Parameter!$D$327</f>
        <v>2.7290240324743649E-2</v>
      </c>
      <c r="Q192" s="92">
        <f>$E192^Parameter!$D$320</f>
        <v>2.2462659943380016E-3</v>
      </c>
      <c r="R192" s="12">
        <f>$D192^EXP(Parameter!$D$96+Parameter!$D$103*(($B192/30.2*21)^(1)))</f>
        <v>1.0684372527425002E-14</v>
      </c>
      <c r="S192" s="12">
        <f>$E192^EXP(Parameter!$D$81+Parameter!$D$88*($B192/30.2*21)^(-2))</f>
        <v>5.2553076078465403E-3</v>
      </c>
      <c r="T192" s="12">
        <f>$D192^EXP(Parameter!$D$97+Parameter!$D$104*(($B192*21/30.2)^(1)))</f>
        <v>2.7655499830989079E-4</v>
      </c>
      <c r="U192" s="12">
        <f>$E192^EXP(Parameter!$D$82+Parameter!$D$89*($B192/30.2*21)^(-2))</f>
        <v>8.2964635698780358E-3</v>
      </c>
      <c r="V192" s="12">
        <f>$D192^EXP(Parameter!$D$99+Parameter!$D$106*(($B192*21/30.2)^(1)))</f>
        <v>3.2669300702729725E-6</v>
      </c>
      <c r="W192" s="12">
        <f>$E192^EXP(Parameter!$D$84+Parameter!$D$91*($B192/30.2*21)^(-2))</f>
        <v>3.6153663008203898E-2</v>
      </c>
      <c r="X192" s="12">
        <f>$D192^EXP(Parameter!$D$100+Parameter!$D$107*(($B192*21/30.2)^(1)))</f>
        <v>1.2716185905215588E-34</v>
      </c>
      <c r="Y192" s="12">
        <f>$E192^EXP(Parameter!$D$85+Parameter!$D$92*($B192/30.2*21)^(-2))</f>
        <v>2.376685891574468E-2</v>
      </c>
      <c r="Z192" s="12">
        <f>$D192^EXP(Parameter!$D$101+Parameter!$D$108*(($B192*21/30.2)^(1)))</f>
        <v>1.1681376133383657E-39</v>
      </c>
      <c r="AA192" s="12">
        <f>$E192^EXP(Parameter!$D$86+Parameter!$D$93*($B192/30.2*21)^(-2))</f>
        <v>3.3247627641944437E-2</v>
      </c>
      <c r="AB192" s="12">
        <f>$D192^EXP(Parameter!$D$98+Parameter!$D$105*(($B192*21/30.2)^(1)))</f>
        <v>7.9258223688373931E-7</v>
      </c>
      <c r="AC192" s="12">
        <f>$E192^EXP(Parameter!$D$83+Parameter!$D$90*($B192/30.2*21)^(-2))</f>
        <v>2.5217341724011874E-3</v>
      </c>
      <c r="AD192" s="87">
        <f>$D192^EXP(Parameter!$D$133+Parameter!$D$140*(($B192*21/30.2)^(-0.5))+Parameter!$D$147*((LN($B192*21/30.2))))</f>
        <v>1.4861275758772171E-9</v>
      </c>
      <c r="AE192" s="12">
        <f>$E192^EXP(Parameter!$D$111+Parameter!$D$118*(($B192*21/30.2)^(-1))+Parameter!$D$125*(($B192*21/30.2)^(-0.5)))</f>
        <v>6.1996899023383741E-2</v>
      </c>
      <c r="AF192" s="12">
        <f>$D192^EXP(Parameter!$D$134+Parameter!$D$141*(($B192*21/30.2)^(-0.5))+Parameter!$D$148*((LN($B192*21/30.2))))</f>
        <v>5.6292906203667527E-4</v>
      </c>
      <c r="AG192" s="12">
        <f>$E192^EXP(Parameter!$D$112+Parameter!$D$119*(($B192*21/30.2)^(-1))+Parameter!$D$126*(($B192*21/30.2)^(-0.5)))</f>
        <v>9.7045735381500707E-3</v>
      </c>
      <c r="AH192" s="12">
        <f>$D192^EXP(Parameter!$D$136+Parameter!$D$143*(($B192*21/30.2)^(-0.5))+Parameter!$D$150*((LN($B192*21/30.2))))</f>
        <v>6.0284317706670983E-8</v>
      </c>
      <c r="AI192" s="12">
        <f>$E192^EXP(Parameter!$D$114+Parameter!$D$121*(($B192*21/30.2)^(-1))+Parameter!$D$128*(($B192*21/30.2)^(-0.5)))</f>
        <v>1.166283580365738E-4</v>
      </c>
      <c r="AJ192" s="12">
        <f>$D192^EXP(Parameter!$D$137+Parameter!$D$144*(($B192*21/30.2)^(-0.5))+Parameter!$D$151*((LN($B192*21/30.2))))</f>
        <v>1.6276697128317814E-10</v>
      </c>
      <c r="AK192" s="12">
        <f>$E192^EXP(Parameter!$D$115+Parameter!$D$122*(($B192*21/30.2)^(-1))+Parameter!$D$129*(($B192*21/30.2)^(-0.5)))</f>
        <v>6.7115488896913079E-3</v>
      </c>
      <c r="AL192" s="12">
        <f>$D192^EXP(Parameter!$D$138+Parameter!$D$145*(($B192*21/30.2)^(-0.5))+Parameter!$D$152*((LN($B192*21/30.2))))</f>
        <v>3.0247064691112585E-39</v>
      </c>
      <c r="AM192" s="12">
        <f>$E192^EXP(Parameter!$D$116+Parameter!$D$123*(($B192*21/30.2)^(-1))+Parameter!$D$130*(($B192*21/30.2)^(-0.5)))</f>
        <v>1.050751306753434E-5</v>
      </c>
      <c r="AN192" s="12">
        <f>$D192^EXP(Parameter!$D$135+Parameter!$D$142*(($B192*21/30.2)^(-0.5))+Parameter!$D$149*((LN($B192*21/30.2))))</f>
        <v>3.3563723098776871E-5</v>
      </c>
      <c r="AO192" s="12">
        <f>$E192^EXP(Parameter!$D$113+Parameter!$D$120*(($B192*21/30.2)^(-1))+Parameter!$D$127*(($B192*21/30.2)^(-0.5)))</f>
        <v>3.6032447616421902E-11</v>
      </c>
      <c r="AP192" s="87">
        <f>$D192^EXP(Parameter!$D$304+Parameter!$D$310*((LN($B192*21/30.2))))</f>
        <v>2.4341601974968007E-2</v>
      </c>
      <c r="AQ192" s="88">
        <f>$E192^EXP(Parameter!$D$290+Parameter!$D$296*((LN($B192*21/30.2))))</f>
        <v>1.2508999811054326E-2</v>
      </c>
      <c r="AR192" s="12">
        <f>$D192^EXP(Parameter!$D$305+Parameter!$D$311*((LN($B192*21/30.2))))</f>
        <v>3.1854708601144394E-2</v>
      </c>
      <c r="AS192" s="88">
        <f>$E192^EXP(Parameter!$D$291+Parameter!$D$297*((LN($B192*21/30.2))))</f>
        <v>1.1056776140545958E-2</v>
      </c>
      <c r="AT192" s="12">
        <f>$D192^EXP(Parameter!$D$305+Parameter!$D$307-Parameter!$D$306+(Parameter!$D$311+Parameter!$D$313-Parameter!$D$312)*((LN($B192*21/30.2))))</f>
        <v>2.8513976100767582E-2</v>
      </c>
      <c r="AU192" s="88">
        <f>$E192^EXP(Parameter!$D$291+Parameter!$D$293-Parameter!$D$292+(Parameter!$D$297+Parameter!$D$299-Parameter!$D$298)*((LN($B192*21/30.2))))</f>
        <v>1.9369508733619253E-2</v>
      </c>
      <c r="AV192" s="12">
        <f>$D192^EXP(Parameter!$D$308+Parameter!$D$314*((LN($B192*21/30.2))))</f>
        <v>4.158282437070001E-2</v>
      </c>
      <c r="AW192" s="88">
        <f>$E192^EXP(Parameter!$D$294+Parameter!$D$300*((LN($B192*21/30.2))))</f>
        <v>1.6207764423685267E-2</v>
      </c>
      <c r="AX192" s="12">
        <f>$D192^EXP(Parameter!$D$305+Parameter!$D$309-Parameter!$D$306+(Parameter!$D$311+Parameter!$D$315-Parameter!$D$312)*((LN($B192*21/30.2))))</f>
        <v>1.4797022075892381E-2</v>
      </c>
      <c r="AY192" s="88">
        <f>$E192^EXP(Parameter!$D$291+Parameter!$D$295-Parameter!$D$292+(Parameter!$D$297+Parameter!$D$301-Parameter!$D$298)*((LN($B192*21/30.2))))</f>
        <v>3.9174559645455701E-4</v>
      </c>
      <c r="AZ192" s="12">
        <f>$D192^EXP(Parameter!D$305-Parameter!D$306+(Parameter!D$311-Parameter!D$312)*((LN($B192*21/30.2))))</f>
        <v>9.9549712290469151E-3</v>
      </c>
      <c r="BA192" s="88">
        <f>$E192^EXP(Parameter!$D$291-Parameter!$D$292+(Parameter!$D$297-Parameter!$D$298)*((LN($B192*21/30.2))))</f>
        <v>6.9312589146816098E-6</v>
      </c>
      <c r="BB192" s="89">
        <f>$D192^EXP(Parameter!$D$231+Parameter!$D$238)</f>
        <v>5.6511571473083076E-2</v>
      </c>
      <c r="BC192" s="90">
        <f>$E192^EXP(Parameter!$D$216+Parameter!$D$223)</f>
        <v>4.4075769184376357E-3</v>
      </c>
      <c r="BD192" s="91">
        <f>$D192^EXP(Parameter!$D$232+Parameter!$D$239)</f>
        <v>4.3249940372255428E-2</v>
      </c>
      <c r="BE192" s="90">
        <f>$E192^EXP(Parameter!$D$217+Parameter!$D$224)</f>
        <v>6.2642207136017316E-3</v>
      </c>
      <c r="BF192" s="91">
        <f>$D192^EXP(Parameter!$D$234+Parameter!$D$241)</f>
        <v>5.1776693180801525E-2</v>
      </c>
      <c r="BG192" s="91">
        <f>$E192^EXP(Parameter!$D$219+Parameter!$D$226)</f>
        <v>2.7227543785803703E-2</v>
      </c>
      <c r="BH192" s="91">
        <f>$D192^EXP(Parameter!$D$235+Parameter!$D$242)</f>
        <v>0.10245005042150825</v>
      </c>
      <c r="BI192" s="91">
        <f>$E192^EXP(Parameter!$D$220+Parameter!$D$227)</f>
        <v>1.7621075494727873E-2</v>
      </c>
      <c r="BJ192" s="91">
        <f>$D192^EXP(Parameter!$D$236)</f>
        <v>1.4971652121073036E-2</v>
      </c>
      <c r="BK192" s="91">
        <f>$E192^EXP(Parameter!$D$221)</f>
        <v>0.16914893586228286</v>
      </c>
      <c r="BL192" s="91">
        <f>$D192^EXP(Parameter!$D$233+Parameter!$D$240)</f>
        <v>2.0440934895382672E-2</v>
      </c>
      <c r="BM192" s="91">
        <f>$E192^EXP(Parameter!$D$218+Parameter!$D$225)</f>
        <v>2.0123342968363968E-3</v>
      </c>
      <c r="BN192" s="90">
        <f>$D192^EXP(Parameter!$D$268+Parameter!$D$275)</f>
        <v>7.5446935800320206E-2</v>
      </c>
      <c r="BO192" s="91">
        <f>$E192^EXP(Parameter!$D$246+Parameter!$D$253)</f>
        <v>1.5720522595380454E-3</v>
      </c>
      <c r="BP192" s="91">
        <f>$D192^EXP(Parameter!$D$269+Parameter!$D$276)</f>
        <v>5.0409139570810495E-2</v>
      </c>
      <c r="BQ192" s="91">
        <f>$E192^EXP(Parameter!$D$247+Parameter!$D$254)</f>
        <v>3.8207259761127259E-3</v>
      </c>
      <c r="BR192" s="91">
        <f>$D192^EXP(Parameter!$D$271+Parameter!$D$278)</f>
        <v>0.11350045628844979</v>
      </c>
      <c r="BS192" s="91">
        <f>$E192^EXP(Parameter!$D$249+Parameter!$D$256)</f>
        <v>3.3357678632240775E-2</v>
      </c>
      <c r="BT192" s="91">
        <f>$D192^EXP(Parameter!$D$272+Parameter!$D$279)</f>
        <v>0.19341778992040648</v>
      </c>
      <c r="BU192" s="91">
        <f>$E192^EXP(Parameter!$D$250+Parameter!$D$257)</f>
        <v>1.0625718344939219E-2</v>
      </c>
      <c r="BV192" s="91">
        <f>$D192^EXP(Parameter!$D$273+Parameter!$D$280)</f>
        <v>0.15483740676270641</v>
      </c>
      <c r="BW192" s="91">
        <f>$E192^EXP(Parameter!$D$251+Parameter!$D$258)</f>
        <v>3.5800190725620094E-2</v>
      </c>
      <c r="BX192" s="91">
        <f>$D192^EXP(Parameter!$D$270+Parameter!$D$277)</f>
        <v>4.4070207641620465E-2</v>
      </c>
      <c r="BY192" s="91">
        <f>$E192^EXP(Parameter!$D$248+Parameter!$D$255)</f>
        <v>4.6520085337518041E-3</v>
      </c>
      <c r="BZ192" s="90">
        <f>$D192^EXP(Parameter!$D$208)</f>
        <v>5.2701916030010926E-2</v>
      </c>
      <c r="CA192" s="90">
        <f>$E192^EXP(Parameter!$D$200)</f>
        <v>3.1697541701979134E-3</v>
      </c>
      <c r="CB192" s="90">
        <f>$D192^EXP(Parameter!$D$209)</f>
        <v>4.3795619448542461E-2</v>
      </c>
      <c r="CC192" s="90">
        <f>$E192^EXP(Parameter!$D$201)</f>
        <v>5.2562082632257659E-3</v>
      </c>
      <c r="CD192" s="90">
        <f>$D192^EXP(Parameter!$D$211)</f>
        <v>4.760156963567206E-2</v>
      </c>
      <c r="CE192" s="90">
        <f>$E192^EXP(Parameter!$D$203)</f>
        <v>2.1292871358782019E-2</v>
      </c>
      <c r="CF192" s="90">
        <f>$D192^EXP(Parameter!$D$212)</f>
        <v>0.10221677950945331</v>
      </c>
      <c r="CG192" s="90">
        <f>$E192^EXP(Parameter!$D$204)</f>
        <v>1.5260072506601398E-2</v>
      </c>
      <c r="CH192" s="91">
        <f>$D192^EXP(Parameter!$D$213)</f>
        <v>3.8924414754134613E-2</v>
      </c>
      <c r="CI192" s="90">
        <f>$E192^EXP(Parameter!$D$205)</f>
        <v>2.6163661888135549E-2</v>
      </c>
      <c r="CJ192" s="91">
        <f>$D192^EXP(Parameter!$D$210)</f>
        <v>2.2246611028837848E-2</v>
      </c>
      <c r="CK192" s="90">
        <f>$E192^EXP(Parameter!$D$202)</f>
        <v>2.59776304525111E-3</v>
      </c>
      <c r="CL192" s="12">
        <f>$D192^EXP(Parameter!$D$170+Parameter!$D$177*(LN($B192/30.2*21)))</f>
        <v>2.7248919720248135E-2</v>
      </c>
      <c r="CM192" s="41">
        <f>$E192^EXP(Parameter!$D$155+Parameter!$D$162*(LN($B192/30.2*21)))</f>
        <v>7.2618856671272131E-2</v>
      </c>
      <c r="CN192" s="12">
        <f>$D192^EXP(Parameter!$D$171+Parameter!$D$178*(LN($B192/30.2*21)))</f>
        <v>2.9934015028889809E-2</v>
      </c>
      <c r="CO192" s="41">
        <f>$E192^EXP(Parameter!$D$156+Parameter!$D$163*(LN($B192/30.2*21)))</f>
        <v>4.5851599584050412E-2</v>
      </c>
      <c r="CP192" s="12">
        <f>$D192^EXP(Parameter!$D$173+Parameter!$D$180*(LN($B192/30.2*21)))</f>
        <v>2.5615270367036289E-2</v>
      </c>
      <c r="CQ192" s="41">
        <f>$E192^EXP(Parameter!$D$158+Parameter!$D$165*(LN($B192/30.2*21)))</f>
        <v>4.8873851487431633E-2</v>
      </c>
      <c r="CR192" s="12">
        <f>$D192^EXP(Parameter!$D$174+Parameter!$D$181*(LN($B192/30.2*21)))</f>
        <v>2.4893002383951937E-2</v>
      </c>
      <c r="CS192" s="41">
        <f>$E192^EXP(Parameter!$D$159+Parameter!$D$166*(LN($B192/30.2*21)))</f>
        <v>7.1075988880910962E-2</v>
      </c>
      <c r="CT192" s="12">
        <f>$D192^EXP(Parameter!$D$175+Parameter!$D$182*(LN($B192/30.2*21)))</f>
        <v>4.8087446276491351E-3</v>
      </c>
      <c r="CU192" s="41">
        <f>$E192^EXP(Parameter!$D$160+Parameter!$D$167*(LN($B192/30.2*21)))</f>
        <v>2.9436092778766798E-3</v>
      </c>
      <c r="CV192" s="12">
        <f>$D192^EXP(Parameter!$D$172+Parameter!$D$179*(LN($B192/30.2*21)))</f>
        <v>6.3972499172213074E-3</v>
      </c>
      <c r="CW192" s="41">
        <f>$E192^EXP(Parameter!$D$157+Parameter!$D$164*(LN($B192/30.2*21)))</f>
        <v>3.6883785321793894E-7</v>
      </c>
      <c r="CX192" s="12">
        <f t="shared" si="16"/>
        <v>1.0684372527425002E-14</v>
      </c>
      <c r="CY192" s="85">
        <v>1.3902343996523601E-2</v>
      </c>
      <c r="CZ192" s="12">
        <f t="shared" si="17"/>
        <v>2.7655499830989079E-4</v>
      </c>
      <c r="DA192" s="85">
        <v>2.13624673176456E-2</v>
      </c>
      <c r="DB192" s="12">
        <f t="shared" si="18"/>
        <v>3.2669300702729725E-6</v>
      </c>
      <c r="DC192" s="41">
        <v>2.5874399503948199E-4</v>
      </c>
      <c r="DD192" s="12">
        <f t="shared" si="19"/>
        <v>1.2716185905215588E-34</v>
      </c>
      <c r="DE192" s="85">
        <v>2.2326087929155202E-3</v>
      </c>
      <c r="DF192" s="12">
        <f t="shared" si="20"/>
        <v>1.1681376133383657E-39</v>
      </c>
      <c r="DG192" s="41">
        <v>1.95236986289409E-4</v>
      </c>
      <c r="DH192" s="12">
        <f t="shared" si="21"/>
        <v>7.9258223688373931E-7</v>
      </c>
      <c r="DI192" s="41">
        <v>1.95236986289409E-4</v>
      </c>
      <c r="DJ192" s="46">
        <v>187</v>
      </c>
      <c r="DK192" s="44">
        <v>8.6886955370624199E-5</v>
      </c>
      <c r="DL192" s="44">
        <v>2.6744467858319499E-4</v>
      </c>
      <c r="DM192" s="44">
        <v>6.0778955698170801E-4</v>
      </c>
      <c r="DN192" s="44">
        <v>4.3863987194769899E-4</v>
      </c>
      <c r="DO192" s="44">
        <v>1.88015869828506E-3</v>
      </c>
      <c r="DP192" s="44">
        <v>1.4590919497226001E-3</v>
      </c>
      <c r="DQ192" s="44">
        <v>2.1211879539631E-3</v>
      </c>
      <c r="DR192" s="45">
        <v>2.3997601925778399E-2</v>
      </c>
      <c r="DS192" s="45">
        <v>3.9513950681574199E-2</v>
      </c>
      <c r="DT192" s="45">
        <v>3.5314846340376599E-2</v>
      </c>
      <c r="DU192" s="45">
        <v>2.5195691336475999E-2</v>
      </c>
      <c r="DV192" s="45">
        <v>3.7677946223904003E-2</v>
      </c>
      <c r="DW192" s="45">
        <v>6.2592367770149995E-2</v>
      </c>
      <c r="DX192" s="45">
        <v>2.99925526267356E-2</v>
      </c>
    </row>
    <row r="193" spans="1:128">
      <c r="A193" s="43">
        <f t="shared" si="15"/>
        <v>12.331506849315069</v>
      </c>
      <c r="B193" s="18">
        <v>189</v>
      </c>
      <c r="C193" s="12">
        <v>4136</v>
      </c>
      <c r="D193" s="12">
        <v>2.2520668220333401E-2</v>
      </c>
      <c r="E193" s="12">
        <v>1.9097294988460099E-4</v>
      </c>
      <c r="F193" s="92">
        <f>$D193^Parameter!$D$325</f>
        <v>5.1881603767102928E-2</v>
      </c>
      <c r="G193" s="92">
        <f>$E193^Parameter!$D$318</f>
        <v>2.1003890074113955E-3</v>
      </c>
      <c r="H193" s="92">
        <f>$D193^Parameter!$D$326</f>
        <v>4.8091134005230088E-2</v>
      </c>
      <c r="I193" s="92">
        <f>$E193^Parameter!$D$319</f>
        <v>4.1669854898873267E-3</v>
      </c>
      <c r="J193" s="92">
        <f>$D193^Parameter!$D$328</f>
        <v>5.5547808505004535E-2</v>
      </c>
      <c r="K193" s="92">
        <f>$E193^Parameter!$D$321</f>
        <v>2.2514926442694188E-2</v>
      </c>
      <c r="L193" s="92">
        <f>$D193^Parameter!$D$329</f>
        <v>0.11952135625426925</v>
      </c>
      <c r="M193" s="92">
        <f>$E193^Parameter!$D$322</f>
        <v>1.5054842267939676E-2</v>
      </c>
      <c r="N193" s="92">
        <f>$D193^Parameter!$D$330</f>
        <v>4.6301049020598228E-2</v>
      </c>
      <c r="O193" s="92">
        <f>$E193^Parameter!$D$323</f>
        <v>3.2537841750518277E-2</v>
      </c>
      <c r="P193" s="92">
        <f>$D193^Parameter!$D$327</f>
        <v>2.7018259675958806E-2</v>
      </c>
      <c r="Q193" s="92">
        <f>$E193^Parameter!$D$320</f>
        <v>2.211128108841135E-3</v>
      </c>
      <c r="R193" s="12">
        <f>$D193^EXP(Parameter!$D$96+Parameter!$D$103*(($B193/30.2*21)^(1)))</f>
        <v>6.2185127218885548E-15</v>
      </c>
      <c r="S193" s="12">
        <f>$E193^EXP(Parameter!$D$81+Parameter!$D$88*($B193/30.2*21)^(-2))</f>
        <v>5.1844893092041922E-3</v>
      </c>
      <c r="T193" s="12">
        <f>$D193^EXP(Parameter!$D$97+Parameter!$D$104*(($B193*21/30.2)^(1)))</f>
        <v>2.5821441445570293E-4</v>
      </c>
      <c r="U193" s="12">
        <f>$E193^EXP(Parameter!$D$82+Parameter!$D$89*($B193/30.2*21)^(-2))</f>
        <v>8.1943242969966142E-3</v>
      </c>
      <c r="V193" s="12">
        <f>$D193^EXP(Parameter!$D$99+Parameter!$D$106*(($B193*21/30.2)^(1)))</f>
        <v>2.836523575379624E-6</v>
      </c>
      <c r="W193" s="12">
        <f>$E193^EXP(Parameter!$D$84+Parameter!$D$91*($B193/30.2*21)^(-2))</f>
        <v>3.5844735337389202E-2</v>
      </c>
      <c r="X193" s="12">
        <f>$D193^EXP(Parameter!$D$100+Parameter!$D$107*(($B193*21/30.2)^(1)))</f>
        <v>1.9659522160798496E-35</v>
      </c>
      <c r="Y193" s="12">
        <f>$E193^EXP(Parameter!$D$85+Parameter!$D$92*($B193/30.2*21)^(-2))</f>
        <v>2.3538223590814575E-2</v>
      </c>
      <c r="Z193" s="12">
        <f>$D193^EXP(Parameter!$D$101+Parameter!$D$108*(($B193*21/30.2)^(1)))</f>
        <v>1.5546386786545765E-40</v>
      </c>
      <c r="AA193" s="12">
        <f>$E193^EXP(Parameter!$D$86+Parameter!$D$93*($B193/30.2*21)^(-2))</f>
        <v>3.295630519709828E-2</v>
      </c>
      <c r="AB193" s="12">
        <f>$D193^EXP(Parameter!$D$98+Parameter!$D$105*(($B193*21/30.2)^(1)))</f>
        <v>6.8406922792147307E-7</v>
      </c>
      <c r="AC193" s="12">
        <f>$E193^EXP(Parameter!$D$83+Parameter!$D$90*($B193/30.2*21)^(-2))</f>
        <v>2.4830260836012697E-3</v>
      </c>
      <c r="AD193" s="87">
        <f>$D193^EXP(Parameter!$D$133+Parameter!$D$140*(($B193*21/30.2)^(-0.5))+Parameter!$D$147*((LN($B193*21/30.2))))</f>
        <v>1.2481840309410975E-9</v>
      </c>
      <c r="AE193" s="12">
        <f>$E193^EXP(Parameter!$D$111+Parameter!$D$118*(($B193*21/30.2)^(-1))+Parameter!$D$125*(($B193*21/30.2)^(-0.5)))</f>
        <v>6.1683691805897521E-2</v>
      </c>
      <c r="AF193" s="12">
        <f>$D193^EXP(Parameter!$D$134+Parameter!$D$141*(($B193*21/30.2)^(-0.5))+Parameter!$D$148*((LN($B193*21/30.2))))</f>
        <v>5.4145053381799563E-4</v>
      </c>
      <c r="AG193" s="12">
        <f>$E193^EXP(Parameter!$D$112+Parameter!$D$119*(($B193*21/30.2)^(-1))+Parameter!$D$126*(($B193*21/30.2)^(-0.5)))</f>
        <v>9.5919796645013104E-3</v>
      </c>
      <c r="AH193" s="12">
        <f>$D193^EXP(Parameter!$D$136+Parameter!$D$143*(($B193*21/30.2)^(-0.5))+Parameter!$D$150*((LN($B193*21/30.2))))</f>
        <v>5.2797509066933178E-8</v>
      </c>
      <c r="AI193" s="12">
        <f>$E193^EXP(Parameter!$D$114+Parameter!$D$121*(($B193*21/30.2)^(-1))+Parameter!$D$128*(($B193*21/30.2)^(-0.5)))</f>
        <v>1.1277350616532709E-4</v>
      </c>
      <c r="AJ193" s="12">
        <f>$D193^EXP(Parameter!$D$137+Parameter!$D$144*(($B193*21/30.2)^(-0.5))+Parameter!$D$151*((LN($B193*21/30.2))))</f>
        <v>1.3119738347910649E-10</v>
      </c>
      <c r="AK193" s="12">
        <f>$E193^EXP(Parameter!$D$115+Parameter!$D$122*(($B193*21/30.2)^(-1))+Parameter!$D$129*(($B193*21/30.2)^(-0.5)))</f>
        <v>6.6167479462198829E-3</v>
      </c>
      <c r="AL193" s="12">
        <f>$D193^EXP(Parameter!$D$138+Parameter!$D$145*(($B193*21/30.2)^(-0.5))+Parameter!$D$152*((LN($B193*21/30.2))))</f>
        <v>1.0116794821470229E-39</v>
      </c>
      <c r="AM193" s="12">
        <f>$E193^EXP(Parameter!$D$116+Parameter!$D$123*(($B193*21/30.2)^(-1))+Parameter!$D$130*(($B193*21/30.2)^(-0.5)))</f>
        <v>1.0065805281254422E-5</v>
      </c>
      <c r="AN193" s="12">
        <f>$D193^EXP(Parameter!$D$135+Parameter!$D$142*(($B193*21/30.2)^(-0.5))+Parameter!$D$149*((LN($B193*21/30.2))))</f>
        <v>3.1747147943684267E-5</v>
      </c>
      <c r="AO193" s="12">
        <f>$E193^EXP(Parameter!$D$113+Parameter!$D$120*(($B193*21/30.2)^(-1))+Parameter!$D$127*(($B193*21/30.2)^(-0.5)))</f>
        <v>3.2724377477745366E-11</v>
      </c>
      <c r="AP193" s="87">
        <f>$D193^EXP(Parameter!$D$304+Parameter!$D$310*((LN($B193*21/30.2))))</f>
        <v>2.4030852071116632E-2</v>
      </c>
      <c r="AQ193" s="88">
        <f>$E193^EXP(Parameter!$D$290+Parameter!$D$296*((LN($B193*21/30.2))))</f>
        <v>1.2409338129415349E-2</v>
      </c>
      <c r="AR193" s="12">
        <f>$D193^EXP(Parameter!$D$305+Parameter!$D$311*((LN($B193*21/30.2))))</f>
        <v>3.1522708618609271E-2</v>
      </c>
      <c r="AS193" s="88">
        <f>$E193^EXP(Parameter!$D$291+Parameter!$D$297*((LN($B193*21/30.2))))</f>
        <v>1.0942693263302904E-2</v>
      </c>
      <c r="AT193" s="12">
        <f>$D193^EXP(Parameter!$D$305+Parameter!$D$307-Parameter!$D$306+(Parameter!$D$311+Parameter!$D$313-Parameter!$D$312)*((LN($B193*21/30.2))))</f>
        <v>2.8187266793026557E-2</v>
      </c>
      <c r="AU193" s="88">
        <f>$E193^EXP(Parameter!$D$291+Parameter!$D$293-Parameter!$D$292+(Parameter!$D$297+Parameter!$D$299-Parameter!$D$298)*((LN($B193*21/30.2))))</f>
        <v>1.9160065603940166E-2</v>
      </c>
      <c r="AV193" s="12">
        <f>$D193^EXP(Parameter!$D$308+Parameter!$D$314*((LN($B193*21/30.2))))</f>
        <v>4.1086257954662447E-2</v>
      </c>
      <c r="AW193" s="88">
        <f>$E193^EXP(Parameter!$D$294+Parameter!$D$300*((LN($B193*21/30.2))))</f>
        <v>1.6038953013016069E-2</v>
      </c>
      <c r="AX193" s="12">
        <f>$D193^EXP(Parameter!$D$305+Parameter!$D$309-Parameter!$D$306+(Parameter!$D$311+Parameter!$D$315-Parameter!$D$312)*((LN($B193*21/30.2))))</f>
        <v>1.457626316820884E-2</v>
      </c>
      <c r="AY193" s="88">
        <f>$E193^EXP(Parameter!$D$291+Parameter!$D$295-Parameter!$D$292+(Parameter!$D$297+Parameter!$D$301-Parameter!$D$298)*((LN($B193*21/30.2))))</f>
        <v>3.7838397401807121E-4</v>
      </c>
      <c r="AZ193" s="12">
        <f>$D193^EXP(Parameter!D$305-Parameter!D$306+(Parameter!D$311-Parameter!D$312)*((LN($B193*21/30.2))))</f>
        <v>9.8017910000664007E-3</v>
      </c>
      <c r="BA193" s="88">
        <f>$E193^EXP(Parameter!$D$291-Parameter!$D$292+(Parameter!$D$297-Parameter!$D$298)*((LN($B193*21/30.2))))</f>
        <v>6.6050898085088533E-6</v>
      </c>
      <c r="BB193" s="89">
        <f>$D193^EXP(Parameter!$D$231+Parameter!$D$238)</f>
        <v>5.6061751152466831E-2</v>
      </c>
      <c r="BC193" s="90">
        <f>$E193^EXP(Parameter!$D$216+Parameter!$D$223)</f>
        <v>4.346197339600533E-3</v>
      </c>
      <c r="BD193" s="91">
        <f>$D193^EXP(Parameter!$D$232+Parameter!$D$239)</f>
        <v>4.2873775614434222E-2</v>
      </c>
      <c r="BE193" s="90">
        <f>$E193^EXP(Parameter!$D$217+Parameter!$D$224)</f>
        <v>6.182601910047764E-3</v>
      </c>
      <c r="BF193" s="91">
        <f>$D193^EXP(Parameter!$D$234+Parameter!$D$241)</f>
        <v>5.1352061832545808E-2</v>
      </c>
      <c r="BG193" s="91">
        <f>$E193^EXP(Parameter!$D$219+Parameter!$D$226)</f>
        <v>2.6975064194839325E-2</v>
      </c>
      <c r="BH193" s="91">
        <f>$D193^EXP(Parameter!$D$235+Parameter!$D$242)</f>
        <v>0.10180288332646774</v>
      </c>
      <c r="BI193" s="91">
        <f>$E193^EXP(Parameter!$D$220+Parameter!$D$227)</f>
        <v>1.7438048175981085E-2</v>
      </c>
      <c r="BJ193" s="91">
        <f>$D193^EXP(Parameter!$D$236)</f>
        <v>1.4797710945420678E-2</v>
      </c>
      <c r="BK193" s="91">
        <f>$E193^EXP(Parameter!$D$221)</f>
        <v>0.16837364421438028</v>
      </c>
      <c r="BL193" s="91">
        <f>$D193^EXP(Parameter!$D$233+Parameter!$D$240)</f>
        <v>2.0220956280888384E-2</v>
      </c>
      <c r="BM193" s="91">
        <f>$E193^EXP(Parameter!$D$218+Parameter!$D$225)</f>
        <v>1.9802926489422955E-3</v>
      </c>
      <c r="BN193" s="90">
        <f>$D193^EXP(Parameter!$D$268+Parameter!$D$275)</f>
        <v>7.490657679778015E-2</v>
      </c>
      <c r="BO193" s="91">
        <f>$E193^EXP(Parameter!$D$246+Parameter!$D$253)</f>
        <v>1.5460338382440634E-3</v>
      </c>
      <c r="BP193" s="91">
        <f>$D193^EXP(Parameter!$D$269+Parameter!$D$276)</f>
        <v>4.9992001783257009E-2</v>
      </c>
      <c r="BQ193" s="91">
        <f>$E193^EXP(Parameter!$D$247+Parameter!$D$254)</f>
        <v>3.7661273735291618E-3</v>
      </c>
      <c r="BR193" s="91">
        <f>$D193^EXP(Parameter!$D$271+Parameter!$D$278)</f>
        <v>0.11281562102790697</v>
      </c>
      <c r="BS193" s="91">
        <f>$E193^EXP(Parameter!$D$249+Parameter!$D$256)</f>
        <v>3.3065708533474632E-2</v>
      </c>
      <c r="BT193" s="91">
        <f>$D193^EXP(Parameter!$D$272+Parameter!$D$279)</f>
        <v>0.19253599046614528</v>
      </c>
      <c r="BU193" s="91">
        <f>$E193^EXP(Parameter!$D$250+Parameter!$D$257)</f>
        <v>1.0501608818797753E-2</v>
      </c>
      <c r="BV193" s="91">
        <f>$D193^EXP(Parameter!$D$273+Parameter!$D$280)</f>
        <v>0.15403615234012413</v>
      </c>
      <c r="BW193" s="91">
        <f>$E193^EXP(Parameter!$D$251+Parameter!$D$258)</f>
        <v>3.549332574759563E-2</v>
      </c>
      <c r="BX193" s="91">
        <f>$D193^EXP(Parameter!$D$270+Parameter!$D$277)</f>
        <v>4.3689191607321876E-2</v>
      </c>
      <c r="BY193" s="91">
        <f>$E193^EXP(Parameter!$D$248+Parameter!$D$255)</f>
        <v>4.5878651609978695E-3</v>
      </c>
      <c r="BZ193" s="90">
        <f>$D193^EXP(Parameter!$D$208)</f>
        <v>5.2272271721529977E-2</v>
      </c>
      <c r="CA193" s="90">
        <f>$E193^EXP(Parameter!$D$200)</f>
        <v>3.1229495924519298E-3</v>
      </c>
      <c r="CB193" s="90">
        <f>$D193^EXP(Parameter!$D$209)</f>
        <v>4.3416222661484934E-2</v>
      </c>
      <c r="CC193" s="90">
        <f>$E193^EXP(Parameter!$D$201)</f>
        <v>5.1853707223853485E-3</v>
      </c>
      <c r="CD193" s="90">
        <f>$D193^EXP(Parameter!$D$211)</f>
        <v>4.7200140809981569E-2</v>
      </c>
      <c r="CE193" s="90">
        <f>$E193^EXP(Parameter!$D$203)</f>
        <v>2.1082019381190708E-2</v>
      </c>
      <c r="CF193" s="90">
        <f>$D193^EXP(Parameter!$D$212)</f>
        <v>0.10157044199454694</v>
      </c>
      <c r="CG193" s="90">
        <f>$E193^EXP(Parameter!$D$204)</f>
        <v>1.5095953154707187E-2</v>
      </c>
      <c r="CH193" s="91">
        <f>$D193^EXP(Parameter!$D$213)</f>
        <v>3.8574563968351523E-2</v>
      </c>
      <c r="CI193" s="90">
        <f>$E193^EXP(Parameter!$D$205)</f>
        <v>2.5918376747500211E-2</v>
      </c>
      <c r="CJ193" s="91">
        <f>$D193^EXP(Parameter!$D$210)</f>
        <v>2.2012382320055316E-2</v>
      </c>
      <c r="CK193" s="90">
        <f>$E193^EXP(Parameter!$D$202)</f>
        <v>2.5580880521918104E-3</v>
      </c>
      <c r="CL193" s="12">
        <f>$D193^EXP(Parameter!$D$170+Parameter!$D$177*(LN($B193/30.2*21)))</f>
        <v>2.6937446136119932E-2</v>
      </c>
      <c r="CM193" s="41">
        <f>$E193^EXP(Parameter!$D$155+Parameter!$D$162*(LN($B193/30.2*21)))</f>
        <v>7.2383990564317463E-2</v>
      </c>
      <c r="CN193" s="12">
        <f>$D193^EXP(Parameter!$D$171+Parameter!$D$178*(LN($B193/30.2*21)))</f>
        <v>2.9620628712423731E-2</v>
      </c>
      <c r="CO193" s="41">
        <f>$E193^EXP(Parameter!$D$156+Parameter!$D$163*(LN($B193/30.2*21)))</f>
        <v>4.5598129140518896E-2</v>
      </c>
      <c r="CP193" s="12">
        <f>$D193^EXP(Parameter!$D$173+Parameter!$D$180*(LN($B193/30.2*21)))</f>
        <v>2.5321425506982111E-2</v>
      </c>
      <c r="CQ193" s="41">
        <f>$E193^EXP(Parameter!$D$158+Parameter!$D$165*(LN($B193/30.2*21)))</f>
        <v>4.8535989797182259E-2</v>
      </c>
      <c r="CR193" s="12">
        <f>$D193^EXP(Parameter!$D$174+Parameter!$D$181*(LN($B193/30.2*21)))</f>
        <v>2.4547245746353748E-2</v>
      </c>
      <c r="CS193" s="41">
        <f>$E193^EXP(Parameter!$D$159+Parameter!$D$166*(LN($B193/30.2*21)))</f>
        <v>7.0727886111308383E-2</v>
      </c>
      <c r="CT193" s="12">
        <f>$D193^EXP(Parameter!$D$175+Parameter!$D$182*(LN($B193/30.2*21)))</f>
        <v>4.7117132131141567E-3</v>
      </c>
      <c r="CU193" s="41">
        <f>$E193^EXP(Parameter!$D$160+Parameter!$D$167*(LN($B193/30.2*21)))</f>
        <v>2.8831791424530399E-3</v>
      </c>
      <c r="CV193" s="12">
        <f>$D193^EXP(Parameter!$D$172+Parameter!$D$179*(LN($B193/30.2*21)))</f>
        <v>6.2897030783584272E-3</v>
      </c>
      <c r="CW193" s="41">
        <f>$E193^EXP(Parameter!$D$157+Parameter!$D$164*(LN($B193/30.2*21)))</f>
        <v>3.4703732372183941E-7</v>
      </c>
      <c r="CX193" s="12">
        <f t="shared" si="16"/>
        <v>6.2185127218885548E-15</v>
      </c>
      <c r="CY193" s="85">
        <v>1.3862266596788599E-2</v>
      </c>
      <c r="CZ193" s="12">
        <f t="shared" si="17"/>
        <v>2.5821441445570293E-4</v>
      </c>
      <c r="DA193" s="85">
        <v>2.1287576244165499E-2</v>
      </c>
      <c r="DB193" s="12">
        <f t="shared" si="18"/>
        <v>2.836523575379624E-6</v>
      </c>
      <c r="DC193" s="41">
        <v>2.5038328907980102E-4</v>
      </c>
      <c r="DD193" s="12">
        <f t="shared" si="19"/>
        <v>1.9659522160798496E-35</v>
      </c>
      <c r="DE193" s="85">
        <v>2.1855728645577199E-3</v>
      </c>
      <c r="DF193" s="12">
        <f t="shared" si="20"/>
        <v>1.5546386786545765E-40</v>
      </c>
      <c r="DG193" s="41">
        <v>1.90972988670156E-4</v>
      </c>
      <c r="DH193" s="12">
        <f t="shared" si="21"/>
        <v>6.8406922792147307E-7</v>
      </c>
      <c r="DI193" s="41">
        <v>1.90972988670156E-4</v>
      </c>
      <c r="DJ193" s="46">
        <v>188</v>
      </c>
      <c r="DK193" s="44">
        <v>8.4634936729832702E-5</v>
      </c>
      <c r="DL193" s="44">
        <v>2.6104132322835001E-4</v>
      </c>
      <c r="DM193" s="44">
        <v>5.9415681824670497E-4</v>
      </c>
      <c r="DN193" s="44">
        <v>4.2853414591947897E-4</v>
      </c>
      <c r="DO193" s="44">
        <v>1.84211863312556E-3</v>
      </c>
      <c r="DP193" s="44">
        <v>1.4288318788857599E-3</v>
      </c>
      <c r="DQ193" s="44">
        <v>2.07878875871359E-3</v>
      </c>
      <c r="DR193" s="45">
        <v>2.37528612225427E-2</v>
      </c>
      <c r="DS193" s="45">
        <v>3.9143301296188503E-2</v>
      </c>
      <c r="DT193" s="45">
        <v>3.4976884791338002E-2</v>
      </c>
      <c r="DU193" s="45">
        <v>2.4940680700763201E-2</v>
      </c>
      <c r="DV193" s="45">
        <v>3.73214761165662E-2</v>
      </c>
      <c r="DW193" s="45">
        <v>6.2056210731429799E-2</v>
      </c>
      <c r="DX193" s="45">
        <v>2.9697423470941502E-2</v>
      </c>
    </row>
    <row r="194" spans="1:128">
      <c r="A194" s="43">
        <f t="shared" si="15"/>
        <v>12.391780821917807</v>
      </c>
      <c r="B194" s="18">
        <v>190</v>
      </c>
      <c r="C194" s="12">
        <v>4158</v>
      </c>
      <c r="D194" s="12">
        <v>2.2285821256788501E-2</v>
      </c>
      <c r="E194" s="12">
        <v>1.8681804336115199E-4</v>
      </c>
      <c r="F194" s="92">
        <f>$D194^Parameter!$D$325</f>
        <v>5.1459118389304045E-2</v>
      </c>
      <c r="G194" s="92">
        <f>$E194^Parameter!$D$318</f>
        <v>2.0673858992533863E-3</v>
      </c>
      <c r="H194" s="92">
        <f>$D194^Parameter!$D$326</f>
        <v>4.7689515949897794E-2</v>
      </c>
      <c r="I194" s="92">
        <f>$E194^Parameter!$D$319</f>
        <v>4.1087341739808316E-3</v>
      </c>
      <c r="J194" s="92">
        <f>$D194^Parameter!$D$328</f>
        <v>5.5105865253233723E-2</v>
      </c>
      <c r="K194" s="92">
        <f>$E194^Parameter!$D$321</f>
        <v>2.2296594568290574E-2</v>
      </c>
      <c r="L194" s="92">
        <f>$D194^Parameter!$D$329</f>
        <v>0.11882177618192045</v>
      </c>
      <c r="M194" s="92">
        <f>$E194^Parameter!$D$322</f>
        <v>1.4893446901633786E-2</v>
      </c>
      <c r="N194" s="92">
        <f>$D194^Parameter!$D$330</f>
        <v>4.5909567431617365E-2</v>
      </c>
      <c r="O194" s="92">
        <f>$E194^Parameter!$D$323</f>
        <v>3.2252807734792388E-2</v>
      </c>
      <c r="P194" s="92">
        <f>$D194^Parameter!$D$327</f>
        <v>2.6749968077209012E-2</v>
      </c>
      <c r="Q194" s="92">
        <f>$E194^Parameter!$D$320</f>
        <v>2.1766722316634663E-3</v>
      </c>
      <c r="R194" s="12">
        <f>$D194^EXP(Parameter!$D$96+Parameter!$D$103*(($B194/30.2*21)^(1)))</f>
        <v>3.5886095239688727E-15</v>
      </c>
      <c r="S194" s="12">
        <f>$E194^EXP(Parameter!$D$81+Parameter!$D$88*($B194/30.2*21)^(-2))</f>
        <v>5.1148928964129189E-3</v>
      </c>
      <c r="T194" s="12">
        <f>$D194^EXP(Parameter!$D$97+Parameter!$D$104*(($B194*21/30.2)^(1)))</f>
        <v>2.409873467020355E-4</v>
      </c>
      <c r="U194" s="12">
        <f>$E194^EXP(Parameter!$D$82+Parameter!$D$89*($B194/30.2*21)^(-2))</f>
        <v>8.0938291054837696E-3</v>
      </c>
      <c r="V194" s="12">
        <f>$D194^EXP(Parameter!$D$99+Parameter!$D$106*(($B194*21/30.2)^(1)))</f>
        <v>2.4594986792650043E-6</v>
      </c>
      <c r="W194" s="12">
        <f>$E194^EXP(Parameter!$D$84+Parameter!$D$91*($B194/30.2*21)^(-2))</f>
        <v>3.5539623261086249E-2</v>
      </c>
      <c r="X194" s="12">
        <f>$D194^EXP(Parameter!$D$100+Parameter!$D$107*(($B194*21/30.2)^(1)))</f>
        <v>2.9109008959303062E-36</v>
      </c>
      <c r="Y194" s="12">
        <f>$E194^EXP(Parameter!$D$85+Parameter!$D$92*($B194/30.2*21)^(-2))</f>
        <v>2.3312656646333939E-2</v>
      </c>
      <c r="Z194" s="12">
        <f>$D194^EXP(Parameter!$D$101+Parameter!$D$108*(($B194*21/30.2)^(1)))</f>
        <v>1.9805457466600632E-41</v>
      </c>
      <c r="AA194" s="12">
        <f>$E194^EXP(Parameter!$D$86+Parameter!$D$93*($B194/30.2*21)^(-2))</f>
        <v>3.2668644446999004E-2</v>
      </c>
      <c r="AB194" s="12">
        <f>$D194^EXP(Parameter!$D$98+Parameter!$D$105*(($B194*21/30.2)^(1)))</f>
        <v>5.896528726501884E-7</v>
      </c>
      <c r="AC194" s="12">
        <f>$E194^EXP(Parameter!$D$83+Parameter!$D$90*($B194/30.2*21)^(-2))</f>
        <v>2.4450580461453037E-3</v>
      </c>
      <c r="AD194" s="87">
        <f>$D194^EXP(Parameter!$D$133+Parameter!$D$140*(($B194*21/30.2)^(-0.5))+Parameter!$D$147*((LN($B194*21/30.2))))</f>
        <v>1.0477321914345263E-9</v>
      </c>
      <c r="AE194" s="12">
        <f>$E194^EXP(Parameter!$D$111+Parameter!$D$118*(($B194*21/30.2)^(-1))+Parameter!$D$125*(($B194*21/30.2)^(-0.5)))</f>
        <v>6.1373352021160635E-2</v>
      </c>
      <c r="AF194" s="12">
        <f>$D194^EXP(Parameter!$D$134+Parameter!$D$141*(($B194*21/30.2)^(-0.5))+Parameter!$D$148*((LN($B194*21/30.2))))</f>
        <v>5.2080078810981436E-4</v>
      </c>
      <c r="AG194" s="12">
        <f>$E194^EXP(Parameter!$D$112+Parameter!$D$119*(($B194*21/30.2)^(-1))+Parameter!$D$126*(($B194*21/30.2)^(-0.5)))</f>
        <v>9.481122003625591E-3</v>
      </c>
      <c r="AH194" s="12">
        <f>$D194^EXP(Parameter!$D$136+Parameter!$D$143*(($B194*21/30.2)^(-0.5))+Parameter!$D$150*((LN($B194*21/30.2))))</f>
        <v>4.6224172923650022E-8</v>
      </c>
      <c r="AI194" s="12">
        <f>$E194^EXP(Parameter!$D$114+Parameter!$D$121*(($B194*21/30.2)^(-1))+Parameter!$D$128*(($B194*21/30.2)^(-0.5)))</f>
        <v>1.0905722773812808E-4</v>
      </c>
      <c r="AJ194" s="12">
        <f>$D194^EXP(Parameter!$D$137+Parameter!$D$144*(($B194*21/30.2)^(-0.5))+Parameter!$D$151*((LN($B194*21/30.2))))</f>
        <v>1.0565277023970132E-10</v>
      </c>
      <c r="AK194" s="12">
        <f>$E194^EXP(Parameter!$D$115+Parameter!$D$122*(($B194*21/30.2)^(-1))+Parameter!$D$129*(($B194*21/30.2)^(-0.5)))</f>
        <v>6.5236279679095196E-3</v>
      </c>
      <c r="AL194" s="12">
        <f>$D194^EXP(Parameter!$D$138+Parameter!$D$145*(($B194*21/30.2)^(-0.5))+Parameter!$D$152*((LN($B194*21/30.2))))</f>
        <v>3.3572311199683375E-40</v>
      </c>
      <c r="AM194" s="12">
        <f>$E194^EXP(Parameter!$D$116+Parameter!$D$123*(($B194*21/30.2)^(-1))+Parameter!$D$130*(($B194*21/30.2)^(-0.5)))</f>
        <v>9.6439385443093214E-6</v>
      </c>
      <c r="AN194" s="12">
        <f>$D194^EXP(Parameter!$D$135+Parameter!$D$142*(($B194*21/30.2)^(-0.5))+Parameter!$D$149*((LN($B194*21/30.2))))</f>
        <v>3.0029347799842447E-5</v>
      </c>
      <c r="AO194" s="12">
        <f>$E194^EXP(Parameter!$D$113+Parameter!$D$120*(($B194*21/30.2)^(-1))+Parameter!$D$127*(($B194*21/30.2)^(-0.5)))</f>
        <v>2.972815811530636E-11</v>
      </c>
      <c r="AP194" s="87">
        <f>$D194^EXP(Parameter!$D$304+Parameter!$D$310*((LN($B194*21/30.2))))</f>
        <v>2.3724910523282978E-2</v>
      </c>
      <c r="AQ194" s="88">
        <f>$E194^EXP(Parameter!$D$290+Parameter!$D$296*((LN($B194*21/30.2))))</f>
        <v>1.2310971121526324E-2</v>
      </c>
      <c r="AR194" s="12">
        <f>$D194^EXP(Parameter!$D$305+Parameter!$D$311*((LN($B194*21/30.2))))</f>
        <v>3.1195247201869773E-2</v>
      </c>
      <c r="AS194" s="88">
        <f>$E194^EXP(Parameter!$D$291+Parameter!$D$297*((LN($B194*21/30.2))))</f>
        <v>1.0830267934661839E-2</v>
      </c>
      <c r="AT194" s="12">
        <f>$D194^EXP(Parameter!$D$305+Parameter!$D$307-Parameter!$D$306+(Parameter!$D$311+Parameter!$D$313-Parameter!$D$312)*((LN($B194*21/30.2))))</f>
        <v>2.7865276358161457E-2</v>
      </c>
      <c r="AU194" s="88">
        <f>$E194^EXP(Parameter!$D$291+Parameter!$D$293-Parameter!$D$292+(Parameter!$D$297+Parameter!$D$299-Parameter!$D$298)*((LN($B194*21/30.2))))</f>
        <v>1.8953632326939276E-2</v>
      </c>
      <c r="AV194" s="12">
        <f>$D194^EXP(Parameter!$D$308+Parameter!$D$314*((LN($B194*21/30.2))))</f>
        <v>4.0596775167572964E-2</v>
      </c>
      <c r="AW194" s="88">
        <f>$E194^EXP(Parameter!$D$294+Parameter!$D$300*((LN($B194*21/30.2))))</f>
        <v>1.5872551652346609E-2</v>
      </c>
      <c r="AX194" s="12">
        <f>$D194^EXP(Parameter!$D$305+Parameter!$D$309-Parameter!$D$306+(Parameter!$D$311+Parameter!$D$315-Parameter!$D$312)*((LN($B194*21/30.2))))</f>
        <v>1.4359363984514546E-2</v>
      </c>
      <c r="AY194" s="88">
        <f>$E194^EXP(Parameter!$D$291+Parameter!$D$295-Parameter!$D$292+(Parameter!$D$297+Parameter!$D$301-Parameter!$D$298)*((LN($B194*21/30.2))))</f>
        <v>3.6549787180191115E-4</v>
      </c>
      <c r="AZ194" s="12">
        <f>$D194^EXP(Parameter!D$305-Parameter!D$306+(Parameter!D$311-Parameter!D$312)*((LN($B194*21/30.2))))</f>
        <v>9.6513985911340829E-3</v>
      </c>
      <c r="BA194" s="88">
        <f>$E194^EXP(Parameter!$D$291-Parameter!$D$292+(Parameter!$D$297-Parameter!$D$298)*((LN($B194*21/30.2))))</f>
        <v>6.2948711410710948E-6</v>
      </c>
      <c r="BB194" s="89">
        <f>$D194^EXP(Parameter!$D$231+Parameter!$D$238)</f>
        <v>5.561713442077422E-2</v>
      </c>
      <c r="BC194" s="90">
        <f>$E194^EXP(Parameter!$D$216+Parameter!$D$223)</f>
        <v>4.2859043306894508E-3</v>
      </c>
      <c r="BD194" s="91">
        <f>$D194^EXP(Parameter!$D$232+Parameter!$D$239)</f>
        <v>4.2502238360479727E-2</v>
      </c>
      <c r="BE194" s="90">
        <f>$E194^EXP(Parameter!$D$217+Parameter!$D$224)</f>
        <v>6.1023552046500021E-3</v>
      </c>
      <c r="BF194" s="91">
        <f>$D194^EXP(Parameter!$D$234+Parameter!$D$241)</f>
        <v>5.0932444636945913E-2</v>
      </c>
      <c r="BG194" s="91">
        <f>$E194^EXP(Parameter!$D$219+Parameter!$D$226)</f>
        <v>2.6725886086458497E-2</v>
      </c>
      <c r="BH194" s="91">
        <f>$D194^EXP(Parameter!$D$235+Parameter!$D$242)</f>
        <v>0.10116214533307237</v>
      </c>
      <c r="BI194" s="91">
        <f>$E194^EXP(Parameter!$D$220+Parameter!$D$227)</f>
        <v>1.725761686576997E-2</v>
      </c>
      <c r="BJ194" s="91">
        <f>$D194^EXP(Parameter!$D$236)</f>
        <v>1.4626414800320181E-2</v>
      </c>
      <c r="BK194" s="91">
        <f>$E194^EXP(Parameter!$D$221)</f>
        <v>0.16760487570289356</v>
      </c>
      <c r="BL194" s="91">
        <f>$D194^EXP(Parameter!$D$233+Parameter!$D$240)</f>
        <v>2.0004135407468579E-2</v>
      </c>
      <c r="BM194" s="91">
        <f>$E194^EXP(Parameter!$D$218+Parameter!$D$225)</f>
        <v>1.9488818277150581E-3</v>
      </c>
      <c r="BN194" s="90">
        <f>$D194^EXP(Parameter!$D$268+Parameter!$D$275)</f>
        <v>7.4372040063409792E-2</v>
      </c>
      <c r="BO194" s="91">
        <f>$E194^EXP(Parameter!$D$246+Parameter!$D$253)</f>
        <v>1.5205439054500145E-3</v>
      </c>
      <c r="BP194" s="91">
        <f>$D194^EXP(Parameter!$D$269+Parameter!$D$276)</f>
        <v>4.9579820294583819E-2</v>
      </c>
      <c r="BQ194" s="91">
        <f>$E194^EXP(Parameter!$D$247+Parameter!$D$254)</f>
        <v>3.7125150708958348E-3</v>
      </c>
      <c r="BR194" s="91">
        <f>$D194^EXP(Parameter!$D$271+Parameter!$D$278)</f>
        <v>0.11213739622864934</v>
      </c>
      <c r="BS194" s="91">
        <f>$E194^EXP(Parameter!$D$249+Parameter!$D$256)</f>
        <v>3.277740528478703E-2</v>
      </c>
      <c r="BT194" s="91">
        <f>$D194^EXP(Parameter!$D$272+Parameter!$D$279)</f>
        <v>0.19166140938054055</v>
      </c>
      <c r="BU194" s="91">
        <f>$E194^EXP(Parameter!$D$250+Parameter!$D$257)</f>
        <v>1.0379419211364387E-2</v>
      </c>
      <c r="BV194" s="91">
        <f>$D194^EXP(Parameter!$D$273+Parameter!$D$280)</f>
        <v>0.15324194764456187</v>
      </c>
      <c r="BW194" s="91">
        <f>$E194^EXP(Parameter!$D$251+Parameter!$D$258)</f>
        <v>3.5190259428302478E-2</v>
      </c>
      <c r="BX194" s="91">
        <f>$D194^EXP(Parameter!$D$270+Parameter!$D$277)</f>
        <v>4.3312843126133857E-2</v>
      </c>
      <c r="BY194" s="91">
        <f>$E194^EXP(Parameter!$D$248+Parameter!$D$255)</f>
        <v>4.5248485083389149E-3</v>
      </c>
      <c r="BZ194" s="90">
        <f>$D194^EXP(Parameter!$D$208)</f>
        <v>5.1847679882262042E-2</v>
      </c>
      <c r="CA194" s="90">
        <f>$E194^EXP(Parameter!$D$200)</f>
        <v>3.0770126646869063E-3</v>
      </c>
      <c r="CB194" s="90">
        <f>$D194^EXP(Parameter!$D$209)</f>
        <v>4.304148009398133E-2</v>
      </c>
      <c r="CC194" s="90">
        <f>$E194^EXP(Parameter!$D$201)</f>
        <v>5.1157555576409599E-3</v>
      </c>
      <c r="CD194" s="90">
        <f>$D194^EXP(Parameter!$D$211)</f>
        <v>4.6803544737380784E-2</v>
      </c>
      <c r="CE194" s="90">
        <f>$E194^EXP(Parameter!$D$203)</f>
        <v>2.0874056525660139E-2</v>
      </c>
      <c r="CF194" s="90">
        <f>$D194^EXP(Parameter!$D$212)</f>
        <v>0.10093052938978871</v>
      </c>
      <c r="CG194" s="90">
        <f>$E194^EXP(Parameter!$D$204)</f>
        <v>1.4934221671310553E-2</v>
      </c>
      <c r="CH194" s="91">
        <f>$D194^EXP(Parameter!$D$213)</f>
        <v>3.8229118051285663E-2</v>
      </c>
      <c r="CI194" s="90">
        <f>$E194^EXP(Parameter!$D$205)</f>
        <v>2.5676323908547845E-2</v>
      </c>
      <c r="CJ194" s="91">
        <f>$D194^EXP(Parameter!$D$210)</f>
        <v>2.1781461646283213E-2</v>
      </c>
      <c r="CK194" s="90">
        <f>$E194^EXP(Parameter!$D$202)</f>
        <v>2.5191685330799292E-3</v>
      </c>
      <c r="CL194" s="12">
        <f>$D194^EXP(Parameter!$D$170+Parameter!$D$177*(LN($B194/30.2*21)))</f>
        <v>2.6630482147912936E-2</v>
      </c>
      <c r="CM194" s="41">
        <f>$E194^EXP(Parameter!$D$155+Parameter!$D$162*(LN($B194/30.2*21)))</f>
        <v>7.2151389437238742E-2</v>
      </c>
      <c r="CN194" s="12">
        <f>$D194^EXP(Parameter!$D$171+Parameter!$D$178*(LN($B194/30.2*21)))</f>
        <v>2.9311557774597936E-2</v>
      </c>
      <c r="CO194" s="41">
        <f>$E194^EXP(Parameter!$D$156+Parameter!$D$163*(LN($B194/30.2*21)))</f>
        <v>4.5347350856980363E-2</v>
      </c>
      <c r="CP194" s="12">
        <f>$D194^EXP(Parameter!$D$173+Parameter!$D$180*(LN($B194/30.2*21)))</f>
        <v>2.5031862979767141E-2</v>
      </c>
      <c r="CQ194" s="41">
        <f>$E194^EXP(Parameter!$D$158+Parameter!$D$165*(LN($B194/30.2*21)))</f>
        <v>4.8201896137704481E-2</v>
      </c>
      <c r="CR194" s="12">
        <f>$D194^EXP(Parameter!$D$174+Parameter!$D$181*(LN($B194/30.2*21)))</f>
        <v>2.4207088682343225E-2</v>
      </c>
      <c r="CS194" s="41">
        <f>$E194^EXP(Parameter!$D$159+Parameter!$D$166*(LN($B194/30.2*21)))</f>
        <v>7.0383224983482012E-2</v>
      </c>
      <c r="CT194" s="12">
        <f>$D194^EXP(Parameter!$D$175+Parameter!$D$182*(LN($B194/30.2*21)))</f>
        <v>4.6168576357406236E-3</v>
      </c>
      <c r="CU194" s="41">
        <f>$E194^EXP(Parameter!$D$160+Parameter!$D$167*(LN($B194/30.2*21)))</f>
        <v>2.8241406755586183E-3</v>
      </c>
      <c r="CV194" s="12">
        <f>$D194^EXP(Parameter!$D$172+Parameter!$D$179*(LN($B194/30.2*21)))</f>
        <v>6.1842671105611013E-3</v>
      </c>
      <c r="CW194" s="41">
        <f>$E194^EXP(Parameter!$D$157+Parameter!$D$164*(LN($B194/30.2*21)))</f>
        <v>3.2656349958356702E-7</v>
      </c>
      <c r="CX194" s="12">
        <f t="shared" si="16"/>
        <v>3.5886095239688727E-15</v>
      </c>
      <c r="CY194" s="85">
        <v>1.38230395175878E-2</v>
      </c>
      <c r="CZ194" s="12">
        <f t="shared" si="17"/>
        <v>2.409873467020355E-4</v>
      </c>
      <c r="DA194" s="85">
        <v>2.1214128289413301E-2</v>
      </c>
      <c r="DB194" s="12">
        <f t="shared" si="18"/>
        <v>2.4594986792650043E-6</v>
      </c>
      <c r="DC194" s="41">
        <v>2.4238533041176399E-4</v>
      </c>
      <c r="DD194" s="12">
        <f t="shared" si="19"/>
        <v>2.9109008959303062E-36</v>
      </c>
      <c r="DE194" s="85">
        <v>2.13972736829536E-3</v>
      </c>
      <c r="DF194" s="12">
        <f t="shared" si="20"/>
        <v>1.9805457466600632E-41</v>
      </c>
      <c r="DG194" s="41">
        <v>1.86817990644702E-4</v>
      </c>
      <c r="DH194" s="12">
        <f t="shared" si="21"/>
        <v>5.896528726501884E-7</v>
      </c>
      <c r="DI194" s="41">
        <v>1.86817990644702E-4</v>
      </c>
      <c r="DJ194" s="46">
        <v>189</v>
      </c>
      <c r="DK194" s="44">
        <v>8.2448996853501404E-5</v>
      </c>
      <c r="DL194" s="44">
        <v>2.5481272139493699E-4</v>
      </c>
      <c r="DM194" s="44">
        <v>5.8087460242173304E-4</v>
      </c>
      <c r="DN194" s="44">
        <v>4.1869468915167702E-4</v>
      </c>
      <c r="DO194" s="44">
        <v>1.80496872229585E-3</v>
      </c>
      <c r="DP194" s="44">
        <v>1.39929609249145E-3</v>
      </c>
      <c r="DQ194" s="44">
        <v>2.03737078241539E-3</v>
      </c>
      <c r="DR194" s="45">
        <v>2.3511513157212002E-2</v>
      </c>
      <c r="DS194" s="45">
        <v>3.87774443430337E-2</v>
      </c>
      <c r="DT194" s="45">
        <v>3.4643366565199403E-2</v>
      </c>
      <c r="DU194" s="45">
        <v>2.4689182760358901E-2</v>
      </c>
      <c r="DV194" s="45">
        <v>3.6969648159739597E-2</v>
      </c>
      <c r="DW194" s="45">
        <v>6.15264794377662E-2</v>
      </c>
      <c r="DX194" s="45">
        <v>2.94062654791961E-2</v>
      </c>
    </row>
    <row r="195" spans="1:128">
      <c r="A195" s="43">
        <f t="shared" si="15"/>
        <v>12.452054794520548</v>
      </c>
      <c r="B195" s="18">
        <v>191</v>
      </c>
      <c r="C195" s="12">
        <v>4180</v>
      </c>
      <c r="D195" s="12">
        <v>2.20542636067294E-2</v>
      </c>
      <c r="E195" s="12">
        <v>1.8276896360729501E-4</v>
      </c>
      <c r="F195" s="92">
        <f>$D195^Parameter!$D$325</f>
        <v>5.1041590364768352E-2</v>
      </c>
      <c r="G195" s="92">
        <f>$E195^Parameter!$D$318</f>
        <v>2.0350250682439866E-3</v>
      </c>
      <c r="H195" s="92">
        <f>$D195^Parameter!$D$326</f>
        <v>4.7292693449379197E-2</v>
      </c>
      <c r="I195" s="92">
        <f>$E195^Parameter!$D$319</f>
        <v>4.0515160852266172E-3</v>
      </c>
      <c r="J195" s="92">
        <f>$D195^Parameter!$D$328</f>
        <v>5.4669025398795375E-2</v>
      </c>
      <c r="K195" s="92">
        <f>$E195^Parameter!$D$321</f>
        <v>2.2081205776238285E-2</v>
      </c>
      <c r="L195" s="92">
        <f>$D195^Parameter!$D$329</f>
        <v>0.11812881143625567</v>
      </c>
      <c r="M195" s="92">
        <f>$E195^Parameter!$D$322</f>
        <v>1.4734391330570241E-2</v>
      </c>
      <c r="N195" s="92">
        <f>$D195^Parameter!$D$330</f>
        <v>4.5522800834779095E-2</v>
      </c>
      <c r="O195" s="92">
        <f>$E195^Parameter!$D$323</f>
        <v>3.1971350352914249E-2</v>
      </c>
      <c r="P195" s="92">
        <f>$D195^Parameter!$D$327</f>
        <v>2.6485301325020482E-2</v>
      </c>
      <c r="Q195" s="92">
        <f>$E195^Parameter!$D$320</f>
        <v>2.142882453362339E-3</v>
      </c>
      <c r="R195" s="12">
        <f>$D195^EXP(Parameter!$D$96+Parameter!$D$103*(($B195/30.2*21)^(1)))</f>
        <v>2.0531061383970972E-15</v>
      </c>
      <c r="S195" s="12">
        <f>$E195^EXP(Parameter!$D$81+Parameter!$D$88*($B195/30.2*21)^(-2))</f>
        <v>5.0464924576906194E-3</v>
      </c>
      <c r="T195" s="12">
        <f>$D195^EXP(Parameter!$D$97+Parameter!$D$104*(($B195*21/30.2)^(1)))</f>
        <v>2.2481306398622501E-4</v>
      </c>
      <c r="U195" s="12">
        <f>$E195^EXP(Parameter!$D$82+Parameter!$D$89*($B195/30.2*21)^(-2))</f>
        <v>7.994944996327271E-3</v>
      </c>
      <c r="V195" s="12">
        <f>$D195^EXP(Parameter!$D$99+Parameter!$D$106*(($B195*21/30.2)^(1)))</f>
        <v>2.1296827274039829E-6</v>
      </c>
      <c r="W195" s="12">
        <f>$E195^EXP(Parameter!$D$84+Parameter!$D$91*($B195/30.2*21)^(-2))</f>
        <v>3.5238264144703005E-2</v>
      </c>
      <c r="X195" s="12">
        <f>$D195^EXP(Parameter!$D$100+Parameter!$D$107*(($B195*21/30.2)^(1)))</f>
        <v>4.1237665693756992E-37</v>
      </c>
      <c r="Y195" s="12">
        <f>$E195^EXP(Parameter!$D$85+Parameter!$D$92*($B195/30.2*21)^(-2))</f>
        <v>2.3090104521736324E-2</v>
      </c>
      <c r="Z195" s="12">
        <f>$D195^EXP(Parameter!$D$101+Parameter!$D$108*(($B195*21/30.2)^(1)))</f>
        <v>2.4129986392075511E-42</v>
      </c>
      <c r="AA195" s="12">
        <f>$E195^EXP(Parameter!$D$86+Parameter!$D$93*($B195/30.2*21)^(-2))</f>
        <v>3.2384584497075063E-2</v>
      </c>
      <c r="AB195" s="12">
        <f>$D195^EXP(Parameter!$D$98+Parameter!$D$105*(($B195*21/30.2)^(1)))</f>
        <v>5.0760812372922162E-7</v>
      </c>
      <c r="AC195" s="12">
        <f>$E195^EXP(Parameter!$D$83+Parameter!$D$90*($B195/30.2*21)^(-2))</f>
        <v>2.4078130077850959E-3</v>
      </c>
      <c r="AD195" s="87">
        <f>$D195^EXP(Parameter!$D$133+Parameter!$D$140*(($B195*21/30.2)^(-0.5))+Parameter!$D$147*((LN($B195*21/30.2))))</f>
        <v>8.7896498299000447E-10</v>
      </c>
      <c r="AE195" s="12">
        <f>$E195^EXP(Parameter!$D$111+Parameter!$D$118*(($B195*21/30.2)^(-1))+Parameter!$D$125*(($B195*21/30.2)^(-0.5)))</f>
        <v>6.1065840288197365E-2</v>
      </c>
      <c r="AF195" s="12">
        <f>$D195^EXP(Parameter!$D$134+Parameter!$D$141*(($B195*21/30.2)^(-0.5))+Parameter!$D$148*((LN($B195*21/30.2))))</f>
        <v>5.0094747118698197E-4</v>
      </c>
      <c r="AG195" s="12">
        <f>$E195^EXP(Parameter!$D$112+Parameter!$D$119*(($B195*21/30.2)^(-1))+Parameter!$D$126*(($B195*21/30.2)^(-0.5)))</f>
        <v>9.3719667992316468E-3</v>
      </c>
      <c r="AH195" s="12">
        <f>$D195^EXP(Parameter!$D$136+Parameter!$D$143*(($B195*21/30.2)^(-0.5))+Parameter!$D$150*((LN($B195*21/30.2))))</f>
        <v>4.0454972123377031E-8</v>
      </c>
      <c r="AI195" s="12">
        <f>$E195^EXP(Parameter!$D$114+Parameter!$D$121*(($B195*21/30.2)^(-1))+Parameter!$D$128*(($B195*21/30.2)^(-0.5)))</f>
        <v>1.0547413549144303E-4</v>
      </c>
      <c r="AJ195" s="12">
        <f>$D195^EXP(Parameter!$D$137+Parameter!$D$144*(($B195*21/30.2)^(-0.5))+Parameter!$D$151*((LN($B195*21/30.2))))</f>
        <v>8.5002909278663613E-11</v>
      </c>
      <c r="AK195" s="12">
        <f>$E195^EXP(Parameter!$D$115+Parameter!$D$122*(($B195*21/30.2)^(-1))+Parameter!$D$129*(($B195*21/30.2)^(-0.5)))</f>
        <v>6.4321528285858033E-3</v>
      </c>
      <c r="AL195" s="12">
        <f>$D195^EXP(Parameter!$D$138+Parameter!$D$145*(($B195*21/30.2)^(-0.5))+Parameter!$D$152*((LN($B195*21/30.2))))</f>
        <v>1.1053271223194988E-40</v>
      </c>
      <c r="AM195" s="12">
        <f>$E195^EXP(Parameter!$D$116+Parameter!$D$123*(($B195*21/30.2)^(-1))+Parameter!$D$130*(($B195*21/30.2)^(-0.5)))</f>
        <v>9.2409640167001253E-6</v>
      </c>
      <c r="AN195" s="12">
        <f>$D195^EXP(Parameter!$D$135+Parameter!$D$142*(($B195*21/30.2)^(-0.5))+Parameter!$D$149*((LN($B195*21/30.2))))</f>
        <v>2.8404927204693762E-5</v>
      </c>
      <c r="AO195" s="12">
        <f>$E195^EXP(Parameter!$D$113+Parameter!$D$120*(($B195*21/30.2)^(-1))+Parameter!$D$127*(($B195*21/30.2)^(-0.5)))</f>
        <v>2.7013624315064986E-11</v>
      </c>
      <c r="AP195" s="87">
        <f>$D195^EXP(Parameter!$D$304+Parameter!$D$310*((LN($B195*21/30.2))))</f>
        <v>2.3423688551107342E-2</v>
      </c>
      <c r="AQ195" s="88">
        <f>$E195^EXP(Parameter!$D$290+Parameter!$D$296*((LN($B195*21/30.2))))</f>
        <v>1.2213875639381047E-2</v>
      </c>
      <c r="AR195" s="12">
        <f>$D195^EXP(Parameter!$D$305+Parameter!$D$311*((LN($B195*21/30.2))))</f>
        <v>3.087224625743273E-2</v>
      </c>
      <c r="AS195" s="88">
        <f>$E195^EXP(Parameter!$D$291+Parameter!$D$297*((LN($B195*21/30.2))))</f>
        <v>1.0719468883413364E-2</v>
      </c>
      <c r="AT195" s="12">
        <f>$D195^EXP(Parameter!$D$305+Parameter!$D$307-Parameter!$D$306+(Parameter!$D$311+Parameter!$D$313-Parameter!$D$312)*((LN($B195*21/30.2))))</f>
        <v>2.7547921166795383E-2</v>
      </c>
      <c r="AU195" s="88">
        <f>$E195^EXP(Parameter!$D$291+Parameter!$D$293-Parameter!$D$292+(Parameter!$D$297+Parameter!$D$299-Parameter!$D$298)*((LN($B195*21/30.2))))</f>
        <v>1.8750154168816334E-2</v>
      </c>
      <c r="AV195" s="12">
        <f>$D195^EXP(Parameter!$D$308+Parameter!$D$314*((LN($B195*21/30.2))))</f>
        <v>4.0114256318839941E-2</v>
      </c>
      <c r="AW195" s="88">
        <f>$E195^EXP(Parameter!$D$294+Parameter!$D$300*((LN($B195*21/30.2))))</f>
        <v>1.5708516131281103E-2</v>
      </c>
      <c r="AX195" s="12">
        <f>$D195^EXP(Parameter!$D$305+Parameter!$D$309-Parameter!$D$306+(Parameter!$D$311+Parameter!$D$315-Parameter!$D$312)*((LN($B195*21/30.2))))</f>
        <v>1.4146246179480635E-2</v>
      </c>
      <c r="AY195" s="88">
        <f>$E195^EXP(Parameter!$D$291+Parameter!$D$295-Parameter!$D$292+(Parameter!$D$297+Parameter!$D$301-Parameter!$D$298)*((LN($B195*21/30.2))))</f>
        <v>3.530696180737246E-4</v>
      </c>
      <c r="AZ195" s="12">
        <f>$D195^EXP(Parameter!D$305-Parameter!D$306+(Parameter!D$311-Parameter!D$312)*((LN($B195*21/30.2))))</f>
        <v>9.5037347737969343E-3</v>
      </c>
      <c r="BA195" s="88">
        <f>$E195^EXP(Parameter!$D$291-Parameter!$D$292+(Parameter!$D$297-Parameter!$D$298)*((LN($B195*21/30.2))))</f>
        <v>5.9997922625124234E-6</v>
      </c>
      <c r="BB195" s="89">
        <f>$D195^EXP(Parameter!$D$231+Parameter!$D$238)</f>
        <v>5.5177640793641604E-2</v>
      </c>
      <c r="BC195" s="90">
        <f>$E195^EXP(Parameter!$D$216+Parameter!$D$223)</f>
        <v>4.226674369325255E-3</v>
      </c>
      <c r="BD195" s="91">
        <f>$D195^EXP(Parameter!$D$232+Parameter!$D$239)</f>
        <v>4.2135253749812175E-2</v>
      </c>
      <c r="BE195" s="90">
        <f>$E195^EXP(Parameter!$D$217+Parameter!$D$224)</f>
        <v>6.0234520948774109E-3</v>
      </c>
      <c r="BF195" s="91">
        <f>$D195^EXP(Parameter!$D$234+Parameter!$D$241)</f>
        <v>5.0517762875546095E-2</v>
      </c>
      <c r="BG195" s="91">
        <f>$E195^EXP(Parameter!$D$219+Parameter!$D$226)</f>
        <v>2.647995293334977E-2</v>
      </c>
      <c r="BH195" s="91">
        <f>$D195^EXP(Parameter!$D$235+Parameter!$D$242)</f>
        <v>0.10052774710474401</v>
      </c>
      <c r="BI195" s="91">
        <f>$E195^EXP(Parameter!$D$220+Parameter!$D$227)</f>
        <v>1.707973431401821E-2</v>
      </c>
      <c r="BJ195" s="91">
        <f>$D195^EXP(Parameter!$D$236)</f>
        <v>1.4457713409905038E-2</v>
      </c>
      <c r="BK195" s="91">
        <f>$E195^EXP(Parameter!$D$221)</f>
        <v>0.16684254786586231</v>
      </c>
      <c r="BL195" s="91">
        <f>$D195^EXP(Parameter!$D$233+Parameter!$D$240)</f>
        <v>1.9790414882238025E-2</v>
      </c>
      <c r="BM195" s="91">
        <f>$E195^EXP(Parameter!$D$218+Parameter!$D$225)</f>
        <v>1.9180869448193461E-3</v>
      </c>
      <c r="BN195" s="90">
        <f>$D195^EXP(Parameter!$D$268+Parameter!$D$275)</f>
        <v>7.3843239997850987E-2</v>
      </c>
      <c r="BO195" s="91">
        <f>$E195^EXP(Parameter!$D$246+Parameter!$D$253)</f>
        <v>1.4955696630665964E-3</v>
      </c>
      <c r="BP195" s="91">
        <f>$D195^EXP(Parameter!$D$269+Parameter!$D$276)</f>
        <v>4.9172516942394828E-2</v>
      </c>
      <c r="BQ195" s="91">
        <f>$E195^EXP(Parameter!$D$247+Parameter!$D$254)</f>
        <v>3.6598673655051086E-3</v>
      </c>
      <c r="BR195" s="91">
        <f>$D195^EXP(Parameter!$D$271+Parameter!$D$278)</f>
        <v>0.11146569181211514</v>
      </c>
      <c r="BS195" s="91">
        <f>$E195^EXP(Parameter!$D$249+Parameter!$D$256)</f>
        <v>3.2492707946565641E-2</v>
      </c>
      <c r="BT195" s="91">
        <f>$D195^EXP(Parameter!$D$272+Parameter!$D$279)</f>
        <v>0.19079395832540744</v>
      </c>
      <c r="BU195" s="91">
        <f>$E195^EXP(Parameter!$D$250+Parameter!$D$257)</f>
        <v>1.0259112164794781E-2</v>
      </c>
      <c r="BV195" s="91">
        <f>$D195^EXP(Parameter!$D$273+Parameter!$D$280)</f>
        <v>0.15245470233390057</v>
      </c>
      <c r="BW195" s="91">
        <f>$E195^EXP(Parameter!$D$251+Parameter!$D$258)</f>
        <v>3.4890929301552145E-2</v>
      </c>
      <c r="BX195" s="91">
        <f>$D195^EXP(Parameter!$D$270+Parameter!$D$277)</f>
        <v>4.294108692273986E-2</v>
      </c>
      <c r="BY195" s="91">
        <f>$E195^EXP(Parameter!$D$248+Parameter!$D$255)</f>
        <v>4.4629343356675719E-3</v>
      </c>
      <c r="BZ195" s="90">
        <f>$D195^EXP(Parameter!$D$208)</f>
        <v>5.1428061429724135E-2</v>
      </c>
      <c r="CA195" s="90">
        <f>$E195^EXP(Parameter!$D$200)</f>
        <v>3.0319238912980273E-3</v>
      </c>
      <c r="CB195" s="90">
        <f>$D195^EXP(Parameter!$D$209)</f>
        <v>4.2671316608413966E-2</v>
      </c>
      <c r="CC195" s="90">
        <f>$E195^EXP(Parameter!$D$201)</f>
        <v>5.0473368426639156E-3</v>
      </c>
      <c r="CD195" s="90">
        <f>$D195^EXP(Parameter!$D$211)</f>
        <v>4.6411704468291744E-2</v>
      </c>
      <c r="CE195" s="90">
        <f>$E195^EXP(Parameter!$D$203)</f>
        <v>2.0668931564292344E-2</v>
      </c>
      <c r="CF195" s="90">
        <f>$D195^EXP(Parameter!$D$212)</f>
        <v>0.10029695237834388</v>
      </c>
      <c r="CG195" s="90">
        <f>$E195^EXP(Parameter!$D$204)</f>
        <v>1.4774833741589338E-2</v>
      </c>
      <c r="CH195" s="91">
        <f>$D195^EXP(Parameter!$D$213)</f>
        <v>3.7888004509293034E-2</v>
      </c>
      <c r="CI195" s="90">
        <f>$E195^EXP(Parameter!$D$205)</f>
        <v>2.5437447709262252E-2</v>
      </c>
      <c r="CJ195" s="91">
        <f>$D195^EXP(Parameter!$D$210)</f>
        <v>2.1553789630947714E-2</v>
      </c>
      <c r="CK195" s="90">
        <f>$E195^EXP(Parameter!$D$202)</f>
        <v>2.4809871383258421E-3</v>
      </c>
      <c r="CL195" s="12">
        <f>$D195^EXP(Parameter!$D$170+Parameter!$D$177*(LN($B195/30.2*21)))</f>
        <v>2.6327947423208365E-2</v>
      </c>
      <c r="CM195" s="41">
        <f>$E195^EXP(Parameter!$D$155+Parameter!$D$162*(LN($B195/30.2*21)))</f>
        <v>7.1921019654134138E-2</v>
      </c>
      <c r="CN195" s="12">
        <f>$D195^EXP(Parameter!$D$171+Parameter!$D$178*(LN($B195/30.2*21)))</f>
        <v>2.9006727339390415E-2</v>
      </c>
      <c r="CO195" s="41">
        <f>$E195^EXP(Parameter!$D$156+Parameter!$D$163*(LN($B195/30.2*21)))</f>
        <v>4.5099222916144148E-2</v>
      </c>
      <c r="CP195" s="12">
        <f>$D195^EXP(Parameter!$D$173+Parameter!$D$180*(LN($B195/30.2*21)))</f>
        <v>2.4746505887960936E-2</v>
      </c>
      <c r="CQ195" s="41">
        <f>$E195^EXP(Parameter!$D$158+Parameter!$D$165*(LN($B195/30.2*21)))</f>
        <v>4.7871511857317292E-2</v>
      </c>
      <c r="CR195" s="12">
        <f>$D195^EXP(Parameter!$D$174+Parameter!$D$181*(LN($B195/30.2*21)))</f>
        <v>2.3872426094225695E-2</v>
      </c>
      <c r="CS195" s="41">
        <f>$E195^EXP(Parameter!$D$159+Parameter!$D$166*(LN($B195/30.2*21)))</f>
        <v>7.0041954748841645E-2</v>
      </c>
      <c r="CT195" s="12">
        <f>$D195^EXP(Parameter!$D$175+Parameter!$D$182*(LN($B195/30.2*21)))</f>
        <v>4.524123810746036E-3</v>
      </c>
      <c r="CU195" s="41">
        <f>$E195^EXP(Parameter!$D$160+Parameter!$D$167*(LN($B195/30.2*21)))</f>
        <v>2.7664580758278035E-3</v>
      </c>
      <c r="CV195" s="12">
        <f>$D195^EXP(Parameter!$D$172+Parameter!$D$179*(LN($B195/30.2*21)))</f>
        <v>6.0808941862595858E-3</v>
      </c>
      <c r="CW195" s="41">
        <f>$E195^EXP(Parameter!$D$157+Parameter!$D$164*(LN($B195/30.2*21)))</f>
        <v>3.0733324411935743E-7</v>
      </c>
      <c r="CX195" s="12">
        <f t="shared" si="16"/>
        <v>2.0531061383970972E-15</v>
      </c>
      <c r="CY195" s="85">
        <v>1.37846427971983E-2</v>
      </c>
      <c r="CZ195" s="12">
        <f t="shared" si="17"/>
        <v>2.2481306398622501E-4</v>
      </c>
      <c r="DA195" s="85">
        <v>2.11420917285116E-2</v>
      </c>
      <c r="DB195" s="12">
        <f t="shared" si="18"/>
        <v>2.1296827274039829E-6</v>
      </c>
      <c r="DC195" s="41">
        <v>2.3473208559542401E-4</v>
      </c>
      <c r="DD195" s="12">
        <f t="shared" si="19"/>
        <v>4.1237665693756992E-37</v>
      </c>
      <c r="DE195" s="85">
        <v>2.0950381514900302E-3</v>
      </c>
      <c r="DF195" s="12">
        <f t="shared" si="20"/>
        <v>2.4129986392075511E-42</v>
      </c>
      <c r="DG195" s="41">
        <v>1.8276899228108999E-4</v>
      </c>
      <c r="DH195" s="12">
        <f t="shared" si="21"/>
        <v>5.0760812372922162E-7</v>
      </c>
      <c r="DI195" s="41">
        <v>1.8276899228108999E-4</v>
      </c>
      <c r="DJ195" s="46">
        <v>190</v>
      </c>
      <c r="DK195" s="44">
        <v>8.0326963177945702E-5</v>
      </c>
      <c r="DL195" s="44">
        <v>2.4875349723174601E-4</v>
      </c>
      <c r="DM195" s="44">
        <v>5.6793270057031698E-4</v>
      </c>
      <c r="DN195" s="44">
        <v>4.0911357055484199E-4</v>
      </c>
      <c r="DO195" s="44">
        <v>1.7686851889875399E-3</v>
      </c>
      <c r="DP195" s="44">
        <v>1.3704648381877001E-3</v>
      </c>
      <c r="DQ195" s="44">
        <v>1.9969080817261501E-3</v>
      </c>
      <c r="DR195" s="45">
        <v>2.3273497494576599E-2</v>
      </c>
      <c r="DS195" s="45">
        <v>3.8416299663202397E-2</v>
      </c>
      <c r="DT195" s="45">
        <v>3.4314216269864403E-2</v>
      </c>
      <c r="DU195" s="45">
        <v>2.4441135485340201E-2</v>
      </c>
      <c r="DV195" s="45">
        <v>3.6622384230208402E-2</v>
      </c>
      <c r="DW195" s="45">
        <v>6.1003073215894398E-2</v>
      </c>
      <c r="DX195" s="45">
        <v>2.9119009918515001E-2</v>
      </c>
    </row>
    <row r="196" spans="1:128">
      <c r="A196" s="43">
        <f t="shared" si="15"/>
        <v>12.512328767123288</v>
      </c>
      <c r="B196" s="18">
        <v>192</v>
      </c>
      <c r="C196" s="12">
        <v>4202</v>
      </c>
      <c r="D196" s="12">
        <v>2.1825936668231301E-2</v>
      </c>
      <c r="E196" s="12">
        <v>1.7882261100435101E-4</v>
      </c>
      <c r="F196" s="92">
        <f>$D196^Parameter!$D$325</f>
        <v>5.0628942322509057E-2</v>
      </c>
      <c r="G196" s="92">
        <f>$E196^Parameter!$D$318</f>
        <v>2.0032915118001746E-3</v>
      </c>
      <c r="H196" s="92">
        <f>$D196^Parameter!$D$326</f>
        <v>4.6900590697987424E-2</v>
      </c>
      <c r="I196" s="92">
        <f>$E196^Parameter!$D$319</f>
        <v>3.9953088412043106E-3</v>
      </c>
      <c r="J196" s="92">
        <f>$D196^Parameter!$D$328</f>
        <v>5.4237210210072773E-2</v>
      </c>
      <c r="K196" s="92">
        <f>$E196^Parameter!$D$321</f>
        <v>2.1868708580486142E-2</v>
      </c>
      <c r="L196" s="92">
        <f>$D196^Parameter!$D$329</f>
        <v>0.11744237324883933</v>
      </c>
      <c r="M196" s="92">
        <f>$E196^Parameter!$D$322</f>
        <v>1.4577632299728362E-2</v>
      </c>
      <c r="N196" s="92">
        <f>$D196^Parameter!$D$330</f>
        <v>4.5140674225722918E-2</v>
      </c>
      <c r="O196" s="92">
        <f>$E196^Parameter!$D$323</f>
        <v>3.1693410277630341E-2</v>
      </c>
      <c r="P196" s="92">
        <f>$D196^Parameter!$D$327</f>
        <v>2.6224196590134967E-2</v>
      </c>
      <c r="Q196" s="92">
        <f>$E196^Parameter!$D$320</f>
        <v>2.1097432996401229E-3</v>
      </c>
      <c r="R196" s="12">
        <f>$D196^EXP(Parameter!$D$96+Parameter!$D$103*(($B196/30.2*21)^(1)))</f>
        <v>1.1643528456785038E-15</v>
      </c>
      <c r="S196" s="12">
        <f>$E196^EXP(Parameter!$D$81+Parameter!$D$88*($B196/30.2*21)^(-2))</f>
        <v>4.9792627362277783E-3</v>
      </c>
      <c r="T196" s="12">
        <f>$D196^EXP(Parameter!$D$97+Parameter!$D$104*(($B196*21/30.2)^(1)))</f>
        <v>2.0963372418879265E-4</v>
      </c>
      <c r="U196" s="12">
        <f>$E196^EXP(Parameter!$D$82+Parameter!$D$89*($B196/30.2*21)^(-2))</f>
        <v>7.8976397681609981E-3</v>
      </c>
      <c r="V196" s="12">
        <f>$D196^EXP(Parameter!$D$99+Parameter!$D$106*(($B196*21/30.2)^(1)))</f>
        <v>1.8415595831516944E-6</v>
      </c>
      <c r="W196" s="12">
        <f>$E196^EXP(Parameter!$D$84+Parameter!$D$91*($B196/30.2*21)^(-2))</f>
        <v>3.4940596645945898E-2</v>
      </c>
      <c r="X196" s="12">
        <f>$D196^EXP(Parameter!$D$100+Parameter!$D$107*(($B196*21/30.2)^(1)))</f>
        <v>5.583894177554842E-38</v>
      </c>
      <c r="Y196" s="12">
        <f>$E196^EXP(Parameter!$D$85+Parameter!$D$92*($B196/30.2*21)^(-2))</f>
        <v>2.2870514815254331E-2</v>
      </c>
      <c r="Z196" s="12">
        <f>$D196^EXP(Parameter!$D$101+Parameter!$D$108*(($B196*21/30.2)^(1)))</f>
        <v>2.808888220922274E-43</v>
      </c>
      <c r="AA196" s="12">
        <f>$E196^EXP(Parameter!$D$86+Parameter!$D$93*($B196/30.2*21)^(-2))</f>
        <v>3.2104065721975716E-2</v>
      </c>
      <c r="AB196" s="12">
        <f>$D196^EXP(Parameter!$D$98+Parameter!$D$105*(($B196*21/30.2)^(1)))</f>
        <v>4.3640687944647216E-7</v>
      </c>
      <c r="AC196" s="12">
        <f>$E196^EXP(Parameter!$D$83+Parameter!$D$90*($B196/30.2*21)^(-2))</f>
        <v>2.3712743779294061E-3</v>
      </c>
      <c r="AD196" s="87">
        <f>$D196^EXP(Parameter!$D$133+Parameter!$D$140*(($B196*21/30.2)^(-0.5))+Parameter!$D$147*((LN($B196*21/30.2))))</f>
        <v>7.3695837671138965E-10</v>
      </c>
      <c r="AE196" s="12">
        <f>$E196^EXP(Parameter!$D$111+Parameter!$D$118*(($B196*21/30.2)^(-1))+Parameter!$D$125*(($B196*21/30.2)^(-0.5)))</f>
        <v>6.0761117955729665E-2</v>
      </c>
      <c r="AF196" s="12">
        <f>$D196^EXP(Parameter!$D$134+Parameter!$D$141*(($B196*21/30.2)^(-0.5))+Parameter!$D$148*((LN($B196*21/30.2))))</f>
        <v>4.8185950755779946E-4</v>
      </c>
      <c r="AG196" s="12">
        <f>$E196^EXP(Parameter!$D$112+Parameter!$D$119*(($B196*21/30.2)^(-1))+Parameter!$D$126*(($B196*21/30.2)^(-0.5)))</f>
        <v>9.2644810915941938E-3</v>
      </c>
      <c r="AH196" s="12">
        <f>$D196^EXP(Parameter!$D$136+Parameter!$D$143*(($B196*21/30.2)^(-0.5))+Parameter!$D$150*((LN($B196*21/30.2))))</f>
        <v>3.5393385837852505E-8</v>
      </c>
      <c r="AI196" s="12">
        <f>$E196^EXP(Parameter!$D$114+Parameter!$D$121*(($B196*21/30.2)^(-1))+Parameter!$D$128*(($B196*21/30.2)^(-0.5)))</f>
        <v>1.0201906751568677E-4</v>
      </c>
      <c r="AJ196" s="12">
        <f>$D196^EXP(Parameter!$D$137+Parameter!$D$144*(($B196*21/30.2)^(-0.5))+Parameter!$D$151*((LN($B196*21/30.2))))</f>
        <v>6.8325723276936558E-11</v>
      </c>
      <c r="AK196" s="12">
        <f>$E196^EXP(Parameter!$D$115+Parameter!$D$122*(($B196*21/30.2)^(-1))+Parameter!$D$129*(($B196*21/30.2)^(-0.5)))</f>
        <v>6.3422873181991348E-3</v>
      </c>
      <c r="AL196" s="12">
        <f>$D196^EXP(Parameter!$D$138+Parameter!$D$145*(($B196*21/30.2)^(-0.5))+Parameter!$D$152*((LN($B196*21/30.2))))</f>
        <v>3.6104756436264987E-41</v>
      </c>
      <c r="AM196" s="12">
        <f>$E196^EXP(Parameter!$D$116+Parameter!$D$123*(($B196*21/30.2)^(-1))+Parameter!$D$130*(($B196*21/30.2)^(-0.5)))</f>
        <v>8.8559810038506195E-6</v>
      </c>
      <c r="AN196" s="12">
        <f>$D196^EXP(Parameter!$D$135+Parameter!$D$142*(($B196*21/30.2)^(-0.5))+Parameter!$D$149*((LN($B196*21/30.2))))</f>
        <v>2.6868786738665132E-5</v>
      </c>
      <c r="AO196" s="12">
        <f>$E196^EXP(Parameter!$D$113+Parameter!$D$120*(($B196*21/30.2)^(-1))+Parameter!$D$127*(($B196*21/30.2)^(-0.5)))</f>
        <v>2.4553602855175293E-11</v>
      </c>
      <c r="AP196" s="87">
        <f>$D196^EXP(Parameter!$D$304+Parameter!$D$310*((LN($B196*21/30.2))))</f>
        <v>2.3127099300317863E-2</v>
      </c>
      <c r="AQ196" s="88">
        <f>$E196^EXP(Parameter!$D$290+Parameter!$D$296*((LN($B196*21/30.2))))</f>
        <v>1.2118029060578859E-2</v>
      </c>
      <c r="AR196" s="12">
        <f>$D196^EXP(Parameter!$D$305+Parameter!$D$311*((LN($B196*21/30.2))))</f>
        <v>3.0553629328050651E-2</v>
      </c>
      <c r="AS196" s="88">
        <f>$E196^EXP(Parameter!$D$291+Parameter!$D$297*((LN($B196*21/30.2))))</f>
        <v>1.0610265566058E-2</v>
      </c>
      <c r="AT196" s="12">
        <f>$D196^EXP(Parameter!$D$305+Parameter!$D$307-Parameter!$D$306+(Parameter!$D$311+Parameter!$D$313-Parameter!$D$312)*((LN($B196*21/30.2))))</f>
        <v>2.7235119365144122E-2</v>
      </c>
      <c r="AU196" s="88">
        <f>$E196^EXP(Parameter!$D$291+Parameter!$D$293-Parameter!$D$292+(Parameter!$D$297+Parameter!$D$299-Parameter!$D$298)*((LN($B196*21/30.2))))</f>
        <v>1.8549577609409302E-2</v>
      </c>
      <c r="AV196" s="12">
        <f>$D196^EXP(Parameter!$D$308+Parameter!$D$314*((LN($B196*21/30.2))))</f>
        <v>3.963858408885497E-2</v>
      </c>
      <c r="AW196" s="88">
        <f>$E196^EXP(Parameter!$D$294+Parameter!$D$300*((LN($B196*21/30.2))))</f>
        <v>1.5546803235912666E-2</v>
      </c>
      <c r="AX196" s="12">
        <f>$D196^EXP(Parameter!$D$305+Parameter!$D$309-Parameter!$D$306+(Parameter!$D$311+Parameter!$D$315-Parameter!$D$312)*((LN($B196*21/30.2))))</f>
        <v>1.3936833235933343E-2</v>
      </c>
      <c r="AY196" s="88">
        <f>$E196^EXP(Parameter!$D$291+Parameter!$D$295-Parameter!$D$292+(Parameter!$D$297+Parameter!$D$301-Parameter!$D$298)*((LN($B196*21/30.2))))</f>
        <v>3.4108222737656174E-4</v>
      </c>
      <c r="AZ196" s="12">
        <f>$D196^EXP(Parameter!D$305-Parameter!D$306+(Parameter!D$311-Parameter!D$312)*((LN($B196*21/30.2))))</f>
        <v>9.3587417701419557E-3</v>
      </c>
      <c r="BA196" s="88">
        <f>$E196^EXP(Parameter!$D$291-Parameter!$D$292+(Parameter!$D$297-Parameter!$D$298)*((LN($B196*21/30.2))))</f>
        <v>5.7190853414638133E-6</v>
      </c>
      <c r="BB196" s="89">
        <f>$D196^EXP(Parameter!$D$231+Parameter!$D$238)</f>
        <v>5.4743191359769482E-2</v>
      </c>
      <c r="BC196" s="90">
        <f>$E196^EXP(Parameter!$D$216+Parameter!$D$223)</f>
        <v>4.1684845378843031E-3</v>
      </c>
      <c r="BD196" s="91">
        <f>$D196^EXP(Parameter!$D$232+Parameter!$D$239)</f>
        <v>4.177274843587804E-2</v>
      </c>
      <c r="BE196" s="90">
        <f>$E196^EXP(Parameter!$D$217+Parameter!$D$224)</f>
        <v>5.9458647866565727E-3</v>
      </c>
      <c r="BF196" s="91">
        <f>$D196^EXP(Parameter!$D$234+Parameter!$D$241)</f>
        <v>5.0107939385905055E-2</v>
      </c>
      <c r="BG196" s="91">
        <f>$E196^EXP(Parameter!$D$219+Parameter!$D$226)</f>
        <v>2.623720941306993E-2</v>
      </c>
      <c r="BH196" s="91">
        <f>$D196^EXP(Parameter!$D$235+Parameter!$D$242)</f>
        <v>9.9899600917654513E-2</v>
      </c>
      <c r="BI196" s="91">
        <f>$E196^EXP(Parameter!$D$220+Parameter!$D$227)</f>
        <v>1.6904354327038247E-2</v>
      </c>
      <c r="BJ196" s="91">
        <f>$D196^EXP(Parameter!$D$236)</f>
        <v>1.4291557652400682E-2</v>
      </c>
      <c r="BK196" s="91">
        <f>$E196^EXP(Parameter!$D$221)</f>
        <v>0.16608657964747717</v>
      </c>
      <c r="BL196" s="91">
        <f>$D196^EXP(Parameter!$D$233+Parameter!$D$240)</f>
        <v>1.9579738583512866E-2</v>
      </c>
      <c r="BM196" s="91">
        <f>$E196^EXP(Parameter!$D$218+Parameter!$D$225)</f>
        <v>1.8878935231300641E-3</v>
      </c>
      <c r="BN196" s="90">
        <f>$D196^EXP(Parameter!$D$268+Parameter!$D$275)</f>
        <v>7.3320092612401647E-2</v>
      </c>
      <c r="BO196" s="91">
        <f>$E196^EXP(Parameter!$D$246+Parameter!$D$253)</f>
        <v>1.4710986741956304E-3</v>
      </c>
      <c r="BP196" s="91">
        <f>$D196^EXP(Parameter!$D$269+Parameter!$D$276)</f>
        <v>4.8770015114629625E-2</v>
      </c>
      <c r="BQ196" s="91">
        <f>$E196^EXP(Parameter!$D$247+Parameter!$D$254)</f>
        <v>3.6081631201641761E-3</v>
      </c>
      <c r="BR196" s="91">
        <f>$D196^EXP(Parameter!$D$271+Parameter!$D$278)</f>
        <v>0.11080041930304721</v>
      </c>
      <c r="BS196" s="91">
        <f>$E196^EXP(Parameter!$D$249+Parameter!$D$256)</f>
        <v>3.2211556848610441E-2</v>
      </c>
      <c r="BT196" s="91">
        <f>$D196^EXP(Parameter!$D$272+Parameter!$D$279)</f>
        <v>0.18993355042029025</v>
      </c>
      <c r="BU196" s="91">
        <f>$E196^EXP(Parameter!$D$250+Parameter!$D$257)</f>
        <v>1.0140651202008149E-2</v>
      </c>
      <c r="BV196" s="91">
        <f>$D196^EXP(Parameter!$D$273+Parameter!$D$280)</f>
        <v>0.15167432760527674</v>
      </c>
      <c r="BW196" s="91">
        <f>$E196^EXP(Parameter!$D$251+Parameter!$D$258)</f>
        <v>3.459527419186937E-2</v>
      </c>
      <c r="BX196" s="91">
        <f>$D196^EXP(Parameter!$D$270+Parameter!$D$277)</f>
        <v>4.2573849240632643E-2</v>
      </c>
      <c r="BY196" s="91">
        <f>$E196^EXP(Parameter!$D$248+Parameter!$D$255)</f>
        <v>4.4020990229039787E-3</v>
      </c>
      <c r="BZ196" s="90">
        <f>$D196^EXP(Parameter!$D$208)</f>
        <v>5.1013338841088871E-2</v>
      </c>
      <c r="CA196" s="90">
        <f>$E196^EXP(Parameter!$D$200)</f>
        <v>2.9876642935488021E-3</v>
      </c>
      <c r="CB196" s="90">
        <f>$D196^EXP(Parameter!$D$209)</f>
        <v>4.2305658584392961E-2</v>
      </c>
      <c r="CC196" s="90">
        <f>$E196^EXP(Parameter!$D$201)</f>
        <v>4.9800893065915768E-3</v>
      </c>
      <c r="CD196" s="90">
        <f>$D196^EXP(Parameter!$D$211)</f>
        <v>4.6024544590625348E-2</v>
      </c>
      <c r="CE196" s="90">
        <f>$E196^EXP(Parameter!$D$203)</f>
        <v>2.0466594391238997E-2</v>
      </c>
      <c r="CF196" s="90">
        <f>$D196^EXP(Parameter!$D$212)</f>
        <v>9.9669623256276541E-2</v>
      </c>
      <c r="CG196" s="90">
        <f>$E196^EXP(Parameter!$D$204)</f>
        <v>1.4617746056818537E-2</v>
      </c>
      <c r="CH196" s="91">
        <f>$D196^EXP(Parameter!$D$213)</f>
        <v>3.7551152334383026E-2</v>
      </c>
      <c r="CI196" s="90">
        <f>$E196^EXP(Parameter!$D$205)</f>
        <v>2.5201693679352211E-2</v>
      </c>
      <c r="CJ196" s="91">
        <f>$D196^EXP(Parameter!$D$210)</f>
        <v>2.1329308199635438E-2</v>
      </c>
      <c r="CK196" s="90">
        <f>$E196^EXP(Parameter!$D$202)</f>
        <v>2.4435269867251843E-3</v>
      </c>
      <c r="CL196" s="12">
        <f>$D196^EXP(Parameter!$D$170+Parameter!$D$177*(LN($B196/30.2*21)))</f>
        <v>2.6029763346495337E-2</v>
      </c>
      <c r="CM196" s="41">
        <f>$E196^EXP(Parameter!$D$155+Parameter!$D$162*(LN($B196/30.2*21)))</f>
        <v>7.1692848250119484E-2</v>
      </c>
      <c r="CN196" s="12">
        <f>$D196^EXP(Parameter!$D$171+Parameter!$D$178*(LN($B196/30.2*21)))</f>
        <v>2.8706064113126213E-2</v>
      </c>
      <c r="CO196" s="41">
        <f>$E196^EXP(Parameter!$D$156+Parameter!$D$163*(LN($B196/30.2*21)))</f>
        <v>4.4853704353179737E-2</v>
      </c>
      <c r="CP196" s="12">
        <f>$D196^EXP(Parameter!$D$173+Parameter!$D$180*(LN($B196/30.2*21)))</f>
        <v>2.4465278991765413E-2</v>
      </c>
      <c r="CQ196" s="41">
        <f>$E196^EXP(Parameter!$D$158+Parameter!$D$165*(LN($B196/30.2*21)))</f>
        <v>4.7544779480964472E-2</v>
      </c>
      <c r="CR196" s="12">
        <f>$D196^EXP(Parameter!$D$174+Parameter!$D$181*(LN($B196/30.2*21)))</f>
        <v>2.3543155153516789E-2</v>
      </c>
      <c r="CS196" s="41">
        <f>$E196^EXP(Parameter!$D$159+Parameter!$D$166*(LN($B196/30.2*21)))</f>
        <v>6.9704025651703236E-2</v>
      </c>
      <c r="CT196" s="12">
        <f>$D196^EXP(Parameter!$D$175+Parameter!$D$182*(LN($B196/30.2*21)))</f>
        <v>4.4334591389818797E-3</v>
      </c>
      <c r="CU196" s="41">
        <f>$E196^EXP(Parameter!$D$160+Parameter!$D$167*(LN($B196/30.2*21)))</f>
        <v>2.7100965659423693E-3</v>
      </c>
      <c r="CV196" s="12">
        <f>$D196^EXP(Parameter!$D$172+Parameter!$D$179*(LN($B196/30.2*21)))</f>
        <v>5.9795377153104802E-3</v>
      </c>
      <c r="CW196" s="41">
        <f>$E196^EXP(Parameter!$D$157+Parameter!$D$164*(LN($B196/30.2*21)))</f>
        <v>2.8926878533466439E-7</v>
      </c>
      <c r="CX196" s="12">
        <f t="shared" si="16"/>
        <v>1.1643528456785038E-15</v>
      </c>
      <c r="CY196" s="85">
        <v>1.37470569204495E-2</v>
      </c>
      <c r="CZ196" s="12">
        <f t="shared" si="17"/>
        <v>2.0963372418879265E-4</v>
      </c>
      <c r="DA196" s="85">
        <v>2.1071435565817899E-2</v>
      </c>
      <c r="DB196" s="12">
        <f t="shared" si="18"/>
        <v>1.8415595831516944E-6</v>
      </c>
      <c r="DC196" s="41">
        <v>2.2740636913321801E-4</v>
      </c>
      <c r="DD196" s="12">
        <f t="shared" si="19"/>
        <v>5.583894177554842E-38</v>
      </c>
      <c r="DE196" s="85">
        <v>2.0514720572206101E-3</v>
      </c>
      <c r="DF196" s="12">
        <f t="shared" si="20"/>
        <v>2.808888220922274E-43</v>
      </c>
      <c r="DG196" s="41">
        <v>1.78822993636185E-4</v>
      </c>
      <c r="DH196" s="12">
        <f t="shared" si="21"/>
        <v>4.3640687944647216E-7</v>
      </c>
      <c r="DI196" s="41">
        <v>1.78822993636185E-4</v>
      </c>
      <c r="DJ196" s="46">
        <v>191</v>
      </c>
      <c r="DK196" s="44">
        <v>7.8266742454258202E-5</v>
      </c>
      <c r="DL196" s="44">
        <v>2.4285845946680999E-4</v>
      </c>
      <c r="DM196" s="44">
        <v>5.5532123702650704E-4</v>
      </c>
      <c r="DN196" s="44">
        <v>3.99783123368413E-4</v>
      </c>
      <c r="DO196" s="44">
        <v>1.7332449729526901E-3</v>
      </c>
      <c r="DP196" s="44">
        <v>1.34231897044546E-3</v>
      </c>
      <c r="DQ196" s="44">
        <v>1.9573754878127198E-3</v>
      </c>
      <c r="DR196" s="45">
        <v>2.3038755312359702E-2</v>
      </c>
      <c r="DS196" s="45">
        <v>3.8059788755740703E-2</v>
      </c>
      <c r="DT196" s="45">
        <v>3.39893600923932E-2</v>
      </c>
      <c r="DU196" s="45">
        <v>2.4196478191429401E-2</v>
      </c>
      <c r="DV196" s="45">
        <v>3.6279607829363E-2</v>
      </c>
      <c r="DW196" s="45">
        <v>6.0485893357688399E-2</v>
      </c>
      <c r="DX196" s="45">
        <v>2.8835589520956099E-2</v>
      </c>
    </row>
    <row r="197" spans="1:128">
      <c r="A197" s="43">
        <f t="shared" ref="A197:A260" si="22">C197/365+1</f>
        <v>12.572602739726028</v>
      </c>
      <c r="B197" s="18">
        <v>193</v>
      </c>
      <c r="C197" s="12">
        <v>4224</v>
      </c>
      <c r="D197" s="12">
        <v>2.1600783115744499E-2</v>
      </c>
      <c r="E197" s="12">
        <v>1.7497598880333599E-4</v>
      </c>
      <c r="F197" s="92">
        <f>$D197^Parameter!$D$325</f>
        <v>5.0221098412400057E-2</v>
      </c>
      <c r="G197" s="92">
        <f>$E197^Parameter!$D$318</f>
        <v>1.9721706378197984E-3</v>
      </c>
      <c r="H197" s="92">
        <f>$D197^Parameter!$D$326</f>
        <v>4.6513133394646529E-2</v>
      </c>
      <c r="I197" s="92">
        <f>$E197^Parameter!$D$319</f>
        <v>3.9400906347735751E-3</v>
      </c>
      <c r="J197" s="92">
        <f>$D197^Parameter!$D$328</f>
        <v>5.3810342489509257E-2</v>
      </c>
      <c r="K197" s="92">
        <f>$E197^Parameter!$D$321</f>
        <v>2.1659052609713684E-2</v>
      </c>
      <c r="L197" s="92">
        <f>$D197^Parameter!$D$329</f>
        <v>0.11676237441176873</v>
      </c>
      <c r="M197" s="92">
        <f>$E197^Parameter!$D$322</f>
        <v>1.4423127532153988E-2</v>
      </c>
      <c r="N197" s="92">
        <f>$D197^Parameter!$D$330</f>
        <v>4.4763114095987058E-2</v>
      </c>
      <c r="O197" s="92">
        <f>$E197^Parameter!$D$323</f>
        <v>3.1418929414342225E-2</v>
      </c>
      <c r="P197" s="92">
        <f>$D197^Parameter!$D$327</f>
        <v>2.5966592382454988E-2</v>
      </c>
      <c r="Q197" s="92">
        <f>$E197^Parameter!$D$320</f>
        <v>2.077239717659335E-3</v>
      </c>
      <c r="R197" s="12">
        <f>$D197^EXP(Parameter!$D$96+Parameter!$D$103*(($B197/30.2*21)^(1)))</f>
        <v>6.5446655461059951E-16</v>
      </c>
      <c r="S197" s="12">
        <f>$E197^EXP(Parameter!$D$81+Parameter!$D$88*($B197/30.2*21)^(-2))</f>
        <v>4.9131791109138659E-3</v>
      </c>
      <c r="T197" s="12">
        <f>$D197^EXP(Parameter!$D$97+Parameter!$D$104*(($B197*21/30.2)^(1)))</f>
        <v>1.9539426036804054E-4</v>
      </c>
      <c r="U197" s="12">
        <f>$E197^EXP(Parameter!$D$82+Parameter!$D$89*($B197/30.2*21)^(-2))</f>
        <v>7.8018819946481764E-3</v>
      </c>
      <c r="V197" s="12">
        <f>$D197^EXP(Parameter!$D$99+Parameter!$D$106*(($B197*21/30.2)^(1)))</f>
        <v>1.5902066881616613E-6</v>
      </c>
      <c r="W197" s="12">
        <f>$E197^EXP(Parameter!$D$84+Parameter!$D$91*($B197/30.2*21)^(-2))</f>
        <v>3.4646560682590984E-2</v>
      </c>
      <c r="X197" s="12">
        <f>$D197^EXP(Parameter!$D$100+Parameter!$D$107*(($B197*21/30.2)^(1)))</f>
        <v>7.2195682324466865E-39</v>
      </c>
      <c r="Y197" s="12">
        <f>$E197^EXP(Parameter!$D$85+Parameter!$D$92*($B197/30.2*21)^(-2))</f>
        <v>2.2653836253902857E-2</v>
      </c>
      <c r="Z197" s="12">
        <f>$D197^EXP(Parameter!$D$101+Parameter!$D$108*(($B197*21/30.2)^(1)))</f>
        <v>3.1210216880863552E-44</v>
      </c>
      <c r="AA197" s="12">
        <f>$E197^EXP(Parameter!$D$86+Parameter!$D$93*($B197/30.2*21)^(-2))</f>
        <v>3.1827029733654845E-2</v>
      </c>
      <c r="AB197" s="12">
        <f>$D197^EXP(Parameter!$D$98+Parameter!$D$105*(($B197*21/30.2)^(1)))</f>
        <v>3.7469728785884492E-7</v>
      </c>
      <c r="AC197" s="12">
        <f>$E197^EXP(Parameter!$D$83+Parameter!$D$90*($B197/30.2*21)^(-2))</f>
        <v>2.3354260132500623E-3</v>
      </c>
      <c r="AD197" s="87">
        <f>$D197^EXP(Parameter!$D$133+Parameter!$D$140*(($B197*21/30.2)^(-0.5))+Parameter!$D$147*((LN($B197*21/30.2))))</f>
        <v>6.1753975741122886E-10</v>
      </c>
      <c r="AE197" s="12">
        <f>$E197^EXP(Parameter!$D$111+Parameter!$D$118*(($B197*21/30.2)^(-1))+Parameter!$D$125*(($B197*21/30.2)^(-0.5)))</f>
        <v>6.0459147085088726E-2</v>
      </c>
      <c r="AF197" s="12">
        <f>$D197^EXP(Parameter!$D$134+Parameter!$D$141*(($B197*21/30.2)^(-0.5))+Parameter!$D$148*((LN($B197*21/30.2))))</f>
        <v>4.6350704883903323E-4</v>
      </c>
      <c r="AG197" s="12">
        <f>$E197^EXP(Parameter!$D$112+Parameter!$D$119*(($B197*21/30.2)^(-1))+Parameter!$D$126*(($B197*21/30.2)^(-0.5)))</f>
        <v>9.1586326953791396E-3</v>
      </c>
      <c r="AH197" s="12">
        <f>$D197^EXP(Parameter!$D$136+Parameter!$D$143*(($B197*21/30.2)^(-0.5))+Parameter!$D$150*((LN($B197*21/30.2))))</f>
        <v>3.0954241383976401E-8</v>
      </c>
      <c r="AI197" s="12">
        <f>$E197^EXP(Parameter!$D$114+Parameter!$D$121*(($B197*21/30.2)^(-1))+Parameter!$D$128*(($B197*21/30.2)^(-0.5)))</f>
        <v>9.8687077158643853E-5</v>
      </c>
      <c r="AJ197" s="12">
        <f>$D197^EXP(Parameter!$D$137+Parameter!$D$144*(($B197*21/30.2)^(-0.5))+Parameter!$D$151*((LN($B197*21/30.2))))</f>
        <v>5.4869700599901335E-11</v>
      </c>
      <c r="AK197" s="12">
        <f>$E197^EXP(Parameter!$D$115+Parameter!$D$122*(($B197*21/30.2)^(-1))+Parameter!$D$129*(($B197*21/30.2)^(-0.5)))</f>
        <v>6.2539971159804057E-3</v>
      </c>
      <c r="AL197" s="12">
        <f>$D197^EXP(Parameter!$D$138+Parameter!$D$145*(($B197*21/30.2)^(-0.5))+Parameter!$D$152*((LN($B197*21/30.2))))</f>
        <v>1.1700239611083631E-41</v>
      </c>
      <c r="AM197" s="12">
        <f>$E197^EXP(Parameter!$D$116+Parameter!$D$123*(($B197*21/30.2)^(-1))+Parameter!$D$130*(($B197*21/30.2)^(-0.5)))</f>
        <v>8.4881343725583589E-6</v>
      </c>
      <c r="AN197" s="12">
        <f>$D197^EXP(Parameter!$D$135+Parameter!$D$142*(($B197*21/30.2)^(-0.5))+Parameter!$D$149*((LN($B197*21/30.2))))</f>
        <v>2.5416106711453315E-5</v>
      </c>
      <c r="AO197" s="12">
        <f>$E197^EXP(Parameter!$D$113+Parameter!$D$120*(($B197*21/30.2)^(-1))+Parameter!$D$127*(($B197*21/30.2)^(-0.5)))</f>
        <v>2.2323608399240056E-11</v>
      </c>
      <c r="AP197" s="87">
        <f>$D197^EXP(Parameter!$D$304+Parameter!$D$310*((LN($B197*21/30.2))))</f>
        <v>2.283505779434155E-2</v>
      </c>
      <c r="AQ197" s="88">
        <f>$E197^EXP(Parameter!$D$290+Parameter!$D$296*((LN($B197*21/30.2))))</f>
        <v>1.2023409273877777E-2</v>
      </c>
      <c r="AR197" s="12">
        <f>$D197^EXP(Parameter!$D$305+Parameter!$D$311*((LN($B197*21/30.2))))</f>
        <v>3.0239321552066722E-2</v>
      </c>
      <c r="AS197" s="88">
        <f>$E197^EXP(Parameter!$D$291+Parameter!$D$297*((LN($B197*21/30.2))))</f>
        <v>1.0502628146640316E-2</v>
      </c>
      <c r="AT197" s="12">
        <f>$D197^EXP(Parameter!$D$305+Parameter!$D$307-Parameter!$D$306+(Parameter!$D$311+Parameter!$D$313-Parameter!$D$312)*((LN($B197*21/30.2))))</f>
        <v>2.6926790830774691E-2</v>
      </c>
      <c r="AU197" s="88">
        <f>$E197^EXP(Parameter!$D$291+Parameter!$D$293-Parameter!$D$292+(Parameter!$D$297+Parameter!$D$299-Parameter!$D$298)*((LN($B197*21/30.2))))</f>
        <v>1.8351850310301041E-2</v>
      </c>
      <c r="AV197" s="12">
        <f>$D197^EXP(Parameter!$D$308+Parameter!$D$314*((LN($B197*21/30.2))))</f>
        <v>3.9169643474545456E-2</v>
      </c>
      <c r="AW197" s="88">
        <f>$E197^EXP(Parameter!$D$294+Parameter!$D$300*((LN($B197*21/30.2))))</f>
        <v>1.5387370722103437E-2</v>
      </c>
      <c r="AX197" s="12">
        <f>$D197^EXP(Parameter!$D$305+Parameter!$D$309-Parameter!$D$306+(Parameter!$D$311+Parameter!$D$315-Parameter!$D$312)*((LN($B197*21/30.2))))</f>
        <v>1.3731050416295063E-2</v>
      </c>
      <c r="AY197" s="88">
        <f>$E197^EXP(Parameter!$D$291+Parameter!$D$295-Parameter!$D$292+(Parameter!$D$297+Parameter!$D$301-Parameter!$D$298)*((LN($B197*21/30.2))))</f>
        <v>3.2951937266190011E-4</v>
      </c>
      <c r="AZ197" s="12">
        <f>$D197^EXP(Parameter!D$305-Parameter!D$306+(Parameter!D$311-Parameter!D$312)*((LN($B197*21/30.2))))</f>
        <v>9.2163632123247064E-3</v>
      </c>
      <c r="BA197" s="88">
        <f>$E197^EXP(Parameter!$D$291-Parameter!$D$292+(Parameter!$D$297-Parameter!$D$298)*((LN($B197*21/30.2))))</f>
        <v>5.4520230146154655E-6</v>
      </c>
      <c r="BB197" s="89">
        <f>$D197^EXP(Parameter!$D$231+Parameter!$D$238)</f>
        <v>5.4313708743590122E-2</v>
      </c>
      <c r="BC197" s="90">
        <f>$E197^EXP(Parameter!$D$216+Parameter!$D$223)</f>
        <v>4.1113125054468907E-3</v>
      </c>
      <c r="BD197" s="91">
        <f>$D197^EXP(Parameter!$D$232+Parameter!$D$239)</f>
        <v>4.1414650549238263E-2</v>
      </c>
      <c r="BE197" s="90">
        <f>$E197^EXP(Parameter!$D$217+Parameter!$D$224)</f>
        <v>5.8695661738126766E-3</v>
      </c>
      <c r="BF197" s="91">
        <f>$D197^EXP(Parameter!$D$234+Parameter!$D$241)</f>
        <v>4.9702898524339859E-2</v>
      </c>
      <c r="BG197" s="91">
        <f>$E197^EXP(Parameter!$D$219+Parameter!$D$226)</f>
        <v>2.5997601377202969E-2</v>
      </c>
      <c r="BH197" s="91">
        <f>$D197^EXP(Parameter!$D$235+Parameter!$D$242)</f>
        <v>9.927762062472896E-2</v>
      </c>
      <c r="BI197" s="91">
        <f>$E197^EXP(Parameter!$D$220+Parameter!$D$227)</f>
        <v>1.673143173943057E-2</v>
      </c>
      <c r="BJ197" s="91">
        <f>$D197^EXP(Parameter!$D$236)</f>
        <v>1.4127899528961502E-2</v>
      </c>
      <c r="BK197" s="91">
        <f>$E197^EXP(Parameter!$D$221)</f>
        <v>0.16533689136777899</v>
      </c>
      <c r="BL197" s="91">
        <f>$D197^EXP(Parameter!$D$233+Parameter!$D$240)</f>
        <v>1.9372051627473186E-2</v>
      </c>
      <c r="BM197" s="91">
        <f>$E197^EXP(Parameter!$D$218+Parameter!$D$225)</f>
        <v>1.8582874836925514E-3</v>
      </c>
      <c r="BN197" s="90">
        <f>$D197^EXP(Parameter!$D$268+Parameter!$D$275)</f>
        <v>7.2802515491904793E-2</v>
      </c>
      <c r="BO197" s="91">
        <f>$E197^EXP(Parameter!$D$246+Parameter!$D$253)</f>
        <v>1.4471188514638149E-3</v>
      </c>
      <c r="BP197" s="91">
        <f>$D197^EXP(Parameter!$D$269+Parameter!$D$276)</f>
        <v>4.8372239712342703E-2</v>
      </c>
      <c r="BQ197" s="91">
        <f>$E197^EXP(Parameter!$D$247+Parameter!$D$254)</f>
        <v>3.5573817461234895E-3</v>
      </c>
      <c r="BR197" s="91">
        <f>$D197^EXP(Parameter!$D$271+Parameter!$D$278)</f>
        <v>0.11014149179408937</v>
      </c>
      <c r="BS197" s="91">
        <f>$E197^EXP(Parameter!$D$249+Parameter!$D$256)</f>
        <v>3.193389355823037E-2</v>
      </c>
      <c r="BT197" s="91">
        <f>$D197^EXP(Parameter!$D$272+Parameter!$D$279)</f>
        <v>0.18908010021203686</v>
      </c>
      <c r="BU197" s="91">
        <f>$E197^EXP(Parameter!$D$250+Parameter!$D$257)</f>
        <v>1.0024000702220696E-2</v>
      </c>
      <c r="BV197" s="91">
        <f>$D197^EXP(Parameter!$D$273+Parameter!$D$280)</f>
        <v>0.15090073616218833</v>
      </c>
      <c r="BW197" s="91">
        <f>$E197^EXP(Parameter!$D$251+Parameter!$D$258)</f>
        <v>3.4303234182261388E-2</v>
      </c>
      <c r="BX197" s="91">
        <f>$D197^EXP(Parameter!$D$270+Parameter!$D$277)</f>
        <v>4.2211057805155286E-2</v>
      </c>
      <c r="BY197" s="91">
        <f>$E197^EXP(Parameter!$D$248+Parameter!$D$255)</f>
        <v>4.3423195515674713E-3</v>
      </c>
      <c r="BZ197" s="90">
        <f>$D197^EXP(Parameter!$D$208)</f>
        <v>5.0603436115907612E-2</v>
      </c>
      <c r="CA197" s="90">
        <f>$E197^EXP(Parameter!$D$200)</f>
        <v>2.944215393739126E-3</v>
      </c>
      <c r="CB197" s="90">
        <f>$D197^EXP(Parameter!$D$209)</f>
        <v>4.1944433881812695E-2</v>
      </c>
      <c r="CC197" s="90">
        <f>$E197^EXP(Parameter!$D$201)</f>
        <v>4.913988314734833E-3</v>
      </c>
      <c r="CD197" s="90">
        <f>$D197^EXP(Parameter!$D$211)</f>
        <v>4.564199119265562E-2</v>
      </c>
      <c r="CE197" s="90">
        <f>$E197^EXP(Parameter!$D$203)</f>
        <v>2.0266995993345249E-2</v>
      </c>
      <c r="CF197" s="90">
        <f>$D197^EXP(Parameter!$D$212)</f>
        <v>9.9048455896540752E-2</v>
      </c>
      <c r="CG197" s="90">
        <f>$E197^EXP(Parameter!$D$204)</f>
        <v>1.4462916287271478E-2</v>
      </c>
      <c r="CH197" s="91">
        <f>$D197^EXP(Parameter!$D$213)</f>
        <v>3.7218491967616785E-2</v>
      </c>
      <c r="CI197" s="90">
        <f>$E197^EXP(Parameter!$D$205)</f>
        <v>2.4969008509637798E-2</v>
      </c>
      <c r="CJ197" s="91">
        <f>$D197^EXP(Parameter!$D$210)</f>
        <v>2.1107960546218087E-2</v>
      </c>
      <c r="CK197" s="90">
        <f>$E197^EXP(Parameter!$D$202)</f>
        <v>2.4067716508905691E-3</v>
      </c>
      <c r="CL197" s="12">
        <f>$D197^EXP(Parameter!$D$170+Parameter!$D$177*(LN($B197/30.2*21)))</f>
        <v>2.5735852976077528E-2</v>
      </c>
      <c r="CM197" s="41">
        <f>$E197^EXP(Parameter!$D$155+Parameter!$D$162*(LN($B197/30.2*21)))</f>
        <v>7.1466842914579318E-2</v>
      </c>
      <c r="CN197" s="12">
        <f>$D197^EXP(Parameter!$D$171+Parameter!$D$178*(LN($B197/30.2*21)))</f>
        <v>2.8409496344830098E-2</v>
      </c>
      <c r="CO197" s="41">
        <f>$E197^EXP(Parameter!$D$156+Parameter!$D$163*(LN($B197/30.2*21)))</f>
        <v>4.4610755034240772E-2</v>
      </c>
      <c r="CP197" s="12">
        <f>$D197^EXP(Parameter!$D$173+Parameter!$D$180*(LN($B197/30.2*21)))</f>
        <v>2.4188108667049048E-2</v>
      </c>
      <c r="CQ197" s="41">
        <f>$E197^EXP(Parameter!$D$158+Parameter!$D$165*(LN($B197/30.2*21)))</f>
        <v>4.7221642681276113E-2</v>
      </c>
      <c r="CR197" s="12">
        <f>$D197^EXP(Parameter!$D$174+Parameter!$D$181*(LN($B197/30.2*21)))</f>
        <v>2.3219175245041322E-2</v>
      </c>
      <c r="CS197" s="41">
        <f>$E197^EXP(Parameter!$D$159+Parameter!$D$166*(LN($B197/30.2*21)))</f>
        <v>6.9369388905110213E-2</v>
      </c>
      <c r="CT197" s="12">
        <f>$D197^EXP(Parameter!$D$175+Parameter!$D$182*(LN($B197/30.2*21)))</f>
        <v>4.3448124619982825E-3</v>
      </c>
      <c r="CU197" s="41">
        <f>$E197^EXP(Parameter!$D$160+Parameter!$D$167*(LN($B197/30.2*21)))</f>
        <v>2.6550223602238659E-3</v>
      </c>
      <c r="CV197" s="12">
        <f>$D197^EXP(Parameter!$D$172+Parameter!$D$179*(LN($B197/30.2*21)))</f>
        <v>5.8801523088110553E-3</v>
      </c>
      <c r="CW197" s="41">
        <f>$E197^EXP(Parameter!$D$157+Parameter!$D$164*(LN($B197/30.2*21)))</f>
        <v>2.7229735943985142E-7</v>
      </c>
      <c r="CX197" s="12">
        <f t="shared" si="16"/>
        <v>6.5446655461059951E-16</v>
      </c>
      <c r="CY197" s="85">
        <v>1.3710261804917599E-2</v>
      </c>
      <c r="CZ197" s="12">
        <f t="shared" si="17"/>
        <v>1.9539426036804054E-4</v>
      </c>
      <c r="DA197" s="85">
        <v>2.1002128513022598E-2</v>
      </c>
      <c r="DB197" s="12">
        <f t="shared" si="18"/>
        <v>1.5902066881616613E-6</v>
      </c>
      <c r="DC197" s="41">
        <v>2.2039079820531201E-4</v>
      </c>
      <c r="DD197" s="12">
        <f t="shared" si="19"/>
        <v>7.2195682324466865E-39</v>
      </c>
      <c r="DE197" s="85">
        <v>2.0089958895620399E-3</v>
      </c>
      <c r="DF197" s="12">
        <f t="shared" si="20"/>
        <v>3.1210216880863552E-44</v>
      </c>
      <c r="DG197" s="41">
        <v>1.7497599475746801E-4</v>
      </c>
      <c r="DH197" s="12">
        <f t="shared" si="21"/>
        <v>3.7469728785884492E-7</v>
      </c>
      <c r="DI197" s="41">
        <v>1.7497599475746801E-4</v>
      </c>
      <c r="DJ197" s="46">
        <v>192</v>
      </c>
      <c r="DK197" s="44">
        <v>7.6266317558859598E-5</v>
      </c>
      <c r="DL197" s="44">
        <v>2.3712259439501201E-4</v>
      </c>
      <c r="DM197" s="44">
        <v>5.4303065731387001E-4</v>
      </c>
      <c r="DN197" s="44">
        <v>3.9069593539198299E-4</v>
      </c>
      <c r="DO197" s="44">
        <v>1.69862570638768E-3</v>
      </c>
      <c r="DP197" s="44">
        <v>1.31483992976678E-3</v>
      </c>
      <c r="DQ197" s="44">
        <v>1.9187485805138801E-3</v>
      </c>
      <c r="DR197" s="45">
        <v>2.2807228967161301E-2</v>
      </c>
      <c r="DS197" s="45">
        <v>3.7707834736624E-2</v>
      </c>
      <c r="DT197" s="45">
        <v>3.3668725759482897E-2</v>
      </c>
      <c r="DU197" s="45">
        <v>2.39551515052445E-2</v>
      </c>
      <c r="DV197" s="45">
        <v>3.5941244042808199E-2</v>
      </c>
      <c r="DW197" s="45">
        <v>5.9974843074016099E-2</v>
      </c>
      <c r="DX197" s="45">
        <v>2.8555938446373701E-2</v>
      </c>
    </row>
    <row r="198" spans="1:128">
      <c r="A198" s="43">
        <f t="shared" si="22"/>
        <v>12.632876712328768</v>
      </c>
      <c r="B198" s="18">
        <v>194</v>
      </c>
      <c r="C198" s="12">
        <v>4246</v>
      </c>
      <c r="D198" s="12">
        <v>2.1378746867102501E-2</v>
      </c>
      <c r="E198" s="12">
        <v>1.7122619930390399E-4</v>
      </c>
      <c r="F198" s="92">
        <f>$D198^Parameter!$D$325</f>
        <v>4.981798426895595E-2</v>
      </c>
      <c r="G198" s="92">
        <f>$E198^Parameter!$D$318</f>
        <v>1.9416482517776981E-3</v>
      </c>
      <c r="H198" s="92">
        <f>$D198^Parameter!$D$326</f>
        <v>4.6130248706783922E-2</v>
      </c>
      <c r="I198" s="92">
        <f>$E198^Parameter!$D$319</f>
        <v>3.885840216919447E-3</v>
      </c>
      <c r="J198" s="92">
        <f>$D198^Parameter!$D$328</f>
        <v>5.3388346537324965E-2</v>
      </c>
      <c r="K198" s="92">
        <f>$E198^Parameter!$D$321</f>
        <v>2.1452188578463302E-2</v>
      </c>
      <c r="L198" s="92">
        <f>$D198^Parameter!$D$329</f>
        <v>0.11608872924357279</v>
      </c>
      <c r="M198" s="92">
        <f>$E198^Parameter!$D$322</f>
        <v>1.4270835702725138E-2</v>
      </c>
      <c r="N198" s="92">
        <f>$D198^Parameter!$D$330</f>
        <v>4.4390048396973213E-2</v>
      </c>
      <c r="O198" s="92">
        <f>$E198^Parameter!$D$323</f>
        <v>3.1147850870219915E-2</v>
      </c>
      <c r="P198" s="92">
        <f>$D198^Parameter!$D$327</f>
        <v>2.571242851702871E-2</v>
      </c>
      <c r="Q198" s="92">
        <f>$E198^Parameter!$D$320</f>
        <v>2.0453570628448541E-3</v>
      </c>
      <c r="R198" s="12">
        <f>$D198^EXP(Parameter!$D$96+Parameter!$D$103*(($B198/30.2*21)^(1)))</f>
        <v>3.6455302013129917E-16</v>
      </c>
      <c r="S198" s="12">
        <f>$E198^EXP(Parameter!$D$81+Parameter!$D$88*($B198/30.2*21)^(-2))</f>
        <v>4.8482175777116799E-3</v>
      </c>
      <c r="T198" s="12">
        <f>$D198^EXP(Parameter!$D$97+Parameter!$D$104*(($B198*21/30.2)^(1)))</f>
        <v>1.8204227029848234E-4</v>
      </c>
      <c r="U198" s="12">
        <f>$E198^EXP(Parameter!$D$82+Parameter!$D$89*($B198/30.2*21)^(-2))</f>
        <v>7.7076410026015296E-3</v>
      </c>
      <c r="V198" s="12">
        <f>$D198^EXP(Parameter!$D$99+Parameter!$D$106*(($B198*21/30.2)^(1)))</f>
        <v>1.3712373817726231E-6</v>
      </c>
      <c r="W198" s="12">
        <f>$E198^EXP(Parameter!$D$84+Parameter!$D$91*($B198/30.2*21)^(-2))</f>
        <v>3.4356097401198923E-2</v>
      </c>
      <c r="X198" s="12">
        <f>$D198^EXP(Parameter!$D$100+Parameter!$D$107*(($B198*21/30.2)^(1)))</f>
        <v>8.9034989457722236E-40</v>
      </c>
      <c r="Y198" s="12">
        <f>$E198^EXP(Parameter!$D$85+Parameter!$D$92*($B198/30.2*21)^(-2))</f>
        <v>2.244001866436944E-2</v>
      </c>
      <c r="Z198" s="12">
        <f>$D198^EXP(Parameter!$D$101+Parameter!$D$108*(($B198*21/30.2)^(1)))</f>
        <v>3.3068540888392801E-45</v>
      </c>
      <c r="AA198" s="12">
        <f>$E198^EXP(Parameter!$D$86+Parameter!$D$93*($B198/30.2*21)^(-2))</f>
        <v>3.1553419350396177E-2</v>
      </c>
      <c r="AB198" s="12">
        <f>$D198^EXP(Parameter!$D$98+Parameter!$D$105*(($B198*21/30.2)^(1)))</f>
        <v>3.2128501245622026E-7</v>
      </c>
      <c r="AC198" s="12">
        <f>$E198^EXP(Parameter!$D$83+Parameter!$D$90*($B198/30.2*21)^(-2))</f>
        <v>2.3002522037966341E-3</v>
      </c>
      <c r="AD198" s="87">
        <f>$D198^EXP(Parameter!$D$133+Parameter!$D$140*(($B198*21/30.2)^(-0.5))+Parameter!$D$147*((LN($B198*21/30.2))))</f>
        <v>5.1717549260307508E-10</v>
      </c>
      <c r="AE198" s="12">
        <f>$E198^EXP(Parameter!$D$111+Parameter!$D$118*(($B198*21/30.2)^(-1))+Parameter!$D$125*(($B198*21/30.2)^(-0.5)))</f>
        <v>6.0159890433610148E-2</v>
      </c>
      <c r="AF198" s="12">
        <f>$D198^EXP(Parameter!$D$134+Parameter!$D$141*(($B198*21/30.2)^(-0.5))+Parameter!$D$148*((LN($B198*21/30.2))))</f>
        <v>4.45861424701465E-4</v>
      </c>
      <c r="AG198" s="12">
        <f>$E198^EXP(Parameter!$D$112+Parameter!$D$119*(($B198*21/30.2)^(-1))+Parameter!$D$126*(($B198*21/30.2)^(-0.5)))</f>
        <v>9.0543901781811043E-3</v>
      </c>
      <c r="AH198" s="12">
        <f>$D198^EXP(Parameter!$D$136+Parameter!$D$143*(($B198*21/30.2)^(-0.5))+Parameter!$D$150*((LN($B198*21/30.2))))</f>
        <v>2.7062409991705429E-8</v>
      </c>
      <c r="AI198" s="12">
        <f>$E198^EXP(Parameter!$D$114+Parameter!$D$121*(($B198*21/30.2)^(-1))+Parameter!$D$128*(($B198*21/30.2)^(-0.5)))</f>
        <v>9.5473423411365795E-5</v>
      </c>
      <c r="AJ198" s="12">
        <f>$D198^EXP(Parameter!$D$137+Parameter!$D$144*(($B198*21/30.2)^(-0.5))+Parameter!$D$151*((LN($B198*21/30.2))))</f>
        <v>4.4022956391526472E-11</v>
      </c>
      <c r="AK198" s="12">
        <f>$E198^EXP(Parameter!$D$115+Parameter!$D$122*(($B198*21/30.2)^(-1))+Parameter!$D$129*(($B198*21/30.2)^(-0.5)))</f>
        <v>6.1672487644905145E-3</v>
      </c>
      <c r="AL198" s="12">
        <f>$D198^EXP(Parameter!$D$138+Parameter!$D$145*(($B198*21/30.2)^(-0.5))+Parameter!$D$152*((LN($B198*21/30.2))))</f>
        <v>3.7616171555035743E-42</v>
      </c>
      <c r="AM198" s="12">
        <f>$E198^EXP(Parameter!$D$116+Parameter!$D$123*(($B198*21/30.2)^(-1))+Parameter!$D$130*(($B198*21/30.2)^(-0.5)))</f>
        <v>8.1366121132239567E-6</v>
      </c>
      <c r="AN198" s="12">
        <f>$D198^EXP(Parameter!$D$135+Parameter!$D$142*(($B198*21/30.2)^(-0.5))+Parameter!$D$149*((LN($B198*21/30.2))))</f>
        <v>2.404233175093937E-5</v>
      </c>
      <c r="AO198" s="12">
        <f>$E198^EXP(Parameter!$D$113+Parameter!$D$120*(($B198*21/30.2)^(-1))+Parameter!$D$127*(($B198*21/30.2)^(-0.5)))</f>
        <v>2.0301571043648501E-11</v>
      </c>
      <c r="AP198" s="87">
        <f>$D198^EXP(Parameter!$D$304+Parameter!$D$310*((LN($B198*21/30.2))))</f>
        <v>2.2547480887303694E-2</v>
      </c>
      <c r="AQ198" s="88">
        <f>$E198^EXP(Parameter!$D$290+Parameter!$D$296*((LN($B198*21/30.2))))</f>
        <v>1.1929994665212929E-2</v>
      </c>
      <c r="AR198" s="12">
        <f>$D198^EXP(Parameter!$D$305+Parameter!$D$311*((LN($B198*21/30.2))))</f>
        <v>2.9929249623931464E-2</v>
      </c>
      <c r="AS198" s="88">
        <f>$E198^EXP(Parameter!$D$291+Parameter!$D$297*((LN($B198*21/30.2))))</f>
        <v>1.0396527477231628E-2</v>
      </c>
      <c r="AT198" s="12">
        <f>$D198^EXP(Parameter!$D$305+Parameter!$D$307-Parameter!$D$306+(Parameter!$D$311+Parameter!$D$313-Parameter!$D$312)*((LN($B198*21/30.2))))</f>
        <v>2.6622857129634147E-2</v>
      </c>
      <c r="AU198" s="88">
        <f>$E198^EXP(Parameter!$D$291+Parameter!$D$293-Parameter!$D$292+(Parameter!$D$297+Parameter!$D$299-Parameter!$D$298)*((LN($B198*21/30.2))))</f>
        <v>1.8156921083897447E-2</v>
      </c>
      <c r="AV198" s="12">
        <f>$D198^EXP(Parameter!$D$308+Parameter!$D$314*((LN($B198*21/30.2))))</f>
        <v>3.8707321736358873E-2</v>
      </c>
      <c r="AW198" s="88">
        <f>$E198^EXP(Parameter!$D$294+Parameter!$D$300*((LN($B198*21/30.2))))</f>
        <v>1.523017728959669E-2</v>
      </c>
      <c r="AX198" s="12">
        <f>$D198^EXP(Parameter!$D$305+Parameter!$D$309-Parameter!$D$306+(Parameter!$D$311+Parameter!$D$315-Parameter!$D$312)*((LN($B198*21/30.2))))</f>
        <v>1.3528824715478905E-2</v>
      </c>
      <c r="AY198" s="88">
        <f>$E198^EXP(Parameter!$D$291+Parameter!$D$295-Parameter!$D$292+(Parameter!$D$297+Parameter!$D$301-Parameter!$D$298)*((LN($B198*21/30.2))))</f>
        <v>3.1836535860639965E-4</v>
      </c>
      <c r="AZ198" s="12">
        <f>$D198^EXP(Parameter!D$305-Parameter!D$306+(Parameter!D$311-Parameter!D$312)*((LN($B198*21/30.2))))</f>
        <v>9.0765441033700007E-3</v>
      </c>
      <c r="BA198" s="88">
        <f>$E198^EXP(Parameter!$D$291-Parameter!$D$292+(Parameter!$D$297-Parameter!$D$298)*((LN($B198*21/30.2))))</f>
        <v>5.1979161703595839E-6</v>
      </c>
      <c r="BB198" s="89">
        <f>$D198^EXP(Parameter!$D$231+Parameter!$D$238)</f>
        <v>5.3889117068978518E-2</v>
      </c>
      <c r="BC198" s="90">
        <f>$E198^EXP(Parameter!$D$216+Parameter!$D$223)</f>
        <v>4.0551365103600112E-3</v>
      </c>
      <c r="BD198" s="91">
        <f>$D198^EXP(Parameter!$D$232+Parameter!$D$239)</f>
        <v>4.106088966171121E-2</v>
      </c>
      <c r="BE198" s="90">
        <f>$E198^EXP(Parameter!$D$217+Parameter!$D$224)</f>
        <v>5.7945298181936002E-3</v>
      </c>
      <c r="BF198" s="91">
        <f>$D198^EXP(Parameter!$D$234+Parameter!$D$241)</f>
        <v>4.9302566129718284E-2</v>
      </c>
      <c r="BG198" s="91">
        <f>$E198^EXP(Parameter!$D$219+Parameter!$D$226)</f>
        <v>2.5761075821441642E-2</v>
      </c>
      <c r="BH198" s="91">
        <f>$D198^EXP(Parameter!$D$235+Parameter!$D$242)</f>
        <v>9.8661721620606144E-2</v>
      </c>
      <c r="BI198" s="91">
        <f>$E198^EXP(Parameter!$D$220+Parameter!$D$227)</f>
        <v>1.656092238685088E-2</v>
      </c>
      <c r="BJ198" s="91">
        <f>$D198^EXP(Parameter!$D$236)</f>
        <v>1.3966692133476965E-2</v>
      </c>
      <c r="BK198" s="91">
        <f>$E198^EXP(Parameter!$D$221)</f>
        <v>0.16459340469314651</v>
      </c>
      <c r="BL198" s="91">
        <f>$D198^EXP(Parameter!$D$233+Parameter!$D$240)</f>
        <v>1.9167300335837356E-2</v>
      </c>
      <c r="BM198" s="91">
        <f>$E198^EXP(Parameter!$D$218+Parameter!$D$225)</f>
        <v>1.8292551331502204E-3</v>
      </c>
      <c r="BN198" s="90">
        <f>$D198^EXP(Parameter!$D$268+Parameter!$D$275)</f>
        <v>7.2290427758650272E-2</v>
      </c>
      <c r="BO198" s="91">
        <f>$E198^EXP(Parameter!$D$246+Parameter!$D$253)</f>
        <v>1.4236184457813834E-3</v>
      </c>
      <c r="BP198" s="91">
        <f>$D198^EXP(Parameter!$D$269+Parameter!$D$276)</f>
        <v>4.7979117113533164E-2</v>
      </c>
      <c r="BQ198" s="91">
        <f>$E198^EXP(Parameter!$D$247+Parameter!$D$254)</f>
        <v>3.5075031865918344E-3</v>
      </c>
      <c r="BR198" s="91">
        <f>$D198^EXP(Parameter!$D$271+Parameter!$D$278)</f>
        <v>0.10948882391131569</v>
      </c>
      <c r="BS198" s="91">
        <f>$E198^EXP(Parameter!$D$249+Parameter!$D$256)</f>
        <v>3.1659660849280187E-2</v>
      </c>
      <c r="BT198" s="91">
        <f>$D198^EXP(Parameter!$D$272+Parameter!$D$279)</f>
        <v>0.18823352364514018</v>
      </c>
      <c r="BU198" s="91">
        <f>$E198^EXP(Parameter!$D$250+Parameter!$D$257)</f>
        <v>9.9091258772627724E-3</v>
      </c>
      <c r="BV198" s="91">
        <f>$D198^EXP(Parameter!$D$273+Parameter!$D$280)</f>
        <v>0.15013384218244569</v>
      </c>
      <c r="BW198" s="91">
        <f>$E198^EXP(Parameter!$D$251+Parameter!$D$258)</f>
        <v>3.4014750582931956E-2</v>
      </c>
      <c r="BX198" s="91">
        <f>$D198^EXP(Parameter!$D$270+Parameter!$D$277)</f>
        <v>4.1852641787596692E-2</v>
      </c>
      <c r="BY198" s="91">
        <f>$E198^EXP(Parameter!$D$248+Parameter!$D$255)</f>
        <v>4.2835734869731664E-3</v>
      </c>
      <c r="BZ198" s="90">
        <f>$D198^EXP(Parameter!$D$208)</f>
        <v>5.0198278739881759E-2</v>
      </c>
      <c r="CA198" s="90">
        <f>$E198^EXP(Parameter!$D$200)</f>
        <v>2.9015591999241681E-3</v>
      </c>
      <c r="CB198" s="90">
        <f>$D198^EXP(Parameter!$D$209)</f>
        <v>4.1587571804962878E-2</v>
      </c>
      <c r="CC198" s="90">
        <f>$E198^EXP(Parameter!$D$201)</f>
        <v>4.8490098499344358E-3</v>
      </c>
      <c r="CD198" s="90">
        <f>$D198^EXP(Parameter!$D$211)</f>
        <v>4.5263971826946511E-2</v>
      </c>
      <c r="CE198" s="90">
        <f>$E198^EXP(Parameter!$D$203)</f>
        <v>2.0070088421687962E-2</v>
      </c>
      <c r="CF198" s="90">
        <f>$D198^EXP(Parameter!$D$212)</f>
        <v>9.8433365713929771E-2</v>
      </c>
      <c r="CG198" s="90">
        <f>$E198^EXP(Parameter!$D$204)</f>
        <v>1.431030305596662E-2</v>
      </c>
      <c r="CH198" s="91">
        <f>$D198^EXP(Parameter!$D$213)</f>
        <v>3.6889955263560349E-2</v>
      </c>
      <c r="CI198" s="90">
        <f>$E198^EXP(Parameter!$D$205)</f>
        <v>2.4739340022355245E-2</v>
      </c>
      <c r="CJ198" s="91">
        <f>$D198^EXP(Parameter!$D$210)</f>
        <v>2.0889691099998109E-2</v>
      </c>
      <c r="CK198" s="90">
        <f>$E198^EXP(Parameter!$D$202)</f>
        <v>2.370705143196919E-3</v>
      </c>
      <c r="CL198" s="12">
        <f>$D198^EXP(Parameter!$D$170+Parameter!$D$177*(LN($B198/30.2*21)))</f>
        <v>2.5446141002226766E-2</v>
      </c>
      <c r="CM198" s="41">
        <f>$E198^EXP(Parameter!$D$155+Parameter!$D$162*(LN($B198/30.2*21)))</f>
        <v>7.1242971974917149E-2</v>
      </c>
      <c r="CN198" s="12">
        <f>$D198^EXP(Parameter!$D$171+Parameter!$D$178*(LN($B198/30.2*21)))</f>
        <v>2.8116953787731266E-2</v>
      </c>
      <c r="CO198" s="41">
        <f>$E198^EXP(Parameter!$D$156+Parameter!$D$163*(LN($B198/30.2*21)))</f>
        <v>4.4370335635631551E-2</v>
      </c>
      <c r="CP198" s="12">
        <f>$D198^EXP(Parameter!$D$173+Parameter!$D$180*(LN($B198/30.2*21)))</f>
        <v>2.3914922864605233E-2</v>
      </c>
      <c r="CQ198" s="41">
        <f>$E198^EXP(Parameter!$D$158+Parameter!$D$165*(LN($B198/30.2*21)))</f>
        <v>4.6902046250472958E-2</v>
      </c>
      <c r="CR198" s="12">
        <f>$D198^EXP(Parameter!$D$174+Parameter!$D$181*(LN($B198/30.2*21)))</f>
        <v>2.2900387912589203E-2</v>
      </c>
      <c r="CS198" s="41">
        <f>$E198^EXP(Parameter!$D$159+Parameter!$D$166*(LN($B198/30.2*21)))</f>
        <v>6.9037996667357535E-2</v>
      </c>
      <c r="CT198" s="12">
        <f>$D198^EXP(Parameter!$D$175+Parameter!$D$182*(LN($B198/30.2*21)))</f>
        <v>4.2581340185991988E-3</v>
      </c>
      <c r="CU198" s="41">
        <f>$E198^EXP(Parameter!$D$160+Parameter!$D$167*(LN($B198/30.2*21)))</f>
        <v>2.6012026333549041E-3</v>
      </c>
      <c r="CV198" s="12">
        <f>$D198^EXP(Parameter!$D$172+Parameter!$D$179*(LN($B198/30.2*21)))</f>
        <v>5.7826937440981531E-3</v>
      </c>
      <c r="CW198" s="41">
        <f>$E198^EXP(Parameter!$D$157+Parameter!$D$164*(LN($B198/30.2*21)))</f>
        <v>2.5635087875954053E-7</v>
      </c>
      <c r="CX198" s="12">
        <f t="shared" si="16"/>
        <v>3.6455302013129917E-16</v>
      </c>
      <c r="CY198" s="85">
        <v>1.3674239787615301E-2</v>
      </c>
      <c r="CZ198" s="12">
        <f t="shared" si="17"/>
        <v>1.8204227029848234E-4</v>
      </c>
      <c r="DA198" s="85">
        <v>2.0934141968008399E-2</v>
      </c>
      <c r="DB198" s="12">
        <f t="shared" si="18"/>
        <v>1.3712373817726231E-6</v>
      </c>
      <c r="DC198" s="41">
        <v>2.1367074967426999E-4</v>
      </c>
      <c r="DD198" s="12">
        <f t="shared" si="19"/>
        <v>8.9034989457722236E-40</v>
      </c>
      <c r="DE198" s="85">
        <v>1.9675793801694299E-3</v>
      </c>
      <c r="DF198" s="12">
        <f t="shared" si="20"/>
        <v>3.3068540888392801E-45</v>
      </c>
      <c r="DG198" s="41">
        <v>1.71225995684559E-4</v>
      </c>
      <c r="DH198" s="12">
        <f t="shared" si="21"/>
        <v>3.2128501245622026E-7</v>
      </c>
      <c r="DI198" s="41">
        <v>1.71225995684559E-4</v>
      </c>
      <c r="DJ198" s="46">
        <v>193</v>
      </c>
      <c r="DK198" s="44">
        <v>7.4323744444382305E-5</v>
      </c>
      <c r="DL198" s="44">
        <v>2.3154105915901301E-4</v>
      </c>
      <c r="DM198" s="44">
        <v>5.3105171654588301E-4</v>
      </c>
      <c r="DN198" s="44">
        <v>3.8184483961478698E-4</v>
      </c>
      <c r="DO198" s="44">
        <v>1.6648056907154799E-3</v>
      </c>
      <c r="DP198" s="44">
        <v>1.28800972268162E-3</v>
      </c>
      <c r="DQ198" s="44">
        <v>1.8810036634561199E-3</v>
      </c>
      <c r="DR198" s="45">
        <v>2.25788620614359E-2</v>
      </c>
      <c r="DS198" s="45">
        <v>3.7360362298913999E-2</v>
      </c>
      <c r="DT198" s="45">
        <v>3.3352242499097302E-2</v>
      </c>
      <c r="DU198" s="45">
        <v>2.3717097330587598E-2</v>
      </c>
      <c r="DV198" s="45">
        <v>3.5607219501132797E-2</v>
      </c>
      <c r="DW198" s="45">
        <v>5.9469827449865599E-2</v>
      </c>
      <c r="DX198" s="45">
        <v>2.8279992246278401E-2</v>
      </c>
    </row>
    <row r="199" spans="1:128">
      <c r="A199" s="43">
        <f t="shared" si="22"/>
        <v>12.693150684931506</v>
      </c>
      <c r="B199" s="18">
        <v>195</v>
      </c>
      <c r="C199" s="12">
        <v>4268</v>
      </c>
      <c r="D199" s="12">
        <v>2.1159773051520302E-2</v>
      </c>
      <c r="E199" s="12">
        <v>1.67570440190515E-4</v>
      </c>
      <c r="F199" s="92">
        <f>$D199^Parameter!$D$325</f>
        <v>4.9419526976129509E-2</v>
      </c>
      <c r="G199" s="92">
        <f>$E199^Parameter!$D$318</f>
        <v>1.9117105442807917E-3</v>
      </c>
      <c r="H199" s="92">
        <f>$D199^Parameter!$D$326</f>
        <v>4.5751865235243501E-2</v>
      </c>
      <c r="I199" s="92">
        <f>$E199^Parameter!$D$319</f>
        <v>3.8325368801809009E-3</v>
      </c>
      <c r="J199" s="92">
        <f>$D199^Parameter!$D$328</f>
        <v>5.2971148116247389E-2</v>
      </c>
      <c r="K199" s="92">
        <f>$E199^Parameter!$D$321</f>
        <v>2.1248068259144746E-2</v>
      </c>
      <c r="L199" s="92">
        <f>$D199^Parameter!$D$329</f>
        <v>0.11542135355600693</v>
      </c>
      <c r="M199" s="92">
        <f>$E199^Parameter!$D$322</f>
        <v>1.412071641273365E-2</v>
      </c>
      <c r="N199" s="92">
        <f>$D199^Parameter!$D$330</f>
        <v>4.4021406504933087E-2</v>
      </c>
      <c r="O199" s="92">
        <f>$E199^Parameter!$D$323</f>
        <v>3.0880118924223657E-2</v>
      </c>
      <c r="P199" s="92">
        <f>$D199^Parameter!$D$327</f>
        <v>2.5461646081041445E-2</v>
      </c>
      <c r="Q199" s="92">
        <f>$E199^Parameter!$D$320</f>
        <v>2.0140810861539781E-3</v>
      </c>
      <c r="R199" s="12">
        <f>$D199^EXP(Parameter!$D$96+Parameter!$D$103*(($B199/30.2*21)^(1)))</f>
        <v>2.0120751669757478E-16</v>
      </c>
      <c r="S199" s="12">
        <f>$E199^EXP(Parameter!$D$81+Parameter!$D$88*($B199/30.2*21)^(-2))</f>
        <v>4.7843547316554933E-3</v>
      </c>
      <c r="T199" s="12">
        <f>$D199^EXP(Parameter!$D$97+Parameter!$D$104*(($B199*21/30.2)^(1)))</f>
        <v>1.6952790926777771E-4</v>
      </c>
      <c r="U199" s="12">
        <f>$E199^EXP(Parameter!$D$82+Parameter!$D$89*($B199/30.2*21)^(-2))</f>
        <v>7.6148868508135927E-3</v>
      </c>
      <c r="V199" s="12">
        <f>$D199^EXP(Parameter!$D$99+Parameter!$D$106*(($B199*21/30.2)^(1)))</f>
        <v>1.1807481209762663E-6</v>
      </c>
      <c r="W199" s="12">
        <f>$E199^EXP(Parameter!$D$84+Parameter!$D$91*($B199/30.2*21)^(-2))</f>
        <v>3.4069149146743097E-2</v>
      </c>
      <c r="X199" s="12">
        <f>$D199^EXP(Parameter!$D$100+Parameter!$D$107*(($B199*21/30.2)^(1)))</f>
        <v>1.0462125547676027E-40</v>
      </c>
      <c r="Y199" s="12">
        <f>$E199^EXP(Parameter!$D$85+Parameter!$D$92*($B199/30.2*21)^(-2))</f>
        <v>2.2229012944780843E-2</v>
      </c>
      <c r="Z199" s="12">
        <f>$D199^EXP(Parameter!$D$101+Parameter!$D$108*(($B199*21/30.2)^(1)))</f>
        <v>3.3377298014704708E-46</v>
      </c>
      <c r="AA199" s="12">
        <f>$E199^EXP(Parameter!$D$86+Parameter!$D$93*($B199/30.2*21)^(-2))</f>
        <v>3.1283178566748768E-2</v>
      </c>
      <c r="AB199" s="12">
        <f>$D199^EXP(Parameter!$D$98+Parameter!$D$105*(($B199*21/30.2)^(1)))</f>
        <v>2.7511629726328257E-7</v>
      </c>
      <c r="AC199" s="12">
        <f>$E199^EXP(Parameter!$D$83+Parameter!$D$90*($B199/30.2*21)^(-2))</f>
        <v>2.2657376595996898E-3</v>
      </c>
      <c r="AD199" s="87">
        <f>$D199^EXP(Parameter!$D$133+Parameter!$D$140*(($B199*21/30.2)^(-0.5))+Parameter!$D$147*((LN($B199*21/30.2))))</f>
        <v>4.3287496744381916E-10</v>
      </c>
      <c r="AE199" s="12">
        <f>$E199^EXP(Parameter!$D$111+Parameter!$D$118*(($B199*21/30.2)^(-1))+Parameter!$D$125*(($B199*21/30.2)^(-0.5)))</f>
        <v>5.9863311438498823E-2</v>
      </c>
      <c r="AF199" s="12">
        <f>$D199^EXP(Parameter!$D$134+Parameter!$D$141*(($B199*21/30.2)^(-0.5))+Parameter!$D$148*((LN($B199*21/30.2))))</f>
        <v>4.2889509580115102E-4</v>
      </c>
      <c r="AG199" s="12">
        <f>$E199^EXP(Parameter!$D$112+Parameter!$D$119*(($B199*21/30.2)^(-1))+Parameter!$D$126*(($B199*21/30.2)^(-0.5)))</f>
        <v>8.9517228397478846E-3</v>
      </c>
      <c r="AH199" s="12">
        <f>$D199^EXP(Parameter!$D$136+Parameter!$D$143*(($B199*21/30.2)^(-0.5))+Parameter!$D$150*((LN($B199*21/30.2))))</f>
        <v>2.3651648730962612E-8</v>
      </c>
      <c r="AI199" s="12">
        <f>$E199^EXP(Parameter!$D$114+Parameter!$D$121*(($B199*21/30.2)^(-1))+Parameter!$D$128*(($B199*21/30.2)^(-0.5)))</f>
        <v>9.2373561752060712E-5</v>
      </c>
      <c r="AJ199" s="12">
        <f>$D199^EXP(Parameter!$D$137+Parameter!$D$144*(($B199*21/30.2)^(-0.5))+Parameter!$D$151*((LN($B199*21/30.2))))</f>
        <v>3.5287787890556662E-11</v>
      </c>
      <c r="AK199" s="12">
        <f>$E199^EXP(Parameter!$D$115+Parameter!$D$122*(($B199*21/30.2)^(-1))+Parameter!$D$129*(($B199*21/30.2)^(-0.5)))</f>
        <v>6.0820096445304648E-3</v>
      </c>
      <c r="AL199" s="12">
        <f>$D199^EXP(Parameter!$D$138+Parameter!$D$145*(($B199*21/30.2)^(-0.5))+Parameter!$D$152*((LN($B199*21/30.2))))</f>
        <v>1.1997664296505361E-42</v>
      </c>
      <c r="AM199" s="12">
        <f>$E199^EXP(Parameter!$D$116+Parameter!$D$123*(($B199*21/30.2)^(-1))+Parameter!$D$130*(($B199*21/30.2)^(-0.5)))</f>
        <v>7.8006430396500684E-6</v>
      </c>
      <c r="AN199" s="12">
        <f>$D199^EXP(Parameter!$D$135+Parameter!$D$142*(($B199*21/30.2)^(-0.5))+Parameter!$D$149*((LN($B199*21/30.2))))</f>
        <v>2.2743156244609548E-5</v>
      </c>
      <c r="AO199" s="12">
        <f>$E199^EXP(Parameter!$D$113+Parameter!$D$120*(($B199*21/30.2)^(-1))+Parameter!$D$127*(($B199*21/30.2)^(-0.5)))</f>
        <v>1.8467592146853909E-11</v>
      </c>
      <c r="AP199" s="87">
        <f>$D199^EXP(Parameter!$D$304+Parameter!$D$310*((LN($B199*21/30.2))))</f>
        <v>2.226428721837265E-2</v>
      </c>
      <c r="AQ199" s="88">
        <f>$E199^EXP(Parameter!$D$290+Parameter!$D$296*((LN($B199*21/30.2))))</f>
        <v>1.1837764104163779E-2</v>
      </c>
      <c r="AR199" s="12">
        <f>$D199^EXP(Parameter!$D$305+Parameter!$D$311*((LN($B199*21/30.2))))</f>
        <v>2.9623341755855036E-2</v>
      </c>
      <c r="AS199" s="88">
        <f>$E199^EXP(Parameter!$D$291+Parameter!$D$297*((LN($B199*21/30.2))))</f>
        <v>1.0291935079037862E-2</v>
      </c>
      <c r="AT199" s="12">
        <f>$D199^EXP(Parameter!$D$305+Parameter!$D$307-Parameter!$D$306+(Parameter!$D$311+Parameter!$D$313-Parameter!$D$312)*((LN($B199*21/30.2))))</f>
        <v>2.6323241474309415E-2</v>
      </c>
      <c r="AU199" s="88">
        <f>$E199^EXP(Parameter!$D$291+Parameter!$D$293-Parameter!$D$292+(Parameter!$D$297+Parameter!$D$299-Parameter!$D$298)*((LN($B199*21/30.2))))</f>
        <v>1.7964739863443647E-2</v>
      </c>
      <c r="AV199" s="12">
        <f>$D199^EXP(Parameter!$D$308+Parameter!$D$314*((LN($B199*21/30.2))))</f>
        <v>3.8251508346639033E-2</v>
      </c>
      <c r="AW199" s="88">
        <f>$E199^EXP(Parameter!$D$294+Parameter!$D$300*((LN($B199*21/30.2))))</f>
        <v>1.5075182556931452E-2</v>
      </c>
      <c r="AX199" s="12">
        <f>$D199^EXP(Parameter!$D$305+Parameter!$D$309-Parameter!$D$306+(Parameter!$D$311+Parameter!$D$315-Parameter!$D$312)*((LN($B199*21/30.2))))</f>
        <v>1.3330084815190043E-2</v>
      </c>
      <c r="AY199" s="88">
        <f>$E199^EXP(Parameter!$D$291+Parameter!$D$295-Parameter!$D$292+(Parameter!$D$297+Parameter!$D$301-Parameter!$D$298)*((LN($B199*21/30.2))))</f>
        <v>3.0760509605982027E-4</v>
      </c>
      <c r="AZ199" s="12">
        <f>$D199^EXP(Parameter!D$305-Parameter!D$306+(Parameter!D$311-Parameter!D$312)*((LN($B199*21/30.2))))</f>
        <v>8.9392307792012047E-3</v>
      </c>
      <c r="BA199" s="88">
        <f>$E199^EXP(Parameter!$D$291-Parameter!$D$292+(Parameter!$D$297-Parameter!$D$298)*((LN($B199*21/30.2))))</f>
        <v>4.9561118585586355E-6</v>
      </c>
      <c r="BB199" s="89">
        <f>$D199^EXP(Parameter!$D$231+Parameter!$D$238)</f>
        <v>5.3469341923976704E-2</v>
      </c>
      <c r="BC199" s="90">
        <f>$E199^EXP(Parameter!$D$216+Parameter!$D$223)</f>
        <v>3.999935343391295E-3</v>
      </c>
      <c r="BD199" s="91">
        <f>$D199^EXP(Parameter!$D$232+Parameter!$D$239)</f>
        <v>4.0711396751538446E-2</v>
      </c>
      <c r="BE199" s="90">
        <f>$E199^EXP(Parameter!$D$217+Parameter!$D$224)</f>
        <v>5.720729930451942E-3</v>
      </c>
      <c r="BF199" s="91">
        <f>$D199^EXP(Parameter!$D$234+Parameter!$D$241)</f>
        <v>4.8906869488269694E-2</v>
      </c>
      <c r="BG199" s="91">
        <f>$E199^EXP(Parameter!$D$219+Parameter!$D$226)</f>
        <v>2.5527580856561295E-2</v>
      </c>
      <c r="BH199" s="91">
        <f>$D199^EXP(Parameter!$D$235+Parameter!$D$242)</f>
        <v>9.8051820807531928E-2</v>
      </c>
      <c r="BI199" s="91">
        <f>$E199^EXP(Parameter!$D$220+Parameter!$D$227)</f>
        <v>1.6392783079615468E-2</v>
      </c>
      <c r="BJ199" s="91">
        <f>$D199^EXP(Parameter!$D$236)</f>
        <v>1.3807889623314022E-2</v>
      </c>
      <c r="BK199" s="91">
        <f>$E199^EXP(Parameter!$D$221)</f>
        <v>0.16385604260755299</v>
      </c>
      <c r="BL199" s="91">
        <f>$D199^EXP(Parameter!$D$233+Parameter!$D$240)</f>
        <v>1.8965432204514861E-2</v>
      </c>
      <c r="BM199" s="91">
        <f>$E199^EXP(Parameter!$D$218+Parameter!$D$225)</f>
        <v>1.8007831516210697E-3</v>
      </c>
      <c r="BN199" s="90">
        <f>$D199^EXP(Parameter!$D$268+Parameter!$D$275)</f>
        <v>7.1783750037261077E-2</v>
      </c>
      <c r="BO199" s="91">
        <f>$E199^EXP(Parameter!$D$246+Parameter!$D$253)</f>
        <v>1.4005860355085339E-3</v>
      </c>
      <c r="BP199" s="91">
        <f>$D199^EXP(Parameter!$D$269+Parameter!$D$276)</f>
        <v>4.7590575137993224E-2</v>
      </c>
      <c r="BQ199" s="91">
        <f>$E199^EXP(Parameter!$D$247+Parameter!$D$254)</f>
        <v>3.4585079008156456E-3</v>
      </c>
      <c r="BR199" s="91">
        <f>$D199^EXP(Parameter!$D$271+Parameter!$D$278)</f>
        <v>0.10884233178067045</v>
      </c>
      <c r="BS199" s="91">
        <f>$E199^EXP(Parameter!$D$249+Parameter!$D$256)</f>
        <v>3.1388802672107051E-2</v>
      </c>
      <c r="BT199" s="91">
        <f>$D199^EXP(Parameter!$D$272+Parameter!$D$279)</f>
        <v>0.18739373803283069</v>
      </c>
      <c r="BU199" s="91">
        <f>$E199^EXP(Parameter!$D$250+Parameter!$D$257)</f>
        <v>9.7959927486515608E-3</v>
      </c>
      <c r="BV199" s="91">
        <f>$D199^EXP(Parameter!$D$273+Parameter!$D$280)</f>
        <v>0.14937356128694809</v>
      </c>
      <c r="BW199" s="91">
        <f>$E199^EXP(Parameter!$D$251+Parameter!$D$258)</f>
        <v>3.3729765900909897E-2</v>
      </c>
      <c r="BX199" s="91">
        <f>$D199^EXP(Parameter!$D$270+Parameter!$D$277)</f>
        <v>4.1498531770309759E-2</v>
      </c>
      <c r="BY199" s="91">
        <f>$E199^EXP(Parameter!$D$248+Parameter!$D$255)</f>
        <v>4.2258389610299674E-3</v>
      </c>
      <c r="BZ199" s="90">
        <f>$D199^EXP(Parameter!$D$208)</f>
        <v>4.9797793649651201E-2</v>
      </c>
      <c r="CA199" s="90">
        <f>$E199^EXP(Parameter!$D$200)</f>
        <v>2.859678191162902E-3</v>
      </c>
      <c r="CB199" s="90">
        <f>$D199^EXP(Parameter!$D$209)</f>
        <v>4.123500306766225E-2</v>
      </c>
      <c r="CC199" s="90">
        <f>$E199^EXP(Parameter!$D$201)</f>
        <v>4.7851304945418591E-3</v>
      </c>
      <c r="CD199" s="90">
        <f>$D199^EXP(Parameter!$D$211)</f>
        <v>4.4890415475299907E-2</v>
      </c>
      <c r="CE199" s="90">
        <f>$E199^EXP(Parameter!$D$203)</f>
        <v>1.9875824763977947E-2</v>
      </c>
      <c r="CF199" s="90">
        <f>$D199^EXP(Parameter!$D$212)</f>
        <v>9.7824269630958263E-2</v>
      </c>
      <c r="CG199" s="90">
        <f>$E199^EXP(Parameter!$D$204)</f>
        <v>1.4159865913230834E-2</v>
      </c>
      <c r="CH199" s="91">
        <f>$D199^EXP(Parameter!$D$213)</f>
        <v>3.6565475455760374E-2</v>
      </c>
      <c r="CI199" s="90">
        <f>$E199^EXP(Parameter!$D$205)</f>
        <v>2.4512637142349969E-2</v>
      </c>
      <c r="CJ199" s="91">
        <f>$D199^EXP(Parameter!$D$210)</f>
        <v>2.0674445493842442E-2</v>
      </c>
      <c r="CK199" s="90">
        <f>$E199^EXP(Parameter!$D$202)</f>
        <v>2.3353119022203194E-3</v>
      </c>
      <c r="CL199" s="12">
        <f>$D199^EXP(Parameter!$D$170+Parameter!$D$177*(LN($B199/30.2*21)))</f>
        <v>2.5160553706544107E-2</v>
      </c>
      <c r="CM199" s="41">
        <f>$E199^EXP(Parameter!$D$155+Parameter!$D$162*(LN($B199/30.2*21)))</f>
        <v>7.1021204380791209E-2</v>
      </c>
      <c r="CN199" s="12">
        <f>$D199^EXP(Parameter!$D$171+Parameter!$D$178*(LN($B199/30.2*21)))</f>
        <v>2.7828367661883898E-2</v>
      </c>
      <c r="CO199" s="41">
        <f>$E199^EXP(Parameter!$D$156+Parameter!$D$163*(LN($B199/30.2*21)))</f>
        <v>4.4132407623595729E-2</v>
      </c>
      <c r="CP199" s="12">
        <f>$D199^EXP(Parameter!$D$173+Parameter!$D$180*(LN($B199/30.2*21)))</f>
        <v>2.3645651070596522E-2</v>
      </c>
      <c r="CQ199" s="41">
        <f>$E199^EXP(Parameter!$D$158+Parameter!$D$165*(LN($B199/30.2*21)))</f>
        <v>4.6585936073086288E-2</v>
      </c>
      <c r="CR199" s="12">
        <f>$D199^EXP(Parameter!$D$174+Parameter!$D$181*(LN($B199/30.2*21)))</f>
        <v>2.2586696806081535E-2</v>
      </c>
      <c r="CS199" s="41">
        <f>$E199^EXP(Parameter!$D$159+Parameter!$D$166*(LN($B199/30.2*21)))</f>
        <v>6.8709802019196978E-2</v>
      </c>
      <c r="CT199" s="12">
        <f>$D199^EXP(Parameter!$D$175+Parameter!$D$182*(LN($B199/30.2*21)))</f>
        <v>4.1733754028346554E-3</v>
      </c>
      <c r="CU199" s="41">
        <f>$E199^EXP(Parameter!$D$160+Parameter!$D$167*(LN($B199/30.2*21)))</f>
        <v>2.5486054901864143E-3</v>
      </c>
      <c r="CV199" s="12">
        <f>$D199^EXP(Parameter!$D$172+Parameter!$D$179*(LN($B199/30.2*21)))</f>
        <v>5.6871189308890773E-3</v>
      </c>
      <c r="CW199" s="41">
        <f>$E199^EXP(Parameter!$D$157+Parameter!$D$164*(LN($B199/30.2*21)))</f>
        <v>2.4136562231685729E-7</v>
      </c>
      <c r="CX199" s="12">
        <f t="shared" ref="CX199:CX262" si="23">R199</f>
        <v>2.0120751669757478E-16</v>
      </c>
      <c r="CY199" s="85">
        <v>1.36389726121584E-2</v>
      </c>
      <c r="CZ199" s="12">
        <f t="shared" si="17"/>
        <v>1.6952790926777771E-4</v>
      </c>
      <c r="DA199" s="85">
        <v>2.0867446994440601E-2</v>
      </c>
      <c r="DB199" s="12">
        <f t="shared" si="18"/>
        <v>1.1807481209762663E-6</v>
      </c>
      <c r="DC199" s="41">
        <v>2.0723131925331399E-4</v>
      </c>
      <c r="DD199" s="12">
        <f t="shared" si="19"/>
        <v>1.0462125547676027E-40</v>
      </c>
      <c r="DE199" s="85">
        <v>1.92719215611496E-3</v>
      </c>
      <c r="DF199" s="12">
        <f t="shared" si="20"/>
        <v>3.3377298014704708E-46</v>
      </c>
      <c r="DG199" s="41">
        <v>1.6756999645049E-4</v>
      </c>
      <c r="DH199" s="12">
        <f t="shared" si="21"/>
        <v>2.7511629726328257E-7</v>
      </c>
      <c r="DI199" s="41">
        <v>1.6756999645049E-4</v>
      </c>
      <c r="DJ199" s="46">
        <v>194</v>
      </c>
      <c r="DK199" s="44">
        <v>7.2437149224002795E-5</v>
      </c>
      <c r="DL199" s="44">
        <v>2.2610917530840901E-4</v>
      </c>
      <c r="DM199" s="44">
        <v>5.1937546828850799E-4</v>
      </c>
      <c r="DN199" s="44">
        <v>3.7322290522401298E-4</v>
      </c>
      <c r="DO199" s="44">
        <v>1.6317638742290299E-3</v>
      </c>
      <c r="DP199" s="44">
        <v>1.26181090249822E-3</v>
      </c>
      <c r="DQ199" s="44">
        <v>1.8441177400859701E-3</v>
      </c>
      <c r="DR199" s="45">
        <v>2.23535994114566E-2</v>
      </c>
      <c r="DS199" s="45">
        <v>3.7017297674066398E-2</v>
      </c>
      <c r="DT199" s="45">
        <v>3.3039841003214103E-2</v>
      </c>
      <c r="DU199" s="45">
        <v>2.34822588157442E-2</v>
      </c>
      <c r="DV199" s="45">
        <v>3.5277462341822899E-2</v>
      </c>
      <c r="DW199" s="45">
        <v>5.8970753400701098E-2</v>
      </c>
      <c r="DX199" s="45">
        <v>2.8007687828756699E-2</v>
      </c>
    </row>
    <row r="200" spans="1:128">
      <c r="A200" s="43">
        <f t="shared" si="22"/>
        <v>12.753424657534246</v>
      </c>
      <c r="B200" s="18">
        <v>196</v>
      </c>
      <c r="C200" s="12">
        <v>4290</v>
      </c>
      <c r="D200" s="12">
        <v>2.0943807978546499E-2</v>
      </c>
      <c r="E200" s="12">
        <v>1.6400600101870399E-4</v>
      </c>
      <c r="F200" s="92">
        <f>$D200^Parameter!$D$325</f>
        <v>4.9025655033089081E-2</v>
      </c>
      <c r="G200" s="92">
        <f>$E200^Parameter!$D$318</f>
        <v>1.8823440790637573E-3</v>
      </c>
      <c r="H200" s="92">
        <f>$D200^Parameter!$D$326</f>
        <v>4.5377912980181338E-2</v>
      </c>
      <c r="I200" s="92">
        <f>$E200^Parameter!$D$319</f>
        <v>3.7801604426401132E-3</v>
      </c>
      <c r="J200" s="92">
        <f>$D200^Parameter!$D$328</f>
        <v>5.2558674417217961E-2</v>
      </c>
      <c r="K200" s="92">
        <f>$E200^Parameter!$D$321</f>
        <v>2.1046644454880782E-2</v>
      </c>
      <c r="L200" s="92">
        <f>$D200^Parameter!$D$329</f>
        <v>0.1147601646217087</v>
      </c>
      <c r="M200" s="92">
        <f>$E200^Parameter!$D$322</f>
        <v>1.3972730165253211E-2</v>
      </c>
      <c r="N200" s="92">
        <f>$D200^Parameter!$D$330</f>
        <v>4.3657119186938605E-2</v>
      </c>
      <c r="O200" s="92">
        <f>$E200^Parameter!$D$323</f>
        <v>3.0615678998002296E-2</v>
      </c>
      <c r="P200" s="92">
        <f>$D200^Parameter!$D$327</f>
        <v>2.5214187401776385E-2</v>
      </c>
      <c r="Q200" s="92">
        <f>$E200^Parameter!$D$320</f>
        <v>1.9833979217956676E-3</v>
      </c>
      <c r="R200" s="12">
        <f>$D200^EXP(Parameter!$D$96+Parameter!$D$103*(($B200/30.2*21)^(1)))</f>
        <v>1.1002133734741102E-16</v>
      </c>
      <c r="S200" s="12">
        <f>$E200^EXP(Parameter!$D$81+Parameter!$D$88*($B200/30.2*21)^(-2))</f>
        <v>4.7215677494492E-3</v>
      </c>
      <c r="T200" s="12">
        <f>$D200^EXP(Parameter!$D$97+Parameter!$D$104*(($B200*21/30.2)^(1)))</f>
        <v>1.5780378608551464E-4</v>
      </c>
      <c r="U200" s="12">
        <f>$E200^EXP(Parameter!$D$82+Parameter!$D$89*($B200/30.2*21)^(-2))</f>
        <v>7.5235903095707372E-3</v>
      </c>
      <c r="V200" s="12">
        <f>$D200^EXP(Parameter!$D$99+Parameter!$D$106*(($B200*21/30.2)^(1)))</f>
        <v>1.0152702591354262E-6</v>
      </c>
      <c r="W200" s="12">
        <f>$E200^EXP(Parameter!$D$84+Parameter!$D$91*($B200/30.2*21)^(-2))</f>
        <v>3.3785659433119244E-2</v>
      </c>
      <c r="X200" s="12">
        <f>$D200^EXP(Parameter!$D$100+Parameter!$D$107*(($B200*21/30.2)^(1)))</f>
        <v>1.1700723700065913E-41</v>
      </c>
      <c r="Y200" s="12">
        <f>$E200^EXP(Parameter!$D$85+Parameter!$D$92*($B200/30.2*21)^(-2))</f>
        <v>2.2020771037315184E-2</v>
      </c>
      <c r="Z200" s="12">
        <f>$D200^EXP(Parameter!$D$101+Parameter!$D$108*(($B200*21/30.2)^(1)))</f>
        <v>3.2059594748657052E-47</v>
      </c>
      <c r="AA200" s="12">
        <f>$E200^EXP(Parameter!$D$86+Parameter!$D$93*($B200/30.2*21)^(-2))</f>
        <v>3.1016252524341065E-2</v>
      </c>
      <c r="AB200" s="12">
        <f>$D200^EXP(Parameter!$D$98+Parameter!$D$105*(($B200*21/30.2)^(1)))</f>
        <v>2.3526268020767634E-7</v>
      </c>
      <c r="AC200" s="12">
        <f>$E200^EXP(Parameter!$D$83+Parameter!$D$90*($B200/30.2*21)^(-2))</f>
        <v>2.2318674977432995E-3</v>
      </c>
      <c r="AD200" s="87">
        <f>$D200^EXP(Parameter!$D$133+Parameter!$D$140*(($B200*21/30.2)^(-0.5))+Parameter!$D$147*((LN($B200*21/30.2))))</f>
        <v>3.6210873017383654E-10</v>
      </c>
      <c r="AE200" s="12">
        <f>$E200^EXP(Parameter!$D$111+Parameter!$D$118*(($B200*21/30.2)^(-1))+Parameter!$D$125*(($B200*21/30.2)^(-0.5)))</f>
        <v>5.9569374201145178E-2</v>
      </c>
      <c r="AF200" s="12">
        <f>$D200^EXP(Parameter!$D$134+Parameter!$D$141*(($B200*21/30.2)^(-0.5))+Parameter!$D$148*((LN($B200*21/30.2))))</f>
        <v>4.1258160861485917E-4</v>
      </c>
      <c r="AG200" s="12">
        <f>$E200^EXP(Parameter!$D$112+Parameter!$D$119*(($B200*21/30.2)^(-1))+Parameter!$D$126*(($B200*21/30.2)^(-0.5)))</f>
        <v>8.8506006918662311E-3</v>
      </c>
      <c r="AH200" s="12">
        <f>$D200^EXP(Parameter!$D$136+Parameter!$D$143*(($B200*21/30.2)^(-0.5))+Parameter!$D$150*((LN($B200*21/30.2))))</f>
        <v>2.0663572676349202E-8</v>
      </c>
      <c r="AI200" s="12">
        <f>$E200^EXP(Parameter!$D$114+Parameter!$D$121*(($B200*21/30.2)^(-1))+Parameter!$D$128*(($B200*21/30.2)^(-0.5)))</f>
        <v>8.938313542477878E-5</v>
      </c>
      <c r="AJ200" s="12">
        <f>$D200^EXP(Parameter!$D$137+Parameter!$D$144*(($B200*21/30.2)^(-0.5))+Parameter!$D$151*((LN($B200*21/30.2))))</f>
        <v>2.8259770595217582E-11</v>
      </c>
      <c r="AK200" s="12">
        <f>$E200^EXP(Parameter!$D$115+Parameter!$D$122*(($B200*21/30.2)^(-1))+Parameter!$D$129*(($B200*21/30.2)^(-0.5)))</f>
        <v>5.9982479508798618E-3</v>
      </c>
      <c r="AL200" s="12">
        <f>$D200^EXP(Parameter!$D$138+Parameter!$D$145*(($B200*21/30.2)^(-0.5))+Parameter!$D$152*((LN($B200*21/30.2))))</f>
        <v>3.7962420186508617E-43</v>
      </c>
      <c r="AM200" s="12">
        <f>$E200^EXP(Parameter!$D$116+Parameter!$D$123*(($B200*21/30.2)^(-1))+Parameter!$D$130*(($B200*21/30.2)^(-0.5)))</f>
        <v>7.4794946182418998E-6</v>
      </c>
      <c r="AN200" s="12">
        <f>$D200^EXP(Parameter!$D$135+Parameter!$D$142*(($B200*21/30.2)^(-0.5))+Parameter!$D$149*((LN($B200*21/30.2))))</f>
        <v>2.1514510586142381E-5</v>
      </c>
      <c r="AO200" s="12">
        <f>$E200^EXP(Parameter!$D$113+Parameter!$D$120*(($B200*21/30.2)^(-1))+Parameter!$D$127*(($B200*21/30.2)^(-0.5)))</f>
        <v>1.6803725435883785E-11</v>
      </c>
      <c r="AP200" s="87">
        <f>$D200^EXP(Parameter!$D$304+Parameter!$D$310*((LN($B200*21/30.2))))</f>
        <v>2.1985397167403359E-2</v>
      </c>
      <c r="AQ200" s="88">
        <f>$E200^EXP(Parameter!$D$290+Parameter!$D$296*((LN($B200*21/30.2))))</f>
        <v>1.1746696930852929E-2</v>
      </c>
      <c r="AR200" s="12">
        <f>$D200^EXP(Parameter!$D$305+Parameter!$D$311*((LN($B200*21/30.2))))</f>
        <v>2.9321527640554231E-2</v>
      </c>
      <c r="AS200" s="88">
        <f>$E200^EXP(Parameter!$D$291+Parameter!$D$297*((LN($B200*21/30.2))))</f>
        <v>1.0188823124109408E-2</v>
      </c>
      <c r="AT200" s="12">
        <f>$D200^EXP(Parameter!$D$305+Parameter!$D$307-Parameter!$D$306+(Parameter!$D$311+Parameter!$D$313-Parameter!$D$312)*((LN($B200*21/30.2))))</f>
        <v>2.6027868683474769E-2</v>
      </c>
      <c r="AU200" s="88">
        <f>$E200^EXP(Parameter!$D$291+Parameter!$D$293-Parameter!$D$292+(Parameter!$D$297+Parameter!$D$299-Parameter!$D$298)*((LN($B200*21/30.2))))</f>
        <v>1.7775257673945631E-2</v>
      </c>
      <c r="AV200" s="12">
        <f>$D200^EXP(Parameter!$D$308+Parameter!$D$314*((LN($B200*21/30.2))))</f>
        <v>3.7802094939348746E-2</v>
      </c>
      <c r="AW200" s="88">
        <f>$E200^EXP(Parameter!$D$294+Parameter!$D$300*((LN($B200*21/30.2))))</f>
        <v>1.492234703713125E-2</v>
      </c>
      <c r="AX200" s="12">
        <f>$D200^EXP(Parameter!$D$305+Parameter!$D$309-Parameter!$D$306+(Parameter!$D$311+Parameter!$D$315-Parameter!$D$312)*((LN($B200*21/30.2))))</f>
        <v>1.3134761039584242E-2</v>
      </c>
      <c r="AY200" s="88">
        <f>$E200^EXP(Parameter!$D$291+Parameter!$D$295-Parameter!$D$292+(Parameter!$D$297+Parameter!$D$301-Parameter!$D$298)*((LN($B200*21/30.2))))</f>
        <v>2.9722407757388439E-4</v>
      </c>
      <c r="AZ200" s="12">
        <f>$D200^EXP(Parameter!D$305-Parameter!D$306+(Parameter!D$311-Parameter!D$312)*((LN($B200*21/30.2))))</f>
        <v>8.8043708718537894E-3</v>
      </c>
      <c r="BA200" s="88">
        <f>$E200^EXP(Parameter!$D$291-Parameter!$D$292+(Parameter!$D$297-Parameter!$D$298)*((LN($B200*21/30.2))))</f>
        <v>4.7259913189820943E-6</v>
      </c>
      <c r="BB200" s="89">
        <f>$D200^EXP(Parameter!$D$231+Parameter!$D$238)</f>
        <v>5.3054310326493548E-2</v>
      </c>
      <c r="BC200" s="90">
        <f>$E200^EXP(Parameter!$D$216+Parameter!$D$223)</f>
        <v>3.9456883314513101E-3</v>
      </c>
      <c r="BD200" s="91">
        <f>$D200^EXP(Parameter!$D$232+Parameter!$D$239)</f>
        <v>4.0366104169535642E-2</v>
      </c>
      <c r="BE200" s="90">
        <f>$E200^EXP(Parameter!$D$217+Parameter!$D$224)</f>
        <v>5.6481413514600128E-3</v>
      </c>
      <c r="BF200" s="91">
        <f>$D200^EXP(Parameter!$D$234+Parameter!$D$241)</f>
        <v>4.8515737299375826E-2</v>
      </c>
      <c r="BG200" s="91">
        <f>$E200^EXP(Parameter!$D$219+Parameter!$D$226)</f>
        <v>2.5297065680254329E-2</v>
      </c>
      <c r="BH200" s="91">
        <f>$D200^EXP(Parameter!$D$235+Parameter!$D$242)</f>
        <v>9.7447836562148518E-2</v>
      </c>
      <c r="BI200" s="91">
        <f>$E200^EXP(Parameter!$D$220+Parameter!$D$227)</f>
        <v>1.6226971577114505E-2</v>
      </c>
      <c r="BJ200" s="91">
        <f>$D200^EXP(Parameter!$D$236)</f>
        <v>1.3651447190961083E-2</v>
      </c>
      <c r="BK200" s="91">
        <f>$E200^EXP(Parameter!$D$221)</f>
        <v>0.16312472938456382</v>
      </c>
      <c r="BL200" s="91">
        <f>$D200^EXP(Parameter!$D$233+Parameter!$D$240)</f>
        <v>1.8766395873201443E-2</v>
      </c>
      <c r="BM200" s="91">
        <f>$E200^EXP(Parameter!$D$218+Parameter!$D$225)</f>
        <v>1.7728585810050479E-3</v>
      </c>
      <c r="BN200" s="90">
        <f>$D200^EXP(Parameter!$D$268+Parameter!$D$275)</f>
        <v>7.128240442052744E-2</v>
      </c>
      <c r="BO200" s="91">
        <f>$E200^EXP(Parameter!$D$246+Parameter!$D$253)</f>
        <v>1.3780105160130438E-3</v>
      </c>
      <c r="BP200" s="91">
        <f>$D200^EXP(Parameter!$D$269+Parameter!$D$276)</f>
        <v>4.720654301313857E-2</v>
      </c>
      <c r="BQ200" s="91">
        <f>$E200^EXP(Parameter!$D$247+Parameter!$D$254)</f>
        <v>3.4103768487007014E-3</v>
      </c>
      <c r="BR200" s="91">
        <f>$D200^EXP(Parameter!$D$271+Parameter!$D$278)</f>
        <v>0.1082019329952817</v>
      </c>
      <c r="BS200" s="91">
        <f>$E200^EXP(Parameter!$D$249+Parameter!$D$256)</f>
        <v>3.1121264124374725E-2</v>
      </c>
      <c r="BT200" s="91">
        <f>$D200^EXP(Parameter!$D$272+Parameter!$D$279)</f>
        <v>0.18656066202888744</v>
      </c>
      <c r="BU200" s="91">
        <f>$E200^EXP(Parameter!$D$250+Parameter!$D$257)</f>
        <v>9.684568125391587E-3</v>
      </c>
      <c r="BV200" s="91">
        <f>$D200^EXP(Parameter!$D$273+Parameter!$D$280)</f>
        <v>0.14861981050925155</v>
      </c>
      <c r="BW200" s="91">
        <f>$E200^EXP(Parameter!$D$251+Parameter!$D$258)</f>
        <v>3.3448223810559889E-2</v>
      </c>
      <c r="BX200" s="91">
        <f>$D200^EXP(Parameter!$D$270+Parameter!$D$277)</f>
        <v>4.1148659712814353E-2</v>
      </c>
      <c r="BY200" s="91">
        <f>$E200^EXP(Parameter!$D$248+Parameter!$D$255)</f>
        <v>4.1690946556167605E-3</v>
      </c>
      <c r="BZ200" s="90">
        <f>$D200^EXP(Parameter!$D$208)</f>
        <v>4.940190919856205E-2</v>
      </c>
      <c r="CA200" s="90">
        <f>$E200^EXP(Parameter!$D$200)</f>
        <v>2.8185553032754221E-3</v>
      </c>
      <c r="CB200" s="90">
        <f>$D200^EXP(Parameter!$D$209)</f>
        <v>4.088665975937722E-2</v>
      </c>
      <c r="CC200" s="90">
        <f>$E200^EXP(Parameter!$D$201)</f>
        <v>4.7223274130008689E-3</v>
      </c>
      <c r="CD200" s="90">
        <f>$D200^EXP(Parameter!$D$211)</f>
        <v>4.4521252514686874E-2</v>
      </c>
      <c r="CE200" s="90">
        <f>$E200^EXP(Parameter!$D$203)</f>
        <v>1.9684159117795485E-2</v>
      </c>
      <c r="CF200" s="90">
        <f>$D200^EXP(Parameter!$D$212)</f>
        <v>9.7221086044641608E-2</v>
      </c>
      <c r="CG200" s="90">
        <f>$E200^EXP(Parameter!$D$204)</f>
        <v>1.401156531204943E-2</v>
      </c>
      <c r="CH200" s="91">
        <f>$D200^EXP(Parameter!$D$213)</f>
        <v>3.6244987123204765E-2</v>
      </c>
      <c r="CI200" s="90">
        <f>$E200^EXP(Parameter!$D$205)</f>
        <v>2.4288849869126244E-2</v>
      </c>
      <c r="CJ200" s="91">
        <f>$D200^EXP(Parameter!$D$210)</f>
        <v>2.046217053326763E-2</v>
      </c>
      <c r="CK200" s="90">
        <f>$E200^EXP(Parameter!$D$202)</f>
        <v>2.3005767796508178E-3</v>
      </c>
      <c r="CL200" s="12">
        <f>$D200^EXP(Parameter!$D$170+Parameter!$D$177*(LN($B200/30.2*21)))</f>
        <v>2.4879018922486305E-2</v>
      </c>
      <c r="CM200" s="41">
        <f>$E200^EXP(Parameter!$D$155+Parameter!$D$162*(LN($B200/30.2*21)))</f>
        <v>7.0801509688815489E-2</v>
      </c>
      <c r="CN200" s="12">
        <f>$D200^EXP(Parameter!$D$171+Parameter!$D$178*(LN($B200/30.2*21)))</f>
        <v>2.7543670617863645E-2</v>
      </c>
      <c r="CO200" s="41">
        <f>$E200^EXP(Parameter!$D$156+Parameter!$D$163*(LN($B200/30.2*21)))</f>
        <v>4.3896933234704158E-2</v>
      </c>
      <c r="CP200" s="12">
        <f>$D200^EXP(Parameter!$D$173+Parameter!$D$180*(LN($B200/30.2*21)))</f>
        <v>2.3380224268142555E-2</v>
      </c>
      <c r="CQ200" s="41">
        <f>$E200^EXP(Parameter!$D$158+Parameter!$D$165*(LN($B200/30.2*21)))</f>
        <v>4.6273259099465211E-2</v>
      </c>
      <c r="CR200" s="12">
        <f>$D200^EXP(Parameter!$D$174+Parameter!$D$181*(LN($B200/30.2*21)))</f>
        <v>2.2278007630197109E-2</v>
      </c>
      <c r="CS200" s="41">
        <f>$E200^EXP(Parameter!$D$159+Parameter!$D$166*(LN($B200/30.2*21)))</f>
        <v>6.8384758941698875E-2</v>
      </c>
      <c r="CT200" s="12">
        <f>$D200^EXP(Parameter!$D$175+Parameter!$D$182*(LN($B200/30.2*21)))</f>
        <v>4.0904895233774318E-3</v>
      </c>
      <c r="CU200" s="41">
        <f>$E200^EXP(Parameter!$D$160+Parameter!$D$167*(LN($B200/30.2*21)))</f>
        <v>2.4971999365894257E-3</v>
      </c>
      <c r="CV200" s="12">
        <f>$D200^EXP(Parameter!$D$172+Parameter!$D$179*(LN($B200/30.2*21)))</f>
        <v>5.5933858785223401E-3</v>
      </c>
      <c r="CW200" s="41">
        <f>$E200^EXP(Parameter!$D$157+Parameter!$D$164*(LN($B200/30.2*21)))</f>
        <v>2.2728194749831711E-7</v>
      </c>
      <c r="CX200" s="12">
        <f t="shared" si="23"/>
        <v>1.1002133734741102E-16</v>
      </c>
      <c r="CY200" s="85">
        <v>1.3604443416389901E-2</v>
      </c>
      <c r="CZ200" s="12">
        <f t="shared" si="17"/>
        <v>1.5780378608551464E-4</v>
      </c>
      <c r="DA200" s="85">
        <v>2.0802016302060401E-2</v>
      </c>
      <c r="DB200" s="12">
        <f t="shared" si="18"/>
        <v>1.0152702591354262E-6</v>
      </c>
      <c r="DC200" s="41">
        <v>2.0105928273693999E-4</v>
      </c>
      <c r="DD200" s="12">
        <f t="shared" si="19"/>
        <v>1.1700723700065913E-41</v>
      </c>
      <c r="DE200" s="85">
        <v>1.8878057089275E-3</v>
      </c>
      <c r="DF200" s="12">
        <f t="shared" si="20"/>
        <v>3.2059594748657052E-47</v>
      </c>
      <c r="DG200" s="41">
        <v>1.64005997082778E-4</v>
      </c>
      <c r="DH200" s="12">
        <f t="shared" si="21"/>
        <v>2.3526268020767634E-7</v>
      </c>
      <c r="DI200" s="41">
        <v>1.64005997082778E-4</v>
      </c>
      <c r="DJ200" s="46">
        <v>195</v>
      </c>
      <c r="DK200" s="44">
        <v>7.0604725383338604E-5</v>
      </c>
      <c r="DL200" s="44">
        <v>2.2082242262677599E-4</v>
      </c>
      <c r="DM200" s="44">
        <v>5.0799325386308202E-4</v>
      </c>
      <c r="DN200" s="44">
        <v>3.6482342897514698E-4</v>
      </c>
      <c r="DO200" s="44">
        <v>1.5994798305620801E-3</v>
      </c>
      <c r="DP200" s="44">
        <v>1.2362265507781501E-3</v>
      </c>
      <c r="DQ200" s="44">
        <v>1.8080684905807901E-3</v>
      </c>
      <c r="DR200" s="45">
        <v>2.2131387016236501E-2</v>
      </c>
      <c r="DS200" s="45">
        <v>3.6678568594340502E-2</v>
      </c>
      <c r="DT200" s="45">
        <v>3.2731453391648603E-2</v>
      </c>
      <c r="DU200" s="45">
        <v>2.32505803217531E-2</v>
      </c>
      <c r="DV200" s="45">
        <v>3.4951902172262503E-2</v>
      </c>
      <c r="DW200" s="45">
        <v>5.8477529630011599E-2</v>
      </c>
      <c r="DX200" s="45">
        <v>2.7738963424425798E-2</v>
      </c>
    </row>
    <row r="201" spans="1:128">
      <c r="A201" s="43">
        <f t="shared" si="22"/>
        <v>12.813698630136987</v>
      </c>
      <c r="B201" s="18">
        <v>197</v>
      </c>
      <c r="C201" s="12">
        <v>4312</v>
      </c>
      <c r="D201" s="12">
        <v>2.0730799107939998E-2</v>
      </c>
      <c r="E201" s="12">
        <v>1.6053025984470799E-4</v>
      </c>
      <c r="F201" s="92">
        <f>$D201^Parameter!$D$325</f>
        <v>4.8636298320950233E-2</v>
      </c>
      <c r="G201" s="92">
        <f>$E201^Parameter!$D$318</f>
        <v>1.8535357814079079E-3</v>
      </c>
      <c r="H201" s="92">
        <f>$D201^Parameter!$D$326</f>
        <v>4.5008323307918527E-2</v>
      </c>
      <c r="I201" s="92">
        <f>$E201^Parameter!$D$319</f>
        <v>3.7286912324511262E-3</v>
      </c>
      <c r="J201" s="92">
        <f>$D201^Parameter!$D$328</f>
        <v>5.2150854026049853E-2</v>
      </c>
      <c r="K201" s="92">
        <f>$E201^Parameter!$D$321</f>
        <v>2.0847870973165317E-2</v>
      </c>
      <c r="L201" s="92">
        <f>$D201^Parameter!$D$329</f>
        <v>0.11410508114269806</v>
      </c>
      <c r="M201" s="92">
        <f>$E201^Parameter!$D$322</f>
        <v>1.3826838341266303E-2</v>
      </c>
      <c r="N201" s="92">
        <f>$D201^Parameter!$D$330</f>
        <v>4.3297118567809795E-2</v>
      </c>
      <c r="O201" s="92">
        <f>$E201^Parameter!$D$323</f>
        <v>3.0354477627639209E-2</v>
      </c>
      <c r="P201" s="92">
        <f>$D201^Parameter!$D$327</f>
        <v>2.4969996015516201E-2</v>
      </c>
      <c r="Q201" s="92">
        <f>$E201^Parameter!$D$320</f>
        <v>1.9532940753812793E-3</v>
      </c>
      <c r="R201" s="12">
        <f>$D201^EXP(Parameter!$D$96+Parameter!$D$103*(($B201/30.2*21)^(1)))</f>
        <v>5.9593226601917022E-17</v>
      </c>
      <c r="S201" s="12">
        <f>$E201^EXP(Parameter!$D$81+Parameter!$D$88*($B201/30.2*21)^(-2))</f>
        <v>4.6598343726419961E-3</v>
      </c>
      <c r="T201" s="12">
        <f>$D201^EXP(Parameter!$D$97+Parameter!$D$104*(($B201*21/30.2)^(1)))</f>
        <v>1.4682486225616029E-4</v>
      </c>
      <c r="U201" s="12">
        <f>$E201^EXP(Parameter!$D$82+Parameter!$D$89*($B201/30.2*21)^(-2))</f>
        <v>7.4337228408259803E-3</v>
      </c>
      <c r="V201" s="12">
        <f>$D201^EXP(Parameter!$D$99+Parameter!$D$106*(($B201*21/30.2)^(1)))</f>
        <v>8.7172605814702441E-7</v>
      </c>
      <c r="W201" s="12">
        <f>$E201^EXP(Parameter!$D$84+Parameter!$D$91*($B201/30.2*21)^(-2))</f>
        <v>3.350557291450719E-2</v>
      </c>
      <c r="X201" s="12">
        <f>$D201^EXP(Parameter!$D$100+Parameter!$D$107*(($B201*21/30.2)^(1)))</f>
        <v>1.2440913884384156E-42</v>
      </c>
      <c r="Y201" s="12">
        <f>$E201^EXP(Parameter!$D$85+Parameter!$D$92*($B201/30.2*21)^(-2))</f>
        <v>2.181524590163051E-2</v>
      </c>
      <c r="Z201" s="12">
        <f>$D201^EXP(Parameter!$D$101+Parameter!$D$108*(($B201*21/30.2)^(1)))</f>
        <v>2.9273795656375931E-48</v>
      </c>
      <c r="AA201" s="12">
        <f>$E201^EXP(Parameter!$D$86+Parameter!$D$93*($B201/30.2*21)^(-2))</f>
        <v>3.0752587483544359E-2</v>
      </c>
      <c r="AB201" s="12">
        <f>$D201^EXP(Parameter!$D$98+Parameter!$D$105*(($B201*21/30.2)^(1)))</f>
        <v>2.0090721400319588E-7</v>
      </c>
      <c r="AC201" s="12">
        <f>$E201^EXP(Parameter!$D$83+Parameter!$D$90*($B201/30.2*21)^(-2))</f>
        <v>2.1986272298883829E-3</v>
      </c>
      <c r="AD201" s="87">
        <f>$D201^EXP(Parameter!$D$133+Parameter!$D$140*(($B201*21/30.2)^(-0.5))+Parameter!$D$147*((LN($B201*21/30.2))))</f>
        <v>3.0273872087872996E-10</v>
      </c>
      <c r="AE201" s="12">
        <f>$E201^EXP(Parameter!$D$111+Parameter!$D$118*(($B201*21/30.2)^(-1))+Parameter!$D$125*(($B201*21/30.2)^(-0.5)))</f>
        <v>5.9278043471879621E-2</v>
      </c>
      <c r="AF201" s="12">
        <f>$D201^EXP(Parameter!$D$134+Parameter!$D$141*(($B201*21/30.2)^(-0.5))+Parameter!$D$148*((LN($B201*21/30.2))))</f>
        <v>3.9689555210184338E-4</v>
      </c>
      <c r="AG201" s="12">
        <f>$E201^EXP(Parameter!$D$112+Parameter!$D$119*(($B201*21/30.2)^(-1))+Parameter!$D$126*(($B201*21/30.2)^(-0.5)))</f>
        <v>8.7509944388854E-3</v>
      </c>
      <c r="AH201" s="12">
        <f>$D201^EXP(Parameter!$D$136+Parameter!$D$143*(($B201*21/30.2)^(-0.5))+Parameter!$D$150*((LN($B201*21/30.2))))</f>
        <v>1.8046743067455338E-8</v>
      </c>
      <c r="AI201" s="12">
        <f>$E201^EXP(Parameter!$D$114+Parameter!$D$121*(($B201*21/30.2)^(-1))+Parameter!$D$128*(($B201*21/30.2)^(-0.5)))</f>
        <v>8.6497967130959812E-5</v>
      </c>
      <c r="AJ201" s="12">
        <f>$D201^EXP(Parameter!$D$137+Parameter!$D$144*(($B201*21/30.2)^(-0.5))+Parameter!$D$151*((LN($B201*21/30.2))))</f>
        <v>2.2610603179250254E-11</v>
      </c>
      <c r="AK201" s="12">
        <f>$E201^EXP(Parameter!$D$115+Parameter!$D$122*(($B201*21/30.2)^(-1))+Parameter!$D$129*(($B201*21/30.2)^(-0.5)))</f>
        <v>5.9159326688331161E-3</v>
      </c>
      <c r="AL201" s="12">
        <f>$D201^EXP(Parameter!$D$138+Parameter!$D$145*(($B201*21/30.2)^(-0.5))+Parameter!$D$152*((LN($B201*21/30.2))))</f>
        <v>1.1916232418500536E-43</v>
      </c>
      <c r="AM201" s="12">
        <f>$E201^EXP(Parameter!$D$116+Parameter!$D$123*(($B201*21/30.2)^(-1))+Parameter!$D$130*(($B201*21/30.2)^(-0.5)))</f>
        <v>7.1724709189526835E-6</v>
      </c>
      <c r="AN201" s="12">
        <f>$D201^EXP(Parameter!$D$135+Parameter!$D$142*(($B201*21/30.2)^(-0.5))+Parameter!$D$149*((LN($B201*21/30.2))))</f>
        <v>2.0352548182477456E-5</v>
      </c>
      <c r="AO201" s="12">
        <f>$E201^EXP(Parameter!$D$113+Parameter!$D$120*(($B201*21/30.2)^(-1))+Parameter!$D$127*(($B201*21/30.2)^(-0.5)))</f>
        <v>1.5293780711907712E-11</v>
      </c>
      <c r="AP201" s="87">
        <f>$D201^EXP(Parameter!$D$304+Parameter!$D$310*((LN($B201*21/30.2))))</f>
        <v>2.1710732811841806E-2</v>
      </c>
      <c r="AQ201" s="88">
        <f>$E201^EXP(Parameter!$D$290+Parameter!$D$296*((LN($B201*21/30.2))))</f>
        <v>1.1656772943260915E-2</v>
      </c>
      <c r="AR201" s="12">
        <f>$D201^EXP(Parameter!$D$305+Parameter!$D$311*((LN($B201*21/30.2))))</f>
        <v>2.9023738415063085E-2</v>
      </c>
      <c r="AS201" s="88">
        <f>$E201^EXP(Parameter!$D$291+Parameter!$D$297*((LN($B201*21/30.2))))</f>
        <v>1.0087164417631177E-2</v>
      </c>
      <c r="AT201" s="12">
        <f>$D201^EXP(Parameter!$D$305+Parameter!$D$307-Parameter!$D$306+(Parameter!$D$311+Parameter!$D$313-Parameter!$D$312)*((LN($B201*21/30.2))))</f>
        <v>2.5736665142492669E-2</v>
      </c>
      <c r="AU201" s="88">
        <f>$E201^EXP(Parameter!$D$291+Parameter!$D$293-Parameter!$D$292+(Parameter!$D$297+Parameter!$D$299-Parameter!$D$298)*((LN($B201*21/30.2))))</f>
        <v>1.7588426603965705E-2</v>
      </c>
      <c r="AV201" s="12">
        <f>$D201^EXP(Parameter!$D$308+Parameter!$D$314*((LN($B201*21/30.2))))</f>
        <v>3.7358975261104294E-2</v>
      </c>
      <c r="AW201" s="88">
        <f>$E201^EXP(Parameter!$D$294+Parameter!$D$300*((LN($B201*21/30.2))))</f>
        <v>1.4771632114139325E-2</v>
      </c>
      <c r="AX201" s="12">
        <f>$D201^EXP(Parameter!$D$305+Parameter!$D$309-Parameter!$D$306+(Parameter!$D$311+Parameter!$D$315-Parameter!$D$312)*((LN($B201*21/30.2))))</f>
        <v>1.2942785312241446E-2</v>
      </c>
      <c r="AY201" s="88">
        <f>$E201^EXP(Parameter!$D$291+Parameter!$D$295-Parameter!$D$292+(Parameter!$D$297+Parameter!$D$301-Parameter!$D$298)*((LN($B201*21/30.2))))</f>
        <v>2.8720835396425456E-4</v>
      </c>
      <c r="AZ201" s="12">
        <f>$D201^EXP(Parameter!D$305-Parameter!D$306+(Parameter!D$311-Parameter!D$312)*((LN($B201*21/30.2))))</f>
        <v>8.6719132738335512E-3</v>
      </c>
      <c r="BA201" s="88">
        <f>$E201^EXP(Parameter!$D$291-Parameter!$D$292+(Parameter!$D$297-Parameter!$D$298)*((LN($B201*21/30.2))))</f>
        <v>4.5069681214135555E-6</v>
      </c>
      <c r="BB201" s="89">
        <f>$D201^EXP(Parameter!$D$231+Parameter!$D$238)</f>
        <v>5.2643950690955038E-2</v>
      </c>
      <c r="BC201" s="90">
        <f>$E201^EXP(Parameter!$D$216+Parameter!$D$223)</f>
        <v>3.8923753218627318E-3</v>
      </c>
      <c r="BD201" s="91">
        <f>$D201^EXP(Parameter!$D$232+Parameter!$D$239)</f>
        <v>4.002494560620172E-2</v>
      </c>
      <c r="BE201" s="90">
        <f>$E201^EXP(Parameter!$D$217+Parameter!$D$224)</f>
        <v>5.5767395343344107E-3</v>
      </c>
      <c r="BF201" s="91">
        <f>$D201^EXP(Parameter!$D$234+Parameter!$D$241)</f>
        <v>4.812909964231659E-2</v>
      </c>
      <c r="BG201" s="91">
        <f>$E201^EXP(Parameter!$D$219+Parameter!$D$226)</f>
        <v>2.5069480549796262E-2</v>
      </c>
      <c r="BH201" s="91">
        <f>$D201^EXP(Parameter!$D$235+Parameter!$D$242)</f>
        <v>9.6849688703162712E-2</v>
      </c>
      <c r="BI201" s="91">
        <f>$E201^EXP(Parameter!$D$220+Parameter!$D$227)</f>
        <v>1.6063446563005436E-2</v>
      </c>
      <c r="BJ201" s="91">
        <f>$D201^EXP(Parameter!$D$236)</f>
        <v>1.3497321036544109E-2</v>
      </c>
      <c r="BK201" s="91">
        <f>$E201^EXP(Parameter!$D$221)</f>
        <v>0.16239939056005473</v>
      </c>
      <c r="BL201" s="91">
        <f>$D201^EXP(Parameter!$D$233+Parameter!$D$240)</f>
        <v>1.8570141095887307E-2</v>
      </c>
      <c r="BM201" s="91">
        <f>$E201^EXP(Parameter!$D$218+Parameter!$D$225)</f>
        <v>1.7454688137052072E-3</v>
      </c>
      <c r="BN201" s="90">
        <f>$D201^EXP(Parameter!$D$268+Parameter!$D$275)</f>
        <v>7.0786314436166092E-2</v>
      </c>
      <c r="BO201" s="91">
        <f>$E201^EXP(Parameter!$D$246+Parameter!$D$253)</f>
        <v>1.3558810896033672E-3</v>
      </c>
      <c r="BP201" s="91">
        <f>$D201^EXP(Parameter!$D$269+Parameter!$D$276)</f>
        <v>4.6826951340794162E-2</v>
      </c>
      <c r="BQ201" s="91">
        <f>$E201^EXP(Parameter!$D$247+Parameter!$D$254)</f>
        <v>3.3630914759554104E-3</v>
      </c>
      <c r="BR201" s="91">
        <f>$D201^EXP(Parameter!$D$271+Parameter!$D$278)</f>
        <v>0.10756754658363285</v>
      </c>
      <c r="BS201" s="91">
        <f>$E201^EXP(Parameter!$D$249+Parameter!$D$256)</f>
        <v>3.085699142273653E-2</v>
      </c>
      <c r="BT201" s="91">
        <f>$D201^EXP(Parameter!$D$272+Parameter!$D$279)</f>
        <v>0.1857342156001591</v>
      </c>
      <c r="BU201" s="91">
        <f>$E201^EXP(Parameter!$D$250+Parameter!$D$257)</f>
        <v>9.57481958247694E-3</v>
      </c>
      <c r="BV201" s="91">
        <f>$D201^EXP(Parameter!$D$273+Parameter!$D$280)</f>
        <v>0.14787250826591652</v>
      </c>
      <c r="BW201" s="91">
        <f>$E201^EXP(Parameter!$D$251+Parameter!$D$258)</f>
        <v>3.3170069124946522E-2</v>
      </c>
      <c r="BX201" s="91">
        <f>$D201^EXP(Parameter!$D$270+Parameter!$D$277)</f>
        <v>4.0802958918858635E-2</v>
      </c>
      <c r="BY201" s="91">
        <f>$E201^EXP(Parameter!$D$248+Parameter!$D$255)</f>
        <v>4.1133197865151089E-3</v>
      </c>
      <c r="BZ201" s="90">
        <f>$D201^EXP(Parameter!$D$208)</f>
        <v>4.9010555123388699E-2</v>
      </c>
      <c r="CA201" s="90">
        <f>$E201^EXP(Parameter!$D$200)</f>
        <v>2.7781739150894843E-3</v>
      </c>
      <c r="CB201" s="90">
        <f>$D201^EXP(Parameter!$D$209)</f>
        <v>4.0542475312298917E-2</v>
      </c>
      <c r="CC201" s="90">
        <f>$E201^EXP(Parameter!$D$201)</f>
        <v>4.6605783350073416E-3</v>
      </c>
      <c r="CD201" s="90">
        <f>$D201^EXP(Parameter!$D$211)</f>
        <v>4.4156414684136218E-2</v>
      </c>
      <c r="CE201" s="90">
        <f>$E201^EXP(Parameter!$D$203)</f>
        <v>1.949504656463056E-2</v>
      </c>
      <c r="CF201" s="90">
        <f>$D201^EXP(Parameter!$D$212)</f>
        <v>9.6623734794153454E-2</v>
      </c>
      <c r="CG201" s="90">
        <f>$E201^EXP(Parameter!$D$204)</f>
        <v>1.3865362584175507E-2</v>
      </c>
      <c r="CH201" s="91">
        <f>$D201^EXP(Parameter!$D$213)</f>
        <v>3.592842615774082E-2</v>
      </c>
      <c r="CI201" s="90">
        <f>$E201^EXP(Parameter!$D$205)</f>
        <v>2.406792924972459E-2</v>
      </c>
      <c r="CJ201" s="91">
        <f>$D201^EXP(Parameter!$D$210)</f>
        <v>2.0252814166447215E-2</v>
      </c>
      <c r="CK201" s="90">
        <f>$E201^EXP(Parameter!$D$202)</f>
        <v>2.26648502766074E-3</v>
      </c>
      <c r="CL201" s="12">
        <f>$D201^EXP(Parameter!$D$170+Parameter!$D$177*(LN($B201/30.2*21)))</f>
        <v>2.460146599702322E-2</v>
      </c>
      <c r="CM201" s="41">
        <f>$E201^EXP(Parameter!$D$155+Parameter!$D$162*(LN($B201/30.2*21)))</f>
        <v>7.0583858047712E-2</v>
      </c>
      <c r="CN201" s="12">
        <f>$D201^EXP(Parameter!$D$171+Parameter!$D$178*(LN($B201/30.2*21)))</f>
        <v>2.7262796701508583E-2</v>
      </c>
      <c r="CO201" s="41">
        <f>$E201^EXP(Parameter!$D$156+Parameter!$D$163*(LN($B201/30.2*21)))</f>
        <v>4.3663875456821558E-2</v>
      </c>
      <c r="CP201" s="12">
        <f>$D201^EXP(Parameter!$D$173+Parameter!$D$180*(LN($B201/30.2*21)))</f>
        <v>2.3118574900017702E-2</v>
      </c>
      <c r="CQ201" s="41">
        <f>$E201^EXP(Parameter!$D$158+Parameter!$D$165*(LN($B201/30.2*21)))</f>
        <v>4.596396332004473E-2</v>
      </c>
      <c r="CR201" s="12">
        <f>$D201^EXP(Parameter!$D$174+Parameter!$D$181*(LN($B201/30.2*21)))</f>
        <v>2.1974228094417431E-2</v>
      </c>
      <c r="CS201" s="41">
        <f>$E201^EXP(Parameter!$D$159+Parameter!$D$166*(LN($B201/30.2*21)))</f>
        <v>6.8062822294748346E-2</v>
      </c>
      <c r="CT201" s="12">
        <f>$D201^EXP(Parameter!$D$175+Parameter!$D$182*(LN($B201/30.2*21)))</f>
        <v>4.0094305642351885E-3</v>
      </c>
      <c r="CU201" s="41">
        <f>$E201^EXP(Parameter!$D$160+Parameter!$D$167*(LN($B201/30.2*21)))</f>
        <v>2.4469558513118546E-3</v>
      </c>
      <c r="CV201" s="12">
        <f>$D201^EXP(Parameter!$D$172+Parameter!$D$179*(LN($B201/30.2*21)))</f>
        <v>5.5014536642596142E-3</v>
      </c>
      <c r="CW201" s="41">
        <f>$E201^EXP(Parameter!$D$157+Parameter!$D$164*(LN($B201/30.2*21)))</f>
        <v>2.1404402132066516E-7</v>
      </c>
      <c r="CX201" s="12">
        <f t="shared" si="23"/>
        <v>5.9593226601917022E-17</v>
      </c>
      <c r="CY201" s="85">
        <v>1.35706337204414E-2</v>
      </c>
      <c r="CZ201" s="12">
        <f t="shared" si="17"/>
        <v>1.4682486225616029E-4</v>
      </c>
      <c r="DA201" s="85">
        <v>2.07378212276534E-2</v>
      </c>
      <c r="DB201" s="12">
        <f t="shared" si="18"/>
        <v>8.7172605814702441E-7</v>
      </c>
      <c r="DC201" s="41">
        <v>1.95140059197015E-4</v>
      </c>
      <c r="DD201" s="12">
        <f t="shared" si="19"/>
        <v>1.2440913884384156E-42</v>
      </c>
      <c r="DE201" s="85">
        <v>1.8493903647868099E-3</v>
      </c>
      <c r="DF201" s="12">
        <f t="shared" si="20"/>
        <v>2.9273795656375931E-48</v>
      </c>
      <c r="DG201" s="41">
        <v>1.6052999760433E-4</v>
      </c>
      <c r="DH201" s="12">
        <f t="shared" si="21"/>
        <v>2.0090721400319588E-7</v>
      </c>
      <c r="DI201" s="41">
        <v>1.6052999760433E-4</v>
      </c>
      <c r="DJ201" s="46">
        <v>196</v>
      </c>
      <c r="DK201" s="44">
        <v>6.8824731113359405E-5</v>
      </c>
      <c r="DL201" s="44">
        <v>2.1567643321174199E-4</v>
      </c>
      <c r="DM201" s="44">
        <v>4.9689669207264597E-4</v>
      </c>
      <c r="DN201" s="44">
        <v>3.5663992691037399E-4</v>
      </c>
      <c r="DO201" s="44">
        <v>1.56793373795128E-3</v>
      </c>
      <c r="DP201" s="44">
        <v>1.21124025950359E-3</v>
      </c>
      <c r="DQ201" s="44">
        <v>1.7728342496025099E-3</v>
      </c>
      <c r="DR201" s="45">
        <v>2.1912172027375599E-2</v>
      </c>
      <c r="DS201" s="45">
        <v>3.6344104256284503E-2</v>
      </c>
      <c r="DT201" s="45">
        <v>3.24270131769194E-2</v>
      </c>
      <c r="DU201" s="45">
        <v>2.3022007391620199E-2</v>
      </c>
      <c r="DV201" s="45">
        <v>3.4630470033796698E-2</v>
      </c>
      <c r="DW201" s="45">
        <v>5.79900665880064E-2</v>
      </c>
      <c r="DX201" s="45">
        <v>2.7473758553377099E-2</v>
      </c>
    </row>
    <row r="202" spans="1:128">
      <c r="A202" s="43">
        <f t="shared" si="22"/>
        <v>12.873972602739727</v>
      </c>
      <c r="B202" s="18">
        <v>198</v>
      </c>
      <c r="C202" s="12">
        <v>4334</v>
      </c>
      <c r="D202" s="12">
        <v>2.05206950204368E-2</v>
      </c>
      <c r="E202" s="12">
        <v>1.5714067999203301E-4</v>
      </c>
      <c r="F202" s="92">
        <f>$D202^Parameter!$D$325</f>
        <v>4.8251388070425373E-2</v>
      </c>
      <c r="G202" s="92">
        <f>$E202^Parameter!$D$318</f>
        <v>1.8252729269666826E-3</v>
      </c>
      <c r="H202" s="92">
        <f>$D202^Parameter!$D$326</f>
        <v>4.4643028918714148E-2</v>
      </c>
      <c r="I202" s="92">
        <f>$E202^Parameter!$D$319</f>
        <v>3.6781100728876756E-3</v>
      </c>
      <c r="J202" s="92">
        <f>$D202^Parameter!$D$328</f>
        <v>5.1747616891000381E-2</v>
      </c>
      <c r="K202" s="92">
        <f>$E202^Parameter!$D$321</f>
        <v>2.0651702600306802E-2</v>
      </c>
      <c r="L202" s="92">
        <f>$D202^Parameter!$D$329</f>
        <v>0.11345602321968676</v>
      </c>
      <c r="M202" s="92">
        <f>$E202^Parameter!$D$322</f>
        <v>1.3683003176523731E-2</v>
      </c>
      <c r="N202" s="92">
        <f>$D202^Parameter!$D$330</f>
        <v>4.2941338097963806E-2</v>
      </c>
      <c r="O202" s="92">
        <f>$E202^Parameter!$D$323</f>
        <v>3.0096462436217861E-2</v>
      </c>
      <c r="P202" s="92">
        <f>$D202^Parameter!$D$327</f>
        <v>2.4729016637350106E-2</v>
      </c>
      <c r="Q202" s="92">
        <f>$E202^Parameter!$D$320</f>
        <v>1.9237564124899502E-3</v>
      </c>
      <c r="R202" s="12">
        <f>$D202^EXP(Parameter!$D$96+Parameter!$D$103*(($B202/30.2*21)^(1)))</f>
        <v>3.1969898495872303E-17</v>
      </c>
      <c r="S202" s="12">
        <f>$E202^EXP(Parameter!$D$81+Parameter!$D$88*($B202/30.2*21)^(-2))</f>
        <v>4.5991328913600853E-3</v>
      </c>
      <c r="T202" s="12">
        <f>$D202^EXP(Parameter!$D$97+Parameter!$D$104*(($B202*21/30.2)^(1)))</f>
        <v>1.3654835426724757E-4</v>
      </c>
      <c r="U202" s="12">
        <f>$E202^EXP(Parameter!$D$82+Parameter!$D$89*($B202/30.2*21)^(-2))</f>
        <v>7.3452565790069453E-3</v>
      </c>
      <c r="V202" s="12">
        <f>$D202^EXP(Parameter!$D$99+Parameter!$D$106*(($B202*21/30.2)^(1)))</f>
        <v>7.4738862515179822E-7</v>
      </c>
      <c r="W202" s="12">
        <f>$E202^EXP(Parameter!$D$84+Parameter!$D$91*($B202/30.2*21)^(-2))</f>
        <v>3.3228835357557211E-2</v>
      </c>
      <c r="X202" s="12">
        <f>$D202^EXP(Parameter!$D$100+Parameter!$D$107*(($B202*21/30.2)^(1)))</f>
        <v>1.2561482063541832E-43</v>
      </c>
      <c r="Y202" s="12">
        <f>$E202^EXP(Parameter!$D$85+Parameter!$D$92*($B202/30.2*21)^(-2))</f>
        <v>2.1612391489082783E-2</v>
      </c>
      <c r="Z202" s="12">
        <f>$D202^EXP(Parameter!$D$101+Parameter!$D$108*(($B202*21/30.2)^(1)))</f>
        <v>2.5383300729133695E-49</v>
      </c>
      <c r="AA202" s="12">
        <f>$E202^EXP(Parameter!$D$86+Parameter!$D$93*($B202/30.2*21)^(-2))</f>
        <v>3.0492130795957858E-2</v>
      </c>
      <c r="AB202" s="12">
        <f>$D202^EXP(Parameter!$D$98+Parameter!$D$105*(($B202*21/30.2)^(1)))</f>
        <v>1.7133206372173198E-7</v>
      </c>
      <c r="AC202" s="12">
        <f>$E202^EXP(Parameter!$D$83+Parameter!$D$90*($B202/30.2*21)^(-2))</f>
        <v>2.1660027502294634E-3</v>
      </c>
      <c r="AD202" s="87">
        <f>$D202^EXP(Parameter!$D$133+Parameter!$D$140*(($B202*21/30.2)^(-0.5))+Parameter!$D$147*((LN($B202*21/30.2))))</f>
        <v>2.5295884023940802E-10</v>
      </c>
      <c r="AE202" s="12">
        <f>$E202^EXP(Parameter!$D$111+Parameter!$D$118*(($B202*21/30.2)^(-1))+Parameter!$D$125*(($B202*21/30.2)^(-0.5)))</f>
        <v>5.8989284635150678E-2</v>
      </c>
      <c r="AF202" s="12">
        <f>$D202^EXP(Parameter!$D$134+Parameter!$D$141*(($B202*21/30.2)^(-0.5))+Parameter!$D$148*((LN($B202*21/30.2))))</f>
        <v>3.8181251611698767E-4</v>
      </c>
      <c r="AG202" s="12">
        <f>$E202^EXP(Parameter!$D$112+Parameter!$D$119*(($B202*21/30.2)^(-1))+Parameter!$D$126*(($B202*21/30.2)^(-0.5)))</f>
        <v>8.6528754588556887E-3</v>
      </c>
      <c r="AH202" s="12">
        <f>$D202^EXP(Parameter!$D$136+Parameter!$D$143*(($B202*21/30.2)^(-0.5))+Parameter!$D$150*((LN($B202*21/30.2))))</f>
        <v>1.5755858731054979E-8</v>
      </c>
      <c r="AI202" s="12">
        <f>$E202^EXP(Parameter!$D$114+Parameter!$D$121*(($B202*21/30.2)^(-1))+Parameter!$D$128*(($B202*21/30.2)^(-0.5)))</f>
        <v>8.3714051113086208E-5</v>
      </c>
      <c r="AJ202" s="12">
        <f>$D202^EXP(Parameter!$D$137+Parameter!$D$144*(($B202*21/30.2)^(-0.5))+Parameter!$D$151*((LN($B202*21/30.2))))</f>
        <v>1.8074043817374102E-11</v>
      </c>
      <c r="AK202" s="12">
        <f>$E202^EXP(Parameter!$D$115+Parameter!$D$122*(($B202*21/30.2)^(-1))+Parameter!$D$129*(($B202*21/30.2)^(-0.5)))</f>
        <v>5.8350335515042649E-3</v>
      </c>
      <c r="AL202" s="12">
        <f>$D202^EXP(Parameter!$D$138+Parameter!$D$145*(($B202*21/30.2)^(-0.5))+Parameter!$D$152*((LN($B202*21/30.2))))</f>
        <v>3.7106052959650691E-44</v>
      </c>
      <c r="AM202" s="12">
        <f>$E202^EXP(Parameter!$D$116+Parameter!$D$123*(($B202*21/30.2)^(-1))+Parameter!$D$130*(($B202*21/30.2)^(-0.5)))</f>
        <v>6.8789106807924181E-6</v>
      </c>
      <c r="AN202" s="12">
        <f>$D202^EXP(Parameter!$D$135+Parameter!$D$142*(($B202*21/30.2)^(-0.5))+Parameter!$D$149*((LN($B202*21/30.2))))</f>
        <v>1.9253633179145776E-5</v>
      </c>
      <c r="AO202" s="12">
        <f>$E202^EXP(Parameter!$D$113+Parameter!$D$120*(($B202*21/30.2)^(-1))+Parameter!$D$127*(($B202*21/30.2)^(-0.5)))</f>
        <v>1.3923147766934468E-11</v>
      </c>
      <c r="AP202" s="87">
        <f>$D202^EXP(Parameter!$D$304+Parameter!$D$310*((LN($B202*21/30.2))))</f>
        <v>2.1440217884846253E-2</v>
      </c>
      <c r="AQ202" s="88">
        <f>$E202^EXP(Parameter!$D$290+Parameter!$D$296*((LN($B202*21/30.2))))</f>
        <v>1.1567972384942308E-2</v>
      </c>
      <c r="AR202" s="12">
        <f>$D202^EXP(Parameter!$D$305+Parameter!$D$311*((LN($B202*21/30.2))))</f>
        <v>2.872990662556785E-2</v>
      </c>
      <c r="AS202" s="88">
        <f>$E202^EXP(Parameter!$D$291+Parameter!$D$297*((LN($B202*21/30.2))))</f>
        <v>9.9869323807722198E-3</v>
      </c>
      <c r="AT202" s="12">
        <f>$D202^EXP(Parameter!$D$305+Parameter!$D$307-Parameter!$D$306+(Parameter!$D$311+Parameter!$D$313-Parameter!$D$312)*((LN($B202*21/30.2))))</f>
        <v>2.5449558765126775E-2</v>
      </c>
      <c r="AU202" s="88">
        <f>$E202^EXP(Parameter!$D$291+Parameter!$D$293-Parameter!$D$292+(Parameter!$D$297+Parameter!$D$299-Parameter!$D$298)*((LN($B202*21/30.2))))</f>
        <v>1.7404199778262963E-2</v>
      </c>
      <c r="AV202" s="12">
        <f>$D202^EXP(Parameter!$D$308+Parameter!$D$314*((LN($B202*21/30.2))))</f>
        <v>3.6922045123477597E-2</v>
      </c>
      <c r="AW202" s="88">
        <f>$E202^EXP(Parameter!$D$294+Parameter!$D$300*((LN($B202*21/30.2))))</f>
        <v>1.4623000019975048E-2</v>
      </c>
      <c r="AX202" s="12">
        <f>$D202^EXP(Parameter!$D$305+Parameter!$D$309-Parameter!$D$306+(Parameter!$D$311+Parameter!$D$315-Parameter!$D$312)*((LN($B202*21/30.2))))</f>
        <v>1.2754091114408382E-2</v>
      </c>
      <c r="AY202" s="88">
        <f>$E202^EXP(Parameter!$D$291+Parameter!$D$295-Parameter!$D$292+(Parameter!$D$297+Parameter!$D$301-Parameter!$D$298)*((LN($B202*21/30.2))))</f>
        <v>2.7754451186001451E-4</v>
      </c>
      <c r="AZ202" s="12">
        <f>$D202^EXP(Parameter!D$305-Parameter!D$306+(Parameter!D$311-Parameter!D$312)*((LN($B202*21/30.2))))</f>
        <v>8.5418081035780694E-3</v>
      </c>
      <c r="BA202" s="88">
        <f>$E202^EXP(Parameter!$D$291-Parameter!$D$292+(Parameter!$D$297-Parameter!$D$298)*((LN($B202*21/30.2))))</f>
        <v>4.2984864108584349E-6</v>
      </c>
      <c r="BB202" s="89">
        <f>$D202^EXP(Parameter!$D$231+Parameter!$D$238)</f>
        <v>5.2238192795869033E-2</v>
      </c>
      <c r="BC202" s="90">
        <f>$E202^EXP(Parameter!$D$216+Parameter!$D$223)</f>
        <v>3.839976667155855E-3</v>
      </c>
      <c r="BD202" s="91">
        <f>$D202^EXP(Parameter!$D$232+Parameter!$D$239)</f>
        <v>3.9687856059750164E-2</v>
      </c>
      <c r="BE202" s="90">
        <f>$E202^EXP(Parameter!$D$217+Parameter!$D$224)</f>
        <v>5.5065005270478057E-3</v>
      </c>
      <c r="BF202" s="91">
        <f>$D202^EXP(Parameter!$D$234+Parameter!$D$241)</f>
        <v>4.7746887943934099E-2</v>
      </c>
      <c r="BG202" s="91">
        <f>$E202^EXP(Parameter!$D$219+Parameter!$D$226)</f>
        <v>2.4844776755515927E-2</v>
      </c>
      <c r="BH202" s="91">
        <f>$D202^EXP(Parameter!$D$235+Parameter!$D$242)</f>
        <v>9.625729845985552E-2</v>
      </c>
      <c r="BI202" s="91">
        <f>$E202^EXP(Parameter!$D$220+Parameter!$D$227)</f>
        <v>1.5902167621159511E-2</v>
      </c>
      <c r="BJ202" s="91">
        <f>$D202^EXP(Parameter!$D$236)</f>
        <v>1.3345468341182562E-2</v>
      </c>
      <c r="BK202" s="91">
        <f>$E202^EXP(Parameter!$D$221)</f>
        <v>0.16167995290562903</v>
      </c>
      <c r="BL202" s="91">
        <f>$D202^EXP(Parameter!$D$233+Parameter!$D$240)</f>
        <v>1.8376618712244386E-2</v>
      </c>
      <c r="BM202" s="91">
        <f>$E202^EXP(Parameter!$D$218+Parameter!$D$225)</f>
        <v>1.7186015817463693E-3</v>
      </c>
      <c r="BN202" s="90">
        <f>$D202^EXP(Parameter!$D$268+Parameter!$D$275)</f>
        <v>7.0295405014468862E-2</v>
      </c>
      <c r="BO202" s="91">
        <f>$E202^EXP(Parameter!$D$246+Parameter!$D$253)</f>
        <v>1.3341872558222045E-3</v>
      </c>
      <c r="BP202" s="91">
        <f>$D202^EXP(Parameter!$D$269+Parameter!$D$276)</f>
        <v>4.6451732064899269E-2</v>
      </c>
      <c r="BQ202" s="91">
        <f>$E202^EXP(Parameter!$D$247+Parameter!$D$254)</f>
        <v>3.3166336997360823E-3</v>
      </c>
      <c r="BR202" s="91">
        <f>$D202^EXP(Parameter!$D$271+Parameter!$D$278)</f>
        <v>0.10693909297855546</v>
      </c>
      <c r="BS202" s="91">
        <f>$E202^EXP(Parameter!$D$249+Parameter!$D$256)</f>
        <v>3.0595931875329017E-2</v>
      </c>
      <c r="BT202" s="91">
        <f>$D202^EXP(Parameter!$D$272+Parameter!$D$279)</f>
        <v>0.18491431999976188</v>
      </c>
      <c r="BU202" s="91">
        <f>$E202^EXP(Parameter!$D$250+Parameter!$D$257)</f>
        <v>9.4667154400703089E-3</v>
      </c>
      <c r="BV202" s="91">
        <f>$D202^EXP(Parameter!$D$273+Parameter!$D$280)</f>
        <v>0.14713157432760005</v>
      </c>
      <c r="BW202" s="91">
        <f>$E202^EXP(Parameter!$D$251+Parameter!$D$258)</f>
        <v>3.2895247768023793E-2</v>
      </c>
      <c r="BX202" s="91">
        <f>$D202^EXP(Parameter!$D$270+Parameter!$D$277)</f>
        <v>4.0461364004402256E-2</v>
      </c>
      <c r="BY202" s="91">
        <f>$E202^EXP(Parameter!$D$248+Parameter!$D$255)</f>
        <v>4.05849408787757E-3</v>
      </c>
      <c r="BZ202" s="90">
        <f>$D202^EXP(Parameter!$D$208)</f>
        <v>4.8623662511973365E-2</v>
      </c>
      <c r="CA202" s="90">
        <f>$E202^EXP(Parameter!$D$200)</f>
        <v>2.7385178351575249E-3</v>
      </c>
      <c r="CB202" s="90">
        <f>$D202^EXP(Parameter!$D$209)</f>
        <v>4.0202384469342163E-2</v>
      </c>
      <c r="CC202" s="90">
        <f>$E202^EXP(Parameter!$D$201)</f>
        <v>4.5998615392258127E-3</v>
      </c>
      <c r="CD202" s="90">
        <f>$D202^EXP(Parameter!$D$211)</f>
        <v>4.3795835052543877E-2</v>
      </c>
      <c r="CE202" s="90">
        <f>$E202^EXP(Parameter!$D$203)</f>
        <v>1.9308443144700569E-2</v>
      </c>
      <c r="CF202" s="90">
        <f>$D202^EXP(Parameter!$D$212)</f>
        <v>9.6032137129326178E-2</v>
      </c>
      <c r="CG202" s="90">
        <f>$E202^EXP(Parameter!$D$204)</f>
        <v>1.3721219916972321E-2</v>
      </c>
      <c r="CH202" s="91">
        <f>$D202^EXP(Parameter!$D$213)</f>
        <v>3.5615729732414836E-2</v>
      </c>
      <c r="CI202" s="90">
        <f>$E202^EXP(Parameter!$D$205)</f>
        <v>2.384982735239935E-2</v>
      </c>
      <c r="CJ202" s="91">
        <f>$D202^EXP(Parameter!$D$210)</f>
        <v>2.0046325455107109E-2</v>
      </c>
      <c r="CK202" s="90">
        <f>$E202^EXP(Parameter!$D$202)</f>
        <v>2.2330222867107848E-3</v>
      </c>
      <c r="CL202" s="12">
        <f>$D202^EXP(Parameter!$D$170+Parameter!$D$177*(LN($B202/30.2*21)))</f>
        <v>2.4327825753385553E-2</v>
      </c>
      <c r="CM202" s="41">
        <f>$E202^EXP(Parameter!$D$155+Parameter!$D$162*(LN($B202/30.2*21)))</f>
        <v>7.0368220183897837E-2</v>
      </c>
      <c r="CN202" s="12">
        <f>$D202^EXP(Parameter!$D$171+Parameter!$D$178*(LN($B202/30.2*21)))</f>
        <v>2.6985681319666478E-2</v>
      </c>
      <c r="CO202" s="41">
        <f>$E202^EXP(Parameter!$D$156+Parameter!$D$163*(LN($B202/30.2*21)))</f>
        <v>4.3433198010633119E-2</v>
      </c>
      <c r="CP202" s="12">
        <f>$D202^EXP(Parameter!$D$173+Parameter!$D$180*(LN($B202/30.2*21)))</f>
        <v>2.2860636832418568E-2</v>
      </c>
      <c r="CQ202" s="41">
        <f>$E202^EXP(Parameter!$D$158+Parameter!$D$165*(LN($B202/30.2*21)))</f>
        <v>4.5657997740350627E-2</v>
      </c>
      <c r="CR202" s="12">
        <f>$D202^EXP(Parameter!$D$174+Parameter!$D$181*(LN($B202/30.2*21)))</f>
        <v>2.1675267864443012E-2</v>
      </c>
      <c r="CS202" s="41">
        <f>$E202^EXP(Parameter!$D$159+Parameter!$D$166*(LN($B202/30.2*21)))</f>
        <v>6.7743947796156473E-2</v>
      </c>
      <c r="CT202" s="12">
        <f>$D202^EXP(Parameter!$D$175+Parameter!$D$182*(LN($B202/30.2*21)))</f>
        <v>3.9301539467492576E-3</v>
      </c>
      <c r="CU202" s="41">
        <f>$E202^EXP(Parameter!$D$160+Parameter!$D$167*(LN($B202/30.2*21)))</f>
        <v>2.3978439588024482E-3</v>
      </c>
      <c r="CV202" s="12">
        <f>$D202^EXP(Parameter!$D$172+Parameter!$D$179*(LN($B202/30.2*21)))</f>
        <v>5.4112824026097362E-3</v>
      </c>
      <c r="CW202" s="41">
        <f>$E202^EXP(Parameter!$D$157+Parameter!$D$164*(LN($B202/30.2*21)))</f>
        <v>2.015995699276855E-7</v>
      </c>
      <c r="CX202" s="12">
        <f t="shared" si="23"/>
        <v>3.1969898495872303E-17</v>
      </c>
      <c r="CY202" s="85">
        <v>1.35375284152167E-2</v>
      </c>
      <c r="CZ202" s="12">
        <f t="shared" si="17"/>
        <v>1.3654835426724757E-4</v>
      </c>
      <c r="DA202" s="85">
        <v>2.0674836716668199E-2</v>
      </c>
      <c r="DB202" s="12">
        <f t="shared" si="18"/>
        <v>7.4738862515179822E-7</v>
      </c>
      <c r="DC202" s="41">
        <v>1.8946267605162399E-4</v>
      </c>
      <c r="DD202" s="12">
        <f t="shared" si="19"/>
        <v>1.2561482063541832E-43</v>
      </c>
      <c r="DE202" s="85">
        <v>1.8119202558263699E-3</v>
      </c>
      <c r="DF202" s="12">
        <f t="shared" si="20"/>
        <v>2.5383300729133695E-49</v>
      </c>
      <c r="DG202" s="41">
        <v>1.5714099803419899E-4</v>
      </c>
      <c r="DH202" s="12">
        <f t="shared" si="21"/>
        <v>1.7133206372173198E-7</v>
      </c>
      <c r="DI202" s="41">
        <v>1.5714099803419899E-4</v>
      </c>
      <c r="DJ202" s="46">
        <v>197</v>
      </c>
      <c r="DK202" s="44">
        <v>6.7095486757873205E-5</v>
      </c>
      <c r="DL202" s="44">
        <v>2.10666985798635E-4</v>
      </c>
      <c r="DM202" s="44">
        <v>4.8607766933073099E-4</v>
      </c>
      <c r="DN202" s="44">
        <v>3.4866612640704902E-4</v>
      </c>
      <c r="DO202" s="44">
        <v>1.53710635926063E-3</v>
      </c>
      <c r="DP202" s="44">
        <v>1.1868361139116799E-3</v>
      </c>
      <c r="DQ202" s="44">
        <v>1.7383939848617501E-3</v>
      </c>
      <c r="DR202" s="45">
        <v>2.1695902719800399E-2</v>
      </c>
      <c r="DS202" s="45">
        <v>3.6013835285254397E-2</v>
      </c>
      <c r="DT202" s="45">
        <v>3.21264552301209E-2</v>
      </c>
      <c r="DU202" s="45">
        <v>2.27964867204371E-2</v>
      </c>
      <c r="DV202" s="45">
        <v>3.4313098366818701E-2</v>
      </c>
      <c r="DW202" s="45">
        <v>5.7508276431434503E-2</v>
      </c>
      <c r="DX202" s="45">
        <v>2.7212013993085302E-2</v>
      </c>
    </row>
    <row r="203" spans="1:128">
      <c r="A203" s="43">
        <f t="shared" si="22"/>
        <v>12.934246575342465</v>
      </c>
      <c r="B203" s="18">
        <v>199</v>
      </c>
      <c r="C203" s="12">
        <v>4356</v>
      </c>
      <c r="D203" s="12">
        <v>2.03134453893794E-2</v>
      </c>
      <c r="E203" s="12">
        <v>1.5383480694884899E-4</v>
      </c>
      <c r="F203" s="92">
        <f>$D203^Parameter!$D$325</f>
        <v>4.7870856830366501E-2</v>
      </c>
      <c r="G203" s="92">
        <f>$E203^Parameter!$D$318</f>
        <v>1.7975431309816933E-3</v>
      </c>
      <c r="H203" s="92">
        <f>$D203^Parameter!$D$326</f>
        <v>4.4281963815433381E-2</v>
      </c>
      <c r="I203" s="92">
        <f>$E203^Parameter!$D$319</f>
        <v>3.6283982678904122E-3</v>
      </c>
      <c r="J203" s="92">
        <f>$D203^Parameter!$D$328</f>
        <v>5.1348894291233849E-2</v>
      </c>
      <c r="K203" s="92">
        <f>$E203^Parameter!$D$321</f>
        <v>2.0458095076629299E-2</v>
      </c>
      <c r="L203" s="92">
        <f>$D203^Parameter!$D$329</f>
        <v>0.11281291232217987</v>
      </c>
      <c r="M203" s="92">
        <f>$E203^Parameter!$D$322</f>
        <v>1.3541187739110663E-2</v>
      </c>
      <c r="N203" s="92">
        <f>$D203^Parameter!$D$330</f>
        <v>4.25897125221599E-2</v>
      </c>
      <c r="O203" s="92">
        <f>$E203^Parameter!$D$323</f>
        <v>2.9841582107178927E-2</v>
      </c>
      <c r="P203" s="92">
        <f>$D203^Parameter!$D$327</f>
        <v>2.4491195131858944E-2</v>
      </c>
      <c r="Q203" s="92">
        <f>$E203^Parameter!$D$320</f>
        <v>1.8947721476322951E-3</v>
      </c>
      <c r="R203" s="12">
        <f>$D203^EXP(Parameter!$D$96+Parameter!$D$103*(($B203/30.2*21)^(1)))</f>
        <v>1.6984241673928952E-17</v>
      </c>
      <c r="S203" s="12">
        <f>$E203^EXP(Parameter!$D$81+Parameter!$D$88*($B203/30.2*21)^(-2))</f>
        <v>4.539442128573737E-3</v>
      </c>
      <c r="T203" s="12">
        <f>$D203^EXP(Parameter!$D$97+Parameter!$D$104*(($B203*21/30.2)^(1)))</f>
        <v>1.2693363894291046E-4</v>
      </c>
      <c r="U203" s="12">
        <f>$E203^EXP(Parameter!$D$82+Parameter!$D$89*($B203/30.2*21)^(-2))</f>
        <v>7.2581643124355315E-3</v>
      </c>
      <c r="V203" s="12">
        <f>$D203^EXP(Parameter!$D$99+Parameter!$D$106*(($B203*21/30.2)^(1)))</f>
        <v>6.3984548111752182E-7</v>
      </c>
      <c r="W203" s="12">
        <f>$E203^EXP(Parameter!$D$84+Parameter!$D$91*($B203/30.2*21)^(-2))</f>
        <v>3.2955393614372816E-2</v>
      </c>
      <c r="X203" s="12">
        <f>$D203^EXP(Parameter!$D$100+Parameter!$D$107*(($B203*21/30.2)^(1)))</f>
        <v>1.2030111344177017E-44</v>
      </c>
      <c r="Y203" s="12">
        <f>$E203^EXP(Parameter!$D$85+Parameter!$D$92*($B203/30.2*21)^(-2))</f>
        <v>2.1412162717705449E-2</v>
      </c>
      <c r="Z203" s="12">
        <f>$D203^EXP(Parameter!$D$101+Parameter!$D$108*(($B203*21/30.2)^(1)))</f>
        <v>2.087802155761001E-50</v>
      </c>
      <c r="AA203" s="12">
        <f>$E203^EXP(Parameter!$D$86+Parameter!$D$93*($B203/30.2*21)^(-2))</f>
        <v>3.0234830877686889E-2</v>
      </c>
      <c r="AB203" s="12">
        <f>$D203^EXP(Parameter!$D$98+Parameter!$D$105*(($B203*21/30.2)^(1)))</f>
        <v>1.4590735966108755E-7</v>
      </c>
      <c r="AC203" s="12">
        <f>$E203^EXP(Parameter!$D$83+Parameter!$D$90*($B203/30.2*21)^(-2))</f>
        <v>2.1339803238678038E-3</v>
      </c>
      <c r="AD203" s="87">
        <f>$D203^EXP(Parameter!$D$133+Parameter!$D$140*(($B203*21/30.2)^(-0.5))+Parameter!$D$147*((LN($B203*21/30.2))))</f>
        <v>2.1124436016699243E-10</v>
      </c>
      <c r="AE203" s="12">
        <f>$E203^EXP(Parameter!$D$111+Parameter!$D$118*(($B203*21/30.2)^(-1))+Parameter!$D$125*(($B203*21/30.2)^(-0.5)))</f>
        <v>5.8703063695112981E-2</v>
      </c>
      <c r="AF203" s="12">
        <f>$D203^EXP(Parameter!$D$134+Parameter!$D$141*(($B203*21/30.2)^(-0.5))+Parameter!$D$148*((LN($B203*21/30.2))))</f>
        <v>3.6730905150380666E-4</v>
      </c>
      <c r="AG203" s="12">
        <f>$E203^EXP(Parameter!$D$112+Parameter!$D$119*(($B203*21/30.2)^(-1))+Parameter!$D$126*(($B203*21/30.2)^(-0.5)))</f>
        <v>8.5562157852594189E-3</v>
      </c>
      <c r="AH203" s="12">
        <f>$D203^EXP(Parameter!$D$136+Parameter!$D$143*(($B203*21/30.2)^(-0.5))+Parameter!$D$150*((LN($B203*21/30.2))))</f>
        <v>1.3751039386059458E-8</v>
      </c>
      <c r="AI203" s="12">
        <f>$E203^EXP(Parameter!$D$114+Parameter!$D$121*(($B203*21/30.2)^(-1))+Parameter!$D$128*(($B203*21/30.2)^(-0.5)))</f>
        <v>8.1027545610766022E-5</v>
      </c>
      <c r="AJ203" s="12">
        <f>$D203^EXP(Parameter!$D$137+Parameter!$D$144*(($B203*21/30.2)^(-0.5))+Parameter!$D$151*((LN($B203*21/30.2))))</f>
        <v>1.4434393036874683E-11</v>
      </c>
      <c r="AK203" s="12">
        <f>$E203^EXP(Parameter!$D$115+Parameter!$D$122*(($B203*21/30.2)^(-1))+Parameter!$D$129*(($B203*21/30.2)^(-0.5)))</f>
        <v>5.7555210978717884E-3</v>
      </c>
      <c r="AL203" s="12">
        <f>$D203^EXP(Parameter!$D$138+Parameter!$D$145*(($B203*21/30.2)^(-0.5))+Parameter!$D$152*((LN($B203*21/30.2))))</f>
        <v>1.1462098313576926E-44</v>
      </c>
      <c r="AM203" s="12">
        <f>$E203^EXP(Parameter!$D$116+Parameter!$D$123*(($B203*21/30.2)^(-1))+Parameter!$D$130*(($B203*21/30.2)^(-0.5)))</f>
        <v>6.5981854851612517E-6</v>
      </c>
      <c r="AN203" s="12">
        <f>$D203^EXP(Parameter!$D$135+Parameter!$D$142*(($B203*21/30.2)^(-0.5))+Parameter!$D$149*((LN($B203*21/30.2))))</f>
        <v>1.821432886401512E-5</v>
      </c>
      <c r="AO203" s="12">
        <f>$E203^EXP(Parameter!$D$113+Parameter!$D$120*(($B203*21/30.2)^(-1))+Parameter!$D$127*(($B203*21/30.2)^(-0.5)))</f>
        <v>1.2678638381792859E-11</v>
      </c>
      <c r="AP203" s="87">
        <f>$D203^EXP(Parameter!$D$304+Parameter!$D$310*((LN($B203*21/30.2))))</f>
        <v>2.1173777734589196E-2</v>
      </c>
      <c r="AQ203" s="88">
        <f>$E203^EXP(Parameter!$D$290+Parameter!$D$296*((LN($B203*21/30.2))))</f>
        <v>1.1480275933127887E-2</v>
      </c>
      <c r="AR203" s="12">
        <f>$D203^EXP(Parameter!$D$305+Parameter!$D$311*((LN($B203*21/30.2))))</f>
        <v>2.8439966193236882E-2</v>
      </c>
      <c r="AS203" s="88">
        <f>$E203^EXP(Parameter!$D$291+Parameter!$D$297*((LN($B203*21/30.2))))</f>
        <v>9.8881010340742988E-3</v>
      </c>
      <c r="AT203" s="12">
        <f>$D203^EXP(Parameter!$D$305+Parameter!$D$307-Parameter!$D$306+(Parameter!$D$311+Parameter!$D$313-Parameter!$D$312)*((LN($B203*21/30.2))))</f>
        <v>2.5166478956334382E-2</v>
      </c>
      <c r="AU203" s="88">
        <f>$E203^EXP(Parameter!$D$291+Parameter!$D$293-Parameter!$D$292+(Parameter!$D$297+Parameter!$D$299-Parameter!$D$298)*((LN($B203*21/30.2))))</f>
        <v>1.722253133124891E-2</v>
      </c>
      <c r="AV203" s="12">
        <f>$D203^EXP(Parameter!$D$308+Parameter!$D$314*((LN($B203*21/30.2))))</f>
        <v>3.6491202356533331E-2</v>
      </c>
      <c r="AW203" s="88">
        <f>$E203^EXP(Parameter!$D$294+Parameter!$D$300*((LN($B203*21/30.2))))</f>
        <v>1.4476413812585531E-2</v>
      </c>
      <c r="AX203" s="12">
        <f>$D203^EXP(Parameter!$D$305+Parameter!$D$309-Parameter!$D$306+(Parameter!$D$311+Parameter!$D$315-Parameter!$D$312)*((LN($B203*21/30.2))))</f>
        <v>1.2568613444470089E-2</v>
      </c>
      <c r="AY203" s="88">
        <f>$E203^EXP(Parameter!$D$291+Parameter!$D$295-Parameter!$D$292+(Parameter!$D$297+Parameter!$D$301-Parameter!$D$298)*((LN($B203*21/30.2))))</f>
        <v>2.6821965219710583E-4</v>
      </c>
      <c r="AZ203" s="12">
        <f>$D203^EXP(Parameter!D$305-Parameter!D$306+(Parameter!D$311-Parameter!D$312)*((LN($B203*21/30.2))))</f>
        <v>8.4140066719847698E-3</v>
      </c>
      <c r="BA203" s="88">
        <f>$E203^EXP(Parameter!$D$291-Parameter!$D$292+(Parameter!$D$297-Parameter!$D$298)*((LN($B203*21/30.2))))</f>
        <v>4.1000192516835854E-6</v>
      </c>
      <c r="BB203" s="89">
        <f>$D203^EXP(Parameter!$D$231+Parameter!$D$238)</f>
        <v>5.1836967752279618E-2</v>
      </c>
      <c r="BC203" s="90">
        <f>$E203^EXP(Parameter!$D$216+Parameter!$D$223)</f>
        <v>3.7884732103704863E-3</v>
      </c>
      <c r="BD203" s="91">
        <f>$D203^EXP(Parameter!$D$232+Parameter!$D$239)</f>
        <v>3.9354771805036416E-2</v>
      </c>
      <c r="BE203" s="90">
        <f>$E203^EXP(Parameter!$D$217+Parameter!$D$224)</f>
        <v>5.4374009556060173E-3</v>
      </c>
      <c r="BF203" s="91">
        <f>$D203^EXP(Parameter!$D$234+Parameter!$D$241)</f>
        <v>4.7369034947190018E-2</v>
      </c>
      <c r="BG203" s="91">
        <f>$E203^EXP(Parameter!$D$219+Parameter!$D$226)</f>
        <v>2.4622906595041759E-2</v>
      </c>
      <c r="BH203" s="91">
        <f>$D203^EXP(Parameter!$D$235+Parameter!$D$242)</f>
        <v>9.5670588441415655E-2</v>
      </c>
      <c r="BI203" s="91">
        <f>$E203^EXP(Parameter!$D$220+Parameter!$D$227)</f>
        <v>1.5743095212335013E-2</v>
      </c>
      <c r="BJ203" s="91">
        <f>$D203^EXP(Parameter!$D$236)</f>
        <v>1.3195847241157473E-2</v>
      </c>
      <c r="BK203" s="91">
        <f>$E203^EXP(Parameter!$D$221)</f>
        <v>0.16096634440271185</v>
      </c>
      <c r="BL203" s="91">
        <f>$D203^EXP(Parameter!$D$233+Parameter!$D$240)</f>
        <v>1.818578061986487E-2</v>
      </c>
      <c r="BM203" s="91">
        <f>$E203^EXP(Parameter!$D$218+Parameter!$D$225)</f>
        <v>1.6922449462755719E-3</v>
      </c>
      <c r="BN203" s="90">
        <f>$D203^EXP(Parameter!$D$268+Parameter!$D$275)</f>
        <v>6.9809602456817915E-2</v>
      </c>
      <c r="BO203" s="91">
        <f>$E203^EXP(Parameter!$D$246+Parameter!$D$253)</f>
        <v>1.3129188020861279E-3</v>
      </c>
      <c r="BP203" s="91">
        <f>$D203^EXP(Parameter!$D$269+Parameter!$D$276)</f>
        <v>4.6080818440106967E-2</v>
      </c>
      <c r="BQ203" s="91">
        <f>$E203^EXP(Parameter!$D$247+Parameter!$D$254)</f>
        <v>3.2709858947748624E-3</v>
      </c>
      <c r="BR203" s="91">
        <f>$D203^EXP(Parameter!$D$271+Parameter!$D$278)</f>
        <v>0.10631649398702646</v>
      </c>
      <c r="BS203" s="91">
        <f>$E203^EXP(Parameter!$D$249+Parameter!$D$256)</f>
        <v>3.0338033855058455E-2</v>
      </c>
      <c r="BT203" s="91">
        <f>$D203^EXP(Parameter!$D$272+Parameter!$D$279)</f>
        <v>0.18410089774094335</v>
      </c>
      <c r="BU203" s="91">
        <f>$E203^EXP(Parameter!$D$250+Parameter!$D$257)</f>
        <v>9.3602247433343701E-3</v>
      </c>
      <c r="BV203" s="91">
        <f>$D203^EXP(Parameter!$D$273+Parameter!$D$280)</f>
        <v>0.14639692979087937</v>
      </c>
      <c r="BW203" s="91">
        <f>$E203^EXP(Parameter!$D$251+Parameter!$D$258)</f>
        <v>3.2623706747621828E-2</v>
      </c>
      <c r="BX203" s="91">
        <f>$D203^EXP(Parameter!$D$270+Parameter!$D$277)</f>
        <v>4.012381086649585E-2</v>
      </c>
      <c r="BY203" s="91">
        <f>$E203^EXP(Parameter!$D$248+Parameter!$D$255)</f>
        <v>4.0045977972114118E-3</v>
      </c>
      <c r="BZ203" s="90">
        <f>$D203^EXP(Parameter!$D$208)</f>
        <v>4.8241163771758321E-2</v>
      </c>
      <c r="CA203" s="90">
        <f>$E203^EXP(Parameter!$D$200)</f>
        <v>2.6995712889259639E-3</v>
      </c>
      <c r="CB203" s="90">
        <f>$D203^EXP(Parameter!$D$209)</f>
        <v>3.9866323253040514E-2</v>
      </c>
      <c r="CC203" s="90">
        <f>$E203^EXP(Parameter!$D$201)</f>
        <v>4.5401558375418949E-3</v>
      </c>
      <c r="CD203" s="90">
        <f>$D203^EXP(Parameter!$D$211)</f>
        <v>4.3439447987377727E-2</v>
      </c>
      <c r="CE203" s="90">
        <f>$E203^EXP(Parameter!$D$203)</f>
        <v>1.9124305832518323E-2</v>
      </c>
      <c r="CF203" s="90">
        <f>$D203^EXP(Parameter!$D$212)</f>
        <v>9.5446215679975216E-2</v>
      </c>
      <c r="CG203" s="90">
        <f>$E203^EXP(Parameter!$D$204)</f>
        <v>1.3579100330962527E-2</v>
      </c>
      <c r="CH203" s="91">
        <f>$D203^EXP(Parameter!$D$213)</f>
        <v>3.5306836270706743E-2</v>
      </c>
      <c r="CI203" s="90">
        <f>$E203^EXP(Parameter!$D$205)</f>
        <v>2.3634497241068721E-2</v>
      </c>
      <c r="CJ203" s="91">
        <f>$D203^EXP(Parameter!$D$210)</f>
        <v>1.9842654546281098E-2</v>
      </c>
      <c r="CK203" s="90">
        <f>$E203^EXP(Parameter!$D$202)</f>
        <v>2.2001745737768915E-3</v>
      </c>
      <c r="CL203" s="12">
        <f>$D203^EXP(Parameter!$D$170+Parameter!$D$177*(LN($B203/30.2*21)))</f>
        <v>2.4058030454870854E-2</v>
      </c>
      <c r="CM203" s="41">
        <f>$E203^EXP(Parameter!$D$155+Parameter!$D$162*(LN($B203/30.2*21)))</f>
        <v>7.0154567387493288E-2</v>
      </c>
      <c r="CN203" s="12">
        <f>$D203^EXP(Parameter!$D$171+Parameter!$D$178*(LN($B203/30.2*21)))</f>
        <v>2.6712261206918705E-2</v>
      </c>
      <c r="CO203" s="41">
        <f>$E203^EXP(Parameter!$D$156+Parameter!$D$163*(LN($B203/30.2*21)))</f>
        <v>4.3204865331710973E-2</v>
      </c>
      <c r="CP203" s="12">
        <f>$D203^EXP(Parameter!$D$173+Parameter!$D$180*(LN($B203/30.2*21)))</f>
        <v>2.2606345319769124E-2</v>
      </c>
      <c r="CQ203" s="41">
        <f>$E203^EXP(Parameter!$D$158+Parameter!$D$165*(LN($B203/30.2*21)))</f>
        <v>4.5355312356715173E-2</v>
      </c>
      <c r="CR203" s="12">
        <f>$D203^EXP(Parameter!$D$174+Parameter!$D$181*(LN($B203/30.2*21)))</f>
        <v>2.138103851494131E-2</v>
      </c>
      <c r="CS203" s="41">
        <f>$E203^EXP(Parameter!$D$159+Parameter!$D$166*(LN($B203/30.2*21)))</f>
        <v>6.7428092001364265E-2</v>
      </c>
      <c r="CT203" s="12">
        <f>$D203^EXP(Parameter!$D$175+Parameter!$D$182*(LN($B203/30.2*21)))</f>
        <v>3.8526162928348095E-3</v>
      </c>
      <c r="CU203" s="41">
        <f>$E203^EXP(Parameter!$D$160+Parameter!$D$167*(LN($B203/30.2*21)))</f>
        <v>2.3498358029653611E-3</v>
      </c>
      <c r="CV203" s="12">
        <f>$D203^EXP(Parameter!$D$172+Parameter!$D$179*(LN($B203/30.2*21)))</f>
        <v>5.3228332156390326E-3</v>
      </c>
      <c r="CW203" s="41">
        <f>$E203^EXP(Parameter!$D$157+Parameter!$D$164*(LN($B203/30.2*21)))</f>
        <v>1.8989964504387677E-7</v>
      </c>
      <c r="CX203" s="12">
        <f t="shared" si="23"/>
        <v>1.6984241673928952E-17</v>
      </c>
      <c r="CY203" s="85">
        <v>1.35051097512783E-2</v>
      </c>
      <c r="CZ203" s="12">
        <f t="shared" si="17"/>
        <v>1.2693363894291046E-4</v>
      </c>
      <c r="DA203" s="85">
        <v>2.0613035305458501E-2</v>
      </c>
      <c r="DB203" s="12">
        <f t="shared" si="18"/>
        <v>6.3984548111752182E-7</v>
      </c>
      <c r="DC203" s="41">
        <v>1.8401373591796401E-4</v>
      </c>
      <c r="DD203" s="12">
        <f t="shared" si="19"/>
        <v>1.2030111344177017E-44</v>
      </c>
      <c r="DE203" s="85">
        <v>1.7753672925006399E-3</v>
      </c>
      <c r="DF203" s="12">
        <f t="shared" si="20"/>
        <v>2.087802155761001E-50</v>
      </c>
      <c r="DG203" s="41">
        <v>1.5383499838821999E-4</v>
      </c>
      <c r="DH203" s="12">
        <f t="shared" si="21"/>
        <v>1.4590735966108755E-7</v>
      </c>
      <c r="DI203" s="41">
        <v>1.5383499838821999E-4</v>
      </c>
      <c r="DJ203" s="46">
        <v>198</v>
      </c>
      <c r="DK203" s="44">
        <v>6.5415372373034395E-5</v>
      </c>
      <c r="DL203" s="44">
        <v>2.05790000316952E-4</v>
      </c>
      <c r="DM203" s="44">
        <v>4.7552833017749902E-4</v>
      </c>
      <c r="DN203" s="44">
        <v>3.4089595854436299E-4</v>
      </c>
      <c r="DO203" s="44">
        <v>1.50697902273489E-3</v>
      </c>
      <c r="DP203" s="44">
        <v>1.1629986759651399E-3</v>
      </c>
      <c r="DQ203" s="44">
        <v>1.7047272764583201E-3</v>
      </c>
      <c r="DR203" s="45">
        <v>2.1482528463368102E-2</v>
      </c>
      <c r="DS203" s="45">
        <v>3.5687693700939799E-2</v>
      </c>
      <c r="DT203" s="45">
        <v>3.1829715747770999E-2</v>
      </c>
      <c r="DU203" s="45">
        <v>2.25739661263775E-2</v>
      </c>
      <c r="DV203" s="45">
        <v>3.3999720976849002E-2</v>
      </c>
      <c r="DW203" s="45">
        <v>5.7032072984482797E-2</v>
      </c>
      <c r="DX203" s="45">
        <v>2.6953671747245202E-2</v>
      </c>
    </row>
    <row r="204" spans="1:128">
      <c r="A204" s="43">
        <f t="shared" si="22"/>
        <v>12.994520547945205</v>
      </c>
      <c r="B204" s="18">
        <v>200</v>
      </c>
      <c r="C204" s="12">
        <v>4378</v>
      </c>
      <c r="D204" s="12">
        <v>2.0109000953178701E-2</v>
      </c>
      <c r="E204" s="12">
        <v>1.5061026539039799E-4</v>
      </c>
      <c r="F204" s="92">
        <f>$D204^Parameter!$D$325</f>
        <v>4.7494638437170889E-2</v>
      </c>
      <c r="G204" s="92">
        <f>$E204^Parameter!$D$318</f>
        <v>1.7703343378741559E-3</v>
      </c>
      <c r="H204" s="92">
        <f>$D204^Parameter!$D$326</f>
        <v>4.392506327308085E-2</v>
      </c>
      <c r="I204" s="92">
        <f>$E204^Parameter!$D$319</f>
        <v>3.5795375880948326E-3</v>
      </c>
      <c r="J204" s="92">
        <f>$D204^Parameter!$D$328</f>
        <v>5.09546188061447E-2</v>
      </c>
      <c r="K204" s="92">
        <f>$E204^Parameter!$D$321</f>
        <v>2.0267005072406034E-2</v>
      </c>
      <c r="L204" s="92">
        <f>$D204^Parameter!$D$329</f>
        <v>0.11217567125934313</v>
      </c>
      <c r="M204" s="92">
        <f>$E204^Parameter!$D$322</f>
        <v>1.3401355907694928E-2</v>
      </c>
      <c r="N204" s="92">
        <f>$D204^Parameter!$D$330</f>
        <v>4.224217784910967E-2</v>
      </c>
      <c r="O204" s="92">
        <f>$E204^Parameter!$D$323</f>
        <v>2.9589786358443195E-2</v>
      </c>
      <c r="P204" s="92">
        <f>$D204^Parameter!$D$327</f>
        <v>2.4256478484648434E-2</v>
      </c>
      <c r="Q204" s="92">
        <f>$E204^Parameter!$D$320</f>
        <v>1.8663288335969662E-3</v>
      </c>
      <c r="R204" s="12">
        <f>$D204^EXP(Parameter!$D$96+Parameter!$D$103*(($B204/30.2*21)^(1)))</f>
        <v>8.9340180057089102E-18</v>
      </c>
      <c r="S204" s="12">
        <f>$E204^EXP(Parameter!$D$81+Parameter!$D$88*($B204/30.2*21)^(-2))</f>
        <v>4.4807414248796557E-3</v>
      </c>
      <c r="T204" s="12">
        <f>$D204^EXP(Parameter!$D$97+Parameter!$D$104*(($B204*21/30.2)^(1)))</f>
        <v>1.1794216181182054E-4</v>
      </c>
      <c r="U204" s="12">
        <f>$E204^EXP(Parameter!$D$82+Parameter!$D$89*($B204/30.2*21)^(-2))</f>
        <v>7.1724194653374675E-3</v>
      </c>
      <c r="V204" s="12">
        <f>$D204^EXP(Parameter!$D$99+Parameter!$D$106*(($B204*21/30.2)^(1)))</f>
        <v>5.469654845959914E-7</v>
      </c>
      <c r="W204" s="12">
        <f>$E204^EXP(Parameter!$D$84+Parameter!$D$91*($B204/30.2*21)^(-2))</f>
        <v>3.268519559626392E-2</v>
      </c>
      <c r="X204" s="12">
        <f>$D204^EXP(Parameter!$D$100+Parameter!$D$107*(($B204*21/30.2)^(1)))</f>
        <v>1.0914863473763461E-45</v>
      </c>
      <c r="Y204" s="12">
        <f>$E204^EXP(Parameter!$D$85+Parameter!$D$92*($B204/30.2*21)^(-2))</f>
        <v>2.1214515447925505E-2</v>
      </c>
      <c r="Z204" s="12">
        <f>$D204^EXP(Parameter!$D$101+Parameter!$D$108*(($B204*21/30.2)^(1)))</f>
        <v>1.6271101687546695E-51</v>
      </c>
      <c r="AA204" s="12">
        <f>$E204^EXP(Parameter!$D$86+Parameter!$D$93*($B204/30.2*21)^(-2))</f>
        <v>2.9980637183388836E-2</v>
      </c>
      <c r="AB204" s="12">
        <f>$D204^EXP(Parameter!$D$98+Parameter!$D$105*(($B204*21/30.2)^(1)))</f>
        <v>1.2408119306144194E-7</v>
      </c>
      <c r="AC204" s="12">
        <f>$E204^EXP(Parameter!$D$83+Parameter!$D$90*($B204/30.2*21)^(-2))</f>
        <v>2.102546575584948E-3</v>
      </c>
      <c r="AD204" s="87">
        <f>$D204^EXP(Parameter!$D$133+Parameter!$D$140*(($B204*21/30.2)^(-0.5))+Parameter!$D$147*((LN($B204*21/30.2))))</f>
        <v>1.7630888991645696E-10</v>
      </c>
      <c r="AE204" s="12">
        <f>$E204^EXP(Parameter!$D$111+Parameter!$D$118*(($B204*21/30.2)^(-1))+Parameter!$D$125*(($B204*21/30.2)^(-0.5)))</f>
        <v>5.8419347261610126E-2</v>
      </c>
      <c r="AF204" s="12">
        <f>$D204^EXP(Parameter!$D$134+Parameter!$D$141*(($B204*21/30.2)^(-0.5))+Parameter!$D$148*((LN($B204*21/30.2))))</f>
        <v>3.5336263179849175E-4</v>
      </c>
      <c r="AG204" s="12">
        <f>$E204^EXP(Parameter!$D$112+Parameter!$D$119*(($B204*21/30.2)^(-1))+Parameter!$D$126*(($B204*21/30.2)^(-0.5)))</f>
        <v>8.4609880893137916E-3</v>
      </c>
      <c r="AH204" s="12">
        <f>$D204^EXP(Parameter!$D$136+Parameter!$D$143*(($B204*21/30.2)^(-0.5))+Parameter!$D$150*((LN($B204*21/30.2))))</f>
        <v>1.1997190667725556E-8</v>
      </c>
      <c r="AI204" s="12">
        <f>$E204^EXP(Parameter!$D$114+Parameter!$D$121*(($B204*21/30.2)^(-1))+Parameter!$D$128*(($B204*21/30.2)^(-0.5)))</f>
        <v>7.8434765670639509E-5</v>
      </c>
      <c r="AJ204" s="12">
        <f>$D204^EXP(Parameter!$D$137+Parameter!$D$144*(($B204*21/30.2)^(-0.5))+Parameter!$D$151*((LN($B204*21/30.2))))</f>
        <v>1.1517071949480197E-11</v>
      </c>
      <c r="AK204" s="12">
        <f>$E204^EXP(Parameter!$D$115+Parameter!$D$122*(($B204*21/30.2)^(-1))+Parameter!$D$129*(($B204*21/30.2)^(-0.5)))</f>
        <v>5.677366531536652E-3</v>
      </c>
      <c r="AL204" s="12">
        <f>$D204^EXP(Parameter!$D$138+Parameter!$D$145*(($B204*21/30.2)^(-0.5))+Parameter!$D$152*((LN($B204*21/30.2))))</f>
        <v>3.5122865793614063E-45</v>
      </c>
      <c r="AM204" s="12">
        <f>$E204^EXP(Parameter!$D$116+Parameter!$D$123*(($B204*21/30.2)^(-1))+Parameter!$D$130*(($B204*21/30.2)^(-0.5)))</f>
        <v>6.3296980306865096E-6</v>
      </c>
      <c r="AN204" s="12">
        <f>$D204^EXP(Parameter!$D$135+Parameter!$D$142*(($B204*21/30.2)^(-0.5))+Parameter!$D$149*((LN($B204*21/30.2))))</f>
        <v>1.7231386711806015E-5</v>
      </c>
      <c r="AO204" s="12">
        <f>$E204^EXP(Parameter!$D$113+Parameter!$D$120*(($B204*21/30.2)^(-1))+Parameter!$D$127*(($B204*21/30.2)^(-0.5)))</f>
        <v>1.154834450513582E-11</v>
      </c>
      <c r="AP204" s="87">
        <f>$D204^EXP(Parameter!$D$304+Parameter!$D$310*((LN($B204*21/30.2))))</f>
        <v>2.0911339284701451E-2</v>
      </c>
      <c r="AQ204" s="88">
        <f>$E204^EXP(Parameter!$D$290+Parameter!$D$296*((LN($B204*21/30.2))))</f>
        <v>1.1393664687199351E-2</v>
      </c>
      <c r="AR204" s="12">
        <f>$D204^EXP(Parameter!$D$305+Parameter!$D$311*((LN($B204*21/30.2))))</f>
        <v>2.8153852381011767E-2</v>
      </c>
      <c r="AS204" s="88">
        <f>$E204^EXP(Parameter!$D$291+Parameter!$D$297*((LN($B204*21/30.2))))</f>
        <v>9.7906449813604749E-3</v>
      </c>
      <c r="AT204" s="12">
        <f>$D204^EXP(Parameter!$D$305+Parameter!$D$307-Parameter!$D$306+(Parameter!$D$311+Parameter!$D$313-Parameter!$D$312)*((LN($B204*21/30.2))))</f>
        <v>2.4887356576102623E-2</v>
      </c>
      <c r="AU204" s="88">
        <f>$E204^EXP(Parameter!$D$291+Parameter!$D$293-Parameter!$D$292+(Parameter!$D$297+Parameter!$D$299-Parameter!$D$298)*((LN($B204*21/30.2))))</f>
        <v>1.7043376381230841E-2</v>
      </c>
      <c r="AV204" s="12">
        <f>$D204^EXP(Parameter!$D$308+Parameter!$D$314*((LN($B204*21/30.2))))</f>
        <v>3.6066346763562601E-2</v>
      </c>
      <c r="AW204" s="88">
        <f>$E204^EXP(Parameter!$D$294+Parameter!$D$300*((LN($B204*21/30.2))))</f>
        <v>1.4331837354368718E-2</v>
      </c>
      <c r="AX204" s="12">
        <f>$D204^EXP(Parameter!$D$305+Parameter!$D$309-Parameter!$D$306+(Parameter!$D$311+Parameter!$D$315-Parameter!$D$312)*((LN($B204*21/30.2))))</f>
        <v>1.2386288778609325E-2</v>
      </c>
      <c r="AY204" s="88">
        <f>$E204^EXP(Parameter!$D$291+Parameter!$D$295-Parameter!$D$292+(Parameter!$D$297+Parameter!$D$301-Parameter!$D$298)*((LN($B204*21/30.2))))</f>
        <v>2.5922136961422959E-4</v>
      </c>
      <c r="AZ204" s="12">
        <f>$D204^EXP(Parameter!D$305-Parameter!D$306+(Parameter!D$311-Parameter!D$312)*((LN($B204*21/30.2))))</f>
        <v>8.2884614499680685E-3</v>
      </c>
      <c r="BA204" s="88">
        <f>$E204^EXP(Parameter!$D$291-Parameter!$D$292+(Parameter!$D$297-Parameter!$D$298)*((LN($B204*21/30.2))))</f>
        <v>3.9110670648962732E-6</v>
      </c>
      <c r="BB204" s="89">
        <f>$D204^EXP(Parameter!$D$231+Parameter!$D$238)</f>
        <v>5.1440207973081631E-2</v>
      </c>
      <c r="BC204" s="90">
        <f>$E204^EXP(Parameter!$D$216+Parameter!$D$223)</f>
        <v>3.7378462708453357E-3</v>
      </c>
      <c r="BD204" s="91">
        <f>$D204^EXP(Parameter!$D$232+Parameter!$D$239)</f>
        <v>3.9025630363351271E-2</v>
      </c>
      <c r="BE204" s="90">
        <f>$E204^EXP(Parameter!$D$217+Parameter!$D$224)</f>
        <v>5.3694180077698021E-3</v>
      </c>
      <c r="BF204" s="91">
        <f>$D204^EXP(Parameter!$D$234+Parameter!$D$241)</f>
        <v>4.6995474680586506E-2</v>
      </c>
      <c r="BG204" s="91">
        <f>$E204^EXP(Parameter!$D$219+Parameter!$D$226)</f>
        <v>2.4403823348298791E-2</v>
      </c>
      <c r="BH204" s="91">
        <f>$D204^EXP(Parameter!$D$235+Parameter!$D$242)</f>
        <v>9.5089482607068829E-2</v>
      </c>
      <c r="BI204" s="91">
        <f>$E204^EXP(Parameter!$D$220+Parameter!$D$227)</f>
        <v>1.5586190651552347E-2</v>
      </c>
      <c r="BJ204" s="91">
        <f>$D204^EXP(Parameter!$D$236)</f>
        <v>1.304841680286313E-2</v>
      </c>
      <c r="BK204" s="91">
        <f>$E204^EXP(Parameter!$D$221)</f>
        <v>0.16025849421730132</v>
      </c>
      <c r="BL204" s="91">
        <f>$D204^EXP(Parameter!$D$233+Parameter!$D$240)</f>
        <v>1.7997579747321645E-2</v>
      </c>
      <c r="BM204" s="91">
        <f>$E204^EXP(Parameter!$D$218+Parameter!$D$225)</f>
        <v>1.6663872874293707E-3</v>
      </c>
      <c r="BN204" s="90">
        <f>$D204^EXP(Parameter!$D$268+Parameter!$D$275)</f>
        <v>6.932883440503966E-2</v>
      </c>
      <c r="BO204" s="91">
        <f>$E204^EXP(Parameter!$D$246+Parameter!$D$253)</f>
        <v>1.2920657946575136E-3</v>
      </c>
      <c r="BP204" s="91">
        <f>$D204^EXP(Parameter!$D$269+Parameter!$D$276)</f>
        <v>4.5714145001247528E-2</v>
      </c>
      <c r="BQ204" s="91">
        <f>$E204^EXP(Parameter!$D$247+Parameter!$D$254)</f>
        <v>3.2261308799722511E-3</v>
      </c>
      <c r="BR204" s="91">
        <f>$D204^EXP(Parameter!$D$271+Parameter!$D$278)</f>
        <v>0.10569967276074224</v>
      </c>
      <c r="BS204" s="91">
        <f>$E204^EXP(Parameter!$D$249+Parameter!$D$256)</f>
        <v>3.0083246773654079E-2</v>
      </c>
      <c r="BT204" s="91">
        <f>$D204^EXP(Parameter!$D$272+Parameter!$D$279)</f>
        <v>0.18329387257159074</v>
      </c>
      <c r="BU204" s="91">
        <f>$E204^EXP(Parameter!$D$250+Parameter!$D$257)</f>
        <v>9.2553172428924257E-3</v>
      </c>
      <c r="BV204" s="91">
        <f>$D204^EXP(Parameter!$D$273+Parameter!$D$280)</f>
        <v>0.14566849705078244</v>
      </c>
      <c r="BW204" s="91">
        <f>$E204^EXP(Parameter!$D$251+Parameter!$D$258)</f>
        <v>3.2355394129204976E-2</v>
      </c>
      <c r="BX204" s="91">
        <f>$D204^EXP(Parameter!$D$270+Parameter!$D$277)</f>
        <v>3.9790236653026237E-2</v>
      </c>
      <c r="BY204" s="91">
        <f>$E204^EXP(Parameter!$D$248+Parameter!$D$255)</f>
        <v>3.9516116408585501E-3</v>
      </c>
      <c r="BZ204" s="90">
        <f>$D204^EXP(Parameter!$D$208)</f>
        <v>4.7862992599181205E-2</v>
      </c>
      <c r="CA204" s="90">
        <f>$E204^EXP(Parameter!$D$200)</f>
        <v>2.661318906339635E-3</v>
      </c>
      <c r="CB204" s="90">
        <f>$D204^EXP(Parameter!$D$209)</f>
        <v>3.9534228935307496E-2</v>
      </c>
      <c r="CC204" s="90">
        <f>$E204^EXP(Parameter!$D$201)</f>
        <v>4.4814405598307466E-3</v>
      </c>
      <c r="CD204" s="90">
        <f>$D204^EXP(Parameter!$D$211)</f>
        <v>4.3087189124247686E-2</v>
      </c>
      <c r="CE204" s="90">
        <f>$E204^EXP(Parameter!$D$203)</f>
        <v>1.894259251318511E-2</v>
      </c>
      <c r="CF204" s="90">
        <f>$D204^EXP(Parameter!$D$212)</f>
        <v>9.4865894426019087E-2</v>
      </c>
      <c r="CG204" s="90">
        <f>$E204^EXP(Parameter!$D$204)</f>
        <v>1.3438967658060012E-2</v>
      </c>
      <c r="CH204" s="91">
        <f>$D204^EXP(Parameter!$D$213)</f>
        <v>3.500168541662952E-2</v>
      </c>
      <c r="CI204" s="90">
        <f>$E204^EXP(Parameter!$D$205)</f>
        <v>2.3421892950511513E-2</v>
      </c>
      <c r="CJ204" s="91">
        <f>$D204^EXP(Parameter!$D$210)</f>
        <v>1.9641752644896898E-2</v>
      </c>
      <c r="CK204" s="90">
        <f>$E204^EXP(Parameter!$D$202)</f>
        <v>2.1679282709816299E-3</v>
      </c>
      <c r="CL204" s="12">
        <f>$D204^EXP(Parameter!$D$170+Parameter!$D$177*(LN($B204/30.2*21)))</f>
        <v>2.3792013769672191E-2</v>
      </c>
      <c r="CM204" s="41">
        <f>$E204^EXP(Parameter!$D$155+Parameter!$D$162*(LN($B204/30.2*21)))</f>
        <v>6.9942871498734863E-2</v>
      </c>
      <c r="CN204" s="12">
        <f>$D204^EXP(Parameter!$D$171+Parameter!$D$178*(LN($B204/30.2*21)))</f>
        <v>2.644247439324765E-2</v>
      </c>
      <c r="CO204" s="41">
        <f>$E204^EXP(Parameter!$D$156+Parameter!$D$163*(LN($B204/30.2*21)))</f>
        <v>4.2978842553102282E-2</v>
      </c>
      <c r="CP204" s="12">
        <f>$D204^EXP(Parameter!$D$173+Parameter!$D$180*(LN($B204/30.2*21)))</f>
        <v>2.2355636970528697E-2</v>
      </c>
      <c r="CQ204" s="41">
        <f>$E204^EXP(Parameter!$D$158+Parameter!$D$165*(LN($B204/30.2*21)))</f>
        <v>4.5055858132681599E-2</v>
      </c>
      <c r="CR204" s="12">
        <f>$D204^EXP(Parameter!$D$174+Parameter!$D$181*(LN($B204/30.2*21)))</f>
        <v>2.1091453483584433E-2</v>
      </c>
      <c r="CS204" s="41">
        <f>$E204^EXP(Parameter!$D$159+Parameter!$D$166*(LN($B204/30.2*21)))</f>
        <v>6.7115212283719985E-2</v>
      </c>
      <c r="CT204" s="12">
        <f>$D204^EXP(Parameter!$D$175+Parameter!$D$182*(LN($B204/30.2*21)))</f>
        <v>3.7767753894177667E-3</v>
      </c>
      <c r="CU204" s="41">
        <f>$E204^EXP(Parameter!$D$160+Parameter!$D$167*(LN($B204/30.2*21)))</f>
        <v>2.302903721810556E-3</v>
      </c>
      <c r="CV204" s="12">
        <f>$D204^EXP(Parameter!$D$172+Parameter!$D$179*(LN($B204/30.2*21)))</f>
        <v>5.2360682042323888E-3</v>
      </c>
      <c r="CW204" s="41">
        <f>$E204^EXP(Parameter!$D$157+Parameter!$D$164*(LN($B204/30.2*21)))</f>
        <v>1.7889840620339972E-7</v>
      </c>
      <c r="CX204" s="12">
        <f t="shared" si="23"/>
        <v>8.9340180057089102E-18</v>
      </c>
      <c r="CY204" s="85">
        <v>1.3473362328122801E-2</v>
      </c>
      <c r="CZ204" s="12">
        <f t="shared" si="17"/>
        <v>1.1794216181182054E-4</v>
      </c>
      <c r="DA204" s="85">
        <v>2.0552392104126599E-2</v>
      </c>
      <c r="DB204" s="12">
        <f t="shared" si="18"/>
        <v>5.469654845959914E-7</v>
      </c>
      <c r="DC204" s="41">
        <v>1.7878238516443401E-4</v>
      </c>
      <c r="DD204" s="12">
        <f t="shared" si="19"/>
        <v>1.0914863473763461E-45</v>
      </c>
      <c r="DE204" s="85">
        <v>1.7397061369747999E-3</v>
      </c>
      <c r="DF204" s="12">
        <f t="shared" si="20"/>
        <v>1.6271101687546695E-51</v>
      </c>
      <c r="DG204" s="41">
        <v>1.5060999867954299E-4</v>
      </c>
      <c r="DH204" s="12">
        <f t="shared" si="21"/>
        <v>1.2408119306144194E-7</v>
      </c>
      <c r="DI204" s="41">
        <v>1.5060999867954299E-4</v>
      </c>
      <c r="DJ204" s="46">
        <v>199</v>
      </c>
      <c r="DK204" s="44">
        <v>6.3782825389435693E-5</v>
      </c>
      <c r="DL204" s="44">
        <v>2.01041532667534E-4</v>
      </c>
      <c r="DM204" s="44">
        <v>4.6524106816614501E-4</v>
      </c>
      <c r="DN204" s="44">
        <v>3.3332355077209097E-4</v>
      </c>
      <c r="DO204" s="44">
        <v>1.47753360345482E-3</v>
      </c>
      <c r="DP204" s="44">
        <v>1.13971296843607E-3</v>
      </c>
      <c r="DQ204" s="44">
        <v>1.67181429696805E-3</v>
      </c>
      <c r="DR204" s="45">
        <v>2.1271999695299401E-2</v>
      </c>
      <c r="DS204" s="45">
        <v>3.5365612883852197E-2</v>
      </c>
      <c r="DT204" s="45">
        <v>3.1536732219601002E-2</v>
      </c>
      <c r="DU204" s="45">
        <v>2.23543945225461E-2</v>
      </c>
      <c r="DV204" s="45">
        <v>3.36902730015693E-2</v>
      </c>
      <c r="DW204" s="45">
        <v>5.6561371700725803E-2</v>
      </c>
      <c r="DX204" s="45">
        <v>2.6698675015507999E-2</v>
      </c>
    </row>
    <row r="205" spans="1:128">
      <c r="A205" s="43">
        <f t="shared" si="22"/>
        <v>13.054794520547945</v>
      </c>
      <c r="B205" s="18">
        <v>201</v>
      </c>
      <c r="C205" s="12">
        <v>4400</v>
      </c>
      <c r="D205" s="12">
        <v>1.9907313488579999E-2</v>
      </c>
      <c r="E205" s="12">
        <v>1.4746475632089901E-4</v>
      </c>
      <c r="F205" s="92">
        <f>$D205^Parameter!$D$325</f>
        <v>4.7122667985021238E-2</v>
      </c>
      <c r="G205" s="92">
        <f>$E205^Parameter!$D$318</f>
        <v>1.7436348111971335E-3</v>
      </c>
      <c r="H205" s="92">
        <f>$D205^Parameter!$D$326</f>
        <v>4.3572263809169738E-2</v>
      </c>
      <c r="I205" s="92">
        <f>$E205^Parameter!$D$319</f>
        <v>3.531510257322081E-3</v>
      </c>
      <c r="J205" s="92">
        <f>$D205^Parameter!$D$328</f>
        <v>5.0564724285512529E-2</v>
      </c>
      <c r="K205" s="92">
        <f>$E205^Parameter!$D$321</f>
        <v>2.007839016450088E-2</v>
      </c>
      <c r="L205" s="92">
        <f>$D205^Parameter!$D$329</f>
        <v>0.11154422415161044</v>
      </c>
      <c r="M205" s="92">
        <f>$E205^Parameter!$D$322</f>
        <v>1.3263472350434168E-2</v>
      </c>
      <c r="N205" s="92">
        <f>$D205^Parameter!$D$330</f>
        <v>4.1898671321924069E-2</v>
      </c>
      <c r="O205" s="92">
        <f>$E205^Parameter!$D$323</f>
        <v>2.9341025917275328E-2</v>
      </c>
      <c r="P205" s="92">
        <f>$D205^Parameter!$D$327</f>
        <v>2.4024814774701232E-2</v>
      </c>
      <c r="Q205" s="92">
        <f>$E205^Parameter!$D$320</f>
        <v>1.8384143511653132E-3</v>
      </c>
      <c r="R205" s="12">
        <f>$D205^EXP(Parameter!$D$96+Parameter!$D$103*(($B205/30.2*21)^(1)))</f>
        <v>4.6524046950378463E-18</v>
      </c>
      <c r="S205" s="12">
        <f>$E205^EXP(Parameter!$D$81+Parameter!$D$88*($B205/30.2*21)^(-2))</f>
        <v>4.4230106237800578E-3</v>
      </c>
      <c r="T205" s="12">
        <f>$D205^EXP(Parameter!$D$97+Parameter!$D$104*(($B205*21/30.2)^(1)))</f>
        <v>1.0953734843765069E-4</v>
      </c>
      <c r="U205" s="12">
        <f>$E205^EXP(Parameter!$D$82+Parameter!$D$89*($B205/30.2*21)^(-2))</f>
        <v>7.0879960804207465E-3</v>
      </c>
      <c r="V205" s="12">
        <f>$D205^EXP(Parameter!$D$99+Parameter!$D$106*(($B205*21/30.2)^(1)))</f>
        <v>4.6686884961950106E-7</v>
      </c>
      <c r="W205" s="12">
        <f>$E205^EXP(Parameter!$D$84+Parameter!$D$91*($B205/30.2*21)^(-2))</f>
        <v>3.2418190248245937E-2</v>
      </c>
      <c r="X205" s="12">
        <f>$D205^EXP(Parameter!$D$100+Parameter!$D$107*(($B205*21/30.2)^(1)))</f>
        <v>9.3703313061060739E-47</v>
      </c>
      <c r="Y205" s="12">
        <f>$E205^EXP(Parameter!$D$85+Parameter!$D$92*($B205/30.2*21)^(-2))</f>
        <v>2.1019406458991339E-2</v>
      </c>
      <c r="Z205" s="12">
        <f>$D205^EXP(Parameter!$D$101+Parameter!$D$108*(($B205*21/30.2)^(1)))</f>
        <v>1.2001484476037235E-52</v>
      </c>
      <c r="AA205" s="12">
        <f>$E205^EXP(Parameter!$D$86+Parameter!$D$93*($B205/30.2*21)^(-2))</f>
        <v>2.9729500181061453E-2</v>
      </c>
      <c r="AB205" s="12">
        <f>$D205^EXP(Parameter!$D$98+Parameter!$D$105*(($B205*21/30.2)^(1)))</f>
        <v>1.0537065068836466E-7</v>
      </c>
      <c r="AC205" s="12">
        <f>$E205^EXP(Parameter!$D$83+Parameter!$D$90*($B205/30.2*21)^(-2))</f>
        <v>2.0716884790012418E-3</v>
      </c>
      <c r="AD205" s="87">
        <f>$D205^EXP(Parameter!$D$133+Parameter!$D$140*(($B205*21/30.2)^(-0.5))+Parameter!$D$147*((LN($B205*21/30.2))))</f>
        <v>1.4706779387901617E-10</v>
      </c>
      <c r="AE205" s="12">
        <f>$E205^EXP(Parameter!$D$111+Parameter!$D$118*(($B205*21/30.2)^(-1))+Parameter!$D$125*(($B205*21/30.2)^(-0.5)))</f>
        <v>5.813810253654348E-2</v>
      </c>
      <c r="AF205" s="12">
        <f>$D205^EXP(Parameter!$D$134+Parameter!$D$141*(($B205*21/30.2)^(-0.5))+Parameter!$D$148*((LN($B205*21/30.2))))</f>
        <v>3.3995161647916612E-4</v>
      </c>
      <c r="AG205" s="12">
        <f>$E205^EXP(Parameter!$D$112+Parameter!$D$119*(($B205*21/30.2)^(-1))+Parameter!$D$126*(($B205*21/30.2)^(-0.5)))</f>
        <v>8.3671656628250511E-3</v>
      </c>
      <c r="AH205" s="12">
        <f>$D205^EXP(Parameter!$D$136+Parameter!$D$143*(($B205*21/30.2)^(-0.5))+Parameter!$D$150*((LN($B205*21/30.2))))</f>
        <v>1.0463441797979056E-8</v>
      </c>
      <c r="AI205" s="12">
        <f>$E205^EXP(Parameter!$D$114+Parameter!$D$121*(($B205*21/30.2)^(-1))+Parameter!$D$128*(($B205*21/30.2)^(-0.5)))</f>
        <v>7.593217629247784E-5</v>
      </c>
      <c r="AJ205" s="12">
        <f>$D205^EXP(Parameter!$D$137+Parameter!$D$144*(($B205*21/30.2)^(-0.5))+Parameter!$D$151*((LN($B205*21/30.2))))</f>
        <v>9.1809227565798732E-12</v>
      </c>
      <c r="AK205" s="12">
        <f>$E205^EXP(Parameter!$D$115+Parameter!$D$122*(($B205*21/30.2)^(-1))+Parameter!$D$129*(($B205*21/30.2)^(-0.5)))</f>
        <v>5.6005417801675778E-3</v>
      </c>
      <c r="AL205" s="12">
        <f>$D205^EXP(Parameter!$D$138+Parameter!$D$145*(($B205*21/30.2)^(-0.5))+Parameter!$D$152*((LN($B205*21/30.2))))</f>
        <v>1.0676160532869437E-45</v>
      </c>
      <c r="AM205" s="12">
        <f>$E205^EXP(Parameter!$D$116+Parameter!$D$123*(($B205*21/30.2)^(-1))+Parameter!$D$130*(($B205*21/30.2)^(-0.5)))</f>
        <v>6.072880503631026E-6</v>
      </c>
      <c r="AN205" s="12">
        <f>$D205^EXP(Parameter!$D$135+Parameter!$D$142*(($B205*21/30.2)^(-0.5))+Parameter!$D$149*((LN($B205*21/30.2))))</f>
        <v>1.630173603383618E-5</v>
      </c>
      <c r="AO205" s="12">
        <f>$E205^EXP(Parameter!$D$113+Parameter!$D$120*(($B205*21/30.2)^(-1))+Parameter!$D$127*(($B205*21/30.2)^(-0.5)))</f>
        <v>1.0521510917476864E-11</v>
      </c>
      <c r="AP205" s="87">
        <f>$D205^EXP(Parameter!$D$304+Parameter!$D$310*((LN($B205*21/30.2))))</f>
        <v>2.0652830995821412E-2</v>
      </c>
      <c r="AQ205" s="88">
        <f>$E205^EXP(Parameter!$D$290+Parameter!$D$296*((LN($B205*21/30.2))))</f>
        <v>1.1308120157523393E-2</v>
      </c>
      <c r="AR205" s="12">
        <f>$D205^EXP(Parameter!$D$305+Parameter!$D$311*((LN($B205*21/30.2))))</f>
        <v>2.7871501761328004E-2</v>
      </c>
      <c r="AS205" s="88">
        <f>$E205^EXP(Parameter!$D$291+Parameter!$D$297*((LN($B205*21/30.2))))</f>
        <v>9.6945393941452358E-3</v>
      </c>
      <c r="AT205" s="12">
        <f>$D205^EXP(Parameter!$D$305+Parameter!$D$307-Parameter!$D$306+(Parameter!$D$311+Parameter!$D$313-Parameter!$D$312)*((LN($B205*21/30.2))))</f>
        <v>2.4612123904294257E-2</v>
      </c>
      <c r="AU205" s="88">
        <f>$E205^EXP(Parameter!$D$291+Parameter!$D$293-Parameter!$D$292+(Parameter!$D$297+Parameter!$D$299-Parameter!$D$298)*((LN($B205*21/30.2))))</f>
        <v>1.6866691005417035E-2</v>
      </c>
      <c r="AV205" s="12">
        <f>$D205^EXP(Parameter!$D$308+Parameter!$D$314*((LN($B205*21/30.2))))</f>
        <v>3.564738007697766E-2</v>
      </c>
      <c r="AW205" s="88">
        <f>$E205^EXP(Parameter!$D$294+Parameter!$D$300*((LN($B205*21/30.2))))</f>
        <v>1.4189235291345048E-2</v>
      </c>
      <c r="AX205" s="12">
        <f>$D205^EXP(Parameter!$D$305+Parameter!$D$309-Parameter!$D$306+(Parameter!$D$311+Parameter!$D$315-Parameter!$D$312)*((LN($B205*21/30.2))))</f>
        <v>1.2207055032614517E-2</v>
      </c>
      <c r="AY205" s="88">
        <f>$E205^EXP(Parameter!$D$291+Parameter!$D$295-Parameter!$D$292+(Parameter!$D$297+Parameter!$D$301-Parameter!$D$298)*((LN($B205*21/30.2))))</f>
        <v>2.5053773271161036E-4</v>
      </c>
      <c r="AZ205" s="12">
        <f>$D205^EXP(Parameter!D$305-Parameter!D$306+(Parameter!D$311-Parameter!D$312)*((LN($B205*21/30.2))))</f>
        <v>8.1651260370101484E-3</v>
      </c>
      <c r="BA205" s="88">
        <f>$E205^EXP(Parameter!$D$291-Parameter!$D$292+(Parameter!$D$297-Parameter!$D$298)*((LN($B205*21/30.2))))</f>
        <v>3.7311561531226661E-6</v>
      </c>
      <c r="BB205" s="89">
        <f>$D205^EXP(Parameter!$D$231+Parameter!$D$238)</f>
        <v>5.1047847143166521E-2</v>
      </c>
      <c r="BC205" s="90">
        <f>$E205^EXP(Parameter!$D$216+Parameter!$D$223)</f>
        <v>3.6880776304768371E-3</v>
      </c>
      <c r="BD205" s="91">
        <f>$D205^EXP(Parameter!$D$232+Parameter!$D$239)</f>
        <v>3.8700370473051027E-2</v>
      </c>
      <c r="BE205" s="90">
        <f>$E205^EXP(Parameter!$D$217+Parameter!$D$224)</f>
        <v>5.3025294173016276E-3</v>
      </c>
      <c r="BF205" s="91">
        <f>$D205^EXP(Parameter!$D$234+Parameter!$D$241)</f>
        <v>4.6626142428421627E-2</v>
      </c>
      <c r="BG205" s="91">
        <f>$E205^EXP(Parameter!$D$219+Parameter!$D$226)</f>
        <v>2.4187481253231297E-2</v>
      </c>
      <c r="BH205" s="91">
        <f>$D205^EXP(Parameter!$D$235+Parameter!$D$242)</f>
        <v>9.4513906236976225E-2</v>
      </c>
      <c r="BI205" s="91">
        <f>$E205^EXP(Parameter!$D$220+Parameter!$D$227)</f>
        <v>1.5431416086147219E-2</v>
      </c>
      <c r="BJ205" s="91">
        <f>$D205^EXP(Parameter!$D$236)</f>
        <v>1.2903136998514782E-2</v>
      </c>
      <c r="BK205" s="91">
        <f>$E205^EXP(Parameter!$D$221)</f>
        <v>0.15955633267535865</v>
      </c>
      <c r="BL205" s="91">
        <f>$D205^EXP(Parameter!$D$233+Parameter!$D$240)</f>
        <v>1.781197002802181E-2</v>
      </c>
      <c r="BM205" s="91">
        <f>$E205^EXP(Parameter!$D$218+Parameter!$D$225)</f>
        <v>1.6410172945537768E-3</v>
      </c>
      <c r="BN205" s="90">
        <f>$D205^EXP(Parameter!$D$268+Parameter!$D$275)</f>
        <v>6.8853029811568447E-2</v>
      </c>
      <c r="BO205" s="91">
        <f>$E205^EXP(Parameter!$D$246+Parameter!$D$253)</f>
        <v>1.271618569935703E-3</v>
      </c>
      <c r="BP205" s="91">
        <f>$D205^EXP(Parameter!$D$269+Parameter!$D$276)</f>
        <v>4.5351647533627241E-2</v>
      </c>
      <c r="BQ205" s="91">
        <f>$E205^EXP(Parameter!$D$247+Parameter!$D$254)</f>
        <v>3.1820519054368279E-3</v>
      </c>
      <c r="BR205" s="91">
        <f>$D205^EXP(Parameter!$D$271+Parameter!$D$278)</f>
        <v>0.10508855376744462</v>
      </c>
      <c r="BS205" s="91">
        <f>$E205^EXP(Parameter!$D$249+Parameter!$D$256)</f>
        <v>2.9831521056463323E-2</v>
      </c>
      <c r="BT205" s="91">
        <f>$D205^EXP(Parameter!$D$272+Parameter!$D$279)</f>
        <v>0.18249316944935992</v>
      </c>
      <c r="BU205" s="91">
        <f>$E205^EXP(Parameter!$D$250+Parameter!$D$257)</f>
        <v>9.151963375896301E-3</v>
      </c>
      <c r="BV205" s="91">
        <f>$D205^EXP(Parameter!$D$273+Parameter!$D$280)</f>
        <v>0.14494619977400089</v>
      </c>
      <c r="BW205" s="91">
        <f>$E205^EXP(Parameter!$D$251+Parameter!$D$258)</f>
        <v>3.2090259010376342E-2</v>
      </c>
      <c r="BX205" s="91">
        <f>$D205^EXP(Parameter!$D$270+Parameter!$D$277)</f>
        <v>3.9460579733298702E-2</v>
      </c>
      <c r="BY205" s="91">
        <f>$E205^EXP(Parameter!$D$248+Parameter!$D$255)</f>
        <v>3.8995168199533604E-3</v>
      </c>
      <c r="BZ205" s="90">
        <f>$D205^EXP(Parameter!$D$208)</f>
        <v>4.7489083949904198E-2</v>
      </c>
      <c r="CA205" s="90">
        <f>$E205^EXP(Parameter!$D$200)</f>
        <v>2.6237457098648442E-3</v>
      </c>
      <c r="CB205" s="90">
        <f>$D205^EXP(Parameter!$D$209)</f>
        <v>3.9206040008034411E-2</v>
      </c>
      <c r="CC205" s="90">
        <f>$E205^EXP(Parameter!$D$201)</f>
        <v>4.4236955392227299E-3</v>
      </c>
      <c r="CD205" s="90">
        <f>$D205^EXP(Parameter!$D$211)</f>
        <v>4.2738995337312347E-2</v>
      </c>
      <c r="CE205" s="90">
        <f>$E205^EXP(Parameter!$D$203)</f>
        <v>1.8763261959384537E-2</v>
      </c>
      <c r="CF205" s="90">
        <f>$D205^EXP(Parameter!$D$212)</f>
        <v>9.4291098668370057E-2</v>
      </c>
      <c r="CG205" s="90">
        <f>$E205^EXP(Parameter!$D$204)</f>
        <v>1.3300786520461074E-2</v>
      </c>
      <c r="CH205" s="91">
        <f>$D205^EXP(Parameter!$D$213)</f>
        <v>3.4700218005664224E-2</v>
      </c>
      <c r="CI205" s="90">
        <f>$E205^EXP(Parameter!$D$205)</f>
        <v>2.321196946228616E-2</v>
      </c>
      <c r="CJ205" s="91">
        <f>$D205^EXP(Parameter!$D$210)</f>
        <v>1.9443571987163968E-2</v>
      </c>
      <c r="CK205" s="90">
        <f>$E205^EXP(Parameter!$D$202)</f>
        <v>2.1362701146146515E-3</v>
      </c>
      <c r="CL205" s="12">
        <f>$D205^EXP(Parameter!$D$170+Parameter!$D$177*(LN($B205/30.2*21)))</f>
        <v>2.3529710736696158E-2</v>
      </c>
      <c r="CM205" s="41">
        <f>$E205^EXP(Parameter!$D$155+Parameter!$D$162*(LN($B205/30.2*21)))</f>
        <v>6.9733104894781961E-2</v>
      </c>
      <c r="CN205" s="12">
        <f>$D205^EXP(Parameter!$D$171+Parameter!$D$178*(LN($B205/30.2*21)))</f>
        <v>2.6176260172616532E-2</v>
      </c>
      <c r="CO205" s="41">
        <f>$E205^EXP(Parameter!$D$156+Parameter!$D$163*(LN($B205/30.2*21)))</f>
        <v>4.2755095488422663E-2</v>
      </c>
      <c r="CP205" s="12">
        <f>$D205^EXP(Parameter!$D$173+Parameter!$D$180*(LN($B205/30.2*21)))</f>
        <v>2.2108449713969656E-2</v>
      </c>
      <c r="CQ205" s="41">
        <f>$E205^EXP(Parameter!$D$158+Parameter!$D$165*(LN($B205/30.2*21)))</f>
        <v>4.4759586976074309E-2</v>
      </c>
      <c r="CR205" s="12">
        <f>$D205^EXP(Parameter!$D$174+Parameter!$D$181*(LN($B205/30.2*21)))</f>
        <v>2.0806428026336376E-2</v>
      </c>
      <c r="CS205" s="41">
        <f>$E205^EXP(Parameter!$D$159+Parameter!$D$166*(LN($B205/30.2*21)))</f>
        <v>6.6805266815312903E-2</v>
      </c>
      <c r="CT205" s="12">
        <f>$D205^EXP(Parameter!$D$175+Parameter!$D$182*(LN($B205/30.2*21)))</f>
        <v>3.7025901540258177E-3</v>
      </c>
      <c r="CU205" s="41">
        <f>$E205^EXP(Parameter!$D$160+Parameter!$D$167*(LN($B205/30.2*21)))</f>
        <v>2.2570208229666512E-3</v>
      </c>
      <c r="CV205" s="12">
        <f>$D205^EXP(Parameter!$D$172+Parameter!$D$179*(LN($B205/30.2*21)))</f>
        <v>5.1509504202711127E-3</v>
      </c>
      <c r="CW205" s="41">
        <f>$E205^EXP(Parameter!$D$157+Parameter!$D$164*(LN($B205/30.2*21)))</f>
        <v>1.6855291765749504E-7</v>
      </c>
      <c r="CX205" s="12">
        <f t="shared" si="23"/>
        <v>4.6524046950378463E-18</v>
      </c>
      <c r="CY205" s="85">
        <v>1.34422720838283E-2</v>
      </c>
      <c r="CZ205" s="12">
        <f t="shared" si="17"/>
        <v>1.0953734843765069E-4</v>
      </c>
      <c r="DA205" s="85">
        <v>2.0492883779944199E-2</v>
      </c>
      <c r="DB205" s="12">
        <f t="shared" si="18"/>
        <v>4.6686884961950106E-7</v>
      </c>
      <c r="DC205" s="41">
        <v>1.73759284080767E-4</v>
      </c>
      <c r="DD205" s="12">
        <f t="shared" si="19"/>
        <v>9.3703313061060739E-47</v>
      </c>
      <c r="DE205" s="85">
        <v>1.7049131774961299E-3</v>
      </c>
      <c r="DF205" s="12">
        <f t="shared" si="20"/>
        <v>1.2001484476037235E-52</v>
      </c>
      <c r="DG205" s="41">
        <v>1.4746499891908E-4</v>
      </c>
      <c r="DH205" s="12">
        <f t="shared" si="21"/>
        <v>1.0537065068836466E-7</v>
      </c>
      <c r="DI205" s="41">
        <v>1.4746499891908E-4</v>
      </c>
      <c r="DJ205" s="46">
        <v>200</v>
      </c>
      <c r="DK205" s="44">
        <v>6.2196338375453104E-5</v>
      </c>
      <c r="DL205" s="44">
        <v>1.9641776971246499E-4</v>
      </c>
      <c r="DM205" s="44">
        <v>4.5520851710323401E-4</v>
      </c>
      <c r="DN205" s="44">
        <v>3.2594321987056097E-4</v>
      </c>
      <c r="DO205" s="44">
        <v>1.4487525054643899E-3</v>
      </c>
      <c r="DP205" s="44">
        <v>1.1169644595761001E-3</v>
      </c>
      <c r="DQ205" s="44">
        <v>1.6396357922468E-3</v>
      </c>
      <c r="DR205" s="45">
        <v>2.1064267893424402E-2</v>
      </c>
      <c r="DS205" s="45">
        <v>3.5047527542761303E-2</v>
      </c>
      <c r="DT205" s="45">
        <v>3.1247443397258299E-2</v>
      </c>
      <c r="DU205" s="45">
        <v>2.2137721889641901E-2</v>
      </c>
      <c r="DV205" s="45">
        <v>3.3384690878791298E-2</v>
      </c>
      <c r="DW205" s="45">
        <v>5.6096089626087101E-2</v>
      </c>
      <c r="DX205" s="45">
        <v>2.6446968164085101E-2</v>
      </c>
    </row>
    <row r="206" spans="1:128">
      <c r="A206" s="43">
        <f t="shared" si="22"/>
        <v>13.115068493150686</v>
      </c>
      <c r="B206" s="18">
        <v>202</v>
      </c>
      <c r="C206" s="12">
        <v>4422</v>
      </c>
      <c r="D206" s="12">
        <v>1.97083357847079E-2</v>
      </c>
      <c r="E206" s="12">
        <v>1.4439605432967E-4</v>
      </c>
      <c r="F206" s="92">
        <f>$D206^Parameter!$D$325</f>
        <v>4.675488179693682E-2</v>
      </c>
      <c r="G206" s="92">
        <f>$E206^Parameter!$D$318</f>
        <v>1.717433123934523E-3</v>
      </c>
      <c r="H206" s="92">
        <f>$D206^Parameter!$D$326</f>
        <v>4.3223503154903649E-2</v>
      </c>
      <c r="I206" s="92">
        <f>$E206^Parameter!$D$319</f>
        <v>3.4842989395151755E-3</v>
      </c>
      <c r="J206" s="92">
        <f>$D206^Parameter!$D$328</f>
        <v>5.0179145820466099E-2</v>
      </c>
      <c r="K206" s="92">
        <f>$E206^Parameter!$D$321</f>
        <v>1.9892208813693215E-2</v>
      </c>
      <c r="L206" s="92">
        <f>$D206^Parameter!$D$329</f>
        <v>0.11091849640301495</v>
      </c>
      <c r="M206" s="92">
        <f>$E206^Parameter!$D$322</f>
        <v>1.3127502504518433E-2</v>
      </c>
      <c r="N206" s="92">
        <f>$D206^Parameter!$D$330</f>
        <v>4.1559131389373422E-2</v>
      </c>
      <c r="O206" s="92">
        <f>$E206^Parameter!$D$323</f>
        <v>2.9095252495863037E-2</v>
      </c>
      <c r="P206" s="92">
        <f>$D206^Parameter!$D$327</f>
        <v>2.3796153147523182E-2</v>
      </c>
      <c r="Q206" s="92">
        <f>$E206^Parameter!$D$320</f>
        <v>1.8110168991797577E-3</v>
      </c>
      <c r="R206" s="12">
        <f>$D206^EXP(Parameter!$D$96+Parameter!$D$103*(($B206/30.2*21)^(1)))</f>
        <v>2.3981227030059135E-18</v>
      </c>
      <c r="S206" s="12">
        <f>$E206^EXP(Parameter!$D$81+Parameter!$D$88*($B206/30.2*21)^(-2))</f>
        <v>4.366230057439734E-3</v>
      </c>
      <c r="T206" s="12">
        <f>$D206^EXP(Parameter!$D$97+Parameter!$D$104*(($B206*21/30.2)^(1)))</f>
        <v>1.0168451865933646E-4</v>
      </c>
      <c r="U206" s="12">
        <f>$E206^EXP(Parameter!$D$82+Parameter!$D$89*($B206/30.2*21)^(-2))</f>
        <v>7.004868802002069E-3</v>
      </c>
      <c r="V206" s="12">
        <f>$D206^EXP(Parameter!$D$99+Parameter!$D$106*(($B206*21/30.2)^(1)))</f>
        <v>3.9790001200819729E-7</v>
      </c>
      <c r="W206" s="12">
        <f>$E206^EXP(Parameter!$D$84+Parameter!$D$91*($B206/30.2*21)^(-2))</f>
        <v>3.2154327524259188E-2</v>
      </c>
      <c r="X206" s="12">
        <f>$D206^EXP(Parameter!$D$100+Parameter!$D$107*(($B206*21/30.2)^(1)))</f>
        <v>7.6021377799591894E-48</v>
      </c>
      <c r="Y206" s="12">
        <f>$E206^EXP(Parameter!$D$85+Parameter!$D$92*($B206/30.2*21)^(-2))</f>
        <v>2.0826793426087724E-2</v>
      </c>
      <c r="Z206" s="12">
        <f>$D206^EXP(Parameter!$D$101+Parameter!$D$108*(($B206*21/30.2)^(1)))</f>
        <v>8.3682956164093963E-54</v>
      </c>
      <c r="AA206" s="12">
        <f>$E206^EXP(Parameter!$D$86+Parameter!$D$93*($B206/30.2*21)^(-2))</f>
        <v>2.9481371327548404E-2</v>
      </c>
      <c r="AB206" s="12">
        <f>$D206^EXP(Parameter!$D$98+Parameter!$D$105*(($B206*21/30.2)^(1)))</f>
        <v>8.9353792293275292E-8</v>
      </c>
      <c r="AC206" s="12">
        <f>$E206^EXP(Parameter!$D$83+Parameter!$D$90*($B206/30.2*21)^(-2))</f>
        <v>2.0413933461044856E-3</v>
      </c>
      <c r="AD206" s="87">
        <f>$D206^EXP(Parameter!$D$133+Parameter!$D$140*(($B206*21/30.2)^(-0.5))+Parameter!$D$147*((LN($B206*21/30.2))))</f>
        <v>1.2260711464112867E-10</v>
      </c>
      <c r="AE206" s="12">
        <f>$E206^EXP(Parameter!$D$111+Parameter!$D$118*(($B206*21/30.2)^(-1))+Parameter!$D$125*(($B206*21/30.2)^(-0.5)))</f>
        <v>5.7859297300609874E-2</v>
      </c>
      <c r="AF206" s="12">
        <f>$D206^EXP(Parameter!$D$134+Parameter!$D$141*(($B206*21/30.2)^(-0.5))+Parameter!$D$148*((LN($B206*21/30.2))))</f>
        <v>3.2705521569722601E-4</v>
      </c>
      <c r="AG206" s="12">
        <f>$E206^EXP(Parameter!$D$112+Parameter!$D$119*(($B206*21/30.2)^(-1))+Parameter!$D$126*(($B206*21/30.2)^(-0.5)))</f>
        <v>8.274722401574371E-3</v>
      </c>
      <c r="AH206" s="12">
        <f>$D206^EXP(Parameter!$D$136+Parameter!$D$143*(($B206*21/30.2)^(-0.5))+Parameter!$D$150*((LN($B206*21/30.2))))</f>
        <v>9.1226478061728753E-9</v>
      </c>
      <c r="AI206" s="12">
        <f>$E206^EXP(Parameter!$D$114+Parameter!$D$121*(($B206*21/30.2)^(-1))+Parameter!$D$128*(($B206*21/30.2)^(-0.5)))</f>
        <v>7.3516385894764947E-5</v>
      </c>
      <c r="AJ206" s="12">
        <f>$D206^EXP(Parameter!$D$137+Parameter!$D$144*(($B206*21/30.2)^(-0.5))+Parameter!$D$151*((LN($B206*21/30.2))))</f>
        <v>7.3119233122423269E-12</v>
      </c>
      <c r="AK206" s="12">
        <f>$E206^EXP(Parameter!$D$115+Parameter!$D$122*(($B206*21/30.2)^(-1))+Parameter!$D$129*(($B206*21/30.2)^(-0.5)))</f>
        <v>5.5250194556084537E-3</v>
      </c>
      <c r="AL206" s="12">
        <f>$D206^EXP(Parameter!$D$138+Parameter!$D$145*(($B206*21/30.2)^(-0.5))+Parameter!$D$152*((LN($B206*21/30.2))))</f>
        <v>3.2190853502526383E-46</v>
      </c>
      <c r="AM206" s="12">
        <f>$E206^EXP(Parameter!$D$116+Parameter!$D$123*(($B206*21/30.2)^(-1))+Parameter!$D$130*(($B206*21/30.2)^(-0.5)))</f>
        <v>5.8271930383022233E-6</v>
      </c>
      <c r="AN206" s="12">
        <f>$D206^EXP(Parameter!$D$135+Parameter!$D$142*(($B206*21/30.2)^(-0.5))+Parameter!$D$149*((LN($B206*21/30.2))))</f>
        <v>1.5422474199428099E-5</v>
      </c>
      <c r="AO206" s="12">
        <f>$E206^EXP(Parameter!$D$113+Parameter!$D$120*(($B206*21/30.2)^(-1))+Parameter!$D$127*(($B206*21/30.2)^(-0.5)))</f>
        <v>9.5884208660963601E-12</v>
      </c>
      <c r="AP206" s="87">
        <f>$D206^EXP(Parameter!$D$304+Parameter!$D$310*((LN($B206*21/30.2))))</f>
        <v>2.0398182828216271E-2</v>
      </c>
      <c r="AQ206" s="88">
        <f>$E206^EXP(Parameter!$D$290+Parameter!$D$296*((LN($B206*21/30.2))))</f>
        <v>1.1223624254631746E-2</v>
      </c>
      <c r="AR206" s="12">
        <f>$D206^EXP(Parameter!$D$305+Parameter!$D$311*((LN($B206*21/30.2))))</f>
        <v>2.759285218473773E-2</v>
      </c>
      <c r="AS206" s="88">
        <f>$E206^EXP(Parameter!$D$291+Parameter!$D$297*((LN($B206*21/30.2))))</f>
        <v>9.5997599965278561E-3</v>
      </c>
      <c r="AT206" s="12">
        <f>$D206^EXP(Parameter!$D$305+Parameter!$D$307-Parameter!$D$306+(Parameter!$D$311+Parameter!$D$313-Parameter!$D$312)*((LN($B206*21/30.2))))</f>
        <v>2.4340714606472996E-2</v>
      </c>
      <c r="AU206" s="88">
        <f>$E206^EXP(Parameter!$D$291+Parameter!$D$293-Parameter!$D$292+(Parameter!$D$297+Parameter!$D$299-Parameter!$D$298)*((LN($B206*21/30.2))))</f>
        <v>1.669243221565693E-2</v>
      </c>
      <c r="AV206" s="12">
        <f>$D206^EXP(Parameter!$D$308+Parameter!$D$314*((LN($B206*21/30.2))))</f>
        <v>3.5234205915335985E-2</v>
      </c>
      <c r="AW206" s="88">
        <f>$E206^EXP(Parameter!$D$294+Parameter!$D$300*((LN($B206*21/30.2))))</f>
        <v>1.4048573032954599E-2</v>
      </c>
      <c r="AX206" s="12">
        <f>$D206^EXP(Parameter!$D$305+Parameter!$D$309-Parameter!$D$306+(Parameter!$D$311+Parameter!$D$315-Parameter!$D$312)*((LN($B206*21/30.2))))</f>
        <v>1.2030851524799834E-2</v>
      </c>
      <c r="AY206" s="88">
        <f>$E206^EXP(Parameter!$D$291+Parameter!$D$295-Parameter!$D$292+(Parameter!$D$297+Parameter!$D$301-Parameter!$D$298)*((LN($B206*21/30.2))))</f>
        <v>2.4215726513480927E-4</v>
      </c>
      <c r="AZ206" s="12">
        <f>$D206^EXP(Parameter!D$305-Parameter!D$306+(Parameter!D$311-Parameter!D$312)*((LN($B206*21/30.2))))</f>
        <v>8.0439551306721296E-3</v>
      </c>
      <c r="BA206" s="88">
        <f>$E206^EXP(Parameter!$D$291-Parameter!$D$292+(Parameter!$D$297-Parameter!$D$298)*((LN($B206*21/30.2))))</f>
        <v>3.559837308174327E-6</v>
      </c>
      <c r="BB206" s="89">
        <f>$D206^EXP(Parameter!$D$231+Parameter!$D$238)</f>
        <v>5.0659820190376785E-2</v>
      </c>
      <c r="BC206" s="90">
        <f>$E206^EXP(Parameter!$D$216+Parameter!$D$223)</f>
        <v>3.6391495204297426E-3</v>
      </c>
      <c r="BD206" s="91">
        <f>$D206^EXP(Parameter!$D$232+Parameter!$D$239)</f>
        <v>3.8378932061000709E-2</v>
      </c>
      <c r="BE206" s="90">
        <f>$E206^EXP(Parameter!$D$217+Parameter!$D$224)</f>
        <v>5.2367134487179088E-3</v>
      </c>
      <c r="BF206" s="91">
        <f>$D206^EXP(Parameter!$D$234+Parameter!$D$241)</f>
        <v>4.6260974701856174E-2</v>
      </c>
      <c r="BG206" s="91">
        <f>$E206^EXP(Parameter!$D$219+Parameter!$D$226)</f>
        <v>2.3973835482226362E-2</v>
      </c>
      <c r="BH206" s="91">
        <f>$D206^EXP(Parameter!$D$235+Parameter!$D$242)</f>
        <v>9.3943785903884705E-2</v>
      </c>
      <c r="BI206" s="91">
        <f>$E206^EXP(Parameter!$D$220+Parameter!$D$227)</f>
        <v>1.5278734474477961E-2</v>
      </c>
      <c r="BJ206" s="91">
        <f>$D206^EXP(Parameter!$D$236)</f>
        <v>1.275996868258783E-2</v>
      </c>
      <c r="BK206" s="91">
        <f>$E206^EXP(Parameter!$D$221)</f>
        <v>0.15885979123881511</v>
      </c>
      <c r="BL206" s="91">
        <f>$D206^EXP(Parameter!$D$233+Parameter!$D$240)</f>
        <v>1.7628906374828758E-2</v>
      </c>
      <c r="BM206" s="91">
        <f>$E206^EXP(Parameter!$D$218+Parameter!$D$225)</f>
        <v>1.6161239567629585E-3</v>
      </c>
      <c r="BN206" s="90">
        <f>$D206^EXP(Parameter!$D$268+Parameter!$D$275)</f>
        <v>6.8382118910400067E-2</v>
      </c>
      <c r="BO206" s="91">
        <f>$E206^EXP(Parameter!$D$246+Parameter!$D$253)</f>
        <v>1.251567726054719E-3</v>
      </c>
      <c r="BP206" s="91">
        <f>$D206^EXP(Parameter!$D$269+Parameter!$D$276)</f>
        <v>4.4993263044139233E-2</v>
      </c>
      <c r="BQ206" s="91">
        <f>$E206^EXP(Parameter!$D$247+Parameter!$D$254)</f>
        <v>3.1387326399551943E-3</v>
      </c>
      <c r="BR206" s="91">
        <f>$D206^EXP(Parameter!$D$271+Parameter!$D$278)</f>
        <v>0.10448306276298042</v>
      </c>
      <c r="BS206" s="91">
        <f>$E206^EXP(Parameter!$D$249+Parameter!$D$256)</f>
        <v>2.9582808117963582E-2</v>
      </c>
      <c r="BT206" s="91">
        <f>$D206^EXP(Parameter!$D$272+Parameter!$D$279)</f>
        <v>0.18169871451741523</v>
      </c>
      <c r="BU206" s="91">
        <f>$E206^EXP(Parameter!$D$250+Parameter!$D$257)</f>
        <v>9.0501342476796299E-3</v>
      </c>
      <c r="BV206" s="91">
        <f>$D206^EXP(Parameter!$D$273+Parameter!$D$280)</f>
        <v>0.14422996287277226</v>
      </c>
      <c r="BW206" s="91">
        <f>$E206^EXP(Parameter!$D$251+Parameter!$D$258)</f>
        <v>3.1828251496103389E-2</v>
      </c>
      <c r="BX206" s="91">
        <f>$D206^EXP(Parameter!$D$270+Parameter!$D$277)</f>
        <v>3.9134779669432296E-2</v>
      </c>
      <c r="BY206" s="91">
        <f>$E206^EXP(Parameter!$D$248+Parameter!$D$255)</f>
        <v>3.8482949968404994E-3</v>
      </c>
      <c r="BZ206" s="90">
        <f>$D206^EXP(Parameter!$D$208)</f>
        <v>4.7119374009854303E-2</v>
      </c>
      <c r="CA206" s="90">
        <f>$E206^EXP(Parameter!$D$200)</f>
        <v>2.5868371029150626E-3</v>
      </c>
      <c r="CB206" s="90">
        <f>$D206^EXP(Parameter!$D$209)</f>
        <v>3.8881696154501426E-2</v>
      </c>
      <c r="CC206" s="90">
        <f>$E206^EXP(Parameter!$D$201)</f>
        <v>4.3669010978476287E-3</v>
      </c>
      <c r="CD206" s="90">
        <f>$D206^EXP(Parameter!$D$211)</f>
        <v>4.2394804710498099E-2</v>
      </c>
      <c r="CE206" s="90">
        <f>$E206^EXP(Parameter!$D$203)</f>
        <v>1.8586273809052575E-2</v>
      </c>
      <c r="CF206" s="90">
        <f>$D206^EXP(Parameter!$D$212)</f>
        <v>9.3721755000575724E-2</v>
      </c>
      <c r="CG206" s="90">
        <f>$E206^EXP(Parameter!$D$204)</f>
        <v>1.3164522310171255E-2</v>
      </c>
      <c r="CH206" s="91">
        <f>$D206^EXP(Parameter!$D$213)</f>
        <v>3.4402376036506414E-2</v>
      </c>
      <c r="CI206" s="90">
        <f>$E206^EXP(Parameter!$D$205)</f>
        <v>2.3004682681346807E-2</v>
      </c>
      <c r="CJ206" s="91">
        <f>$D206^EXP(Parameter!$D$210)</f>
        <v>1.9248065814738136E-2</v>
      </c>
      <c r="CK206" s="90">
        <f>$E206^EXP(Parameter!$D$202)</f>
        <v>2.1051871845271697E-3</v>
      </c>
      <c r="CL206" s="12">
        <f>$D206^EXP(Parameter!$D$170+Parameter!$D$177*(LN($B206/30.2*21)))</f>
        <v>2.3271057732340075E-2</v>
      </c>
      <c r="CM206" s="41">
        <f>$E206^EXP(Parameter!$D$155+Parameter!$D$162*(LN($B206/30.2*21)))</f>
        <v>6.9525240476901784E-2</v>
      </c>
      <c r="CN206" s="12">
        <f>$D206^EXP(Parameter!$D$171+Parameter!$D$178*(LN($B206/30.2*21)))</f>
        <v>2.5913559072433912E-2</v>
      </c>
      <c r="CO206" s="41">
        <f>$E206^EXP(Parameter!$D$156+Parameter!$D$163*(LN($B206/30.2*21)))</f>
        <v>4.2533590615435983E-2</v>
      </c>
      <c r="CP206" s="12">
        <f>$D206^EXP(Parameter!$D$173+Parameter!$D$180*(LN($B206/30.2*21)))</f>
        <v>2.1864722767895105E-2</v>
      </c>
      <c r="CQ206" s="41">
        <f>$E206^EXP(Parameter!$D$158+Parameter!$D$165*(LN($B206/30.2*21)))</f>
        <v>4.4466451716712437E-2</v>
      </c>
      <c r="CR206" s="12">
        <f>$D206^EXP(Parameter!$D$174+Parameter!$D$181*(LN($B206/30.2*21)))</f>
        <v>2.0525879173953234E-2</v>
      </c>
      <c r="CS206" s="41">
        <f>$E206^EXP(Parameter!$D$159+Parameter!$D$166*(LN($B206/30.2*21)))</f>
        <v>6.6498214548342524E-2</v>
      </c>
      <c r="CT206" s="12">
        <f>$D206^EXP(Parameter!$D$175+Parameter!$D$182*(LN($B206/30.2*21)))</f>
        <v>3.6300206014930514E-3</v>
      </c>
      <c r="CU206" s="41">
        <f>$E206^EXP(Parameter!$D$160+Parameter!$D$167*(LN($B206/30.2*21)))</f>
        <v>2.2121609600238663E-3</v>
      </c>
      <c r="CV206" s="12">
        <f>$D206^EXP(Parameter!$D$172+Parameter!$D$179*(LN($B206/30.2*21)))</f>
        <v>5.0674438396955904E-3</v>
      </c>
      <c r="CW206" s="41">
        <f>$E206^EXP(Parameter!$D$157+Parameter!$D$164*(LN($B206/30.2*21)))</f>
        <v>1.5882295894197637E-7</v>
      </c>
      <c r="CX206" s="12">
        <f t="shared" si="23"/>
        <v>2.3981227030059135E-18</v>
      </c>
      <c r="CY206" s="85">
        <v>1.3411822285059201E-2</v>
      </c>
      <c r="CZ206" s="12">
        <f t="shared" si="17"/>
        <v>1.0168451865933646E-4</v>
      </c>
      <c r="DA206" s="85">
        <v>2.04344845413281E-2</v>
      </c>
      <c r="DB206" s="12">
        <f t="shared" si="18"/>
        <v>3.9790001200819729E-7</v>
      </c>
      <c r="DC206" s="41">
        <v>1.6893257858863E-4</v>
      </c>
      <c r="DD206" s="12">
        <f t="shared" si="19"/>
        <v>7.6021377799591894E-48</v>
      </c>
      <c r="DE206" s="85">
        <v>1.6709625037086601E-3</v>
      </c>
      <c r="DF206" s="12">
        <f t="shared" si="20"/>
        <v>8.3682956164093963E-54</v>
      </c>
      <c r="DG206" s="41">
        <v>1.4439599911587799E-4</v>
      </c>
      <c r="DH206" s="12">
        <f t="shared" si="21"/>
        <v>8.9353792293275292E-8</v>
      </c>
      <c r="DI206" s="41">
        <v>1.4439599911587799E-4</v>
      </c>
      <c r="DJ206" s="46">
        <v>201</v>
      </c>
      <c r="DK206" s="44">
        <v>6.0654456896180902E-5</v>
      </c>
      <c r="DL206" s="44">
        <v>1.9191502446735999E-4</v>
      </c>
      <c r="DM206" s="44">
        <v>4.4542354262766499E-4</v>
      </c>
      <c r="DN206" s="44">
        <v>3.1874946518684099E-4</v>
      </c>
      <c r="DO206" s="44">
        <v>1.42061864454512E-3</v>
      </c>
      <c r="DP206" s="44">
        <v>1.0947390483505601E-3</v>
      </c>
      <c r="DQ206" s="44">
        <v>1.6081730629219401E-3</v>
      </c>
      <c r="DR206" s="45">
        <v>2.0859285550202399E-2</v>
      </c>
      <c r="DS206" s="45">
        <v>3.4733373683035397E-2</v>
      </c>
      <c r="DT206" s="45">
        <v>3.0961789263889698E-2</v>
      </c>
      <c r="DU206" s="45">
        <v>2.1923899249420099E-2</v>
      </c>
      <c r="DV206" s="45">
        <v>3.3082912315316897E-2</v>
      </c>
      <c r="DW206" s="45">
        <v>5.56361453627967E-2</v>
      </c>
      <c r="DX206" s="45">
        <v>2.6198496697196001E-2</v>
      </c>
    </row>
    <row r="207" spans="1:128">
      <c r="A207" s="43">
        <f t="shared" si="22"/>
        <v>13.175342465753424</v>
      </c>
      <c r="B207" s="18">
        <v>203</v>
      </c>
      <c r="C207" s="12">
        <v>4444</v>
      </c>
      <c r="D207" s="12">
        <v>1.9512021617862901E-2</v>
      </c>
      <c r="E207" s="12">
        <v>1.41402004956472E-4</v>
      </c>
      <c r="F207" s="92">
        <f>$D207^Parameter!$D$325</f>
        <v>4.6391217396607995E-2</v>
      </c>
      <c r="G207" s="92">
        <f>$E207^Parameter!$D$318</f>
        <v>1.6917181491335875E-3</v>
      </c>
      <c r="H207" s="92">
        <f>$D207^Parameter!$D$326</f>
        <v>4.2878720227143084E-2</v>
      </c>
      <c r="I207" s="92">
        <f>$E207^Parameter!$D$319</f>
        <v>3.4378867261044411E-3</v>
      </c>
      <c r="J207" s="92">
        <f>$D207^Parameter!$D$328</f>
        <v>4.979781971522837E-2</v>
      </c>
      <c r="K207" s="92">
        <f>$E207^Parameter!$D$321</f>
        <v>1.9708420342664408E-2</v>
      </c>
      <c r="L207" s="92">
        <f>$D207^Parameter!$D$329</f>
        <v>0.11029841467421773</v>
      </c>
      <c r="M207" s="92">
        <f>$E207^Parameter!$D$322</f>
        <v>1.2993412556327461E-2</v>
      </c>
      <c r="N207" s="92">
        <f>$D207^Parameter!$D$330</f>
        <v>4.1223497677932111E-2</v>
      </c>
      <c r="O207" s="92">
        <f>$E207^Parameter!$D$323</f>
        <v>2.8852418767589882E-2</v>
      </c>
      <c r="P207" s="92">
        <f>$D207^Parameter!$D$327</f>
        <v>2.35704437890559E-2</v>
      </c>
      <c r="Q207" s="92">
        <f>$E207^Parameter!$D$320</f>
        <v>1.7841249849525325E-3</v>
      </c>
      <c r="R207" s="12">
        <f>$D207^EXP(Parameter!$D$96+Parameter!$D$103*(($B207/30.2*21)^(1)))</f>
        <v>1.2233784382465542E-18</v>
      </c>
      <c r="S207" s="12">
        <f>$E207^EXP(Parameter!$D$81+Parameter!$D$88*($B207/30.2*21)^(-2))</f>
        <v>4.3103805329041114E-3</v>
      </c>
      <c r="T207" s="12">
        <f>$D207^EXP(Parameter!$D$97+Parameter!$D$104*(($B207*21/30.2)^(1)))</f>
        <v>9.43508036875608E-5</v>
      </c>
      <c r="U207" s="12">
        <f>$E207^EXP(Parameter!$D$82+Parameter!$D$89*($B207/30.2*21)^(-2))</f>
        <v>6.9230128596626077E-3</v>
      </c>
      <c r="V207" s="12">
        <f>$D207^EXP(Parameter!$D$99+Parameter!$D$106*(($B207*21/30.2)^(1)))</f>
        <v>3.3860311325935354E-7</v>
      </c>
      <c r="W207" s="12">
        <f>$E207^EXP(Parameter!$D$84+Parameter!$D$91*($B207/30.2*21)^(-2))</f>
        <v>3.1893558363086577E-2</v>
      </c>
      <c r="X207" s="12">
        <f>$D207^EXP(Parameter!$D$100+Parameter!$D$107*(($B207*21/30.2)^(1)))</f>
        <v>5.8210948901723448E-49</v>
      </c>
      <c r="Y207" s="12">
        <f>$E207^EXP(Parameter!$D$85+Parameter!$D$92*($B207/30.2*21)^(-2))</f>
        <v>2.0636634898116318E-2</v>
      </c>
      <c r="Z207" s="12">
        <f>$D207^EXP(Parameter!$D$101+Parameter!$D$108*(($B207*21/30.2)^(1)))</f>
        <v>5.5094234725812893E-55</v>
      </c>
      <c r="AA207" s="12">
        <f>$E207^EXP(Parameter!$D$86+Parameter!$D$93*($B207/30.2*21)^(-2))</f>
        <v>2.9236203044739964E-2</v>
      </c>
      <c r="AB207" s="12">
        <f>$D207^EXP(Parameter!$D$98+Parameter!$D$105*(($B207*21/30.2)^(1)))</f>
        <v>7.5662482493266971E-8</v>
      </c>
      <c r="AC207" s="12">
        <f>$E207^EXP(Parameter!$D$83+Parameter!$D$90*($B207/30.2*21)^(-2))</f>
        <v>2.0116488171347175E-3</v>
      </c>
      <c r="AD207" s="87">
        <f>$D207^EXP(Parameter!$D$133+Parameter!$D$140*(($B207*21/30.2)^(-0.5))+Parameter!$D$147*((LN($B207*21/30.2))))</f>
        <v>1.021571904430255E-10</v>
      </c>
      <c r="AE207" s="12">
        <f>$E207^EXP(Parameter!$D$111+Parameter!$D$118*(($B207*21/30.2)^(-1))+Parameter!$D$125*(($B207*21/30.2)^(-0.5)))</f>
        <v>5.7582899900400775E-2</v>
      </c>
      <c r="AF207" s="12">
        <f>$D207^EXP(Parameter!$D$134+Parameter!$D$141*(($B207*21/30.2)^(-0.5))+Parameter!$D$148*((LN($B207*21/30.2))))</f>
        <v>3.1465345643022296E-4</v>
      </c>
      <c r="AG207" s="12">
        <f>$E207^EXP(Parameter!$D$112+Parameter!$D$119*(($B207*21/30.2)^(-1))+Parameter!$D$126*(($B207*21/30.2)^(-0.5)))</f>
        <v>8.1836327892171479E-3</v>
      </c>
      <c r="AH207" s="12">
        <f>$D207^EXP(Parameter!$D$136+Parameter!$D$143*(($B207*21/30.2)^(-0.5))+Parameter!$D$150*((LN($B207*21/30.2))))</f>
        <v>7.9509490803384147E-9</v>
      </c>
      <c r="AI207" s="12">
        <f>$E207^EXP(Parameter!$D$114+Parameter!$D$121*(($B207*21/30.2)^(-1))+Parameter!$D$128*(($B207*21/30.2)^(-0.5)))</f>
        <v>7.1184140083951168E-5</v>
      </c>
      <c r="AJ207" s="12">
        <f>$D207^EXP(Parameter!$D$137+Parameter!$D$144*(($B207*21/30.2)^(-0.5))+Parameter!$D$151*((LN($B207*21/30.2))))</f>
        <v>5.8180614230280268E-12</v>
      </c>
      <c r="AK207" s="12">
        <f>$E207^EXP(Parameter!$D$115+Parameter!$D$122*(($B207*21/30.2)^(-1))+Parameter!$D$129*(($B207*21/30.2)^(-0.5)))</f>
        <v>5.4507728346242798E-3</v>
      </c>
      <c r="AL207" s="12">
        <f>$D207^EXP(Parameter!$D$138+Parameter!$D$145*(($B207*21/30.2)^(-0.5))+Parameter!$D$152*((LN($B207*21/30.2))))</f>
        <v>9.6279773495393687E-47</v>
      </c>
      <c r="AM207" s="12">
        <f>$E207^EXP(Parameter!$D$116+Parameter!$D$123*(($B207*21/30.2)^(-1))+Parameter!$D$130*(($B207*21/30.2)^(-0.5)))</f>
        <v>5.5921222622355775E-6</v>
      </c>
      <c r="AN207" s="12">
        <f>$D207^EXP(Parameter!$D$135+Parameter!$D$142*(($B207*21/30.2)^(-0.5))+Parameter!$D$149*((LN($B207*21/30.2))))</f>
        <v>1.4590857397285463E-5</v>
      </c>
      <c r="AO207" s="12">
        <f>$E207^EXP(Parameter!$D$113+Parameter!$D$120*(($B207*21/30.2)^(-1))+Parameter!$D$127*(($B207*21/30.2)^(-0.5)))</f>
        <v>8.7402933185620089E-12</v>
      </c>
      <c r="AP207" s="87">
        <f>$D207^EXP(Parameter!$D$304+Parameter!$D$310*((LN($B207*21/30.2))))</f>
        <v>2.014732620544029E-2</v>
      </c>
      <c r="AQ207" s="88">
        <f>$E207^EXP(Parameter!$D$290+Parameter!$D$296*((LN($B207*21/30.2))))</f>
        <v>1.1140159278735547E-2</v>
      </c>
      <c r="AR207" s="12">
        <f>$D207^EXP(Parameter!$D$305+Parameter!$D$311*((LN($B207*21/30.2))))</f>
        <v>2.7317842749403839E-2</v>
      </c>
      <c r="AS207" s="88">
        <f>$E207^EXP(Parameter!$D$291+Parameter!$D$297*((LN($B207*21/30.2))))</f>
        <v>9.5062830505527642E-3</v>
      </c>
      <c r="AT207" s="12">
        <f>$D207^EXP(Parameter!$D$305+Parameter!$D$307-Parameter!$D$306+(Parameter!$D$311+Parameter!$D$313-Parameter!$D$312)*((LN($B207*21/30.2))))</f>
        <v>2.407306370067587E-2</v>
      </c>
      <c r="AU207" s="88">
        <f>$E207^EXP(Parameter!$D$291+Parameter!$D$293-Parameter!$D$292+(Parameter!$D$297+Parameter!$D$299-Parameter!$D$298)*((LN($B207*21/30.2))))</f>
        <v>1.6520557934892963E-2</v>
      </c>
      <c r="AV207" s="12">
        <f>$D207^EXP(Parameter!$D$308+Parameter!$D$314*((LN($B207*21/30.2))))</f>
        <v>3.4826729741459506E-2</v>
      </c>
      <c r="AW207" s="88">
        <f>$E207^EXP(Parameter!$D$294+Parameter!$D$300*((LN($B207*21/30.2))))</f>
        <v>1.390981673245935E-2</v>
      </c>
      <c r="AX207" s="12">
        <f>$D207^EXP(Parameter!$D$305+Parameter!$D$309-Parameter!$D$306+(Parameter!$D$311+Parameter!$D$315-Parameter!$D$312)*((LN($B207*21/30.2))))</f>
        <v>1.1857618940000437E-2</v>
      </c>
      <c r="AY207" s="88">
        <f>$E207^EXP(Parameter!$D$291+Parameter!$D$295-Parameter!$D$292+(Parameter!$D$297+Parameter!$D$301-Parameter!$D$298)*((LN($B207*21/30.2))))</f>
        <v>2.3406892744758068E-4</v>
      </c>
      <c r="AZ207" s="12">
        <f>$D207^EXP(Parameter!D$305-Parameter!D$306+(Parameter!D$311-Parameter!D$312)*((LN($B207*21/30.2))))</f>
        <v>7.9249044970323736E-3</v>
      </c>
      <c r="BA207" s="88">
        <f>$E207^EXP(Parameter!$D$291-Parameter!$D$292+(Parameter!$D$297-Parameter!$D$298)*((LN($B207*21/30.2))))</f>
        <v>3.3966844964028689E-6</v>
      </c>
      <c r="BB207" s="89">
        <f>$D207^EXP(Parameter!$D$231+Parameter!$D$238)</f>
        <v>5.0276063257241321E-2</v>
      </c>
      <c r="BC207" s="90">
        <f>$E207^EXP(Parameter!$D$216+Parameter!$D$223)</f>
        <v>3.5910446082830822E-3</v>
      </c>
      <c r="BD207" s="91">
        <f>$D207^EXP(Parameter!$D$232+Parameter!$D$239)</f>
        <v>3.806125621480199E-2</v>
      </c>
      <c r="BE207" s="90">
        <f>$E207^EXP(Parameter!$D$217+Parameter!$D$224)</f>
        <v>5.1719488825290117E-3</v>
      </c>
      <c r="BF207" s="91">
        <f>$D207^EXP(Parameter!$D$234+Parameter!$D$241)</f>
        <v>4.5899909210763999E-2</v>
      </c>
      <c r="BG207" s="91">
        <f>$E207^EXP(Parameter!$D$219+Parameter!$D$226)</f>
        <v>2.3762842119216251E-2</v>
      </c>
      <c r="BH207" s="91">
        <f>$D207^EXP(Parameter!$D$235+Parameter!$D$242)</f>
        <v>9.33790494455011E-2</v>
      </c>
      <c r="BI207" s="91">
        <f>$E207^EXP(Parameter!$D$220+Parameter!$D$227)</f>
        <v>1.5128109565265937E-2</v>
      </c>
      <c r="BJ207" s="91">
        <f>$D207^EXP(Parameter!$D$236)</f>
        <v>1.2618873568962293E-2</v>
      </c>
      <c r="BK207" s="91">
        <f>$E207^EXP(Parameter!$D$221)</f>
        <v>0.15816880248218185</v>
      </c>
      <c r="BL207" s="91">
        <f>$D207^EXP(Parameter!$D$233+Parameter!$D$240)</f>
        <v>1.7448344655425323E-2</v>
      </c>
      <c r="BM207" s="91">
        <f>$E207^EXP(Parameter!$D$218+Parameter!$D$225)</f>
        <v>1.5916965538238319E-3</v>
      </c>
      <c r="BN207" s="90">
        <f>$D207^EXP(Parameter!$D$268+Parameter!$D$275)</f>
        <v>6.7916033188807221E-2</v>
      </c>
      <c r="BO207" s="91">
        <f>$E207^EXP(Parameter!$D$246+Parameter!$D$253)</f>
        <v>1.231904114775643E-3</v>
      </c>
      <c r="BP207" s="91">
        <f>$D207^EXP(Parameter!$D$269+Parameter!$D$276)</f>
        <v>4.4638929733158167E-2</v>
      </c>
      <c r="BQ207" s="91">
        <f>$E207^EXP(Parameter!$D$247+Parameter!$D$254)</f>
        <v>3.096157158876432E-3</v>
      </c>
      <c r="BR207" s="91">
        <f>$D207^EXP(Parameter!$D$271+Parameter!$D$278)</f>
        <v>0.10388312676406919</v>
      </c>
      <c r="BS207" s="91">
        <f>$E207^EXP(Parameter!$D$249+Parameter!$D$256)</f>
        <v>2.9337060337968766E-2</v>
      </c>
      <c r="BT207" s="91">
        <f>$D207^EXP(Parameter!$D$272+Parameter!$D$279)</f>
        <v>0.1809104350807568</v>
      </c>
      <c r="BU207" s="91">
        <f>$E207^EXP(Parameter!$D$250+Parameter!$D$257)</f>
        <v>8.9498016139765955E-3</v>
      </c>
      <c r="BV207" s="91">
        <f>$D207^EXP(Parameter!$D$273+Parameter!$D$280)</f>
        <v>0.14351971247940679</v>
      </c>
      <c r="BW207" s="91">
        <f>$E207^EXP(Parameter!$D$251+Parameter!$D$258)</f>
        <v>3.1569322674642457E-2</v>
      </c>
      <c r="BX207" s="91">
        <f>$D207^EXP(Parameter!$D$270+Parameter!$D$277)</f>
        <v>3.8812777188539926E-2</v>
      </c>
      <c r="BY207" s="91">
        <f>$E207^EXP(Parameter!$D$248+Parameter!$D$255)</f>
        <v>3.7979282819360291E-3</v>
      </c>
      <c r="BZ207" s="90">
        <f>$D207^EXP(Parameter!$D$208)</f>
        <v>4.6753800167046465E-2</v>
      </c>
      <c r="CA207" s="90">
        <f>$E207^EXP(Parameter!$D$200)</f>
        <v>2.5505788586643145E-3</v>
      </c>
      <c r="CB207" s="90">
        <f>$D207^EXP(Parameter!$D$209)</f>
        <v>3.8561138221573421E-2</v>
      </c>
      <c r="CC207" s="90">
        <f>$E207^EXP(Parameter!$D$201)</f>
        <v>4.3110380330404034E-3</v>
      </c>
      <c r="CD207" s="90">
        <f>$D207^EXP(Parameter!$D$211)</f>
        <v>4.2054556509503314E-2</v>
      </c>
      <c r="CE207" s="90">
        <f>$E207^EXP(Parameter!$D$203)</f>
        <v>1.8411588543702503E-2</v>
      </c>
      <c r="CF207" s="90">
        <f>$D207^EXP(Parameter!$D$212)</f>
        <v>9.3157791281185912E-2</v>
      </c>
      <c r="CG207" s="90">
        <f>$E207^EXP(Parameter!$D$204)</f>
        <v>1.3030141169147309E-2</v>
      </c>
      <c r="CH207" s="91">
        <f>$D207^EXP(Parameter!$D$213)</f>
        <v>3.41081026435959E-2</v>
      </c>
      <c r="CI207" s="90">
        <f>$E207^EXP(Parameter!$D$205)</f>
        <v>2.2799989413334838E-2</v>
      </c>
      <c r="CJ207" s="91">
        <f>$D207^EXP(Parameter!$D$210)</f>
        <v>1.9055188349635824E-2</v>
      </c>
      <c r="CK207" s="90">
        <f>$E207^EXP(Parameter!$D$202)</f>
        <v>2.0746668938864008E-3</v>
      </c>
      <c r="CL207" s="12">
        <f>$D207^EXP(Parameter!$D$170+Parameter!$D$177*(LN($B207/30.2*21)))</f>
        <v>2.3015992438196766E-2</v>
      </c>
      <c r="CM207" s="41">
        <f>$E207^EXP(Parameter!$D$155+Parameter!$D$162*(LN($B207/30.2*21)))</f>
        <v>6.9319251658021469E-2</v>
      </c>
      <c r="CN207" s="12">
        <f>$D207^EXP(Parameter!$D$171+Parameter!$D$178*(LN($B207/30.2*21)))</f>
        <v>2.5654312823873128E-2</v>
      </c>
      <c r="CO207" s="41">
        <f>$E207^EXP(Parameter!$D$156+Parameter!$D$163*(LN($B207/30.2*21)))</f>
        <v>4.2314295060106318E-2</v>
      </c>
      <c r="CP207" s="12">
        <f>$D207^EXP(Parameter!$D$173+Parameter!$D$180*(LN($B207/30.2*21)))</f>
        <v>2.1624396607265339E-2</v>
      </c>
      <c r="CQ207" s="41">
        <f>$E207^EXP(Parameter!$D$158+Parameter!$D$165*(LN($B207/30.2*21)))</f>
        <v>4.4176406084747676E-2</v>
      </c>
      <c r="CR207" s="12">
        <f>$D207^EXP(Parameter!$D$174+Parameter!$D$181*(LN($B207/30.2*21)))</f>
        <v>2.0249725689658615E-2</v>
      </c>
      <c r="CS207" s="41">
        <f>$E207^EXP(Parameter!$D$159+Parameter!$D$166*(LN($B207/30.2*21)))</f>
        <v>6.6194015197008516E-2</v>
      </c>
      <c r="CT207" s="12">
        <f>$D207^EXP(Parameter!$D$175+Parameter!$D$182*(LN($B207/30.2*21)))</f>
        <v>3.5590278117385824E-3</v>
      </c>
      <c r="CU207" s="41">
        <f>$E207^EXP(Parameter!$D$160+Parameter!$D$167*(LN($B207/30.2*21)))</f>
        <v>2.1682987096766286E-3</v>
      </c>
      <c r="CV207" s="12">
        <f>$D207^EXP(Parameter!$D$172+Parameter!$D$179*(LN($B207/30.2*21)))</f>
        <v>4.9855133364212862E-3</v>
      </c>
      <c r="CW207" s="41">
        <f>$E207^EXP(Parameter!$D$157+Parameter!$D$164*(LN($B207/30.2*21)))</f>
        <v>1.4967084815924944E-7</v>
      </c>
      <c r="CX207" s="12">
        <f t="shared" si="23"/>
        <v>1.2233784382465542E-18</v>
      </c>
      <c r="CY207" s="85">
        <v>1.33819995174161E-2</v>
      </c>
      <c r="CZ207" s="12">
        <f t="shared" si="17"/>
        <v>9.43508036875608E-5</v>
      </c>
      <c r="DA207" s="85">
        <v>2.0377172122352301E-2</v>
      </c>
      <c r="DB207" s="12">
        <f t="shared" si="18"/>
        <v>3.3860311325935354E-7</v>
      </c>
      <c r="DC207" s="41">
        <v>1.64293873418501E-4</v>
      </c>
      <c r="DD207" s="12">
        <f t="shared" si="19"/>
        <v>5.8210948901723448E-49</v>
      </c>
      <c r="DE207" s="85">
        <v>1.6378318828737699E-3</v>
      </c>
      <c r="DF207" s="12">
        <f t="shared" si="20"/>
        <v>5.5094234725812893E-55</v>
      </c>
      <c r="DG207" s="41">
        <v>1.41401999277432E-4</v>
      </c>
      <c r="DH207" s="12">
        <f t="shared" si="21"/>
        <v>7.5662482493266971E-8</v>
      </c>
      <c r="DI207" s="41">
        <v>1.41401999277432E-4</v>
      </c>
      <c r="DJ207" s="46">
        <v>202</v>
      </c>
      <c r="DK207" s="44">
        <v>5.9155777462183098E-5</v>
      </c>
      <c r="DL207" s="44">
        <v>1.8752973148705699E-4</v>
      </c>
      <c r="DM207" s="44">
        <v>4.3587923411558799E-4</v>
      </c>
      <c r="DN207" s="44">
        <v>3.1173696213748802E-4</v>
      </c>
      <c r="DO207" s="44">
        <v>1.3931154316096899E-3</v>
      </c>
      <c r="DP207" s="44">
        <v>1.0730230502132799E-3</v>
      </c>
      <c r="DQ207" s="44">
        <v>1.5774079465458201E-3</v>
      </c>
      <c r="DR207" s="45">
        <v>2.0657006147496101E-2</v>
      </c>
      <c r="DS207" s="45">
        <v>3.4423088575861203E-2</v>
      </c>
      <c r="DT207" s="45">
        <v>3.0679711004582999E-2</v>
      </c>
      <c r="DU207" s="45">
        <v>2.1712878638914499E-2</v>
      </c>
      <c r="DV207" s="45">
        <v>3.2784876256671799E-2</v>
      </c>
      <c r="DW207" s="45">
        <v>5.5181459034291898E-2</v>
      </c>
      <c r="DX207" s="45">
        <v>2.59532072293234E-2</v>
      </c>
    </row>
    <row r="208" spans="1:128">
      <c r="A208" s="43">
        <f t="shared" si="22"/>
        <v>13.235616438356164</v>
      </c>
      <c r="B208" s="18">
        <v>204</v>
      </c>
      <c r="C208" s="12">
        <v>4466</v>
      </c>
      <c r="D208" s="12">
        <v>1.9318325727045602E-2</v>
      </c>
      <c r="E208" s="12">
        <v>1.3848052216128501E-4</v>
      </c>
      <c r="F208" s="92">
        <f>$D208^Parameter!$D$325</f>
        <v>4.6031613480990559E-2</v>
      </c>
      <c r="G208" s="92">
        <f>$E208^Parameter!$D$318</f>
        <v>1.6664790508579938E-3</v>
      </c>
      <c r="H208" s="92">
        <f>$D208^Parameter!$D$326</f>
        <v>4.2537855101133101E-2</v>
      </c>
      <c r="I208" s="92">
        <f>$E208^Parameter!$D$319</f>
        <v>3.3922571237859057E-3</v>
      </c>
      <c r="J208" s="92">
        <f>$D208^Parameter!$D$328</f>
        <v>4.9420683459619981E-2</v>
      </c>
      <c r="K208" s="92">
        <f>$E208^Parameter!$D$321</f>
        <v>1.952698491462233E-2</v>
      </c>
      <c r="L208" s="92">
        <f>$D208^Parameter!$D$329</f>
        <v>0.10968390685621607</v>
      </c>
      <c r="M208" s="92">
        <f>$E208^Parameter!$D$322</f>
        <v>1.2861169422180338E-2</v>
      </c>
      <c r="N208" s="92">
        <f>$D208^Parameter!$D$330</f>
        <v>4.0891710964584965E-2</v>
      </c>
      <c r="O208" s="92">
        <f>$E208^Parameter!$D$323</f>
        <v>2.8612478343976996E-2</v>
      </c>
      <c r="P208" s="92">
        <f>$D208^Parameter!$D$327</f>
        <v>2.3347637900331702E-2</v>
      </c>
      <c r="Q208" s="92">
        <f>$E208^Parameter!$D$320</f>
        <v>1.75772741500146E-3</v>
      </c>
      <c r="R208" s="12">
        <f>$D208^EXP(Parameter!$D$96+Parameter!$D$103*(($B208/30.2*21)^(1)))</f>
        <v>6.1755691081735267E-19</v>
      </c>
      <c r="S208" s="12">
        <f>$E208^EXP(Parameter!$D$81+Parameter!$D$88*($B208/30.2*21)^(-2))</f>
        <v>4.2554433187609701E-3</v>
      </c>
      <c r="T208" s="12">
        <f>$D208^EXP(Parameter!$D$97+Parameter!$D$104*(($B208*21/30.2)^(1)))</f>
        <v>8.7505066003170794E-5</v>
      </c>
      <c r="U208" s="12">
        <f>$E208^EXP(Parameter!$D$82+Parameter!$D$89*($B208/30.2*21)^(-2))</f>
        <v>6.8424040524132862E-3</v>
      </c>
      <c r="V208" s="12">
        <f>$D208^EXP(Parameter!$D$99+Parameter!$D$106*(($B208*21/30.2)^(1)))</f>
        <v>2.8769988564480729E-7</v>
      </c>
      <c r="W208" s="12">
        <f>$E208^EXP(Parameter!$D$84+Parameter!$D$91*($B208/30.2*21)^(-2))</f>
        <v>3.1635834664945073E-2</v>
      </c>
      <c r="X208" s="12">
        <f>$D208^EXP(Parameter!$D$100+Parameter!$D$107*(($B208*21/30.2)^(1)))</f>
        <v>4.2013932407225715E-50</v>
      </c>
      <c r="Y208" s="12">
        <f>$E208^EXP(Parameter!$D$85+Parameter!$D$92*($B208/30.2*21)^(-2))</f>
        <v>2.0448890276117803E-2</v>
      </c>
      <c r="Z208" s="12">
        <f>$D208^EXP(Parameter!$D$101+Parameter!$D$108*(($B208*21/30.2)^(1)))</f>
        <v>3.42069727862845E-56</v>
      </c>
      <c r="AA208" s="12">
        <f>$E208^EXP(Parameter!$D$86+Parameter!$D$93*($B208/30.2*21)^(-2))</f>
        <v>2.8993948696444134E-2</v>
      </c>
      <c r="AB208" s="12">
        <f>$D208^EXP(Parameter!$D$98+Parameter!$D$105*(($B208*21/30.2)^(1)))</f>
        <v>6.3975995693150313E-8</v>
      </c>
      <c r="AC208" s="12">
        <f>$E208^EXP(Parameter!$D$83+Parameter!$D$90*($B208/30.2*21)^(-2))</f>
        <v>1.9824428508114114E-3</v>
      </c>
      <c r="AD208" s="87">
        <f>$D208^EXP(Parameter!$D$133+Parameter!$D$140*(($B208*21/30.2)^(-0.5))+Parameter!$D$147*((LN($B208*21/30.2))))</f>
        <v>8.507027281262978E-11</v>
      </c>
      <c r="AE208" s="12">
        <f>$E208^EXP(Parameter!$D$111+Parameter!$D$118*(($B208*21/30.2)^(-1))+Parameter!$D$125*(($B208*21/30.2)^(-0.5)))</f>
        <v>5.7308879235846967E-2</v>
      </c>
      <c r="AF208" s="12">
        <f>$D208^EXP(Parameter!$D$134+Parameter!$D$141*(($B208*21/30.2)^(-0.5))+Parameter!$D$148*((LN($B208*21/30.2))))</f>
        <v>3.0272714999828574E-4</v>
      </c>
      <c r="AG208" s="12">
        <f>$E208^EXP(Parameter!$D$112+Parameter!$D$119*(($B208*21/30.2)^(-1))+Parameter!$D$126*(($B208*21/30.2)^(-0.5)))</f>
        <v>8.0938718816770585E-3</v>
      </c>
      <c r="AH208" s="12">
        <f>$D208^EXP(Parameter!$D$136+Parameter!$D$143*(($B208*21/30.2)^(-0.5))+Parameter!$D$150*((LN($B208*21/30.2))))</f>
        <v>6.9273818132063023E-9</v>
      </c>
      <c r="AI208" s="12">
        <f>$E208^EXP(Parameter!$D$114+Parameter!$D$121*(($B208*21/30.2)^(-1))+Parameter!$D$128*(($B208*21/30.2)^(-0.5)))</f>
        <v>6.8932315712371973E-5</v>
      </c>
      <c r="AJ208" s="12">
        <f>$D208^EXP(Parameter!$D$137+Parameter!$D$144*(($B208*21/30.2)^(-0.5))+Parameter!$D$151*((LN($B208*21/30.2))))</f>
        <v>4.6251592716402832E-12</v>
      </c>
      <c r="AK208" s="12">
        <f>$E208^EXP(Parameter!$D$115+Parameter!$D$122*(($B208*21/30.2)^(-1))+Parameter!$D$129*(($B208*21/30.2)^(-0.5)))</f>
        <v>5.3777758402622673E-3</v>
      </c>
      <c r="AL208" s="12">
        <f>$D208^EXP(Parameter!$D$138+Parameter!$D$145*(($B208*21/30.2)^(-0.5))+Parameter!$D$152*((LN($B208*21/30.2))))</f>
        <v>2.8563784348923278E-47</v>
      </c>
      <c r="AM208" s="12">
        <f>$E208^EXP(Parameter!$D$116+Parameter!$D$123*(($B208*21/30.2)^(-1))+Parameter!$D$130*(($B208*21/30.2)^(-0.5)))</f>
        <v>5.3671799212404874E-6</v>
      </c>
      <c r="AN208" s="12">
        <f>$D208^EXP(Parameter!$D$135+Parameter!$D$142*(($B208*21/30.2)^(-0.5))+Parameter!$D$149*((LN($B208*21/30.2))))</f>
        <v>1.3804291906899159E-5</v>
      </c>
      <c r="AO208" s="12">
        <f>$E208^EXP(Parameter!$D$113+Parameter!$D$120*(($B208*21/30.2)^(-1))+Parameter!$D$127*(($B208*21/30.2)^(-0.5)))</f>
        <v>7.9691906267966701E-12</v>
      </c>
      <c r="AP208" s="87">
        <f>$D208^EXP(Parameter!$D$304+Parameter!$D$310*((LN($B208*21/30.2))))</f>
        <v>1.9900193978998153E-2</v>
      </c>
      <c r="AQ208" s="88">
        <f>$E208^EXP(Parameter!$D$290+Parameter!$D$296*((LN($B208*21/30.2))))</f>
        <v>1.1057707909561527E-2</v>
      </c>
      <c r="AR208" s="12">
        <f>$D208^EXP(Parameter!$D$305+Parameter!$D$311*((LN($B208*21/30.2))))</f>
        <v>2.704641377143888E-2</v>
      </c>
      <c r="AS208" s="88">
        <f>$E208^EXP(Parameter!$D$291+Parameter!$D$297*((LN($B208*21/30.2))))</f>
        <v>9.4140853420194535E-3</v>
      </c>
      <c r="AT208" s="12">
        <f>$D208^EXP(Parameter!$D$305+Parameter!$D$307-Parameter!$D$306+(Parameter!$D$311+Parameter!$D$313-Parameter!$D$312)*((LN($B208*21/30.2))))</f>
        <v>2.3809107525103429E-2</v>
      </c>
      <c r="AU208" s="88">
        <f>$E208^EXP(Parameter!$D$291+Parameter!$D$293-Parameter!$D$292+(Parameter!$D$297+Parameter!$D$299-Parameter!$D$298)*((LN($B208*21/30.2))))</f>
        <v>1.6351026974298851E-2</v>
      </c>
      <c r="AV208" s="12">
        <f>$D208^EXP(Parameter!$D$308+Parameter!$D$314*((LN($B208*21/30.2))))</f>
        <v>3.44248588216177E-2</v>
      </c>
      <c r="AW208" s="88">
        <f>$E208^EXP(Parameter!$D$294+Parameter!$D$300*((LN($B208*21/30.2))))</f>
        <v>1.3772933267928514E-2</v>
      </c>
      <c r="AX208" s="12">
        <f>$D208^EXP(Parameter!$D$305+Parameter!$D$309-Parameter!$D$306+(Parameter!$D$311+Parameter!$D$315-Parameter!$D$312)*((LN($B208*21/30.2))))</f>
        <v>1.1687299294608459E-2</v>
      </c>
      <c r="AY208" s="88">
        <f>$E208^EXP(Parameter!$D$291+Parameter!$D$295-Parameter!$D$292+(Parameter!$D$297+Parameter!$D$301-Parameter!$D$298)*((LN($B208*21/30.2))))</f>
        <v>2.2626209975930273E-4</v>
      </c>
      <c r="AZ208" s="12">
        <f>$D208^EXP(Parameter!D$305-Parameter!D$306+(Parameter!D$311-Parameter!D$312)*((LN($B208*21/30.2))))</f>
        <v>7.8079309420205911E-3</v>
      </c>
      <c r="BA208" s="88">
        <f>$E208^EXP(Parameter!$D$291-Parameter!$D$292+(Parameter!$D$297-Parameter!$D$298)*((LN($B208*21/30.2))))</f>
        <v>3.2412936173295024E-6</v>
      </c>
      <c r="BB208" s="89">
        <f>$D208^EXP(Parameter!$D$231+Parameter!$D$238)</f>
        <v>4.9896513673468632E-2</v>
      </c>
      <c r="BC208" s="90">
        <f>$E208^EXP(Parameter!$D$216+Parameter!$D$223)</f>
        <v>3.5437459855951012E-3</v>
      </c>
      <c r="BD208" s="91">
        <f>$D208^EXP(Parameter!$D$232+Parameter!$D$239)</f>
        <v>3.7747285155782524E-2</v>
      </c>
      <c r="BE208" s="90">
        <f>$E208^EXP(Parameter!$D$217+Parameter!$D$224)</f>
        <v>5.1082150009487412E-3</v>
      </c>
      <c r="BF208" s="91">
        <f>$D208^EXP(Parameter!$D$234+Parameter!$D$241)</f>
        <v>4.5542884836342543E-2</v>
      </c>
      <c r="BG208" s="91">
        <f>$E208^EXP(Parameter!$D$219+Parameter!$D$226)</f>
        <v>2.3554458137435619E-2</v>
      </c>
      <c r="BH208" s="91">
        <f>$D208^EXP(Parameter!$D$235+Parameter!$D$242)</f>
        <v>9.2819625937572259E-2</v>
      </c>
      <c r="BI208" s="91">
        <f>$E208^EXP(Parameter!$D$220+Parameter!$D$227)</f>
        <v>1.4979505877546019E-2</v>
      </c>
      <c r="BJ208" s="91">
        <f>$D208^EXP(Parameter!$D$236)</f>
        <v>1.2479814208749473E-2</v>
      </c>
      <c r="BK208" s="91">
        <f>$E208^EXP(Parameter!$D$221)</f>
        <v>0.15748330006973926</v>
      </c>
      <c r="BL208" s="91">
        <f>$D208^EXP(Parameter!$D$233+Parameter!$D$240)</f>
        <v>1.7270241668394515E-2</v>
      </c>
      <c r="BM208" s="91">
        <f>$E208^EXP(Parameter!$D$218+Parameter!$D$225)</f>
        <v>1.5677246473537274E-3</v>
      </c>
      <c r="BN208" s="90">
        <f>$D208^EXP(Parameter!$D$268+Parameter!$D$275)</f>
        <v>6.7454705359795336E-2</v>
      </c>
      <c r="BO208" s="91">
        <f>$E208^EXP(Parameter!$D$246+Parameter!$D$253)</f>
        <v>1.2126188336619799E-3</v>
      </c>
      <c r="BP208" s="91">
        <f>$D208^EXP(Parameter!$D$269+Parameter!$D$276)</f>
        <v>4.428858696719578E-2</v>
      </c>
      <c r="BQ208" s="91">
        <f>$E208^EXP(Parameter!$D$247+Parameter!$D$254)</f>
        <v>3.054309932395301E-3</v>
      </c>
      <c r="BR208" s="91">
        <f>$D208^EXP(Parameter!$D$271+Parameter!$D$278)</f>
        <v>0.10328867402176047</v>
      </c>
      <c r="BS208" s="91">
        <f>$E208^EXP(Parameter!$D$249+Parameter!$D$256)</f>
        <v>2.909423103850562E-2</v>
      </c>
      <c r="BT208" s="91">
        <f>$D208^EXP(Parameter!$D$272+Parameter!$D$279)</f>
        <v>0.18012825958312109</v>
      </c>
      <c r="BU208" s="91">
        <f>$E208^EXP(Parameter!$D$250+Parameter!$D$257)</f>
        <v>8.8509378636856279E-3</v>
      </c>
      <c r="BV208" s="91">
        <f>$D208^EXP(Parameter!$D$273+Parameter!$D$280)</f>
        <v>0.14281537592144233</v>
      </c>
      <c r="BW208" s="91">
        <f>$E208^EXP(Parameter!$D$251+Parameter!$D$258)</f>
        <v>3.1313424594137711E-2</v>
      </c>
      <c r="BX208" s="91">
        <f>$D208^EXP(Parameter!$D$270+Parameter!$D$277)</f>
        <v>3.849451415567004E-2</v>
      </c>
      <c r="BY208" s="91">
        <f>$E208^EXP(Parameter!$D$248+Parameter!$D$255)</f>
        <v>3.7483992210152481E-3</v>
      </c>
      <c r="BZ208" s="90">
        <f>$D208^EXP(Parameter!$D$208)</f>
        <v>4.6392300984166787E-2</v>
      </c>
      <c r="CA208" s="90">
        <f>$E208^EXP(Parameter!$D$200)</f>
        <v>2.5149571092334074E-3</v>
      </c>
      <c r="CB208" s="90">
        <f>$D208^EXP(Parameter!$D$209)</f>
        <v>3.8244308192657214E-2</v>
      </c>
      <c r="CC208" s="90">
        <f>$E208^EXP(Parameter!$D$201)</f>
        <v>4.2560876039910902E-3</v>
      </c>
      <c r="CD208" s="90">
        <f>$D208^EXP(Parameter!$D$211)</f>
        <v>4.1718191154563794E-2</v>
      </c>
      <c r="CE208" s="90">
        <f>$E208^EXP(Parameter!$D$203)</f>
        <v>1.8239167467380964E-2</v>
      </c>
      <c r="CF208" s="90">
        <f>$D208^EXP(Parameter!$D$212)</f>
        <v>9.259913660682513E-2</v>
      </c>
      <c r="CG208" s="90">
        <f>$E208^EXP(Parameter!$D$204)</f>
        <v>1.2897609970031853E-2</v>
      </c>
      <c r="CH208" s="91">
        <f>$D208^EXP(Parameter!$D$213)</f>
        <v>3.3817342070405799E-2</v>
      </c>
      <c r="CI208" s="90">
        <f>$E208^EXP(Parameter!$D$205)</f>
        <v>2.2597847342521599E-2</v>
      </c>
      <c r="CJ208" s="91">
        <f>$D208^EXP(Parameter!$D$210)</f>
        <v>1.8864894769873793E-2</v>
      </c>
      <c r="CK208" s="90">
        <f>$E208^EXP(Parameter!$D$202)</f>
        <v>2.0446969792760382E-3</v>
      </c>
      <c r="CL208" s="12">
        <f>$D208^EXP(Parameter!$D$170+Parameter!$D$177*(LN($B208/30.2*21)))</f>
        <v>2.2764453809657872E-2</v>
      </c>
      <c r="CM208" s="41">
        <f>$E208^EXP(Parameter!$D$155+Parameter!$D$162*(LN($B208/30.2*21)))</f>
        <v>6.9115112350633612E-2</v>
      </c>
      <c r="CN208" s="12">
        <f>$D208^EXP(Parameter!$D$171+Parameter!$D$178*(LN($B208/30.2*21)))</f>
        <v>2.5398464333020086E-2</v>
      </c>
      <c r="CO208" s="41">
        <f>$E208^EXP(Parameter!$D$156+Parameter!$D$163*(LN($B208/30.2*21)))</f>
        <v>4.2097176581104255E-2</v>
      </c>
      <c r="CP208" s="12">
        <f>$D208^EXP(Parameter!$D$173+Parameter!$D$180*(LN($B208/30.2*21)))</f>
        <v>2.1387412933704272E-2</v>
      </c>
      <c r="CQ208" s="41">
        <f>$E208^EXP(Parameter!$D$158+Parameter!$D$165*(LN($B208/30.2*21)))</f>
        <v>4.3889404689603298E-2</v>
      </c>
      <c r="CR208" s="12">
        <f>$D208^EXP(Parameter!$D$174+Parameter!$D$181*(LN($B208/30.2*21)))</f>
        <v>1.9977888027958721E-2</v>
      </c>
      <c r="CS208" s="41">
        <f>$E208^EXP(Parameter!$D$159+Parameter!$D$166*(LN($B208/30.2*21)))</f>
        <v>6.5892629219901508E-2</v>
      </c>
      <c r="CT208" s="12">
        <f>$D208^EXP(Parameter!$D$175+Parameter!$D$182*(LN($B208/30.2*21)))</f>
        <v>3.4895738985814251E-3</v>
      </c>
      <c r="CU208" s="41">
        <f>$E208^EXP(Parameter!$D$160+Parameter!$D$167*(LN($B208/30.2*21)))</f>
        <v>2.1254093496358289E-3</v>
      </c>
      <c r="CV208" s="12">
        <f>$D208^EXP(Parameter!$D$172+Parameter!$D$179*(LN($B208/30.2*21)))</f>
        <v>4.9051246570780251E-3</v>
      </c>
      <c r="CW208" s="41">
        <f>$E208^EXP(Parameter!$D$157+Parameter!$D$164*(LN($B208/30.2*21)))</f>
        <v>1.4106127709650476E-7</v>
      </c>
      <c r="CX208" s="12">
        <f t="shared" si="23"/>
        <v>6.1755691081735267E-19</v>
      </c>
      <c r="CY208" s="85">
        <v>1.33527896761146E-2</v>
      </c>
      <c r="CZ208" s="12">
        <f t="shared" si="17"/>
        <v>8.7505066003170794E-5</v>
      </c>
      <c r="DA208" s="85">
        <v>2.0320923767772898E-2</v>
      </c>
      <c r="DB208" s="12">
        <f t="shared" si="18"/>
        <v>2.8769988564480729E-7</v>
      </c>
      <c r="DC208" s="41">
        <v>1.59834206681965E-4</v>
      </c>
      <c r="DD208" s="12">
        <f t="shared" si="19"/>
        <v>4.2013932407225715E-50</v>
      </c>
      <c r="DE208" s="85">
        <v>1.6054987369612599E-3</v>
      </c>
      <c r="DF208" s="12">
        <f t="shared" si="20"/>
        <v>3.42069727862845E-56</v>
      </c>
      <c r="DG208" s="41">
        <v>1.3848099940994501E-4</v>
      </c>
      <c r="DH208" s="12">
        <f t="shared" si="21"/>
        <v>6.3975995693150313E-8</v>
      </c>
      <c r="DI208" s="41">
        <v>1.3848099940994501E-4</v>
      </c>
      <c r="DJ208" s="46">
        <v>203</v>
      </c>
      <c r="DK208" s="44">
        <v>5.7698945565842797E-5</v>
      </c>
      <c r="DL208" s="44">
        <v>1.8325844243716199E-4</v>
      </c>
      <c r="DM208" s="44">
        <v>4.2656889689551798E-4</v>
      </c>
      <c r="DN208" s="44">
        <v>3.0490055596521498E-4</v>
      </c>
      <c r="DO208" s="44">
        <v>1.3662267566927301E-3</v>
      </c>
      <c r="DP208" s="44">
        <v>1.0518031833998099E-3</v>
      </c>
      <c r="DQ208" s="44">
        <v>1.54732280038394E-3</v>
      </c>
      <c r="DR208" s="45">
        <v>2.0457384132076002E-2</v>
      </c>
      <c r="DS208" s="45">
        <v>3.4116610728317703E-2</v>
      </c>
      <c r="DT208" s="45">
        <v>3.0401150977630301E-2</v>
      </c>
      <c r="DU208" s="45">
        <v>2.1504613085406701E-2</v>
      </c>
      <c r="DV208" s="45">
        <v>3.2490522857679102E-2</v>
      </c>
      <c r="DW208" s="45">
        <v>5.4731952251053997E-2</v>
      </c>
      <c r="DX208" s="45">
        <v>2.5711047458263199E-2</v>
      </c>
    </row>
    <row r="209" spans="1:128">
      <c r="A209" s="43">
        <f t="shared" si="22"/>
        <v>13.295890410958904</v>
      </c>
      <c r="B209" s="18">
        <v>205</v>
      </c>
      <c r="C209" s="12">
        <v>4488</v>
      </c>
      <c r="D209" s="12">
        <v>1.9127203790184299E-2</v>
      </c>
      <c r="E209" s="12">
        <v>1.3562958589399899E-4</v>
      </c>
      <c r="F209" s="92">
        <f>$D209^Parameter!$D$325</f>
        <v>4.5676009893636273E-2</v>
      </c>
      <c r="G209" s="92">
        <f>$E209^Parameter!$D$318</f>
        <v>1.6417052754494274E-3</v>
      </c>
      <c r="H209" s="92">
        <f>$D209^Parameter!$D$326</f>
        <v>4.2200848983967795E-2</v>
      </c>
      <c r="I209" s="92">
        <f>$E209^Parameter!$D$319</f>
        <v>3.3473940426980691E-3</v>
      </c>
      <c r="J209" s="92">
        <f>$D209^Parameter!$D$328</f>
        <v>4.904767570229647E-2</v>
      </c>
      <c r="K209" s="92">
        <f>$E209^Parameter!$D$321</f>
        <v>1.9347863512544895E-2</v>
      </c>
      <c r="L209" s="92">
        <f>$D209^Parameter!$D$329</f>
        <v>0.10907490204471003</v>
      </c>
      <c r="M209" s="92">
        <f>$E209^Parameter!$D$322</f>
        <v>1.2730740729659011E-2</v>
      </c>
      <c r="N209" s="92">
        <f>$D209^Parameter!$D$330</f>
        <v>4.0563713150370578E-2</v>
      </c>
      <c r="O209" s="92">
        <f>$E209^Parameter!$D$323</f>
        <v>2.8375385752274739E-2</v>
      </c>
      <c r="P209" s="92">
        <f>$D209^Parameter!$D$327</f>
        <v>2.3127687672846207E-2</v>
      </c>
      <c r="Q209" s="92">
        <f>$E209^Parameter!$D$320</f>
        <v>1.7318132861006692E-3</v>
      </c>
      <c r="R209" s="12">
        <f>$D209^EXP(Parameter!$D$96+Parameter!$D$103*(($B209/30.2*21)^(1)))</f>
        <v>3.0842537313090109E-19</v>
      </c>
      <c r="S209" s="12">
        <f>$E209^EXP(Parameter!$D$81+Parameter!$D$88*($B209/30.2*21)^(-2))</f>
        <v>4.201400132230435E-3</v>
      </c>
      <c r="T209" s="12">
        <f>$D209^EXP(Parameter!$D$97+Parameter!$D$104*(($B209*21/30.2)^(1)))</f>
        <v>8.1117822002550014E-5</v>
      </c>
      <c r="U209" s="12">
        <f>$E209^EXP(Parameter!$D$82+Parameter!$D$89*($B209/30.2*21)^(-2))</f>
        <v>6.7630187333528671E-3</v>
      </c>
      <c r="V209" s="12">
        <f>$D209^EXP(Parameter!$D$99+Parameter!$D$106*(($B209*21/30.2)^(1)))</f>
        <v>2.4406973611965429E-7</v>
      </c>
      <c r="W209" s="12">
        <f>$E209^EXP(Parameter!$D$84+Parameter!$D$91*($B209/30.2*21)^(-2))</f>
        <v>3.1381109268732242E-2</v>
      </c>
      <c r="X209" s="12">
        <f>$D209^EXP(Parameter!$D$100+Parameter!$D$107*(($B209*21/30.2)^(1)))</f>
        <v>2.8544374944692886E-51</v>
      </c>
      <c r="Y209" s="12">
        <f>$E209^EXP(Parameter!$D$85+Parameter!$D$92*($B209/30.2*21)^(-2))</f>
        <v>2.026351979231673E-2</v>
      </c>
      <c r="Z209" s="12">
        <f>$D209^EXP(Parameter!$D$101+Parameter!$D$108*(($B209*21/30.2)^(1)))</f>
        <v>2.0004315409689245E-57</v>
      </c>
      <c r="AA209" s="12">
        <f>$E209^EXP(Parameter!$D$86+Parameter!$D$93*($B209/30.2*21)^(-2))</f>
        <v>2.8754562565909341E-2</v>
      </c>
      <c r="AB209" s="12">
        <f>$D209^EXP(Parameter!$D$98+Parameter!$D$105*(($B209*21/30.2)^(1)))</f>
        <v>5.4015319316130136E-8</v>
      </c>
      <c r="AC209" s="12">
        <f>$E209^EXP(Parameter!$D$83+Parameter!$D$90*($B209/30.2*21)^(-2))</f>
        <v>1.9537637148903755E-3</v>
      </c>
      <c r="AD209" s="87">
        <f>$D209^EXP(Parameter!$D$133+Parameter!$D$140*(($B209*21/30.2)^(-0.5))+Parameter!$D$147*((LN($B209*21/30.2))))</f>
        <v>7.0801550449457355E-11</v>
      </c>
      <c r="AE209" s="12">
        <f>$E209^EXP(Parameter!$D$111+Parameter!$D$118*(($B209*21/30.2)^(-1))+Parameter!$D$125*(($B209*21/30.2)^(-0.5)))</f>
        <v>5.7037204748003244E-2</v>
      </c>
      <c r="AF209" s="12">
        <f>$D209^EXP(Parameter!$D$134+Parameter!$D$141*(($B209*21/30.2)^(-0.5))+Parameter!$D$148*((LN($B209*21/30.2))))</f>
        <v>2.9125786088844143E-4</v>
      </c>
      <c r="AG209" s="12">
        <f>$E209^EXP(Parameter!$D$112+Parameter!$D$119*(($B209*21/30.2)^(-1))+Parameter!$D$126*(($B209*21/30.2)^(-0.5)))</f>
        <v>8.0054152920185657E-3</v>
      </c>
      <c r="AH209" s="12">
        <f>$D209^EXP(Parameter!$D$136+Parameter!$D$143*(($B209*21/30.2)^(-0.5))+Parameter!$D$150*((LN($B209*21/30.2))))</f>
        <v>6.0335336091208051E-9</v>
      </c>
      <c r="AI209" s="12">
        <f>$E209^EXP(Parameter!$D$114+Parameter!$D$121*(($B209*21/30.2)^(-1))+Parameter!$D$128*(($B209*21/30.2)^(-0.5)))</f>
        <v>6.6757915210640751E-5</v>
      </c>
      <c r="AJ209" s="12">
        <f>$D209^EXP(Parameter!$D$137+Parameter!$D$144*(($B209*21/30.2)^(-0.5))+Parameter!$D$151*((LN($B209*21/30.2))))</f>
        <v>3.6734753949954959E-12</v>
      </c>
      <c r="AK209" s="12">
        <f>$E209^EXP(Parameter!$D$115+Parameter!$D$122*(($B209*21/30.2)^(-1))+Parameter!$D$129*(($B209*21/30.2)^(-0.5)))</f>
        <v>5.30600302380662E-3</v>
      </c>
      <c r="AL209" s="12">
        <f>$D209^EXP(Parameter!$D$138+Parameter!$D$145*(($B209*21/30.2)^(-0.5))+Parameter!$D$152*((LN($B209*21/30.2))))</f>
        <v>8.405576636677166E-48</v>
      </c>
      <c r="AM209" s="12">
        <f>$E209^EXP(Parameter!$D$116+Parameter!$D$123*(($B209*21/30.2)^(-1))+Parameter!$D$130*(($B209*21/30.2)^(-0.5)))</f>
        <v>5.1519015796993304E-6</v>
      </c>
      <c r="AN209" s="12">
        <f>$D209^EXP(Parameter!$D$135+Parameter!$D$142*(($B209*21/30.2)^(-0.5))+Parameter!$D$149*((LN($B209*21/30.2))))</f>
        <v>1.3060325851719956E-5</v>
      </c>
      <c r="AO209" s="12">
        <f>$E209^EXP(Parameter!$D$113+Parameter!$D$120*(($B209*21/30.2)^(-1))+Parameter!$D$127*(($B209*21/30.2)^(-0.5)))</f>
        <v>7.2679355221263665E-12</v>
      </c>
      <c r="AP209" s="87">
        <f>$D209^EXP(Parameter!$D$304+Parameter!$D$310*((LN($B209*21/30.2))))</f>
        <v>1.9656720393981902E-2</v>
      </c>
      <c r="AQ209" s="88">
        <f>$E209^EXP(Parameter!$D$290+Parameter!$D$296*((LN($B209*21/30.2))))</f>
        <v>1.0976253196499424E-2</v>
      </c>
      <c r="AR209" s="12">
        <f>$D209^EXP(Parameter!$D$305+Parameter!$D$311*((LN($B209*21/30.2))))</f>
        <v>2.6778506756061748E-2</v>
      </c>
      <c r="AS209" s="88">
        <f>$E209^EXP(Parameter!$D$291+Parameter!$D$297*((LN($B209*21/30.2))))</f>
        <v>9.323144166727396E-3</v>
      </c>
      <c r="AT209" s="12">
        <f>$D209^EXP(Parameter!$D$305+Parameter!$D$307-Parameter!$D$306+(Parameter!$D$311+Parameter!$D$313-Parameter!$D$312)*((LN($B209*21/30.2))))</f>
        <v>2.3548783706698901E-2</v>
      </c>
      <c r="AU209" s="88">
        <f>$E209^EXP(Parameter!$D$291+Parameter!$D$293-Parameter!$D$292+(Parameter!$D$297+Parameter!$D$299-Parameter!$D$298)*((LN($B209*21/30.2))))</f>
        <v>1.6183799011083355E-2</v>
      </c>
      <c r="AV209" s="12">
        <f>$D209^EXP(Parameter!$D$308+Parameter!$D$314*((LN($B209*21/30.2))))</f>
        <v>3.4028502185744269E-2</v>
      </c>
      <c r="AW209" s="88">
        <f>$E209^EXP(Parameter!$D$294+Parameter!$D$300*((LN($B209*21/30.2))))</f>
        <v>1.3637890223789086E-2</v>
      </c>
      <c r="AX209" s="12">
        <f>$D209^EXP(Parameter!$D$305+Parameter!$D$309-Parameter!$D$306+(Parameter!$D$311+Parameter!$D$315-Parameter!$D$312)*((LN($B209*21/30.2))))</f>
        <v>1.1519835902616016E-2</v>
      </c>
      <c r="AY209" s="88">
        <f>$E209^EXP(Parameter!$D$291+Parameter!$D$295-Parameter!$D$292+(Parameter!$D$297+Parameter!$D$301-Parameter!$D$298)*((LN($B209*21/30.2))))</f>
        <v>2.1872656507421998E-4</v>
      </c>
      <c r="AZ209" s="12">
        <f>$D209^EXP(Parameter!D$305-Parameter!D$306+(Parameter!D$311-Parameter!D$312)*((LN($B209*21/30.2))))</f>
        <v>7.6929922836176555E-3</v>
      </c>
      <c r="BA209" s="88">
        <f>$E209^EXP(Parameter!$D$291-Parameter!$D$292+(Parameter!$D$297-Parameter!$D$298)*((LN($B209*21/30.2))))</f>
        <v>3.0932813313113281E-6</v>
      </c>
      <c r="BB209" s="89">
        <f>$D209^EXP(Parameter!$D$231+Parameter!$D$238)</f>
        <v>4.9521109929173669E-2</v>
      </c>
      <c r="BC209" s="90">
        <f>$E209^EXP(Parameter!$D$216+Parameter!$D$223)</f>
        <v>3.4972371558723283E-3</v>
      </c>
      <c r="BD209" s="91">
        <f>$D209^EXP(Parameter!$D$232+Parameter!$D$239)</f>
        <v>3.74369622127219E-2</v>
      </c>
      <c r="BE209" s="90">
        <f>$E209^EXP(Parameter!$D$217+Parameter!$D$224)</f>
        <v>5.0454915740572375E-3</v>
      </c>
      <c r="BF209" s="91">
        <f>$D209^EXP(Parameter!$D$234+Parameter!$D$241)</f>
        <v>4.5189841604459484E-2</v>
      </c>
      <c r="BG209" s="91">
        <f>$E209^EXP(Parameter!$D$219+Parameter!$D$226)</f>
        <v>2.3348641377814266E-2</v>
      </c>
      <c r="BH209" s="91">
        <f>$D209^EXP(Parameter!$D$235+Parameter!$D$242)</f>
        <v>9.2265445667648022E-2</v>
      </c>
      <c r="BI209" s="91">
        <f>$E209^EXP(Parameter!$D$220+Parameter!$D$227)</f>
        <v>1.4832888681208533E-2</v>
      </c>
      <c r="BJ209" s="91">
        <f>$D209^EXP(Parameter!$D$236)</f>
        <v>1.2342753968777175E-2</v>
      </c>
      <c r="BK209" s="91">
        <f>$E209^EXP(Parameter!$D$221)</f>
        <v>0.15680321873329639</v>
      </c>
      <c r="BL209" s="91">
        <f>$D209^EXP(Parameter!$D$233+Parameter!$D$240)</f>
        <v>1.7094555119993443E-2</v>
      </c>
      <c r="BM209" s="91">
        <f>$E209^EXP(Parameter!$D$218+Parameter!$D$225)</f>
        <v>1.5441980723194314E-3</v>
      </c>
      <c r="BN209" s="90">
        <f>$D209^EXP(Parameter!$D$268+Parameter!$D$275)</f>
        <v>6.6998069335276078E-2</v>
      </c>
      <c r="BO209" s="91">
        <f>$E209^EXP(Parameter!$D$246+Parameter!$D$253)</f>
        <v>1.1937032185272251E-3</v>
      </c>
      <c r="BP209" s="91">
        <f>$D209^EXP(Parameter!$D$269+Parameter!$D$276)</f>
        <v>4.394217525229293E-2</v>
      </c>
      <c r="BQ209" s="91">
        <f>$E209^EXP(Parameter!$D$247+Parameter!$D$254)</f>
        <v>3.0131758142199136E-3</v>
      </c>
      <c r="BR209" s="91">
        <f>$D209^EXP(Parameter!$D$271+Parameter!$D$278)</f>
        <v>0.10269963399555862</v>
      </c>
      <c r="BS209" s="91">
        <f>$E209^EXP(Parameter!$D$249+Parameter!$D$256)</f>
        <v>2.8854274461341242E-2</v>
      </c>
      <c r="BT209" s="91">
        <f>$D209^EXP(Parameter!$D$272+Parameter!$D$279)</f>
        <v>0.1793521175844375</v>
      </c>
      <c r="BU209" s="91">
        <f>$E209^EXP(Parameter!$D$250+Parameter!$D$257)</f>
        <v>8.7535160021601308E-3</v>
      </c>
      <c r="BV209" s="91">
        <f>$D209^EXP(Parameter!$D$273+Parameter!$D$280)</f>
        <v>0.14211688169740874</v>
      </c>
      <c r="BW209" s="91">
        <f>$E209^EXP(Parameter!$D$251+Parameter!$D$258)</f>
        <v>3.1060510239875491E-2</v>
      </c>
      <c r="BX209" s="91">
        <f>$D209^EXP(Parameter!$D$270+Parameter!$D$277)</f>
        <v>3.8179933547485084E-2</v>
      </c>
      <c r="BY209" s="91">
        <f>$E209^EXP(Parameter!$D$248+Parameter!$D$255)</f>
        <v>3.6996907829121078E-3</v>
      </c>
      <c r="BZ209" s="90">
        <f>$D209^EXP(Parameter!$D$208)</f>
        <v>4.6034816171891278E-2</v>
      </c>
      <c r="CA209" s="90">
        <f>$E209^EXP(Parameter!$D$200)</f>
        <v>2.4799583352354921E-3</v>
      </c>
      <c r="CB209" s="90">
        <f>$D209^EXP(Parameter!$D$209)</f>
        <v>3.7931149161395714E-2</v>
      </c>
      <c r="CC209" s="90">
        <f>$E209^EXP(Parameter!$D$201)</f>
        <v>4.202031518823454E-3</v>
      </c>
      <c r="CD209" s="90">
        <f>$D209^EXP(Parameter!$D$211)</f>
        <v>4.1385650193955105E-2</v>
      </c>
      <c r="CE209" s="90">
        <f>$E209^EXP(Parameter!$D$203)</f>
        <v>1.8068972686236459E-2</v>
      </c>
      <c r="CF209" s="90">
        <f>$D209^EXP(Parameter!$D$212)</f>
        <v>9.2045721285948678E-2</v>
      </c>
      <c r="CG209" s="90">
        <f>$E209^EXP(Parameter!$D$204)</f>
        <v>1.2766896297462183E-2</v>
      </c>
      <c r="CH209" s="91">
        <f>$D209^EXP(Parameter!$D$213)</f>
        <v>3.3530039643466791E-2</v>
      </c>
      <c r="CI209" s="90">
        <f>$E209^EXP(Parameter!$D$205)</f>
        <v>2.2398215010383388E-2</v>
      </c>
      <c r="CJ209" s="91">
        <f>$D209^EXP(Parameter!$D$210)</f>
        <v>1.8677141185810243E-2</v>
      </c>
      <c r="CK209" s="90">
        <f>$E209^EXP(Parameter!$D$202)</f>
        <v>2.0152654911300546E-3</v>
      </c>
      <c r="CL209" s="12">
        <f>$D209^EXP(Parameter!$D$170+Parameter!$D$177*(LN($B209/30.2*21)))</f>
        <v>2.2516382045387227E-2</v>
      </c>
      <c r="CM209" s="41">
        <f>$E209^EXP(Parameter!$D$155+Parameter!$D$162*(LN($B209/30.2*21)))</f>
        <v>6.8912796955045472E-2</v>
      </c>
      <c r="CN209" s="12">
        <f>$D209^EXP(Parameter!$D$171+Parameter!$D$178*(LN($B209/30.2*21)))</f>
        <v>2.5145957652822643E-2</v>
      </c>
      <c r="CO209" s="41">
        <f>$E209^EXP(Parameter!$D$156+Parameter!$D$163*(LN($B209/30.2*21)))</f>
        <v>4.1882203554755193E-2</v>
      </c>
      <c r="CP209" s="12">
        <f>$D209^EXP(Parameter!$D$173+Parameter!$D$180*(LN($B209/30.2*21)))</f>
        <v>2.1153714645858E-2</v>
      </c>
      <c r="CQ209" s="41">
        <f>$E209^EXP(Parameter!$D$158+Parameter!$D$165*(LN($B209/30.2*21)))</f>
        <v>4.360540299949877E-2</v>
      </c>
      <c r="CR209" s="12">
        <f>$D209^EXP(Parameter!$D$174+Parameter!$D$181*(LN($B209/30.2*21)))</f>
        <v>1.971028829456312E-2</v>
      </c>
      <c r="CS209" s="41">
        <f>$E209^EXP(Parameter!$D$159+Parameter!$D$166*(LN($B209/30.2*21)))</f>
        <v>6.5594017802882251E-2</v>
      </c>
      <c r="CT209" s="12">
        <f>$D209^EXP(Parameter!$D$175+Parameter!$D$182*(LN($B209/30.2*21)))</f>
        <v>3.4216219795553814E-3</v>
      </c>
      <c r="CU209" s="41">
        <f>$E209^EXP(Parameter!$D$160+Parameter!$D$167*(LN($B209/30.2*21)))</f>
        <v>2.0834688372828951E-3</v>
      </c>
      <c r="CV209" s="12">
        <f>$D209^EXP(Parameter!$D$172+Parameter!$D$179*(LN($B209/30.2*21)))</f>
        <v>4.8262443965439968E-3</v>
      </c>
      <c r="CW209" s="41">
        <f>$E209^EXP(Parameter!$D$157+Parameter!$D$164*(LN($B209/30.2*21)))</f>
        <v>1.3296115736435933E-7</v>
      </c>
      <c r="CX209" s="12">
        <f t="shared" si="23"/>
        <v>3.0842537313090109E-19</v>
      </c>
      <c r="CY209" s="85">
        <v>1.33241779569823E-2</v>
      </c>
      <c r="CZ209" s="12">
        <f t="shared" si="17"/>
        <v>8.1117822002550014E-5</v>
      </c>
      <c r="DA209" s="85">
        <v>2.02657162185487E-2</v>
      </c>
      <c r="DB209" s="12">
        <f t="shared" si="18"/>
        <v>2.4406973611965429E-7</v>
      </c>
      <c r="DC209" s="41">
        <v>1.5554402577167399E-4</v>
      </c>
      <c r="DD209" s="12">
        <f t="shared" si="19"/>
        <v>2.8544374944692886E-51</v>
      </c>
      <c r="DE209" s="85">
        <v>1.5739401205766301E-3</v>
      </c>
      <c r="DF209" s="12">
        <f t="shared" si="20"/>
        <v>2.0004315409689245E-57</v>
      </c>
      <c r="DG209" s="41">
        <v>1.3562999951855E-4</v>
      </c>
      <c r="DH209" s="12">
        <f t="shared" si="21"/>
        <v>5.4015319316130136E-8</v>
      </c>
      <c r="DI209" s="41">
        <v>1.3562999951855E-4</v>
      </c>
      <c r="DJ209" s="46">
        <v>204</v>
      </c>
      <c r="DK209" s="44">
        <v>5.62826538000882E-5</v>
      </c>
      <c r="DL209" s="44">
        <v>1.7909782184144499E-4</v>
      </c>
      <c r="DM209" s="44">
        <v>4.17486044762105E-4</v>
      </c>
      <c r="DN209" s="44">
        <v>2.98235255738799E-4</v>
      </c>
      <c r="DO209" s="44">
        <v>1.3399369735127599E-3</v>
      </c>
      <c r="DP209" s="44">
        <v>1.0310665557194999E-3</v>
      </c>
      <c r="DQ209" s="44">
        <v>1.51790048481415E-3</v>
      </c>
      <c r="DR209" s="45">
        <v>2.0260374891826201E-2</v>
      </c>
      <c r="DS209" s="45">
        <v>3.3813879854276099E-2</v>
      </c>
      <c r="DT209" s="45">
        <v>3.01260526865927E-2</v>
      </c>
      <c r="DU209" s="45">
        <v>2.1299056582110499E-2</v>
      </c>
      <c r="DV209" s="45">
        <v>3.2199793453846999E-2</v>
      </c>
      <c r="DW209" s="45">
        <v>5.4287548077338599E-2</v>
      </c>
      <c r="DX209" s="45">
        <v>2.5471966138928302E-2</v>
      </c>
    </row>
    <row r="210" spans="1:128">
      <c r="A210" s="43">
        <f t="shared" si="22"/>
        <v>13.356164383561644</v>
      </c>
      <c r="B210" s="18">
        <v>206</v>
      </c>
      <c r="C210" s="12">
        <v>4510</v>
      </c>
      <c r="D210" s="12">
        <v>1.89386124010433E-2</v>
      </c>
      <c r="E210" s="12">
        <v>1.3284723975966E-4</v>
      </c>
      <c r="F210" s="92">
        <f>$D210^Parameter!$D$325</f>
        <v>4.532434759873679E-2</v>
      </c>
      <c r="G210" s="92">
        <f>$E210^Parameter!$D$318</f>
        <v>1.6173865430857083E-3</v>
      </c>
      <c r="H210" s="92">
        <f>$D210^Parameter!$D$326</f>
        <v>4.1867644188769468E-2</v>
      </c>
      <c r="I210" s="92">
        <f>$E210^Parameter!$D$319</f>
        <v>3.3032817849818594E-3</v>
      </c>
      <c r="J210" s="92">
        <f>$D210^Parameter!$D$328</f>
        <v>4.8678736224698253E-2</v>
      </c>
      <c r="K210" s="92">
        <f>$E210^Parameter!$D$321</f>
        <v>1.9171017919019834E-2</v>
      </c>
      <c r="L210" s="92">
        <f>$D210^Parameter!$D$329</f>
        <v>0.10847133051510938</v>
      </c>
      <c r="M210" s="92">
        <f>$E210^Parameter!$D$322</f>
        <v>1.2602094799484521E-2</v>
      </c>
      <c r="N210" s="92">
        <f>$D210^Parameter!$D$330</f>
        <v>4.0239447234639389E-2</v>
      </c>
      <c r="O210" s="92">
        <f>$E210^Parameter!$D$323</f>
        <v>2.8141096413680556E-2</v>
      </c>
      <c r="P210" s="92">
        <f>$D210^Parameter!$D$327</f>
        <v>2.2910546264626085E-2</v>
      </c>
      <c r="Q210" s="92">
        <f>$E210^Parameter!$D$320</f>
        <v>1.7063719766339425E-3</v>
      </c>
      <c r="R210" s="12">
        <f>$D210^EXP(Parameter!$D$96+Parameter!$D$103*(($B210/30.2*21)^(1)))</f>
        <v>1.5237345649170053E-19</v>
      </c>
      <c r="S210" s="12">
        <f>$E210^EXP(Parameter!$D$81+Parameter!$D$88*($B210/30.2*21)^(-2))</f>
        <v>4.1482331266670513E-3</v>
      </c>
      <c r="T210" s="12">
        <f>$D210^EXP(Parameter!$D$97+Parameter!$D$104*(($B210*21/30.2)^(1)))</f>
        <v>7.5161167334369825E-5</v>
      </c>
      <c r="U210" s="12">
        <f>$E210^EXP(Parameter!$D$82+Parameter!$D$89*($B210/30.2*21)^(-2))</f>
        <v>6.6848337948002415E-3</v>
      </c>
      <c r="V210" s="12">
        <f>$D210^EXP(Parameter!$D$99+Parameter!$D$106*(($B210*21/30.2)^(1)))</f>
        <v>2.0673184011645941E-7</v>
      </c>
      <c r="W210" s="12">
        <f>$E210^EXP(Parameter!$D$84+Parameter!$D$91*($B210/30.2*21)^(-2))</f>
        <v>3.1129335929903204E-2</v>
      </c>
      <c r="X210" s="12">
        <f>$D210^EXP(Parameter!$D$100+Parameter!$D$107*(($B210*21/30.2)^(1)))</f>
        <v>1.8230229387018624E-52</v>
      </c>
      <c r="Y210" s="12">
        <f>$E210^EXP(Parameter!$D$85+Parameter!$D$92*($B210/30.2*21)^(-2))</f>
        <v>2.0080484489766178E-2</v>
      </c>
      <c r="Z210" s="12">
        <f>$D210^EXP(Parameter!$D$101+Parameter!$D$108*(($B210*21/30.2)^(1)))</f>
        <v>1.1004828200028801E-58</v>
      </c>
      <c r="AA210" s="12">
        <f>$E210^EXP(Parameter!$D$86+Parameter!$D$93*($B210/30.2*21)^(-2))</f>
        <v>2.8517999833974881E-2</v>
      </c>
      <c r="AB210" s="12">
        <f>$D210^EXP(Parameter!$D$98+Parameter!$D$105*(($B210*21/30.2)^(1)))</f>
        <v>4.5538086829808726E-8</v>
      </c>
      <c r="AC210" s="12">
        <f>$E210^EXP(Parameter!$D$83+Parameter!$D$90*($B210/30.2*21)^(-2))</f>
        <v>1.925599977037634E-3</v>
      </c>
      <c r="AD210" s="87">
        <f>$D210^EXP(Parameter!$D$133+Parameter!$D$140*(($B210*21/30.2)^(-0.5))+Parameter!$D$147*((LN($B210*21/30.2))))</f>
        <v>5.8893071610685861E-11</v>
      </c>
      <c r="AE210" s="12">
        <f>$E210^EXP(Parameter!$D$111+Parameter!$D$118*(($B210*21/30.2)^(-1))+Parameter!$D$125*(($B210*21/30.2)^(-0.5)))</f>
        <v>5.6767846407156528E-2</v>
      </c>
      <c r="AF210" s="12">
        <f>$D210^EXP(Parameter!$D$134+Parameter!$D$141*(($B210*21/30.2)^(-0.5))+Parameter!$D$148*((LN($B210*21/30.2))))</f>
        <v>2.8022787683351619E-4</v>
      </c>
      <c r="AG210" s="12">
        <f>$E210^EXP(Parameter!$D$112+Parameter!$D$119*(($B210*21/30.2)^(-1))+Parameter!$D$126*(($B210*21/30.2)^(-0.5)))</f>
        <v>7.9182391757802329E-3</v>
      </c>
      <c r="AH210" s="12">
        <f>$D210^EXP(Parameter!$D$136+Parameter!$D$143*(($B210*21/30.2)^(-0.5))+Parameter!$D$150*((LN($B210*21/30.2))))</f>
        <v>5.2532391457817421E-9</v>
      </c>
      <c r="AI210" s="12">
        <f>$E210^EXP(Parameter!$D$114+Parameter!$D$121*(($B210*21/30.2)^(-1))+Parameter!$D$128*(($B210*21/30.2)^(-0.5)))</f>
        <v>6.4658061181026381E-5</v>
      </c>
      <c r="AJ210" s="12">
        <f>$D210^EXP(Parameter!$D$137+Parameter!$D$144*(($B210*21/30.2)^(-0.5))+Parameter!$D$151*((LN($B210*21/30.2))))</f>
        <v>2.9149423040580029E-12</v>
      </c>
      <c r="AK210" s="12">
        <f>$E210^EXP(Parameter!$D$115+Parameter!$D$122*(($B210*21/30.2)^(-1))+Parameter!$D$129*(($B210*21/30.2)^(-0.5)))</f>
        <v>5.2354295473052356E-3</v>
      </c>
      <c r="AL210" s="12">
        <f>$D210^EXP(Parameter!$D$138+Parameter!$D$145*(($B210*21/30.2)^(-0.5))+Parameter!$D$152*((LN($B210*21/30.2))))</f>
        <v>2.4534846261286853E-48</v>
      </c>
      <c r="AM210" s="12">
        <f>$E210^EXP(Parameter!$D$116+Parameter!$D$123*(($B210*21/30.2)^(-1))+Parameter!$D$130*(($B210*21/30.2)^(-0.5)))</f>
        <v>4.9458453917858731E-6</v>
      </c>
      <c r="AN210" s="12">
        <f>$D210^EXP(Parameter!$D$135+Parameter!$D$142*(($B210*21/30.2)^(-0.5))+Parameter!$D$149*((LN($B210*21/30.2))))</f>
        <v>1.2356641407397215E-5</v>
      </c>
      <c r="AO210" s="12">
        <f>$E210^EXP(Parameter!$D$113+Parameter!$D$120*(($B210*21/30.2)^(-1))+Parameter!$D$127*(($B210*21/30.2)^(-0.5)))</f>
        <v>6.6300364762368263E-12</v>
      </c>
      <c r="AP210" s="87">
        <f>$D210^EXP(Parameter!$D$304+Parameter!$D$310*((LN($B210*21/30.2))))</f>
        <v>1.9416841055651404E-2</v>
      </c>
      <c r="AQ210" s="88">
        <f>$E210^EXP(Parameter!$D$290+Parameter!$D$296*((LN($B210*21/30.2))))</f>
        <v>1.0895778549049088E-2</v>
      </c>
      <c r="AR210" s="12">
        <f>$D210^EXP(Parameter!$D$305+Parameter!$D$311*((LN($B210*21/30.2))))</f>
        <v>2.6514064369546717E-2</v>
      </c>
      <c r="AS210" s="88">
        <f>$E210^EXP(Parameter!$D$291+Parameter!$D$297*((LN($B210*21/30.2))))</f>
        <v>9.2334373171396745E-3</v>
      </c>
      <c r="AT210" s="12">
        <f>$D210^EXP(Parameter!$D$305+Parameter!$D$307-Parameter!$D$306+(Parameter!$D$311+Parameter!$D$313-Parameter!$D$312)*((LN($B210*21/30.2))))</f>
        <v>2.3292031130588798E-2</v>
      </c>
      <c r="AU210" s="88">
        <f>$E210^EXP(Parameter!$D$291+Parameter!$D$293-Parameter!$D$292+(Parameter!$D$297+Parameter!$D$299-Parameter!$D$298)*((LN($B210*21/30.2))))</f>
        <v>1.6018834566935598E-2</v>
      </c>
      <c r="AV210" s="12">
        <f>$D210^EXP(Parameter!$D$308+Parameter!$D$314*((LN($B210*21/30.2))))</f>
        <v>3.363757058865758E-2</v>
      </c>
      <c r="AW210" s="88">
        <f>$E210^EXP(Parameter!$D$294+Parameter!$D$300*((LN($B210*21/30.2))))</f>
        <v>1.3504655872920428E-2</v>
      </c>
      <c r="AX210" s="12">
        <f>$D210^EXP(Parameter!$D$305+Parameter!$D$309-Parameter!$D$306+(Parameter!$D$311+Parameter!$D$315-Parameter!$D$312)*((LN($B210*21/30.2))))</f>
        <v>1.1355173342632995E-2</v>
      </c>
      <c r="AY210" s="88">
        <f>$E210^EXP(Parameter!$D$291+Parameter!$D$295-Parameter!$D$292+(Parameter!$D$297+Parameter!$D$301-Parameter!$D$298)*((LN($B210*21/30.2))))</f>
        <v>2.1145249333107149E-4</v>
      </c>
      <c r="AZ210" s="12">
        <f>$D210^EXP(Parameter!D$305-Parameter!D$306+(Parameter!D$311-Parameter!D$312)*((LN($B210*21/30.2))))</f>
        <v>7.5800473248918516E-3</v>
      </c>
      <c r="BA210" s="88">
        <f>$E210^EXP(Parameter!$D$291-Parameter!$D$292+(Parameter!$D$297-Parameter!$D$298)*((LN($B210*21/30.2))))</f>
        <v>2.9522839522574513E-6</v>
      </c>
      <c r="BB210" s="89">
        <f>$D210^EXP(Parameter!$D$231+Parameter!$D$238)</f>
        <v>4.9149791648817102E-2</v>
      </c>
      <c r="BC210" s="90">
        <f>$E210^EXP(Parameter!$D$216+Parameter!$D$223)</f>
        <v>3.4515020229274758E-3</v>
      </c>
      <c r="BD210" s="91">
        <f>$D210^EXP(Parameter!$D$232+Parameter!$D$239)</f>
        <v>3.7130231796291942E-2</v>
      </c>
      <c r="BE210" s="90">
        <f>$E210^EXP(Parameter!$D$217+Parameter!$D$224)</f>
        <v>4.9837588464003843E-3</v>
      </c>
      <c r="BF210" s="91">
        <f>$D210^EXP(Parameter!$D$234+Parameter!$D$241)</f>
        <v>4.4840720659713271E-2</v>
      </c>
      <c r="BG210" s="91">
        <f>$E210^EXP(Parameter!$D$219+Parameter!$D$226)</f>
        <v>2.3145350527982368E-2</v>
      </c>
      <c r="BH210" s="91">
        <f>$D210^EXP(Parameter!$D$235+Parameter!$D$242)</f>
        <v>9.1716440109508524E-2</v>
      </c>
      <c r="BI210" s="91">
        <f>$E210^EXP(Parameter!$D$220+Parameter!$D$227)</f>
        <v>1.468822397811094E-2</v>
      </c>
      <c r="BJ210" s="91">
        <f>$D210^EXP(Parameter!$D$236)</f>
        <v>1.2207657010711907E-2</v>
      </c>
      <c r="BK210" s="91">
        <f>$E210^EXP(Parameter!$D$221)</f>
        <v>0.15612849425049594</v>
      </c>
      <c r="BL210" s="91">
        <f>$D210^EXP(Parameter!$D$233+Parameter!$D$240)</f>
        <v>1.6921243601598045E-2</v>
      </c>
      <c r="BM210" s="91">
        <f>$E210^EXP(Parameter!$D$218+Parameter!$D$225)</f>
        <v>1.5211069288258011E-3</v>
      </c>
      <c r="BN210" s="90">
        <f>$D210^EXP(Parameter!$D$268+Parameter!$D$275)</f>
        <v>6.6546060199937113E-2</v>
      </c>
      <c r="BO210" s="91">
        <f>$E210^EXP(Parameter!$D$246+Parameter!$D$253)</f>
        <v>1.1751488361438683E-3</v>
      </c>
      <c r="BP210" s="91">
        <f>$D210^EXP(Parameter!$D$269+Parameter!$D$276)</f>
        <v>4.3599636208125764E-2</v>
      </c>
      <c r="BQ210" s="91">
        <f>$E210^EXP(Parameter!$D$247+Parameter!$D$254)</f>
        <v>2.9727400306092683E-3</v>
      </c>
      <c r="BR210" s="91">
        <f>$D210^EXP(Parameter!$D$271+Parameter!$D$278)</f>
        <v>0.10211593732819743</v>
      </c>
      <c r="BS210" s="91">
        <f>$E210^EXP(Parameter!$D$249+Parameter!$D$256)</f>
        <v>2.8617145746137738E-2</v>
      </c>
      <c r="BT210" s="91">
        <f>$D210^EXP(Parameter!$D$272+Parameter!$D$279)</f>
        <v>0.17858193973882636</v>
      </c>
      <c r="BU210" s="91">
        <f>$E210^EXP(Parameter!$D$250+Parameter!$D$257)</f>
        <v>8.6575096350068794E-3</v>
      </c>
      <c r="BV210" s="91">
        <f>$D210^EXP(Parameter!$D$273+Parameter!$D$280)</f>
        <v>0.14142415945318493</v>
      </c>
      <c r="BW210" s="91">
        <f>$E210^EXP(Parameter!$D$251+Parameter!$D$258)</f>
        <v>3.0810533512169939E-2</v>
      </c>
      <c r="BX210" s="91">
        <f>$D210^EXP(Parameter!$D$270+Parameter!$D$277)</f>
        <v>3.7868979426654389E-2</v>
      </c>
      <c r="BY210" s="91">
        <f>$E210^EXP(Parameter!$D$248+Parameter!$D$255)</f>
        <v>3.6517863476147557E-3</v>
      </c>
      <c r="BZ210" s="90">
        <f>$D210^EXP(Parameter!$D$208)</f>
        <v>4.5681286562918338E-2</v>
      </c>
      <c r="CA210" s="90">
        <f>$E210^EXP(Parameter!$D$200)</f>
        <v>2.4455693556671267E-3</v>
      </c>
      <c r="CB210" s="90">
        <f>$D210^EXP(Parameter!$D$209)</f>
        <v>3.7621605306076347E-2</v>
      </c>
      <c r="CC210" s="90">
        <f>$E210^EXP(Parameter!$D$201)</f>
        <v>4.1488519220861803E-3</v>
      </c>
      <c r="CD210" s="90">
        <f>$D210^EXP(Parameter!$D$211)</f>
        <v>4.1056876278209843E-2</v>
      </c>
      <c r="CE210" s="90">
        <f>$E210^EXP(Parameter!$D$203)</f>
        <v>1.790096708867752E-2</v>
      </c>
      <c r="CF210" s="90">
        <f>$D210^EXP(Parameter!$D$212)</f>
        <v>9.1497476813262937E-2</v>
      </c>
      <c r="CG210" s="90">
        <f>$E210^EXP(Parameter!$D$204)</f>
        <v>1.2637968429932237E-2</v>
      </c>
      <c r="CH210" s="91">
        <f>$D210^EXP(Parameter!$D$213)</f>
        <v>3.324614174710333E-2</v>
      </c>
      <c r="CI210" s="90">
        <f>$E210^EXP(Parameter!$D$205)</f>
        <v>2.2201051794785428E-2</v>
      </c>
      <c r="CJ210" s="91">
        <f>$D210^EXP(Parameter!$D$210)</f>
        <v>1.849188461716459E-2</v>
      </c>
      <c r="CK210" s="90">
        <f>$E210^EXP(Parameter!$D$202)</f>
        <v>1.9863607844868981E-3</v>
      </c>
      <c r="CL210" s="12">
        <f>$D210^EXP(Parameter!$D$170+Parameter!$D$177*(LN($B210/30.2*21)))</f>
        <v>2.2271718557637231E-2</v>
      </c>
      <c r="CM210" s="41">
        <f>$E210^EXP(Parameter!$D$155+Parameter!$D$162*(LN($B210/30.2*21)))</f>
        <v>6.8712280347959009E-2</v>
      </c>
      <c r="CN210" s="12">
        <f>$D210^EXP(Parameter!$D$171+Parameter!$D$178*(LN($B210/30.2*21)))</f>
        <v>2.489673795581673E-2</v>
      </c>
      <c r="CO210" s="41">
        <f>$E210^EXP(Parameter!$D$156+Parameter!$D$163*(LN($B210/30.2*21)))</f>
        <v>4.1669344960412164E-2</v>
      </c>
      <c r="CP210" s="12">
        <f>$D210^EXP(Parameter!$D$173+Parameter!$D$180*(LN($B210/30.2*21)))</f>
        <v>2.0923245810578417E-2</v>
      </c>
      <c r="CQ210" s="41">
        <f>$E210^EXP(Parameter!$D$158+Parameter!$D$165*(LN($B210/30.2*21)))</f>
        <v>4.3324357321537756E-2</v>
      </c>
      <c r="CR210" s="12">
        <f>$D210^EXP(Parameter!$D$174+Parameter!$D$181*(LN($B210/30.2*21)))</f>
        <v>1.9446850207377703E-2</v>
      </c>
      <c r="CS210" s="41">
        <f>$E210^EXP(Parameter!$D$159+Parameter!$D$166*(LN($B210/30.2*21)))</f>
        <v>6.5298142842430115E-2</v>
      </c>
      <c r="CT210" s="12">
        <f>$D210^EXP(Parameter!$D$175+Parameter!$D$182*(LN($B210/30.2*21)))</f>
        <v>3.3551361466888081E-3</v>
      </c>
      <c r="CU210" s="41">
        <f>$E210^EXP(Parameter!$D$160+Parameter!$D$167*(LN($B210/30.2*21)))</f>
        <v>2.0424537890379336E-3</v>
      </c>
      <c r="CV210" s="12">
        <f>$D210^EXP(Parameter!$D$172+Parameter!$D$179*(LN($B210/30.2*21)))</f>
        <v>4.7488399742465093E-3</v>
      </c>
      <c r="CW210" s="41">
        <f>$E210^EXP(Parameter!$D$157+Parameter!$D$164*(LN($B210/30.2*21)))</f>
        <v>1.2533947679789346E-7</v>
      </c>
      <c r="CX210" s="12">
        <f t="shared" si="23"/>
        <v>1.5237345649170053E-19</v>
      </c>
      <c r="CY210" s="85">
        <v>1.32961508477605E-2</v>
      </c>
      <c r="CZ210" s="12">
        <f t="shared" si="17"/>
        <v>7.5161167334369825E-5</v>
      </c>
      <c r="DA210" s="85">
        <v>2.0211527697838801E-2</v>
      </c>
      <c r="DB210" s="12">
        <f t="shared" si="18"/>
        <v>2.0673184011645941E-7</v>
      </c>
      <c r="DC210" s="41">
        <v>1.5141516452428901E-4</v>
      </c>
      <c r="DD210" s="12">
        <f t="shared" si="19"/>
        <v>1.8230229387018624E-52</v>
      </c>
      <c r="DE210" s="85">
        <v>1.5431346996922499E-3</v>
      </c>
      <c r="DF210" s="12">
        <f t="shared" si="20"/>
        <v>1.1004828200028801E-58</v>
      </c>
      <c r="DG210" s="41">
        <v>1.3284699960748801E-4</v>
      </c>
      <c r="DH210" s="12">
        <f t="shared" si="21"/>
        <v>4.5538086829808726E-8</v>
      </c>
      <c r="DI210" s="41">
        <v>1.3284699960748801E-4</v>
      </c>
      <c r="DJ210" s="46">
        <v>205</v>
      </c>
      <c r="DK210" s="44">
        <v>5.4905640056057699E-5</v>
      </c>
      <c r="DL210" s="44">
        <v>1.7504464299999999E-4</v>
      </c>
      <c r="DM210" s="44">
        <v>4.0862439277533597E-4</v>
      </c>
      <c r="DN210" s="44">
        <v>2.9173622858569298E-4</v>
      </c>
      <c r="DO210" s="44">
        <v>1.31423088458504E-3</v>
      </c>
      <c r="DP210" s="44">
        <v>1.01080065182579E-3</v>
      </c>
      <c r="DQ210" s="44">
        <v>1.48912434731174E-3</v>
      </c>
      <c r="DR210" s="45">
        <v>2.0065934732633801E-2</v>
      </c>
      <c r="DS210" s="45">
        <v>3.3514836846092903E-2</v>
      </c>
      <c r="DT210" s="45">
        <v>2.98543607531443E-2</v>
      </c>
      <c r="DU210" s="45">
        <v>2.1096164064546299E-2</v>
      </c>
      <c r="DV210" s="45">
        <v>3.1912630533546898E-2</v>
      </c>
      <c r="DW210" s="45">
        <v>5.3848170998776403E-2</v>
      </c>
      <c r="DX210" s="45">
        <v>2.5235913057892599E-2</v>
      </c>
    </row>
    <row r="211" spans="1:128">
      <c r="A211" s="43">
        <f t="shared" si="22"/>
        <v>13.416438356164383</v>
      </c>
      <c r="B211" s="18">
        <v>207</v>
      </c>
      <c r="C211" s="12">
        <v>4532</v>
      </c>
      <c r="D211" s="12">
        <v>1.8752509046789E-2</v>
      </c>
      <c r="E211" s="12">
        <v>1.3013158877516701E-4</v>
      </c>
      <c r="F211" s="92">
        <f>$D211^Parameter!$D$325</f>
        <v>4.4976568655858272E-2</v>
      </c>
      <c r="G211" s="92">
        <f>$E211^Parameter!$D$318</f>
        <v>1.5935128396243716E-3</v>
      </c>
      <c r="H211" s="92">
        <f>$D211^Parameter!$D$326</f>
        <v>4.1538184109558958E-2</v>
      </c>
      <c r="I211" s="92">
        <f>$E211^Parameter!$D$319</f>
        <v>3.2599050337101857E-3</v>
      </c>
      <c r="J211" s="92">
        <f>$D211^Parameter!$D$328</f>
        <v>4.831380591568904E-2</v>
      </c>
      <c r="K211" s="92">
        <f>$E211^Parameter!$D$321</f>
        <v>1.8996410696662507E-2</v>
      </c>
      <c r="L211" s="92">
        <f>$D211^Parameter!$D$329</f>
        <v>0.10787312369815996</v>
      </c>
      <c r="M211" s="92">
        <f>$E211^Parameter!$D$322</f>
        <v>1.2475200627928455E-2</v>
      </c>
      <c r="N211" s="92">
        <f>$D211^Parameter!$D$330</f>
        <v>3.9918857290002933E-2</v>
      </c>
      <c r="O211" s="92">
        <f>$E211^Parameter!$D$323</f>
        <v>2.7909566622164473E-2</v>
      </c>
      <c r="P211" s="92">
        <f>$D211^Parameter!$D$327</f>
        <v>2.2696167776968448E-2</v>
      </c>
      <c r="Q211" s="92">
        <f>$E211^Parameter!$D$320</f>
        <v>1.6813931382394754E-3</v>
      </c>
      <c r="R211" s="12">
        <f>$D211^EXP(Parameter!$D$96+Parameter!$D$103*(($B211/30.2*21)^(1)))</f>
        <v>7.4453093118097328E-20</v>
      </c>
      <c r="S211" s="12">
        <f>$E211^EXP(Parameter!$D$81+Parameter!$D$88*($B211/30.2*21)^(-2))</f>
        <v>4.0959248794595511E-3</v>
      </c>
      <c r="T211" s="12">
        <f>$D211^EXP(Parameter!$D$97+Parameter!$D$104*(($B211*21/30.2)^(1)))</f>
        <v>6.9608704871600488E-5</v>
      </c>
      <c r="U211" s="12">
        <f>$E211^EXP(Parameter!$D$82+Parameter!$D$89*($B211/30.2*21)^(-2))</f>
        <v>6.6078266538851845E-3</v>
      </c>
      <c r="V211" s="12">
        <f>$D211^EXP(Parameter!$D$99+Parameter!$D$106*(($B211*21/30.2)^(1)))</f>
        <v>1.7482906924249364E-7</v>
      </c>
      <c r="W211" s="12">
        <f>$E211^EXP(Parameter!$D$84+Parameter!$D$91*($B211/30.2*21)^(-2))</f>
        <v>3.088046929896061E-2</v>
      </c>
      <c r="X211" s="12">
        <f>$D211^EXP(Parameter!$D$100+Parameter!$D$107*(($B211*21/30.2)^(1)))</f>
        <v>1.0929509464086643E-53</v>
      </c>
      <c r="Y211" s="12">
        <f>$E211^EXP(Parameter!$D$85+Parameter!$D$92*($B211/30.2*21)^(-2))</f>
        <v>1.9899746202574026E-2</v>
      </c>
      <c r="Z211" s="12">
        <f>$D211^EXP(Parameter!$D$101+Parameter!$D$108*(($B211*21/30.2)^(1)))</f>
        <v>5.6876364275746968E-60</v>
      </c>
      <c r="AA211" s="12">
        <f>$E211^EXP(Parameter!$D$86+Parameter!$D$93*($B211/30.2*21)^(-2))</f>
        <v>2.82842165578302E-2</v>
      </c>
      <c r="AB211" s="12">
        <f>$D211^EXP(Parameter!$D$98+Parameter!$D$105*(($B211*21/30.2)^(1)))</f>
        <v>3.8334077866086933E-8</v>
      </c>
      <c r="AC211" s="12">
        <f>$E211^EXP(Parameter!$D$83+Parameter!$D$90*($B211/30.2*21)^(-2))</f>
        <v>1.8979404960085772E-3</v>
      </c>
      <c r="AD211" s="87">
        <f>$D211^EXP(Parameter!$D$133+Parameter!$D$140*(($B211*21/30.2)^(-0.5))+Parameter!$D$147*((LN($B211*21/30.2))))</f>
        <v>4.8960131239853959E-11</v>
      </c>
      <c r="AE211" s="12">
        <f>$E211^EXP(Parameter!$D$111+Parameter!$D$118*(($B211*21/30.2)^(-1))+Parameter!$D$125*(($B211*21/30.2)^(-0.5)))</f>
        <v>5.6500774701251463E-2</v>
      </c>
      <c r="AF211" s="12">
        <f>$D211^EXP(Parameter!$D$134+Parameter!$D$141*(($B211*21/30.2)^(-0.5))+Parameter!$D$148*((LN($B211*21/30.2))))</f>
        <v>2.6962018009448038E-4</v>
      </c>
      <c r="AG211" s="12">
        <f>$E211^EXP(Parameter!$D$112+Parameter!$D$119*(($B211*21/30.2)^(-1))+Parameter!$D$126*(($B211*21/30.2)^(-0.5)))</f>
        <v>7.8323202167535216E-3</v>
      </c>
      <c r="AH211" s="12">
        <f>$D211^EXP(Parameter!$D$136+Parameter!$D$143*(($B211*21/30.2)^(-0.5))+Parameter!$D$150*((LN($B211*21/30.2))))</f>
        <v>4.5723113460377829E-9</v>
      </c>
      <c r="AI211" s="12">
        <f>$E211^EXP(Parameter!$D$114+Parameter!$D$121*(($B211*21/30.2)^(-1))+Parameter!$D$128*(($B211*21/30.2)^(-0.5)))</f>
        <v>6.2629991239060613E-5</v>
      </c>
      <c r="AJ211" s="12">
        <f>$D211^EXP(Parameter!$D$137+Parameter!$D$144*(($B211*21/30.2)^(-0.5))+Parameter!$D$151*((LN($B211*21/30.2))))</f>
        <v>2.310923174210174E-12</v>
      </c>
      <c r="AK211" s="12">
        <f>$E211^EXP(Parameter!$D$115+Parameter!$D$122*(($B211*21/30.2)^(-1))+Parameter!$D$129*(($B211*21/30.2)^(-0.5)))</f>
        <v>5.1660311666483034E-3</v>
      </c>
      <c r="AL211" s="12">
        <f>$D211^EXP(Parameter!$D$138+Parameter!$D$145*(($B211*21/30.2)^(-0.5))+Parameter!$D$152*((LN($B211*21/30.2))))</f>
        <v>7.1032357929878451E-49</v>
      </c>
      <c r="AM211" s="12">
        <f>$E211^EXP(Parameter!$D$116+Parameter!$D$123*(($B211*21/30.2)^(-1))+Parameter!$D$130*(($B211*21/30.2)^(-0.5)))</f>
        <v>4.7485909395335198E-6</v>
      </c>
      <c r="AN211" s="12">
        <f>$D211^EXP(Parameter!$D$135+Parameter!$D$142*(($B211*21/30.2)^(-0.5))+Parameter!$D$149*((LN($B211*21/30.2))))</f>
        <v>1.1691047439874186E-5</v>
      </c>
      <c r="AO211" s="12">
        <f>$E211^EXP(Parameter!$D$113+Parameter!$D$120*(($B211*21/30.2)^(-1))+Parameter!$D$127*(($B211*21/30.2)^(-0.5)))</f>
        <v>6.0496205650758256E-12</v>
      </c>
      <c r="AP211" s="87">
        <f>$D211^EXP(Parameter!$D$304+Parameter!$D$310*((LN($B211*21/30.2))))</f>
        <v>1.9180492896928601E-2</v>
      </c>
      <c r="AQ211" s="88">
        <f>$E211^EXP(Parameter!$D$290+Parameter!$D$296*((LN($B211*21/30.2))))</f>
        <v>1.0816267727556981E-2</v>
      </c>
      <c r="AR211" s="12">
        <f>$D211^EXP(Parameter!$D$305+Parameter!$D$311*((LN($B211*21/30.2))))</f>
        <v>2.6253030411939177E-2</v>
      </c>
      <c r="AS211" s="88">
        <f>$E211^EXP(Parameter!$D$291+Parameter!$D$297*((LN($B211*21/30.2))))</f>
        <v>9.1449430694514593E-3</v>
      </c>
      <c r="AT211" s="12">
        <f>$D211^EXP(Parameter!$D$305+Parameter!$D$307-Parameter!$D$306+(Parameter!$D$311+Parameter!$D$313-Parameter!$D$312)*((LN($B211*21/30.2))))</f>
        <v>2.3038789910357307E-2</v>
      </c>
      <c r="AU211" s="88">
        <f>$E211^EXP(Parameter!$D$291+Parameter!$D$293-Parameter!$D$292+(Parameter!$D$297+Parameter!$D$299-Parameter!$D$298)*((LN($B211*21/30.2))))</f>
        <v>1.5856094987091923E-2</v>
      </c>
      <c r="AV211" s="12">
        <f>$D211^EXP(Parameter!$D$308+Parameter!$D$314*((LN($B211*21/30.2))))</f>
        <v>3.3251976472255668E-2</v>
      </c>
      <c r="AW211" s="88">
        <f>$E211^EXP(Parameter!$D$294+Parameter!$D$300*((LN($B211*21/30.2))))</f>
        <v>1.3373199159275907E-2</v>
      </c>
      <c r="AX211" s="12">
        <f>$D211^EXP(Parameter!$D$305+Parameter!$D$309-Parameter!$D$306+(Parameter!$D$311+Parameter!$D$315-Parameter!$D$312)*((LN($B211*21/30.2))))</f>
        <v>1.1193257425848167E-2</v>
      </c>
      <c r="AY211" s="88">
        <f>$E211^EXP(Parameter!$D$291+Parameter!$D$295-Parameter!$D$292+(Parameter!$D$297+Parameter!$D$301-Parameter!$D$298)*((LN($B211*21/30.2))))</f>
        <v>2.044304261032441E-4</v>
      </c>
      <c r="AZ211" s="12">
        <f>$D211^EXP(Parameter!D$305-Parameter!D$306+(Parameter!D$311-Parameter!D$312)*((LN($B211*21/30.2))))</f>
        <v>7.4690558278433222E-3</v>
      </c>
      <c r="BA211" s="88">
        <f>$E211^EXP(Parameter!$D$291-Parameter!$D$292+(Parameter!$D$297-Parameter!$D$298)*((LN($B211*21/30.2))))</f>
        <v>2.8179564016492712E-6</v>
      </c>
      <c r="BB211" s="89">
        <f>$D211^EXP(Parameter!$D$231+Parameter!$D$238)</f>
        <v>4.8782499565832804E-2</v>
      </c>
      <c r="BC211" s="90">
        <f>$E211^EXP(Parameter!$D$216+Parameter!$D$223)</f>
        <v>3.4065248796123818E-3</v>
      </c>
      <c r="BD211" s="91">
        <f>$D211^EXP(Parameter!$D$232+Parameter!$D$239)</f>
        <v>3.6827039374187583E-2</v>
      </c>
      <c r="BE211" s="90">
        <f>$E211^EXP(Parameter!$D$217+Parameter!$D$224)</f>
        <v>4.9229975240105374E-3</v>
      </c>
      <c r="BF211" s="91">
        <f>$D211^EXP(Parameter!$D$234+Parameter!$D$241)</f>
        <v>4.4495464240184218E-2</v>
      </c>
      <c r="BG211" s="91">
        <f>$E211^EXP(Parameter!$D$219+Parameter!$D$226)</f>
        <v>2.2944545101869641E-2</v>
      </c>
      <c r="BH211" s="91">
        <f>$D211^EXP(Parameter!$D$235+Parameter!$D$242)</f>
        <v>9.1172541898233983E-2</v>
      </c>
      <c r="BI211" s="91">
        <f>$E211^EXP(Parameter!$D$220+Parameter!$D$227)</f>
        <v>1.4545478483741237E-2</v>
      </c>
      <c r="BJ211" s="91">
        <f>$D211^EXP(Parameter!$D$236)</f>
        <v>1.207448827079588E-2</v>
      </c>
      <c r="BK211" s="91">
        <f>$E211^EXP(Parameter!$D$221)</f>
        <v>0.15545906342365351</v>
      </c>
      <c r="BL211" s="91">
        <f>$D211^EXP(Parameter!$D$233+Parameter!$D$240)</f>
        <v>1.6750266567795866E-2</v>
      </c>
      <c r="BM211" s="91">
        <f>$E211^EXP(Parameter!$D$218+Parameter!$D$225)</f>
        <v>1.4984415741831111E-3</v>
      </c>
      <c r="BN211" s="90">
        <f>$D211^EXP(Parameter!$D$268+Parameter!$D$275)</f>
        <v>6.6098614185785901E-2</v>
      </c>
      <c r="BO211" s="91">
        <f>$E211^EXP(Parameter!$D$246+Parameter!$D$253)</f>
        <v>1.1569474772038795E-3</v>
      </c>
      <c r="BP211" s="91">
        <f>$D211^EXP(Parameter!$D$269+Parameter!$D$276)</f>
        <v>4.326091254280303E-2</v>
      </c>
      <c r="BQ211" s="91">
        <f>$E211^EXP(Parameter!$D$247+Parameter!$D$254)</f>
        <v>2.9329881697673626E-3</v>
      </c>
      <c r="BR211" s="91">
        <f>$D211^EXP(Parameter!$D$271+Parameter!$D$278)</f>
        <v>0.10153751582104283</v>
      </c>
      <c r="BS211" s="91">
        <f>$E211^EXP(Parameter!$D$249+Parameter!$D$256)</f>
        <v>2.8382800909215564E-2</v>
      </c>
      <c r="BT211" s="91">
        <f>$D211^EXP(Parameter!$D$272+Parameter!$D$279)</f>
        <v>0.17781765777312028</v>
      </c>
      <c r="BU211" s="91">
        <f>$E211^EXP(Parameter!$D$250+Parameter!$D$257)</f>
        <v>8.5628929523753165E-3</v>
      </c>
      <c r="BV211" s="91">
        <f>$D211^EXP(Parameter!$D$273+Parameter!$D$280)</f>
        <v>0.1407371399589292</v>
      </c>
      <c r="BW211" s="91">
        <f>$E211^EXP(Parameter!$D$251+Parameter!$D$258)</f>
        <v>3.056344920486178E-2</v>
      </c>
      <c r="BX211" s="91">
        <f>$D211^EXP(Parameter!$D$270+Parameter!$D$277)</f>
        <v>3.7561596916938091E-2</v>
      </c>
      <c r="BY211" s="91">
        <f>$E211^EXP(Parameter!$D$248+Parameter!$D$255)</f>
        <v>3.6046696947431224E-3</v>
      </c>
      <c r="BZ211" s="90">
        <f>$D211^EXP(Parameter!$D$208)</f>
        <v>4.5331654086691479E-2</v>
      </c>
      <c r="CA211" s="90">
        <f>$E211^EXP(Parameter!$D$200)</f>
        <v>2.4117773181323568E-3</v>
      </c>
      <c r="CB211" s="90">
        <f>$D211^EXP(Parameter!$D$209)</f>
        <v>3.7315621864730447E-2</v>
      </c>
      <c r="CC211" s="90">
        <f>$E211^EXP(Parameter!$D$201)</f>
        <v>4.0965313826422161E-3</v>
      </c>
      <c r="CD211" s="90">
        <f>$D211^EXP(Parameter!$D$211)</f>
        <v>4.0731813135025857E-2</v>
      </c>
      <c r="CE211" s="90">
        <f>$E211^EXP(Parameter!$D$203)</f>
        <v>1.7735114326102738E-2</v>
      </c>
      <c r="CF211" s="90">
        <f>$D211^EXP(Parameter!$D$212)</f>
        <v>9.0954335844788806E-2</v>
      </c>
      <c r="CG211" s="90">
        <f>$E211^EXP(Parameter!$D$204)</f>
        <v>1.2510795322189938E-2</v>
      </c>
      <c r="CH211" s="91">
        <f>$D211^EXP(Parameter!$D$213)</f>
        <v>3.2965595798858785E-2</v>
      </c>
      <c r="CI211" s="90">
        <f>$E211^EXP(Parameter!$D$205)</f>
        <v>2.2006317889756578E-2</v>
      </c>
      <c r="CJ211" s="91">
        <f>$D211^EXP(Parameter!$D$210)</f>
        <v>1.830908297069303E-2</v>
      </c>
      <c r="CK211" s="90">
        <f>$E211^EXP(Parameter!$D$202)</f>
        <v>1.9579715100523196E-3</v>
      </c>
      <c r="CL211" s="12">
        <f>$D211^EXP(Parameter!$D$170+Parameter!$D$177*(LN($B211/30.2*21)))</f>
        <v>2.2030405943380942E-2</v>
      </c>
      <c r="CM211" s="41">
        <f>$E211^EXP(Parameter!$D$155+Parameter!$D$162*(LN($B211/30.2*21)))</f>
        <v>6.8513537871370211E-2</v>
      </c>
      <c r="CN211" s="12">
        <f>$D211^EXP(Parameter!$D$171+Parameter!$D$178*(LN($B211/30.2*21)))</f>
        <v>2.4650751507603725E-2</v>
      </c>
      <c r="CO211" s="41">
        <f>$E211^EXP(Parameter!$D$156+Parameter!$D$163*(LN($B211/30.2*21)))</f>
        <v>4.1458570366241218E-2</v>
      </c>
      <c r="CP211" s="12">
        <f>$D211^EXP(Parameter!$D$173+Parameter!$D$180*(LN($B211/30.2*21)))</f>
        <v>2.0695951634905358E-2</v>
      </c>
      <c r="CQ211" s="41">
        <f>$E211^EXP(Parameter!$D$158+Parameter!$D$165*(LN($B211/30.2*21)))</f>
        <v>4.3046224782342928E-2</v>
      </c>
      <c r="CR211" s="12">
        <f>$D211^EXP(Parameter!$D$174+Parameter!$D$181*(LN($B211/30.2*21)))</f>
        <v>1.9187499058537453E-2</v>
      </c>
      <c r="CS211" s="41">
        <f>$E211^EXP(Parameter!$D$159+Parameter!$D$166*(LN($B211/30.2*21)))</f>
        <v>6.5004966929447169E-2</v>
      </c>
      <c r="CT211" s="12">
        <f>$D211^EXP(Parameter!$D$175+Parameter!$D$182*(LN($B211/30.2*21)))</f>
        <v>3.2900814382156424E-3</v>
      </c>
      <c r="CU211" s="41">
        <f>$E211^EXP(Parameter!$D$160+Parameter!$D$167*(LN($B211/30.2*21)))</f>
        <v>2.0023414604161344E-3</v>
      </c>
      <c r="CV211" s="12">
        <f>$D211^EXP(Parameter!$D$172+Parameter!$D$179*(LN($B211/30.2*21)))</f>
        <v>4.6728796112029507E-3</v>
      </c>
      <c r="CW211" s="41">
        <f>$E211^EXP(Parameter!$D$157+Parameter!$D$164*(LN($B211/30.2*21)))</f>
        <v>1.1816716541581511E-7</v>
      </c>
      <c r="CX211" s="12">
        <f t="shared" si="23"/>
        <v>7.4453093118097328E-20</v>
      </c>
      <c r="CY211" s="85">
        <v>1.32686971196992E-2</v>
      </c>
      <c r="CZ211" s="12">
        <f t="shared" si="17"/>
        <v>6.9608704871600488E-5</v>
      </c>
      <c r="DA211" s="85">
        <v>2.0158338897459199E-2</v>
      </c>
      <c r="DB211" s="12">
        <f t="shared" si="18"/>
        <v>1.7482906924249364E-7</v>
      </c>
      <c r="DC211" s="41">
        <v>1.4744182158457701E-4</v>
      </c>
      <c r="DD211" s="12">
        <f t="shared" si="19"/>
        <v>1.0929509464086643E-53</v>
      </c>
      <c r="DE211" s="85">
        <v>1.51306373115068E-3</v>
      </c>
      <c r="DF211" s="12">
        <f t="shared" si="20"/>
        <v>5.6876364275746968E-60</v>
      </c>
      <c r="DG211" s="41">
        <v>1.30131999680259E-4</v>
      </c>
      <c r="DH211" s="12">
        <f t="shared" si="21"/>
        <v>3.8334077866086933E-8</v>
      </c>
      <c r="DI211" s="41">
        <v>1.30131999680259E-4</v>
      </c>
      <c r="DJ211" s="46">
        <v>206</v>
      </c>
      <c r="DK211" s="44">
        <v>5.3566685796369002E-5</v>
      </c>
      <c r="DL211" s="44">
        <v>1.7109578406837599E-4</v>
      </c>
      <c r="DM211" s="44">
        <v>3.9997785033330001E-4</v>
      </c>
      <c r="DN211" s="44">
        <v>2.8539879414868401E-4</v>
      </c>
      <c r="DO211" s="44">
        <v>1.2890937268629199E-3</v>
      </c>
      <c r="DP211" s="44">
        <v>9.9099332094598801E-4</v>
      </c>
      <c r="DQ211" s="44">
        <v>1.46097820699931E-3</v>
      </c>
      <c r="DR211" s="45">
        <v>1.9874020855936699E-2</v>
      </c>
      <c r="DS211" s="45">
        <v>3.32194237470863E-2</v>
      </c>
      <c r="DT211" s="45">
        <v>2.9586020890659499E-2</v>
      </c>
      <c r="DU211" s="45">
        <v>2.0895891387593499E-2</v>
      </c>
      <c r="DV211" s="45">
        <v>3.1628977710954902E-2</v>
      </c>
      <c r="DW211" s="45">
        <v>5.3413746890825703E-2</v>
      </c>
      <c r="DX211" s="45">
        <v>2.50028390086484E-2</v>
      </c>
    </row>
    <row r="212" spans="1:128">
      <c r="A212" s="43">
        <f t="shared" si="22"/>
        <v>13.476712328767123</v>
      </c>
      <c r="B212" s="18">
        <v>208</v>
      </c>
      <c r="C212" s="12">
        <v>4554</v>
      </c>
      <c r="D212" s="12">
        <v>1.85688520861934E-2</v>
      </c>
      <c r="E212" s="12">
        <v>1.2748079721349099E-4</v>
      </c>
      <c r="F212" s="92">
        <f>$D212^Parameter!$D$325</f>
        <v>4.4632616195347093E-2</v>
      </c>
      <c r="G212" s="92">
        <f>$E212^Parameter!$D$318</f>
        <v>1.5700744087209508E-3</v>
      </c>
      <c r="H212" s="92">
        <f>$D212^Parameter!$D$326</f>
        <v>4.1212413196797713E-2</v>
      </c>
      <c r="I212" s="92">
        <f>$E212^Parameter!$D$319</f>
        <v>3.2172488421737195E-3</v>
      </c>
      <c r="J212" s="92">
        <f>$D212^Parameter!$D$328</f>
        <v>4.7952826746864699E-2</v>
      </c>
      <c r="K212" s="92">
        <f>$E212^Parameter!$D$321</f>
        <v>1.8824005169093008E-2</v>
      </c>
      <c r="L212" s="92">
        <f>$D212^Parameter!$D$329</f>
        <v>0.10728021415617471</v>
      </c>
      <c r="M212" s="92">
        <f>$E212^Parameter!$D$322</f>
        <v>1.235002786974157E-2</v>
      </c>
      <c r="N212" s="92">
        <f>$D212^Parameter!$D$330</f>
        <v>3.9601888437954889E-2</v>
      </c>
      <c r="O212" s="92">
        <f>$E212^Parameter!$D$323</f>
        <v>2.7680753523883134E-2</v>
      </c>
      <c r="P212" s="92">
        <f>$D212^Parameter!$D$327</f>
        <v>2.2484507231831707E-2</v>
      </c>
      <c r="Q212" s="92">
        <f>$E212^Parameter!$D$320</f>
        <v>1.6568666877350797E-3</v>
      </c>
      <c r="R212" s="12">
        <f>$D212^EXP(Parameter!$D$96+Parameter!$D$103*(($B212/30.2*21)^(1)))</f>
        <v>3.5974717770082404E-20</v>
      </c>
      <c r="S212" s="12">
        <f>$E212^EXP(Parameter!$D$81+Parameter!$D$88*($B212/30.2*21)^(-2))</f>
        <v>4.0444583803141759E-3</v>
      </c>
      <c r="T212" s="12">
        <f>$D212^EXP(Parameter!$D$97+Parameter!$D$104*(($B212*21/30.2)^(1)))</f>
        <v>6.443547526222995E-5</v>
      </c>
      <c r="U212" s="12">
        <f>$E212^EXP(Parameter!$D$82+Parameter!$D$89*($B212/30.2*21)^(-2))</f>
        <v>6.5319752385815119E-3</v>
      </c>
      <c r="V212" s="12">
        <f>$D212^EXP(Parameter!$D$99+Parameter!$D$106*(($B212*21/30.2)^(1)))</f>
        <v>1.4761358929594982E-7</v>
      </c>
      <c r="W212" s="12">
        <f>$E212^EXP(Parameter!$D$84+Parameter!$D$91*($B212/30.2*21)^(-2))</f>
        <v>3.0634464900537586E-2</v>
      </c>
      <c r="X212" s="12">
        <f>$D212^EXP(Parameter!$D$100+Parameter!$D$107*(($B212*21/30.2)^(1)))</f>
        <v>6.1422164283837027E-55</v>
      </c>
      <c r="Y212" s="12">
        <f>$E212^EXP(Parameter!$D$85+Parameter!$D$92*($B212/30.2*21)^(-2))</f>
        <v>1.9721267536691942E-2</v>
      </c>
      <c r="Z212" s="12">
        <f>$D212^EXP(Parameter!$D$101+Parameter!$D$108*(($B212*21/30.2)^(1)))</f>
        <v>2.7580117124827237E-61</v>
      </c>
      <c r="AA212" s="12">
        <f>$E212^EXP(Parameter!$D$86+Parameter!$D$93*($B212/30.2*21)^(-2))</f>
        <v>2.8053169650364407E-2</v>
      </c>
      <c r="AB212" s="12">
        <f>$D212^EXP(Parameter!$D$98+Parameter!$D$105*(($B212*21/30.2)^(1)))</f>
        <v>3.2221228152586435E-8</v>
      </c>
      <c r="AC212" s="12">
        <f>$E212^EXP(Parameter!$D$83+Parameter!$D$90*($B212/30.2*21)^(-2))</f>
        <v>1.8707744131209797E-3</v>
      </c>
      <c r="AD212" s="87">
        <f>$D212^EXP(Parameter!$D$133+Parameter!$D$140*(($B212*21/30.2)^(-0.5))+Parameter!$D$147*((LN($B212*21/30.2))))</f>
        <v>4.0679752552531221E-11</v>
      </c>
      <c r="AE212" s="12">
        <f>$E212^EXP(Parameter!$D$111+Parameter!$D$118*(($B212*21/30.2)^(-1))+Parameter!$D$125*(($B212*21/30.2)^(-0.5)))</f>
        <v>5.6235960624622751E-2</v>
      </c>
      <c r="AF212" s="12">
        <f>$D212^EXP(Parameter!$D$134+Parameter!$D$141*(($B212*21/30.2)^(-0.5))+Parameter!$D$148*((LN($B212*21/30.2))))</f>
        <v>2.5941841989725491E-4</v>
      </c>
      <c r="AG212" s="12">
        <f>$E212^EXP(Parameter!$D$112+Parameter!$D$119*(($B212*21/30.2)^(-1))+Parameter!$D$126*(($B212*21/30.2)^(-0.5)))</f>
        <v>7.7476356131918663E-3</v>
      </c>
      <c r="AH212" s="12">
        <f>$D212^EXP(Parameter!$D$136+Parameter!$D$143*(($B212*21/30.2)^(-0.5))+Parameter!$D$150*((LN($B212*21/30.2))))</f>
        <v>3.9783040164846056E-9</v>
      </c>
      <c r="AI212" s="12">
        <f>$E212^EXP(Parameter!$D$114+Parameter!$D$121*(($B212*21/30.2)^(-1))+Parameter!$D$128*(($B212*21/30.2)^(-0.5)))</f>
        <v>6.0671053091266791E-5</v>
      </c>
      <c r="AJ212" s="12">
        <f>$D212^EXP(Parameter!$D$137+Parameter!$D$144*(($B212*21/30.2)^(-0.5))+Parameter!$D$151*((LN($B212*21/30.2))))</f>
        <v>1.8303919580458636E-12</v>
      </c>
      <c r="AK212" s="12">
        <f>$E212^EXP(Parameter!$D$115+Parameter!$D$122*(($B212*21/30.2)^(-1))+Parameter!$D$129*(($B212*21/30.2)^(-0.5)))</f>
        <v>5.0977842151794699E-3</v>
      </c>
      <c r="AL212" s="12">
        <f>$D212^EXP(Parameter!$D$138+Parameter!$D$145*(($B212*21/30.2)^(-0.5))+Parameter!$D$152*((LN($B212*21/30.2))))</f>
        <v>2.0397606076327219E-49</v>
      </c>
      <c r="AM212" s="12">
        <f>$E212^EXP(Parameter!$D$116+Parameter!$D$123*(($B212*21/30.2)^(-1))+Parameter!$D$130*(($B212*21/30.2)^(-0.5)))</f>
        <v>4.5597381339285623E-6</v>
      </c>
      <c r="AN212" s="12">
        <f>$D212^EXP(Parameter!$D$135+Parameter!$D$142*(($B212*21/30.2)^(-0.5))+Parameter!$D$149*((LN($B212*21/30.2))))</f>
        <v>1.1061472549530172E-5</v>
      </c>
      <c r="AO212" s="12">
        <f>$E212^EXP(Parameter!$D$113+Parameter!$D$120*(($B212*21/30.2)^(-1))+Parameter!$D$127*(($B212*21/30.2)^(-0.5)))</f>
        <v>5.5213730637865159E-12</v>
      </c>
      <c r="AP212" s="87">
        <f>$D212^EXP(Parameter!$D$304+Parameter!$D$310*((LN($B212*21/30.2))))</f>
        <v>1.8947614146778185E-2</v>
      </c>
      <c r="AQ212" s="88">
        <f>$E212^EXP(Parameter!$D$290+Parameter!$D$296*((LN($B212*21/30.2))))</f>
        <v>1.0737704834232474E-2</v>
      </c>
      <c r="AR212" s="12">
        <f>$D212^EXP(Parameter!$D$305+Parameter!$D$311*((LN($B212*21/30.2))))</f>
        <v>2.5995349790515567E-2</v>
      </c>
      <c r="AS212" s="88">
        <f>$E212^EXP(Parameter!$D$291+Parameter!$D$297*((LN($B212*21/30.2))))</f>
        <v>9.0576401710493176E-3</v>
      </c>
      <c r="AT212" s="12">
        <f>$D212^EXP(Parameter!$D$305+Parameter!$D$307-Parameter!$D$306+(Parameter!$D$311+Parameter!$D$313-Parameter!$D$312)*((LN($B212*21/30.2))))</f>
        <v>2.2789001359129989E-2</v>
      </c>
      <c r="AU212" s="88">
        <f>$E212^EXP(Parameter!$D$291+Parameter!$D$293-Parameter!$D$292+(Parameter!$D$297+Parameter!$D$299-Parameter!$D$298)*((LN($B212*21/30.2))))</f>
        <v>1.5695542420004066E-2</v>
      </c>
      <c r="AV212" s="12">
        <f>$D212^EXP(Parameter!$D$308+Parameter!$D$314*((LN($B212*21/30.2))))</f>
        <v>3.2871633928659535E-2</v>
      </c>
      <c r="AW212" s="88">
        <f>$E212^EXP(Parameter!$D$294+Parameter!$D$300*((LN($B212*21/30.2))))</f>
        <v>1.324348968101388E-2</v>
      </c>
      <c r="AX212" s="12">
        <f>$D212^EXP(Parameter!$D$305+Parameter!$D$309-Parameter!$D$306+(Parameter!$D$311+Parameter!$D$315-Parameter!$D$312)*((LN($B212*21/30.2))))</f>
        <v>1.1034035164903862E-2</v>
      </c>
      <c r="AY212" s="88">
        <f>$E212^EXP(Parameter!$D$291+Parameter!$D$295-Parameter!$D$292+(Parameter!$D$297+Parameter!$D$301-Parameter!$D$298)*((LN($B212*21/30.2))))</f>
        <v>1.976512619308739E-4</v>
      </c>
      <c r="AZ212" s="12">
        <f>$D212^EXP(Parameter!D$305-Parameter!D$306+(Parameter!D$311-Parameter!D$312)*((LN($B212*21/30.2))))</f>
        <v>7.3599784880301784E-3</v>
      </c>
      <c r="BA212" s="88">
        <f>$E212^EXP(Parameter!$D$291-Parameter!$D$292+(Parameter!$D$297-Parameter!$D$298)*((LN($B212*21/30.2))))</f>
        <v>2.6899712203424714E-6</v>
      </c>
      <c r="BB212" s="89">
        <f>$D212^EXP(Parameter!$D$231+Parameter!$D$238)</f>
        <v>4.8419175497925529E-2</v>
      </c>
      <c r="BC212" s="90">
        <f>$E212^EXP(Parameter!$D$216+Parameter!$D$223)</f>
        <v>3.3622903969124612E-3</v>
      </c>
      <c r="BD212" s="91">
        <f>$D212^EXP(Parameter!$D$232+Parameter!$D$239)</f>
        <v>3.6527331446929004E-2</v>
      </c>
      <c r="BE212" s="90">
        <f>$E212^EXP(Parameter!$D$217+Parameter!$D$224)</f>
        <v>4.8631887618337758E-3</v>
      </c>
      <c r="BF212" s="91">
        <f>$D212^EXP(Parameter!$D$234+Parameter!$D$241)</f>
        <v>4.4154015652856961E-2</v>
      </c>
      <c r="BG212" s="91">
        <f>$E212^EXP(Parameter!$D$219+Parameter!$D$226)</f>
        <v>2.2746185419879425E-2</v>
      </c>
      <c r="BH212" s="91">
        <f>$D212^EXP(Parameter!$D$235+Parameter!$D$242)</f>
        <v>9.0633684805901199E-2</v>
      </c>
      <c r="BI212" s="91">
        <f>$E212^EXP(Parameter!$D$220+Parameter!$D$227)</f>
        <v>1.4404619609414936E-2</v>
      </c>
      <c r="BJ212" s="91">
        <f>$D212^EXP(Parameter!$D$236)</f>
        <v>1.19432134401792E-2</v>
      </c>
      <c r="BK212" s="91">
        <f>$E212^EXP(Parameter!$D$221)</f>
        <v>0.15479486405911702</v>
      </c>
      <c r="BL212" s="91">
        <f>$D212^EXP(Parameter!$D$233+Parameter!$D$240)</f>
        <v>1.6581584315106757E-2</v>
      </c>
      <c r="BM212" s="91">
        <f>$E212^EXP(Parameter!$D$218+Parameter!$D$225)</f>
        <v>1.4761926152425983E-3</v>
      </c>
      <c r="BN212" s="90">
        <f>$D212^EXP(Parameter!$D$268+Parameter!$D$275)</f>
        <v>6.565566864734966E-2</v>
      </c>
      <c r="BO212" s="91">
        <f>$E212^EXP(Parameter!$D$246+Parameter!$D$253)</f>
        <v>1.1390911495210495E-3</v>
      </c>
      <c r="BP212" s="91">
        <f>$D212^EXP(Parameter!$D$269+Parameter!$D$276)</f>
        <v>4.2925948028334673E-2</v>
      </c>
      <c r="BQ212" s="91">
        <f>$E212^EXP(Parameter!$D$247+Parameter!$D$254)</f>
        <v>2.8939061715809187E-3</v>
      </c>
      <c r="BR212" s="91">
        <f>$D212^EXP(Parameter!$D$271+Parameter!$D$278)</f>
        <v>0.10096430241010862</v>
      </c>
      <c r="BS212" s="91">
        <f>$E212^EXP(Parameter!$D$249+Parameter!$D$256)</f>
        <v>2.8151196822906437E-2</v>
      </c>
      <c r="BT212" s="91">
        <f>$D212^EXP(Parameter!$D$272+Parameter!$D$279)</f>
        <v>0.17705920446589848</v>
      </c>
      <c r="BU212" s="91">
        <f>$E212^EXP(Parameter!$D$250+Parameter!$D$257)</f>
        <v>8.4696407137208902E-3</v>
      </c>
      <c r="BV212" s="91">
        <f>$D212^EXP(Parameter!$D$273+Parameter!$D$280)</f>
        <v>0.1400557550865705</v>
      </c>
      <c r="BW212" s="91">
        <f>$E212^EXP(Parameter!$D$251+Parameter!$D$258)</f>
        <v>3.0319212984410614E-2</v>
      </c>
      <c r="BX212" s="91">
        <f>$D212^EXP(Parameter!$D$270+Parameter!$D$277)</f>
        <v>3.7257732178942272E-2</v>
      </c>
      <c r="BY212" s="91">
        <f>$E212^EXP(Parameter!$D$248+Parameter!$D$255)</f>
        <v>3.5583249923948706E-3</v>
      </c>
      <c r="BZ212" s="90">
        <f>$D212^EXP(Parameter!$D$208)</f>
        <v>4.4985861744793201E-2</v>
      </c>
      <c r="CA212" s="90">
        <f>$E212^EXP(Parameter!$D$200)</f>
        <v>2.3785696893875033E-3</v>
      </c>
      <c r="CB212" s="90">
        <f>$D212^EXP(Parameter!$D$209)</f>
        <v>3.7013145110903777E-2</v>
      </c>
      <c r="CC212" s="90">
        <f>$E212^EXP(Parameter!$D$201)</f>
        <v>4.0450528819420354E-3</v>
      </c>
      <c r="CD212" s="90">
        <f>$D212^EXP(Parameter!$D$211)</f>
        <v>4.0410405544846401E-2</v>
      </c>
      <c r="CE212" s="90">
        <f>$E212^EXP(Parameter!$D$203)</f>
        <v>1.7571378794183645E-2</v>
      </c>
      <c r="CF212" s="90">
        <f>$D212^EXP(Parameter!$D$212)</f>
        <v>9.0416232173552033E-2</v>
      </c>
      <c r="CG212" s="90">
        <f>$E212^EXP(Parameter!$D$204)</f>
        <v>1.2385346588152131E-2</v>
      </c>
      <c r="CH212" s="91">
        <f>$D212^EXP(Parameter!$D$213)</f>
        <v>3.2688350225589358E-2</v>
      </c>
      <c r="CI212" s="90">
        <f>$E212^EXP(Parameter!$D$205)</f>
        <v>2.1813974285835605E-2</v>
      </c>
      <c r="CJ212" s="91">
        <f>$D212^EXP(Parameter!$D$210)</f>
        <v>1.8128695018499709E-2</v>
      </c>
      <c r="CK212" s="90">
        <f>$E212^EXP(Parameter!$D$202)</f>
        <v>1.9300866055592997E-3</v>
      </c>
      <c r="CL212" s="12">
        <f>$D212^EXP(Parameter!$D$170+Parameter!$D$177*(LN($B212/30.2*21)))</f>
        <v>2.1792387956235781E-2</v>
      </c>
      <c r="CM212" s="41">
        <f>$E212^EXP(Parameter!$D$155+Parameter!$D$162*(LN($B212/30.2*21)))</f>
        <v>6.8316545321780928E-2</v>
      </c>
      <c r="CN212" s="12">
        <f>$D212^EXP(Parameter!$D$171+Parameter!$D$178*(LN($B212/30.2*21)))</f>
        <v>2.4407945641056826E-2</v>
      </c>
      <c r="CO212" s="41">
        <f>$E212^EXP(Parameter!$D$156+Parameter!$D$163*(LN($B212/30.2*21)))</f>
        <v>4.1249849915405729E-2</v>
      </c>
      <c r="CP212" s="12">
        <f>$D212^EXP(Parameter!$D$173+Parameter!$D$180*(LN($B212/30.2*21)))</f>
        <v>2.0471778438823057E-2</v>
      </c>
      <c r="CQ212" s="41">
        <f>$E212^EXP(Parameter!$D$158+Parameter!$D$165*(LN($B212/30.2*21)))</f>
        <v>4.2770963309221741E-2</v>
      </c>
      <c r="CR212" s="12">
        <f>$D212^EXP(Parameter!$D$174+Parameter!$D$181*(LN($B212/30.2*21)))</f>
        <v>1.8932161677448701E-2</v>
      </c>
      <c r="CS212" s="41">
        <f>$E212^EXP(Parameter!$D$159+Parameter!$D$166*(LN($B212/30.2*21)))</f>
        <v>6.471445333350484E-2</v>
      </c>
      <c r="CT212" s="12">
        <f>$D212^EXP(Parameter!$D$175+Parameter!$D$182*(LN($B212/30.2*21)))</f>
        <v>3.2264238111855219E-3</v>
      </c>
      <c r="CU212" s="41">
        <f>$E212^EXP(Parameter!$D$160+Parameter!$D$167*(LN($B212/30.2*21)))</f>
        <v>1.9631097267472993E-3</v>
      </c>
      <c r="CV212" s="12">
        <f>$D212^EXP(Parameter!$D$172+Parameter!$D$179*(LN($B212/30.2*21)))</f>
        <v>4.5983323077764164E-3</v>
      </c>
      <c r="CW212" s="41">
        <f>$E212^EXP(Parameter!$D$157+Parameter!$D$164*(LN($B212/30.2*21)))</f>
        <v>1.1141697028315991E-7</v>
      </c>
      <c r="CX212" s="12">
        <f t="shared" si="23"/>
        <v>3.5974717770082404E-20</v>
      </c>
      <c r="CY212" s="85">
        <v>1.3241801819434599E-2</v>
      </c>
      <c r="CZ212" s="12">
        <f t="shared" si="17"/>
        <v>6.443547526222995E-5</v>
      </c>
      <c r="DA212" s="85">
        <v>2.0106126964780601E-2</v>
      </c>
      <c r="DB212" s="12">
        <f t="shared" si="18"/>
        <v>1.4761358929594982E-7</v>
      </c>
      <c r="DC212" s="41">
        <v>1.4361453991168499E-4</v>
      </c>
      <c r="DD212" s="12">
        <f t="shared" si="19"/>
        <v>6.1422164283837027E-55</v>
      </c>
      <c r="DE212" s="85">
        <v>1.4837050429104999E-3</v>
      </c>
      <c r="DF212" s="12">
        <f t="shared" si="20"/>
        <v>2.7580117124827237E-61</v>
      </c>
      <c r="DG212" s="41">
        <v>1.27480999739754E-4</v>
      </c>
      <c r="DH212" s="12">
        <f t="shared" si="21"/>
        <v>3.2221228152586435E-8</v>
      </c>
      <c r="DI212" s="41">
        <v>1.27480999739754E-4</v>
      </c>
      <c r="DJ212" s="46">
        <v>207</v>
      </c>
      <c r="DK212" s="44">
        <v>5.2264614400221502E-5</v>
      </c>
      <c r="DL212" s="44">
        <v>1.67248224292149E-4</v>
      </c>
      <c r="DM212" s="44">
        <v>3.9154051450729398E-4</v>
      </c>
      <c r="DN212" s="44">
        <v>2.7921841925482299E-4</v>
      </c>
      <c r="DO212" s="44">
        <v>1.2645111578861699E-3</v>
      </c>
      <c r="DP212" s="44">
        <v>9.7163276505185503E-4</v>
      </c>
      <c r="DQ212" s="44">
        <v>1.43344633973819E-3</v>
      </c>
      <c r="DR212" s="45">
        <v>1.9684591336907399E-2</v>
      </c>
      <c r="DS212" s="45">
        <v>3.2927583724751901E-2</v>
      </c>
      <c r="DT212" s="45">
        <v>2.93209798785312E-2</v>
      </c>
      <c r="DU212" s="45">
        <v>2.0698195303185798E-2</v>
      </c>
      <c r="DV212" s="45">
        <v>3.1348779699733702E-2</v>
      </c>
      <c r="DW212" s="45">
        <v>5.2984202988038201E-2</v>
      </c>
      <c r="DX212" s="45">
        <v>2.4772695767552901E-2</v>
      </c>
    </row>
    <row r="213" spans="1:128">
      <c r="A213" s="43">
        <f t="shared" si="22"/>
        <v>13.536986301369863</v>
      </c>
      <c r="B213" s="18">
        <v>209</v>
      </c>
      <c r="C213" s="12">
        <v>4576</v>
      </c>
      <c r="D213" s="12">
        <v>1.8387600728453701E-2</v>
      </c>
      <c r="E213" s="12">
        <v>1.2489308653165299E-4</v>
      </c>
      <c r="F213" s="92">
        <f>$D213^Parameter!$D$325</f>
        <v>4.4292434394384524E-2</v>
      </c>
      <c r="G213" s="92">
        <f>$E213^Parameter!$D$318</f>
        <v>1.5470617442115066E-3</v>
      </c>
      <c r="H213" s="92">
        <f>$D213^Parameter!$D$326</f>
        <v>4.0890276933579314E-2</v>
      </c>
      <c r="I213" s="92">
        <f>$E213^Parameter!$D$319</f>
        <v>3.1752986235097668E-3</v>
      </c>
      <c r="J213" s="92">
        <f>$D213^Parameter!$D$328</f>
        <v>4.759574174850973E-2</v>
      </c>
      <c r="K213" s="92">
        <f>$E213^Parameter!$D$321</f>
        <v>1.8653765402453316E-2</v>
      </c>
      <c r="L213" s="92">
        <f>$D213^Parameter!$D$329</f>
        <v>0.10669253555984937</v>
      </c>
      <c r="M213" s="92">
        <f>$E213^Parameter!$D$322</f>
        <v>1.2226546821581714E-2</v>
      </c>
      <c r="N213" s="92">
        <f>$D213^Parameter!$D$330</f>
        <v>3.9288486825141515E-2</v>
      </c>
      <c r="O213" s="92">
        <f>$E213^Parameter!$D$323</f>
        <v>2.745461509716229E-2</v>
      </c>
      <c r="P213" s="92">
        <f>$D213^Parameter!$D$327</f>
        <v>2.2275520549856129E-2</v>
      </c>
      <c r="Q213" s="92">
        <f>$E213^Parameter!$D$320</f>
        <v>1.6327827993132019E-3</v>
      </c>
      <c r="R213" s="12">
        <f>$D213^EXP(Parameter!$D$96+Parameter!$D$103*(($B213/30.2*21)^(1)))</f>
        <v>1.7186173692861661E-20</v>
      </c>
      <c r="S213" s="12">
        <f>$E213^EXP(Parameter!$D$81+Parameter!$D$88*($B213/30.2*21)^(-2))</f>
        <v>3.993817019907463E-3</v>
      </c>
      <c r="T213" s="12">
        <f>$D213^EXP(Parameter!$D$97+Parameter!$D$104*(($B213*21/30.2)^(1)))</f>
        <v>5.9617890001718274E-5</v>
      </c>
      <c r="U213" s="12">
        <f>$E213^EXP(Parameter!$D$82+Parameter!$D$89*($B213/30.2*21)^(-2))</f>
        <v>6.4572579741669052E-3</v>
      </c>
      <c r="V213" s="12">
        <f>$D213^EXP(Parameter!$D$99+Parameter!$D$106*(($B213*21/30.2)^(1)))</f>
        <v>1.2443397685834193E-7</v>
      </c>
      <c r="W213" s="12">
        <f>$E213^EXP(Parameter!$D$84+Parameter!$D$91*($B213/30.2*21)^(-2))</f>
        <v>3.0391279113053782E-2</v>
      </c>
      <c r="X213" s="12">
        <f>$D213^EXP(Parameter!$D$100+Parameter!$D$107*(($B213*21/30.2)^(1)))</f>
        <v>3.2309523186057646E-56</v>
      </c>
      <c r="Y213" s="12">
        <f>$E213^EXP(Parameter!$D$85+Parameter!$D$92*($B213/30.2*21)^(-2))</f>
        <v>1.9545011851247813E-2</v>
      </c>
      <c r="Z213" s="12">
        <f>$D213^EXP(Parameter!$D$101+Parameter!$D$108*(($B213*21/30.2)^(1)))</f>
        <v>1.2531148080673226E-62</v>
      </c>
      <c r="AA213" s="12">
        <f>$E213^EXP(Parameter!$D$86+Parameter!$D$93*($B213/30.2*21)^(-2))</f>
        <v>2.7824816860085443E-2</v>
      </c>
      <c r="AB213" s="12">
        <f>$D213^EXP(Parameter!$D$98+Parameter!$D$105*(($B213*21/30.2)^(1)))</f>
        <v>2.704209701556643E-8</v>
      </c>
      <c r="AC213" s="12">
        <f>$E213^EXP(Parameter!$D$83+Parameter!$D$90*($B213/30.2*21)^(-2))</f>
        <v>1.8440911440108156E-3</v>
      </c>
      <c r="AD213" s="87">
        <f>$D213^EXP(Parameter!$D$133+Parameter!$D$140*(($B213*21/30.2)^(-0.5))+Parameter!$D$147*((LN($B213*21/30.2))))</f>
        <v>3.3780947206004772E-11</v>
      </c>
      <c r="AE213" s="12">
        <f>$E213^EXP(Parameter!$D$111+Parameter!$D$118*(($B213*21/30.2)^(-1))+Parameter!$D$125*(($B213*21/30.2)^(-0.5)))</f>
        <v>5.5973375667023123E-2</v>
      </c>
      <c r="AF213" s="12">
        <f>$D213^EXP(Parameter!$D$134+Parameter!$D$141*(($B213*21/30.2)^(-0.5))+Parameter!$D$148*((LN($B213*21/30.2))))</f>
        <v>2.4960688597693888E-4</v>
      </c>
      <c r="AG213" s="12">
        <f>$E213^EXP(Parameter!$D$112+Parameter!$D$119*(($B213*21/30.2)^(-1))+Parameter!$D$126*(($B213*21/30.2)^(-0.5)))</f>
        <v>7.6641630644346554E-3</v>
      </c>
      <c r="AH213" s="12">
        <f>$D213^EXP(Parameter!$D$136+Parameter!$D$143*(($B213*21/30.2)^(-0.5))+Parameter!$D$150*((LN($B213*21/30.2))))</f>
        <v>3.4603023575451917E-9</v>
      </c>
      <c r="AI213" s="12">
        <f>$E213^EXP(Parameter!$D$114+Parameter!$D$121*(($B213*21/30.2)^(-1))+Parameter!$D$128*(($B213*21/30.2)^(-0.5)))</f>
        <v>5.8778699837521754E-5</v>
      </c>
      <c r="AJ213" s="12">
        <f>$D213^EXP(Parameter!$D$137+Parameter!$D$144*(($B213*21/30.2)^(-0.5))+Parameter!$D$151*((LN($B213*21/30.2))))</f>
        <v>1.4484585275423604E-12</v>
      </c>
      <c r="AK213" s="12">
        <f>$E213^EXP(Parameter!$D$115+Parameter!$D$122*(($B213*21/30.2)^(-1))+Parameter!$D$129*(($B213*21/30.2)^(-0.5)))</f>
        <v>5.0306655878203438E-3</v>
      </c>
      <c r="AL213" s="12">
        <f>$D213^EXP(Parameter!$D$138+Parameter!$D$145*(($B213*21/30.2)^(-0.5))+Parameter!$D$152*((LN($B213*21/30.2))))</f>
        <v>5.8095873025901085E-50</v>
      </c>
      <c r="AM213" s="12">
        <f>$E213^EXP(Parameter!$D$116+Parameter!$D$123*(($B213*21/30.2)^(-1))+Parameter!$D$130*(($B213*21/30.2)^(-0.5)))</f>
        <v>4.3789061754319578E-6</v>
      </c>
      <c r="AN213" s="12">
        <f>$D213^EXP(Parameter!$D$135+Parameter!$D$142*(($B213*21/30.2)^(-0.5))+Parameter!$D$149*((LN($B213*21/30.2))))</f>
        <v>1.0465958498881391E-5</v>
      </c>
      <c r="AO213" s="12">
        <f>$E213^EXP(Parameter!$D$113+Parameter!$D$120*(($B213*21/30.2)^(-1))+Parameter!$D$127*(($B213*21/30.2)^(-0.5)))</f>
        <v>5.0404830819871685E-12</v>
      </c>
      <c r="AP213" s="87">
        <f>$D213^EXP(Parameter!$D$304+Parameter!$D$310*((LN($B213*21/30.2))))</f>
        <v>1.871814429944681E-2</v>
      </c>
      <c r="AQ213" s="88">
        <f>$E213^EXP(Parameter!$D$290+Parameter!$D$296*((LN($B213*21/30.2))))</f>
        <v>1.0660074304433585E-2</v>
      </c>
      <c r="AR213" s="12">
        <f>$D213^EXP(Parameter!$D$305+Parameter!$D$311*((LN($B213*21/30.2))))</f>
        <v>2.5740968493963019E-2</v>
      </c>
      <c r="AS213" s="88">
        <f>$E213^EXP(Parameter!$D$291+Parameter!$D$297*((LN($B213*21/30.2))))</f>
        <v>8.9715078283477568E-3</v>
      </c>
      <c r="AT213" s="12">
        <f>$D213^EXP(Parameter!$D$305+Parameter!$D$307-Parameter!$D$306+(Parameter!$D$311+Parameter!$D$313-Parameter!$D$312)*((LN($B213*21/30.2))))</f>
        <v>2.2542607961440565E-2</v>
      </c>
      <c r="AU213" s="88">
        <f>$E213^EXP(Parameter!$D$291+Parameter!$D$293-Parameter!$D$292+(Parameter!$D$297+Parameter!$D$299-Parameter!$D$298)*((LN($B213*21/30.2))))</f>
        <v>1.553713979758823E-2</v>
      </c>
      <c r="AV213" s="12">
        <f>$D213^EXP(Parameter!$D$308+Parameter!$D$314*((LN($B213*21/30.2))))</f>
        <v>3.2496458664276091E-2</v>
      </c>
      <c r="AW213" s="88">
        <f>$E213^EXP(Parameter!$D$294+Parameter!$D$300*((LN($B213*21/30.2))))</f>
        <v>1.3115497674120371E-2</v>
      </c>
      <c r="AX213" s="12">
        <f>$D213^EXP(Parameter!$D$305+Parameter!$D$309-Parameter!$D$306+(Parameter!$D$311+Parameter!$D$315-Parameter!$D$312)*((LN($B213*21/30.2))))</f>
        <v>1.087745474365486E-2</v>
      </c>
      <c r="AY213" s="88">
        <f>$E213^EXP(Parameter!$D$291+Parameter!$D$295-Parameter!$D$292+(Parameter!$D$297+Parameter!$D$301-Parameter!$D$298)*((LN($B213*21/30.2))))</f>
        <v>1.9110624225759419E-4</v>
      </c>
      <c r="AZ213" s="12">
        <f>$D213^EXP(Parameter!D$305-Parameter!D$306+(Parameter!D$311-Parameter!D$312)*((LN($B213*21/30.2))))</f>
        <v>7.2527769099497395E-3</v>
      </c>
      <c r="BA213" s="88">
        <f>$E213^EXP(Parameter!$D$291-Parameter!$D$292+(Parameter!$D$297-Parameter!$D$298)*((LN($B213*21/30.2))))</f>
        <v>2.5680176348372612E-6</v>
      </c>
      <c r="BB213" s="89">
        <f>$D213^EXP(Parameter!$D$231+Parameter!$D$238)</f>
        <v>4.8059762323016036E-2</v>
      </c>
      <c r="BC213" s="90">
        <f>$E213^EXP(Parameter!$D$216+Parameter!$D$223)</f>
        <v>3.3187836133893802E-3</v>
      </c>
      <c r="BD213" s="91">
        <f>$D213^EXP(Parameter!$D$232+Parameter!$D$239)</f>
        <v>3.6231055524312369E-2</v>
      </c>
      <c r="BE213" s="90">
        <f>$E213^EXP(Parameter!$D$217+Parameter!$D$224)</f>
        <v>4.80431415154899E-3</v>
      </c>
      <c r="BF213" s="91">
        <f>$D213^EXP(Parameter!$D$234+Parameter!$D$241)</f>
        <v>4.381631924969201E-2</v>
      </c>
      <c r="BG213" s="91">
        <f>$E213^EXP(Parameter!$D$219+Parameter!$D$226)</f>
        <v>2.2550232589618097E-2</v>
      </c>
      <c r="BH213" s="91">
        <f>$D213^EXP(Parameter!$D$235+Parameter!$D$242)</f>
        <v>9.0099803717885951E-2</v>
      </c>
      <c r="BI213" s="91">
        <f>$E213^EXP(Parameter!$D$220+Parameter!$D$227)</f>
        <v>1.4265615444987136E-2</v>
      </c>
      <c r="BJ213" s="91">
        <f>$D213^EXP(Parameter!$D$236)</f>
        <v>1.1813798945826817E-2</v>
      </c>
      <c r="BK213" s="91">
        <f>$E213^EXP(Parameter!$D$221)</f>
        <v>0.15413583494712693</v>
      </c>
      <c r="BL213" s="91">
        <f>$D213^EXP(Parameter!$D$233+Parameter!$D$240)</f>
        <v>1.6415157961310111E-2</v>
      </c>
      <c r="BM213" s="91">
        <f>$E213^EXP(Parameter!$D$218+Parameter!$D$225)</f>
        <v>1.4543509009899576E-3</v>
      </c>
      <c r="BN213" s="90">
        <f>$D213^EXP(Parameter!$D$268+Parameter!$D$275)</f>
        <v>6.521716203750999E-2</v>
      </c>
      <c r="BO213" s="91">
        <f>$E213^EXP(Parameter!$D$246+Parameter!$D$253)</f>
        <v>1.1215720714658132E-3</v>
      </c>
      <c r="BP213" s="91">
        <f>$D213^EXP(Parameter!$D$269+Parameter!$D$276)</f>
        <v>4.2594687476750069E-2</v>
      </c>
      <c r="BQ213" s="91">
        <f>$E213^EXP(Parameter!$D$247+Parameter!$D$254)</f>
        <v>2.8554803176880092E-3</v>
      </c>
      <c r="BR213" s="91">
        <f>$D213^EXP(Parameter!$D$271+Parameter!$D$278)</f>
        <v>0.1003962311426654</v>
      </c>
      <c r="BS213" s="91">
        <f>$E213^EXP(Parameter!$D$249+Parameter!$D$256)</f>
        <v>2.79222911954757E-2</v>
      </c>
      <c r="BT213" s="91">
        <f>$D213^EXP(Parameter!$D$272+Parameter!$D$279)</f>
        <v>0.17630651362701608</v>
      </c>
      <c r="BU213" s="91">
        <f>$E213^EXP(Parameter!$D$250+Parameter!$D$257)</f>
        <v>8.3777282330258444E-3</v>
      </c>
      <c r="BV213" s="91">
        <f>$D213^EXP(Parameter!$D$273+Parameter!$D$280)</f>
        <v>0.13937993778784113</v>
      </c>
      <c r="BW213" s="91">
        <f>$E213^EXP(Parameter!$D$251+Parameter!$D$258)</f>
        <v>3.0077781369560894E-2</v>
      </c>
      <c r="BX213" s="91">
        <f>$D213^EXP(Parameter!$D$270+Parameter!$D$277)</f>
        <v>3.6957332386523087E-2</v>
      </c>
      <c r="BY213" s="91">
        <f>$E213^EXP(Parameter!$D$248+Parameter!$D$255)</f>
        <v>3.5127367863461959E-3</v>
      </c>
      <c r="BZ213" s="90">
        <f>$D213^EXP(Parameter!$D$208)</f>
        <v>4.464385358698774E-2</v>
      </c>
      <c r="CA213" s="90">
        <f>$E213^EXP(Parameter!$D$200)</f>
        <v>2.3459342461947122E-3</v>
      </c>
      <c r="CB213" s="90">
        <f>$D213^EXP(Parameter!$D$209)</f>
        <v>3.6714122330076086E-2</v>
      </c>
      <c r="CC213" s="90">
        <f>$E213^EXP(Parameter!$D$201)</f>
        <v>3.9943998026668384E-3</v>
      </c>
      <c r="CD213" s="90">
        <f>$D213^EXP(Parameter!$D$211)</f>
        <v>4.0092599317089764E-2</v>
      </c>
      <c r="CE213" s="90">
        <f>$E213^EXP(Parameter!$D$203)</f>
        <v>1.7409725614681612E-2</v>
      </c>
      <c r="CF213" s="90">
        <f>$D213^EXP(Parameter!$D$212)</f>
        <v>8.9883100705879473E-2</v>
      </c>
      <c r="CG213" s="90">
        <f>$E213^EXP(Parameter!$D$204)</f>
        <v>1.2261592484319123E-2</v>
      </c>
      <c r="CH213" s="91">
        <f>$D213^EXP(Parameter!$D$213)</f>
        <v>3.2414354440204449E-2</v>
      </c>
      <c r="CI213" s="90">
        <f>$E213^EXP(Parameter!$D$205)</f>
        <v>2.162398275096972E-2</v>
      </c>
      <c r="CJ213" s="91">
        <f>$D213^EXP(Parameter!$D$210)</f>
        <v>1.7950680376961774E-2</v>
      </c>
      <c r="CK213" s="90">
        <f>$E213^EXP(Parameter!$D$202)</f>
        <v>1.9026952874139336E-3</v>
      </c>
      <c r="CL213" s="12">
        <f>$D213^EXP(Parameter!$D$170+Parameter!$D$177*(LN($B213/30.2*21)))</f>
        <v>2.1557609479152921E-2</v>
      </c>
      <c r="CM213" s="41">
        <f>$E213^EXP(Parameter!$D$155+Parameter!$D$162*(LN($B213/30.2*21)))</f>
        <v>6.8121278939708318E-2</v>
      </c>
      <c r="CN213" s="12">
        <f>$D213^EXP(Parameter!$D$171+Parameter!$D$178*(LN($B213/30.2*21)))</f>
        <v>2.416826873123246E-2</v>
      </c>
      <c r="CO213" s="41">
        <f>$E213^EXP(Parameter!$D$156+Parameter!$D$163*(LN($B213/30.2*21)))</f>
        <v>4.1043154312636033E-2</v>
      </c>
      <c r="CP213" s="12">
        <f>$D213^EXP(Parameter!$D$173+Parameter!$D$180*(LN($B213/30.2*21)))</f>
        <v>2.0250673628765904E-2</v>
      </c>
      <c r="CQ213" s="41">
        <f>$E213^EXP(Parameter!$D$158+Parameter!$D$165*(LN($B213/30.2*21)))</f>
        <v>4.2498531611843478E-2</v>
      </c>
      <c r="CR213" s="12">
        <f>$D213^EXP(Parameter!$D$174+Parameter!$D$181*(LN($B213/30.2*21)))</f>
        <v>1.8680766394810151E-2</v>
      </c>
      <c r="CS213" s="41">
        <f>$E213^EXP(Parameter!$D$159+Parameter!$D$166*(LN($B213/30.2*21)))</f>
        <v>6.4426565987516754E-2</v>
      </c>
      <c r="CT213" s="12">
        <f>$D213^EXP(Parameter!$D$175+Parameter!$D$182*(LN($B213/30.2*21)))</f>
        <v>3.1641301149414997E-3</v>
      </c>
      <c r="CU213" s="41">
        <f>$E213^EXP(Parameter!$D$160+Parameter!$D$167*(LN($B213/30.2*21)))</f>
        <v>1.9247370645342347E-3</v>
      </c>
      <c r="CV213" s="12">
        <f>$D213^EXP(Parameter!$D$172+Parameter!$D$179*(LN($B213/30.2*21)))</f>
        <v>4.5251678221211898E-3</v>
      </c>
      <c r="CW213" s="41">
        <f>$E213^EXP(Parameter!$D$157+Parameter!$D$164*(LN($B213/30.2*21)))</f>
        <v>1.0506333866903862E-7</v>
      </c>
      <c r="CX213" s="12">
        <f t="shared" si="23"/>
        <v>1.7186173692861661E-20</v>
      </c>
      <c r="CY213" s="85">
        <v>1.32154532611377E-2</v>
      </c>
      <c r="CZ213" s="12">
        <f t="shared" si="17"/>
        <v>5.9617890001718274E-5</v>
      </c>
      <c r="DA213" s="85">
        <v>2.0054872490052399E-2</v>
      </c>
      <c r="DB213" s="12">
        <f t="shared" si="18"/>
        <v>1.2443397685834193E-7</v>
      </c>
      <c r="DC213" s="41">
        <v>1.39927187371213E-4</v>
      </c>
      <c r="DD213" s="12">
        <f t="shared" si="19"/>
        <v>3.2309523186057646E-56</v>
      </c>
      <c r="DE213" s="85">
        <v>1.4550400150056E-3</v>
      </c>
      <c r="DF213" s="12">
        <f t="shared" si="20"/>
        <v>1.2531148080673226E-62</v>
      </c>
      <c r="DG213" s="41">
        <v>1.2489299978835501E-4</v>
      </c>
      <c r="DH213" s="12">
        <f t="shared" si="21"/>
        <v>2.704209701556643E-8</v>
      </c>
      <c r="DI213" s="41">
        <v>1.2489299978835501E-4</v>
      </c>
      <c r="DJ213" s="46">
        <v>208</v>
      </c>
      <c r="DK213" s="44">
        <v>5.0998289576775802E-5</v>
      </c>
      <c r="DL213" s="44">
        <v>1.6349904038948101E-4</v>
      </c>
      <c r="DM213" s="44">
        <v>3.8330666362873501E-4</v>
      </c>
      <c r="DN213" s="44">
        <v>2.7319071279063899E-4</v>
      </c>
      <c r="DO213" s="44">
        <v>1.24046924241916E-3</v>
      </c>
      <c r="DP213" s="44">
        <v>9.5270752745457699E-4</v>
      </c>
      <c r="DQ213" s="44">
        <v>1.4065134637414301E-3</v>
      </c>
      <c r="DR213" s="45">
        <v>1.9497605103257199E-2</v>
      </c>
      <c r="DS213" s="45">
        <v>3.2639261044713701E-2</v>
      </c>
      <c r="DT213" s="45">
        <v>2.9059185537192399E-2</v>
      </c>
      <c r="DU213" s="45">
        <v>2.0503033438638799E-2</v>
      </c>
      <c r="DV213" s="45">
        <v>3.1071982287430699E-2</v>
      </c>
      <c r="DW213" s="45">
        <v>5.2559467854120502E-2</v>
      </c>
      <c r="DX213" s="45">
        <v>2.4545436070443301E-2</v>
      </c>
    </row>
    <row r="214" spans="1:128">
      <c r="A214" s="43">
        <f t="shared" si="22"/>
        <v>13.597260273972603</v>
      </c>
      <c r="B214" s="18">
        <v>210</v>
      </c>
      <c r="C214" s="12">
        <v>4598</v>
      </c>
      <c r="D214" s="12">
        <v>1.8208715012608501E-2</v>
      </c>
      <c r="E214" s="12">
        <v>1.2236673337890001E-4</v>
      </c>
      <c r="F214" s="92">
        <f>$D214^Parameter!$D$325</f>
        <v>4.3955968453671911E-2</v>
      </c>
      <c r="G214" s="92">
        <f>$E214^Parameter!$D$318</f>
        <v>1.5244655827495665E-3</v>
      </c>
      <c r="H214" s="92">
        <f>$D214^Parameter!$D$326</f>
        <v>4.0571721812451791E-2</v>
      </c>
      <c r="I214" s="92">
        <f>$E214^Parameter!$D$319</f>
        <v>3.1340401406620309E-3</v>
      </c>
      <c r="J214" s="92">
        <f>$D214^Parameter!$D$328</f>
        <v>4.7242494986183103E-2</v>
      </c>
      <c r="K214" s="92">
        <f>$E214^Parameter!$D$321</f>
        <v>1.8485656187447307E-2</v>
      </c>
      <c r="L214" s="92">
        <f>$D214^Parameter!$D$329</f>
        <v>0.10611002266564723</v>
      </c>
      <c r="M214" s="92">
        <f>$E214^Parameter!$D$322</f>
        <v>1.210472840592469E-2</v>
      </c>
      <c r="N214" s="92">
        <f>$D214^Parameter!$D$330</f>
        <v>3.8978599600262669E-2</v>
      </c>
      <c r="O214" s="92">
        <f>$E214^Parameter!$D$323</f>
        <v>2.7231110133030284E-2</v>
      </c>
      <c r="P214" s="92">
        <f>$D214^Parameter!$D$327</f>
        <v>2.2069164528994455E-2</v>
      </c>
      <c r="Q214" s="92">
        <f>$E214^Parameter!$D$320</f>
        <v>1.6091318969957357E-3</v>
      </c>
      <c r="R214" s="12">
        <f>$D214^EXP(Parameter!$D$96+Parameter!$D$103*(($B214/30.2*21)^(1)))</f>
        <v>8.1162041918430483E-21</v>
      </c>
      <c r="S214" s="12">
        <f>$E214^EXP(Parameter!$D$81+Parameter!$D$88*($B214/30.2*21)^(-2))</f>
        <v>3.9439845788956634E-3</v>
      </c>
      <c r="T214" s="12">
        <f>$D214^EXP(Parameter!$D$97+Parameter!$D$104*(($B214*21/30.2)^(1)))</f>
        <v>5.5133666969920993E-5</v>
      </c>
      <c r="U214" s="12">
        <f>$E214^EXP(Parameter!$D$82+Parameter!$D$89*($B214/30.2*21)^(-2))</f>
        <v>6.3836537700949249E-3</v>
      </c>
      <c r="V214" s="12">
        <f>$D214^EXP(Parameter!$D$99+Parameter!$D$106*(($B214*21/30.2)^(1)))</f>
        <v>1.0472371399708291E-7</v>
      </c>
      <c r="W214" s="12">
        <f>$E214^EXP(Parameter!$D$84+Parameter!$D$91*($B214/30.2*21)^(-2))</f>
        <v>3.015086914892752E-2</v>
      </c>
      <c r="X214" s="12">
        <f>$D214^EXP(Parameter!$D$100+Parameter!$D$107*(($B214*21/30.2)^(1)))</f>
        <v>1.5884291901587723E-57</v>
      </c>
      <c r="Y214" s="12">
        <f>$E214^EXP(Parameter!$D$85+Parameter!$D$92*($B214/30.2*21)^(-2))</f>
        <v>1.9370943240404608E-2</v>
      </c>
      <c r="Z214" s="12">
        <f>$D214^EXP(Parameter!$D$101+Parameter!$D$108*(($B214*21/30.2)^(1)))</f>
        <v>5.3274407684421511E-64</v>
      </c>
      <c r="AA214" s="12">
        <f>$E214^EXP(Parameter!$D$86+Parameter!$D$93*($B214/30.2*21)^(-2))</f>
        <v>2.7599116751591761E-2</v>
      </c>
      <c r="AB214" s="12">
        <f>$D214^EXP(Parameter!$D$98+Parameter!$D$105*(($B214*21/30.2)^(1)))</f>
        <v>2.2660744896629729E-8</v>
      </c>
      <c r="AC214" s="12">
        <f>$E214^EXP(Parameter!$D$83+Parameter!$D$90*($B214/30.2*21)^(-2))</f>
        <v>1.8178803706604388E-3</v>
      </c>
      <c r="AD214" s="87">
        <f>$D214^EXP(Parameter!$D$133+Parameter!$D$140*(($B214*21/30.2)^(-0.5))+Parameter!$D$147*((LN($B214*21/30.2))))</f>
        <v>2.8036484789552089E-11</v>
      </c>
      <c r="AE214" s="12">
        <f>$E214^EXP(Parameter!$D$111+Parameter!$D$118*(($B214*21/30.2)^(-1))+Parameter!$D$125*(($B214*21/30.2)^(-0.5)))</f>
        <v>5.5712991802938892E-2</v>
      </c>
      <c r="AF214" s="12">
        <f>$D214^EXP(Parameter!$D$134+Parameter!$D$141*(($B214*21/30.2)^(-0.5))+Parameter!$D$148*((LN($B214*21/30.2))))</f>
        <v>2.4017048318444363E-4</v>
      </c>
      <c r="AG214" s="12">
        <f>$E214^EXP(Parameter!$D$112+Parameter!$D$119*(($B214*21/30.2)^(-1))+Parameter!$D$126*(($B214*21/30.2)^(-0.5)))</f>
        <v>7.5818807579324339E-3</v>
      </c>
      <c r="AH214" s="12">
        <f>$D214^EXP(Parameter!$D$136+Parameter!$D$143*(($B214*21/30.2)^(-0.5))+Parameter!$D$150*((LN($B214*21/30.2))))</f>
        <v>3.0087381495320308E-9</v>
      </c>
      <c r="AI214" s="12">
        <f>$E214^EXP(Parameter!$D$114+Parameter!$D$121*(($B214*21/30.2)^(-1))+Parameter!$D$128*(($B214*21/30.2)^(-0.5)))</f>
        <v>5.6950485487160282E-5</v>
      </c>
      <c r="AJ214" s="12">
        <f>$D214^EXP(Parameter!$D$137+Parameter!$D$144*(($B214*21/30.2)^(-0.5))+Parameter!$D$151*((LN($B214*21/30.2))))</f>
        <v>1.1451746661015275E-12</v>
      </c>
      <c r="AK214" s="12">
        <f>$E214^EXP(Parameter!$D$115+Parameter!$D$122*(($B214*21/30.2)^(-1))+Parameter!$D$129*(($B214*21/30.2)^(-0.5)))</f>
        <v>4.9646527256905475E-3</v>
      </c>
      <c r="AL214" s="12">
        <f>$D214^EXP(Parameter!$D$138+Parameter!$D$145*(($B214*21/30.2)^(-0.5))+Parameter!$D$152*((LN($B214*21/30.2))))</f>
        <v>1.6411471752522147E-50</v>
      </c>
      <c r="AM214" s="12">
        <f>$E214^EXP(Parameter!$D$116+Parameter!$D$123*(($B214*21/30.2)^(-1))+Parameter!$D$130*(($B214*21/30.2)^(-0.5)))</f>
        <v>4.2057325705496071E-6</v>
      </c>
      <c r="AN214" s="12">
        <f>$D214^EXP(Parameter!$D$135+Parameter!$D$142*(($B214*21/30.2)^(-0.5))+Parameter!$D$149*((LN($B214*21/30.2))))</f>
        <v>9.9026540026064831E-6</v>
      </c>
      <c r="AO214" s="12">
        <f>$E214^EXP(Parameter!$D$113+Parameter!$D$120*(($B214*21/30.2)^(-1))+Parameter!$D$127*(($B214*21/30.2)^(-0.5)))</f>
        <v>4.6025946212103511E-12</v>
      </c>
      <c r="AP214" s="87">
        <f>$D214^EXP(Parameter!$D$304+Parameter!$D$310*((LN($B214*21/30.2))))</f>
        <v>1.849202408453492E-2</v>
      </c>
      <c r="AQ214" s="88">
        <f>$E214^EXP(Parameter!$D$290+Parameter!$D$296*((LN($B214*21/30.2))))</f>
        <v>1.0583360898213217E-2</v>
      </c>
      <c r="AR214" s="12">
        <f>$D214^EXP(Parameter!$D$305+Parameter!$D$311*((LN($B214*21/30.2))))</f>
        <v>2.5489833567257515E-2</v>
      </c>
      <c r="AS214" s="88">
        <f>$E214^EXP(Parameter!$D$291+Parameter!$D$297*((LN($B214*21/30.2))))</f>
        <v>8.886525694989815E-3</v>
      </c>
      <c r="AT214" s="12">
        <f>$D214^EXP(Parameter!$D$305+Parameter!$D$307-Parameter!$D$306+(Parameter!$D$311+Parameter!$D$313-Parameter!$D$312)*((LN($B214*21/30.2))))</f>
        <v>2.2299553345857571E-2</v>
      </c>
      <c r="AU214" s="88">
        <f>$E214^EXP(Parameter!$D$291+Parameter!$D$293-Parameter!$D$292+(Parameter!$D$297+Parameter!$D$299-Parameter!$D$298)*((LN($B214*21/30.2))))</f>
        <v>1.5380850816036301E-2</v>
      </c>
      <c r="AV214" s="12">
        <f>$D214^EXP(Parameter!$D$308+Parameter!$D$314*((LN($B214*21/30.2))))</f>
        <v>3.2126367964756264E-2</v>
      </c>
      <c r="AW214" s="88">
        <f>$E214^EXP(Parameter!$D$294+Parameter!$D$300*((LN($B214*21/30.2))))</f>
        <v>1.2989193996507364E-2</v>
      </c>
      <c r="AX214" s="12">
        <f>$D214^EXP(Parameter!$D$305+Parameter!$D$309-Parameter!$D$306+(Parameter!$D$311+Parameter!$D$315-Parameter!$D$312)*((LN($B214*21/30.2))))</f>
        <v>1.0723465487783636E-2</v>
      </c>
      <c r="AY214" s="88">
        <f>$E214^EXP(Parameter!$D$291+Parameter!$D$295-Parameter!$D$292+(Parameter!$D$297+Parameter!$D$301-Parameter!$D$298)*((LN($B214*21/30.2))))</f>
        <v>1.8478693794591412E-4</v>
      </c>
      <c r="AZ214" s="12">
        <f>$D214^EXP(Parameter!D$305-Parameter!D$306+(Parameter!D$311-Parameter!D$312)*((LN($B214*21/30.2))))</f>
        <v>7.147413583150279E-3</v>
      </c>
      <c r="BA214" s="88">
        <f>$E214^EXP(Parameter!$D$291-Parameter!$D$292+(Parameter!$D$297-Parameter!$D$298)*((LN($B214*21/30.2))))</f>
        <v>2.4518006749020419E-6</v>
      </c>
      <c r="BB214" s="89">
        <f>$D214^EXP(Parameter!$D$231+Parameter!$D$238)</f>
        <v>4.7704203955815372E-2</v>
      </c>
      <c r="BC214" s="90">
        <f>$E214^EXP(Parameter!$D$216+Parameter!$D$223)</f>
        <v>3.2759899249596132E-3</v>
      </c>
      <c r="BD214" s="91">
        <f>$D214^EXP(Parameter!$D$232+Parameter!$D$239)</f>
        <v>3.5938160102490277E-2</v>
      </c>
      <c r="BE214" s="90">
        <f>$E214^EXP(Parameter!$D$217+Parameter!$D$224)</f>
        <v>4.7463557097651484E-3</v>
      </c>
      <c r="BF214" s="91">
        <f>$D214^EXP(Parameter!$D$234+Parameter!$D$241)</f>
        <v>4.3482320404327743E-2</v>
      </c>
      <c r="BG214" s="91">
        <f>$E214^EXP(Parameter!$D$219+Parameter!$D$226)</f>
        <v>2.2356648487162348E-2</v>
      </c>
      <c r="BH214" s="91">
        <f>$D214^EXP(Parameter!$D$235+Parameter!$D$242)</f>
        <v>8.9570834609755082E-2</v>
      </c>
      <c r="BI214" s="91">
        <f>$E214^EXP(Parameter!$D$220+Parameter!$D$227)</f>
        <v>1.4128434742062986E-2</v>
      </c>
      <c r="BJ214" s="91">
        <f>$D214^EXP(Parameter!$D$236)</f>
        <v>1.1686211931981503E-2</v>
      </c>
      <c r="BK214" s="91">
        <f>$E214^EXP(Parameter!$D$221)</f>
        <v>0.15348191584216495</v>
      </c>
      <c r="BL214" s="91">
        <f>$D214^EXP(Parameter!$D$233+Parameter!$D$240)</f>
        <v>1.6250949425359529E-2</v>
      </c>
      <c r="BM214" s="91">
        <f>$E214^EXP(Parameter!$D$218+Parameter!$D$225)</f>
        <v>1.4329075153871708E-3</v>
      </c>
      <c r="BN214" s="90">
        <f>$D214^EXP(Parameter!$D$268+Parameter!$D$275)</f>
        <v>6.4783033883954344E-2</v>
      </c>
      <c r="BO214" s="91">
        <f>$E214^EXP(Parameter!$D$246+Parameter!$D$253)</f>
        <v>1.1043826656237726E-3</v>
      </c>
      <c r="BP214" s="91">
        <f>$D214^EXP(Parameter!$D$269+Parameter!$D$276)</f>
        <v>4.2267076716846569E-2</v>
      </c>
      <c r="BQ214" s="91">
        <f>$E214^EXP(Parameter!$D$247+Parameter!$D$254)</f>
        <v>2.8176972218657437E-3</v>
      </c>
      <c r="BR214" s="91">
        <f>$D214^EXP(Parameter!$D$271+Parameter!$D$278)</f>
        <v>9.9833237154426074E-2</v>
      </c>
      <c r="BS214" s="91">
        <f>$E214^EXP(Parameter!$D$249+Parameter!$D$256)</f>
        <v>2.7696042551596616E-2</v>
      </c>
      <c r="BT214" s="91">
        <f>$D214^EXP(Parameter!$D$272+Parameter!$D$279)</f>
        <v>0.17555952007761649</v>
      </c>
      <c r="BU214" s="91">
        <f>$E214^EXP(Parameter!$D$250+Parameter!$D$257)</f>
        <v>8.2871313644620071E-3</v>
      </c>
      <c r="BV214" s="91">
        <f>$D214^EXP(Parameter!$D$273+Parameter!$D$280)</f>
        <v>0.13870962207283791</v>
      </c>
      <c r="BW214" s="91">
        <f>$E214^EXP(Parameter!$D$251+Parameter!$D$258)</f>
        <v>2.9839111711563948E-2</v>
      </c>
      <c r="BX214" s="91">
        <f>$D214^EXP(Parameter!$D$270+Parameter!$D$277)</f>
        <v>3.6660345703820887E-2</v>
      </c>
      <c r="BY214" s="91">
        <f>$E214^EXP(Parameter!$D$248+Parameter!$D$255)</f>
        <v>3.4678899895948952E-3</v>
      </c>
      <c r="BZ214" s="90">
        <f>$D214^EXP(Parameter!$D$208)</f>
        <v>4.4305574687894048E-2</v>
      </c>
      <c r="CA214" s="90">
        <f>$E214^EXP(Parameter!$D$200)</f>
        <v>2.3138590664730659E-3</v>
      </c>
      <c r="CB214" s="90">
        <f>$D214^EXP(Parameter!$D$209)</f>
        <v>3.6418501796710419E-2</v>
      </c>
      <c r="CC214" s="90">
        <f>$E214^EXP(Parameter!$D$201)</f>
        <v>3.9445559177286949E-3</v>
      </c>
      <c r="CD214" s="90">
        <f>$D214^EXP(Parameter!$D$211)</f>
        <v>3.9778341267009583E-2</v>
      </c>
      <c r="CE214" s="90">
        <f>$E214^EXP(Parameter!$D$203)</f>
        <v>1.7250120617781743E-2</v>
      </c>
      <c r="CF214" s="90">
        <f>$D214^EXP(Parameter!$D$212)</f>
        <v>8.9354877438285824E-2</v>
      </c>
      <c r="CG214" s="90">
        <f>$E214^EXP(Parameter!$D$204)</f>
        <v>1.2139503893672358E-2</v>
      </c>
      <c r="CH214" s="91">
        <f>$D214^EXP(Parameter!$D$213)</f>
        <v>3.2143558819034593E-2</v>
      </c>
      <c r="CI214" s="90">
        <f>$E214^EXP(Parameter!$D$205)</f>
        <v>2.1436305811947779E-2</v>
      </c>
      <c r="CJ214" s="91">
        <f>$D214^EXP(Parameter!$D$210)</f>
        <v>1.7774999486249506E-2</v>
      </c>
      <c r="CK214" s="90">
        <f>$E214^EXP(Parameter!$D$202)</f>
        <v>1.8757870426167021E-3</v>
      </c>
      <c r="CL214" s="12">
        <f>$D214^EXP(Parameter!$D$170+Parameter!$D$177*(LN($B214/30.2*21)))</f>
        <v>2.1326016497849671E-2</v>
      </c>
      <c r="CM214" s="41">
        <f>$E214^EXP(Parameter!$D$155+Parameter!$D$162*(LN($B214/30.2*21)))</f>
        <v>6.7927715399484806E-2</v>
      </c>
      <c r="CN214" s="12">
        <f>$D214^EXP(Parameter!$D$171+Parameter!$D$178*(LN($B214/30.2*21)))</f>
        <v>2.3931670170965435E-2</v>
      </c>
      <c r="CO214" s="41">
        <f>$E214^EXP(Parameter!$D$156+Parameter!$D$163*(LN($B214/30.2*21)))</f>
        <v>4.0838454811171605E-2</v>
      </c>
      <c r="CP214" s="12">
        <f>$D214^EXP(Parameter!$D$173+Parameter!$D$180*(LN($B214/30.2*21)))</f>
        <v>2.0032585671850515E-2</v>
      </c>
      <c r="CQ214" s="41">
        <f>$E214^EXP(Parameter!$D$158+Parameter!$D$165*(LN($B214/30.2*21)))</f>
        <v>4.2228889164413135E-2</v>
      </c>
      <c r="CR214" s="12">
        <f>$D214^EXP(Parameter!$D$174+Parameter!$D$181*(LN($B214/30.2*21)))</f>
        <v>1.8433243007584241E-2</v>
      </c>
      <c r="CS214" s="41">
        <f>$E214^EXP(Parameter!$D$159+Parameter!$D$166*(LN($B214/30.2*21)))</f>
        <v>6.4141269472824988E-2</v>
      </c>
      <c r="CT214" s="12">
        <f>$D214^EXP(Parameter!$D$175+Parameter!$D$182*(LN($B214/30.2*21)))</f>
        <v>3.1031680654357791E-3</v>
      </c>
      <c r="CU214" s="41">
        <f>$E214^EXP(Parameter!$D$160+Parameter!$D$167*(LN($B214/30.2*21)))</f>
        <v>1.8872025334269855E-3</v>
      </c>
      <c r="CV214" s="12">
        <f>$D214^EXP(Parameter!$D$172+Parameter!$D$179*(LN($B214/30.2*21)))</f>
        <v>4.4533566492944762E-3</v>
      </c>
      <c r="CW214" s="41">
        <f>$E214^EXP(Parameter!$D$157+Parameter!$D$164*(LN($B214/30.2*21)))</f>
        <v>9.9082308933765434E-8</v>
      </c>
      <c r="CX214" s="12">
        <f t="shared" si="23"/>
        <v>8.1162041918430483E-21</v>
      </c>
      <c r="CY214" s="85">
        <v>1.31896400189229E-2</v>
      </c>
      <c r="CZ214" s="12">
        <f t="shared" ref="CZ214:CZ277" si="24">T214</f>
        <v>5.5133666969920993E-5</v>
      </c>
      <c r="DA214" s="85">
        <v>2.00045564941367E-2</v>
      </c>
      <c r="DB214" s="12">
        <f t="shared" ref="DB214:DB277" si="25">V214</f>
        <v>1.0472371399708291E-7</v>
      </c>
      <c r="DC214" s="41">
        <v>1.36373938359347E-4</v>
      </c>
      <c r="DD214" s="12">
        <f t="shared" ref="DD214:DD277" si="26">X214</f>
        <v>1.5884291901587723E-57</v>
      </c>
      <c r="DE214" s="85">
        <v>1.4270505611904401E-3</v>
      </c>
      <c r="DF214" s="12">
        <f t="shared" ref="DF214:DF277" si="27">Z214</f>
        <v>5.3274407684421511E-64</v>
      </c>
      <c r="DG214" s="41">
        <v>1.22366999828023E-4</v>
      </c>
      <c r="DH214" s="12">
        <f t="shared" ref="DH214:DH277" si="28">AB214</f>
        <v>2.2660744896629729E-8</v>
      </c>
      <c r="DI214" s="41">
        <v>1.22366999828023E-4</v>
      </c>
      <c r="DJ214" s="46">
        <v>209</v>
      </c>
      <c r="DK214" s="44">
        <v>4.9766613844703899E-5</v>
      </c>
      <c r="DL214" s="44">
        <v>1.5984540307634201E-4</v>
      </c>
      <c r="DM214" s="44">
        <v>3.7527075111698499E-4</v>
      </c>
      <c r="DN214" s="44">
        <v>2.6731142077207598E-4</v>
      </c>
      <c r="DO214" s="44">
        <v>1.2169544395563799E-3</v>
      </c>
      <c r="DP214" s="44">
        <v>9.3420648180664301E-4</v>
      </c>
      <c r="DQ214" s="44">
        <v>1.38016472568769E-3</v>
      </c>
      <c r="DR214" s="45">
        <v>1.93130219146329E-2</v>
      </c>
      <c r="DS214" s="45">
        <v>3.2354401045371697E-2</v>
      </c>
      <c r="DT214" s="45">
        <v>2.88005867038186E-2</v>
      </c>
      <c r="DU214" s="45">
        <v>2.0310364275584199E-2</v>
      </c>
      <c r="DV214" s="45">
        <v>3.07985323105705E-2</v>
      </c>
      <c r="DW214" s="45">
        <v>5.2139471352771402E-2</v>
      </c>
      <c r="DX214" s="45">
        <v>2.4321013589898501E-2</v>
      </c>
    </row>
    <row r="215" spans="1:128">
      <c r="A215" s="43">
        <f t="shared" si="22"/>
        <v>13.657534246575343</v>
      </c>
      <c r="B215" s="18">
        <v>211</v>
      </c>
      <c r="C215" s="12">
        <v>4620</v>
      </c>
      <c r="D215" s="12">
        <v>1.8032155787530899E-2</v>
      </c>
      <c r="E215" s="12">
        <v>1.19900067681679E-4</v>
      </c>
      <c r="F215" s="92">
        <f>$D215^Parameter!$D$325</f>
        <v>4.362316457472537E-2</v>
      </c>
      <c r="G215" s="92">
        <f>$E215^Parameter!$D$318</f>
        <v>1.5022768966880854E-3</v>
      </c>
      <c r="H215" s="92">
        <f>$D215^Parameter!$D$326</f>
        <v>4.0256695312849908E-2</v>
      </c>
      <c r="I215" s="92">
        <f>$E215^Parameter!$D$319</f>
        <v>3.0934594966595427E-3</v>
      </c>
      <c r="J215" s="92">
        <f>$D215^Parameter!$D$328</f>
        <v>4.6893031537913132E-2</v>
      </c>
      <c r="K215" s="92">
        <f>$E215^Parameter!$D$321</f>
        <v>1.831964302188754E-2</v>
      </c>
      <c r="L215" s="92">
        <f>$D215^Parameter!$D$329</f>
        <v>0.10553261129373513</v>
      </c>
      <c r="M215" s="92">
        <f>$E215^Parameter!$D$322</f>
        <v>1.1984544155442487E-2</v>
      </c>
      <c r="N215" s="92">
        <f>$D215^Parameter!$D$330</f>
        <v>3.8672174891582763E-2</v>
      </c>
      <c r="O215" s="92">
        <f>$E215^Parameter!$D$323</f>
        <v>2.7010198216285898E-2</v>
      </c>
      <c r="P215" s="92">
        <f>$D215^Parameter!$D$327</f>
        <v>2.1865396823732695E-2</v>
      </c>
      <c r="Q215" s="92">
        <f>$E215^Parameter!$D$320</f>
        <v>1.5859046473390623E-3</v>
      </c>
      <c r="R215" s="12">
        <f>$D215^EXP(Parameter!$D$96+Parameter!$D$103*(($B215/30.2*21)^(1)))</f>
        <v>3.7882827742768318E-21</v>
      </c>
      <c r="S215" s="12">
        <f>$E215^EXP(Parameter!$D$81+Parameter!$D$88*($B215/30.2*21)^(-2))</f>
        <v>3.8949452172682385E-3</v>
      </c>
      <c r="T215" s="12">
        <f>$D215^EXP(Parameter!$D$97+Parameter!$D$104*(($B215*21/30.2)^(1)))</f>
        <v>5.0961768374967076E-5</v>
      </c>
      <c r="U215" s="12">
        <f>$E215^EXP(Parameter!$D$82+Parameter!$D$89*($B215/30.2*21)^(-2))</f>
        <v>6.3111420072651204E-3</v>
      </c>
      <c r="V215" s="12">
        <f>$D215^EXP(Parameter!$D$99+Parameter!$D$106*(($B215*21/30.2)^(1)))</f>
        <v>8.7990931320858262E-8</v>
      </c>
      <c r="W215" s="12">
        <f>$E215^EXP(Parameter!$D$84+Parameter!$D$91*($B215/30.2*21)^(-2))</f>
        <v>2.9913193035326448E-2</v>
      </c>
      <c r="X215" s="12">
        <f>$D215^EXP(Parameter!$D$100+Parameter!$D$107*(($B215*21/30.2)^(1)))</f>
        <v>7.2874137380680624E-59</v>
      </c>
      <c r="Y215" s="12">
        <f>$E215^EXP(Parameter!$D$85+Parameter!$D$92*($B215/30.2*21)^(-2))</f>
        <v>1.9199026515728898E-2</v>
      </c>
      <c r="Z215" s="12">
        <f>$D215^EXP(Parameter!$D$101+Parameter!$D$108*(($B215*21/30.2)^(1)))</f>
        <v>2.1162621702264824E-65</v>
      </c>
      <c r="AA215" s="12">
        <f>$E215^EXP(Parameter!$D$86+Parameter!$D$93*($B215/30.2*21)^(-2))</f>
        <v>2.7376028686579464E-2</v>
      </c>
      <c r="AB215" s="12">
        <f>$D215^EXP(Parameter!$D$98+Parameter!$D$105*(($B215*21/30.2)^(1)))</f>
        <v>1.8959977664509899E-8</v>
      </c>
      <c r="AC215" s="12">
        <f>$E215^EXP(Parameter!$D$83+Parameter!$D$90*($B215/30.2*21)^(-2))</f>
        <v>1.7921320336891572E-3</v>
      </c>
      <c r="AD215" s="87">
        <f>$D215^EXP(Parameter!$D$133+Parameter!$D$140*(($B215*21/30.2)^(-0.5))+Parameter!$D$147*((LN($B215*21/30.2))))</f>
        <v>2.3255942267186953E-11</v>
      </c>
      <c r="AE215" s="12">
        <f>$E215^EXP(Parameter!$D$111+Parameter!$D$118*(($B215*21/30.2)^(-1))+Parameter!$D$125*(($B215*21/30.2)^(-0.5)))</f>
        <v>5.545478148118551E-2</v>
      </c>
      <c r="AF215" s="12">
        <f>$D215^EXP(Parameter!$D$134+Parameter!$D$141*(($B215*21/30.2)^(-0.5))+Parameter!$D$148*((LN($B215*21/30.2))))</f>
        <v>2.3109470711230683E-4</v>
      </c>
      <c r="AG215" s="12">
        <f>$E215^EXP(Parameter!$D$112+Parameter!$D$119*(($B215*21/30.2)^(-1))+Parameter!$D$126*(($B215*21/30.2)^(-0.5)))</f>
        <v>7.5007673566596439E-3</v>
      </c>
      <c r="AH215" s="12">
        <f>$D215^EXP(Parameter!$D$136+Parameter!$D$143*(($B215*21/30.2)^(-0.5))+Parameter!$D$150*((LN($B215*21/30.2))))</f>
        <v>2.6152267758997021E-9</v>
      </c>
      <c r="AI215" s="12">
        <f>$E215^EXP(Parameter!$D$114+Parameter!$D$121*(($B215*21/30.2)^(-1))+Parameter!$D$128*(($B215*21/30.2)^(-0.5)))</f>
        <v>5.5184060678498927E-5</v>
      </c>
      <c r="AJ215" s="12">
        <f>$D215^EXP(Parameter!$D$137+Parameter!$D$144*(($B215*21/30.2)^(-0.5))+Parameter!$D$151*((LN($B215*21/30.2))))</f>
        <v>9.0456842555052429E-13</v>
      </c>
      <c r="AK215" s="12">
        <f>$E215^EXP(Parameter!$D$115+Parameter!$D$122*(($B215*21/30.2)^(-1))+Parameter!$D$129*(($B215*21/30.2)^(-0.5)))</f>
        <v>4.8997236012061872E-3</v>
      </c>
      <c r="AL215" s="12">
        <f>$D215^EXP(Parameter!$D$138+Parameter!$D$145*(($B215*21/30.2)^(-0.5))+Parameter!$D$152*((LN($B215*21/30.2))))</f>
        <v>4.5981063440742652E-51</v>
      </c>
      <c r="AM215" s="12">
        <f>$E215^EXP(Parameter!$D$116+Parameter!$D$123*(($B215*21/30.2)^(-1))+Parameter!$D$130*(($B215*21/30.2)^(-0.5)))</f>
        <v>4.0398722012731329E-6</v>
      </c>
      <c r="AN215" s="12">
        <f>$D215^EXP(Parameter!$D$135+Parameter!$D$142*(($B215*21/30.2)^(-0.5))+Parameter!$D$149*((LN($B215*21/30.2))))</f>
        <v>9.3698088598379507E-6</v>
      </c>
      <c r="AO215" s="12">
        <f>$E215^EXP(Parameter!$D$113+Parameter!$D$120*(($B215*21/30.2)^(-1))+Parameter!$D$127*(($B215*21/30.2)^(-0.5)))</f>
        <v>4.2037625010278394E-12</v>
      </c>
      <c r="AP215" s="87">
        <f>$D215^EXP(Parameter!$D$304+Parameter!$D$310*((LN($B215*21/30.2))))</f>
        <v>1.8269195437875089E-2</v>
      </c>
      <c r="AQ215" s="88">
        <f>$E215^EXP(Parameter!$D$290+Parameter!$D$296*((LN($B215*21/30.2))))</f>
        <v>1.0507549692117198E-2</v>
      </c>
      <c r="AR215" s="12">
        <f>$D215^EXP(Parameter!$D$305+Parameter!$D$311*((LN($B215*21/30.2))))</f>
        <v>2.5241893087217707E-2</v>
      </c>
      <c r="AS215" s="88">
        <f>$E215^EXP(Parameter!$D$291+Parameter!$D$297*((LN($B215*21/30.2))))</f>
        <v>8.802673860400026E-3</v>
      </c>
      <c r="AT215" s="12">
        <f>$D215^EXP(Parameter!$D$305+Parameter!$D$307-Parameter!$D$306+(Parameter!$D$311+Parameter!$D$313-Parameter!$D$312)*((LN($B215*21/30.2))))</f>
        <v>2.2059782258346622E-2</v>
      </c>
      <c r="AU215" s="88">
        <f>$E215^EXP(Parameter!$D$291+Parameter!$D$293-Parameter!$D$292+(Parameter!$D$297+Parameter!$D$299-Parameter!$D$298)*((LN($B215*21/30.2))))</f>
        <v>1.5226639917171825E-2</v>
      </c>
      <c r="AV215" s="12">
        <f>$D215^EXP(Parameter!$D$308+Parameter!$D$314*((LN($B215*21/30.2))))</f>
        <v>3.1761280660821505E-2</v>
      </c>
      <c r="AW215" s="88">
        <f>$E215^EXP(Parameter!$D$294+Parameter!$D$300*((LN($B215*21/30.2))))</f>
        <v>1.286455011257154E-2</v>
      </c>
      <c r="AX215" s="12">
        <f>$D215^EXP(Parameter!$D$305+Parameter!$D$309-Parameter!$D$306+(Parameter!$D$311+Parameter!$D$315-Parameter!$D$312)*((LN($B215*21/30.2))))</f>
        <v>1.057201783624466E-2</v>
      </c>
      <c r="AY215" s="88">
        <f>$E215^EXP(Parameter!$D$291+Parameter!$D$295-Parameter!$D$292+(Parameter!$D$297+Parameter!$D$301-Parameter!$D$298)*((LN($B215*21/30.2))))</f>
        <v>1.7868523634635274E-4</v>
      </c>
      <c r="AZ215" s="12">
        <f>$D215^EXP(Parameter!D$305-Parameter!D$306+(Parameter!D$311-Parameter!D$312)*((LN($B215*21/30.2))))</f>
        <v>7.0438518590485687E-3</v>
      </c>
      <c r="BA215" s="88">
        <f>$E215^EXP(Parameter!$D$291-Parameter!$D$292+(Parameter!$D$297-Parameter!$D$298)*((LN($B215*21/30.2))))</f>
        <v>2.3410403396197872E-6</v>
      </c>
      <c r="BB215" s="89">
        <f>$D215^EXP(Parameter!$D$231+Parameter!$D$238)</f>
        <v>4.7352445325008083E-2</v>
      </c>
      <c r="BC215" s="90">
        <f>$E215^EXP(Parameter!$D$216+Parameter!$D$223)</f>
        <v>3.2338950749969571E-3</v>
      </c>
      <c r="BD215" s="91">
        <f>$D215^EXP(Parameter!$D$232+Parameter!$D$239)</f>
        <v>3.5648594641661521E-2</v>
      </c>
      <c r="BE215" s="90">
        <f>$E215^EXP(Parameter!$D$217+Parameter!$D$224)</f>
        <v>4.6892958665837288E-3</v>
      </c>
      <c r="BF215" s="91">
        <f>$D215^EXP(Parameter!$D$234+Parameter!$D$241)</f>
        <v>4.3151965489392242E-2</v>
      </c>
      <c r="BG215" s="91">
        <f>$E215^EXP(Parameter!$D$219+Parameter!$D$226)</f>
        <v>2.2165395738848015E-2</v>
      </c>
      <c r="BH215" s="91">
        <f>$D215^EXP(Parameter!$D$235+Parameter!$D$242)</f>
        <v>8.9046714524729384E-2</v>
      </c>
      <c r="BI215" s="91">
        <f>$E215^EXP(Parameter!$D$220+Parameter!$D$227)</f>
        <v>1.3993046897690788E-2</v>
      </c>
      <c r="BJ215" s="91">
        <f>$D215^EXP(Parameter!$D$236)</f>
        <v>1.1560420242164084E-2</v>
      </c>
      <c r="BK215" s="91">
        <f>$E215^EXP(Parameter!$D$221)</f>
        <v>0.15283304744377973</v>
      </c>
      <c r="BL215" s="91">
        <f>$D215^EXP(Parameter!$D$233+Parameter!$D$240)</f>
        <v>1.6088921407865244E-2</v>
      </c>
      <c r="BM215" s="91">
        <f>$E215^EXP(Parameter!$D$218+Parameter!$D$225)</f>
        <v>1.411853770453435E-3</v>
      </c>
      <c r="BN215" s="90">
        <f>$D215^EXP(Parameter!$D$268+Parameter!$D$275)</f>
        <v>6.4353224766224723E-2</v>
      </c>
      <c r="BO215" s="91">
        <f>$E215^EXP(Parameter!$D$246+Parameter!$D$253)</f>
        <v>1.0875155526694667E-3</v>
      </c>
      <c r="BP215" s="91">
        <f>$D215^EXP(Parameter!$D$269+Parameter!$D$276)</f>
        <v>4.194306257154836E-2</v>
      </c>
      <c r="BQ215" s="91">
        <f>$E215^EXP(Parameter!$D$247+Parameter!$D$254)</f>
        <v>2.7805438207255751E-3</v>
      </c>
      <c r="BR215" s="91">
        <f>$D215^EXP(Parameter!$D$271+Parameter!$D$278)</f>
        <v>9.9275256647290172E-2</v>
      </c>
      <c r="BS215" s="91">
        <f>$E215^EXP(Parameter!$D$249+Parameter!$D$256)</f>
        <v>2.7472410213360044E-2</v>
      </c>
      <c r="BT215" s="91">
        <f>$D215^EXP(Parameter!$D$272+Parameter!$D$279)</f>
        <v>0.17481815963061115</v>
      </c>
      <c r="BU215" s="91">
        <f>$E215^EXP(Parameter!$D$250+Parameter!$D$257)</f>
        <v>8.1978264884809485E-3</v>
      </c>
      <c r="BV215" s="91">
        <f>$D215^EXP(Parameter!$D$273+Parameter!$D$280)</f>
        <v>0.13804474298909369</v>
      </c>
      <c r="BW215" s="91">
        <f>$E215^EXP(Parameter!$D$251+Parameter!$D$258)</f>
        <v>2.9603162174939322E-2</v>
      </c>
      <c r="BX215" s="91">
        <f>$D215^EXP(Parameter!$D$270+Parameter!$D$277)</f>
        <v>3.6366721262903787E-2</v>
      </c>
      <c r="BY215" s="91">
        <f>$E215^EXP(Parameter!$D$248+Parameter!$D$255)</f>
        <v>3.4237698722336916E-3</v>
      </c>
      <c r="BZ215" s="90">
        <f>$D215^EXP(Parameter!$D$208)</f>
        <v>4.3970971124268614E-2</v>
      </c>
      <c r="CA215" s="90">
        <f>$E215^EXP(Parameter!$D$200)</f>
        <v>2.2823325207364975E-3</v>
      </c>
      <c r="CB215" s="90">
        <f>$D215^EXP(Parameter!$D$209)</f>
        <v>3.6126232751911881E-2</v>
      </c>
      <c r="CC215" s="90">
        <f>$E215^EXP(Parameter!$D$201)</f>
        <v>3.8955053796151571E-3</v>
      </c>
      <c r="CD215" s="90">
        <f>$D215^EXP(Parameter!$D$211)</f>
        <v>3.9467579193164924E-2</v>
      </c>
      <c r="CE215" s="90">
        <f>$E215^EXP(Parameter!$D$203)</f>
        <v>1.709253032492751E-2</v>
      </c>
      <c r="CF215" s="90">
        <f>$D215^EXP(Parameter!$D$212)</f>
        <v>8.8831499434930919E-2</v>
      </c>
      <c r="CG215" s="90">
        <f>$E215^EXP(Parameter!$D$204)</f>
        <v>1.2019052310039923E-2</v>
      </c>
      <c r="CH215" s="91">
        <f>$D215^EXP(Parameter!$D$213)</f>
        <v>3.1875914679806043E-2</v>
      </c>
      <c r="CI215" s="90">
        <f>$E215^EXP(Parameter!$D$205)</f>
        <v>2.1250906736351931E-2</v>
      </c>
      <c r="CJ215" s="91">
        <f>$D215^EXP(Parameter!$D$210)</f>
        <v>1.7601613590421158E-2</v>
      </c>
      <c r="CK215" s="90">
        <f>$E215^EXP(Parameter!$D$202)</f>
        <v>1.849351620949112E-3</v>
      </c>
      <c r="CL215" s="12">
        <f>$D215^EXP(Parameter!$D$170+Parameter!$D$177*(LN($B215/30.2*21)))</f>
        <v>2.1097556074960715E-2</v>
      </c>
      <c r="CM215" s="41">
        <f>$E215^EXP(Parameter!$D$155+Parameter!$D$162*(LN($B215/30.2*21)))</f>
        <v>6.7735831799340382E-2</v>
      </c>
      <c r="CN215" s="12">
        <f>$D215^EXP(Parameter!$D$171+Parameter!$D$178*(LN($B215/30.2*21)))</f>
        <v>2.369810034712579E-2</v>
      </c>
      <c r="CO215" s="41">
        <f>$E215^EXP(Parameter!$D$156+Parameter!$D$163*(LN($B215/30.2*21)))</f>
        <v>4.0635723200065491E-2</v>
      </c>
      <c r="CP215" s="12">
        <f>$D215^EXP(Parameter!$D$173+Parameter!$D$180*(LN($B215/30.2*21)))</f>
        <v>1.9817464070810809E-2</v>
      </c>
      <c r="CQ215" s="41">
        <f>$E215^EXP(Parameter!$D$158+Parameter!$D$165*(LN($B215/30.2*21)))</f>
        <v>4.1961996188327369E-2</v>
      </c>
      <c r="CR215" s="12">
        <f>$D215^EXP(Parameter!$D$174+Parameter!$D$181*(LN($B215/30.2*21)))</f>
        <v>1.8189522744889587E-2</v>
      </c>
      <c r="CS215" s="41">
        <f>$E215^EXP(Parameter!$D$159+Parameter!$D$166*(LN($B215/30.2*21)))</f>
        <v>6.3858529004688414E-2</v>
      </c>
      <c r="CT215" s="12">
        <f>$D215^EXP(Parameter!$D$175+Parameter!$D$182*(LN($B215/30.2*21)))</f>
        <v>3.0435062203541157E-3</v>
      </c>
      <c r="CU215" s="41">
        <f>$E215^EXP(Parameter!$D$160+Parameter!$D$167*(LN($B215/30.2*21)))</f>
        <v>1.8504857587907074E-3</v>
      </c>
      <c r="CV215" s="12">
        <f>$D215^EXP(Parameter!$D$172+Parameter!$D$179*(LN($B215/30.2*21)))</f>
        <v>4.3828700010113955E-3</v>
      </c>
      <c r="CW215" s="41">
        <f>$E215^EXP(Parameter!$D$157+Parameter!$D$164*(LN($B215/30.2*21)))</f>
        <v>9.3451408619366484E-8</v>
      </c>
      <c r="CX215" s="12">
        <f t="shared" si="23"/>
        <v>3.7882827742768318E-21</v>
      </c>
      <c r="CY215" s="85">
        <v>1.31643489195094E-2</v>
      </c>
      <c r="CZ215" s="12">
        <f t="shared" si="24"/>
        <v>5.0961768374967076E-5</v>
      </c>
      <c r="DA215" s="85">
        <v>1.9955158416637302E-2</v>
      </c>
      <c r="DB215" s="12">
        <f t="shared" si="25"/>
        <v>8.7990931320858262E-8</v>
      </c>
      <c r="DC215" s="41">
        <v>1.3294725640770999E-4</v>
      </c>
      <c r="DD215" s="12">
        <f t="shared" si="26"/>
        <v>7.2874137380680624E-59</v>
      </c>
      <c r="DE215" s="85">
        <v>1.3997171112449501E-3</v>
      </c>
      <c r="DF215" s="12">
        <f t="shared" si="27"/>
        <v>2.1162621702264824E-65</v>
      </c>
      <c r="DG215" s="41">
        <v>1.19899999860373E-4</v>
      </c>
      <c r="DH215" s="12">
        <f t="shared" si="28"/>
        <v>1.8959977664509899E-8</v>
      </c>
      <c r="DI215" s="41">
        <v>1.19899999860373E-4</v>
      </c>
      <c r="DJ215" s="46">
        <v>210</v>
      </c>
      <c r="DK215" s="44">
        <v>4.8568527074133199E-5</v>
      </c>
      <c r="DL215" s="44">
        <v>1.56284573726517E-4</v>
      </c>
      <c r="DM215" s="44">
        <v>3.67427399537879E-4</v>
      </c>
      <c r="DN215" s="44">
        <v>2.6157642160340401E-4</v>
      </c>
      <c r="DO215" s="44">
        <v>1.1939535902809599E-3</v>
      </c>
      <c r="DP215" s="44">
        <v>9.1611882149500402E-4</v>
      </c>
      <c r="DQ215" s="44">
        <v>1.35438568731805E-3</v>
      </c>
      <c r="DR215" s="45">
        <v>1.9130802342595701E-2</v>
      </c>
      <c r="DS215" s="45">
        <v>3.20729501132389E-2</v>
      </c>
      <c r="DT215" s="45">
        <v>2.8545133208688501E-2</v>
      </c>
      <c r="DU215" s="45">
        <v>2.0120147129491599E-2</v>
      </c>
      <c r="DV215" s="45">
        <v>3.05283776304234E-2</v>
      </c>
      <c r="DW215" s="45">
        <v>5.1724144619266901E-2</v>
      </c>
      <c r="DX215" s="45">
        <v>2.4099382913129599E-2</v>
      </c>
    </row>
    <row r="216" spans="1:128">
      <c r="A216" s="43">
        <f t="shared" si="22"/>
        <v>13.717808219178082</v>
      </c>
      <c r="B216" s="18">
        <v>212</v>
      </c>
      <c r="C216" s="12">
        <v>4642</v>
      </c>
      <c r="D216" s="12">
        <v>1.78578846924814E-2</v>
      </c>
      <c r="E216" s="12">
        <v>1.1749147080214401E-4</v>
      </c>
      <c r="F216" s="92">
        <f>$D216^Parameter!$D$325</f>
        <v>4.3293969937765159E-2</v>
      </c>
      <c r="G216" s="92">
        <f>$E216^Parameter!$D$318</f>
        <v>1.4804868871971656E-3</v>
      </c>
      <c r="H216" s="92">
        <f>$D216^Parameter!$D$326</f>
        <v>3.9945145879121846E-2</v>
      </c>
      <c r="I216" s="92">
        <f>$E216^Parameter!$D$319</f>
        <v>3.0535431252030972E-3</v>
      </c>
      <c r="J216" s="92">
        <f>$D216^Parameter!$D$328</f>
        <v>4.6547297471985875E-2</v>
      </c>
      <c r="K216" s="92">
        <f>$E216^Parameter!$D$321</f>
        <v>1.8155692093731218E-2</v>
      </c>
      <c r="L216" s="92">
        <f>$D216^Parameter!$D$329</f>
        <v>0.10496023830645901</v>
      </c>
      <c r="M216" s="92">
        <f>$E216^Parameter!$D$322</f>
        <v>1.1865966197832789E-2</v>
      </c>
      <c r="N216" s="92">
        <f>$D216^Parameter!$D$330</f>
        <v>3.8369161785035882E-2</v>
      </c>
      <c r="O216" s="92">
        <f>$E216^Parameter!$D$323</f>
        <v>2.6791839707082425E-2</v>
      </c>
      <c r="P216" s="92">
        <f>$D216^Parameter!$D$327</f>
        <v>2.1664175924884028E-2</v>
      </c>
      <c r="Q216" s="92">
        <f>$E216^Parameter!$D$320</f>
        <v>1.5630919523799069E-3</v>
      </c>
      <c r="R216" s="12">
        <f>$D216^EXP(Parameter!$D$96+Parameter!$D$103*(($B216/30.2*21)^(1)))</f>
        <v>1.7473102187466372E-21</v>
      </c>
      <c r="S216" s="12">
        <f>$E216^EXP(Parameter!$D$81+Parameter!$D$88*($B216/30.2*21)^(-2))</f>
        <v>3.8466834640330507E-3</v>
      </c>
      <c r="T216" s="12">
        <f>$D216^EXP(Parameter!$D$97+Parameter!$D$104*(($B216*21/30.2)^(1)))</f>
        <v>4.7082341046413713E-5</v>
      </c>
      <c r="U216" s="12">
        <f>$E216^EXP(Parameter!$D$82+Parameter!$D$89*($B216/30.2*21)^(-2))</f>
        <v>6.2397025256773547E-3</v>
      </c>
      <c r="V216" s="12">
        <f>$D216^EXP(Parameter!$D$99+Parameter!$D$106*(($B216*21/30.2)^(1)))</f>
        <v>7.3809279771437774E-8</v>
      </c>
      <c r="W216" s="12">
        <f>$E216^EXP(Parameter!$D$84+Parameter!$D$91*($B216/30.2*21)^(-2))</f>
        <v>2.9678209595439365E-2</v>
      </c>
      <c r="X216" s="12">
        <f>$D216^EXP(Parameter!$D$100+Parameter!$D$107*(($B216*21/30.2)^(1)))</f>
        <v>3.1150771167616534E-60</v>
      </c>
      <c r="Y216" s="12">
        <f>$E216^EXP(Parameter!$D$85+Parameter!$D$92*($B216/30.2*21)^(-2))</f>
        <v>1.9029227189052273E-2</v>
      </c>
      <c r="Z216" s="12">
        <f>$D216^EXP(Parameter!$D$101+Parameter!$D$108*(($B216*21/30.2)^(1)))</f>
        <v>7.8436951042243697E-67</v>
      </c>
      <c r="AA216" s="12">
        <f>$E216^EXP(Parameter!$D$86+Parameter!$D$93*($B216/30.2*21)^(-2))</f>
        <v>2.7155512805367085E-2</v>
      </c>
      <c r="AB216" s="12">
        <f>$D216^EXP(Parameter!$D$98+Parameter!$D$105*(($B216*21/30.2)^(1)))</f>
        <v>1.5838918515983842E-8</v>
      </c>
      <c r="AC216" s="12">
        <f>$E216^EXP(Parameter!$D$83+Parameter!$D$90*($B216/30.2*21)^(-2))</f>
        <v>1.7668363248964018E-3</v>
      </c>
      <c r="AD216" s="87">
        <f>$D216^EXP(Parameter!$D$133+Parameter!$D$140*(($B216*21/30.2)^(-0.5))+Parameter!$D$147*((LN($B216*21/30.2))))</f>
        <v>1.9279838127639695E-11</v>
      </c>
      <c r="AE216" s="12">
        <f>$E216^EXP(Parameter!$D$111+Parameter!$D$118*(($B216*21/30.2)^(-1))+Parameter!$D$125*(($B216*21/30.2)^(-0.5)))</f>
        <v>5.5198717614771457E-2</v>
      </c>
      <c r="AF216" s="12">
        <f>$D216^EXP(Parameter!$D$134+Parameter!$D$141*(($B216*21/30.2)^(-0.5))+Parameter!$D$148*((LN($B216*21/30.2))))</f>
        <v>2.2236562069827726E-4</v>
      </c>
      <c r="AG216" s="12">
        <f>$E216^EXP(Parameter!$D$112+Parameter!$D$119*(($B216*21/30.2)^(-1))+Parameter!$D$126*(($B216*21/30.2)^(-0.5)))</f>
        <v>7.4208019869015686E-3</v>
      </c>
      <c r="AH216" s="12">
        <f>$D216^EXP(Parameter!$D$136+Parameter!$D$143*(($B216*21/30.2)^(-0.5))+Parameter!$D$150*((LN($B216*21/30.2))))</f>
        <v>2.2724235629764325E-9</v>
      </c>
      <c r="AI216" s="12">
        <f>$E216^EXP(Parameter!$D$114+Parameter!$D$121*(($B216*21/30.2)^(-1))+Parameter!$D$128*(($B216*21/30.2)^(-0.5)))</f>
        <v>5.3477168591964563E-5</v>
      </c>
      <c r="AJ216" s="12">
        <f>$D216^EXP(Parameter!$D$137+Parameter!$D$144*(($B216*21/30.2)^(-0.5))+Parameter!$D$151*((LN($B216*21/30.2))))</f>
        <v>7.1386397419093489E-13</v>
      </c>
      <c r="AK216" s="12">
        <f>$E216^EXP(Parameter!$D$115+Parameter!$D$122*(($B216*21/30.2)^(-1))+Parameter!$D$129*(($B216*21/30.2)^(-0.5)))</f>
        <v>4.8358567036396382E-3</v>
      </c>
      <c r="AL216" s="12">
        <f>$D216^EXP(Parameter!$D$138+Parameter!$D$145*(($B216*21/30.2)^(-0.5))+Parameter!$D$152*((LN($B216*21/30.2))))</f>
        <v>1.2777115310755536E-51</v>
      </c>
      <c r="AM216" s="12">
        <f>$E216^EXP(Parameter!$D$116+Parameter!$D$123*(($B216*21/30.2)^(-1))+Parameter!$D$130*(($B216*21/30.2)^(-0.5)))</f>
        <v>3.8809964444007575E-6</v>
      </c>
      <c r="AN216" s="12">
        <f>$D216^EXP(Parameter!$D$135+Parameter!$D$142*(($B216*21/30.2)^(-0.5))+Parameter!$D$149*((LN($B216*21/30.2))))</f>
        <v>8.865768409780274E-6</v>
      </c>
      <c r="AO216" s="12">
        <f>$E216^EXP(Parameter!$D$113+Parameter!$D$120*(($B216*21/30.2)^(-1))+Parameter!$D$127*(($B216*21/30.2)^(-0.5)))</f>
        <v>3.8404126581734925E-12</v>
      </c>
      <c r="AP216" s="87">
        <f>$D216^EXP(Parameter!$D$304+Parameter!$D$310*((LN($B216*21/30.2))))</f>
        <v>1.8049601473193927E-2</v>
      </c>
      <c r="AQ216" s="88">
        <f>$E216^EXP(Parameter!$D$290+Parameter!$D$296*((LN($B216*21/30.2))))</f>
        <v>1.0432626071224983E-2</v>
      </c>
      <c r="AR216" s="12">
        <f>$D216^EXP(Parameter!$D$305+Parameter!$D$311*((LN($B216*21/30.2))))</f>
        <v>2.499709613871573E-2</v>
      </c>
      <c r="AS216" s="88">
        <f>$E216^EXP(Parameter!$D$291+Parameter!$D$297*((LN($B216*21/30.2))))</f>
        <v>8.7199328386770719E-3</v>
      </c>
      <c r="AT216" s="12">
        <f>$D216^EXP(Parameter!$D$305+Parameter!$D$307-Parameter!$D$306+(Parameter!$D$311+Parameter!$D$313-Parameter!$D$312)*((LN($B216*21/30.2))))</f>
        <v>2.1823240536347491E-2</v>
      </c>
      <c r="AU216" s="88">
        <f>$E216^EXP(Parameter!$D$291+Parameter!$D$293-Parameter!$D$292+(Parameter!$D$297+Parameter!$D$299-Parameter!$D$298)*((LN($B216*21/30.2))))</f>
        <v>1.5074472270332068E-2</v>
      </c>
      <c r="AV216" s="12">
        <f>$D216^EXP(Parameter!$D$308+Parameter!$D$314*((LN($B216*21/30.2))))</f>
        <v>3.1401117094936509E-2</v>
      </c>
      <c r="AW216" s="88">
        <f>$E216^EXP(Parameter!$D$294+Parameter!$D$300*((LN($B216*21/30.2))))</f>
        <v>1.2741538078197362E-2</v>
      </c>
      <c r="AX216" s="12">
        <f>$D216^EXP(Parameter!$D$305+Parameter!$D$309-Parameter!$D$306+(Parameter!$D$311+Parameter!$D$315-Parameter!$D$312)*((LN($B216*21/30.2))))</f>
        <v>1.0423063313512265E-2</v>
      </c>
      <c r="AY216" s="88">
        <f>$E216^EXP(Parameter!$D$291+Parameter!$D$295-Parameter!$D$292+(Parameter!$D$297+Parameter!$D$301-Parameter!$D$298)*((LN($B216*21/30.2))))</f>
        <v>1.727933288965549E-4</v>
      </c>
      <c r="AZ216" s="12">
        <f>$D216^EXP(Parameter!D$305-Parameter!D$306+(Parameter!D$311-Parameter!D$312)*((LN($B216*21/30.2))))</f>
        <v>6.9420559284308183E-3</v>
      </c>
      <c r="BA216" s="88">
        <f>$E216^EXP(Parameter!$D$291-Parameter!$D$292+(Parameter!$D$297-Parameter!$D$298)*((LN($B216*21/30.2))))</f>
        <v>2.235470809099561E-6</v>
      </c>
      <c r="BB216" s="89">
        <f>$D216^EXP(Parameter!$D$231+Parameter!$D$238)</f>
        <v>4.7004432351028594E-2</v>
      </c>
      <c r="BC216" s="90">
        <f>$E216^EXP(Parameter!$D$216+Parameter!$D$223)</f>
        <v>3.1924851447472842E-3</v>
      </c>
      <c r="BD216" s="91">
        <f>$D216^EXP(Parameter!$D$232+Parameter!$D$239)</f>
        <v>3.5362309544353598E-2</v>
      </c>
      <c r="BE216" s="90">
        <f>$E216^EXP(Parameter!$D$217+Parameter!$D$224)</f>
        <v>4.633117454513295E-3</v>
      </c>
      <c r="BF216" s="91">
        <f>$D216^EXP(Parameter!$D$234+Parameter!$D$241)</f>
        <v>4.2825201854409592E-2</v>
      </c>
      <c r="BG216" s="91">
        <f>$E216^EXP(Parameter!$D$219+Parameter!$D$226)</f>
        <v>2.1976437703562404E-2</v>
      </c>
      <c r="BH216" s="91">
        <f>$D216^EXP(Parameter!$D$235+Parameter!$D$242)</f>
        <v>8.8527381551705295E-2</v>
      </c>
      <c r="BI216" s="91">
        <f>$E216^EXP(Parameter!$D$220+Parameter!$D$227)</f>
        <v>1.3859421938520911E-2</v>
      </c>
      <c r="BJ216" s="91">
        <f>$D216^EXP(Parameter!$D$236)</f>
        <v>1.1436392401694299E-2</v>
      </c>
      <c r="BK216" s="91">
        <f>$E216^EXP(Parameter!$D$221)</f>
        <v>0.15218917137787166</v>
      </c>
      <c r="BL216" s="91">
        <f>$D216^EXP(Parameter!$D$233+Parameter!$D$240)</f>
        <v>1.5929037372127496E-2</v>
      </c>
      <c r="BM216" s="91">
        <f>$E216^EXP(Parameter!$D$218+Parameter!$D$225)</f>
        <v>1.3911811995761733E-3</v>
      </c>
      <c r="BN216" s="90">
        <f>$D216^EXP(Parameter!$D$268+Parameter!$D$275)</f>
        <v>6.3927676293349431E-2</v>
      </c>
      <c r="BO216" s="91">
        <f>$E216^EXP(Parameter!$D$246+Parameter!$D$253)</f>
        <v>1.0709635454471617E-3</v>
      </c>
      <c r="BP216" s="91">
        <f>$D216^EXP(Parameter!$D$269+Parameter!$D$276)</f>
        <v>4.1622592835859569E-2</v>
      </c>
      <c r="BQ216" s="91">
        <f>$E216^EXP(Parameter!$D$247+Parameter!$D$254)</f>
        <v>2.7440073647050302E-3</v>
      </c>
      <c r="BR216" s="91">
        <f>$D216^EXP(Parameter!$D$271+Parameter!$D$278)</f>
        <v>9.8722226867635474E-2</v>
      </c>
      <c r="BS216" s="91">
        <f>$E216^EXP(Parameter!$D$249+Parameter!$D$256)</f>
        <v>2.7251354281801341E-2</v>
      </c>
      <c r="BT216" s="91">
        <f>$D216^EXP(Parameter!$D$272+Parameter!$D$279)</f>
        <v>0.17408236907161936</v>
      </c>
      <c r="BU216" s="91">
        <f>$E216^EXP(Parameter!$D$250+Parameter!$D$257)</f>
        <v>8.1097904983166158E-3</v>
      </c>
      <c r="BV216" s="91">
        <f>$D216^EXP(Parameter!$D$273+Parameter!$D$280)</f>
        <v>0.13738523660115162</v>
      </c>
      <c r="BW216" s="91">
        <f>$E216^EXP(Parameter!$D$251+Parameter!$D$258)</f>
        <v>2.9369891718757302E-2</v>
      </c>
      <c r="BX216" s="91">
        <f>$D216^EXP(Parameter!$D$270+Parameter!$D$277)</f>
        <v>3.6076409142004572E-2</v>
      </c>
      <c r="BY216" s="91">
        <f>$E216^EXP(Parameter!$D$248+Parameter!$D$255)</f>
        <v>3.3803620516417885E-3</v>
      </c>
      <c r="BZ216" s="90">
        <f>$D216^EXP(Parameter!$D$208)</f>
        <v>4.3639989952882499E-2</v>
      </c>
      <c r="CA216" s="90">
        <f>$E216^EXP(Parameter!$D$200)</f>
        <v>2.2513432638079267E-3</v>
      </c>
      <c r="CB216" s="90">
        <f>$D216^EXP(Parameter!$D$209)</f>
        <v>3.583726538167957E-2</v>
      </c>
      <c r="CC216" s="90">
        <f>$E216^EXP(Parameter!$D$201)</f>
        <v>3.8472327100659508E-3</v>
      </c>
      <c r="CD216" s="90">
        <f>$D216^EXP(Parameter!$D$211)</f>
        <v>3.9160261855485101E-2</v>
      </c>
      <c r="CE216" s="90">
        <f>$E216^EXP(Parameter!$D$203)</f>
        <v>1.693692193213896E-2</v>
      </c>
      <c r="CF216" s="90">
        <f>$D216^EXP(Parameter!$D$212)</f>
        <v>8.8312904805636139E-2</v>
      </c>
      <c r="CG216" s="90">
        <f>$E216^EXP(Parameter!$D$204)</f>
        <v>1.1900209822913361E-2</v>
      </c>
      <c r="CH216" s="91">
        <f>$D216^EXP(Parameter!$D$213)</f>
        <v>3.1611374260205875E-2</v>
      </c>
      <c r="CI216" s="90">
        <f>$E216^EXP(Parameter!$D$205)</f>
        <v>2.1067749515009879E-2</v>
      </c>
      <c r="CJ216" s="91">
        <f>$D216^EXP(Parameter!$D$210)</f>
        <v>1.7430484718076029E-2</v>
      </c>
      <c r="CK216" s="90">
        <f>$E216^EXP(Parameter!$D$202)</f>
        <v>1.8233790274157771E-3</v>
      </c>
      <c r="CL216" s="12">
        <f>$D216^EXP(Parameter!$D$170+Parameter!$D$177*(LN($B216/30.2*21)))</f>
        <v>2.0872176324888119E-2</v>
      </c>
      <c r="CM216" s="41">
        <f>$E216^EXP(Parameter!$D$155+Parameter!$D$162*(LN($B216/30.2*21)))</f>
        <v>6.7545605651754936E-2</v>
      </c>
      <c r="CN216" s="12">
        <f>$D216^EXP(Parameter!$D$171+Parameter!$D$178*(LN($B216/30.2*21)))</f>
        <v>2.3467510617518578E-2</v>
      </c>
      <c r="CO216" s="41">
        <f>$E216^EXP(Parameter!$D$156+Parameter!$D$163*(LN($B216/30.2*21)))</f>
        <v>4.0434931791837561E-2</v>
      </c>
      <c r="CP216" s="12">
        <f>$D216^EXP(Parameter!$D$173+Parameter!$D$180*(LN($B216/30.2*21)))</f>
        <v>1.9605259339616064E-2</v>
      </c>
      <c r="CQ216" s="41">
        <f>$E216^EXP(Parameter!$D$158+Parameter!$D$165*(LN($B216/30.2*21)))</f>
        <v>4.169781363529524E-2</v>
      </c>
      <c r="CR216" s="12">
        <f>$D216^EXP(Parameter!$D$174+Parameter!$D$181*(LN($B216/30.2*21)))</f>
        <v>1.794953823478963E-2</v>
      </c>
      <c r="CS216" s="41">
        <f>$E216^EXP(Parameter!$D$159+Parameter!$D$166*(LN($B216/30.2*21)))</f>
        <v>6.357831041815809E-2</v>
      </c>
      <c r="CT216" s="12">
        <f>$D216^EXP(Parameter!$D$175+Parameter!$D$182*(LN($B216/30.2*21)))</f>
        <v>2.9851139550217815E-3</v>
      </c>
      <c r="CU216" s="41">
        <f>$E216^EXP(Parameter!$D$160+Parameter!$D$167*(LN($B216/30.2*21)))</f>
        <v>1.8145669148456661E-3</v>
      </c>
      <c r="CV216" s="12">
        <f>$D216^EXP(Parameter!$D$172+Parameter!$D$179*(LN($B216/30.2*21)))</f>
        <v>4.3136797860216626E-3</v>
      </c>
      <c r="CW216" s="41">
        <f>$E216^EXP(Parameter!$D$157+Parameter!$D$164*(LN($B216/30.2*21)))</f>
        <v>8.8149559254283083E-8</v>
      </c>
      <c r="CX216" s="12">
        <f t="shared" si="23"/>
        <v>1.7473102187466372E-21</v>
      </c>
      <c r="CY216" s="85">
        <v>1.3139569035121699E-2</v>
      </c>
      <c r="CZ216" s="12">
        <f t="shared" si="24"/>
        <v>4.7082341046413713E-5</v>
      </c>
      <c r="DA216" s="85">
        <v>1.9906660104407999E-2</v>
      </c>
      <c r="DB216" s="12">
        <f t="shared" si="25"/>
        <v>7.3809279771437774E-8</v>
      </c>
      <c r="DC216" s="41">
        <v>1.29641877719978E-4</v>
      </c>
      <c r="DD216" s="12">
        <f t="shared" si="26"/>
        <v>3.1150771167616534E-60</v>
      </c>
      <c r="DE216" s="85">
        <v>1.37302259391342E-3</v>
      </c>
      <c r="DF216" s="12">
        <f t="shared" si="27"/>
        <v>7.8436951042243697E-67</v>
      </c>
      <c r="DG216" s="41">
        <v>1.17490999886733E-4</v>
      </c>
      <c r="DH216" s="12">
        <f t="shared" si="28"/>
        <v>1.5838918515983842E-8</v>
      </c>
      <c r="DI216" s="41">
        <v>1.17490999886733E-4</v>
      </c>
      <c r="DJ216" s="46">
        <v>211</v>
      </c>
      <c r="DK216" s="44">
        <v>4.7403005088431101E-5</v>
      </c>
      <c r="DL216" s="44">
        <v>1.5281390116272901E-4</v>
      </c>
      <c r="DM216" s="44">
        <v>3.59771394885189E-4</v>
      </c>
      <c r="DN216" s="44">
        <v>2.5598172151564098E-4</v>
      </c>
      <c r="DO216" s="44">
        <v>1.1714539054562499E-3</v>
      </c>
      <c r="DP216" s="44">
        <v>8.9843404941036798E-4</v>
      </c>
      <c r="DQ216" s="44">
        <v>1.3291623124951401E-3</v>
      </c>
      <c r="DR216" s="45">
        <v>1.8950907751156699E-2</v>
      </c>
      <c r="DS216" s="45">
        <v>3.1794855658931899E-2</v>
      </c>
      <c r="DT216" s="45">
        <v>2.8292775852190699E-2</v>
      </c>
      <c r="DU216" s="45">
        <v>1.9932342129764E-2</v>
      </c>
      <c r="DV216" s="45">
        <v>3.0261467109421999E-2</v>
      </c>
      <c r="DW216" s="45">
        <v>5.13134200327693E-2</v>
      </c>
      <c r="DX216" s="45">
        <v>2.38804995204734E-2</v>
      </c>
    </row>
    <row r="217" spans="1:128">
      <c r="A217" s="43">
        <f t="shared" si="22"/>
        <v>13.778082191780822</v>
      </c>
      <c r="B217" s="18">
        <v>213</v>
      </c>
      <c r="C217" s="12">
        <v>4664</v>
      </c>
      <c r="D217" s="12">
        <v>1.7685864138201401E-2</v>
      </c>
      <c r="E217" s="12">
        <v>1.15139373767113E-4</v>
      </c>
      <c r="F217" s="92">
        <f>$D217^Parameter!$D$325</f>
        <v>4.2968332680178037E-2</v>
      </c>
      <c r="G217" s="92">
        <f>$E217^Parameter!$D$318</f>
        <v>1.4590869776089461E-3</v>
      </c>
      <c r="H217" s="92">
        <f>$D217^Parameter!$D$326</f>
        <v>3.9637022899129341E-2</v>
      </c>
      <c r="I217" s="92">
        <f>$E217^Parameter!$D$319</f>
        <v>3.0142777815485265E-3</v>
      </c>
      <c r="J217" s="92">
        <f>$D217^Parameter!$D$328</f>
        <v>4.6205239825306055E-2</v>
      </c>
      <c r="K217" s="92">
        <f>$E217^Parameter!$D$321</f>
        <v>1.7993770264590654E-2</v>
      </c>
      <c r="L217" s="92">
        <f>$D217^Parameter!$D$329</f>
        <v>0.10439284158733887</v>
      </c>
      <c r="M217" s="92">
        <f>$E217^Parameter!$D$322</f>
        <v>1.1748967241085316E-2</v>
      </c>
      <c r="N217" s="92">
        <f>$D217^Parameter!$D$330</f>
        <v>3.8069510302903911E-2</v>
      </c>
      <c r="O217" s="92">
        <f>$E217^Parameter!$D$323</f>
        <v>2.6575995723012794E-2</v>
      </c>
      <c r="P217" s="92">
        <f>$D217^Parameter!$D$327</f>
        <v>2.1465461139935957E-2</v>
      </c>
      <c r="Q217" s="92">
        <f>$E217^Parameter!$D$320</f>
        <v>1.5406849428132366E-3</v>
      </c>
      <c r="R217" s="12">
        <f>$D217^EXP(Parameter!$D$96+Parameter!$D$103*(($B217/30.2*21)^(1)))</f>
        <v>7.9626428013293303E-22</v>
      </c>
      <c r="S217" s="12">
        <f>$E217^EXP(Parameter!$D$81+Parameter!$D$88*($B217/30.2*21)^(-2))</f>
        <v>3.7991842072218965E-3</v>
      </c>
      <c r="T217" s="12">
        <f>$D217^EXP(Parameter!$D$97+Parameter!$D$104*(($B217*21/30.2)^(1)))</f>
        <v>4.3476659019883066E-5</v>
      </c>
      <c r="U217" s="12">
        <f>$E217^EXP(Parameter!$D$82+Parameter!$D$89*($B217/30.2*21)^(-2))</f>
        <v>6.1693156124574787E-3</v>
      </c>
      <c r="V217" s="12">
        <f>$D217^EXP(Parameter!$D$99+Parameter!$D$106*(($B217*21/30.2)^(1)))</f>
        <v>6.1809821112782445E-8</v>
      </c>
      <c r="W217" s="12">
        <f>$E217^EXP(Parameter!$D$84+Parameter!$D$91*($B217/30.2*21)^(-2))</f>
        <v>2.9445878430253789E-2</v>
      </c>
      <c r="X217" s="12">
        <f>$D217^EXP(Parameter!$D$100+Parameter!$D$107*(($B217*21/30.2)^(1)))</f>
        <v>1.2386835738899308E-61</v>
      </c>
      <c r="Y217" s="12">
        <f>$E217^EXP(Parameter!$D$85+Parameter!$D$92*($B217/30.2*21)^(-2))</f>
        <v>1.8861511455810092E-2</v>
      </c>
      <c r="Z217" s="12">
        <f>$D217^EXP(Parameter!$D$101+Parameter!$D$108*(($B217*21/30.2)^(1)))</f>
        <v>2.7085487846329882E-68</v>
      </c>
      <c r="AA217" s="12">
        <f>$E217^EXP(Parameter!$D$86+Parameter!$D$93*($B217/30.2*21)^(-2))</f>
        <v>2.6937530008922718E-2</v>
      </c>
      <c r="AB217" s="12">
        <f>$D217^EXP(Parameter!$D$98+Parameter!$D$105*(($B217*21/30.2)^(1)))</f>
        <v>1.3210871963382758E-8</v>
      </c>
      <c r="AC217" s="12">
        <f>$E217^EXP(Parameter!$D$83+Parameter!$D$90*($B217/30.2*21)^(-2))</f>
        <v>1.7419836800483513E-3</v>
      </c>
      <c r="AD217" s="87">
        <f>$D217^EXP(Parameter!$D$133+Parameter!$D$140*(($B217*21/30.2)^(-0.5))+Parameter!$D$147*((LN($B217*21/30.2))))</f>
        <v>1.5974685160077841E-11</v>
      </c>
      <c r="AE217" s="12">
        <f>$E217^EXP(Parameter!$D$111+Parameter!$D$118*(($B217*21/30.2)^(-1))+Parameter!$D$125*(($B217*21/30.2)^(-0.5)))</f>
        <v>5.494477357102602E-2</v>
      </c>
      <c r="AF217" s="12">
        <f>$D217^EXP(Parameter!$D$134+Parameter!$D$141*(($B217*21/30.2)^(-0.5))+Parameter!$D$148*((LN($B217*21/30.2))))</f>
        <v>2.1396983176696612E-4</v>
      </c>
      <c r="AG217" s="12">
        <f>$E217^EXP(Parameter!$D$112+Parameter!$D$119*(($B217*21/30.2)^(-1))+Parameter!$D$126*(($B217*21/30.2)^(-0.5)))</f>
        <v>7.3419642264030451E-3</v>
      </c>
      <c r="AH217" s="12">
        <f>$D217^EXP(Parameter!$D$136+Parameter!$D$143*(($B217*21/30.2)^(-0.5))+Parameter!$D$150*((LN($B217*21/30.2))))</f>
        <v>1.9738971989540325E-9</v>
      </c>
      <c r="AI217" s="12">
        <f>$E217^EXP(Parameter!$D$114+Parameter!$D$121*(($B217*21/30.2)^(-1))+Parameter!$D$128*(($B217*21/30.2)^(-0.5)))</f>
        <v>5.1827641047531881E-5</v>
      </c>
      <c r="AJ217" s="12">
        <f>$D217^EXP(Parameter!$D$137+Parameter!$D$144*(($B217*21/30.2)^(-0.5))+Parameter!$D$151*((LN($B217*21/30.2))))</f>
        <v>5.6285195154247342E-13</v>
      </c>
      <c r="AK217" s="12">
        <f>$E217^EXP(Parameter!$D$115+Parameter!$D$122*(($B217*21/30.2)^(-1))+Parameter!$D$129*(($B217*21/30.2)^(-0.5)))</f>
        <v>4.7730310251250588E-3</v>
      </c>
      <c r="AL217" s="12">
        <f>$D217^EXP(Parameter!$D$138+Parameter!$D$145*(($B217*21/30.2)^(-0.5))+Parameter!$D$152*((LN($B217*21/30.2))))</f>
        <v>3.5212920159622597E-52</v>
      </c>
      <c r="AM217" s="12">
        <f>$E217^EXP(Parameter!$D$116+Parameter!$D$123*(($B217*21/30.2)^(-1))+Parameter!$D$130*(($B217*21/30.2)^(-0.5)))</f>
        <v>3.7287923379269736E-6</v>
      </c>
      <c r="AN217" s="12">
        <f>$D217^EXP(Parameter!$D$135+Parameter!$D$142*(($B217*21/30.2)^(-0.5))+Parameter!$D$149*((LN($B217*21/30.2))))</f>
        <v>8.3889682927625518E-6</v>
      </c>
      <c r="AO217" s="12">
        <f>$E217^EXP(Parameter!$D$113+Parameter!$D$120*(($B217*21/30.2)^(-1))+Parameter!$D$127*(($B217*21/30.2)^(-0.5)))</f>
        <v>3.5093063746014262E-12</v>
      </c>
      <c r="AP217" s="87">
        <f>$D217^EXP(Parameter!$D$304+Parameter!$D$310*((LN($B217*21/30.2))))</f>
        <v>1.7833186454532232E-2</v>
      </c>
      <c r="AQ217" s="88">
        <f>$E217^EXP(Parameter!$D$290+Parameter!$D$296*((LN($B217*21/30.2))))</f>
        <v>1.0358575721425393E-2</v>
      </c>
      <c r="AR217" s="12">
        <f>$D217^EXP(Parameter!$D$305+Parameter!$D$311*((LN($B217*21/30.2))))</f>
        <v>2.4755392791523091E-2</v>
      </c>
      <c r="AS217" s="88">
        <f>$E217^EXP(Parameter!$D$291+Parameter!$D$297*((LN($B217*21/30.2))))</f>
        <v>8.6382835578149783E-3</v>
      </c>
      <c r="AT217" s="12">
        <f>$D217^EXP(Parameter!$D$305+Parameter!$D$307-Parameter!$D$306+(Parameter!$D$311+Parameter!$D$313-Parameter!$D$312)*((LN($B217*21/30.2))))</f>
        <v>2.1589875083542657E-2</v>
      </c>
      <c r="AU217" s="88">
        <f>$E217^EXP(Parameter!$D$291+Parameter!$D$293-Parameter!$D$292+(Parameter!$D$297+Parameter!$D$299-Parameter!$D$298)*((LN($B217*21/30.2))))</f>
        <v>1.4924313754759963E-2</v>
      </c>
      <c r="AV217" s="12">
        <f>$D217^EXP(Parameter!$D$308+Parameter!$D$314*((LN($B217*21/30.2))))</f>
        <v>3.1045799088802745E-2</v>
      </c>
      <c r="AW217" s="88">
        <f>$E217^EXP(Parameter!$D$294+Parameter!$D$300*((LN($B217*21/30.2))))</f>
        <v>1.2620130526190669E-2</v>
      </c>
      <c r="AX217" s="12">
        <f>$D217^EXP(Parameter!$D$305+Parameter!$D$309-Parameter!$D$306+(Parameter!$D$311+Parameter!$D$315-Parameter!$D$312)*((LN($B217*21/30.2))))</f>
        <v>1.0276554502606346E-2</v>
      </c>
      <c r="AY217" s="88">
        <f>$E217^EXP(Parameter!$D$291+Parameter!$D$295-Parameter!$D$292+(Parameter!$D$297+Parameter!$D$301-Parameter!$D$298)*((LN($B217*21/30.2))))</f>
        <v>1.6710369922773102E-4</v>
      </c>
      <c r="AZ217" s="12">
        <f>$D217^EXP(Parameter!D$305-Parameter!D$306+(Parameter!D$311-Parameter!D$312)*((LN($B217*21/30.2))))</f>
        <v>6.8419907996138422E-3</v>
      </c>
      <c r="BA217" s="88">
        <f>$E217^EXP(Parameter!$D$291-Parameter!$D$292+(Parameter!$D$297-Parameter!$D$298)*((LN($B217*21/30.2))))</f>
        <v>2.1348396992594513E-6</v>
      </c>
      <c r="BB217" s="89">
        <f>$D217^EXP(Parameter!$D$231+Parameter!$D$238)</f>
        <v>4.6660111924410365E-2</v>
      </c>
      <c r="BC217" s="90">
        <f>$E217^EXP(Parameter!$D$216+Parameter!$D$223)</f>
        <v>3.1517465440446188E-3</v>
      </c>
      <c r="BD217" s="91">
        <f>$D217^EXP(Parameter!$D$232+Parameter!$D$239)</f>
        <v>3.5079256134277759E-2</v>
      </c>
      <c r="BE217" s="90">
        <f>$E217^EXP(Parameter!$D$217+Parameter!$D$224)</f>
        <v>4.5778036977241364E-3</v>
      </c>
      <c r="BF217" s="91">
        <f>$D217^EXP(Parameter!$D$234+Parameter!$D$241)</f>
        <v>4.2501977804279459E-2</v>
      </c>
      <c r="BG217" s="91">
        <f>$E217^EXP(Parameter!$D$219+Parameter!$D$226)</f>
        <v>2.1789738455525422E-2</v>
      </c>
      <c r="BH217" s="91">
        <f>$D217^EXP(Parameter!$D$235+Parameter!$D$242)</f>
        <v>8.8012774803813726E-2</v>
      </c>
      <c r="BI217" s="91">
        <f>$E217^EXP(Parameter!$D$220+Parameter!$D$227)</f>
        <v>1.372753050541619E-2</v>
      </c>
      <c r="BJ217" s="91">
        <f>$D217^EXP(Parameter!$D$236)</f>
        <v>1.1314097600714052E-2</v>
      </c>
      <c r="BK217" s="91">
        <f>$E217^EXP(Parameter!$D$221)</f>
        <v>0.15155023017842745</v>
      </c>
      <c r="BL217" s="91">
        <f>$D217^EXP(Parameter!$D$233+Parameter!$D$240)</f>
        <v>1.5771261525701512E-2</v>
      </c>
      <c r="BM217" s="91">
        <f>$E217^EXP(Parameter!$D$218+Parameter!$D$225)</f>
        <v>1.3708815510436781E-3</v>
      </c>
      <c r="BN217" s="90">
        <f>$D217^EXP(Parameter!$D$268+Parameter!$D$275)</f>
        <v>6.3506331082036918E-2</v>
      </c>
      <c r="BO217" s="91">
        <f>$E217^EXP(Parameter!$D$246+Parameter!$D$253)</f>
        <v>1.0547196432509657E-3</v>
      </c>
      <c r="BP217" s="91">
        <f>$D217^EXP(Parameter!$D$269+Parameter!$D$276)</f>
        <v>4.1305616255390858E-2</v>
      </c>
      <c r="BQ217" s="91">
        <f>$E217^EXP(Parameter!$D$247+Parameter!$D$254)</f>
        <v>2.708075409345406E-3</v>
      </c>
      <c r="BR217" s="91">
        <f>$D217^EXP(Parameter!$D$271+Parameter!$D$278)</f>
        <v>9.8174086085135628E-2</v>
      </c>
      <c r="BS217" s="91">
        <f>$E217^EXP(Parameter!$D$249+Parameter!$D$256)</f>
        <v>2.7032835618929156E-2</v>
      </c>
      <c r="BT217" s="91">
        <f>$D217^EXP(Parameter!$D$272+Parameter!$D$279)</f>
        <v>0.17335208614034914</v>
      </c>
      <c r="BU217" s="91">
        <f>$E217^EXP(Parameter!$D$250+Parameter!$D$257)</f>
        <v>8.0230007868868792E-3</v>
      </c>
      <c r="BV217" s="91">
        <f>$D217^EXP(Parameter!$D$273+Parameter!$D$280)</f>
        <v>0.13673103997062067</v>
      </c>
      <c r="BW217" s="91">
        <f>$E217^EXP(Parameter!$D$251+Parameter!$D$258)</f>
        <v>2.9139260078427421E-2</v>
      </c>
      <c r="BX217" s="91">
        <f>$D217^EXP(Parameter!$D$270+Parameter!$D$277)</f>
        <v>3.5789360344330105E-2</v>
      </c>
      <c r="BY217" s="91">
        <f>$E217^EXP(Parameter!$D$248+Parameter!$D$255)</f>
        <v>3.3376524829836726E-3</v>
      </c>
      <c r="BZ217" s="90">
        <f>$D217^EXP(Parameter!$D$208)</f>
        <v>4.3312579188971509E-2</v>
      </c>
      <c r="CA217" s="90">
        <f>$E217^EXP(Parameter!$D$200)</f>
        <v>2.2208802267997861E-3</v>
      </c>
      <c r="CB217" s="90">
        <f>$D217^EXP(Parameter!$D$209)</f>
        <v>3.5551550795731024E-2</v>
      </c>
      <c r="CC217" s="90">
        <f>$E217^EXP(Parameter!$D$201)</f>
        <v>3.7997227900702841E-3</v>
      </c>
      <c r="CD217" s="90">
        <f>$D217^EXP(Parameter!$D$211)</f>
        <v>3.8856338953907311E-2</v>
      </c>
      <c r="CE217" s="90">
        <f>$E217^EXP(Parameter!$D$203)</f>
        <v>1.6783263293799762E-2</v>
      </c>
      <c r="CF217" s="90">
        <f>$D217^EXP(Parameter!$D$212)</f>
        <v>8.779903268443856E-2</v>
      </c>
      <c r="CG217" s="90">
        <f>$E217^EXP(Parameter!$D$204)</f>
        <v>1.1782949102701881E-2</v>
      </c>
      <c r="CH217" s="91">
        <f>$D217^EXP(Parameter!$D$213)</f>
        <v>3.1349890697017005E-2</v>
      </c>
      <c r="CI217" s="90">
        <f>$E217^EXP(Parameter!$D$205)</f>
        <v>2.0886798844932788E-2</v>
      </c>
      <c r="CJ217" s="91">
        <f>$D217^EXP(Parameter!$D$210)</f>
        <v>1.726157566354616E-2</v>
      </c>
      <c r="CK217" s="90">
        <f>$E217^EXP(Parameter!$D$202)</f>
        <v>1.7978595149327479E-3</v>
      </c>
      <c r="CL217" s="12">
        <f>$D217^EXP(Parameter!$D$170+Parameter!$D$177*(LN($B217/30.2*21)))</f>
        <v>2.0649826389326605E-2</v>
      </c>
      <c r="CM217" s="41">
        <f>$E217^EXP(Parameter!$D$155+Parameter!$D$162*(LN($B217/30.2*21)))</f>
        <v>6.7357014874074972E-2</v>
      </c>
      <c r="CN217" s="12">
        <f>$D217^EXP(Parameter!$D$171+Parameter!$D$178*(LN($B217/30.2*21)))</f>
        <v>2.3239853288404892E-2</v>
      </c>
      <c r="CO217" s="41">
        <f>$E217^EXP(Parameter!$D$156+Parameter!$D$163*(LN($B217/30.2*21)))</f>
        <v>4.023605341046653E-2</v>
      </c>
      <c r="CP217" s="12">
        <f>$D217^EXP(Parameter!$D$173+Parameter!$D$180*(LN($B217/30.2*21)))</f>
        <v>1.93959229797489E-2</v>
      </c>
      <c r="CQ217" s="41">
        <f>$E217^EXP(Parameter!$D$158+Parameter!$D$165*(LN($B217/30.2*21)))</f>
        <v>4.143630317091148E-2</v>
      </c>
      <c r="CR217" s="12">
        <f>$D217^EXP(Parameter!$D$174+Parameter!$D$181*(LN($B217/30.2*21)))</f>
        <v>1.7713223471948852E-2</v>
      </c>
      <c r="CS217" s="41">
        <f>$E217^EXP(Parameter!$D$159+Parameter!$D$166*(LN($B217/30.2*21)))</f>
        <v>6.3300580154329572E-2</v>
      </c>
      <c r="CT217" s="12">
        <f>$D217^EXP(Parameter!$D$175+Parameter!$D$182*(LN($B217/30.2*21)))</f>
        <v>2.9279614390637417E-3</v>
      </c>
      <c r="CU217" s="41">
        <f>$E217^EXP(Parameter!$D$160+Parameter!$D$167*(LN($B217/30.2*21)))</f>
        <v>1.7794267083590029E-3</v>
      </c>
      <c r="CV217" s="12">
        <f>$D217^EXP(Parameter!$D$172+Parameter!$D$179*(LN($B217/30.2*21)))</f>
        <v>4.2457585910864112E-3</v>
      </c>
      <c r="CW217" s="41">
        <f>$E217^EXP(Parameter!$D$157+Parameter!$D$164*(LN($B217/30.2*21)))</f>
        <v>8.3156987417263823E-8</v>
      </c>
      <c r="CX217" s="12">
        <f t="shared" si="23"/>
        <v>7.9626428013293303E-22</v>
      </c>
      <c r="CY217" s="85">
        <v>1.31152896766253E-2</v>
      </c>
      <c r="CZ217" s="12">
        <f t="shared" si="24"/>
        <v>4.3476659019883066E-5</v>
      </c>
      <c r="DA217" s="85">
        <v>1.9859043800430399E-2</v>
      </c>
      <c r="DB217" s="12">
        <f t="shared" si="25"/>
        <v>6.1809821112782445E-8</v>
      </c>
      <c r="DC217" s="41">
        <v>1.2645279559356801E-4</v>
      </c>
      <c r="DD217" s="12">
        <f t="shared" si="26"/>
        <v>1.2386835738899308E-61</v>
      </c>
      <c r="DE217" s="85">
        <v>1.3469504204532601E-3</v>
      </c>
      <c r="DF217" s="12">
        <f t="shared" si="27"/>
        <v>2.7085487846329882E-68</v>
      </c>
      <c r="DG217" s="41">
        <v>1.15138999908194E-4</v>
      </c>
      <c r="DH217" s="12">
        <f t="shared" si="28"/>
        <v>1.3210871963382758E-8</v>
      </c>
      <c r="DI217" s="41">
        <v>1.15138999908194E-4</v>
      </c>
      <c r="DJ217" s="46">
        <v>212</v>
      </c>
      <c r="DK217" s="44">
        <v>4.6269058323056298E-5</v>
      </c>
      <c r="DL217" s="44">
        <v>1.49430818571883E-4</v>
      </c>
      <c r="DM217" s="44">
        <v>3.5229768107358799E-4</v>
      </c>
      <c r="DN217" s="44">
        <v>2.5052345017739802E-4</v>
      </c>
      <c r="DO217" s="44">
        <v>1.14944295423469E-3</v>
      </c>
      <c r="DP217" s="44">
        <v>8.8114196807764799E-4</v>
      </c>
      <c r="DQ217" s="44">
        <v>1.3044809547099201E-3</v>
      </c>
      <c r="DR217" s="45">
        <v>1.8773300277855402E-2</v>
      </c>
      <c r="DS217" s="45">
        <v>3.1520066093807399E-2</v>
      </c>
      <c r="DT217" s="45">
        <v>2.8043466382443899E-2</v>
      </c>
      <c r="DU217" s="45">
        <v>1.9746910200380999E-2</v>
      </c>
      <c r="DV217" s="45">
        <v>2.9997750588212101E-2</v>
      </c>
      <c r="DW217" s="45">
        <v>5.0907231189344301E-2</v>
      </c>
      <c r="DX217" s="45">
        <v>2.3664319764478602E-2</v>
      </c>
    </row>
    <row r="218" spans="1:128">
      <c r="A218" s="43">
        <f t="shared" si="22"/>
        <v>13.838356164383562</v>
      </c>
      <c r="B218" s="18">
        <v>214</v>
      </c>
      <c r="C218" s="12">
        <v>4686</v>
      </c>
      <c r="D218" s="12">
        <v>1.7516057288530201E-2</v>
      </c>
      <c r="E218" s="12">
        <v>1.12842255564507E-4</v>
      </c>
      <c r="F218" s="92">
        <f>$D218^Parameter!$D$325</f>
        <v>4.2646201875536492E-2</v>
      </c>
      <c r="G218" s="92">
        <f>$E218^Parameter!$D$318</f>
        <v>1.4380688069812084E-3</v>
      </c>
      <c r="H218" s="92">
        <f>$D218^Parameter!$D$326</f>
        <v>3.933227668340443E-2</v>
      </c>
      <c r="I218" s="92">
        <f>$E218^Parameter!$D$319</f>
        <v>2.9756505336760676E-3</v>
      </c>
      <c r="J218" s="92">
        <f>$D218^Parameter!$D$328</f>
        <v>4.5866806582314332E-2</v>
      </c>
      <c r="K218" s="92">
        <f>$E218^Parameter!$D$321</f>
        <v>1.7833845053702255E-2</v>
      </c>
      <c r="L218" s="92">
        <f>$D218^Parameter!$D$329</f>
        <v>0.10383036002056953</v>
      </c>
      <c r="M218" s="92">
        <f>$E218^Parameter!$D$322</f>
        <v>1.1633520559170463E-2</v>
      </c>
      <c r="N218" s="92">
        <f>$D218^Parameter!$D$330</f>
        <v>3.7773171383051418E-2</v>
      </c>
      <c r="O218" s="92">
        <f>$E218^Parameter!$D$323</f>
        <v>2.6362628121679443E-2</v>
      </c>
      <c r="P218" s="92">
        <f>$D218^Parameter!$D$327</f>
        <v>2.1269212573933764E-2</v>
      </c>
      <c r="Q218" s="92">
        <f>$E218^Parameter!$D$320</f>
        <v>1.5186749713936205E-3</v>
      </c>
      <c r="R218" s="12">
        <f>$D218^EXP(Parameter!$D$96+Parameter!$D$103*(($B218/30.2*21)^(1)))</f>
        <v>3.5844642247230132E-22</v>
      </c>
      <c r="S218" s="12">
        <f>$E218^EXP(Parameter!$D$81+Parameter!$D$88*($B218/30.2*21)^(-2))</f>
        <v>3.7524326842049579E-3</v>
      </c>
      <c r="T218" s="12">
        <f>$D218^EXP(Parameter!$D$97+Parameter!$D$104*(($B218*21/30.2)^(1)))</f>
        <v>4.0127068355373984E-5</v>
      </c>
      <c r="U218" s="12">
        <f>$E218^EXP(Parameter!$D$82+Parameter!$D$89*($B218/30.2*21)^(-2))</f>
        <v>6.0999619902414514E-3</v>
      </c>
      <c r="V218" s="12">
        <f>$D218^EXP(Parameter!$D$99+Parameter!$D$106*(($B218*21/30.2)^(1)))</f>
        <v>5.1673836098925432E-8</v>
      </c>
      <c r="W218" s="12">
        <f>$E218^EXP(Parameter!$D$84+Parameter!$D$91*($B218/30.2*21)^(-2))</f>
        <v>2.9216159900822346E-2</v>
      </c>
      <c r="X218" s="12">
        <f>$D218^EXP(Parameter!$D$100+Parameter!$D$107*(($B218*21/30.2)^(1)))</f>
        <v>4.5744517731425353E-63</v>
      </c>
      <c r="Y218" s="12">
        <f>$E218^EXP(Parameter!$D$85+Parameter!$D$92*($B218/30.2*21)^(-2))</f>
        <v>1.8695846178842151E-2</v>
      </c>
      <c r="Z218" s="12">
        <f>$D218^EXP(Parameter!$D$101+Parameter!$D$108*(($B218*21/30.2)^(1)))</f>
        <v>8.7009847002410022E-70</v>
      </c>
      <c r="AA218" s="12">
        <f>$E218^EXP(Parameter!$D$86+Parameter!$D$93*($B218/30.2*21)^(-2))</f>
        <v>2.6722041941376964E-2</v>
      </c>
      <c r="AB218" s="12">
        <f>$D218^EXP(Parameter!$D$98+Parameter!$D$105*(($B218*21/30.2)^(1)))</f>
        <v>1.1001447817228628E-8</v>
      </c>
      <c r="AC218" s="12">
        <f>$E218^EXP(Parameter!$D$83+Parameter!$D$90*($B218/30.2*21)^(-2))</f>
        <v>1.7175647718990579E-3</v>
      </c>
      <c r="AD218" s="87">
        <f>$D218^EXP(Parameter!$D$133+Parameter!$D$140*(($B218*21/30.2)^(-0.5))+Parameter!$D$147*((LN($B218*21/30.2))))</f>
        <v>1.3228820680923021E-11</v>
      </c>
      <c r="AE218" s="12">
        <f>$E218^EXP(Parameter!$D$111+Parameter!$D$118*(($B218*21/30.2)^(-1))+Parameter!$D$125*(($B218*21/30.2)^(-0.5)))</f>
        <v>5.4692923161979053E-2</v>
      </c>
      <c r="AF218" s="12">
        <f>$D218^EXP(Parameter!$D$134+Parameter!$D$141*(($B218*21/30.2)^(-0.5))+Parameter!$D$148*((LN($B218*21/30.2))))</f>
        <v>2.0589447147142909E-4</v>
      </c>
      <c r="AG218" s="12">
        <f>$E218^EXP(Parameter!$D$112+Parameter!$D$119*(($B218*21/30.2)^(-1))+Parameter!$D$126*(($B218*21/30.2)^(-0.5)))</f>
        <v>7.2642340928666758E-3</v>
      </c>
      <c r="AH218" s="12">
        <f>$D218^EXP(Parameter!$D$136+Parameter!$D$143*(($B218*21/30.2)^(-0.5))+Parameter!$D$150*((LN($B218*21/30.2))))</f>
        <v>1.7140182474470591E-9</v>
      </c>
      <c r="AI218" s="12">
        <f>$E218^EXP(Parameter!$D$114+Parameter!$D$121*(($B218*21/30.2)^(-1))+Parameter!$D$128*(($B218*21/30.2)^(-0.5)))</f>
        <v>5.0233394777636774E-5</v>
      </c>
      <c r="AJ218" s="12">
        <f>$D218^EXP(Parameter!$D$137+Parameter!$D$144*(($B218*21/30.2)^(-0.5))+Parameter!$D$151*((LN($B218*21/30.2))))</f>
        <v>4.4338181447281265E-13</v>
      </c>
      <c r="AK218" s="12">
        <f>$E218^EXP(Parameter!$D$115+Parameter!$D$122*(($B218*21/30.2)^(-1))+Parameter!$D$129*(($B218*21/30.2)^(-0.5)))</f>
        <v>4.7112260470939032E-3</v>
      </c>
      <c r="AL218" s="12">
        <f>$D218^EXP(Parameter!$D$138+Parameter!$D$145*(($B218*21/30.2)^(-0.5))+Parameter!$D$152*((LN($B218*21/30.2))))</f>
        <v>9.6245363127062473E-53</v>
      </c>
      <c r="AM218" s="12">
        <f>$E218^EXP(Parameter!$D$116+Parameter!$D$123*(($B218*21/30.2)^(-1))+Parameter!$D$130*(($B218*21/30.2)^(-0.5)))</f>
        <v>3.5829617918545227E-6</v>
      </c>
      <c r="AN218" s="12">
        <f>$D218^EXP(Parameter!$D$135+Parameter!$D$142*(($B218*21/30.2)^(-0.5))+Parameter!$D$149*((LN($B218*21/30.2))))</f>
        <v>7.9379294998297054E-6</v>
      </c>
      <c r="AO218" s="12">
        <f>$E218^EXP(Parameter!$D$113+Parameter!$D$120*(($B218*21/30.2)^(-1))+Parameter!$D$127*(($B218*21/30.2)^(-0.5)))</f>
        <v>3.207508036537617E-12</v>
      </c>
      <c r="AP218" s="87">
        <f>$D218^EXP(Parameter!$D$304+Parameter!$D$310*((LN($B218*21/30.2))))</f>
        <v>1.7619895769400564E-2</v>
      </c>
      <c r="AQ218" s="88">
        <f>$E218^EXP(Parameter!$D$290+Parameter!$D$296*((LN($B218*21/30.2))))</f>
        <v>1.0285384621918846E-2</v>
      </c>
      <c r="AR218" s="12">
        <f>$D218^EXP(Parameter!$D$305+Parameter!$D$311*((LN($B218*21/30.2))))</f>
        <v>2.4516734077772058E-2</v>
      </c>
      <c r="AS218" s="88">
        <f>$E218^EXP(Parameter!$D$291+Parameter!$D$297*((LN($B218*21/30.2))))</f>
        <v>8.5577073492417617E-3</v>
      </c>
      <c r="AT218" s="12">
        <f>$D218^EXP(Parameter!$D$305+Parameter!$D$307-Parameter!$D$306+(Parameter!$D$311+Parameter!$D$313-Parameter!$D$312)*((LN($B218*21/30.2))))</f>
        <v>2.1359633845296402E-2</v>
      </c>
      <c r="AU218" s="88">
        <f>$E218^EXP(Parameter!$D$291+Parameter!$D$293-Parameter!$D$292+(Parameter!$D$297+Parameter!$D$299-Parameter!$D$298)*((LN($B218*21/30.2))))</f>
        <v>1.4776130942489224E-2</v>
      </c>
      <c r="AV218" s="12">
        <f>$D218^EXP(Parameter!$D$308+Parameter!$D$314*((LN($B218*21/30.2))))</f>
        <v>3.0695249911649059E-2</v>
      </c>
      <c r="AW218" s="88">
        <f>$E218^EXP(Parameter!$D$294+Parameter!$D$300*((LN($B218*21/30.2))))</f>
        <v>1.2500300652128201E-2</v>
      </c>
      <c r="AX218" s="12">
        <f>$D218^EXP(Parameter!$D$305+Parameter!$D$309-Parameter!$D$306+(Parameter!$D$311+Parameter!$D$315-Parameter!$D$312)*((LN($B218*21/30.2))))</f>
        <v>1.0132445018871155E-2</v>
      </c>
      <c r="AY218" s="88">
        <f>$E218^EXP(Parameter!$D$291+Parameter!$D$295-Parameter!$D$292+(Parameter!$D$297+Parameter!$D$301-Parameter!$D$298)*((LN($B218*21/30.2))))</f>
        <v>1.6160911175670733E-4</v>
      </c>
      <c r="AZ218" s="12">
        <f>$D218^EXP(Parameter!D$305-Parameter!D$306+(Parameter!D$311-Parameter!D$312)*((LN($B218*21/30.2))))</f>
        <v>6.7436222772448186E-3</v>
      </c>
      <c r="BA218" s="88">
        <f>$E218^EXP(Parameter!$D$291-Parameter!$D$292+(Parameter!$D$297-Parameter!$D$298)*((LN($B218*21/30.2))))</f>
        <v>2.038907357238945E-6</v>
      </c>
      <c r="BB218" s="89">
        <f>$D218^EXP(Parameter!$D$231+Parameter!$D$238)</f>
        <v>4.6319431884690759E-2</v>
      </c>
      <c r="BC218" s="90">
        <f>$E218^EXP(Parameter!$D$216+Parameter!$D$223)</f>
        <v>3.1116660023177796E-3</v>
      </c>
      <c r="BD218" s="91">
        <f>$D218^EXP(Parameter!$D$232+Parameter!$D$239)</f>
        <v>3.479938663573922E-2</v>
      </c>
      <c r="BE218" s="90">
        <f>$E218^EXP(Parameter!$D$217+Parameter!$D$224)</f>
        <v>4.5233382016311649E-3</v>
      </c>
      <c r="BF218" s="91">
        <f>$D218^EXP(Parameter!$D$234+Parameter!$D$241)</f>
        <v>4.2182242578313392E-2</v>
      </c>
      <c r="BG218" s="91">
        <f>$E218^EXP(Parameter!$D$219+Parameter!$D$226)</f>
        <v>2.1605262767543067E-2</v>
      </c>
      <c r="BH218" s="91">
        <f>$D218^EXP(Parameter!$D$235+Parameter!$D$242)</f>
        <v>8.7502834397502866E-2</v>
      </c>
      <c r="BI218" s="91">
        <f>$E218^EXP(Parameter!$D$220+Parameter!$D$227)</f>
        <v>1.3597343838498579E-2</v>
      </c>
      <c r="BJ218" s="91">
        <f>$D218^EXP(Parameter!$D$236)</f>
        <v>1.1193505677697E-2</v>
      </c>
      <c r="BK218" s="91">
        <f>$E218^EXP(Parameter!$D$221)</f>
        <v>0.15091616726968904</v>
      </c>
      <c r="BL218" s="91">
        <f>$D218^EXP(Parameter!$D$233+Parameter!$D$240)</f>
        <v>1.5615558802477633E-2</v>
      </c>
      <c r="BM218" s="91">
        <f>$E218^EXP(Parameter!$D$218+Parameter!$D$225)</f>
        <v>1.3509467817911141E-3</v>
      </c>
      <c r="BN218" s="90">
        <f>$D218^EXP(Parameter!$D$268+Parameter!$D$275)</f>
        <v>6.308913273541597E-2</v>
      </c>
      <c r="BO218" s="91">
        <f>$E218^EXP(Parameter!$D$246+Parameter!$D$253)</f>
        <v>1.0387770262967077E-3</v>
      </c>
      <c r="BP218" s="91">
        <f>$D218^EXP(Parameter!$D$269+Parameter!$D$276)</f>
        <v>4.0992082505442805E-2</v>
      </c>
      <c r="BQ218" s="91">
        <f>$E218^EXP(Parameter!$D$247+Parameter!$D$254)</f>
        <v>2.6727358068451296E-3</v>
      </c>
      <c r="BR218" s="91">
        <f>$D218^EXP(Parameter!$D$271+Parameter!$D$278)</f>
        <v>9.7630773572090351E-2</v>
      </c>
      <c r="BS218" s="91">
        <f>$E218^EXP(Parameter!$D$249+Parameter!$D$256)</f>
        <v>2.681681583024002E-2</v>
      </c>
      <c r="BT218" s="91">
        <f>$D218^EXP(Parameter!$D$272+Parameter!$D$279)</f>
        <v>0.17262724951240763</v>
      </c>
      <c r="BU218" s="91">
        <f>$E218^EXP(Parameter!$D$250+Parameter!$D$257)</f>
        <v>7.9374352340803884E-3</v>
      </c>
      <c r="BV218" s="91">
        <f>$D218^EXP(Parameter!$D$273+Parameter!$D$280)</f>
        <v>0.13608209113670086</v>
      </c>
      <c r="BW218" s="91">
        <f>$E218^EXP(Parameter!$D$251+Parameter!$D$258)</f>
        <v>2.8911227747976366E-2</v>
      </c>
      <c r="BX218" s="91">
        <f>$D218^EXP(Parameter!$D$270+Parameter!$D$277)</f>
        <v>3.5505526777426515E-2</v>
      </c>
      <c r="BY218" s="91">
        <f>$E218^EXP(Parameter!$D$248+Parameter!$D$255)</f>
        <v>3.2956274500041457E-3</v>
      </c>
      <c r="BZ218" s="90">
        <f>$D218^EXP(Parameter!$D$208)</f>
        <v>4.2988687785243257E-2</v>
      </c>
      <c r="CA218" s="90">
        <f>$E218^EXP(Parameter!$D$200)</f>
        <v>2.1909326093512149E-3</v>
      </c>
      <c r="CB218" s="90">
        <f>$D218^EXP(Parameter!$D$209)</f>
        <v>3.5269041006882225E-2</v>
      </c>
      <c r="CC218" s="90">
        <f>$E218^EXP(Parameter!$D$201)</f>
        <v>3.7529608501734343E-3</v>
      </c>
      <c r="CD218" s="90">
        <f>$D218^EXP(Parameter!$D$211)</f>
        <v>3.8555761107571251E-2</v>
      </c>
      <c r="CE218" s="90">
        <f>$E218^EXP(Parameter!$D$203)</f>
        <v>1.6631522906897414E-2</v>
      </c>
      <c r="CF218" s="90">
        <f>$D218^EXP(Parameter!$D$212)</f>
        <v>8.7289823208668807E-2</v>
      </c>
      <c r="CG218" s="90">
        <f>$E218^EXP(Parameter!$D$204)</f>
        <v>1.1667243386408904E-2</v>
      </c>
      <c r="CH218" s="91">
        <f>$D218^EXP(Parameter!$D$213)</f>
        <v>3.1091418005805949E-2</v>
      </c>
      <c r="CI218" s="90">
        <f>$E218^EXP(Parameter!$D$205)</f>
        <v>2.0708020112722877E-2</v>
      </c>
      <c r="CJ218" s="91">
        <f>$D218^EXP(Parameter!$D$210)</f>
        <v>1.7094849968609858E-2</v>
      </c>
      <c r="CK218" s="90">
        <f>$E218^EXP(Parameter!$D$202)</f>
        <v>1.7727835772530047E-3</v>
      </c>
      <c r="CL218" s="12">
        <f>$D218^EXP(Parameter!$D$170+Parameter!$D$177*(LN($B218/30.2*21)))</f>
        <v>2.0430456413444018E-2</v>
      </c>
      <c r="CM218" s="41">
        <f>$E218^EXP(Parameter!$D$155+Parameter!$D$162*(LN($B218/30.2*21)))</f>
        <v>6.7170037779384087E-2</v>
      </c>
      <c r="CN218" s="12">
        <f>$D218^EXP(Parameter!$D$171+Parameter!$D$178*(LN($B218/30.2*21)))</f>
        <v>2.3015081592625393E-2</v>
      </c>
      <c r="CO218" s="41">
        <f>$E218^EXP(Parameter!$D$156+Parameter!$D$163*(LN($B218/30.2*21)))</f>
        <v>4.0039061379709168E-2</v>
      </c>
      <c r="CP218" s="12">
        <f>$D218^EXP(Parameter!$D$173+Parameter!$D$180*(LN($B218/30.2*21)))</f>
        <v>1.9189407457123289E-2</v>
      </c>
      <c r="CQ218" s="41">
        <f>$E218^EXP(Parameter!$D$158+Parameter!$D$165*(LN($B218/30.2*21)))</f>
        <v>4.1177427158666749E-2</v>
      </c>
      <c r="CR218" s="12">
        <f>$D218^EXP(Parameter!$D$174+Parameter!$D$181*(LN($B218/30.2*21)))</f>
        <v>1.7480513786131805E-2</v>
      </c>
      <c r="CS218" s="41">
        <f>$E218^EXP(Parameter!$D$159+Parameter!$D$166*(LN($B218/30.2*21)))</f>
        <v>6.3025305246959276E-2</v>
      </c>
      <c r="CT218" s="12">
        <f>$D218^EXP(Parameter!$D$175+Parameter!$D$182*(LN($B218/30.2*21)))</f>
        <v>2.8720196137934804E-3</v>
      </c>
      <c r="CU218" s="41">
        <f>$E218^EXP(Parameter!$D$160+Parameter!$D$167*(LN($B218/30.2*21)))</f>
        <v>1.7450463628683795E-3</v>
      </c>
      <c r="CV218" s="12">
        <f>$D218^EXP(Parameter!$D$172+Parameter!$D$179*(LN($B218/30.2*21)))</f>
        <v>4.1790796625347515E-3</v>
      </c>
      <c r="CW218" s="41">
        <f>$E218^EXP(Parameter!$D$157+Parameter!$D$164*(LN($B218/30.2*21)))</f>
        <v>7.8455141637147717E-8</v>
      </c>
      <c r="CX218" s="12">
        <f t="shared" si="23"/>
        <v>3.5844642247230132E-22</v>
      </c>
      <c r="CY218" s="85">
        <v>1.3091499386883801E-2</v>
      </c>
      <c r="CZ218" s="12">
        <f t="shared" si="24"/>
        <v>4.0127068355373984E-5</v>
      </c>
      <c r="DA218" s="85">
        <v>1.9812291133041601E-2</v>
      </c>
      <c r="DB218" s="12">
        <f t="shared" si="25"/>
        <v>5.1673836098925432E-8</v>
      </c>
      <c r="DC218" s="41">
        <v>1.23374245681845E-4</v>
      </c>
      <c r="DD218" s="12">
        <f t="shared" si="26"/>
        <v>4.5744517731425353E-63</v>
      </c>
      <c r="DE218" s="85">
        <v>1.32148346877027E-3</v>
      </c>
      <c r="DF218" s="12">
        <f t="shared" si="27"/>
        <v>8.7009847002410022E-70</v>
      </c>
      <c r="DG218" s="41">
        <v>1.12841999925651E-4</v>
      </c>
      <c r="DH218" s="12">
        <f t="shared" si="28"/>
        <v>1.1001447817228628E-8</v>
      </c>
      <c r="DI218" s="41">
        <v>1.12841999925651E-4</v>
      </c>
      <c r="DJ218" s="46">
        <v>213</v>
      </c>
      <c r="DK218" s="44">
        <v>4.5165730539142897E-5</v>
      </c>
      <c r="DL218" s="44">
        <v>1.46132840539548E-4</v>
      </c>
      <c r="DM218" s="44">
        <v>3.4500135463666498E-4</v>
      </c>
      <c r="DN218" s="44">
        <v>2.4519785647270098E-4</v>
      </c>
      <c r="DO218" s="44">
        <v>1.12790865286827E-3</v>
      </c>
      <c r="DP218" s="44">
        <v>8.6423267013402405E-4</v>
      </c>
      <c r="DQ218" s="44">
        <v>1.2803283450164599E-3</v>
      </c>
      <c r="DR218" s="45">
        <v>1.85979428153621E-2</v>
      </c>
      <c r="DS218" s="45">
        <v>3.1248530807218001E-2</v>
      </c>
      <c r="DT218" s="45">
        <v>2.779715747352E-2</v>
      </c>
      <c r="DU218" s="45">
        <v>1.9563813041078602E-2</v>
      </c>
      <c r="DV218" s="45">
        <v>2.9737178863318101E-2</v>
      </c>
      <c r="DW218" s="45">
        <v>5.0505512875664002E-2</v>
      </c>
      <c r="DX218" s="45">
        <v>2.3450800849556499E-2</v>
      </c>
    </row>
    <row r="219" spans="1:128">
      <c r="A219" s="43">
        <f t="shared" si="22"/>
        <v>13.898630136986302</v>
      </c>
      <c r="B219" s="18">
        <v>215</v>
      </c>
      <c r="C219" s="12">
        <v>4708</v>
      </c>
      <c r="D219" s="12">
        <v>1.73484280425306E-2</v>
      </c>
      <c r="E219" s="12">
        <v>1.1059864150446201E-4</v>
      </c>
      <c r="F219" s="92">
        <f>$D219^Parameter!$D$325</f>
        <v>4.232752751316074E-2</v>
      </c>
      <c r="G219" s="92">
        <f>$E219^Parameter!$D$318</f>
        <v>1.417424223871784E-3</v>
      </c>
      <c r="H219" s="92">
        <f>$D219^Parameter!$D$326</f>
        <v>3.9030858444848777E-2</v>
      </c>
      <c r="I219" s="92">
        <f>$E219^Parameter!$D$319</f>
        <v>2.9376487537360429E-3</v>
      </c>
      <c r="J219" s="92">
        <f>$D219^Parameter!$D$328</f>
        <v>4.553194665444673E-2</v>
      </c>
      <c r="K219" s="92">
        <f>$E219^Parameter!$D$321</f>
        <v>1.7675884622340689E-2</v>
      </c>
      <c r="L219" s="92">
        <f>$D219^Parameter!$D$329</f>
        <v>0.10327273347101695</v>
      </c>
      <c r="M219" s="92">
        <f>$E219^Parameter!$D$322</f>
        <v>1.1519599978136988E-2</v>
      </c>
      <c r="N219" s="92">
        <f>$D219^Parameter!$D$330</f>
        <v>3.7480096858702287E-2</v>
      </c>
      <c r="O219" s="92">
        <f>$E219^Parameter!$D$323</f>
        <v>2.615169948373482E-2</v>
      </c>
      <c r="P219" s="92">
        <f>$D219^Parameter!$D$327</f>
        <v>2.1075391110885217E-2</v>
      </c>
      <c r="Q219" s="92">
        <f>$E219^Parameter!$D$320</f>
        <v>1.497053606551957E-3</v>
      </c>
      <c r="R219" s="12">
        <f>$D219^EXP(Parameter!$D$96+Parameter!$D$103*(($B219/30.2*21)^(1)))</f>
        <v>1.5936394792846718E-22</v>
      </c>
      <c r="S219" s="12">
        <f>$E219^EXP(Parameter!$D$81+Parameter!$D$88*($B219/30.2*21)^(-2))</f>
        <v>3.7064144723036895E-3</v>
      </c>
      <c r="T219" s="12">
        <f>$D219^EXP(Parameter!$D$97+Parameter!$D$104*(($B219*21/30.2)^(1)))</f>
        <v>3.7016934131486206E-5</v>
      </c>
      <c r="U219" s="12">
        <f>$E219^EXP(Parameter!$D$82+Parameter!$D$89*($B219/30.2*21)^(-2))</f>
        <v>6.0316228059061608E-3</v>
      </c>
      <c r="V219" s="12">
        <f>$D219^EXP(Parameter!$D$99+Parameter!$D$106*(($B219*21/30.2)^(1)))</f>
        <v>4.3126457775896489E-8</v>
      </c>
      <c r="W219" s="12">
        <f>$E219^EXP(Parameter!$D$84+Parameter!$D$91*($B219/30.2*21)^(-2))</f>
        <v>2.8989015111004889E-2</v>
      </c>
      <c r="X219" s="12">
        <f>$D219^EXP(Parameter!$D$100+Parameter!$D$107*(($B219*21/30.2)^(1)))</f>
        <v>1.5663178166666591E-64</v>
      </c>
      <c r="Y219" s="12">
        <f>$E219^EXP(Parameter!$D$85+Parameter!$D$92*($B219/30.2*21)^(-2))</f>
        <v>1.8532198872641369E-2</v>
      </c>
      <c r="Z219" s="12">
        <f>$D219^EXP(Parameter!$D$101+Parameter!$D$108*(($B219*21/30.2)^(1)))</f>
        <v>2.5962914990479372E-71</v>
      </c>
      <c r="AA219" s="12">
        <f>$E219^EXP(Parameter!$D$86+Parameter!$D$93*($B219/30.2*21)^(-2))</f>
        <v>2.6509010973007868E-2</v>
      </c>
      <c r="AB219" s="12">
        <f>$D219^EXP(Parameter!$D$98+Parameter!$D$105*(($B219*21/30.2)^(1)))</f>
        <v>9.1469162079031653E-9</v>
      </c>
      <c r="AC219" s="12">
        <f>$E219^EXP(Parameter!$D$83+Parameter!$D$90*($B219/30.2*21)^(-2))</f>
        <v>1.6935705034376465E-3</v>
      </c>
      <c r="AD219" s="87">
        <f>$D219^EXP(Parameter!$D$133+Parameter!$D$140*(($B219*21/30.2)^(-0.5))+Parameter!$D$147*((LN($B219*21/30.2))))</f>
        <v>1.0948894292917726E-11</v>
      </c>
      <c r="AE219" s="12">
        <f>$E219^EXP(Parameter!$D$111+Parameter!$D$118*(($B219*21/30.2)^(-1))+Parameter!$D$125*(($B219*21/30.2)^(-0.5)))</f>
        <v>5.4443140634989222E-2</v>
      </c>
      <c r="AF219" s="12">
        <f>$D219^EXP(Parameter!$D$134+Parameter!$D$141*(($B219*21/30.2)^(-0.5))+Parameter!$D$148*((LN($B219*21/30.2))))</f>
        <v>1.9812717359824318E-4</v>
      </c>
      <c r="AG219" s="12">
        <f>$E219^EXP(Parameter!$D$112+Parameter!$D$119*(($B219*21/30.2)^(-1))+Parameter!$D$126*(($B219*21/30.2)^(-0.5)))</f>
        <v>7.1875920327891182E-3</v>
      </c>
      <c r="AH219" s="12">
        <f>$D219^EXP(Parameter!$D$136+Parameter!$D$143*(($B219*21/30.2)^(-0.5))+Parameter!$D$150*((LN($B219*21/30.2))))</f>
        <v>1.4878609957808261E-9</v>
      </c>
      <c r="AI219" s="12">
        <f>$E219^EXP(Parameter!$D$114+Parameter!$D$121*(($B219*21/30.2)^(-1))+Parameter!$D$128*(($B219*21/30.2)^(-0.5)))</f>
        <v>4.8692427867187793E-5</v>
      </c>
      <c r="AJ219" s="12">
        <f>$D219^EXP(Parameter!$D$137+Parameter!$D$144*(($B219*21/30.2)^(-0.5))+Parameter!$D$151*((LN($B219*21/30.2))))</f>
        <v>3.4895295766065236E-13</v>
      </c>
      <c r="AK219" s="12">
        <f>$E219^EXP(Parameter!$D$115+Parameter!$D$122*(($B219*21/30.2)^(-1))+Parameter!$D$129*(($B219*21/30.2)^(-0.5)))</f>
        <v>4.6504217271259585E-3</v>
      </c>
      <c r="AL219" s="12">
        <f>$D219^EXP(Parameter!$D$138+Parameter!$D$145*(($B219*21/30.2)^(-0.5))+Parameter!$D$152*((LN($B219*21/30.2))))</f>
        <v>2.6089110486949811E-53</v>
      </c>
      <c r="AM219" s="12">
        <f>$E219^EXP(Parameter!$D$116+Parameter!$D$123*(($B219*21/30.2)^(-1))+Parameter!$D$130*(($B219*21/30.2)^(-0.5)))</f>
        <v>3.4432208409399289E-6</v>
      </c>
      <c r="AN219" s="12">
        <f>$D219^EXP(Parameter!$D$135+Parameter!$D$142*(($B219*21/30.2)^(-0.5))+Parameter!$D$149*((LN($B219*21/30.2))))</f>
        <v>7.511253694916889E-6</v>
      </c>
      <c r="AO219" s="12">
        <f>$E219^EXP(Parameter!$D$113+Parameter!$D$120*(($B219*21/30.2)^(-1))+Parameter!$D$127*(($B219*21/30.2)^(-0.5)))</f>
        <v>2.932356067813246E-12</v>
      </c>
      <c r="AP219" s="87">
        <f>$D219^EXP(Parameter!$D$304+Parameter!$D$310*((LN($B219*21/30.2))))</f>
        <v>1.740967590264975E-2</v>
      </c>
      <c r="AQ219" s="88">
        <f>$E219^EXP(Parameter!$D$290+Parameter!$D$296*((LN($B219*21/30.2))))</f>
        <v>1.021303903793915E-2</v>
      </c>
      <c r="AR219" s="12">
        <f>$D219^EXP(Parameter!$D$305+Parameter!$D$311*((LN($B219*21/30.2))))</f>
        <v>2.4281071970016301E-2</v>
      </c>
      <c r="AS219" s="88">
        <f>$E219^EXP(Parameter!$D$291+Parameter!$D$297*((LN($B219*21/30.2))))</f>
        <v>8.4781859376649813E-3</v>
      </c>
      <c r="AT219" s="12">
        <f>$D219^EXP(Parameter!$D$305+Parameter!$D$307-Parameter!$D$306+(Parameter!$D$311+Parameter!$D$313-Parameter!$D$312)*((LN($B219*21/30.2))))</f>
        <v>2.1132465784746018E-2</v>
      </c>
      <c r="AU219" s="88">
        <f>$E219^EXP(Parameter!$D$291+Parameter!$D$293-Parameter!$D$292+(Parameter!$D$297+Parameter!$D$299-Parameter!$D$298)*((LN($B219*21/30.2))))</f>
        <v>1.4629891081707458E-2</v>
      </c>
      <c r="AV219" s="12">
        <f>$D219^EXP(Parameter!$D$308+Parameter!$D$314*((LN($B219*21/30.2))))</f>
        <v>3.034939424930096E-2</v>
      </c>
      <c r="AW219" s="88">
        <f>$E219^EXP(Parameter!$D$294+Parameter!$D$300*((LN($B219*21/30.2))))</f>
        <v>1.2382022200610182E-2</v>
      </c>
      <c r="AX219" s="12">
        <f>$D219^EXP(Parameter!$D$305+Parameter!$D$309-Parameter!$D$306+(Parameter!$D$311+Parameter!$D$315-Parameter!$D$312)*((LN($B219*21/30.2))))</f>
        <v>9.9906894844851695E-3</v>
      </c>
      <c r="AY219" s="88">
        <f>$E219^EXP(Parameter!$D$291+Parameter!$D$295-Parameter!$D$292+(Parameter!$D$297+Parameter!$D$301-Parameter!$D$298)*((LN($B219*21/30.2))))</f>
        <v>1.5630260074292029E-4</v>
      </c>
      <c r="AZ219" s="12">
        <f>$D219^EXP(Parameter!D$305-Parameter!D$306+(Parameter!D$311-Parameter!D$312)*((LN($B219*21/30.2))))</f>
        <v>6.6469169417197049E-3</v>
      </c>
      <c r="BA219" s="88">
        <f>$E219^EXP(Parameter!$D$291-Parameter!$D$292+(Parameter!$D$297-Parameter!$D$298)*((LN($B219*21/30.2))))</f>
        <v>1.9474461951435066E-6</v>
      </c>
      <c r="BB219" s="89">
        <f>$D219^EXP(Parameter!$D$231+Parameter!$D$238)</f>
        <v>4.5982340999858484E-2</v>
      </c>
      <c r="BC219" s="90">
        <f>$E219^EXP(Parameter!$D$216+Parameter!$D$223)</f>
        <v>3.072230559877558E-3</v>
      </c>
      <c r="BD219" s="91">
        <f>$D219^EXP(Parameter!$D$232+Parameter!$D$239)</f>
        <v>3.4522654153588433E-2</v>
      </c>
      <c r="BE219" s="90">
        <f>$E219^EXP(Parameter!$D$217+Parameter!$D$224)</f>
        <v>4.4697049427939398E-3</v>
      </c>
      <c r="BF219" s="91">
        <f>$D219^EXP(Parameter!$D$234+Parameter!$D$241)</f>
        <v>4.1865946329813962E-2</v>
      </c>
      <c r="BG219" s="91">
        <f>$E219^EXP(Parameter!$D$219+Parameter!$D$226)</f>
        <v>2.1422976094719576E-2</v>
      </c>
      <c r="BH219" s="91">
        <f>$D219^EXP(Parameter!$D$235+Parameter!$D$242)</f>
        <v>8.6997501432133056E-2</v>
      </c>
      <c r="BI219" s="91">
        <f>$E219^EXP(Parameter!$D$220+Parameter!$D$227)</f>
        <v>1.3468833762618673E-2</v>
      </c>
      <c r="BJ219" s="91">
        <f>$D219^EXP(Parameter!$D$236)</f>
        <v>1.107458710342954E-2</v>
      </c>
      <c r="BK219" s="91">
        <f>$E219^EXP(Parameter!$D$221)</f>
        <v>0.15028692694874829</v>
      </c>
      <c r="BL219" s="91">
        <f>$D219^EXP(Parameter!$D$233+Parameter!$D$240)</f>
        <v>1.5461894845261292E-2</v>
      </c>
      <c r="BM219" s="91">
        <f>$E219^EXP(Parameter!$D$218+Parameter!$D$225)</f>
        <v>1.3313690513521628E-3</v>
      </c>
      <c r="BN219" s="90">
        <f>$D219^EXP(Parameter!$D$268+Parameter!$D$275)</f>
        <v>6.2676025822309689E-2</v>
      </c>
      <c r="BO219" s="91">
        <f>$E219^EXP(Parameter!$D$246+Parameter!$D$253)</f>
        <v>1.0231290503785325E-3</v>
      </c>
      <c r="BP219" s="91">
        <f>$D219^EXP(Parameter!$D$269+Parameter!$D$276)</f>
        <v>4.0681942170632063E-2</v>
      </c>
      <c r="BQ219" s="91">
        <f>$E219^EXP(Parameter!$D$247+Parameter!$D$254)</f>
        <v>2.6379766978791965E-3</v>
      </c>
      <c r="BR219" s="91">
        <f>$D219^EXP(Parameter!$D$271+Parameter!$D$278)</f>
        <v>9.7092229583257944E-2</v>
      </c>
      <c r="BS219" s="91">
        <f>$E219^EXP(Parameter!$D$249+Parameter!$D$256)</f>
        <v>2.6603257247704383E-2</v>
      </c>
      <c r="BT219" s="91">
        <f>$D219^EXP(Parameter!$D$272+Parameter!$D$279)</f>
        <v>0.17190779878153623</v>
      </c>
      <c r="BU219" s="91">
        <f>$E219^EXP(Parameter!$D$250+Parameter!$D$257)</f>
        <v>7.8530721944163554E-3</v>
      </c>
      <c r="BV219" s="91">
        <f>$D219^EXP(Parameter!$D$273+Parameter!$D$280)</f>
        <v>0.13543832909717071</v>
      </c>
      <c r="BW219" s="91">
        <f>$E219^EXP(Parameter!$D$251+Parameter!$D$258)</f>
        <v>2.8685755962801429E-2</v>
      </c>
      <c r="BX219" s="91">
        <f>$D219^EXP(Parameter!$D$270+Parameter!$D$277)</f>
        <v>3.5224861233085603E-2</v>
      </c>
      <c r="BY219" s="91">
        <f>$E219^EXP(Parameter!$D$248+Parameter!$D$255)</f>
        <v>3.2542735561094591E-3</v>
      </c>
      <c r="BZ219" s="90">
        <f>$D219^EXP(Parameter!$D$208)</f>
        <v>4.266826561142683E-2</v>
      </c>
      <c r="CA219" s="90">
        <f>$E219^EXP(Parameter!$D$200)</f>
        <v>2.1614898721129122E-3</v>
      </c>
      <c r="CB219" s="90">
        <f>$D219^EXP(Parameter!$D$209)</f>
        <v>3.4989688910968771E-2</v>
      </c>
      <c r="CC219" s="90">
        <f>$E219^EXP(Parameter!$D$201)</f>
        <v>3.7069324610820584E-3</v>
      </c>
      <c r="CD219" s="90">
        <f>$D219^EXP(Parameter!$D$211)</f>
        <v>3.8258479834555825E-2</v>
      </c>
      <c r="CE219" s="90">
        <f>$E219^EXP(Parameter!$D$203)</f>
        <v>1.6481669895702936E-2</v>
      </c>
      <c r="CF219" s="90">
        <f>$D219^EXP(Parameter!$D$212)</f>
        <v>8.6785217498541428E-2</v>
      </c>
      <c r="CG219" s="90">
        <f>$E219^EXP(Parameter!$D$204)</f>
        <v>1.1553066463718016E-2</v>
      </c>
      <c r="CH219" s="91">
        <f>$D219^EXP(Parameter!$D$213)</f>
        <v>3.0835911061148878E-2</v>
      </c>
      <c r="CI219" s="90">
        <f>$E219^EXP(Parameter!$D$205)</f>
        <v>2.0531379378436607E-2</v>
      </c>
      <c r="CJ219" s="91">
        <f>$D219^EXP(Parameter!$D$210)</f>
        <v>1.6930271904712035E-2</v>
      </c>
      <c r="CK219" s="90">
        <f>$E219^EXP(Parameter!$D$202)</f>
        <v>1.7481419421206694E-3</v>
      </c>
      <c r="CL219" s="12">
        <f>$D219^EXP(Parameter!$D$170+Parameter!$D$177*(LN($B219/30.2*21)))</f>
        <v>2.0214017522698611E-2</v>
      </c>
      <c r="CM219" s="41">
        <f>$E219^EXP(Parameter!$D$155+Parameter!$D$162*(LN($B219/30.2*21)))</f>
        <v>6.698465306762208E-2</v>
      </c>
      <c r="CN219" s="12">
        <f>$D219^EXP(Parameter!$D$171+Parameter!$D$178*(LN($B219/30.2*21)))</f>
        <v>2.2793149668309639E-2</v>
      </c>
      <c r="CO219" s="41">
        <f>$E219^EXP(Parameter!$D$156+Parameter!$D$163*(LN($B219/30.2*21)))</f>
        <v>3.9843929511738048E-2</v>
      </c>
      <c r="CP219" s="12">
        <f>$D219^EXP(Parameter!$D$173+Parameter!$D$180*(LN($B219/30.2*21)))</f>
        <v>1.8985666179624584E-2</v>
      </c>
      <c r="CQ219" s="41">
        <f>$E219^EXP(Parameter!$D$158+Parameter!$D$165*(LN($B219/30.2*21)))</f>
        <v>4.0921148644382961E-2</v>
      </c>
      <c r="CR219" s="12">
        <f>$D219^EXP(Parameter!$D$174+Parameter!$D$181*(LN($B219/30.2*21)))</f>
        <v>1.7251345811521743E-2</v>
      </c>
      <c r="CS219" s="41">
        <f>$E219^EXP(Parameter!$D$159+Parameter!$D$166*(LN($B219/30.2*21)))</f>
        <v>6.2752453309435116E-2</v>
      </c>
      <c r="CT219" s="12">
        <f>$D219^EXP(Parameter!$D$175+Parameter!$D$182*(LN($B219/30.2*21)))</f>
        <v>2.8172601703059658E-3</v>
      </c>
      <c r="CU219" s="41">
        <f>$E219^EXP(Parameter!$D$160+Parameter!$D$167*(LN($B219/30.2*21)))</f>
        <v>1.7114076034187463E-3</v>
      </c>
      <c r="CV219" s="12">
        <f>$D219^EXP(Parameter!$D$172+Parameter!$D$179*(LN($B219/30.2*21)))</f>
        <v>4.1136168883811218E-3</v>
      </c>
      <c r="CW219" s="41">
        <f>$E219^EXP(Parameter!$D$157+Parameter!$D$164*(LN($B219/30.2*21)))</f>
        <v>7.4026614734700756E-8</v>
      </c>
      <c r="CX219" s="12">
        <f t="shared" si="23"/>
        <v>1.5936394792846718E-22</v>
      </c>
      <c r="CY219" s="85">
        <v>1.30681879343324E-2</v>
      </c>
      <c r="CZ219" s="12">
        <f t="shared" si="24"/>
        <v>3.7016934131486206E-5</v>
      </c>
      <c r="DA219" s="85">
        <v>1.9766385105506299E-2</v>
      </c>
      <c r="DB219" s="12">
        <f t="shared" si="25"/>
        <v>4.3126457775896489E-8</v>
      </c>
      <c r="DC219" s="41">
        <v>1.20401692054397E-4</v>
      </c>
      <c r="DD219" s="12">
        <f t="shared" si="26"/>
        <v>1.5663178166666591E-64</v>
      </c>
      <c r="DE219" s="85">
        <v>1.29660606811785E-3</v>
      </c>
      <c r="DF219" s="12">
        <f t="shared" si="27"/>
        <v>2.5962914990479372E-71</v>
      </c>
      <c r="DG219" s="41">
        <v>1.10598999939841E-4</v>
      </c>
      <c r="DH219" s="12">
        <f t="shared" si="28"/>
        <v>9.1469162079031653E-9</v>
      </c>
      <c r="DI219" s="41">
        <v>1.10598999939841E-4</v>
      </c>
      <c r="DJ219" s="46">
        <v>214</v>
      </c>
      <c r="DK219" s="44">
        <v>4.40920975893766E-5</v>
      </c>
      <c r="DL219" s="44">
        <v>1.4291756019879599E-4</v>
      </c>
      <c r="DM219" s="44">
        <v>3.3787765961945697E-4</v>
      </c>
      <c r="DN219" s="44">
        <v>2.4000130443524399E-4</v>
      </c>
      <c r="DO219" s="44">
        <v>1.1068392539056401E-3</v>
      </c>
      <c r="DP219" s="44">
        <v>8.4769652914140604E-4</v>
      </c>
      <c r="DQ219" s="44">
        <v>1.2566915803808899E-3</v>
      </c>
      <c r="DR219" s="45">
        <v>1.8424798993587399E-2</v>
      </c>
      <c r="DS219" s="45">
        <v>3.0980200144371601E-2</v>
      </c>
      <c r="DT219" s="45">
        <v>2.7553802704254102E-2</v>
      </c>
      <c r="DU219" s="45">
        <v>1.9383013109046301E-2</v>
      </c>
      <c r="DV219" s="45">
        <v>2.9479703665398201E-2</v>
      </c>
      <c r="DW219" s="45">
        <v>5.0108201043372498E-2</v>
      </c>
      <c r="DX219" s="45">
        <v>2.3239900812187901E-2</v>
      </c>
    </row>
    <row r="220" spans="1:128">
      <c r="A220" s="43">
        <f t="shared" si="22"/>
        <v>13.95890410958904</v>
      </c>
      <c r="B220" s="18">
        <v>216</v>
      </c>
      <c r="C220" s="12">
        <v>4730</v>
      </c>
      <c r="D220" s="12">
        <v>1.7182941017105199E-2</v>
      </c>
      <c r="E220" s="12">
        <v>1.084071016424E-4</v>
      </c>
      <c r="F220" s="92">
        <f>$D220^Parameter!$D$325</f>
        <v>4.2012260478204076E-2</v>
      </c>
      <c r="G220" s="92">
        <f>$E220^Parameter!$D$318</f>
        <v>1.3971452803158684E-3</v>
      </c>
      <c r="H220" s="92">
        <f>$D220^Parameter!$D$326</f>
        <v>3.8732720278956287E-2</v>
      </c>
      <c r="I220" s="92">
        <f>$E220^Parameter!$D$319</f>
        <v>2.9002601097607192E-3</v>
      </c>
      <c r="J220" s="92">
        <f>$D220^Parameter!$D$328</f>
        <v>4.5200609860117189E-2</v>
      </c>
      <c r="K220" s="92">
        <f>$E220^Parameter!$D$321</f>
        <v>1.7519857758662136E-2</v>
      </c>
      <c r="L220" s="92">
        <f>$D220^Parameter!$D$329</f>
        <v>0.10271990276469106</v>
      </c>
      <c r="M220" s="92">
        <f>$E220^Parameter!$D$322</f>
        <v>1.1407179862604363E-2</v>
      </c>
      <c r="N220" s="92">
        <f>$D220^Parameter!$D$330</f>
        <v>3.7190239438739767E-2</v>
      </c>
      <c r="O220" s="92">
        <f>$E220^Parameter!$D$323</f>
        <v>2.5943173096376237E-2</v>
      </c>
      <c r="P220" s="92">
        <f>$D220^Parameter!$D$327</f>
        <v>2.0883958395668135E-2</v>
      </c>
      <c r="Q220" s="92">
        <f>$E220^Parameter!$D$320</f>
        <v>1.4758126262195603E-3</v>
      </c>
      <c r="R220" s="12">
        <f>$D220^EXP(Parameter!$D$96+Parameter!$D$103*(($B220/30.2*21)^(1)))</f>
        <v>6.9963660815878016E-23</v>
      </c>
      <c r="S220" s="12">
        <f>$E220^EXP(Parameter!$D$81+Parameter!$D$88*($B220/30.2*21)^(-2))</f>
        <v>3.6611154796914276E-3</v>
      </c>
      <c r="T220" s="12">
        <f>$D220^EXP(Parameter!$D$97+Parameter!$D$104*(($B220*21/30.2)^(1)))</f>
        <v>3.4130589557885726E-5</v>
      </c>
      <c r="U220" s="12">
        <f>$E220^EXP(Parameter!$D$82+Parameter!$D$89*($B220/30.2*21)^(-2))</f>
        <v>5.964279619634731E-3</v>
      </c>
      <c r="V220" s="12">
        <f>$D220^EXP(Parameter!$D$99+Parameter!$D$106*(($B220*21/30.2)^(1)))</f>
        <v>3.5931045312205714E-8</v>
      </c>
      <c r="W220" s="12">
        <f>$E220^EXP(Parameter!$D$84+Parameter!$D$91*($B220/30.2*21)^(-2))</f>
        <v>2.87644058906689E-2</v>
      </c>
      <c r="X220" s="12">
        <f>$D220^EXP(Parameter!$D$100+Parameter!$D$107*(($B220*21/30.2)^(1)))</f>
        <v>4.9641140972213875E-66</v>
      </c>
      <c r="Y220" s="12">
        <f>$E220^EXP(Parameter!$D$85+Parameter!$D$92*($B220/30.2*21)^(-2))</f>
        <v>1.837053768803475E-2</v>
      </c>
      <c r="Z220" s="12">
        <f>$D220^EXP(Parameter!$D$101+Parameter!$D$108*(($B220*21/30.2)^(1)))</f>
        <v>7.1848134961204764E-73</v>
      </c>
      <c r="AA220" s="12">
        <f>$E220^EXP(Parameter!$D$86+Parameter!$D$93*($B220/30.2*21)^(-2))</f>
        <v>2.6298400183681171E-2</v>
      </c>
      <c r="AB220" s="12">
        <f>$D220^EXP(Parameter!$D$98+Parameter!$D$105*(($B220*21/30.2)^(1)))</f>
        <v>7.5927675663781497E-9</v>
      </c>
      <c r="AC220" s="12">
        <f>$E220^EXP(Parameter!$D$83+Parameter!$D$90*($B220/30.2*21)^(-2))</f>
        <v>1.6699920013532152E-3</v>
      </c>
      <c r="AD220" s="87">
        <f>$D220^EXP(Parameter!$D$133+Parameter!$D$140*(($B220*21/30.2)^(-0.5))+Parameter!$D$147*((LN($B220*21/30.2))))</f>
        <v>9.0569113839094788E-12</v>
      </c>
      <c r="AE220" s="12">
        <f>$E220^EXP(Parameter!$D$111+Parameter!$D$118*(($B220*21/30.2)^(-1))+Parameter!$D$125*(($B220*21/30.2)^(-0.5)))</f>
        <v>5.419540066360902E-2</v>
      </c>
      <c r="AF220" s="12">
        <f>$D220^EXP(Parameter!$D$134+Parameter!$D$141*(($B220*21/30.2)^(-0.5))+Parameter!$D$148*((LN($B220*21/30.2))))</f>
        <v>1.9065605470099581E-4</v>
      </c>
      <c r="AG220" s="12">
        <f>$E220^EXP(Parameter!$D$112+Parameter!$D$119*(($B220*21/30.2)^(-1))+Parameter!$D$126*(($B220*21/30.2)^(-0.5)))</f>
        <v>7.1120189106235751E-3</v>
      </c>
      <c r="AH220" s="12">
        <f>$D220^EXP(Parameter!$D$136+Parameter!$D$143*(($B220*21/30.2)^(-0.5))+Parameter!$D$150*((LN($B220*21/30.2))))</f>
        <v>1.2911170782566257E-9</v>
      </c>
      <c r="AI220" s="12">
        <f>$E220^EXP(Parameter!$D$114+Parameter!$D$121*(($B220*21/30.2)^(-1))+Parameter!$D$128*(($B220*21/30.2)^(-0.5)))</f>
        <v>4.720281635270878E-5</v>
      </c>
      <c r="AJ220" s="12">
        <f>$D220^EXP(Parameter!$D$137+Parameter!$D$144*(($B220*21/30.2)^(-0.5))+Parameter!$D$151*((LN($B220*21/30.2))))</f>
        <v>2.7438572576626092E-13</v>
      </c>
      <c r="AK220" s="12">
        <f>$E220^EXP(Parameter!$D$115+Parameter!$D$122*(($B220*21/30.2)^(-1))+Parameter!$D$129*(($B220*21/30.2)^(-0.5)))</f>
        <v>4.59059848620117E-3</v>
      </c>
      <c r="AL220" s="12">
        <f>$D220^EXP(Parameter!$D$138+Parameter!$D$145*(($B220*21/30.2)^(-0.5))+Parameter!$D$152*((LN($B220*21/30.2))))</f>
        <v>7.013480052994245E-54</v>
      </c>
      <c r="AM220" s="12">
        <f>$E220^EXP(Parameter!$D$116+Parameter!$D$123*(($B220*21/30.2)^(-1))+Parameter!$D$130*(($B220*21/30.2)^(-0.5)))</f>
        <v>3.3092989370279293E-6</v>
      </c>
      <c r="AN220" s="12">
        <f>$D220^EXP(Parameter!$D$135+Parameter!$D$142*(($B220*21/30.2)^(-0.5))+Parameter!$D$149*((LN($B220*21/30.2))))</f>
        <v>7.107618794532088E-6</v>
      </c>
      <c r="AO220" s="12">
        <f>$E220^EXP(Parameter!$D$113+Parameter!$D$120*(($B220*21/30.2)^(-1))+Parameter!$D$127*(($B220*21/30.2)^(-0.5)))</f>
        <v>2.6814367176255209E-12</v>
      </c>
      <c r="AP220" s="87">
        <f>$D220^EXP(Parameter!$D$304+Parameter!$D$310*((LN($B220*21/30.2))))</f>
        <v>1.7202474411033206E-2</v>
      </c>
      <c r="AQ220" s="88">
        <f>$E220^EXP(Parameter!$D$290+Parameter!$D$296*((LN($B220*21/30.2))))</f>
        <v>1.0141525513686547E-2</v>
      </c>
      <c r="AR220" s="12">
        <f>$D220^EXP(Parameter!$D$305+Parameter!$D$311*((LN($B220*21/30.2))))</f>
        <v>2.4048359359870125E-2</v>
      </c>
      <c r="AS220" s="88">
        <f>$E220^EXP(Parameter!$D$291+Parameter!$D$297*((LN($B220*21/30.2))))</f>
        <v>8.3997014312134546E-3</v>
      </c>
      <c r="AT220" s="12">
        <f>$D220^EXP(Parameter!$D$305+Parameter!$D$307-Parameter!$D$306+(Parameter!$D$311+Parameter!$D$313-Parameter!$D$312)*((LN($B220*21/30.2))))</f>
        <v>2.0908320859523641E-2</v>
      </c>
      <c r="AU220" s="88">
        <f>$E220^EXP(Parameter!$D$291+Parameter!$D$293-Parameter!$D$292+(Parameter!$D$297+Parameter!$D$299-Parameter!$D$298)*((LN($B220*21/30.2))))</f>
        <v>1.4485562080581065E-2</v>
      </c>
      <c r="AV220" s="12">
        <f>$D220^EXP(Parameter!$D$308+Parameter!$D$314*((LN($B220*21/30.2))))</f>
        <v>3.0008158174002972E-2</v>
      </c>
      <c r="AW220" s="88">
        <f>$E220^EXP(Parameter!$D$294+Parameter!$D$300*((LN($B220*21/30.2))))</f>
        <v>1.2265269451901763E-2</v>
      </c>
      <c r="AX220" s="12">
        <f>$D220^EXP(Parameter!$D$305+Parameter!$D$309-Parameter!$D$306+(Parameter!$D$311+Parameter!$D$315-Parameter!$D$312)*((LN($B220*21/30.2))))</f>
        <v>9.8512435036779509E-3</v>
      </c>
      <c r="AY220" s="88">
        <f>$E220^EXP(Parameter!$D$291+Parameter!$D$295-Parameter!$D$292+(Parameter!$D$297+Parameter!$D$301-Parameter!$D$298)*((LN($B220*21/30.2))))</f>
        <v>1.511774597905283E-4</v>
      </c>
      <c r="AZ220" s="12">
        <f>$D220^EXP(Parameter!D$305-Parameter!D$306+(Parameter!D$311-Parameter!D$312)*((LN($B220*21/30.2))))</f>
        <v>6.5518421291992507E-3</v>
      </c>
      <c r="BA220" s="88">
        <f>$E220^EXP(Parameter!$D$291-Parameter!$D$292+(Parameter!$D$297-Parameter!$D$298)*((LN($B220*21/30.2))))</f>
        <v>1.8602400599574887E-6</v>
      </c>
      <c r="BB220" s="89">
        <f>$D220^EXP(Parameter!$D$231+Parameter!$D$238)</f>
        <v>4.5648788946323751E-2</v>
      </c>
      <c r="BC220" s="90">
        <f>$E220^EXP(Parameter!$D$216+Parameter!$D$223)</f>
        <v>3.0334275594742768E-3</v>
      </c>
      <c r="BD220" s="91">
        <f>$D220^EXP(Parameter!$D$232+Parameter!$D$239)</f>
        <v>3.4249012653694198E-2</v>
      </c>
      <c r="BE220" s="90">
        <f>$E220^EXP(Parameter!$D$217+Parameter!$D$224)</f>
        <v>4.4168882591224985E-3</v>
      </c>
      <c r="BF220" s="91">
        <f>$D220^EXP(Parameter!$D$234+Parameter!$D$241)</f>
        <v>4.1553040106177358E-2</v>
      </c>
      <c r="BG220" s="91">
        <f>$E220^EXP(Parameter!$D$219+Parameter!$D$226)</f>
        <v>2.124284455861216E-2</v>
      </c>
      <c r="BH220" s="91">
        <f>$D220^EXP(Parameter!$D$235+Parameter!$D$242)</f>
        <v>8.649671797006464E-2</v>
      </c>
      <c r="BI220" s="91">
        <f>$E220^EXP(Parameter!$D$220+Parameter!$D$227)</f>
        <v>1.3341972673233279E-2</v>
      </c>
      <c r="BJ220" s="91">
        <f>$D220^EXP(Parameter!$D$236)</f>
        <v>1.0957312965446884E-2</v>
      </c>
      <c r="BK220" s="91">
        <f>$E220^EXP(Parameter!$D$221)</f>
        <v>0.14966245436854966</v>
      </c>
      <c r="BL220" s="91">
        <f>$D220^EXP(Parameter!$D$233+Parameter!$D$240)</f>
        <v>1.5310235988835625E-2</v>
      </c>
      <c r="BM220" s="91">
        <f>$E220^EXP(Parameter!$D$218+Parameter!$D$225)</f>
        <v>1.312140716008547E-3</v>
      </c>
      <c r="BN220" s="90">
        <f>$D220^EXP(Parameter!$D$268+Parameter!$D$275)</f>
        <v>6.2266955857023971E-2</v>
      </c>
      <c r="BO220" s="91">
        <f>$E220^EXP(Parameter!$D$246+Parameter!$D$253)</f>
        <v>1.0077692417031832E-3</v>
      </c>
      <c r="BP220" s="91">
        <f>$D220^EXP(Parameter!$D$269+Parameter!$D$276)</f>
        <v>4.0375146725040889E-2</v>
      </c>
      <c r="BQ220" s="91">
        <f>$E220^EXP(Parameter!$D$247+Parameter!$D$254)</f>
        <v>2.6037865036749458E-3</v>
      </c>
      <c r="BR220" s="91">
        <f>$D220^EXP(Parameter!$D$271+Parameter!$D$278)</f>
        <v>9.655839533617068E-2</v>
      </c>
      <c r="BS220" s="91">
        <f>$E220^EXP(Parameter!$D$249+Parameter!$D$256)</f>
        <v>2.6392122913207975E-2</v>
      </c>
      <c r="BT220" s="91">
        <f>$D220^EXP(Parameter!$D$272+Parameter!$D$279)</f>
        <v>0.17119367444225075</v>
      </c>
      <c r="BU220" s="91">
        <f>$E220^EXP(Parameter!$D$250+Parameter!$D$257)</f>
        <v>7.7698904850640764E-3</v>
      </c>
      <c r="BV220" s="91">
        <f>$D220^EXP(Parameter!$D$273+Parameter!$D$280)</f>
        <v>0.13479969378981693</v>
      </c>
      <c r="BW220" s="91">
        <f>$E220^EXP(Parameter!$D$251+Parameter!$D$258)</f>
        <v>2.8462806682882785E-2</v>
      </c>
      <c r="BX220" s="91">
        <f>$D220^EXP(Parameter!$D$270+Parameter!$D$277)</f>
        <v>3.4947317367773498E-2</v>
      </c>
      <c r="BY220" s="91">
        <f>$E220^EXP(Parameter!$D$248+Parameter!$D$255)</f>
        <v>3.2135777157241562E-3</v>
      </c>
      <c r="BZ220" s="90">
        <f>$D220^EXP(Parameter!$D$208)</f>
        <v>4.2351263434345934E-2</v>
      </c>
      <c r="CA220" s="90">
        <f>$E220^EXP(Parameter!$D$200)</f>
        <v>2.1325417294704874E-3</v>
      </c>
      <c r="CB220" s="90">
        <f>$D220^EXP(Parameter!$D$209)</f>
        <v>3.4713448267289164E-2</v>
      </c>
      <c r="CC220" s="90">
        <f>$E220^EXP(Parameter!$D$201)</f>
        <v>3.661623524557523E-3</v>
      </c>
      <c r="CD220" s="90">
        <f>$D220^EXP(Parameter!$D$211)</f>
        <v>3.7964447532139234E-2</v>
      </c>
      <c r="CE220" s="90">
        <f>$E220^EXP(Parameter!$D$203)</f>
        <v>1.6333673996874794E-2</v>
      </c>
      <c r="CF220" s="90">
        <f>$D220^EXP(Parameter!$D$212)</f>
        <v>8.6285157637238721E-2</v>
      </c>
      <c r="CG220" s="90">
        <f>$E220^EXP(Parameter!$D$204)</f>
        <v>1.144039266347387E-2</v>
      </c>
      <c r="CH220" s="91">
        <f>$D220^EXP(Parameter!$D$213)</f>
        <v>3.0583325577376957E-2</v>
      </c>
      <c r="CI220" s="90">
        <f>$E220^EXP(Parameter!$D$205)</f>
        <v>2.0356843359887817E-2</v>
      </c>
      <c r="CJ220" s="91">
        <f>$D220^EXP(Parameter!$D$210)</f>
        <v>1.6767806455673679E-2</v>
      </c>
      <c r="CK220" s="90">
        <f>$E220^EXP(Parameter!$D$202)</f>
        <v>1.723925564645421E-3</v>
      </c>
      <c r="CL220" s="12">
        <f>$D220^EXP(Parameter!$D$170+Parameter!$D$177*(LN($B220/30.2*21)))</f>
        <v>2.0000461800271801E-2</v>
      </c>
      <c r="CM220" s="41">
        <f>$E220^EXP(Parameter!$D$155+Parameter!$D$162*(LN($B220/30.2*21)))</f>
        <v>6.6800839816940363E-2</v>
      </c>
      <c r="CN220" s="12">
        <f>$D220^EXP(Parameter!$D$171+Parameter!$D$178*(LN($B220/30.2*21)))</f>
        <v>2.2574012538151209E-2</v>
      </c>
      <c r="CO220" s="41">
        <f>$E220^EXP(Parameter!$D$156+Parameter!$D$163*(LN($B220/30.2*21)))</f>
        <v>3.9650632096084826E-2</v>
      </c>
      <c r="CP220" s="12">
        <f>$D220^EXP(Parameter!$D$173+Parameter!$D$180*(LN($B220/30.2*21)))</f>
        <v>1.8784653475250771E-2</v>
      </c>
      <c r="CQ220" s="41">
        <f>$E220^EXP(Parameter!$D$158+Parameter!$D$165*(LN($B220/30.2*21)))</f>
        <v>4.0667431341058137E-2</v>
      </c>
      <c r="CR220" s="12">
        <f>$D220^EXP(Parameter!$D$174+Parameter!$D$181*(LN($B220/30.2*21)))</f>
        <v>1.7025657456833321E-2</v>
      </c>
      <c r="CS220" s="41">
        <f>$E220^EXP(Parameter!$D$159+Parameter!$D$166*(LN($B220/30.2*21)))</f>
        <v>6.2481992522087686E-2</v>
      </c>
      <c r="CT220" s="12">
        <f>$D220^EXP(Parameter!$D$175+Parameter!$D$182*(LN($B220/30.2*21)))</f>
        <v>2.763655528250517E-3</v>
      </c>
      <c r="CU220" s="41">
        <f>$E220^EXP(Parameter!$D$160+Parameter!$D$167*(LN($B220/30.2*21)))</f>
        <v>1.6784926417937242E-3</v>
      </c>
      <c r="CV220" s="12">
        <f>$D220^EXP(Parameter!$D$172+Parameter!$D$179*(LN($B220/30.2*21)))</f>
        <v>4.0493447809838009E-3</v>
      </c>
      <c r="CW220" s="41">
        <f>$E220^EXP(Parameter!$D$157+Parameter!$D$164*(LN($B220/30.2*21)))</f>
        <v>6.9855071239959807E-8</v>
      </c>
      <c r="CX220" s="12">
        <f t="shared" si="23"/>
        <v>6.9963660815878016E-23</v>
      </c>
      <c r="CY220" s="85">
        <v>1.3045343306759299E-2</v>
      </c>
      <c r="CZ220" s="12">
        <f t="shared" si="24"/>
        <v>3.4130589557885726E-5</v>
      </c>
      <c r="DA220" s="85">
        <v>1.97213070859142E-2</v>
      </c>
      <c r="DB220" s="12">
        <f t="shared" si="25"/>
        <v>3.5931045312205714E-8</v>
      </c>
      <c r="DC220" s="41">
        <v>1.1752881401488699E-4</v>
      </c>
      <c r="DD220" s="12">
        <f t="shared" si="26"/>
        <v>4.9641140972213875E-66</v>
      </c>
      <c r="DE220" s="85">
        <v>1.2723009843389301E-3</v>
      </c>
      <c r="DF220" s="12">
        <f t="shared" si="27"/>
        <v>7.1848134961204764E-73</v>
      </c>
      <c r="DG220" s="41">
        <v>1.08406999951363E-4</v>
      </c>
      <c r="DH220" s="12">
        <f t="shared" si="28"/>
        <v>7.5927675663781497E-9</v>
      </c>
      <c r="DI220" s="41">
        <v>1.08406999951363E-4</v>
      </c>
      <c r="DJ220" s="46">
        <v>215</v>
      </c>
      <c r="DK220" s="44">
        <v>4.3047266233720003E-5</v>
      </c>
      <c r="DL220" s="44">
        <v>1.39782646488729E-4</v>
      </c>
      <c r="DM220" s="44">
        <v>3.3092198266060401E-4</v>
      </c>
      <c r="DN220" s="44">
        <v>2.3493026933685301E-4</v>
      </c>
      <c r="DO220" s="44">
        <v>1.08622333575958E-3</v>
      </c>
      <c r="DP220" s="44">
        <v>8.3152419071885796E-4</v>
      </c>
      <c r="DQ220" s="44">
        <v>1.23355811242676E-3</v>
      </c>
      <c r="DR220" s="45">
        <v>1.8253833162285699E-2</v>
      </c>
      <c r="DS220" s="45">
        <v>3.0715025384772901E-2</v>
      </c>
      <c r="DT220" s="45">
        <v>2.7313356537612E-2</v>
      </c>
      <c r="DU220" s="45">
        <v>1.92044736011255E-2</v>
      </c>
      <c r="DV220" s="45">
        <v>2.92252776380806E-2</v>
      </c>
      <c r="DW220" s="45">
        <v>4.9715232784099297E-2</v>
      </c>
      <c r="DX220" s="45">
        <v>2.3031578501662899E-2</v>
      </c>
    </row>
    <row r="221" spans="1:128">
      <c r="A221" s="43">
        <f t="shared" si="22"/>
        <v>14.019178082191781</v>
      </c>
      <c r="B221" s="18">
        <v>217</v>
      </c>
      <c r="C221" s="12">
        <v>4752</v>
      </c>
      <c r="D221" s="12">
        <v>1.7019561530088899E-2</v>
      </c>
      <c r="E221" s="12">
        <v>1.06266249261516E-4</v>
      </c>
      <c r="F221" s="92">
        <f>$D221^Parameter!$D$325</f>
        <v>4.1700352532247485E-2</v>
      </c>
      <c r="G221" s="92">
        <f>$E221^Parameter!$D$318</f>
        <v>1.3772242259990906E-3</v>
      </c>
      <c r="H221" s="92">
        <f>$D221^Parameter!$D$326</f>
        <v>3.8437815144544633E-2</v>
      </c>
      <c r="I221" s="92">
        <f>$E221^Parameter!$D$319</f>
        <v>2.8634725576335129E-3</v>
      </c>
      <c r="J221" s="92">
        <f>$D221^Parameter!$D$328</f>
        <v>4.4872746905209017E-2</v>
      </c>
      <c r="K221" s="92">
        <f>$E221^Parameter!$D$321</f>
        <v>1.7365733862965298E-2</v>
      </c>
      <c r="L221" s="92">
        <f>$D221^Parameter!$D$329</f>
        <v>0.10217180966968401</v>
      </c>
      <c r="M221" s="92">
        <f>$E221^Parameter!$D$322</f>
        <v>1.1296235102638417E-2</v>
      </c>
      <c r="N221" s="92">
        <f>$D221^Parameter!$D$330</f>
        <v>3.6903552688514564E-2</v>
      </c>
      <c r="O221" s="92">
        <f>$E221^Parameter!$D$323</f>
        <v>2.5737012937283175E-2</v>
      </c>
      <c r="P221" s="92">
        <f>$D221^Parameter!$D$327</f>
        <v>2.069487681642642E-2</v>
      </c>
      <c r="Q221" s="92">
        <f>$E221^Parameter!$D$320</f>
        <v>1.4549440118522944E-3</v>
      </c>
      <c r="R221" s="12">
        <f>$D221^EXP(Parameter!$D$96+Parameter!$D$103*(($B221/30.2*21)^(1)))</f>
        <v>3.0324116679852134E-23</v>
      </c>
      <c r="S221" s="12">
        <f>$E221^EXP(Parameter!$D$81+Parameter!$D$88*($B221/30.2*21)^(-2))</f>
        <v>3.6165219365721945E-3</v>
      </c>
      <c r="T221" s="12">
        <f>$D221^EXP(Parameter!$D$97+Parameter!$D$104*(($B221*21/30.2)^(1)))</f>
        <v>3.1453287148528247E-5</v>
      </c>
      <c r="U221" s="12">
        <f>$E221^EXP(Parameter!$D$82+Parameter!$D$89*($B221/30.2*21)^(-2))</f>
        <v>5.897914394305666E-3</v>
      </c>
      <c r="V221" s="12">
        <f>$D221^EXP(Parameter!$D$99+Parameter!$D$106*(($B221*21/30.2)^(1)))</f>
        <v>2.9884221171771902E-8</v>
      </c>
      <c r="W221" s="12">
        <f>$E221^EXP(Parameter!$D$84+Parameter!$D$91*($B221/30.2*21)^(-2))</f>
        <v>2.854229477933715E-2</v>
      </c>
      <c r="X221" s="12">
        <f>$D221^EXP(Parameter!$D$100+Parameter!$D$107*(($B221*21/30.2)^(1)))</f>
        <v>1.4536738550388617E-67</v>
      </c>
      <c r="Y221" s="12">
        <f>$E221^EXP(Parameter!$D$85+Parameter!$D$92*($B221/30.2*21)^(-2))</f>
        <v>1.8210831397285143E-2</v>
      </c>
      <c r="Z221" s="12">
        <f>$D221^EXP(Parameter!$D$101+Parameter!$D$108*(($B221*21/30.2)^(1)))</f>
        <v>1.8410438764741241E-74</v>
      </c>
      <c r="AA221" s="12">
        <f>$E221^EXP(Parameter!$D$86+Parameter!$D$93*($B221/30.2*21)^(-2))</f>
        <v>2.6090173346734347E-2</v>
      </c>
      <c r="AB221" s="12">
        <f>$D221^EXP(Parameter!$D$98+Parameter!$D$105*(($B221*21/30.2)^(1)))</f>
        <v>6.2924541170509322E-9</v>
      </c>
      <c r="AC221" s="12">
        <f>$E221^EXP(Parameter!$D$83+Parameter!$D$90*($B221/30.2*21)^(-2))</f>
        <v>1.6468206097098453E-3</v>
      </c>
      <c r="AD221" s="87">
        <f>$D221^EXP(Parameter!$D$133+Parameter!$D$140*(($B221*21/30.2)^(-0.5))+Parameter!$D$147*((LN($B221*21/30.2))))</f>
        <v>7.4877460194219108E-12</v>
      </c>
      <c r="AE221" s="12">
        <f>$E221^EXP(Parameter!$D$111+Parameter!$D$118*(($B221*21/30.2)^(-1))+Parameter!$D$125*(($B221*21/30.2)^(-0.5)))</f>
        <v>5.394967833868311E-2</v>
      </c>
      <c r="AF221" s="12">
        <f>$D221^EXP(Parameter!$D$134+Parameter!$D$141*(($B221*21/30.2)^(-0.5))+Parameter!$D$148*((LN($B221*21/30.2))))</f>
        <v>1.834696950286279E-4</v>
      </c>
      <c r="AG221" s="12">
        <f>$E221^EXP(Parameter!$D$112+Parameter!$D$119*(($B221*21/30.2)^(-1))+Parameter!$D$126*(($B221*21/30.2)^(-0.5)))</f>
        <v>7.0374959982584867E-3</v>
      </c>
      <c r="AH221" s="12">
        <f>$D221^EXP(Parameter!$D$136+Parameter!$D$143*(($B221*21/30.2)^(-0.5))+Parameter!$D$150*((LN($B221*21/30.2))))</f>
        <v>1.1200194926200818E-9</v>
      </c>
      <c r="AI221" s="12">
        <f>$E221^EXP(Parameter!$D$114+Parameter!$D$121*(($B221*21/30.2)^(-1))+Parameter!$D$128*(($B221*21/30.2)^(-0.5)))</f>
        <v>4.576271097306744E-5</v>
      </c>
      <c r="AJ221" s="12">
        <f>$D221^EXP(Parameter!$D$137+Parameter!$D$144*(($B221*21/30.2)^(-0.5))+Parameter!$D$151*((LN($B221*21/30.2))))</f>
        <v>2.1555697661118359E-13</v>
      </c>
      <c r="AK221" s="12">
        <f>$E221^EXP(Parameter!$D$115+Parameter!$D$122*(($B221*21/30.2)^(-1))+Parameter!$D$129*(($B221*21/30.2)^(-0.5)))</f>
        <v>4.5317371963391768E-3</v>
      </c>
      <c r="AL221" s="12">
        <f>$D221^EXP(Parameter!$D$138+Parameter!$D$145*(($B221*21/30.2)^(-0.5))+Parameter!$D$152*((LN($B221*21/30.2))))</f>
        <v>1.8698030715407511E-54</v>
      </c>
      <c r="AM221" s="12">
        <f>$E221^EXP(Parameter!$D$116+Parameter!$D$123*(($B221*21/30.2)^(-1))+Parameter!$D$130*(($B221*21/30.2)^(-0.5)))</f>
        <v>3.1809382787702626E-6</v>
      </c>
      <c r="AN221" s="12">
        <f>$D221^EXP(Parameter!$D$135+Parameter!$D$142*(($B221*21/30.2)^(-0.5))+Parameter!$D$149*((LN($B221*21/30.2))))</f>
        <v>6.7257747907129666E-6</v>
      </c>
      <c r="AO221" s="12">
        <f>$E221^EXP(Parameter!$D$113+Parameter!$D$120*(($B221*21/30.2)^(-1))+Parameter!$D$127*(($B221*21/30.2)^(-0.5)))</f>
        <v>2.4525604158418041E-12</v>
      </c>
      <c r="AP221" s="87">
        <f>$D221^EXP(Parameter!$D$304+Parameter!$D$310*((LN($B221*21/30.2))))</f>
        <v>1.6998239898440778E-2</v>
      </c>
      <c r="AQ221" s="88">
        <f>$E221^EXP(Parameter!$D$290+Parameter!$D$296*((LN($B221*21/30.2))))</f>
        <v>1.007083086546607E-2</v>
      </c>
      <c r="AR221" s="12">
        <f>$D221^EXP(Parameter!$D$305+Parameter!$D$311*((LN($B221*21/30.2))))</f>
        <v>2.3818550037209715E-2</v>
      </c>
      <c r="AS221" s="88">
        <f>$E221^EXP(Parameter!$D$291+Parameter!$D$297*((LN($B221*21/30.2))))</f>
        <v>8.3222363118660384E-3</v>
      </c>
      <c r="AT221" s="12">
        <f>$D221^EXP(Parameter!$D$305+Parameter!$D$307-Parameter!$D$306+(Parameter!$D$311+Parameter!$D$313-Parameter!$D$312)*((LN($B221*21/30.2))))</f>
        <v>2.0687149999090174E-2</v>
      </c>
      <c r="AU221" s="88">
        <f>$E221^EXP(Parameter!$D$291+Parameter!$D$293-Parameter!$D$292+(Parameter!$D$297+Parameter!$D$299-Parameter!$D$298)*((LN($B221*21/30.2))))</f>
        <v>1.4343112491528613E-2</v>
      </c>
      <c r="AV221" s="12">
        <f>$D221^EXP(Parameter!$D$308+Parameter!$D$314*((LN($B221*21/30.2))))</f>
        <v>2.9671469114975084E-2</v>
      </c>
      <c r="AW221" s="88">
        <f>$E221^EXP(Parameter!$D$294+Parameter!$D$300*((LN($B221*21/30.2))))</f>
        <v>1.2150017208952155E-2</v>
      </c>
      <c r="AX221" s="12">
        <f>$D221^EXP(Parameter!$D$305+Parameter!$D$309-Parameter!$D$306+(Parameter!$D$311+Parameter!$D$315-Parameter!$D$312)*((LN($B221*21/30.2))))</f>
        <v>9.7140636386325308E-3</v>
      </c>
      <c r="AY221" s="88">
        <f>$E221^EXP(Parameter!$D$291+Parameter!$D$295-Parameter!$D$292+(Parameter!$D$297+Parameter!$D$301-Parameter!$D$298)*((LN($B221*21/30.2))))</f>
        <v>1.4622723177677065E-4</v>
      </c>
      <c r="AZ221" s="12">
        <f>$D221^EXP(Parameter!D$305-Parameter!D$306+(Parameter!D$311-Parameter!D$312)*((LN($B221*21/30.2))))</f>
        <v>6.458365912203637E-3</v>
      </c>
      <c r="BA221" s="88">
        <f>$E221^EXP(Parameter!$D$291-Parameter!$D$292+(Parameter!$D$297-Parameter!$D$298)*((LN($B221*21/30.2))))</f>
        <v>1.7770836375896873E-6</v>
      </c>
      <c r="BB221" s="89">
        <f>$D221^EXP(Parameter!$D$231+Parameter!$D$238)</f>
        <v>4.531872628939719E-2</v>
      </c>
      <c r="BC221" s="90">
        <f>$E221^EXP(Parameter!$D$216+Parameter!$D$223)</f>
        <v>2.9952446381166934E-3</v>
      </c>
      <c r="BD221" s="91">
        <f>$D221^EXP(Parameter!$D$232+Parameter!$D$239)</f>
        <v>3.3978416943923867E-2</v>
      </c>
      <c r="BE221" s="90">
        <f>$E221^EXP(Parameter!$D$217+Parameter!$D$224)</f>
        <v>4.3648728403791522E-3</v>
      </c>
      <c r="BF221" s="91">
        <f>$D221^EXP(Parameter!$D$234+Parameter!$D$241)</f>
        <v>4.1243475829505126E-2</v>
      </c>
      <c r="BG221" s="91">
        <f>$E221^EXP(Parameter!$D$219+Parameter!$D$226)</f>
        <v>2.1064834931816562E-2</v>
      </c>
      <c r="BH221" s="91">
        <f>$D221^EXP(Parameter!$D$235+Parameter!$D$242)</f>
        <v>8.6000427017226919E-2</v>
      </c>
      <c r="BI221" s="91">
        <f>$E221^EXP(Parameter!$D$220+Parameter!$D$227)</f>
        <v>1.321673352267938E-2</v>
      </c>
      <c r="BJ221" s="91">
        <f>$D221^EXP(Parameter!$D$236)</f>
        <v>1.0841654952909887E-2</v>
      </c>
      <c r="BK221" s="91">
        <f>$E221^EXP(Parameter!$D$221)</f>
        <v>0.14904269552129668</v>
      </c>
      <c r="BL221" s="91">
        <f>$D221^EXP(Parameter!$D$233+Parameter!$D$240)</f>
        <v>1.5160549243491873E-2</v>
      </c>
      <c r="BM221" s="91">
        <f>$E221^EXP(Parameter!$D$218+Parameter!$D$225)</f>
        <v>1.2932543231304629E-3</v>
      </c>
      <c r="BN221" s="90">
        <f>$D221^EXP(Parameter!$D$268+Parameter!$D$275)</f>
        <v>6.1861869279636821E-2</v>
      </c>
      <c r="BO221" s="91">
        <f>$E221^EXP(Parameter!$D$246+Parameter!$D$253)</f>
        <v>9.9269129189557084E-4</v>
      </c>
      <c r="BP221" s="91">
        <f>$D221^EXP(Parameter!$D$269+Parameter!$D$276)</f>
        <v>4.0071648512875833E-2</v>
      </c>
      <c r="BQ221" s="91">
        <f>$E221^EXP(Parameter!$D$247+Parameter!$D$254)</f>
        <v>2.5701539183355842E-3</v>
      </c>
      <c r="BR221" s="91">
        <f>$D221^EXP(Parameter!$D$271+Parameter!$D$278)</f>
        <v>9.6029212991921159E-2</v>
      </c>
      <c r="BS221" s="91">
        <f>$E221^EXP(Parameter!$D$249+Parameter!$D$256)</f>
        <v>2.6183376562436474E-2</v>
      </c>
      <c r="BT221" s="91">
        <f>$D221^EXP(Parameter!$D$272+Parameter!$D$279)</f>
        <v>0.17048481787287875</v>
      </c>
      <c r="BU221" s="91">
        <f>$E221^EXP(Parameter!$D$250+Parameter!$D$257)</f>
        <v>7.6878693742111993E-3</v>
      </c>
      <c r="BV221" s="91">
        <f>$D221^EXP(Parameter!$D$273+Parameter!$D$280)</f>
        <v>0.13416612607429731</v>
      </c>
      <c r="BW221" s="91">
        <f>$E221^EXP(Parameter!$D$251+Parameter!$D$258)</f>
        <v>2.8242342576443029E-2</v>
      </c>
      <c r="BX221" s="91">
        <f>$D221^EXP(Parameter!$D$270+Parameter!$D$277)</f>
        <v>3.467284968356682E-2</v>
      </c>
      <c r="BY221" s="91">
        <f>$E221^EXP(Parameter!$D$248+Parameter!$D$255)</f>
        <v>3.1735271459145289E-3</v>
      </c>
      <c r="BZ221" s="90">
        <f>$D221^EXP(Parameter!$D$208)</f>
        <v>4.2037632898501112E-2</v>
      </c>
      <c r="CA221" s="90">
        <f>$E221^EXP(Parameter!$D$200)</f>
        <v>2.1040781424982108E-3</v>
      </c>
      <c r="CB221" s="90">
        <f>$D221^EXP(Parameter!$D$209)</f>
        <v>3.4440273679555607E-2</v>
      </c>
      <c r="CC221" s="90">
        <f>$E221^EXP(Parameter!$D$201)</f>
        <v>3.6170202645877257E-3</v>
      </c>
      <c r="CD221" s="90">
        <f>$D221^EXP(Parameter!$D$211)</f>
        <v>3.7673617457567532E-2</v>
      </c>
      <c r="CE221" s="90">
        <f>$E221^EXP(Parameter!$D$203)</f>
        <v>1.618750554497515E-2</v>
      </c>
      <c r="CF221" s="90">
        <f>$D221^EXP(Parameter!$D$212)</f>
        <v>8.5789586651475208E-2</v>
      </c>
      <c r="CG221" s="90">
        <f>$E221^EXP(Parameter!$D$204)</f>
        <v>1.1329196840546507E-2</v>
      </c>
      <c r="CH221" s="91">
        <f>$D221^EXP(Parameter!$D$213)</f>
        <v>3.0333618089826247E-2</v>
      </c>
      <c r="CI221" s="90">
        <f>$E221^EXP(Parameter!$D$205)</f>
        <v>2.0184379417378825E-2</v>
      </c>
      <c r="CJ221" s="91">
        <f>$D221^EXP(Parameter!$D$210)</f>
        <v>1.66074193008756E-2</v>
      </c>
      <c r="CK221" s="90">
        <f>$E221^EXP(Parameter!$D$202)</f>
        <v>1.7001256208894835E-3</v>
      </c>
      <c r="CL221" s="12">
        <f>$D221^EXP(Parameter!$D$170+Parameter!$D$177*(LN($B221/30.2*21)))</f>
        <v>1.9789742265098786E-2</v>
      </c>
      <c r="CM221" s="41">
        <f>$E221^EXP(Parameter!$D$155+Parameter!$D$162*(LN($B221/30.2*21)))</f>
        <v>6.6618577475290944E-2</v>
      </c>
      <c r="CN221" s="12">
        <f>$D221^EXP(Parameter!$D$171+Parameter!$D$178*(LN($B221/30.2*21)))</f>
        <v>2.2357626089232443E-2</v>
      </c>
      <c r="CO221" s="41">
        <f>$E221^EXP(Parameter!$D$156+Parameter!$D$163*(LN($B221/30.2*21)))</f>
        <v>3.9459143888882664E-2</v>
      </c>
      <c r="CP221" s="12">
        <f>$D221^EXP(Parameter!$D$173+Parameter!$D$180*(LN($B221/30.2*21)))</f>
        <v>1.8586324570837091E-2</v>
      </c>
      <c r="CQ221" s="41">
        <f>$E221^EXP(Parameter!$D$158+Parameter!$D$165*(LN($B221/30.2*21)))</f>
        <v>4.0416239614111588E-2</v>
      </c>
      <c r="CR221" s="12">
        <f>$D221^EXP(Parameter!$D$174+Parameter!$D$181*(LN($B221/30.2*21)))</f>
        <v>1.680338787619691E-2</v>
      </c>
      <c r="CS221" s="41">
        <f>$E221^EXP(Parameter!$D$159+Parameter!$D$166*(LN($B221/30.2*21)))</f>
        <v>6.2213891619835614E-2</v>
      </c>
      <c r="CT221" s="12">
        <f>$D221^EXP(Parameter!$D$175+Parameter!$D$182*(LN($B221/30.2*21)))</f>
        <v>2.7111788152606926E-3</v>
      </c>
      <c r="CU221" s="41">
        <f>$E221^EXP(Parameter!$D$160+Parameter!$D$167*(LN($B221/30.2*21)))</f>
        <v>1.6462841622243991E-3</v>
      </c>
      <c r="CV221" s="12">
        <f>$D221^EXP(Parameter!$D$172+Parameter!$D$179*(LN($B221/30.2*21)))</f>
        <v>3.9862384602268319E-3</v>
      </c>
      <c r="CW221" s="41">
        <f>$E221^EXP(Parameter!$D$157+Parameter!$D$164*(LN($B221/30.2*21)))</f>
        <v>6.5925179543987882E-8</v>
      </c>
      <c r="CX221" s="12">
        <f t="shared" si="23"/>
        <v>3.0324116679852134E-23</v>
      </c>
      <c r="CY221" s="85">
        <v>1.30229567052857E-2</v>
      </c>
      <c r="CZ221" s="12">
        <f t="shared" si="24"/>
        <v>3.1453287148528247E-5</v>
      </c>
      <c r="DA221" s="85">
        <v>1.9677041797396402E-2</v>
      </c>
      <c r="DB221" s="12">
        <f t="shared" si="25"/>
        <v>2.9884221171771902E-8</v>
      </c>
      <c r="DC221" s="41">
        <v>1.14752493637913E-4</v>
      </c>
      <c r="DD221" s="12">
        <f t="shared" si="26"/>
        <v>1.4536738550388617E-67</v>
      </c>
      <c r="DE221" s="85">
        <v>1.2485544056298099E-3</v>
      </c>
      <c r="DF221" s="12">
        <f t="shared" si="27"/>
        <v>1.8410438764741241E-74</v>
      </c>
      <c r="DG221" s="41">
        <v>1.06265999960713E-4</v>
      </c>
      <c r="DH221" s="12">
        <f t="shared" si="28"/>
        <v>6.2924541170509322E-9</v>
      </c>
      <c r="DI221" s="41">
        <v>1.06265999960713E-4</v>
      </c>
      <c r="DJ221" s="46">
        <v>216</v>
      </c>
      <c r="DK221" s="44">
        <v>4.2030373002877001E-5</v>
      </c>
      <c r="DL221" s="44">
        <v>1.3672584151769299E-4</v>
      </c>
      <c r="DM221" s="44">
        <v>3.24129848253696E-4</v>
      </c>
      <c r="DN221" s="44">
        <v>2.2998133392104799E-4</v>
      </c>
      <c r="DO221" s="44">
        <v>1.0660497926336899E-3</v>
      </c>
      <c r="DP221" s="44">
        <v>8.1570656398544095E-4</v>
      </c>
      <c r="DQ221" s="44">
        <v>1.2109157365637301E-3</v>
      </c>
      <c r="DR221" s="45">
        <v>1.80850103741328E-2</v>
      </c>
      <c r="DS221" s="45">
        <v>3.04529587212348E-2</v>
      </c>
      <c r="DT221" s="45">
        <v>2.7075774300610402E-2</v>
      </c>
      <c r="DU221" s="45">
        <v>1.9028158436493199E-2</v>
      </c>
      <c r="DV221" s="45">
        <v>2.8973854317353699E-2</v>
      </c>
      <c r="DW221" s="45">
        <v>4.9326546305097599E-2</v>
      </c>
      <c r="DX221" s="45">
        <v>2.2825793561338601E-2</v>
      </c>
    </row>
    <row r="222" spans="1:128">
      <c r="A222" s="43">
        <f t="shared" si="22"/>
        <v>14.079452054794521</v>
      </c>
      <c r="B222" s="18">
        <v>218</v>
      </c>
      <c r="C222" s="12">
        <v>4774</v>
      </c>
      <c r="D222" s="12">
        <v>1.68582555838033E-2</v>
      </c>
      <c r="E222" s="12">
        <v>1.04174739412205E-4</v>
      </c>
      <c r="F222" s="92">
        <f>$D222^Parameter!$D$325</f>
        <v>4.139175629438973E-2</v>
      </c>
      <c r="G222" s="92">
        <f>$E222^Parameter!$D$318</f>
        <v>1.3576535026191005E-3</v>
      </c>
      <c r="H222" s="92">
        <f>$D222^Parameter!$D$326</f>
        <v>3.8146096844981756E-2</v>
      </c>
      <c r="I222" s="92">
        <f>$E222^Parameter!$D$319</f>
        <v>2.8272743333062861E-3</v>
      </c>
      <c r="J222" s="92">
        <f>$D222^Parameter!$D$328</f>
        <v>4.4548309364061608E-2</v>
      </c>
      <c r="K222" s="92">
        <f>$E222^Parameter!$D$321</f>
        <v>1.7213482933355766E-2</v>
      </c>
      <c r="L222" s="92">
        <f>$D222^Parameter!$D$329</f>
        <v>0.10162839687756282</v>
      </c>
      <c r="M222" s="92">
        <f>$E222^Parameter!$D$322</f>
        <v>1.1186741100996999E-2</v>
      </c>
      <c r="N222" s="92">
        <f>$D222^Parameter!$D$330</f>
        <v>3.6619991011148025E-2</v>
      </c>
      <c r="O222" s="92">
        <f>$E222^Parameter!$D$323</f>
        <v>2.5533183658982158E-2</v>
      </c>
      <c r="P222" s="92">
        <f>$D222^Parameter!$D$327</f>
        <v>2.0508109487439898E-2</v>
      </c>
      <c r="Q222" s="92">
        <f>$E222^Parameter!$D$320</f>
        <v>1.4344399426473827E-3</v>
      </c>
      <c r="R222" s="12">
        <f>$D222^EXP(Parameter!$D$96+Parameter!$D$103*(($B222/30.2*21)^(1)))</f>
        <v>1.2973355035947607E-23</v>
      </c>
      <c r="S222" s="12">
        <f>$E222^EXP(Parameter!$D$81+Parameter!$D$88*($B222/30.2*21)^(-2))</f>
        <v>3.5726203866279539E-3</v>
      </c>
      <c r="T222" s="12">
        <f>$D222^EXP(Parameter!$D$97+Parameter!$D$104*(($B222*21/30.2)^(1)))</f>
        <v>2.8971151898405303E-5</v>
      </c>
      <c r="U222" s="12">
        <f>$E222^EXP(Parameter!$D$82+Parameter!$D$89*($B222/30.2*21)^(-2))</f>
        <v>5.8325094851946766E-3</v>
      </c>
      <c r="V222" s="12">
        <f>$D222^EXP(Parameter!$D$99+Parameter!$D$106*(($B222*21/30.2)^(1)))</f>
        <v>2.4811501358833544E-8</v>
      </c>
      <c r="W222" s="12">
        <f>$E222^EXP(Parameter!$D$84+Parameter!$D$91*($B222/30.2*21)^(-2))</f>
        <v>2.832264501026709E-2</v>
      </c>
      <c r="X222" s="12">
        <f>$D222^EXP(Parameter!$D$100+Parameter!$D$107*(($B222*21/30.2)^(1)))</f>
        <v>3.926277339443745E-69</v>
      </c>
      <c r="Y222" s="12">
        <f>$E222^EXP(Parameter!$D$85+Parameter!$D$92*($B222/30.2*21)^(-2))</f>
        <v>1.8053049379598975E-2</v>
      </c>
      <c r="Z222" s="12">
        <f>$D222^EXP(Parameter!$D$101+Parameter!$D$108*(($B222*21/30.2)^(1)))</f>
        <v>4.3610851034973671E-76</v>
      </c>
      <c r="AA222" s="12">
        <f>$E222^EXP(Parameter!$D$86+Parameter!$D$93*($B222/30.2*21)^(-2))</f>
        <v>2.5884294913289134E-2</v>
      </c>
      <c r="AB222" s="12">
        <f>$D222^EXP(Parameter!$D$98+Parameter!$D$105*(($B222*21/30.2)^(1)))</f>
        <v>5.2062918412515153E-9</v>
      </c>
      <c r="AC222" s="12">
        <f>$E222^EXP(Parameter!$D$83+Parameter!$D$90*($B222/30.2*21)^(-2))</f>
        <v>1.6240478838239908E-3</v>
      </c>
      <c r="AD222" s="87">
        <f>$D222^EXP(Parameter!$D$133+Parameter!$D$140*(($B222*21/30.2)^(-0.5))+Parameter!$D$147*((LN($B222*21/30.2))))</f>
        <v>6.1870500363069305E-12</v>
      </c>
      <c r="AE222" s="12">
        <f>$E222^EXP(Parameter!$D$111+Parameter!$D$118*(($B222*21/30.2)^(-1))+Parameter!$D$125*(($B222*21/30.2)^(-0.5)))</f>
        <v>5.3705949159671293E-2</v>
      </c>
      <c r="AF222" s="12">
        <f>$D222^EXP(Parameter!$D$134+Parameter!$D$141*(($B222*21/30.2)^(-0.5))+Parameter!$D$148*((LN($B222*21/30.2))))</f>
        <v>1.7655712021644898E-4</v>
      </c>
      <c r="AG222" s="12">
        <f>$E222^EXP(Parameter!$D$112+Parameter!$D$119*(($B222*21/30.2)^(-1))+Parameter!$D$126*(($B222*21/30.2)^(-0.5)))</f>
        <v>6.9640049648014464E-3</v>
      </c>
      <c r="AH222" s="12">
        <f>$D222^EXP(Parameter!$D$136+Parameter!$D$143*(($B222*21/30.2)^(-0.5))+Parameter!$D$150*((LN($B222*21/30.2))))</f>
        <v>9.7127578618579745E-10</v>
      </c>
      <c r="AI222" s="12">
        <f>$E222^EXP(Parameter!$D$114+Parameter!$D$121*(($B222*21/30.2)^(-1))+Parameter!$D$128*(($B222*21/30.2)^(-0.5)))</f>
        <v>4.4370334064605857E-5</v>
      </c>
      <c r="AJ222" s="12">
        <f>$D222^EXP(Parameter!$D$137+Parameter!$D$144*(($B222*21/30.2)^(-0.5))+Parameter!$D$151*((LN($B222*21/30.2))))</f>
        <v>1.6918774572784766E-13</v>
      </c>
      <c r="AK222" s="12">
        <f>$E222^EXP(Parameter!$D$115+Parameter!$D$122*(($B222*21/30.2)^(-1))+Parameter!$D$129*(($B222*21/30.2)^(-0.5)))</f>
        <v>4.4738191686128862E-3</v>
      </c>
      <c r="AL222" s="12">
        <f>$D222^EXP(Parameter!$D$138+Parameter!$D$145*(($B222*21/30.2)^(-0.5))+Parameter!$D$152*((LN($B222*21/30.2))))</f>
        <v>4.9435549700976513E-55</v>
      </c>
      <c r="AM222" s="12">
        <f>$E222^EXP(Parameter!$D$116+Parameter!$D$123*(($B222*21/30.2)^(-1))+Parameter!$D$130*(($B222*21/30.2)^(-0.5)))</f>
        <v>3.0578931766510568E-6</v>
      </c>
      <c r="AN222" s="12">
        <f>$D222^EXP(Parameter!$D$135+Parameter!$D$142*(($B222*21/30.2)^(-0.5))+Parameter!$D$149*((LN($B222*21/30.2))))</f>
        <v>6.3645398038134255E-6</v>
      </c>
      <c r="AO222" s="12">
        <f>$E222^EXP(Parameter!$D$113+Parameter!$D$120*(($B222*21/30.2)^(-1))+Parameter!$D$127*(($B222*21/30.2)^(-0.5)))</f>
        <v>2.2437404384531957E-12</v>
      </c>
      <c r="AP222" s="87">
        <f>$D222^EXP(Parameter!$D$304+Parameter!$D$310*((LN($B222*21/30.2))))</f>
        <v>1.6796921991785358E-2</v>
      </c>
      <c r="AQ222" s="88">
        <f>$E222^EXP(Parameter!$D$290+Parameter!$D$296*((LN($B222*21/30.2))))</f>
        <v>1.0000942175023656E-2</v>
      </c>
      <c r="AR222" s="12">
        <f>$D222^EXP(Parameter!$D$305+Parameter!$D$311*((LN($B222*21/30.2))))</f>
        <v>2.3591598669920558E-2</v>
      </c>
      <c r="AS222" s="88">
        <f>$E222^EXP(Parameter!$D$291+Parameter!$D$297*((LN($B222*21/30.2))))</f>
        <v>8.2457734261576609E-3</v>
      </c>
      <c r="AT222" s="12">
        <f>$D222^EXP(Parameter!$D$305+Parameter!$D$307-Parameter!$D$306+(Parameter!$D$311+Parameter!$D$313-Parameter!$D$312)*((LN($B222*21/30.2))))</f>
        <v>2.0468905082664419E-2</v>
      </c>
      <c r="AU222" s="88">
        <f>$E222^EXP(Parameter!$D$291+Parameter!$D$293-Parameter!$D$292+(Parameter!$D$297+Parameter!$D$299-Parameter!$D$298)*((LN($B222*21/30.2))))</f>
        <v>1.4202511495927772E-2</v>
      </c>
      <c r="AV222" s="12">
        <f>$D222^EXP(Parameter!$D$308+Parameter!$D$314*((LN($B222*21/30.2))))</f>
        <v>2.9339255829684142E-2</v>
      </c>
      <c r="AW222" s="88">
        <f>$E222^EXP(Parameter!$D$294+Parameter!$D$300*((LN($B222*21/30.2))))</f>
        <v>1.2036240784778452E-2</v>
      </c>
      <c r="AX222" s="12">
        <f>$D222^EXP(Parameter!$D$305+Parameter!$D$309-Parameter!$D$306+(Parameter!$D$311+Parameter!$D$315-Parameter!$D$312)*((LN($B222*21/30.2))))</f>
        <v>9.5791073860528597E-3</v>
      </c>
      <c r="AY222" s="88">
        <f>$E222^EXP(Parameter!$D$291+Parameter!$D$295-Parameter!$D$292+(Parameter!$D$297+Parameter!$D$301-Parameter!$D$298)*((LN($B222*21/30.2))))</f>
        <v>1.4144569918848787E-4</v>
      </c>
      <c r="AZ222" s="12">
        <f>$D222^EXP(Parameter!D$305-Parameter!D$306+(Parameter!D$311-Parameter!D$312)*((LN($B222*21/30.2))))</f>
        <v>6.3664570807674421E-3</v>
      </c>
      <c r="BA222" s="88">
        <f>$E222^EXP(Parameter!$D$291-Parameter!$D$292+(Parameter!$D$297-Parameter!$D$298)*((LN($B222*21/30.2))))</f>
        <v>1.6977818891333792E-6</v>
      </c>
      <c r="BB222" s="89">
        <f>$D222^EXP(Parameter!$D$231+Parameter!$D$238)</f>
        <v>4.4992104464264382E-2</v>
      </c>
      <c r="BC222" s="90">
        <f>$E222^EXP(Parameter!$D$216+Parameter!$D$223)</f>
        <v>2.9576697191429314E-3</v>
      </c>
      <c r="BD222" s="91">
        <f>$D222^EXP(Parameter!$D$232+Parameter!$D$239)</f>
        <v>3.3710822655617166E-2</v>
      </c>
      <c r="BE222" s="90">
        <f>$E222^EXP(Parameter!$D$217+Parameter!$D$224)</f>
        <v>4.3136437189657704E-3</v>
      </c>
      <c r="BF222" s="91">
        <f>$D222^EXP(Parameter!$D$234+Parameter!$D$241)</f>
        <v>4.0937206277711413E-2</v>
      </c>
      <c r="BG222" s="91">
        <f>$E222^EXP(Parameter!$D$219+Parameter!$D$226)</f>
        <v>2.0888914622968685E-2</v>
      </c>
      <c r="BH222" s="91">
        <f>$D222^EXP(Parameter!$D$235+Parameter!$D$242)</f>
        <v>8.5508572504156416E-2</v>
      </c>
      <c r="BI222" s="91">
        <f>$E222^EXP(Parameter!$D$220+Parameter!$D$227)</f>
        <v>1.3093089806831056E-2</v>
      </c>
      <c r="BJ222" s="91">
        <f>$D222^EXP(Parameter!$D$236)</f>
        <v>1.0727585341909096E-2</v>
      </c>
      <c r="BK222" s="91">
        <f>$E222^EXP(Parameter!$D$221)</f>
        <v>0.14842759722224655</v>
      </c>
      <c r="BL222" s="91">
        <f>$D222^EXP(Parameter!$D$233+Parameter!$D$240)</f>
        <v>1.5012802279013752E-2</v>
      </c>
      <c r="BM222" s="91">
        <f>$E222^EXP(Parameter!$D$218+Parameter!$D$225)</f>
        <v>1.2747026057008109E-3</v>
      </c>
      <c r="BN222" s="90">
        <f>$D222^EXP(Parameter!$D$268+Parameter!$D$275)</f>
        <v>6.1460713436776178E-2</v>
      </c>
      <c r="BO222" s="91">
        <f>$E222^EXP(Parameter!$D$246+Parameter!$D$253)</f>
        <v>9.7788905316919497E-4</v>
      </c>
      <c r="BP222" s="91">
        <f>$D222^EXP(Parameter!$D$269+Parameter!$D$276)</f>
        <v>3.9771400729621847E-2</v>
      </c>
      <c r="BQ222" s="91">
        <f>$E222^EXP(Parameter!$D$247+Parameter!$D$254)</f>
        <v>2.5370679014024857E-3</v>
      </c>
      <c r="BR222" s="91">
        <f>$D222^EXP(Parameter!$D$271+Parameter!$D$278)</f>
        <v>9.5504625636409504E-2</v>
      </c>
      <c r="BS222" s="91">
        <f>$E222^EXP(Parameter!$D$249+Parameter!$D$256)</f>
        <v>2.5976982609188667E-2</v>
      </c>
      <c r="BT222" s="91">
        <f>$D222^EXP(Parameter!$D$272+Parameter!$D$279)</f>
        <v>0.16978117131898671</v>
      </c>
      <c r="BU222" s="91">
        <f>$E222^EXP(Parameter!$D$250+Parameter!$D$257)</f>
        <v>7.6069885697687386E-3</v>
      </c>
      <c r="BV222" s="91">
        <f>$D222^EXP(Parameter!$D$273+Parameter!$D$280)</f>
        <v>0.13353756771442751</v>
      </c>
      <c r="BW222" s="91">
        <f>$E222^EXP(Parameter!$D$251+Parameter!$D$258)</f>
        <v>2.802432700403865E-2</v>
      </c>
      <c r="BX222" s="91">
        <f>$D222^EXP(Parameter!$D$270+Parameter!$D$277)</f>
        <v>3.4401413509582743E-2</v>
      </c>
      <c r="BY222" s="91">
        <f>$E222^EXP(Parameter!$D$248+Parameter!$D$255)</f>
        <v>3.1341093582691235E-3</v>
      </c>
      <c r="BZ222" s="90">
        <f>$D222^EXP(Parameter!$D$208)</f>
        <v>4.1727326507147673E-2</v>
      </c>
      <c r="CA222" s="90">
        <f>$E222^EXP(Parameter!$D$200)</f>
        <v>2.0760893121347297E-3</v>
      </c>
      <c r="CB222" s="90">
        <f>$D222^EXP(Parameter!$D$209)</f>
        <v>3.4170120577338273E-2</v>
      </c>
      <c r="CC222" s="90">
        <f>$E222^EXP(Parameter!$D$201)</f>
        <v>3.5731092188275825E-3</v>
      </c>
      <c r="CD222" s="90">
        <f>$D222^EXP(Parameter!$D$211)</f>
        <v>3.7385943709318317E-2</v>
      </c>
      <c r="CE222" s="90">
        <f>$E222^EXP(Parameter!$D$203)</f>
        <v>1.6043135458384507E-2</v>
      </c>
      <c r="CF222" s="90">
        <f>$D222^EXP(Parameter!$D$212)</f>
        <v>8.5298448492532181E-2</v>
      </c>
      <c r="CG222" s="90">
        <f>$E222^EXP(Parameter!$D$204)</f>
        <v>1.1219454363066102E-2</v>
      </c>
      <c r="CH222" s="91">
        <f>$D222^EXP(Parameter!$D$213)</f>
        <v>3.008674593657816E-2</v>
      </c>
      <c r="CI222" s="90">
        <f>$E222^EXP(Parameter!$D$205)</f>
        <v>2.001395553884501E-2</v>
      </c>
      <c r="CJ222" s="91">
        <f>$D222^EXP(Parameter!$D$210)</f>
        <v>1.6449076798902652E-2</v>
      </c>
      <c r="CK222" s="90">
        <f>$E222^EXP(Parameter!$D$202)</f>
        <v>1.6767335016593932E-3</v>
      </c>
      <c r="CL222" s="12">
        <f>$D222^EXP(Parameter!$D$170+Parameter!$D$177*(LN($B222/30.2*21)))</f>
        <v>1.9581812850479729E-2</v>
      </c>
      <c r="CM222" s="41">
        <f>$E222^EXP(Parameter!$D$155+Parameter!$D$162*(LN($B222/30.2*21)))</f>
        <v>6.6437845852239816E-2</v>
      </c>
      <c r="CN222" s="12">
        <f>$D222^EXP(Parameter!$D$171+Parameter!$D$178*(LN($B222/30.2*21)))</f>
        <v>2.2143947053382872E-2</v>
      </c>
      <c r="CO222" s="41">
        <f>$E222^EXP(Parameter!$D$156+Parameter!$D$163*(LN($B222/30.2*21)))</f>
        <v>3.9269440102397087E-2</v>
      </c>
      <c r="CP222" s="12">
        <f>$D222^EXP(Parameter!$D$173+Parameter!$D$180*(LN($B222/30.2*21)))</f>
        <v>1.8390635571347541E-2</v>
      </c>
      <c r="CQ222" s="41">
        <f>$E222^EXP(Parameter!$D$158+Parameter!$D$165*(LN($B222/30.2*21)))</f>
        <v>4.0167538467014832E-2</v>
      </c>
      <c r="CR222" s="12">
        <f>$D222^EXP(Parameter!$D$174+Parameter!$D$181*(LN($B222/30.2*21)))</f>
        <v>1.6584477440793059E-2</v>
      </c>
      <c r="CS222" s="41">
        <f>$E222^EXP(Parameter!$D$159+Parameter!$D$166*(LN($B222/30.2*21)))</f>
        <v>6.194811988015194E-2</v>
      </c>
      <c r="CT222" s="12">
        <f>$D222^EXP(Parameter!$D$175+Parameter!$D$182*(LN($B222/30.2*21)))</f>
        <v>2.6598038470192135E-3</v>
      </c>
      <c r="CU222" s="41">
        <f>$E222^EXP(Parameter!$D$160+Parameter!$D$167*(LN($B222/30.2*21)))</f>
        <v>1.6147653075584652E-3</v>
      </c>
      <c r="CV222" s="12">
        <f>$D222^EXP(Parameter!$D$172+Parameter!$D$179*(LN($B222/30.2*21)))</f>
        <v>3.9242736372079381E-3</v>
      </c>
      <c r="CW222" s="41">
        <f>$E222^EXP(Parameter!$D$157+Parameter!$D$164*(LN($B222/30.2*21)))</f>
        <v>6.2222548467462927E-8</v>
      </c>
      <c r="CX222" s="12">
        <f t="shared" si="23"/>
        <v>1.2973355035947607E-23</v>
      </c>
      <c r="CY222" s="85">
        <v>1.3001018538539201E-2</v>
      </c>
      <c r="CZ222" s="12">
        <f t="shared" si="24"/>
        <v>2.8971151898405303E-5</v>
      </c>
      <c r="DA222" s="85">
        <v>1.9633573308646301E-2</v>
      </c>
      <c r="DB222" s="12">
        <f t="shared" si="25"/>
        <v>2.4811501358833544E-8</v>
      </c>
      <c r="DC222" s="41">
        <v>1.1206880398810799E-4</v>
      </c>
      <c r="DD222" s="12">
        <f t="shared" si="26"/>
        <v>3.926277339443745E-69</v>
      </c>
      <c r="DE222" s="85">
        <v>1.2253519288061201E-3</v>
      </c>
      <c r="DF222" s="12">
        <f t="shared" si="27"/>
        <v>4.3610851034973671E-76</v>
      </c>
      <c r="DG222" s="41">
        <v>1.04174999968292E-4</v>
      </c>
      <c r="DH222" s="12">
        <f t="shared" si="28"/>
        <v>5.2062918412515153E-9</v>
      </c>
      <c r="DI222" s="41">
        <v>1.04174999968292E-4</v>
      </c>
      <c r="DJ222" s="46">
        <v>217</v>
      </c>
      <c r="DK222" s="44">
        <v>4.1040583107498898E-5</v>
      </c>
      <c r="DL222" s="44">
        <v>1.3374495802676001E-4</v>
      </c>
      <c r="DM222" s="44">
        <v>3.1749691418148101E-4</v>
      </c>
      <c r="DN222" s="44">
        <v>2.2515118477661701E-4</v>
      </c>
      <c r="DO222" s="44">
        <v>1.0463078247913099E-3</v>
      </c>
      <c r="DP222" s="44">
        <v>8.0023481329916102E-4</v>
      </c>
      <c r="DQ222" s="44">
        <v>1.1887525814849901E-3</v>
      </c>
      <c r="DR222" s="45">
        <v>1.7918296368266501E-2</v>
      </c>
      <c r="DS222" s="45">
        <v>3.0193953239433202E-2</v>
      </c>
      <c r="DT222" s="45">
        <v>2.6841012164766601E-2</v>
      </c>
      <c r="DU222" s="45">
        <v>1.8854032239817499E-2</v>
      </c>
      <c r="DV222" s="45">
        <v>2.8725388111502801E-2</v>
      </c>
      <c r="DW222" s="45">
        <v>4.8942080905494199E-2</v>
      </c>
      <c r="DX222" s="45">
        <v>2.2622506410399999E-2</v>
      </c>
    </row>
    <row r="223" spans="1:128">
      <c r="A223" s="43">
        <f t="shared" si="22"/>
        <v>14.139726027397261</v>
      </c>
      <c r="B223" s="18">
        <v>219</v>
      </c>
      <c r="C223" s="12">
        <v>4796</v>
      </c>
      <c r="D223" s="12">
        <v>1.66989898490572E-2</v>
      </c>
      <c r="E223" s="12">
        <v>1.02131267506089E-4</v>
      </c>
      <c r="F223" s="92">
        <f>$D223^Parameter!$D$325</f>
        <v>4.1086425222815526E-2</v>
      </c>
      <c r="G223" s="92">
        <f>$E223^Parameter!$D$318</f>
        <v>1.3384257384288375E-3</v>
      </c>
      <c r="H223" s="92">
        <f>$D223^Parameter!$D$326</f>
        <v>3.7857520009890261E-2</v>
      </c>
      <c r="I223" s="92">
        <f>$E223^Parameter!$D$319</f>
        <v>2.791653945256108E-3</v>
      </c>
      <c r="J223" s="92">
        <f>$D223^Parameter!$D$328</f>
        <v>4.422724966093524E-2</v>
      </c>
      <c r="K223" s="92">
        <f>$E223^Parameter!$D$321</f>
        <v>1.706307555180096E-2</v>
      </c>
      <c r="L223" s="92">
        <f>$D223^Parameter!$D$329</f>
        <v>0.1010896079851992</v>
      </c>
      <c r="M223" s="92">
        <f>$E223^Parameter!$D$322</f>
        <v>1.1078673760733746E-2</v>
      </c>
      <c r="N223" s="92">
        <f>$D223^Parameter!$D$330</f>
        <v>3.6339509629312358E-2</v>
      </c>
      <c r="O223" s="92">
        <f>$E223^Parameter!$D$323</f>
        <v>2.5331650573625922E-2</v>
      </c>
      <c r="P223" s="92">
        <f>$D223^Parameter!$D$327</f>
        <v>2.0323620232451971E-2</v>
      </c>
      <c r="Q223" s="92">
        <f>$E223^Parameter!$D$320</f>
        <v>1.4142927899459447E-3</v>
      </c>
      <c r="R223" s="12">
        <f>$D223^EXP(Parameter!$D$96+Parameter!$D$103*(($B223/30.2*21)^(1)))</f>
        <v>5.4774574795132309E-24</v>
      </c>
      <c r="S223" s="12">
        <f>$E223^EXP(Parameter!$D$81+Parameter!$D$88*($B223/30.2*21)^(-2))</f>
        <v>3.5293976787249479E-3</v>
      </c>
      <c r="T223" s="12">
        <f>$D223^EXP(Parameter!$D$97+Parameter!$D$104*(($B223*21/30.2)^(1)))</f>
        <v>2.6671136406861012E-5</v>
      </c>
      <c r="U223" s="12">
        <f>$E223^EXP(Parameter!$D$82+Parameter!$D$89*($B223/30.2*21)^(-2))</f>
        <v>5.7680476299786189E-3</v>
      </c>
      <c r="V223" s="12">
        <f>$D223^EXP(Parameter!$D$99+Parameter!$D$106*(($B223*21/30.2)^(1)))</f>
        <v>2.0563454894170013E-8</v>
      </c>
      <c r="W223" s="12">
        <f>$E223^EXP(Parameter!$D$84+Parameter!$D$91*($B223/30.2*21)^(-2))</f>
        <v>2.8105420494948925E-2</v>
      </c>
      <c r="X223" s="12">
        <f>$D223^EXP(Parameter!$D$100+Parameter!$D$107*(($B223*21/30.2)^(1)))</f>
        <v>9.7631926785829642E-71</v>
      </c>
      <c r="Y223" s="12">
        <f>$E223^EXP(Parameter!$D$85+Parameter!$D$92*($B223/30.2*21)^(-2))</f>
        <v>1.7897161607027794E-2</v>
      </c>
      <c r="Z223" s="12">
        <f>$D223^EXP(Parameter!$D$101+Parameter!$D$108*(($B223*21/30.2)^(1)))</f>
        <v>9.5342659413163151E-78</v>
      </c>
      <c r="AA223" s="12">
        <f>$E223^EXP(Parameter!$D$86+Parameter!$D$93*($B223/30.2*21)^(-2))</f>
        <v>2.5680729996979609E-2</v>
      </c>
      <c r="AB223" s="12">
        <f>$D223^EXP(Parameter!$D$98+Parameter!$D$105*(($B223*21/30.2)^(1)))</f>
        <v>4.3005040632475943E-9</v>
      </c>
      <c r="AC223" s="12">
        <f>$E223^EXP(Parameter!$D$83+Parameter!$D$90*($B223/30.2*21)^(-2))</f>
        <v>1.6016655843370303E-3</v>
      </c>
      <c r="AD223" s="87">
        <f>$D223^EXP(Parameter!$D$133+Parameter!$D$140*(($B223*21/30.2)^(-0.5))+Parameter!$D$147*((LN($B223*21/30.2))))</f>
        <v>5.1094963371389642E-12</v>
      </c>
      <c r="AE223" s="12">
        <f>$E223^EXP(Parameter!$D$111+Parameter!$D$118*(($B223*21/30.2)^(-1))+Parameter!$D$125*(($B223*21/30.2)^(-0.5)))</f>
        <v>5.3464189026188831E-2</v>
      </c>
      <c r="AF223" s="12">
        <f>$D223^EXP(Parameter!$D$134+Parameter!$D$141*(($B223*21/30.2)^(-0.5))+Parameter!$D$148*((LN($B223*21/30.2))))</f>
        <v>1.6990778370891573E-4</v>
      </c>
      <c r="AG223" s="12">
        <f>$E223^EXP(Parameter!$D$112+Parameter!$D$119*(($B223*21/30.2)^(-1))+Parameter!$D$126*(($B223*21/30.2)^(-0.5)))</f>
        <v>6.8915278666582484E-3</v>
      </c>
      <c r="AH223" s="12">
        <f>$D223^EXP(Parameter!$D$136+Parameter!$D$143*(($B223*21/30.2)^(-0.5))+Parameter!$D$150*((LN($B223*21/30.2))))</f>
        <v>8.4200932867009219E-10</v>
      </c>
      <c r="AI223" s="12">
        <f>$E223^EXP(Parameter!$D$114+Parameter!$D$121*(($B223*21/30.2)^(-1))+Parameter!$D$128*(($B223*21/30.2)^(-0.5)))</f>
        <v>4.3023976593854692E-5</v>
      </c>
      <c r="AJ223" s="12">
        <f>$D223^EXP(Parameter!$D$137+Parameter!$D$144*(($B223*21/30.2)^(-0.5))+Parameter!$D$151*((LN($B223*21/30.2))))</f>
        <v>1.3267291978490001E-13</v>
      </c>
      <c r="AK223" s="12">
        <f>$E223^EXP(Parameter!$D$115+Parameter!$D$122*(($B223*21/30.2)^(-1))+Parameter!$D$129*(($B223*21/30.2)^(-0.5)))</f>
        <v>4.4168261415235294E-3</v>
      </c>
      <c r="AL223" s="12">
        <f>$D223^EXP(Parameter!$D$138+Parameter!$D$145*(($B223*21/30.2)^(-0.5))+Parameter!$D$152*((LN($B223*21/30.2))))</f>
        <v>1.2961559760651521E-55</v>
      </c>
      <c r="AM223" s="12">
        <f>$E223^EXP(Parameter!$D$116+Parameter!$D$123*(($B223*21/30.2)^(-1))+Parameter!$D$130*(($B223*21/30.2)^(-0.5)))</f>
        <v>2.9399294513628255E-6</v>
      </c>
      <c r="AN223" s="12">
        <f>$D223^EXP(Parameter!$D$135+Parameter!$D$142*(($B223*21/30.2)^(-0.5))+Parameter!$D$149*((LN($B223*21/30.2))))</f>
        <v>6.0227963524184941E-6</v>
      </c>
      <c r="AO223" s="12">
        <f>$E223^EXP(Parameter!$D$113+Parameter!$D$120*(($B223*21/30.2)^(-1))+Parameter!$D$127*(($B223*21/30.2)^(-0.5)))</f>
        <v>2.0531736521778413E-12</v>
      </c>
      <c r="AP223" s="87">
        <f>$D223^EXP(Parameter!$D$304+Parameter!$D$310*((LN($B223*21/30.2))))</f>
        <v>1.6598471317520735E-2</v>
      </c>
      <c r="AQ223" s="88">
        <f>$E223^EXP(Parameter!$D$290+Parameter!$D$296*((LN($B223*21/30.2))))</f>
        <v>9.9318467830734284E-3</v>
      </c>
      <c r="AR223" s="12">
        <f>$D223^EXP(Parameter!$D$305+Parameter!$D$311*((LN($B223*21/30.2))))</f>
        <v>2.3367460784172869E-2</v>
      </c>
      <c r="AS223" s="88">
        <f>$E223^EXP(Parameter!$D$291+Parameter!$D$297*((LN($B223*21/30.2))))</f>
        <v>8.1702959761529009E-3</v>
      </c>
      <c r="AT223" s="12">
        <f>$D223^EXP(Parameter!$D$305+Parameter!$D$307-Parameter!$D$306+(Parameter!$D$311+Parameter!$D$313-Parameter!$D$312)*((LN($B223*21/30.2))))</f>
        <v>2.0253538917727479E-2</v>
      </c>
      <c r="AU223" s="88">
        <f>$E223^EXP(Parameter!$D$291+Parameter!$D$293-Parameter!$D$292+(Parameter!$D$297+Parameter!$D$299-Parameter!$D$298)*((LN($B223*21/30.2))))</f>
        <v>1.4063728889241976E-2</v>
      </c>
      <c r="AV223" s="12">
        <f>$D223^EXP(Parameter!$D$308+Parameter!$D$314*((LN($B223*21/30.2))))</f>
        <v>2.9011448375807943E-2</v>
      </c>
      <c r="AW223" s="88">
        <f>$E223^EXP(Parameter!$D$294+Parameter!$D$300*((LN($B223*21/30.2))))</f>
        <v>1.1923915990202327E-2</v>
      </c>
      <c r="AX223" s="12">
        <f>$D223^EXP(Parameter!$D$305+Parameter!$D$309-Parameter!$D$306+(Parameter!$D$311+Parameter!$D$315-Parameter!$D$312)*((LN($B223*21/30.2))))</f>
        <v>9.446333154374608E-3</v>
      </c>
      <c r="AY223" s="88">
        <f>$E223^EXP(Parameter!$D$291+Parameter!$D$295-Parameter!$D$292+(Parameter!$D$297+Parameter!$D$301-Parameter!$D$298)*((LN($B223*21/30.2))))</f>
        <v>1.3682687484953228E-4</v>
      </c>
      <c r="AZ223" s="12">
        <f>$D223^EXP(Parameter!D$305-Parameter!D$306+(Parameter!D$311-Parameter!D$312)*((LN($B223*21/30.2))))</f>
        <v>6.2760851241361517E-3</v>
      </c>
      <c r="BA223" s="88">
        <f>$E223^EXP(Parameter!$D$291-Parameter!$D$292+(Parameter!$D$297-Parameter!$D$298)*((LN($B223*21/30.2))))</f>
        <v>1.6221495175351061E-6</v>
      </c>
      <c r="BB223" s="89">
        <f>$D223^EXP(Parameter!$D$231+Parameter!$D$238)</f>
        <v>4.4668875757437825E-2</v>
      </c>
      <c r="BC223" s="90">
        <f>$E223^EXP(Parameter!$D$216+Parameter!$D$223)</f>
        <v>2.9206910045346639E-3</v>
      </c>
      <c r="BD223" s="91">
        <f>$D223^EXP(Parameter!$D$232+Parameter!$D$239)</f>
        <v>3.344618622553585E-2</v>
      </c>
      <c r="BE223" s="90">
        <f>$E223^EXP(Parameter!$D$217+Parameter!$D$224)</f>
        <v>4.2631862609868844E-3</v>
      </c>
      <c r="BF223" s="91">
        <f>$D223^EXP(Parameter!$D$234+Parameter!$D$241)</f>
        <v>4.0634185066108282E-2</v>
      </c>
      <c r="BG223" s="91">
        <f>$E223^EXP(Parameter!$D$219+Parameter!$D$226)</f>
        <v>2.0715051662149434E-2</v>
      </c>
      <c r="BH223" s="91">
        <f>$D223^EXP(Parameter!$D$235+Parameter!$D$242)</f>
        <v>8.5021099267487049E-2</v>
      </c>
      <c r="BI223" s="91">
        <f>$E223^EXP(Parameter!$D$220+Parameter!$D$227)</f>
        <v>1.2971015552126899E-2</v>
      </c>
      <c r="BJ223" s="91">
        <f>$D223^EXP(Parameter!$D$236)</f>
        <v>1.0615076981181229E-2</v>
      </c>
      <c r="BK223" s="91">
        <f>$E223^EXP(Parameter!$D$221)</f>
        <v>0.14781710709388157</v>
      </c>
      <c r="BL223" s="91">
        <f>$D223^EXP(Parameter!$D$233+Parameter!$D$240)</f>
        <v>1.486696340910014E-2</v>
      </c>
      <c r="BM223" s="91">
        <f>$E223^EXP(Parameter!$D$218+Parameter!$D$225)</f>
        <v>1.2564784770165763E-3</v>
      </c>
      <c r="BN223" s="90">
        <f>$D223^EXP(Parameter!$D$268+Parameter!$D$275)</f>
        <v>6.1063436562868383E-2</v>
      </c>
      <c r="BO223" s="91">
        <f>$E223^EXP(Parameter!$D$246+Parameter!$D$253)</f>
        <v>9.6335653365535825E-4</v>
      </c>
      <c r="BP223" s="91">
        <f>$D223^EXP(Parameter!$D$269+Parameter!$D$276)</f>
        <v>3.9474357403674339E-2</v>
      </c>
      <c r="BQ223" s="91">
        <f>$E223^EXP(Parameter!$D$247+Parameter!$D$254)</f>
        <v>2.5045176706479516E-3</v>
      </c>
      <c r="BR223" s="91">
        <f>$D223^EXP(Parameter!$D$271+Parameter!$D$278)</f>
        <v>9.4984577262032993E-2</v>
      </c>
      <c r="BS223" s="91">
        <f>$E223^EXP(Parameter!$D$249+Parameter!$D$256)</f>
        <v>2.577290613010471E-2</v>
      </c>
      <c r="BT223" s="91">
        <f>$D223^EXP(Parameter!$D$272+Parameter!$D$279)</f>
        <v>0.16908267787717934</v>
      </c>
      <c r="BU223" s="91">
        <f>$E223^EXP(Parameter!$D$250+Parameter!$D$257)</f>
        <v>7.5272282084016973E-3</v>
      </c>
      <c r="BV223" s="91">
        <f>$D223^EXP(Parameter!$D$273+Parameter!$D$280)</f>
        <v>0.13291396136087449</v>
      </c>
      <c r="BW223" s="91">
        <f>$E223^EXP(Parameter!$D$251+Parameter!$D$258)</f>
        <v>2.7808724003070402E-2</v>
      </c>
      <c r="BX223" s="91">
        <f>$D223^EXP(Parameter!$D$270+Parameter!$D$277)</f>
        <v>3.4132964983885274E-2</v>
      </c>
      <c r="BY223" s="91">
        <f>$E223^EXP(Parameter!$D$248+Parameter!$D$255)</f>
        <v>3.0953121510274373E-3</v>
      </c>
      <c r="BZ223" s="90">
        <f>$D223^EXP(Parameter!$D$208)</f>
        <v>4.1420297603851533E-2</v>
      </c>
      <c r="CA223" s="90">
        <f>$E223^EXP(Parameter!$D$200)</f>
        <v>2.0485656725729522E-3</v>
      </c>
      <c r="CB223" s="90">
        <f>$D223^EXP(Parameter!$D$209)</f>
        <v>3.3902945197986104E-2</v>
      </c>
      <c r="CC223" s="90">
        <f>$E223^EXP(Parameter!$D$201)</f>
        <v>3.5298772302989434E-3</v>
      </c>
      <c r="CD223" s="90">
        <f>$D223^EXP(Parameter!$D$211)</f>
        <v>3.7101381208841849E-2</v>
      </c>
      <c r="CE223" s="90">
        <f>$E223^EXP(Parameter!$D$203)</f>
        <v>1.590053522560202E-2</v>
      </c>
      <c r="CF223" s="90">
        <f>$D223^EXP(Parameter!$D$212)</f>
        <v>8.481168801774415E-2</v>
      </c>
      <c r="CG223" s="90">
        <f>$E223^EXP(Parameter!$D$204)</f>
        <v>1.1111141100015941E-2</v>
      </c>
      <c r="CH223" s="91">
        <f>$D223^EXP(Parameter!$D$213)</f>
        <v>2.9842667240673425E-2</v>
      </c>
      <c r="CI223" s="90">
        <f>$E223^EXP(Parameter!$D$205)</f>
        <v>1.9845540325399865E-2</v>
      </c>
      <c r="CJ223" s="91">
        <f>$D223^EXP(Parameter!$D$210)</f>
        <v>1.6292745971632352E-2</v>
      </c>
      <c r="CK223" s="90">
        <f>$E223^EXP(Parameter!$D$202)</f>
        <v>1.6537408064951952E-3</v>
      </c>
      <c r="CL223" s="12">
        <f>$D223^EXP(Parameter!$D$170+Parameter!$D$177*(LN($B223/30.2*21)))</f>
        <v>1.9376628383252367E-2</v>
      </c>
      <c r="CM223" s="41">
        <f>$E223^EXP(Parameter!$D$155+Parameter!$D$162*(LN($B223/30.2*21)))</f>
        <v>6.62586251109957E-2</v>
      </c>
      <c r="CN223" s="12">
        <f>$D223^EXP(Parameter!$D$171+Parameter!$D$178*(LN($B223/30.2*21)))</f>
        <v>2.193293298805354E-2</v>
      </c>
      <c r="CO223" s="41">
        <f>$E223^EXP(Parameter!$D$156+Parameter!$D$163*(LN($B223/30.2*21)))</f>
        <v>3.9081496394834984E-2</v>
      </c>
      <c r="CP223" s="12">
        <f>$D223^EXP(Parameter!$D$173+Parameter!$D$180*(LN($B223/30.2*21)))</f>
        <v>1.819754343971421E-2</v>
      </c>
      <c r="CQ223" s="41">
        <f>$E223^EXP(Parameter!$D$158+Parameter!$D$165*(LN($B223/30.2*21)))</f>
        <v>3.992129352729696E-2</v>
      </c>
      <c r="CR223" s="12">
        <f>$D223^EXP(Parameter!$D$174+Parameter!$D$181*(LN($B223/30.2*21)))</f>
        <v>1.6368867711214083E-2</v>
      </c>
      <c r="CS223" s="41">
        <f>$E223^EXP(Parameter!$D$159+Parameter!$D$166*(LN($B223/30.2*21)))</f>
        <v>6.1684647111341667E-2</v>
      </c>
      <c r="CT223" s="12">
        <f>$D223^EXP(Parameter!$D$175+Parameter!$D$182*(LN($B223/30.2*21)))</f>
        <v>2.6095051079362973E-3</v>
      </c>
      <c r="CU223" s="41">
        <f>$E223^EXP(Parameter!$D$160+Parameter!$D$167*(LN($B223/30.2*21)))</f>
        <v>1.5839196658735454E-3</v>
      </c>
      <c r="CV223" s="12">
        <f>$D223^EXP(Parameter!$D$172+Parameter!$D$179*(LN($B223/30.2*21)))</f>
        <v>3.8634265984152085E-3</v>
      </c>
      <c r="CW223" s="41">
        <f>$E223^EXP(Parameter!$D$157+Parameter!$D$164*(LN($B223/30.2*21)))</f>
        <v>5.8733667950448826E-8</v>
      </c>
      <c r="CX223" s="12">
        <f t="shared" si="23"/>
        <v>5.4774574795132309E-24</v>
      </c>
      <c r="CY223" s="85">
        <v>1.29795174170116E-2</v>
      </c>
      <c r="CZ223" s="12">
        <f t="shared" si="24"/>
        <v>2.6671136406861012E-5</v>
      </c>
      <c r="DA223" s="85">
        <v>1.9590884024735598E-2</v>
      </c>
      <c r="DB223" s="12">
        <f t="shared" si="25"/>
        <v>2.0563454894170013E-8</v>
      </c>
      <c r="DC223" s="41">
        <v>1.0947199798647101E-4</v>
      </c>
      <c r="DD223" s="12">
        <f t="shared" si="26"/>
        <v>9.7631926785829642E-71</v>
      </c>
      <c r="DE223" s="85">
        <v>1.2026775460521101E-3</v>
      </c>
      <c r="DF223" s="12">
        <f t="shared" si="27"/>
        <v>9.5342659413163151E-78</v>
      </c>
      <c r="DG223" s="41">
        <v>1.0213099997443199E-4</v>
      </c>
      <c r="DH223" s="12">
        <f t="shared" si="28"/>
        <v>4.3005040632475943E-9</v>
      </c>
      <c r="DI223" s="41">
        <v>1.0213099997443199E-4</v>
      </c>
      <c r="DJ223" s="46">
        <v>218</v>
      </c>
      <c r="DK223" s="44">
        <v>4.0077089390466698E-5</v>
      </c>
      <c r="DL223" s="44">
        <v>1.30837876950451E-4</v>
      </c>
      <c r="DM223" s="44">
        <v>3.1101896711793802E-4</v>
      </c>
      <c r="DN223" s="44">
        <v>2.2043660884563099E-4</v>
      </c>
      <c r="DO223" s="44">
        <v>1.02698692915748E-3</v>
      </c>
      <c r="DP223" s="44">
        <v>7.8510035028200897E-4</v>
      </c>
      <c r="DQ223" s="44">
        <v>1.1670570990184299E-3</v>
      </c>
      <c r="DR223" s="45">
        <v>1.7753657554274601E-2</v>
      </c>
      <c r="DS223" s="45">
        <v>2.99379628980047E-2</v>
      </c>
      <c r="DT223" s="45">
        <v>2.6609027127063499E-2</v>
      </c>
      <c r="DU223" s="45">
        <v>1.8682060324866499E-2</v>
      </c>
      <c r="DV223" s="45">
        <v>2.8479834281566901E-2</v>
      </c>
      <c r="DW223" s="45">
        <v>4.8561776953128799E-2</v>
      </c>
      <c r="DX223" s="45">
        <v>2.2421678226107099E-2</v>
      </c>
    </row>
    <row r="224" spans="1:128">
      <c r="A224" s="43">
        <f t="shared" si="22"/>
        <v>14.2</v>
      </c>
      <c r="B224" s="18">
        <v>220</v>
      </c>
      <c r="C224" s="12">
        <v>4818</v>
      </c>
      <c r="D224" s="12">
        <v>1.6541731649580699E-2</v>
      </c>
      <c r="E224" s="12">
        <v>1.00134567962413E-4</v>
      </c>
      <c r="F224" s="92">
        <f>$D224^Parameter!$D$325</f>
        <v>4.0784313596830525E-2</v>
      </c>
      <c r="G224" s="92">
        <f>$E224^Parameter!$D$318</f>
        <v>1.3195337429550815E-3</v>
      </c>
      <c r="H224" s="92">
        <f>$D224^Parameter!$D$326</f>
        <v>3.7572040077317938E-2</v>
      </c>
      <c r="I224" s="92">
        <f>$E224^Parameter!$D$319</f>
        <v>2.7566001671734215E-3</v>
      </c>
      <c r="J224" s="92">
        <f>$D224^Parameter!$D$328</f>
        <v>4.3909521051942298E-2</v>
      </c>
      <c r="K224" s="92">
        <f>$E224^Parameter!$D$321</f>
        <v>1.6914482870564428E-2</v>
      </c>
      <c r="L224" s="92">
        <f>$D224^Parameter!$D$329</f>
        <v>0.10055538747702868</v>
      </c>
      <c r="M224" s="92">
        <f>$E224^Parameter!$D$322</f>
        <v>1.097200947314928E-2</v>
      </c>
      <c r="N224" s="92">
        <f>$D224^Parameter!$D$330</f>
        <v>3.6062064567476682E-2</v>
      </c>
      <c r="O224" s="92">
        <f>$E224^Parameter!$D$323</f>
        <v>2.5132379638175415E-2</v>
      </c>
      <c r="P224" s="92">
        <f>$D224^Parameter!$D$327</f>
        <v>2.0141373568442554E-2</v>
      </c>
      <c r="Q224" s="92">
        <f>$E224^Parameter!$D$320</f>
        <v>1.3944951118147154E-3</v>
      </c>
      <c r="R224" s="12">
        <f>$D224^EXP(Parameter!$D$96+Parameter!$D$103*(($B224/30.2*21)^(1)))</f>
        <v>2.281818326339106E-24</v>
      </c>
      <c r="S224" s="12">
        <f>$E224^EXP(Parameter!$D$81+Parameter!$D$88*($B224/30.2*21)^(-2))</f>
        <v>3.4868409588706762E-3</v>
      </c>
      <c r="T224" s="12">
        <f>$D224^EXP(Parameter!$D$97+Parameter!$D$104*(($B224*21/30.2)^(1)))</f>
        <v>2.4540977890916757E-5</v>
      </c>
      <c r="U224" s="12">
        <f>$E224^EXP(Parameter!$D$82+Parameter!$D$89*($B224/30.2*21)^(-2))</f>
        <v>5.7045119390320169E-3</v>
      </c>
      <c r="V224" s="12">
        <f>$D224^EXP(Parameter!$D$99+Parameter!$D$106*(($B224*21/30.2)^(1)))</f>
        <v>1.7012334645107139E-8</v>
      </c>
      <c r="W224" s="12">
        <f>$E224^EXP(Parameter!$D$84+Parameter!$D$91*($B224/30.2*21)^(-2))</f>
        <v>2.7890585808010803E-2</v>
      </c>
      <c r="X224" s="12">
        <f>$D224^EXP(Parameter!$D$100+Parameter!$D$107*(($B224*21/30.2)^(1)))</f>
        <v>2.2309513110220022E-72</v>
      </c>
      <c r="Y224" s="12">
        <f>$E224^EXP(Parameter!$D$85+Parameter!$D$92*($B224/30.2*21)^(-2))</f>
        <v>1.7743138630751734E-2</v>
      </c>
      <c r="Z224" s="12">
        <f>$D224^EXP(Parameter!$D$101+Parameter!$D$108*(($B224*21/30.2)^(1)))</f>
        <v>1.9204709033327262E-79</v>
      </c>
      <c r="AA224" s="12">
        <f>$E224^EXP(Parameter!$D$86+Parameter!$D$93*($B224/30.2*21)^(-2))</f>
        <v>2.5479444359084013E-2</v>
      </c>
      <c r="AB224" s="12">
        <f>$D224^EXP(Parameter!$D$98+Parameter!$D$105*(($B224*21/30.2)^(1)))</f>
        <v>3.5463898062527684E-9</v>
      </c>
      <c r="AC224" s="12">
        <f>$E224^EXP(Parameter!$D$83+Parameter!$D$90*($B224/30.2*21)^(-2))</f>
        <v>1.5796656714761196E-3</v>
      </c>
      <c r="AD224" s="87">
        <f>$D224^EXP(Parameter!$D$133+Parameter!$D$140*(($B224*21/30.2)^(-0.5))+Parameter!$D$147*((LN($B224*21/30.2))))</f>
        <v>4.217303901932674E-12</v>
      </c>
      <c r="AE224" s="12">
        <f>$E224^EXP(Parameter!$D$111+Parameter!$D$118*(($B224*21/30.2)^(-1))+Parameter!$D$125*(($B224*21/30.2)^(-0.5)))</f>
        <v>5.3224374229759744E-2</v>
      </c>
      <c r="AF224" s="12">
        <f>$D224^EXP(Parameter!$D$134+Parameter!$D$141*(($B224*21/30.2)^(-0.5))+Parameter!$D$148*((LN($B224*21/30.2))))</f>
        <v>1.6351154988457134E-4</v>
      </c>
      <c r="AG224" s="12">
        <f>$E224^EXP(Parameter!$D$112+Parameter!$D$119*(($B224*21/30.2)^(-1))+Parameter!$D$126*(($B224*21/30.2)^(-0.5)))</f>
        <v>6.8200471378978347E-3</v>
      </c>
      <c r="AH224" s="12">
        <f>$D224^EXP(Parameter!$D$136+Parameter!$D$143*(($B224*21/30.2)^(-0.5))+Parameter!$D$150*((LN($B224*21/30.2))))</f>
        <v>7.2970771366023346E-10</v>
      </c>
      <c r="AI224" s="12">
        <f>$E224^EXP(Parameter!$D$114+Parameter!$D$121*(($B224*21/30.2)^(-1))+Parameter!$D$128*(($B224*21/30.2)^(-0.5)))</f>
        <v>4.1721995321360293E-5</v>
      </c>
      <c r="AJ224" s="12">
        <f>$D224^EXP(Parameter!$D$137+Parameter!$D$144*(($B224*21/30.2)^(-0.5))+Parameter!$D$151*((LN($B224*21/30.2))))</f>
        <v>1.0394474607369585E-13</v>
      </c>
      <c r="AK224" s="12">
        <f>$E224^EXP(Parameter!$D$115+Parameter!$D$122*(($B224*21/30.2)^(-1))+Parameter!$D$129*(($B224*21/30.2)^(-0.5)))</f>
        <v>4.3607402697251104E-3</v>
      </c>
      <c r="AL224" s="12">
        <f>$D224^EXP(Parameter!$D$138+Parameter!$D$145*(($B224*21/30.2)^(-0.5))+Parameter!$D$152*((LN($B224*21/30.2))))</f>
        <v>3.3700999846672111E-56</v>
      </c>
      <c r="AM224" s="12">
        <f>$E224^EXP(Parameter!$D$116+Parameter!$D$123*(($B224*21/30.2)^(-1))+Parameter!$D$130*(($B224*21/30.2)^(-0.5)))</f>
        <v>2.826823863691475E-6</v>
      </c>
      <c r="AN224" s="12">
        <f>$D224^EXP(Parameter!$D$135+Parameter!$D$142*(($B224*21/30.2)^(-0.5))+Parameter!$D$149*((LN($B224*21/30.2))))</f>
        <v>5.6994878283945519E-6</v>
      </c>
      <c r="AO224" s="12">
        <f>$E224^EXP(Parameter!$D$113+Parameter!$D$120*(($B224*21/30.2)^(-1))+Parameter!$D$127*(($B224*21/30.2)^(-0.5)))</f>
        <v>1.8792231308416714E-12</v>
      </c>
      <c r="AP224" s="87">
        <f>$D224^EXP(Parameter!$D$304+Parameter!$D$310*((LN($B224*21/30.2))))</f>
        <v>1.6402839478773905E-2</v>
      </c>
      <c r="AQ224" s="88">
        <f>$E224^EXP(Parameter!$D$290+Parameter!$D$296*((LN($B224*21/30.2))))</f>
        <v>9.8635322830105555E-3</v>
      </c>
      <c r="AR224" s="12">
        <f>$D224^EXP(Parameter!$D$305+Parameter!$D$311*((LN($B224*21/30.2))))</f>
        <v>2.3146092745210636E-2</v>
      </c>
      <c r="AS224" s="88">
        <f>$E224^EXP(Parameter!$D$291+Parameter!$D$297*((LN($B224*21/30.2))))</f>
        <v>8.0957875106794364E-3</v>
      </c>
      <c r="AT224" s="12">
        <f>$D224^EXP(Parameter!$D$305+Parameter!$D$307-Parameter!$D$306+(Parameter!$D$311+Parameter!$D$313-Parameter!$D$312)*((LN($B224*21/30.2))))</f>
        <v>2.0041005219087193E-2</v>
      </c>
      <c r="AU224" s="88">
        <f>$E224^EXP(Parameter!$D$291+Parameter!$D$293-Parameter!$D$292+(Parameter!$D$297+Parameter!$D$299-Parameter!$D$298)*((LN($B224*21/30.2))))</f>
        <v>1.3926735066554598E-2</v>
      </c>
      <c r="AV224" s="12">
        <f>$D224^EXP(Parameter!$D$308+Parameter!$D$314*((LN($B224*21/30.2))))</f>
        <v>2.8687978083875437E-2</v>
      </c>
      <c r="AW224" s="88">
        <f>$E224^EXP(Parameter!$D$294+Parameter!$D$300*((LN($B224*21/30.2))))</f>
        <v>1.1813019121929133E-2</v>
      </c>
      <c r="AX224" s="12">
        <f>$D224^EXP(Parameter!$D$305+Parameter!$D$309-Parameter!$D$306+(Parameter!$D$311+Parameter!$D$315-Parameter!$D$312)*((LN($B224*21/30.2))))</f>
        <v>9.315700241600668E-3</v>
      </c>
      <c r="AY224" s="88">
        <f>$E224^EXP(Parameter!$D$291+Parameter!$D$295-Parameter!$D$292+(Parameter!$D$297+Parameter!$D$301-Parameter!$D$298)*((LN($B224*21/30.2))))</f>
        <v>1.3236499302257822E-4</v>
      </c>
      <c r="AZ224" s="12">
        <f>$D224^EXP(Parameter!D$305-Parameter!D$306+(Parameter!D$311-Parameter!D$312)*((LN($B224*21/30.2))))</f>
        <v>6.1872202129875523E-3</v>
      </c>
      <c r="BA224" s="88">
        <f>$E224^EXP(Parameter!$D$291-Parameter!$D$292+(Parameter!$D$297-Parameter!$D$298)*((LN($B224*21/30.2))))</f>
        <v>1.550010462971452E-6</v>
      </c>
      <c r="BB224" s="89">
        <f>$D224^EXP(Parameter!$D$231+Parameter!$D$238)</f>
        <v>4.434899328867583E-2</v>
      </c>
      <c r="BC224" s="90">
        <f>$E224^EXP(Parameter!$D$216+Parameter!$D$223)</f>
        <v>2.8842969674663971E-3</v>
      </c>
      <c r="BD224" s="91">
        <f>$D224^EXP(Parameter!$D$232+Parameter!$D$239)</f>
        <v>3.3184464878277829E-2</v>
      </c>
      <c r="BE224" s="90">
        <f>$E224^EXP(Parameter!$D$217+Parameter!$D$224)</f>
        <v>4.2134861575795594E-3</v>
      </c>
      <c r="BF224" s="91">
        <f>$D224^EXP(Parameter!$D$234+Parameter!$D$241)</f>
        <v>4.0334366629457719E-2</v>
      </c>
      <c r="BG224" s="91">
        <f>$E224^EXP(Parameter!$D$219+Parameter!$D$226)</f>
        <v>2.0543214686681289E-2</v>
      </c>
      <c r="BH224" s="91">
        <f>$D224^EXP(Parameter!$D$235+Parameter!$D$242)</f>
        <v>8.4537953031883634E-2</v>
      </c>
      <c r="BI224" s="91">
        <f>$E224^EXP(Parameter!$D$220+Parameter!$D$227)</f>
        <v>1.2850485302957076E-2</v>
      </c>
      <c r="BJ224" s="91">
        <f>$D224^EXP(Parameter!$D$236)</f>
        <v>1.0504103278225931E-2</v>
      </c>
      <c r="BK224" s="91">
        <f>$E224^EXP(Parameter!$D$221)</f>
        <v>0.14721117355045116</v>
      </c>
      <c r="BL224" s="91">
        <f>$D224^EXP(Parameter!$D$233+Parameter!$D$240)</f>
        <v>1.4723001576213446E-2</v>
      </c>
      <c r="BM224" s="91">
        <f>$E224^EXP(Parameter!$D$218+Parameter!$D$225)</f>
        <v>1.2385750255610531E-3</v>
      </c>
      <c r="BN224" s="90">
        <f>$D224^EXP(Parameter!$D$268+Parameter!$D$275)</f>
        <v>6.0669987761847156E-2</v>
      </c>
      <c r="BO224" s="91">
        <f>$E224^EXP(Parameter!$D$246+Parameter!$D$253)</f>
        <v>9.4908789288543349E-4</v>
      </c>
      <c r="BP224" s="91">
        <f>$D224^EXP(Parameter!$D$269+Parameter!$D$276)</f>
        <v>3.9180473378437705E-2</v>
      </c>
      <c r="BQ224" s="91">
        <f>$E224^EXP(Parameter!$D$247+Parameter!$D$254)</f>
        <v>2.4724926950905868E-3</v>
      </c>
      <c r="BR224" s="91">
        <f>$D224^EXP(Parameter!$D$271+Parameter!$D$278)</f>
        <v>9.4469012749810538E-2</v>
      </c>
      <c r="BS224" s="91">
        <f>$E224^EXP(Parameter!$D$249+Parameter!$D$256)</f>
        <v>2.5571112849798128E-2</v>
      </c>
      <c r="BT224" s="91">
        <f>$D224^EXP(Parameter!$D$272+Parameter!$D$279)</f>
        <v>0.16838928147926771</v>
      </c>
      <c r="BU224" s="91">
        <f>$E224^EXP(Parameter!$D$250+Parameter!$D$257)</f>
        <v>7.4485688448750545E-3</v>
      </c>
      <c r="BV224" s="91">
        <f>$D224^EXP(Parameter!$D$273+Parameter!$D$280)</f>
        <v>0.13229525053424987</v>
      </c>
      <c r="BW224" s="91">
        <f>$E224^EXP(Parameter!$D$251+Parameter!$D$258)</f>
        <v>2.7595498272700782E-2</v>
      </c>
      <c r="BX224" s="91">
        <f>$D224^EXP(Parameter!$D$270+Parameter!$D$277)</f>
        <v>3.3867461035856486E-2</v>
      </c>
      <c r="BY224" s="91">
        <f>$E224^EXP(Parameter!$D$248+Parameter!$D$255)</f>
        <v>3.0571236014484957E-3</v>
      </c>
      <c r="BZ224" s="90">
        <f>$D224^EXP(Parameter!$D$208)</f>
        <v>4.1116500354511934E-2</v>
      </c>
      <c r="CA224" s="90">
        <f>$E224^EXP(Parameter!$D$200)</f>
        <v>2.0214978848567093E-3</v>
      </c>
      <c r="CB224" s="90">
        <f>$D224^EXP(Parameter!$D$209)</f>
        <v>3.3638704569012037E-2</v>
      </c>
      <c r="CC224" s="90">
        <f>$E224^EXP(Parameter!$D$201)</f>
        <v>3.4873114393413141E-3</v>
      </c>
      <c r="CD224" s="90">
        <f>$D224^EXP(Parameter!$D$211)</f>
        <v>3.6819885682768179E-2</v>
      </c>
      <c r="CE224" s="90">
        <f>$E224^EXP(Parameter!$D$203)</f>
        <v>1.5759676891920257E-2</v>
      </c>
      <c r="CF224" s="90">
        <f>$D224^EXP(Parameter!$D$212)</f>
        <v>8.4329250972428715E-2</v>
      </c>
      <c r="CG224" s="90">
        <f>$E224^EXP(Parameter!$D$204)</f>
        <v>1.1004233409173067E-2</v>
      </c>
      <c r="CH224" s="91">
        <f>$D224^EXP(Parameter!$D$213)</f>
        <v>2.9601340892787546E-2</v>
      </c>
      <c r="CI224" s="90">
        <f>$E224^EXP(Parameter!$D$205)</f>
        <v>1.9679102977269252E-2</v>
      </c>
      <c r="CJ224" s="91">
        <f>$D224^EXP(Parameter!$D$210)</f>
        <v>1.6138394488755505E-2</v>
      </c>
      <c r="CK224" s="90">
        <f>$E224^EXP(Parameter!$D$202)</f>
        <v>1.6311393378502235E-3</v>
      </c>
      <c r="CL224" s="12">
        <f>$D224^EXP(Parameter!$D$170+Parameter!$D$177*(LN($B224/30.2*21)))</f>
        <v>1.9174144563511013E-2</v>
      </c>
      <c r="CM224" s="41">
        <f>$E224^EXP(Parameter!$D$155+Parameter!$D$162*(LN($B224/30.2*21)))</f>
        <v>6.6080895760651681E-2</v>
      </c>
      <c r="CN224" s="12">
        <f>$D224^EXP(Parameter!$D$171+Parameter!$D$178*(LN($B224/30.2*21)))</f>
        <v>2.1724542257693297E-2</v>
      </c>
      <c r="CO224" s="41">
        <f>$E224^EXP(Parameter!$D$156+Parameter!$D$163*(LN($B224/30.2*21)))</f>
        <v>3.8895288860426189E-2</v>
      </c>
      <c r="CP224" s="12">
        <f>$D224^EXP(Parameter!$D$173+Parameter!$D$180*(LN($B224/30.2*21)))</f>
        <v>1.8007005977209507E-2</v>
      </c>
      <c r="CQ224" s="41">
        <f>$E224^EXP(Parameter!$D$158+Parameter!$D$165*(LN($B224/30.2*21)))</f>
        <v>3.9677471032914129E-2</v>
      </c>
      <c r="CR224" s="12">
        <f>$D224^EXP(Parameter!$D$174+Parameter!$D$181*(LN($B224/30.2*21)))</f>
        <v>1.6156501410532872E-2</v>
      </c>
      <c r="CS224" s="41">
        <f>$E224^EXP(Parameter!$D$159+Parameter!$D$166*(LN($B224/30.2*21)))</f>
        <v>6.1423443641123975E-2</v>
      </c>
      <c r="CT224" s="12">
        <f>$D224^EXP(Parameter!$D$175+Parameter!$D$182*(LN($B224/30.2*21)))</f>
        <v>2.5602577324209883E-3</v>
      </c>
      <c r="CU224" s="41">
        <f>$E224^EXP(Parameter!$D$160+Parameter!$D$167*(LN($B224/30.2*21)))</f>
        <v>1.5537312575192258E-3</v>
      </c>
      <c r="CV224" s="12">
        <f>$D224^EXP(Parameter!$D$172+Parameter!$D$179*(LN($B224/30.2*21)))</f>
        <v>3.8036741903766224E-3</v>
      </c>
      <c r="CW224" s="41">
        <f>$E224^EXP(Parameter!$D$157+Parameter!$D$164*(LN($B224/30.2*21)))</f>
        <v>5.5445853588050415E-8</v>
      </c>
      <c r="CX224" s="12">
        <f t="shared" si="23"/>
        <v>2.281818326339106E-24</v>
      </c>
      <c r="CY224" s="85">
        <v>1.2958446147596701E-2</v>
      </c>
      <c r="CZ224" s="12">
        <f t="shared" si="24"/>
        <v>2.4540977890916757E-5</v>
      </c>
      <c r="DA224" s="85">
        <v>1.9548960678214201E-2</v>
      </c>
      <c r="DB224" s="12">
        <f t="shared" si="25"/>
        <v>1.7012334645107139E-8</v>
      </c>
      <c r="DC224" s="41">
        <v>1.06960497890573E-4</v>
      </c>
      <c r="DD224" s="12">
        <f t="shared" si="26"/>
        <v>2.2309513110220022E-72</v>
      </c>
      <c r="DE224" s="85">
        <v>1.18051963213485E-3</v>
      </c>
      <c r="DF224" s="12">
        <f t="shared" si="27"/>
        <v>1.9204709033327262E-79</v>
      </c>
      <c r="DG224" s="41">
        <v>1.001349999794E-4</v>
      </c>
      <c r="DH224" s="12">
        <f t="shared" si="28"/>
        <v>3.5463898062527684E-9</v>
      </c>
      <c r="DI224" s="41">
        <v>1.001349999794E-4</v>
      </c>
      <c r="DJ224" s="46">
        <v>219</v>
      </c>
      <c r="DK224" s="44">
        <v>3.9139111321917497E-5</v>
      </c>
      <c r="DL224" s="44">
        <v>1.2800254506894999E-4</v>
      </c>
      <c r="DM224" s="44">
        <v>3.0469191838777799E-4</v>
      </c>
      <c r="DN224" s="44">
        <v>2.1583449006068499E-4</v>
      </c>
      <c r="DO224" s="44">
        <v>1.0080768902381899E-3</v>
      </c>
      <c r="DP224" s="44">
        <v>7.7029482611956602E-4</v>
      </c>
      <c r="DQ224" s="44">
        <v>1.1458180543201201E-3</v>
      </c>
      <c r="DR224" s="45">
        <v>1.7591060996613901E-2</v>
      </c>
      <c r="DS224" s="45">
        <v>2.9684942509149301E-2</v>
      </c>
      <c r="DT224" s="45">
        <v>2.63797769914128E-2</v>
      </c>
      <c r="DU224" s="45">
        <v>1.8512208678563201E-2</v>
      </c>
      <c r="DV224" s="45">
        <v>2.8237148922311901E-2</v>
      </c>
      <c r="DW224" s="45">
        <v>4.81855758619694E-2</v>
      </c>
      <c r="DX224" s="45">
        <v>2.2223270926515101E-2</v>
      </c>
    </row>
    <row r="225" spans="1:128">
      <c r="A225" s="43">
        <f t="shared" si="22"/>
        <v>14.260273972602739</v>
      </c>
      <c r="B225" s="18">
        <v>221</v>
      </c>
      <c r="C225" s="12">
        <v>4840</v>
      </c>
      <c r="D225" s="12">
        <v>1.63864489468796E-2</v>
      </c>
      <c r="E225" s="12">
        <v>9.81834129046621E-5</v>
      </c>
      <c r="F225" s="92">
        <f>$D225^Parameter!$D$325</f>
        <v>4.0485376499349184E-2</v>
      </c>
      <c r="G225" s="92">
        <f>$E225^Parameter!$D$318</f>
        <v>1.3009705018858836E-3</v>
      </c>
      <c r="H225" s="92">
        <f>$D225^Parameter!$D$326</f>
        <v>3.7289613276360704E-2</v>
      </c>
      <c r="I225" s="92">
        <f>$E225^Parameter!$D$319</f>
        <v>2.7221020308734636E-3</v>
      </c>
      <c r="J225" s="92">
        <f>$D225^Parameter!$D$328</f>
        <v>4.3595077607431885E-2</v>
      </c>
      <c r="K225" s="92">
        <f>$E225^Parameter!$D$321</f>
        <v>1.6767676599006989E-2</v>
      </c>
      <c r="L225" s="92">
        <f>$D225^Parameter!$D$329</f>
        <v>0.10002568070772744</v>
      </c>
      <c r="M225" s="92">
        <f>$E225^Parameter!$D$322</f>
        <v>1.0866725106077923E-2</v>
      </c>
      <c r="N225" s="92">
        <f>$D225^Parameter!$D$330</f>
        <v>3.5787612634605059E-2</v>
      </c>
      <c r="O225" s="92">
        <f>$E225^Parameter!$D$323</f>
        <v>2.4935337439971453E-2</v>
      </c>
      <c r="P225" s="92">
        <f>$D225^Parameter!$D$327</f>
        <v>1.9961334689832685E-2</v>
      </c>
      <c r="Q225" s="92">
        <f>$E225^Parameter!$D$320</f>
        <v>1.3750396478004326E-3</v>
      </c>
      <c r="R225" s="12">
        <f>$D225^EXP(Parameter!$D$96+Parameter!$D$103*(($B225/30.2*21)^(1)))</f>
        <v>9.3771295386415244E-25</v>
      </c>
      <c r="S225" s="12">
        <f>$E225^EXP(Parameter!$D$81+Parameter!$D$88*($B225/30.2*21)^(-2))</f>
        <v>3.4449376624126806E-3</v>
      </c>
      <c r="T225" s="12">
        <f>$D225^EXP(Parameter!$D$97+Parameter!$D$104*(($B225*21/30.2)^(1)))</f>
        <v>2.2569157032453894E-5</v>
      </c>
      <c r="U225" s="12">
        <f>$E225^EXP(Parameter!$D$82+Parameter!$D$89*($B225/30.2*21)^(-2))</f>
        <v>5.6418858860060256E-3</v>
      </c>
      <c r="V225" s="12">
        <f>$D225^EXP(Parameter!$D$99+Parameter!$D$106*(($B225*21/30.2)^(1)))</f>
        <v>1.4049127148169652E-8</v>
      </c>
      <c r="W225" s="12">
        <f>$E225^EXP(Parameter!$D$84+Parameter!$D$91*($B225/30.2*21)^(-2))</f>
        <v>2.7678106172517813E-2</v>
      </c>
      <c r="X225" s="12">
        <f>$D225^EXP(Parameter!$D$100+Parameter!$D$107*(($B225*21/30.2)^(1)))</f>
        <v>4.6757152959939688E-74</v>
      </c>
      <c r="Y225" s="12">
        <f>$E225^EXP(Parameter!$D$85+Parameter!$D$92*($B225/30.2*21)^(-2))</f>
        <v>1.7590951567732653E-2</v>
      </c>
      <c r="Z225" s="12">
        <f>$D225^EXP(Parameter!$D$101+Parameter!$D$108*(($B225*21/30.2)^(1)))</f>
        <v>3.5580017179875066E-81</v>
      </c>
      <c r="AA225" s="12">
        <f>$E225^EXP(Parameter!$D$86+Parameter!$D$93*($B225/30.2*21)^(-2))</f>
        <v>2.5280404394047325E-2</v>
      </c>
      <c r="AB225" s="12">
        <f>$D225^EXP(Parameter!$D$98+Parameter!$D$105*(($B225*21/30.2)^(1)))</f>
        <v>2.9196018781379E-9</v>
      </c>
      <c r="AC225" s="12">
        <f>$E225^EXP(Parameter!$D$83+Parameter!$D$90*($B225/30.2*21)^(-2))</f>
        <v>1.5580402994965774E-3</v>
      </c>
      <c r="AD225" s="87">
        <f>$D225^EXP(Parameter!$D$133+Parameter!$D$140*(($B225*21/30.2)^(-0.5))+Parameter!$D$147*((LN($B225*21/30.2))))</f>
        <v>3.4790001202390377E-12</v>
      </c>
      <c r="AE225" s="12">
        <f>$E225^EXP(Parameter!$D$111+Parameter!$D$118*(($B225*21/30.2)^(-1))+Parameter!$D$125*(($B225*21/30.2)^(-0.5)))</f>
        <v>5.2986481445774898E-2</v>
      </c>
      <c r="AF225" s="12">
        <f>$D225^EXP(Parameter!$D$134+Parameter!$D$141*(($B225*21/30.2)^(-0.5))+Parameter!$D$148*((LN($B225*21/30.2))))</f>
        <v>1.5735867785476905E-4</v>
      </c>
      <c r="AG225" s="12">
        <f>$E225^EXP(Parameter!$D$112+Parameter!$D$119*(($B225*21/30.2)^(-1))+Parameter!$D$126*(($B225*21/30.2)^(-0.5)))</f>
        <v>6.7495455808933551E-3</v>
      </c>
      <c r="AH225" s="12">
        <f>$D225^EXP(Parameter!$D$136+Parameter!$D$143*(($B225*21/30.2)^(-0.5))+Parameter!$D$150*((LN($B225*21/30.2))))</f>
        <v>6.3217744150624105E-10</v>
      </c>
      <c r="AI225" s="12">
        <f>$E225^EXP(Parameter!$D$114+Parameter!$D$121*(($B225*21/30.2)^(-1))+Parameter!$D$128*(($B225*21/30.2)^(-0.5)))</f>
        <v>4.0462810090467085E-5</v>
      </c>
      <c r="AJ225" s="12">
        <f>$D225^EXP(Parameter!$D$137+Parameter!$D$144*(($B225*21/30.2)^(-0.5))+Parameter!$D$151*((LN($B225*21/30.2))))</f>
        <v>8.1363566900054316E-14</v>
      </c>
      <c r="AK225" s="12">
        <f>$E225^EXP(Parameter!$D$115+Parameter!$D$122*(($B225*21/30.2)^(-1))+Parameter!$D$129*(($B225*21/30.2)^(-0.5)))</f>
        <v>4.3055441130863846E-3</v>
      </c>
      <c r="AL225" s="12">
        <f>$D225^EXP(Parameter!$D$138+Parameter!$D$145*(($B225*21/30.2)^(-0.5))+Parameter!$D$152*((LN($B225*21/30.2))))</f>
        <v>8.6893874396117156E-57</v>
      </c>
      <c r="AM225" s="12">
        <f>$E225^EXP(Parameter!$D$116+Parameter!$D$123*(($B225*21/30.2)^(-1))+Parameter!$D$130*(($B225*21/30.2)^(-0.5)))</f>
        <v>2.7183635741743574E-6</v>
      </c>
      <c r="AN225" s="12">
        <f>$D225^EXP(Parameter!$D$135+Parameter!$D$142*(($B225*21/30.2)^(-0.5))+Parameter!$D$149*((LN($B225*21/30.2))))</f>
        <v>5.3936151657451554E-6</v>
      </c>
      <c r="AO225" s="12">
        <f>$E225^EXP(Parameter!$D$113+Parameter!$D$120*(($B225*21/30.2)^(-1))+Parameter!$D$127*(($B225*21/30.2)^(-0.5)))</f>
        <v>1.7204024573196583E-12</v>
      </c>
      <c r="AP225" s="87">
        <f>$D225^EXP(Parameter!$D$304+Parameter!$D$310*((LN($B225*21/30.2))))</f>
        <v>1.6209979033073613E-2</v>
      </c>
      <c r="AQ225" s="88">
        <f>$E225^EXP(Parameter!$D$290+Parameter!$D$296*((LN($B225*21/30.2))))</f>
        <v>9.7959865148027018E-3</v>
      </c>
      <c r="AR225" s="12">
        <f>$D225^EXP(Parameter!$D$305+Parameter!$D$311*((LN($B225*21/30.2))))</f>
        <v>2.2927451738639519E-2</v>
      </c>
      <c r="AS225" s="88">
        <f>$E225^EXP(Parameter!$D$291+Parameter!$D$297*((LN($B225*21/30.2))))</f>
        <v>8.0222319168119071E-3</v>
      </c>
      <c r="AT225" s="12">
        <f>$D225^EXP(Parameter!$D$305+Parameter!$D$307-Parameter!$D$306+(Parameter!$D$311+Parameter!$D$313-Parameter!$D$312)*((LN($B225*21/30.2))))</f>
        <v>1.9831258588486066E-2</v>
      </c>
      <c r="AU225" s="88">
        <f>$E225^EXP(Parameter!$D$291+Parameter!$D$293-Parameter!$D$292+(Parameter!$D$297+Parameter!$D$299-Parameter!$D$298)*((LN($B225*21/30.2))))</f>
        <v>1.3791501008497149E-2</v>
      </c>
      <c r="AV225" s="12">
        <f>$D225^EXP(Parameter!$D$308+Parameter!$D$314*((LN($B225*21/30.2))))</f>
        <v>2.8368777530564576E-2</v>
      </c>
      <c r="AW225" s="88">
        <f>$E225^EXP(Parameter!$D$294+Parameter!$D$300*((LN($B225*21/30.2))))</f>
        <v>1.1703526950957896E-2</v>
      </c>
      <c r="AX225" s="12">
        <f>$D225^EXP(Parameter!$D$305+Parameter!$D$309-Parameter!$D$306+(Parameter!$D$311+Parameter!$D$315-Parameter!$D$312)*((LN($B225*21/30.2))))</f>
        <v>9.1871688137423468E-3</v>
      </c>
      <c r="AY225" s="88">
        <f>$E225^EXP(Parameter!$D$291+Parameter!$D$295-Parameter!$D$292+(Parameter!$D$297+Parameter!$D$301-Parameter!$D$298)*((LN($B225*21/30.2))))</f>
        <v>1.2805450086954663E-4</v>
      </c>
      <c r="AZ225" s="12">
        <f>$D225^EXP(Parameter!D$305-Parameter!D$306+(Parameter!D$311-Parameter!D$312)*((LN($B225*21/30.2))))</f>
        <v>6.0998331821612078E-3</v>
      </c>
      <c r="BA225" s="88">
        <f>$E225^EXP(Parameter!$D$291-Parameter!$D$292+(Parameter!$D$297-Parameter!$D$298)*((LN($B225*21/30.2))))</f>
        <v>1.4811974253312822E-6</v>
      </c>
      <c r="BB225" s="89">
        <f>$D225^EXP(Parameter!$D$231+Parameter!$D$238)</f>
        <v>4.4032410993354372E-2</v>
      </c>
      <c r="BC225" s="90">
        <f>$E225^EXP(Parameter!$D$216+Parameter!$D$223)</f>
        <v>2.8484763450815987E-3</v>
      </c>
      <c r="BD225" s="91">
        <f>$D225^EXP(Parameter!$D$232+Parameter!$D$239)</f>
        <v>3.2925616609141735E-2</v>
      </c>
      <c r="BE225" s="90">
        <f>$E225^EXP(Parameter!$D$217+Parameter!$D$224)</f>
        <v>4.1645294165008192E-3</v>
      </c>
      <c r="BF225" s="91">
        <f>$D225^EXP(Parameter!$D$234+Parameter!$D$241)</f>
        <v>4.0037706204476733E-2</v>
      </c>
      <c r="BG225" s="91">
        <f>$E225^EXP(Parameter!$D$219+Parameter!$D$226)</f>
        <v>2.0373372927303648E-2</v>
      </c>
      <c r="BH225" s="91">
        <f>$D225^EXP(Parameter!$D$235+Parameter!$D$242)</f>
        <v>8.4059080392406116E-2</v>
      </c>
      <c r="BI225" s="91">
        <f>$E225^EXP(Parameter!$D$220+Parameter!$D$227)</f>
        <v>1.2731474109397962E-2</v>
      </c>
      <c r="BJ225" s="91">
        <f>$D225^EXP(Parameter!$D$236)</f>
        <v>1.0394638185810132E-2</v>
      </c>
      <c r="BK225" s="91">
        <f>$E225^EXP(Parameter!$D$221)</f>
        <v>0.14660974578287028</v>
      </c>
      <c r="BL225" s="91">
        <f>$D225^EXP(Parameter!$D$233+Parameter!$D$240)</f>
        <v>1.4580886336840725E-2</v>
      </c>
      <c r="BM225" s="91">
        <f>$E225^EXP(Parameter!$D$218+Parameter!$D$225)</f>
        <v>1.2209855100406865E-3</v>
      </c>
      <c r="BN225" s="90">
        <f>$D225^EXP(Parameter!$D$268+Parameter!$D$275)</f>
        <v>6.0280316989310238E-2</v>
      </c>
      <c r="BO225" s="91">
        <f>$E225^EXP(Parameter!$D$246+Parameter!$D$253)</f>
        <v>9.3507743742054334E-4</v>
      </c>
      <c r="BP225" s="91">
        <f>$D225^EXP(Parameter!$D$269+Parameter!$D$276)</f>
        <v>3.8889704294876891E-2</v>
      </c>
      <c r="BQ225" s="91">
        <f>$E225^EXP(Parameter!$D$247+Parameter!$D$254)</f>
        <v>2.4409826882254189E-3</v>
      </c>
      <c r="BR225" s="91">
        <f>$D225^EXP(Parameter!$D$271+Parameter!$D$278)</f>
        <v>9.3957877851930036E-2</v>
      </c>
      <c r="BS225" s="91">
        <f>$E225^EXP(Parameter!$D$249+Parameter!$D$256)</f>
        <v>2.5371569126378224E-2</v>
      </c>
      <c r="BT225" s="91">
        <f>$D225^EXP(Parameter!$D$272+Parameter!$D$279)</f>
        <v>0.16770092687679539</v>
      </c>
      <c r="BU225" s="91">
        <f>$E225^EXP(Parameter!$D$250+Parameter!$D$257)</f>
        <v>7.3709914417045734E-3</v>
      </c>
      <c r="BV225" s="91">
        <f>$D225^EXP(Parameter!$D$273+Parameter!$D$280)</f>
        <v>0.13168137960859419</v>
      </c>
      <c r="BW225" s="91">
        <f>$E225^EXP(Parameter!$D$251+Parameter!$D$258)</f>
        <v>2.7384615159165657E-2</v>
      </c>
      <c r="BX225" s="91">
        <f>$D225^EXP(Parameter!$D$270+Parameter!$D$277)</f>
        <v>3.3604859369018455E-2</v>
      </c>
      <c r="BY225" s="91">
        <f>$E225^EXP(Parameter!$D$248+Parameter!$D$255)</f>
        <v>3.0195320584108796E-3</v>
      </c>
      <c r="BZ225" s="90">
        <f>$D225^EXP(Parameter!$D$208)</f>
        <v>4.081588972983715E-2</v>
      </c>
      <c r="CA225" s="90">
        <f>$E225^EXP(Parameter!$D$200)</f>
        <v>1.9948768306768169E-3</v>
      </c>
      <c r="CB225" s="90">
        <f>$D225^EXP(Parameter!$D$209)</f>
        <v>3.3377356490929051E-2</v>
      </c>
      <c r="CC225" s="90">
        <f>$E225^EXP(Parameter!$D$201)</f>
        <v>3.44539927580464E-3</v>
      </c>
      <c r="CD225" s="90">
        <f>$D225^EXP(Parameter!$D$211)</f>
        <v>3.6541413645566512E-2</v>
      </c>
      <c r="CE225" s="90">
        <f>$E225^EXP(Parameter!$D$203)</f>
        <v>1.5620533046462144E-2</v>
      </c>
      <c r="CF225" s="90">
        <f>$D225^EXP(Parameter!$D$212)</f>
        <v>8.3851083972247456E-2</v>
      </c>
      <c r="CG225" s="90">
        <f>$E225^EXP(Parameter!$D$204)</f>
        <v>1.089870812538472E-2</v>
      </c>
      <c r="CH225" s="91">
        <f>$D225^EXP(Parameter!$D$213)</f>
        <v>2.9362726534353886E-2</v>
      </c>
      <c r="CI225" s="90">
        <f>$E225^EXP(Parameter!$D$205)</f>
        <v>1.9514613280101893E-2</v>
      </c>
      <c r="CJ225" s="91">
        <f>$D225^EXP(Parameter!$D$210)</f>
        <v>1.5985990652715575E-2</v>
      </c>
      <c r="CK225" s="90">
        <f>$E225^EXP(Parameter!$D$202)</f>
        <v>1.6089210954545626E-3</v>
      </c>
      <c r="CL225" s="12">
        <f>$D225^EXP(Parameter!$D$170+Parameter!$D$177*(LN($B225/30.2*21)))</f>
        <v>1.8974317944855438E-2</v>
      </c>
      <c r="CM225" s="41">
        <f>$E225^EXP(Parameter!$D$155+Parameter!$D$162*(LN($B225/30.2*21)))</f>
        <v>6.5904638648629651E-2</v>
      </c>
      <c r="CN225" s="12">
        <f>$D225^EXP(Parameter!$D$171+Parameter!$D$178*(LN($B225/30.2*21)))</f>
        <v>2.1518734015612214E-2</v>
      </c>
      <c r="CO225" s="41">
        <f>$E225^EXP(Parameter!$D$156+Parameter!$D$163*(LN($B225/30.2*21)))</f>
        <v>3.8710794019766209E-2</v>
      </c>
      <c r="CP225" s="12">
        <f>$D225^EXP(Parameter!$D$173+Parameter!$D$180*(LN($B225/30.2*21)))</f>
        <v>1.7818981804335426E-2</v>
      </c>
      <c r="CQ225" s="41">
        <f>$E225^EXP(Parameter!$D$158+Parameter!$D$165*(LN($B225/30.2*21)))</f>
        <v>3.9436037818971391E-2</v>
      </c>
      <c r="CR225" s="12">
        <f>$D225^EXP(Parameter!$D$174+Parameter!$D$181*(LN($B225/30.2*21)))</f>
        <v>1.5947322398059304E-2</v>
      </c>
      <c r="CS225" s="41">
        <f>$E225^EXP(Parameter!$D$159+Parameter!$D$166*(LN($B225/30.2*21)))</f>
        <v>6.1164480305506662E-2</v>
      </c>
      <c r="CT225" s="12">
        <f>$D225^EXP(Parameter!$D$175+Parameter!$D$182*(LN($B225/30.2*21)))</f>
        <v>2.5120374867258701E-3</v>
      </c>
      <c r="CU225" s="41">
        <f>$E225^EXP(Parameter!$D$160+Parameter!$D$167*(LN($B225/30.2*21)))</f>
        <v>1.5241845225726798E-3</v>
      </c>
      <c r="CV225" s="12">
        <f>$D225^EXP(Parameter!$D$172+Parameter!$D$179*(LN($B225/30.2*21)))</f>
        <v>3.7449938047669192E-3</v>
      </c>
      <c r="CW225" s="41">
        <f>$E225^EXP(Parameter!$D$157+Parameter!$D$164*(LN($B225/30.2*21)))</f>
        <v>5.2347194755555283E-8</v>
      </c>
      <c r="CX225" s="12">
        <f t="shared" si="23"/>
        <v>9.3771295386415244E-25</v>
      </c>
      <c r="CY225" s="85">
        <v>1.2937793128298699E-2</v>
      </c>
      <c r="CZ225" s="12">
        <f t="shared" si="24"/>
        <v>2.2569157032453894E-5</v>
      </c>
      <c r="DA225" s="85">
        <v>1.9507785720484502E-2</v>
      </c>
      <c r="DB225" s="12">
        <f t="shared" si="25"/>
        <v>1.4049127148169652E-8</v>
      </c>
      <c r="DC225" s="41">
        <v>1.0452828535688E-4</v>
      </c>
      <c r="DD225" s="12">
        <f t="shared" si="26"/>
        <v>4.6757152959939688E-74</v>
      </c>
      <c r="DE225" s="85">
        <v>1.15886233206593E-3</v>
      </c>
      <c r="DF225" s="12">
        <f t="shared" si="27"/>
        <v>3.5580017179875066E-81</v>
      </c>
      <c r="DG225" s="41">
        <v>9.8183399983417595E-5</v>
      </c>
      <c r="DH225" s="12">
        <f t="shared" si="28"/>
        <v>2.9196018781379E-9</v>
      </c>
      <c r="DI225" s="41">
        <v>9.8183399983417595E-5</v>
      </c>
      <c r="DJ225" s="46">
        <v>220</v>
      </c>
      <c r="DK225" s="44">
        <v>3.8225894033350201E-5</v>
      </c>
      <c r="DL225" s="44">
        <v>1.2523697274902099E-4</v>
      </c>
      <c r="DM225" s="44">
        <v>2.9851179988116299E-4</v>
      </c>
      <c r="DN225" s="44">
        <v>2.1134180610538099E-4</v>
      </c>
      <c r="DO225" s="44">
        <v>9.8956777134806594E-4</v>
      </c>
      <c r="DP225" s="44">
        <v>7.5581012412639904E-4</v>
      </c>
      <c r="DQ225" s="44">
        <v>1.12502451639662E-3</v>
      </c>
      <c r="DR225" s="45">
        <v>1.74304743994542E-2</v>
      </c>
      <c r="DS225" s="45">
        <v>2.9434847719746401E-2</v>
      </c>
      <c r="DT225" s="45">
        <v>2.6153220350603398E-2</v>
      </c>
      <c r="DU225" s="45">
        <v>1.8344443945464601E-2</v>
      </c>
      <c r="DV225" s="45">
        <v>2.79972889436912E-2</v>
      </c>
      <c r="DW225" s="45">
        <v>4.7813420070084399E-2</v>
      </c>
      <c r="DX225" s="45">
        <v>2.2027247153652799E-2</v>
      </c>
    </row>
    <row r="226" spans="1:128">
      <c r="A226" s="43">
        <f t="shared" si="22"/>
        <v>14.32054794520548</v>
      </c>
      <c r="B226" s="18">
        <v>222</v>
      </c>
      <c r="C226" s="12">
        <v>4862</v>
      </c>
      <c r="D226" s="12">
        <v>1.6233110325495299E-2</v>
      </c>
      <c r="E226" s="12">
        <v>9.6276610905357698E-5</v>
      </c>
      <c r="F226" s="92">
        <f>$D226^Parameter!$D$325</f>
        <v>4.0189569799819296E-2</v>
      </c>
      <c r="G226" s="92">
        <f>$E226^Parameter!$D$318</f>
        <v>1.282729172120887E-3</v>
      </c>
      <c r="H226" s="92">
        <f>$D226^Parameter!$D$326</f>
        <v>3.7010196610221625E-2</v>
      </c>
      <c r="I226" s="92">
        <f>$E226^Parameter!$D$319</f>
        <v>2.6881488194233044E-3</v>
      </c>
      <c r="J226" s="92">
        <f>$D226^Parameter!$D$328</f>
        <v>4.3283874194810619E-2</v>
      </c>
      <c r="K226" s="92">
        <f>$E226^Parameter!$D$321</f>
        <v>1.6622628990743411E-2</v>
      </c>
      <c r="L226" s="92">
        <f>$D226^Parameter!$D$329</f>
        <v>9.9500433885289008E-2</v>
      </c>
      <c r="M226" s="92">
        <f>$E226^Parameter!$D$322</f>
        <v>1.0762797992499774E-2</v>
      </c>
      <c r="N226" s="92">
        <f>$D226^Parameter!$D$330</f>
        <v>3.551611140729001E-2</v>
      </c>
      <c r="O226" s="92">
        <f>$E226^Parameter!$D$323</f>
        <v>2.4740491182684368E-2</v>
      </c>
      <c r="P226" s="92">
        <f>$D226^Parameter!$D$327</f>
        <v>1.9783469453105659E-2</v>
      </c>
      <c r="Q226" s="92">
        <f>$E226^Parameter!$D$320</f>
        <v>1.3559193138507927E-3</v>
      </c>
      <c r="R226" s="12">
        <f>$D226^EXP(Parameter!$D$96+Parameter!$D$103*(($B226/30.2*21)^(1)))</f>
        <v>3.8006310412947621E-25</v>
      </c>
      <c r="S226" s="12">
        <f>$E226^EXP(Parameter!$D$81+Parameter!$D$88*($B226/30.2*21)^(-2))</f>
        <v>3.4036755064710297E-3</v>
      </c>
      <c r="T226" s="12">
        <f>$D226^EXP(Parameter!$D$97+Parameter!$D$104*(($B226*21/30.2)^(1)))</f>
        <v>2.0744858603582062E-5</v>
      </c>
      <c r="U226" s="12">
        <f>$E226^EXP(Parameter!$D$82+Parameter!$D$89*($B226/30.2*21)^(-2))</f>
        <v>5.5801532986807919E-3</v>
      </c>
      <c r="V226" s="12">
        <f>$D226^EXP(Parameter!$D$99+Parameter!$D$106*(($B226*21/30.2)^(1)))</f>
        <v>1.1580974153775334E-8</v>
      </c>
      <c r="W226" s="12">
        <f>$E226^EXP(Parameter!$D$84+Parameter!$D$91*($B226/30.2*21)^(-2))</f>
        <v>2.7467947445653253E-2</v>
      </c>
      <c r="X226" s="12">
        <f>$D226^EXP(Parameter!$D$100+Parameter!$D$107*(($B226*21/30.2)^(1)))</f>
        <v>8.9705627516939146E-76</v>
      </c>
      <c r="Y226" s="12">
        <f>$E226^EXP(Parameter!$D$85+Parameter!$D$92*($B226/30.2*21)^(-2))</f>
        <v>1.7440572087725571E-2</v>
      </c>
      <c r="Z226" s="12">
        <f>$D226^EXP(Parameter!$D$101+Parameter!$D$108*(($B226*21/30.2)^(1)))</f>
        <v>6.0522530907603685E-83</v>
      </c>
      <c r="AA226" s="12">
        <f>$E226^EXP(Parameter!$D$86+Parameter!$D$93*($B226/30.2*21)^(-2))</f>
        <v>2.5083577115382734E-2</v>
      </c>
      <c r="AB226" s="12">
        <f>$D226^EXP(Parameter!$D$98+Parameter!$D$105*(($B226*21/30.2)^(1)))</f>
        <v>2.3995212887919513E-9</v>
      </c>
      <c r="AC226" s="12">
        <f>$E226^EXP(Parameter!$D$83+Parameter!$D$90*($B226/30.2*21)^(-2))</f>
        <v>1.5367818112993824E-3</v>
      </c>
      <c r="AD226" s="87">
        <f>$D226^EXP(Parameter!$D$133+Parameter!$D$140*(($B226*21/30.2)^(-0.5))+Parameter!$D$147*((LN($B226*21/30.2))))</f>
        <v>2.8683829127901772E-12</v>
      </c>
      <c r="AE226" s="12">
        <f>$E226^EXP(Parameter!$D$111+Parameter!$D$118*(($B226*21/30.2)^(-1))+Parameter!$D$125*(($B226*21/30.2)^(-0.5)))</f>
        <v>5.2750487725649498E-2</v>
      </c>
      <c r="AF226" s="12">
        <f>$D226^EXP(Parameter!$D$134+Parameter!$D$141*(($B226*21/30.2)^(-0.5))+Parameter!$D$148*((LN($B226*21/30.2))))</f>
        <v>1.5143980590888947E-4</v>
      </c>
      <c r="AG226" s="12">
        <f>$E226^EXP(Parameter!$D$112+Parameter!$D$119*(($B226*21/30.2)^(-1))+Parameter!$D$126*(($B226*21/30.2)^(-0.5)))</f>
        <v>6.6800063572305694E-3</v>
      </c>
      <c r="AH226" s="12">
        <f>$D226^EXP(Parameter!$D$136+Parameter!$D$143*(($B226*21/30.2)^(-0.5))+Parameter!$D$150*((LN($B226*21/30.2))))</f>
        <v>5.4750413478434826E-10</v>
      </c>
      <c r="AI226" s="12">
        <f>$E226^EXP(Parameter!$D$114+Parameter!$D$121*(($B226*21/30.2)^(-1))+Parameter!$D$128*(($B226*21/30.2)^(-0.5)))</f>
        <v>3.9244901235207148E-5</v>
      </c>
      <c r="AJ226" s="12">
        <f>$D226^EXP(Parameter!$D$137+Parameter!$D$144*(($B226*21/30.2)^(-0.5))+Parameter!$D$151*((LN($B226*21/30.2))))</f>
        <v>6.3630436719214925E-14</v>
      </c>
      <c r="AK226" s="12">
        <f>$E226^EXP(Parameter!$D$115+Parameter!$D$122*(($B226*21/30.2)^(-1))+Parameter!$D$129*(($B226*21/30.2)^(-0.5)))</f>
        <v>4.2512206260790003E-3</v>
      </c>
      <c r="AL226" s="12">
        <f>$D226^EXP(Parameter!$D$138+Parameter!$D$145*(($B226*21/30.2)^(-0.5))+Parameter!$D$152*((LN($B226*21/30.2))))</f>
        <v>2.2217216509992088E-57</v>
      </c>
      <c r="AM226" s="12">
        <f>$E226^EXP(Parameter!$D$116+Parameter!$D$123*(($B226*21/30.2)^(-1))+Parameter!$D$130*(($B226*21/30.2)^(-0.5)))</f>
        <v>2.614345630896311E-6</v>
      </c>
      <c r="AN226" s="12">
        <f>$D226^EXP(Parameter!$D$135+Parameter!$D$142*(($B226*21/30.2)^(-0.5))+Parameter!$D$149*((LN($B226*21/30.2))))</f>
        <v>5.1042336925695077E-6</v>
      </c>
      <c r="AO226" s="12">
        <f>$E226^EXP(Parameter!$D$113+Parameter!$D$120*(($B226*21/30.2)^(-1))+Parameter!$D$127*(($B226*21/30.2)^(-0.5)))</f>
        <v>1.5753615437701279E-12</v>
      </c>
      <c r="AP226" s="87">
        <f>$D226^EXP(Parameter!$D$304+Parameter!$D$310*((LN($B226*21/30.2))))</f>
        <v>1.6019843470655687E-2</v>
      </c>
      <c r="AQ226" s="88">
        <f>$E226^EXP(Parameter!$D$290+Parameter!$D$296*((LN($B226*21/30.2))))</f>
        <v>9.7291975590549813E-3</v>
      </c>
      <c r="AR226" s="12">
        <f>$D226^EXP(Parameter!$D$305+Parameter!$D$311*((LN($B226*21/30.2))))</f>
        <v>2.2711495752196199E-2</v>
      </c>
      <c r="AS226" s="88">
        <f>$E226^EXP(Parameter!$D$291+Parameter!$D$297*((LN($B226*21/30.2))))</f>
        <v>7.9496134115984527E-3</v>
      </c>
      <c r="AT226" s="12">
        <f>$D226^EXP(Parameter!$D$305+Parameter!$D$307-Parameter!$D$306+(Parameter!$D$311+Parameter!$D$313-Parameter!$D$312)*((LN($B226*21/30.2))))</f>
        <v>1.9624254494734462E-2</v>
      </c>
      <c r="AU226" s="88">
        <f>$E226^EXP(Parameter!$D$291+Parameter!$D$293-Parameter!$D$292+(Parameter!$D$297+Parameter!$D$299-Parameter!$D$298)*((LN($B226*21/30.2))))</f>
        <v>1.3657998267559547E-2</v>
      </c>
      <c r="AV226" s="12">
        <f>$D226^EXP(Parameter!$D$308+Parameter!$D$314*((LN($B226*21/30.2))))</f>
        <v>2.8053780512637117E-2</v>
      </c>
      <c r="AW226" s="88">
        <f>$E226^EXP(Parameter!$D$294+Parameter!$D$300*((LN($B226*21/30.2))))</f>
        <v>1.1595416711311797E-2</v>
      </c>
      <c r="AX226" s="12">
        <f>$D226^EXP(Parameter!$D$305+Parameter!$D$309-Parameter!$D$306+(Parameter!$D$311+Parameter!$D$315-Parameter!$D$312)*((LN($B226*21/30.2))))</f>
        <v>9.0606998838464094E-3</v>
      </c>
      <c r="AY226" s="88">
        <f>$E226^EXP(Parameter!$D$291+Parameter!$D$295-Parameter!$D$292+(Parameter!$D$297+Parameter!$D$301-Parameter!$D$298)*((LN($B226*21/30.2))))</f>
        <v>1.2389005025555483E-4</v>
      </c>
      <c r="AZ226" s="12">
        <f>$D226^EXP(Parameter!D$305-Parameter!D$306+(Parameter!D$311-Parameter!D$312)*((LN($B226*21/30.2))))</f>
        <v>6.0138955138790348E-3</v>
      </c>
      <c r="BA226" s="88">
        <f>$E226^EXP(Parameter!$D$291-Parameter!$D$292+(Parameter!$D$297-Parameter!$D$298)*((LN($B226*21/30.2))))</f>
        <v>1.415551412294031E-6</v>
      </c>
      <c r="BB226" s="89">
        <f>$D226^EXP(Parameter!$D$231+Parameter!$D$238)</f>
        <v>4.3719083605275405E-2</v>
      </c>
      <c r="BC226" s="90">
        <f>$E226^EXP(Parameter!$D$216+Parameter!$D$223)</f>
        <v>2.8132181314879162E-3</v>
      </c>
      <c r="BD226" s="91">
        <f>$D226^EXP(Parameter!$D$232+Parameter!$D$239)</f>
        <v>3.2669600167425844E-2</v>
      </c>
      <c r="BE226" s="90">
        <f>$E226^EXP(Parameter!$D$217+Parameter!$D$224)</f>
        <v>4.1163023539640955E-3</v>
      </c>
      <c r="BF226" s="91">
        <f>$D226^EXP(Parameter!$D$234+Parameter!$D$241)</f>
        <v>3.9744159812778769E-2</v>
      </c>
      <c r="BG226" s="91">
        <f>$E226^EXP(Parameter!$D$219+Parameter!$D$226)</f>
        <v>2.0205496194715709E-2</v>
      </c>
      <c r="BH226" s="91">
        <f>$D226^EXP(Parameter!$D$235+Parameter!$D$242)</f>
        <v>8.3584428797287572E-2</v>
      </c>
      <c r="BI226" s="91">
        <f>$E226^EXP(Parameter!$D$220+Parameter!$D$227)</f>
        <v>1.2613957515283686E-2</v>
      </c>
      <c r="BJ226" s="91">
        <f>$D226^EXP(Parameter!$D$236)</f>
        <v>1.0286656188846374E-2</v>
      </c>
      <c r="BK226" s="91">
        <f>$E226^EXP(Parameter!$D$221)</f>
        <v>0.14601277374396629</v>
      </c>
      <c r="BL226" s="91">
        <f>$D226^EXP(Parameter!$D$233+Parameter!$D$240)</f>
        <v>1.4440587847152957E-2</v>
      </c>
      <c r="BM226" s="91">
        <f>$E226^EXP(Parameter!$D$218+Parameter!$D$225)</f>
        <v>1.2037033545806563E-3</v>
      </c>
      <c r="BN226" s="90">
        <f>$D226^EXP(Parameter!$D$268+Parameter!$D$275)</f>
        <v>5.9894375035106175E-2</v>
      </c>
      <c r="BO226" s="91">
        <f>$E226^EXP(Parameter!$D$246+Parameter!$D$253)</f>
        <v>9.2131961662329776E-4</v>
      </c>
      <c r="BP226" s="91">
        <f>$D226^EXP(Parameter!$D$269+Parameter!$D$276)</f>
        <v>3.8602006574505077E-2</v>
      </c>
      <c r="BQ226" s="91">
        <f>$E226^EXP(Parameter!$D$247+Parameter!$D$254)</f>
        <v>2.4099776014613974E-3</v>
      </c>
      <c r="BR226" s="91">
        <f>$D226^EXP(Parameter!$D$271+Parameter!$D$278)</f>
        <v>9.3451119174700781E-2</v>
      </c>
      <c r="BS226" s="91">
        <f>$E226^EXP(Parameter!$D$249+Parameter!$D$256)</f>
        <v>2.5174241937351422E-2</v>
      </c>
      <c r="BT226" s="91">
        <f>$D226^EXP(Parameter!$D$272+Parameter!$D$279)</f>
        <v>0.16701755962590631</v>
      </c>
      <c r="BU226" s="91">
        <f>$E226^EXP(Parameter!$D$250+Parameter!$D$257)</f>
        <v>7.2944773591025313E-3</v>
      </c>
      <c r="BV226" s="91">
        <f>$D226^EXP(Parameter!$D$273+Parameter!$D$280)</f>
        <v>0.13107229379523233</v>
      </c>
      <c r="BW226" s="91">
        <f>$E226^EXP(Parameter!$D$251+Parameter!$D$258)</f>
        <v>2.7176040641467995E-2</v>
      </c>
      <c r="BX226" s="91">
        <f>$D226^EXP(Parameter!$D$270+Parameter!$D$277)</f>
        <v>3.3345118444290001E-2</v>
      </c>
      <c r="BY226" s="91">
        <f>$E226^EXP(Parameter!$D$248+Parameter!$D$255)</f>
        <v>2.9825261352364003E-3</v>
      </c>
      <c r="BZ226" s="90">
        <f>$D226^EXP(Parameter!$D$208)</f>
        <v>4.0518421488256767E-2</v>
      </c>
      <c r="CA226" s="90">
        <f>$E226^EXP(Parameter!$D$200)</f>
        <v>1.9686936063596024E-3</v>
      </c>
      <c r="CB226" s="90">
        <f>$D226^EXP(Parameter!$D$209)</f>
        <v>3.3118859520520821E-2</v>
      </c>
      <c r="CC226" s="90">
        <f>$E226^EXP(Parameter!$D$201)</f>
        <v>3.4041284514760594E-3</v>
      </c>
      <c r="CD226" s="90">
        <f>$D226^EXP(Parameter!$D$211)</f>
        <v>3.6265922382640363E-2</v>
      </c>
      <c r="CE226" s="90">
        <f>$E226^EXP(Parameter!$D$203)</f>
        <v>1.5483076809568829E-2</v>
      </c>
      <c r="CF226" s="90">
        <f>$D226^EXP(Parameter!$D$212)</f>
        <v>8.3377134485980609E-2</v>
      </c>
      <c r="CG226" s="90">
        <f>$E226^EXP(Parameter!$D$204)</f>
        <v>1.079454254917029E-2</v>
      </c>
      <c r="CH226" s="91">
        <f>$D226^EXP(Parameter!$D$213)</f>
        <v>2.9126784541118556E-2</v>
      </c>
      <c r="CI226" s="90">
        <f>$E226^EXP(Parameter!$D$205)</f>
        <v>1.9352041591644824E-2</v>
      </c>
      <c r="CJ226" s="91">
        <f>$D226^EXP(Parameter!$D$210)</f>
        <v>1.5835503384052027E-2</v>
      </c>
      <c r="CK226" s="90">
        <f>$E226^EXP(Parameter!$D$202)</f>
        <v>1.5870782708557424E-3</v>
      </c>
      <c r="CL226" s="12">
        <f>$D226^EXP(Parameter!$D$170+Parameter!$D$177*(LN($B226/30.2*21)))</f>
        <v>1.8777105915152092E-2</v>
      </c>
      <c r="CM226" s="41">
        <f>$E226^EXP(Parameter!$D$155+Parameter!$D$162*(LN($B226/30.2*21)))</f>
        <v>6.5729834953322602E-2</v>
      </c>
      <c r="CN226" s="12">
        <f>$D226^EXP(Parameter!$D$171+Parameter!$D$178*(LN($B226/30.2*21)))</f>
        <v>2.1315468186315124E-2</v>
      </c>
      <c r="CO226" s="41">
        <f>$E226^EXP(Parameter!$D$156+Parameter!$D$163*(LN($B226/30.2*21)))</f>
        <v>3.8527988810413985E-2</v>
      </c>
      <c r="CP226" s="12">
        <f>$D226^EXP(Parameter!$D$173+Parameter!$D$180*(LN($B226/30.2*21)))</f>
        <v>1.7633430342212309E-2</v>
      </c>
      <c r="CQ226" s="41">
        <f>$E226^EXP(Parameter!$D$158+Parameter!$D$165*(LN($B226/30.2*21)))</f>
        <v>3.9196961304786102E-2</v>
      </c>
      <c r="CR226" s="12">
        <f>$D226^EXP(Parameter!$D$174+Parameter!$D$181*(LN($B226/30.2*21)))</f>
        <v>1.5741275643762188E-2</v>
      </c>
      <c r="CS226" s="41">
        <f>$E226^EXP(Parameter!$D$159+Parameter!$D$166*(LN($B226/30.2*21)))</f>
        <v>6.0907728437945688E-2</v>
      </c>
      <c r="CT226" s="12">
        <f>$D226^EXP(Parameter!$D$175+Parameter!$D$182*(LN($B226/30.2*21)))</f>
        <v>2.4648207513454832E-3</v>
      </c>
      <c r="CU226" s="41">
        <f>$E226^EXP(Parameter!$D$160+Parameter!$D$167*(LN($B226/30.2*21)))</f>
        <v>1.49526430869354E-3</v>
      </c>
      <c r="CV226" s="12">
        <f>$D226^EXP(Parameter!$D$172+Parameter!$D$179*(LN($B226/30.2*21)))</f>
        <v>3.6873633639560245E-3</v>
      </c>
      <c r="CW226" s="41">
        <f>$E226^EXP(Parameter!$D$157+Parameter!$D$164*(LN($B226/30.2*21)))</f>
        <v>4.9426506084228617E-8</v>
      </c>
      <c r="CX226" s="12">
        <f t="shared" si="23"/>
        <v>3.8006310412947621E-25</v>
      </c>
      <c r="CY226" s="85">
        <v>1.2917550943107399E-2</v>
      </c>
      <c r="CZ226" s="12">
        <f t="shared" si="24"/>
        <v>2.0744858603582062E-5</v>
      </c>
      <c r="DA226" s="85">
        <v>1.94673459134409E-2</v>
      </c>
      <c r="DB226" s="12">
        <f t="shared" si="25"/>
        <v>1.1580974153775334E-8</v>
      </c>
      <c r="DC226" s="41">
        <v>1.02173492054961E-4</v>
      </c>
      <c r="DD226" s="12">
        <f t="shared" si="26"/>
        <v>8.9705627516939146E-76</v>
      </c>
      <c r="DE226" s="85">
        <v>1.1376941491938401E-3</v>
      </c>
      <c r="DF226" s="12">
        <f t="shared" si="27"/>
        <v>6.0522530907603685E-83</v>
      </c>
      <c r="DG226" s="41">
        <v>9.6276599986663201E-5</v>
      </c>
      <c r="DH226" s="12">
        <f t="shared" si="28"/>
        <v>2.3995212887919513E-9</v>
      </c>
      <c r="DI226" s="41">
        <v>9.6276599986663201E-5</v>
      </c>
      <c r="DJ226" s="46">
        <v>221</v>
      </c>
      <c r="DK226" s="44">
        <v>3.7336707390589501E-5</v>
      </c>
      <c r="DL226" s="44">
        <v>1.2253923177052401E-4</v>
      </c>
      <c r="DM226" s="44">
        <v>2.9247476011451401E-4</v>
      </c>
      <c r="DN226" s="44">
        <v>2.0695562529449201E-4</v>
      </c>
      <c r="DO226" s="44">
        <v>9.7144990613218197E-4</v>
      </c>
      <c r="DP226" s="44">
        <v>7.4163835256435605E-4</v>
      </c>
      <c r="DQ226" s="44">
        <v>1.1046658489436399E-3</v>
      </c>
      <c r="DR226" s="45">
        <v>1.7271866091923101E-2</v>
      </c>
      <c r="DS226" s="45">
        <v>2.91876349929493E-2</v>
      </c>
      <c r="DT226" s="45">
        <v>2.5929316568721401E-2</v>
      </c>
      <c r="DU226" s="45">
        <v>1.8178733412659999E-2</v>
      </c>
      <c r="DV226" s="45">
        <v>2.7760212052791298E-2</v>
      </c>
      <c r="DW226" s="45">
        <v>4.7445253018161597E-2</v>
      </c>
      <c r="DX226" s="45">
        <v>2.18335702571427E-2</v>
      </c>
    </row>
    <row r="227" spans="1:128">
      <c r="A227" s="43">
        <f t="shared" si="22"/>
        <v>14.38082191780822</v>
      </c>
      <c r="B227" s="18">
        <v>223</v>
      </c>
      <c r="C227" s="12">
        <v>4884</v>
      </c>
      <c r="D227" s="12">
        <v>1.6081684978660901E-2</v>
      </c>
      <c r="E227" s="12">
        <v>9.4413005777083705E-5</v>
      </c>
      <c r="F227" s="92">
        <f>$D227^Parameter!$D$325</f>
        <v>3.9896850137576288E-2</v>
      </c>
      <c r="G227" s="92">
        <f>$E227^Parameter!$D$318</f>
        <v>1.2648030769787965E-3</v>
      </c>
      <c r="H227" s="92">
        <f>$D227^Parameter!$D$326</f>
        <v>3.673374783969896E-2</v>
      </c>
      <c r="I227" s="92">
        <f>$E227^Parameter!$D$319</f>
        <v>2.6547300604772917E-3</v>
      </c>
      <c r="J227" s="92">
        <f>$D227^Parameter!$D$328</f>
        <v>4.2975866461793709E-2</v>
      </c>
      <c r="K227" s="92">
        <f>$E227^Parameter!$D$321</f>
        <v>1.6479312831144257E-2</v>
      </c>
      <c r="L227" s="92">
        <f>$D227^Parameter!$D$329</f>
        <v>9.8979594054500866E-2</v>
      </c>
      <c r="M227" s="92">
        <f>$E227^Parameter!$D$322</f>
        <v>1.0660205919467831E-2</v>
      </c>
      <c r="N227" s="92">
        <f>$D227^Parameter!$D$330</f>
        <v>3.5247519213314586E-2</v>
      </c>
      <c r="O227" s="92">
        <f>$E227^Parameter!$D$323</f>
        <v>2.4547808672630938E-2</v>
      </c>
      <c r="P227" s="92">
        <f>$D227^Parameter!$D$327</f>
        <v>1.9607744361835704E-2</v>
      </c>
      <c r="Q227" s="92">
        <f>$E227^Parameter!$D$320</f>
        <v>1.337127197396106E-3</v>
      </c>
      <c r="R227" s="12">
        <f>$D227^EXP(Parameter!$D$96+Parameter!$D$103*(($B227/30.2*21)^(1)))</f>
        <v>1.5189631839223819E-25</v>
      </c>
      <c r="S227" s="12">
        <f>$E227^EXP(Parameter!$D$81+Parameter!$D$88*($B227/30.2*21)^(-2))</f>
        <v>3.3630424825967669E-3</v>
      </c>
      <c r="T227" s="12">
        <f>$D227^EXP(Parameter!$D$97+Parameter!$D$104*(($B227*21/30.2)^(1)))</f>
        <v>1.905793381507769E-5</v>
      </c>
      <c r="U227" s="12">
        <f>$E227^EXP(Parameter!$D$82+Parameter!$D$89*($B227/30.2*21)^(-2))</f>
        <v>5.5192983500821878E-3</v>
      </c>
      <c r="V227" s="12">
        <f>$D227^EXP(Parameter!$D$99+Parameter!$D$106*(($B227*21/30.2)^(1)))</f>
        <v>9.5289233083038884E-9</v>
      </c>
      <c r="W227" s="12">
        <f>$E227^EXP(Parameter!$D$84+Parameter!$D$91*($B227/30.2*21)^(-2))</f>
        <v>2.7260076104771352E-2</v>
      </c>
      <c r="X227" s="12">
        <f>$D227^EXP(Parameter!$D$100+Parameter!$D$107*(($B227*21/30.2)^(1)))</f>
        <v>1.5723167352290135E-77</v>
      </c>
      <c r="Y227" s="12">
        <f>$E227^EXP(Parameter!$D$85+Parameter!$D$92*($B227/30.2*21)^(-2))</f>
        <v>1.7291972400637921E-2</v>
      </c>
      <c r="Z227" s="12">
        <f>$D227^EXP(Parameter!$D$101+Parameter!$D$108*(($B227*21/30.2)^(1)))</f>
        <v>9.4353739443418512E-85</v>
      </c>
      <c r="AA227" s="12">
        <f>$E227^EXP(Parameter!$D$86+Parameter!$D$93*($B227/30.2*21)^(-2))</f>
        <v>2.4888930141941629E-2</v>
      </c>
      <c r="AB227" s="12">
        <f>$D227^EXP(Parameter!$D$98+Parameter!$D$105*(($B227*21/30.2)^(1)))</f>
        <v>1.9687160862956358E-9</v>
      </c>
      <c r="AC227" s="12">
        <f>$E227^EXP(Parameter!$D$83+Parameter!$D$90*($B227/30.2*21)^(-2))</f>
        <v>1.5158827332177143E-3</v>
      </c>
      <c r="AD227" s="87">
        <f>$D227^EXP(Parameter!$D$133+Parameter!$D$140*(($B227*21/30.2)^(-0.5))+Parameter!$D$147*((LN($B227*21/30.2))))</f>
        <v>2.363650937664279E-12</v>
      </c>
      <c r="AE227" s="12">
        <f>$E227^EXP(Parameter!$D$111+Parameter!$D$118*(($B227*21/30.2)^(-1))+Parameter!$D$125*(($B227*21/30.2)^(-0.5)))</f>
        <v>5.2516370489175165E-2</v>
      </c>
      <c r="AF227" s="12">
        <f>$D227^EXP(Parameter!$D$134+Parameter!$D$141*(($B227*21/30.2)^(-0.5))+Parameter!$D$148*((LN($B227*21/30.2))))</f>
        <v>1.4574593657999769E-4</v>
      </c>
      <c r="AG227" s="12">
        <f>$E227^EXP(Parameter!$D$112+Parameter!$D$119*(($B227*21/30.2)^(-1))+Parameter!$D$126*(($B227*21/30.2)^(-0.5)))</f>
        <v>6.6114129788750874E-3</v>
      </c>
      <c r="AH227" s="12">
        <f>$D227^EXP(Parameter!$D$136+Parameter!$D$143*(($B227*21/30.2)^(-0.5))+Parameter!$D$150*((LN($B227*21/30.2))))</f>
        <v>4.7401762472160735E-10</v>
      </c>
      <c r="AI227" s="12">
        <f>$E227^EXP(Parameter!$D$114+Parameter!$D$121*(($B227*21/30.2)^(-1))+Parameter!$D$128*(($B227*21/30.2)^(-0.5)))</f>
        <v>3.8066807101741442E-5</v>
      </c>
      <c r="AJ227" s="12">
        <f>$D227^EXP(Parameter!$D$137+Parameter!$D$144*(($B227*21/30.2)^(-0.5))+Parameter!$D$151*((LN($B227*21/30.2))))</f>
        <v>4.971730988541878E-14</v>
      </c>
      <c r="AK227" s="12">
        <f>$E227^EXP(Parameter!$D$115+Parameter!$D$122*(($B227*21/30.2)^(-1))+Parameter!$D$129*(($B227*21/30.2)^(-0.5)))</f>
        <v>4.1977531474810805E-3</v>
      </c>
      <c r="AL227" s="12">
        <f>$D227^EXP(Parameter!$D$138+Parameter!$D$145*(($B227*21/30.2)^(-0.5))+Parameter!$D$152*((LN($B227*21/30.2))))</f>
        <v>5.6329709403361644E-58</v>
      </c>
      <c r="AM227" s="12">
        <f>$E227^EXP(Parameter!$D$116+Parameter!$D$123*(($B227*21/30.2)^(-1))+Parameter!$D$130*(($B227*21/30.2)^(-0.5)))</f>
        <v>2.5145764838828959E-6</v>
      </c>
      <c r="AN227" s="12">
        <f>$D227^EXP(Parameter!$D$135+Parameter!$D$142*(($B227*21/30.2)^(-0.5))+Parameter!$D$149*((LN($B227*21/30.2))))</f>
        <v>4.830450156017901E-6</v>
      </c>
      <c r="AO227" s="12">
        <f>$E227^EXP(Parameter!$D$113+Parameter!$D$120*(($B227*21/30.2)^(-1))+Parameter!$D$127*(($B227*21/30.2)^(-0.5)))</f>
        <v>1.4428738198738891E-12</v>
      </c>
      <c r="AP227" s="87">
        <f>$D227^EXP(Parameter!$D$304+Parameter!$D$310*((LN($B227*21/30.2))))</f>
        <v>1.5832387193331406E-2</v>
      </c>
      <c r="AQ227" s="88">
        <f>$E227^EXP(Parameter!$D$290+Parameter!$D$296*((LN($B227*21/30.2))))</f>
        <v>9.6631537312422914E-3</v>
      </c>
      <c r="AR227" s="12">
        <f>$D227^EXP(Parameter!$D$305+Parameter!$D$311*((LN($B227*21/30.2))))</f>
        <v>2.2498183557989045E-2</v>
      </c>
      <c r="AS227" s="88">
        <f>$E227^EXP(Parameter!$D$291+Parameter!$D$297*((LN($B227*21/30.2))))</f>
        <v>7.877916534022136E-3</v>
      </c>
      <c r="AT227" s="12">
        <f>$D227^EXP(Parameter!$D$305+Parameter!$D$307-Parameter!$D$306+(Parameter!$D$311+Parameter!$D$313-Parameter!$D$312)*((LN($B227*21/30.2))))</f>
        <v>1.9419949254357322E-2</v>
      </c>
      <c r="AU227" s="88">
        <f>$E227^EXP(Parameter!$D$291+Parameter!$D$293-Parameter!$D$292+(Parameter!$D$297+Parameter!$D$299-Parameter!$D$298)*((LN($B227*21/30.2))))</f>
        <v>1.3526198954770901E-2</v>
      </c>
      <c r="AV227" s="12">
        <f>$D227^EXP(Parameter!$D$308+Parameter!$D$314*((LN($B227*21/30.2))))</f>
        <v>2.7742922021497782E-2</v>
      </c>
      <c r="AW227" s="88">
        <f>$E227^EXP(Parameter!$D$294+Parameter!$D$300*((LN($B227*21/30.2))))</f>
        <v>1.1488666089079499E-2</v>
      </c>
      <c r="AX227" s="12">
        <f>$D227^EXP(Parameter!$D$305+Parameter!$D$309-Parameter!$D$306+(Parameter!$D$311+Parameter!$D$315-Parameter!$D$312)*((LN($B227*21/30.2))))</f>
        <v>8.9362552915922856E-3</v>
      </c>
      <c r="AY227" s="88">
        <f>$E227^EXP(Parameter!$D$291+Parameter!$D$295-Parameter!$D$292+(Parameter!$D$297+Parameter!$D$301-Parameter!$D$298)*((LN($B227*21/30.2))))</f>
        <v>1.198664898819866E-4</v>
      </c>
      <c r="AZ227" s="12">
        <f>$D227^EXP(Parameter!D$305-Parameter!D$306+(Parameter!D$311-Parameter!D$312)*((LN($B227*21/30.2))))</f>
        <v>5.9293793214428734E-3</v>
      </c>
      <c r="BA227" s="88">
        <f>$E227^EXP(Parameter!$D$291-Parameter!$D$292+(Parameter!$D$297-Parameter!$D$298)*((LN($B227*21/30.2))))</f>
        <v>1.3529213115815687E-6</v>
      </c>
      <c r="BB227" s="89">
        <f>$D227^EXP(Parameter!$D$231+Parameter!$D$238)</f>
        <v>4.3408966639905081E-2</v>
      </c>
      <c r="BC227" s="90">
        <f>$E227^EXP(Parameter!$D$216+Parameter!$D$223)</f>
        <v>2.7785115709641865E-3</v>
      </c>
      <c r="BD227" s="91">
        <f>$D227^EXP(Parameter!$D$232+Parameter!$D$239)</f>
        <v>3.241637504015369E-2</v>
      </c>
      <c r="BE227" s="90">
        <f>$E227^EXP(Parameter!$D$217+Parameter!$D$224)</f>
        <v>4.0687915867164545E-3</v>
      </c>
      <c r="BF227" s="91">
        <f>$D227^EXP(Parameter!$D$234+Parameter!$D$241)</f>
        <v>3.9453684244244884E-2</v>
      </c>
      <c r="BG227" s="91">
        <f>$E227^EXP(Parameter!$D$219+Parameter!$D$226)</f>
        <v>2.0039554866475979E-2</v>
      </c>
      <c r="BH227" s="91">
        <f>$D227^EXP(Parameter!$D$235+Parameter!$D$242)</f>
        <v>8.3113946531123334E-2</v>
      </c>
      <c r="BI227" s="91">
        <f>$E227^EXP(Parameter!$D$220+Parameter!$D$227)</f>
        <v>1.2497911546604163E-2</v>
      </c>
      <c r="BJ227" s="91">
        <f>$D227^EXP(Parameter!$D$236)</f>
        <v>1.0180132291635663E-2</v>
      </c>
      <c r="BK227" s="91">
        <f>$E227^EXP(Parameter!$D$221)</f>
        <v>0.14542020813406586</v>
      </c>
      <c r="BL227" s="91">
        <f>$D227^EXP(Parameter!$D$233+Parameter!$D$240)</f>
        <v>1.4302076849053037E-2</v>
      </c>
      <c r="BM227" s="91">
        <f>$E227^EXP(Parameter!$D$218+Parameter!$D$225)</f>
        <v>1.1867221440735917E-3</v>
      </c>
      <c r="BN227" s="90">
        <f>$D227^EXP(Parameter!$D$268+Parameter!$D$275)</f>
        <v>5.9512113506347122E-2</v>
      </c>
      <c r="BO227" s="91">
        <f>$E227^EXP(Parameter!$D$246+Parameter!$D$253)</f>
        <v>9.0780901856650086E-4</v>
      </c>
      <c r="BP227" s="91">
        <f>$D227^EXP(Parameter!$D$269+Parameter!$D$276)</f>
        <v>3.8317337402800945E-2</v>
      </c>
      <c r="BQ227" s="91">
        <f>$E227^EXP(Parameter!$D$247+Parameter!$D$254)</f>
        <v>2.3794676177592341E-3</v>
      </c>
      <c r="BR227" s="91">
        <f>$D227^EXP(Parameter!$D$271+Parameter!$D$278)</f>
        <v>9.294868416191028E-2</v>
      </c>
      <c r="BS227" s="91">
        <f>$E227^EXP(Parameter!$D$249+Parameter!$D$256)</f>
        <v>2.4979098865890663E-2</v>
      </c>
      <c r="BT227" s="91">
        <f>$D227^EXP(Parameter!$D$272+Parameter!$D$279)</f>
        <v>0.1663391260725576</v>
      </c>
      <c r="BU227" s="91">
        <f>$E227^EXP(Parameter!$D$250+Parameter!$D$257)</f>
        <v>7.2190083452091163E-3</v>
      </c>
      <c r="BV227" s="91">
        <f>$D227^EXP(Parameter!$D$273+Parameter!$D$280)</f>
        <v>0.13046793912700388</v>
      </c>
      <c r="BW227" s="91">
        <f>$E227^EXP(Parameter!$D$251+Parameter!$D$258)</f>
        <v>2.6969741317443272E-2</v>
      </c>
      <c r="BX227" s="91">
        <f>$D227^EXP(Parameter!$D$270+Parameter!$D$277)</f>
        <v>3.3088197463670595E-2</v>
      </c>
      <c r="BY227" s="91">
        <f>$E227^EXP(Parameter!$D$248+Parameter!$D$255)</f>
        <v>2.9460947027298884E-3</v>
      </c>
      <c r="BZ227" s="90">
        <f>$D227^EXP(Parameter!$D$208)</f>
        <v>4.0224052159263758E-2</v>
      </c>
      <c r="CA227" s="90">
        <f>$E227^EXP(Parameter!$D$200)</f>
        <v>1.9429395170413172E-3</v>
      </c>
      <c r="CB227" s="90">
        <f>$D227^EXP(Parameter!$D$209)</f>
        <v>3.2863172954539416E-2</v>
      </c>
      <c r="CC227" s="90">
        <f>$E227^EXP(Parameter!$D$201)</f>
        <v>3.36348695273279E-3</v>
      </c>
      <c r="CD227" s="90">
        <f>$D227^EXP(Parameter!$D$211)</f>
        <v>3.5993369933851431E-2</v>
      </c>
      <c r="CE227" s="90">
        <f>$E227^EXP(Parameter!$D$203)</f>
        <v>1.5347281820528056E-2</v>
      </c>
      <c r="CF227" s="90">
        <f>$D227^EXP(Parameter!$D$212)</f>
        <v>8.2907350818713296E-2</v>
      </c>
      <c r="CG227" s="90">
        <f>$E227^EXP(Parameter!$D$204)</f>
        <v>1.0691714435638652E-2</v>
      </c>
      <c r="CH227" s="91">
        <f>$D227^EXP(Parameter!$D$213)</f>
        <v>2.88934760071189E-2</v>
      </c>
      <c r="CI227" s="90">
        <f>$E227^EXP(Parameter!$D$205)</f>
        <v>1.9191358828773156E-2</v>
      </c>
      <c r="CJ227" s="91">
        <f>$D227^EXP(Parameter!$D$210)</f>
        <v>1.5686902207138344E-2</v>
      </c>
      <c r="CK227" s="90">
        <f>$E227^EXP(Parameter!$D$202)</f>
        <v>1.5656032421305158E-3</v>
      </c>
      <c r="CL227" s="12">
        <f>$D227^EXP(Parameter!$D$170+Parameter!$D$177*(LN($B227/30.2*21)))</f>
        <v>1.8582466677796006E-2</v>
      </c>
      <c r="CM227" s="41">
        <f>$E227^EXP(Parameter!$D$155+Parameter!$D$162*(LN($B227/30.2*21)))</f>
        <v>6.5556466176930006E-2</v>
      </c>
      <c r="CN227" s="12">
        <f>$D227^EXP(Parameter!$D$171+Parameter!$D$178*(LN($B227/30.2*21)))</f>
        <v>2.1114705448295502E-2</v>
      </c>
      <c r="CO227" s="41">
        <f>$E227^EXP(Parameter!$D$156+Parameter!$D$163*(LN($B227/30.2*21)))</f>
        <v>3.8346850577736409E-2</v>
      </c>
      <c r="CP227" s="12">
        <f>$D227^EXP(Parameter!$D$173+Parameter!$D$180*(LN($B227/30.2*21)))</f>
        <v>1.7450311794455678E-2</v>
      </c>
      <c r="CQ227" s="41">
        <f>$E227^EXP(Parameter!$D$158+Parameter!$D$165*(LN($B227/30.2*21)))</f>
        <v>3.8960209481284216E-2</v>
      </c>
      <c r="CR227" s="12">
        <f>$D227^EXP(Parameter!$D$174+Parameter!$D$181*(LN($B227/30.2*21)))</f>
        <v>1.5538307203341369E-2</v>
      </c>
      <c r="CS227" s="41">
        <f>$E227^EXP(Parameter!$D$159+Parameter!$D$166*(LN($B227/30.2*21)))</f>
        <v>6.0653159858781933E-2</v>
      </c>
      <c r="CT227" s="12">
        <f>$D227^EXP(Parameter!$D$175+Parameter!$D$182*(LN($B227/30.2*21)))</f>
        <v>2.4185845039507944E-3</v>
      </c>
      <c r="CU227" s="41">
        <f>$E227^EXP(Parameter!$D$160+Parameter!$D$167*(LN($B227/30.2*21)))</f>
        <v>1.4669558593641552E-3</v>
      </c>
      <c r="CV227" s="12">
        <f>$D227^EXP(Parameter!$D$172+Parameter!$D$179*(LN($B227/30.2*21)))</f>
        <v>3.6307613069855595E-3</v>
      </c>
      <c r="CW227" s="41">
        <f>$E227^EXP(Parameter!$D$157+Parameter!$D$164*(LN($B227/30.2*21)))</f>
        <v>4.6673282065288685E-8</v>
      </c>
      <c r="CX227" s="12">
        <f t="shared" si="23"/>
        <v>1.5189631839223819E-25</v>
      </c>
      <c r="CY227" s="85">
        <v>1.2897710357033101E-2</v>
      </c>
      <c r="CZ227" s="12">
        <f t="shared" si="24"/>
        <v>1.905793381507769E-5</v>
      </c>
      <c r="DA227" s="85">
        <v>1.94276263213638E-2</v>
      </c>
      <c r="DB227" s="12">
        <f t="shared" si="25"/>
        <v>9.5289233083038884E-9</v>
      </c>
      <c r="DC227" s="41">
        <v>9.9892390804809302E-5</v>
      </c>
      <c r="DD227" s="12">
        <f t="shared" si="26"/>
        <v>1.5723167352290135E-77</v>
      </c>
      <c r="DE227" s="85">
        <v>1.1170019337110499E-3</v>
      </c>
      <c r="DF227" s="12">
        <f t="shared" si="27"/>
        <v>9.4353739443418512E-85</v>
      </c>
      <c r="DG227" s="41">
        <v>9.4412999989283006E-5</v>
      </c>
      <c r="DH227" s="12">
        <f t="shared" si="28"/>
        <v>1.9687160862956358E-9</v>
      </c>
      <c r="DI227" s="41">
        <v>9.4412999989283006E-5</v>
      </c>
      <c r="DJ227" s="46">
        <v>222</v>
      </c>
      <c r="DK227" s="44">
        <v>3.64708451026097E-5</v>
      </c>
      <c r="DL227" s="44">
        <v>1.1990745323320301E-4</v>
      </c>
      <c r="DM227" s="44">
        <v>2.8657706043333498E-4</v>
      </c>
      <c r="DN227" s="44">
        <v>2.0267310356647501E-4</v>
      </c>
      <c r="DO227" s="44">
        <v>9.5371389037413002E-4</v>
      </c>
      <c r="DP227" s="44">
        <v>7.27771837707336E-4</v>
      </c>
      <c r="DQ227" s="44">
        <v>1.08473170149093E-3</v>
      </c>
      <c r="DR227" s="45">
        <v>1.7115205013751002E-2</v>
      </c>
      <c r="DS227" s="45">
        <v>2.8943261590256501E-2</v>
      </c>
      <c r="DT227" s="45">
        <v>2.5708025764021002E-2</v>
      </c>
      <c r="DU227" s="45">
        <v>1.80150449950672E-2</v>
      </c>
      <c r="DV227" s="45">
        <v>2.7525876736241701E-2</v>
      </c>
      <c r="DW227" s="45">
        <v>4.7081019128547001E-2</v>
      </c>
      <c r="DX227" s="45">
        <v>2.16422042782544E-2</v>
      </c>
    </row>
    <row r="228" spans="1:128">
      <c r="A228" s="43">
        <f t="shared" si="22"/>
        <v>14.441095890410958</v>
      </c>
      <c r="B228" s="18">
        <v>224</v>
      </c>
      <c r="C228" s="12">
        <v>4906</v>
      </c>
      <c r="D228" s="12">
        <v>1.5932142694338201E-2</v>
      </c>
      <c r="E228" s="12">
        <v>9.2591475407868896E-5</v>
      </c>
      <c r="F228" s="92">
        <f>$D228^Parameter!$D$325</f>
        <v>3.9607174905608507E-2</v>
      </c>
      <c r="G228" s="92">
        <f>$E228^Parameter!$D$318</f>
        <v>1.2471857015563447E-3</v>
      </c>
      <c r="H228" s="92">
        <f>$D228^Parameter!$D$326</f>
        <v>3.646022546708462E-2</v>
      </c>
      <c r="I228" s="92">
        <f>$E228^Parameter!$D$319</f>
        <v>2.6218355198135944E-3</v>
      </c>
      <c r="J228" s="92">
        <f>$D228^Parameter!$D$328</f>
        <v>4.2671010820067086E-2</v>
      </c>
      <c r="K228" s="92">
        <f>$E228^Parameter!$D$321</f>
        <v>1.6337701425171568E-2</v>
      </c>
      <c r="L228" s="92">
        <f>$D228^Parameter!$D$329</f>
        <v>9.8463109080798097E-2</v>
      </c>
      <c r="M228" s="92">
        <f>$E228^Parameter!$D$322</f>
        <v>1.0558927117340087E-2</v>
      </c>
      <c r="N228" s="92">
        <f>$D228^Parameter!$D$330</f>
        <v>3.4981795115624291E-2</v>
      </c>
      <c r="O228" s="92">
        <f>$E228^Parameter!$D$323</f>
        <v>2.4357258305446796E-2</v>
      </c>
      <c r="P228" s="92">
        <f>$D228^Parameter!$D$327</f>
        <v>1.9434126552108077E-2</v>
      </c>
      <c r="Q228" s="92">
        <f>$E228^Parameter!$D$320</f>
        <v>1.3186565525858925E-3</v>
      </c>
      <c r="R228" s="12">
        <f>$D228^EXP(Parameter!$D$96+Parameter!$D$103*(($B228/30.2*21)^(1)))</f>
        <v>5.9848319311401259E-26</v>
      </c>
      <c r="S228" s="12">
        <f>$E228^EXP(Parameter!$D$81+Parameter!$D$88*($B228/30.2*21)^(-2))</f>
        <v>3.3230268496485579E-3</v>
      </c>
      <c r="T228" s="12">
        <f>$D228^EXP(Parameter!$D$97+Parameter!$D$104*(($B228*21/30.2)^(1)))</f>
        <v>1.7498864333343268E-5</v>
      </c>
      <c r="U228" s="12">
        <f>$E228^EXP(Parameter!$D$82+Parameter!$D$89*($B228/30.2*21)^(-2))</f>
        <v>5.4593055498543342E-3</v>
      </c>
      <c r="V228" s="12">
        <f>$D228^EXP(Parameter!$D$99+Parameter!$D$106*(($B228*21/30.2)^(1)))</f>
        <v>7.8259696916984339E-9</v>
      </c>
      <c r="W228" s="12">
        <f>$E228^EXP(Parameter!$D$84+Parameter!$D$91*($B228/30.2*21)^(-2))</f>
        <v>2.7054459233809249E-2</v>
      </c>
      <c r="X228" s="12">
        <f>$D228^EXP(Parameter!$D$100+Parameter!$D$107*(($B228*21/30.2)^(1)))</f>
        <v>2.5126087735661749E-79</v>
      </c>
      <c r="Y228" s="12">
        <f>$E228^EXP(Parameter!$D$85+Parameter!$D$92*($B228/30.2*21)^(-2))</f>
        <v>1.7145125244225134E-2</v>
      </c>
      <c r="Z228" s="12">
        <f>$D228^EXP(Parameter!$D$101+Parameter!$D$108*(($B228*21/30.2)^(1)))</f>
        <v>1.3456576468420966E-86</v>
      </c>
      <c r="AA228" s="12">
        <f>$E228^EXP(Parameter!$D$86+Parameter!$D$93*($B228/30.2*21)^(-2))</f>
        <v>2.4696431684539649E-2</v>
      </c>
      <c r="AB228" s="12">
        <f>$D228^EXP(Parameter!$D$98+Parameter!$D$105*(($B228*21/30.2)^(1)))</f>
        <v>1.6124740395108605E-9</v>
      </c>
      <c r="AC228" s="12">
        <f>$E228^EXP(Parameter!$D$83+Parameter!$D$90*($B228/30.2*21)^(-2))</f>
        <v>1.4953357699664805E-3</v>
      </c>
      <c r="AD228" s="87">
        <f>$D228^EXP(Parameter!$D$133+Parameter!$D$140*(($B228*21/30.2)^(-0.5))+Parameter!$D$147*((LN($B228*21/30.2))))</f>
        <v>1.946675115512141E-12</v>
      </c>
      <c r="AE228" s="12">
        <f>$E228^EXP(Parameter!$D$111+Parameter!$D$118*(($B228*21/30.2)^(-1))+Parameter!$D$125*(($B228*21/30.2)^(-0.5)))</f>
        <v>5.2284107517059281E-2</v>
      </c>
      <c r="AF228" s="12">
        <f>$D228^EXP(Parameter!$D$134+Parameter!$D$141*(($B228*21/30.2)^(-0.5))+Parameter!$D$148*((LN($B228*21/30.2))))</f>
        <v>1.4026842230582568E-4</v>
      </c>
      <c r="AG228" s="12">
        <f>$E228^EXP(Parameter!$D$112+Parameter!$D$119*(($B228*21/30.2)^(-1))+Parameter!$D$126*(($B228*21/30.2)^(-0.5)))</f>
        <v>6.5437492995897234E-3</v>
      </c>
      <c r="AH228" s="12">
        <f>$D228^EXP(Parameter!$D$136+Parameter!$D$143*(($B228*21/30.2)^(-0.5))+Parameter!$D$150*((LN($B228*21/30.2))))</f>
        <v>4.1026132430329467E-10</v>
      </c>
      <c r="AI228" s="12">
        <f>$E228^EXP(Parameter!$D$114+Parameter!$D$121*(($B228*21/30.2)^(-1))+Parameter!$D$128*(($B228*21/30.2)^(-0.5)))</f>
        <v>3.6927121678067389E-5</v>
      </c>
      <c r="AJ228" s="12">
        <f>$D228^EXP(Parameter!$D$137+Parameter!$D$144*(($B228*21/30.2)^(-0.5))+Parameter!$D$151*((LN($B228*21/30.2))))</f>
        <v>3.8811322032189648E-14</v>
      </c>
      <c r="AK228" s="12">
        <f>$E228^EXP(Parameter!$D$115+Parameter!$D$122*(($B228*21/30.2)^(-1))+Parameter!$D$129*(($B228*21/30.2)^(-0.5)))</f>
        <v>4.1451253903855749E-3</v>
      </c>
      <c r="AL228" s="12">
        <f>$D228^EXP(Parameter!$D$138+Parameter!$D$145*(($B228*21/30.2)^(-0.5))+Parameter!$D$152*((LN($B228*21/30.2))))</f>
        <v>1.4162047174556517E-58</v>
      </c>
      <c r="AM228" s="12">
        <f>$E228^EXP(Parameter!$D$116+Parameter!$D$123*(($B228*21/30.2)^(-1))+Parameter!$D$130*(($B228*21/30.2)^(-0.5)))</f>
        <v>2.4188715246383082E-6</v>
      </c>
      <c r="AN228" s="12">
        <f>$D228^EXP(Parameter!$D$135+Parameter!$D$142*(($B228*21/30.2)^(-0.5))+Parameter!$D$149*((LN($B228*21/30.2))))</f>
        <v>4.57141991069442E-6</v>
      </c>
      <c r="AO228" s="12">
        <f>$E228^EXP(Parameter!$D$113+Parameter!$D$120*(($B228*21/30.2)^(-1))+Parameter!$D$127*(($B228*21/30.2)^(-0.5)))</f>
        <v>1.3218246540056841E-12</v>
      </c>
      <c r="AP228" s="87">
        <f>$D228^EXP(Parameter!$D$304+Parameter!$D$310*((LN($B228*21/30.2))))</f>
        <v>1.5647565493899392E-2</v>
      </c>
      <c r="AQ228" s="88">
        <f>$E228^EXP(Parameter!$D$290+Parameter!$D$296*((LN($B228*21/30.2))))</f>
        <v>9.5978435761039458E-3</v>
      </c>
      <c r="AR228" s="12">
        <f>$D228^EXP(Parameter!$D$305+Parameter!$D$311*((LN($B228*21/30.2))))</f>
        <v>2.2287474695192266E-2</v>
      </c>
      <c r="AS228" s="88">
        <f>$E228^EXP(Parameter!$D$291+Parameter!$D$297*((LN($B228*21/30.2))))</f>
        <v>7.807126137189411E-3</v>
      </c>
      <c r="AT228" s="12">
        <f>$D228^EXP(Parameter!$D$305+Parameter!$D$307-Parameter!$D$306+(Parameter!$D$311+Parameter!$D$313-Parameter!$D$312)*((LN($B228*21/30.2))))</f>
        <v>1.9218300012735789E-2</v>
      </c>
      <c r="AU228" s="88">
        <f>$E228^EXP(Parameter!$D$291+Parameter!$D$293-Parameter!$D$292+(Parameter!$D$297+Parameter!$D$299-Parameter!$D$298)*((LN($B228*21/30.2))))</f>
        <v>1.3396075726738906E-2</v>
      </c>
      <c r="AV228" s="12">
        <f>$D228^EXP(Parameter!$D$308+Parameter!$D$314*((LN($B228*21/30.2))))</f>
        <v>2.7436138218356394E-2</v>
      </c>
      <c r="AW228" s="88">
        <f>$E228^EXP(Parameter!$D$294+Parameter!$D$300*((LN($B228*21/30.2))))</f>
        <v>1.1383253211756901E-2</v>
      </c>
      <c r="AX228" s="12">
        <f>$D228^EXP(Parameter!$D$305+Parameter!$D$309-Parameter!$D$306+(Parameter!$D$311+Parameter!$D$315-Parameter!$D$312)*((LN($B228*21/30.2))))</f>
        <v>8.8137976834403407E-3</v>
      </c>
      <c r="AY228" s="88">
        <f>$E228^EXP(Parameter!$D$291+Parameter!$D$295-Parameter!$D$292+(Parameter!$D$297+Parameter!$D$301-Parameter!$D$298)*((LN($B228*21/30.2))))</f>
        <v>1.1597885773487621E-4</v>
      </c>
      <c r="AZ228" s="12">
        <f>$D228^EXP(Parameter!D$305-Parameter!D$306+(Parameter!D$311-Parameter!D$312)*((LN($B228*21/30.2))))</f>
        <v>5.8462573333923724E-3</v>
      </c>
      <c r="BA228" s="88">
        <f>$E228^EXP(Parameter!$D$291-Parameter!$D$292+(Parameter!$D$297-Parameter!$D$298)*((LN($B228*21/30.2))))</f>
        <v>1.2931634860431863E-6</v>
      </c>
      <c r="BB228" s="89">
        <f>$D228^EXP(Parameter!$D$231+Parameter!$D$238)</f>
        <v>4.3102016378023432E-2</v>
      </c>
      <c r="BC228" s="90">
        <f>$E228^EXP(Parameter!$D$216+Parameter!$D$223)</f>
        <v>2.744346151371826E-3</v>
      </c>
      <c r="BD228" s="91">
        <f>$D228^EXP(Parameter!$D$232+Parameter!$D$239)</f>
        <v>3.2165901436208566E-2</v>
      </c>
      <c r="BE228" s="90">
        <f>$E228^EXP(Parameter!$D$217+Parameter!$D$224)</f>
        <v>4.0219840243484765E-3</v>
      </c>
      <c r="BF228" s="91">
        <f>$D228^EXP(Parameter!$D$234+Parameter!$D$241)</f>
        <v>3.916623704080615E-2</v>
      </c>
      <c r="BG228" s="91">
        <f>$E228^EXP(Parameter!$D$219+Parameter!$D$226)</f>
        <v>1.9875519874247054E-2</v>
      </c>
      <c r="BH228" s="91">
        <f>$D228^EXP(Parameter!$D$235+Parameter!$D$242)</f>
        <v>8.2647582698450434E-2</v>
      </c>
      <c r="BI228" s="91">
        <f>$E228^EXP(Parameter!$D$220+Parameter!$D$227)</f>
        <v>1.2383312700219211E-2</v>
      </c>
      <c r="BJ228" s="91">
        <f>$D228^EXP(Parameter!$D$236)</f>
        <v>1.007504200546098E-2</v>
      </c>
      <c r="BK228" s="91">
        <f>$E228^EXP(Parameter!$D$221)</f>
        <v>0.14483200038691019</v>
      </c>
      <c r="BL228" s="91">
        <f>$D228^EXP(Parameter!$D$233+Parameter!$D$240)</f>
        <v>1.4165324656597629E-2</v>
      </c>
      <c r="BM228" s="91">
        <f>$E228^EXP(Parameter!$D$218+Parameter!$D$225)</f>
        <v>1.1700356196758929E-3</v>
      </c>
      <c r="BN228" s="90">
        <f>$D228^EXP(Parameter!$D$268+Parameter!$D$275)</f>
        <v>5.9133484810827509E-2</v>
      </c>
      <c r="BO228" s="91">
        <f>$E228^EXP(Parameter!$D$246+Parameter!$D$253)</f>
        <v>8.9454036607382846E-4</v>
      </c>
      <c r="BP228" s="91">
        <f>$D228^EXP(Parameter!$D$269+Parameter!$D$276)</f>
        <v>3.803565471303684E-2</v>
      </c>
      <c r="BQ228" s="91">
        <f>$E228^EXP(Parameter!$D$247+Parameter!$D$254)</f>
        <v>2.349443145462587E-3</v>
      </c>
      <c r="BR228" s="91">
        <f>$D228^EXP(Parameter!$D$271+Parameter!$D$278)</f>
        <v>9.2450521078563386E-2</v>
      </c>
      <c r="BS228" s="91">
        <f>$E228^EXP(Parameter!$D$249+Parameter!$D$256)</f>
        <v>2.4786108087460967E-2</v>
      </c>
      <c r="BT228" s="91">
        <f>$D228^EXP(Parameter!$D$272+Parameter!$D$279)</f>
        <v>0.16566557333805515</v>
      </c>
      <c r="BU228" s="91">
        <f>$E228^EXP(Parameter!$D$250+Parameter!$D$257)</f>
        <v>7.1445665265999275E-3</v>
      </c>
      <c r="BV228" s="91">
        <f>$D228^EXP(Parameter!$D$273+Parameter!$D$280)</f>
        <v>0.12986826244284477</v>
      </c>
      <c r="BW228" s="91">
        <f>$E228^EXP(Parameter!$D$251+Parameter!$D$258)</f>
        <v>2.6765684390184293E-2</v>
      </c>
      <c r="BX228" s="91">
        <f>$D228^EXP(Parameter!$D$270+Parameter!$D$277)</f>
        <v>3.2834056354333389E-2</v>
      </c>
      <c r="BY228" s="91">
        <f>$E228^EXP(Parameter!$D$248+Parameter!$D$255)</f>
        <v>2.9102268824276532E-3</v>
      </c>
      <c r="BZ228" s="90">
        <f>$D228^EXP(Parameter!$D$208)</f>
        <v>3.9932739027167805E-2</v>
      </c>
      <c r="CA228" s="90">
        <f>$E228^EXP(Parameter!$D$200)</f>
        <v>1.9176060710218545E-3</v>
      </c>
      <c r="CB228" s="90">
        <f>$D228^EXP(Parameter!$D$209)</f>
        <v>3.2610256813811925E-2</v>
      </c>
      <c r="CC228" s="90">
        <f>$E228^EXP(Parameter!$D$201)</f>
        <v>3.3234630334134188E-3</v>
      </c>
      <c r="CD228" s="90">
        <f>$D228^EXP(Parameter!$D$211)</f>
        <v>3.5723715077453894E-2</v>
      </c>
      <c r="CE228" s="90">
        <f>$E228^EXP(Parameter!$D$203)</f>
        <v>1.5213122225632092E-2</v>
      </c>
      <c r="CF228" s="90">
        <f>$D228^EXP(Parameter!$D$212)</f>
        <v>8.2441682095411903E-2</v>
      </c>
      <c r="CG228" s="90">
        <f>$E228^EXP(Parameter!$D$204)</f>
        <v>1.0590201983710506E-2</v>
      </c>
      <c r="CH228" s="91">
        <f>$D228^EXP(Parameter!$D$213)</f>
        <v>2.8662762729068349E-2</v>
      </c>
      <c r="CI228" s="90">
        <f>$E228^EXP(Parameter!$D$205)</f>
        <v>1.9032536454862616E-2</v>
      </c>
      <c r="CJ228" s="91">
        <f>$D228^EXP(Parameter!$D$210)</f>
        <v>1.5540157236299569E-2</v>
      </c>
      <c r="CK228" s="90">
        <f>$E228^EXP(Parameter!$D$202)</f>
        <v>1.5444885687616121E-3</v>
      </c>
      <c r="CL228" s="12">
        <f>$D228^EXP(Parameter!$D$170+Parameter!$D$177*(LN($B228/30.2*21)))</f>
        <v>1.8390359233454851E-2</v>
      </c>
      <c r="CM228" s="41">
        <f>$E228^EXP(Parameter!$D$155+Parameter!$D$162*(LN($B228/30.2*21)))</f>
        <v>6.538451413847772E-2</v>
      </c>
      <c r="CN228" s="12">
        <f>$D228^EXP(Parameter!$D$171+Parameter!$D$178*(LN($B228/30.2*21)))</f>
        <v>2.091640721727173E-2</v>
      </c>
      <c r="CO228" s="41">
        <f>$E228^EXP(Parameter!$D$156+Parameter!$D$163*(LN($B228/30.2*21)))</f>
        <v>3.8167357065991864E-2</v>
      </c>
      <c r="CP228" s="12">
        <f>$D228^EXP(Parameter!$D$173+Parameter!$D$180*(LN($B228/30.2*21)))</f>
        <v>1.7269587129523173E-2</v>
      </c>
      <c r="CQ228" s="41">
        <f>$E228^EXP(Parameter!$D$158+Parameter!$D$165*(LN($B228/30.2*21)))</f>
        <v>3.8725750898717534E-2</v>
      </c>
      <c r="CR228" s="12">
        <f>$D228^EXP(Parameter!$D$174+Parameter!$D$181*(LN($B228/30.2*21)))</f>
        <v>1.5338364193928214E-2</v>
      </c>
      <c r="CS228" s="41">
        <f>$E228^EXP(Parameter!$D$159+Parameter!$D$166*(LN($B228/30.2*21)))</f>
        <v>6.0400746864944857E-2</v>
      </c>
      <c r="CT228" s="12">
        <f>$D228^EXP(Parameter!$D$175+Parameter!$D$182*(LN($B228/30.2*21)))</f>
        <v>2.3733063028412789E-3</v>
      </c>
      <c r="CU228" s="41">
        <f>$E228^EXP(Parameter!$D$160+Parameter!$D$167*(LN($B228/30.2*21)))</f>
        <v>1.439244802501826E-3</v>
      </c>
      <c r="CV228" s="12">
        <f>$D228^EXP(Parameter!$D$172+Parameter!$D$179*(LN($B228/30.2*21)))</f>
        <v>3.5751665759583963E-3</v>
      </c>
      <c r="CW228" s="41">
        <f>$E228^EXP(Parameter!$D$157+Parameter!$D$164*(LN($B228/30.2*21)))</f>
        <v>4.407765457474906E-8</v>
      </c>
      <c r="CX228" s="12">
        <f t="shared" si="23"/>
        <v>5.9848319311401259E-26</v>
      </c>
      <c r="CY228" s="85">
        <v>1.2878262811296001E-2</v>
      </c>
      <c r="CZ228" s="12">
        <f t="shared" si="24"/>
        <v>1.7498864333343268E-5</v>
      </c>
      <c r="DA228" s="85">
        <v>1.9388612803060899E-2</v>
      </c>
      <c r="DB228" s="12">
        <f t="shared" si="25"/>
        <v>7.8259696916984339E-9</v>
      </c>
      <c r="DC228" s="41">
        <v>9.7681887209895803E-5</v>
      </c>
      <c r="DD228" s="12">
        <f t="shared" si="26"/>
        <v>2.5126087735661749E-79</v>
      </c>
      <c r="DE228" s="85">
        <v>1.0967733715600101E-3</v>
      </c>
      <c r="DF228" s="12">
        <f t="shared" si="27"/>
        <v>1.3456576468420966E-86</v>
      </c>
      <c r="DG228" s="41">
        <v>9.2591499991395801E-5</v>
      </c>
      <c r="DH228" s="12">
        <f t="shared" si="28"/>
        <v>1.6124740395108605E-9</v>
      </c>
      <c r="DI228" s="41">
        <v>9.2591499991395801E-5</v>
      </c>
      <c r="DJ228" s="46">
        <v>223</v>
      </c>
      <c r="DK228" s="44">
        <v>3.5627623866329998E-5</v>
      </c>
      <c r="DL228" s="44">
        <v>1.17339825543183E-4</v>
      </c>
      <c r="DM228" s="44">
        <v>2.8081507135035999E-4</v>
      </c>
      <c r="DN228" s="44">
        <v>1.9849148158745901E-4</v>
      </c>
      <c r="DO228" s="44">
        <v>9.3635057407692702E-4</v>
      </c>
      <c r="DP228" s="44">
        <v>7.1420311714154305E-4</v>
      </c>
      <c r="DQ228" s="44">
        <v>1.0652120008398699E-3</v>
      </c>
      <c r="DR228" s="45">
        <v>1.6960460701294401E-2</v>
      </c>
      <c r="DS228" s="45">
        <v>2.87016855540424E-2</v>
      </c>
      <c r="DT228" s="45">
        <v>2.5489308792246201E-2</v>
      </c>
      <c r="DU228" s="45">
        <v>1.7853347221124E-2</v>
      </c>
      <c r="DV228" s="45">
        <v>2.72942422430754E-2</v>
      </c>
      <c r="DW228" s="45">
        <v>4.6720663784802802E-2</v>
      </c>
      <c r="DX228" s="45">
        <v>2.14531139343733E-2</v>
      </c>
    </row>
    <row r="229" spans="1:128">
      <c r="A229" s="43">
        <f t="shared" si="22"/>
        <v>14.501369863013698</v>
      </c>
      <c r="B229" s="18">
        <v>225</v>
      </c>
      <c r="C229" s="12">
        <v>4928</v>
      </c>
      <c r="D229" s="12">
        <v>1.57844538416268E-2</v>
      </c>
      <c r="E229" s="12">
        <v>9.0810930639145302E-5</v>
      </c>
      <c r="F229" s="92">
        <f>$D229^Parameter!$D$325</f>
        <v>3.9320502234727446E-2</v>
      </c>
      <c r="G229" s="92">
        <f>$E229^Parameter!$D$318</f>
        <v>1.2298706882334749E-3</v>
      </c>
      <c r="H229" s="92">
        <f>$D229^Parameter!$D$326</f>
        <v>3.6189588720466723E-2</v>
      </c>
      <c r="I229" s="92">
        <f>$E229^Parameter!$D$319</f>
        <v>2.5894551950652002E-3</v>
      </c>
      <c r="J229" s="92">
        <f>$D229^Parameter!$D$328</f>
        <v>4.2369264429354632E-2</v>
      </c>
      <c r="K229" s="92">
        <f>$E229^Parameter!$D$321</f>
        <v>1.6197768585538688E-2</v>
      </c>
      <c r="L229" s="92">
        <f>$D229^Parameter!$D$329</f>
        <v>9.7950927634494603E-2</v>
      </c>
      <c r="M229" s="92">
        <f>$E229^Parameter!$D$322</f>
        <v>1.0458940249307155E-2</v>
      </c>
      <c r="N229" s="92">
        <f>$D229^Parameter!$D$330</f>
        <v>3.4718898896702551E-2</v>
      </c>
      <c r="O229" s="92">
        <f>$E229^Parameter!$D$323</f>
        <v>2.4168809053104107E-2</v>
      </c>
      <c r="P229" s="92">
        <f>$D229^Parameter!$D$327</f>
        <v>1.9262583778322122E-2</v>
      </c>
      <c r="Q229" s="92">
        <f>$E229^Parameter!$D$320</f>
        <v>1.3005007956750599E-3</v>
      </c>
      <c r="R229" s="12">
        <f>$D229^EXP(Parameter!$D$96+Parameter!$D$103*(($B229/30.2*21)^(1)))</f>
        <v>2.3242128285595804E-26</v>
      </c>
      <c r="S229" s="12">
        <f>$E229^EXP(Parameter!$D$81+Parameter!$D$88*($B229/30.2*21)^(-2))</f>
        <v>3.283617126880317E-3</v>
      </c>
      <c r="T229" s="12">
        <f>$D229^EXP(Parameter!$D$97+Parameter!$D$104*(($B229*21/30.2)^(1)))</f>
        <v>1.6058727911998165E-5</v>
      </c>
      <c r="U229" s="12">
        <f>$E229^EXP(Parameter!$D$82+Parameter!$D$89*($B229/30.2*21)^(-2))</f>
        <v>5.400159735879405E-3</v>
      </c>
      <c r="V229" s="12">
        <f>$D229^EXP(Parameter!$D$99+Parameter!$D$106*(($B229*21/30.2)^(1)))</f>
        <v>6.4153538701963088E-9</v>
      </c>
      <c r="W229" s="12">
        <f>$E229^EXP(Parameter!$D$84+Parameter!$D$91*($B229/30.2*21)^(-2))</f>
        <v>2.6851064510048678E-2</v>
      </c>
      <c r="X229" s="12">
        <f>$D229^EXP(Parameter!$D$100+Parameter!$D$107*(($B229*21/30.2)^(1)))</f>
        <v>3.6531730529195816E-81</v>
      </c>
      <c r="Y229" s="12">
        <f>$E229^EXP(Parameter!$D$85+Parameter!$D$92*($B229/30.2*21)^(-2))</f>
        <v>1.7000003872113173E-2</v>
      </c>
      <c r="Z229" s="12">
        <f>$D229^EXP(Parameter!$D$101+Parameter!$D$108*(($B229*21/30.2)^(1)))</f>
        <v>1.7523836252590989E-88</v>
      </c>
      <c r="AA229" s="12">
        <f>$E229^EXP(Parameter!$D$86+Parameter!$D$93*($B229/30.2*21)^(-2))</f>
        <v>2.4506050532929282E-2</v>
      </c>
      <c r="AB229" s="12">
        <f>$D229^EXP(Parameter!$D$98+Parameter!$D$105*(($B229*21/30.2)^(1)))</f>
        <v>1.3183998020181394E-9</v>
      </c>
      <c r="AC229" s="12">
        <f>$E229^EXP(Parameter!$D$83+Parameter!$D$90*($B229/30.2*21)^(-2))</f>
        <v>1.4751337997492282E-3</v>
      </c>
      <c r="AD229" s="87">
        <f>$D229^EXP(Parameter!$D$133+Parameter!$D$140*(($B229*21/30.2)^(-0.5))+Parameter!$D$147*((LN($B229*21/30.2))))</f>
        <v>1.6023888936267165E-12</v>
      </c>
      <c r="AE229" s="12">
        <f>$E229^EXP(Parameter!$D$111+Parameter!$D$118*(($B229*21/30.2)^(-1))+Parameter!$D$125*(($B229*21/30.2)^(-0.5)))</f>
        <v>5.2053676943647424E-2</v>
      </c>
      <c r="AF229" s="12">
        <f>$D229^EXP(Parameter!$D$134+Parameter!$D$141*(($B229*21/30.2)^(-0.5))+Parameter!$D$148*((LN($B229*21/30.2))))</f>
        <v>1.3499895166109541E-4</v>
      </c>
      <c r="AG229" s="12">
        <f>$E229^EXP(Parameter!$D$112+Parameter!$D$119*(($B229*21/30.2)^(-1))+Parameter!$D$126*(($B229*21/30.2)^(-0.5)))</f>
        <v>6.4769995065942559E-3</v>
      </c>
      <c r="AH229" s="12">
        <f>$D229^EXP(Parameter!$D$136+Parameter!$D$143*(($B229*21/30.2)^(-0.5))+Parameter!$D$150*((LN($B229*21/30.2))))</f>
        <v>3.5496537230718516E-10</v>
      </c>
      <c r="AI229" s="12">
        <f>$E229^EXP(Parameter!$D$114+Parameter!$D$121*(($B229*21/30.2)^(-1))+Parameter!$D$128*(($B229*21/30.2)^(-0.5)))</f>
        <v>3.5824492326968515E-5</v>
      </c>
      <c r="AJ229" s="12">
        <f>$D229^EXP(Parameter!$D$137+Parameter!$D$144*(($B229*21/30.2)^(-0.5))+Parameter!$D$151*((LN($B229*21/30.2))))</f>
        <v>3.0270364483840349E-14</v>
      </c>
      <c r="AK229" s="12">
        <f>$E229^EXP(Parameter!$D$115+Parameter!$D$122*(($B229*21/30.2)^(-1))+Parameter!$D$129*(($B229*21/30.2)^(-0.5)))</f>
        <v>4.093321432503366E-3</v>
      </c>
      <c r="AL229" s="12">
        <f>$D229^EXP(Parameter!$D$138+Parameter!$D$145*(($B229*21/30.2)^(-0.5))+Parameter!$D$152*((LN($B229*21/30.2))))</f>
        <v>3.5306000689649427E-59</v>
      </c>
      <c r="AM229" s="12">
        <f>$E229^EXP(Parameter!$D$116+Parameter!$D$123*(($B229*21/30.2)^(-1))+Parameter!$D$130*(($B229*21/30.2)^(-0.5)))</f>
        <v>2.3270546494586618E-6</v>
      </c>
      <c r="AN229" s="12">
        <f>$D229^EXP(Parameter!$D$135+Parameter!$D$142*(($B229*21/30.2)^(-0.5))+Parameter!$D$149*((LN($B229*21/30.2))))</f>
        <v>4.3263442614894604E-6</v>
      </c>
      <c r="AO229" s="12">
        <f>$E229^EXP(Parameter!$D$113+Parameter!$D$120*(($B229*21/30.2)^(-1))+Parameter!$D$127*(($B229*21/30.2)^(-0.5)))</f>
        <v>1.2112008859069988E-12</v>
      </c>
      <c r="AP229" s="87">
        <f>$D229^EXP(Parameter!$D$304+Parameter!$D$310*((LN($B229*21/30.2))))</f>
        <v>1.5465334536087907E-2</v>
      </c>
      <c r="AQ229" s="88">
        <f>$E229^EXP(Parameter!$D$290+Parameter!$D$296*((LN($B229*21/30.2))))</f>
        <v>9.5332558621950402E-3</v>
      </c>
      <c r="AR229" s="12">
        <f>$D229^EXP(Parameter!$D$305+Parameter!$D$311*((LN($B229*21/30.2))))</f>
        <v>2.2079329453183579E-2</v>
      </c>
      <c r="AS229" s="88">
        <f>$E229^EXP(Parameter!$D$291+Parameter!$D$297*((LN($B229*21/30.2))))</f>
        <v>7.7372273807384904E-3</v>
      </c>
      <c r="AT229" s="12">
        <f>$D229^EXP(Parameter!$D$305+Parameter!$D$307-Parameter!$D$306+(Parameter!$D$311+Parameter!$D$313-Parameter!$D$312)*((LN($B229*21/30.2))))</f>
        <v>1.9019264725732215E-2</v>
      </c>
      <c r="AU229" s="88">
        <f>$E229^EXP(Parameter!$D$291+Parameter!$D$293-Parameter!$D$292+(Parameter!$D$297+Parameter!$D$299-Parameter!$D$298)*((LN($B229*21/30.2))))</f>
        <v>1.3267601773037411E-2</v>
      </c>
      <c r="AV229" s="12">
        <f>$D229^EXP(Parameter!$D$308+Parameter!$D$314*((LN($B229*21/30.2))))</f>
        <v>2.7133366409980483E-2</v>
      </c>
      <c r="AW229" s="88">
        <f>$E229^EXP(Parameter!$D$294+Parameter!$D$300*((LN($B229*21/30.2))))</f>
        <v>1.1279156637880528E-2</v>
      </c>
      <c r="AX229" s="12">
        <f>$D229^EXP(Parameter!$D$305+Parameter!$D$309-Parameter!$D$306+(Parameter!$D$311+Parameter!$D$315-Parameter!$D$312)*((LN($B229*21/30.2))))</f>
        <v>8.6932904933160263E-3</v>
      </c>
      <c r="AY229" s="88">
        <f>$E229^EXP(Parameter!$D$291+Parameter!$D$295-Parameter!$D$292+(Parameter!$D$297+Parameter!$D$301-Parameter!$D$298)*((LN($B229*21/30.2))))</f>
        <v>1.1222237383543139E-4</v>
      </c>
      <c r="AZ229" s="12">
        <f>$D229^EXP(Parameter!D$305-Parameter!D$306+(Parameter!D$311-Parameter!D$312)*((LN($B229*21/30.2))))</f>
        <v>5.764502878110131E-3</v>
      </c>
      <c r="BA229" s="88">
        <f>$E229^EXP(Parameter!$D$291-Parameter!$D$292+(Parameter!$D$297-Parameter!$D$298)*((LN($B229*21/30.2))))</f>
        <v>1.236141390310194E-6</v>
      </c>
      <c r="BB229" s="89">
        <f>$D229^EXP(Parameter!$D$231+Parameter!$D$238)</f>
        <v>4.2798189849778789E-2</v>
      </c>
      <c r="BC229" s="90">
        <f>$E229^EXP(Parameter!$D$216+Parameter!$D$223)</f>
        <v>2.7107115977638564E-3</v>
      </c>
      <c r="BD229" s="91">
        <f>$D229^EXP(Parameter!$D$232+Parameter!$D$239)</f>
        <v>3.1918140270869602E-2</v>
      </c>
      <c r="BE229" s="90">
        <f>$E229^EXP(Parameter!$D$217+Parameter!$D$224)</f>
        <v>3.9758668618291833E-3</v>
      </c>
      <c r="BF229" s="91">
        <f>$D229^EXP(Parameter!$D$234+Parameter!$D$241)</f>
        <v>3.8881776480630501E-2</v>
      </c>
      <c r="BG229" s="91">
        <f>$E229^EXP(Parameter!$D$219+Parameter!$D$226)</f>
        <v>1.9713362691375722E-2</v>
      </c>
      <c r="BH229" s="91">
        <f>$D229^EXP(Parameter!$D$235+Parameter!$D$242)</f>
        <v>8.2185287207715327E-2</v>
      </c>
      <c r="BI229" s="91">
        <f>$E229^EXP(Parameter!$D$220+Parameter!$D$227)</f>
        <v>1.2270137932879082E-2</v>
      </c>
      <c r="BJ229" s="91">
        <f>$D229^EXP(Parameter!$D$236)</f>
        <v>9.9713613365225648E-3</v>
      </c>
      <c r="BK229" s="91">
        <f>$E229^EXP(Parameter!$D$221)</f>
        <v>0.14424810265589191</v>
      </c>
      <c r="BL229" s="91">
        <f>$D229^EXP(Parameter!$D$233+Parameter!$D$240)</f>
        <v>1.4030303142783898E-2</v>
      </c>
      <c r="BM229" s="91">
        <f>$E229^EXP(Parameter!$D$218+Parameter!$D$225)</f>
        <v>1.1536376744464951E-3</v>
      </c>
      <c r="BN229" s="90">
        <f>$D229^EXP(Parameter!$D$268+Parameter!$D$275)</f>
        <v>5.8758442140843872E-2</v>
      </c>
      <c r="BO229" s="91">
        <f>$E229^EXP(Parameter!$D$246+Parameter!$D$253)</f>
        <v>8.8150851288777492E-4</v>
      </c>
      <c r="BP229" s="91">
        <f>$D229^EXP(Parameter!$D$269+Parameter!$D$276)</f>
        <v>3.7756917170511363E-2</v>
      </c>
      <c r="BQ229" s="91">
        <f>$E229^EXP(Parameter!$D$247+Parameter!$D$254)</f>
        <v>2.3198948123161127E-3</v>
      </c>
      <c r="BR229" s="91">
        <f>$D229^EXP(Parameter!$D$271+Parameter!$D$278)</f>
        <v>9.1956578995002813E-2</v>
      </c>
      <c r="BS229" s="91">
        <f>$E229^EXP(Parameter!$D$249+Parameter!$D$256)</f>
        <v>2.4595238356791234E-2</v>
      </c>
      <c r="BT229" s="91">
        <f>$D229^EXP(Parameter!$D$272+Parameter!$D$279)</f>
        <v>0.16499684930491471</v>
      </c>
      <c r="BU229" s="91">
        <f>$E229^EXP(Parameter!$D$250+Parameter!$D$257)</f>
        <v>7.0711343990610956E-3</v>
      </c>
      <c r="BV229" s="91">
        <f>$D229^EXP(Parameter!$D$273+Parameter!$D$280)</f>
        <v>0.12927321137272196</v>
      </c>
      <c r="BW229" s="91">
        <f>$E229^EXP(Parameter!$D$251+Parameter!$D$258)</f>
        <v>2.6563837654815549E-2</v>
      </c>
      <c r="BX229" s="91">
        <f>$D229^EXP(Parameter!$D$270+Parameter!$D$277)</f>
        <v>3.2582655753120429E-2</v>
      </c>
      <c r="BY229" s="91">
        <f>$E229^EXP(Parameter!$D$248+Parameter!$D$255)</f>
        <v>2.8749120400476873E-3</v>
      </c>
      <c r="BZ229" s="90">
        <f>$D229^EXP(Parameter!$D$208)</f>
        <v>3.9644440115253324E-2</v>
      </c>
      <c r="CA229" s="90">
        <f>$E229^EXP(Parameter!$D$200)</f>
        <v>1.8926849742916926E-3</v>
      </c>
      <c r="CB229" s="90">
        <f>$D229^EXP(Parameter!$D$209)</f>
        <v>3.2360071827749255E-2</v>
      </c>
      <c r="CC229" s="90">
        <f>$E229^EXP(Parameter!$D$201)</f>
        <v>3.2840452079004215E-3</v>
      </c>
      <c r="CD229" s="90">
        <f>$D229^EXP(Parameter!$D$211)</f>
        <v>3.5456917314432214E-2</v>
      </c>
      <c r="CE229" s="90">
        <f>$E229^EXP(Parameter!$D$203)</f>
        <v>1.5080572666555296E-2</v>
      </c>
      <c r="CF229" s="90">
        <f>$D229^EXP(Parameter!$D$212)</f>
        <v>8.1980078244889024E-2</v>
      </c>
      <c r="CG229" s="90">
        <f>$E229^EXP(Parameter!$D$204)</f>
        <v>1.0489983825636626E-2</v>
      </c>
      <c r="CH229" s="91">
        <f>$D229^EXP(Parameter!$D$213)</f>
        <v>2.8434607191139799E-2</v>
      </c>
      <c r="CI229" s="90">
        <f>$E229^EXP(Parameter!$D$205)</f>
        <v>1.8875546467495018E-2</v>
      </c>
      <c r="CJ229" s="91">
        <f>$D229^EXP(Parameter!$D$210)</f>
        <v>1.5395239162300281E-2</v>
      </c>
      <c r="CK229" s="90">
        <f>$E229^EXP(Parameter!$D$202)</f>
        <v>1.5237269866737921E-3</v>
      </c>
      <c r="CL229" s="12">
        <f>$D229^EXP(Parameter!$D$170+Parameter!$D$177*(LN($B229/30.2*21)))</f>
        <v>1.8200743362284309E-2</v>
      </c>
      <c r="CM229" s="41">
        <f>$E229^EXP(Parameter!$D$155+Parameter!$D$162*(LN($B229/30.2*21)))</f>
        <v>6.5213960967018869E-2</v>
      </c>
      <c r="CN229" s="12">
        <f>$D229^EXP(Parameter!$D$171+Parameter!$D$178*(LN($B229/30.2*21)))</f>
        <v>2.0720535629856388E-2</v>
      </c>
      <c r="CO229" s="41">
        <f>$E229^EXP(Parameter!$D$156+Parameter!$D$163*(LN($B229/30.2*21)))</f>
        <v>3.7989486409645515E-2</v>
      </c>
      <c r="CP229" s="12">
        <f>$D229^EXP(Parameter!$D$173+Parameter!$D$180*(LN($B229/30.2*21)))</f>
        <v>1.7091218063520586E-2</v>
      </c>
      <c r="CQ229" s="41">
        <f>$E229^EXP(Parameter!$D$158+Parameter!$D$165*(LN($B229/30.2*21)))</f>
        <v>3.8493554654694118E-2</v>
      </c>
      <c r="CR229" s="12">
        <f>$D229^EXP(Parameter!$D$174+Parameter!$D$181*(LN($B229/30.2*21)))</f>
        <v>1.5141394770399386E-2</v>
      </c>
      <c r="CS229" s="41">
        <f>$E229^EXP(Parameter!$D$159+Parameter!$D$166*(LN($B229/30.2*21)))</f>
        <v>6.0150462219917565E-2</v>
      </c>
      <c r="CT229" s="12">
        <f>$D229^EXP(Parameter!$D$175+Parameter!$D$182*(LN($B229/30.2*21)))</f>
        <v>2.3289642708980776E-3</v>
      </c>
      <c r="CU229" s="41">
        <f>$E229^EXP(Parameter!$D$160+Parameter!$D$167*(LN($B229/30.2*21)))</f>
        <v>1.4121171394302506E-3</v>
      </c>
      <c r="CV229" s="12">
        <f>$D229^EXP(Parameter!$D$172+Parameter!$D$179*(LN($B229/30.2*21)))</f>
        <v>3.5205586028286069E-3</v>
      </c>
      <c r="CW229" s="41">
        <f>$E229^EXP(Parameter!$D$157+Parameter!$D$164*(LN($B229/30.2*21)))</f>
        <v>4.1630353125953997E-8</v>
      </c>
      <c r="CX229" s="12">
        <f t="shared" si="23"/>
        <v>2.3242128285595804E-26</v>
      </c>
      <c r="CY229" s="85">
        <v>1.2859199818663699E-2</v>
      </c>
      <c r="CZ229" s="12">
        <f t="shared" si="24"/>
        <v>1.6058727911998165E-5</v>
      </c>
      <c r="DA229" s="85">
        <v>1.9350291404246701E-2</v>
      </c>
      <c r="DB229" s="12">
        <f t="shared" si="25"/>
        <v>6.4153538701963088E-9</v>
      </c>
      <c r="DC229" s="41">
        <v>9.5538911759894302E-5</v>
      </c>
      <c r="DD229" s="12">
        <f t="shared" si="26"/>
        <v>3.6531730529195816E-81</v>
      </c>
      <c r="DE229" s="85">
        <v>1.0769963737235399E-3</v>
      </c>
      <c r="DF229" s="12">
        <f t="shared" si="27"/>
        <v>1.7523836252590989E-88</v>
      </c>
      <c r="DG229" s="41">
        <v>9.0810899993098201E-5</v>
      </c>
      <c r="DH229" s="12">
        <f t="shared" si="28"/>
        <v>1.3183998020181394E-9</v>
      </c>
      <c r="DI229" s="41">
        <v>9.0810899993098201E-5</v>
      </c>
      <c r="DJ229" s="46">
        <v>224</v>
      </c>
      <c r="DK229" s="44">
        <v>3.48063825439393E-5</v>
      </c>
      <c r="DL229" s="44">
        <v>1.14834592472635E-4</v>
      </c>
      <c r="DM229" s="44">
        <v>2.7518526901504402E-4</v>
      </c>
      <c r="DN229" s="44">
        <v>1.94408081959141E-4</v>
      </c>
      <c r="DO229" s="44">
        <v>9.1935105380902505E-4</v>
      </c>
      <c r="DP229" s="44">
        <v>7.0092493329243499E-4</v>
      </c>
      <c r="DQ229" s="44">
        <v>1.04609694278579E-3</v>
      </c>
      <c r="DR229" s="45">
        <v>1.68076032739355E-2</v>
      </c>
      <c r="DS229" s="45">
        <v>2.84628656905291E-2</v>
      </c>
      <c r="DT229" s="45">
        <v>2.5273127230373001E-2</v>
      </c>
      <c r="DU229" s="45">
        <v>1.7693609218854801E-2</v>
      </c>
      <c r="DV229" s="45">
        <v>2.7065268568029901E-2</v>
      </c>
      <c r="DW229" s="45">
        <v>4.6364133311759002E-2</v>
      </c>
      <c r="DX229" s="45">
        <v>2.1266264603878399E-2</v>
      </c>
    </row>
    <row r="230" spans="1:128">
      <c r="A230" s="43">
        <f t="shared" si="22"/>
        <v>14.561643835616438</v>
      </c>
      <c r="B230" s="18">
        <v>226</v>
      </c>
      <c r="C230" s="12">
        <v>4950</v>
      </c>
      <c r="D230" s="12">
        <v>1.5638589357531998E-2</v>
      </c>
      <c r="E230" s="12">
        <v>8.9070314184573499E-5</v>
      </c>
      <c r="F230" s="92">
        <f>$D230^Parameter!$D$325</f>
        <v>3.9036790978127255E-2</v>
      </c>
      <c r="G230" s="92">
        <f>$E230^Parameter!$D$318</f>
        <v>1.2128518323195822E-3</v>
      </c>
      <c r="H230" s="92">
        <f>$D230^Parameter!$D$326</f>
        <v>3.5921797538420619E-2</v>
      </c>
      <c r="I230" s="92">
        <f>$E230^Parameter!$D$319</f>
        <v>2.5575793096387208E-3</v>
      </c>
      <c r="J230" s="92">
        <f>$D230^Parameter!$D$328</f>
        <v>4.207058518187496E-2</v>
      </c>
      <c r="K230" s="92">
        <f>$E230^Parameter!$D$321</f>
        <v>1.6059488621184208E-2</v>
      </c>
      <c r="L230" s="92">
        <f>$D230^Parameter!$D$329</f>
        <v>9.7442999175373676E-2</v>
      </c>
      <c r="M230" s="92">
        <f>$E230^Parameter!$D$322</f>
        <v>1.0360224401206264E-2</v>
      </c>
      <c r="N230" s="92">
        <f>$D230^Parameter!$D$330</f>
        <v>3.4458791043334103E-2</v>
      </c>
      <c r="O230" s="92">
        <f>$E230^Parameter!$D$323</f>
        <v>2.3982430451264365E-2</v>
      </c>
      <c r="P230" s="92">
        <f>$D230^Parameter!$D$327</f>
        <v>1.9093084399363611E-2</v>
      </c>
      <c r="Q230" s="92">
        <f>$E230^Parameter!$D$320</f>
        <v>1.2826535005543511E-3</v>
      </c>
      <c r="R230" s="12">
        <f>$D230^EXP(Parameter!$D$96+Parameter!$D$103*(($B230/30.2*21)^(1)))</f>
        <v>8.8945442087824257E-27</v>
      </c>
      <c r="S230" s="12">
        <f>$E230^EXP(Parameter!$D$81+Parameter!$D$88*($B230/30.2*21)^(-2))</f>
        <v>3.2448020872328431E-3</v>
      </c>
      <c r="T230" s="12">
        <f>$D230^EXP(Parameter!$D$97+Parameter!$D$104*(($B230*21/30.2)^(1)))</f>
        <v>1.4729165584885112E-5</v>
      </c>
      <c r="U230" s="12">
        <f>$E230^EXP(Parameter!$D$82+Parameter!$D$89*($B230/30.2*21)^(-2))</f>
        <v>5.3418460661370428E-3</v>
      </c>
      <c r="V230" s="12">
        <f>$D230^EXP(Parameter!$D$99+Parameter!$D$106*(($B230*21/30.2)^(1)))</f>
        <v>5.2490857252970042E-9</v>
      </c>
      <c r="W230" s="12">
        <f>$E230^EXP(Parameter!$D$84+Parameter!$D$91*($B230/30.2*21)^(-2))</f>
        <v>2.6649860191216426E-2</v>
      </c>
      <c r="X230" s="12">
        <f>$D230^EXP(Parameter!$D$100+Parameter!$D$107*(($B230*21/30.2)^(1)))</f>
        <v>4.8222759367693572E-83</v>
      </c>
      <c r="Y230" s="12">
        <f>$E230^EXP(Parameter!$D$85+Parameter!$D$92*($B230/30.2*21)^(-2))</f>
        <v>1.6856582042137403E-2</v>
      </c>
      <c r="Z230" s="12">
        <f>$D230^EXP(Parameter!$D$101+Parameter!$D$108*(($B230*21/30.2)^(1)))</f>
        <v>2.0797525694738805E-90</v>
      </c>
      <c r="AA230" s="12">
        <f>$E230^EXP(Parameter!$D$86+Parameter!$D$93*($B230/30.2*21)^(-2))</f>
        <v>2.4317756043108232E-2</v>
      </c>
      <c r="AB230" s="12">
        <f>$D230^EXP(Parameter!$D$98+Parameter!$D$105*(($B230*21/30.2)^(1)))</f>
        <v>1.0760682775256571E-9</v>
      </c>
      <c r="AC230" s="12">
        <f>$E230^EXP(Parameter!$D$83+Parameter!$D$90*($B230/30.2*21)^(-2))</f>
        <v>1.4552698695169072E-3</v>
      </c>
      <c r="AD230" s="87">
        <f>$D230^EXP(Parameter!$D$133+Parameter!$D$140*(($B230*21/30.2)^(-0.5))+Parameter!$D$147*((LN($B230*21/30.2))))</f>
        <v>1.3182782122111485E-12</v>
      </c>
      <c r="AE230" s="12">
        <f>$E230^EXP(Parameter!$D$111+Parameter!$D$118*(($B230*21/30.2)^(-1))+Parameter!$D$125*(($B230*21/30.2)^(-0.5)))</f>
        <v>5.1825057249823253E-2</v>
      </c>
      <c r="AF230" s="12">
        <f>$D230^EXP(Parameter!$D$134+Parameter!$D$141*(($B230*21/30.2)^(-0.5))+Parameter!$D$148*((LN($B230*21/30.2))))</f>
        <v>1.2992953613810996E-4</v>
      </c>
      <c r="AG230" s="12">
        <f>$E230^EXP(Parameter!$D$112+Parameter!$D$119*(($B230*21/30.2)^(-1))+Parameter!$D$126*(($B230*21/30.2)^(-0.5)))</f>
        <v>6.4111481124597101E-3</v>
      </c>
      <c r="AH230" s="12">
        <f>$D230^EXP(Parameter!$D$136+Parameter!$D$143*(($B230*21/30.2)^(-0.5))+Parameter!$D$150*((LN($B230*21/30.2))))</f>
        <v>3.0702309319360238E-10</v>
      </c>
      <c r="AI230" s="12">
        <f>$E230^EXP(Parameter!$D$114+Parameter!$D$121*(($B230*21/30.2)^(-1))+Parameter!$D$128*(($B230*21/30.2)^(-0.5)))</f>
        <v>3.4757617617432308E-5</v>
      </c>
      <c r="AJ230" s="12">
        <f>$D230^EXP(Parameter!$D$137+Parameter!$D$144*(($B230*21/30.2)^(-0.5))+Parameter!$D$151*((LN($B230*21/30.2))))</f>
        <v>2.3587698300055821E-14</v>
      </c>
      <c r="AK230" s="12">
        <f>$E230^EXP(Parameter!$D$115+Parameter!$D$122*(($B230*21/30.2)^(-1))+Parameter!$D$129*(($B230*21/30.2)^(-0.5)))</f>
        <v>4.0423257067514025E-3</v>
      </c>
      <c r="AL230" s="12">
        <f>$D230^EXP(Parameter!$D$138+Parameter!$D$145*(($B230*21/30.2)^(-0.5))+Parameter!$D$152*((LN($B230*21/30.2))))</f>
        <v>8.727669513080426E-60</v>
      </c>
      <c r="AM230" s="12">
        <f>$E230^EXP(Parameter!$D$116+Parameter!$D$123*(($B230*21/30.2)^(-1))+Parameter!$D$130*(($B230*21/30.2)^(-0.5)))</f>
        <v>2.2389578452299317E-6</v>
      </c>
      <c r="AN230" s="12">
        <f>$D230^EXP(Parameter!$D$135+Parameter!$D$142*(($B230*21/30.2)^(-0.5))+Parameter!$D$149*((LN($B230*21/30.2))))</f>
        <v>4.0944679523220743E-6</v>
      </c>
      <c r="AO230" s="12">
        <f>$E230^EXP(Parameter!$D$113+Parameter!$D$120*(($B230*21/30.2)^(-1))+Parameter!$D$127*(($B230*21/30.2)^(-0.5)))</f>
        <v>1.1100813616627852E-12</v>
      </c>
      <c r="AP230" s="87">
        <f>$D230^EXP(Parameter!$D$304+Parameter!$D$310*((LN($B230*21/30.2))))</f>
        <v>1.5285651335010132E-2</v>
      </c>
      <c r="AQ230" s="88">
        <f>$E230^EXP(Parameter!$D$290+Parameter!$D$296*((LN($B230*21/30.2))))</f>
        <v>9.4693795765899407E-3</v>
      </c>
      <c r="AR230" s="12">
        <f>$D230^EXP(Parameter!$D$305+Parameter!$D$311*((LN($B230*21/30.2))))</f>
        <v>2.1873708855110092E-2</v>
      </c>
      <c r="AS230" s="88">
        <f>$E230^EXP(Parameter!$D$291+Parameter!$D$297*((LN($B230*21/30.2))))</f>
        <v>7.668205723460577E-3</v>
      </c>
      <c r="AT230" s="12">
        <f>$D230^EXP(Parameter!$D$305+Parameter!$D$307-Parameter!$D$306+(Parameter!$D$311+Parameter!$D$313-Parameter!$D$312)*((LN($B230*21/30.2))))</f>
        <v>1.8822802141782578E-2</v>
      </c>
      <c r="AU230" s="88">
        <f>$E230^EXP(Parameter!$D$291+Parameter!$D$293-Parameter!$D$292+(Parameter!$D$297+Parameter!$D$299-Parameter!$D$298)*((LN($B230*21/30.2))))</f>
        <v>1.3140750803931034E-2</v>
      </c>
      <c r="AV230" s="12">
        <f>$D230^EXP(Parameter!$D$308+Parameter!$D$314*((LN($B230*21/30.2))))</f>
        <v>2.6834545025019706E-2</v>
      </c>
      <c r="AW230" s="88">
        <f>$E230^EXP(Parameter!$D$294+Parameter!$D$300*((LN($B230*21/30.2))))</f>
        <v>1.1176355346943095E-2</v>
      </c>
      <c r="AX230" s="12">
        <f>$D230^EXP(Parameter!$D$305+Parameter!$D$309-Parameter!$D$306+(Parameter!$D$311+Parameter!$D$315-Parameter!$D$312)*((LN($B230*21/30.2))))</f>
        <v>8.5746979238127598E-3</v>
      </c>
      <c r="AY230" s="88">
        <f>$E230^EXP(Parameter!$D$291+Parameter!$D$295-Parameter!$D$292+(Parameter!$D$297+Parameter!$D$301-Parameter!$D$298)*((LN($B230*21/30.2))))</f>
        <v>1.0859243328008104E-4</v>
      </c>
      <c r="AZ230" s="12">
        <f>$D230^EXP(Parameter!D$305-Parameter!D$306+(Parameter!D$311-Parameter!D$312)*((LN($B230*21/30.2))))</f>
        <v>5.6840898688589854E-3</v>
      </c>
      <c r="BA230" s="88">
        <f>$E230^EXP(Parameter!$D$291-Parameter!$D$292+(Parameter!$D$297-Parameter!$D$298)*((LN($B230*21/30.2))))</f>
        <v>1.1817252078292043E-6</v>
      </c>
      <c r="BB230" s="89">
        <f>$D230^EXP(Parameter!$D$231+Parameter!$D$238)</f>
        <v>4.2497444819131994E-2</v>
      </c>
      <c r="BC230" s="90">
        <f>$E230^EXP(Parameter!$D$216+Parameter!$D$223)</f>
        <v>2.6775978661848629E-3</v>
      </c>
      <c r="BD230" s="91">
        <f>$D230^EXP(Parameter!$D$232+Parameter!$D$239)</f>
        <v>3.1673053150734556E-2</v>
      </c>
      <c r="BE230" s="90">
        <f>$E230^EXP(Parameter!$D$217+Parameter!$D$224)</f>
        <v>3.9304275722585706E-3</v>
      </c>
      <c r="BF230" s="91">
        <f>$D230^EXP(Parameter!$D$234+Parameter!$D$241)</f>
        <v>3.8600261562699009E-2</v>
      </c>
      <c r="BG230" s="91">
        <f>$E230^EXP(Parameter!$D$219+Parameter!$D$226)</f>
        <v>1.9553055320797989E-2</v>
      </c>
      <c r="BH230" s="91">
        <f>$D230^EXP(Parameter!$D$235+Parameter!$D$242)</f>
        <v>8.1727010755612686E-2</v>
      </c>
      <c r="BI230" s="91">
        <f>$E230^EXP(Parameter!$D$220+Parameter!$D$227)</f>
        <v>1.2158364650541936E-2</v>
      </c>
      <c r="BJ230" s="91">
        <f>$D230^EXP(Parameter!$D$236)</f>
        <v>9.869066774202892E-3</v>
      </c>
      <c r="BK230" s="91">
        <f>$E230^EXP(Parameter!$D$221)</f>
        <v>0.14366846780060433</v>
      </c>
      <c r="BL230" s="91">
        <f>$D230^EXP(Parameter!$D$233+Parameter!$D$240)</f>
        <v>1.3896984726688313E-2</v>
      </c>
      <c r="BM230" s="91">
        <f>$E230^EXP(Parameter!$D$218+Parameter!$D$225)</f>
        <v>1.137522349123033E-3</v>
      </c>
      <c r="BN230" s="90">
        <f>$D230^EXP(Parameter!$D$268+Parameter!$D$275)</f>
        <v>5.8386939457400255E-2</v>
      </c>
      <c r="BO230" s="91">
        <f>$E230^EXP(Parameter!$D$246+Parameter!$D$253)</f>
        <v>8.6870843996030825E-4</v>
      </c>
      <c r="BP230" s="91">
        <f>$D230^EXP(Parameter!$D$269+Parameter!$D$276)</f>
        <v>3.7481084157170871E-2</v>
      </c>
      <c r="BQ230" s="91">
        <f>$E230^EXP(Parameter!$D$247+Parameter!$D$254)</f>
        <v>2.2908134596639805E-3</v>
      </c>
      <c r="BR230" s="91">
        <f>$D230^EXP(Parameter!$D$271+Parameter!$D$278)</f>
        <v>9.1466807771394015E-2</v>
      </c>
      <c r="BS230" s="91">
        <f>$E230^EXP(Parameter!$D$249+Parameter!$D$256)</f>
        <v>2.4406458995181762E-2</v>
      </c>
      <c r="BT230" s="91">
        <f>$D230^EXP(Parameter!$D$272+Parameter!$D$279)</f>
        <v>0.16433290260303193</v>
      </c>
      <c r="BU230" s="91">
        <f>$E230^EXP(Parameter!$D$250+Parameter!$D$257)</f>
        <v>6.9986948186231968E-3</v>
      </c>
      <c r="BV230" s="91">
        <f>$D230^EXP(Parameter!$D$273+Parameter!$D$280)</f>
        <v>0.12868273432290417</v>
      </c>
      <c r="BW230" s="91">
        <f>$E230^EXP(Parameter!$D$251+Parameter!$D$258)</f>
        <v>2.6364169485606593E-2</v>
      </c>
      <c r="BX230" s="91">
        <f>$D230^EXP(Parameter!$D$270+Parameter!$D$277)</f>
        <v>3.2333956991424856E-2</v>
      </c>
      <c r="BY230" s="91">
        <f>$E230^EXP(Parameter!$D$248+Parameter!$D$255)</f>
        <v>2.8401397791348267E-3</v>
      </c>
      <c r="BZ230" s="90">
        <f>$D230^EXP(Parameter!$D$208)</f>
        <v>3.9359114170326927E-2</v>
      </c>
      <c r="CA230" s="90">
        <f>$E230^EXP(Parameter!$D$200)</f>
        <v>1.8681681252260844E-3</v>
      </c>
      <c r="CB230" s="90">
        <f>$D230^EXP(Parameter!$D$209)</f>
        <v>3.211257941924163E-2</v>
      </c>
      <c r="CC230" s="90">
        <f>$E230^EXP(Parameter!$D$201)</f>
        <v>3.245222244406808E-3</v>
      </c>
      <c r="CD230" s="90">
        <f>$D230^EXP(Parameter!$D$211)</f>
        <v>3.51929368532274E-2</v>
      </c>
      <c r="CE230" s="90">
        <f>$E230^EXP(Parameter!$D$203)</f>
        <v>1.4949608269041759E-2</v>
      </c>
      <c r="CF230" s="90">
        <f>$D230^EXP(Parameter!$D$212)</f>
        <v>8.1522489984139648E-2</v>
      </c>
      <c r="CG230" s="90">
        <f>$E230^EXP(Parameter!$D$204)</f>
        <v>1.0391039016802574E-2</v>
      </c>
      <c r="CH230" s="91">
        <f>$D230^EXP(Parameter!$D$213)</f>
        <v>2.8208972550133042E-2</v>
      </c>
      <c r="CI230" s="90">
        <f>$E230^EXP(Parameter!$D$205)</f>
        <v>1.8720361386486539E-2</v>
      </c>
      <c r="CJ230" s="91">
        <f>$D230^EXP(Parameter!$D$210)</f>
        <v>1.5252119239190197E-2</v>
      </c>
      <c r="CK230" s="90">
        <f>$E230^EXP(Parameter!$D$202)</f>
        <v>1.5033114034236606E-3</v>
      </c>
      <c r="CL230" s="12">
        <f>$D230^EXP(Parameter!$D$170+Parameter!$D$177*(LN($B230/30.2*21)))</f>
        <v>1.8013579606598672E-2</v>
      </c>
      <c r="CM230" s="41">
        <f>$E230^EXP(Parameter!$D$155+Parameter!$D$162*(LN($B230/30.2*21)))</f>
        <v>6.5044789095010561E-2</v>
      </c>
      <c r="CN230" s="12">
        <f>$D230^EXP(Parameter!$D$171+Parameter!$D$178*(LN($B230/30.2*21)))</f>
        <v>2.0527053527643307E-2</v>
      </c>
      <c r="CO230" s="41">
        <f>$E230^EXP(Parameter!$D$156+Parameter!$D$163*(LN($B230/30.2*21)))</f>
        <v>3.7813217124910176E-2</v>
      </c>
      <c r="CP230" s="12">
        <f>$D230^EXP(Parameter!$D$173+Parameter!$D$180*(LN($B230/30.2*21)))</f>
        <v>1.6915167043451522E-2</v>
      </c>
      <c r="CQ230" s="41">
        <f>$E230^EXP(Parameter!$D$158+Parameter!$D$165*(LN($B230/30.2*21)))</f>
        <v>3.8263590382511849E-2</v>
      </c>
      <c r="CR230" s="12">
        <f>$D230^EXP(Parameter!$D$174+Parameter!$D$181*(LN($B230/30.2*21)))</f>
        <v>1.4947348102284671E-2</v>
      </c>
      <c r="CS230" s="41">
        <f>$E230^EXP(Parameter!$D$159+Parameter!$D$166*(LN($B230/30.2*21)))</f>
        <v>5.9902279143954157E-2</v>
      </c>
      <c r="CT230" s="12">
        <f>$D230^EXP(Parameter!$D$175+Parameter!$D$182*(LN($B230/30.2*21)))</f>
        <v>2.2855370800212646E-3</v>
      </c>
      <c r="CU230" s="41">
        <f>$E230^EXP(Parameter!$D$160+Parameter!$D$167*(LN($B230/30.2*21)))</f>
        <v>1.3855592341977458E-3</v>
      </c>
      <c r="CV230" s="12">
        <f>$D230^EXP(Parameter!$D$172+Parameter!$D$179*(LN($B230/30.2*21)))</f>
        <v>3.4669172965781691E-3</v>
      </c>
      <c r="CW230" s="41">
        <f>$E230^EXP(Parameter!$D$157+Parameter!$D$164*(LN($B230/30.2*21)))</f>
        <v>3.9322667669754329E-8</v>
      </c>
      <c r="CX230" s="12">
        <f t="shared" si="23"/>
        <v>8.8945442087824257E-27</v>
      </c>
      <c r="CY230" s="85">
        <v>1.28405133589328E-2</v>
      </c>
      <c r="CZ230" s="12">
        <f t="shared" si="24"/>
        <v>1.4729165584885112E-5</v>
      </c>
      <c r="DA230" s="85">
        <v>1.9312648750150901E-2</v>
      </c>
      <c r="DB230" s="12">
        <f t="shared" si="25"/>
        <v>5.2490857252970042E-9</v>
      </c>
      <c r="DC230" s="41">
        <v>9.3460812378315703E-5</v>
      </c>
      <c r="DD230" s="12">
        <f t="shared" si="26"/>
        <v>4.8222759367693572E-83</v>
      </c>
      <c r="DE230" s="85">
        <v>1.05765946588521E-3</v>
      </c>
      <c r="DF230" s="12">
        <f t="shared" si="27"/>
        <v>2.0797525694738805E-90</v>
      </c>
      <c r="DG230" s="41">
        <v>8.9070299994468597E-5</v>
      </c>
      <c r="DH230" s="12">
        <f t="shared" si="28"/>
        <v>1.0760682775256571E-9</v>
      </c>
      <c r="DI230" s="41">
        <v>8.9070299994468597E-5</v>
      </c>
      <c r="DJ230" s="46">
        <v>225</v>
      </c>
      <c r="DK230" s="44">
        <v>3.4006481373083402E-5</v>
      </c>
      <c r="DL230" s="44">
        <v>1.12390051292821E-4</v>
      </c>
      <c r="DM230" s="44">
        <v>2.6968423180828699E-4</v>
      </c>
      <c r="DN230" s="44">
        <v>1.9042030652771701E-4</v>
      </c>
      <c r="DO230" s="44">
        <v>9.0270666530456499E-4</v>
      </c>
      <c r="DP230" s="44">
        <v>6.8793022717095198E-4</v>
      </c>
      <c r="DQ230" s="44">
        <v>1.0273769841127E-3</v>
      </c>
      <c r="DR230" s="45">
        <v>1.6656603420833999E-2</v>
      </c>
      <c r="DS230" s="45">
        <v>2.8226761553194799E-2</v>
      </c>
      <c r="DT230" s="45">
        <v>2.50594433607755E-2</v>
      </c>
      <c r="DU230" s="45">
        <v>1.7535800702305801E-2</v>
      </c>
      <c r="DV230" s="45">
        <v>2.6838916435274501E-2</v>
      </c>
      <c r="DW230" s="45">
        <v>4.6011374956052203E-2</v>
      </c>
      <c r="DX230" s="45">
        <v>2.10816223114066E-2</v>
      </c>
    </row>
    <row r="231" spans="1:128">
      <c r="A231" s="43">
        <f t="shared" si="22"/>
        <v>14.621917808219179</v>
      </c>
      <c r="B231" s="18">
        <v>227</v>
      </c>
      <c r="C231" s="12">
        <v>4972</v>
      </c>
      <c r="D231" s="12">
        <v>1.5494520734081901E-2</v>
      </c>
      <c r="E231" s="12">
        <v>8.7368599588102198E-5</v>
      </c>
      <c r="F231" s="92">
        <f>$D231^Parameter!$D$325</f>
        <v>3.8756000696324407E-2</v>
      </c>
      <c r="G231" s="92">
        <f>$E231^Parameter!$D$318</f>
        <v>1.1961230778358631E-3</v>
      </c>
      <c r="H231" s="92">
        <f>$D231^Parameter!$D$326</f>
        <v>3.565681255507952E-2</v>
      </c>
      <c r="I231" s="92">
        <f>$E231^Parameter!$D$319</f>
        <v>2.5261983068147146E-3</v>
      </c>
      <c r="J231" s="92">
        <f>$D231^Parameter!$D$328</f>
        <v>4.1774931687178926E-2</v>
      </c>
      <c r="K231" s="92">
        <f>$E231^Parameter!$D$321</f>
        <v>1.5922836326050484E-2</v>
      </c>
      <c r="L231" s="92">
        <f>$D231^Parameter!$D$329</f>
        <v>9.6939273937632908E-2</v>
      </c>
      <c r="M231" s="92">
        <f>$E231^Parameter!$D$322</f>
        <v>1.026275907161248E-2</v>
      </c>
      <c r="N231" s="92">
        <f>$D231^Parameter!$D$330</f>
        <v>3.4201432731747361E-2</v>
      </c>
      <c r="O231" s="92">
        <f>$E231^Parameter!$D$323</f>
        <v>2.3798092586955952E-2</v>
      </c>
      <c r="P231" s="92">
        <f>$D231^Parameter!$D$327</f>
        <v>1.892559736513643E-2</v>
      </c>
      <c r="Q231" s="92">
        <f>$E231^Parameter!$D$320</f>
        <v>1.265108394420067E-3</v>
      </c>
      <c r="R231" s="12">
        <f>$D231^EXP(Parameter!$D$96+Parameter!$D$103*(($B231/30.2*21)^(1)))</f>
        <v>3.3535021635280252E-27</v>
      </c>
      <c r="S231" s="12">
        <f>$E231^EXP(Parameter!$D$81+Parameter!$D$88*($B231/30.2*21)^(-2))</f>
        <v>3.2065707508225363E-3</v>
      </c>
      <c r="T231" s="12">
        <f>$D231^EXP(Parameter!$D$97+Parameter!$D$104*(($B231*21/30.2)^(1)))</f>
        <v>1.3502350368017599E-5</v>
      </c>
      <c r="U231" s="12">
        <f>$E231^EXP(Parameter!$D$82+Parameter!$D$89*($B231/30.2*21)^(-2))</f>
        <v>5.2843500107952537E-3</v>
      </c>
      <c r="V231" s="12">
        <f>$D231^EXP(Parameter!$D$99+Parameter!$D$106*(($B231*21/30.2)^(1)))</f>
        <v>4.2866666030035617E-9</v>
      </c>
      <c r="W231" s="12">
        <f>$E231^EXP(Parameter!$D$84+Parameter!$D$91*($B231/30.2*21)^(-2))</f>
        <v>2.6450815102913635E-2</v>
      </c>
      <c r="X231" s="12">
        <f>$D231^EXP(Parameter!$D$100+Parameter!$D$107*(($B231*21/30.2)^(1)))</f>
        <v>5.7666767862453835E-85</v>
      </c>
      <c r="Y231" s="12">
        <f>$E231^EXP(Parameter!$D$85+Parameter!$D$92*($B231/30.2*21)^(-2))</f>
        <v>1.6714834004988865E-2</v>
      </c>
      <c r="Z231" s="12">
        <f>$D231^EXP(Parameter!$D$101+Parameter!$D$108*(($B231*21/30.2)^(1)))</f>
        <v>2.2450885073127858E-92</v>
      </c>
      <c r="AA231" s="12">
        <f>$E231^EXP(Parameter!$D$86+Parameter!$D$93*($B231/30.2*21)^(-2))</f>
        <v>2.4131518124953628E-2</v>
      </c>
      <c r="AB231" s="12">
        <f>$D231^EXP(Parameter!$D$98+Parameter!$D$105*(($B231*21/30.2)^(1)))</f>
        <v>8.767268802895495E-10</v>
      </c>
      <c r="AC231" s="12">
        <f>$E231^EXP(Parameter!$D$83+Parameter!$D$90*($B231/30.2*21)^(-2))</f>
        <v>1.4357371903732613E-3</v>
      </c>
      <c r="AD231" s="87">
        <f>$D231^EXP(Parameter!$D$133+Parameter!$D$140*(($B231*21/30.2)^(-0.5))+Parameter!$D$147*((LN($B231*21/30.2))))</f>
        <v>1.0839551344250994E-12</v>
      </c>
      <c r="AE231" s="12">
        <f>$E231^EXP(Parameter!$D$111+Parameter!$D$118*(($B231*21/30.2)^(-1))+Parameter!$D$125*(($B231*21/30.2)^(-0.5)))</f>
        <v>5.1598227256080494E-2</v>
      </c>
      <c r="AF231" s="12">
        <f>$D231^EXP(Parameter!$D$134+Parameter!$D$141*(($B231*21/30.2)^(-0.5))+Parameter!$D$148*((LN($B231*21/30.2))))</f>
        <v>1.2505249745352033E-4</v>
      </c>
      <c r="AG231" s="12">
        <f>$E231^EXP(Parameter!$D$112+Parameter!$D$119*(($B231*21/30.2)^(-1))+Parameter!$D$126*(($B231*21/30.2)^(-0.5)))</f>
        <v>6.3461799472296588E-3</v>
      </c>
      <c r="AH231" s="12">
        <f>$D231^EXP(Parameter!$D$136+Parameter!$D$143*(($B231*21/30.2)^(-0.5))+Parameter!$D$150*((LN($B231*21/30.2))))</f>
        <v>2.6547037149973688E-10</v>
      </c>
      <c r="AI231" s="12">
        <f>$E231^EXP(Parameter!$D$114+Parameter!$D$121*(($B231*21/30.2)^(-1))+Parameter!$D$128*(($B231*21/30.2)^(-0.5)))</f>
        <v>3.3725245249991464E-5</v>
      </c>
      <c r="AJ231" s="12">
        <f>$D231^EXP(Parameter!$D$137+Parameter!$D$144*(($B231*21/30.2)^(-0.5))+Parameter!$D$151*((LN($B231*21/30.2))))</f>
        <v>1.8363796761437325E-14</v>
      </c>
      <c r="AK231" s="12">
        <f>$E231^EXP(Parameter!$D$115+Parameter!$D$122*(($B231*21/30.2)^(-1))+Parameter!$D$129*(($B231*21/30.2)^(-0.5)))</f>
        <v>3.9921229921164409E-3</v>
      </c>
      <c r="AL231" s="12">
        <f>$D231^EXP(Parameter!$D$138+Parameter!$D$145*(($B231*21/30.2)^(-0.5))+Parameter!$D$152*((LN($B231*21/30.2))))</f>
        <v>2.1392851185089129E-60</v>
      </c>
      <c r="AM231" s="12">
        <f>$E231^EXP(Parameter!$D$116+Parameter!$D$123*(($B231*21/30.2)^(-1))+Parameter!$D$130*(($B231*21/30.2)^(-0.5)))</f>
        <v>2.1544207964928238E-6</v>
      </c>
      <c r="AN231" s="12">
        <f>$D231^EXP(Parameter!$D$135+Parameter!$D$142*(($B231*21/30.2)^(-0.5))+Parameter!$D$149*((LN($B231*21/30.2))))</f>
        <v>3.8750767927458253E-6</v>
      </c>
      <c r="AO231" s="12">
        <f>$E231^EXP(Parameter!$D$113+Parameter!$D$120*(($B231*21/30.2)^(-1))+Parameter!$D$127*(($B231*21/30.2)^(-0.5)))</f>
        <v>1.0176283727573167E-12</v>
      </c>
      <c r="AP231" s="87">
        <f>$D231^EXP(Parameter!$D$304+Parameter!$D$310*((LN($B231*21/30.2))))</f>
        <v>1.5108473738118982E-2</v>
      </c>
      <c r="AQ231" s="88">
        <f>$E231^EXP(Parameter!$D$290+Parameter!$D$296*((LN($B231*21/30.2))))</f>
        <v>9.4062039197325385E-3</v>
      </c>
      <c r="AR231" s="12">
        <f>$D231^EXP(Parameter!$D$305+Parameter!$D$311*((LN($B231*21/30.2))))</f>
        <v>2.1670574641871439E-2</v>
      </c>
      <c r="AS231" s="88">
        <f>$E231^EXP(Parameter!$D$291+Parameter!$D$297*((LN($B231*21/30.2))))</f>
        <v>7.6000469161270467E-3</v>
      </c>
      <c r="AT231" s="12">
        <f>$D231^EXP(Parameter!$D$305+Parameter!$D$307-Parameter!$D$306+(Parameter!$D$311+Parameter!$D$313-Parameter!$D$312)*((LN($B231*21/30.2))))</f>
        <v>1.8628871784443893E-2</v>
      </c>
      <c r="AU231" s="88">
        <f>$E231^EXP(Parameter!$D$291+Parameter!$D$293-Parameter!$D$292+(Parameter!$D$297+Parameter!$D$299-Parameter!$D$298)*((LN($B231*21/30.2))))</f>
        <v>1.3015497038426979E-2</v>
      </c>
      <c r="AV231" s="12">
        <f>$D231^EXP(Parameter!$D$308+Parameter!$D$314*((LN($B231*21/30.2))))</f>
        <v>2.6539613590888845E-2</v>
      </c>
      <c r="AW231" s="88">
        <f>$E231^EXP(Parameter!$D$294+Parameter!$D$300*((LN($B231*21/30.2))))</f>
        <v>1.1074828729582662E-2</v>
      </c>
      <c r="AX231" s="12">
        <f>$D231^EXP(Parameter!$D$305+Parameter!$D$309-Parameter!$D$306+(Parameter!$D$311+Parameter!$D$315-Parameter!$D$312)*((LN($B231*21/30.2))))</f>
        <v>8.4579849278986589E-3</v>
      </c>
      <c r="AY231" s="88">
        <f>$E231^EXP(Parameter!$D$291+Parameter!$D$295-Parameter!$D$292+(Parameter!$D$297+Parameter!$D$301-Parameter!$D$298)*((LN($B231*21/30.2))))</f>
        <v>1.0508459955798411E-4</v>
      </c>
      <c r="AZ231" s="12">
        <f>$D231^EXP(Parameter!D$305-Parameter!D$306+(Parameter!D$311-Parameter!D$312)*((LN($B231*21/30.2))))</f>
        <v>5.6049927892385379E-3</v>
      </c>
      <c r="BA231" s="88">
        <f>$E231^EXP(Parameter!$D$291-Parameter!$D$292+(Parameter!$D$297-Parameter!$D$298)*((LN($B231*21/30.2))))</f>
        <v>1.1297915071512942E-6</v>
      </c>
      <c r="BB231" s="89">
        <f>$D231^EXP(Parameter!$D$231+Parameter!$D$238)</f>
        <v>4.2199739768681216E-2</v>
      </c>
      <c r="BC231" s="90">
        <f>$E231^EXP(Parameter!$D$216+Parameter!$D$223)</f>
        <v>2.6449951376554372E-3</v>
      </c>
      <c r="BD231" s="91">
        <f>$D231^EXP(Parameter!$D$232+Parameter!$D$239)</f>
        <v>3.1430602359019948E-2</v>
      </c>
      <c r="BE231" s="90">
        <f>$E231^EXP(Parameter!$D$217+Parameter!$D$224)</f>
        <v>3.8856538998305831E-3</v>
      </c>
      <c r="BF231" s="91">
        <f>$D231^EXP(Parameter!$D$234+Parameter!$D$241)</f>
        <v>3.8321651991762344E-2</v>
      </c>
      <c r="BG231" s="91">
        <f>$E231^EXP(Parameter!$D$219+Parameter!$D$226)</f>
        <v>1.9394570283259503E-2</v>
      </c>
      <c r="BH231" s="91">
        <f>$D231^EXP(Parameter!$D$235+Parameter!$D$242)</f>
        <v>8.1272704811788832E-2</v>
      </c>
      <c r="BI231" s="91">
        <f>$E231^EXP(Parameter!$D$220+Parameter!$D$227)</f>
        <v>1.2047970697978999E-2</v>
      </c>
      <c r="BJ231" s="91">
        <f>$D231^EXP(Parameter!$D$236)</f>
        <v>9.768135279651799E-3</v>
      </c>
      <c r="BK231" s="91">
        <f>$E231^EXP(Parameter!$D$221)</f>
        <v>0.14309304937369408</v>
      </c>
      <c r="BL231" s="91">
        <f>$D231^EXP(Parameter!$D$233+Parameter!$D$240)</f>
        <v>1.3765342360947693E-2</v>
      </c>
      <c r="BM231" s="91">
        <f>$E231^EXP(Parameter!$D$218+Parameter!$D$225)</f>
        <v>1.1216838280305715E-3</v>
      </c>
      <c r="BN231" s="90">
        <f>$D231^EXP(Parameter!$D$268+Parameter!$D$275)</f>
        <v>5.8018931474790744E-2</v>
      </c>
      <c r="BO231" s="91">
        <f>$E231^EXP(Parameter!$D$246+Parameter!$D$253)</f>
        <v>8.5613525186185445E-4</v>
      </c>
      <c r="BP231" s="91">
        <f>$D231^EXP(Parameter!$D$269+Parameter!$D$276)</f>
        <v>3.7208115756611197E-2</v>
      </c>
      <c r="BQ231" s="91">
        <f>$E231^EXP(Parameter!$D$247+Parameter!$D$254)</f>
        <v>2.2621901368227474E-3</v>
      </c>
      <c r="BR231" s="91">
        <f>$D231^EXP(Parameter!$D$271+Parameter!$D$278)</f>
        <v>9.0981158042567928E-2</v>
      </c>
      <c r="BS231" s="91">
        <f>$E231^EXP(Parameter!$D$249+Parameter!$D$256)</f>
        <v>2.4219739878137476E-2</v>
      </c>
      <c r="BT231" s="91">
        <f>$D231^EXP(Parameter!$D$272+Parameter!$D$279)</f>
        <v>0.16367368259615769</v>
      </c>
      <c r="BU231" s="91">
        <f>$E231^EXP(Parameter!$D$250+Parameter!$D$257)</f>
        <v>6.9272309928459109E-3</v>
      </c>
      <c r="BV231" s="91">
        <f>$D231^EXP(Parameter!$D$273+Parameter!$D$280)</f>
        <v>0.12809678046156375</v>
      </c>
      <c r="BW231" s="91">
        <f>$E231^EXP(Parameter!$D$251+Parameter!$D$258)</f>
        <v>2.6166648823414244E-2</v>
      </c>
      <c r="BX231" s="91">
        <f>$D231^EXP(Parameter!$D$270+Parameter!$D$277)</f>
        <v>3.2087922080450852E-2</v>
      </c>
      <c r="BY231" s="91">
        <f>$E231^EXP(Parameter!$D$248+Parameter!$D$255)</f>
        <v>2.8058999348942967E-3</v>
      </c>
      <c r="BZ231" s="90">
        <f>$D231^EXP(Parameter!$D$208)</f>
        <v>3.9076720647645231E-2</v>
      </c>
      <c r="CA231" s="90">
        <f>$E231^EXP(Parameter!$D$200)</f>
        <v>1.844047609440761E-3</v>
      </c>
      <c r="CB231" s="90">
        <f>$D231^EXP(Parameter!$D$209)</f>
        <v>3.1867741689931901E-2</v>
      </c>
      <c r="CC231" s="90">
        <f>$E231^EXP(Parameter!$D$201)</f>
        <v>3.2069831584601218E-3</v>
      </c>
      <c r="CD231" s="90">
        <f>$D231^EXP(Parameter!$D$211)</f>
        <v>3.4931734594842355E-2</v>
      </c>
      <c r="CE231" s="90">
        <f>$E231^EXP(Parameter!$D$203)</f>
        <v>1.4820204631893092E-2</v>
      </c>
      <c r="CF231" s="90">
        <f>$D231^EXP(Parameter!$D$212)</f>
        <v>8.1068868803042135E-2</v>
      </c>
      <c r="CG231" s="90">
        <f>$E231^EXP(Parameter!$D$204)</f>
        <v>1.0293347025810884E-2</v>
      </c>
      <c r="CH231" s="91">
        <f>$D231^EXP(Parameter!$D$213)</f>
        <v>2.798582262101661E-2</v>
      </c>
      <c r="CI231" s="90">
        <f>$E231^EXP(Parameter!$D$205)</f>
        <v>1.8566954242228872E-2</v>
      </c>
      <c r="CJ231" s="91">
        <f>$D231^EXP(Parameter!$D$210)</f>
        <v>1.5110769271497392E-2</v>
      </c>
      <c r="CK231" s="90">
        <f>$E231^EXP(Parameter!$D$202)</f>
        <v>1.483234893537866E-3</v>
      </c>
      <c r="CL231" s="12">
        <f>$D231^EXP(Parameter!$D$170+Parameter!$D$177*(LN($B231/30.2*21)))</f>
        <v>1.7828829253984744E-2</v>
      </c>
      <c r="CM231" s="41">
        <f>$E231^EXP(Parameter!$D$155+Parameter!$D$162*(LN($B231/30.2*21)))</f>
        <v>6.4876981251858562E-2</v>
      </c>
      <c r="CN231" s="12">
        <f>$D231^EXP(Parameter!$D$171+Parameter!$D$178*(LN($B231/30.2*21)))</f>
        <v>2.0335924441701601E-2</v>
      </c>
      <c r="CO231" s="41">
        <f>$E231^EXP(Parameter!$D$156+Parameter!$D$163*(LN($B231/30.2*21)))</f>
        <v>3.7638528101504559E-2</v>
      </c>
      <c r="CP231" s="12">
        <f>$D231^EXP(Parameter!$D$173+Parameter!$D$180*(LN($B231/30.2*21)))</f>
        <v>1.6741397230898864E-2</v>
      </c>
      <c r="CQ231" s="41">
        <f>$E231^EXP(Parameter!$D$158+Parameter!$D$165*(LN($B231/30.2*21)))</f>
        <v>3.8035828239786247E-2</v>
      </c>
      <c r="CR231" s="12">
        <f>$D231^EXP(Parameter!$D$174+Parameter!$D$181*(LN($B231/30.2*21)))</f>
        <v>1.4756174351253528E-2</v>
      </c>
      <c r="CS231" s="41">
        <f>$E231^EXP(Parameter!$D$159+Parameter!$D$166*(LN($B231/30.2*21)))</f>
        <v>5.9656171304541789E-2</v>
      </c>
      <c r="CT231" s="12">
        <f>$D231^EXP(Parameter!$D$175+Parameter!$D$182*(LN($B231/30.2*21)))</f>
        <v>2.2430039360356747E-3</v>
      </c>
      <c r="CU231" s="41">
        <f>$E231^EXP(Parameter!$D$160+Parameter!$D$167*(LN($B231/30.2*21)))</f>
        <v>1.359557803230401E-3</v>
      </c>
      <c r="CV231" s="12">
        <f>$D231^EXP(Parameter!$D$172+Parameter!$D$179*(LN($B231/30.2*21)))</f>
        <v>3.4142230307682708E-3</v>
      </c>
      <c r="CW231" s="41">
        <f>$E231^EXP(Parameter!$D$157+Parameter!$D$164*(LN($B231/30.2*21)))</f>
        <v>3.7146413774497238E-8</v>
      </c>
      <c r="CX231" s="12">
        <f t="shared" si="23"/>
        <v>3.3535021635280252E-27</v>
      </c>
      <c r="CY231" s="85">
        <v>1.2822195374548401E-2</v>
      </c>
      <c r="CZ231" s="12">
        <f t="shared" si="24"/>
        <v>1.3502350368017599E-5</v>
      </c>
      <c r="DA231" s="85">
        <v>1.9275671538349699E-2</v>
      </c>
      <c r="DB231" s="12">
        <f t="shared" si="25"/>
        <v>4.2866666030035617E-9</v>
      </c>
      <c r="DC231" s="41">
        <v>9.1444847391480797E-5</v>
      </c>
      <c r="DD231" s="12">
        <f t="shared" si="26"/>
        <v>5.7666767862453835E-85</v>
      </c>
      <c r="DE231" s="85">
        <v>1.0387512784457999E-3</v>
      </c>
      <c r="DF231" s="12">
        <f t="shared" si="27"/>
        <v>2.2450885073127858E-92</v>
      </c>
      <c r="DG231" s="41">
        <v>8.7368599995570894E-5</v>
      </c>
      <c r="DH231" s="12">
        <f t="shared" si="28"/>
        <v>8.767268802895495E-10</v>
      </c>
      <c r="DI231" s="41">
        <v>8.7368599995570894E-5</v>
      </c>
      <c r="DJ231" s="46">
        <v>226</v>
      </c>
      <c r="DK231" s="44">
        <v>3.3227301207250398E-5</v>
      </c>
      <c r="DL231" s="44">
        <v>1.10004550975429E-4</v>
      </c>
      <c r="DM231" s="44">
        <v>2.6430863705717599E-4</v>
      </c>
      <c r="DN231" s="44">
        <v>1.8652563379040199E-4</v>
      </c>
      <c r="DO231" s="44">
        <v>8.8640897630842797E-4</v>
      </c>
      <c r="DP231" s="44">
        <v>6.7521213233012701E-4</v>
      </c>
      <c r="DQ231" s="44">
        <v>1.00904283485104E-3</v>
      </c>
      <c r="DR231" s="45">
        <v>1.6507432388035401E-2</v>
      </c>
      <c r="DS231" s="45">
        <v>2.7993333426600601E-2</v>
      </c>
      <c r="DT231" s="45">
        <v>2.48482201557918E-2</v>
      </c>
      <c r="DU231" s="45">
        <v>1.7379891958336099E-2</v>
      </c>
      <c r="DV231" s="45">
        <v>2.6615147282547099E-2</v>
      </c>
      <c r="DW231" s="45">
        <v>4.5662336867133897E-2</v>
      </c>
      <c r="DX231" s="45">
        <v>2.0899153713506799E-2</v>
      </c>
    </row>
    <row r="232" spans="1:128">
      <c r="A232" s="43">
        <f t="shared" si="22"/>
        <v>14.682191780821919</v>
      </c>
      <c r="B232" s="18">
        <v>228</v>
      </c>
      <c r="C232" s="12">
        <v>4994</v>
      </c>
      <c r="D232" s="12">
        <v>1.53522200057827E-2</v>
      </c>
      <c r="E232" s="12">
        <v>8.57047902197031E-5</v>
      </c>
      <c r="F232" s="92">
        <f>$D232^Parameter!$D$325</f>
        <v>3.8478091642466412E-2</v>
      </c>
      <c r="G232" s="92">
        <f>$E232^Parameter!$D$318</f>
        <v>1.1796785134290477E-3</v>
      </c>
      <c r="H232" s="92">
        <f>$D232^Parameter!$D$326</f>
        <v>3.5394595085572932E-2</v>
      </c>
      <c r="I232" s="92">
        <f>$E232^Parameter!$D$319</f>
        <v>2.4953028440234453E-3</v>
      </c>
      <c r="J232" s="92">
        <f>$D232^Parameter!$D$328</f>
        <v>4.1482263257356121E-2</v>
      </c>
      <c r="K232" s="92">
        <f>$E232^Parameter!$D$321</f>
        <v>1.578778696815766E-2</v>
      </c>
      <c r="L232" s="92">
        <f>$D232^Parameter!$D$329</f>
        <v>9.6439702915171954E-2</v>
      </c>
      <c r="M232" s="92">
        <f>$E232^Parameter!$D$322</f>
        <v>1.0166524162198976E-2</v>
      </c>
      <c r="N232" s="92">
        <f>$D232^Parameter!$D$330</f>
        <v>3.3946785813123999E-2</v>
      </c>
      <c r="O232" s="92">
        <f>$E232^Parameter!$D$323</f>
        <v>2.3615766086567472E-2</v>
      </c>
      <c r="P232" s="92">
        <f>$D232^Parameter!$D$327</f>
        <v>1.876009220344272E-2</v>
      </c>
      <c r="Q232" s="92">
        <f>$E232^Parameter!$D$320</f>
        <v>1.2478593535782112E-3</v>
      </c>
      <c r="R232" s="12">
        <f>$D232^EXP(Parameter!$D$96+Parameter!$D$103*(($B232/30.2*21)^(1)))</f>
        <v>1.2453813158764014E-27</v>
      </c>
      <c r="S232" s="12">
        <f>$E232^EXP(Parameter!$D$81+Parameter!$D$88*($B232/30.2*21)^(-2))</f>
        <v>3.1689123786208897E-3</v>
      </c>
      <c r="T232" s="12">
        <f>$D232^EXP(Parameter!$D$97+Parameter!$D$104*(($B232*21/30.2)^(1)))</f>
        <v>1.2370957418764441E-5</v>
      </c>
      <c r="U232" s="12">
        <f>$E232^EXP(Parameter!$D$82+Parameter!$D$89*($B232/30.2*21)^(-2))</f>
        <v>5.2276573445257267E-3</v>
      </c>
      <c r="V232" s="12">
        <f>$D232^EXP(Parameter!$D$99+Parameter!$D$106*(($B232*21/30.2)^(1)))</f>
        <v>3.4939853125901811E-9</v>
      </c>
      <c r="W232" s="12">
        <f>$E232^EXP(Parameter!$D$84+Parameter!$D$91*($B232/30.2*21)^(-2))</f>
        <v>2.6253898626364736E-2</v>
      </c>
      <c r="X232" s="12">
        <f>$D232^EXP(Parameter!$D$100+Parameter!$D$107*(($B232*21/30.2)^(1)))</f>
        <v>6.2334022401411691E-87</v>
      </c>
      <c r="Y232" s="12">
        <f>$E232^EXP(Parameter!$D$85+Parameter!$D$92*($B232/30.2*21)^(-2))</f>
        <v>1.6574734493158032E-2</v>
      </c>
      <c r="Z232" s="12">
        <f>$D232^EXP(Parameter!$D$101+Parameter!$D$108*(($B232*21/30.2)^(1)))</f>
        <v>2.2000286819763192E-94</v>
      </c>
      <c r="AA232" s="12">
        <f>$E232^EXP(Parameter!$D$86+Parameter!$D$93*($B232/30.2*21)^(-2))</f>
        <v>2.3947307230172771E-2</v>
      </c>
      <c r="AB232" s="12">
        <f>$D232^EXP(Parameter!$D$98+Parameter!$D$105*(($B232*21/30.2)^(1)))</f>
        <v>7.1304025543604345E-10</v>
      </c>
      <c r="AC232" s="12">
        <f>$E232^EXP(Parameter!$D$83+Parameter!$D$90*($B232/30.2*21)^(-2))</f>
        <v>1.4165291331217544E-3</v>
      </c>
      <c r="AD232" s="87">
        <f>$D232^EXP(Parameter!$D$133+Parameter!$D$140*(($B232*21/30.2)^(-0.5))+Parameter!$D$147*((LN($B232*21/30.2))))</f>
        <v>8.9080163679173936E-13</v>
      </c>
      <c r="AE232" s="12">
        <f>$E232^EXP(Parameter!$D$111+Parameter!$D$118*(($B232*21/30.2)^(-1))+Parameter!$D$125*(($B232*21/30.2)^(-0.5)))</f>
        <v>5.1373166115762786E-2</v>
      </c>
      <c r="AF232" s="12">
        <f>$D232^EXP(Parameter!$D$134+Parameter!$D$141*(($B232*21/30.2)^(-0.5))+Parameter!$D$148*((LN($B232*21/30.2))))</f>
        <v>1.2036045536005613E-4</v>
      </c>
      <c r="AG232" s="12">
        <f>$E232^EXP(Parameter!$D$112+Parameter!$D$119*(($B232*21/30.2)^(-1))+Parameter!$D$126*(($B232*21/30.2)^(-0.5)))</f>
        <v>6.2820801507614456E-3</v>
      </c>
      <c r="AH232" s="12">
        <f>$D232^EXP(Parameter!$D$136+Parameter!$D$143*(($B232*21/30.2)^(-0.5))+Parameter!$D$150*((LN($B232*21/30.2))))</f>
        <v>2.2946758691797183E-10</v>
      </c>
      <c r="AI232" s="12">
        <f>$E232^EXP(Parameter!$D$114+Parameter!$D$121*(($B232*21/30.2)^(-1))+Parameter!$D$128*(($B232*21/30.2)^(-0.5)))</f>
        <v>3.2726170071668308E-5</v>
      </c>
      <c r="AJ232" s="12">
        <f>$D232^EXP(Parameter!$D$137+Parameter!$D$144*(($B232*21/30.2)^(-0.5))+Parameter!$D$151*((LN($B232*21/30.2))))</f>
        <v>1.4283962069847089E-14</v>
      </c>
      <c r="AK232" s="12">
        <f>$E232^EXP(Parameter!$D$115+Parameter!$D$122*(($B232*21/30.2)^(-1))+Parameter!$D$129*(($B232*21/30.2)^(-0.5)))</f>
        <v>3.9426984047853612E-3</v>
      </c>
      <c r="AL232" s="12">
        <f>$D232^EXP(Parameter!$D$138+Parameter!$D$145*(($B232*21/30.2)^(-0.5))+Parameter!$D$152*((LN($B232*21/30.2))))</f>
        <v>5.1993973045876612E-61</v>
      </c>
      <c r="AM232" s="12">
        <f>$E232^EXP(Parameter!$D$116+Parameter!$D$123*(($B232*21/30.2)^(-1))+Parameter!$D$130*(($B232*21/30.2)^(-0.5)))</f>
        <v>2.0732905126265355E-6</v>
      </c>
      <c r="AN232" s="12">
        <f>$D232^EXP(Parameter!$D$135+Parameter!$D$142*(($B232*21/30.2)^(-0.5))+Parameter!$D$149*((LN($B232*21/30.2))))</f>
        <v>3.6674954148161206E-6</v>
      </c>
      <c r="AO232" s="12">
        <f>$E232^EXP(Parameter!$D$113+Parameter!$D$120*(($B232*21/30.2)^(-1))+Parameter!$D$127*(($B232*21/30.2)^(-0.5)))</f>
        <v>9.3307991083068636E-13</v>
      </c>
      <c r="AP232" s="87">
        <f>$D232^EXP(Parameter!$D$304+Parameter!$D$310*((LN($B232*21/30.2))))</f>
        <v>1.4933760406646308E-2</v>
      </c>
      <c r="AQ232" s="88">
        <f>$E232^EXP(Parameter!$D$290+Parameter!$D$296*((LN($B232*21/30.2))))</f>
        <v>9.3437183004290662E-3</v>
      </c>
      <c r="AR232" s="12">
        <f>$D232^EXP(Parameter!$D$305+Parameter!$D$311*((LN($B232*21/30.2))))</f>
        <v>2.1469889256507356E-2</v>
      </c>
      <c r="AS232" s="88">
        <f>$E232^EXP(Parameter!$D$291+Parameter!$D$297*((LN($B232*21/30.2))))</f>
        <v>7.532736994516195E-3</v>
      </c>
      <c r="AT232" s="12">
        <f>$D232^EXP(Parameter!$D$305+Parameter!$D$307-Parameter!$D$306+(Parameter!$D$311+Parameter!$D$313-Parameter!$D$312)*((LN($B232*21/30.2))))</f>
        <v>1.8437433935382937E-2</v>
      </c>
      <c r="AU232" s="88">
        <f>$E232^EXP(Parameter!$D$291+Parameter!$D$293-Parameter!$D$292+(Parameter!$D$297+Parameter!$D$299-Parameter!$D$298)*((LN($B232*21/30.2))))</f>
        <v>1.2891815192643851E-2</v>
      </c>
      <c r="AV232" s="12">
        <f>$D232^EXP(Parameter!$D$308+Parameter!$D$314*((LN($B232*21/30.2))))</f>
        <v>2.6248512711193162E-2</v>
      </c>
      <c r="AW232" s="88">
        <f>$E232^EXP(Parameter!$D$294+Parameter!$D$300*((LN($B232*21/30.2))))</f>
        <v>1.0974556578036965E-2</v>
      </c>
      <c r="AX232" s="12">
        <f>$D232^EXP(Parameter!$D$305+Parameter!$D$309-Parameter!$D$306+(Parameter!$D$311+Parameter!$D$315-Parameter!$D$312)*((LN($B232*21/30.2))))</f>
        <v>8.3431171911118301E-3</v>
      </c>
      <c r="AY232" s="88">
        <f>$E232^EXP(Parameter!$D$291+Parameter!$D$295-Parameter!$D$292+(Parameter!$D$297+Parameter!$D$301-Parameter!$D$298)*((LN($B232*21/30.2))))</f>
        <v>1.0169459813446834E-4</v>
      </c>
      <c r="AZ232" s="12">
        <f>$D232^EXP(Parameter!D$305-Parameter!D$306+(Parameter!D$311-Parameter!D$312)*((LN($B232*21/30.2))))</f>
        <v>5.5271866790476375E-3</v>
      </c>
      <c r="BA232" s="88">
        <f>$E232^EXP(Parameter!$D$291-Parameter!$D$292+(Parameter!$D$297-Parameter!$D$298)*((LN($B232*21/30.2))))</f>
        <v>1.0802229164182081E-6</v>
      </c>
      <c r="BB232" s="89">
        <f>$D232^EXP(Parameter!$D$231+Parameter!$D$238)</f>
        <v>4.1905033884855905E-2</v>
      </c>
      <c r="BC232" s="90">
        <f>$E232^EXP(Parameter!$D$216+Parameter!$D$223)</f>
        <v>2.6128938123350307E-3</v>
      </c>
      <c r="BD232" s="91">
        <f>$D232^EXP(Parameter!$D$232+Parameter!$D$239)</f>
        <v>3.1190750841226883E-2</v>
      </c>
      <c r="BE232" s="90">
        <f>$E232^EXP(Parameter!$D$217+Parameter!$D$224)</f>
        <v>3.8415338529996634E-3</v>
      </c>
      <c r="BF232" s="91">
        <f>$D232^EXP(Parameter!$D$234+Parameter!$D$241)</f>
        <v>3.8045908163665876E-2</v>
      </c>
      <c r="BG232" s="91">
        <f>$E232^EXP(Parameter!$D$219+Parameter!$D$226)</f>
        <v>1.9237880605841858E-2</v>
      </c>
      <c r="BH232" s="91">
        <f>$D232^EXP(Parameter!$D$235+Parameter!$D$242)</f>
        <v>8.0822321603898656E-2</v>
      </c>
      <c r="BI232" s="91">
        <f>$E232^EXP(Parameter!$D$220+Parameter!$D$227)</f>
        <v>1.1938934348658767E-2</v>
      </c>
      <c r="BJ232" s="91">
        <f>$D232^EXP(Parameter!$D$236)</f>
        <v>9.6685442746817993E-3</v>
      </c>
      <c r="BK232" s="91">
        <f>$E232^EXP(Parameter!$D$221)</f>
        <v>0.14252180160801053</v>
      </c>
      <c r="BL232" s="91">
        <f>$D232^EXP(Parameter!$D$233+Parameter!$D$240)</f>
        <v>1.363534951957191E-2</v>
      </c>
      <c r="BM232" s="91">
        <f>$E232^EXP(Parameter!$D$218+Parameter!$D$225)</f>
        <v>1.1061164351182781E-3</v>
      </c>
      <c r="BN232" s="90">
        <f>$D232^EXP(Parameter!$D$268+Parameter!$D$275)</f>
        <v>5.7654373645547825E-2</v>
      </c>
      <c r="BO232" s="91">
        <f>$E232^EXP(Parameter!$D$246+Parameter!$D$253)</f>
        <v>8.4378417330442505E-4</v>
      </c>
      <c r="BP232" s="91">
        <f>$D232^EXP(Parameter!$D$269+Parameter!$D$276)</f>
        <v>3.6937972739447489E-2</v>
      </c>
      <c r="BQ232" s="91">
        <f>$E232^EXP(Parameter!$D$247+Parameter!$D$254)</f>
        <v>2.2340160956227715E-3</v>
      </c>
      <c r="BR232" s="91">
        <f>$D232^EXP(Parameter!$D$271+Parameter!$D$278)</f>
        <v>9.0499581203211402E-2</v>
      </c>
      <c r="BS232" s="91">
        <f>$E232^EXP(Parameter!$D$249+Parameter!$D$256)</f>
        <v>2.403505142331747E-2</v>
      </c>
      <c r="BT232" s="91">
        <f>$D232^EXP(Parameter!$D$272+Parameter!$D$279)</f>
        <v>0.16301913936866913</v>
      </c>
      <c r="BU232" s="91">
        <f>$E232^EXP(Parameter!$D$250+Parameter!$D$257)</f>
        <v>6.8567264723454454E-3</v>
      </c>
      <c r="BV232" s="91">
        <f>$D232^EXP(Parameter!$D$273+Parameter!$D$280)</f>
        <v>0.12751529970469949</v>
      </c>
      <c r="BW232" s="91">
        <f>$E232^EXP(Parameter!$D$251+Parameter!$D$258)</f>
        <v>2.5971245163444279E-2</v>
      </c>
      <c r="BX232" s="91">
        <f>$D232^EXP(Parameter!$D$270+Parameter!$D$277)</f>
        <v>3.184451369683991E-2</v>
      </c>
      <c r="BY232" s="91">
        <f>$E232^EXP(Parameter!$D$248+Parameter!$D$255)</f>
        <v>2.7721825682074422E-3</v>
      </c>
      <c r="BZ232" s="90">
        <f>$D232^EXP(Parameter!$D$208)</f>
        <v>3.8797219696211596E-2</v>
      </c>
      <c r="CA232" s="90">
        <f>$E232^EXP(Parameter!$D$200)</f>
        <v>1.8203156948036704E-3</v>
      </c>
      <c r="CB232" s="90">
        <f>$D232^EXP(Parameter!$D$209)</f>
        <v>3.1625521405854791E-2</v>
      </c>
      <c r="CC232" s="90">
        <f>$E232^EXP(Parameter!$D$201)</f>
        <v>3.1693172065772948E-3</v>
      </c>
      <c r="CD232" s="90">
        <f>$D232^EXP(Parameter!$D$211)</f>
        <v>3.4673272118315078E-2</v>
      </c>
      <c r="CE232" s="90">
        <f>$E232^EXP(Parameter!$D$203)</f>
        <v>1.4692337816247887E-2</v>
      </c>
      <c r="CF232" s="90">
        <f>$D232^EXP(Parameter!$D$212)</f>
        <v>8.0619166949412679E-2</v>
      </c>
      <c r="CG232" s="90">
        <f>$E232^EXP(Parameter!$D$204)</f>
        <v>1.0196887724832415E-2</v>
      </c>
      <c r="CH232" s="91">
        <f>$D232^EXP(Parameter!$D$213)</f>
        <v>2.7765121862832691E-2</v>
      </c>
      <c r="CI232" s="90">
        <f>$E232^EXP(Parameter!$D$205)</f>
        <v>1.8415298564334263E-2</v>
      </c>
      <c r="CJ232" s="91">
        <f>$D232^EXP(Parameter!$D$210)</f>
        <v>1.4971161601758405E-2</v>
      </c>
      <c r="CK232" s="90">
        <f>$E232^EXP(Parameter!$D$202)</f>
        <v>1.4634906939946504E-3</v>
      </c>
      <c r="CL232" s="12">
        <f>$D232^EXP(Parameter!$D$170+Parameter!$D$177*(LN($B232/30.2*21)))</f>
        <v>1.7646454320845505E-2</v>
      </c>
      <c r="CM232" s="41">
        <f>$E232^EXP(Parameter!$D$155+Parameter!$D$162*(LN($B232/30.2*21)))</f>
        <v>6.4710520457628581E-2</v>
      </c>
      <c r="CN232" s="12">
        <f>$D232^EXP(Parameter!$D$171+Parameter!$D$178*(LN($B232/30.2*21)))</f>
        <v>2.0147112577464162E-2</v>
      </c>
      <c r="CO232" s="41">
        <f>$E232^EXP(Parameter!$D$156+Parameter!$D$163*(LN($B232/30.2*21)))</f>
        <v>3.7465398594624041E-2</v>
      </c>
      <c r="CP232" s="12">
        <f>$D232^EXP(Parameter!$D$173+Parameter!$D$180*(LN($B232/30.2*21)))</f>
        <v>1.656987248612463E-2</v>
      </c>
      <c r="CQ232" s="41">
        <f>$E232^EXP(Parameter!$D$158+Parameter!$D$165*(LN($B232/30.2*21)))</f>
        <v>3.7810238897364561E-2</v>
      </c>
      <c r="CR232" s="12">
        <f>$D232^EXP(Parameter!$D$174+Parameter!$D$181*(LN($B232/30.2*21)))</f>
        <v>1.4567824649163397E-2</v>
      </c>
      <c r="CS232" s="41">
        <f>$E232^EXP(Parameter!$D$159+Parameter!$D$166*(LN($B232/30.2*21)))</f>
        <v>5.9412112807101979E-2</v>
      </c>
      <c r="CT232" s="12">
        <f>$D232^EXP(Parameter!$D$175+Parameter!$D$182*(LN($B232/30.2*21)))</f>
        <v>2.2013445640496981E-3</v>
      </c>
      <c r="CU232" s="41">
        <f>$E232^EXP(Parameter!$D$160+Parameter!$D$167*(LN($B232/30.2*21)))</f>
        <v>1.3340999053086792E-3</v>
      </c>
      <c r="CV232" s="12">
        <f>$D232^EXP(Parameter!$D$172+Parameter!$D$179*(LN($B232/30.2*21)))</f>
        <v>3.362456631452885E-3</v>
      </c>
      <c r="CW232" s="41">
        <f>$E232^EXP(Parameter!$D$157+Parameter!$D$164*(LN($B232/30.2*21)))</f>
        <v>3.5093900029353838E-8</v>
      </c>
      <c r="CX232" s="12">
        <f t="shared" si="23"/>
        <v>1.2453813158764014E-27</v>
      </c>
      <c r="CY232" s="85">
        <v>1.28042380663575E-2</v>
      </c>
      <c r="CZ232" s="12">
        <f t="shared" si="24"/>
        <v>1.2370957418764441E-5</v>
      </c>
      <c r="DA232" s="85">
        <v>1.92393468318111E-2</v>
      </c>
      <c r="DB232" s="12">
        <f t="shared" si="25"/>
        <v>3.4939853125901811E-9</v>
      </c>
      <c r="DC232" s="41">
        <v>8.9488478896433205E-5</v>
      </c>
      <c r="DD232" s="12">
        <f t="shared" si="26"/>
        <v>6.2334022401411691E-87</v>
      </c>
      <c r="DE232" s="85">
        <v>1.0202608368831E-3</v>
      </c>
      <c r="DF232" s="12">
        <f t="shared" si="27"/>
        <v>2.2000286819763192E-94</v>
      </c>
      <c r="DG232" s="41">
        <v>8.5704799996456698E-5</v>
      </c>
      <c r="DH232" s="12">
        <f t="shared" si="28"/>
        <v>7.1304025543604345E-10</v>
      </c>
      <c r="DI232" s="41">
        <v>8.5704799996456698E-5</v>
      </c>
      <c r="DJ232" s="46">
        <v>227</v>
      </c>
      <c r="DK232" s="44">
        <v>3.2468242786021201E-5</v>
      </c>
      <c r="DL232" s="44">
        <v>1.07676490460284E-4</v>
      </c>
      <c r="DM232" s="44">
        <v>2.5905525786695799E-4</v>
      </c>
      <c r="DN232" s="44">
        <v>1.82721616394432E-4</v>
      </c>
      <c r="DO232" s="44">
        <v>8.7044977965844395E-4</v>
      </c>
      <c r="DP232" s="44">
        <v>6.6276396902464896E-4</v>
      </c>
      <c r="DQ232" s="44">
        <v>9.9108545078974196E-4</v>
      </c>
      <c r="DR232" s="45">
        <v>1.6360061965913601E-2</v>
      </c>
      <c r="DS232" s="45">
        <v>2.7762542310624399E-2</v>
      </c>
      <c r="DT232" s="45">
        <v>2.4639421262685701E-2</v>
      </c>
      <c r="DU232" s="45">
        <v>1.7225853833753999E-2</v>
      </c>
      <c r="DV232" s="45">
        <v>2.6393923245697101E-2</v>
      </c>
      <c r="DW232" s="45">
        <v>4.5316968078732499E-2</v>
      </c>
      <c r="DX232" s="45">
        <v>2.07188260846571E-2</v>
      </c>
    </row>
    <row r="233" spans="1:128">
      <c r="A233" s="43">
        <f t="shared" si="22"/>
        <v>14.742465753424657</v>
      </c>
      <c r="B233" s="18">
        <v>229</v>
      </c>
      <c r="C233" s="12">
        <v>5016</v>
      </c>
      <c r="D233" s="12">
        <v>1.52116597374026E-2</v>
      </c>
      <c r="E233" s="12">
        <v>8.4077918307283095E-5</v>
      </c>
      <c r="F233" s="92">
        <f>$D233^Parameter!$D$325</f>
        <v>3.8203024747999671E-2</v>
      </c>
      <c r="G233" s="92">
        <f>$E233^Parameter!$D$318</f>
        <v>1.1635123684119299E-3</v>
      </c>
      <c r="H233" s="92">
        <f>$D233^Parameter!$D$326</f>
        <v>3.5135107111823632E-2</v>
      </c>
      <c r="I233" s="92">
        <f>$E233^Parameter!$D$319</f>
        <v>2.4648837872902041E-3</v>
      </c>
      <c r="J233" s="92">
        <f>$D233^Parameter!$D$328</f>
        <v>4.1192539892601396E-2</v>
      </c>
      <c r="K233" s="92">
        <f>$E233^Parameter!$D$321</f>
        <v>1.5654316278964089E-2</v>
      </c>
      <c r="L233" s="92">
        <f>$D233^Parameter!$D$329</f>
        <v>9.5944237847216049E-2</v>
      </c>
      <c r="M233" s="92">
        <f>$E233^Parameter!$D$322</f>
        <v>1.0071499968357558E-2</v>
      </c>
      <c r="N233" s="92">
        <f>$D233^Parameter!$D$330</f>
        <v>3.3694812799466553E-2</v>
      </c>
      <c r="O233" s="92">
        <f>$E233^Parameter!$D$323</f>
        <v>2.3435422104146977E-2</v>
      </c>
      <c r="P233" s="92">
        <f>$D233^Parameter!$D$327</f>
        <v>1.8596539007201592E-2</v>
      </c>
      <c r="Q233" s="92">
        <f>$E233^Parameter!$D$320</f>
        <v>1.2309003993783876E-3</v>
      </c>
      <c r="R233" s="12">
        <f>$D233^EXP(Parameter!$D$96+Parameter!$D$103*(($B233/30.2*21)^(1)))</f>
        <v>4.5544429733390628E-28</v>
      </c>
      <c r="S233" s="12">
        <f>$E233^EXP(Parameter!$D$81+Parameter!$D$88*($B233/30.2*21)^(-2))</f>
        <v>3.1318164663182773E-3</v>
      </c>
      <c r="T233" s="12">
        <f>$D233^EXP(Parameter!$D$97+Parameter!$D$104*(($B233*21/30.2)^(1)))</f>
        <v>1.1328135601382881E-5</v>
      </c>
      <c r="U233" s="12">
        <f>$E233^EXP(Parameter!$D$82+Parameter!$D$89*($B233/30.2*21)^(-2))</f>
        <v>5.1717541390360472E-3</v>
      </c>
      <c r="V233" s="12">
        <f>$D233^EXP(Parameter!$D$99+Parameter!$D$106*(($B233*21/30.2)^(1)))</f>
        <v>2.8423662120718462E-9</v>
      </c>
      <c r="W233" s="12">
        <f>$E233^EXP(Parameter!$D$84+Parameter!$D$91*($B233/30.2*21)^(-2))</f>
        <v>2.6059080686475999E-2</v>
      </c>
      <c r="X233" s="12">
        <f>$D233^EXP(Parameter!$D$100+Parameter!$D$107*(($B233*21/30.2)^(1)))</f>
        <v>6.0766386769952098E-89</v>
      </c>
      <c r="Y233" s="12">
        <f>$E233^EXP(Parameter!$D$85+Parameter!$D$92*($B233/30.2*21)^(-2))</f>
        <v>1.6436258710167812E-2</v>
      </c>
      <c r="Z233" s="12">
        <f>$D233^EXP(Parameter!$D$101+Parameter!$D$108*(($B233*21/30.2)^(1)))</f>
        <v>1.9530440063713638E-96</v>
      </c>
      <c r="AA233" s="12">
        <f>$E233^EXP(Parameter!$D$86+Parameter!$D$93*($B233/30.2*21)^(-2))</f>
        <v>2.3765094340560684E-2</v>
      </c>
      <c r="AB233" s="12">
        <f>$D233^EXP(Parameter!$D$98+Parameter!$D$105*(($B233*21/30.2)^(1)))</f>
        <v>5.7887180245460475E-10</v>
      </c>
      <c r="AC233" s="12">
        <f>$E233^EXP(Parameter!$D$83+Parameter!$D$90*($B233/30.2*21)^(-2))</f>
        <v>1.39763922394915E-3</v>
      </c>
      <c r="AD233" s="87">
        <f>$D233^EXP(Parameter!$D$133+Parameter!$D$140*(($B233*21/30.2)^(-0.5))+Parameter!$D$147*((LN($B233*21/30.2))))</f>
        <v>7.3167219843429383E-13</v>
      </c>
      <c r="AE233" s="12">
        <f>$E233^EXP(Parameter!$D$111+Parameter!$D$118*(($B233*21/30.2)^(-1))+Parameter!$D$125*(($B233*21/30.2)^(-0.5)))</f>
        <v>5.1149853308465824E-2</v>
      </c>
      <c r="AF233" s="12">
        <f>$D233^EXP(Parameter!$D$134+Parameter!$D$141*(($B233*21/30.2)^(-0.5))+Parameter!$D$148*((LN($B233*21/30.2))))</f>
        <v>1.15846315942904E-4</v>
      </c>
      <c r="AG233" s="12">
        <f>$E233^EXP(Parameter!$D$112+Parameter!$D$119*(($B233*21/30.2)^(-1))+Parameter!$D$126*(($B233*21/30.2)^(-0.5)))</f>
        <v>6.2188341652802456E-3</v>
      </c>
      <c r="AH233" s="12">
        <f>$D233^EXP(Parameter!$D$136+Parameter!$D$143*(($B233*21/30.2)^(-0.5))+Parameter!$D$150*((LN($B233*21/30.2))))</f>
        <v>1.9828379827582885E-10</v>
      </c>
      <c r="AI233" s="12">
        <f>$E233^EXP(Parameter!$D$114+Parameter!$D$121*(($B233*21/30.2)^(-1))+Parameter!$D$128*(($B233*21/30.2)^(-0.5)))</f>
        <v>3.1759232176412568E-5</v>
      </c>
      <c r="AJ233" s="12">
        <f>$D233^EXP(Parameter!$D$137+Parameter!$D$144*(($B233*21/30.2)^(-0.5))+Parameter!$D$151*((LN($B233*21/30.2))))</f>
        <v>1.1100549880394786E-14</v>
      </c>
      <c r="AK233" s="12">
        <f>$E233^EXP(Parameter!$D$115+Parameter!$D$122*(($B233*21/30.2)^(-1))+Parameter!$D$129*(($B233*21/30.2)^(-0.5)))</f>
        <v>3.8940373895333621E-3</v>
      </c>
      <c r="AL233" s="12">
        <f>$D233^EXP(Parameter!$D$138+Parameter!$D$145*(($B233*21/30.2)^(-0.5))+Parameter!$D$152*((LN($B233*21/30.2))))</f>
        <v>1.2529815001325584E-61</v>
      </c>
      <c r="AM233" s="12">
        <f>$E233^EXP(Parameter!$D$116+Parameter!$D$123*(($B233*21/30.2)^(-1))+Parameter!$D$130*(($B233*21/30.2)^(-0.5)))</f>
        <v>1.9954209740679838E-6</v>
      </c>
      <c r="AN233" s="12">
        <f>$D233^EXP(Parameter!$D$135+Parameter!$D$142*(($B233*21/30.2)^(-0.5))+Parameter!$D$149*((LN($B233*21/30.2))))</f>
        <v>3.4710851530387652E-6</v>
      </c>
      <c r="AO233" s="12">
        <f>$E233^EXP(Parameter!$D$113+Parameter!$D$120*(($B233*21/30.2)^(-1))+Parameter!$D$127*(($B233*21/30.2)^(-0.5)))</f>
        <v>8.5574265859405806E-13</v>
      </c>
      <c r="AP233" s="87">
        <f>$D233^EXP(Parameter!$D$304+Parameter!$D$310*((LN($B233*21/30.2))))</f>
        <v>1.4761470797513476E-2</v>
      </c>
      <c r="AQ233" s="88">
        <f>$E233^EXP(Parameter!$D$290+Parameter!$D$296*((LN($B233*21/30.2))))</f>
        <v>9.2819123309786575E-3</v>
      </c>
      <c r="AR233" s="12">
        <f>$D233^EXP(Parameter!$D$305+Parameter!$D$311*((LN($B233*21/30.2))))</f>
        <v>2.1271615828978942E-2</v>
      </c>
      <c r="AS233" s="88">
        <f>$E233^EXP(Parameter!$D$291+Parameter!$D$297*((LN($B233*21/30.2))))</f>
        <v>7.4662622726331222E-3</v>
      </c>
      <c r="AT233" s="12">
        <f>$D233^EXP(Parameter!$D$305+Parameter!$D$307-Parameter!$D$306+(Parameter!$D$311+Parameter!$D$313-Parameter!$D$312)*((LN($B233*21/30.2))))</f>
        <v>1.8248449617794569E-2</v>
      </c>
      <c r="AU233" s="88">
        <f>$E233^EXP(Parameter!$D$291+Parameter!$D$293-Parameter!$D$292+(Parameter!$D$297+Parameter!$D$299-Parameter!$D$298)*((LN($B233*21/30.2))))</f>
        <v>1.276968046848808E-2</v>
      </c>
      <c r="AV233" s="12">
        <f>$D233^EXP(Parameter!$D$308+Parameter!$D$314*((LN($B233*21/30.2))))</f>
        <v>2.5961184043683173E-2</v>
      </c>
      <c r="AW233" s="88">
        <f>$E233^EXP(Parameter!$D$294+Parameter!$D$300*((LN($B233*21/30.2))))</f>
        <v>1.0875519076854558E-2</v>
      </c>
      <c r="AX233" s="12">
        <f>$D233^EXP(Parameter!$D$305+Parameter!$D$309-Parameter!$D$306+(Parameter!$D$311+Parameter!$D$315-Parameter!$D$312)*((LN($B233*21/30.2))))</f>
        <v>8.2300611142299522E-3</v>
      </c>
      <c r="AY233" s="88">
        <f>$E233^EXP(Parameter!$D$291+Parameter!$D$295-Parameter!$D$292+(Parameter!$D$297+Parameter!$D$301-Parameter!$D$298)*((LN($B233*21/30.2))))</f>
        <v>9.8418310289352242E-5</v>
      </c>
      <c r="AZ233" s="12">
        <f>$D233^EXP(Parameter!D$305-Parameter!D$306+(Parameter!D$311-Parameter!D$312)*((LN($B233*21/30.2))))</f>
        <v>5.4506471205403922E-3</v>
      </c>
      <c r="BA233" s="88">
        <f>$E233^EXP(Parameter!$D$291-Parameter!$D$292+(Parameter!$D$297-Parameter!$D$298)*((LN($B233*21/30.2))))</f>
        <v>1.0329078150473453E-6</v>
      </c>
      <c r="BB233" s="89">
        <f>$D233^EXP(Parameter!$D$231+Parameter!$D$238)</f>
        <v>4.1613287043470552E-2</v>
      </c>
      <c r="BC233" s="90">
        <f>$E233^EXP(Parameter!$D$216+Parameter!$D$223)</f>
        <v>2.5812845038571813E-3</v>
      </c>
      <c r="BD233" s="91">
        <f>$D233^EXP(Parameter!$D$232+Parameter!$D$239)</f>
        <v>3.0953462191163284E-2</v>
      </c>
      <c r="BE233" s="90">
        <f>$E233^EXP(Parameter!$D$217+Parameter!$D$224)</f>
        <v>3.7980556978442531E-3</v>
      </c>
      <c r="BF233" s="91">
        <f>$D233^EXP(Parameter!$D$234+Parameter!$D$241)</f>
        <v>3.7772991151034135E-2</v>
      </c>
      <c r="BG233" s="91">
        <f>$E233^EXP(Parameter!$D$219+Parameter!$D$226)</f>
        <v>1.9082959810785647E-2</v>
      </c>
      <c r="BH233" s="91">
        <f>$D233^EXP(Parameter!$D$235+Parameter!$D$242)</f>
        <v>8.0375814103008231E-2</v>
      </c>
      <c r="BI233" s="91">
        <f>$E233^EXP(Parameter!$D$220+Parameter!$D$227)</f>
        <v>1.18312342949015E-2</v>
      </c>
      <c r="BJ233" s="91">
        <f>$D233^EXP(Parameter!$D$236)</f>
        <v>9.5702716309641438E-3</v>
      </c>
      <c r="BK233" s="91">
        <f>$E233^EXP(Parameter!$D$221)</f>
        <v>0.14195467940404274</v>
      </c>
      <c r="BL233" s="91">
        <f>$D233^EXP(Parameter!$D$233+Parameter!$D$240)</f>
        <v>1.3506980186078498E-2</v>
      </c>
      <c r="BM233" s="91">
        <f>$E233^EXP(Parameter!$D$218+Parameter!$D$225)</f>
        <v>1.090814630119559E-3</v>
      </c>
      <c r="BN233" s="90">
        <f>$D233^EXP(Parameter!$D$268+Parameter!$D$275)</f>
        <v>5.7293222145747842E-2</v>
      </c>
      <c r="BO233" s="91">
        <f>$E233^EXP(Parameter!$D$246+Parameter!$D$253)</f>
        <v>8.3165054577483014E-4</v>
      </c>
      <c r="BP233" s="91">
        <f>$D233^EXP(Parameter!$D$269+Parameter!$D$276)</f>
        <v>3.6670616549043328E-2</v>
      </c>
      <c r="BQ233" s="91">
        <f>$E233^EXP(Parameter!$D$247+Parameter!$D$254)</f>
        <v>2.2062827851124117E-3</v>
      </c>
      <c r="BR233" s="91">
        <f>$D233^EXP(Parameter!$D$271+Parameter!$D$278)</f>
        <v>9.0022029393396402E-2</v>
      </c>
      <c r="BS233" s="91">
        <f>$E233^EXP(Parameter!$D$249+Parameter!$D$256)</f>
        <v>2.385236457879137E-2</v>
      </c>
      <c r="BT233" s="91">
        <f>$D233^EXP(Parameter!$D$272+Parameter!$D$279)</f>
        <v>0.16236922371263088</v>
      </c>
      <c r="BU233" s="91">
        <f>$E233^EXP(Parameter!$D$250+Parameter!$D$257)</f>
        <v>6.7871651425569874E-3</v>
      </c>
      <c r="BV233" s="91">
        <f>$D233^EXP(Parameter!$D$273+Parameter!$D$280)</f>
        <v>0.126938242702374</v>
      </c>
      <c r="BW233" s="91">
        <f>$E233^EXP(Parameter!$D$251+Parameter!$D$258)</f>
        <v>2.5777928543323083E-2</v>
      </c>
      <c r="BX233" s="91">
        <f>$D233^EXP(Parameter!$D$270+Parameter!$D$277)</f>
        <v>3.160369516865362E-2</v>
      </c>
      <c r="BY233" s="91">
        <f>$E233^EXP(Parameter!$D$248+Parameter!$D$255)</f>
        <v>2.7389779598235419E-3</v>
      </c>
      <c r="BZ233" s="90">
        <f>$D233^EXP(Parameter!$D$208)</f>
        <v>3.8520572144432087E-2</v>
      </c>
      <c r="CA233" s="90">
        <f>$E233^EXP(Parameter!$D$200)</f>
        <v>1.7969648265974299E-3</v>
      </c>
      <c r="CB233" s="90">
        <f>$D233^EXP(Parameter!$D$209)</f>
        <v>3.1385881983432749E-2</v>
      </c>
      <c r="CC233" s="90">
        <f>$E233^EXP(Parameter!$D$201)</f>
        <v>3.1322138801240487E-3</v>
      </c>
      <c r="CD233" s="90">
        <f>$D233^EXP(Parameter!$D$211)</f>
        <v>3.4417511666549799E-2</v>
      </c>
      <c r="CE233" s="90">
        <f>$E233^EXP(Parameter!$D$203)</f>
        <v>1.4565984335143391E-2</v>
      </c>
      <c r="CF233" s="90">
        <f>$D233^EXP(Parameter!$D$212)</f>
        <v>8.017333741440559E-2</v>
      </c>
      <c r="CG233" s="90">
        <f>$E233^EXP(Parameter!$D$204)</f>
        <v>1.0101641380218299E-2</v>
      </c>
      <c r="CH233" s="91">
        <f>$D233^EXP(Parameter!$D$213)</f>
        <v>2.754683536495527E-2</v>
      </c>
      <c r="CI233" s="90">
        <f>$E233^EXP(Parameter!$D$205)</f>
        <v>1.8265368370574995E-2</v>
      </c>
      <c r="CJ233" s="91">
        <f>$D233^EXP(Parameter!$D$210)</f>
        <v>1.4833269098375592E-2</v>
      </c>
      <c r="CK233" s="90">
        <f>$E233^EXP(Parameter!$D$202)</f>
        <v>1.4440721998437379E-3</v>
      </c>
      <c r="CL233" s="12">
        <f>$D233^EXP(Parameter!$D$170+Parameter!$D$177*(LN($B233/30.2*21)))</f>
        <v>1.7466417536362057E-2</v>
      </c>
      <c r="CM233" s="41">
        <f>$E233^EXP(Parameter!$D$155+Parameter!$D$162*(LN($B233/30.2*21)))</f>
        <v>6.4545390016915671E-2</v>
      </c>
      <c r="CN233" s="12">
        <f>$D233^EXP(Parameter!$D$171+Parameter!$D$178*(LN($B233/30.2*21)))</f>
        <v>1.9960582800000005E-2</v>
      </c>
      <c r="CO233" s="41">
        <f>$E233^EXP(Parameter!$D$156+Parameter!$D$163*(LN($B233/30.2*21)))</f>
        <v>3.7293808217116142E-2</v>
      </c>
      <c r="CP233" s="12">
        <f>$D233^EXP(Parameter!$D$173+Parameter!$D$180*(LN($B233/30.2*21)))</f>
        <v>1.6400557352577127E-2</v>
      </c>
      <c r="CQ233" s="41">
        <f>$E233^EXP(Parameter!$D$158+Parameter!$D$165*(LN($B233/30.2*21)))</f>
        <v>3.7586793528516946E-2</v>
      </c>
      <c r="CR233" s="12">
        <f>$D233^EXP(Parameter!$D$174+Parameter!$D$181*(LN($B233/30.2*21)))</f>
        <v>1.438225107665482E-2</v>
      </c>
      <c r="CS233" s="41">
        <f>$E233^EXP(Parameter!$D$159+Parameter!$D$166*(LN($B233/30.2*21)))</f>
        <v>5.9170078185921765E-2</v>
      </c>
      <c r="CT233" s="12">
        <f>$D233^EXP(Parameter!$D$175+Parameter!$D$182*(LN($B233/30.2*21)))</f>
        <v>2.1605391942525073E-3</v>
      </c>
      <c r="CU233" s="41">
        <f>$E233^EXP(Parameter!$D$160+Parameter!$D$167*(LN($B233/30.2*21)))</f>
        <v>1.3091729318564322E-3</v>
      </c>
      <c r="CV233" s="12">
        <f>$D233^EXP(Parameter!$D$172+Parameter!$D$179*(LN($B233/30.2*21)))</f>
        <v>3.3115993654431884E-3</v>
      </c>
      <c r="CW233" s="41">
        <f>$E233^EXP(Parameter!$D$157+Parameter!$D$164*(LN($B233/30.2*21)))</f>
        <v>3.3157897525092243E-8</v>
      </c>
      <c r="CX233" s="12">
        <f t="shared" si="23"/>
        <v>4.5544429733390628E-28</v>
      </c>
      <c r="CY233" s="85">
        <v>1.2786633789490701E-2</v>
      </c>
      <c r="CZ233" s="12">
        <f t="shared" si="24"/>
        <v>1.1328135601382881E-5</v>
      </c>
      <c r="DA233" s="85">
        <v>1.9203661952147299E-2</v>
      </c>
      <c r="DB233" s="12">
        <f t="shared" si="25"/>
        <v>2.8423662120718462E-9</v>
      </c>
      <c r="DC233" s="41">
        <v>8.75892665065001E-5</v>
      </c>
      <c r="DD233" s="12">
        <f t="shared" si="26"/>
        <v>6.0766386769952098E-89</v>
      </c>
      <c r="DE233" s="85">
        <v>1.0021774524419499E-3</v>
      </c>
      <c r="DF233" s="12">
        <f t="shared" si="27"/>
        <v>1.9530440063713638E-96</v>
      </c>
      <c r="DG233" s="41">
        <v>8.4077899997167898E-5</v>
      </c>
      <c r="DH233" s="12">
        <f t="shared" si="28"/>
        <v>5.7887180245460475E-10</v>
      </c>
      <c r="DI233" s="41">
        <v>8.4077899997167898E-5</v>
      </c>
      <c r="DJ233" s="46">
        <v>228</v>
      </c>
      <c r="DK233" s="44">
        <v>3.17287260335197E-5</v>
      </c>
      <c r="DL233" s="44">
        <v>1.0540431698646799E-4</v>
      </c>
      <c r="DM233" s="44">
        <v>2.5392096006327002E-4</v>
      </c>
      <c r="DN233" s="44">
        <v>1.7900587872621301E-4</v>
      </c>
      <c r="DO233" s="44">
        <v>8.5482108659440403E-4</v>
      </c>
      <c r="DP233" s="44">
        <v>6.5057923856526301E-4</v>
      </c>
      <c r="DQ233" s="44">
        <v>9.7349602623253396E-4</v>
      </c>
      <c r="DR233" s="45">
        <v>1.62144644769429E-2</v>
      </c>
      <c r="DS233" s="45">
        <v>2.7534349905089298E-2</v>
      </c>
      <c r="DT233" s="45">
        <v>2.44330109889885E-2</v>
      </c>
      <c r="DU233" s="45">
        <v>1.7073657722788699E-2</v>
      </c>
      <c r="DV233" s="45">
        <v>2.6175207143617402E-2</v>
      </c>
      <c r="DW233" s="45">
        <v>4.49752184907697E-2</v>
      </c>
      <c r="DX233" s="45">
        <v>2.0540607303645601E-2</v>
      </c>
    </row>
    <row r="234" spans="1:128">
      <c r="A234" s="43">
        <f t="shared" si="22"/>
        <v>14.802739726027397</v>
      </c>
      <c r="B234" s="18">
        <v>230</v>
      </c>
      <c r="C234" s="12">
        <v>5038</v>
      </c>
      <c r="D234" s="12">
        <v>1.5072813012073499E-2</v>
      </c>
      <c r="E234" s="12">
        <v>8.2487044003349397E-5</v>
      </c>
      <c r="F234" s="92">
        <f>$D234^Parameter!$D$325</f>
        <v>3.7930761608684624E-2</v>
      </c>
      <c r="G234" s="92">
        <f>$E234^Parameter!$D$318</f>
        <v>1.1476190089263216E-3</v>
      </c>
      <c r="H234" s="92">
        <f>$D234^Parameter!$D$326</f>
        <v>3.4878311268690919E-2</v>
      </c>
      <c r="I234" s="92">
        <f>$E234^Parameter!$D$319</f>
        <v>2.4349322058445969E-3</v>
      </c>
      <c r="J234" s="92">
        <f>$D234^Parameter!$D$328</f>
        <v>4.09057222671287E-2</v>
      </c>
      <c r="K234" s="92">
        <f>$E234^Parameter!$D$321</f>
        <v>1.5522400443004822E-2</v>
      </c>
      <c r="L234" s="92">
        <f>$D234^Parameter!$D$329</f>
        <v>9.5452831204262595E-2</v>
      </c>
      <c r="M234" s="92">
        <f>$E234^Parameter!$D$322</f>
        <v>9.9776671700719001E-3</v>
      </c>
      <c r="N234" s="92">
        <f>$D234^Parameter!$D$330</f>
        <v>3.3445476849811563E-2</v>
      </c>
      <c r="O234" s="92">
        <f>$E234^Parameter!$D$323</f>
        <v>2.325703230999869E-2</v>
      </c>
      <c r="P234" s="92">
        <f>$D234^Parameter!$D$327</f>
        <v>1.8434908421995362E-2</v>
      </c>
      <c r="Q234" s="92">
        <f>$E234^Parameter!$D$320</f>
        <v>1.2142256942729928E-3</v>
      </c>
      <c r="R234" s="12">
        <f>$D234^EXP(Parameter!$D$96+Parameter!$D$103*(($B234/30.2*21)^(1)))</f>
        <v>1.6398199863614568E-28</v>
      </c>
      <c r="S234" s="12">
        <f>$E234^EXP(Parameter!$D$81+Parameter!$D$88*($B234/30.2*21)^(-2))</f>
        <v>3.0952727383661512E-3</v>
      </c>
      <c r="T234" s="12">
        <f>$D234^EXP(Parameter!$D$97+Parameter!$D$104*(($B234*21/30.2)^(1)))</f>
        <v>1.0367480408861407E-5</v>
      </c>
      <c r="U234" s="12">
        <f>$E234^EXP(Parameter!$D$82+Parameter!$D$89*($B234/30.2*21)^(-2))</f>
        <v>5.1166267558121308E-3</v>
      </c>
      <c r="V234" s="12">
        <f>$D234^EXP(Parameter!$D$99+Parameter!$D$106*(($B234*21/30.2)^(1)))</f>
        <v>2.3077500679650308E-9</v>
      </c>
      <c r="W234" s="12">
        <f>$E234^EXP(Parameter!$D$84+Parameter!$D$91*($B234/30.2*21)^(-2))</f>
        <v>2.5866331740195484E-2</v>
      </c>
      <c r="X234" s="12">
        <f>$D234^EXP(Parameter!$D$100+Parameter!$D$107*(($B234*21/30.2)^(1)))</f>
        <v>5.3300480842330555E-91</v>
      </c>
      <c r="Y234" s="12">
        <f>$E234^EXP(Parameter!$D$85+Parameter!$D$92*($B234/30.2*21)^(-2))</f>
        <v>1.6299382320086642E-2</v>
      </c>
      <c r="Z234" s="12">
        <f>$D234^EXP(Parameter!$D$101+Parameter!$D$108*(($B234*21/30.2)^(1)))</f>
        <v>1.5674072469572084E-98</v>
      </c>
      <c r="AA234" s="12">
        <f>$E234^EXP(Parameter!$D$86+Parameter!$D$93*($B234/30.2*21)^(-2))</f>
        <v>2.3584850956555894E-2</v>
      </c>
      <c r="AB234" s="12">
        <f>$D234^EXP(Parameter!$D$98+Parameter!$D$105*(($B234*21/30.2)^(1)))</f>
        <v>4.6909703901458761E-10</v>
      </c>
      <c r="AC234" s="12">
        <f>$E234^EXP(Parameter!$D$83+Parameter!$D$90*($B234/30.2*21)^(-2))</f>
        <v>1.3790611402411078E-3</v>
      </c>
      <c r="AD234" s="87">
        <f>$D234^EXP(Parameter!$D$133+Parameter!$D$140*(($B234*21/30.2)^(-0.5))+Parameter!$D$147*((LN($B234*21/30.2))))</f>
        <v>6.006456360754641E-13</v>
      </c>
      <c r="AE234" s="12">
        <f>$E234^EXP(Parameter!$D$111+Parameter!$D$118*(($B234*21/30.2)^(-1))+Parameter!$D$125*(($B234*21/30.2)^(-0.5)))</f>
        <v>5.0928268633597944E-2</v>
      </c>
      <c r="AF234" s="12">
        <f>$D234^EXP(Parameter!$D$134+Parameter!$D$141*(($B234*21/30.2)^(-0.5))+Parameter!$D$148*((LN($B234*21/30.2))))</f>
        <v>1.1150326038118656E-4</v>
      </c>
      <c r="AG234" s="12">
        <f>$E234^EXP(Parameter!$D$112+Parameter!$D$119*(($B234*21/30.2)^(-1))+Parameter!$D$126*(($B234*21/30.2)^(-0.5)))</f>
        <v>6.1564277281393456E-3</v>
      </c>
      <c r="AH234" s="12">
        <f>$D234^EXP(Parameter!$D$136+Parameter!$D$143*(($B234*21/30.2)^(-0.5))+Parameter!$D$150*((LN($B234*21/30.2))))</f>
        <v>1.7128290179476593E-10</v>
      </c>
      <c r="AI234" s="12">
        <f>$E234^EXP(Parameter!$D$114+Parameter!$D$121*(($B234*21/30.2)^(-1))+Parameter!$D$128*(($B234*21/30.2)^(-0.5)))</f>
        <v>3.0823315087121175E-5</v>
      </c>
      <c r="AJ234" s="12">
        <f>$D234^EXP(Parameter!$D$137+Parameter!$D$144*(($B234*21/30.2)^(-0.5))+Parameter!$D$151*((LN($B234*21/30.2))))</f>
        <v>8.6188671344156608E-15</v>
      </c>
      <c r="AK234" s="12">
        <f>$E234^EXP(Parameter!$D$115+Parameter!$D$122*(($B234*21/30.2)^(-1))+Parameter!$D$129*(($B234*21/30.2)^(-0.5)))</f>
        <v>3.8461257113616841E-3</v>
      </c>
      <c r="AL234" s="12">
        <f>$D234^EXP(Parameter!$D$138+Parameter!$D$145*(($B234*21/30.2)^(-0.5))+Parameter!$D$152*((LN($B234*21/30.2))))</f>
        <v>2.9938980687480658E-62</v>
      </c>
      <c r="AM234" s="12">
        <f>$E234^EXP(Parameter!$D$116+Parameter!$D$123*(($B234*21/30.2)^(-1))+Parameter!$D$130*(($B234*21/30.2)^(-0.5)))</f>
        <v>1.920672796544608E-6</v>
      </c>
      <c r="AN234" s="12">
        <f>$D234^EXP(Parameter!$D$135+Parameter!$D$142*(($B234*21/30.2)^(-0.5))+Parameter!$D$149*((LN($B234*21/30.2))))</f>
        <v>3.2852420406160847E-6</v>
      </c>
      <c r="AO234" s="12">
        <f>$E234^EXP(Parameter!$D$113+Parameter!$D$120*(($B234*21/30.2)^(-1))+Parameter!$D$127*(($B234*21/30.2)^(-0.5)))</f>
        <v>7.8498564529570843E-13</v>
      </c>
      <c r="AP234" s="87">
        <f>$D234^EXP(Parameter!$D$304+Parameter!$D$310*((LN($B234*21/30.2))))</f>
        <v>1.4591565145698603E-2</v>
      </c>
      <c r="AQ234" s="88">
        <f>$E234^EXP(Parameter!$D$290+Parameter!$D$296*((LN($B234*21/30.2))))</f>
        <v>9.2207758224374225E-3</v>
      </c>
      <c r="AR234" s="12">
        <f>$D234^EXP(Parameter!$D$305+Parameter!$D$311*((LN($B234*21/30.2))))</f>
        <v>2.1075718161330796E-2</v>
      </c>
      <c r="AS234" s="88">
        <f>$E234^EXP(Parameter!$D$291+Parameter!$D$297*((LN($B234*21/30.2))))</f>
        <v>7.4006093361167185E-3</v>
      </c>
      <c r="AT234" s="12">
        <f>$D234^EXP(Parameter!$D$305+Parameter!$D$307-Parameter!$D$306+(Parameter!$D$311+Parameter!$D$313-Parameter!$D$312)*((LN($B234*21/30.2))))</f>
        <v>1.8061880580235667E-2</v>
      </c>
      <c r="AU234" s="88">
        <f>$E234^EXP(Parameter!$D$291+Parameter!$D$293-Parameter!$D$292+(Parameter!$D$297+Parameter!$D$299-Parameter!$D$298)*((LN($B234*21/30.2))))</f>
        <v>1.2649068542628643E-2</v>
      </c>
      <c r="AV234" s="12">
        <f>$D234^EXP(Parameter!$D$308+Parameter!$D$314*((LN($B234*21/30.2))))</f>
        <v>2.5677570278722861E-2</v>
      </c>
      <c r="AW234" s="88">
        <f>$E234^EXP(Parameter!$D$294+Parameter!$D$300*((LN($B234*21/30.2))))</f>
        <v>1.0777696793855165E-2</v>
      </c>
      <c r="AX234" s="12">
        <f>$D234^EXP(Parameter!$D$305+Parameter!$D$309-Parameter!$D$306+(Parameter!$D$311+Parameter!$D$315-Parameter!$D$312)*((LN($B234*21/30.2))))</f>
        <v>8.1187837963995271E-3</v>
      </c>
      <c r="AY234" s="88">
        <f>$E234^EXP(Parameter!$D$291+Parameter!$D$295-Parameter!$D$292+(Parameter!$D$297+Parameter!$D$301-Parameter!$D$298)*((LN($B234*21/30.2))))</f>
        <v>9.5251767199604315E-5</v>
      </c>
      <c r="AZ234" s="12">
        <f>$D234^EXP(Parameter!D$305-Parameter!D$306+(Parameter!D$311-Parameter!D$312)*((LN($B234*21/30.2))))</f>
        <v>5.375350225063121E-3</v>
      </c>
      <c r="BA234" s="88">
        <f>$E234^EXP(Parameter!$D$291-Parameter!$D$292+(Parameter!$D$297-Parameter!$D$298)*((LN($B234*21/30.2))))</f>
        <v>9.8774004167374204E-7</v>
      </c>
      <c r="BB234" s="89">
        <f>$D234^EXP(Parameter!$D$231+Parameter!$D$238)</f>
        <v>4.132445979562617E-2</v>
      </c>
      <c r="BC234" s="90">
        <f>$E234^EXP(Parameter!$D$216+Parameter!$D$223)</f>
        <v>2.550158033831477E-3</v>
      </c>
      <c r="BD234" s="91">
        <f>$D234^EXP(Parameter!$D$232+Parameter!$D$239)</f>
        <v>3.0718700637310227E-2</v>
      </c>
      <c r="BE234" s="90">
        <f>$E234^EXP(Parameter!$D$217+Parameter!$D$224)</f>
        <v>3.7552079516208151E-3</v>
      </c>
      <c r="BF234" s="91">
        <f>$D234^EXP(Parameter!$D$234+Parameter!$D$241)</f>
        <v>3.7502862689302294E-2</v>
      </c>
      <c r="BG234" s="91">
        <f>$E234^EXP(Parameter!$D$219+Parameter!$D$226)</f>
        <v>1.8929781904601668E-2</v>
      </c>
      <c r="BH234" s="91">
        <f>$D234^EXP(Parameter!$D$235+Parameter!$D$242)</f>
        <v>7.9933136009329955E-2</v>
      </c>
      <c r="BI234" s="91">
        <f>$E234^EXP(Parameter!$D$220+Parameter!$D$227)</f>
        <v>1.1724849638296061E-2</v>
      </c>
      <c r="BJ234" s="91">
        <f>$D234^EXP(Parameter!$D$236)</f>
        <v>9.4732956595158218E-3</v>
      </c>
      <c r="BK234" s="91">
        <f>$E234^EXP(Parameter!$D$221)</f>
        <v>0.14139163831763707</v>
      </c>
      <c r="BL234" s="91">
        <f>$D234^EXP(Parameter!$D$233+Parameter!$D$240)</f>
        <v>1.3380208841938883E-2</v>
      </c>
      <c r="BM234" s="91">
        <f>$E234^EXP(Parameter!$D$218+Parameter!$D$225)</f>
        <v>1.0757730048313893E-3</v>
      </c>
      <c r="BN234" s="90">
        <f>$D234^EXP(Parameter!$D$268+Parameter!$D$275)</f>
        <v>5.6935433860661015E-2</v>
      </c>
      <c r="BO234" s="91">
        <f>$E234^EXP(Parameter!$D$246+Parameter!$D$253)</f>
        <v>8.19729824274117E-4</v>
      </c>
      <c r="BP234" s="91">
        <f>$D234^EXP(Parameter!$D$269+Parameter!$D$276)</f>
        <v>3.6406009287586416E-2</v>
      </c>
      <c r="BQ234" s="91">
        <f>$E234^EXP(Parameter!$D$247+Parameter!$D$254)</f>
        <v>2.1789818464196626E-3</v>
      </c>
      <c r="BR234" s="91">
        <f>$D234^EXP(Parameter!$D$271+Parameter!$D$278)</f>
        <v>8.9548455484436809E-2</v>
      </c>
      <c r="BS234" s="91">
        <f>$E234^EXP(Parameter!$D$249+Parameter!$D$256)</f>
        <v>2.3671650811593763E-2</v>
      </c>
      <c r="BT234" s="91">
        <f>$D234^EXP(Parameter!$D$272+Parameter!$D$279)</f>
        <v>0.16172388711513472</v>
      </c>
      <c r="BU234" s="91">
        <f>$E234^EXP(Parameter!$D$250+Parameter!$D$257)</f>
        <v>6.7185312157249186E-3</v>
      </c>
      <c r="BV234" s="91">
        <f>$D234^EXP(Parameter!$D$273+Parameter!$D$280)</f>
        <v>0.1263655608252531</v>
      </c>
      <c r="BW234" s="91">
        <f>$E234^EXP(Parameter!$D$251+Parameter!$D$258)</f>
        <v>2.558666953147036E-2</v>
      </c>
      <c r="BX234" s="91">
        <f>$D234^EXP(Parameter!$D$270+Parameter!$D$277)</f>
        <v>3.1365430461701219E-2</v>
      </c>
      <c r="BY234" s="91">
        <f>$E234^EXP(Parameter!$D$248+Parameter!$D$255)</f>
        <v>2.7062766047219063E-3</v>
      </c>
      <c r="BZ234" s="90">
        <f>$D234^EXP(Parameter!$D$208)</f>
        <v>3.8246739486118911E-2</v>
      </c>
      <c r="CA234" s="90">
        <f>$E234^EXP(Parameter!$D$200)</f>
        <v>1.7739876228274147E-3</v>
      </c>
      <c r="CB234" s="90">
        <f>$D234^EXP(Parameter!$D$209)</f>
        <v>3.1148787475816266E-2</v>
      </c>
      <c r="CC234" s="90">
        <f>$E234^EXP(Parameter!$D$201)</f>
        <v>3.0956628993528087E-3</v>
      </c>
      <c r="CD234" s="90">
        <f>$D234^EXP(Parameter!$D$211)</f>
        <v>3.4164416132494317E-2</v>
      </c>
      <c r="CE234" s="90">
        <f>$E234^EXP(Parameter!$D$203)</f>
        <v>1.444112114335153E-2</v>
      </c>
      <c r="CF234" s="90">
        <f>$D234^EXP(Parameter!$D$212)</f>
        <v>7.9731333918246508E-2</v>
      </c>
      <c r="CG234" s="90">
        <f>$E234^EXP(Parameter!$D$204)</f>
        <v>1.0007588643364583E-2</v>
      </c>
      <c r="CH234" s="91">
        <f>$D234^EXP(Parameter!$D$213)</f>
        <v>2.7330928833690048E-2</v>
      </c>
      <c r="CI234" s="90">
        <f>$E234^EXP(Parameter!$D$205)</f>
        <v>1.8117138156108898E-2</v>
      </c>
      <c r="CJ234" s="91">
        <f>$D234^EXP(Parameter!$D$210)</f>
        <v>1.4697065143791026E-2</v>
      </c>
      <c r="CK234" s="90">
        <f>$E234^EXP(Parameter!$D$202)</f>
        <v>1.4249729599599104E-3</v>
      </c>
      <c r="CL234" s="12">
        <f>$D234^EXP(Parameter!$D$170+Parameter!$D$177*(LN($B234/30.2*21)))</f>
        <v>1.7288682326860334E-2</v>
      </c>
      <c r="CM234" s="41">
        <f>$E234^EXP(Parameter!$D$155+Parameter!$D$162*(LN($B234/30.2*21)))</f>
        <v>6.4381573512870022E-2</v>
      </c>
      <c r="CN234" s="12">
        <f>$D234^EXP(Parameter!$D$171+Parameter!$D$178*(LN($B234/30.2*21)))</f>
        <v>1.9776300619657999E-2</v>
      </c>
      <c r="CO234" s="41">
        <f>$E234^EXP(Parameter!$D$156+Parameter!$D$163*(LN($B234/30.2*21)))</f>
        <v>3.7123736931855847E-2</v>
      </c>
      <c r="CP234" s="12">
        <f>$D234^EXP(Parameter!$D$173+Parameter!$D$180*(LN($B234/30.2*21)))</f>
        <v>1.623341704179216E-2</v>
      </c>
      <c r="CQ234" s="41">
        <f>$E234^EXP(Parameter!$D$158+Parameter!$D$165*(LN($B234/30.2*21)))</f>
        <v>3.7365463798397551E-2</v>
      </c>
      <c r="CR234" s="12">
        <f>$D234^EXP(Parameter!$D$174+Parameter!$D$181*(LN($B234/30.2*21)))</f>
        <v>1.4199406642277106E-2</v>
      </c>
      <c r="CS234" s="41">
        <f>$E234^EXP(Parameter!$D$159+Parameter!$D$166*(LN($B234/30.2*21)))</f>
        <v>5.8930042395310425E-2</v>
      </c>
      <c r="CT234" s="12">
        <f>$D234^EXP(Parameter!$D$175+Parameter!$D$182*(LN($B234/30.2*21)))</f>
        <v>2.1205685481351117E-3</v>
      </c>
      <c r="CU234" s="41">
        <f>$E234^EXP(Parameter!$D$160+Parameter!$D$167*(LN($B234/30.2*21)))</f>
        <v>1.2847645975317353E-3</v>
      </c>
      <c r="CV234" s="12">
        <f>$D234^EXP(Parameter!$D$172+Parameter!$D$179*(LN($B234/30.2*21)))</f>
        <v>3.2616329289112123E-3</v>
      </c>
      <c r="CW234" s="41">
        <f>$E234^EXP(Parameter!$D$157+Parameter!$D$164*(LN($B234/30.2*21)))</f>
        <v>3.1331611276234051E-8</v>
      </c>
      <c r="CX234" s="12">
        <f t="shared" si="23"/>
        <v>1.6398199863614568E-28</v>
      </c>
      <c r="CY234" s="85">
        <v>1.27693751493689E-2</v>
      </c>
      <c r="CZ234" s="12">
        <f t="shared" si="24"/>
        <v>1.0367480408861407E-5</v>
      </c>
      <c r="DA234" s="85">
        <v>1.9168604573066801E-2</v>
      </c>
      <c r="DB234" s="12">
        <f t="shared" si="25"/>
        <v>2.3077500679650308E-9</v>
      </c>
      <c r="DC234" s="41">
        <v>8.5744961454267395E-5</v>
      </c>
      <c r="DD234" s="12">
        <f t="shared" si="26"/>
        <v>5.3300480842330555E-91</v>
      </c>
      <c r="DE234" s="85">
        <v>9.8449081314268792E-4</v>
      </c>
      <c r="DF234" s="12">
        <f t="shared" si="27"/>
        <v>1.5674072469572084E-98</v>
      </c>
      <c r="DG234" s="41">
        <v>8.2486999997738407E-5</v>
      </c>
      <c r="DH234" s="12">
        <f t="shared" si="28"/>
        <v>4.6909703901458761E-10</v>
      </c>
      <c r="DI234" s="41">
        <v>8.2486999997738407E-5</v>
      </c>
      <c r="DJ234" s="46">
        <v>229</v>
      </c>
      <c r="DK234" s="44">
        <v>3.1008189383396903E-5</v>
      </c>
      <c r="DL234" s="44">
        <v>1.03186524485155E-4</v>
      </c>
      <c r="DM234" s="44">
        <v>2.48902699242382E-4</v>
      </c>
      <c r="DN234" s="44">
        <v>1.7537611458606799E-4</v>
      </c>
      <c r="DO234" s="44">
        <v>8.3951512028768204E-4</v>
      </c>
      <c r="DP234" s="44">
        <v>6.3865161786269596E-4</v>
      </c>
      <c r="DQ234" s="44">
        <v>9.5626598698972398E-4</v>
      </c>
      <c r="DR234" s="45">
        <v>1.6070612763788999E-2</v>
      </c>
      <c r="DS234" s="45">
        <v>2.73087185947831E-2</v>
      </c>
      <c r="DT234" s="45">
        <v>2.4228954288211299E-2</v>
      </c>
      <c r="DU234" s="45">
        <v>1.6923275554886701E-2</v>
      </c>
      <c r="DV234" s="45">
        <v>2.5958962463552001E-2</v>
      </c>
      <c r="DW234" s="45">
        <v>4.4637038851697501E-2</v>
      </c>
      <c r="DX234" s="45">
        <v>2.0364465840297899E-2</v>
      </c>
    </row>
    <row r="235" spans="1:128">
      <c r="A235" s="43">
        <f t="shared" si="22"/>
        <v>14.863013698630137</v>
      </c>
      <c r="B235" s="18">
        <v>231</v>
      </c>
      <c r="C235" s="12">
        <v>5060</v>
      </c>
      <c r="D235" s="12">
        <v>1.4935653419702301E-2</v>
      </c>
      <c r="E235" s="12">
        <v>8.0931254485054898E-5</v>
      </c>
      <c r="F235" s="92">
        <f>$D235^Parameter!$D$325</f>
        <v>3.7661264470950806E-2</v>
      </c>
      <c r="G235" s="92">
        <f>$E235^Parameter!$D$318</f>
        <v>1.1319929342241918E-3</v>
      </c>
      <c r="H235" s="92">
        <f>$D235^Parameter!$D$326</f>
        <v>3.4624170830452869E-2</v>
      </c>
      <c r="I235" s="92">
        <f>$E235^Parameter!$D$319</f>
        <v>2.4054393668883154E-3</v>
      </c>
      <c r="J235" s="92">
        <f>$D235^Parameter!$D$328</f>
        <v>4.0621771715425505E-2</v>
      </c>
      <c r="K235" s="92">
        <f>$E235^Parameter!$D$321</f>
        <v>1.5392016087799691E-2</v>
      </c>
      <c r="L235" s="92">
        <f>$D235^Parameter!$D$329</f>
        <v>9.4965436174346635E-2</v>
      </c>
      <c r="M235" s="92">
        <f>$E235^Parameter!$D$322</f>
        <v>9.8850068230354332E-3</v>
      </c>
      <c r="N235" s="92">
        <f>$D235^Parameter!$D$330</f>
        <v>3.31987417567811E-2</v>
      </c>
      <c r="O235" s="92">
        <f>$E235^Parameter!$D$323</f>
        <v>2.3080568879568067E-2</v>
      </c>
      <c r="P235" s="92">
        <f>$D235^Parameter!$D$327</f>
        <v>1.8275171633935054E-2</v>
      </c>
      <c r="Q235" s="92">
        <f>$E235^Parameter!$D$320</f>
        <v>1.1978295379973692E-3</v>
      </c>
      <c r="R235" s="12">
        <f>$D235^EXP(Parameter!$D$96+Parameter!$D$103*(($B235/30.2*21)^(1)))</f>
        <v>5.81142143287154E-29</v>
      </c>
      <c r="S235" s="12">
        <f>$E235^EXP(Parameter!$D$81+Parameter!$D$88*($B235/30.2*21)^(-2))</f>
        <v>3.0592711421916692E-3</v>
      </c>
      <c r="T235" s="12">
        <f>$D235^EXP(Parameter!$D$97+Parameter!$D$104*(($B235*21/30.2)^(1)))</f>
        <v>9.4830081919220456E-6</v>
      </c>
      <c r="U235" s="12">
        <f>$E235^EXP(Parameter!$D$82+Parameter!$D$89*($B235/30.2*21)^(-2))</f>
        <v>5.062261839064091E-3</v>
      </c>
      <c r="V235" s="12">
        <f>$D235^EXP(Parameter!$D$99+Parameter!$D$106*(($B235*21/30.2)^(1)))</f>
        <v>1.8699905889474627E-9</v>
      </c>
      <c r="W235" s="12">
        <f>$E235^EXP(Parameter!$D$84+Parameter!$D$91*($B235/30.2*21)^(-2))</f>
        <v>2.5675622765164875E-2</v>
      </c>
      <c r="X235" s="12">
        <f>$D235^EXP(Parameter!$D$100+Parameter!$D$107*(($B235*21/30.2)^(1)))</f>
        <v>4.1965900382115018E-93</v>
      </c>
      <c r="Y235" s="12">
        <f>$E235^EXP(Parameter!$D$85+Parameter!$D$92*($B235/30.2*21)^(-2))</f>
        <v>1.6164081437313491E-2</v>
      </c>
      <c r="Z235" s="12">
        <f>$D235^EXP(Parameter!$D$101+Parameter!$D$108*(($B235*21/30.2)^(1)))</f>
        <v>1.1347922098592201E-100</v>
      </c>
      <c r="AA235" s="12">
        <f>$E235^EXP(Parameter!$D$86+Parameter!$D$93*($B235/30.2*21)^(-2))</f>
        <v>2.3406549086085474E-2</v>
      </c>
      <c r="AB235" s="12">
        <f>$D235^EXP(Parameter!$D$98+Parameter!$D$105*(($B235*21/30.2)^(1)))</f>
        <v>3.7944445953354742E-10</v>
      </c>
      <c r="AC235" s="12">
        <f>$E235^EXP(Parameter!$D$83+Parameter!$D$90*($B235/30.2*21)^(-2))</f>
        <v>1.3607887065252254E-3</v>
      </c>
      <c r="AD235" s="87">
        <f>$D235^EXP(Parameter!$D$133+Parameter!$D$140*(($B235*21/30.2)^(-0.5))+Parameter!$D$147*((LN($B235*21/30.2))))</f>
        <v>4.9281815763885347E-13</v>
      </c>
      <c r="AE235" s="12">
        <f>$E235^EXP(Parameter!$D$111+Parameter!$D$118*(($B235*21/30.2)^(-1))+Parameter!$D$125*(($B235*21/30.2)^(-0.5)))</f>
        <v>5.0708392204093997E-2</v>
      </c>
      <c r="AF235" s="12">
        <f>$D235^EXP(Parameter!$D$134+Parameter!$D$141*(($B235*21/30.2)^(-0.5))+Parameter!$D$148*((LN($B235*21/30.2))))</f>
        <v>1.0732473415586885E-4</v>
      </c>
      <c r="AG235" s="12">
        <f>$E235^EXP(Parameter!$D$112+Parameter!$D$119*(($B235*21/30.2)^(-1))+Parameter!$D$126*(($B235*21/30.2)^(-0.5)))</f>
        <v>6.0948468647801235E-3</v>
      </c>
      <c r="AH235" s="12">
        <f>$D235^EXP(Parameter!$D$136+Parameter!$D$143*(($B235*21/30.2)^(-0.5))+Parameter!$D$150*((LN($B235*21/30.2))))</f>
        <v>1.4791152184090739E-10</v>
      </c>
      <c r="AI235" s="12">
        <f>$E235^EXP(Parameter!$D$114+Parameter!$D$121*(($B235*21/30.2)^(-1))+Parameter!$D$128*(($B235*21/30.2)^(-0.5)))</f>
        <v>2.9917344015518802E-5</v>
      </c>
      <c r="AJ235" s="12">
        <f>$D235^EXP(Parameter!$D$137+Parameter!$D$144*(($B235*21/30.2)^(-0.5))+Parameter!$D$151*((LN($B235*21/30.2))))</f>
        <v>6.6859952136344733E-15</v>
      </c>
      <c r="AK235" s="12">
        <f>$E235^EXP(Parameter!$D$115+Parameter!$D$122*(($B235*21/30.2)^(-1))+Parameter!$D$129*(($B235*21/30.2)^(-0.5)))</f>
        <v>3.7989494473766598E-3</v>
      </c>
      <c r="AL235" s="12">
        <f>$D235^EXP(Parameter!$D$138+Parameter!$D$145*(($B235*21/30.2)^(-0.5))+Parameter!$D$152*((LN($B235*21/30.2))))</f>
        <v>7.092893703908851E-63</v>
      </c>
      <c r="AM235" s="12">
        <f>$E235^EXP(Parameter!$D$116+Parameter!$D$123*(($B235*21/30.2)^(-1))+Parameter!$D$130*(($B235*21/30.2)^(-0.5)))</f>
        <v>1.8489129123561268E-6</v>
      </c>
      <c r="AN235" s="12">
        <f>$D235^EXP(Parameter!$D$135+Parameter!$D$142*(($B235*21/30.2)^(-0.5))+Parameter!$D$149*((LN($B235*21/30.2))))</f>
        <v>3.1093949155834699E-6</v>
      </c>
      <c r="AO235" s="12">
        <f>$E235^EXP(Parameter!$D$113+Parameter!$D$120*(($B235*21/30.2)^(-1))+Parameter!$D$127*(($B235*21/30.2)^(-0.5)))</f>
        <v>7.2023450225454409E-13</v>
      </c>
      <c r="AP235" s="87">
        <f>$D235^EXP(Parameter!$D$304+Parameter!$D$310*((LN($B235*21/30.2))))</f>
        <v>1.4424004447048673E-2</v>
      </c>
      <c r="AQ235" s="88">
        <f>$E235^EXP(Parameter!$D$290+Parameter!$D$296*((LN($B235*21/30.2))))</f>
        <v>9.1602987800117556E-3</v>
      </c>
      <c r="AR235" s="12">
        <f>$D235^EXP(Parameter!$D$305+Parameter!$D$311*((LN($B235*21/30.2))))</f>
        <v>2.0882160713224802E-2</v>
      </c>
      <c r="AS235" s="88">
        <f>$E235^EXP(Parameter!$D$291+Parameter!$D$297*((LN($B235*21/30.2))))</f>
        <v>7.3357650358277862E-3</v>
      </c>
      <c r="AT235" s="12">
        <f>$D235^EXP(Parameter!$D$305+Parameter!$D$307-Parameter!$D$306+(Parameter!$D$311+Parameter!$D$313-Parameter!$D$312)*((LN($B235*21/30.2))))</f>
        <v>1.7877689280864747E-2</v>
      </c>
      <c r="AU235" s="88">
        <f>$E235^EXP(Parameter!$D$291+Parameter!$D$293-Parameter!$D$292+(Parameter!$D$297+Parameter!$D$299-Parameter!$D$298)*((LN($B235*21/30.2))))</f>
        <v>1.2529955555761066E-2</v>
      </c>
      <c r="AV235" s="12">
        <f>$D235^EXP(Parameter!$D$308+Parameter!$D$314*((LN($B235*21/30.2))))</f>
        <v>2.5397615118259855E-2</v>
      </c>
      <c r="AW235" s="88">
        <f>$E235^EXP(Parameter!$D$294+Parameter!$D$300*((LN($B235*21/30.2))))</f>
        <v>1.0681070671331422E-2</v>
      </c>
      <c r="AX235" s="12">
        <f>$D235^EXP(Parameter!$D$305+Parameter!$D$309-Parameter!$D$306+(Parameter!$D$311+Parameter!$D$315-Parameter!$D$312)*((LN($B235*21/30.2))))</f>
        <v>8.0092530187118871E-3</v>
      </c>
      <c r="AY235" s="88">
        <f>$E235^EXP(Parameter!$D$291+Parameter!$D$295-Parameter!$D$292+(Parameter!$D$297+Parameter!$D$301-Parameter!$D$298)*((LN($B235*21/30.2))))</f>
        <v>9.2191144256223339E-5</v>
      </c>
      <c r="AZ235" s="12">
        <f>$D235^EXP(Parameter!D$305-Parameter!D$306+(Parameter!D$311-Parameter!D$312)*((LN($B235*21/30.2))))</f>
        <v>5.3012726200610131E-3</v>
      </c>
      <c r="BA235" s="88">
        <f>$E235^EXP(Parameter!$D$291-Parameter!$D$292+(Parameter!$D$297-Parameter!$D$298)*((LN($B235*21/30.2))))</f>
        <v>9.4461861746091955E-7</v>
      </c>
      <c r="BB235" s="89">
        <f>$D235^EXP(Parameter!$D$231+Parameter!$D$238)</f>
        <v>4.1038513353952047E-2</v>
      </c>
      <c r="BC235" s="90">
        <f>$E235^EXP(Parameter!$D$216+Parameter!$D$223)</f>
        <v>2.5195054265066815E-3</v>
      </c>
      <c r="BD235" s="91">
        <f>$D235^EXP(Parameter!$D$232+Parameter!$D$239)</f>
        <v>3.0486431029524998E-2</v>
      </c>
      <c r="BE235" s="90">
        <f>$E235^EXP(Parameter!$D$217+Parameter!$D$224)</f>
        <v>3.7129793765022529E-3</v>
      </c>
      <c r="BF235" s="91">
        <f>$D235^EXP(Parameter!$D$234+Parameter!$D$241)</f>
        <v>3.7235485163087452E-2</v>
      </c>
      <c r="BG235" s="91">
        <f>$E235^EXP(Parameter!$D$219+Parameter!$D$226)</f>
        <v>1.8778321367461485E-2</v>
      </c>
      <c r="BH235" s="91">
        <f>$D235^EXP(Parameter!$D$235+Parameter!$D$242)</f>
        <v>7.9494241738286203E-2</v>
      </c>
      <c r="BI235" s="91">
        <f>$E235^EXP(Parameter!$D$220+Parameter!$D$227)</f>
        <v>1.1619759880370766E-2</v>
      </c>
      <c r="BJ235" s="91">
        <f>$D235^EXP(Parameter!$D$236)</f>
        <v>9.3775951004695206E-3</v>
      </c>
      <c r="BK235" s="91">
        <f>$E235^EXP(Parameter!$D$221)</f>
        <v>0.14083263454798789</v>
      </c>
      <c r="BL235" s="91">
        <f>$D235^EXP(Parameter!$D$233+Parameter!$D$240)</f>
        <v>1.3255010455327714E-2</v>
      </c>
      <c r="BM235" s="91">
        <f>$E235^EXP(Parameter!$D$218+Parameter!$D$225)</f>
        <v>1.0609862795086893E-3</v>
      </c>
      <c r="BN235" s="90">
        <f>$D235^EXP(Parameter!$D$268+Parameter!$D$275)</f>
        <v>5.6580966370739824E-2</v>
      </c>
      <c r="BO235" s="91">
        <f>$E235^EXP(Parameter!$D$246+Parameter!$D$253)</f>
        <v>8.0801757415949139E-4</v>
      </c>
      <c r="BP235" s="91">
        <f>$D235^EXP(Parameter!$D$269+Parameter!$D$276)</f>
        <v>3.6144113702503838E-2</v>
      </c>
      <c r="BQ235" s="91">
        <f>$E235^EXP(Parameter!$D$247+Parameter!$D$254)</f>
        <v>2.1521051077658996E-3</v>
      </c>
      <c r="BR235" s="91">
        <f>$D235^EXP(Parameter!$D$271+Parameter!$D$278)</f>
        <v>8.9078813065067375E-2</v>
      </c>
      <c r="BS235" s="91">
        <f>$E235^EXP(Parameter!$D$249+Parameter!$D$256)</f>
        <v>2.3492882096567767E-2</v>
      </c>
      <c r="BT235" s="91">
        <f>$D235^EXP(Parameter!$D$272+Parameter!$D$279)</f>
        <v>0.16108308174591521</v>
      </c>
      <c r="BU235" s="91">
        <f>$E235^EXP(Parameter!$D$250+Parameter!$D$257)</f>
        <v>6.6508092231135716E-3</v>
      </c>
      <c r="BV235" s="91">
        <f>$D235^EXP(Parameter!$D$273+Parameter!$D$280)</f>
        <v>0.12579720615144496</v>
      </c>
      <c r="BW235" s="91">
        <f>$E235^EXP(Parameter!$D$251+Parameter!$D$258)</f>
        <v>2.539743921576398E-2</v>
      </c>
      <c r="BX235" s="91">
        <f>$D235^EXP(Parameter!$D$270+Parameter!$D$277)</f>
        <v>3.1129684166204156E-2</v>
      </c>
      <c r="BY235" s="91">
        <f>$E235^EXP(Parameter!$D$248+Parameter!$D$255)</f>
        <v>2.6740692066386578E-3</v>
      </c>
      <c r="BZ235" s="90">
        <f>$D235^EXP(Parameter!$D$208)</f>
        <v>3.7975683866833664E-2</v>
      </c>
      <c r="CA235" s="90">
        <f>$E235^EXP(Parameter!$D$200)</f>
        <v>1.751376869670547E-3</v>
      </c>
      <c r="CB235" s="90">
        <f>$D235^EXP(Parameter!$D$209)</f>
        <v>3.0914202559561229E-2</v>
      </c>
      <c r="CC235" s="90">
        <f>$E235^EXP(Parameter!$D$201)</f>
        <v>3.0596542076132376E-3</v>
      </c>
      <c r="CD235" s="90">
        <f>$D235^EXP(Parameter!$D$211)</f>
        <v>3.3913949045655881E-2</v>
      </c>
      <c r="CE235" s="90">
        <f>$E235^EXP(Parameter!$D$203)</f>
        <v>1.4317725627480489E-2</v>
      </c>
      <c r="CF235" s="90">
        <f>$D235^EXP(Parameter!$D$212)</f>
        <v>7.9293110896293831E-2</v>
      </c>
      <c r="CG235" s="90">
        <f>$E235^EXP(Parameter!$D$204)</f>
        <v>9.9147105418218879E-3</v>
      </c>
      <c r="CH235" s="91">
        <f>$D235^EXP(Parameter!$D$213)</f>
        <v>2.7117368579207816E-2</v>
      </c>
      <c r="CI235" s="90">
        <f>$E235^EXP(Parameter!$D$205)</f>
        <v>1.7970582882982186E-2</v>
      </c>
      <c r="CJ235" s="91">
        <f>$D235^EXP(Parameter!$D$210)</f>
        <v>1.456252362296857E-2</v>
      </c>
      <c r="CK235" s="90">
        <f>$E235^EXP(Parameter!$D$202)</f>
        <v>1.4061866729256371E-3</v>
      </c>
      <c r="CL235" s="12">
        <f>$D235^EXP(Parameter!$D$170+Parameter!$D$177*(LN($B235/30.2*21)))</f>
        <v>1.7113212800572382E-2</v>
      </c>
      <c r="CM235" s="41">
        <f>$E235^EXP(Parameter!$D$155+Parameter!$D$162*(LN($B235/30.2*21)))</f>
        <v>6.4219054801372147E-2</v>
      </c>
      <c r="CN235" s="12">
        <f>$D235^EXP(Parameter!$D$171+Parameter!$D$178*(LN($B235/30.2*21)))</f>
        <v>1.9594232178072695E-2</v>
      </c>
      <c r="CO235" s="41">
        <f>$E235^EXP(Parameter!$D$156+Parameter!$D$163*(LN($B235/30.2*21)))</f>
        <v>3.6955165044313891E-2</v>
      </c>
      <c r="CP235" s="12">
        <f>$D235^EXP(Parameter!$D$173+Parameter!$D$180*(LN($B235/30.2*21)))</f>
        <v>1.6068417418678156E-2</v>
      </c>
      <c r="CQ235" s="41">
        <f>$E235^EXP(Parameter!$D$158+Parameter!$D$165*(LN($B235/30.2*21)))</f>
        <v>3.7146221853767029E-2</v>
      </c>
      <c r="CR235" s="12">
        <f>$D235^EXP(Parameter!$D$174+Parameter!$D$181*(LN($B235/30.2*21)))</f>
        <v>1.4019245262131086E-2</v>
      </c>
      <c r="CS235" s="41">
        <f>$E235^EXP(Parameter!$D$159+Parameter!$D$166*(LN($B235/30.2*21)))</f>
        <v>5.8691980800973834E-2</v>
      </c>
      <c r="CT235" s="12">
        <f>$D235^EXP(Parameter!$D$175+Parameter!$D$182*(LN($B235/30.2*21)))</f>
        <v>2.0814138251217989E-3</v>
      </c>
      <c r="CU235" s="41">
        <f>$E235^EXP(Parameter!$D$160+Parameter!$D$167*(LN($B235/30.2*21)))</f>
        <v>1.2608629311092539E-3</v>
      </c>
      <c r="CV235" s="12">
        <f>$D235^EXP(Parameter!$D$172+Parameter!$D$179*(LN($B235/30.2*21)))</f>
        <v>3.2125394363222023E-3</v>
      </c>
      <c r="CW235" s="41">
        <f>$E235^EXP(Parameter!$D$157+Parameter!$D$164*(LN($B235/30.2*21)))</f>
        <v>2.9608653457694404E-8</v>
      </c>
      <c r="CX235" s="12">
        <f t="shared" si="23"/>
        <v>5.81142143287154E-29</v>
      </c>
      <c r="CY235" s="85">
        <v>1.2752454997829701E-2</v>
      </c>
      <c r="CZ235" s="12">
        <f t="shared" si="24"/>
        <v>9.4830081919220456E-6</v>
      </c>
      <c r="DA235" s="85">
        <v>1.9134162714020599E-2</v>
      </c>
      <c r="DB235" s="12">
        <f t="shared" si="25"/>
        <v>1.8699905889474627E-9</v>
      </c>
      <c r="DC235" s="41">
        <v>8.3953501032744306E-5</v>
      </c>
      <c r="DD235" s="12">
        <f t="shared" si="26"/>
        <v>4.1965900382115018E-93</v>
      </c>
      <c r="DE235" s="85">
        <v>9.6719097509618103E-4</v>
      </c>
      <c r="DF235" s="12">
        <f t="shared" si="27"/>
        <v>1.1347922098592201E-100</v>
      </c>
      <c r="DG235" s="41">
        <v>8.0931299998195598E-5</v>
      </c>
      <c r="DH235" s="12">
        <f t="shared" si="28"/>
        <v>3.7944445953354742E-10</v>
      </c>
      <c r="DI235" s="41">
        <v>8.0931299998195598E-5</v>
      </c>
      <c r="DJ235" s="46">
        <v>230</v>
      </c>
      <c r="DK235" s="44">
        <v>3.03060891297946E-5</v>
      </c>
      <c r="DL235" s="44">
        <v>1.01021652030187E-4</v>
      </c>
      <c r="DM235" s="44">
        <v>2.43997517924144E-4</v>
      </c>
      <c r="DN235" s="44">
        <v>1.71830084946034E-4</v>
      </c>
      <c r="DO235" s="44">
        <v>8.2452430958146505E-4</v>
      </c>
      <c r="DP235" s="44">
        <v>6.2697495415120496E-4</v>
      </c>
      <c r="DQ235" s="44">
        <v>9.3938698359841101E-4</v>
      </c>
      <c r="DR235" s="45">
        <v>1.59284801777059E-2</v>
      </c>
      <c r="DS235" s="45">
        <v>2.7085611434841301E-2</v>
      </c>
      <c r="DT235" s="45">
        <v>2.4027216745916301E-2</v>
      </c>
      <c r="DU235" s="45">
        <v>1.6774679782825399E-2</v>
      </c>
      <c r="DV235" s="45">
        <v>2.5745153346774199E-2</v>
      </c>
      <c r="DW235" s="45">
        <v>4.4302380741266599E-2</v>
      </c>
      <c r="DX235" s="45">
        <v>2.01903707425444E-2</v>
      </c>
    </row>
    <row r="236" spans="1:128">
      <c r="A236" s="43">
        <f t="shared" si="22"/>
        <v>14.923287671232877</v>
      </c>
      <c r="B236" s="18">
        <v>232</v>
      </c>
      <c r="C236" s="12">
        <v>5082</v>
      </c>
      <c r="D236" s="12">
        <v>1.4800155045681799E-2</v>
      </c>
      <c r="E236" s="12">
        <v>7.9409663086318897E-5</v>
      </c>
      <c r="F236" s="92">
        <f>$D236^Parameter!$D$325</f>
        <v>3.7394496218580417E-2</v>
      </c>
      <c r="G236" s="92">
        <f>$E236^Parameter!$D$318</f>
        <v>1.1166287730629471E-3</v>
      </c>
      <c r="H236" s="92">
        <f>$D236^Parameter!$D$326</f>
        <v>3.4372649697616137E-2</v>
      </c>
      <c r="I236" s="92">
        <f>$E236^Parameter!$D$319</f>
        <v>2.3763967305162046E-3</v>
      </c>
      <c r="J236" s="92">
        <f>$D236^Parameter!$D$328</f>
        <v>4.0340650218836309E-2</v>
      </c>
      <c r="K236" s="92">
        <f>$E236^Parameter!$D$321</f>
        <v>1.5263140274023054E-2</v>
      </c>
      <c r="L236" s="92">
        <f>$D236^Parameter!$D$329</f>
        <v>9.4482006649613884E-2</v>
      </c>
      <c r="M236" s="92">
        <f>$E236^Parameter!$D$322</f>
        <v>9.7935003500066332E-3</v>
      </c>
      <c r="N236" s="92">
        <f>$D236^Parameter!$D$330</f>
        <v>3.29545719334614E-2</v>
      </c>
      <c r="O236" s="92">
        <f>$E236^Parameter!$D$323</f>
        <v>2.2906004482607226E-2</v>
      </c>
      <c r="P236" s="92">
        <f>$D236^Parameter!$D$327</f>
        <v>1.8117300357834865E-2</v>
      </c>
      <c r="Q236" s="92">
        <f>$E236^Parameter!$D$320</f>
        <v>1.1817063638668082E-3</v>
      </c>
      <c r="R236" s="12">
        <f>$D236^EXP(Parameter!$D$96+Parameter!$D$103*(($B236/30.2*21)^(1)))</f>
        <v>2.0267007379643893E-29</v>
      </c>
      <c r="S236" s="12">
        <f>$E236^EXP(Parameter!$D$81+Parameter!$D$88*($B236/30.2*21)^(-2))</f>
        <v>3.0238018425792919E-3</v>
      </c>
      <c r="T236" s="12">
        <f>$D236^EXP(Parameter!$D$97+Parameter!$D$104*(($B236*21/30.2)^(1)))</f>
        <v>8.6691316469448504E-6</v>
      </c>
      <c r="U236" s="12">
        <f>$E236^EXP(Parameter!$D$82+Parameter!$D$89*($B236/30.2*21)^(-2))</f>
        <v>5.0086463088690747E-3</v>
      </c>
      <c r="V236" s="12">
        <f>$D236^EXP(Parameter!$D$99+Parameter!$D$106*(($B236*21/30.2)^(1)))</f>
        <v>1.5122515249817595E-9</v>
      </c>
      <c r="W236" s="12">
        <f>$E236^EXP(Parameter!$D$84+Parameter!$D$91*($B236/30.2*21)^(-2))</f>
        <v>2.5486925248655559E-2</v>
      </c>
      <c r="X236" s="12">
        <f>$D236^EXP(Parameter!$D$100+Parameter!$D$107*(($B236*21/30.2)^(1)))</f>
        <v>2.9587273226679025E-95</v>
      </c>
      <c r="Y236" s="12">
        <f>$E236^EXP(Parameter!$D$85+Parameter!$D$92*($B236/30.2*21)^(-2))</f>
        <v>1.6030332616626997E-2</v>
      </c>
      <c r="Z236" s="12">
        <f>$D236^EXP(Parameter!$D$101+Parameter!$D$108*(($B236*21/30.2)^(1)))</f>
        <v>7.3956249624175793E-103</v>
      </c>
      <c r="AA236" s="12">
        <f>$E236^EXP(Parameter!$D$86+Parameter!$D$93*($B236/30.2*21)^(-2))</f>
        <v>2.3230161233691218E-2</v>
      </c>
      <c r="AB236" s="12">
        <f>$D236^EXP(Parameter!$D$98+Parameter!$D$105*(($B236*21/30.2)^(1)))</f>
        <v>3.0636009090294659E-10</v>
      </c>
      <c r="AC236" s="12">
        <f>$E236^EXP(Parameter!$D$83+Parameter!$D$90*($B236/30.2*21)^(-2))</f>
        <v>1.3428158905372453E-3</v>
      </c>
      <c r="AD236" s="87">
        <f>$D236^EXP(Parameter!$D$133+Parameter!$D$140*(($B236*21/30.2)^(-0.5))+Parameter!$D$147*((LN($B236*21/30.2))))</f>
        <v>4.0413089389602972E-13</v>
      </c>
      <c r="AE236" s="12">
        <f>$E236^EXP(Parameter!$D$111+Parameter!$D$118*(($B236*21/30.2)^(-1))+Parameter!$D$125*(($B236*21/30.2)^(-0.5)))</f>
        <v>5.0490204440279123E-2</v>
      </c>
      <c r="AF236" s="12">
        <f>$D236^EXP(Parameter!$D$134+Parameter!$D$141*(($B236*21/30.2)^(-0.5))+Parameter!$D$148*((LN($B236*21/30.2))))</f>
        <v>1.0330443668612118E-4</v>
      </c>
      <c r="AG236" s="12">
        <f>$E236^EXP(Parameter!$D$112+Parameter!$D$119*(($B236*21/30.2)^(-1))+Parameter!$D$126*(($B236*21/30.2)^(-0.5)))</f>
        <v>6.0340778818855582E-3</v>
      </c>
      <c r="AH236" s="12">
        <f>$D236^EXP(Parameter!$D$136+Parameter!$D$143*(($B236*21/30.2)^(-0.5))+Parameter!$D$150*((LN($B236*21/30.2))))</f>
        <v>1.2768842137986779E-10</v>
      </c>
      <c r="AI236" s="12">
        <f>$E236^EXP(Parameter!$D$114+Parameter!$D$121*(($B236*21/30.2)^(-1))+Parameter!$D$128*(($B236*21/30.2)^(-0.5)))</f>
        <v>2.9040284196357707E-5</v>
      </c>
      <c r="AJ236" s="12">
        <f>$D236^EXP(Parameter!$D$137+Parameter!$D$144*(($B236*21/30.2)^(-0.5))+Parameter!$D$151*((LN($B236*21/30.2))))</f>
        <v>5.1819403740201337E-15</v>
      </c>
      <c r="AK236" s="12">
        <f>$E236^EXP(Parameter!$D$115+Parameter!$D$122*(($B236*21/30.2)^(-1))+Parameter!$D$129*(($B236*21/30.2)^(-0.5)))</f>
        <v>3.7524949789024126E-3</v>
      </c>
      <c r="AL236" s="12">
        <f>$D236^EXP(Parameter!$D$138+Parameter!$D$145*(($B236*21/30.2)^(-0.5))+Parameter!$D$152*((LN($B236*21/30.2))))</f>
        <v>1.6660859065426438E-63</v>
      </c>
      <c r="AM236" s="12">
        <f>$E236^EXP(Parameter!$D$116+Parameter!$D$123*(($B236*21/30.2)^(-1))+Parameter!$D$130*(($B236*21/30.2)^(-0.5)))</f>
        <v>1.7800142677950693E-6</v>
      </c>
      <c r="AN236" s="12">
        <f>$D236^EXP(Parameter!$D$135+Parameter!$D$142*(($B236*21/30.2)^(-0.5))+Parameter!$D$149*((LN($B236*21/30.2))))</f>
        <v>2.9430036307827184E-6</v>
      </c>
      <c r="AO236" s="12">
        <f>$E236^EXP(Parameter!$D$113+Parameter!$D$120*(($B236*21/30.2)^(-1))+Parameter!$D$127*(($B236*21/30.2)^(-0.5)))</f>
        <v>6.6096626037742781E-13</v>
      </c>
      <c r="AP236" s="87">
        <f>$D236^EXP(Parameter!$D$304+Parameter!$D$310*((LN($B236*21/30.2))))</f>
        <v>1.4258750441523292E-2</v>
      </c>
      <c r="AQ236" s="88">
        <f>$E236^EXP(Parameter!$D$290+Parameter!$D$296*((LN($B236*21/30.2))))</f>
        <v>9.1004713985769984E-3</v>
      </c>
      <c r="AR236" s="12">
        <f>$D236^EXP(Parameter!$D$305+Parameter!$D$311*((LN($B236*21/30.2))))</f>
        <v>2.0690908587833821E-2</v>
      </c>
      <c r="AS236" s="88">
        <f>$E236^EXP(Parameter!$D$291+Parameter!$D$297*((LN($B236*21/30.2))))</f>
        <v>7.2717164816128183E-3</v>
      </c>
      <c r="AT236" s="12">
        <f>$D236^EXP(Parameter!$D$305+Parameter!$D$307-Parameter!$D$306+(Parameter!$D$311+Parameter!$D$313-Parameter!$D$312)*((LN($B236*21/30.2))))</f>
        <v>1.7695838872074439E-2</v>
      </c>
      <c r="AU236" s="88">
        <f>$E236^EXP(Parameter!$D$291+Parameter!$D$293-Parameter!$D$292+(Parameter!$D$297+Parameter!$D$299-Parameter!$D$298)*((LN($B236*21/30.2))))</f>
        <v>1.2412318102152285E-2</v>
      </c>
      <c r="AV236" s="12">
        <f>$D236^EXP(Parameter!$D$308+Parameter!$D$314*((LN($B236*21/30.2))))</f>
        <v>2.5121263255282907E-2</v>
      </c>
      <c r="AW236" s="88">
        <f>$E236^EXP(Parameter!$D$294+Parameter!$D$300*((LN($B236*21/30.2))))</f>
        <v>1.0585622017484845E-2</v>
      </c>
      <c r="AX236" s="12">
        <f>$D236^EXP(Parameter!$D$305+Parameter!$D$309-Parameter!$D$306+(Parameter!$D$311+Parameter!$D$315-Parameter!$D$312)*((LN($B236*21/30.2))))</f>
        <v>7.9014372282123786E-3</v>
      </c>
      <c r="AY236" s="88">
        <f>$E236^EXP(Parameter!$D$291+Parameter!$D$295-Parameter!$D$292+(Parameter!$D$297+Parameter!$D$301-Parameter!$D$298)*((LN($B236*21/30.2))))</f>
        <v>8.923275560568497E-5</v>
      </c>
      <c r="AZ236" s="12">
        <f>$D236^EXP(Parameter!D$305-Parameter!D$306+(Parameter!D$311-Parameter!D$312)*((LN($B236*21/30.2))))</f>
        <v>5.2283914364426483E-3</v>
      </c>
      <c r="BA236" s="88">
        <f>$E236^EXP(Parameter!$D$291-Parameter!$D$292+(Parameter!$D$297-Parameter!$D$298)*((LN($B236*21/30.2))))</f>
        <v>9.0344748394261816E-7</v>
      </c>
      <c r="BB236" s="89">
        <f>$D236^EXP(Parameter!$D$231+Parameter!$D$238)</f>
        <v>4.0755409579176782E-2</v>
      </c>
      <c r="BC236" s="90">
        <f>$E236^EXP(Parameter!$D$216+Parameter!$D$223)</f>
        <v>2.4893179035897846E-3</v>
      </c>
      <c r="BD236" s="91">
        <f>$D236^EXP(Parameter!$D$232+Parameter!$D$239)</f>
        <v>3.0256618826069618E-2</v>
      </c>
      <c r="BE236" s="90">
        <f>$E236^EXP(Parameter!$D$217+Parameter!$D$224)</f>
        <v>3.6713589734947609E-3</v>
      </c>
      <c r="BF236" s="91">
        <f>$D236^EXP(Parameter!$D$234+Parameter!$D$241)</f>
        <v>3.6970821592888503E-2</v>
      </c>
      <c r="BG236" s="91">
        <f>$E236^EXP(Parameter!$D$219+Parameter!$D$226)</f>
        <v>1.862855314285947E-2</v>
      </c>
      <c r="BH236" s="91">
        <f>$D236^EXP(Parameter!$D$235+Parameter!$D$242)</f>
        <v>7.9059086406888773E-2</v>
      </c>
      <c r="BI236" s="91">
        <f>$E236^EXP(Parameter!$D$220+Parameter!$D$227)</f>
        <v>1.1515944913510994E-2</v>
      </c>
      <c r="BJ236" s="91">
        <f>$D236^EXP(Parameter!$D$236)</f>
        <v>9.2831491131171156E-3</v>
      </c>
      <c r="BK236" s="91">
        <f>$E236^EXP(Parameter!$D$221)</f>
        <v>0.14027762492589477</v>
      </c>
      <c r="BL236" s="91">
        <f>$D236^EXP(Parameter!$D$233+Parameter!$D$240)</f>
        <v>1.3131360470165651E-2</v>
      </c>
      <c r="BM236" s="91">
        <f>$E236^EXP(Parameter!$D$218+Parameter!$D$225)</f>
        <v>1.0464492993698066E-3</v>
      </c>
      <c r="BN236" s="90">
        <f>$D236^EXP(Parameter!$D$268+Parameter!$D$275)</f>
        <v>5.6229777937934218E-2</v>
      </c>
      <c r="BO236" s="91">
        <f>$E236^EXP(Parameter!$D$246+Parameter!$D$253)</f>
        <v>7.9650946808515336E-4</v>
      </c>
      <c r="BP236" s="91">
        <f>$D236^EXP(Parameter!$D$269+Parameter!$D$276)</f>
        <v>3.5884893173205597E-2</v>
      </c>
      <c r="BQ236" s="91">
        <f>$E236^EXP(Parameter!$D$247+Parameter!$D$254)</f>
        <v>2.1256445796267692E-3</v>
      </c>
      <c r="BR236" s="91">
        <f>$D236^EXP(Parameter!$D$271+Parameter!$D$278)</f>
        <v>8.8613056427933531E-2</v>
      </c>
      <c r="BS236" s="91">
        <f>$E236^EXP(Parameter!$D$249+Parameter!$D$256)</f>
        <v>2.3316030905489653E-2</v>
      </c>
      <c r="BT236" s="91">
        <f>$D236^EXP(Parameter!$D$272+Parameter!$D$279)</f>
        <v>0.16044676044523157</v>
      </c>
      <c r="BU236" s="91">
        <f>$E236^EXP(Parameter!$D$250+Parameter!$D$257)</f>
        <v>6.5839840074316969E-3</v>
      </c>
      <c r="BV236" s="91">
        <f>$D236^EXP(Parameter!$D$273+Parameter!$D$280)</f>
        <v>0.12523313145362627</v>
      </c>
      <c r="BW236" s="91">
        <f>$E236^EXP(Parameter!$D$251+Parameter!$D$258)</f>
        <v>2.5210209192488876E-2</v>
      </c>
      <c r="BX236" s="91">
        <f>$D236^EXP(Parameter!$D$270+Parameter!$D$277)</f>
        <v>3.0896421483786615E-2</v>
      </c>
      <c r="BY236" s="91">
        <f>$E236^EXP(Parameter!$D$248+Parameter!$D$255)</f>
        <v>2.6423466727527874E-3</v>
      </c>
      <c r="BZ236" s="90">
        <f>$D236^EXP(Parameter!$D$208)</f>
        <v>3.7707368070559417E-2</v>
      </c>
      <c r="CA236" s="90">
        <f>$E236^EXP(Parameter!$D$200)</f>
        <v>1.729125517060108E-3</v>
      </c>
      <c r="CB236" s="90">
        <f>$D236^EXP(Parameter!$D$209)</f>
        <v>3.0682092521631926E-2</v>
      </c>
      <c r="CC236" s="90">
        <f>$E236^EXP(Parameter!$D$201)</f>
        <v>3.0241779657298818E-3</v>
      </c>
      <c r="CD236" s="90">
        <f>$D236^EXP(Parameter!$D$211)</f>
        <v>3.3666074558944492E-2</v>
      </c>
      <c r="CE236" s="90">
        <f>$E236^EXP(Parameter!$D$203)</f>
        <v>1.4195775596334443E-2</v>
      </c>
      <c r="CF236" s="90">
        <f>$D236^EXP(Parameter!$D$212)</f>
        <v>7.8858623485416307E-2</v>
      </c>
      <c r="CG236" s="90">
        <f>$E236^EXP(Parameter!$D$204)</f>
        <v>9.8229884706424776E-3</v>
      </c>
      <c r="CH236" s="91">
        <f>$D236^EXP(Parameter!$D$213)</f>
        <v>2.6906121502800893E-2</v>
      </c>
      <c r="CI236" s="90">
        <f>$E236^EXP(Parameter!$D$205)</f>
        <v>1.7825677969901647E-2</v>
      </c>
      <c r="CJ236" s="91">
        <f>$D236^EXP(Parameter!$D$210)</f>
        <v>1.4429618912174343E-2</v>
      </c>
      <c r="CK236" s="90">
        <f>$E236^EXP(Parameter!$D$202)</f>
        <v>1.387707183038442E-3</v>
      </c>
      <c r="CL236" s="12">
        <f>$D236^EXP(Parameter!$D$170+Parameter!$D$177*(LN($B236/30.2*21)))</f>
        <v>1.6939973732780247E-2</v>
      </c>
      <c r="CM236" s="41">
        <f>$E236^EXP(Parameter!$D$155+Parameter!$D$162*(LN($B236/30.2*21)))</f>
        <v>6.4057818005354941E-2</v>
      </c>
      <c r="CN236" s="12">
        <f>$D236^EXP(Parameter!$D$171+Parameter!$D$178*(LN($B236/30.2*21)))</f>
        <v>1.9414344234521042E-2</v>
      </c>
      <c r="CO236" s="41">
        <f>$E236^EXP(Parameter!$D$156+Parameter!$D$163*(LN($B236/30.2*21)))</f>
        <v>3.6788073195313215E-2</v>
      </c>
      <c r="CP236" s="12">
        <f>$D236^EXP(Parameter!$D$173+Parameter!$D$180*(LN($B236/30.2*21)))</f>
        <v>1.5905524987173514E-2</v>
      </c>
      <c r="CQ236" s="41">
        <f>$E236^EXP(Parameter!$D$158+Parameter!$D$165*(LN($B236/30.2*21)))</f>
        <v>3.6929040312969522E-2</v>
      </c>
      <c r="CR236" s="12">
        <f>$D236^EXP(Parameter!$D$174+Parameter!$D$181*(LN($B236/30.2*21)))</f>
        <v>1.384172174001363E-2</v>
      </c>
      <c r="CS236" s="41">
        <f>$E236^EXP(Parameter!$D$159+Parameter!$D$166*(LN($B236/30.2*21)))</f>
        <v>5.8455869171600353E-2</v>
      </c>
      <c r="CT236" s="12">
        <f>$D236^EXP(Parameter!$D$175+Parameter!$D$182*(LN($B236/30.2*21)))</f>
        <v>2.0430566895984397E-3</v>
      </c>
      <c r="CU236" s="41">
        <f>$E236^EXP(Parameter!$D$160+Parameter!$D$167*(LN($B236/30.2*21)))</f>
        <v>1.2374562666443748E-3</v>
      </c>
      <c r="CV236" s="12">
        <f>$D236^EXP(Parameter!$D$172+Parameter!$D$179*(LN($B236/30.2*21)))</f>
        <v>3.1643014096849908E-3</v>
      </c>
      <c r="CW236" s="41">
        <f>$E236^EXP(Parameter!$D$157+Parameter!$D$164*(LN($B236/30.2*21)))</f>
        <v>2.7983018337528735E-8</v>
      </c>
      <c r="CX236" s="12">
        <f t="shared" si="23"/>
        <v>2.0267007379643893E-29</v>
      </c>
      <c r="CY236" s="85">
        <v>1.2735866029369301E-2</v>
      </c>
      <c r="CZ236" s="12">
        <f t="shared" si="24"/>
        <v>8.6691316469448504E-6</v>
      </c>
      <c r="DA236" s="85">
        <v>1.9100324334034399E-2</v>
      </c>
      <c r="DB236" s="12">
        <f t="shared" si="25"/>
        <v>1.5122515249817595E-9</v>
      </c>
      <c r="DC236" s="41">
        <v>8.2212603356458198E-5</v>
      </c>
      <c r="DD236" s="12">
        <f t="shared" si="26"/>
        <v>2.9587273226679025E-95</v>
      </c>
      <c r="DE236" s="85">
        <v>9.5026795411424104E-4</v>
      </c>
      <c r="DF236" s="12">
        <f t="shared" si="27"/>
        <v>7.3956249624175793E-103</v>
      </c>
      <c r="DG236" s="41">
        <v>7.9409699998561704E-5</v>
      </c>
      <c r="DH236" s="12">
        <f t="shared" si="28"/>
        <v>3.0636009090294659E-10</v>
      </c>
      <c r="DI236" s="41">
        <v>7.9409699998561704E-5</v>
      </c>
      <c r="DJ236" s="46">
        <v>231</v>
      </c>
      <c r="DK236" s="44">
        <v>2.9621898804288402E-5</v>
      </c>
      <c r="DL236" s="44">
        <v>9.8908282345044896E-5</v>
      </c>
      <c r="DM236" s="44">
        <v>2.3920254280462801E-4</v>
      </c>
      <c r="DN236" s="44">
        <v>1.6836561578670301E-4</v>
      </c>
      <c r="DO236" s="44">
        <v>8.0984128293570801E-4</v>
      </c>
      <c r="DP236" s="44">
        <v>6.1554325988843995E-4</v>
      </c>
      <c r="DQ236" s="44">
        <v>9.2285088476107302E-4</v>
      </c>
      <c r="DR236" s="45">
        <v>1.57880405672404E-2</v>
      </c>
      <c r="DS236" s="45">
        <v>2.6864992136501498E-2</v>
      </c>
      <c r="DT236" s="45">
        <v>2.3827764566139699E-2</v>
      </c>
      <c r="DU236" s="45">
        <v>1.6627843371130699E-2</v>
      </c>
      <c r="DV236" s="45">
        <v>2.55337445746204E-2</v>
      </c>
      <c r="DW236" s="45">
        <v>4.3971196553698202E-2</v>
      </c>
      <c r="DX236" s="45">
        <v>2.0018291623815999E-2</v>
      </c>
    </row>
    <row r="237" spans="1:128">
      <c r="A237" s="43">
        <f t="shared" si="22"/>
        <v>14.983561643835616</v>
      </c>
      <c r="B237" s="18">
        <v>233</v>
      </c>
      <c r="C237" s="12">
        <v>5104</v>
      </c>
      <c r="D237" s="12">
        <v>1.46662924598933E-2</v>
      </c>
      <c r="E237" s="12">
        <v>7.7921408460766798E-5</v>
      </c>
      <c r="F237" s="92">
        <f>$D237^Parameter!$D$325</f>
        <v>3.7130420359713756E-2</v>
      </c>
      <c r="G237" s="92">
        <f>$E237^Parameter!$D$318</f>
        <v>1.1015212802109469E-3</v>
      </c>
      <c r="H237" s="92">
        <f>$D237^Parameter!$D$326</f>
        <v>3.4123712384046559E-2</v>
      </c>
      <c r="I237" s="92">
        <f>$E237^Parameter!$D$319</f>
        <v>2.3477959447855785E-3</v>
      </c>
      <c r="J237" s="92">
        <f>$D237^Parameter!$D$328</f>
        <v>4.0062320392468445E-2</v>
      </c>
      <c r="K237" s="92">
        <f>$E237^Parameter!$D$321</f>
        <v>1.5135750485927491E-2</v>
      </c>
      <c r="L237" s="92">
        <f>$D237^Parameter!$D$329</f>
        <v>9.400249721319659E-2</v>
      </c>
      <c r="M237" s="92">
        <f>$E237^Parameter!$D$322</f>
        <v>9.7031295323944181E-3</v>
      </c>
      <c r="N237" s="92">
        <f>$D237^Parameter!$D$330</f>
        <v>3.2712932400601323E-2</v>
      </c>
      <c r="O237" s="92">
        <f>$E237^Parameter!$D$323</f>
        <v>2.2733312272612417E-2</v>
      </c>
      <c r="P237" s="92">
        <f>$D237^Parameter!$D$327</f>
        <v>1.7961266825687841E-2</v>
      </c>
      <c r="Q237" s="92">
        <f>$E237^Parameter!$D$320</f>
        <v>1.1658507351863872E-3</v>
      </c>
      <c r="R237" s="12">
        <f>$D237^EXP(Parameter!$D$96+Parameter!$D$103*(($B237/30.2*21)^(1)))</f>
        <v>6.9536392204497926E-30</v>
      </c>
      <c r="S237" s="12">
        <f>$E237^EXP(Parameter!$D$81+Parameter!$D$88*($B237/30.2*21)^(-2))</f>
        <v>2.9888552162138328E-3</v>
      </c>
      <c r="T237" s="12">
        <f>$D237^EXP(Parameter!$D$97+Parameter!$D$104*(($B237*21/30.2)^(1)))</f>
        <v>7.9206365155265271E-6</v>
      </c>
      <c r="U237" s="12">
        <f>$E237^EXP(Parameter!$D$82+Parameter!$D$89*($B237/30.2*21)^(-2))</f>
        <v>4.9557673545049625E-3</v>
      </c>
      <c r="V237" s="12">
        <f>$D237^EXP(Parameter!$D$99+Parameter!$D$106*(($B237*21/30.2)^(1)))</f>
        <v>1.2204910129100662E-9</v>
      </c>
      <c r="W237" s="12">
        <f>$E237^EXP(Parameter!$D$84+Parameter!$D$91*($B237/30.2*21)^(-2))</f>
        <v>2.5300211176780142E-2</v>
      </c>
      <c r="X237" s="12">
        <f>$D237^EXP(Parameter!$D$100+Parameter!$D$107*(($B237*21/30.2)^(1)))</f>
        <v>1.8632799224425223E-97</v>
      </c>
      <c r="Y237" s="12">
        <f>$E237^EXP(Parameter!$D$85+Parameter!$D$92*($B237/30.2*21)^(-2))</f>
        <v>1.5898112843490464E-2</v>
      </c>
      <c r="Z237" s="12">
        <f>$D237^EXP(Parameter!$D$101+Parameter!$D$108*(($B237*21/30.2)^(1)))</f>
        <v>4.3290962968485974E-105</v>
      </c>
      <c r="AA237" s="12">
        <f>$E237^EXP(Parameter!$D$86+Parameter!$D$93*($B237/30.2*21)^(-2))</f>
        <v>2.3055660389928567E-2</v>
      </c>
      <c r="AB237" s="12">
        <f>$D237^EXP(Parameter!$D$98+Parameter!$D$105*(($B237*21/30.2)^(1)))</f>
        <v>2.4689243321837978E-10</v>
      </c>
      <c r="AC237" s="12">
        <f>$E237^EXP(Parameter!$D$83+Parameter!$D$90*($B237/30.2*21)^(-2))</f>
        <v>1.3251367994062146E-3</v>
      </c>
      <c r="AD237" s="87">
        <f>$D237^EXP(Parameter!$D$133+Parameter!$D$140*(($B237*21/30.2)^(-0.5))+Parameter!$D$147*((LN($B237*21/30.2))))</f>
        <v>3.312262516980935E-13</v>
      </c>
      <c r="AE237" s="12">
        <f>$E237^EXP(Parameter!$D$111+Parameter!$D$118*(($B237*21/30.2)^(-1))+Parameter!$D$125*(($B237*21/30.2)^(-0.5)))</f>
        <v>5.0273686063877228E-2</v>
      </c>
      <c r="AF237" s="12">
        <f>$D237^EXP(Parameter!$D$134+Parameter!$D$141*(($B237*21/30.2)^(-0.5))+Parameter!$D$148*((LN($B237*21/30.2))))</f>
        <v>9.943631137692388E-5</v>
      </c>
      <c r="AG237" s="12">
        <f>$E237^EXP(Parameter!$D$112+Parameter!$D$119*(($B237*21/30.2)^(-1))+Parameter!$D$126*(($B237*21/30.2)^(-0.5)))</f>
        <v>5.9741073607211198E-3</v>
      </c>
      <c r="AH237" s="12">
        <f>$D237^EXP(Parameter!$D$136+Parameter!$D$143*(($B237*21/30.2)^(-0.5))+Parameter!$D$150*((LN($B237*21/30.2))))</f>
        <v>1.1019524494865899E-10</v>
      </c>
      <c r="AI237" s="12">
        <f>$E237^EXP(Parameter!$D$114+Parameter!$D$121*(($B237*21/30.2)^(-1))+Parameter!$D$128*(($B237*21/30.2)^(-0.5)))</f>
        <v>2.8191139292565948E-5</v>
      </c>
      <c r="AJ237" s="12">
        <f>$D237^EXP(Parameter!$D$137+Parameter!$D$144*(($B237*21/30.2)^(-0.5))+Parameter!$D$151*((LN($B237*21/30.2))))</f>
        <v>4.0126337993462654E-15</v>
      </c>
      <c r="AK237" s="12">
        <f>$E237^EXP(Parameter!$D$115+Parameter!$D$122*(($B237*21/30.2)^(-1))+Parameter!$D$129*(($B237*21/30.2)^(-0.5)))</f>
        <v>3.7067489838195785E-3</v>
      </c>
      <c r="AL237" s="12">
        <f>$D237^EXP(Parameter!$D$138+Parameter!$D$145*(($B237*21/30.2)^(-0.5))+Parameter!$D$152*((LN($B237*21/30.2))))</f>
        <v>3.8801833772031909E-64</v>
      </c>
      <c r="AM237" s="12">
        <f>$E237^EXP(Parameter!$D$116+Parameter!$D$123*(($B237*21/30.2)^(-1))+Parameter!$D$130*(($B237*21/30.2)^(-0.5)))</f>
        <v>1.7138555358466971E-6</v>
      </c>
      <c r="AN237" s="12">
        <f>$D237^EXP(Parameter!$D$135+Parameter!$D$142*(($B237*21/30.2)^(-0.5))+Parameter!$D$149*((LN($B237*21/30.2))))</f>
        <v>2.7855573619541024E-6</v>
      </c>
      <c r="AO237" s="12">
        <f>$E237^EXP(Parameter!$D$113+Parameter!$D$120*(($B237*21/30.2)^(-1))+Parameter!$D$127*(($B237*21/30.2)^(-0.5)))</f>
        <v>6.0670463732788139E-13</v>
      </c>
      <c r="AP237" s="87">
        <f>$D237^EXP(Parameter!$D$304+Parameter!$D$310*((LN($B237*21/30.2))))</f>
        <v>1.4095765596858515E-2</v>
      </c>
      <c r="AQ237" s="88">
        <f>$E237^EXP(Parameter!$D$290+Parameter!$D$296*((LN($B237*21/30.2))))</f>
        <v>9.0412840583174222E-3</v>
      </c>
      <c r="AR237" s="12">
        <f>$D237^EXP(Parameter!$D$305+Parameter!$D$311*((LN($B237*21/30.2))))</f>
        <v>2.050192751808658E-2</v>
      </c>
      <c r="AS237" s="88">
        <f>$E237^EXP(Parameter!$D$291+Parameter!$D$297*((LN($B237*21/30.2))))</f>
        <v>7.208451036237757E-3</v>
      </c>
      <c r="AT237" s="12">
        <f>$D237^EXP(Parameter!$D$305+Parameter!$D$307-Parameter!$D$306+(Parameter!$D$311+Parameter!$D$313-Parameter!$D$312)*((LN($B237*21/30.2))))</f>
        <v>1.7516293185506921E-2</v>
      </c>
      <c r="AU237" s="88">
        <f>$E237^EXP(Parameter!$D$291+Parameter!$D$293-Parameter!$D$292+(Parameter!$D$297+Parameter!$D$299-Parameter!$D$298)*((LN($B237*21/30.2))))</f>
        <v>1.2296133219457795E-2</v>
      </c>
      <c r="AV237" s="12">
        <f>$D237^EXP(Parameter!$D$308+Parameter!$D$314*((LN($B237*21/30.2))))</f>
        <v>2.4848460353755646E-2</v>
      </c>
      <c r="AW237" s="88">
        <f>$E237^EXP(Parameter!$D$294+Parameter!$D$300*((LN($B237*21/30.2))))</f>
        <v>1.0491332498088701E-2</v>
      </c>
      <c r="AX237" s="12">
        <f>$D237^EXP(Parameter!$D$305+Parameter!$D$309-Parameter!$D$306+(Parameter!$D$311+Parameter!$D$315-Parameter!$D$312)*((LN($B237*21/30.2))))</f>
        <v>7.7953055223304452E-3</v>
      </c>
      <c r="AY237" s="88">
        <f>$E237^EXP(Parameter!$D$291+Parameter!$D$295-Parameter!$D$292+(Parameter!$D$297+Parameter!$D$301-Parameter!$D$298)*((LN($B237*21/30.2))))</f>
        <v>8.6373048906693482E-5</v>
      </c>
      <c r="AZ237" s="12">
        <f>$D237^EXP(Parameter!D$305-Parameter!D$306+(Parameter!D$311-Parameter!D$312)*((LN($B237*21/30.2))))</f>
        <v>5.1566842962921158E-3</v>
      </c>
      <c r="BA237" s="88">
        <f>$E237^EXP(Parameter!$D$291-Parameter!$D$292+(Parameter!$D$297-Parameter!$D$298)*((LN($B237*21/30.2))))</f>
        <v>8.6413525460472646E-7</v>
      </c>
      <c r="BB237" s="89">
        <f>$D237^EXP(Parameter!$D$231+Parameter!$D$238)</f>
        <v>4.04751109670217E-2</v>
      </c>
      <c r="BC237" s="90">
        <f>$E237^EXP(Parameter!$D$216+Parameter!$D$223)</f>
        <v>2.459586879215824E-3</v>
      </c>
      <c r="BD237" s="91">
        <f>$D237^EXP(Parameter!$D$232+Parameter!$D$239)</f>
        <v>3.0029230080957738E-2</v>
      </c>
      <c r="BE237" s="90">
        <f>$E237^EXP(Parameter!$D$217+Parameter!$D$224)</f>
        <v>3.6303359765274159E-3</v>
      </c>
      <c r="BF237" s="91">
        <f>$D237^EXP(Parameter!$D$234+Parameter!$D$241)</f>
        <v>3.67088356221075E-2</v>
      </c>
      <c r="BG237" s="91">
        <f>$E237^EXP(Parameter!$D$219+Parameter!$D$226)</f>
        <v>1.8480452627538137E-2</v>
      </c>
      <c r="BH237" s="91">
        <f>$D237^EXP(Parameter!$D$235+Parameter!$D$242)</f>
        <v>7.8627625820430369E-2</v>
      </c>
      <c r="BI237" s="91">
        <f>$E237^EXP(Parameter!$D$220+Parameter!$D$227)</f>
        <v>1.1413385012115872E-2</v>
      </c>
      <c r="BJ237" s="91">
        <f>$D237^EXP(Parameter!$D$236)</f>
        <v>9.1899372662194202E-3</v>
      </c>
      <c r="BK237" s="91">
        <f>$E237^EXP(Parameter!$D$221)</f>
        <v>0.13972656690227819</v>
      </c>
      <c r="BL237" s="91">
        <f>$D237^EXP(Parameter!$D$233+Parameter!$D$240)</f>
        <v>1.300923479544789E-2</v>
      </c>
      <c r="BM237" s="91">
        <f>$E237^EXP(Parameter!$D$218+Parameter!$D$225)</f>
        <v>1.0321570312092721E-3</v>
      </c>
      <c r="BN237" s="90">
        <f>$D237^EXP(Parameter!$D$268+Parameter!$D$275)</f>
        <v>5.5881827492327632E-2</v>
      </c>
      <c r="BO237" s="91">
        <f>$E237^EXP(Parameter!$D$246+Parameter!$D$253)</f>
        <v>7.8520128303858131E-4</v>
      </c>
      <c r="BP237" s="91">
        <f>$D237^EXP(Parameter!$D$269+Parameter!$D$276)</f>
        <v>3.5628311698149298E-2</v>
      </c>
      <c r="BQ237" s="91">
        <f>$E237^EXP(Parameter!$D$247+Parameter!$D$254)</f>
        <v>2.0995924500352668E-3</v>
      </c>
      <c r="BR237" s="91">
        <f>$D237^EXP(Parameter!$D$271+Parameter!$D$278)</f>
        <v>8.8151140556387869E-2</v>
      </c>
      <c r="BS237" s="91">
        <f>$E237^EXP(Parameter!$D$249+Parameter!$D$256)</f>
        <v>2.3141070196466183E-2</v>
      </c>
      <c r="BT237" s="91">
        <f>$D237^EXP(Parameter!$D$272+Parameter!$D$279)</f>
        <v>0.15981487671201264</v>
      </c>
      <c r="BU237" s="91">
        <f>$E237^EXP(Parameter!$D$250+Parameter!$D$257)</f>
        <v>6.5180407154639937E-3</v>
      </c>
      <c r="BV237" s="91">
        <f>$D237^EXP(Parameter!$D$273+Parameter!$D$280)</f>
        <v>0.12467329018645389</v>
      </c>
      <c r="BW237" s="91">
        <f>$E237^EXP(Parameter!$D$251+Parameter!$D$258)</f>
        <v>2.5024951555561458E-2</v>
      </c>
      <c r="BX237" s="91">
        <f>$D237^EXP(Parameter!$D$270+Parameter!$D$277)</f>
        <v>3.0665608214784833E-2</v>
      </c>
      <c r="BY237" s="91">
        <f>$E237^EXP(Parameter!$D$248+Parameter!$D$255)</f>
        <v>2.6111001085262707E-3</v>
      </c>
      <c r="BZ237" s="90">
        <f>$D237^EXP(Parameter!$D$208)</f>
        <v>3.7441755506694444E-2</v>
      </c>
      <c r="CA237" s="90">
        <f>$E237^EXP(Parameter!$D$200)</f>
        <v>1.7072266744019822E-3</v>
      </c>
      <c r="CB237" s="90">
        <f>$D237^EXP(Parameter!$D$209)</f>
        <v>3.0452423246722791E-2</v>
      </c>
      <c r="CC237" s="90">
        <f>$E237^EXP(Parameter!$D$201)</f>
        <v>2.9892245465413833E-3</v>
      </c>
      <c r="CD237" s="90">
        <f>$D237^EXP(Parameter!$D$211)</f>
        <v>3.3420757435836536E-2</v>
      </c>
      <c r="CE237" s="90">
        <f>$E237^EXP(Parameter!$D$203)</f>
        <v>1.4075249271523371E-2</v>
      </c>
      <c r="CF237" s="90">
        <f>$D237^EXP(Parameter!$D$212)</f>
        <v>7.8427827510682752E-2</v>
      </c>
      <c r="CG237" s="90">
        <f>$E237^EXP(Parameter!$D$204)</f>
        <v>9.732404183957738E-3</v>
      </c>
      <c r="CH237" s="91">
        <f>$D237^EXP(Parameter!$D$213)</f>
        <v>2.6697155084454818E-2</v>
      </c>
      <c r="CI237" s="90">
        <f>$E237^EXP(Parameter!$D$205)</f>
        <v>1.7682399282268162E-2</v>
      </c>
      <c r="CJ237" s="91">
        <f>$D237^EXP(Parameter!$D$210)</f>
        <v>1.4298325868047629E-2</v>
      </c>
      <c r="CK237" s="90">
        <f>$E237^EXP(Parameter!$D$202)</f>
        <v>1.3695284764387407E-3</v>
      </c>
      <c r="CL237" s="12">
        <f>$D237^EXP(Parameter!$D$170+Parameter!$D$177*(LN($B237/30.2*21)))</f>
        <v>1.6768930551332311E-2</v>
      </c>
      <c r="CM237" s="41">
        <f>$E237^EXP(Parameter!$D$155+Parameter!$D$162*(LN($B237/30.2*21)))</f>
        <v>6.3897847509267205E-2</v>
      </c>
      <c r="CN237" s="12">
        <f>$D237^EXP(Parameter!$D$171+Parameter!$D$178*(LN($B237/30.2*21)))</f>
        <v>1.9236604152620976E-2</v>
      </c>
      <c r="CO237" s="41">
        <f>$E237^EXP(Parameter!$D$156+Parameter!$D$163*(LN($B237/30.2*21)))</f>
        <v>3.6622442353967312E-2</v>
      </c>
      <c r="CP237" s="12">
        <f>$D237^EXP(Parameter!$D$173+Parameter!$D$180*(LN($B237/30.2*21)))</f>
        <v>1.5744706876266307E-2</v>
      </c>
      <c r="CQ237" s="41">
        <f>$E237^EXP(Parameter!$D$158+Parameter!$D$165*(LN($B237/30.2*21)))</f>
        <v>3.6713892256156677E-2</v>
      </c>
      <c r="CR237" s="12">
        <f>$D237^EXP(Parameter!$D$174+Parameter!$D$181*(LN($B237/30.2*21)))</f>
        <v>1.3666791748051356E-2</v>
      </c>
      <c r="CS237" s="41">
        <f>$E237^EXP(Parameter!$D$159+Parameter!$D$166*(LN($B237/30.2*21)))</f>
        <v>5.8221683670653002E-2</v>
      </c>
      <c r="CT237" s="12">
        <f>$D237^EXP(Parameter!$D$175+Parameter!$D$182*(LN($B237/30.2*21)))</f>
        <v>2.0054792583251149E-3</v>
      </c>
      <c r="CU237" s="41">
        <f>$E237^EXP(Parameter!$D$160+Parameter!$D$167*(LN($B237/30.2*21)))</f>
        <v>1.2145332349095203E-3</v>
      </c>
      <c r="CV237" s="12">
        <f>$D237^EXP(Parameter!$D$172+Parameter!$D$179*(LN($B237/30.2*21)))</f>
        <v>3.1169017681105513E-3</v>
      </c>
      <c r="CW237" s="41">
        <f>$E237^EXP(Parameter!$D$157+Parameter!$D$164*(LN($B237/30.2*21)))</f>
        <v>2.64490587953384E-8</v>
      </c>
      <c r="CX237" s="12">
        <f t="shared" si="23"/>
        <v>6.9536392204497926E-30</v>
      </c>
      <c r="CY237" s="85">
        <v>1.2719601377496699E-2</v>
      </c>
      <c r="CZ237" s="12">
        <f t="shared" si="24"/>
        <v>7.9206365155265271E-6</v>
      </c>
      <c r="DA237" s="85">
        <v>1.9067077925721598E-2</v>
      </c>
      <c r="DB237" s="12">
        <f t="shared" si="25"/>
        <v>1.2204910129100662E-9</v>
      </c>
      <c r="DC237" s="41">
        <v>8.0520362425136799E-5</v>
      </c>
      <c r="DD237" s="12">
        <f t="shared" si="26"/>
        <v>1.8632799224425223E-97</v>
      </c>
      <c r="DE237" s="85">
        <v>9.3371231760466604E-4</v>
      </c>
      <c r="DF237" s="12">
        <f t="shared" si="27"/>
        <v>4.3290962968485974E-105</v>
      </c>
      <c r="DG237" s="41">
        <v>7.7921399998854597E-5</v>
      </c>
      <c r="DH237" s="12">
        <f t="shared" si="28"/>
        <v>2.4689243321837978E-10</v>
      </c>
      <c r="DI237" s="41">
        <v>7.7921399998854597E-5</v>
      </c>
      <c r="DJ237" s="46">
        <v>232</v>
      </c>
      <c r="DK237" s="44">
        <v>2.89551085745909E-5</v>
      </c>
      <c r="DL237" s="44">
        <v>9.6845040365112198E-5</v>
      </c>
      <c r="DM237" s="44">
        <v>2.3451498210358399E-4</v>
      </c>
      <c r="DN237" s="44">
        <v>1.6498059601088901E-4</v>
      </c>
      <c r="DO237" s="44">
        <v>7.9545886256882103E-4</v>
      </c>
      <c r="DP237" s="44">
        <v>6.0435070782272103E-4</v>
      </c>
      <c r="DQ237" s="44">
        <v>9.0664977099630395E-4</v>
      </c>
      <c r="DR237" s="45">
        <v>1.56492682672182E-2</v>
      </c>
      <c r="DS237" s="45">
        <v>2.66468250532059E-2</v>
      </c>
      <c r="DT237" s="45">
        <v>2.36305645581515E-2</v>
      </c>
      <c r="DU237" s="45">
        <v>1.6482739784793098E-2</v>
      </c>
      <c r="DV237" s="45">
        <v>2.5324701554872701E-2</v>
      </c>
      <c r="DW237" s="45">
        <v>4.3643439481254598E-2</v>
      </c>
      <c r="DX237" s="45">
        <v>1.9848198650758202E-2</v>
      </c>
    </row>
    <row r="238" spans="1:128">
      <c r="A238" s="43">
        <f t="shared" si="22"/>
        <v>15.043835616438356</v>
      </c>
      <c r="B238" s="18">
        <v>234</v>
      </c>
      <c r="C238" s="12">
        <v>5126</v>
      </c>
      <c r="D238" s="12">
        <v>1.45340407059902E-2</v>
      </c>
      <c r="E238" s="12">
        <v>7.6465653774289799E-5</v>
      </c>
      <c r="F238" s="92">
        <f>$D238^Parameter!$D$325</f>
        <v>3.6869001014162697E-2</v>
      </c>
      <c r="G238" s="92">
        <f>$E238^Parameter!$D$318</f>
        <v>1.0866653330594582E-3</v>
      </c>
      <c r="H238" s="92">
        <f>$D238^Parameter!$D$326</f>
        <v>3.3877324004406892E-2</v>
      </c>
      <c r="I238" s="92">
        <f>$E238^Parameter!$D$319</f>
        <v>2.3196288409288984E-3</v>
      </c>
      <c r="J238" s="92">
        <f>$D238^Parameter!$D$328</f>
        <v>3.9786745472406355E-2</v>
      </c>
      <c r="K238" s="92">
        <f>$E238^Parameter!$D$321</f>
        <v>1.5009824622013824E-2</v>
      </c>
      <c r="L238" s="92">
        <f>$D238^Parameter!$D$329</f>
        <v>9.3526863126376467E-2</v>
      </c>
      <c r="M238" s="92">
        <f>$E238^Parameter!$D$322</f>
        <v>9.6138765020666022E-3</v>
      </c>
      <c r="N238" s="92">
        <f>$D238^Parameter!$D$330</f>
        <v>3.2473788774117676E-2</v>
      </c>
      <c r="O238" s="92">
        <f>$E238^Parameter!$D$323</f>
        <v>2.2562465876525703E-2</v>
      </c>
      <c r="P238" s="92">
        <f>$D238^Parameter!$D$327</f>
        <v>1.7807043775431377E-2</v>
      </c>
      <c r="Q238" s="92">
        <f>$E238^Parameter!$D$320</f>
        <v>1.1502573417698097E-3</v>
      </c>
      <c r="R238" s="12">
        <f>$D238^EXP(Parameter!$D$96+Parameter!$D$103*(($B238/30.2*21)^(1)))</f>
        <v>2.3466190451386374E-30</v>
      </c>
      <c r="S238" s="12">
        <f>$E238^EXP(Parameter!$D$81+Parameter!$D$88*($B238/30.2*21)^(-2))</f>
        <v>2.954421846379719E-3</v>
      </c>
      <c r="T238" s="12">
        <f>$D238^EXP(Parameter!$D$97+Parameter!$D$104*(($B238*21/30.2)^(1)))</f>
        <v>7.2326594493501753E-6</v>
      </c>
      <c r="U238" s="12">
        <f>$E238^EXP(Parameter!$D$82+Parameter!$D$89*($B238/30.2*21)^(-2))</f>
        <v>4.9036124279687983E-3</v>
      </c>
      <c r="V238" s="12">
        <f>$D238^EXP(Parameter!$D$99+Parameter!$D$106*(($B238*21/30.2)^(1)))</f>
        <v>9.830214531252714E-10</v>
      </c>
      <c r="W238" s="12">
        <f>$E238^EXP(Parameter!$D$84+Parameter!$D$91*($B238/30.2*21)^(-2))</f>
        <v>2.51154530239719E-2</v>
      </c>
      <c r="X238" s="12">
        <f>$D238^EXP(Parameter!$D$100+Parameter!$D$107*(($B238*21/30.2)^(1)))</f>
        <v>1.045475384663057E-99</v>
      </c>
      <c r="Y238" s="12">
        <f>$E238^EXP(Parameter!$D$85+Parameter!$D$92*($B238/30.2*21)^(-2))</f>
        <v>1.576739952460551E-2</v>
      </c>
      <c r="Z238" s="12">
        <f>$D238^EXP(Parameter!$D$101+Parameter!$D$108*(($B238*21/30.2)^(1)))</f>
        <v>2.2709274832252856E-107</v>
      </c>
      <c r="AA238" s="12">
        <f>$E238^EXP(Parameter!$D$86+Parameter!$D$93*($B238/30.2*21)^(-2))</f>
        <v>2.2883020021030528E-2</v>
      </c>
      <c r="AB238" s="12">
        <f>$D238^EXP(Parameter!$D$98+Parameter!$D$105*(($B238*21/30.2)^(1)))</f>
        <v>1.9859490249747243E-10</v>
      </c>
      <c r="AC238" s="12">
        <f>$E238^EXP(Parameter!$D$83+Parameter!$D$90*($B238/30.2*21)^(-2))</f>
        <v>1.3077456759545778E-3</v>
      </c>
      <c r="AD238" s="87">
        <f>$D238^EXP(Parameter!$D$133+Parameter!$D$140*(($B238*21/30.2)^(-0.5))+Parameter!$D$147*((LN($B238*21/30.2))))</f>
        <v>2.7132834516753076E-13</v>
      </c>
      <c r="AE238" s="12">
        <f>$E238^EXP(Parameter!$D$111+Parameter!$D$118*(($B238*21/30.2)^(-1))+Parameter!$D$125*(($B238*21/30.2)^(-0.5)))</f>
        <v>5.0058818092160721E-2</v>
      </c>
      <c r="AF238" s="12">
        <f>$D238^EXP(Parameter!$D$134+Parameter!$D$141*(($B238*21/30.2)^(-0.5))+Parameter!$D$148*((LN($B238*21/30.2))))</f>
        <v>9.5714536061381223E-5</v>
      </c>
      <c r="AG238" s="12">
        <f>$E238^EXP(Parameter!$D$112+Parameter!$D$119*(($B238*21/30.2)^(-1))+Parameter!$D$126*(($B238*21/30.2)^(-0.5)))</f>
        <v>5.9149221506573898E-3</v>
      </c>
      <c r="AH238" s="12">
        <f>$D238^EXP(Parameter!$D$136+Parameter!$D$143*(($B238*21/30.2)^(-0.5))+Parameter!$D$150*((LN($B238*21/30.2))))</f>
        <v>9.5068429547826319E-11</v>
      </c>
      <c r="AI238" s="12">
        <f>$E238^EXP(Parameter!$D$114+Parameter!$D$121*(($B238*21/30.2)^(-1))+Parameter!$D$128*(($B238*21/30.2)^(-0.5)))</f>
        <v>2.7368949868133421E-5</v>
      </c>
      <c r="AJ238" s="12">
        <f>$D238^EXP(Parameter!$D$137+Parameter!$D$144*(($B238*21/30.2)^(-0.5))+Parameter!$D$151*((LN($B238*21/30.2))))</f>
        <v>3.104400161625728E-15</v>
      </c>
      <c r="AK238" s="12">
        <f>$E238^EXP(Parameter!$D$115+Parameter!$D$122*(($B238*21/30.2)^(-1))+Parameter!$D$129*(($B238*21/30.2)^(-0.5)))</f>
        <v>3.6616984291228875E-3</v>
      </c>
      <c r="AL238" s="12">
        <f>$D238^EXP(Parameter!$D$138+Parameter!$D$145*(($B238*21/30.2)^(-0.5))+Parameter!$D$152*((LN($B238*21/30.2))))</f>
        <v>8.9594524643109948E-65</v>
      </c>
      <c r="AM238" s="12">
        <f>$E238^EXP(Parameter!$D$116+Parameter!$D$123*(($B238*21/30.2)^(-1))+Parameter!$D$130*(($B238*21/30.2)^(-0.5)))</f>
        <v>1.6503208433569909E-6</v>
      </c>
      <c r="AN238" s="12">
        <f>$D238^EXP(Parameter!$D$135+Parameter!$D$142*(($B238*21/30.2)^(-0.5))+Parameter!$D$149*((LN($B238*21/30.2))))</f>
        <v>2.6365730085444366E-6</v>
      </c>
      <c r="AO238" s="12">
        <f>$E238^EXP(Parameter!$D$113+Parameter!$D$120*(($B238*21/30.2)^(-1))+Parameter!$D$127*(($B238*21/30.2)^(-0.5)))</f>
        <v>5.5701576718164624E-13</v>
      </c>
      <c r="AP238" s="87">
        <f>$D238^EXP(Parameter!$D$304+Parameter!$D$310*((LN($B238*21/30.2))))</f>
        <v>1.3935013092637111E-2</v>
      </c>
      <c r="AQ238" s="88">
        <f>$E238^EXP(Parameter!$D$290+Parameter!$D$296*((LN($B238*21/30.2))))</f>
        <v>8.9827273204836529E-3</v>
      </c>
      <c r="AR238" s="12">
        <f>$D238^EXP(Parameter!$D$305+Parameter!$D$311*((LN($B238*21/30.2))))</f>
        <v>2.031518385325046E-2</v>
      </c>
      <c r="AS238" s="88">
        <f>$E238^EXP(Parameter!$D$291+Parameter!$D$297*((LN($B238*21/30.2))))</f>
        <v>7.1459563094865607E-3</v>
      </c>
      <c r="AT238" s="12">
        <f>$D238^EXP(Parameter!$D$305+Parameter!$D$307-Parameter!$D$306+(Parameter!$D$311+Parameter!$D$313-Parameter!$D$312)*((LN($B238*21/30.2))))</f>
        <v>1.7339016717439114E-2</v>
      </c>
      <c r="AU238" s="88">
        <f>$E238^EXP(Parameter!$D$291+Parameter!$D$293-Parameter!$D$292+(Parameter!$D$297+Parameter!$D$299-Parameter!$D$298)*((LN($B238*21/30.2))))</f>
        <v>1.2181378378803153E-2</v>
      </c>
      <c r="AV238" s="12">
        <f>$D238^EXP(Parameter!$D$308+Parameter!$D$314*((LN($B238*21/30.2))))</f>
        <v>2.4579153029010595E-2</v>
      </c>
      <c r="AW238" s="88">
        <f>$E238^EXP(Parameter!$D$294+Parameter!$D$300*((LN($B238*21/30.2))))</f>
        <v>1.0398184128371202E-2</v>
      </c>
      <c r="AX238" s="12">
        <f>$D238^EXP(Parameter!$D$305+Parameter!$D$309-Parameter!$D$306+(Parameter!$D$311+Parameter!$D$315-Parameter!$D$312)*((LN($B238*21/30.2))))</f>
        <v>7.690827633717149E-3</v>
      </c>
      <c r="AY238" s="88">
        <f>$E238^EXP(Parameter!$D$291+Parameter!$D$295-Parameter!$D$292+(Parameter!$D$297+Parameter!$D$301-Parameter!$D$298)*((LN($B238*21/30.2))))</f>
        <v>8.3608600293392783E-5</v>
      </c>
      <c r="AZ238" s="12">
        <f>$D238^EXP(Parameter!D$305-Parameter!D$306+(Parameter!D$311-Parameter!D$312)*((LN($B238*21/30.2))))</f>
        <v>5.0861293009167577E-3</v>
      </c>
      <c r="BA238" s="88">
        <f>$E238^EXP(Parameter!$D$291-Parameter!$D$292+(Parameter!$D$297-Parameter!$D$298)*((LN($B238*21/30.2))))</f>
        <v>8.2659497946145746E-7</v>
      </c>
      <c r="BB238" s="89">
        <f>$D238^EXP(Parameter!$D$231+Parameter!$D$238)</f>
        <v>4.0197580635402699E-2</v>
      </c>
      <c r="BC238" s="90">
        <f>$E238^EXP(Parameter!$D$216+Parameter!$D$223)</f>
        <v>2.4303039550635308E-3</v>
      </c>
      <c r="BD238" s="91">
        <f>$D238^EXP(Parameter!$D$232+Parameter!$D$239)</f>
        <v>2.9804231431606751E-2</v>
      </c>
      <c r="BE238" s="90">
        <f>$E238^EXP(Parameter!$D$217+Parameter!$D$224)</f>
        <v>3.5898998467089188E-3</v>
      </c>
      <c r="BF238" s="91">
        <f>$D238^EXP(Parameter!$D$234+Parameter!$D$241)</f>
        <v>3.6449491504379108E-2</v>
      </c>
      <c r="BG238" s="91">
        <f>$E238^EXP(Parameter!$D$219+Parameter!$D$226)</f>
        <v>1.8333995661669125E-2</v>
      </c>
      <c r="BH238" s="91">
        <f>$D238^EXP(Parameter!$D$235+Parameter!$D$242)</f>
        <v>7.8199816459471314E-2</v>
      </c>
      <c r="BI238" s="91">
        <f>$E238^EXP(Parameter!$D$220+Parameter!$D$227)</f>
        <v>1.1312060823986794E-2</v>
      </c>
      <c r="BJ238" s="91">
        <f>$D238^EXP(Parameter!$D$236)</f>
        <v>9.0979395285722825E-3</v>
      </c>
      <c r="BK238" s="91">
        <f>$E238^EXP(Parameter!$D$221)</f>
        <v>0.13917941853694815</v>
      </c>
      <c r="BL238" s="91">
        <f>$D238^EXP(Parameter!$D$233+Parameter!$D$240)</f>
        <v>1.2888609794847683E-2</v>
      </c>
      <c r="BM238" s="91">
        <f>$E238^EXP(Parameter!$D$218+Parameter!$D$225)</f>
        <v>1.018104560114151E-3</v>
      </c>
      <c r="BN238" s="90">
        <f>$D238^EXP(Parameter!$D$268+Parameter!$D$275)</f>
        <v>5.5537074619079106E-2</v>
      </c>
      <c r="BO238" s="91">
        <f>$E238^EXP(Parameter!$D$246+Parameter!$D$253)</f>
        <v>7.740888974689643E-4</v>
      </c>
      <c r="BP238" s="91">
        <f>$D238^EXP(Parameter!$D$269+Parameter!$D$276)</f>
        <v>3.537433388221263E-2</v>
      </c>
      <c r="BQ238" s="91">
        <f>$E238^EXP(Parameter!$D$247+Parameter!$D$254)</f>
        <v>2.0739410800223838E-3</v>
      </c>
      <c r="BR238" s="91">
        <f>$D238^EXP(Parameter!$D$271+Parameter!$D$278)</f>
        <v>8.7693021111576661E-2</v>
      </c>
      <c r="BS238" s="91">
        <f>$E238^EXP(Parameter!$D$249+Parameter!$D$256)</f>
        <v>2.2967973403596791E-2</v>
      </c>
      <c r="BT238" s="91">
        <f>$D238^EXP(Parameter!$D$272+Parameter!$D$279)</f>
        <v>0.15918738469224819</v>
      </c>
      <c r="BU238" s="91">
        <f>$E238^EXP(Parameter!$D$250+Parameter!$D$257)</f>
        <v>6.4529647909032772E-3</v>
      </c>
      <c r="BV238" s="91">
        <f>$D238^EXP(Parameter!$D$273+Parameter!$D$280)</f>
        <v>0.12411763647424473</v>
      </c>
      <c r="BW238" s="91">
        <f>$E238^EXP(Parameter!$D$251+Parameter!$D$258)</f>
        <v>2.4841638886021901E-2</v>
      </c>
      <c r="BX238" s="91">
        <f>$D238^EXP(Parameter!$D$270+Parameter!$D$277)</f>
        <v>3.0437210745862021E-2</v>
      </c>
      <c r="BY238" s="91">
        <f>$E238^EXP(Parameter!$D$248+Parameter!$D$255)</f>
        <v>2.5803208126932405E-3</v>
      </c>
      <c r="BZ238" s="90">
        <f>$D238^EXP(Parameter!$D$208)</f>
        <v>3.7178810197354195E-2</v>
      </c>
      <c r="CA238" s="90">
        <f>$E238^EXP(Parameter!$D$200)</f>
        <v>1.6856736064179679E-3</v>
      </c>
      <c r="CB238" s="90">
        <f>$D238^EXP(Parameter!$D$209)</f>
        <v>3.022516120488563E-2</v>
      </c>
      <c r="CC238" s="90">
        <f>$E238^EXP(Parameter!$D$201)</f>
        <v>2.9547845295961124E-3</v>
      </c>
      <c r="CD238" s="90">
        <f>$D238^EXP(Parameter!$D$211)</f>
        <v>3.317796303784544E-2</v>
      </c>
      <c r="CE238" s="90">
        <f>$E238^EXP(Parameter!$D$203)</f>
        <v>1.3956125278315672E-2</v>
      </c>
      <c r="CF238" s="90">
        <f>$D238^EXP(Parameter!$D$212)</f>
        <v>7.8000679472346915E-2</v>
      </c>
      <c r="CG238" s="90">
        <f>$E238^EXP(Parameter!$D$204)</f>
        <v>9.6429397867788102E-3</v>
      </c>
      <c r="CH238" s="91">
        <f>$D238^EXP(Parameter!$D$213)</f>
        <v>2.6490437370722854E-2</v>
      </c>
      <c r="CI238" s="90">
        <f>$E238^EXP(Parameter!$D$205)</f>
        <v>1.7540723122463919E-2</v>
      </c>
      <c r="CJ238" s="91">
        <f>$D238^EXP(Parameter!$D$210)</f>
        <v>1.4168619816951621E-2</v>
      </c>
      <c r="CK238" s="90">
        <f>$E238^EXP(Parameter!$D$202)</f>
        <v>1.3516446773540972E-3</v>
      </c>
      <c r="CL238" s="12">
        <f>$D238^EXP(Parameter!$D$170+Parameter!$D$177*(LN($B238/30.2*21)))</f>
        <v>1.6600049322519395E-2</v>
      </c>
      <c r="CM238" s="41">
        <f>$E238^EXP(Parameter!$D$155+Parameter!$D$162*(LN($B238/30.2*21)))</f>
        <v>6.3739127953674729E-2</v>
      </c>
      <c r="CN238" s="12">
        <f>$D238^EXP(Parameter!$D$171+Parameter!$D$178*(LN($B238/30.2*21)))</f>
        <v>1.9060979887359612E-2</v>
      </c>
      <c r="CO238" s="41">
        <f>$E238^EXP(Parameter!$D$156+Parameter!$D$163*(LN($B238/30.2*21)))</f>
        <v>3.6458253810795718E-2</v>
      </c>
      <c r="CP238" s="12">
        <f>$D238^EXP(Parameter!$D$173+Parameter!$D$180*(LN($B238/30.2*21)))</f>
        <v>1.5585930826363838E-2</v>
      </c>
      <c r="CQ238" s="41">
        <f>$E238^EXP(Parameter!$D$158+Parameter!$D$165*(LN($B238/30.2*21)))</f>
        <v>3.6500751215751248E-2</v>
      </c>
      <c r="CR238" s="12">
        <f>$D238^EXP(Parameter!$D$174+Parameter!$D$181*(LN($B238/30.2*21)))</f>
        <v>1.3494411807807836E-2</v>
      </c>
      <c r="CS238" s="41">
        <f>$E238^EXP(Parameter!$D$159+Parameter!$D$166*(LN($B238/30.2*21)))</f>
        <v>5.7989400848361225E-2</v>
      </c>
      <c r="CT238" s="12">
        <f>$D238^EXP(Parameter!$D$175+Parameter!$D$182*(LN($B238/30.2*21)))</f>
        <v>1.9686640882201917E-3</v>
      </c>
      <c r="CU238" s="41">
        <f>$E238^EXP(Parameter!$D$160+Parameter!$D$167*(LN($B238/30.2*21)))</f>
        <v>1.1920827550935601E-3</v>
      </c>
      <c r="CV238" s="12">
        <f>$D238^EXP(Parameter!$D$172+Parameter!$D$179*(LN($B238/30.2*21)))</f>
        <v>3.0703238176683365E-3</v>
      </c>
      <c r="CW238" s="41">
        <f>$E238^EXP(Parameter!$D$157+Parameter!$D$164*(LN($B238/30.2*21)))</f>
        <v>2.5001464323286756E-8</v>
      </c>
      <c r="CX238" s="12">
        <f t="shared" si="23"/>
        <v>2.3466190451386374E-30</v>
      </c>
      <c r="CY238" s="85">
        <v>1.27036544111965E-2</v>
      </c>
      <c r="CZ238" s="12">
        <f t="shared" si="24"/>
        <v>7.2326594493501753E-6</v>
      </c>
      <c r="DA238" s="85">
        <v>1.9034412309470901E-2</v>
      </c>
      <c r="DB238" s="12">
        <f t="shared" si="25"/>
        <v>9.830214531252714E-10</v>
      </c>
      <c r="DC238" s="41">
        <v>7.8875043473515199E-5</v>
      </c>
      <c r="DD238" s="12">
        <f t="shared" si="26"/>
        <v>1.045475384663057E-99</v>
      </c>
      <c r="DE238" s="85">
        <v>9.1751497674051402E-4</v>
      </c>
      <c r="DF238" s="12">
        <f t="shared" si="27"/>
        <v>2.2709274832252856E-107</v>
      </c>
      <c r="DG238" s="41">
        <v>7.6465699999088595E-5</v>
      </c>
      <c r="DH238" s="12">
        <f t="shared" si="28"/>
        <v>1.9859490249747243E-10</v>
      </c>
      <c r="DI238" s="41">
        <v>7.6465699999088595E-5</v>
      </c>
      <c r="DJ238" s="46">
        <v>233</v>
      </c>
      <c r="DK238" s="44">
        <v>2.8305224667679599E-5</v>
      </c>
      <c r="DL238" s="44">
        <v>9.4830591850003602E-5</v>
      </c>
      <c r="DM238" s="44">
        <v>2.2993212300415099E-4</v>
      </c>
      <c r="DN238" s="44">
        <v>1.61672975430571E-4</v>
      </c>
      <c r="DO238" s="44">
        <v>7.8137005878908805E-4</v>
      </c>
      <c r="DP238" s="44">
        <v>5.93391626223294E-4</v>
      </c>
      <c r="DQ238" s="44">
        <v>8.9077592849318198E-4</v>
      </c>
      <c r="DR238" s="45">
        <v>1.55121380880202E-2</v>
      </c>
      <c r="DS238" s="45">
        <v>2.6431075167050001E-2</v>
      </c>
      <c r="DT238" s="45">
        <v>2.34355841235451E-2</v>
      </c>
      <c r="DU238" s="45">
        <v>1.6339342978272699E-2</v>
      </c>
      <c r="DV238" s="45">
        <v>2.5117990308477299E-2</v>
      </c>
      <c r="DW238" s="45">
        <v>4.3319063498200798E-2</v>
      </c>
      <c r="DX238" s="45">
        <v>1.9680062531257099E-2</v>
      </c>
    </row>
    <row r="239" spans="1:128">
      <c r="A239" s="43">
        <f t="shared" si="22"/>
        <v>15.104109589041096</v>
      </c>
      <c r="B239" s="18">
        <v>235</v>
      </c>
      <c r="C239" s="12">
        <v>5148</v>
      </c>
      <c r="D239" s="12">
        <v>1.4403375290958E-2</v>
      </c>
      <c r="E239" s="12">
        <v>7.5041585926076499E-5</v>
      </c>
      <c r="F239" s="92">
        <f>$D239^Parameter!$D$325</f>
        <v>3.6610202901031029E-2</v>
      </c>
      <c r="G239" s="92">
        <f>$E239^Parameter!$D$318</f>
        <v>1.0720559283374975E-3</v>
      </c>
      <c r="H239" s="92">
        <f>$D239^Parameter!$D$326</f>
        <v>3.3633450261900448E-2</v>
      </c>
      <c r="I239" s="92">
        <f>$E239^Parameter!$D$319</f>
        <v>2.2918874287051879E-3</v>
      </c>
      <c r="J239" s="92">
        <f>$D239^Parameter!$D$328</f>
        <v>3.951388930323374E-2</v>
      </c>
      <c r="K239" s="92">
        <f>$E239^Parameter!$D$321</f>
        <v>1.4885340985940359E-2</v>
      </c>
      <c r="L239" s="92">
        <f>$D239^Parameter!$D$329</f>
        <v>9.30550603160403E-2</v>
      </c>
      <c r="M239" s="92">
        <f>$E239^Parameter!$D$322</f>
        <v>9.5257237333748919E-3</v>
      </c>
      <c r="N239" s="92">
        <f>$D239^Parameter!$D$330</f>
        <v>3.2237107252905399E-2</v>
      </c>
      <c r="O239" s="92">
        <f>$E239^Parameter!$D$323</f>
        <v>2.2393439384693389E-2</v>
      </c>
      <c r="P239" s="92">
        <f>$D239^Parameter!$D$327</f>
        <v>1.7654604439998337E-2</v>
      </c>
      <c r="Q239" s="92">
        <f>$E239^Parameter!$D$320</f>
        <v>1.134920996563578E-3</v>
      </c>
      <c r="R239" s="12">
        <f>$D239^EXP(Parameter!$D$96+Parameter!$D$103*(($B239/30.2*21)^(1)))</f>
        <v>7.787032154468605E-31</v>
      </c>
      <c r="S239" s="12">
        <f>$E239^EXP(Parameter!$D$81+Parameter!$D$88*($B239/30.2*21)^(-2))</f>
        <v>2.9204925178115829E-3</v>
      </c>
      <c r="T239" s="12">
        <f>$D239^EXP(Parameter!$D$97+Parameter!$D$104*(($B239*21/30.2)^(1)))</f>
        <v>6.6006669950483376E-6</v>
      </c>
      <c r="U239" s="12">
        <f>$E239^EXP(Parameter!$D$82+Parameter!$D$89*($B239/30.2*21)^(-2))</f>
        <v>4.8521692376742838E-3</v>
      </c>
      <c r="V239" s="12">
        <f>$D239^EXP(Parameter!$D$99+Parameter!$D$106*(($B239*21/30.2)^(1)))</f>
        <v>7.9013463548762381E-10</v>
      </c>
      <c r="W239" s="12">
        <f>$E239^EXP(Parameter!$D$84+Parameter!$D$91*($B239/30.2*21)^(-2))</f>
        <v>2.49326237427244E-2</v>
      </c>
      <c r="X239" s="12">
        <f>$D239^EXP(Parameter!$D$100+Parameter!$D$107*(($B239*21/30.2)^(1)))</f>
        <v>5.2129710012448849E-102</v>
      </c>
      <c r="Y239" s="12">
        <f>$E239^EXP(Parameter!$D$85+Parameter!$D$92*($B239/30.2*21)^(-2))</f>
        <v>1.5638170478707136E-2</v>
      </c>
      <c r="Z239" s="12">
        <f>$D239^EXP(Parameter!$D$101+Parameter!$D$108*(($B239*21/30.2)^(1)))</f>
        <v>1.0651048760771082E-109</v>
      </c>
      <c r="AA239" s="12">
        <f>$E239^EXP(Parameter!$D$86+Parameter!$D$93*($B239/30.2*21)^(-2))</f>
        <v>2.2712214058829172E-2</v>
      </c>
      <c r="AB239" s="12">
        <f>$D239^EXP(Parameter!$D$98+Parameter!$D$105*(($B239*21/30.2)^(1)))</f>
        <v>1.5944327092993093E-10</v>
      </c>
      <c r="AC239" s="12">
        <f>$E239^EXP(Parameter!$D$83+Parameter!$D$90*($B239/30.2*21)^(-2))</f>
        <v>1.2906368951093772E-3</v>
      </c>
      <c r="AD239" s="87">
        <f>$D239^EXP(Parameter!$D$133+Parameter!$D$140*(($B239*21/30.2)^(-0.5))+Parameter!$D$147*((LN($B239*21/30.2))))</f>
        <v>2.2214352933913427E-13</v>
      </c>
      <c r="AE239" s="12">
        <f>$E239^EXP(Parameter!$D$111+Parameter!$D$118*(($B239*21/30.2)^(-1))+Parameter!$D$125*(($B239*21/30.2)^(-0.5)))</f>
        <v>4.9845581832237869E-2</v>
      </c>
      <c r="AF239" s="12">
        <f>$D239^EXP(Parameter!$D$134+Parameter!$D$141*(($B239*21/30.2)^(-0.5))+Parameter!$D$148*((LN($B239*21/30.2))))</f>
        <v>9.213351382193199E-5</v>
      </c>
      <c r="AG239" s="12">
        <f>$E239^EXP(Parameter!$D$112+Parameter!$D$119*(($B239*21/30.2)^(-1))+Parameter!$D$126*(($B239*21/30.2)^(-0.5)))</f>
        <v>5.856509362868613E-3</v>
      </c>
      <c r="AH239" s="12">
        <f>$D239^EXP(Parameter!$D$136+Parameter!$D$143*(($B239*21/30.2)^(-0.5))+Parameter!$D$150*((LN($B239*21/30.2))))</f>
        <v>8.1992138781524404E-11</v>
      </c>
      <c r="AI239" s="12">
        <f>$E239^EXP(Parameter!$D$114+Parameter!$D$121*(($B239*21/30.2)^(-1))+Parameter!$D$128*(($B239*21/30.2)^(-0.5)))</f>
        <v>2.6572791925682145E-5</v>
      </c>
      <c r="AJ239" s="12">
        <f>$D239^EXP(Parameter!$D$137+Parameter!$D$144*(($B239*21/30.2)^(-0.5))+Parameter!$D$151*((LN($B239*21/30.2))))</f>
        <v>2.3995909243425774E-15</v>
      </c>
      <c r="AK239" s="12">
        <f>$E239^EXP(Parameter!$D$115+Parameter!$D$122*(($B239*21/30.2)^(-1))+Parameter!$D$129*(($B239*21/30.2)^(-0.5)))</f>
        <v>3.6173305636905285E-3</v>
      </c>
      <c r="AL239" s="12">
        <f>$D239^EXP(Parameter!$D$138+Parameter!$D$145*(($B239*21/30.2)^(-0.5))+Parameter!$D$152*((LN($B239*21/30.2))))</f>
        <v>2.0510606358614914E-65</v>
      </c>
      <c r="AM239" s="12">
        <f>$E239^EXP(Parameter!$D$116+Parameter!$D$123*(($B239*21/30.2)^(-1))+Parameter!$D$130*(($B239*21/30.2)^(-0.5)))</f>
        <v>1.5892995119026343E-6</v>
      </c>
      <c r="AN239" s="12">
        <f>$D239^EXP(Parameter!$D$135+Parameter!$D$142*(($B239*21/30.2)^(-0.5))+Parameter!$D$149*((LN($B239*21/30.2))))</f>
        <v>2.495593682128694E-6</v>
      </c>
      <c r="AO239" s="12">
        <f>$E239^EXP(Parameter!$D$113+Parameter!$D$120*(($B239*21/30.2)^(-1))+Parameter!$D$127*(($B239*21/30.2)^(-0.5)))</f>
        <v>5.1150433005190953E-13</v>
      </c>
      <c r="AP239" s="87">
        <f>$D239^EXP(Parameter!$D$304+Parameter!$D$310*((LN($B239*21/30.2))))</f>
        <v>1.3776456804756964E-2</v>
      </c>
      <c r="AQ239" s="88">
        <f>$E239^EXP(Parameter!$D$290+Parameter!$D$296*((LN($B239*21/30.2))))</f>
        <v>8.924791923264265E-3</v>
      </c>
      <c r="AR239" s="12">
        <f>$D239^EXP(Parameter!$D$305+Parameter!$D$311*((LN($B239*21/30.2))))</f>
        <v>2.0130644545848037E-2</v>
      </c>
      <c r="AS239" s="88">
        <f>$E239^EXP(Parameter!$D$291+Parameter!$D$297*((LN($B239*21/30.2))))</f>
        <v>7.0842201524195045E-3</v>
      </c>
      <c r="AT239" s="12">
        <f>$D239^EXP(Parameter!$D$305+Parameter!$D$307-Parameter!$D$306+(Parameter!$D$311+Parameter!$D$313-Parameter!$D$312)*((LN($B239*21/30.2))))</f>
        <v>1.716397461453124E-2</v>
      </c>
      <c r="AU239" s="88">
        <f>$E239^EXP(Parameter!$D$291+Parameter!$D$293-Parameter!$D$292+(Parameter!$D$297+Parameter!$D$299-Parameter!$D$298)*((LN($B239*21/30.2))))</f>
        <v>1.2068031475122021E-2</v>
      </c>
      <c r="AV239" s="12">
        <f>$D239^EXP(Parameter!$D$308+Parameter!$D$314*((LN($B239*21/30.2))))</f>
        <v>2.4313288828597172E-2</v>
      </c>
      <c r="AW239" s="88">
        <f>$E239^EXP(Parameter!$D$294+Parameter!$D$300*((LN($B239*21/30.2))))</f>
        <v>1.0306159265112214E-2</v>
      </c>
      <c r="AX239" s="12">
        <f>$D239^EXP(Parameter!$D$305+Parameter!$D$309-Parameter!$D$306+(Parameter!$D$311+Parameter!$D$315-Parameter!$D$312)*((LN($B239*21/30.2))))</f>
        <v>7.5879739154802632E-3</v>
      </c>
      <c r="AY239" s="88">
        <f>$E239^EXP(Parameter!$D$291+Parameter!$D$295-Parameter!$D$292+(Parameter!$D$297+Parameter!$D$301-Parameter!$D$298)*((LN($B239*21/30.2))))</f>
        <v>8.0936109536559116E-5</v>
      </c>
      <c r="AZ239" s="12">
        <f>$D239^EXP(Parameter!D$305-Parameter!D$306+(Parameter!D$311-Parameter!D$312)*((LN($B239*21/30.2))))</f>
        <v>5.0167050192222338E-3</v>
      </c>
      <c r="BA239" s="88">
        <f>$E239^EXP(Parameter!$D$291-Parameter!$D$292+(Parameter!$D$297-Parameter!$D$298)*((LN($B239*21/30.2))))</f>
        <v>7.907439219215461E-7</v>
      </c>
      <c r="BB239" s="89">
        <f>$D239^EXP(Parameter!$D$231+Parameter!$D$238)</f>
        <v>3.9922782311940075E-2</v>
      </c>
      <c r="BC239" s="90">
        <f>$E239^EXP(Parameter!$D$216+Parameter!$D$223)</f>
        <v>2.4014609156121241E-3</v>
      </c>
      <c r="BD239" s="91">
        <f>$D239^EXP(Parameter!$D$232+Parameter!$D$239)</f>
        <v>2.9581590086793154E-2</v>
      </c>
      <c r="BE239" s="90">
        <f>$E239^EXP(Parameter!$D$217+Parameter!$D$224)</f>
        <v>3.5500402667462401E-3</v>
      </c>
      <c r="BF239" s="91">
        <f>$D239^EXP(Parameter!$D$234+Parameter!$D$241)</f>
        <v>3.6192754091206848E-2</v>
      </c>
      <c r="BG239" s="91">
        <f>$E239^EXP(Parameter!$D$219+Parameter!$D$226)</f>
        <v>1.8189158519282607E-2</v>
      </c>
      <c r="BH239" s="91">
        <f>$D239^EXP(Parameter!$D$235+Parameter!$D$242)</f>
        <v>7.777561546712651E-2</v>
      </c>
      <c r="BI239" s="91">
        <f>$E239^EXP(Parameter!$D$220+Parameter!$D$227)</f>
        <v>1.1211953361941192E-2</v>
      </c>
      <c r="BJ239" s="91">
        <f>$D239^EXP(Parameter!$D$236)</f>
        <v>9.0071362598240796E-3</v>
      </c>
      <c r="BK239" s="91">
        <f>$E239^EXP(Parameter!$D$221)</f>
        <v>0.1386361384876186</v>
      </c>
      <c r="BL239" s="91">
        <f>$D239^EXP(Parameter!$D$233+Parameter!$D$240)</f>
        <v>1.2769462276590324E-2</v>
      </c>
      <c r="BM239" s="91">
        <f>$E239^EXP(Parameter!$D$218+Parameter!$D$225)</f>
        <v>1.0042870862804821E-3</v>
      </c>
      <c r="BN239" s="90">
        <f>$D239^EXP(Parameter!$D$268+Parameter!$D$275)</f>
        <v>5.5195479545672853E-2</v>
      </c>
      <c r="BO239" s="91">
        <f>$E239^EXP(Parameter!$D$246+Parameter!$D$253)</f>
        <v>7.6316828850459353E-4</v>
      </c>
      <c r="BP239" s="91">
        <f>$D239^EXP(Parameter!$D$269+Parameter!$D$276)</f>
        <v>3.5122924924372231E-2</v>
      </c>
      <c r="BQ239" s="91">
        <f>$E239^EXP(Parameter!$D$247+Parameter!$D$254)</f>
        <v>2.0486829991907818E-3</v>
      </c>
      <c r="BR239" s="91">
        <f>$D239^EXP(Parameter!$D$271+Parameter!$D$278)</f>
        <v>8.7238654419822301E-2</v>
      </c>
      <c r="BS239" s="91">
        <f>$E239^EXP(Parameter!$D$249+Parameter!$D$256)</f>
        <v>2.2796714426893308E-2</v>
      </c>
      <c r="BT239" s="91">
        <f>$D239^EXP(Parameter!$D$272+Parameter!$D$279)</f>
        <v>0.15856423916763779</v>
      </c>
      <c r="BU239" s="91">
        <f>$E239^EXP(Parameter!$D$250+Parameter!$D$257)</f>
        <v>6.3887419673771366E-3</v>
      </c>
      <c r="BV239" s="91">
        <f>$D239^EXP(Parameter!$D$273+Parameter!$D$280)</f>
        <v>0.12356612509893128</v>
      </c>
      <c r="BW239" s="91">
        <f>$E239^EXP(Parameter!$D$251+Parameter!$D$258)</f>
        <v>2.466024424178655E-2</v>
      </c>
      <c r="BX239" s="91">
        <f>$D239^EXP(Parameter!$D$270+Parameter!$D$277)</f>
        <v>3.0211196037926935E-2</v>
      </c>
      <c r="BY239" s="91">
        <f>$E239^EXP(Parameter!$D$248+Parameter!$D$255)</f>
        <v>2.5500002723933754E-3</v>
      </c>
      <c r="BZ239" s="90">
        <f>$D239^EXP(Parameter!$D$208)</f>
        <v>3.6918496764980401E-2</v>
      </c>
      <c r="CA239" s="90">
        <f>$E239^EXP(Parameter!$D$200)</f>
        <v>1.6644597291119478E-3</v>
      </c>
      <c r="CB239" s="90">
        <f>$D239^EXP(Parameter!$D$209)</f>
        <v>3.0000273439460306E-2</v>
      </c>
      <c r="CC239" s="90">
        <f>$E239^EXP(Parameter!$D$201)</f>
        <v>2.920848695999163E-3</v>
      </c>
      <c r="CD239" s="90">
        <f>$D239^EXP(Parameter!$D$211)</f>
        <v>3.2937657312297607E-2</v>
      </c>
      <c r="CE239" s="90">
        <f>$E239^EXP(Parameter!$D$203)</f>
        <v>1.3838382636726628E-2</v>
      </c>
      <c r="CF239" s="90">
        <f>$D239^EXP(Parameter!$D$212)</f>
        <v>7.7577136533133043E-2</v>
      </c>
      <c r="CG239" s="90">
        <f>$E239^EXP(Parameter!$D$204)</f>
        <v>9.5545777270139541E-3</v>
      </c>
      <c r="CH239" s="91">
        <f>$D239^EXP(Parameter!$D$213)</f>
        <v>2.6285936962900547E-2</v>
      </c>
      <c r="CI239" s="90">
        <f>$E239^EXP(Parameter!$D$205)</f>
        <v>1.7400626220386024E-2</v>
      </c>
      <c r="CJ239" s="91">
        <f>$D239^EXP(Parameter!$D$210)</f>
        <v>1.4040476544599169E-2</v>
      </c>
      <c r="CK239" s="90">
        <f>$E239^EXP(Parameter!$D$202)</f>
        <v>1.3340500444560155E-3</v>
      </c>
      <c r="CL239" s="12">
        <f>$D239^EXP(Parameter!$D$170+Parameter!$D$177*(LN($B239/30.2*21)))</f>
        <v>1.643329673730411E-2</v>
      </c>
      <c r="CM239" s="41">
        <f>$E239^EXP(Parameter!$D$155+Parameter!$D$162*(LN($B239/30.2*21)))</f>
        <v>6.3581644229995404E-2</v>
      </c>
      <c r="CN239" s="12">
        <f>$D239^EXP(Parameter!$D$171+Parameter!$D$178*(LN($B239/30.2*21)))</f>
        <v>1.8887439972445897E-2</v>
      </c>
      <c r="CO239" s="41">
        <f>$E239^EXP(Parameter!$D$156+Parameter!$D$163*(LN($B239/30.2*21)))</f>
        <v>3.6295489171011261E-2</v>
      </c>
      <c r="CP239" s="12">
        <f>$D239^EXP(Parameter!$D$173+Parameter!$D$180*(LN($B239/30.2*21)))</f>
        <v>1.5429165176005757E-2</v>
      </c>
      <c r="CQ239" s="41">
        <f>$E239^EXP(Parameter!$D$158+Parameter!$D$165*(LN($B239/30.2*21)))</f>
        <v>3.6289591167144204E-2</v>
      </c>
      <c r="CR239" s="12">
        <f>$D239^EXP(Parameter!$D$174+Parameter!$D$181*(LN($B239/30.2*21)))</f>
        <v>1.3324539271854643E-2</v>
      </c>
      <c r="CS239" s="41">
        <f>$E239^EXP(Parameter!$D$159+Parameter!$D$166*(LN($B239/30.2*21)))</f>
        <v>5.7758997633906711E-2</v>
      </c>
      <c r="CT239" s="12">
        <f>$D239^EXP(Parameter!$D$175+Parameter!$D$182*(LN($B239/30.2*21)))</f>
        <v>1.9325941645046303E-3</v>
      </c>
      <c r="CU239" s="41">
        <f>$E239^EXP(Parameter!$D$160+Parameter!$D$167*(LN($B239/30.2*21)))</f>
        <v>1.1700940267554934E-3</v>
      </c>
      <c r="CV239" s="12">
        <f>$D239^EXP(Parameter!$D$172+Parameter!$D$179*(LN($B239/30.2*21)))</f>
        <v>3.0245512415319801E-3</v>
      </c>
      <c r="CW239" s="41">
        <f>$E239^EXP(Parameter!$D$157+Parameter!$D$164*(LN($B239/30.2*21)))</f>
        <v>2.3635240413548365E-8</v>
      </c>
      <c r="CX239" s="12">
        <f t="shared" si="23"/>
        <v>7.787032154468605E-31</v>
      </c>
      <c r="CY239" s="85">
        <v>1.2688018331494799E-2</v>
      </c>
      <c r="CZ239" s="12">
        <f t="shared" si="24"/>
        <v>6.6006669950483376E-6</v>
      </c>
      <c r="DA239" s="85">
        <v>1.9002316227802501E-2</v>
      </c>
      <c r="DB239" s="12">
        <f t="shared" si="25"/>
        <v>7.9013463548762381E-10</v>
      </c>
      <c r="DC239" s="41">
        <v>7.7274678591638494E-5</v>
      </c>
      <c r="DD239" s="12">
        <f t="shared" si="26"/>
        <v>5.2129710012448849E-102</v>
      </c>
      <c r="DE239" s="85">
        <v>9.0166677889367305E-4</v>
      </c>
      <c r="DF239" s="12">
        <f t="shared" si="27"/>
        <v>1.0651048760771082E-109</v>
      </c>
      <c r="DG239" s="41">
        <v>7.5041599999275594E-5</v>
      </c>
      <c r="DH239" s="12">
        <f t="shared" si="28"/>
        <v>1.5944327092993093E-10</v>
      </c>
      <c r="DI239" s="41">
        <v>7.5041599999275594E-5</v>
      </c>
      <c r="DJ239" s="46">
        <v>234</v>
      </c>
      <c r="DK239" s="44">
        <v>2.7671768814574401E-5</v>
      </c>
      <c r="DL239" s="44">
        <v>9.2863642047080806E-5</v>
      </c>
      <c r="DM239" s="44">
        <v>2.2545132918039301E-4</v>
      </c>
      <c r="DN239" s="44">
        <v>1.5844076282467399E-4</v>
      </c>
      <c r="DO239" s="44">
        <v>7.6756806450839498E-4</v>
      </c>
      <c r="DP239" s="44">
        <v>5.8266049426658505E-4</v>
      </c>
      <c r="DQ239" s="44">
        <v>8.7522184316279905E-4</v>
      </c>
      <c r="DR239" s="45">
        <v>1.5376625305129199E-2</v>
      </c>
      <c r="DS239" s="45">
        <v>2.6217708075558899E-2</v>
      </c>
      <c r="DT239" s="45">
        <v>2.3242791243648898E-2</v>
      </c>
      <c r="DU239" s="45">
        <v>1.6197627384784499E-2</v>
      </c>
      <c r="DV239" s="45">
        <v>2.4913577456590098E-2</v>
      </c>
      <c r="DW239" s="45">
        <v>4.2998023345136201E-2</v>
      </c>
      <c r="DX239" s="45">
        <v>1.95138545027643E-2</v>
      </c>
    </row>
    <row r="240" spans="1:128">
      <c r="A240" s="43">
        <f t="shared" si="22"/>
        <v>15.164383561643836</v>
      </c>
      <c r="B240" s="18">
        <v>236</v>
      </c>
      <c r="C240" s="12">
        <v>5170</v>
      </c>
      <c r="D240" s="12">
        <v>1.4274272174938599E-2</v>
      </c>
      <c r="E240" s="12">
        <v>7.3648414797012598E-5</v>
      </c>
      <c r="F240" s="92">
        <f>$D240^Parameter!$D$325</f>
        <v>3.6353991326625708E-2</v>
      </c>
      <c r="G240" s="92">
        <f>$E240^Parameter!$D$318</f>
        <v>1.0576881789260038E-3</v>
      </c>
      <c r="H240" s="92">
        <f>$D240^Parameter!$D$326</f>
        <v>3.3392057436304363E-2</v>
      </c>
      <c r="I240" s="92">
        <f>$E240^Parameter!$D$319</f>
        <v>2.2645638918856129E-3</v>
      </c>
      <c r="J240" s="92">
        <f>$D240^Parameter!$D$328</f>
        <v>3.9243716325846764E-2</v>
      </c>
      <c r="K240" s="92">
        <f>$E240^Parameter!$D$321</f>
        <v>1.4762278277664275E-2</v>
      </c>
      <c r="L240" s="92">
        <f>$D240^Parameter!$D$329</f>
        <v>9.2587045362406487E-2</v>
      </c>
      <c r="M240" s="92">
        <f>$E240^Parameter!$D$322</f>
        <v>9.4386540353897253E-3</v>
      </c>
      <c r="N240" s="92">
        <f>$D240^Parameter!$D$330</f>
        <v>3.2002854606937102E-2</v>
      </c>
      <c r="O240" s="92">
        <f>$E240^Parameter!$D$323</f>
        <v>2.2226207341073709E-2</v>
      </c>
      <c r="P240" s="92">
        <f>$D240^Parameter!$D$327</f>
        <v>1.7503922536641198E-2</v>
      </c>
      <c r="Q240" s="92">
        <f>$E240^Parameter!$D$320</f>
        <v>1.1198366323728972E-3</v>
      </c>
      <c r="R240" s="12">
        <f>$D240^EXP(Parameter!$D$96+Parameter!$D$103*(($B240/30.2*21)^(1)))</f>
        <v>2.5403273851107567E-31</v>
      </c>
      <c r="S240" s="12">
        <f>$E240^EXP(Parameter!$D$81+Parameter!$D$88*($B240/30.2*21)^(-2))</f>
        <v>2.8870582116911317E-3</v>
      </c>
      <c r="T240" s="12">
        <f>$D240^EXP(Parameter!$D$97+Parameter!$D$104*(($B240*21/30.2)^(1)))</f>
        <v>6.020435654743999E-6</v>
      </c>
      <c r="U240" s="12">
        <f>$E240^EXP(Parameter!$D$82+Parameter!$D$89*($B240/30.2*21)^(-2))</f>
        <v>4.8014257423226658E-3</v>
      </c>
      <c r="V240" s="12">
        <f>$D240^EXP(Parameter!$D$99+Parameter!$D$106*(($B240*21/30.2)^(1)))</f>
        <v>6.3378311107879702E-10</v>
      </c>
      <c r="W240" s="12">
        <f>$E240^EXP(Parameter!$D$84+Parameter!$D$91*($B240/30.2*21)^(-2))</f>
        <v>2.4751696753583782E-2</v>
      </c>
      <c r="X240" s="12">
        <f>$D240^EXP(Parameter!$D$100+Parameter!$D$107*(($B240*21/30.2)^(1)))</f>
        <v>2.3037787083692031E-104</v>
      </c>
      <c r="Y240" s="12">
        <f>$E240^EXP(Parameter!$D$85+Parameter!$D$92*($B240/30.2*21)^(-2))</f>
        <v>1.5510403927592743E-2</v>
      </c>
      <c r="Z240" s="12">
        <f>$D240^EXP(Parameter!$D$101+Parameter!$D$108*(($B240*21/30.2)^(1)))</f>
        <v>4.4559795879274305E-112</v>
      </c>
      <c r="AA240" s="12">
        <f>$E240^EXP(Parameter!$D$86+Parameter!$D$93*($B240/30.2*21)^(-2))</f>
        <v>2.2543216890926972E-2</v>
      </c>
      <c r="AB240" s="12">
        <f>$D240^EXP(Parameter!$D$98+Parameter!$D$105*(($B240*21/30.2)^(1)))</f>
        <v>1.2776593344056861E-10</v>
      </c>
      <c r="AC240" s="12">
        <f>$E240^EXP(Parameter!$D$83+Parameter!$D$90*($B240/30.2*21)^(-2))</f>
        <v>1.2738049604207728E-3</v>
      </c>
      <c r="AD240" s="87">
        <f>$D240^EXP(Parameter!$D$133+Parameter!$D$140*(($B240*21/30.2)^(-0.5))+Parameter!$D$147*((LN($B240*21/30.2))))</f>
        <v>1.8177770663521921E-13</v>
      </c>
      <c r="AE240" s="12">
        <f>$E240^EXP(Parameter!$D$111+Parameter!$D$118*(($B240*21/30.2)^(-1))+Parameter!$D$125*(($B240*21/30.2)^(-0.5)))</f>
        <v>4.9633958875473304E-2</v>
      </c>
      <c r="AF240" s="12">
        <f>$D240^EXP(Parameter!$D$134+Parameter!$D$141*(($B240*21/30.2)^(-0.5))+Parameter!$D$148*((LN($B240*21/30.2))))</f>
        <v>8.8687864175205868E-5</v>
      </c>
      <c r="AG240" s="12">
        <f>$E240^EXP(Parameter!$D$112+Parameter!$D$119*(($B240*21/30.2)^(-1))+Parameter!$D$126*(($B240*21/30.2)^(-0.5)))</f>
        <v>5.7988563642018933E-3</v>
      </c>
      <c r="AH240" s="12">
        <f>$D240^EXP(Parameter!$D$136+Parameter!$D$143*(($B240*21/30.2)^(-0.5))+Parameter!$D$150*((LN($B240*21/30.2))))</f>
        <v>7.069209313886658E-11</v>
      </c>
      <c r="AI240" s="12">
        <f>$E240^EXP(Parameter!$D$114+Parameter!$D$121*(($B240*21/30.2)^(-1))+Parameter!$D$128*(($B240*21/30.2)^(-0.5)))</f>
        <v>2.5801775505809257E-5</v>
      </c>
      <c r="AJ240" s="12">
        <f>$D240^EXP(Parameter!$D$137+Parameter!$D$144*(($B240*21/30.2)^(-0.5))+Parameter!$D$151*((LN($B240*21/30.2))))</f>
        <v>1.8531405260592709E-15</v>
      </c>
      <c r="AK240" s="12">
        <f>$E240^EXP(Parameter!$D$115+Parameter!$D$122*(($B240*21/30.2)^(-1))+Parameter!$D$129*(($B240*21/30.2)^(-0.5)))</f>
        <v>3.5736329112586399E-3</v>
      </c>
      <c r="AL240" s="12">
        <f>$D240^EXP(Parameter!$D$138+Parameter!$D$145*(($B240*21/30.2)^(-0.5))+Parameter!$D$152*((LN($B240*21/30.2))))</f>
        <v>4.6551835379281803E-66</v>
      </c>
      <c r="AM240" s="12">
        <f>$E240^EXP(Parameter!$D$116+Parameter!$D$123*(($B240*21/30.2)^(-1))+Parameter!$D$130*(($B240*21/30.2)^(-0.5)))</f>
        <v>1.5306858116394041E-6</v>
      </c>
      <c r="AN240" s="12">
        <f>$D240^EXP(Parameter!$D$135+Parameter!$D$142*(($B240*21/30.2)^(-0.5))+Parameter!$D$149*((LN($B240*21/30.2))))</f>
        <v>2.3621872776228144E-6</v>
      </c>
      <c r="AO240" s="12">
        <f>$E240^EXP(Parameter!$D$113+Parameter!$D$120*(($B240*21/30.2)^(-1))+Parameter!$D$127*(($B240*21/30.2)^(-0.5)))</f>
        <v>4.6981004334518902E-13</v>
      </c>
      <c r="AP240" s="87">
        <f>$D240^EXP(Parameter!$D$304+Parameter!$D$310*((LN($B240*21/30.2))))</f>
        <v>1.3620061290283149E-2</v>
      </c>
      <c r="AQ240" s="88">
        <f>$E240^EXP(Parameter!$D$290+Parameter!$D$296*((LN($B240*21/30.2))))</f>
        <v>8.867468777767621E-3</v>
      </c>
      <c r="AR240" s="12">
        <f>$D240^EXP(Parameter!$D$305+Parameter!$D$311*((LN($B240*21/30.2))))</f>
        <v>1.9948277138892238E-2</v>
      </c>
      <c r="AS240" s="88">
        <f>$E240^EXP(Parameter!$D$291+Parameter!$D$297*((LN($B240*21/30.2))))</f>
        <v>7.0232306517862336E-3</v>
      </c>
      <c r="AT240" s="12">
        <f>$D240^EXP(Parameter!$D$305+Parameter!$D$307-Parameter!$D$306+(Parameter!$D$311+Parameter!$D$313-Parameter!$D$312)*((LN($B240*21/30.2))))</f>
        <v>1.6991132659924062E-2</v>
      </c>
      <c r="AU240" s="88">
        <f>$E240^EXP(Parameter!$D$291+Parameter!$D$293-Parameter!$D$292+(Parameter!$D$297+Parameter!$D$299-Parameter!$D$298)*((LN($B240*21/30.2))))</f>
        <v>1.1956070817743048E-2</v>
      </c>
      <c r="AV240" s="12">
        <f>$D240^EXP(Parameter!$D$308+Parameter!$D$314*((LN($B240*21/30.2))))</f>
        <v>2.4050816213565699E-2</v>
      </c>
      <c r="AW240" s="88">
        <f>$E240^EXP(Parameter!$D$294+Parameter!$D$300*((LN($B240*21/30.2))))</f>
        <v>1.0215240598947085E-2</v>
      </c>
      <c r="AX240" s="12">
        <f>$D240^EXP(Parameter!$D$305+Parameter!$D$309-Parameter!$D$306+(Parameter!$D$311+Parameter!$D$315-Parameter!$D$312)*((LN($B240*21/30.2))))</f>
        <v>7.4867153268030695E-3</v>
      </c>
      <c r="AY240" s="88">
        <f>$E240^EXP(Parameter!$D$291+Parameter!$D$295-Parameter!$D$292+(Parameter!$D$297+Parameter!$D$301-Parameter!$D$298)*((LN($B240*21/30.2))))</f>
        <v>7.8352395394663135E-5</v>
      </c>
      <c r="AZ240" s="12">
        <f>$D240^EXP(Parameter!D$305-Parameter!D$306+(Parameter!D$311-Parameter!D$312)*((LN($B240*21/30.2))))</f>
        <v>4.9483904764030312E-3</v>
      </c>
      <c r="BA240" s="88">
        <f>$E240^EXP(Parameter!$D$291-Parameter!$D$292+(Parameter!$D$297-Parameter!$D$298)*((LN($B240*21/30.2))))</f>
        <v>7.565033472799564E-7</v>
      </c>
      <c r="BB240" s="89">
        <f>$D240^EXP(Parameter!$D$231+Parameter!$D$238)</f>
        <v>3.9650680321759425E-2</v>
      </c>
      <c r="BC240" s="90">
        <f>$E240^EXP(Parameter!$D$216+Parameter!$D$223)</f>
        <v>2.3730497235345985E-3</v>
      </c>
      <c r="BD240" s="91">
        <f>$D240^EXP(Parameter!$D$232+Parameter!$D$239)</f>
        <v>2.93612738148957E-2</v>
      </c>
      <c r="BE240" s="90">
        <f>$E240^EXP(Parameter!$D$217+Parameter!$D$224)</f>
        <v>3.5107471355199497E-3</v>
      </c>
      <c r="BF240" s="91">
        <f>$D240^EXP(Parameter!$D$234+Parameter!$D$241)</f>
        <v>3.5938588819890004E-2</v>
      </c>
      <c r="BG240" s="91">
        <f>$E240^EXP(Parameter!$D$219+Parameter!$D$226)</f>
        <v>1.804591789893762E-2</v>
      </c>
      <c r="BH240" s="91">
        <f>$D240^EXP(Parameter!$D$235+Parameter!$D$242)</f>
        <v>7.7354980636631446E-2</v>
      </c>
      <c r="BI240" s="91">
        <f>$E240^EXP(Parameter!$D$220+Parameter!$D$227)</f>
        <v>1.1113043995644471E-2</v>
      </c>
      <c r="BJ240" s="91">
        <f>$D240^EXP(Parameter!$D$236)</f>
        <v>8.9175082015341585E-3</v>
      </c>
      <c r="BK240" s="91">
        <f>$E240^EXP(Parameter!$D$221)</f>
        <v>0.13809668599916108</v>
      </c>
      <c r="BL240" s="91">
        <f>$D240^EXP(Parameter!$D$233+Parameter!$D$240)</f>
        <v>1.2651769483586027E-2</v>
      </c>
      <c r="BM240" s="91">
        <f>$E240^EXP(Parameter!$D$218+Parameter!$D$225)</f>
        <v>9.906999219263721E-4</v>
      </c>
      <c r="BN240" s="90">
        <f>$D240^EXP(Parameter!$D$268+Parameter!$D$275)</f>
        <v>5.4857003129456863E-2</v>
      </c>
      <c r="BO240" s="91">
        <f>$E240^EXP(Parameter!$D$246+Parameter!$D$253)</f>
        <v>7.5243552925614019E-4</v>
      </c>
      <c r="BP240" s="91">
        <f>$D240^EXP(Parameter!$D$269+Parameter!$D$276)</f>
        <v>3.4874050605672904E-2</v>
      </c>
      <c r="BQ240" s="91">
        <f>$E240^EXP(Parameter!$D$247+Parameter!$D$254)</f>
        <v>2.0238109014171467E-3</v>
      </c>
      <c r="BR240" s="91">
        <f>$D240^EXP(Parameter!$D$271+Parameter!$D$278)</f>
        <v>8.6787997460279293E-2</v>
      </c>
      <c r="BS240" s="91">
        <f>$E240^EXP(Parameter!$D$249+Parameter!$D$256)</f>
        <v>2.2627267622449442E-2</v>
      </c>
      <c r="BT240" s="91">
        <f>$D240^EXP(Parameter!$D$272+Parameter!$D$279)</f>
        <v>0.15794539554447162</v>
      </c>
      <c r="BU240" s="91">
        <f>$E240^EXP(Parameter!$D$250+Parameter!$D$257)</f>
        <v>6.3253582616630399E-3</v>
      </c>
      <c r="BV240" s="91">
        <f>$D240^EXP(Parameter!$D$273+Parameter!$D$280)</f>
        <v>0.12301871148827069</v>
      </c>
      <c r="BW240" s="91">
        <f>$E240^EXP(Parameter!$D$251+Parameter!$D$258)</f>
        <v>2.4480741147653046E-2</v>
      </c>
      <c r="BX240" s="91">
        <f>$D240^EXP(Parameter!$D$270+Parameter!$D$277)</f>
        <v>2.9987531614340718E-2</v>
      </c>
      <c r="BY240" s="91">
        <f>$E240^EXP(Parameter!$D$248+Parameter!$D$255)</f>
        <v>2.5201301584448425E-3</v>
      </c>
      <c r="BZ240" s="90">
        <f>$D240^EXP(Parameter!$D$208)</f>
        <v>3.6660780420240756E-2</v>
      </c>
      <c r="CA240" s="90">
        <f>$E240^EXP(Parameter!$D$200)</f>
        <v>1.6435786058548382E-3</v>
      </c>
      <c r="CB240" s="90">
        <f>$D240^EXP(Parameter!$D$209)</f>
        <v>2.9777727555293676E-2</v>
      </c>
      <c r="CC240" s="90">
        <f>$E240^EXP(Parameter!$D$201)</f>
        <v>2.8874080234058425E-3</v>
      </c>
      <c r="CD240" s="90">
        <f>$D240^EXP(Parameter!$D$211)</f>
        <v>3.2699806780398022E-2</v>
      </c>
      <c r="CE240" s="90">
        <f>$E240^EXP(Parameter!$D$203)</f>
        <v>1.372200075283531E-2</v>
      </c>
      <c r="CF240" s="90">
        <f>$D240^EXP(Parameter!$D$212)</f>
        <v>7.7157156505800059E-2</v>
      </c>
      <c r="CG240" s="90">
        <f>$E240^EXP(Parameter!$D$204)</f>
        <v>9.4673007876958943E-3</v>
      </c>
      <c r="CH240" s="91">
        <f>$D240^EXP(Parameter!$D$213)</f>
        <v>2.6083623005485751E-2</v>
      </c>
      <c r="CI240" s="90">
        <f>$E240^EXP(Parameter!$D$205)</f>
        <v>1.7262085724219185E-2</v>
      </c>
      <c r="CJ240" s="91">
        <f>$D240^EXP(Parameter!$D$210)</f>
        <v>1.391387228594192E-2</v>
      </c>
      <c r="CK240" s="90">
        <f>$E240^EXP(Parameter!$D$202)</f>
        <v>1.3167389673254478E-3</v>
      </c>
      <c r="CL240" s="12">
        <f>$D240^EXP(Parameter!$D$170+Parameter!$D$177*(LN($B240/30.2*21)))</f>
        <v>1.6268640097889548E-2</v>
      </c>
      <c r="CM240" s="41">
        <f>$E240^EXP(Parameter!$D$155+Parameter!$D$162*(LN($B240/30.2*21)))</f>
        <v>6.3425381475364057E-2</v>
      </c>
      <c r="CN240" s="12">
        <f>$D240^EXP(Parameter!$D$171+Parameter!$D$178*(LN($B240/30.2*21)))</f>
        <v>1.8715953507974011E-2</v>
      </c>
      <c r="CO240" s="41">
        <f>$E240^EXP(Parameter!$D$156+Parameter!$D$163*(LN($B240/30.2*21)))</f>
        <v>3.6134130347974115E-2</v>
      </c>
      <c r="CP240" s="12">
        <f>$D240^EXP(Parameter!$D$173+Parameter!$D$180*(LN($B240/30.2*21)))</f>
        <v>1.5274378848906898E-2</v>
      </c>
      <c r="CQ240" s="41">
        <f>$E240^EXP(Parameter!$D$158+Parameter!$D$165*(LN($B240/30.2*21)))</f>
        <v>3.6080386519618354E-2</v>
      </c>
      <c r="CR240" s="12">
        <f>$D240^EXP(Parameter!$D$174+Parameter!$D$181*(LN($B240/30.2*21)))</f>
        <v>1.3157132305790189E-2</v>
      </c>
      <c r="CS240" s="41">
        <f>$E240^EXP(Parameter!$D$159+Parameter!$D$166*(LN($B240/30.2*21)))</f>
        <v>5.7530451327798604E-2</v>
      </c>
      <c r="CT240" s="12">
        <f>$D240^EXP(Parameter!$D$175+Parameter!$D$182*(LN($B240/30.2*21)))</f>
        <v>1.8972528891942648E-3</v>
      </c>
      <c r="CU240" s="41">
        <f>$E240^EXP(Parameter!$D$160+Parameter!$D$167*(LN($B240/30.2*21)))</f>
        <v>1.1485565220238914E-3</v>
      </c>
      <c r="CV240" s="12">
        <f>$D240^EXP(Parameter!$D$172+Parameter!$D$179*(LN($B240/30.2*21)))</f>
        <v>2.9795680904041869E-3</v>
      </c>
      <c r="CW240" s="41">
        <f>$E240^EXP(Parameter!$D$157+Parameter!$D$164*(LN($B240/30.2*21)))</f>
        <v>2.2345689242428602E-8</v>
      </c>
      <c r="CX240" s="12">
        <f t="shared" si="23"/>
        <v>2.5403273851107567E-31</v>
      </c>
      <c r="CY240" s="85">
        <v>1.26726867681269E-2</v>
      </c>
      <c r="CZ240" s="12">
        <f t="shared" si="24"/>
        <v>6.020435654743999E-6</v>
      </c>
      <c r="DA240" s="85">
        <v>1.8970778939887099E-2</v>
      </c>
      <c r="DB240" s="12">
        <f t="shared" si="25"/>
        <v>6.3378311107879702E-10</v>
      </c>
      <c r="DC240" s="41">
        <v>7.5717662600827403E-5</v>
      </c>
      <c r="DD240" s="12">
        <f t="shared" si="26"/>
        <v>2.3037787083692031E-104</v>
      </c>
      <c r="DE240" s="85">
        <v>8.8615910032312597E-4</v>
      </c>
      <c r="DF240" s="12">
        <f t="shared" si="27"/>
        <v>4.4559795879274305E-112</v>
      </c>
      <c r="DG240" s="41">
        <v>7.3648399999424707E-5</v>
      </c>
      <c r="DH240" s="12">
        <f t="shared" si="28"/>
        <v>1.2776593344056861E-10</v>
      </c>
      <c r="DI240" s="41">
        <v>7.3648399999424707E-5</v>
      </c>
      <c r="DJ240" s="46">
        <v>235</v>
      </c>
      <c r="DK240" s="44">
        <v>2.7054277714877501E-5</v>
      </c>
      <c r="DL240" s="44">
        <v>9.0942934402482605E-5</v>
      </c>
      <c r="DM240" s="44">
        <v>2.2107003841065299E-4</v>
      </c>
      <c r="DN240" s="44">
        <v>1.5528202406434001E-4</v>
      </c>
      <c r="DO240" s="44">
        <v>7.5404624993435899E-4</v>
      </c>
      <c r="DP240" s="44">
        <v>5.7215193757353998E-4</v>
      </c>
      <c r="DQ240" s="44">
        <v>8.5998019487987199E-4</v>
      </c>
      <c r="DR240" s="45">
        <v>1.5242705648943001E-2</v>
      </c>
      <c r="DS240" s="45">
        <v>2.6006689978791901E-2</v>
      </c>
      <c r="DT240" s="45">
        <v>2.3052154467248301E-2</v>
      </c>
      <c r="DU240" s="45">
        <v>1.6057567905853901E-2</v>
      </c>
      <c r="DV240" s="45">
        <v>2.4711430207943801E-2</v>
      </c>
      <c r="DW240" s="45">
        <v>4.2680274513701703E-2</v>
      </c>
      <c r="DX240" s="45">
        <v>1.9349546320916001E-2</v>
      </c>
    </row>
    <row r="241" spans="1:128">
      <c r="A241" s="43">
        <f t="shared" si="22"/>
        <v>15.224657534246575</v>
      </c>
      <c r="B241" s="18">
        <v>237</v>
      </c>
      <c r="C241" s="12">
        <v>5192</v>
      </c>
      <c r="D241" s="12">
        <v>1.41467077613147E-2</v>
      </c>
      <c r="E241" s="12">
        <v>7.2285372524399203E-5</v>
      </c>
      <c r="F241" s="92">
        <f>$D241^Parameter!$D$325</f>
        <v>3.6100332172657013E-2</v>
      </c>
      <c r="G241" s="92">
        <f>$E241^Parameter!$D$318</f>
        <v>1.0435573107680559E-3</v>
      </c>
      <c r="H241" s="92">
        <f>$D241^Parameter!$D$326</f>
        <v>3.3153112372290933E-2</v>
      </c>
      <c r="I241" s="92">
        <f>$E241^Parameter!$D$319</f>
        <v>2.2376505838689626E-3</v>
      </c>
      <c r="J241" s="92">
        <f>$D241^Parameter!$D$328</f>
        <v>3.8976191565557074E-2</v>
      </c>
      <c r="K241" s="92">
        <f>$E241^Parameter!$D$321</f>
        <v>1.4640615584808444E-2</v>
      </c>
      <c r="L241" s="92">
        <f>$D241^Parameter!$D$329</f>
        <v>9.2122775487026895E-2</v>
      </c>
      <c r="M241" s="92">
        <f>$E241^Parameter!$D$322</f>
        <v>9.3526505443388142E-3</v>
      </c>
      <c r="N241" s="92">
        <f>$D241^Parameter!$D$330</f>
        <v>3.1770998165649746E-2</v>
      </c>
      <c r="O241" s="92">
        <f>$E241^Parameter!$D$323</f>
        <v>2.2060744733686865E-2</v>
      </c>
      <c r="P241" s="92">
        <f>$D241^Parameter!$D$327</f>
        <v>1.7354972256524902E-2</v>
      </c>
      <c r="Q241" s="92">
        <f>$E241^Parameter!$D$320</f>
        <v>1.1049992986859479E-3</v>
      </c>
      <c r="R241" s="12">
        <f>$D241^EXP(Parameter!$D$96+Parameter!$D$103*(($B241/30.2*21)^(1)))</f>
        <v>8.1448578935561047E-32</v>
      </c>
      <c r="S241" s="12">
        <f>$E241^EXP(Parameter!$D$81+Parameter!$D$88*($B241/30.2*21)^(-2))</f>
        <v>2.8541101007858011E-3</v>
      </c>
      <c r="T241" s="12">
        <f>$D241^EXP(Parameter!$D$97+Parameter!$D$104*(($B241*21/30.2)^(1)))</f>
        <v>5.4880329789984229E-6</v>
      </c>
      <c r="U241" s="12">
        <f>$E241^EXP(Parameter!$D$82+Parameter!$D$89*($B241/30.2*21)^(-2))</f>
        <v>4.7513701449416841E-3</v>
      </c>
      <c r="V241" s="12">
        <f>$D241^EXP(Parameter!$D$99+Parameter!$D$106*(($B241*21/30.2)^(1)))</f>
        <v>5.0730994368105559E-10</v>
      </c>
      <c r="W241" s="12">
        <f>$E241^EXP(Parameter!$D$84+Parameter!$D$91*($B241/30.2*21)^(-2))</f>
        <v>2.4572645935386963E-2</v>
      </c>
      <c r="X241" s="12">
        <f>$D241^EXP(Parameter!$D$100+Parameter!$D$107*(($B241*21/30.2)^(1)))</f>
        <v>8.9991749901098628E-107</v>
      </c>
      <c r="Y241" s="12">
        <f>$E241^EXP(Parameter!$D$85+Parameter!$D$92*($B241/30.2*21)^(-2))</f>
        <v>1.5384078487378985E-2</v>
      </c>
      <c r="Z241" s="12">
        <f>$D241^EXP(Parameter!$D$101+Parameter!$D$108*(($B241*21/30.2)^(1)))</f>
        <v>1.6588729117645326E-114</v>
      </c>
      <c r="AA241" s="12">
        <f>$E241^EXP(Parameter!$D$86+Parameter!$D$93*($B241/30.2*21)^(-2))</f>
        <v>2.2376003351111312E-2</v>
      </c>
      <c r="AB241" s="12">
        <f>$D241^EXP(Parameter!$D$98+Parameter!$D$105*(($B241*21/30.2)^(1)))</f>
        <v>1.021851220615642E-10</v>
      </c>
      <c r="AC241" s="12">
        <f>$E241^EXP(Parameter!$D$83+Parameter!$D$90*($B241/30.2*21)^(-2))</f>
        <v>1.2572445006843555E-3</v>
      </c>
      <c r="AD241" s="87">
        <f>$D241^EXP(Parameter!$D$133+Parameter!$D$140*(($B241*21/30.2)^(-0.5))+Parameter!$D$147*((LN($B241*21/30.2))))</f>
        <v>1.4866761932249676E-13</v>
      </c>
      <c r="AE241" s="12">
        <f>$E241^EXP(Parameter!$D$111+Parameter!$D$118*(($B241*21/30.2)^(-1))+Parameter!$D$125*(($B241*21/30.2)^(-0.5)))</f>
        <v>4.9423931092038284E-2</v>
      </c>
      <c r="AF241" s="12">
        <f>$D241^EXP(Parameter!$D$134+Parameter!$D$141*(($B241*21/30.2)^(-0.5))+Parameter!$D$148*((LN($B241*21/30.2))))</f>
        <v>8.5372414605990241E-5</v>
      </c>
      <c r="AG241" s="12">
        <f>$E241^EXP(Parameter!$D$112+Parameter!$D$119*(($B241*21/30.2)^(-1))+Parameter!$D$126*(($B241*21/30.2)^(-0.5)))</f>
        <v>5.7419507712117984E-3</v>
      </c>
      <c r="AH241" s="12">
        <f>$D241^EXP(Parameter!$D$136+Parameter!$D$143*(($B241*21/30.2)^(-0.5))+Parameter!$D$150*((LN($B241*21/30.2))))</f>
        <v>6.0930184789611923E-11</v>
      </c>
      <c r="AI241" s="12">
        <f>$E241^EXP(Parameter!$D$114+Parameter!$D$121*(($B241*21/30.2)^(-1))+Parameter!$D$128*(($B241*21/30.2)^(-0.5)))</f>
        <v>2.505504334543279E-5</v>
      </c>
      <c r="AJ241" s="12">
        <f>$D241^EXP(Parameter!$D$137+Parameter!$D$144*(($B241*21/30.2)^(-0.5))+Parameter!$D$151*((LN($B241*21/30.2))))</f>
        <v>1.429853068571849E-15</v>
      </c>
      <c r="AK241" s="12">
        <f>$E241^EXP(Parameter!$D$115+Parameter!$D$122*(($B241*21/30.2)^(-1))+Parameter!$D$129*(($B241*21/30.2)^(-0.5)))</f>
        <v>3.530593263594283E-3</v>
      </c>
      <c r="AL241" s="12">
        <f>$D241^EXP(Parameter!$D$138+Parameter!$D$145*(($B241*21/30.2)^(-0.5))+Parameter!$D$152*((LN($B241*21/30.2))))</f>
        <v>1.0474899809231314E-66</v>
      </c>
      <c r="AM241" s="12">
        <f>$E241^EXP(Parameter!$D$116+Parameter!$D$123*(($B241*21/30.2)^(-1))+Parameter!$D$130*(($B241*21/30.2)^(-0.5)))</f>
        <v>1.4743787274454754E-6</v>
      </c>
      <c r="AN241" s="12">
        <f>$D241^EXP(Parameter!$D$135+Parameter!$D$142*(($B241*21/30.2)^(-0.5))+Parameter!$D$149*((LN($B241*21/30.2))))</f>
        <v>2.2359451227337775E-6</v>
      </c>
      <c r="AO241" s="12">
        <f>$E241^EXP(Parameter!$D$113+Parameter!$D$120*(($B241*21/30.2)^(-1))+Parameter!$D$127*(($B241*21/30.2)^(-0.5)))</f>
        <v>4.3160448006823811E-13</v>
      </c>
      <c r="AP241" s="87">
        <f>$D241^EXP(Parameter!$D$304+Parameter!$D$310*((LN($B241*21/30.2))))</f>
        <v>1.3465791772675605E-2</v>
      </c>
      <c r="AQ241" s="88">
        <f>$E241^EXP(Parameter!$D$290+Parameter!$D$296*((LN($B241*21/30.2))))</f>
        <v>8.8107489641108174E-3</v>
      </c>
      <c r="AR241" s="12">
        <f>$D241^EXP(Parameter!$D$305+Parameter!$D$311*((LN($B241*21/30.2))))</f>
        <v>1.9768049753435914E-2</v>
      </c>
      <c r="AS241" s="88">
        <f>$E241^EXP(Parameter!$D$291+Parameter!$D$297*((LN($B241*21/30.2))))</f>
        <v>6.9629761245888462E-3</v>
      </c>
      <c r="AT241" s="12">
        <f>$D241^EXP(Parameter!$D$305+Parameter!$D$307-Parameter!$D$306+(Parameter!$D$311+Parameter!$D$313-Parameter!$D$312)*((LN($B241*21/30.2))))</f>
        <v>1.6820457259678994E-2</v>
      </c>
      <c r="AU241" s="88">
        <f>$E241^EXP(Parameter!$D$291+Parameter!$D$293-Parameter!$D$292+(Parameter!$D$297+Parameter!$D$299-Parameter!$D$298)*((LN($B241*21/30.2))))</f>
        <v>1.184547512121868E-2</v>
      </c>
      <c r="AV241" s="12">
        <f>$D241^EXP(Parameter!$D$308+Parameter!$D$314*((LN($B241*21/30.2))))</f>
        <v>2.3791684540181379E-2</v>
      </c>
      <c r="AW241" s="88">
        <f>$E241^EXP(Parameter!$D$294+Parameter!$D$300*((LN($B241*21/30.2))))</f>
        <v>1.0125411146871599E-2</v>
      </c>
      <c r="AX241" s="12">
        <f>$D241^EXP(Parameter!$D$305+Parameter!$D$309-Parameter!$D$306+(Parameter!$D$311+Parameter!$D$315-Parameter!$D$312)*((LN($B241*21/30.2))))</f>
        <v>7.3870234189377087E-3</v>
      </c>
      <c r="AY241" s="88">
        <f>$E241^EXP(Parameter!$D$291+Parameter!$D$295-Parameter!$D$292+(Parameter!$D$297+Parameter!$D$301-Parameter!$D$298)*((LN($B241*21/30.2))))</f>
        <v>7.5854391147042079E-5</v>
      </c>
      <c r="AZ241" s="12">
        <f>$D241^EXP(Parameter!D$305-Parameter!D$306+(Parameter!D$311-Parameter!D$312)*((LN($B241*21/30.2))))</f>
        <v>4.881165142940457E-3</v>
      </c>
      <c r="BA241" s="88">
        <f>$E241^EXP(Parameter!$D$291-Parameter!$D$292+(Parameter!$D$297-Parameter!$D$298)*((LN($B241*21/30.2))))</f>
        <v>7.2379832220774321E-7</v>
      </c>
      <c r="BB241" s="89">
        <f>$D241^EXP(Parameter!$D$231+Parameter!$D$238)</f>
        <v>3.938123957558258E-2</v>
      </c>
      <c r="BC241" s="90">
        <f>$E241^EXP(Parameter!$D$216+Parameter!$D$223)</f>
        <v>2.3450625152231664E-3</v>
      </c>
      <c r="BD241" s="91">
        <f>$D241^EXP(Parameter!$D$232+Parameter!$D$239)</f>
        <v>2.9143250932424022E-2</v>
      </c>
      <c r="BE241" s="90">
        <f>$E241^EXP(Parameter!$D$217+Parameter!$D$224)</f>
        <v>3.472010562811381E-3</v>
      </c>
      <c r="BF241" s="91">
        <f>$D241^EXP(Parameter!$D$234+Parameter!$D$241)</f>
        <v>3.5686961701739323E-2</v>
      </c>
      <c r="BG241" s="91">
        <f>$E241^EXP(Parameter!$D$219+Parameter!$D$226)</f>
        <v>1.7904250914626614E-2</v>
      </c>
      <c r="BH241" s="91">
        <f>$D241^EXP(Parameter!$D$235+Parameter!$D$242)</f>
        <v>7.6937870399190658E-2</v>
      </c>
      <c r="BI241" s="91">
        <f>$E241^EXP(Parameter!$D$220+Parameter!$D$227)</f>
        <v>1.1015314443653938E-2</v>
      </c>
      <c r="BJ241" s="91">
        <f>$D241^EXP(Parameter!$D$236)</f>
        <v>8.8290364684674074E-3</v>
      </c>
      <c r="BK241" s="91">
        <f>$E241^EXP(Parameter!$D$221)</f>
        <v>0.13756102089309255</v>
      </c>
      <c r="BL241" s="91">
        <f>$D241^EXP(Parameter!$D$233+Parameter!$D$240)</f>
        <v>1.2535509083816843E-2</v>
      </c>
      <c r="BM241" s="91">
        <f>$E241^EXP(Parameter!$D$218+Parameter!$D$225)</f>
        <v>9.7733848829851199E-4</v>
      </c>
      <c r="BN241" s="90">
        <f>$D241^EXP(Parameter!$D$268+Parameter!$D$275)</f>
        <v>5.4521606845470881E-2</v>
      </c>
      <c r="BO241" s="91">
        <f>$E241^EXP(Parameter!$D$246+Parameter!$D$253)</f>
        <v>7.4188678620288196E-4</v>
      </c>
      <c r="BP241" s="91">
        <f>$D241^EXP(Parameter!$D$269+Parameter!$D$276)</f>
        <v>3.4627677277485405E-2</v>
      </c>
      <c r="BQ241" s="91">
        <f>$E241^EXP(Parameter!$D$247+Parameter!$D$254)</f>
        <v>1.9993176406790259E-3</v>
      </c>
      <c r="BR241" s="91">
        <f>$D241^EXP(Parameter!$D$271+Parameter!$D$278)</f>
        <v>8.6341007852869231E-2</v>
      </c>
      <c r="BS241" s="91">
        <f>$E241^EXP(Parameter!$D$249+Parameter!$D$256)</f>
        <v>2.2459607792853345E-2</v>
      </c>
      <c r="BT241" s="91">
        <f>$D241^EXP(Parameter!$D$272+Parameter!$D$279)</f>
        <v>0.15733080984275294</v>
      </c>
      <c r="BU241" s="91">
        <f>$E241^EXP(Parameter!$D$250+Parameter!$D$257)</f>
        <v>6.2627999670862196E-3</v>
      </c>
      <c r="BV241" s="91">
        <f>$D241^EXP(Parameter!$D$273+Parameter!$D$280)</f>
        <v>0.12247535170431366</v>
      </c>
      <c r="BW241" s="91">
        <f>$E241^EXP(Parameter!$D$251+Parameter!$D$258)</f>
        <v>2.4303103585551121E-2</v>
      </c>
      <c r="BX241" s="91">
        <f>$D241^EXP(Parameter!$D$270+Parameter!$D$277)</f>
        <v>2.9766185549409709E-2</v>
      </c>
      <c r="BY241" s="91">
        <f>$E241^EXP(Parameter!$D$248+Parameter!$D$255)</f>
        <v>2.4907023207523067E-3</v>
      </c>
      <c r="BZ241" s="90">
        <f>$D241^EXP(Parameter!$D$208)</f>
        <v>3.6405626950218095E-2</v>
      </c>
      <c r="CA241" s="90">
        <f>$E241^EXP(Parameter!$D$200)</f>
        <v>1.6230239435844171E-3</v>
      </c>
      <c r="CB241" s="90">
        <f>$D241^EXP(Parameter!$D$209)</f>
        <v>2.9557491707244091E-2</v>
      </c>
      <c r="CC241" s="90">
        <f>$E241^EXP(Parameter!$D$201)</f>
        <v>2.8544536811570165E-3</v>
      </c>
      <c r="CD241" s="90">
        <f>$D241^EXP(Parameter!$D$211)</f>
        <v>3.2464378525583447E-2</v>
      </c>
      <c r="CE241" s="90">
        <f>$E241^EXP(Parameter!$D$203)</f>
        <v>1.3606959410323831E-2</v>
      </c>
      <c r="CF241" s="90">
        <f>$D241^EXP(Parameter!$D$212)</f>
        <v>7.6740697840988845E-2</v>
      </c>
      <c r="CG241" s="90">
        <f>$E241^EXP(Parameter!$D$204)</f>
        <v>9.3810920794130167E-3</v>
      </c>
      <c r="CH241" s="91">
        <f>$D241^EXP(Parameter!$D$213)</f>
        <v>2.5883465174921207E-2</v>
      </c>
      <c r="CI241" s="90">
        <f>$E241^EXP(Parameter!$D$205)</f>
        <v>1.7125079191440868E-2</v>
      </c>
      <c r="CJ241" s="91">
        <f>$D241^EXP(Parameter!$D$210)</f>
        <v>1.3788783715318113E-2</v>
      </c>
      <c r="CK241" s="90">
        <f>$E241^EXP(Parameter!$D$202)</f>
        <v>1.2997059630234608E-3</v>
      </c>
      <c r="CL241" s="12">
        <f>$D241^EXP(Parameter!$D$170+Parameter!$D$177*(LN($B241/30.2*21)))</f>
        <v>1.6106047304621011E-2</v>
      </c>
      <c r="CM241" s="41">
        <f>$E241^EXP(Parameter!$D$155+Parameter!$D$162*(LN($B241/30.2*21)))</f>
        <v>6.3270325067623048E-2</v>
      </c>
      <c r="CN241" s="12">
        <f>$D241^EXP(Parameter!$D$171+Parameter!$D$178*(LN($B241/30.2*21)))</f>
        <v>1.8546490148392426E-2</v>
      </c>
      <c r="CO241" s="41">
        <f>$E241^EXP(Parameter!$D$156+Parameter!$D$163*(LN($B241/30.2*21)))</f>
        <v>3.5974159556807821E-2</v>
      </c>
      <c r="CP241" s="12">
        <f>$D241^EXP(Parameter!$D$173+Parameter!$D$180*(LN($B241/30.2*21)))</f>
        <v>1.5121541341323923E-2</v>
      </c>
      <c r="CQ241" s="41">
        <f>$E241^EXP(Parameter!$D$158+Parameter!$D$165*(LN($B241/30.2*21)))</f>
        <v>3.5873112107491834E-2</v>
      </c>
      <c r="CR241" s="12">
        <f>$D241^EXP(Parameter!$D$174+Parameter!$D$181*(LN($B241/30.2*21)))</f>
        <v>1.2992149870696907E-2</v>
      </c>
      <c r="CS241" s="41">
        <f>$E241^EXP(Parameter!$D$159+Parameter!$D$166*(LN($B241/30.2*21)))</f>
        <v>5.7303739594431441E-2</v>
      </c>
      <c r="CT241" s="12">
        <f>$D241^EXP(Parameter!$D$175+Parameter!$D$182*(LN($B241/30.2*21)))</f>
        <v>1.862624069929542E-3</v>
      </c>
      <c r="CU241" s="41">
        <f>$E241^EXP(Parameter!$D$160+Parameter!$D$167*(LN($B241/30.2*21)))</f>
        <v>1.1274599780339619E-3</v>
      </c>
      <c r="CV241" s="12">
        <f>$D241^EXP(Parameter!$D$172+Parameter!$D$179*(LN($B241/30.2*21)))</f>
        <v>2.9353587732129614E-3</v>
      </c>
      <c r="CW241" s="41">
        <f>$E241^EXP(Parameter!$D$157+Parameter!$D$164*(LN($B241/30.2*21)))</f>
        <v>2.1128391567361132E-8</v>
      </c>
      <c r="CX241" s="12">
        <f t="shared" si="23"/>
        <v>8.1448578935561047E-32</v>
      </c>
      <c r="CY241" s="85">
        <v>1.26576534763021E-2</v>
      </c>
      <c r="CZ241" s="12">
        <f t="shared" si="24"/>
        <v>5.4880329789984229E-6</v>
      </c>
      <c r="DA241" s="85">
        <v>1.8939789916223498E-2</v>
      </c>
      <c r="DB241" s="12">
        <f t="shared" si="25"/>
        <v>5.0730994368105559E-10</v>
      </c>
      <c r="DC241" s="41">
        <v>7.4202449171236398E-5</v>
      </c>
      <c r="DD241" s="12">
        <f t="shared" si="26"/>
        <v>8.9991749901098628E-107</v>
      </c>
      <c r="DE241" s="85">
        <v>8.7098353910872498E-4</v>
      </c>
      <c r="DF241" s="12">
        <f t="shared" si="27"/>
        <v>1.6588729117645326E-114</v>
      </c>
      <c r="DG241" s="41">
        <v>7.2285399999543501E-5</v>
      </c>
      <c r="DH241" s="12">
        <f t="shared" si="28"/>
        <v>1.021851220615642E-10</v>
      </c>
      <c r="DI241" s="41">
        <v>7.2285399999543501E-5</v>
      </c>
      <c r="DJ241" s="46">
        <v>236</v>
      </c>
      <c r="DK241" s="44">
        <v>2.6452302523294302E-5</v>
      </c>
      <c r="DL241" s="44">
        <v>8.9067249318119894E-5</v>
      </c>
      <c r="DM241" s="44">
        <v>2.1678576027206499E-4</v>
      </c>
      <c r="DN241" s="44">
        <v>1.5219488030404599E-4</v>
      </c>
      <c r="DO241" s="44">
        <v>7.4079815743033405E-4</v>
      </c>
      <c r="DP241" s="44">
        <v>5.6186072389263796E-4</v>
      </c>
      <c r="DQ241" s="44">
        <v>8.4504385190753396E-4</v>
      </c>
      <c r="DR241" s="45">
        <v>1.5110355294849699E-2</v>
      </c>
      <c r="DS241" s="45">
        <v>2.57979876667624E-2</v>
      </c>
      <c r="DT241" s="45">
        <v>2.28636428986085E-2</v>
      </c>
      <c r="DU241" s="45">
        <v>1.5919139901139401E-2</v>
      </c>
      <c r="DV241" s="45">
        <v>2.45115163465193E-2</v>
      </c>
      <c r="DW241" s="45">
        <v>4.2365773231636199E-2</v>
      </c>
      <c r="DX241" s="45">
        <v>1.91871102484347E-2</v>
      </c>
    </row>
    <row r="242" spans="1:128">
      <c r="A242" s="43">
        <f t="shared" si="22"/>
        <v>15.284931506849315</v>
      </c>
      <c r="B242" s="18">
        <v>238</v>
      </c>
      <c r="C242" s="12">
        <v>5214</v>
      </c>
      <c r="D242" s="12">
        <v>1.4020658887044001E-2</v>
      </c>
      <c r="E242" s="12">
        <v>7.0951712801974596E-5</v>
      </c>
      <c r="F242" s="92">
        <f>$D242^Parameter!$D$325</f>
        <v>3.5849191884715165E-2</v>
      </c>
      <c r="G242" s="92">
        <f>$E242^Parameter!$D$318</f>
        <v>1.0296586598718604E-3</v>
      </c>
      <c r="H242" s="92">
        <f>$D242^Parameter!$D$326</f>
        <v>3.2916582468024327E-2</v>
      </c>
      <c r="I242" s="92">
        <f>$E242^Parameter!$D$319</f>
        <v>2.2111400234227328E-3</v>
      </c>
      <c r="J242" s="92">
        <f>$D242^Parameter!$D$328</f>
        <v>3.8711280620471945E-2</v>
      </c>
      <c r="K242" s="92">
        <f>$E242^Parameter!$D$321</f>
        <v>1.4520332374247066E-2</v>
      </c>
      <c r="L242" s="92">
        <f>$D242^Parameter!$D$329</f>
        <v>9.1662208541048201E-2</v>
      </c>
      <c r="M242" s="92">
        <f>$E242^Parameter!$D$322</f>
        <v>9.2676967162431938E-3</v>
      </c>
      <c r="N242" s="92">
        <f>$D242^Parameter!$D$330</f>
        <v>3.1541505806606154E-2</v>
      </c>
      <c r="O242" s="92">
        <f>$E242^Parameter!$D$323</f>
        <v>2.1897026985300275E-2</v>
      </c>
      <c r="P242" s="92">
        <f>$D242^Parameter!$D$327</f>
        <v>1.7207728254578048E-2</v>
      </c>
      <c r="Q242" s="92">
        <f>$E242^Parameter!$D$320</f>
        <v>1.0904041585931695E-3</v>
      </c>
      <c r="R242" s="12">
        <f>$D242^EXP(Parameter!$D$96+Parameter!$D$103*(($B242/30.2*21)^(1)))</f>
        <v>2.5658987280263519E-32</v>
      </c>
      <c r="S242" s="12">
        <f>$E242^EXP(Parameter!$D$81+Parameter!$D$88*($B242/30.2*21)^(-2))</f>
        <v>2.8216395447245401E-3</v>
      </c>
      <c r="T242" s="12">
        <f>$D242^EXP(Parameter!$D$97+Parameter!$D$104*(($B242*21/30.2)^(1)))</f>
        <v>4.9997996499360458E-6</v>
      </c>
      <c r="U242" s="12">
        <f>$E242^EXP(Parameter!$D$82+Parameter!$D$89*($B242/30.2*21)^(-2))</f>
        <v>4.7019908870873607E-3</v>
      </c>
      <c r="V242" s="12">
        <f>$D242^EXP(Parameter!$D$99+Parameter!$D$106*(($B242*21/30.2)^(1)))</f>
        <v>4.0521998412749104E-10</v>
      </c>
      <c r="W242" s="12">
        <f>$E242^EXP(Parameter!$D$84+Parameter!$D$91*($B242/30.2*21)^(-2))</f>
        <v>2.4395445615738247E-2</v>
      </c>
      <c r="X242" s="12">
        <f>$D242^EXP(Parameter!$D$100+Parameter!$D$107*(($B242*21/30.2)^(1)))</f>
        <v>3.0986137989122042E-109</v>
      </c>
      <c r="Y242" s="12">
        <f>$E242^EXP(Parameter!$D$85+Parameter!$D$92*($B242/30.2*21)^(-2))</f>
        <v>1.5259173159979081E-2</v>
      </c>
      <c r="Z242" s="12">
        <f>$D242^EXP(Parameter!$D$101+Parameter!$D$108*(($B242*21/30.2)^(1)))</f>
        <v>5.48198516399443E-117</v>
      </c>
      <c r="AA242" s="12">
        <f>$E242^EXP(Parameter!$D$86+Parameter!$D$93*($B242/30.2*21)^(-2))</f>
        <v>2.2210548710004822E-2</v>
      </c>
      <c r="AB242" s="12">
        <f>$D242^EXP(Parameter!$D$98+Parameter!$D$105*(($B242*21/30.2)^(1)))</f>
        <v>8.1567446179247901E-11</v>
      </c>
      <c r="AC242" s="12">
        <f>$E242^EXP(Parameter!$D$83+Parameter!$D$90*($B242/30.2*21)^(-2))</f>
        <v>1.2409502666637579E-3</v>
      </c>
      <c r="AD242" s="87">
        <f>$D242^EXP(Parameter!$D$133+Parameter!$D$140*(($B242*21/30.2)^(-0.5))+Parameter!$D$147*((LN($B242*21/30.2))))</f>
        <v>1.2152379688645622E-13</v>
      </c>
      <c r="AE242" s="12">
        <f>$E242^EXP(Parameter!$D$111+Parameter!$D$118*(($B242*21/30.2)^(-1))+Parameter!$D$125*(($B242*21/30.2)^(-0.5)))</f>
        <v>4.921548062558747E-2</v>
      </c>
      <c r="AF242" s="12">
        <f>$D242^EXP(Parameter!$D$134+Parameter!$D$141*(($B242*21/30.2)^(-0.5))+Parameter!$D$148*((LN($B242*21/30.2))))</f>
        <v>8.2182192436266378E-5</v>
      </c>
      <c r="AG242" s="12">
        <f>$E242^EXP(Parameter!$D$112+Parameter!$D$119*(($B242*21/30.2)^(-1))+Parameter!$D$126*(($B242*21/30.2)^(-0.5)))</f>
        <v>5.6857804443552163E-3</v>
      </c>
      <c r="AH242" s="12">
        <f>$D242^EXP(Parameter!$D$136+Parameter!$D$143*(($B242*21/30.2)^(-0.5))+Parameter!$D$150*((LN($B242*21/30.2))))</f>
        <v>5.2499778901835628E-11</v>
      </c>
      <c r="AI242" s="12">
        <f>$E242^EXP(Parameter!$D$114+Parameter!$D$121*(($B242*21/30.2)^(-1))+Parameter!$D$128*(($B242*21/30.2)^(-0.5)))</f>
        <v>2.4331769592499558E-5</v>
      </c>
      <c r="AJ242" s="12">
        <f>$D242^EXP(Parameter!$D$137+Parameter!$D$144*(($B242*21/30.2)^(-0.5))+Parameter!$D$151*((LN($B242*21/30.2))))</f>
        <v>1.102266653198421E-15</v>
      </c>
      <c r="AK242" s="12">
        <f>$E242^EXP(Parameter!$D$115+Parameter!$D$122*(($B242*21/30.2)^(-1))+Parameter!$D$129*(($B242*21/30.2)^(-0.5)))</f>
        <v>3.4881996738607888E-3</v>
      </c>
      <c r="AL242" s="12">
        <f>$D242^EXP(Parameter!$D$138+Parameter!$D$145*(($B242*21/30.2)^(-0.5))+Parameter!$D$152*((LN($B242*21/30.2))))</f>
        <v>2.3367443650035369E-67</v>
      </c>
      <c r="AM242" s="12">
        <f>$E242^EXP(Parameter!$D$116+Parameter!$D$123*(($B242*21/30.2)^(-1))+Parameter!$D$130*(($B242*21/30.2)^(-0.5)))</f>
        <v>1.4202817367139361E-6</v>
      </c>
      <c r="AN242" s="12">
        <f>$D242^EXP(Parameter!$D$135+Parameter!$D$142*(($B242*21/30.2)^(-0.5))+Parameter!$D$149*((LN($B242*21/30.2))))</f>
        <v>2.116480701342661E-6</v>
      </c>
      <c r="AO242" s="12">
        <f>$E242^EXP(Parameter!$D$113+Parameter!$D$120*(($B242*21/30.2)^(-1))+Parameter!$D$127*(($B242*21/30.2)^(-0.5)))</f>
        <v>3.9658818298800162E-13</v>
      </c>
      <c r="AP242" s="87">
        <f>$D242^EXP(Parameter!$D$304+Parameter!$D$310*((LN($B242*21/30.2))))</f>
        <v>1.3313614127379919E-2</v>
      </c>
      <c r="AQ242" s="88">
        <f>$E242^EXP(Parameter!$D$290+Parameter!$D$296*((LN($B242*21/30.2))))</f>
        <v>8.7546237276124698E-3</v>
      </c>
      <c r="AR242" s="12">
        <f>$D242^EXP(Parameter!$D$305+Parameter!$D$311*((LN($B242*21/30.2))))</f>
        <v>1.9589931076423525E-2</v>
      </c>
      <c r="AS242" s="88">
        <f>$E242^EXP(Parameter!$D$291+Parameter!$D$297*((LN($B242*21/30.2))))</f>
        <v>6.9034451127904283E-3</v>
      </c>
      <c r="AT242" s="12">
        <f>$D242^EXP(Parameter!$D$305+Parameter!$D$307-Parameter!$D$306+(Parameter!$D$311+Parameter!$D$313-Parameter!$D$312)*((LN($B242*21/30.2))))</f>
        <v>1.6651915429548435E-2</v>
      </c>
      <c r="AU242" s="88">
        <f>$E242^EXP(Parameter!$D$291+Parameter!$D$293-Parameter!$D$292+(Parameter!$D$297+Parameter!$D$299-Parameter!$D$298)*((LN($B242*21/30.2))))</f>
        <v>1.1736223496388381E-2</v>
      </c>
      <c r="AV242" s="12">
        <f>$D242^EXP(Parameter!$D$308+Parameter!$D$314*((LN($B242*21/30.2))))</f>
        <v>2.3535844042052886E-2</v>
      </c>
      <c r="AW242" s="88">
        <f>$E242^EXP(Parameter!$D$294+Parameter!$D$300*((LN($B242*21/30.2))))</f>
        <v>1.0036654244941807E-2</v>
      </c>
      <c r="AX242" s="12">
        <f>$D242^EXP(Parameter!$D$305+Parameter!$D$309-Parameter!$D$306+(Parameter!$D$311+Parameter!$D$315-Parameter!$D$312)*((LN($B242*21/30.2))))</f>
        <v>7.2888703215606794E-3</v>
      </c>
      <c r="AY242" s="88">
        <f>$E242^EXP(Parameter!$D$291+Parameter!$D$295-Parameter!$D$292+(Parameter!$D$297+Parameter!$D$301-Parameter!$D$298)*((LN($B242*21/30.2))))</f>
        <v>7.3439140301739857E-5</v>
      </c>
      <c r="AZ242" s="12">
        <f>$D242^EXP(Parameter!D$305-Parameter!D$306+(Parameter!D$311-Parameter!D$312)*((LN($B242*21/30.2))))</f>
        <v>4.8150089238975582E-3</v>
      </c>
      <c r="BA242" s="88">
        <f>$E242^EXP(Parameter!$D$291-Parameter!$D$292+(Parameter!$D$297-Parameter!$D$298)*((LN($B242*21/30.2))))</f>
        <v>6.9255752464763972E-7</v>
      </c>
      <c r="BB242" s="89">
        <f>$D242^EXP(Parameter!$D$231+Parameter!$D$238)</f>
        <v>3.9114425558095356E-2</v>
      </c>
      <c r="BC242" s="90">
        <f>$E242^EXP(Parameter!$D$216+Parameter!$D$223)</f>
        <v>2.3174915964425304E-3</v>
      </c>
      <c r="BD242" s="91">
        <f>$D242^EXP(Parameter!$D$232+Parameter!$D$239)</f>
        <v>2.8927490292820667E-2</v>
      </c>
      <c r="BE242" s="90">
        <f>$E242^EXP(Parameter!$D$217+Parameter!$D$224)</f>
        <v>3.4338208641767226E-3</v>
      </c>
      <c r="BF242" s="91">
        <f>$D242^EXP(Parameter!$D$234+Parameter!$D$241)</f>
        <v>3.5437839310569222E-2</v>
      </c>
      <c r="BG242" s="91">
        <f>$E242^EXP(Parameter!$D$219+Parameter!$D$226)</f>
        <v>1.776413508690743E-2</v>
      </c>
      <c r="BH242" s="91">
        <f>$D242^EXP(Parameter!$D$235+Parameter!$D$242)</f>
        <v>7.6524243812093024E-2</v>
      </c>
      <c r="BI242" s="91">
        <f>$E242^EXP(Parameter!$D$220+Parameter!$D$227)</f>
        <v>1.0918746765668241E-2</v>
      </c>
      <c r="BJ242" s="91">
        <f>$D242^EXP(Parameter!$D$236)</f>
        <v>8.7417025401161311E-3</v>
      </c>
      <c r="BK242" s="91">
        <f>$E242^EXP(Parameter!$D$221)</f>
        <v>0.13702910355728998</v>
      </c>
      <c r="BL242" s="91">
        <f>$D242^EXP(Parameter!$D$233+Parameter!$D$240)</f>
        <v>1.2420659160968312E-2</v>
      </c>
      <c r="BM242" s="91">
        <f>$E242^EXP(Parameter!$D$218+Parameter!$D$225)</f>
        <v>9.6419831276891741E-4</v>
      </c>
      <c r="BN242" s="90">
        <f>$D242^EXP(Parameter!$D$268+Parameter!$D$275)</f>
        <v>5.4189252774550146E-2</v>
      </c>
      <c r="BO242" s="91">
        <f>$E242^EXP(Parameter!$D$246+Parameter!$D$253)</f>
        <v>7.3151831665902519E-4</v>
      </c>
      <c r="BP242" s="91">
        <f>$D242^EXP(Parameter!$D$269+Parameter!$D$276)</f>
        <v>3.4383771850040067E-2</v>
      </c>
      <c r="BQ242" s="91">
        <f>$E242^EXP(Parameter!$D$247+Parameter!$D$254)</f>
        <v>1.9751962270021153E-3</v>
      </c>
      <c r="BR242" s="91">
        <f>$D242^EXP(Parameter!$D$271+Parameter!$D$278)</f>
        <v>8.5897643846477523E-2</v>
      </c>
      <c r="BS242" s="91">
        <f>$E242^EXP(Parameter!$D$249+Parameter!$D$256)</f>
        <v>2.2293710177836001E-2</v>
      </c>
      <c r="BT242" s="91">
        <f>$D242^EXP(Parameter!$D$272+Parameter!$D$279)</f>
        <v>0.15672043868554453</v>
      </c>
      <c r="BU242" s="91">
        <f>$E242^EXP(Parameter!$D$250+Parameter!$D$257)</f>
        <v>6.2010536470946485E-3</v>
      </c>
      <c r="BV242" s="91">
        <f>$D242^EXP(Parameter!$D$273+Parameter!$D$280)</f>
        <v>0.12193600243211615</v>
      </c>
      <c r="BW242" s="91">
        <f>$E242^EXP(Parameter!$D$251+Parameter!$D$258)</f>
        <v>2.4127305985031964E-2</v>
      </c>
      <c r="BX242" s="91">
        <f>$D242^EXP(Parameter!$D$270+Parameter!$D$277)</f>
        <v>2.9547126457151789E-2</v>
      </c>
      <c r="BY242" s="91">
        <f>$E242^EXP(Parameter!$D$248+Parameter!$D$255)</f>
        <v>2.4617087838456507E-3</v>
      </c>
      <c r="BZ242" s="90">
        <f>$D242^EXP(Parameter!$D$208)</f>
        <v>3.6153002706875645E-2</v>
      </c>
      <c r="CA242" s="90">
        <f>$E242^EXP(Parameter!$D$200)</f>
        <v>1.6027895891162437E-3</v>
      </c>
      <c r="CB242" s="90">
        <f>$D242^EXP(Parameter!$D$209)</f>
        <v>2.933953458895969E-2</v>
      </c>
      <c r="CC242" s="90">
        <f>$E242^EXP(Parameter!$D$201)</f>
        <v>2.8219770255517133E-3</v>
      </c>
      <c r="CD242" s="90">
        <f>$D242^EXP(Parameter!$D$211)</f>
        <v>3.223134018215059E-2</v>
      </c>
      <c r="CE242" s="90">
        <f>$E242^EXP(Parameter!$D$203)</f>
        <v>1.3493238762231873E-2</v>
      </c>
      <c r="CF242" s="90">
        <f>$D242^EXP(Parameter!$D$212)</f>
        <v>7.6327719615336118E-2</v>
      </c>
      <c r="CG242" s="90">
        <f>$E242^EXP(Parameter!$D$204)</f>
        <v>9.295935032938284E-3</v>
      </c>
      <c r="CH242" s="91">
        <f>$D242^EXP(Parameter!$D$213)</f>
        <v>2.5685433668607774E-2</v>
      </c>
      <c r="CI242" s="90">
        <f>$E242^EXP(Parameter!$D$205)</f>
        <v>1.6989584580051804E-2</v>
      </c>
      <c r="CJ242" s="91">
        <f>$D242^EXP(Parameter!$D$210)</f>
        <v>1.3665187936849277E-2</v>
      </c>
      <c r="CK242" s="90">
        <f>$E242^EXP(Parameter!$D$202)</f>
        <v>1.2829456727634922E-3</v>
      </c>
      <c r="CL242" s="12">
        <f>$D242^EXP(Parameter!$D$170+Parameter!$D$177*(LN($B242/30.2*21)))</f>
        <v>1.5945486843208918E-2</v>
      </c>
      <c r="CM242" s="41">
        <f>$E242^EXP(Parameter!$D$155+Parameter!$D$162*(LN($B242/30.2*21)))</f>
        <v>6.3116460620436063E-2</v>
      </c>
      <c r="CN242" s="12">
        <f>$D242^EXP(Parameter!$D$171+Parameter!$D$178*(LN($B242/30.2*21)))</f>
        <v>1.8379020090767306E-2</v>
      </c>
      <c r="CO242" s="41">
        <f>$E242^EXP(Parameter!$D$156+Parameter!$D$163*(LN($B242/30.2*21)))</f>
        <v>3.5815559308172935E-2</v>
      </c>
      <c r="CP242" s="12">
        <f>$D242^EXP(Parameter!$D$173+Parameter!$D$180*(LN($B242/30.2*21)))</f>
        <v>1.4970622709734005E-2</v>
      </c>
      <c r="CQ242" s="41">
        <f>$E242^EXP(Parameter!$D$158+Parameter!$D$165*(LN($B242/30.2*21)))</f>
        <v>3.5667743181476037E-2</v>
      </c>
      <c r="CR242" s="12">
        <f>$D242^EXP(Parameter!$D$174+Parameter!$D$181*(LN($B242/30.2*21)))</f>
        <v>1.2829551706022698E-2</v>
      </c>
      <c r="CS242" s="41">
        <f>$E242^EXP(Parameter!$D$159+Parameter!$D$166*(LN($B242/30.2*21)))</f>
        <v>5.7078840454821804E-2</v>
      </c>
      <c r="CT242" s="12">
        <f>$D242^EXP(Parameter!$D$175+Parameter!$D$182*(LN($B242/30.2*21)))</f>
        <v>1.8286919091314827E-3</v>
      </c>
      <c r="CU242" s="41">
        <f>$E242^EXP(Parameter!$D$160+Parameter!$D$167*(LN($B242/30.2*21)))</f>
        <v>1.1067943895942812E-3</v>
      </c>
      <c r="CV242" s="12">
        <f>$D242^EXP(Parameter!$D$172+Parameter!$D$179*(LN($B242/30.2*21)))</f>
        <v>2.891908048069916E-3</v>
      </c>
      <c r="CW242" s="41">
        <f>$E242^EXP(Parameter!$D$157+Parameter!$D$164*(LN($B242/30.2*21)))</f>
        <v>1.9979189758548677E-8</v>
      </c>
      <c r="CX242" s="12">
        <f t="shared" si="23"/>
        <v>2.5658987280263519E-32</v>
      </c>
      <c r="CY242" s="85">
        <v>1.2642912133562599E-2</v>
      </c>
      <c r="CZ242" s="12">
        <f t="shared" si="24"/>
        <v>4.9997996499360458E-6</v>
      </c>
      <c r="DA242" s="85">
        <v>1.89093386334677E-2</v>
      </c>
      <c r="DB242" s="12">
        <f t="shared" si="25"/>
        <v>4.0521998412749104E-10</v>
      </c>
      <c r="DC242" s="41">
        <v>7.2727347167654606E-5</v>
      </c>
      <c r="DD242" s="12">
        <f t="shared" si="26"/>
        <v>3.0986137989122042E-109</v>
      </c>
      <c r="DE242" s="85">
        <v>8.56131708321615E-4</v>
      </c>
      <c r="DF242" s="12">
        <f t="shared" si="27"/>
        <v>5.48198516399443E-117</v>
      </c>
      <c r="DG242" s="41">
        <v>7.0951699999638094E-5</v>
      </c>
      <c r="DH242" s="12">
        <f t="shared" si="28"/>
        <v>8.1567446179247901E-11</v>
      </c>
      <c r="DI242" s="41">
        <v>7.0951699999638094E-5</v>
      </c>
      <c r="DJ242" s="46">
        <v>237</v>
      </c>
      <c r="DK242" s="44">
        <v>2.5865408353586999E-5</v>
      </c>
      <c r="DL242" s="44">
        <v>8.7235402953633704E-5</v>
      </c>
      <c r="DM242" s="44">
        <v>2.12596073913884E-4</v>
      </c>
      <c r="DN242" s="44">
        <v>1.49177506235665E-4</v>
      </c>
      <c r="DO242" s="44">
        <v>7.2781749654204897E-4</v>
      </c>
      <c r="DP242" s="44">
        <v>5.5178175892300896E-4</v>
      </c>
      <c r="DQ242" s="44">
        <v>8.3040586549887297E-4</v>
      </c>
      <c r="DR242" s="45">
        <v>1.4979550853548599E-2</v>
      </c>
      <c r="DS242" s="45">
        <v>2.55915685071588E-2</v>
      </c>
      <c r="DT242" s="45">
        <v>2.2677226185793601E-2</v>
      </c>
      <c r="DU242" s="45">
        <v>1.5782319178508801E-2</v>
      </c>
      <c r="DV242" s="45">
        <v>2.4313804219524001E-2</v>
      </c>
      <c r="DW242" s="45">
        <v>4.2054476448183199E-2</v>
      </c>
      <c r="DX242" s="45">
        <v>1.9026519044308202E-2</v>
      </c>
    </row>
    <row r="243" spans="1:128">
      <c r="A243" s="43">
        <f t="shared" si="22"/>
        <v>15.345205479452055</v>
      </c>
      <c r="B243" s="18">
        <v>239</v>
      </c>
      <c r="C243" s="12">
        <v>5236</v>
      </c>
      <c r="D243" s="12">
        <v>1.38961028132385E-2</v>
      </c>
      <c r="E243" s="12">
        <v>6.96467102042751E-5</v>
      </c>
      <c r="F243" s="92">
        <f>$D243^Parameter!$D$325</f>
        <v>3.5600537461020196E-2</v>
      </c>
      <c r="G243" s="92">
        <f>$E243^Parameter!$D$318</f>
        <v>1.0159876694034236E-3</v>
      </c>
      <c r="H243" s="92">
        <f>$D243^Parameter!$D$326</f>
        <v>3.268243566402932E-2</v>
      </c>
      <c r="I243" s="92">
        <f>$E243^Parameter!$D$319</f>
        <v>2.1850248905458843E-3</v>
      </c>
      <c r="J243" s="92">
        <f>$D243^Parameter!$D$328</f>
        <v>3.8448949650148168E-2</v>
      </c>
      <c r="K243" s="92">
        <f>$E243^Parameter!$D$321</f>
        <v>1.4401408483903864E-2</v>
      </c>
      <c r="L243" s="92">
        <f>$D243^Parameter!$D$329</f>
        <v>9.1205302993734361E-2</v>
      </c>
      <c r="M243" s="92">
        <f>$E243^Parameter!$D$322</f>
        <v>9.1837763197450285E-3</v>
      </c>
      <c r="N243" s="92">
        <f>$D243^Parameter!$D$330</f>
        <v>3.1314345944427821E-2</v>
      </c>
      <c r="O243" s="92">
        <f>$E243^Parameter!$D$323</f>
        <v>2.173502994434268E-2</v>
      </c>
      <c r="P243" s="92">
        <f>$D243^Parameter!$D$327</f>
        <v>1.7062165639597626E-2</v>
      </c>
      <c r="Q243" s="92">
        <f>$E243^Parameter!$D$320</f>
        <v>1.0760464857984403E-3</v>
      </c>
      <c r="R243" s="12">
        <f>$D243^EXP(Parameter!$D$96+Parameter!$D$103*(($B243/30.2*21)^(1)))</f>
        <v>7.9403943104856833E-33</v>
      </c>
      <c r="S243" s="12">
        <f>$E243^EXP(Parameter!$D$81+Parameter!$D$88*($B243/30.2*21)^(-2))</f>
        <v>2.7896380854064572E-3</v>
      </c>
      <c r="T243" s="12">
        <f>$D243^EXP(Parameter!$D$97+Parameter!$D$104*(($B243*21/30.2)^(1)))</f>
        <v>4.5523325133822432E-6</v>
      </c>
      <c r="U243" s="12">
        <f>$E243^EXP(Parameter!$D$82+Parameter!$D$89*($B243/30.2*21)^(-2))</f>
        <v>4.6532766432035837E-3</v>
      </c>
      <c r="V243" s="12">
        <f>$D243^EXP(Parameter!$D$99+Parameter!$D$106*(($B243*21/30.2)^(1)))</f>
        <v>3.2298670411227948E-10</v>
      </c>
      <c r="W243" s="12">
        <f>$E243^EXP(Parameter!$D$84+Parameter!$D$91*($B243/30.2*21)^(-2))</f>
        <v>2.4220070561718231E-2</v>
      </c>
      <c r="X243" s="12">
        <f>$D243^EXP(Parameter!$D$100+Parameter!$D$107*(($B243*21/30.2)^(1)))</f>
        <v>9.37787791395039E-112</v>
      </c>
      <c r="Y243" s="12">
        <f>$E243^EXP(Parameter!$D$85+Parameter!$D$92*($B243/30.2*21)^(-2))</f>
        <v>1.5135667324794957E-2</v>
      </c>
      <c r="Z243" s="12">
        <f>$D243^EXP(Parameter!$D$101+Parameter!$D$108*(($B243*21/30.2)^(1)))</f>
        <v>1.6040984031436804E-119</v>
      </c>
      <c r="AA243" s="12">
        <f>$E243^EXP(Parameter!$D$86+Parameter!$D$93*($B243/30.2*21)^(-2))</f>
        <v>2.2046828665945258E-2</v>
      </c>
      <c r="AB243" s="12">
        <f>$D243^EXP(Parameter!$D$98+Parameter!$D$105*(($B243*21/30.2)^(1)))</f>
        <v>6.4982361124728733E-11</v>
      </c>
      <c r="AC243" s="12">
        <f>$E243^EXP(Parameter!$D$83+Parameter!$D$90*($B243/30.2*21)^(-2))</f>
        <v>1.2249171279102484E-3</v>
      </c>
      <c r="AD243" s="87">
        <f>$D243^EXP(Parameter!$D$133+Parameter!$D$140*(($B243*21/30.2)^(-0.5))+Parameter!$D$147*((LN($B243*21/30.2))))</f>
        <v>9.9283209757114887E-14</v>
      </c>
      <c r="AE243" s="12">
        <f>$E243^EXP(Parameter!$D$111+Parameter!$D$118*(($B243*21/30.2)^(-1))+Parameter!$D$125*(($B243*21/30.2)^(-0.5)))</f>
        <v>4.9008589888058625E-2</v>
      </c>
      <c r="AF243" s="12">
        <f>$D243^EXP(Parameter!$D$134+Parameter!$D$141*(($B243*21/30.2)^(-0.5))+Parameter!$D$148*((LN($B243*21/30.2))))</f>
        <v>7.9112417015932837E-5</v>
      </c>
      <c r="AG243" s="12">
        <f>$E243^EXP(Parameter!$D$112+Parameter!$D$119*(($B243*21/30.2)^(-1))+Parameter!$D$126*(($B243*21/30.2)^(-0.5)))</f>
        <v>5.6303334823417026E-3</v>
      </c>
      <c r="AH243" s="12">
        <f>$D243^EXP(Parameter!$D$136+Parameter!$D$143*(($B243*21/30.2)^(-0.5))+Parameter!$D$150*((LN($B243*21/30.2))))</f>
        <v>4.522161549432521E-11</v>
      </c>
      <c r="AI243" s="12">
        <f>$E243^EXP(Parameter!$D$114+Parameter!$D$121*(($B243*21/30.2)^(-1))+Parameter!$D$128*(($B243*21/30.2)^(-0.5)))</f>
        <v>2.3631158574542509E-5</v>
      </c>
      <c r="AJ243" s="12">
        <f>$D243^EXP(Parameter!$D$137+Parameter!$D$144*(($B243*21/30.2)^(-0.5))+Parameter!$D$151*((LN($B243*21/30.2))))</f>
        <v>8.4897403501888516E-16</v>
      </c>
      <c r="AK243" s="12">
        <f>$E243^EXP(Parameter!$D$115+Parameter!$D$122*(($B243*21/30.2)^(-1))+Parameter!$D$129*(($B243*21/30.2)^(-0.5)))</f>
        <v>3.4464404501692502E-3</v>
      </c>
      <c r="AL243" s="12">
        <f>$D243^EXP(Parameter!$D$138+Parameter!$D$145*(($B243*21/30.2)^(-0.5))+Parameter!$D$152*((LN($B243*21/30.2))))</f>
        <v>5.1679023450501652E-68</v>
      </c>
      <c r="AM243" s="12">
        <f>$E243^EXP(Parameter!$D$116+Parameter!$D$123*(($B243*21/30.2)^(-1))+Parameter!$D$130*(($B243*21/30.2)^(-0.5)))</f>
        <v>1.3683025981843703E-6</v>
      </c>
      <c r="AN243" s="12">
        <f>$D243^EXP(Parameter!$D$135+Parameter!$D$142*(($B243*21/30.2)^(-0.5))+Parameter!$D$149*((LN($B243*21/30.2))))</f>
        <v>2.0034284467565569E-6</v>
      </c>
      <c r="AO243" s="12">
        <f>$E243^EXP(Parameter!$D$113+Parameter!$D$120*(($B243*21/30.2)^(-1))+Parameter!$D$127*(($B243*21/30.2)^(-0.5)))</f>
        <v>3.6448804649093241E-13</v>
      </c>
      <c r="AP243" s="87">
        <f>$D243^EXP(Parameter!$D$304+Parameter!$D$310*((LN($B243*21/30.2))))</f>
        <v>1.3163494867773202E-2</v>
      </c>
      <c r="AQ243" s="88">
        <f>$E243^EXP(Parameter!$D$290+Parameter!$D$296*((LN($B243*21/30.2))))</f>
        <v>8.6990844750860375E-3</v>
      </c>
      <c r="AR243" s="12">
        <f>$D243^EXP(Parameter!$D$305+Parameter!$D$311*((LN($B243*21/30.2))))</f>
        <v>1.9413890348839582E-2</v>
      </c>
      <c r="AS243" s="88">
        <f>$E243^EXP(Parameter!$D$291+Parameter!$D$297*((LN($B243*21/30.2))))</f>
        <v>6.8446263781646562E-3</v>
      </c>
      <c r="AT243" s="12">
        <f>$D243^EXP(Parameter!$D$305+Parameter!$D$307-Parameter!$D$306+(Parameter!$D$311+Parameter!$D$313-Parameter!$D$312)*((LN($B243*21/30.2))))</f>
        <v>1.6485474782069891E-2</v>
      </c>
      <c r="AU243" s="88">
        <f>$E243^EXP(Parameter!$D$291+Parameter!$D$293-Parameter!$D$292+(Parameter!$D$297+Parameter!$D$299-Parameter!$D$298)*((LN($B243*21/30.2))))</f>
        <v>1.1628295441669727E-2</v>
      </c>
      <c r="AV243" s="12">
        <f>$D243^EXP(Parameter!$D$308+Parameter!$D$314*((LN($B243*21/30.2))))</f>
        <v>2.3283245812668933E-2</v>
      </c>
      <c r="AW243" s="88">
        <f>$E243^EXP(Parameter!$D$294+Parameter!$D$300*((LN($B243*21/30.2))))</f>
        <v>9.9489535411631663E-3</v>
      </c>
      <c r="AX243" s="12">
        <f>$D243^EXP(Parameter!$D$305+Parameter!$D$309-Parameter!$D$306+(Parameter!$D$311+Parameter!$D$315-Parameter!$D$312)*((LN($B243*21/30.2))))</f>
        <v>7.1922287294814745E-3</v>
      </c>
      <c r="AY243" s="88">
        <f>$E243^EXP(Parameter!$D$291+Parameter!$D$295-Parameter!$D$292+(Parameter!$D$297+Parameter!$D$301-Parameter!$D$298)*((LN($B243*21/30.2))))</f>
        <v>7.1103792470906605E-5</v>
      </c>
      <c r="AZ243" s="12">
        <f>$D243^EXP(Parameter!D$305-Parameter!D$306+(Parameter!D$311-Parameter!D$312)*((LN($B243*21/30.2))))</f>
        <v>4.7499021485032326E-3</v>
      </c>
      <c r="BA243" s="88">
        <f>$E243^EXP(Parameter!$D$291-Parameter!$D$292+(Parameter!$D$297-Parameter!$D$298)*((LN($B243*21/30.2))))</f>
        <v>6.6271306355624958E-7</v>
      </c>
      <c r="BB243" s="89">
        <f>$D243^EXP(Parameter!$D$231+Parameter!$D$238)</f>
        <v>3.8850204316589629E-2</v>
      </c>
      <c r="BC243" s="90">
        <f>$E243^EXP(Parameter!$D$216+Parameter!$D$223)</f>
        <v>2.2903294381069546E-3</v>
      </c>
      <c r="BD243" s="91">
        <f>$D243^EXP(Parameter!$D$232+Parameter!$D$239)</f>
        <v>2.8713961275532635E-2</v>
      </c>
      <c r="BE243" s="90">
        <f>$E243^EXP(Parameter!$D$217+Parameter!$D$224)</f>
        <v>3.3961685559635085E-3</v>
      </c>
      <c r="BF243" s="91">
        <f>$D243^EXP(Parameter!$D$234+Parameter!$D$241)</f>
        <v>3.5191188771462871E-2</v>
      </c>
      <c r="BG243" s="91">
        <f>$E243^EXP(Parameter!$D$219+Parameter!$D$226)</f>
        <v>1.7625548334256128E-2</v>
      </c>
      <c r="BH243" s="91">
        <f>$D243^EXP(Parameter!$D$235+Parameter!$D$242)</f>
        <v>7.6114060547094728E-2</v>
      </c>
      <c r="BI243" s="91">
        <f>$E243^EXP(Parameter!$D$220+Parameter!$D$227)</f>
        <v>1.0823323354976471E-2</v>
      </c>
      <c r="BJ243" s="91">
        <f>$D243^EXP(Parameter!$D$236)</f>
        <v>8.655488252444065E-3</v>
      </c>
      <c r="BK243" s="91">
        <f>$E243^EXP(Parameter!$D$221)</f>
        <v>0.13650089493592721</v>
      </c>
      <c r="BL243" s="91">
        <f>$D243^EXP(Parameter!$D$233+Parameter!$D$240)</f>
        <v>1.2307198205300494E-2</v>
      </c>
      <c r="BM243" s="91">
        <f>$E243^EXP(Parameter!$D$218+Parameter!$D$225)</f>
        <v>9.5127502601891425E-4</v>
      </c>
      <c r="BN243" s="90">
        <f>$D243^EXP(Parameter!$D$268+Parameter!$D$275)</f>
        <v>5.3859903591703034E-2</v>
      </c>
      <c r="BO243" s="91">
        <f>$E243^EXP(Parameter!$D$246+Parameter!$D$253)</f>
        <v>7.213264663174071E-4</v>
      </c>
      <c r="BP243" s="91">
        <f>$D243^EXP(Parameter!$D$269+Parameter!$D$276)</f>
        <v>3.4142301781233335E-2</v>
      </c>
      <c r="BQ243" s="91">
        <f>$E243^EXP(Parameter!$D$247+Parameter!$D$254)</f>
        <v>1.9514398225240908E-3</v>
      </c>
      <c r="BR243" s="91">
        <f>$D243^EXP(Parameter!$D$271+Parameter!$D$278)</f>
        <v>8.5457864307413992E-2</v>
      </c>
      <c r="BS243" s="91">
        <f>$E243^EXP(Parameter!$D$249+Parameter!$D$256)</f>
        <v>2.2129550445149079E-2</v>
      </c>
      <c r="BT243" s="91">
        <f>$D243^EXP(Parameter!$D$272+Parameter!$D$279)</f>
        <v>0.15611423928854412</v>
      </c>
      <c r="BU243" s="91">
        <f>$E243^EXP(Parameter!$D$250+Parameter!$D$257)</f>
        <v>6.1401061290058479E-3</v>
      </c>
      <c r="BV243" s="91">
        <f>$D243^EXP(Parameter!$D$273+Parameter!$D$280)</f>
        <v>0.12140062096869773</v>
      </c>
      <c r="BW243" s="91">
        <f>$E243^EXP(Parameter!$D$251+Parameter!$D$258)</f>
        <v>2.3953323213989613E-2</v>
      </c>
      <c r="BX243" s="91">
        <f>$D243^EXP(Parameter!$D$270+Parameter!$D$277)</f>
        <v>2.9330323480333074E-2</v>
      </c>
      <c r="BY243" s="91">
        <f>$E243^EXP(Parameter!$D$248+Parameter!$D$255)</f>
        <v>2.4331417425452711E-3</v>
      </c>
      <c r="BZ243" s="90">
        <f>$D243^EXP(Parameter!$D$208)</f>
        <v>3.5902874595795872E-2</v>
      </c>
      <c r="CA243" s="90">
        <f>$E243^EXP(Parameter!$D$200)</f>
        <v>1.5828695255620602E-3</v>
      </c>
      <c r="CB243" s="90">
        <f>$D243^EXP(Parameter!$D$209)</f>
        <v>2.9123825421926465E-2</v>
      </c>
      <c r="CC243" s="90">
        <f>$E243^EXP(Parameter!$D$201)</f>
        <v>2.7899695952527206E-3</v>
      </c>
      <c r="CD243" s="90">
        <f>$D243^EXP(Parameter!$D$211)</f>
        <v>3.2000659924156113E-2</v>
      </c>
      <c r="CE243" s="90">
        <f>$E243^EXP(Parameter!$D$203)</f>
        <v>1.3380819322920706E-2</v>
      </c>
      <c r="CF243" s="90">
        <f>$D243^EXP(Parameter!$D$212)</f>
        <v>7.5918181519856062E-2</v>
      </c>
      <c r="CG243" s="90">
        <f>$E243^EXP(Parameter!$D$204)</f>
        <v>9.2118133920499612E-3</v>
      </c>
      <c r="CH243" s="91">
        <f>$D243^EXP(Parameter!$D$213)</f>
        <v>2.5489499194184567E-2</v>
      </c>
      <c r="CI243" s="90">
        <f>$E243^EXP(Parameter!$D$205)</f>
        <v>1.6855580240025831E-2</v>
      </c>
      <c r="CJ243" s="91">
        <f>$D243^EXP(Parameter!$D$210)</f>
        <v>1.3543062475080709E-2</v>
      </c>
      <c r="CK243" s="90">
        <f>$E243^EXP(Parameter!$D$202)</f>
        <v>1.2664528586819094E-3</v>
      </c>
      <c r="CL243" s="12">
        <f>$D243^EXP(Parameter!$D$170+Parameter!$D$177*(LN($B243/30.2*21)))</f>
        <v>1.5786927772266424E-2</v>
      </c>
      <c r="CM243" s="41">
        <f>$E243^EXP(Parameter!$D$155+Parameter!$D$162*(LN($B243/30.2*21)))</f>
        <v>6.2963773978520238E-2</v>
      </c>
      <c r="CN243" s="12">
        <f>$D243^EXP(Parameter!$D$171+Parameter!$D$178*(LN($B243/30.2*21)))</f>
        <v>1.8213514063334536E-2</v>
      </c>
      <c r="CO243" s="41">
        <f>$E243^EXP(Parameter!$D$156+Parameter!$D$163*(LN($B243/30.2*21)))</f>
        <v>3.5658312402193186E-2</v>
      </c>
      <c r="CP243" s="12">
        <f>$D243^EXP(Parameter!$D$173+Parameter!$D$180*(LN($B243/30.2*21)))</f>
        <v>1.4821593558819297E-2</v>
      </c>
      <c r="CQ243" s="41">
        <f>$E243^EXP(Parameter!$D$158+Parameter!$D$165*(LN($B243/30.2*21)))</f>
        <v>3.5464255400241201E-2</v>
      </c>
      <c r="CR243" s="12">
        <f>$D243^EXP(Parameter!$D$174+Parameter!$D$181*(LN($B243/30.2*21)))</f>
        <v>1.2669298312877209E-2</v>
      </c>
      <c r="CS243" s="41">
        <f>$E243^EXP(Parameter!$D$159+Parameter!$D$166*(LN($B243/30.2*21)))</f>
        <v>5.6855732279518408E-2</v>
      </c>
      <c r="CT243" s="12">
        <f>$D243^EXP(Parameter!$D$175+Parameter!$D$182*(LN($B243/30.2*21)))</f>
        <v>1.7954409934739582E-3</v>
      </c>
      <c r="CU243" s="41">
        <f>$E243^EXP(Parameter!$D$160+Parameter!$D$167*(LN($B243/30.2*21)))</f>
        <v>1.086550002075664E-3</v>
      </c>
      <c r="CV243" s="12">
        <f>$D243^EXP(Parameter!$D$172+Parameter!$D$179*(LN($B243/30.2*21)))</f>
        <v>2.8492010134832245E-3</v>
      </c>
      <c r="CW243" s="41">
        <f>$E243^EXP(Parameter!$D$157+Parameter!$D$164*(LN($B243/30.2*21)))</f>
        <v>1.8894171892200882E-8</v>
      </c>
      <c r="CX243" s="12">
        <f t="shared" si="23"/>
        <v>7.9403943104856833E-33</v>
      </c>
      <c r="CY243" s="85">
        <v>1.2628456836733699E-2</v>
      </c>
      <c r="CZ243" s="12">
        <f t="shared" si="24"/>
        <v>4.5523325133822432E-6</v>
      </c>
      <c r="DA243" s="85">
        <v>1.8879415069409999E-2</v>
      </c>
      <c r="DB243" s="12">
        <f t="shared" si="25"/>
        <v>3.2298670411227948E-10</v>
      </c>
      <c r="DC243" s="41">
        <v>7.1291017210890406E-5</v>
      </c>
      <c r="DD243" s="12">
        <f t="shared" si="26"/>
        <v>9.37787791395039E-112</v>
      </c>
      <c r="DE243" s="85">
        <v>8.4159572942278096E-4</v>
      </c>
      <c r="DF243" s="12">
        <f t="shared" si="27"/>
        <v>1.6040984031436804E-119</v>
      </c>
      <c r="DG243" s="41">
        <v>6.9646699999713403E-5</v>
      </c>
      <c r="DH243" s="12">
        <f t="shared" si="28"/>
        <v>6.4982361124728733E-11</v>
      </c>
      <c r="DI243" s="41">
        <v>6.9646699999713403E-5</v>
      </c>
      <c r="DJ243" s="46">
        <v>238</v>
      </c>
      <c r="DK243" s="44">
        <v>2.52931738025097E-5</v>
      </c>
      <c r="DL243" s="44">
        <v>8.5446246069542694E-5</v>
      </c>
      <c r="DM243" s="44">
        <v>2.0849862590699401E-4</v>
      </c>
      <c r="DN243" s="44">
        <v>1.46228128402259E-4</v>
      </c>
      <c r="DO243" s="44">
        <v>7.1509813918146903E-4</v>
      </c>
      <c r="DP243" s="44">
        <v>5.41910082272556E-4</v>
      </c>
      <c r="DQ243" s="44">
        <v>8.1605946466956102E-4</v>
      </c>
      <c r="DR243" s="45">
        <v>1.4850269361619799E-2</v>
      </c>
      <c r="DS243" s="45">
        <v>2.5387400433365001E-2</v>
      </c>
      <c r="DT243" s="45">
        <v>2.2492874509270799E-2</v>
      </c>
      <c r="DU243" s="45">
        <v>1.5647081984366901E-2</v>
      </c>
      <c r="DV243" s="45">
        <v>2.41182627256568E-2</v>
      </c>
      <c r="DW243" s="45">
        <v>4.1746341819839099E-2</v>
      </c>
      <c r="DX243" s="45">
        <v>1.8867745953237099E-2</v>
      </c>
    </row>
    <row r="244" spans="1:128">
      <c r="A244" s="43">
        <f t="shared" si="22"/>
        <v>15.405479452054795</v>
      </c>
      <c r="B244" s="18">
        <v>240</v>
      </c>
      <c r="C244" s="12">
        <v>5258</v>
      </c>
      <c r="D244" s="12">
        <v>1.37730172159797E-2</v>
      </c>
      <c r="E244" s="12">
        <v>6.8369659534404896E-5</v>
      </c>
      <c r="F244" s="92">
        <f>$D244^Parameter!$D$325</f>
        <v>3.5354336441433633E-2</v>
      </c>
      <c r="G244" s="92">
        <f>$E244^Parameter!$D$318</f>
        <v>1.0025398868659199E-3</v>
      </c>
      <c r="H244" s="92">
        <f>$D244^Parameter!$D$326</f>
        <v>3.2450640432320946E-2</v>
      </c>
      <c r="I244" s="92">
        <f>$E244^Parameter!$D$319</f>
        <v>2.1592980224492873E-3</v>
      </c>
      <c r="J244" s="92">
        <f>$D244^Parameter!$D$328</f>
        <v>3.8189165364508677E-2</v>
      </c>
      <c r="K244" s="92">
        <f>$E244^Parameter!$D$321</f>
        <v>1.428382411475659E-2</v>
      </c>
      <c r="L244" s="92">
        <f>$D244^Parameter!$D$329</f>
        <v>9.075201792123605E-2</v>
      </c>
      <c r="M244" s="92">
        <f>$E244^Parameter!$D$322</f>
        <v>9.1008734291214022E-3</v>
      </c>
      <c r="N244" s="92">
        <f>$D244^Parameter!$D$330</f>
        <v>3.1089487519988038E-2</v>
      </c>
      <c r="O244" s="92">
        <f>$E244^Parameter!$D$323</f>
        <v>2.1574729876040401E-2</v>
      </c>
      <c r="P244" s="92">
        <f>$D244^Parameter!$D$327</f>
        <v>1.6918259964597712E-2</v>
      </c>
      <c r="Q244" s="92">
        <f>$E244^Parameter!$D$320</f>
        <v>1.0619216617190445E-3</v>
      </c>
      <c r="R244" s="12">
        <f>$D244^EXP(Parameter!$D$96+Parameter!$D$103*(($B244/30.2*21)^(1)))</f>
        <v>2.4130917780452253E-33</v>
      </c>
      <c r="S244" s="12">
        <f>$E244^EXP(Parameter!$D$81+Parameter!$D$88*($B244/30.2*21)^(-2))</f>
        <v>2.7580974425381257E-3</v>
      </c>
      <c r="T244" s="12">
        <f>$D244^EXP(Parameter!$D$97+Parameter!$D$104*(($B244*21/30.2)^(1)))</f>
        <v>4.1424685199188075E-6</v>
      </c>
      <c r="U244" s="12">
        <f>$E244^EXP(Parameter!$D$82+Parameter!$D$89*($B244/30.2*21)^(-2))</f>
        <v>4.6052163151346602E-3</v>
      </c>
      <c r="V244" s="12">
        <f>$D244^EXP(Parameter!$D$99+Parameter!$D$106*(($B244*21/30.2)^(1)))</f>
        <v>2.5688941501340127E-10</v>
      </c>
      <c r="W244" s="12">
        <f>$E244^EXP(Parameter!$D$84+Parameter!$D$91*($B244/30.2*21)^(-2))</f>
        <v>2.4046495970817962E-2</v>
      </c>
      <c r="X244" s="12">
        <f>$D244^EXP(Parameter!$D$100+Parameter!$D$107*(($B244*21/30.2)^(1)))</f>
        <v>2.4874608364679402E-114</v>
      </c>
      <c r="Y244" s="12">
        <f>$E244^EXP(Parameter!$D$85+Parameter!$D$92*($B244/30.2*21)^(-2))</f>
        <v>1.5013540730617407E-2</v>
      </c>
      <c r="Z244" s="12">
        <f>$D244^EXP(Parameter!$D$101+Parameter!$D$108*(($B244*21/30.2)^(1)))</f>
        <v>4.1455635906686631E-122</v>
      </c>
      <c r="AA244" s="12">
        <f>$E244^EXP(Parameter!$D$86+Parameter!$D$93*($B244/30.2*21)^(-2))</f>
        <v>2.1884819336088258E-2</v>
      </c>
      <c r="AB244" s="12">
        <f>$D244^EXP(Parameter!$D$98+Parameter!$D$105*(($B244*21/30.2)^(1)))</f>
        <v>5.1667363423866601E-11</v>
      </c>
      <c r="AC244" s="12">
        <f>$E244^EXP(Parameter!$D$83+Parameter!$D$90*($B244/30.2*21)^(-2))</f>
        <v>1.2091400696761169E-3</v>
      </c>
      <c r="AD244" s="87">
        <f>$D244^EXP(Parameter!$D$133+Parameter!$D$140*(($B244*21/30.2)^(-0.5))+Parameter!$D$147*((LN($B244*21/30.2))))</f>
        <v>8.107000159708345E-14</v>
      </c>
      <c r="AE244" s="12">
        <f>$E244^EXP(Parameter!$D$111+Parameter!$D$118*(($B244*21/30.2)^(-1))+Parameter!$D$125*(($B244*21/30.2)^(-0.5)))</f>
        <v>4.8803241554591502E-2</v>
      </c>
      <c r="AF244" s="12">
        <f>$D244^EXP(Parameter!$D$134+Parameter!$D$141*(($B244*21/30.2)^(-0.5))+Parameter!$D$148*((LN($B244*21/30.2))))</f>
        <v>7.615849222230515E-5</v>
      </c>
      <c r="AG244" s="12">
        <f>$E244^EXP(Parameter!$D$112+Parameter!$D$119*(($B244*21/30.2)^(-1))+Parameter!$D$126*(($B244*21/30.2)^(-0.5)))</f>
        <v>5.5755982166344814E-3</v>
      </c>
      <c r="AH244" s="12">
        <f>$D244^EXP(Parameter!$D$136+Parameter!$D$143*(($B244*21/30.2)^(-0.5))+Parameter!$D$150*((LN($B244*21/30.2))))</f>
        <v>3.8940236401445961E-11</v>
      </c>
      <c r="AI244" s="12">
        <f>$E244^EXP(Parameter!$D$114+Parameter!$D$121*(($B244*21/30.2)^(-1))+Parameter!$D$128*(($B244*21/30.2)^(-0.5)))</f>
        <v>2.2952443618688804E-5</v>
      </c>
      <c r="AJ244" s="12">
        <f>$D244^EXP(Parameter!$D$137+Parameter!$D$144*(($B244*21/30.2)^(-0.5))+Parameter!$D$151*((LN($B244*21/30.2))))</f>
        <v>6.5330338798673612E-16</v>
      </c>
      <c r="AK244" s="12">
        <f>$E244^EXP(Parameter!$D$115+Parameter!$D$122*(($B244*21/30.2)^(-1))+Parameter!$D$129*(($B244*21/30.2)^(-0.5)))</f>
        <v>3.4053041493104269E-3</v>
      </c>
      <c r="AL244" s="12">
        <f>$D244^EXP(Parameter!$D$138+Parameter!$D$145*(($B244*21/30.2)^(-0.5))+Parameter!$D$152*((LN($B244*21/30.2))))</f>
        <v>1.1330594208486925E-68</v>
      </c>
      <c r="AM244" s="12">
        <f>$E244^EXP(Parameter!$D$116+Parameter!$D$123*(($B244*21/30.2)^(-1))+Parameter!$D$130*(($B244*21/30.2)^(-0.5)))</f>
        <v>1.3183531512368602E-6</v>
      </c>
      <c r="AN244" s="12">
        <f>$D244^EXP(Parameter!$D$135+Parameter!$D$142*(($B244*21/30.2)^(-0.5))+Parameter!$D$149*((LN($B244*21/30.2))))</f>
        <v>1.8964426009870559E-6</v>
      </c>
      <c r="AO244" s="12">
        <f>$E244^EXP(Parameter!$D$113+Parameter!$D$120*(($B244*21/30.2)^(-1))+Parameter!$D$127*(($B244*21/30.2)^(-0.5)))</f>
        <v>3.3505494072807415E-13</v>
      </c>
      <c r="AP244" s="87">
        <f>$D244^EXP(Parameter!$D$304+Parameter!$D$310*((LN($B244*21/30.2))))</f>
        <v>1.3015401131453245E-2</v>
      </c>
      <c r="AQ244" s="88">
        <f>$E244^EXP(Parameter!$D$290+Parameter!$D$296*((LN($B244*21/30.2))))</f>
        <v>8.6441227712307205E-3</v>
      </c>
      <c r="AR244" s="12">
        <f>$D244^EXP(Parameter!$D$305+Parameter!$D$311*((LN($B244*21/30.2))))</f>
        <v>1.923989735414304E-2</v>
      </c>
      <c r="AS244" s="88">
        <f>$E244^EXP(Parameter!$D$291+Parameter!$D$297*((LN($B244*21/30.2))))</f>
        <v>6.7865088972820066E-3</v>
      </c>
      <c r="AT244" s="12">
        <f>$D244^EXP(Parameter!$D$305+Parameter!$D$307-Parameter!$D$306+(Parameter!$D$311+Parameter!$D$313-Parameter!$D$312)*((LN($B244*21/30.2))))</f>
        <v>1.6321103513972757E-2</v>
      </c>
      <c r="AU244" s="88">
        <f>$E244^EXP(Parameter!$D$291+Parameter!$D$293-Parameter!$D$292+(Parameter!$D$297+Parameter!$D$299-Parameter!$D$298)*((LN($B244*21/30.2))))</f>
        <v>1.1521670834570761E-2</v>
      </c>
      <c r="AV244" s="12">
        <f>$D244^EXP(Parameter!$D$308+Parameter!$D$314*((LN($B244*21/30.2))))</f>
        <v>2.3033841788328849E-2</v>
      </c>
      <c r="AW244" s="88">
        <f>$E244^EXP(Parameter!$D$294+Parameter!$D$300*((LN($B244*21/30.2))))</f>
        <v>9.8622929885633665E-3</v>
      </c>
      <c r="AX244" s="12">
        <f>$D244^EXP(Parameter!$D$305+Parameter!$D$309-Parameter!$D$306+(Parameter!$D$311+Parameter!$D$315-Parameter!$D$312)*((LN($B244*21/30.2))))</f>
        <v>7.0970718896930128E-3</v>
      </c>
      <c r="AY244" s="88">
        <f>$E244^EXP(Parameter!$D$291+Parameter!$D$295-Parameter!$D$292+(Parameter!$D$297+Parameter!$D$301-Parameter!$D$298)*((LN($B244*21/30.2))))</f>
        <v>6.8845599406934917E-5</v>
      </c>
      <c r="AZ244" s="12">
        <f>$D244^EXP(Parameter!D$305-Parameter!D$306+(Parameter!D$311-Parameter!D$312)*((LN($B244*21/30.2))))</f>
        <v>4.68582556001581E-3</v>
      </c>
      <c r="BA244" s="88">
        <f>$E244^EXP(Parameter!$D$291-Parameter!$D$292+(Parameter!$D$297-Parameter!$D$298)*((LN($B244*21/30.2))))</f>
        <v>6.3420030796458985E-7</v>
      </c>
      <c r="BB244" s="89">
        <f>$D244^EXP(Parameter!$D$231+Parameter!$D$238)</f>
        <v>3.8588542449867765E-2</v>
      </c>
      <c r="BC244" s="90">
        <f>$E244^EXP(Parameter!$D$216+Parameter!$D$223)</f>
        <v>2.2635686721771235E-3</v>
      </c>
      <c r="BD244" s="91">
        <f>$D244^EXP(Parameter!$D$232+Parameter!$D$239)</f>
        <v>2.8502633775341769E-2</v>
      </c>
      <c r="BE244" s="90">
        <f>$E244^EXP(Parameter!$D$217+Parameter!$D$224)</f>
        <v>3.359044350465037E-3</v>
      </c>
      <c r="BF244" s="91">
        <f>$D244^EXP(Parameter!$D$234+Parameter!$D$241)</f>
        <v>3.4946977749799199E-2</v>
      </c>
      <c r="BG244" s="91">
        <f>$E244^EXP(Parameter!$D$219+Parameter!$D$226)</f>
        <v>1.7488468964634487E-2</v>
      </c>
      <c r="BH244" s="91">
        <f>$D244^EXP(Parameter!$D$235+Parameter!$D$242)</f>
        <v>7.5707280879055941E-2</v>
      </c>
      <c r="BI244" s="91">
        <f>$E244^EXP(Parameter!$D$220+Parameter!$D$227)</f>
        <v>1.0729026931100866E-2</v>
      </c>
      <c r="BJ244" s="91">
        <f>$D244^EXP(Parameter!$D$236)</f>
        <v>8.5703757898445716E-3</v>
      </c>
      <c r="BK244" s="91">
        <f>$E244^EXP(Parameter!$D$221)</f>
        <v>0.13597635651962775</v>
      </c>
      <c r="BL244" s="91">
        <f>$D244^EXP(Parameter!$D$233+Parameter!$D$240)</f>
        <v>1.2195105104749819E-2</v>
      </c>
      <c r="BM244" s="91">
        <f>$E244^EXP(Parameter!$D$218+Parameter!$D$225)</f>
        <v>9.3856435930739592E-4</v>
      </c>
      <c r="BN244" s="90">
        <f>$D244^EXP(Parameter!$D$268+Parameter!$D$275)</f>
        <v>5.3533522554750336E-2</v>
      </c>
      <c r="BO244" s="91">
        <f>$E244^EXP(Parameter!$D$246+Parameter!$D$253)</f>
        <v>7.113076668679401E-4</v>
      </c>
      <c r="BP244" s="91">
        <f>$D244^EXP(Parameter!$D$269+Parameter!$D$276)</f>
        <v>3.3903235065695501E-2</v>
      </c>
      <c r="BQ244" s="91">
        <f>$E244^EXP(Parameter!$D$247+Parameter!$D$254)</f>
        <v>1.9280417376712276E-3</v>
      </c>
      <c r="BR244" s="91">
        <f>$D244^EXP(Parameter!$D$271+Parameter!$D$278)</f>
        <v>8.5021628708123242E-2</v>
      </c>
      <c r="BS244" s="91">
        <f>$E244^EXP(Parameter!$D$249+Parameter!$D$256)</f>
        <v>2.1967104681665548E-2</v>
      </c>
      <c r="BT244" s="91">
        <f>$D244^EXP(Parameter!$D$272+Parameter!$D$279)</f>
        <v>0.15551216944987381</v>
      </c>
      <c r="BU244" s="91">
        <f>$E244^EXP(Parameter!$D$250+Parameter!$D$257)</f>
        <v>6.0799444979201906E-3</v>
      </c>
      <c r="BV244" s="91">
        <f>$D244^EXP(Parameter!$D$273+Parameter!$D$280)</f>
        <v>0.12086916521223168</v>
      </c>
      <c r="BW244" s="91">
        <f>$E244^EXP(Parameter!$D$251+Parameter!$D$258)</f>
        <v>2.3781130569607782E-2</v>
      </c>
      <c r="BX244" s="91">
        <f>$D244^EXP(Parameter!$D$270+Parameter!$D$277)</f>
        <v>2.9115746279763488E-2</v>
      </c>
      <c r="BY244" s="91">
        <f>$E244^EXP(Parameter!$D$248+Parameter!$D$255)</f>
        <v>2.404993557749863E-3</v>
      </c>
      <c r="BZ244" s="90">
        <f>$D244^EXP(Parameter!$D$208)</f>
        <v>3.5655210065181346E-2</v>
      </c>
      <c r="CA244" s="90">
        <f>$E244^EXP(Parameter!$D$200)</f>
        <v>1.563257868852133E-3</v>
      </c>
      <c r="CB244" s="90">
        <f>$D244^EXP(Parameter!$D$209)</f>
        <v>2.8910333944775483E-2</v>
      </c>
      <c r="CC244" s="90">
        <f>$E244^EXP(Parameter!$D$201)</f>
        <v>2.7584231068209075E-3</v>
      </c>
      <c r="CD244" s="90">
        <f>$D244^EXP(Parameter!$D$211)</f>
        <v>3.1772306454577251E-2</v>
      </c>
      <c r="CE244" s="90">
        <f>$E244^EXP(Parameter!$D$203)</f>
        <v>1.3269681960240308E-2</v>
      </c>
      <c r="CF244" s="90">
        <f>$D244^EXP(Parameter!$D$212)</f>
        <v>7.5512043848575808E-2</v>
      </c>
      <c r="CG244" s="90">
        <f>$E244^EXP(Parameter!$D$204)</f>
        <v>9.1287112065385877E-3</v>
      </c>
      <c r="CH244" s="91">
        <f>$D244^EXP(Parameter!$D$213)</f>
        <v>2.5295632959065315E-2</v>
      </c>
      <c r="CI244" s="90">
        <f>$E244^EXP(Parameter!$D$205)</f>
        <v>1.6723044904972461E-2</v>
      </c>
      <c r="CJ244" s="91">
        <f>$D244^EXP(Parameter!$D$210)</f>
        <v>1.3422385265856924E-2</v>
      </c>
      <c r="CK244" s="90">
        <f>$E244^EXP(Parameter!$D$202)</f>
        <v>1.2502224007035596E-3</v>
      </c>
      <c r="CL244" s="12">
        <f>$D244^EXP(Parameter!$D$170+Parameter!$D$177*(LN($B244/30.2*21)))</f>
        <v>1.5630339711150611E-2</v>
      </c>
      <c r="CM244" s="41">
        <f>$E244^EXP(Parameter!$D$155+Parameter!$D$162*(LN($B244/30.2*21)))</f>
        <v>6.2812251212994247E-2</v>
      </c>
      <c r="CN244" s="12">
        <f>$D244^EXP(Parameter!$D$171+Parameter!$D$178*(LN($B244/30.2*21)))</f>
        <v>1.8049943314330005E-2</v>
      </c>
      <c r="CO244" s="41">
        <f>$E244^EXP(Parameter!$D$156+Parameter!$D$163*(LN($B244/30.2*21)))</f>
        <v>3.5502401922530555E-2</v>
      </c>
      <c r="CP244" s="12">
        <f>$D244^EXP(Parameter!$D$173+Parameter!$D$180*(LN($B244/30.2*21)))</f>
        <v>1.4674425029746203E-2</v>
      </c>
      <c r="CQ244" s="41">
        <f>$E244^EXP(Parameter!$D$158+Parameter!$D$165*(LN($B244/30.2*21)))</f>
        <v>3.52626248221845E-2</v>
      </c>
      <c r="CR244" s="12">
        <f>$D244^EXP(Parameter!$D$174+Parameter!$D$181*(LN($B244/30.2*21)))</f>
        <v>1.2511350937730066E-2</v>
      </c>
      <c r="CS244" s="41">
        <f>$E244^EXP(Parameter!$D$159+Parameter!$D$166*(LN($B244/30.2*21)))</f>
        <v>5.6634393781680496E-2</v>
      </c>
      <c r="CT244" s="12">
        <f>$D244^EXP(Parameter!$D$175+Parameter!$D$182*(LN($B244/30.2*21)))</f>
        <v>1.7628562836618769E-3</v>
      </c>
      <c r="CU244" s="41">
        <f>$E244^EXP(Parameter!$D$160+Parameter!$D$167*(LN($B244/30.2*21)))</f>
        <v>1.0667173045147871E-3</v>
      </c>
      <c r="CV244" s="12">
        <f>$D244^EXP(Parameter!$D$172+Parameter!$D$179*(LN($B244/30.2*21)))</f>
        <v>2.8072230998166369E-3</v>
      </c>
      <c r="CW244" s="41">
        <f>$E244^EXP(Parameter!$D$157+Parameter!$D$164*(LN($B244/30.2*21)))</f>
        <v>1.7869656837150985E-8</v>
      </c>
      <c r="CX244" s="12">
        <f t="shared" si="23"/>
        <v>2.4130917780452253E-33</v>
      </c>
      <c r="CY244" s="85">
        <v>1.2614281698961199E-2</v>
      </c>
      <c r="CZ244" s="12">
        <f t="shared" si="24"/>
        <v>4.1424685199188075E-6</v>
      </c>
      <c r="DA244" s="85">
        <v>1.8850009298094699E-2</v>
      </c>
      <c r="DB244" s="12">
        <f t="shared" si="25"/>
        <v>2.5688941501340127E-10</v>
      </c>
      <c r="DC244" s="41">
        <v>6.9892068442737102E-5</v>
      </c>
      <c r="DD244" s="12">
        <f t="shared" si="26"/>
        <v>2.4874608364679402E-114</v>
      </c>
      <c r="DE244" s="85">
        <v>8.2736782588156102E-4</v>
      </c>
      <c r="DF244" s="12">
        <f t="shared" si="27"/>
        <v>4.1455635906686631E-122</v>
      </c>
      <c r="DG244" s="41">
        <v>6.8369699999773202E-5</v>
      </c>
      <c r="DH244" s="12">
        <f t="shared" si="28"/>
        <v>5.1667363423866601E-11</v>
      </c>
      <c r="DI244" s="41">
        <v>6.8369699999773202E-5</v>
      </c>
      <c r="DJ244" s="46">
        <v>239</v>
      </c>
      <c r="DK244" s="44">
        <v>2.4735190490510199E-5</v>
      </c>
      <c r="DL244" s="44">
        <v>8.3698662912690098E-5</v>
      </c>
      <c r="DM244" s="44">
        <v>2.04491128166118E-4</v>
      </c>
      <c r="DN244" s="44">
        <v>1.4334502357116199E-4</v>
      </c>
      <c r="DO244" s="44">
        <v>7.0263411496385196E-4</v>
      </c>
      <c r="DP244" s="44">
        <v>5.3224086354719503E-4</v>
      </c>
      <c r="DQ244" s="44">
        <v>8.0199805113512202E-4</v>
      </c>
      <c r="DR244" s="45">
        <v>1.47224882723281E-2</v>
      </c>
      <c r="DS244" s="45">
        <v>2.51854519327737E-2</v>
      </c>
      <c r="DT244" s="45">
        <v>2.23105585707901E-2</v>
      </c>
      <c r="DU244" s="45">
        <v>1.5513404994224799E-2</v>
      </c>
      <c r="DV244" s="45">
        <v>2.3924861303661098E-2</v>
      </c>
      <c r="DW244" s="45">
        <v>4.1441327696423703E-2</v>
      </c>
      <c r="DX244" s="45">
        <v>1.8710764695339398E-2</v>
      </c>
    </row>
    <row r="245" spans="1:128">
      <c r="A245" s="43">
        <f t="shared" si="22"/>
        <v>15.465753424657533</v>
      </c>
      <c r="B245" s="18">
        <v>241</v>
      </c>
      <c r="C245" s="12">
        <v>5280</v>
      </c>
      <c r="D245" s="12">
        <v>1.36513801773643E-2</v>
      </c>
      <c r="E245" s="12">
        <v>6.7119875194328907E-5</v>
      </c>
      <c r="F245" s="92">
        <f>$D245^Parameter!$D$325</f>
        <v>3.5110556896727659E-2</v>
      </c>
      <c r="G245" s="92">
        <f>$E245^Parameter!$D$318</f>
        <v>9.8931096136285431E-4</v>
      </c>
      <c r="H245" s="92">
        <f>$D245^Parameter!$D$326</f>
        <v>3.2221165765790323E-2</v>
      </c>
      <c r="I245" s="92">
        <f>$E245^Parameter!$D$319</f>
        <v>2.1339524096501607E-3</v>
      </c>
      <c r="J245" s="92">
        <f>$D245^Parameter!$D$328</f>
        <v>3.7931895013017178E-2</v>
      </c>
      <c r="K245" s="92">
        <f>$E245^Parameter!$D$321</f>
        <v>1.4167559823042096E-2</v>
      </c>
      <c r="L245" s="92">
        <f>$D245^Parameter!$D$329</f>
        <v>9.0302312995605094E-2</v>
      </c>
      <c r="M245" s="92">
        <f>$E245^Parameter!$D$322</f>
        <v>9.0189724174787565E-3</v>
      </c>
      <c r="N245" s="92">
        <f>$D245^Parameter!$D$330</f>
        <v>3.086689998986052E-2</v>
      </c>
      <c r="O245" s="92">
        <f>$E245^Parameter!$D$323</f>
        <v>2.1416103453769746E-2</v>
      </c>
      <c r="P245" s="92">
        <f>$D245^Parameter!$D$327</f>
        <v>1.6775987217396825E-2</v>
      </c>
      <c r="Q245" s="92">
        <f>$E245^Parameter!$D$320</f>
        <v>1.0480251726715279E-3</v>
      </c>
      <c r="R245" s="12">
        <f>$D245^EXP(Parameter!$D$96+Parameter!$D$103*(($B245/30.2*21)^(1)))</f>
        <v>7.1997219838197886E-34</v>
      </c>
      <c r="S245" s="12">
        <f>$E245^EXP(Parameter!$D$81+Parameter!$D$88*($B245/30.2*21)^(-2))</f>
        <v>2.7270095092954282E-3</v>
      </c>
      <c r="T245" s="12">
        <f>$D245^EXP(Parameter!$D$97+Parameter!$D$104*(($B245*21/30.2)^(1)))</f>
        <v>3.7672695358439913E-6</v>
      </c>
      <c r="U245" s="12">
        <f>$E245^EXP(Parameter!$D$82+Parameter!$D$89*($B245/30.2*21)^(-2))</f>
        <v>4.5577990267861935E-3</v>
      </c>
      <c r="V245" s="12">
        <f>$D245^EXP(Parameter!$D$99+Parameter!$D$106*(($B245*21/30.2)^(1)))</f>
        <v>2.0387639226338882E-10</v>
      </c>
      <c r="W245" s="12">
        <f>$E245^EXP(Parameter!$D$84+Parameter!$D$91*($B245/30.2*21)^(-2))</f>
        <v>2.3874697462092555E-2</v>
      </c>
      <c r="X245" s="12">
        <f>$D245^EXP(Parameter!$D$100+Parameter!$D$107*(($B245*21/30.2)^(1)))</f>
        <v>5.765496202498334E-117</v>
      </c>
      <c r="Y245" s="12">
        <f>$E245^EXP(Parameter!$D$85+Parameter!$D$92*($B245/30.2*21)^(-2))</f>
        <v>1.4892773487728822E-2</v>
      </c>
      <c r="Z245" s="12">
        <f>$D245^EXP(Parameter!$D$101+Parameter!$D$108*(($B245*21/30.2)^(1)))</f>
        <v>9.4376431102720029E-125</v>
      </c>
      <c r="AA245" s="12">
        <f>$E245^EXP(Parameter!$D$86+Parameter!$D$93*($B245/30.2*21)^(-2))</f>
        <v>2.1724497247726786E-2</v>
      </c>
      <c r="AB245" s="12">
        <f>$D245^EXP(Parameter!$D$98+Parameter!$D$105*(($B245*21/30.2)^(1)))</f>
        <v>4.099888157400808E-11</v>
      </c>
      <c r="AC245" s="12">
        <f>$E245^EXP(Parameter!$D$83+Parameter!$D$90*($B245/30.2*21)^(-2))</f>
        <v>1.1936141899187495E-3</v>
      </c>
      <c r="AD245" s="87">
        <f>$D245^EXP(Parameter!$D$133+Parameter!$D$140*(($B245*21/30.2)^(-0.5))+Parameter!$D$147*((LN($B245*21/30.2))))</f>
        <v>6.6162941201652966E-14</v>
      </c>
      <c r="AE245" s="12">
        <f>$E245^EXP(Parameter!$D$111+Parameter!$D$118*(($B245*21/30.2)^(-1))+Parameter!$D$125*(($B245*21/30.2)^(-0.5)))</f>
        <v>4.859941855856325E-2</v>
      </c>
      <c r="AF245" s="12">
        <f>$D245^EXP(Parameter!$D$134+Parameter!$D$141*(($B245*21/30.2)^(-0.5))+Parameter!$D$148*((LN($B245*21/30.2))))</f>
        <v>7.3315999256044987E-5</v>
      </c>
      <c r="AG245" s="12">
        <f>$E245^EXP(Parameter!$D$112+Parameter!$D$119*(($B245*21/30.2)^(-1))+Parameter!$D$126*(($B245*21/30.2)^(-0.5)))</f>
        <v>5.5215632060977389E-3</v>
      </c>
      <c r="AH245" s="12">
        <f>$D245^EXP(Parameter!$D$136+Parameter!$D$143*(($B245*21/30.2)^(-0.5))+Parameter!$D$150*((LN($B245*21/30.2))))</f>
        <v>3.3520871222322228E-11</v>
      </c>
      <c r="AI245" s="12">
        <f>$E245^EXP(Parameter!$D$114+Parameter!$D$121*(($B245*21/30.2)^(-1))+Parameter!$D$128*(($B245*21/30.2)^(-0.5)))</f>
        <v>2.2294885920838819E-5</v>
      </c>
      <c r="AJ245" s="12">
        <f>$D245^EXP(Parameter!$D$137+Parameter!$D$144*(($B245*21/30.2)^(-0.5))+Parameter!$D$151*((LN($B245*21/30.2))))</f>
        <v>5.0228297318103832E-16</v>
      </c>
      <c r="AK245" s="12">
        <f>$E245^EXP(Parameter!$D$115+Parameter!$D$122*(($B245*21/30.2)^(-1))+Parameter!$D$129*(($B245*21/30.2)^(-0.5)))</f>
        <v>3.3647795706613728E-3</v>
      </c>
      <c r="AL245" s="12">
        <f>$D245^EXP(Parameter!$D$138+Parameter!$D$145*(($B245*21/30.2)^(-0.5))+Parameter!$D$152*((LN($B245*21/30.2))))</f>
        <v>2.4627476116321449E-69</v>
      </c>
      <c r="AM245" s="12">
        <f>$E245^EXP(Parameter!$D$116+Parameter!$D$123*(($B245*21/30.2)^(-1))+Parameter!$D$130*(($B245*21/30.2)^(-0.5)))</f>
        <v>1.270349125103447E-6</v>
      </c>
      <c r="AN245" s="12">
        <f>$D245^EXP(Parameter!$D$135+Parameter!$D$142*(($B245*21/30.2)^(-0.5))+Parameter!$D$149*((LN($B245*21/30.2))))</f>
        <v>1.7951961364271339E-6</v>
      </c>
      <c r="AO245" s="12">
        <f>$E245^EXP(Parameter!$D$113+Parameter!$D$120*(($B245*21/30.2)^(-1))+Parameter!$D$127*(($B245*21/30.2)^(-0.5)))</f>
        <v>3.0806155510021465E-13</v>
      </c>
      <c r="AP245" s="87">
        <f>$D245^EXP(Parameter!$D$304+Parameter!$D$310*((LN($B245*21/30.2))))</f>
        <v>1.2869300666862885E-2</v>
      </c>
      <c r="AQ245" s="88">
        <f>$E245^EXP(Parameter!$D$290+Parameter!$D$296*((LN($B245*21/30.2))))</f>
        <v>8.5897303351170837E-3</v>
      </c>
      <c r="AR245" s="12">
        <f>$D245^EXP(Parameter!$D$305+Parameter!$D$311*((LN($B245*21/30.2))))</f>
        <v>1.9067922406981415E-2</v>
      </c>
      <c r="AS245" s="88">
        <f>$E245^EXP(Parameter!$D$291+Parameter!$D$297*((LN($B245*21/30.2))))</f>
        <v>6.7290818566287788E-3</v>
      </c>
      <c r="AT245" s="12">
        <f>$D245^EXP(Parameter!$D$305+Parameter!$D$307-Parameter!$D$306+(Parameter!$D$311+Parameter!$D$313-Parameter!$D$312)*((LN($B245*21/30.2))))</f>
        <v>1.6158770393890246E-2</v>
      </c>
      <c r="AU245" s="88">
        <f>$E245^EXP(Parameter!$D$291+Parameter!$D$293-Parameter!$D$292+(Parameter!$D$297+Parameter!$D$299-Parameter!$D$298)*((LN($B245*21/30.2))))</f>
        <v>1.1416329923417092E-2</v>
      </c>
      <c r="AV245" s="12">
        <f>$D245^EXP(Parameter!$D$308+Parameter!$D$314*((LN($B245*21/30.2))))</f>
        <v>2.2787584731459292E-2</v>
      </c>
      <c r="AW245" s="88">
        <f>$E245^EXP(Parameter!$D$294+Parameter!$D$300*((LN($B245*21/30.2))))</f>
        <v>9.7766568384433754E-3</v>
      </c>
      <c r="AX245" s="12">
        <f>$D245^EXP(Parameter!$D$305+Parameter!$D$309-Parameter!$D$306+(Parameter!$D$311+Parameter!$D$315-Parameter!$D$312)*((LN($B245*21/30.2))))</f>
        <v>7.0033735887547431E-3</v>
      </c>
      <c r="AY245" s="88">
        <f>$E245^EXP(Parameter!$D$291+Parameter!$D$295-Parameter!$D$292+(Parameter!$D$297+Parameter!$D$301-Parameter!$D$298)*((LN($B245*21/30.2))))</f>
        <v>6.6661911192810851E-5</v>
      </c>
      <c r="AZ245" s="12">
        <f>$D245^EXP(Parameter!D$305-Parameter!D$306+(Parameter!D$311-Parameter!D$312)*((LN($B245*21/30.2))))</f>
        <v>4.6227603058584393E-3</v>
      </c>
      <c r="BA245" s="88">
        <f>$E245^EXP(Parameter!$D$291-Parameter!$D$292+(Parameter!$D$297-Parameter!$D$298)*((LN($B245*21/30.2))))</f>
        <v>6.0695772485818862E-7</v>
      </c>
      <c r="BB245" s="89">
        <f>$D245^EXP(Parameter!$D$231+Parameter!$D$238)</f>
        <v>3.8329407097405455E-2</v>
      </c>
      <c r="BC245" s="90">
        <f>$E245^EXP(Parameter!$D$216+Parameter!$D$223)</f>
        <v>2.2372020876730149E-3</v>
      </c>
      <c r="BD245" s="91">
        <f>$D245^EXP(Parameter!$D$232+Parameter!$D$239)</f>
        <v>2.8293478191949096E-2</v>
      </c>
      <c r="BE245" s="90">
        <f>$E245^EXP(Parameter!$D$217+Parameter!$D$224)</f>
        <v>3.3224391512084294E-3</v>
      </c>
      <c r="BF245" s="91">
        <f>$D245^EXP(Parameter!$D$234+Parameter!$D$241)</f>
        <v>3.4705174440537015E-2</v>
      </c>
      <c r="BG245" s="91">
        <f>$E245^EXP(Parameter!$D$219+Parameter!$D$226)</f>
        <v>1.7352875667265986E-2</v>
      </c>
      <c r="BH245" s="91">
        <f>$D245^EXP(Parameter!$D$235+Parameter!$D$242)</f>
        <v>7.5303865674829093E-2</v>
      </c>
      <c r="BI245" s="91">
        <f>$E245^EXP(Parameter!$D$220+Parameter!$D$227)</f>
        <v>1.0635840532627745E-2</v>
      </c>
      <c r="BJ245" s="91">
        <f>$D245^EXP(Parameter!$D$236)</f>
        <v>8.4863476773076058E-3</v>
      </c>
      <c r="BK245" s="91">
        <f>$E245^EXP(Parameter!$D$221)</f>
        <v>0.13545545033582815</v>
      </c>
      <c r="BL245" s="91">
        <f>$D245^EXP(Parameter!$D$233+Parameter!$D$240)</f>
        <v>1.2084359136256117E-2</v>
      </c>
      <c r="BM245" s="91">
        <f>$E245^EXP(Parameter!$D$218+Parameter!$D$225)</f>
        <v>9.26062141820588E-4</v>
      </c>
      <c r="BN245" s="90">
        <f>$D245^EXP(Parameter!$D$268+Parameter!$D$275)</f>
        <v>5.3210073493222418E-2</v>
      </c>
      <c r="BO245" s="91">
        <f>$E245^EXP(Parameter!$D$246+Parameter!$D$253)</f>
        <v>7.0145843368827124E-4</v>
      </c>
      <c r="BP245" s="91">
        <f>$D245^EXP(Parameter!$D$269+Parameter!$D$276)</f>
        <v>3.366654022411552E-2</v>
      </c>
      <c r="BQ245" s="91">
        <f>$E245^EXP(Parameter!$D$247+Parameter!$D$254)</f>
        <v>1.9049954274442062E-3</v>
      </c>
      <c r="BR245" s="91">
        <f>$D245^EXP(Parameter!$D$271+Parameter!$D$278)</f>
        <v>8.4588897116142509E-2</v>
      </c>
      <c r="BS245" s="91">
        <f>$E245^EXP(Parameter!$D$249+Parameter!$D$256)</f>
        <v>2.1806349384697086E-2</v>
      </c>
      <c r="BT245" s="91">
        <f>$D245^EXP(Parameter!$D$272+Parameter!$D$279)</f>
        <v>0.15491418754008357</v>
      </c>
      <c r="BU245" s="91">
        <f>$E245^EXP(Parameter!$D$250+Parameter!$D$257)</f>
        <v>6.020556090795842E-3</v>
      </c>
      <c r="BV245" s="91">
        <f>$D245^EXP(Parameter!$D$273+Parameter!$D$280)</f>
        <v>0.12034159365146591</v>
      </c>
      <c r="BW245" s="91">
        <f>$E245^EXP(Parameter!$D$251+Parameter!$D$258)</f>
        <v>2.361070376952586E-2</v>
      </c>
      <c r="BX245" s="91">
        <f>$D245^EXP(Parameter!$D$270+Parameter!$D$277)</f>
        <v>2.8903365023846956E-2</v>
      </c>
      <c r="BY245" s="91">
        <f>$E245^EXP(Parameter!$D$248+Parameter!$D$255)</f>
        <v>2.3772567523428646E-3</v>
      </c>
      <c r="BZ245" s="90">
        <f>$D245^EXP(Parameter!$D$208)</f>
        <v>3.5409977095112823E-2</v>
      </c>
      <c r="CA245" s="90">
        <f>$E245^EXP(Parameter!$D$200)</f>
        <v>1.5439488643582101E-3</v>
      </c>
      <c r="CB245" s="90">
        <f>$D245^EXP(Parameter!$D$209)</f>
        <v>2.8699030402844244E-2</v>
      </c>
      <c r="CC245" s="90">
        <f>$E245^EXP(Parameter!$D$201)</f>
        <v>2.7273294503742428E-3</v>
      </c>
      <c r="CD245" s="90">
        <f>$D245^EXP(Parameter!$D$211)</f>
        <v>3.1546248994728188E-2</v>
      </c>
      <c r="CE245" s="90">
        <f>$E245^EXP(Parameter!$D$203)</f>
        <v>1.3159807887893947E-2</v>
      </c>
      <c r="CF245" s="90">
        <f>$D245^EXP(Parameter!$D$212)</f>
        <v>7.5109267487422735E-2</v>
      </c>
      <c r="CG245" s="90">
        <f>$E245^EXP(Parameter!$D$204)</f>
        <v>9.046612825394585E-3</v>
      </c>
      <c r="CH245" s="91">
        <f>$D245^EXP(Parameter!$D$213)</f>
        <v>2.510380666022587E-2</v>
      </c>
      <c r="CI245" s="90">
        <f>$E245^EXP(Parameter!$D$205)</f>
        <v>1.65919576840063E-2</v>
      </c>
      <c r="CJ245" s="91">
        <f>$D245^EXP(Parameter!$D$210)</f>
        <v>1.3303134647426433E-2</v>
      </c>
      <c r="CK245" s="90">
        <f>$E245^EXP(Parameter!$D$202)</f>
        <v>1.2342492934992444E-3</v>
      </c>
      <c r="CL245" s="12">
        <f>$D245^EXP(Parameter!$D$170+Parameter!$D$177*(LN($B245/30.2*21)))</f>
        <v>1.5475692828100443E-2</v>
      </c>
      <c r="CM245" s="41">
        <f>$E245^EXP(Parameter!$D$155+Parameter!$D$162*(LN($B245/30.2*21)))</f>
        <v>6.2661878616839112E-2</v>
      </c>
      <c r="CN245" s="12">
        <f>$D245^EXP(Parameter!$D$171+Parameter!$D$178*(LN($B245/30.2*21)))</f>
        <v>1.7888279601091843E-2</v>
      </c>
      <c r="CO245" s="41">
        <f>$E245^EXP(Parameter!$D$156+Parameter!$D$163*(LN($B245/30.2*21)))</f>
        <v>3.5347811230604473E-2</v>
      </c>
      <c r="CP245" s="12">
        <f>$D245^EXP(Parameter!$D$173+Parameter!$D$180*(LN($B245/30.2*21)))</f>
        <v>1.4529088788732865E-2</v>
      </c>
      <c r="CQ245" s="41">
        <f>$E245^EXP(Parameter!$D$158+Parameter!$D$165*(LN($B245/30.2*21)))</f>
        <v>3.506282789739474E-2</v>
      </c>
      <c r="CR245" s="12">
        <f>$D245^EXP(Parameter!$D$174+Parameter!$D$181*(LN($B245/30.2*21)))</f>
        <v>1.2355671556501123E-2</v>
      </c>
      <c r="CS245" s="41">
        <f>$E245^EXP(Parameter!$D$159+Parameter!$D$166*(LN($B245/30.2*21)))</f>
        <v>5.6414804010320216E-2</v>
      </c>
      <c r="CT245" s="12">
        <f>$D245^EXP(Parameter!$D$175+Parameter!$D$182*(LN($B245/30.2*21)))</f>
        <v>1.7309231045058349E-3</v>
      </c>
      <c r="CU245" s="41">
        <f>$E245^EXP(Parameter!$D$160+Parameter!$D$167*(LN($B245/30.2*21)))</f>
        <v>1.0472870229255176E-3</v>
      </c>
      <c r="CV245" s="12">
        <f>$D245^EXP(Parameter!$D$172+Parameter!$D$179*(LN($B245/30.2*21)))</f>
        <v>2.7659600609873458E-3</v>
      </c>
      <c r="CW245" s="41">
        <f>$E245^EXP(Parameter!$D$157+Parameter!$D$164*(LN($B245/30.2*21)))</f>
        <v>1.6902180271134332E-8</v>
      </c>
      <c r="CX245" s="12">
        <f t="shared" si="23"/>
        <v>7.1997219838197886E-34</v>
      </c>
      <c r="CY245" s="85">
        <v>1.2600380846834401E-2</v>
      </c>
      <c r="CZ245" s="12">
        <f t="shared" si="24"/>
        <v>3.7672695358439913E-6</v>
      </c>
      <c r="DA245" s="85">
        <v>1.88211114850785E-2</v>
      </c>
      <c r="DB245" s="12">
        <f t="shared" si="25"/>
        <v>2.0387639226338882E-10</v>
      </c>
      <c r="DC245" s="41">
        <v>6.8529055483141404E-5</v>
      </c>
      <c r="DD245" s="12">
        <f t="shared" si="26"/>
        <v>5.765496202498334E-117</v>
      </c>
      <c r="DE245" s="85">
        <v>8.1344031700622402E-4</v>
      </c>
      <c r="DF245" s="12">
        <f t="shared" si="27"/>
        <v>9.4376431102720029E-125</v>
      </c>
      <c r="DG245" s="41">
        <v>6.7119899999820796E-5</v>
      </c>
      <c r="DH245" s="12">
        <f t="shared" si="28"/>
        <v>4.099888157400808E-11</v>
      </c>
      <c r="DI245" s="41">
        <v>6.7119899999820796E-5</v>
      </c>
      <c r="DJ245" s="46">
        <v>240</v>
      </c>
      <c r="DK245" s="44">
        <v>2.4191062620082499E-5</v>
      </c>
      <c r="DL245" s="44">
        <v>8.1991570140549404E-5</v>
      </c>
      <c r="DM245" s="44">
        <v>2.0057135594231401E-4</v>
      </c>
      <c r="DN245" s="44">
        <v>1.4052651716212099E-4</v>
      </c>
      <c r="DO245" s="44">
        <v>6.9041960669336E-4</v>
      </c>
      <c r="DP245" s="44">
        <v>5.2276939856543702E-4</v>
      </c>
      <c r="DQ245" s="44">
        <v>7.8821519440763798E-4</v>
      </c>
      <c r="DR245" s="45">
        <v>1.4596185446658499E-2</v>
      </c>
      <c r="DS245" s="45">
        <v>2.4985692035374901E-2</v>
      </c>
      <c r="DT245" s="45">
        <v>2.2130249582538598E-2</v>
      </c>
      <c r="DU245" s="45">
        <v>1.53812653035035E-2</v>
      </c>
      <c r="DV245" s="45">
        <v>2.3733569921155301E-2</v>
      </c>
      <c r="DW245" s="45">
        <v>4.1139393107477898E-2</v>
      </c>
      <c r="DX245" s="45">
        <v>1.8555549456114599E-2</v>
      </c>
    </row>
    <row r="246" spans="1:128">
      <c r="A246" s="43">
        <f t="shared" si="22"/>
        <v>15.526027397260274</v>
      </c>
      <c r="B246" s="18">
        <v>242</v>
      </c>
      <c r="C246" s="12">
        <v>5302</v>
      </c>
      <c r="D246" s="12">
        <v>1.3531170176773501E-2</v>
      </c>
      <c r="E246" s="12">
        <v>6.5896690576832095E-5</v>
      </c>
      <c r="F246" s="92">
        <f>$D246^Parameter!$D$325</f>
        <v>3.4869167418103947E-2</v>
      </c>
      <c r="G246" s="92">
        <f>$E246^Parameter!$D$318</f>
        <v>9.7629664094226419E-4</v>
      </c>
      <c r="H246" s="92">
        <f>$D246^Parameter!$D$326</f>
        <v>3.1993981167839317E-2</v>
      </c>
      <c r="I246" s="92">
        <f>$E246^Parameter!$D$319</f>
        <v>2.1089811921768311E-3</v>
      </c>
      <c r="J246" s="92">
        <f>$D246^Parameter!$D$328</f>
        <v>3.7677106374103271E-2</v>
      </c>
      <c r="K246" s="92">
        <f>$E246^Parameter!$D$321</f>
        <v>1.4052596512656014E-2</v>
      </c>
      <c r="L246" s="92">
        <f>$D246^Parameter!$D$329</f>
        <v>8.985614847404734E-2</v>
      </c>
      <c r="M246" s="92">
        <f>$E246^Parameter!$D$322</f>
        <v>8.9380579501224539E-3</v>
      </c>
      <c r="N246" s="92">
        <f>$D246^Parameter!$D$330</f>
        <v>3.0646553316016067E-2</v>
      </c>
      <c r="O246" s="92">
        <f>$E246^Parameter!$D$323</f>
        <v>2.1259127750619278E-2</v>
      </c>
      <c r="P246" s="92">
        <f>$D246^Parameter!$D$327</f>
        <v>1.6635323811436786E-2</v>
      </c>
      <c r="Q246" s="92">
        <f>$E246^Parameter!$D$320</f>
        <v>1.0343526071405714E-3</v>
      </c>
      <c r="R246" s="12">
        <f>$D246^EXP(Parameter!$D$96+Parameter!$D$103*(($B246/30.2*21)^(1)))</f>
        <v>2.108370140234209E-34</v>
      </c>
      <c r="S246" s="12">
        <f>$E246^EXP(Parameter!$D$81+Parameter!$D$88*($B246/30.2*21)^(-2))</f>
        <v>2.6963663481061307E-3</v>
      </c>
      <c r="T246" s="12">
        <f>$D246^EXP(Parameter!$D$97+Parameter!$D$104*(($B246*21/30.2)^(1)))</f>
        <v>3.4240079861078689E-6</v>
      </c>
      <c r="U246" s="12">
        <f>$E246^EXP(Parameter!$D$82+Parameter!$D$89*($B246/30.2*21)^(-2))</f>
        <v>4.511014118929629E-3</v>
      </c>
      <c r="V246" s="12">
        <f>$D246^EXP(Parameter!$D$99+Parameter!$D$106*(($B246*21/30.2)^(1)))</f>
        <v>1.6145003648014915E-10</v>
      </c>
      <c r="W246" s="12">
        <f>$E246^EXP(Parameter!$D$84+Parameter!$D$91*($B246/30.2*21)^(-2))</f>
        <v>2.3704651067527858E-2</v>
      </c>
      <c r="X246" s="12">
        <f>$D246^EXP(Parameter!$D$100+Parameter!$D$107*(($B246*21/30.2)^(1)))</f>
        <v>1.1642104847870696E-119</v>
      </c>
      <c r="Y246" s="12">
        <f>$E246^EXP(Parameter!$D$85+Parameter!$D$92*($B246/30.2*21)^(-2))</f>
        <v>1.4773346060202402E-2</v>
      </c>
      <c r="Z246" s="12">
        <f>$D246^EXP(Parameter!$D$101+Parameter!$D$108*(($B246*21/30.2)^(1)))</f>
        <v>1.8876234464882454E-127</v>
      </c>
      <c r="AA246" s="12">
        <f>$E246^EXP(Parameter!$D$86+Parameter!$D$93*($B246/30.2*21)^(-2))</f>
        <v>2.1565839329821188E-2</v>
      </c>
      <c r="AB246" s="12">
        <f>$D246^EXP(Parameter!$D$98+Parameter!$D$105*(($B246*21/30.2)^(1)))</f>
        <v>3.2467979414731048E-11</v>
      </c>
      <c r="AC246" s="12">
        <f>$E246^EXP(Parameter!$D$83+Parameter!$D$90*($B246/30.2*21)^(-2))</f>
        <v>1.178334696392408E-3</v>
      </c>
      <c r="AD246" s="87">
        <f>$D246^EXP(Parameter!$D$133+Parameter!$D$140*(($B246*21/30.2)^(-0.5))+Parameter!$D$147*((LN($B246*21/30.2))))</f>
        <v>5.3968460220750092E-14</v>
      </c>
      <c r="AE246" s="12">
        <f>$E246^EXP(Parameter!$D$111+Parameter!$D$118*(($B246*21/30.2)^(-1))+Parameter!$D$125*(($B246*21/30.2)^(-0.5)))</f>
        <v>4.8397104086737128E-2</v>
      </c>
      <c r="AF246" s="12">
        <f>$D246^EXP(Parameter!$D$134+Parameter!$D$141*(($B246*21/30.2)^(-0.5))+Parameter!$D$148*((LN($B246*21/30.2))))</f>
        <v>7.0580689721667927E-5</v>
      </c>
      <c r="AG246" s="12">
        <f>$E246^EXP(Parameter!$D$112+Parameter!$D$119*(($B246*21/30.2)^(-1))+Parameter!$D$126*(($B246*21/30.2)^(-0.5)))</f>
        <v>5.4682172317855032E-3</v>
      </c>
      <c r="AH246" s="12">
        <f>$D246^EXP(Parameter!$D$136+Parameter!$D$143*(($B246*21/30.2)^(-0.5))+Parameter!$D$150*((LN($B246*21/30.2))))</f>
        <v>2.8846724298579416E-11</v>
      </c>
      <c r="AI246" s="12">
        <f>$E246^EXP(Parameter!$D$114+Parameter!$D$121*(($B246*21/30.2)^(-1))+Parameter!$D$128*(($B246*21/30.2)^(-0.5)))</f>
        <v>2.1657773461837973E-5</v>
      </c>
      <c r="AJ246" s="12">
        <f>$D246^EXP(Parameter!$D$137+Parameter!$D$144*(($B246*21/30.2)^(-0.5))+Parameter!$D$151*((LN($B246*21/30.2))))</f>
        <v>3.8582940623255149E-16</v>
      </c>
      <c r="AK246" s="12">
        <f>$E246^EXP(Parameter!$D$115+Parameter!$D$122*(($B246*21/30.2)^(-1))+Parameter!$D$129*(($B246*21/30.2)^(-0.5)))</f>
        <v>3.3248557502613199E-3</v>
      </c>
      <c r="AL246" s="12">
        <f>$D246^EXP(Parameter!$D$138+Parameter!$D$145*(($B246*21/30.2)^(-0.5))+Parameter!$D$152*((LN($B246*21/30.2))))</f>
        <v>5.3065164342601853E-70</v>
      </c>
      <c r="AM246" s="12">
        <f>$E246^EXP(Parameter!$D$116+Parameter!$D$123*(($B246*21/30.2)^(-1))+Parameter!$D$130*(($B246*21/30.2)^(-0.5)))</f>
        <v>1.2242099574816827E-6</v>
      </c>
      <c r="AN246" s="12">
        <f>$D246^EXP(Parameter!$D$135+Parameter!$D$142*(($B246*21/30.2)^(-0.5))+Parameter!$D$149*((LN($B246*21/30.2))))</f>
        <v>1.6993797364978861E-6</v>
      </c>
      <c r="AO246" s="12">
        <f>$E246^EXP(Parameter!$D$113+Parameter!$D$120*(($B246*21/30.2)^(-1))+Parameter!$D$127*(($B246*21/30.2)^(-0.5)))</f>
        <v>2.8330044035984223E-13</v>
      </c>
      <c r="AP246" s="87">
        <f>$D246^EXP(Parameter!$D$304+Parameter!$D$310*((LN($B246*21/30.2))))</f>
        <v>1.2725161820239948E-2</v>
      </c>
      <c r="AQ246" s="88">
        <f>$E246^EXP(Parameter!$D$290+Parameter!$D$296*((LN($B246*21/30.2))))</f>
        <v>8.5358990367642926E-3</v>
      </c>
      <c r="AR246" s="12">
        <f>$D246^EXP(Parameter!$D$305+Parameter!$D$311*((LN($B246*21/30.2))))</f>
        <v>1.8897936342176399E-2</v>
      </c>
      <c r="AS246" s="88">
        <f>$E246^EXP(Parameter!$D$291+Parameter!$D$297*((LN($B246*21/30.2))))</f>
        <v>6.672334647854561E-3</v>
      </c>
      <c r="AT246" s="12">
        <f>$D246^EXP(Parameter!$D$305+Parameter!$D$307-Parameter!$D$306+(Parameter!$D$311+Parameter!$D$313-Parameter!$D$312)*((LN($B246*21/30.2))))</f>
        <v>1.5998444750368265E-2</v>
      </c>
      <c r="AU246" s="88">
        <f>$E246^EXP(Parameter!$D$291+Parameter!$D$293-Parameter!$D$292+(Parameter!$D$297+Parameter!$D$299-Parameter!$D$298)*((LN($B246*21/30.2))))</f>
        <v>1.1312253319287705E-2</v>
      </c>
      <c r="AV246" s="12">
        <f>$D246^EXP(Parameter!$D$308+Parameter!$D$314*((LN($B246*21/30.2))))</f>
        <v>2.2544428214306619E-2</v>
      </c>
      <c r="AW246" s="88">
        <f>$E246^EXP(Parameter!$D$294+Parameter!$D$300*((LN($B246*21/30.2))))</f>
        <v>9.69202963380149E-3</v>
      </c>
      <c r="AX246" s="12">
        <f>$D246^EXP(Parameter!$D$305+Parameter!$D$309-Parameter!$D$306+(Parameter!$D$311+Parameter!$D$315-Parameter!$D$312)*((LN($B246*21/30.2))))</f>
        <v>6.9111081404988374E-3</v>
      </c>
      <c r="AY246" s="88">
        <f>$E246^EXP(Parameter!$D$291+Parameter!$D$295-Parameter!$D$292+(Parameter!$D$297+Parameter!$D$301-Parameter!$D$298)*((LN($B246*21/30.2))))</f>
        <v>6.4550172580429558E-5</v>
      </c>
      <c r="AZ246" s="12">
        <f>$D246^EXP(Parameter!D$305-Parameter!D$306+(Parameter!D$311-Parameter!D$312)*((LN($B246*21/30.2))))</f>
        <v>4.5606879280179523E-3</v>
      </c>
      <c r="BA246" s="88">
        <f>$E246^EXP(Parameter!$D$291-Parameter!$D$292+(Parameter!$D$297-Parameter!$D$298)*((LN($B246*21/30.2))))</f>
        <v>5.8092672540559684E-7</v>
      </c>
      <c r="BB246" s="89">
        <f>$D246^EXP(Parameter!$D$231+Parameter!$D$238)</f>
        <v>3.8072765928764879E-2</v>
      </c>
      <c r="BC246" s="90">
        <f>$E246^EXP(Parameter!$D$216+Parameter!$D$223)</f>
        <v>2.2112226267990654E-3</v>
      </c>
      <c r="BD246" s="91">
        <f>$D246^EXP(Parameter!$D$232+Parameter!$D$239)</f>
        <v>2.8086465419805466E-2</v>
      </c>
      <c r="BE246" s="90">
        <f>$E246^EXP(Parameter!$D$217+Parameter!$D$224)</f>
        <v>3.2863440483721024E-3</v>
      </c>
      <c r="BF246" s="91">
        <f>$D246^EXP(Parameter!$D$234+Parameter!$D$241)</f>
        <v>3.4465747557748949E-2</v>
      </c>
      <c r="BG246" s="91">
        <f>$E246^EXP(Parameter!$D$219+Parameter!$D$226)</f>
        <v>1.7218747504614378E-2</v>
      </c>
      <c r="BH246" s="91">
        <f>$D246^EXP(Parameter!$D$235+Parameter!$D$242)</f>
        <v>7.4903776382391235E-2</v>
      </c>
      <c r="BI246" s="91">
        <f>$E246^EXP(Parameter!$D$220+Parameter!$D$227)</f>
        <v>1.0543747510220816E-2</v>
      </c>
      <c r="BJ246" s="91">
        <f>$D246^EXP(Parameter!$D$236)</f>
        <v>8.4033867727890468E-3</v>
      </c>
      <c r="BK246" s="91">
        <f>$E246^EXP(Parameter!$D$221)</f>
        <v>0.13493813893934697</v>
      </c>
      <c r="BL246" s="91">
        <f>$D246^EXP(Parameter!$D$233+Parameter!$D$240)</f>
        <v>1.1974939957308202E-2</v>
      </c>
      <c r="BM246" s="91">
        <f>$E246^EXP(Parameter!$D$218+Parameter!$D$225)</f>
        <v>9.1376429810056871E-4</v>
      </c>
      <c r="BN246" s="90">
        <f>$D246^EXP(Parameter!$D$268+Parameter!$D$275)</f>
        <v>5.2889520797507042E-2</v>
      </c>
      <c r="BO246" s="91">
        <f>$E246^EXP(Parameter!$D$246+Parameter!$D$253)</f>
        <v>6.9177536360422187E-4</v>
      </c>
      <c r="BP246" s="91">
        <f>$D246^EXP(Parameter!$D$269+Parameter!$D$276)</f>
        <v>3.3432186292814914E-2</v>
      </c>
      <c r="BQ246" s="91">
        <f>$E246^EXP(Parameter!$D$247+Parameter!$D$254)</f>
        <v>1.8822944878095691E-3</v>
      </c>
      <c r="BR246" s="91">
        <f>$D246^EXP(Parameter!$D$271+Parameter!$D$278)</f>
        <v>8.4159630183300249E-2</v>
      </c>
      <c r="BS246" s="91">
        <f>$E246^EXP(Parameter!$D$249+Parameter!$D$256)</f>
        <v>2.164726145352185E-2</v>
      </c>
      <c r="BT246" s="91">
        <f>$D246^EXP(Parameter!$D$272+Parameter!$D$279)</f>
        <v>0.15432025249236303</v>
      </c>
      <c r="BU246" s="91">
        <f>$E246^EXP(Parameter!$D$250+Parameter!$D$257)</f>
        <v>5.9619284906803245E-3</v>
      </c>
      <c r="BV246" s="91">
        <f>$D246^EXP(Parameter!$D$273+Parameter!$D$280)</f>
        <v>0.11981786535536849</v>
      </c>
      <c r="BW246" s="91">
        <f>$E246^EXP(Parameter!$D$251+Parameter!$D$258)</f>
        <v>2.3442018943217971E-2</v>
      </c>
      <c r="BX246" s="91">
        <f>$D246^EXP(Parameter!$D$270+Parameter!$D$277)</f>
        <v>2.8693150378378177E-2</v>
      </c>
      <c r="BY246" s="91">
        <f>$E246^EXP(Parameter!$D$248+Parameter!$D$255)</f>
        <v>2.3499240072137502E-3</v>
      </c>
      <c r="BZ246" s="90">
        <f>$D246^EXP(Parameter!$D$208)</f>
        <v>3.5167144187057374E-2</v>
      </c>
      <c r="CA246" s="90">
        <f>$E246^EXP(Parameter!$D$200)</f>
        <v>1.5249368836137808E-3</v>
      </c>
      <c r="CB246" s="90">
        <f>$D246^EXP(Parameter!$D$209)</f>
        <v>2.8489885537984767E-2</v>
      </c>
      <c r="CC246" s="90">
        <f>$E246^EXP(Parameter!$D$201)</f>
        <v>2.6966806853675994E-3</v>
      </c>
      <c r="CD246" s="90">
        <f>$D246^EXP(Parameter!$D$211)</f>
        <v>3.1322457273924929E-2</v>
      </c>
      <c r="CE246" s="90">
        <f>$E246^EXP(Parameter!$D$203)</f>
        <v>1.305117865799439E-2</v>
      </c>
      <c r="CF246" s="90">
        <f>$D246^EXP(Parameter!$D$212)</f>
        <v>7.470981390335571E-2</v>
      </c>
      <c r="CG246" s="90">
        <f>$E246^EXP(Parameter!$D$204)</f>
        <v>8.965502890171291E-3</v>
      </c>
      <c r="CH246" s="91">
        <f>$D246^EXP(Parameter!$D$213)</f>
        <v>2.4913992474235581E-2</v>
      </c>
      <c r="CI246" s="90">
        <f>$E246^EXP(Parameter!$D$205)</f>
        <v>1.6462298053817329E-2</v>
      </c>
      <c r="CJ246" s="91">
        <f>$D246^EXP(Parameter!$D$210)</f>
        <v>1.318528935176908E-2</v>
      </c>
      <c r="CK246" s="90">
        <f>$E246^EXP(Parameter!$D$202)</f>
        <v>1.2185286435320733E-3</v>
      </c>
      <c r="CL246" s="12">
        <f>$D246^EXP(Parameter!$D$170+Parameter!$D$177*(LN($B246/30.2*21)))</f>
        <v>1.5322957828662899E-2</v>
      </c>
      <c r="CM246" s="41">
        <f>$E246^EXP(Parameter!$D$155+Parameter!$D$162*(LN($B246/30.2*21)))</f>
        <v>6.2512642700467108E-2</v>
      </c>
      <c r="CN246" s="12">
        <f>$D246^EXP(Parameter!$D$171+Parameter!$D$178*(LN($B246/30.2*21)))</f>
        <v>1.7728495179426935E-2</v>
      </c>
      <c r="CO246" s="41">
        <f>$E246^EXP(Parameter!$D$156+Parameter!$D$163*(LN($B246/30.2*21)))</f>
        <v>3.5194523959951193E-2</v>
      </c>
      <c r="CP246" s="12">
        <f>$D246^EXP(Parameter!$D$173+Parameter!$D$180*(LN($B246/30.2*21)))</f>
        <v>1.4385557015896496E-2</v>
      </c>
      <c r="CQ246" s="41">
        <f>$E246^EXP(Parameter!$D$158+Parameter!$D$165*(LN($B246/30.2*21)))</f>
        <v>3.4864841459808053E-2</v>
      </c>
      <c r="CR246" s="12">
        <f>$D246^EXP(Parameter!$D$174+Parameter!$D$181*(LN($B246/30.2*21)))</f>
        <v>1.2202222859032223E-2</v>
      </c>
      <c r="CS246" s="41">
        <f>$E246^EXP(Parameter!$D$159+Parameter!$D$166*(LN($B246/30.2*21)))</f>
        <v>5.619694234370446E-2</v>
      </c>
      <c r="CT246" s="12">
        <f>$D246^EXP(Parameter!$D$175+Parameter!$D$182*(LN($B246/30.2*21)))</f>
        <v>1.6996271352838729E-3</v>
      </c>
      <c r="CU246" s="41">
        <f>$E246^EXP(Parameter!$D$160+Parameter!$D$167*(LN($B246/30.2*21)))</f>
        <v>1.0282501138111409E-3</v>
      </c>
      <c r="CV246" s="12">
        <f>$D246^EXP(Parameter!$D$172+Parameter!$D$179*(LN($B246/30.2*21)))</f>
        <v>2.7253979663952209E-3</v>
      </c>
      <c r="CW246" s="41">
        <f>$E246^EXP(Parameter!$D$157+Parameter!$D$164*(LN($B246/30.2*21)))</f>
        <v>1.5988481567211711E-8</v>
      </c>
      <c r="CX246" s="12">
        <f t="shared" si="23"/>
        <v>2.108370140234209E-34</v>
      </c>
      <c r="CY246" s="85">
        <v>1.2586748717592199E-2</v>
      </c>
      <c r="CZ246" s="12">
        <f t="shared" si="24"/>
        <v>3.4240079861078689E-6</v>
      </c>
      <c r="DA246" s="85">
        <v>1.8792712182821698E-2</v>
      </c>
      <c r="DB246" s="12">
        <f t="shared" si="25"/>
        <v>1.6145003648014915E-10</v>
      </c>
      <c r="DC246" s="41">
        <v>6.7200775568792897E-5</v>
      </c>
      <c r="DD246" s="12">
        <f t="shared" si="26"/>
        <v>1.1642104847870696E-119</v>
      </c>
      <c r="DE246" s="85">
        <v>7.9980591197906204E-4</v>
      </c>
      <c r="DF246" s="12">
        <f t="shared" si="27"/>
        <v>1.8876234464882454E-127</v>
      </c>
      <c r="DG246" s="41">
        <v>6.5896699999858405E-5</v>
      </c>
      <c r="DH246" s="12">
        <f t="shared" si="28"/>
        <v>3.2467979414731048E-11</v>
      </c>
      <c r="DI246" s="41">
        <v>6.5896699999858405E-5</v>
      </c>
      <c r="DJ246" s="46">
        <v>241</v>
      </c>
      <c r="DK246" s="44">
        <v>2.36604065499968E-5</v>
      </c>
      <c r="DL246" s="44">
        <v>8.0323915782720703E-5</v>
      </c>
      <c r="DM246" s="44">
        <v>1.9673714588364099E-4</v>
      </c>
      <c r="DN246" s="44">
        <v>1.3777098172995699E-4</v>
      </c>
      <c r="DO246" s="44">
        <v>6.7844894599011795E-4</v>
      </c>
      <c r="DP246" s="44">
        <v>5.1349110569454104E-4</v>
      </c>
      <c r="DQ246" s="44">
        <v>7.7470462704587505E-4</v>
      </c>
      <c r="DR246" s="45">
        <v>1.44713391445728E-2</v>
      </c>
      <c r="DS246" s="45">
        <v>2.4788090302621201E-2</v>
      </c>
      <c r="DT246" s="45">
        <v>2.1951919256550701E-2</v>
      </c>
      <c r="DU246" s="45">
        <v>1.52506404185656E-2</v>
      </c>
      <c r="DV246" s="45">
        <v>2.35443590637258E-2</v>
      </c>
      <c r="DW246" s="45">
        <v>4.08404977489676E-2</v>
      </c>
      <c r="DX246" s="45">
        <v>1.8402074876646898E-2</v>
      </c>
    </row>
    <row r="247" spans="1:128">
      <c r="A247" s="43">
        <f t="shared" si="22"/>
        <v>15.586301369863014</v>
      </c>
      <c r="B247" s="18">
        <v>243</v>
      </c>
      <c r="C247" s="12">
        <v>5324</v>
      </c>
      <c r="D247" s="12">
        <v>1.3412366082359101E-2</v>
      </c>
      <c r="E247" s="12">
        <v>6.4699457478331406E-5</v>
      </c>
      <c r="F247" s="92">
        <f>$D247^Parameter!$D$325</f>
        <v>3.463013710695477E-2</v>
      </c>
      <c r="G247" s="92">
        <f>$E247^Parameter!$D$318</f>
        <v>9.6349277001926811E-4</v>
      </c>
      <c r="H247" s="92">
        <f>$D247^Parameter!$D$326</f>
        <v>3.1769056642256072E-2</v>
      </c>
      <c r="I247" s="92">
        <f>$E247^Parameter!$D$319</f>
        <v>2.0843776558803597E-3</v>
      </c>
      <c r="J247" s="92">
        <f>$D247^Parameter!$D$328</f>
        <v>3.7424767744830598E-2</v>
      </c>
      <c r="K247" s="92">
        <f>$E247^Parameter!$D$321</f>
        <v>1.3938915427741727E-2</v>
      </c>
      <c r="L247" s="92">
        <f>$D247^Parameter!$D$329</f>
        <v>8.9413485188405389E-2</v>
      </c>
      <c r="M247" s="92">
        <f>$E247^Parameter!$D$322</f>
        <v>8.8581149780965294E-3</v>
      </c>
      <c r="N247" s="92">
        <f>$D247^Parameter!$D$330</f>
        <v>3.0428417955759682E-2</v>
      </c>
      <c r="O247" s="92">
        <f>$E247^Parameter!$D$323</f>
        <v>2.1103780231156392E-2</v>
      </c>
      <c r="P247" s="92">
        <f>$D247^Parameter!$D$327</f>
        <v>1.6496246576826048E-2</v>
      </c>
      <c r="Q247" s="92">
        <f>$E247^Parameter!$D$320</f>
        <v>1.0208996531281701E-3</v>
      </c>
      <c r="R247" s="12">
        <f>$D247^EXP(Parameter!$D$96+Parameter!$D$103*(($B247/30.2*21)^(1)))</f>
        <v>6.0582132414380556E-35</v>
      </c>
      <c r="S247" s="12">
        <f>$E247^EXP(Parameter!$D$81+Parameter!$D$88*($B247/30.2*21)^(-2))</f>
        <v>2.666160186549324E-3</v>
      </c>
      <c r="T247" s="12">
        <f>$D247^EXP(Parameter!$D$97+Parameter!$D$104*(($B247*21/30.2)^(1)))</f>
        <v>3.1101532923828647E-6</v>
      </c>
      <c r="U247" s="12">
        <f>$E247^EXP(Parameter!$D$82+Parameter!$D$89*($B247/30.2*21)^(-2))</f>
        <v>4.464851144146271E-3</v>
      </c>
      <c r="V247" s="12">
        <f>$D247^EXP(Parameter!$D$99+Parameter!$D$106*(($B247*21/30.2)^(1)))</f>
        <v>1.2757073783198181E-10</v>
      </c>
      <c r="W247" s="12">
        <f>$E247^EXP(Parameter!$D$84+Parameter!$D$91*($B247/30.2*21)^(-2))</f>
        <v>2.3536333223614401E-2</v>
      </c>
      <c r="X247" s="12">
        <f>$D247^EXP(Parameter!$D$100+Parameter!$D$107*(($B247*21/30.2)^(1)))</f>
        <v>2.0417242675000529E-122</v>
      </c>
      <c r="Y247" s="12">
        <f>$E247^EXP(Parameter!$D$85+Parameter!$D$92*($B247/30.2*21)^(-2))</f>
        <v>1.4655239258392282E-2</v>
      </c>
      <c r="Z247" s="12">
        <f>$D247^EXP(Parameter!$D$101+Parameter!$D$108*(($B247*21/30.2)^(1)))</f>
        <v>3.3079540293692596E-130</v>
      </c>
      <c r="AA247" s="12">
        <f>$E247^EXP(Parameter!$D$86+Parameter!$D$93*($B247/30.2*21)^(-2))</f>
        <v>2.1408822904734046E-2</v>
      </c>
      <c r="AB247" s="12">
        <f>$D247^EXP(Parameter!$D$98+Parameter!$D$105*(($B247*21/30.2)^(1)))</f>
        <v>2.5660117654521628E-11</v>
      </c>
      <c r="AC247" s="12">
        <f>$E247^EXP(Parameter!$D$83+Parameter!$D$90*($B247/30.2*21)^(-2))</f>
        <v>1.1632969038248763E-3</v>
      </c>
      <c r="AD247" s="87">
        <f>$D247^EXP(Parameter!$D$133+Parameter!$D$140*(($B247*21/30.2)^(-0.5))+Parameter!$D$147*((LN($B247*21/30.2))))</f>
        <v>4.3998331366817026E-14</v>
      </c>
      <c r="AE247" s="12">
        <f>$E247^EXP(Parameter!$D$111+Parameter!$D$118*(($B247*21/30.2)^(-1))+Parameter!$D$125*(($B247*21/30.2)^(-0.5)))</f>
        <v>4.819628157452098E-2</v>
      </c>
      <c r="AF247" s="12">
        <f>$D247^EXP(Parameter!$D$134+Parameter!$D$141*(($B247*21/30.2)^(-0.5))+Parameter!$D$148*((LN($B247*21/30.2))))</f>
        <v>6.7948478981230879E-5</v>
      </c>
      <c r="AG247" s="12">
        <f>$E247^EXP(Parameter!$D$112+Parameter!$D$119*(($B247*21/30.2)^(-1))+Parameter!$D$126*(($B247*21/30.2)^(-0.5)))</f>
        <v>5.4155492918682192E-3</v>
      </c>
      <c r="AH247" s="12">
        <f>$D247^EXP(Parameter!$D$136+Parameter!$D$143*(($B247*21/30.2)^(-0.5))+Parameter!$D$150*((LN($B247*21/30.2))))</f>
        <v>2.4816611947739162E-11</v>
      </c>
      <c r="AI247" s="12">
        <f>$E247^EXP(Parameter!$D$114+Parameter!$D$121*(($B247*21/30.2)^(-1))+Parameter!$D$128*(($B247*21/30.2)^(-0.5)))</f>
        <v>2.1040419968568363E-5</v>
      </c>
      <c r="AJ247" s="12">
        <f>$D247^EXP(Parameter!$D$137+Parameter!$D$144*(($B247*21/30.2)^(-0.5))+Parameter!$D$151*((LN($B247*21/30.2))))</f>
        <v>2.9611185356736391E-16</v>
      </c>
      <c r="AK247" s="12">
        <f>$E247^EXP(Parameter!$D$115+Parameter!$D$122*(($B247*21/30.2)^(-1))+Parameter!$D$129*(($B247*21/30.2)^(-0.5)))</f>
        <v>3.285521955051599E-3</v>
      </c>
      <c r="AL247" s="12">
        <f>$D247^EXP(Parameter!$D$138+Parameter!$D$145*(($B247*21/30.2)^(-0.5))+Parameter!$D$152*((LN($B247*21/30.2))))</f>
        <v>1.133483167004967E-70</v>
      </c>
      <c r="AM247" s="12">
        <f>$E247^EXP(Parameter!$D$116+Parameter!$D$123*(($B247*21/30.2)^(-1))+Parameter!$D$130*(($B247*21/30.2)^(-0.5)))</f>
        <v>1.1798586220632756E-6</v>
      </c>
      <c r="AN247" s="12">
        <f>$D247^EXP(Parameter!$D$135+Parameter!$D$142*(($B247*21/30.2)^(-0.5))+Parameter!$D$149*((LN($B247*21/30.2))))</f>
        <v>1.6087008320250718E-6</v>
      </c>
      <c r="AO247" s="12">
        <f>$E247^EXP(Parameter!$D$113+Parameter!$D$120*(($B247*21/30.2)^(-1))+Parameter!$D$127*(($B247*21/30.2)^(-0.5)))</f>
        <v>2.605822306094907E-13</v>
      </c>
      <c r="AP247" s="87">
        <f>$D247^EXP(Parameter!$D$304+Parameter!$D$310*((LN($B247*21/30.2))))</f>
        <v>1.2582953522883369E-2</v>
      </c>
      <c r="AQ247" s="88">
        <f>$E247^EXP(Parameter!$D$290+Parameter!$D$296*((LN($B247*21/30.2))))</f>
        <v>8.4826208938065823E-3</v>
      </c>
      <c r="AR247" s="12">
        <f>$D247^EXP(Parameter!$D$305+Parameter!$D$311*((LN($B247*21/30.2))))</f>
        <v>1.8729910503973123E-2</v>
      </c>
      <c r="AS247" s="88">
        <f>$E247^EXP(Parameter!$D$291+Parameter!$D$297*((LN($B247*21/30.2))))</f>
        <v>6.616256863144542E-3</v>
      </c>
      <c r="AT247" s="12">
        <f>$D247^EXP(Parameter!$D$305+Parameter!$D$307-Parameter!$D$306+(Parameter!$D$311+Parameter!$D$313-Parameter!$D$312)*((LN($B247*21/30.2))))</f>
        <v>1.5840096460162073E-2</v>
      </c>
      <c r="AU247" s="88">
        <f>$E247^EXP(Parameter!$D$291+Parameter!$D$293-Parameter!$D$292+(Parameter!$D$297+Parameter!$D$299-Parameter!$D$298)*((LN($B247*21/30.2))))</f>
        <v>1.1209421988153331E-2</v>
      </c>
      <c r="AV247" s="12">
        <f>$D247^EXP(Parameter!$D$308+Parameter!$D$314*((LN($B247*21/30.2))))</f>
        <v>2.2304326602994782E-2</v>
      </c>
      <c r="AW247" s="88">
        <f>$E247^EXP(Parameter!$D$294+Parameter!$D$300*((LN($B247*21/30.2))))</f>
        <v>9.6083962029255027E-3</v>
      </c>
      <c r="AX247" s="12">
        <f>$D247^EXP(Parameter!$D$305+Parameter!$D$309-Parameter!$D$306+(Parameter!$D$311+Parameter!$D$315-Parameter!$D$312)*((LN($B247*21/30.2))))</f>
        <v>6.8202503740499619E-3</v>
      </c>
      <c r="AY247" s="88">
        <f>$E247^EXP(Parameter!$D$291+Parameter!$D$295-Parameter!$D$292+(Parameter!$D$297+Parameter!$D$301-Parameter!$D$298)*((LN($B247*21/30.2))))</f>
        <v>6.2507919470886043E-5</v>
      </c>
      <c r="AZ247" s="12">
        <f>$D247^EXP(Parameter!D$305-Parameter!D$306+(Parameter!D$311-Parameter!D$312)*((LN($B247*21/30.2))))</f>
        <v>4.499590353699256E-3</v>
      </c>
      <c r="BA247" s="88">
        <f>$E247^EXP(Parameter!$D$291-Parameter!$D$292+(Parameter!$D$297-Parameter!$D$298)*((LN($B247*21/30.2))))</f>
        <v>5.5605151909013866E-7</v>
      </c>
      <c r="BB247" s="89">
        <f>$D247^EXP(Parameter!$D$231+Parameter!$D$238)</f>
        <v>3.7818587133251133E-2</v>
      </c>
      <c r="BC247" s="90">
        <f>$E247^EXP(Parameter!$D$216+Parameter!$D$223)</f>
        <v>2.1856233811781331E-3</v>
      </c>
      <c r="BD247" s="91">
        <f>$D247^EXP(Parameter!$D$232+Parameter!$D$239)</f>
        <v>2.7881566838181295E-2</v>
      </c>
      <c r="BE247" s="90">
        <f>$E247^EXP(Parameter!$D$217+Parameter!$D$224)</f>
        <v>3.2507503143287854E-3</v>
      </c>
      <c r="BF247" s="91">
        <f>$D247^EXP(Parameter!$D$234+Parameter!$D$241)</f>
        <v>3.4228666324397271E-2</v>
      </c>
      <c r="BG247" s="91">
        <f>$E247^EXP(Parameter!$D$219+Parameter!$D$226)</f>
        <v>1.7086063904559242E-2</v>
      </c>
      <c r="BH247" s="91">
        <f>$D247^EXP(Parameter!$D$235+Parameter!$D$242)</f>
        <v>7.4506975020212779E-2</v>
      </c>
      <c r="BI247" s="91">
        <f>$E247^EXP(Parameter!$D$220+Parameter!$D$227)</f>
        <v>1.0452731519811916E-2</v>
      </c>
      <c r="BJ247" s="91">
        <f>$D247^EXP(Parameter!$D$236)</f>
        <v>8.3214762597762972E-3</v>
      </c>
      <c r="BK247" s="91">
        <f>$E247^EXP(Parameter!$D$221)</f>
        <v>0.13442438540315382</v>
      </c>
      <c r="BL247" s="91">
        <f>$D247^EXP(Parameter!$D$233+Parameter!$D$240)</f>
        <v>1.1866827597701239E-2</v>
      </c>
      <c r="BM247" s="91">
        <f>$E247^EXP(Parameter!$D$218+Parameter!$D$225)</f>
        <v>9.016668455499692E-4</v>
      </c>
      <c r="BN247" s="90">
        <f>$D247^EXP(Parameter!$D$268+Parameter!$D$275)</f>
        <v>5.257182940823954E-2</v>
      </c>
      <c r="BO247" s="91">
        <f>$E247^EXP(Parameter!$D$246+Parameter!$D$253)</f>
        <v>6.8225513271765858E-4</v>
      </c>
      <c r="BP247" s="91">
        <f>$D247^EXP(Parameter!$D$269+Parameter!$D$276)</f>
        <v>3.320014281356351E-2</v>
      </c>
      <c r="BQ247" s="91">
        <f>$E247^EXP(Parameter!$D$247+Parameter!$D$254)</f>
        <v>1.8599326521935016E-3</v>
      </c>
      <c r="BR247" s="91">
        <f>$D247^EXP(Parameter!$D$271+Parameter!$D$278)</f>
        <v>8.3733789135147133E-2</v>
      </c>
      <c r="BS247" s="91">
        <f>$E247^EXP(Parameter!$D$249+Parameter!$D$256)</f>
        <v>2.1489818181117202E-2</v>
      </c>
      <c r="BT247" s="91">
        <f>$D247^EXP(Parameter!$D$272+Parameter!$D$279)</f>
        <v>0.15373032379295368</v>
      </c>
      <c r="BU247" s="91">
        <f>$E247^EXP(Parameter!$D$250+Parameter!$D$257)</f>
        <v>5.904049521094106E-3</v>
      </c>
      <c r="BV247" s="91">
        <f>$D247^EXP(Parameter!$D$273+Parameter!$D$280)</f>
        <v>0.11929793996298978</v>
      </c>
      <c r="BW247" s="91">
        <f>$E247^EXP(Parameter!$D$251+Parameter!$D$258)</f>
        <v>2.3275052623579286E-2</v>
      </c>
      <c r="BX247" s="91">
        <f>$D247^EXP(Parameter!$D$270+Parameter!$D$277)</f>
        <v>2.8485073496578962E-2</v>
      </c>
      <c r="BY247" s="91">
        <f>$E247^EXP(Parameter!$D$248+Parameter!$D$255)</f>
        <v>2.3229881573906025E-3</v>
      </c>
      <c r="BZ247" s="90">
        <f>$D247^EXP(Parameter!$D$208)</f>
        <v>3.4926680353618803E-2</v>
      </c>
      <c r="CA247" s="90">
        <f>$E247^EXP(Parameter!$D$200)</f>
        <v>1.5062164211285501E-3</v>
      </c>
      <c r="CB247" s="90">
        <f>$D247^EXP(Parameter!$D$209)</f>
        <v>2.8282870578610852E-2</v>
      </c>
      <c r="CC247" s="90">
        <f>$E247^EXP(Parameter!$D$201)</f>
        <v>2.6664690364895387E-3</v>
      </c>
      <c r="CD247" s="90">
        <f>$D247^EXP(Parameter!$D$211)</f>
        <v>3.1100901519390926E-2</v>
      </c>
      <c r="CE247" s="90">
        <f>$E247^EXP(Parameter!$D$203)</f>
        <v>1.2943776153806335E-2</v>
      </c>
      <c r="CF247" s="90">
        <f>$D247^EXP(Parameter!$D$212)</f>
        <v>7.4313645133732731E-2</v>
      </c>
      <c r="CG247" s="90">
        <f>$E247^EXP(Parameter!$D$204)</f>
        <v>8.8853663285181871E-3</v>
      </c>
      <c r="CH247" s="91">
        <f>$D247^EXP(Parameter!$D$213)</f>
        <v>2.4726163047524979E-2</v>
      </c>
      <c r="CI247" s="90">
        <f>$E247^EXP(Parameter!$D$205)</f>
        <v>1.6334045850936594E-2</v>
      </c>
      <c r="CJ247" s="91">
        <f>$D247^EXP(Parameter!$D$210)</f>
        <v>1.3068828496139096E-2</v>
      </c>
      <c r="CK247" s="90">
        <f>$E247^EXP(Parameter!$D$202)</f>
        <v>1.2030556661898088E-3</v>
      </c>
      <c r="CL247" s="12">
        <f>$D247^EXP(Parameter!$D$170+Parameter!$D$177*(LN($B247/30.2*21)))</f>
        <v>1.517210594439875E-2</v>
      </c>
      <c r="CM247" s="41">
        <f>$E247^EXP(Parameter!$D$155+Parameter!$D$162*(LN($B247/30.2*21)))</f>
        <v>6.2364530187398376E-2</v>
      </c>
      <c r="CN247" s="12">
        <f>$D247^EXP(Parameter!$D$171+Parameter!$D$178*(LN($B247/30.2*21)))</f>
        <v>1.757056279323356E-2</v>
      </c>
      <c r="CO247" s="41">
        <f>$E247^EXP(Parameter!$D$156+Parameter!$D$163*(LN($B247/30.2*21)))</f>
        <v>3.5042524010719792E-2</v>
      </c>
      <c r="CP247" s="12">
        <f>$D247^EXP(Parameter!$D$173+Parameter!$D$180*(LN($B247/30.2*21)))</f>
        <v>1.4243802394372028E-2</v>
      </c>
      <c r="CQ247" s="41">
        <f>$E247^EXP(Parameter!$D$158+Parameter!$D$165*(LN($B247/30.2*21)))</f>
        <v>3.4668642719549808E-2</v>
      </c>
      <c r="CR247" s="12">
        <f>$D247^EXP(Parameter!$D$174+Parameter!$D$181*(LN($B247/30.2*21)))</f>
        <v>1.2050968233929584E-2</v>
      </c>
      <c r="CS247" s="41">
        <f>$E247^EXP(Parameter!$D$159+Parameter!$D$166*(LN($B247/30.2*21)))</f>
        <v>5.5980788482911617E-2</v>
      </c>
      <c r="CT247" s="12">
        <f>$D247^EXP(Parameter!$D$175+Parameter!$D$182*(LN($B247/30.2*21)))</f>
        <v>1.6689544003811888E-3</v>
      </c>
      <c r="CU247" s="41">
        <f>$E247^EXP(Parameter!$D$160+Parameter!$D$167*(LN($B247/30.2*21)))</f>
        <v>1.0095977578708927E-3</v>
      </c>
      <c r="CV247" s="12">
        <f>$D247^EXP(Parameter!$D$172+Parameter!$D$179*(LN($B247/30.2*21)))</f>
        <v>2.685523193076144E-3</v>
      </c>
      <c r="CW247" s="41">
        <f>$E247^EXP(Parameter!$D$157+Parameter!$D$164*(LN($B247/30.2*21)))</f>
        <v>1.512549149473088E-8</v>
      </c>
      <c r="CX247" s="12">
        <f t="shared" si="23"/>
        <v>6.0582132414380556E-35</v>
      </c>
      <c r="CY247" s="85">
        <v>1.2573379856406001E-2</v>
      </c>
      <c r="CZ247" s="12">
        <f t="shared" si="24"/>
        <v>3.1101532923828647E-6</v>
      </c>
      <c r="DA247" s="85">
        <v>1.87648021262087E-2</v>
      </c>
      <c r="DB247" s="12">
        <f t="shared" si="25"/>
        <v>1.2757073783198181E-10</v>
      </c>
      <c r="DC247" s="41">
        <v>6.5906065862916103E-5</v>
      </c>
      <c r="DD247" s="12">
        <f t="shared" si="26"/>
        <v>2.0417242675000529E-122</v>
      </c>
      <c r="DE247" s="85">
        <v>7.8645750408870097E-4</v>
      </c>
      <c r="DF247" s="12">
        <f t="shared" si="27"/>
        <v>3.3079540293692596E-130</v>
      </c>
      <c r="DG247" s="41">
        <v>6.4699499999888306E-5</v>
      </c>
      <c r="DH247" s="12">
        <f t="shared" si="28"/>
        <v>2.5660117654521628E-11</v>
      </c>
      <c r="DI247" s="41">
        <v>6.4699499999888306E-5</v>
      </c>
      <c r="DJ247" s="46">
        <v>242</v>
      </c>
      <c r="DK247" s="44">
        <v>2.3142850385848801E-5</v>
      </c>
      <c r="DL247" s="44">
        <v>7.8694678240176494E-5</v>
      </c>
      <c r="DM247" s="44">
        <v>1.9298639416054399E-4</v>
      </c>
      <c r="DN247" s="44">
        <v>1.3507683549896001E-4</v>
      </c>
      <c r="DO247" s="44">
        <v>6.6671660905592801E-4</v>
      </c>
      <c r="DP247" s="44">
        <v>5.04401522304465E-4</v>
      </c>
      <c r="DQ247" s="44">
        <v>7.6146024005385705E-4</v>
      </c>
      <c r="DR247" s="45">
        <v>1.4347928016487901E-2</v>
      </c>
      <c r="DS247" s="45">
        <v>2.4592616816558999E-2</v>
      </c>
      <c r="DT247" s="45">
        <v>2.1775539794380998E-2</v>
      </c>
      <c r="DU247" s="45">
        <v>1.51215082479721E-2</v>
      </c>
      <c r="DV247" s="45">
        <v>2.33571997242891E-2</v>
      </c>
      <c r="DW247" s="45">
        <v>4.0544601970294497E-2</v>
      </c>
      <c r="DX247" s="45">
        <v>1.8250316044054499E-2</v>
      </c>
    </row>
    <row r="248" spans="1:128">
      <c r="A248" s="43">
        <f t="shared" si="22"/>
        <v>15.646575342465754</v>
      </c>
      <c r="B248" s="18">
        <v>244</v>
      </c>
      <c r="C248" s="12">
        <v>5346</v>
      </c>
      <c r="D248" s="12">
        <v>1.3294947142741299E-2</v>
      </c>
      <c r="E248" s="12">
        <v>6.3527545531754404E-5</v>
      </c>
      <c r="F248" s="92">
        <f>$D248^Parameter!$D$325</f>
        <v>3.4393435564862164E-2</v>
      </c>
      <c r="G248" s="92">
        <f>$E248^Parameter!$D$318</f>
        <v>9.5089528687439641E-4</v>
      </c>
      <c r="H248" s="92">
        <f>$D248^Parameter!$D$326</f>
        <v>3.1546362683327597E-2</v>
      </c>
      <c r="I248" s="92">
        <f>$E248^Parameter!$D$319</f>
        <v>2.0601352288496114E-3</v>
      </c>
      <c r="J248" s="92">
        <f>$D248^Parameter!$D$328</f>
        <v>3.7174847930803653E-2</v>
      </c>
      <c r="K248" s="92">
        <f>$E248^Parameter!$D$321</f>
        <v>1.3826498145462985E-2</v>
      </c>
      <c r="L248" s="92">
        <f>$D248^Parameter!$D$329</f>
        <v>8.8974284534870357E-2</v>
      </c>
      <c r="M248" s="92">
        <f>$E248^Parameter!$D$322</f>
        <v>8.7791287318885955E-3</v>
      </c>
      <c r="N248" s="92">
        <f>$D248^Parameter!$D$330</f>
        <v>3.0212464851903851E-2</v>
      </c>
      <c r="O248" s="92">
        <f>$E248^Parameter!$D$323</f>
        <v>2.0950038743392227E-2</v>
      </c>
      <c r="P248" s="92">
        <f>$D248^Parameter!$D$327</f>
        <v>1.6358732751602548E-2</v>
      </c>
      <c r="Q248" s="92">
        <f>$E248^Parameter!$D$320</f>
        <v>1.0076620955804744E-3</v>
      </c>
      <c r="R248" s="12">
        <f>$D248^EXP(Parameter!$D$96+Parameter!$D$103*(($B248/30.2*21)^(1)))</f>
        <v>1.7075928165341495E-35</v>
      </c>
      <c r="S248" s="12">
        <f>$E248^EXP(Parameter!$D$81+Parameter!$D$88*($B248/30.2*21)^(-2))</f>
        <v>2.6363834133681431E-3</v>
      </c>
      <c r="T248" s="12">
        <f>$D248^EXP(Parameter!$D$97+Parameter!$D$104*(($B248*21/30.2)^(1)))</f>
        <v>2.8233590705202751E-6</v>
      </c>
      <c r="U248" s="12">
        <f>$E248^EXP(Parameter!$D$82+Parameter!$D$89*($B248/30.2*21)^(-2))</f>
        <v>4.4192998619064254E-3</v>
      </c>
      <c r="V248" s="12">
        <f>$D248^EXP(Parameter!$D$99+Parameter!$D$106*(($B248*21/30.2)^(1)))</f>
        <v>1.0057657809862805E-10</v>
      </c>
      <c r="W248" s="12">
        <f>$E248^EXP(Parameter!$D$84+Parameter!$D$91*($B248/30.2*21)^(-2))</f>
        <v>2.3369720763122905E-2</v>
      </c>
      <c r="X248" s="12">
        <f>$D248^EXP(Parameter!$D$100+Parameter!$D$107*(($B248*21/30.2)^(1)))</f>
        <v>3.0999876700651802E-125</v>
      </c>
      <c r="Y248" s="12">
        <f>$E248^EXP(Parameter!$D$85+Parameter!$D$92*($B248/30.2*21)^(-2))</f>
        <v>1.4538434231609429E-2</v>
      </c>
      <c r="Z248" s="12">
        <f>$D248^EXP(Parameter!$D$101+Parameter!$D$108*(($B248*21/30.2)^(1)))</f>
        <v>5.0651440747822502E-133</v>
      </c>
      <c r="AA248" s="12">
        <f>$E248^EXP(Parameter!$D$86+Parameter!$D$93*($B248/30.2*21)^(-2))</f>
        <v>2.1253425680164053E-2</v>
      </c>
      <c r="AB248" s="12">
        <f>$D248^EXP(Parameter!$D$98+Parameter!$D$105*(($B248*21/30.2)^(1)))</f>
        <v>2.0238330279040444E-11</v>
      </c>
      <c r="AC248" s="12">
        <f>$E248^EXP(Parameter!$D$83+Parameter!$D$90*($B248/30.2*21)^(-2))</f>
        <v>1.1484962311761747E-3</v>
      </c>
      <c r="AD248" s="87">
        <f>$D248^EXP(Parameter!$D$133+Parameter!$D$140*(($B248*21/30.2)^(-0.5))+Parameter!$D$147*((LN($B248*21/30.2))))</f>
        <v>3.5851199401560681E-14</v>
      </c>
      <c r="AE248" s="12">
        <f>$E248^EXP(Parameter!$D$111+Parameter!$D$118*(($B248*21/30.2)^(-1))+Parameter!$D$125*(($B248*21/30.2)^(-0.5)))</f>
        <v>4.7996934701333253E-2</v>
      </c>
      <c r="AF248" s="12">
        <f>$D248^EXP(Parameter!$D$134+Parameter!$D$141*(($B248*21/30.2)^(-0.5))+Parameter!$D$148*((LN($B248*21/30.2))))</f>
        <v>6.5415439770313843E-5</v>
      </c>
      <c r="AG248" s="12">
        <f>$E248^EXP(Parameter!$D$112+Parameter!$D$119*(($B248*21/30.2)^(-1))+Parameter!$D$126*(($B248*21/30.2)^(-0.5)))</f>
        <v>5.3635485966925791E-3</v>
      </c>
      <c r="AH248" s="12">
        <f>$D248^EXP(Parameter!$D$136+Parameter!$D$143*(($B248*21/30.2)^(-0.5))+Parameter!$D$150*((LN($B248*21/30.2))))</f>
        <v>2.1342905490176579E-11</v>
      </c>
      <c r="AI248" s="12">
        <f>$E248^EXP(Parameter!$D$114+Parameter!$D$121*(($B248*21/30.2)^(-1))+Parameter!$D$128*(($B248*21/30.2)^(-0.5)))</f>
        <v>2.0442163917983752E-5</v>
      </c>
      <c r="AJ248" s="12">
        <f>$D248^EXP(Parameter!$D$137+Parameter!$D$144*(($B248*21/30.2)^(-0.5))+Parameter!$D$151*((LN($B248*21/30.2))))</f>
        <v>2.2705451245299053E-16</v>
      </c>
      <c r="AK248" s="12">
        <f>$E248^EXP(Parameter!$D$115+Parameter!$D$122*(($B248*21/30.2)^(-1))+Parameter!$D$129*(($B248*21/30.2)^(-0.5)))</f>
        <v>3.2467676772744438E-3</v>
      </c>
      <c r="AL248" s="12">
        <f>$D248^EXP(Parameter!$D$138+Parameter!$D$145*(($B248*21/30.2)^(-0.5))+Parameter!$D$152*((LN($B248*21/30.2))))</f>
        <v>2.4001046175864572E-71</v>
      </c>
      <c r="AM248" s="12">
        <f>$E248^EXP(Parameter!$D$116+Parameter!$D$123*(($B248*21/30.2)^(-1))+Parameter!$D$130*(($B248*21/30.2)^(-0.5)))</f>
        <v>1.1372214645169927E-6</v>
      </c>
      <c r="AN248" s="12">
        <f>$D248^EXP(Parameter!$D$135+Parameter!$D$142*(($B248*21/30.2)^(-0.5))+Parameter!$D$149*((LN($B248*21/30.2))))</f>
        <v>1.5228826902858954E-6</v>
      </c>
      <c r="AO248" s="12">
        <f>$E248^EXP(Parameter!$D$113+Parameter!$D$120*(($B248*21/30.2)^(-1))+Parameter!$D$127*(($B248*21/30.2)^(-0.5)))</f>
        <v>2.3973402828068402E-13</v>
      </c>
      <c r="AP248" s="87">
        <f>$D248^EXP(Parameter!$D$304+Parameter!$D$310*((LN($B248*21/30.2))))</f>
        <v>1.2442645278728322E-2</v>
      </c>
      <c r="AQ248" s="88">
        <f>$E248^EXP(Parameter!$D$290+Parameter!$D$296*((LN($B248*21/30.2))))</f>
        <v>8.4298880682459002E-3</v>
      </c>
      <c r="AR248" s="12">
        <f>$D248^EXP(Parameter!$D$305+Parameter!$D$311*((LN($B248*21/30.2))))</f>
        <v>1.8563816735547255E-2</v>
      </c>
      <c r="AS248" s="88">
        <f>$E248^EXP(Parameter!$D$291+Parameter!$D$297*((LN($B248*21/30.2))))</f>
        <v>6.5608382907128933E-3</v>
      </c>
      <c r="AT248" s="12">
        <f>$D248^EXP(Parameter!$D$305+Parameter!$D$307-Parameter!$D$306+(Parameter!$D$311+Parameter!$D$313-Parameter!$D$312)*((LN($B248*21/30.2))))</f>
        <v>1.5683695936814589E-2</v>
      </c>
      <c r="AU248" s="88">
        <f>$E248^EXP(Parameter!$D$291+Parameter!$D$293-Parameter!$D$292+(Parameter!$D$297+Parameter!$D$299-Parameter!$D$298)*((LN($B248*21/30.2))))</f>
        <v>1.1107817243211849E-2</v>
      </c>
      <c r="AV248" s="12">
        <f>$D248^EXP(Parameter!$D$308+Parameter!$D$314*((LN($B248*21/30.2))))</f>
        <v>2.2067235041941351E-2</v>
      </c>
      <c r="AW248" s="88">
        <f>$E248^EXP(Parameter!$D$294+Parameter!$D$300*((LN($B248*21/30.2))))</f>
        <v>9.525741653147804E-3</v>
      </c>
      <c r="AX248" s="12">
        <f>$D248^EXP(Parameter!$D$305+Parameter!$D$309-Parameter!$D$306+(Parameter!$D$311+Parameter!$D$315-Parameter!$D$312)*((LN($B248*21/30.2))))</f>
        <v>6.7307756221503968E-3</v>
      </c>
      <c r="AY248" s="88">
        <f>$E248^EXP(Parameter!$D$291+Parameter!$D$295-Parameter!$D$292+(Parameter!$D$297+Parameter!$D$301-Parameter!$D$298)*((LN($B248*21/30.2))))</f>
        <v>6.0532775531010588E-5</v>
      </c>
      <c r="AZ248" s="12">
        <f>$D248^EXP(Parameter!D$305-Parameter!D$306+(Parameter!D$311-Parameter!D$312)*((LN($B248*21/30.2))))</f>
        <v>4.4394498862281254E-3</v>
      </c>
      <c r="BA248" s="88">
        <f>$E248^EXP(Parameter!$D$291-Parameter!$D$292+(Parameter!$D$297-Parameter!$D$298)*((LN($B248*21/30.2))))</f>
        <v>5.3227897532442922E-7</v>
      </c>
      <c r="BB248" s="89">
        <f>$D248^EXP(Parameter!$D$231+Parameter!$D$238)</f>
        <v>3.7566839409807366E-2</v>
      </c>
      <c r="BC248" s="90">
        <f>$E248^EXP(Parameter!$D$216+Parameter!$D$223)</f>
        <v>2.1603975881907692E-3</v>
      </c>
      <c r="BD248" s="91">
        <f>$D248^EXP(Parameter!$D$232+Parameter!$D$239)</f>
        <v>2.7678754301470678E-2</v>
      </c>
      <c r="BE248" s="90">
        <f>$E248^EXP(Parameter!$D$217+Parameter!$D$224)</f>
        <v>3.2156493993100873E-3</v>
      </c>
      <c r="BF248" s="91">
        <f>$D248^EXP(Parameter!$D$234+Parameter!$D$241)</f>
        <v>3.3993900462347688E-2</v>
      </c>
      <c r="BG248" s="91">
        <f>$E248^EXP(Parameter!$D$219+Parameter!$D$226)</f>
        <v>1.6954804652762896E-2</v>
      </c>
      <c r="BH248" s="91">
        <f>$D248^EXP(Parameter!$D$235+Parameter!$D$242)</f>
        <v>7.4113424166860245E-2</v>
      </c>
      <c r="BI248" s="91">
        <f>$E248^EXP(Parameter!$D$220+Parameter!$D$227)</f>
        <v>1.0362776515963941E-2</v>
      </c>
      <c r="BJ248" s="91">
        <f>$D248^EXP(Parameter!$D$236)</f>
        <v>8.2405996400450286E-3</v>
      </c>
      <c r="BK248" s="91">
        <f>$E248^EXP(Parameter!$D$221)</f>
        <v>0.13391415330933382</v>
      </c>
      <c r="BL248" s="91">
        <f>$D248^EXP(Parameter!$D$233+Parameter!$D$240)</f>
        <v>1.1760002451500981E-2</v>
      </c>
      <c r="BM248" s="91">
        <f>$E248^EXP(Parameter!$D$218+Parameter!$D$225)</f>
        <v>8.8976589201031798E-4</v>
      </c>
      <c r="BN248" s="90">
        <f>$D248^EXP(Parameter!$D$268+Parameter!$D$275)</f>
        <v>5.2256964805932796E-2</v>
      </c>
      <c r="BO248" s="91">
        <f>$E248^EXP(Parameter!$D$246+Parameter!$D$253)</f>
        <v>6.7289449429954558E-4</v>
      </c>
      <c r="BP248" s="91">
        <f>$D248^EXP(Parameter!$D$269+Parameter!$D$276)</f>
        <v>3.2970379823632594E-2</v>
      </c>
      <c r="BQ248" s="91">
        <f>$E248^EXP(Parameter!$D$247+Parameter!$D$254)</f>
        <v>1.8379037880746675E-3</v>
      </c>
      <c r="BR248" s="91">
        <f>$D248^EXP(Parameter!$D$271+Parameter!$D$278)</f>
        <v>8.3311335760618083E-2</v>
      </c>
      <c r="BS248" s="91">
        <f>$E248^EXP(Parameter!$D$249+Parameter!$D$256)</f>
        <v>2.1333997246091342E-2</v>
      </c>
      <c r="BT248" s="91">
        <f>$D248^EXP(Parameter!$D$272+Parameter!$D$279)</f>
        <v>0.15314436147176191</v>
      </c>
      <c r="BU248" s="91">
        <f>$E248^EXP(Parameter!$D$250+Parameter!$D$257)</f>
        <v>5.8469072405616758E-3</v>
      </c>
      <c r="BV248" s="91">
        <f>$D248^EXP(Parameter!$D$273+Parameter!$D$280)</f>
        <v>0.1187817776735406</v>
      </c>
      <c r="BW248" s="91">
        <f>$E248^EXP(Parameter!$D$251+Parameter!$D$258)</f>
        <v>2.3109781738713666E-2</v>
      </c>
      <c r="BX248" s="91">
        <f>$D248^EXP(Parameter!$D$270+Parameter!$D$277)</f>
        <v>2.8279106009369382E-2</v>
      </c>
      <c r="BY248" s="91">
        <f>$E248^EXP(Parameter!$D$248+Parameter!$D$255)</f>
        <v>2.2964421882804517E-3</v>
      </c>
      <c r="BZ248" s="90">
        <f>$D248^EXP(Parameter!$D$208)</f>
        <v>3.4688555108526156E-2</v>
      </c>
      <c r="CA248" s="90">
        <f>$E248^EXP(Parameter!$D$200)</f>
        <v>1.4877820912940678E-3</v>
      </c>
      <c r="CB248" s="90">
        <f>$D248^EXP(Parameter!$D$209)</f>
        <v>2.8077957229980247E-2</v>
      </c>
      <c r="CC248" s="90">
        <f>$E248^EXP(Parameter!$D$201)</f>
        <v>2.6366868896724729E-3</v>
      </c>
      <c r="CD248" s="90">
        <f>$D248^EXP(Parameter!$D$211)</f>
        <v>3.0881552446399198E-2</v>
      </c>
      <c r="CE248" s="90">
        <f>$E248^EXP(Parameter!$D$203)</f>
        <v>1.2837582582669718E-2</v>
      </c>
      <c r="CF248" s="90">
        <f>$D248^EXP(Parameter!$D$212)</f>
        <v>7.3920723775912994E-2</v>
      </c>
      <c r="CG248" s="90">
        <f>$E248^EXP(Parameter!$D$204)</f>
        <v>8.8061883478795198E-3</v>
      </c>
      <c r="CH248" s="91">
        <f>$D248^EXP(Parameter!$D$213)</f>
        <v>2.454029148688535E-2</v>
      </c>
      <c r="CI248" s="90">
        <f>$E248^EXP(Parameter!$D$205)</f>
        <v>1.6207181264191451E-2</v>
      </c>
      <c r="CJ248" s="91">
        <f>$D248^EXP(Parameter!$D$210)</f>
        <v>1.2953731574819006E-2</v>
      </c>
      <c r="CK248" s="90">
        <f>$E248^EXP(Parameter!$D$202)</f>
        <v>1.1878256830004071E-3</v>
      </c>
      <c r="CL248" s="12">
        <f>$D248^EXP(Parameter!$D$170+Parameter!$D$177*(LN($B248/30.2*21)))</f>
        <v>1.5023108921861681E-2</v>
      </c>
      <c r="CM248" s="41">
        <f>$E248^EXP(Parameter!$D$155+Parameter!$D$162*(LN($B248/30.2*21)))</f>
        <v>6.2217528010039262E-2</v>
      </c>
      <c r="CN248" s="12">
        <f>$D248^EXP(Parameter!$D$171+Parameter!$D$178*(LN($B248/30.2*21)))</f>
        <v>1.741445566437486E-2</v>
      </c>
      <c r="CO248" s="41">
        <f>$E248^EXP(Parameter!$D$156+Parameter!$D$163*(LN($B248/30.2*21)))</f>
        <v>3.4891795544300337E-2</v>
      </c>
      <c r="CP248" s="12">
        <f>$D248^EXP(Parameter!$D$173+Parameter!$D$180*(LN($B248/30.2*21)))</f>
        <v>1.4103798099696214E-2</v>
      </c>
      <c r="CQ248" s="41">
        <f>$E248^EXP(Parameter!$D$158+Parameter!$D$165*(LN($B248/30.2*21)))</f>
        <v>3.4474209255457272E-2</v>
      </c>
      <c r="CR248" s="12">
        <f>$D248^EXP(Parameter!$D$174+Parameter!$D$181*(LN($B248/30.2*21)))</f>
        <v>1.1901871753768433E-2</v>
      </c>
      <c r="CS248" s="41">
        <f>$E248^EXP(Parameter!$D$159+Parameter!$D$166*(LN($B248/30.2*21)))</f>
        <v>5.5766322445539057E-2</v>
      </c>
      <c r="CT248" s="12">
        <f>$D248^EXP(Parameter!$D$175+Parameter!$D$182*(LN($B248/30.2*21)))</f>
        <v>1.6388912601993533E-3</v>
      </c>
      <c r="CU248" s="41">
        <f>$E248^EXP(Parameter!$D$160+Parameter!$D$167*(LN($B248/30.2*21)))</f>
        <v>9.9132135389447869E-4</v>
      </c>
      <c r="CV248" s="12">
        <f>$D248^EXP(Parameter!$D$172+Parameter!$D$179*(LN($B248/30.2*21)))</f>
        <v>2.6463224180729096E-3</v>
      </c>
      <c r="CW248" s="41">
        <f>$E248^EXP(Parameter!$D$157+Parameter!$D$164*(LN($B248/30.2*21)))</f>
        <v>1.4310320682871325E-8</v>
      </c>
      <c r="CX248" s="12">
        <f t="shared" si="23"/>
        <v>1.7075928165341495E-35</v>
      </c>
      <c r="CY248" s="85">
        <v>1.25602687137428E-2</v>
      </c>
      <c r="CZ248" s="12">
        <f t="shared" si="24"/>
        <v>2.8233590705202751E-6</v>
      </c>
      <c r="DA248" s="85">
        <v>1.8737372028194699E-2</v>
      </c>
      <c r="DB248" s="12">
        <f t="shared" si="25"/>
        <v>1.0057657809862805E-10</v>
      </c>
      <c r="DC248" s="41">
        <v>6.4643600926589005E-5</v>
      </c>
      <c r="DD248" s="12">
        <f t="shared" si="26"/>
        <v>3.0999876700651802E-125</v>
      </c>
      <c r="DE248" s="85">
        <v>7.7338796515261901E-4</v>
      </c>
      <c r="DF248" s="12">
        <f t="shared" si="27"/>
        <v>5.0651440747822502E-133</v>
      </c>
      <c r="DG248" s="41">
        <v>6.3527499999912001E-5</v>
      </c>
      <c r="DH248" s="12">
        <f t="shared" si="28"/>
        <v>2.0238330279040444E-11</v>
      </c>
      <c r="DI248" s="41">
        <v>6.3527499999912001E-5</v>
      </c>
      <c r="DJ248" s="46">
        <v>243</v>
      </c>
      <c r="DK248" s="44">
        <v>2.2638033584709801E-5</v>
      </c>
      <c r="DL248" s="44">
        <v>7.7102865317923999E-5</v>
      </c>
      <c r="DM248" s="44">
        <v>1.8931705465385901E-4</v>
      </c>
      <c r="DN248" s="44">
        <v>1.32442540947353E-4</v>
      </c>
      <c r="DO248" s="44">
        <v>6.5521721257233401E-4</v>
      </c>
      <c r="DP248" s="44">
        <v>4.9549630133372002E-4</v>
      </c>
      <c r="DQ248" s="44">
        <v>7.4847607842265496E-4</v>
      </c>
      <c r="DR248" s="45">
        <v>1.4225931094959799E-2</v>
      </c>
      <c r="DS248" s="45">
        <v>2.4399242169216601E-2</v>
      </c>
      <c r="DT248" s="45">
        <v>2.16010838770191E-2</v>
      </c>
      <c r="DU248" s="45">
        <v>1.49938470939514E-2</v>
      </c>
      <c r="DV248" s="45">
        <v>2.3172063392705201E-2</v>
      </c>
      <c r="DW248" s="45">
        <v>4.0251666761604597E-2</v>
      </c>
      <c r="DX248" s="45">
        <v>1.8100248482165199E-2</v>
      </c>
    </row>
    <row r="249" spans="1:128">
      <c r="A249" s="43">
        <f t="shared" si="22"/>
        <v>15.706849315068494</v>
      </c>
      <c r="B249" s="18">
        <v>245</v>
      </c>
      <c r="C249" s="12">
        <v>5368</v>
      </c>
      <c r="D249" s="12">
        <v>1.31788929789112E-2</v>
      </c>
      <c r="E249" s="12">
        <v>6.2380341658735099E-5</v>
      </c>
      <c r="F249" s="92">
        <f>$D249^Parameter!$D$325</f>
        <v>3.4159032883826122E-2</v>
      </c>
      <c r="G249" s="92">
        <f>$E249^Parameter!$D$318</f>
        <v>9.3850022122521414E-4</v>
      </c>
      <c r="H249" s="92">
        <f>$D249^Parameter!$D$326</f>
        <v>3.1325870266180389E-2</v>
      </c>
      <c r="I249" s="92">
        <f>$E249^Parameter!$D$319</f>
        <v>2.0362474779265795E-3</v>
      </c>
      <c r="J249" s="92">
        <f>$D249^Parameter!$D$328</f>
        <v>3.6927316236304644E-2</v>
      </c>
      <c r="K249" s="92">
        <f>$E249^Parameter!$D$321</f>
        <v>1.3715326568955327E-2</v>
      </c>
      <c r="L249" s="92">
        <f>$D249^Parameter!$D$329</f>
        <v>8.8538508463911619E-2</v>
      </c>
      <c r="M249" s="92">
        <f>$E249^Parameter!$D$322</f>
        <v>8.7010847152951196E-3</v>
      </c>
      <c r="N249" s="92">
        <f>$D249^Parameter!$D$330</f>
        <v>2.9998665423169243E-2</v>
      </c>
      <c r="O249" s="92">
        <f>$E249^Parameter!$D$323</f>
        <v>2.0797881510939715E-2</v>
      </c>
      <c r="P249" s="92">
        <f>$D249^Parameter!$D$327</f>
        <v>1.6222759973208663E-2</v>
      </c>
      <c r="Q249" s="92">
        <f>$E249^Parameter!$D$320</f>
        <v>9.9463581388976245E-4</v>
      </c>
      <c r="R249" s="12">
        <f>$D249^EXP(Parameter!$D$96+Parameter!$D$103*(($B249/30.2*21)^(1)))</f>
        <v>4.7199759539094779E-36</v>
      </c>
      <c r="S249" s="12">
        <f>$E249^EXP(Parameter!$D$81+Parameter!$D$88*($B249/30.2*21)^(-2))</f>
        <v>2.6070285745922492E-3</v>
      </c>
      <c r="T249" s="12">
        <f>$D249^EXP(Parameter!$D$97+Parameter!$D$104*(($B249*21/30.2)^(1)))</f>
        <v>2.561451052730573E-6</v>
      </c>
      <c r="U249" s="12">
        <f>$E249^EXP(Parameter!$D$82+Parameter!$D$89*($B249/30.2*21)^(-2))</f>
        <v>4.3743502337796093E-3</v>
      </c>
      <c r="V249" s="12">
        <f>$D249^EXP(Parameter!$D$99+Parameter!$D$106*(($B249*21/30.2)^(1)))</f>
        <v>7.9116413031339752E-11</v>
      </c>
      <c r="W249" s="12">
        <f>$E249^EXP(Parameter!$D$84+Parameter!$D$91*($B249/30.2*21)^(-2))</f>
        <v>2.3204790907075772E-2</v>
      </c>
      <c r="X249" s="12">
        <f>$D249^EXP(Parameter!$D$100+Parameter!$D$107*(($B249*21/30.2)^(1)))</f>
        <v>4.0617774763019648E-128</v>
      </c>
      <c r="Y249" s="12">
        <f>$E249^EXP(Parameter!$D$85+Parameter!$D$92*($B249/30.2*21)^(-2))</f>
        <v>1.4422912460977686E-2</v>
      </c>
      <c r="Z249" s="12">
        <f>$D249^EXP(Parameter!$D$101+Parameter!$D$108*(($B249*21/30.2)^(1)))</f>
        <v>6.7574574033124767E-136</v>
      </c>
      <c r="AA249" s="12">
        <f>$E249^EXP(Parameter!$D$86+Parameter!$D$93*($B249/30.2*21)^(-2))</f>
        <v>2.1099625741273647E-2</v>
      </c>
      <c r="AB249" s="12">
        <f>$D249^EXP(Parameter!$D$98+Parameter!$D$105*(($B249*21/30.2)^(1)))</f>
        <v>1.5929268523542046E-11</v>
      </c>
      <c r="AC249" s="12">
        <f>$E249^EXP(Parameter!$D$83+Parameter!$D$90*($B249/30.2*21)^(-2))</f>
        <v>1.1339281989767127E-3</v>
      </c>
      <c r="AD249" s="87">
        <f>$D249^EXP(Parameter!$D$133+Parameter!$D$140*(($B249*21/30.2)^(-0.5))+Parameter!$D$147*((LN($B249*21/30.2))))</f>
        <v>2.9197308953180446E-14</v>
      </c>
      <c r="AE249" s="12">
        <f>$E249^EXP(Parameter!$D$111+Parameter!$D$118*(($B249*21/30.2)^(-1))+Parameter!$D$125*(($B249*21/30.2)^(-0.5)))</f>
        <v>4.7799047386073545E-2</v>
      </c>
      <c r="AF249" s="12">
        <f>$D249^EXP(Parameter!$D$134+Parameter!$D$141*(($B249*21/30.2)^(-0.5))+Parameter!$D$148*((LN($B249*21/30.2))))</f>
        <v>6.2977796065792499E-5</v>
      </c>
      <c r="AG249" s="12">
        <f>$E249^EXP(Parameter!$D$112+Parameter!$D$119*(($B249*21/30.2)^(-1))+Parameter!$D$126*(($B249*21/30.2)^(-0.5)))</f>
        <v>5.3122045639708935E-3</v>
      </c>
      <c r="AH249" s="12">
        <f>$D249^EXP(Parameter!$D$136+Parameter!$D$143*(($B249*21/30.2)^(-0.5))+Parameter!$D$150*((LN($B249*21/30.2))))</f>
        <v>1.8349741149351326E-11</v>
      </c>
      <c r="AI249" s="12">
        <f>$E249^EXP(Parameter!$D$114+Parameter!$D$121*(($B249*21/30.2)^(-1))+Parameter!$D$128*(($B249*21/30.2)^(-0.5)))</f>
        <v>1.9862367582201985E-5</v>
      </c>
      <c r="AJ249" s="12">
        <f>$D249^EXP(Parameter!$D$137+Parameter!$D$144*(($B249*21/30.2)^(-0.5))+Parameter!$D$151*((LN($B249*21/30.2))))</f>
        <v>1.7394767706211519E-16</v>
      </c>
      <c r="AK249" s="12">
        <f>$E249^EXP(Parameter!$D$115+Parameter!$D$122*(($B249*21/30.2)^(-1))+Parameter!$D$129*(($B249*21/30.2)^(-0.5)))</f>
        <v>3.2085826290258988E-3</v>
      </c>
      <c r="AL249" s="12">
        <f>$D249^EXP(Parameter!$D$138+Parameter!$D$145*(($B249*21/30.2)^(-0.5))+Parameter!$D$152*((LN($B249*21/30.2))))</f>
        <v>5.0378867669436881E-72</v>
      </c>
      <c r="AM249" s="12">
        <f>$E249^EXP(Parameter!$D$116+Parameter!$D$123*(($B249*21/30.2)^(-1))+Parameter!$D$130*(($B249*21/30.2)^(-0.5)))</f>
        <v>1.096228046490227E-6</v>
      </c>
      <c r="AN249" s="12">
        <f>$D249^EXP(Parameter!$D$135+Parameter!$D$142*(($B249*21/30.2)^(-0.5))+Parameter!$D$149*((LN($B249*21/30.2))))</f>
        <v>1.4416635538331483E-6</v>
      </c>
      <c r="AO249" s="12">
        <f>$E249^EXP(Parameter!$D$113+Parameter!$D$120*(($B249*21/30.2)^(-1))+Parameter!$D$127*(($B249*21/30.2)^(-0.5)))</f>
        <v>2.2059793680462238E-13</v>
      </c>
      <c r="AP249" s="87">
        <f>$D249^EXP(Parameter!$D$304+Parameter!$D$310*((LN($B249*21/30.2))))</f>
        <v>1.2304207152220149E-2</v>
      </c>
      <c r="AQ249" s="88">
        <f>$E249^EXP(Parameter!$D$290+Parameter!$D$296*((LN($B249*21/30.2))))</f>
        <v>8.3776928632885769E-3</v>
      </c>
      <c r="AR249" s="12">
        <f>$D249^EXP(Parameter!$D$305+Parameter!$D$311*((LN($B249*21/30.2))))</f>
        <v>1.8399627368761266E-2</v>
      </c>
      <c r="AS249" s="88">
        <f>$E249^EXP(Parameter!$D$291+Parameter!$D$297*((LN($B249*21/30.2))))</f>
        <v>6.5060689104135183E-3</v>
      </c>
      <c r="AT249" s="12">
        <f>$D249^EXP(Parameter!$D$305+Parameter!$D$307-Parameter!$D$306+(Parameter!$D$311+Parameter!$D$313-Parameter!$D$312)*((LN($B249*21/30.2))))</f>
        <v>1.552921411950697E-2</v>
      </c>
      <c r="AU249" s="88">
        <f>$E249^EXP(Parameter!$D$291+Parameter!$D$293-Parameter!$D$292+(Parameter!$D$297+Parameter!$D$299-Parameter!$D$298)*((LN($B249*21/30.2))))</f>
        <v>1.1007420737414788E-2</v>
      </c>
      <c r="AV249" s="12">
        <f>$D249^EXP(Parameter!$D$308+Parameter!$D$314*((LN($B249*21/30.2))))</f>
        <v>2.1833109438620275E-2</v>
      </c>
      <c r="AW249" s="88">
        <f>$E249^EXP(Parameter!$D$294+Parameter!$D$300*((LN($B249*21/30.2))))</f>
        <v>9.4440513647590704E-3</v>
      </c>
      <c r="AX249" s="12">
        <f>$D249^EXP(Parameter!$D$305+Parameter!$D$309-Parameter!$D$306+(Parameter!$D$311+Parameter!$D$315-Parameter!$D$312)*((LN($B249*21/30.2))))</f>
        <v>6.642659709781157E-3</v>
      </c>
      <c r="AY249" s="88">
        <f>$E249^EXP(Parameter!$D$291+Parameter!$D$295-Parameter!$D$292+(Parameter!$D$297+Parameter!$D$301-Parameter!$D$298)*((LN($B249*21/30.2))))</f>
        <v>5.8622448940653447E-5</v>
      </c>
      <c r="AZ249" s="12">
        <f>$D249^EXP(Parameter!D$305-Parameter!D$306+(Parameter!D$311-Parameter!D$312)*((LN($B249*21/30.2))))</f>
        <v>4.3802491961945833E-3</v>
      </c>
      <c r="BA249" s="88">
        <f>$E249^EXP(Parameter!$D$291-Parameter!$D$292+(Parameter!$D$297-Parameter!$D$298)*((LN($B249*21/30.2))))</f>
        <v>5.0955849215019149E-7</v>
      </c>
      <c r="BB249" s="89">
        <f>$D249^EXP(Parameter!$D$231+Parameter!$D$238)</f>
        <v>3.731749195713998E-2</v>
      </c>
      <c r="BC249" s="90">
        <f>$E249^EXP(Parameter!$D$216+Parameter!$D$223)</f>
        <v>2.1355386274165564E-3</v>
      </c>
      <c r="BD249" s="91">
        <f>$D249^EXP(Parameter!$D$232+Parameter!$D$239)</f>
        <v>2.7478000129721521E-2</v>
      </c>
      <c r="BE249" s="90">
        <f>$E249^EXP(Parameter!$D$217+Parameter!$D$224)</f>
        <v>3.18103292718897E-3</v>
      </c>
      <c r="BF249" s="91">
        <f>$D249^EXP(Parameter!$D$234+Parameter!$D$241)</f>
        <v>3.3761420182612224E-2</v>
      </c>
      <c r="BG249" s="91">
        <f>$E249^EXP(Parameter!$D$219+Parameter!$D$226)</f>
        <v>1.6824949885223248E-2</v>
      </c>
      <c r="BH249" s="91">
        <f>$D249^EXP(Parameter!$D$235+Parameter!$D$242)</f>
        <v>7.3723086950822886E-2</v>
      </c>
      <c r="BI249" s="91">
        <f>$E249^EXP(Parameter!$D$220+Parameter!$D$227)</f>
        <v>1.0273866745400897E-2</v>
      </c>
      <c r="BJ249" s="91">
        <f>$D249^EXP(Parameter!$D$236)</f>
        <v>8.1607407266008521E-3</v>
      </c>
      <c r="BK249" s="91">
        <f>$E249^EXP(Parameter!$D$221)</f>
        <v>0.13340740674024243</v>
      </c>
      <c r="BL249" s="91">
        <f>$D249^EXP(Parameter!$D$233+Parameter!$D$240)</f>
        <v>1.1654445269207739E-2</v>
      </c>
      <c r="BM249" s="91">
        <f>$E249^EXP(Parameter!$D$218+Parameter!$D$225)</f>
        <v>8.7805763341162275E-4</v>
      </c>
      <c r="BN249" s="90">
        <f>$D249^EXP(Parameter!$D$268+Parameter!$D$275)</f>
        <v>5.1944893000836649E-2</v>
      </c>
      <c r="BO249" s="91">
        <f>$E249^EXP(Parameter!$D$246+Parameter!$D$253)</f>
        <v>6.6369027674599373E-4</v>
      </c>
      <c r="BP249" s="91">
        <f>$D249^EXP(Parameter!$D$269+Parameter!$D$276)</f>
        <v>3.2742867846076815E-2</v>
      </c>
      <c r="BQ249" s="91">
        <f>$E249^EXP(Parameter!$D$247+Parameter!$D$254)</f>
        <v>1.816201893672952E-3</v>
      </c>
      <c r="BR249" s="91">
        <f>$D249^EXP(Parameter!$D$271+Parameter!$D$278)</f>
        <v>8.2892232401914775E-2</v>
      </c>
      <c r="BS249" s="91">
        <f>$E249^EXP(Parameter!$D$249+Parameter!$D$256)</f>
        <v>2.1179776704808549E-2</v>
      </c>
      <c r="BT249" s="91">
        <f>$D249^EXP(Parameter!$D$272+Parameter!$D$279)</f>
        <v>0.15256232609316286</v>
      </c>
      <c r="BU249" s="91">
        <f>$E249^EXP(Parameter!$D$250+Parameter!$D$257)</f>
        <v>5.790489937285705E-3</v>
      </c>
      <c r="BV249" s="91">
        <f>$D249^EXP(Parameter!$D$273+Parameter!$D$280)</f>
        <v>0.11826933923667592</v>
      </c>
      <c r="BW249" s="91">
        <f>$E249^EXP(Parameter!$D$251+Parameter!$D$258)</f>
        <v>2.2946183603917453E-2</v>
      </c>
      <c r="BX249" s="91">
        <f>$D249^EXP(Parameter!$D$270+Parameter!$D$277)</f>
        <v>2.8075220015865213E-2</v>
      </c>
      <c r="BY249" s="91">
        <f>$E249^EXP(Parameter!$D$248+Parameter!$D$255)</f>
        <v>2.2702792320139975E-3</v>
      </c>
      <c r="BZ249" s="90">
        <f>$D249^EXP(Parameter!$D$208)</f>
        <v>3.4452738456851484E-2</v>
      </c>
      <c r="CA249" s="90">
        <f>$E249^EXP(Parameter!$D$200)</f>
        <v>1.4696286253776157E-3</v>
      </c>
      <c r="CB249" s="90">
        <f>$D249^EXP(Parameter!$D$209)</f>
        <v>2.7875117664702829E-2</v>
      </c>
      <c r="CC249" s="90">
        <f>$E249^EXP(Parameter!$D$201)</f>
        <v>2.6073267882126537E-3</v>
      </c>
      <c r="CD249" s="90">
        <f>$D249^EXP(Parameter!$D$211)</f>
        <v>3.0664381248642257E-2</v>
      </c>
      <c r="CE249" s="90">
        <f>$E249^EXP(Parameter!$D$203)</f>
        <v>1.2732580469098824E-2</v>
      </c>
      <c r="CF249" s="90">
        <f>$D249^EXP(Parameter!$D$212)</f>
        <v>7.353101297708256E-2</v>
      </c>
      <c r="CG249" s="90">
        <f>$E249^EXP(Parameter!$D$204)</f>
        <v>8.7279544293532903E-3</v>
      </c>
      <c r="CH249" s="91">
        <f>$D249^EXP(Parameter!$D$213)</f>
        <v>2.4356351350191745E-2</v>
      </c>
      <c r="CI249" s="90">
        <f>$E249^EXP(Parameter!$D$205)</f>
        <v>1.6081684827345431E-2</v>
      </c>
      <c r="CJ249" s="91">
        <f>$D249^EXP(Parameter!$D$210)</f>
        <v>1.283997845107702E-2</v>
      </c>
      <c r="CK249" s="90">
        <f>$E249^EXP(Parameter!$D$202)</f>
        <v>1.1728341189280666E-3</v>
      </c>
      <c r="CL249" s="12">
        <f>$D249^EXP(Parameter!$D$170+Parameter!$D$177*(LN($B249/30.2*21)))</f>
        <v>1.48759390118419E-2</v>
      </c>
      <c r="CM249" s="41">
        <f>$E249^EXP(Parameter!$D$155+Parameter!$D$162*(LN($B249/30.2*21)))</f>
        <v>6.2071623305562144E-2</v>
      </c>
      <c r="CN249" s="12">
        <f>$D249^EXP(Parameter!$D$171+Parameter!$D$178*(LN($B249/30.2*21)))</f>
        <v>1.7260147482794298E-2</v>
      </c>
      <c r="CO249" s="41">
        <f>$E249^EXP(Parameter!$D$156+Parameter!$D$163*(LN($B249/30.2*21)))</f>
        <v>3.4742322978081004E-2</v>
      </c>
      <c r="CP249" s="12">
        <f>$D249^EXP(Parameter!$D$173+Parameter!$D$180*(LN($B249/30.2*21)))</f>
        <v>1.3965517789448198E-2</v>
      </c>
      <c r="CQ249" s="41">
        <f>$E249^EXP(Parameter!$D$158+Parameter!$D$165*(LN($B249/30.2*21)))</f>
        <v>3.4281519007778358E-2</v>
      </c>
      <c r="CR249" s="12">
        <f>$D249^EXP(Parameter!$D$174+Parameter!$D$181*(LN($B249/30.2*21)))</f>
        <v>1.1754898160648324E-2</v>
      </c>
      <c r="CS249" s="41">
        <f>$E249^EXP(Parameter!$D$159+Parameter!$D$166*(LN($B249/30.2*21)))</f>
        <v>5.5553524559557636E-2</v>
      </c>
      <c r="CT249" s="12">
        <f>$D249^EXP(Parameter!$D$175+Parameter!$D$182*(LN($B249/30.2*21)))</f>
        <v>1.6094244023263215E-3</v>
      </c>
      <c r="CU249" s="41">
        <f>$E249^EXP(Parameter!$D$160+Parameter!$D$167*(LN($B249/30.2*21)))</f>
        <v>9.7341251283844673E-4</v>
      </c>
      <c r="CV249" s="12">
        <f>$D249^EXP(Parameter!$D$172+Parameter!$D$179*(LN($B249/30.2*21)))</f>
        <v>2.6077826110166538E-3</v>
      </c>
      <c r="CW249" s="41">
        <f>$E249^EXP(Parameter!$D$157+Parameter!$D$164*(LN($B249/30.2*21)))</f>
        <v>1.354024879821762E-8</v>
      </c>
      <c r="CX249" s="12">
        <f t="shared" si="23"/>
        <v>4.7199759539094779E-36</v>
      </c>
      <c r="CY249" s="85">
        <v>1.2547410242800301E-2</v>
      </c>
      <c r="CZ249" s="12">
        <f t="shared" si="24"/>
        <v>2.561451052730573E-6</v>
      </c>
      <c r="DA249" s="85">
        <v>1.8710413175572201E-2</v>
      </c>
      <c r="DB249" s="12">
        <f t="shared" si="25"/>
        <v>7.9116413031339752E-11</v>
      </c>
      <c r="DC249" s="41">
        <v>6.3412490342421894E-5</v>
      </c>
      <c r="DD249" s="12">
        <f t="shared" si="26"/>
        <v>4.0617774763019648E-128</v>
      </c>
      <c r="DE249" s="85">
        <v>7.60590740123148E-4</v>
      </c>
      <c r="DF249" s="12">
        <f t="shared" si="27"/>
        <v>6.7574574033124767E-136</v>
      </c>
      <c r="DG249" s="41">
        <v>6.2380299999930695E-5</v>
      </c>
      <c r="DH249" s="12">
        <f t="shared" si="28"/>
        <v>1.5929268523542046E-11</v>
      </c>
      <c r="DI249" s="41">
        <v>6.2380299999930695E-5</v>
      </c>
      <c r="DJ249" s="46">
        <v>244</v>
      </c>
      <c r="DK249" s="44">
        <v>2.2145606575207901E-5</v>
      </c>
      <c r="DL249" s="44">
        <v>7.5547513292639797E-5</v>
      </c>
      <c r="DM249" s="44">
        <v>1.8572713720432801E-4</v>
      </c>
      <c r="DN249" s="44">
        <v>1.2986660343916601E-4</v>
      </c>
      <c r="DO249" s="44">
        <v>6.4394550972723995E-4</v>
      </c>
      <c r="DP249" s="44">
        <v>4.8677120796558599E-4</v>
      </c>
      <c r="DQ249" s="44">
        <v>7.3574633681117196E-4</v>
      </c>
      <c r="DR249" s="45">
        <v>1.41053277865774E-2</v>
      </c>
      <c r="DS249" s="45">
        <v>2.4207937452246999E-2</v>
      </c>
      <c r="DT249" s="45">
        <v>2.1428524655050098E-2</v>
      </c>
      <c r="DU249" s="45">
        <v>1.48676356440794E-2</v>
      </c>
      <c r="DV249" s="45">
        <v>2.29889220456343E-2</v>
      </c>
      <c r="DW249" s="45">
        <v>3.9961653741380498E-2</v>
      </c>
      <c r="DX249" s="45">
        <v>1.7951848142423101E-2</v>
      </c>
    </row>
    <row r="250" spans="1:128">
      <c r="A250" s="43">
        <f t="shared" si="22"/>
        <v>15.767123287671232</v>
      </c>
      <c r="B250" s="18">
        <v>246</v>
      </c>
      <c r="C250" s="12">
        <v>5390</v>
      </c>
      <c r="D250" s="12">
        <v>1.30641835763321E-2</v>
      </c>
      <c r="E250" s="12">
        <v>6.1257249540402407E-5</v>
      </c>
      <c r="F250" s="92">
        <f>$D250^Parameter!$D$325</f>
        <v>3.3926899636716211E-2</v>
      </c>
      <c r="G250" s="92">
        <f>$E250^Parameter!$D$318</f>
        <v>9.2630369186883746E-4</v>
      </c>
      <c r="H250" s="92">
        <f>$D250^Parameter!$D$326</f>
        <v>3.1107550837343182E-2</v>
      </c>
      <c r="I250" s="92">
        <f>$E250^Parameter!$D$319</f>
        <v>2.0127081053187344E-3</v>
      </c>
      <c r="J250" s="92">
        <f>$D250^Parameter!$D$328</f>
        <v>3.6682142454654294E-2</v>
      </c>
      <c r="K250" s="92">
        <f>$E250^Parameter!$D$321</f>
        <v>1.3605382920450727E-2</v>
      </c>
      <c r="L250" s="92">
        <f>$D250^Parameter!$D$329</f>
        <v>8.8106119470420019E-2</v>
      </c>
      <c r="M250" s="92">
        <f>$E250^Parameter!$D$322</f>
        <v>8.6239686994423557E-3</v>
      </c>
      <c r="N250" s="92">
        <f>$D250^Parameter!$D$330</f>
        <v>2.978699155480696E-2</v>
      </c>
      <c r="O250" s="92">
        <f>$E250^Parameter!$D$323</f>
        <v>2.064728712535914E-2</v>
      </c>
      <c r="P250" s="92">
        <f>$D250^Parameter!$D$327</f>
        <v>1.6088306270172256E-2</v>
      </c>
      <c r="Q250" s="92">
        <f>$E250^Parameter!$D$320</f>
        <v>9.8181677946908795E-4</v>
      </c>
      <c r="R250" s="12">
        <f>$D250^EXP(Parameter!$D$96+Parameter!$D$103*(($B250/30.2*21)^(1)))</f>
        <v>1.279035835293066E-36</v>
      </c>
      <c r="S250" s="12">
        <f>$E250^EXP(Parameter!$D$81+Parameter!$D$88*($B250/30.2*21)^(-2))</f>
        <v>2.5780883697666072E-3</v>
      </c>
      <c r="T250" s="12">
        <f>$D250^EXP(Parameter!$D$97+Parameter!$D$104*(($B250*21/30.2)^(1)))</f>
        <v>2.3224157009129336E-6</v>
      </c>
      <c r="U250" s="12">
        <f>$E250^EXP(Parameter!$D$82+Parameter!$D$89*($B250/30.2*21)^(-2))</f>
        <v>4.3299924187719628E-3</v>
      </c>
      <c r="V250" s="12">
        <f>$D250^EXP(Parameter!$D$99+Parameter!$D$106*(($B250*21/30.2)^(1)))</f>
        <v>6.20942326661997E-11</v>
      </c>
      <c r="W250" s="12">
        <f>$E250^EXP(Parameter!$D$84+Parameter!$D$91*($B250/30.2*21)^(-2))</f>
        <v>2.3041521256909163E-2</v>
      </c>
      <c r="X250" s="12">
        <f>$D250^EXP(Parameter!$D$100+Parameter!$D$107*(($B250*21/30.2)^(1)))</f>
        <v>4.5775211878376848E-131</v>
      </c>
      <c r="Y250" s="12">
        <f>$E250^EXP(Parameter!$D$85+Parameter!$D$92*($B250/30.2*21)^(-2))</f>
        <v>1.4308655752465158E-2</v>
      </c>
      <c r="Z250" s="12">
        <f>$D250^EXP(Parameter!$D$101+Parameter!$D$108*(($B250*21/30.2)^(1)))</f>
        <v>7.8321216966239705E-139</v>
      </c>
      <c r="AA250" s="12">
        <f>$E250^EXP(Parameter!$D$86+Parameter!$D$93*($B250/30.2*21)^(-2))</f>
        <v>2.0947401543004597E-2</v>
      </c>
      <c r="AB250" s="12">
        <f>$D250^EXP(Parameter!$D$98+Parameter!$D$105*(($B250*21/30.2)^(1)))</f>
        <v>1.251164773767093E-11</v>
      </c>
      <c r="AC250" s="12">
        <f>$E250^EXP(Parameter!$D$83+Parameter!$D$90*($B250/30.2*21)^(-2))</f>
        <v>1.119588426742271E-3</v>
      </c>
      <c r="AD250" s="87">
        <f>$D250^EXP(Parameter!$D$133+Parameter!$D$140*(($B250*21/30.2)^(-0.5))+Parameter!$D$147*((LN($B250*21/30.2))))</f>
        <v>2.376588327920685E-14</v>
      </c>
      <c r="AE250" s="12">
        <f>$E250^EXP(Parameter!$D$111+Parameter!$D$118*(($B250*21/30.2)^(-1))+Parameter!$D$125*(($B250*21/30.2)^(-0.5)))</f>
        <v>4.7602603782694049E-2</v>
      </c>
      <c r="AF250" s="12">
        <f>$D250^EXP(Parameter!$D$134+Parameter!$D$141*(($B250*21/30.2)^(-0.5))+Parameter!$D$148*((LN($B250*21/30.2))))</f>
        <v>6.0631917195357319E-5</v>
      </c>
      <c r="AG250" s="12">
        <f>$E250^EXP(Parameter!$D$112+Parameter!$D$119*(($B250*21/30.2)^(-1))+Parameter!$D$126*(($B250*21/30.2)^(-0.5)))</f>
        <v>5.2615068140959712E-3</v>
      </c>
      <c r="AH250" s="12">
        <f>$D250^EXP(Parameter!$D$136+Parameter!$D$143*(($B250*21/30.2)^(-0.5))+Parameter!$D$150*((LN($B250*21/30.2))))</f>
        <v>1.5771462769933576E-11</v>
      </c>
      <c r="AI250" s="12">
        <f>$E250^EXP(Parameter!$D$114+Parameter!$D$121*(($B250*21/30.2)^(-1))+Parameter!$D$128*(($B250*21/30.2)^(-0.5)))</f>
        <v>1.9300416112857968E-5</v>
      </c>
      <c r="AJ250" s="12">
        <f>$D250^EXP(Parameter!$D$137+Parameter!$D$144*(($B250*21/30.2)^(-0.5))+Parameter!$D$151*((LN($B250*21/30.2))))</f>
        <v>1.3314398607914116E-16</v>
      </c>
      <c r="AK250" s="12">
        <f>$E250^EXP(Parameter!$D$115+Parameter!$D$122*(($B250*21/30.2)^(-1))+Parameter!$D$129*(($B250*21/30.2)^(-0.5)))</f>
        <v>3.1709567369579265E-3</v>
      </c>
      <c r="AL250" s="12">
        <f>$D250^EXP(Parameter!$D$138+Parameter!$D$145*(($B250*21/30.2)^(-0.5))+Parameter!$D$152*((LN($B250*21/30.2))))</f>
        <v>1.0482463838592087E-72</v>
      </c>
      <c r="AM250" s="12">
        <f>$E250^EXP(Parameter!$D$116+Parameter!$D$123*(($B250*21/30.2)^(-1))+Parameter!$D$130*(($B250*21/30.2)^(-0.5)))</f>
        <v>1.0568109972169522E-6</v>
      </c>
      <c r="AN250" s="12">
        <f>$D250^EXP(Parameter!$D$135+Parameter!$D$142*(($B250*21/30.2)^(-0.5))+Parameter!$D$149*((LN($B250*21/30.2))))</f>
        <v>1.3647958263647848E-6</v>
      </c>
      <c r="AO250" s="12">
        <f>$E250^EXP(Parameter!$D$113+Parameter!$D$120*(($B250*21/30.2)^(-1))+Parameter!$D$127*(($B250*21/30.2)^(-0.5)))</f>
        <v>2.0302972715266296E-13</v>
      </c>
      <c r="AP250" s="87">
        <f>$D250^EXP(Parameter!$D$304+Parameter!$D$310*((LN($B250*21/30.2))))</f>
        <v>1.216760975647962E-2</v>
      </c>
      <c r="AQ250" s="88">
        <f>$E250^EXP(Parameter!$D$290+Parameter!$D$296*((LN($B250*21/30.2))))</f>
        <v>8.3260277202630902E-3</v>
      </c>
      <c r="AR250" s="12">
        <f>$D250^EXP(Parameter!$D$305+Parameter!$D$311*((LN($B250*21/30.2))))</f>
        <v>1.823731521416333E-2</v>
      </c>
      <c r="AS250" s="88">
        <f>$E250^EXP(Parameter!$D$291+Parameter!$D$297*((LN($B250*21/30.2))))</f>
        <v>6.4519388894647292E-3</v>
      </c>
      <c r="AT250" s="12">
        <f>$D250^EXP(Parameter!$D$305+Parameter!$D$307-Parameter!$D$306+(Parameter!$D$311+Parameter!$D$313-Parameter!$D$312)*((LN($B250*21/30.2))))</f>
        <v>1.5376622462174441E-2</v>
      </c>
      <c r="AU250" s="88">
        <f>$E250^EXP(Parameter!$D$291+Parameter!$D$293-Parameter!$D$292+(Parameter!$D$297+Parameter!$D$299-Parameter!$D$298)*((LN($B250*21/30.2))))</f>
        <v>1.0908214456179779E-2</v>
      </c>
      <c r="AV250" s="12">
        <f>$D250^EXP(Parameter!$D$308+Parameter!$D$314*((LN($B250*21/30.2))))</f>
        <v>2.160190644866351E-2</v>
      </c>
      <c r="AW250" s="88">
        <f>$E250^EXP(Parameter!$D$294+Parameter!$D$300*((LN($B250*21/30.2))))</f>
        <v>9.3633109850755538E-3</v>
      </c>
      <c r="AX250" s="12">
        <f>$D250^EXP(Parameter!$D$305+Parameter!$D$309-Parameter!$D$306+(Parameter!$D$311+Parameter!$D$315-Parameter!$D$312)*((LN($B250*21/30.2))))</f>
        <v>6.5558789430707086E-3</v>
      </c>
      <c r="AY250" s="88">
        <f>$E250^EXP(Parameter!$D$291+Parameter!$D$295-Parameter!$D$292+(Parameter!$D$297+Parameter!$D$301-Parameter!$D$298)*((LN($B250*21/30.2))))</f>
        <v>5.6774729265461599E-5</v>
      </c>
      <c r="AZ250" s="12">
        <f>$D250^EXP(Parameter!D$305-Parameter!D$306+(Parameter!D$311-Parameter!D$312)*((LN($B250*21/30.2))))</f>
        <v>4.3219713128297898E-3</v>
      </c>
      <c r="BA250" s="88">
        <f>$E250^EXP(Parameter!$D$291-Parameter!$D$292+(Parameter!$D$297-Parameter!$D$298)*((LN($B250*21/30.2))))</f>
        <v>4.878418716479285E-7</v>
      </c>
      <c r="BB250" s="89">
        <f>$D250^EXP(Parameter!$D$231+Parameter!$D$238)</f>
        <v>3.7070514464067901E-2</v>
      </c>
      <c r="BC250" s="90">
        <f>$E250^EXP(Parameter!$D$216+Parameter!$D$223)</f>
        <v>2.1110400171742393E-3</v>
      </c>
      <c r="BD250" s="91">
        <f>$D250^EXP(Parameter!$D$232+Parameter!$D$239)</f>
        <v>2.7279277099385702E-2</v>
      </c>
      <c r="BE250" s="90">
        <f>$E250^EXP(Parameter!$D$217+Parameter!$D$224)</f>
        <v>3.1468926913764124E-3</v>
      </c>
      <c r="BF250" s="91">
        <f>$D250^EXP(Parameter!$D$234+Parameter!$D$241)</f>
        <v>3.3531196175815216E-2</v>
      </c>
      <c r="BG250" s="91">
        <f>$E250^EXP(Parameter!$D$219+Parameter!$D$226)</f>
        <v>1.669648008100761E-2</v>
      </c>
      <c r="BH250" s="91">
        <f>$D250^EXP(Parameter!$D$235+Parameter!$D$242)</f>
        <v>7.3335927040558288E-2</v>
      </c>
      <c r="BI250" s="91">
        <f>$E250^EXP(Parameter!$D$220+Parameter!$D$227)</f>
        <v>1.0185986740700394E-2</v>
      </c>
      <c r="BJ250" s="91">
        <f>$D250^EXP(Parameter!$D$236)</f>
        <v>8.0818836368004368E-3</v>
      </c>
      <c r="BK250" s="91">
        <f>$E250^EXP(Parameter!$D$221)</f>
        <v>0.13290411026984583</v>
      </c>
      <c r="BL250" s="91">
        <f>$D250^EXP(Parameter!$D$233+Parameter!$D$240)</f>
        <v>1.155013715011468E-2</v>
      </c>
      <c r="BM250" s="91">
        <f>$E250^EXP(Parameter!$D$218+Parameter!$D$225)</f>
        <v>8.6653835149083256E-4</v>
      </c>
      <c r="BN250" s="90">
        <f>$D250^EXP(Parameter!$D$268+Parameter!$D$275)</f>
        <v>5.1635580523021925E-2</v>
      </c>
      <c r="BO250" s="91">
        <f>$E250^EXP(Parameter!$D$246+Parameter!$D$253)</f>
        <v>6.5463938159521207E-4</v>
      </c>
      <c r="BP250" s="91">
        <f>$D250^EXP(Parameter!$D$269+Parameter!$D$276)</f>
        <v>3.2517577880238804E-2</v>
      </c>
      <c r="BQ250" s="91">
        <f>$E250^EXP(Parameter!$D$247+Parameter!$D$254)</f>
        <v>1.7948210947311106E-3</v>
      </c>
      <c r="BR250" s="91">
        <f>$D250^EXP(Parameter!$D$271+Parameter!$D$278)</f>
        <v>8.2476441944603407E-2</v>
      </c>
      <c r="BS250" s="91">
        <f>$E250^EXP(Parameter!$D$249+Parameter!$D$256)</f>
        <v>2.102713498370264E-2</v>
      </c>
      <c r="BT250" s="91">
        <f>$D250^EXP(Parameter!$D$272+Parameter!$D$279)</f>
        <v>0.15198417874698955</v>
      </c>
      <c r="BU250" s="91">
        <f>$E250^EXP(Parameter!$D$250+Parameter!$D$257)</f>
        <v>5.7347861239599998E-3</v>
      </c>
      <c r="BV250" s="91">
        <f>$D250^EXP(Parameter!$D$273+Parameter!$D$280)</f>
        <v>0.11776058594297951</v>
      </c>
      <c r="BW250" s="91">
        <f>$E250^EXP(Parameter!$D$251+Parameter!$D$258)</f>
        <v>2.27842359138535E-2</v>
      </c>
      <c r="BX250" s="91">
        <f>$D250^EXP(Parameter!$D$270+Parameter!$D$277)</f>
        <v>2.7873388074096034E-2</v>
      </c>
      <c r="BY250" s="91">
        <f>$E250^EXP(Parameter!$D$248+Parameter!$D$255)</f>
        <v>2.2444925638914746E-3</v>
      </c>
      <c r="BZ250" s="90">
        <f>$D250^EXP(Parameter!$D$208)</f>
        <v>3.4219200885450961E-2</v>
      </c>
      <c r="CA250" s="90">
        <f>$E250^EXP(Parameter!$D$200)</f>
        <v>1.4517508686015042E-3</v>
      </c>
      <c r="CB250" s="90">
        <f>$D250^EXP(Parameter!$D$209)</f>
        <v>2.7674324513469305E-2</v>
      </c>
      <c r="CC250" s="90">
        <f>$E250^EXP(Parameter!$D$201)</f>
        <v>2.5783814289965863E-3</v>
      </c>
      <c r="CD250" s="90">
        <f>$D250^EXP(Parameter!$D$211)</f>
        <v>3.0449359588823957E-2</v>
      </c>
      <c r="CE250" s="90">
        <f>$E250^EXP(Parameter!$D$203)</f>
        <v>1.2628752648052083E-2</v>
      </c>
      <c r="CF250" s="90">
        <f>$D250^EXP(Parameter!$D$212)</f>
        <v>7.3144476424299193E-2</v>
      </c>
      <c r="CG250" s="90">
        <f>$E250^EXP(Parameter!$D$204)</f>
        <v>8.6506503217061818E-3</v>
      </c>
      <c r="CH250" s="91">
        <f>$D250^EXP(Parameter!$D$213)</f>
        <v>2.417431663734353E-2</v>
      </c>
      <c r="CI250" s="90">
        <f>$E250^EXP(Parameter!$D$205)</f>
        <v>1.5957537411917209E-2</v>
      </c>
      <c r="CJ250" s="91">
        <f>$D250^EXP(Parameter!$D$210)</f>
        <v>1.2727549349322376E-2</v>
      </c>
      <c r="CK250" s="90">
        <f>$E250^EXP(Parameter!$D$202)</f>
        <v>1.15807649974715E-3</v>
      </c>
      <c r="CL250" s="12">
        <f>$D250^EXP(Parameter!$D$170+Parameter!$D$177*(LN($B250/30.2*21)))</f>
        <v>1.4730568958867032E-2</v>
      </c>
      <c r="CM250" s="41">
        <f>$E250^EXP(Parameter!$D$155+Parameter!$D$162*(LN($B250/30.2*21)))</f>
        <v>6.1926803411881719E-2</v>
      </c>
      <c r="CN250" s="12">
        <f>$D250^EXP(Parameter!$D$171+Parameter!$D$178*(LN($B250/30.2*21)))</f>
        <v>1.7107612396867134E-2</v>
      </c>
      <c r="CO250" s="41">
        <f>$E250^EXP(Parameter!$D$156+Parameter!$D$163*(LN($B250/30.2*21)))</f>
        <v>3.4594090980330526E-2</v>
      </c>
      <c r="CP250" s="12">
        <f>$D250^EXP(Parameter!$D$173+Parameter!$D$180*(LN($B250/30.2*21)))</f>
        <v>1.3828935593139829E-2</v>
      </c>
      <c r="CQ250" s="41">
        <f>$E250^EXP(Parameter!$D$158+Parameter!$D$165*(LN($B250/30.2*21)))</f>
        <v>3.4090550271041103E-2</v>
      </c>
      <c r="CR250" s="12">
        <f>$D250^EXP(Parameter!$D$174+Parameter!$D$181*(LN($B250/30.2*21)))</f>
        <v>1.1610012852090918E-2</v>
      </c>
      <c r="CS250" s="41">
        <f>$E250^EXP(Parameter!$D$159+Parameter!$D$166*(LN($B250/30.2*21)))</f>
        <v>5.5342375457308128E-2</v>
      </c>
      <c r="CT250" s="12">
        <f>$D250^EXP(Parameter!$D$175+Parameter!$D$182*(LN($B250/30.2*21)))</f>
        <v>1.5805408329591813E-3</v>
      </c>
      <c r="CU250" s="41">
        <f>$E250^EXP(Parameter!$D$160+Parameter!$D$167*(LN($B250/30.2*21)))</f>
        <v>9.5586305207852329E-4</v>
      </c>
      <c r="CV250" s="12">
        <f>$D250^EXP(Parameter!$D$172+Parameter!$D$179*(LN($B250/30.2*21)))</f>
        <v>2.5698910269124115E-3</v>
      </c>
      <c r="CW250" s="41">
        <f>$E250^EXP(Parameter!$D$157+Parameter!$D$164*(LN($B250/30.2*21)))</f>
        <v>1.2812714390983622E-8</v>
      </c>
      <c r="CX250" s="12">
        <f t="shared" si="23"/>
        <v>1.279035835293066E-36</v>
      </c>
      <c r="CY250" s="85">
        <v>1.25347991970151E-2</v>
      </c>
      <c r="CZ250" s="12">
        <f t="shared" si="24"/>
        <v>2.3224157009129336E-6</v>
      </c>
      <c r="DA250" s="85">
        <v>1.8683916724855899E-2</v>
      </c>
      <c r="DB250" s="12">
        <f t="shared" si="25"/>
        <v>6.20942326661997E-11</v>
      </c>
      <c r="DC250" s="41">
        <v>6.2211576481917505E-5</v>
      </c>
      <c r="DD250" s="12">
        <f t="shared" si="26"/>
        <v>4.5775211878376848E-131</v>
      </c>
      <c r="DE250" s="85">
        <v>7.4805914187044804E-4</v>
      </c>
      <c r="DF250" s="12">
        <f t="shared" si="27"/>
        <v>7.8321216966239705E-139</v>
      </c>
      <c r="DG250" s="41">
        <v>6.1257199999945506E-5</v>
      </c>
      <c r="DH250" s="12">
        <f t="shared" si="28"/>
        <v>1.251164773767093E-11</v>
      </c>
      <c r="DI250" s="41">
        <v>6.1257199999945506E-5</v>
      </c>
      <c r="DJ250" s="46">
        <v>245</v>
      </c>
      <c r="DK250" s="44">
        <v>2.16652303911546E-5</v>
      </c>
      <c r="DL250" s="44">
        <v>7.4027686011945995E-5</v>
      </c>
      <c r="DM250" s="44">
        <v>1.8221470591972501E-4</v>
      </c>
      <c r="DN250" s="44">
        <v>1.2734756990395699E-4</v>
      </c>
      <c r="DO250" s="44">
        <v>6.3289638636554501E-4</v>
      </c>
      <c r="DP250" s="44">
        <v>4.7822211640891098E-4</v>
      </c>
      <c r="DQ250" s="44">
        <v>7.2326535535982605E-4</v>
      </c>
      <c r="DR250" s="45">
        <v>1.3986097864052501E-2</v>
      </c>
      <c r="DS250" s="45">
        <v>2.4018674246810499E-2</v>
      </c>
      <c r="DT250" s="45">
        <v>2.12578357390465E-2</v>
      </c>
      <c r="DU250" s="45">
        <v>1.47428529631645E-2</v>
      </c>
      <c r="DV250" s="45">
        <v>2.2807748136642301E-2</v>
      </c>
      <c r="DW250" s="45">
        <v>3.9674525144317602E-2</v>
      </c>
      <c r="DX250" s="45">
        <v>1.78050913950124E-2</v>
      </c>
    </row>
    <row r="251" spans="1:128">
      <c r="A251" s="43">
        <f t="shared" si="22"/>
        <v>15.827397260273973</v>
      </c>
      <c r="B251" s="18">
        <v>247</v>
      </c>
      <c r="C251" s="12">
        <v>5412</v>
      </c>
      <c r="D251" s="12">
        <v>1.29507992772359E-2</v>
      </c>
      <c r="E251" s="12">
        <v>6.01576891060743E-5</v>
      </c>
      <c r="F251" s="92">
        <f>$D251^Parameter!$D$325</f>
        <v>3.3697006867943989E-2</v>
      </c>
      <c r="G251" s="92">
        <f>$E251^Parameter!$D$318</f>
        <v>9.1430190439304837E-4</v>
      </c>
      <c r="H251" s="92">
        <f>$D251^Parameter!$D$326</f>
        <v>3.0891376305529374E-2</v>
      </c>
      <c r="I251" s="92">
        <f>$E251^Parameter!$D$319</f>
        <v>1.9895109453054579E-3</v>
      </c>
      <c r="J251" s="92">
        <f>$D251^Parameter!$D$328</f>
        <v>3.6439296858794309E-2</v>
      </c>
      <c r="K251" s="92">
        <f>$E251^Parameter!$D$321</f>
        <v>1.3496649734571304E-2</v>
      </c>
      <c r="L251" s="92">
        <f>$D251^Parameter!$D$329</f>
        <v>8.7677080584065162E-2</v>
      </c>
      <c r="M251" s="92">
        <f>$E251^Parameter!$D$322</f>
        <v>8.5477667169586019E-3</v>
      </c>
      <c r="N251" s="92">
        <f>$D251^Parameter!$D$330</f>
        <v>2.9577415589439743E-2</v>
      </c>
      <c r="O251" s="92">
        <f>$E251^Parameter!$D$323</f>
        <v>2.0498234538686461E-2</v>
      </c>
      <c r="P251" s="92">
        <f>$D251^Parameter!$D$327</f>
        <v>1.5955350053990184E-2</v>
      </c>
      <c r="Q251" s="92">
        <f>$E251^Parameter!$D$320</f>
        <v>9.692010533972526E-4</v>
      </c>
      <c r="R251" s="12">
        <f>$D251^EXP(Parameter!$D$96+Parameter!$D$103*(($B251/30.2*21)^(1)))</f>
        <v>3.3969014109381213E-37</v>
      </c>
      <c r="S251" s="12">
        <f>$E251^EXP(Parameter!$D$81+Parameter!$D$88*($B251/30.2*21)^(-2))</f>
        <v>2.5495556482834176E-3</v>
      </c>
      <c r="T251" s="12">
        <f>$D251^EXP(Parameter!$D$97+Parameter!$D$104*(($B251*21/30.2)^(1)))</f>
        <v>2.1043894786408883E-6</v>
      </c>
      <c r="U251" s="12">
        <f>$E251^EXP(Parameter!$D$82+Parameter!$D$89*($B251/30.2*21)^(-2))</f>
        <v>4.2862167687869185E-3</v>
      </c>
      <c r="V251" s="12">
        <f>$D251^EXP(Parameter!$D$99+Parameter!$D$106*(($B251*21/30.2)^(1)))</f>
        <v>4.8623005329108501E-11</v>
      </c>
      <c r="W251" s="12">
        <f>$E251^EXP(Parameter!$D$84+Parameter!$D$91*($B251/30.2*21)^(-2))</f>
        <v>2.2879889786820751E-2</v>
      </c>
      <c r="X251" s="12">
        <f>$D251^EXP(Parameter!$D$100+Parameter!$D$107*(($B251*21/30.2)^(1)))</f>
        <v>4.4221714308484341E-134</v>
      </c>
      <c r="Y251" s="12">
        <f>$E251^EXP(Parameter!$D$85+Parameter!$D$92*($B251/30.2*21)^(-2))</f>
        <v>1.4195646230085965E-2</v>
      </c>
      <c r="Z251" s="12">
        <f>$D251^EXP(Parameter!$D$101+Parameter!$D$108*(($B251*21/30.2)^(1)))</f>
        <v>7.8632033654594634E-142</v>
      </c>
      <c r="AA251" s="12">
        <f>$E251^EXP(Parameter!$D$86+Parameter!$D$93*($B251/30.2*21)^(-2))</f>
        <v>2.0796731902577067E-2</v>
      </c>
      <c r="AB251" s="12">
        <f>$D251^EXP(Parameter!$D$98+Parameter!$D$105*(($B251*21/30.2)^(1)))</f>
        <v>9.8067034920700745E-12</v>
      </c>
      <c r="AC251" s="12">
        <f>$E251^EXP(Parameter!$D$83+Parameter!$D$90*($B251/30.2*21)^(-2))</f>
        <v>1.1054726304633763E-3</v>
      </c>
      <c r="AD251" s="87">
        <f>$D251^EXP(Parameter!$D$133+Parameter!$D$140*(($B251*21/30.2)^(-0.5))+Parameter!$D$147*((LN($B251*21/30.2))))</f>
        <v>1.933469997004746E-14</v>
      </c>
      <c r="AE251" s="12">
        <f>$E251^EXP(Parameter!$D$111+Parameter!$D$118*(($B251*21/30.2)^(-1))+Parameter!$D$125*(($B251*21/30.2)^(-0.5)))</f>
        <v>4.7407588275870778E-2</v>
      </c>
      <c r="AF251" s="12">
        <f>$D251^EXP(Parameter!$D$134+Parameter!$D$141*(($B251*21/30.2)^(-0.5))+Parameter!$D$148*((LN($B251*21/30.2))))</f>
        <v>5.8374312179152456E-5</v>
      </c>
      <c r="AG251" s="12">
        <f>$E251^EXP(Parameter!$D$112+Parameter!$D$119*(($B251*21/30.2)^(-1))+Parameter!$D$126*(($B251*21/30.2)^(-0.5)))</f>
        <v>5.2114451655779024E-3</v>
      </c>
      <c r="AH251" s="12">
        <f>$D251^EXP(Parameter!$D$136+Parameter!$D$143*(($B251*21/30.2)^(-0.5))+Parameter!$D$150*((LN($B251*21/30.2))))</f>
        <v>1.3551267566995239E-11</v>
      </c>
      <c r="AI251" s="12">
        <f>$E251^EXP(Parameter!$D$114+Parameter!$D$121*(($B251*21/30.2)^(-1))+Parameter!$D$128*(($B251*21/30.2)^(-0.5)))</f>
        <v>1.87557166630039E-5</v>
      </c>
      <c r="AJ251" s="12">
        <f>$D251^EXP(Parameter!$D$137+Parameter!$D$144*(($B251*21/30.2)^(-0.5))+Parameter!$D$151*((LN($B251*21/30.2))))</f>
        <v>1.0182142576972518E-16</v>
      </c>
      <c r="AK251" s="12">
        <f>$E251^EXP(Parameter!$D$115+Parameter!$D$122*(($B251*21/30.2)^(-1))+Parameter!$D$129*(($B251*21/30.2)^(-0.5)))</f>
        <v>3.1338801371252833E-3</v>
      </c>
      <c r="AL251" s="12">
        <f>$D251^EXP(Parameter!$D$138+Parameter!$D$145*(($B251*21/30.2)^(-0.5))+Parameter!$D$152*((LN($B251*21/30.2))))</f>
        <v>2.1620648122992727E-73</v>
      </c>
      <c r="AM251" s="12">
        <f>$E251^EXP(Parameter!$D$116+Parameter!$D$123*(($B251*21/30.2)^(-1))+Parameter!$D$130*(($B251*21/30.2)^(-0.5)))</f>
        <v>1.0189058723422651E-6</v>
      </c>
      <c r="AN251" s="12">
        <f>$D251^EXP(Parameter!$D$135+Parameter!$D$142*(($B251*21/30.2)^(-0.5))+Parameter!$D$149*((LN($B251*21/30.2))))</f>
        <v>1.2920453030576728E-6</v>
      </c>
      <c r="AO251" s="12">
        <f>$E251^EXP(Parameter!$D$113+Parameter!$D$120*(($B251*21/30.2)^(-1))+Parameter!$D$127*(($B251*21/30.2)^(-0.5)))</f>
        <v>1.8689762574782477E-13</v>
      </c>
      <c r="AP251" s="87">
        <f>$D251^EXP(Parameter!$D$304+Parameter!$D$310*((LN($B251*21/30.2))))</f>
        <v>1.2032824241753084E-2</v>
      </c>
      <c r="AQ251" s="88">
        <f>$E251^EXP(Parameter!$D$290+Parameter!$D$296*((LN($B251*21/30.2))))</f>
        <v>8.2748852156169818E-3</v>
      </c>
      <c r="AR251" s="12">
        <f>$D251^EXP(Parameter!$D$305+Parameter!$D$311*((LN($B251*21/30.2))))</f>
        <v>1.8076853551224435E-2</v>
      </c>
      <c r="AS251" s="88">
        <f>$E251^EXP(Parameter!$D$291+Parameter!$D$297*((LN($B251*21/30.2))))</f>
        <v>6.3984385782846556E-3</v>
      </c>
      <c r="AT251" s="12">
        <f>$D251^EXP(Parameter!$D$305+Parameter!$D$307-Parameter!$D$306+(Parameter!$D$311+Parameter!$D$313-Parameter!$D$312)*((LN($B251*21/30.2))))</f>
        <v>1.5225892922882057E-2</v>
      </c>
      <c r="AU251" s="88">
        <f>$E251^EXP(Parameter!$D$291+Parameter!$D$293-Parameter!$D$292+(Parameter!$D$297+Parameter!$D$299-Parameter!$D$298)*((LN($B251*21/30.2))))</f>
        <v>1.0810180710283605E-2</v>
      </c>
      <c r="AV251" s="12">
        <f>$D251^EXP(Parameter!$D$308+Parameter!$D$314*((LN($B251*21/30.2))))</f>
        <v>2.1373583461294959E-2</v>
      </c>
      <c r="AW251" s="88">
        <f>$E251^EXP(Parameter!$D$294+Parameter!$D$300*((LN($B251*21/30.2))))</f>
        <v>9.2835064226559141E-3</v>
      </c>
      <c r="AX251" s="12">
        <f>$D251^EXP(Parameter!$D$305+Parameter!$D$309-Parameter!$D$306+(Parameter!$D$311+Parameter!$D$315-Parameter!$D$312)*((LN($B251*21/30.2))))</f>
        <v>6.4704100984844335E-3</v>
      </c>
      <c r="AY251" s="88">
        <f>$E251^EXP(Parameter!$D$291+Parameter!$D$295-Parameter!$D$292+(Parameter!$D$297+Parameter!$D$301-Parameter!$D$298)*((LN($B251*21/30.2))))</f>
        <v>5.4987484450098534E-5</v>
      </c>
      <c r="AZ251" s="12">
        <f>$D251^EXP(Parameter!D$305-Parameter!D$306+(Parameter!D$311-Parameter!D$312)*((LN($B251*21/30.2))))</f>
        <v>4.2645996156103405E-3</v>
      </c>
      <c r="BA251" s="88">
        <f>$E251^EXP(Parameter!$D$291-Parameter!$D$292+(Parameter!$D$297-Parameter!$D$298)*((LN($B251*21/30.2))))</f>
        <v>4.6708320170144576E-7</v>
      </c>
      <c r="BB251" s="89">
        <f>$D251^EXP(Parameter!$D$231+Parameter!$D$238)</f>
        <v>3.6825877100093753E-2</v>
      </c>
      <c r="BC251" s="90">
        <f>$E251^EXP(Parameter!$D$216+Parameter!$D$223)</f>
        <v>2.0868954111576844E-3</v>
      </c>
      <c r="BD251" s="91">
        <f>$D251^EXP(Parameter!$D$232+Parameter!$D$239)</f>
        <v>2.7082558434286426E-2</v>
      </c>
      <c r="BE251" s="90">
        <f>$E251^EXP(Parameter!$D$217+Parameter!$D$224)</f>
        <v>3.113220650828947E-3</v>
      </c>
      <c r="BF251" s="91">
        <f>$D251^EXP(Parameter!$D$234+Parameter!$D$241)</f>
        <v>3.3303199602879904E-2</v>
      </c>
      <c r="BG251" s="91">
        <f>$E251^EXP(Parameter!$D$219+Parameter!$D$226)</f>
        <v>1.6569376055162181E-2</v>
      </c>
      <c r="BH251" s="91">
        <f>$D251^EXP(Parameter!$D$235+Parameter!$D$242)</f>
        <v>7.2951908634756521E-2</v>
      </c>
      <c r="BI251" s="91">
        <f>$E251^EXP(Parameter!$D$220+Parameter!$D$227)</f>
        <v>1.0099121314144017E-2</v>
      </c>
      <c r="BJ251" s="91">
        <f>$D251^EXP(Parameter!$D$236)</f>
        <v>8.0040127856482839E-3</v>
      </c>
      <c r="BK251" s="91">
        <f>$E251^EXP(Parameter!$D$221)</f>
        <v>0.13240422895524268</v>
      </c>
      <c r="BL251" s="91">
        <f>$D251^EXP(Parameter!$D$233+Parameter!$D$240)</f>
        <v>1.1447059534856367E-2</v>
      </c>
      <c r="BM251" s="91">
        <f>$E251^EXP(Parameter!$D$218+Parameter!$D$225)</f>
        <v>8.5520441157696102E-4</v>
      </c>
      <c r="BN251" s="90">
        <f>$D251^EXP(Parameter!$D$268+Parameter!$D$275)</f>
        <v>5.1328994412686992E-2</v>
      </c>
      <c r="BO251" s="91">
        <f>$E251^EXP(Parameter!$D$246+Parameter!$D$253)</f>
        <v>6.4573878160335938E-4</v>
      </c>
      <c r="BP251" s="91">
        <f>$D251^EXP(Parameter!$D$269+Parameter!$D$276)</f>
        <v>3.2294481392474067E-2</v>
      </c>
      <c r="BQ251" s="91">
        <f>$E251^EXP(Parameter!$D$247+Parameter!$D$254)</f>
        <v>1.7737556413863868E-3</v>
      </c>
      <c r="BR251" s="91">
        <f>$D251^EXP(Parameter!$D$271+Parameter!$D$278)</f>
        <v>8.2063927807928871E-2</v>
      </c>
      <c r="BS251" s="91">
        <f>$E251^EXP(Parameter!$D$249+Parameter!$D$256)</f>
        <v>2.0876050871773511E-2</v>
      </c>
      <c r="BT251" s="91">
        <f>$D251^EXP(Parameter!$D$272+Parameter!$D$279)</f>
        <v>0.15140988103971265</v>
      </c>
      <c r="BU251" s="91">
        <f>$E251^EXP(Parameter!$D$250+Parameter!$D$257)</f>
        <v>5.6797845327173089E-3</v>
      </c>
      <c r="BV251" s="91">
        <f>$D251^EXP(Parameter!$D$273+Parameter!$D$280)</f>
        <v>0.11725547961465155</v>
      </c>
      <c r="BW251" s="91">
        <f>$E251^EXP(Parameter!$D$251+Parameter!$D$258)</f>
        <v>2.2623916734910921E-2</v>
      </c>
      <c r="BX251" s="91">
        <f>$D251^EXP(Parameter!$D$270+Parameter!$D$277)</f>
        <v>2.7673583191940687E-2</v>
      </c>
      <c r="BY251" s="91">
        <f>$E251^EXP(Parameter!$D$248+Parameter!$D$255)</f>
        <v>2.2190755989265295E-3</v>
      </c>
      <c r="BZ251" s="90">
        <f>$D251^EXP(Parameter!$D$208)</f>
        <v>3.3987913353627074E-2</v>
      </c>
      <c r="CA251" s="90">
        <f>$E251^EXP(Parameter!$D$200)</f>
        <v>1.4341437773051184E-3</v>
      </c>
      <c r="CB251" s="90">
        <f>$D251^EXP(Parameter!$D$209)</f>
        <v>2.7475550855997281E-2</v>
      </c>
      <c r="CC251" s="90">
        <f>$E251^EXP(Parameter!$D$201)</f>
        <v>2.5498436588306246E-3</v>
      </c>
      <c r="CD251" s="90">
        <f>$D251^EXP(Parameter!$D$211)</f>
        <v>3.0236459589470497E-2</v>
      </c>
      <c r="CE251" s="90">
        <f>$E251^EXP(Parameter!$D$203)</f>
        <v>1.2526082258367882E-2</v>
      </c>
      <c r="CF251" s="90">
        <f>$D251^EXP(Parameter!$D$212)</f>
        <v>7.2761078334755758E-2</v>
      </c>
      <c r="CG251" s="90">
        <f>$E251^EXP(Parameter!$D$204)</f>
        <v>8.5742620355397977E-3</v>
      </c>
      <c r="CH251" s="91">
        <f>$D251^EXP(Parameter!$D$213)</f>
        <v>2.3994161781419467E-2</v>
      </c>
      <c r="CI251" s="90">
        <f>$E251^EXP(Parameter!$D$205)</f>
        <v>1.5834720220174028E-2</v>
      </c>
      <c r="CJ251" s="91">
        <f>$D251^EXP(Parameter!$D$210)</f>
        <v>1.2616424847454831E-2</v>
      </c>
      <c r="CK251" s="90">
        <f>$E251^EXP(Parameter!$D$202)</f>
        <v>1.1435484494915396E-3</v>
      </c>
      <c r="CL251" s="12">
        <f>$D251^EXP(Parameter!$D$170+Parameter!$D$177*(LN($B251/30.2*21)))</f>
        <v>1.4586971990955377E-2</v>
      </c>
      <c r="CM251" s="41">
        <f>$E251^EXP(Parameter!$D$155+Parameter!$D$162*(LN($B251/30.2*21)))</f>
        <v>6.1783055863727246E-2</v>
      </c>
      <c r="CN251" s="12">
        <f>$D251^EXP(Parameter!$D$171+Parameter!$D$178*(LN($B251/30.2*21)))</f>
        <v>1.6956825003983093E-2</v>
      </c>
      <c r="CO251" s="41">
        <f>$E251^EXP(Parameter!$D$156+Parameter!$D$163*(LN($B251/30.2*21)))</f>
        <v>3.4447084465202074E-2</v>
      </c>
      <c r="CP251" s="12">
        <f>$D251^EXP(Parameter!$D$173+Parameter!$D$180*(LN($B251/30.2*21)))</f>
        <v>1.3694026102350701E-2</v>
      </c>
      <c r="CQ251" s="41">
        <f>$E251^EXP(Parameter!$D$158+Parameter!$D$165*(LN($B251/30.2*21)))</f>
        <v>3.3901281687090203E-2</v>
      </c>
      <c r="CR251" s="12">
        <f>$D251^EXP(Parameter!$D$174+Parameter!$D$181*(LN($B251/30.2*21)))</f>
        <v>1.1467181867271909E-2</v>
      </c>
      <c r="CS251" s="41">
        <f>$E251^EXP(Parameter!$D$159+Parameter!$D$166*(LN($B251/30.2*21)))</f>
        <v>5.5132856069637311E-2</v>
      </c>
      <c r="CT251" s="12">
        <f>$D251^EXP(Parameter!$D$175+Parameter!$D$182*(LN($B251/30.2*21)))</f>
        <v>1.5522278685720712E-3</v>
      </c>
      <c r="CU251" s="41">
        <f>$E251^EXP(Parameter!$D$160+Parameter!$D$167*(LN($B251/30.2*21)))</f>
        <v>9.3866498983222917E-4</v>
      </c>
      <c r="CV251" s="12">
        <f>$D251^EXP(Parameter!$D$172+Parameter!$D$179*(LN($B251/30.2*21)))</f>
        <v>2.5326351991230944E-3</v>
      </c>
      <c r="CW251" s="41">
        <f>$E251^EXP(Parameter!$D$157+Parameter!$D$164*(LN($B251/30.2*21)))</f>
        <v>1.2125305367470142E-8</v>
      </c>
      <c r="CX251" s="12">
        <f t="shared" si="23"/>
        <v>3.3969014109381213E-37</v>
      </c>
      <c r="CY251" s="85">
        <v>1.252243062764E-2</v>
      </c>
      <c r="CZ251" s="12">
        <f t="shared" si="24"/>
        <v>2.1043894786408883E-6</v>
      </c>
      <c r="DA251" s="85">
        <v>1.8657874198280699E-2</v>
      </c>
      <c r="DB251" s="12">
        <f t="shared" si="25"/>
        <v>4.8623005329108501E-11</v>
      </c>
      <c r="DC251" s="41">
        <v>6.1039932408299804E-5</v>
      </c>
      <c r="DD251" s="12">
        <f t="shared" si="26"/>
        <v>4.4221714308484341E-134</v>
      </c>
      <c r="DE251" s="85">
        <v>7.35786846136238E-4</v>
      </c>
      <c r="DF251" s="12">
        <f t="shared" si="27"/>
        <v>7.8632033654594634E-142</v>
      </c>
      <c r="DG251" s="41">
        <v>6.0157699999957101E-5</v>
      </c>
      <c r="DH251" s="12">
        <f t="shared" si="28"/>
        <v>9.8067034920700745E-12</v>
      </c>
      <c r="DI251" s="41">
        <v>6.0157699999957101E-5</v>
      </c>
      <c r="DJ251" s="46">
        <v>246</v>
      </c>
      <c r="DK251" s="44">
        <v>2.1196576318160998E-5</v>
      </c>
      <c r="DL251" s="44">
        <v>7.2542474025438799E-5</v>
      </c>
      <c r="DM251" s="44">
        <v>1.78777877537839E-4</v>
      </c>
      <c r="DN251" s="44">
        <v>1.2488402755950201E-4</v>
      </c>
      <c r="DO251" s="44">
        <v>6.22064857259241E-4</v>
      </c>
      <c r="DP251" s="44">
        <v>4.6984500678104397E-4</v>
      </c>
      <c r="DQ251" s="44">
        <v>7.1102761563401895E-4</v>
      </c>
      <c r="DR251" s="45">
        <v>1.38682214585051E-2</v>
      </c>
      <c r="DS251" s="45">
        <v>2.3831424613702499E-2</v>
      </c>
      <c r="DT251" s="45">
        <v>2.1088991190193002E-2</v>
      </c>
      <c r="DU251" s="45">
        <v>1.46194784853292E-2</v>
      </c>
      <c r="DV251" s="45">
        <v>2.26285145865321E-2</v>
      </c>
      <c r="DW251" s="45">
        <v>3.9390243809469302E-2</v>
      </c>
      <c r="DX251" s="45">
        <v>1.7659955020196301E-2</v>
      </c>
    </row>
    <row r="252" spans="1:128">
      <c r="A252" s="43">
        <f t="shared" si="22"/>
        <v>15.887671232876713</v>
      </c>
      <c r="B252" s="18">
        <v>248</v>
      </c>
      <c r="C252" s="12">
        <v>5434</v>
      </c>
      <c r="D252" s="12">
        <v>1.28387207731065E-2</v>
      </c>
      <c r="E252" s="12">
        <v>5.9081096039188699E-5</v>
      </c>
      <c r="F252" s="92">
        <f>$D252^Parameter!$D$325</f>
        <v>3.3469326084345177E-2</v>
      </c>
      <c r="G252" s="92">
        <f>$E252^Parameter!$D$318</f>
        <v>9.0249114895377255E-4</v>
      </c>
      <c r="H252" s="92">
        <f>$D252^Parameter!$D$326</f>
        <v>3.0677319032628235E-2</v>
      </c>
      <c r="I252" s="92">
        <f>$E252^Parameter!$D$319</f>
        <v>1.9666499610355597E-3</v>
      </c>
      <c r="J252" s="92">
        <f>$D252^Parameter!$D$328</f>
        <v>3.6198750192080478E-2</v>
      </c>
      <c r="K252" s="92">
        <f>$E252^Parameter!$D$321</f>
        <v>1.3389109851786681E-2</v>
      </c>
      <c r="L252" s="92">
        <f>$D252^Parameter!$D$329</f>
        <v>8.7251355359851984E-2</v>
      </c>
      <c r="M252" s="92">
        <f>$E252^Parameter!$D$322</f>
        <v>8.4724650562932585E-3</v>
      </c>
      <c r="N252" s="92">
        <f>$D252^Parameter!$D$330</f>
        <v>2.9369910318111224E-2</v>
      </c>
      <c r="O252" s="92">
        <f>$E252^Parameter!$D$323</f>
        <v>2.0350703056138942E-2</v>
      </c>
      <c r="P252" s="92">
        <f>$D252^Parameter!$D$327</f>
        <v>1.5823870111205854E-2</v>
      </c>
      <c r="Q252" s="92">
        <f>$E252^Parameter!$D$320</f>
        <v>9.567847841318298E-4</v>
      </c>
      <c r="R252" s="12">
        <f>$D252^EXP(Parameter!$D$96+Parameter!$D$103*(($B252/30.2*21)^(1)))</f>
        <v>8.8391067817215128E-38</v>
      </c>
      <c r="S252" s="12">
        <f>$E252^EXP(Parameter!$D$81+Parameter!$D$88*($B252/30.2*21)^(-2))</f>
        <v>2.5214234058138778E-3</v>
      </c>
      <c r="T252" s="12">
        <f>$D252^EXP(Parameter!$D$97+Parameter!$D$104*(($B252*21/30.2)^(1)))</f>
        <v>1.9056487503832812E-6</v>
      </c>
      <c r="U252" s="12">
        <f>$E252^EXP(Parameter!$D$82+Parameter!$D$89*($B252/30.2*21)^(-2))</f>
        <v>4.2430138242055748E-3</v>
      </c>
      <c r="V252" s="12">
        <f>$D252^EXP(Parameter!$D$99+Parameter!$D$106*(($B252*21/30.2)^(1)))</f>
        <v>3.7986477720762494E-11</v>
      </c>
      <c r="W252" s="12">
        <f>$E252^EXP(Parameter!$D$84+Parameter!$D$91*($B252/30.2*21)^(-2))</f>
        <v>2.2719874836297633E-2</v>
      </c>
      <c r="X252" s="12">
        <f>$D252^EXP(Parameter!$D$100+Parameter!$D$107*(($B252*21/30.2)^(1)))</f>
        <v>3.6494890515192984E-137</v>
      </c>
      <c r="Y252" s="12">
        <f>$E252^EXP(Parameter!$D$85+Parameter!$D$92*($B252/30.2*21)^(-2))</f>
        <v>1.4083866329267631E-2</v>
      </c>
      <c r="Z252" s="12">
        <f>$D252^EXP(Parameter!$D$101+Parameter!$D$108*(($B252*21/30.2)^(1)))</f>
        <v>6.8176758787165037E-145</v>
      </c>
      <c r="AA252" s="12">
        <f>$E252^EXP(Parameter!$D$86+Parameter!$D$93*($B252/30.2*21)^(-2))</f>
        <v>2.0647595992166441E-2</v>
      </c>
      <c r="AB252" s="12">
        <f>$D252^EXP(Parameter!$D$98+Parameter!$D$105*(($B252*21/30.2)^(1)))</f>
        <v>7.67032417032536E-12</v>
      </c>
      <c r="AC252" s="12">
        <f>$E252^EXP(Parameter!$D$83+Parameter!$D$90*($B252/30.2*21)^(-2))</f>
        <v>1.0915766201666549E-3</v>
      </c>
      <c r="AD252" s="87">
        <f>$D252^EXP(Parameter!$D$133+Parameter!$D$140*(($B252*21/30.2)^(-0.5))+Parameter!$D$147*((LN($B252*21/30.2))))</f>
        <v>1.572148623989001E-14</v>
      </c>
      <c r="AE252" s="12">
        <f>$E252^EXP(Parameter!$D$111+Parameter!$D$118*(($B252*21/30.2)^(-1))+Parameter!$D$125*(($B252*21/30.2)^(-0.5)))</f>
        <v>4.7213985476770574E-2</v>
      </c>
      <c r="AF252" s="12">
        <f>$D252^EXP(Parameter!$D$134+Parameter!$D$141*(($B252*21/30.2)^(-0.5))+Parameter!$D$148*((LN($B252*21/30.2))))</f>
        <v>5.6201624294245375E-5</v>
      </c>
      <c r="AG252" s="12">
        <f>$E252^EXP(Parameter!$D$112+Parameter!$D$119*(($B252*21/30.2)^(-1))+Parameter!$D$126*(($B252*21/30.2)^(-0.5)))</f>
        <v>5.1620096305991228E-3</v>
      </c>
      <c r="AH252" s="12">
        <f>$D252^EXP(Parameter!$D$136+Parameter!$D$143*(($B252*21/30.2)^(-0.5))+Parameter!$D$150*((LN($B252*21/30.2))))</f>
        <v>1.1640028863354991E-11</v>
      </c>
      <c r="AI252" s="12">
        <f>$E252^EXP(Parameter!$D$114+Parameter!$D$121*(($B252*21/30.2)^(-1))+Parameter!$D$128*(($B252*21/30.2)^(-0.5)))</f>
        <v>1.8227697544920368E-5</v>
      </c>
      <c r="AJ252" s="12">
        <f>$D252^EXP(Parameter!$D$137+Parameter!$D$144*(($B252*21/30.2)^(-0.5))+Parameter!$D$151*((LN($B252*21/30.2))))</f>
        <v>7.779859655704665E-17</v>
      </c>
      <c r="AK252" s="12">
        <f>$E252^EXP(Parameter!$D$115+Parameter!$D$122*(($B252*21/30.2)^(-1))+Parameter!$D$129*(($B252*21/30.2)^(-0.5)))</f>
        <v>3.0973431699726395E-3</v>
      </c>
      <c r="AL252" s="12">
        <f>$D252^EXP(Parameter!$D$138+Parameter!$D$145*(($B252*21/30.2)^(-0.5))+Parameter!$D$152*((LN($B252*21/30.2))))</f>
        <v>4.4203641322916968E-74</v>
      </c>
      <c r="AM252" s="12">
        <f>$E252^EXP(Parameter!$D$116+Parameter!$D$123*(($B252*21/30.2)^(-1))+Parameter!$D$130*(($B252*21/30.2)^(-0.5)))</f>
        <v>9.8245101959441173E-7</v>
      </c>
      <c r="AN252" s="12">
        <f>$D252^EXP(Parameter!$D$135+Parameter!$D$142*(($B252*21/30.2)^(-0.5))+Parameter!$D$149*((LN($B252*21/30.2))))</f>
        <v>1.2231904429251659E-6</v>
      </c>
      <c r="AO252" s="12">
        <f>$E252^EXP(Parameter!$D$113+Parameter!$D$120*(($B252*21/30.2)^(-1))+Parameter!$D$127*(($B252*21/30.2)^(-0.5)))</f>
        <v>1.7208121244192444E-13</v>
      </c>
      <c r="AP252" s="87">
        <f>$D252^EXP(Parameter!$D$304+Parameter!$D$310*((LN($B252*21/30.2))))</f>
        <v>1.1899822284137322E-2</v>
      </c>
      <c r="AQ252" s="88">
        <f>$E252^EXP(Parameter!$D$290+Parameter!$D$296*((LN($B252*21/30.2))))</f>
        <v>8.2242580579902549E-3</v>
      </c>
      <c r="AR252" s="12">
        <f>$D252^EXP(Parameter!$D$305+Parameter!$D$311*((LN($B252*21/30.2))))</f>
        <v>1.7918216118803919E-2</v>
      </c>
      <c r="AS252" s="88">
        <f>$E252^EXP(Parameter!$D$291+Parameter!$D$297*((LN($B252*21/30.2))))</f>
        <v>6.3455585064338708E-3</v>
      </c>
      <c r="AT252" s="12">
        <f>$D252^EXP(Parameter!$D$305+Parameter!$D$307-Parameter!$D$306+(Parameter!$D$311+Parameter!$D$313-Parameter!$D$312)*((LN($B252*21/30.2))))</f>
        <v>1.5076997953450393E-2</v>
      </c>
      <c r="AU252" s="88">
        <f>$E252^EXP(Parameter!$D$291+Parameter!$D$293-Parameter!$D$292+(Parameter!$D$297+Parameter!$D$299-Parameter!$D$298)*((LN($B252*21/30.2))))</f>
        <v>1.0713302128930711E-2</v>
      </c>
      <c r="AV252" s="12">
        <f>$D252^EXP(Parameter!$D$308+Parameter!$D$314*((LN($B252*21/30.2))))</f>
        <v>2.1148098585084717E-2</v>
      </c>
      <c r="AW252" s="88">
        <f>$E252^EXP(Parameter!$D$294+Parameter!$D$300*((LN($B252*21/30.2))))</f>
        <v>9.2046238416630989E-3</v>
      </c>
      <c r="AX252" s="12">
        <f>$D252^EXP(Parameter!$D$305+Parameter!$D$309-Parameter!$D$306+(Parameter!$D$311+Parameter!$D$315-Parameter!$D$312)*((LN($B252*21/30.2))))</f>
        <v>6.3862304122851684E-3</v>
      </c>
      <c r="AY252" s="88">
        <f>$E252^EXP(Parameter!$D$291+Parameter!$D$295-Parameter!$D$292+(Parameter!$D$297+Parameter!$D$301-Parameter!$D$298)*((LN($B252*21/30.2))))</f>
        <v>5.3258657927083925E-5</v>
      </c>
      <c r="AZ252" s="12">
        <f>$D252^EXP(Parameter!D$305-Parameter!D$306+(Parameter!D$311-Parameter!D$312)*((LN($B252*21/30.2))))</f>
        <v>4.2081178260822208E-3</v>
      </c>
      <c r="BA252" s="88">
        <f>$E252^EXP(Parameter!$D$291-Parameter!$D$292+(Parameter!$D$297-Parameter!$D$298)*((LN($B252*21/30.2))))</f>
        <v>4.472387437817271E-7</v>
      </c>
      <c r="BB252" s="89">
        <f>$D252^EXP(Parameter!$D$231+Parameter!$D$238)</f>
        <v>3.658355050618544E-2</v>
      </c>
      <c r="BC252" s="90">
        <f>$E252^EXP(Parameter!$D$216+Parameter!$D$223)</f>
        <v>2.0630985951645593E-3</v>
      </c>
      <c r="BD252" s="91">
        <f>$D252^EXP(Parameter!$D$232+Parameter!$D$239)</f>
        <v>2.6887817796792439E-2</v>
      </c>
      <c r="BE252" s="90">
        <f>$E252^EXP(Parameter!$D$217+Parameter!$D$224)</f>
        <v>3.0800089261635122E-3</v>
      </c>
      <c r="BF252" s="91">
        <f>$D252^EXP(Parameter!$D$234+Parameter!$D$241)</f>
        <v>3.3077402085924877E-2</v>
      </c>
      <c r="BG252" s="91">
        <f>$E252^EXP(Parameter!$D$219+Parameter!$D$226)</f>
        <v>1.6443618951792666E-2</v>
      </c>
      <c r="BH252" s="91">
        <f>$D252^EXP(Parameter!$D$235+Parameter!$D$242)</f>
        <v>7.2570996452808956E-2</v>
      </c>
      <c r="BI252" s="91">
        <f>$E252^EXP(Parameter!$D$220+Parameter!$D$227)</f>
        <v>1.0013255551720879E-2</v>
      </c>
      <c r="BJ252" s="91">
        <f>$D252^EXP(Parameter!$D$236)</f>
        <v>7.927112879262151E-3</v>
      </c>
      <c r="BK252" s="91">
        <f>$E252^EXP(Parameter!$D$221)</f>
        <v>0.13190772832836248</v>
      </c>
      <c r="BL252" s="91">
        <f>$D252^EXP(Parameter!$D$233+Parameter!$D$240)</f>
        <v>1.13451941981399E-2</v>
      </c>
      <c r="BM252" s="91">
        <f>$E252^EXP(Parameter!$D$218+Parameter!$D$225)</f>
        <v>8.4405226044067226E-4</v>
      </c>
      <c r="BN252" s="90">
        <f>$D252^EXP(Parameter!$D$268+Parameter!$D$275)</f>
        <v>5.1025102210675043E-2</v>
      </c>
      <c r="BO252" s="91">
        <f>$E252^EXP(Parameter!$D$246+Parameter!$D$253)</f>
        <v>6.3698551887732269E-4</v>
      </c>
      <c r="BP252" s="91">
        <f>$D252^EXP(Parameter!$D$269+Parameter!$D$276)</f>
        <v>3.2073550307085301E-2</v>
      </c>
      <c r="BQ252" s="91">
        <f>$E252^EXP(Parameter!$D$247+Parameter!$D$254)</f>
        <v>1.7529999051292811E-3</v>
      </c>
      <c r="BR252" s="91">
        <f>$D252^EXP(Parameter!$D$271+Parameter!$D$278)</f>
        <v>8.1654653935329974E-2</v>
      </c>
      <c r="BS252" s="91">
        <f>$E252^EXP(Parameter!$D$249+Parameter!$D$256)</f>
        <v>2.072650351326176E-2</v>
      </c>
      <c r="BT252" s="91">
        <f>$D252^EXP(Parameter!$D$272+Parameter!$D$279)</f>
        <v>0.15083939508579219</v>
      </c>
      <c r="BU252" s="91">
        <f>$E252^EXP(Parameter!$D$250+Parameter!$D$257)</f>
        <v>5.6254741102078247E-3</v>
      </c>
      <c r="BV252" s="91">
        <f>$D252^EXP(Parameter!$D$273+Parameter!$D$280)</f>
        <v>0.11675398259638402</v>
      </c>
      <c r="BW252" s="91">
        <f>$E252^EXP(Parameter!$D$251+Parameter!$D$258)</f>
        <v>2.2465204497744883E-2</v>
      </c>
      <c r="BX252" s="91">
        <f>$D252^EXP(Parameter!$D$270+Parameter!$D$277)</f>
        <v>2.7475778818270083E-2</v>
      </c>
      <c r="BY252" s="91">
        <f>$E252^EXP(Parameter!$D$248+Parameter!$D$255)</f>
        <v>2.1940218884850442E-3</v>
      </c>
      <c r="BZ252" s="90">
        <f>$D252^EXP(Parameter!$D$208)</f>
        <v>3.3758847284000477E-2</v>
      </c>
      <c r="CA252" s="90">
        <f>$E252^EXP(Parameter!$D$200)</f>
        <v>1.4168024161870273E-3</v>
      </c>
      <c r="CB252" s="90">
        <f>$D252^EXP(Parameter!$D$209)</f>
        <v>2.727877021218442E-2</v>
      </c>
      <c r="CC252" s="90">
        <f>$E252^EXP(Parameter!$D$201)</f>
        <v>2.5217064708705169E-3</v>
      </c>
      <c r="CD252" s="90">
        <f>$D252^EXP(Parameter!$D$211)</f>
        <v>3.0025653823949981E-2</v>
      </c>
      <c r="CE252" s="90">
        <f>$E252^EXP(Parameter!$D$203)</f>
        <v>1.2424552736361623E-2</v>
      </c>
      <c r="CF252" s="90">
        <f>$D252^EXP(Parameter!$D$212)</f>
        <v>7.2380783446248501E-2</v>
      </c>
      <c r="CG252" s="90">
        <f>$E252^EXP(Parameter!$D$204)</f>
        <v>8.498775837603896E-3</v>
      </c>
      <c r="CH252" s="91">
        <f>$D252^EXP(Parameter!$D$213)</f>
        <v>2.381586164003735E-2</v>
      </c>
      <c r="CI252" s="90">
        <f>$E252^EXP(Parameter!$D$205)</f>
        <v>1.5713214778294408E-2</v>
      </c>
      <c r="CJ252" s="91">
        <f>$D252^EXP(Parameter!$D$210)</f>
        <v>1.2506585869400098E-2</v>
      </c>
      <c r="CK252" s="90">
        <f>$E252^EXP(Parameter!$D$202)</f>
        <v>1.1292456879769268E-3</v>
      </c>
      <c r="CL252" s="12">
        <f>$D252^EXP(Parameter!$D$170+Parameter!$D$177*(LN($B252/30.2*21)))</f>
        <v>1.4445121809611683E-2</v>
      </c>
      <c r="CM252" s="41">
        <f>$E252^EXP(Parameter!$D$155+Parameter!$D$162*(LN($B252/30.2*21)))</f>
        <v>6.1640368388806106E-2</v>
      </c>
      <c r="CN252" s="12">
        <f>$D252^EXP(Parameter!$D$171+Parameter!$D$178*(LN($B252/30.2*21)))</f>
        <v>1.6807760341351147E-2</v>
      </c>
      <c r="CO252" s="41">
        <f>$E252^EXP(Parameter!$D$156+Parameter!$D$163*(LN($B252/30.2*21)))</f>
        <v>3.4301288587856013E-2</v>
      </c>
      <c r="CP252" s="12">
        <f>$D252^EXP(Parameter!$D$173+Parameter!$D$180*(LN($B252/30.2*21)))</f>
        <v>1.3560764361098201E-2</v>
      </c>
      <c r="CQ252" s="41">
        <f>$E252^EXP(Parameter!$D$158+Parameter!$D$165*(LN($B252/30.2*21)))</f>
        <v>3.3713692238285173E-2</v>
      </c>
      <c r="CR252" s="12">
        <f>$D252^EXP(Parameter!$D$174+Parameter!$D$181*(LN($B252/30.2*21)))</f>
        <v>1.1326371873576399E-2</v>
      </c>
      <c r="CS252" s="41">
        <f>$E252^EXP(Parameter!$D$159+Parameter!$D$166*(LN($B252/30.2*21)))</f>
        <v>5.4924947620168932E-2</v>
      </c>
      <c r="CT252" s="12">
        <f>$D252^EXP(Parameter!$D$175+Parameter!$D$182*(LN($B252/30.2*21)))</f>
        <v>1.5244731278211754E-3</v>
      </c>
      <c r="CU252" s="41">
        <f>$E252^EXP(Parameter!$D$160+Parameter!$D$167*(LN($B252/30.2*21)))</f>
        <v>9.2181053974625476E-4</v>
      </c>
      <c r="CV252" s="12">
        <f>$D252^EXP(Parameter!$D$172+Parameter!$D$179*(LN($B252/30.2*21)))</f>
        <v>2.4960029325451338E-3</v>
      </c>
      <c r="CW252" s="41">
        <f>$E252^EXP(Parameter!$D$157+Parameter!$D$164*(LN($B252/30.2*21)))</f>
        <v>1.1475750049098933E-8</v>
      </c>
      <c r="CX252" s="12">
        <f t="shared" si="23"/>
        <v>8.8391067817215128E-38</v>
      </c>
      <c r="CY252" s="85">
        <v>1.2510299481389001E-2</v>
      </c>
      <c r="CZ252" s="12">
        <f t="shared" si="24"/>
        <v>1.9056487503832812E-6</v>
      </c>
      <c r="DA252" s="85">
        <v>1.8632277079908999E-2</v>
      </c>
      <c r="DB252" s="12">
        <f t="shared" si="25"/>
        <v>3.7986477720762494E-11</v>
      </c>
      <c r="DC252" s="41">
        <v>5.9896459907034497E-5</v>
      </c>
      <c r="DD252" s="12">
        <f t="shared" si="26"/>
        <v>3.6494890515192984E-137</v>
      </c>
      <c r="DE252" s="85">
        <v>7.2376748665224199E-4</v>
      </c>
      <c r="DF252" s="12">
        <f t="shared" si="27"/>
        <v>6.8176758787165037E-145</v>
      </c>
      <c r="DG252" s="41">
        <v>5.9081099999966301E-5</v>
      </c>
      <c r="DH252" s="12">
        <f t="shared" si="28"/>
        <v>7.67032417032536E-12</v>
      </c>
      <c r="DI252" s="41">
        <v>5.9081099999966301E-5</v>
      </c>
      <c r="DJ252" s="46">
        <v>247</v>
      </c>
      <c r="DK252" s="44">
        <v>2.0739325553798E-5</v>
      </c>
      <c r="DL252" s="44">
        <v>7.1090993744582498E-5</v>
      </c>
      <c r="DM252" s="44">
        <v>1.7541481984451E-4</v>
      </c>
      <c r="DN252" s="44">
        <v>1.2247460267833499E-4</v>
      </c>
      <c r="DO252" s="44">
        <v>6.1144606249341504E-4</v>
      </c>
      <c r="DP252" s="44">
        <v>4.6163596208836899E-4</v>
      </c>
      <c r="DQ252" s="44">
        <v>6.9902773669205899E-4</v>
      </c>
      <c r="DR252" s="45">
        <v>1.3751679051936E-2</v>
      </c>
      <c r="DS252" s="45">
        <v>2.36461610837067E-2</v>
      </c>
      <c r="DT252" s="45">
        <v>2.09219655111272E-2</v>
      </c>
      <c r="DU252" s="45">
        <v>1.4497492006284101E-2</v>
      </c>
      <c r="DV252" s="45">
        <v>2.2451194773909802E-2</v>
      </c>
      <c r="DW252" s="45">
        <v>3.9108773168667003E-2</v>
      </c>
      <c r="DX252" s="45">
        <v>1.7516416199862699E-2</v>
      </c>
    </row>
    <row r="253" spans="1:128">
      <c r="A253" s="43">
        <f t="shared" si="22"/>
        <v>15.947945205479453</v>
      </c>
      <c r="B253" s="18">
        <v>249</v>
      </c>
      <c r="C253" s="12">
        <v>5456</v>
      </c>
      <c r="D253" s="12">
        <v>1.27279290973471E-2</v>
      </c>
      <c r="E253" s="12">
        <v>5.8026921299838499E-5</v>
      </c>
      <c r="F253" s="92">
        <f>$D253^Parameter!$D$325</f>
        <v>3.3243829246270361E-2</v>
      </c>
      <c r="G253" s="92">
        <f>$E253^Parameter!$D$318</f>
        <v>8.9086779811677758E-4</v>
      </c>
      <c r="H253" s="92">
        <f>$D253^Parameter!$D$326</f>
        <v>3.04653518249033E-2</v>
      </c>
      <c r="I253" s="92">
        <f>$E253^Parameter!$D$319</f>
        <v>1.9441192414130989E-3</v>
      </c>
      <c r="J253" s="92">
        <f>$D253^Parameter!$D$328</f>
        <v>3.596047365928496E-2</v>
      </c>
      <c r="K253" s="92">
        <f>$E253^Parameter!$D$321</f>
        <v>1.3282746412030838E-2</v>
      </c>
      <c r="L253" s="92">
        <f>$D253^Parameter!$D$329</f>
        <v>8.6828907868879465E-2</v>
      </c>
      <c r="M253" s="92">
        <f>$E253^Parameter!$D$322</f>
        <v>8.3980502561786085E-3</v>
      </c>
      <c r="N253" s="92">
        <f>$D253^Parameter!$D$330</f>
        <v>2.9164448971541884E-2</v>
      </c>
      <c r="O253" s="92">
        <f>$E253^Parameter!$D$323</f>
        <v>2.0204672328993672E-2</v>
      </c>
      <c r="P253" s="92">
        <f>$D253^Parameter!$D$327</f>
        <v>1.5693845595677606E-2</v>
      </c>
      <c r="Q253" s="92">
        <f>$E253^Parameter!$D$320</f>
        <v>9.4456420528803674E-4</v>
      </c>
      <c r="R253" s="12">
        <f>$D253^EXP(Parameter!$D$96+Parameter!$D$103*(($B253/30.2*21)^(1)))</f>
        <v>2.2528120616844885E-38</v>
      </c>
      <c r="S253" s="12">
        <f>$E253^EXP(Parameter!$D$81+Parameter!$D$88*($B253/30.2*21)^(-2))</f>
        <v>2.4936847808368534E-3</v>
      </c>
      <c r="T253" s="12">
        <f>$D253^EXP(Parameter!$D$97+Parameter!$D$104*(($B253*21/30.2)^(1)))</f>
        <v>1.7246002776082766E-6</v>
      </c>
      <c r="U253" s="12">
        <f>$E253^EXP(Parameter!$D$82+Parameter!$D$89*($B253/30.2*21)^(-2))</f>
        <v>4.2003743095831349E-3</v>
      </c>
      <c r="V253" s="12">
        <f>$D253^EXP(Parameter!$D$99+Parameter!$D$106*(($B253*21/30.2)^(1)))</f>
        <v>2.9607633668297756E-11</v>
      </c>
      <c r="W253" s="12">
        <f>$E253^EXP(Parameter!$D$84+Parameter!$D$91*($B253/30.2*21)^(-2))</f>
        <v>2.2561455102819854E-2</v>
      </c>
      <c r="X253" s="12">
        <f>$D253^EXP(Parameter!$D$100+Parameter!$D$107*(($B253*21/30.2)^(1)))</f>
        <v>2.5638158280247718E-140</v>
      </c>
      <c r="Y253" s="12">
        <f>$E253^EXP(Parameter!$D$85+Parameter!$D$92*($B253/30.2*21)^(-2))</f>
        <v>1.3973298790379332E-2</v>
      </c>
      <c r="Z253" s="12">
        <f>$D253^EXP(Parameter!$D$101+Parameter!$D$108*(($B253*21/30.2)^(1)))</f>
        <v>5.0892714318056203E-148</v>
      </c>
      <c r="AA253" s="12">
        <f>$E253^EXP(Parameter!$D$86+Parameter!$D$93*($B253/30.2*21)^(-2))</f>
        <v>2.0499973331753622E-2</v>
      </c>
      <c r="AB253" s="12">
        <f>$D253^EXP(Parameter!$D$98+Parameter!$D$105*(($B253*21/30.2)^(1)))</f>
        <v>5.9865793824076598E-12</v>
      </c>
      <c r="AC253" s="12">
        <f>$E253^EXP(Parameter!$D$83+Parameter!$D$90*($B253/30.2*21)^(-2))</f>
        <v>1.0778962975458606E-3</v>
      </c>
      <c r="AD253" s="87">
        <f>$D253^EXP(Parameter!$D$133+Parameter!$D$140*(($B253*21/30.2)^(-0.5))+Parameter!$D$147*((LN($B253*21/30.2))))</f>
        <v>1.2776820357119205E-14</v>
      </c>
      <c r="AE253" s="12">
        <f>$E253^EXP(Parameter!$D$111+Parameter!$D$118*(($B253*21/30.2)^(-1))+Parameter!$D$125*(($B253*21/30.2)^(-0.5)))</f>
        <v>4.702178021891236E-2</v>
      </c>
      <c r="AF253" s="12">
        <f>$D253^EXP(Parameter!$D$134+Parameter!$D$141*(($B253*21/30.2)^(-0.5))+Parameter!$D$148*((LN($B253*21/30.2))))</f>
        <v>5.411062585307662E-5</v>
      </c>
      <c r="AG253" s="12">
        <f>$E253^EXP(Parameter!$D$112+Parameter!$D$119*(($B253*21/30.2)^(-1))+Parameter!$D$126*(($B253*21/30.2)^(-0.5)))</f>
        <v>5.1131904106843495E-3</v>
      </c>
      <c r="AH253" s="12">
        <f>$D253^EXP(Parameter!$D$136+Parameter!$D$143*(($B253*21/30.2)^(-0.5))+Parameter!$D$150*((LN($B253*21/30.2))))</f>
        <v>9.9952730545154491E-12</v>
      </c>
      <c r="AI253" s="12">
        <f>$E253^EXP(Parameter!$D$114+Parameter!$D$121*(($B253*21/30.2)^(-1))+Parameter!$D$128*(($B253*21/30.2)^(-0.5)))</f>
        <v>1.7715807422280429E-5</v>
      </c>
      <c r="AJ253" s="12">
        <f>$D253^EXP(Parameter!$D$137+Parameter!$D$144*(($B253*21/30.2)^(-0.5))+Parameter!$D$151*((LN($B253*21/30.2))))</f>
        <v>5.9390856823862199E-17</v>
      </c>
      <c r="AK253" s="12">
        <f>$E253^EXP(Parameter!$D$115+Parameter!$D$122*(($B253*21/30.2)^(-1))+Parameter!$D$129*(($B253*21/30.2)^(-0.5)))</f>
        <v>3.0613363754577491E-3</v>
      </c>
      <c r="AL253" s="12">
        <f>$D253^EXP(Parameter!$D$138+Parameter!$D$145*(($B253*21/30.2)^(-0.5))+Parameter!$D$152*((LN($B253*21/30.2))))</f>
        <v>8.9582883281749351E-75</v>
      </c>
      <c r="AM253" s="12">
        <f>$E253^EXP(Parameter!$D$116+Parameter!$D$123*(($B253*21/30.2)^(-1))+Parameter!$D$130*(($B253*21/30.2)^(-0.5)))</f>
        <v>9.4738745095524069E-7</v>
      </c>
      <c r="AN253" s="12">
        <f>$D253^EXP(Parameter!$D$135+Parameter!$D$142*(($B253*21/30.2)^(-0.5))+Parameter!$D$149*((LN($B253*21/30.2))))</f>
        <v>1.1580216808943595E-6</v>
      </c>
      <c r="AO253" s="12">
        <f>$E253^EXP(Parameter!$D$113+Parameter!$D$120*(($B253*21/30.2)^(-1))+Parameter!$D$127*(($B253*21/30.2)^(-0.5)))</f>
        <v>1.5847041833024408E-13</v>
      </c>
      <c r="AP253" s="87">
        <f>$D253^EXP(Parameter!$D$304+Parameter!$D$310*((LN($B253*21/30.2))))</f>
        <v>1.1768576074573654E-2</v>
      </c>
      <c r="AQ253" s="88">
        <f>$E253^EXP(Parameter!$D$290+Parameter!$D$296*((LN($B253*21/30.2))))</f>
        <v>8.1741390853632013E-3</v>
      </c>
      <c r="AR253" s="12">
        <f>$D253^EXP(Parameter!$D$305+Parameter!$D$311*((LN($B253*21/30.2))))</f>
        <v>1.7761377105840137E-2</v>
      </c>
      <c r="AS253" s="88">
        <f>$E253^EXP(Parameter!$D$291+Parameter!$D$297*((LN($B253*21/30.2))))</f>
        <v>6.2932893786621768E-3</v>
      </c>
      <c r="AT253" s="12">
        <f>$D253^EXP(Parameter!$D$305+Parameter!$D$307-Parameter!$D$306+(Parameter!$D$311+Parameter!$D$313-Parameter!$D$312)*((LN($B253*21/30.2))))</f>
        <v>1.4929910489326905E-2</v>
      </c>
      <c r="AU253" s="88">
        <f>$E253^EXP(Parameter!$D$291+Parameter!$D$293-Parameter!$D$292+(Parameter!$D$297+Parameter!$D$299-Parameter!$D$298)*((LN($B253*21/30.2))))</f>
        <v>1.0617561652992349E-2</v>
      </c>
      <c r="AV253" s="12">
        <f>$D253^EXP(Parameter!$D$308+Parameter!$D$314*((LN($B253*21/30.2))))</f>
        <v>2.0925410634018999E-2</v>
      </c>
      <c r="AW253" s="88">
        <f>$E253^EXP(Parameter!$D$294+Parameter!$D$300*((LN($B253*21/30.2))))</f>
        <v>9.1266496563672025E-3</v>
      </c>
      <c r="AX253" s="12">
        <f>$D253^EXP(Parameter!$D$305+Parameter!$D$309-Parameter!$D$306+(Parameter!$D$311+Parameter!$D$315-Parameter!$D$312)*((LN($B253*21/30.2))))</f>
        <v>6.3033175702586226E-3</v>
      </c>
      <c r="AY253" s="88">
        <f>$E253^EXP(Parameter!$D$291+Parameter!$D$295-Parameter!$D$292+(Parameter!$D$297+Parameter!$D$301-Parameter!$D$298)*((LN($B253*21/30.2))))</f>
        <v>5.1586265836621559E-5</v>
      </c>
      <c r="AZ253" s="12">
        <f>$D253^EXP(Parameter!D$305-Parameter!D$306+(Parameter!D$311-Parameter!D$312)*((LN($B253*21/30.2))))</f>
        <v>4.1525099998988933E-3</v>
      </c>
      <c r="BA253" s="88">
        <f>$E253^EXP(Parameter!$D$291-Parameter!$D$292+(Parameter!$D$297-Parameter!$D$298)*((LN($B253*21/30.2))))</f>
        <v>4.2826682643304103E-7</v>
      </c>
      <c r="BB253" s="89">
        <f>$D253^EXP(Parameter!$D$231+Parameter!$D$238)</f>
        <v>3.6343505785767213E-2</v>
      </c>
      <c r="BC253" s="90">
        <f>$E253^EXP(Parameter!$D$216+Parameter!$D$223)</f>
        <v>2.039643483914993E-3</v>
      </c>
      <c r="BD253" s="91">
        <f>$D253^EXP(Parameter!$D$232+Parameter!$D$239)</f>
        <v>2.6695029279197084E-2</v>
      </c>
      <c r="BE253" s="90">
        <f>$E253^EXP(Parameter!$D$217+Parameter!$D$224)</f>
        <v>3.0472497958765215E-3</v>
      </c>
      <c r="BF253" s="91">
        <f>$D253^EXP(Parameter!$D$234+Parameter!$D$241)</f>
        <v>3.285377569936869E-2</v>
      </c>
      <c r="BG253" s="91">
        <f>$E253^EXP(Parameter!$D$219+Parameter!$D$226)</f>
        <v>1.6319190237310929E-2</v>
      </c>
      <c r="BH253" s="91">
        <f>$D253^EXP(Parameter!$D$235+Parameter!$D$242)</f>
        <v>7.2193155725483779E-2</v>
      </c>
      <c r="BI253" s="91">
        <f>$E253^EXP(Parameter!$D$220+Parameter!$D$227)</f>
        <v>9.9283748072801544E-3</v>
      </c>
      <c r="BJ253" s="91">
        <f>$D253^EXP(Parameter!$D$236)</f>
        <v>7.851168908503809E-3</v>
      </c>
      <c r="BK253" s="91">
        <f>$E253^EXP(Parameter!$D$221)</f>
        <v>0.13141457438783644</v>
      </c>
      <c r="BL253" s="91">
        <f>$D253^EXP(Parameter!$D$233+Parameter!$D$240)</f>
        <v>1.1244523241655445E-2</v>
      </c>
      <c r="BM253" s="91">
        <f>$E253^EXP(Parameter!$D$218+Parameter!$D$225)</f>
        <v>8.3307842420625661E-4</v>
      </c>
      <c r="BN253" s="90">
        <f>$D253^EXP(Parameter!$D$268+Parameter!$D$275)</f>
        <v>5.0723871949201554E-2</v>
      </c>
      <c r="BO253" s="91">
        <f>$E253^EXP(Parameter!$D$246+Parameter!$D$253)</f>
        <v>6.2837670306257847E-4</v>
      </c>
      <c r="BP253" s="91">
        <f>$D253^EXP(Parameter!$D$269+Parameter!$D$276)</f>
        <v>3.1854756997464463E-2</v>
      </c>
      <c r="BQ253" s="91">
        <f>$E253^EXP(Parameter!$D$247+Parameter!$D$254)</f>
        <v>1.732548375846771E-3</v>
      </c>
      <c r="BR253" s="91">
        <f>$D253^EXP(Parameter!$D$271+Parameter!$D$278)</f>
        <v>8.1248584785158715E-2</v>
      </c>
      <c r="BS253" s="91">
        <f>$E253^EXP(Parameter!$D$249+Parameter!$D$256)</f>
        <v>2.0578472400496515E-2</v>
      </c>
      <c r="BT253" s="91">
        <f>$D253^EXP(Parameter!$D$272+Parameter!$D$279)</f>
        <v>0.15027268349920866</v>
      </c>
      <c r="BU253" s="91">
        <f>$E253^EXP(Parameter!$D$250+Parameter!$D$257)</f>
        <v>5.5718440128047107E-3</v>
      </c>
      <c r="BV253" s="91">
        <f>$D253^EXP(Parameter!$D$273+Parameter!$D$280)</f>
        <v>0.11625605774642679</v>
      </c>
      <c r="BW253" s="91">
        <f>$E253^EXP(Parameter!$D$251+Parameter!$D$258)</f>
        <v>2.2308077989992008E-2</v>
      </c>
      <c r="BX253" s="91">
        <f>$D253^EXP(Parameter!$D$270+Parameter!$D$277)</f>
        <v>2.7279948834295329E-2</v>
      </c>
      <c r="BY253" s="91">
        <f>$E253^EXP(Parameter!$D$248+Parameter!$D$255)</f>
        <v>2.1693251170160229E-3</v>
      </c>
      <c r="BZ253" s="90">
        <f>$D253^EXP(Parameter!$D$208)</f>
        <v>3.3531974553590665E-2</v>
      </c>
      <c r="CA253" s="90">
        <f>$E253^EXP(Parameter!$D$200)</f>
        <v>1.3997219556246868E-3</v>
      </c>
      <c r="CB253" s="90">
        <f>$D253^EXP(Parameter!$D$209)</f>
        <v>2.7083956533466777E-2</v>
      </c>
      <c r="CC253" s="90">
        <f>$E253^EXP(Parameter!$D$201)</f>
        <v>2.4939630011479186E-3</v>
      </c>
      <c r="CD253" s="90">
        <f>$D253^EXP(Parameter!$D$211)</f>
        <v>2.9816915307698959E-2</v>
      </c>
      <c r="CE253" s="90">
        <f>$E253^EXP(Parameter!$D$203)</f>
        <v>1.2324147809579572E-2</v>
      </c>
      <c r="CF253" s="90">
        <f>$D253^EXP(Parameter!$D$212)</f>
        <v>7.2003557007851826E-2</v>
      </c>
      <c r="CG253" s="90">
        <f>$E253^EXP(Parameter!$D$204)</f>
        <v>8.4241782452524755E-3</v>
      </c>
      <c r="CH253" s="91">
        <f>$D253^EXP(Parameter!$D$213)</f>
        <v>2.3639391486915861E-2</v>
      </c>
      <c r="CI253" s="90">
        <f>$E253^EXP(Parameter!$D$205)</f>
        <v>1.5593002929695784E-2</v>
      </c>
      <c r="CJ253" s="91">
        <f>$D253^EXP(Parameter!$D$210)</f>
        <v>1.2398013677828387E-2</v>
      </c>
      <c r="CK253" s="90">
        <f>$E253^EXP(Parameter!$D$202)</f>
        <v>1.1151640283937842E-3</v>
      </c>
      <c r="CL253" s="12">
        <f>$D253^EXP(Parameter!$D$170+Parameter!$D$177*(LN($B253/30.2*21)))</f>
        <v>1.4304992580061229E-2</v>
      </c>
      <c r="CM253" s="41">
        <f>$E253^EXP(Parameter!$D$155+Parameter!$D$162*(LN($B253/30.2*21)))</f>
        <v>6.1498728904057762E-2</v>
      </c>
      <c r="CN253" s="12">
        <f>$D253^EXP(Parameter!$D$171+Parameter!$D$178*(LN($B253/30.2*21)))</f>
        <v>1.6660393877022769E-2</v>
      </c>
      <c r="CO253" s="41">
        <f>$E253^EXP(Parameter!$D$156+Parameter!$D$163*(LN($B253/30.2*21)))</f>
        <v>3.4156688739697315E-2</v>
      </c>
      <c r="CP253" s="12">
        <f>$D253^EXP(Parameter!$D$173+Parameter!$D$180*(LN($B253/30.2*21)))</f>
        <v>1.3429125856438944E-2</v>
      </c>
      <c r="CQ253" s="41">
        <f>$E253^EXP(Parameter!$D$158+Parameter!$D$165*(LN($B253/30.2*21)))</f>
        <v>3.3527761240856324E-2</v>
      </c>
      <c r="CR253" s="12">
        <f>$D253^EXP(Parameter!$D$174+Parameter!$D$181*(LN($B253/30.2*21)))</f>
        <v>1.1187550153470916E-2</v>
      </c>
      <c r="CS253" s="41">
        <f>$E253^EXP(Parameter!$D$159+Parameter!$D$166*(LN($B253/30.2*21)))</f>
        <v>5.4718631619705763E-2</v>
      </c>
      <c r="CT253" s="12">
        <f>$D253^EXP(Parameter!$D$175+Parameter!$D$182*(LN($B253/30.2*21)))</f>
        <v>1.4972645236798906E-3</v>
      </c>
      <c r="CU253" s="41">
        <f>$E253^EXP(Parameter!$D$160+Parameter!$D$167*(LN($B253/30.2*21)))</f>
        <v>9.0529210564333049E-4</v>
      </c>
      <c r="CV253" s="12">
        <f>$D253^EXP(Parameter!$D$172+Parameter!$D$179*(LN($B253/30.2*21)))</f>
        <v>2.4599822969705552E-3</v>
      </c>
      <c r="CW253" s="41">
        <f>$E253^EXP(Parameter!$D$157+Parameter!$D$164*(LN($B253/30.2*21)))</f>
        <v>1.0861908780949738E-8</v>
      </c>
      <c r="CX253" s="12">
        <f t="shared" si="23"/>
        <v>2.2528120616844885E-38</v>
      </c>
      <c r="CY253" s="85">
        <v>1.2498400998147601E-2</v>
      </c>
      <c r="CZ253" s="12">
        <f t="shared" si="24"/>
        <v>1.7246002776082766E-6</v>
      </c>
      <c r="DA253" s="85">
        <v>1.86071172118463E-2</v>
      </c>
      <c r="DB253" s="12">
        <f t="shared" si="25"/>
        <v>2.9607633668297756E-11</v>
      </c>
      <c r="DC253" s="41">
        <v>5.8780287636687698E-5</v>
      </c>
      <c r="DD253" s="12">
        <f t="shared" si="26"/>
        <v>2.5638158280247718E-140</v>
      </c>
      <c r="DE253" s="85">
        <v>7.1199505041760899E-4</v>
      </c>
      <c r="DF253" s="12">
        <f t="shared" si="27"/>
        <v>5.0892714318056203E-148</v>
      </c>
      <c r="DG253" s="41">
        <v>5.8026899999973598E-5</v>
      </c>
      <c r="DH253" s="12">
        <f t="shared" si="28"/>
        <v>5.9865793824076598E-12</v>
      </c>
      <c r="DI253" s="41">
        <v>5.8026899999973598E-5</v>
      </c>
      <c r="DJ253" s="46">
        <v>248</v>
      </c>
      <c r="DK253" s="44">
        <v>2.02931688789709E-5</v>
      </c>
      <c r="DL253" s="44">
        <v>6.9672386633023997E-5</v>
      </c>
      <c r="DM253" s="44">
        <v>1.7212375014352701E-4</v>
      </c>
      <c r="DN253" s="44">
        <v>1.20117959395927E-4</v>
      </c>
      <c r="DO253" s="44">
        <v>6.0103526396393402E-4</v>
      </c>
      <c r="DP253" s="44">
        <v>4.5359116530252502E-4</v>
      </c>
      <c r="DQ253" s="44">
        <v>6.8726047127420898E-4</v>
      </c>
      <c r="DR253" s="45">
        <v>1.36364514698853E-2</v>
      </c>
      <c r="DS253" s="45">
        <v>2.3462856648176499E-2</v>
      </c>
      <c r="DT253" s="45">
        <v>2.0756733637003401E-2</v>
      </c>
      <c r="DU253" s="45">
        <v>1.4376873675792001E-2</v>
      </c>
      <c r="DV253" s="45">
        <v>2.2275762525966102E-2</v>
      </c>
      <c r="DW253" s="45">
        <v>3.8830077235188797E-2</v>
      </c>
      <c r="DX253" s="45">
        <v>1.7374452509273702E-2</v>
      </c>
    </row>
    <row r="254" spans="1:128">
      <c r="A254" s="43">
        <f t="shared" si="22"/>
        <v>16.008219178082193</v>
      </c>
      <c r="B254" s="18">
        <v>250</v>
      </c>
      <c r="C254" s="12">
        <v>5478</v>
      </c>
      <c r="D254" s="12">
        <v>1.26184056181255E-2</v>
      </c>
      <c r="E254" s="12">
        <v>5.6994630663296499E-5</v>
      </c>
      <c r="F254" s="92">
        <f>$D254^Parameter!$D$325</f>
        <v>3.3020488758877253E-2</v>
      </c>
      <c r="G254" s="92">
        <f>$E254^Parameter!$D$318</f>
        <v>8.7942830476152203E-4</v>
      </c>
      <c r="H254" s="92">
        <f>$D254^Parameter!$D$326</f>
        <v>3.0255447924391363E-2</v>
      </c>
      <c r="I254" s="92">
        <f>$E254^Parameter!$D$319</f>
        <v>1.9219129980687381E-3</v>
      </c>
      <c r="J254" s="92">
        <f>$D254^Parameter!$D$328</f>
        <v>3.5724438917800999E-2</v>
      </c>
      <c r="K254" s="92">
        <f>$E254^Parameter!$D$321</f>
        <v>1.3177542848473948E-2</v>
      </c>
      <c r="L254" s="92">
        <f>$D254^Parameter!$D$329</f>
        <v>8.6409702689293794E-2</v>
      </c>
      <c r="M254" s="92">
        <f>$E254^Parameter!$D$322</f>
        <v>8.324509100230193E-3</v>
      </c>
      <c r="N254" s="92">
        <f>$D254^Parameter!$D$330</f>
        <v>2.8961005211584744E-2</v>
      </c>
      <c r="O254" s="92">
        <f>$E254^Parameter!$D$323</f>
        <v>2.0060122347633973E-2</v>
      </c>
      <c r="P254" s="92">
        <f>$D254^Parameter!$D$327</f>
        <v>1.5565256021032099E-2</v>
      </c>
      <c r="Q254" s="92">
        <f>$E254^Parameter!$D$320</f>
        <v>9.3253563348134839E-4</v>
      </c>
      <c r="R254" s="12">
        <f>$D254^EXP(Parameter!$D$96+Parameter!$D$103*(($B254/30.2*21)^(1)))</f>
        <v>5.6220749078877012E-39</v>
      </c>
      <c r="S254" s="12">
        <f>$E254^EXP(Parameter!$D$81+Parameter!$D$88*($B254/30.2*21)^(-2))</f>
        <v>2.4663330512613973E-3</v>
      </c>
      <c r="T254" s="12">
        <f>$D254^EXP(Parameter!$D$97+Parameter!$D$104*(($B254*21/30.2)^(1)))</f>
        <v>1.5597722824723728E-6</v>
      </c>
      <c r="U254" s="12">
        <f>$E254^EXP(Parameter!$D$82+Parameter!$D$89*($B254/30.2*21)^(-2))</f>
        <v>4.1582891294580059E-3</v>
      </c>
      <c r="V254" s="12">
        <f>$D254^EXP(Parameter!$D$99+Parameter!$D$106*(($B254*21/30.2)^(1)))</f>
        <v>2.3022712348791488E-11</v>
      </c>
      <c r="W254" s="12">
        <f>$E254^EXP(Parameter!$D$84+Parameter!$D$91*($B254/30.2*21)^(-2))</f>
        <v>2.2404609634734857E-2</v>
      </c>
      <c r="X254" s="12">
        <f>$D254^EXP(Parameter!$D$100+Parameter!$D$107*(($B254*21/30.2)^(1)))</f>
        <v>1.527681403639359E-143</v>
      </c>
      <c r="Y254" s="12">
        <f>$E254^EXP(Parameter!$D$85+Parameter!$D$92*($B254/30.2*21)^(-2))</f>
        <v>1.3863926652416848E-2</v>
      </c>
      <c r="Z254" s="12">
        <f>$D254^EXP(Parameter!$D$101+Parameter!$D$108*(($B254*21/30.2)^(1)))</f>
        <v>3.2605830656303405E-151</v>
      </c>
      <c r="AA254" s="12">
        <f>$E254^EXP(Parameter!$D$86+Parameter!$D$93*($B254/30.2*21)^(-2))</f>
        <v>2.0353843782143732E-2</v>
      </c>
      <c r="AB254" s="12">
        <f>$D254^EXP(Parameter!$D$98+Parameter!$D$105*(($B254*21/30.2)^(1)))</f>
        <v>4.6624079972828383E-12</v>
      </c>
      <c r="AC254" s="12">
        <f>$E254^EXP(Parameter!$D$83+Parameter!$D$90*($B254/30.2*21)^(-2))</f>
        <v>1.064427653660368E-3</v>
      </c>
      <c r="AD254" s="87">
        <f>$D254^EXP(Parameter!$D$133+Parameter!$D$140*(($B254*21/30.2)^(-0.5))+Parameter!$D$147*((LN($B254*21/30.2))))</f>
        <v>1.0378279011180371E-14</v>
      </c>
      <c r="AE254" s="12">
        <f>$E254^EXP(Parameter!$D$111+Parameter!$D$118*(($B254*21/30.2)^(-1))+Parameter!$D$125*(($B254*21/30.2)^(-0.5)))</f>
        <v>4.6830957554119368E-2</v>
      </c>
      <c r="AF254" s="12">
        <f>$D254^EXP(Parameter!$D$134+Parameter!$D$141*(($B254*21/30.2)^(-0.5))+Parameter!$D$148*((LN($B254*21/30.2))))</f>
        <v>5.2098213187348595E-5</v>
      </c>
      <c r="AG254" s="12">
        <f>$E254^EXP(Parameter!$D$112+Parameter!$D$119*(($B254*21/30.2)^(-1))+Parameter!$D$126*(($B254*21/30.2)^(-0.5)))</f>
        <v>5.0649778924818133E-3</v>
      </c>
      <c r="AH254" s="12">
        <f>$D254^EXP(Parameter!$D$136+Parameter!$D$143*(($B254*21/30.2)^(-0.5))+Parameter!$D$150*((LN($B254*21/30.2))))</f>
        <v>8.5802909170908125E-12</v>
      </c>
      <c r="AI254" s="12">
        <f>$E254^EXP(Parameter!$D$114+Parameter!$D$121*(($B254*21/30.2)^(-1))+Parameter!$D$128*(($B254*21/30.2)^(-0.5)))</f>
        <v>1.7219514535177468E-5</v>
      </c>
      <c r="AJ254" s="12">
        <f>$D254^EXP(Parameter!$D$137+Parameter!$D$144*(($B254*21/30.2)^(-0.5))+Parameter!$D$151*((LN($B254*21/30.2))))</f>
        <v>4.5298406802048209E-17</v>
      </c>
      <c r="AK254" s="12">
        <f>$E254^EXP(Parameter!$D$115+Parameter!$D$122*(($B254*21/30.2)^(-1))+Parameter!$D$129*(($B254*21/30.2)^(-0.5)))</f>
        <v>3.0258504883064509E-3</v>
      </c>
      <c r="AL254" s="12">
        <f>$D254^EXP(Parameter!$D$138+Parameter!$D$145*(($B254*21/30.2)^(-0.5))+Parameter!$D$152*((LN($B254*21/30.2))))</f>
        <v>1.7995476178610286E-75</v>
      </c>
      <c r="AM254" s="12">
        <f>$E254^EXP(Parameter!$D$116+Parameter!$D$123*(($B254*21/30.2)^(-1))+Parameter!$D$130*(($B254*21/30.2)^(-0.5)))</f>
        <v>9.1365872099845619E-7</v>
      </c>
      <c r="AN254" s="12">
        <f>$D254^EXP(Parameter!$D$135+Parameter!$D$142*(($B254*21/30.2)^(-0.5))+Parameter!$D$149*((LN($B254*21/30.2))))</f>
        <v>1.0963407774246953E-6</v>
      </c>
      <c r="AO254" s="12">
        <f>$E254^EXP(Parameter!$D$113+Parameter!$D$120*(($B254*21/30.2)^(-1))+Parameter!$D$127*(($B254*21/30.2)^(-0.5)))</f>
        <v>1.4596461414762976E-13</v>
      </c>
      <c r="AP254" s="87">
        <f>$D254^EXP(Parameter!$D$304+Parameter!$D$310*((LN($B254*21/30.2))))</f>
        <v>1.1639058308103769E-2</v>
      </c>
      <c r="AQ254" s="88">
        <f>$E254^EXP(Parameter!$D$290+Parameter!$D$296*((LN($B254*21/30.2))))</f>
        <v>8.1245212622763786E-3</v>
      </c>
      <c r="AR254" s="12">
        <f>$D254^EXP(Parameter!$D$305+Parameter!$D$311*((LN($B254*21/30.2))))</f>
        <v>1.7606311142259055E-2</v>
      </c>
      <c r="AS254" s="88">
        <f>$E254^EXP(Parameter!$D$291+Parameter!$D$297*((LN($B254*21/30.2))))</f>
        <v>6.2416220710566402E-3</v>
      </c>
      <c r="AT254" s="12">
        <f>$D254^EXP(Parameter!$D$305+Parameter!$D$307-Parameter!$D$306+(Parameter!$D$311+Parameter!$D$313-Parameter!$D$312)*((LN($B254*21/30.2))))</f>
        <v>1.4784603939695717E-2</v>
      </c>
      <c r="AU254" s="88">
        <f>$E254^EXP(Parameter!$D$291+Parameter!$D$293-Parameter!$D$292+(Parameter!$D$297+Parameter!$D$299-Parameter!$D$298)*((LN($B254*21/30.2))))</f>
        <v>1.0522942528411487E-2</v>
      </c>
      <c r="AV254" s="12">
        <f>$D254^EXP(Parameter!$D$308+Parameter!$D$314*((LN($B254*21/30.2))))</f>
        <v>2.0705479113876473E-2</v>
      </c>
      <c r="AW254" s="88">
        <f>$E254^EXP(Parameter!$D$294+Parameter!$D$300*((LN($B254*21/30.2))))</f>
        <v>9.0495705257852745E-3</v>
      </c>
      <c r="AX254" s="12">
        <f>$D254^EXP(Parameter!$D$305+Parameter!$D$309-Parameter!$D$306+(Parameter!$D$311+Parameter!$D$315-Parameter!$D$312)*((LN($B254*21/30.2))))</f>
        <v>6.2216496976958786E-3</v>
      </c>
      <c r="AY254" s="88">
        <f>$E254^EXP(Parameter!$D$291+Parameter!$D$295-Parameter!$D$292+(Parameter!$D$297+Parameter!$D$301-Parameter!$D$298)*((LN($B254*21/30.2))))</f>
        <v>4.9968394352977628E-5</v>
      </c>
      <c r="AZ254" s="12">
        <f>$D254^EXP(Parameter!D$305-Parameter!D$306+(Parameter!D$311-Parameter!D$312)*((LN($B254*21/30.2))))</f>
        <v>4.0977605190670383E-3</v>
      </c>
      <c r="BA254" s="88">
        <f>$E254^EXP(Parameter!$D$291-Parameter!$D$292+(Parameter!$D$297-Parameter!$D$298)*((LN($B254*21/30.2))))</f>
        <v>4.1012774416132881E-7</v>
      </c>
      <c r="BB254" s="89">
        <f>$D254^EXP(Parameter!$D$231+Parameter!$D$238)</f>
        <v>3.6105714495913335E-2</v>
      </c>
      <c r="BC254" s="90">
        <f>$E254^EXP(Parameter!$D$216+Parameter!$D$223)</f>
        <v>2.0165241179573197E-3</v>
      </c>
      <c r="BD254" s="91">
        <f>$D254^EXP(Parameter!$D$232+Parameter!$D$239)</f>
        <v>2.650416739529576E-2</v>
      </c>
      <c r="BE254" s="90">
        <f>$E254^EXP(Parameter!$D$217+Parameter!$D$224)</f>
        <v>3.0149356926639039E-3</v>
      </c>
      <c r="BF254" s="91">
        <f>$D254^EXP(Parameter!$D$234+Parameter!$D$241)</f>
        <v>3.2632292961236001E-2</v>
      </c>
      <c r="BG254" s="91">
        <f>$E254^EXP(Parameter!$D$219+Parameter!$D$226)</f>
        <v>1.6196071693843423E-2</v>
      </c>
      <c r="BH254" s="91">
        <f>$D254^EXP(Parameter!$D$235+Parameter!$D$242)</f>
        <v>7.1818352185800363E-2</v>
      </c>
      <c r="BI254" s="91">
        <f>$E254^EXP(Parameter!$D$220+Parameter!$D$227)</f>
        <v>9.8444646968283336E-3</v>
      </c>
      <c r="BJ254" s="91">
        <f>$D254^EXP(Parameter!$D$236)</f>
        <v>7.7761661427698959E-3</v>
      </c>
      <c r="BK254" s="91">
        <f>$E254^EXP(Parameter!$D$221)</f>
        <v>0.13092473359103601</v>
      </c>
      <c r="BL254" s="91">
        <f>$D254^EXP(Parameter!$D$233+Parameter!$D$240)</f>
        <v>1.1145029087160507E-2</v>
      </c>
      <c r="BM254" s="91">
        <f>$E254^EXP(Parameter!$D$218+Parameter!$D$225)</f>
        <v>8.222795063239683E-4</v>
      </c>
      <c r="BN254" s="90">
        <f>$D254^EXP(Parameter!$D$268+Parameter!$D$275)</f>
        <v>5.042527214278518E-2</v>
      </c>
      <c r="BO254" s="91">
        <f>$E254^EXP(Parameter!$D$246+Parameter!$D$253)</f>
        <v>6.199095095843042E-4</v>
      </c>
      <c r="BP254" s="91">
        <f>$D254^EXP(Parameter!$D$269+Parameter!$D$276)</f>
        <v>3.1638074277436104E-2</v>
      </c>
      <c r="BQ254" s="91">
        <f>$E254^EXP(Parameter!$D$247+Parameter!$D$254)</f>
        <v>1.7123956589473056E-3</v>
      </c>
      <c r="BR254" s="91">
        <f>$D254^EXP(Parameter!$D$271+Parameter!$D$278)</f>
        <v>8.0845685321595973E-2</v>
      </c>
      <c r="BS254" s="91">
        <f>$E254^EXP(Parameter!$D$249+Parameter!$D$256)</f>
        <v>2.0431937366911773E-2</v>
      </c>
      <c r="BT254" s="91">
        <f>$D254^EXP(Parameter!$D$272+Parameter!$D$279)</f>
        <v>0.14970970938516442</v>
      </c>
      <c r="BU254" s="91">
        <f>$E254^EXP(Parameter!$D$250+Parameter!$D$257)</f>
        <v>5.5188836019328252E-3</v>
      </c>
      <c r="BV254" s="91">
        <f>$D254^EXP(Parameter!$D$273+Parameter!$D$280)</f>
        <v>0.11576166842783822</v>
      </c>
      <c r="BW254" s="91">
        <f>$E254^EXP(Parameter!$D$251+Parameter!$D$258)</f>
        <v>2.2152516349156364E-2</v>
      </c>
      <c r="BX254" s="91">
        <f>$D254^EXP(Parameter!$D$270+Parameter!$D$277)</f>
        <v>2.7086067545114584E-2</v>
      </c>
      <c r="BY254" s="91">
        <f>$E254^EXP(Parameter!$D$248+Parameter!$D$255)</f>
        <v>2.1449790988716439E-3</v>
      </c>
      <c r="BZ254" s="90">
        <f>$D254^EXP(Parameter!$D$208)</f>
        <v>3.3307267485098151E-2</v>
      </c>
      <c r="CA254" s="90">
        <f>$E254^EXP(Parameter!$D$200)</f>
        <v>1.3828976690692428E-3</v>
      </c>
      <c r="CB254" s="90">
        <f>$D254^EXP(Parameter!$D$209)</f>
        <v>2.6891084194375855E-2</v>
      </c>
      <c r="CC254" s="90">
        <f>$E254^EXP(Parameter!$D$201)</f>
        <v>2.4666065251908384E-3</v>
      </c>
      <c r="CD254" s="90">
        <f>$D254^EXP(Parameter!$D$211)</f>
        <v>2.9610217489649045E-2</v>
      </c>
      <c r="CE254" s="90">
        <f>$E254^EXP(Parameter!$D$203)</f>
        <v>1.2224851490705015E-2</v>
      </c>
      <c r="CF254" s="90">
        <f>$D254^EXP(Parameter!$D$212)</f>
        <v>7.1629364770792139E-2</v>
      </c>
      <c r="CG254" s="90">
        <f>$E254^EXP(Parameter!$D$204)</f>
        <v>8.3504560210384705E-3</v>
      </c>
      <c r="CH254" s="91">
        <f>$D254^EXP(Parameter!$D$213)</f>
        <v>2.3464727003632505E-2</v>
      </c>
      <c r="CI254" s="90">
        <f>$E254^EXP(Parameter!$D$205)</f>
        <v>1.5474066828522214E-2</v>
      </c>
      <c r="CJ254" s="91">
        <f>$D254^EXP(Parameter!$D$210)</f>
        <v>1.229068986704996E-2</v>
      </c>
      <c r="CK254" s="90">
        <f>$E254^EXP(Parameter!$D$202)</f>
        <v>1.1012993749687035E-3</v>
      </c>
      <c r="CL254" s="12">
        <f>$D254^EXP(Parameter!$D$170+Parameter!$D$177*(LN($B254/30.2*21)))</f>
        <v>1.4166558921715056E-2</v>
      </c>
      <c r="CM254" s="41">
        <f>$E254^EXP(Parameter!$D$155+Parameter!$D$162*(LN($B254/30.2*21)))</f>
        <v>6.1358125511994495E-2</v>
      </c>
      <c r="CN254" s="12">
        <f>$D254^EXP(Parameter!$D$171+Parameter!$D$178*(LN($B254/30.2*21)))</f>
        <v>1.6514701501126963E-2</v>
      </c>
      <c r="CO254" s="41">
        <f>$E254^EXP(Parameter!$D$156+Parameter!$D$163*(LN($B254/30.2*21)))</f>
        <v>3.4013270543725327E-2</v>
      </c>
      <c r="CP254" s="12">
        <f>$D254^EXP(Parameter!$D$173+Parameter!$D$180*(LN($B254/30.2*21)))</f>
        <v>1.3299086509293992E-2</v>
      </c>
      <c r="CQ254" s="41">
        <f>$E254^EXP(Parameter!$D$158+Parameter!$D$165*(LN($B254/30.2*21)))</f>
        <v>3.3343468338414173E-2</v>
      </c>
      <c r="CR254" s="12">
        <f>$D254^EXP(Parameter!$D$174+Parameter!$D$181*(LN($B254/30.2*21)))</f>
        <v>1.1050684591683299E-2</v>
      </c>
      <c r="CS254" s="41">
        <f>$E254^EXP(Parameter!$D$159+Parameter!$D$166*(LN($B254/30.2*21)))</f>
        <v>5.4513889860760237E-2</v>
      </c>
      <c r="CT254" s="12">
        <f>$D254^EXP(Parameter!$D$175+Parameter!$D$182*(LN($B254/30.2*21)))</f>
        <v>1.470590255796866E-3</v>
      </c>
      <c r="CU254" s="41">
        <f>$E254^EXP(Parameter!$D$160+Parameter!$D$167*(LN($B254/30.2*21)))</f>
        <v>8.8910227642345217E-4</v>
      </c>
      <c r="CV254" s="12">
        <f>$D254^EXP(Parameter!$D$172+Parameter!$D$179*(LN($B254/30.2*21)))</f>
        <v>2.4245616206296826E-3</v>
      </c>
      <c r="CW254" s="41">
        <f>$E254^EXP(Parameter!$D$157+Parameter!$D$164*(LN($B254/30.2*21)))</f>
        <v>1.0281766055125805E-8</v>
      </c>
      <c r="CX254" s="12">
        <f t="shared" si="23"/>
        <v>5.6220749078877012E-39</v>
      </c>
      <c r="CY254" s="85">
        <v>1.2486730508746E-2</v>
      </c>
      <c r="CZ254" s="12">
        <f t="shared" si="24"/>
        <v>1.5597722824723728E-6</v>
      </c>
      <c r="DA254" s="85">
        <v>1.8582386590558199E-2</v>
      </c>
      <c r="DB254" s="12">
        <f t="shared" si="25"/>
        <v>2.3022712348791488E-11</v>
      </c>
      <c r="DC254" s="41">
        <v>5.76905693931629E-5</v>
      </c>
      <c r="DD254" s="12">
        <f t="shared" si="26"/>
        <v>1.527681403639359E-143</v>
      </c>
      <c r="DE254" s="85">
        <v>7.0046367312970098E-4</v>
      </c>
      <c r="DF254" s="12">
        <f t="shared" si="27"/>
        <v>3.2605830656303405E-151</v>
      </c>
      <c r="DG254" s="41">
        <v>5.6994599999979303E-5</v>
      </c>
      <c r="DH254" s="12">
        <f t="shared" si="28"/>
        <v>4.6624079972828383E-12</v>
      </c>
      <c r="DI254" s="41">
        <v>5.6994599999979303E-5</v>
      </c>
      <c r="DJ254" s="46">
        <v>249</v>
      </c>
      <c r="DK254" s="44">
        <v>1.98578063428378E-5</v>
      </c>
      <c r="DL254" s="44">
        <v>6.8285818423774499E-5</v>
      </c>
      <c r="DM254" s="44">
        <v>1.6890293377647101E-4</v>
      </c>
      <c r="DN254" s="44">
        <v>1.17812798558159E-4</v>
      </c>
      <c r="DO254" s="44">
        <v>5.9082784198305504E-4</v>
      </c>
      <c r="DP254" s="44">
        <v>4.4570689652723101E-4</v>
      </c>
      <c r="DQ254" s="44">
        <v>6.75720702107641E-4</v>
      </c>
      <c r="DR254" s="45">
        <v>1.3522519874264701E-2</v>
      </c>
      <c r="DS254" s="45">
        <v>2.32814847498377E-2</v>
      </c>
      <c r="DT254" s="45">
        <v>2.0593270926761401E-2</v>
      </c>
      <c r="DU254" s="45">
        <v>1.4257603990309399E-2</v>
      </c>
      <c r="DV254" s="45">
        <v>2.2102192109479401E-2</v>
      </c>
      <c r="DW254" s="45">
        <v>3.8554120592690297E-2</v>
      </c>
      <c r="DX254" s="45">
        <v>1.7234041909010699E-2</v>
      </c>
    </row>
    <row r="255" spans="1:128">
      <c r="A255" s="43">
        <f t="shared" si="22"/>
        <v>16.06849315068493</v>
      </c>
      <c r="B255" s="18">
        <v>251</v>
      </c>
      <c r="C255" s="12">
        <v>5500</v>
      </c>
      <c r="D255" s="12">
        <v>1.2510132031392E-2</v>
      </c>
      <c r="E255" s="12">
        <v>5.5983704273944301E-5</v>
      </c>
      <c r="F255" s="92">
        <f>$D255^Parameter!$D$325</f>
        <v>3.2799277463617875E-2</v>
      </c>
      <c r="G255" s="92">
        <f>$E255^Parameter!$D$318</f>
        <v>8.6816920004516578E-4</v>
      </c>
      <c r="H255" s="92">
        <f>$D255^Parameter!$D$326</f>
        <v>3.0047581000495208E-2</v>
      </c>
      <c r="I255" s="92">
        <f>$E255^Parameter!$D$319</f>
        <v>1.900025562414049E-3</v>
      </c>
      <c r="J255" s="92">
        <f>$D255^Parameter!$D$328</f>
        <v>3.5490618069043363E-2</v>
      </c>
      <c r="K255" s="92">
        <f>$E255^Parameter!$D$321</f>
        <v>1.3073482881444774E-2</v>
      </c>
      <c r="L255" s="92">
        <f>$D255^Parameter!$D$329</f>
        <v>8.5993704897428525E-2</v>
      </c>
      <c r="M255" s="92">
        <f>$E255^Parameter!$D$322</f>
        <v>8.2518286116818156E-3</v>
      </c>
      <c r="N255" s="92">
        <f>$D255^Parameter!$D$330</f>
        <v>2.8759553122874329E-2</v>
      </c>
      <c r="O255" s="92">
        <f>$E255^Parameter!$D$323</f>
        <v>1.9917033434759368E-2</v>
      </c>
      <c r="P255" s="92">
        <f>$D255^Parameter!$D$327</f>
        <v>1.543808125329678E-2</v>
      </c>
      <c r="Q255" s="92">
        <f>$E255^Parameter!$D$320</f>
        <v>9.2069546623181739E-4</v>
      </c>
      <c r="R255" s="12">
        <f>$D255^EXP(Parameter!$D$96+Parameter!$D$103*(($B255/30.2*21)^(1)))</f>
        <v>1.3733628250580001E-39</v>
      </c>
      <c r="S255" s="12">
        <f>$E255^EXP(Parameter!$D$81+Parameter!$D$88*($B255/30.2*21)^(-2))</f>
        <v>2.4393616311403485E-3</v>
      </c>
      <c r="T255" s="12">
        <f>$D255^EXP(Parameter!$D$97+Parameter!$D$104*(($B255*21/30.2)^(1)))</f>
        <v>1.4098060508409072E-6</v>
      </c>
      <c r="U255" s="12">
        <f>$E255^EXP(Parameter!$D$82+Parameter!$D$89*($B255/30.2*21)^(-2))</f>
        <v>4.1167493642701994E-3</v>
      </c>
      <c r="V255" s="12">
        <f>$D255^EXP(Parameter!$D$99+Parameter!$D$106*(($B255*21/30.2)^(1)))</f>
        <v>1.7859857030574361E-11</v>
      </c>
      <c r="W255" s="12">
        <f>$E255^EXP(Parameter!$D$84+Parameter!$D$91*($B255/30.2*21)^(-2))</f>
        <v>2.2249317824297878E-2</v>
      </c>
      <c r="X255" s="12">
        <f>$D255^EXP(Parameter!$D$100+Parameter!$D$107*(($B255*21/30.2)^(1)))</f>
        <v>7.6925106588439903E-147</v>
      </c>
      <c r="Y255" s="12">
        <f>$E255^EXP(Parameter!$D$85+Parameter!$D$92*($B255/30.2*21)^(-2))</f>
        <v>1.3755733246839555E-2</v>
      </c>
      <c r="Z255" s="12">
        <f>$D255^EXP(Parameter!$D$101+Parameter!$D$108*(($B255*21/30.2)^(1)))</f>
        <v>1.787166530078359E-154</v>
      </c>
      <c r="AA255" s="12">
        <f>$E255^EXP(Parameter!$D$86+Parameter!$D$93*($B255/30.2*21)^(-2))</f>
        <v>2.0209187538148921E-2</v>
      </c>
      <c r="AB255" s="12">
        <f>$D255^EXP(Parameter!$D$98+Parameter!$D$105*(($B255*21/30.2)^(1)))</f>
        <v>3.6232674535731871E-12</v>
      </c>
      <c r="AC255" s="12">
        <f>$E255^EXP(Parameter!$D$83+Parameter!$D$90*($B255/30.2*21)^(-2))</f>
        <v>1.0511667666989767E-3</v>
      </c>
      <c r="AD255" s="87">
        <f>$D255^EXP(Parameter!$D$133+Parameter!$D$140*(($B255*21/30.2)^(-0.5))+Parameter!$D$147*((LN($B255*21/30.2))))</f>
        <v>8.4256147468451015E-15</v>
      </c>
      <c r="AE255" s="12">
        <f>$E255^EXP(Parameter!$D$111+Parameter!$D$118*(($B255*21/30.2)^(-1))+Parameter!$D$125*(($B255*21/30.2)^(-0.5)))</f>
        <v>4.6641502748560812E-2</v>
      </c>
      <c r="AF255" s="12">
        <f>$D255^EXP(Parameter!$D$134+Parameter!$D$141*(($B255*21/30.2)^(-0.5))+Parameter!$D$148*((LN($B255*21/30.2))))</f>
        <v>5.0161401829170893E-5</v>
      </c>
      <c r="AG255" s="12">
        <f>$E255^EXP(Parameter!$D$112+Parameter!$D$119*(($B255*21/30.2)^(-1))+Parameter!$D$126*(($B255*21/30.2)^(-0.5)))</f>
        <v>5.017362643652888E-3</v>
      </c>
      <c r="AH255" s="12">
        <f>$D255^EXP(Parameter!$D$136+Parameter!$D$143*(($B255*21/30.2)^(-0.5))+Parameter!$D$150*((LN($B255*21/30.2))))</f>
        <v>7.3633658963916415E-12</v>
      </c>
      <c r="AI255" s="12">
        <f>$E255^EXP(Parameter!$D$114+Parameter!$D$121*(($B255*21/30.2)^(-1))+Parameter!$D$128*(($B255*21/30.2)^(-0.5)))</f>
        <v>1.6738305956598274E-5</v>
      </c>
      <c r="AJ255" s="12">
        <f>$D255^EXP(Parameter!$D$137+Parameter!$D$144*(($B255*21/30.2)^(-0.5))+Parameter!$D$151*((LN($B255*21/30.2))))</f>
        <v>3.4519304817107197E-17</v>
      </c>
      <c r="AK255" s="12">
        <f>$E255^EXP(Parameter!$D$115+Parameter!$D$122*(($B255*21/30.2)^(-1))+Parameter!$D$129*(($B255*21/30.2)^(-0.5)))</f>
        <v>2.9908764333956353E-3</v>
      </c>
      <c r="AL255" s="12">
        <f>$D255^EXP(Parameter!$D$138+Parameter!$D$145*(($B255*21/30.2)^(-0.5))+Parameter!$D$152*((LN($B255*21/30.2))))</f>
        <v>3.5831636506752939E-76</v>
      </c>
      <c r="AM255" s="12">
        <f>$E255^EXP(Parameter!$D$116+Parameter!$D$123*(($B255*21/30.2)^(-1))+Parameter!$D$130*(($B255*21/30.2)^(-0.5)))</f>
        <v>8.812108110829246E-7</v>
      </c>
      <c r="AN255" s="12">
        <f>$D255^EXP(Parameter!$D$135+Parameter!$D$142*(($B255*21/30.2)^(-0.5))+Parameter!$D$149*((LN($B255*21/30.2))))</f>
        <v>1.0379602036096526E-6</v>
      </c>
      <c r="AO255" s="12">
        <f>$E255^EXP(Parameter!$D$113+Parameter!$D$120*(($B255*21/30.2)^(-1))+Parameter!$D$127*(($B255*21/30.2)^(-0.5)))</f>
        <v>1.34471780867715E-13</v>
      </c>
      <c r="AP255" s="87">
        <f>$D255^EXP(Parameter!$D$304+Parameter!$D$310*((LN($B255*21/30.2))))</f>
        <v>1.1511242173379042E-2</v>
      </c>
      <c r="AQ255" s="88">
        <f>$E255^EXP(Parameter!$D$290+Parameter!$D$296*((LN($B255*21/30.2))))</f>
        <v>8.0753976771208193E-3</v>
      </c>
      <c r="AR255" s="12">
        <f>$D255^EXP(Parameter!$D$305+Parameter!$D$311*((LN($B255*21/30.2))))</f>
        <v>1.745299329009431E-2</v>
      </c>
      <c r="AS255" s="88">
        <f>$E255^EXP(Parameter!$D$291+Parameter!$D$297*((LN($B255*21/30.2))))</f>
        <v>6.1905476272877645E-3</v>
      </c>
      <c r="AT255" s="12">
        <f>$D255^EXP(Parameter!$D$305+Parameter!$D$307-Parameter!$D$306+(Parameter!$D$311+Parameter!$D$313-Parameter!$D$312)*((LN($B255*21/30.2))))</f>
        <v>1.4641052177818347E-2</v>
      </c>
      <c r="AU255" s="88">
        <f>$E255^EXP(Parameter!$D$291+Parameter!$D$293-Parameter!$D$292+(Parameter!$D$297+Parameter!$D$299-Parameter!$D$298)*((LN($B255*21/30.2))))</f>
        <v>1.0429428299768997E-2</v>
      </c>
      <c r="AV255" s="12">
        <f>$D255^EXP(Parameter!$D$308+Parameter!$D$314*((LN($B255*21/30.2))))</f>
        <v>2.0488264208902523E-2</v>
      </c>
      <c r="AW255" s="88">
        <f>$E255^EXP(Parameter!$D$294+Parameter!$D$300*((LN($B255*21/30.2))))</f>
        <v>8.9733733484542062E-3</v>
      </c>
      <c r="AX255" s="12">
        <f>$D255^EXP(Parameter!$D$305+Parameter!$D$309-Parameter!$D$306+(Parameter!$D$311+Parameter!$D$315-Parameter!$D$312)*((LN($B255*21/30.2))))</f>
        <v>6.1412053496253168E-3</v>
      </c>
      <c r="AY255" s="88">
        <f>$E255^EXP(Parameter!$D$291+Parameter!$D$295-Parameter!$D$292+(Parameter!$D$297+Parameter!$D$301-Parameter!$D$298)*((LN($B255*21/30.2))))</f>
        <v>4.8403197113163971E-5</v>
      </c>
      <c r="AZ255" s="12">
        <f>$D255^EXP(Parameter!D$305-Parameter!D$306+(Parameter!D$311-Parameter!D$312)*((LN($B255*21/30.2))))</f>
        <v>4.0438540843935004E-3</v>
      </c>
      <c r="BA255" s="88">
        <f>$E255^EXP(Parameter!$D$291-Parameter!$D$292+(Parameter!$D$297-Parameter!$D$298)*((LN($B255*21/30.2))))</f>
        <v>3.927836614413625E-7</v>
      </c>
      <c r="BB255" s="89">
        <f>$D255^EXP(Parameter!$D$231+Parameter!$D$238)</f>
        <v>3.5870148638737338E-2</v>
      </c>
      <c r="BC255" s="90">
        <f>$E255^EXP(Parameter!$D$216+Parameter!$D$223)</f>
        <v>1.993734660658338E-3</v>
      </c>
      <c r="BD255" s="91">
        <f>$D255^EXP(Parameter!$D$232+Parameter!$D$239)</f>
        <v>2.631520707215523E-2</v>
      </c>
      <c r="BE255" s="90">
        <f>$E255^EXP(Parameter!$D$217+Parameter!$D$224)</f>
        <v>2.9830591998391415E-3</v>
      </c>
      <c r="BF255" s="91">
        <f>$D255^EXP(Parameter!$D$234+Parameter!$D$241)</f>
        <v>3.2412926824658538E-2</v>
      </c>
      <c r="BG255" s="91">
        <f>$E255^EXP(Parameter!$D$219+Parameter!$D$226)</f>
        <v>1.6074245412796832E-2</v>
      </c>
      <c r="BH255" s="91">
        <f>$D255^EXP(Parameter!$D$235+Parameter!$D$242)</f>
        <v>7.1446552060095189E-2</v>
      </c>
      <c r="BI255" s="91">
        <f>$E255^EXP(Parameter!$D$220+Parameter!$D$227)</f>
        <v>9.7615110929672004E-3</v>
      </c>
      <c r="BJ255" s="91">
        <f>$D255^EXP(Parameter!$D$236)</f>
        <v>7.7020901239378877E-3</v>
      </c>
      <c r="BK255" s="91">
        <f>$E255^EXP(Parameter!$D$221)</f>
        <v>0.13043817284627607</v>
      </c>
      <c r="BL255" s="91">
        <f>$D255^EXP(Parameter!$D$233+Parameter!$D$240)</f>
        <v>1.1046694469732355E-2</v>
      </c>
      <c r="BM255" s="91">
        <f>$E255^EXP(Parameter!$D$218+Parameter!$D$225)</f>
        <v>8.1165218560079108E-4</v>
      </c>
      <c r="BN255" s="90">
        <f>$D255^EXP(Parameter!$D$268+Parameter!$D$275)</f>
        <v>5.0129271779374762E-2</v>
      </c>
      <c r="BO255" s="91">
        <f>$E255^EXP(Parameter!$D$246+Parameter!$D$253)</f>
        <v>6.115811779400256E-4</v>
      </c>
      <c r="BP255" s="91">
        <f>$D255^EXP(Parameter!$D$269+Parameter!$D$276)</f>
        <v>3.1423475392794997E-2</v>
      </c>
      <c r="BQ255" s="91">
        <f>$E255^EXP(Parameter!$D$247+Parameter!$D$254)</f>
        <v>1.6925364725651091E-3</v>
      </c>
      <c r="BR255" s="91">
        <f>$D255^EXP(Parameter!$D$271+Parameter!$D$278)</f>
        <v>8.0445921005755622E-2</v>
      </c>
      <c r="BS255" s="91">
        <f>$E255^EXP(Parameter!$D$249+Parameter!$D$256)</f>
        <v>2.0286878580226771E-2</v>
      </c>
      <c r="BT255" s="91">
        <f>$D255^EXP(Parameter!$D$272+Parameter!$D$279)</f>
        <v>0.14915043633194897</v>
      </c>
      <c r="BU255" s="91">
        <f>$E255^EXP(Parameter!$D$250+Parameter!$D$257)</f>
        <v>5.4665824395171642E-3</v>
      </c>
      <c r="BV255" s="91">
        <f>$D255^EXP(Parameter!$D$273+Parameter!$D$280)</f>
        <v>0.1152707784999118</v>
      </c>
      <c r="BW255" s="91">
        <f>$E255^EXP(Parameter!$D$251+Parameter!$D$258)</f>
        <v>2.1998499055661667E-2</v>
      </c>
      <c r="BX255" s="91">
        <f>$D255^EXP(Parameter!$D$270+Parameter!$D$277)</f>
        <v>2.6894109671452032E-2</v>
      </c>
      <c r="BY255" s="91">
        <f>$E255^EXP(Parameter!$D$248+Parameter!$D$255)</f>
        <v>2.1209777752138406E-3</v>
      </c>
      <c r="BZ255" s="90">
        <f>$D255^EXP(Parameter!$D$208)</f>
        <v>3.3084698838381776E-2</v>
      </c>
      <c r="CA255" s="90">
        <f>$E255^EXP(Parameter!$D$200)</f>
        <v>1.3663249305131272E-3</v>
      </c>
      <c r="CB255" s="90">
        <f>$D255^EXP(Parameter!$D$209)</f>
        <v>2.6700127984287499E-2</v>
      </c>
      <c r="CC255" s="90">
        <f>$E255^EXP(Parameter!$D$201)</f>
        <v>2.4396304547352073E-3</v>
      </c>
      <c r="CD255" s="90">
        <f>$D255^EXP(Parameter!$D$211)</f>
        <v>2.9405534243847082E-2</v>
      </c>
      <c r="CE255" s="90">
        <f>$E255^EXP(Parameter!$D$203)</f>
        <v>1.2126648071612704E-2</v>
      </c>
      <c r="CF255" s="90">
        <f>$D255^EXP(Parameter!$D$212)</f>
        <v>7.1258172979513396E-2</v>
      </c>
      <c r="CG255" s="90">
        <f>$E255^EXP(Parameter!$D$204)</f>
        <v>8.2775961674433438E-3</v>
      </c>
      <c r="CH255" s="91">
        <f>$D255^EXP(Parameter!$D$213)</f>
        <v>2.3291844271570866E-2</v>
      </c>
      <c r="CI255" s="90">
        <f>$E255^EXP(Parameter!$D$205)</f>
        <v>1.5356388933287965E-2</v>
      </c>
      <c r="CJ255" s="91">
        <f>$D255^EXP(Parameter!$D$210)</f>
        <v>1.2184596356082444E-2</v>
      </c>
      <c r="CK255" s="90">
        <f>$E255^EXP(Parameter!$D$202)</f>
        <v>1.087647720691977E-3</v>
      </c>
      <c r="CL255" s="12">
        <f>$D255^EXP(Parameter!$D$170+Parameter!$D$177*(LN($B255/30.2*21)))</f>
        <v>1.4029795898859431E-2</v>
      </c>
      <c r="CM255" s="41">
        <f>$E255^EXP(Parameter!$D$155+Parameter!$D$162*(LN($B255/30.2*21)))</f>
        <v>6.1218546497127359E-2</v>
      </c>
      <c r="CN255" s="12">
        <f>$D255^EXP(Parameter!$D$171+Parameter!$D$178*(LN($B255/30.2*21)))</f>
        <v>1.6370659517310475E-2</v>
      </c>
      <c r="CO255" s="41">
        <f>$E255^EXP(Parameter!$D$156+Parameter!$D$163*(LN($B255/30.2*21)))</f>
        <v>3.3871019849992308E-2</v>
      </c>
      <c r="CP255" s="12">
        <f>$D255^EXP(Parameter!$D$173+Parameter!$D$180*(LN($B255/30.2*21)))</f>
        <v>1.3170622665491431E-2</v>
      </c>
      <c r="CQ255" s="41">
        <f>$E255^EXP(Parameter!$D$158+Parameter!$D$165*(LN($B255/30.2*21)))</f>
        <v>3.316079349560818E-2</v>
      </c>
      <c r="CR255" s="12">
        <f>$D255^EXP(Parameter!$D$174+Parameter!$D$181*(LN($B255/30.2*21)))</f>
        <v>1.0915743662681497E-2</v>
      </c>
      <c r="CS255" s="41">
        <f>$E255^EXP(Parameter!$D$159+Parameter!$D$166*(LN($B255/30.2*21)))</f>
        <v>5.4310704412209067E-2</v>
      </c>
      <c r="CT255" s="12">
        <f>$D255^EXP(Parameter!$D$175+Parameter!$D$182*(LN($B255/30.2*21)))</f>
        <v>1.4444388030700177E-3</v>
      </c>
      <c r="CU255" s="41">
        <f>$E255^EXP(Parameter!$D$160+Parameter!$D$167*(LN($B255/30.2*21)))</f>
        <v>8.7323382111452745E-4</v>
      </c>
      <c r="CV255" s="12">
        <f>$D255^EXP(Parameter!$D$172+Parameter!$D$179*(LN($B255/30.2*21)))</f>
        <v>2.3897294839088511E-3</v>
      </c>
      <c r="CW255" s="41">
        <f>$E255^EXP(Parameter!$D$157+Parameter!$D$164*(LN($B255/30.2*21)))</f>
        <v>9.7334231165251639E-9</v>
      </c>
      <c r="CX255" s="12">
        <f t="shared" si="23"/>
        <v>1.3733628250580001E-39</v>
      </c>
      <c r="CY255" s="85">
        <v>1.2475283432793499E-2</v>
      </c>
      <c r="CZ255" s="12">
        <f t="shared" si="24"/>
        <v>1.4098060508409072E-6</v>
      </c>
      <c r="DA255" s="85">
        <v>1.8558077363288201E-2</v>
      </c>
      <c r="DB255" s="12">
        <f t="shared" si="25"/>
        <v>1.7859857030574361E-11</v>
      </c>
      <c r="DC255" s="41">
        <v>5.6626482480737101E-5</v>
      </c>
      <c r="DD255" s="12">
        <f t="shared" si="26"/>
        <v>7.6925106588439903E-147</v>
      </c>
      <c r="DE255" s="85">
        <v>6.89167634762926E-4</v>
      </c>
      <c r="DF255" s="12">
        <f t="shared" si="27"/>
        <v>1.787166530078359E-154</v>
      </c>
      <c r="DG255" s="41">
        <v>5.5983699999983802E-5</v>
      </c>
      <c r="DH255" s="12">
        <f t="shared" si="28"/>
        <v>3.6232674535731871E-12</v>
      </c>
      <c r="DI255" s="41">
        <v>5.5983699999983802E-5</v>
      </c>
      <c r="DJ255" s="46">
        <v>250</v>
      </c>
      <c r="DK255" s="44">
        <v>1.9432946956832199E-5</v>
      </c>
      <c r="DL255" s="44">
        <v>6.69304783629254E-5</v>
      </c>
      <c r="DM255" s="44">
        <v>1.6575068269186801E-4</v>
      </c>
      <c r="DN255" s="44">
        <v>1.15557856607107E-4</v>
      </c>
      <c r="DO255" s="44">
        <v>5.8081929198927596E-4</v>
      </c>
      <c r="DP255" s="44">
        <v>4.3797953025437298E-4</v>
      </c>
      <c r="DQ255" s="44">
        <v>6.6440343832463401E-4</v>
      </c>
      <c r="DR255" s="45">
        <v>1.3409865756365699E-2</v>
      </c>
      <c r="DS255" s="45">
        <v>2.3102019273800602E-2</v>
      </c>
      <c r="DT255" s="45">
        <v>2.04315531546032E-2</v>
      </c>
      <c r="DU255" s="45">
        <v>1.41396637858108E-2</v>
      </c>
      <c r="DV255" s="45">
        <v>2.19304582220241E-2</v>
      </c>
      <c r="DW255" s="45">
        <v>3.8280868384375298E-2</v>
      </c>
      <c r="DX255" s="45">
        <v>1.70951627371113E-2</v>
      </c>
    </row>
    <row r="256" spans="1:128">
      <c r="A256" s="43">
        <f t="shared" si="22"/>
        <v>16.128767123287673</v>
      </c>
      <c r="B256" s="18">
        <v>252</v>
      </c>
      <c r="C256" s="12">
        <v>5522</v>
      </c>
      <c r="D256" s="12">
        <v>1.2403090354066299E-2</v>
      </c>
      <c r="E256" s="12">
        <v>5.49936362140428E-5</v>
      </c>
      <c r="F256" s="92">
        <f>$D256^Parameter!$D$325</f>
        <v>3.2580168629918589E-2</v>
      </c>
      <c r="G256" s="92">
        <f>$E256^Parameter!$D$318</f>
        <v>8.5708709142480835E-4</v>
      </c>
      <c r="H256" s="92">
        <f>$D256^Parameter!$D$326</f>
        <v>2.9841725141768045E-2</v>
      </c>
      <c r="I256" s="92">
        <f>$E256^Parameter!$D$319</f>
        <v>1.8784513827761575E-3</v>
      </c>
      <c r="J256" s="92">
        <f>$D256^Parameter!$D$328</f>
        <v>3.525898365004243E-2</v>
      </c>
      <c r="K256" s="92">
        <f>$E256^Parameter!$D$321</f>
        <v>1.2970550512499584E-2</v>
      </c>
      <c r="L256" s="92">
        <f>$D256^Parameter!$D$329</f>
        <v>8.5580880059132544E-2</v>
      </c>
      <c r="M256" s="92">
        <f>$E256^Parameter!$D$322</f>
        <v>8.1799960482514724E-3</v>
      </c>
      <c r="N256" s="92">
        <f>$D256^Parameter!$D$330</f>
        <v>2.8560067204666497E-2</v>
      </c>
      <c r="O256" s="92">
        <f>$E256^Parameter!$D$323</f>
        <v>1.9775386238754564E-2</v>
      </c>
      <c r="P256" s="92">
        <f>$D256^Parameter!$D$327</f>
        <v>1.5312301503708223E-2</v>
      </c>
      <c r="Q256" s="92">
        <f>$E256^Parameter!$D$320</f>
        <v>9.0904017992811674E-4</v>
      </c>
      <c r="R256" s="12">
        <f>$D256^EXP(Parameter!$D$96+Parameter!$D$103*(($B256/30.2*21)^(1)))</f>
        <v>3.2828481653339438E-40</v>
      </c>
      <c r="S256" s="12">
        <f>$E256^EXP(Parameter!$D$81+Parameter!$D$88*($B256/30.2*21)^(-2))</f>
        <v>2.4127640674721732E-3</v>
      </c>
      <c r="T256" s="12">
        <f>$D256^EXP(Parameter!$D$97+Parameter!$D$104*(($B256*21/30.2)^(1)))</f>
        <v>1.2734480474182626E-6</v>
      </c>
      <c r="U256" s="12">
        <f>$E256^EXP(Parameter!$D$82+Parameter!$D$89*($B256/30.2*21)^(-2))</f>
        <v>4.0757462663858447E-3</v>
      </c>
      <c r="V256" s="12">
        <f>$D256^EXP(Parameter!$D$99+Parameter!$D$106*(($B256*21/30.2)^(1)))</f>
        <v>1.3821611210413277E-11</v>
      </c>
      <c r="W256" s="12">
        <f>$E256^EXP(Parameter!$D$84+Parameter!$D$91*($B256/30.2*21)^(-2))</f>
        <v>2.2095559400874477E-2</v>
      </c>
      <c r="X256" s="12">
        <f>$D256^EXP(Parameter!$D$100+Parameter!$D$107*(($B256*21/30.2)^(1)))</f>
        <v>3.2610340855983509E-150</v>
      </c>
      <c r="Y256" s="12">
        <f>$E256^EXP(Parameter!$D$85+Parameter!$D$92*($B256/30.2*21)^(-2))</f>
        <v>1.364870219155559E-2</v>
      </c>
      <c r="Z256" s="12">
        <f>$D256^EXP(Parameter!$D$101+Parameter!$D$108*(($B256*21/30.2)^(1)))</f>
        <v>8.3530626964711409E-158</v>
      </c>
      <c r="AA256" s="12">
        <f>$E256^EXP(Parameter!$D$86+Parameter!$D$93*($B256/30.2*21)^(-2))</f>
        <v>2.0065985121930589E-2</v>
      </c>
      <c r="AB256" s="12">
        <f>$D256^EXP(Parameter!$D$98+Parameter!$D$105*(($B256*21/30.2)^(1)))</f>
        <v>2.8095781733941831E-12</v>
      </c>
      <c r="AC256" s="12">
        <f>$E256^EXP(Parameter!$D$83+Parameter!$D$90*($B256/30.2*21)^(-2))</f>
        <v>1.0381097998069617E-3</v>
      </c>
      <c r="AD256" s="87">
        <f>$D256^EXP(Parameter!$D$133+Parameter!$D$140*(($B256*21/30.2)^(-0.5))+Parameter!$D$147*((LN($B256*21/30.2))))</f>
        <v>6.8367844878253848E-15</v>
      </c>
      <c r="AE256" s="12">
        <f>$E256^EXP(Parameter!$D$111+Parameter!$D$118*(($B256*21/30.2)^(-1))+Parameter!$D$125*(($B256*21/30.2)^(-0.5)))</f>
        <v>4.6453401278879702E-2</v>
      </c>
      <c r="AF256" s="12">
        <f>$D256^EXP(Parameter!$D$134+Parameter!$D$141*(($B256*21/30.2)^(-0.5))+Parameter!$D$148*((LN($B256*21/30.2))))</f>
        <v>4.8297321881626816E-5</v>
      </c>
      <c r="AG256" s="12">
        <f>$E256^EXP(Parameter!$D$112+Parameter!$D$119*(($B256*21/30.2)^(-1))+Parameter!$D$126*(($B256*21/30.2)^(-0.5)))</f>
        <v>4.9703354088666222E-3</v>
      </c>
      <c r="AH256" s="12">
        <f>$D256^EXP(Parameter!$D$136+Parameter!$D$143*(($B256*21/30.2)^(-0.5))+Parameter!$D$150*((LN($B256*21/30.2))))</f>
        <v>6.3171042152110334E-12</v>
      </c>
      <c r="AI256" s="12">
        <f>$E256^EXP(Parameter!$D$114+Parameter!$D$121*(($B256*21/30.2)^(-1))+Parameter!$D$128*(($B256*21/30.2)^(-0.5)))</f>
        <v>1.6271686878986215E-5</v>
      </c>
      <c r="AJ256" s="12">
        <f>$D256^EXP(Parameter!$D$137+Parameter!$D$144*(($B256*21/30.2)^(-0.5))+Parameter!$D$151*((LN($B256*21/30.2))))</f>
        <v>2.6281926551307722E-17</v>
      </c>
      <c r="AK256" s="12">
        <f>$E256^EXP(Parameter!$D$115+Parameter!$D$122*(($B256*21/30.2)^(-1))+Parameter!$D$129*(($B256*21/30.2)^(-0.5)))</f>
        <v>2.9564053212601609E-3</v>
      </c>
      <c r="AL256" s="12">
        <f>$D256^EXP(Parameter!$D$138+Parameter!$D$145*(($B256*21/30.2)^(-0.5))+Parameter!$D$152*((LN($B256*21/30.2))))</f>
        <v>7.0717781769008405E-77</v>
      </c>
      <c r="AM256" s="12">
        <f>$E256^EXP(Parameter!$D$116+Parameter!$D$123*(($B256*21/30.2)^(-1))+Parameter!$D$130*(($B256*21/30.2)^(-0.5)))</f>
        <v>8.4999201910470626E-7</v>
      </c>
      <c r="AN256" s="12">
        <f>$D256^EXP(Parameter!$D$135+Parameter!$D$142*(($B256*21/30.2)^(-0.5))+Parameter!$D$149*((LN($B256*21/30.2))))</f>
        <v>9.8270255981734846E-7</v>
      </c>
      <c r="AO256" s="12">
        <f>$E256^EXP(Parameter!$D$113+Parameter!$D$120*(($B256*21/30.2)^(-1))+Parameter!$D$127*(($B256*21/30.2)^(-0.5)))</f>
        <v>1.2390775491956654E-13</v>
      </c>
      <c r="AP256" s="87">
        <f>$D256^EXP(Parameter!$D$304+Parameter!$D$310*((LN($B256*21/30.2))))</f>
        <v>1.1385101342418501E-2</v>
      </c>
      <c r="AQ256" s="88">
        <f>$E256^EXP(Parameter!$D$290+Parameter!$D$296*((LN($B256*21/30.2))))</f>
        <v>8.0267615394961651E-3</v>
      </c>
      <c r="AR256" s="12">
        <f>$D256^EXP(Parameter!$D$305+Parameter!$D$311*((LN($B256*21/30.2))))</f>
        <v>1.7301399034814931E-2</v>
      </c>
      <c r="AS256" s="88">
        <f>$E256^EXP(Parameter!$D$291+Parameter!$D$297*((LN($B256*21/30.2))))</f>
        <v>6.1400572549509917E-3</v>
      </c>
      <c r="AT256" s="12">
        <f>$D256^EXP(Parameter!$D$305+Parameter!$D$307-Parameter!$D$306+(Parameter!$D$311+Parameter!$D$313-Parameter!$D$312)*((LN($B256*21/30.2))))</f>
        <v>1.4499229531601234E-2</v>
      </c>
      <c r="AU256" s="88">
        <f>$E256^EXP(Parameter!$D$291+Parameter!$D$293-Parameter!$D$292+(Parameter!$D$297+Parameter!$D$299-Parameter!$D$298)*((LN($B256*21/30.2))))</f>
        <v>1.0337002804006469E-2</v>
      </c>
      <c r="AV256" s="12">
        <f>$D256^EXP(Parameter!$D$308+Parameter!$D$314*((LN($B256*21/30.2))))</f>
        <v>2.0273726768776281E-2</v>
      </c>
      <c r="AW256" s="88">
        <f>$E256^EXP(Parameter!$D$294+Parameter!$D$300*((LN($B256*21/30.2))))</f>
        <v>8.8980452573329261E-3</v>
      </c>
      <c r="AX256" s="12">
        <f>$D256^EXP(Parameter!$D$305+Parameter!$D$309-Parameter!$D$306+(Parameter!$D$311+Parameter!$D$315-Parameter!$D$312)*((LN($B256*21/30.2))))</f>
        <v>6.0619635012879964E-3</v>
      </c>
      <c r="AY256" s="88">
        <f>$E256^EXP(Parameter!$D$291+Parameter!$D$295-Parameter!$D$292+(Parameter!$D$297+Parameter!$D$301-Parameter!$D$298)*((LN($B256*21/30.2))))</f>
        <v>4.6888892743845316E-5</v>
      </c>
      <c r="AZ256" s="12">
        <f>$D256^EXP(Parameter!D$305-Parameter!D$306+(Parameter!D$311-Parameter!D$312)*((LN($B256*21/30.2))))</f>
        <v>3.9907757081284615E-3</v>
      </c>
      <c r="BA256" s="88">
        <f>$E256^EXP(Parameter!$D$291-Parameter!$D$292+(Parameter!$D$297-Parameter!$D$298)*((LN($B256*21/30.2))))</f>
        <v>3.761985215744997E-7</v>
      </c>
      <c r="BB256" s="89">
        <f>$D256^EXP(Parameter!$D$231+Parameter!$D$238)</f>
        <v>3.5636780652975104E-2</v>
      </c>
      <c r="BC256" s="90">
        <f>$E256^EXP(Parameter!$D$216+Parameter!$D$223)</f>
        <v>1.9712693952754156E-3</v>
      </c>
      <c r="BD256" s="91">
        <f>$D256^EXP(Parameter!$D$232+Parameter!$D$239)</f>
        <v>2.61281236420721E-2</v>
      </c>
      <c r="BE256" s="90">
        <f>$E256^EXP(Parameter!$D$217+Parameter!$D$224)</f>
        <v>2.9516130478463359E-3</v>
      </c>
      <c r="BF256" s="91">
        <f>$D256^EXP(Parameter!$D$234+Parameter!$D$241)</f>
        <v>3.2195650669568629E-2</v>
      </c>
      <c r="BG256" s="91">
        <f>$E256^EXP(Parameter!$D$219+Parameter!$D$226)</f>
        <v>1.5953693788576698E-2</v>
      </c>
      <c r="BH256" s="91">
        <f>$D256^EXP(Parameter!$D$235+Parameter!$D$242)</f>
        <v>7.1077722059279869E-2</v>
      </c>
      <c r="BI256" s="91">
        <f>$E256^EXP(Parameter!$D$220+Parameter!$D$227)</f>
        <v>9.679500119468349E-3</v>
      </c>
      <c r="BJ256" s="91">
        <f>$D256^EXP(Parameter!$D$236)</f>
        <v>7.6289266604636511E-3</v>
      </c>
      <c r="BK256" s="91">
        <f>$E256^EXP(Parameter!$D$221)</f>
        <v>0.12995485950517816</v>
      </c>
      <c r="BL256" s="91">
        <f>$D256^EXP(Parameter!$D$233+Parameter!$D$240)</f>
        <v>1.0949502431185422E-2</v>
      </c>
      <c r="BM256" s="91">
        <f>$E256^EXP(Parameter!$D$218+Parameter!$D$225)</f>
        <v>8.0119321428774744E-4</v>
      </c>
      <c r="BN256" s="90">
        <f>$D256^EXP(Parameter!$D$268+Parameter!$D$275)</f>
        <v>4.9835840311671431E-2</v>
      </c>
      <c r="BO256" s="91">
        <f>$E256^EXP(Parameter!$D$246+Parameter!$D$253)</f>
        <v>6.0338901004209397E-4</v>
      </c>
      <c r="BP256" s="91">
        <f>$D256^EXP(Parameter!$D$269+Parameter!$D$276)</f>
        <v>3.1210934013036023E-2</v>
      </c>
      <c r="BQ256" s="91">
        <f>$E256^EXP(Parameter!$D$247+Parameter!$D$254)</f>
        <v>1.6729656448412813E-3</v>
      </c>
      <c r="BR256" s="91">
        <f>$D256^EXP(Parameter!$D$271+Parameter!$D$278)</f>
        <v>8.0049257786978675E-2</v>
      </c>
      <c r="BS256" s="91">
        <f>$E256^EXP(Parameter!$D$249+Parameter!$D$256)</f>
        <v>2.0143276535785858E-2</v>
      </c>
      <c r="BT256" s="91">
        <f>$D256^EXP(Parameter!$D$272+Parameter!$D$279)</f>
        <v>0.14859482840297056</v>
      </c>
      <c r="BU256" s="91">
        <f>$E256^EXP(Parameter!$D$250+Parameter!$D$257)</f>
        <v>5.4149302835474521E-3</v>
      </c>
      <c r="BV256" s="91">
        <f>$D256^EXP(Parameter!$D$273+Parameter!$D$280)</f>
        <v>0.11478335230978132</v>
      </c>
      <c r="BW256" s="91">
        <f>$E256^EXP(Parameter!$D$251+Parameter!$D$258)</f>
        <v>2.1846005926065042E-2</v>
      </c>
      <c r="BX256" s="91">
        <f>$D256^EXP(Parameter!$D$270+Parameter!$D$277)</f>
        <v>2.6704050341586648E-2</v>
      </c>
      <c r="BY256" s="91">
        <f>$E256^EXP(Parameter!$D$248+Parameter!$D$255)</f>
        <v>2.0973152110046679E-3</v>
      </c>
      <c r="BZ256" s="90">
        <f>$D256^EXP(Parameter!$D$208)</f>
        <v>3.2864241802128845E-2</v>
      </c>
      <c r="CA256" s="90">
        <f>$E256^EXP(Parameter!$D$200)</f>
        <v>1.3499992120281396E-3</v>
      </c>
      <c r="CB256" s="90">
        <f>$D256^EXP(Parameter!$D$209)</f>
        <v>2.6511063099360625E-2</v>
      </c>
      <c r="CC256" s="90">
        <f>$E256^EXP(Parameter!$D$201)</f>
        <v>2.4130283345248074E-3</v>
      </c>
      <c r="CD256" s="90">
        <f>$D256^EXP(Parameter!$D$211)</f>
        <v>2.9202839861266653E-2</v>
      </c>
      <c r="CE256" s="90">
        <f>$E256^EXP(Parameter!$D$203)</f>
        <v>1.2029522117567177E-2</v>
      </c>
      <c r="CF256" s="90">
        <f>$D256^EXP(Parameter!$D$212)</f>
        <v>7.0889948362934552E-2</v>
      </c>
      <c r="CG256" s="90">
        <f>$E256^EXP(Parameter!$D$204)</f>
        <v>8.2055859217375609E-3</v>
      </c>
      <c r="CH256" s="91">
        <f>$D256^EXP(Parameter!$D$213)</f>
        <v>2.3120719764054793E-2</v>
      </c>
      <c r="CI256" s="90">
        <f>$E256^EXP(Parameter!$D$205)</f>
        <v>1.5239952000672751E-2</v>
      </c>
      <c r="CJ256" s="91">
        <f>$D256^EXP(Parameter!$D$210)</f>
        <v>1.2079715381886227E-2</v>
      </c>
      <c r="CK256" s="90">
        <f>$E256^EXP(Parameter!$D$202)</f>
        <v>1.0742051451093062E-3</v>
      </c>
      <c r="CL256" s="12">
        <f>$D256^EXP(Parameter!$D$170+Parameter!$D$177*(LN($B256/30.2*21)))</f>
        <v>1.3894679011564973E-2</v>
      </c>
      <c r="CM256" s="41">
        <f>$E256^EXP(Parameter!$D$155+Parameter!$D$162*(LN($B256/30.2*21)))</f>
        <v>6.1079980322474629E-2</v>
      </c>
      <c r="CN256" s="12">
        <f>$D256^EXP(Parameter!$D$171+Parameter!$D$178*(LN($B256/30.2*21)))</f>
        <v>1.6228244634379586E-2</v>
      </c>
      <c r="CO256" s="41">
        <f>$E256^EXP(Parameter!$D$156+Parameter!$D$163*(LN($B256/30.2*21)))</f>
        <v>3.3729922731168073E-2</v>
      </c>
      <c r="CP256" s="12">
        <f>$D256^EXP(Parameter!$D$173+Parameter!$D$180*(LN($B256/30.2*21)))</f>
        <v>1.3043711087021924E-2</v>
      </c>
      <c r="CQ256" s="41">
        <f>$E256^EXP(Parameter!$D$158+Parameter!$D$165*(LN($B256/30.2*21)))</f>
        <v>3.2979716991930946E-2</v>
      </c>
      <c r="CR256" s="12">
        <f>$D256^EXP(Parameter!$D$174+Parameter!$D$181*(LN($B256/30.2*21)))</f>
        <v>1.0782696418445205E-2</v>
      </c>
      <c r="CS256" s="41">
        <f>$E256^EXP(Parameter!$D$159+Parameter!$D$166*(LN($B256/30.2*21)))</f>
        <v>5.4109057614069714E-2</v>
      </c>
      <c r="CT256" s="12">
        <f>$D256^EXP(Parameter!$D$175+Parameter!$D$182*(LN($B256/30.2*21)))</f>
        <v>1.4187989164300746E-3</v>
      </c>
      <c r="CU256" s="41">
        <f>$E256^EXP(Parameter!$D$160+Parameter!$D$167*(LN($B256/30.2*21)))</f>
        <v>8.576796840676907E-4</v>
      </c>
      <c r="CV256" s="12">
        <f>$D256^EXP(Parameter!$D$172+Parameter!$D$179*(LN($B256/30.2*21)))</f>
        <v>2.3554747132382725E-3</v>
      </c>
      <c r="CW256" s="41">
        <f>$E256^EXP(Parameter!$D$157+Parameter!$D$164*(LN($B256/30.2*21)))</f>
        <v>9.2150910206884118E-9</v>
      </c>
      <c r="CX256" s="12">
        <f t="shared" si="23"/>
        <v>3.2828481653339438E-40</v>
      </c>
      <c r="CY256" s="85">
        <v>1.24640551765723E-2</v>
      </c>
      <c r="CZ256" s="12">
        <f t="shared" si="24"/>
        <v>1.2734480474182626E-6</v>
      </c>
      <c r="DA256" s="85">
        <v>1.8534181724572E-2</v>
      </c>
      <c r="DB256" s="12">
        <f t="shared" si="25"/>
        <v>1.3821611210413277E-11</v>
      </c>
      <c r="DC256" s="41">
        <v>5.5587126183672399E-5</v>
      </c>
      <c r="DD256" s="12">
        <f t="shared" si="26"/>
        <v>3.2610340855983509E-150</v>
      </c>
      <c r="DE256" s="85">
        <v>6.7810125529042798E-4</v>
      </c>
      <c r="DF256" s="12">
        <f t="shared" si="27"/>
        <v>8.3530626964711409E-158</v>
      </c>
      <c r="DG256" s="41">
        <v>5.4993599999987303E-5</v>
      </c>
      <c r="DH256" s="12">
        <f t="shared" si="28"/>
        <v>2.8095781733941831E-12</v>
      </c>
      <c r="DI256" s="41">
        <v>5.4993599999987303E-5</v>
      </c>
      <c r="DJ256" s="46">
        <v>251</v>
      </c>
      <c r="DK256" s="44">
        <v>1.90183084017859E-5</v>
      </c>
      <c r="DL256" s="44">
        <v>6.5605578479788193E-5</v>
      </c>
      <c r="DM256" s="44">
        <v>1.62665354060065E-4</v>
      </c>
      <c r="DN256" s="44">
        <v>1.1335190450489901E-4</v>
      </c>
      <c r="DO256" s="44">
        <v>5.7100522135789E-4</v>
      </c>
      <c r="DP256" s="44">
        <v>4.3040553270468101E-4</v>
      </c>
      <c r="DQ256" s="44">
        <v>6.5330381198902597E-4</v>
      </c>
      <c r="DR256" s="45">
        <v>1.32984709300376E-2</v>
      </c>
      <c r="DS256" s="45">
        <v>2.29244345387862E-2</v>
      </c>
      <c r="DT256" s="45">
        <v>2.02715565016677E-2</v>
      </c>
      <c r="DU256" s="45">
        <v>1.4023034230780201E-2</v>
      </c>
      <c r="DV256" s="45">
        <v>2.1760535983386502E-2</v>
      </c>
      <c r="DW256" s="45">
        <v>3.80102863024094E-2</v>
      </c>
      <c r="DX256" s="45">
        <v>1.6957793701392401E-2</v>
      </c>
    </row>
    <row r="257" spans="1:128">
      <c r="A257" s="43">
        <f t="shared" si="22"/>
        <v>16.18904109589041</v>
      </c>
      <c r="B257" s="18">
        <v>253</v>
      </c>
      <c r="C257" s="12">
        <v>5544</v>
      </c>
      <c r="D257" s="12">
        <v>1.2297262917388099E-2</v>
      </c>
      <c r="E257" s="12">
        <v>5.4023934086800598E-5</v>
      </c>
      <c r="F257" s="92">
        <f>$D257^Parameter!$D$325</f>
        <v>3.2363135947046033E-2</v>
      </c>
      <c r="G257" s="92">
        <f>$E257^Parameter!$D$318</f>
        <v>8.4617866073610824E-4</v>
      </c>
      <c r="H257" s="92">
        <f>$D257^Parameter!$D$326</f>
        <v>2.9637854847882672E-2</v>
      </c>
      <c r="I257" s="92">
        <f>$E257^Parameter!$D$319</f>
        <v>1.8571850216103352E-3</v>
      </c>
      <c r="J257" s="92">
        <f>$D257^Parameter!$D$328</f>
        <v>3.5029508625225012E-2</v>
      </c>
      <c r="K257" s="92">
        <f>$E257^Parameter!$D$321</f>
        <v>1.2868730018633616E-2</v>
      </c>
      <c r="L257" s="92">
        <f>$D257^Parameter!$D$329</f>
        <v>8.5171194221278113E-2</v>
      </c>
      <c r="M257" s="92">
        <f>$E257^Parameter!$D$322</f>
        <v>8.10899889713434E-3</v>
      </c>
      <c r="N257" s="92">
        <f>$D257^Parameter!$D$330</f>
        <v>2.8362522362862574E-2</v>
      </c>
      <c r="O257" s="92">
        <f>$E257^Parameter!$D$323</f>
        <v>1.963516172721326E-2</v>
      </c>
      <c r="P257" s="92">
        <f>$D257^Parameter!$D$327</f>
        <v>1.5187897321690463E-2</v>
      </c>
      <c r="Q257" s="92">
        <f>$E257^Parameter!$D$320</f>
        <v>8.9756632784942537E-4</v>
      </c>
      <c r="R257" s="12">
        <f>$D257^EXP(Parameter!$D$96+Parameter!$D$103*(($B257/30.2*21)^(1)))</f>
        <v>7.6762820394545941E-41</v>
      </c>
      <c r="S257" s="12">
        <f>$E257^EXP(Parameter!$D$81+Parameter!$D$88*($B257/30.2*21)^(-2))</f>
        <v>2.3865340370884704E-3</v>
      </c>
      <c r="T257" s="12">
        <f>$D257^EXP(Parameter!$D$97+Parameter!$D$104*(($B257*21/30.2)^(1)))</f>
        <v>1.1495425167818328E-6</v>
      </c>
      <c r="U257" s="12">
        <f>$E257^EXP(Parameter!$D$82+Parameter!$D$89*($B257/30.2*21)^(-2))</f>
        <v>4.0352712562246925E-3</v>
      </c>
      <c r="V257" s="12">
        <f>$D257^EXP(Parameter!$D$99+Parameter!$D$106*(($B257*21/30.2)^(1)))</f>
        <v>1.0670603621364943E-11</v>
      </c>
      <c r="W257" s="12">
        <f>$E257^EXP(Parameter!$D$84+Parameter!$D$91*($B257/30.2*21)^(-2))</f>
        <v>2.1943314424300087E-2</v>
      </c>
      <c r="X257" s="12">
        <f>$D257^EXP(Parameter!$D$100+Parameter!$D$107*(($B257*21/30.2)^(1)))</f>
        <v>1.1593663825115257E-153</v>
      </c>
      <c r="Y257" s="12">
        <f>$E257^EXP(Parameter!$D$85+Parameter!$D$92*($B257/30.2*21)^(-2))</f>
        <v>1.3542817385050853E-2</v>
      </c>
      <c r="Z257" s="12">
        <f>$D257^EXP(Parameter!$D$101+Parameter!$D$108*(($B257*21/30.2)^(1)))</f>
        <v>3.3180952839555624E-161</v>
      </c>
      <c r="AA257" s="12">
        <f>$E257^EXP(Parameter!$D$86+Parameter!$D$93*($B257/30.2*21)^(-2))</f>
        <v>1.9924217376497095E-2</v>
      </c>
      <c r="AB257" s="12">
        <f>$D257^EXP(Parameter!$D$98+Parameter!$D$105*(($B257*21/30.2)^(1)))</f>
        <v>2.1738241688605004E-12</v>
      </c>
      <c r="AC257" s="12">
        <f>$E257^EXP(Parameter!$D$83+Parameter!$D$90*($B257/30.2*21)^(-2))</f>
        <v>1.0252529989743695E-3</v>
      </c>
      <c r="AD257" s="87">
        <f>$D257^EXP(Parameter!$D$133+Parameter!$D$140*(($B257*21/30.2)^(-0.5))+Parameter!$D$147*((LN($B257*21/30.2))))</f>
        <v>5.5446808494987284E-15</v>
      </c>
      <c r="AE257" s="12">
        <f>$E257^EXP(Parameter!$D$111+Parameter!$D$118*(($B257*21/30.2)^(-1))+Parameter!$D$125*(($B257*21/30.2)^(-0.5)))</f>
        <v>4.6266638828406009E-2</v>
      </c>
      <c r="AF257" s="12">
        <f>$D257^EXP(Parameter!$D$134+Parameter!$D$141*(($B257*21/30.2)^(-0.5))+Parameter!$D$148*((LN($B257*21/30.2))))</f>
        <v>4.6503213571216354E-5</v>
      </c>
      <c r="AG257" s="12">
        <f>$E257^EXP(Parameter!$D$112+Parameter!$D$119*(($B257*21/30.2)^(-1))+Parameter!$D$126*(($B257*21/30.2)^(-0.5)))</f>
        <v>4.9238871058963985E-3</v>
      </c>
      <c r="AH257" s="12">
        <f>$D257^EXP(Parameter!$D$136+Parameter!$D$143*(($B257*21/30.2)^(-0.5))+Parameter!$D$150*((LN($B257*21/30.2))))</f>
        <v>5.4178535770206649E-12</v>
      </c>
      <c r="AI257" s="12">
        <f>$E257^EXP(Parameter!$D$114+Parameter!$D$121*(($B257*21/30.2)^(-1))+Parameter!$D$128*(($B257*21/30.2)^(-0.5)))</f>
        <v>1.5819179929601189E-5</v>
      </c>
      <c r="AJ257" s="12">
        <f>$D257^EXP(Parameter!$D$137+Parameter!$D$144*(($B257*21/30.2)^(-0.5))+Parameter!$D$151*((LN($B257*21/30.2))))</f>
        <v>1.999257170152653E-17</v>
      </c>
      <c r="AK257" s="12">
        <f>$E257^EXP(Parameter!$D$115+Parameter!$D$122*(($B257*21/30.2)^(-1))+Parameter!$D$129*(($B257*21/30.2)^(-0.5)))</f>
        <v>2.92242844372015E-3</v>
      </c>
      <c r="AL257" s="12">
        <f>$D257^EXP(Parameter!$D$138+Parameter!$D$145*(($B257*21/30.2)^(-0.5))+Parameter!$D$152*((LN($B257*21/30.2))))</f>
        <v>1.3833848158603846E-77</v>
      </c>
      <c r="AM257" s="12">
        <f>$E257^EXP(Parameter!$D$116+Parameter!$D$123*(($B257*21/30.2)^(-1))+Parameter!$D$130*(($B257*21/30.2)^(-0.5)))</f>
        <v>8.1995285452737485E-7</v>
      </c>
      <c r="AN257" s="12">
        <f>$D257^EXP(Parameter!$D$135+Parameter!$D$142*(($B257*21/30.2)^(-0.5))+Parameter!$D$149*((LN($B257*21/30.2))))</f>
        <v>9.3040002603201023E-7</v>
      </c>
      <c r="AO257" s="12">
        <f>$E257^EXP(Parameter!$D$113+Parameter!$D$120*(($B257*21/30.2)^(-1))+Parameter!$D$127*(($B257*21/30.2)^(-0.5)))</f>
        <v>1.1419554115200069E-13</v>
      </c>
      <c r="AP257" s="87">
        <f>$D257^EXP(Parameter!$D$304+Parameter!$D$310*((LN($B257*21/30.2))))</f>
        <v>1.1260609960607716E-2</v>
      </c>
      <c r="AQ257" s="88">
        <f>$E257^EXP(Parameter!$D$290+Parameter!$D$296*((LN($B257*21/30.2))))</f>
        <v>7.9786061776350396E-3</v>
      </c>
      <c r="AR257" s="12">
        <f>$D257^EXP(Parameter!$D$305+Parameter!$D$311*((LN($B257*21/30.2))))</f>
        <v>1.7151504276853781E-2</v>
      </c>
      <c r="AS257" s="88">
        <f>$E257^EXP(Parameter!$D$291+Parameter!$D$297*((LN($B257*21/30.2))))</f>
        <v>6.0901423220008355E-3</v>
      </c>
      <c r="AT257" s="12">
        <f>$D257^EXP(Parameter!$D$305+Parameter!$D$307-Parameter!$D$306+(Parameter!$D$311+Parameter!$D$313-Parameter!$D$312)*((LN($B257*21/30.2))))</f>
        <v>1.4359110774382858E-2</v>
      </c>
      <c r="AU257" s="88">
        <f>$E257^EXP(Parameter!$D$291+Parameter!$D$293-Parameter!$D$292+(Parameter!$D$297+Parameter!$D$299-Parameter!$D$298)*((LN($B257*21/30.2))))</f>
        <v>1.0245650164301495E-2</v>
      </c>
      <c r="AV257" s="12">
        <f>$D257^EXP(Parameter!$D$308+Parameter!$D$314*((LN($B257*21/30.2))))</f>
        <v>2.0061828295861714E-2</v>
      </c>
      <c r="AW257" s="88">
        <f>$E257^EXP(Parameter!$D$294+Parameter!$D$300*((LN($B257*21/30.2))))</f>
        <v>8.8235736148302765E-3</v>
      </c>
      <c r="AX257" s="12">
        <f>$D257^EXP(Parameter!$D$305+Parameter!$D$309-Parameter!$D$306+(Parameter!$D$311+Parameter!$D$315-Parameter!$D$312)*((LN($B257*21/30.2))))</f>
        <v>5.9839035388491672E-3</v>
      </c>
      <c r="AY257" s="88">
        <f>$E257^EXP(Parameter!$D$291+Parameter!$D$295-Parameter!$D$292+(Parameter!$D$297+Parameter!$D$301-Parameter!$D$298)*((LN($B257*21/30.2))))</f>
        <v>4.542376248256955E-5</v>
      </c>
      <c r="AZ257" s="12">
        <f>$D257^EXP(Parameter!D$305-Parameter!D$306+(Parameter!D$311-Parameter!D$312)*((LN($B257*21/30.2))))</f>
        <v>3.9385107067985937E-3</v>
      </c>
      <c r="BA257" s="88">
        <f>$E257^EXP(Parameter!$D$291-Parameter!$D$292+(Parameter!$D$297-Parameter!$D$298)*((LN($B257*21/30.2))))</f>
        <v>3.6033796014341366E-7</v>
      </c>
      <c r="BB257" s="89">
        <f>$D257^EXP(Parameter!$D$231+Parameter!$D$238)</f>
        <v>3.5405583405754969E-2</v>
      </c>
      <c r="BC257" s="90">
        <f>$E257^EXP(Parameter!$D$216+Parameter!$D$223)</f>
        <v>1.9491227221079971E-3</v>
      </c>
      <c r="BD257" s="91">
        <f>$D257^EXP(Parameter!$D$232+Parameter!$D$239)</f>
        <v>2.5942892834714213E-2</v>
      </c>
      <c r="BE257" s="90">
        <f>$E257^EXP(Parameter!$D$217+Parameter!$D$224)</f>
        <v>2.9205901108654785E-3</v>
      </c>
      <c r="BF257" s="91">
        <f>$D257^EXP(Parameter!$D$234+Parameter!$D$241)</f>
        <v>3.1980438294578625E-2</v>
      </c>
      <c r="BG257" s="91">
        <f>$E257^EXP(Parameter!$D$219+Parameter!$D$226)</f>
        <v>1.5834399512454734E-2</v>
      </c>
      <c r="BH257" s="91">
        <f>$D257^EXP(Parameter!$D$235+Parameter!$D$242)</f>
        <v>7.0711829370282919E-2</v>
      </c>
      <c r="BI257" s="91">
        <f>$E257^EXP(Parameter!$D$220+Parameter!$D$227)</f>
        <v>9.59841814598081E-3</v>
      </c>
      <c r="BJ257" s="91">
        <f>$D257^EXP(Parameter!$D$236)</f>
        <v>7.5566618216258916E-3</v>
      </c>
      <c r="BK257" s="91">
        <f>$E257^EXP(Parameter!$D$221)</f>
        <v>0.12947476135518957</v>
      </c>
      <c r="BL257" s="91">
        <f>$D257^EXP(Parameter!$D$233+Parameter!$D$240)</f>
        <v>1.0853436313648138E-2</v>
      </c>
      <c r="BM257" s="91">
        <f>$E257^EXP(Parameter!$D$218+Parameter!$D$225)</f>
        <v>7.9089941622194901E-4</v>
      </c>
      <c r="BN257" s="90">
        <f>$D257^EXP(Parameter!$D$268+Parameter!$D$275)</f>
        <v>4.95449476486386E-2</v>
      </c>
      <c r="BO257" s="91">
        <f>$E257^EXP(Parameter!$D$246+Parameter!$D$253)</f>
        <v>5.9533036860840089E-4</v>
      </c>
      <c r="BP257" s="91">
        <f>$D257^EXP(Parameter!$D$269+Parameter!$D$276)</f>
        <v>3.1000424223269634E-2</v>
      </c>
      <c r="BQ257" s="91">
        <f>$E257^EXP(Parameter!$D$247+Parameter!$D$254)</f>
        <v>1.6536781112793668E-3</v>
      </c>
      <c r="BR257" s="91">
        <f>$D257^EXP(Parameter!$D$271+Parameter!$D$278)</f>
        <v>7.9655662094308619E-2</v>
      </c>
      <c r="BS257" s="91">
        <f>$E257^EXP(Parameter!$D$249+Parameter!$D$256)</f>
        <v>2.0001112050053674E-2</v>
      </c>
      <c r="BT257" s="91">
        <f>$D257^EXP(Parameter!$D$272+Parameter!$D$279)</f>
        <v>0.14804285012894636</v>
      </c>
      <c r="BU257" s="91">
        <f>$E257^EXP(Parameter!$D$250+Parameter!$D$257)</f>
        <v>5.3639170837556103E-3</v>
      </c>
      <c r="BV257" s="91">
        <f>$D257^EXP(Parameter!$D$273+Parameter!$D$280)</f>
        <v>0.11429935468419611</v>
      </c>
      <c r="BW257" s="91">
        <f>$E257^EXP(Parameter!$D$251+Parameter!$D$258)</f>
        <v>2.1695017106428221E-2</v>
      </c>
      <c r="BX257" s="91">
        <f>$D257^EXP(Parameter!$D$270+Parameter!$D$277)</f>
        <v>2.6515865083464096E-2</v>
      </c>
      <c r="BY257" s="91">
        <f>$E257^EXP(Parameter!$D$248+Parameter!$D$255)</f>
        <v>2.0739855920779886E-3</v>
      </c>
      <c r="BZ257" s="90">
        <f>$D257^EXP(Parameter!$D$208)</f>
        <v>3.2645869985711409E-2</v>
      </c>
      <c r="CA257" s="90">
        <f>$E257^EXP(Parameter!$D$200)</f>
        <v>1.333916081371836E-3</v>
      </c>
      <c r="CB257" s="90">
        <f>$D257^EXP(Parameter!$D$209)</f>
        <v>2.6323865134658786E-2</v>
      </c>
      <c r="CC257" s="90">
        <f>$E257^EXP(Parameter!$D$201)</f>
        <v>2.3867938391968755E-3</v>
      </c>
      <c r="CD257" s="90">
        <f>$D257^EXP(Parameter!$D$211)</f>
        <v>2.9002109041804103E-2</v>
      </c>
      <c r="CE257" s="90">
        <f>$E257^EXP(Parameter!$D$203)</f>
        <v>1.1933458461561243E-2</v>
      </c>
      <c r="CF257" s="90">
        <f>$D257^EXP(Parameter!$D$212)</f>
        <v>7.0524658125890927E-2</v>
      </c>
      <c r="CG257" s="90">
        <f>$E257^EXP(Parameter!$D$204)</f>
        <v>8.134412750968335E-3</v>
      </c>
      <c r="CH257" s="91">
        <f>$D257^EXP(Parameter!$D$213)</f>
        <v>2.2951330338662899E-2</v>
      </c>
      <c r="CI257" s="90">
        <f>$E257^EXP(Parameter!$D$205)</f>
        <v>1.5124739079464248E-2</v>
      </c>
      <c r="CJ257" s="91">
        <f>$D257^EXP(Parameter!$D$210)</f>
        <v>1.1976029492762698E-2</v>
      </c>
      <c r="CK257" s="90">
        <f>$E257^EXP(Parameter!$D$202)</f>
        <v>1.0609678121756155E-3</v>
      </c>
      <c r="CL257" s="12">
        <f>$D257^EXP(Parameter!$D$170+Parameter!$D$177*(LN($B257/30.2*21)))</f>
        <v>1.3761184186808734E-2</v>
      </c>
      <c r="CM257" s="41">
        <f>$E257^EXP(Parameter!$D$155+Parameter!$D$162*(LN($B257/30.2*21)))</f>
        <v>6.0942415626150874E-2</v>
      </c>
      <c r="CN257" s="12">
        <f>$D257^EXP(Parameter!$D$171+Parameter!$D$178*(LN($B257/30.2*21)))</f>
        <v>1.6087433958136877E-2</v>
      </c>
      <c r="CO257" s="41">
        <f>$E257^EXP(Parameter!$D$156+Parameter!$D$163*(LN($B257/30.2*21)))</f>
        <v>3.358996547820766E-2</v>
      </c>
      <c r="CP257" s="12">
        <f>$D257^EXP(Parameter!$D$173+Parameter!$D$180*(LN($B257/30.2*21)))</f>
        <v>1.2918328943500505E-2</v>
      </c>
      <c r="CQ257" s="41">
        <f>$E257^EXP(Parameter!$D$158+Parameter!$D$165*(LN($B257/30.2*21)))</f>
        <v>3.2800219415663766E-2</v>
      </c>
      <c r="CR257" s="12">
        <f>$D257^EXP(Parameter!$D$174+Parameter!$D$181*(LN($B257/30.2*21)))</f>
        <v>1.0651512476521394E-2</v>
      </c>
      <c r="CS257" s="41">
        <f>$E257^EXP(Parameter!$D$159+Parameter!$D$166*(LN($B257/30.2*21)))</f>
        <v>5.3908932072394458E-2</v>
      </c>
      <c r="CT257" s="12">
        <f>$D257^EXP(Parameter!$D$175+Parameter!$D$182*(LN($B257/30.2*21)))</f>
        <v>1.3936596118271285E-3</v>
      </c>
      <c r="CU257" s="41">
        <f>$E257^EXP(Parameter!$D$160+Parameter!$D$167*(LN($B257/30.2*21)))</f>
        <v>8.4243298029265527E-4</v>
      </c>
      <c r="CV257" s="12">
        <f>$D257^EXP(Parameter!$D$172+Parameter!$D$179*(LN($B257/30.2*21)))</f>
        <v>2.3217863751447132E-3</v>
      </c>
      <c r="CW257" s="41">
        <f>$E257^EXP(Parameter!$D$157+Parameter!$D$164*(LN($B257/30.2*21)))</f>
        <v>8.7250841153507176E-9</v>
      </c>
      <c r="CX257" s="12">
        <f t="shared" si="23"/>
        <v>7.6762820394545941E-41</v>
      </c>
      <c r="CY257" s="85">
        <v>1.24530414309885E-2</v>
      </c>
      <c r="CZ257" s="12">
        <f t="shared" si="24"/>
        <v>1.1495425167818328E-6</v>
      </c>
      <c r="DA257" s="85">
        <v>1.8510692212846399E-2</v>
      </c>
      <c r="DB257" s="12">
        <f t="shared" si="25"/>
        <v>1.0670603621364943E-11</v>
      </c>
      <c r="DC257" s="41">
        <v>5.4571820332524101E-5</v>
      </c>
      <c r="DD257" s="12">
        <f t="shared" si="26"/>
        <v>1.1593663825115257E-153</v>
      </c>
      <c r="DE257" s="85">
        <v>6.6725919054369098E-4</v>
      </c>
      <c r="DF257" s="12">
        <f t="shared" si="27"/>
        <v>3.3180952839555624E-161</v>
      </c>
      <c r="DG257" s="41">
        <v>5.4023899999990103E-5</v>
      </c>
      <c r="DH257" s="12">
        <f t="shared" si="28"/>
        <v>2.1738241688605004E-12</v>
      </c>
      <c r="DI257" s="41">
        <v>5.4023899999990103E-5</v>
      </c>
      <c r="DJ257" s="46">
        <v>252</v>
      </c>
      <c r="DK257" s="44">
        <v>1.86136167443784E-5</v>
      </c>
      <c r="DL257" s="44">
        <v>6.4310352881347094E-5</v>
      </c>
      <c r="DM257" s="44">
        <v>1.5964534893475599E-4</v>
      </c>
      <c r="DN257" s="44">
        <v>1.11193746692106E-4</v>
      </c>
      <c r="DO257" s="44">
        <v>5.61381346309342E-4</v>
      </c>
      <c r="DP257" s="44">
        <v>4.2298145925168102E-4</v>
      </c>
      <c r="DQ257" s="44">
        <v>6.4241707472889598E-4</v>
      </c>
      <c r="DR257" s="45">
        <v>1.3188317525023901E-2</v>
      </c>
      <c r="DS257" s="45">
        <v>2.2748705288547999E-2</v>
      </c>
      <c r="DT257" s="45">
        <v>2.0113257547898399E-2</v>
      </c>
      <c r="DU257" s="45">
        <v>1.39076968193732E-2</v>
      </c>
      <c r="DV257" s="45">
        <v>2.1592400927176399E-2</v>
      </c>
      <c r="DW257" s="45">
        <v>3.7742340577569103E-2</v>
      </c>
      <c r="DX257" s="45">
        <v>1.6821913871954801E-2</v>
      </c>
    </row>
    <row r="258" spans="1:128">
      <c r="A258" s="43">
        <f t="shared" si="22"/>
        <v>16.24931506849315</v>
      </c>
      <c r="B258" s="18">
        <v>254</v>
      </c>
      <c r="C258" s="12">
        <v>5566</v>
      </c>
      <c r="D258" s="12">
        <v>1.2192632360426101E-2</v>
      </c>
      <c r="E258" s="12">
        <v>5.3074118613224101E-5</v>
      </c>
      <c r="F258" s="92">
        <f>$D258^Parameter!$D$325</f>
        <v>3.2148153516152765E-2</v>
      </c>
      <c r="G258" s="92">
        <f>$E258^Parameter!$D$318</f>
        <v>8.3544066232648598E-4</v>
      </c>
      <c r="H258" s="92">
        <f>$D258^Parameter!$D$326</f>
        <v>2.9435945021779378E-2</v>
      </c>
      <c r="I258" s="92">
        <f>$E258^Parameter!$D$319</f>
        <v>1.8362211527881119E-3</v>
      </c>
      <c r="J258" s="92">
        <f>$D258^Parameter!$D$328</f>
        <v>3.4802166378375604E-2</v>
      </c>
      <c r="K258" s="92">
        <f>$E258^Parameter!$D$321</f>
        <v>1.2768005946631007E-2</v>
      </c>
      <c r="L258" s="92">
        <f>$D258^Parameter!$D$329</f>
        <v>8.4764613903441602E-2</v>
      </c>
      <c r="M258" s="92">
        <f>$E258^Parameter!$D$322</f>
        <v>8.0388248701194556E-3</v>
      </c>
      <c r="N258" s="92">
        <f>$D258^Parameter!$D$330</f>
        <v>2.8166893902211387E-2</v>
      </c>
      <c r="O258" s="92">
        <f>$E258^Parameter!$D$323</f>
        <v>1.9496341180612616E-2</v>
      </c>
      <c r="P258" s="92">
        <f>$D258^Parameter!$D$327</f>
        <v>1.5064849587998095E-2</v>
      </c>
      <c r="Q258" s="92">
        <f>$E258^Parameter!$D$320</f>
        <v>8.8627053824330906E-4</v>
      </c>
      <c r="R258" s="12">
        <f>$D258^EXP(Parameter!$D$96+Parameter!$D$103*(($B258/30.2*21)^(1)))</f>
        <v>1.7552594355877794E-41</v>
      </c>
      <c r="S258" s="12">
        <f>$E258^EXP(Parameter!$D$81+Parameter!$D$88*($B258/30.2*21)^(-2))</f>
        <v>2.3606653436245044E-3</v>
      </c>
      <c r="T258" s="12">
        <f>$D258^EXP(Parameter!$D$97+Parameter!$D$104*(($B258*21/30.2)^(1)))</f>
        <v>1.0370245451147251E-6</v>
      </c>
      <c r="U258" s="12">
        <f>$E258^EXP(Parameter!$D$82+Parameter!$D$89*($B258/30.2*21)^(-2))</f>
        <v>3.9953159184875804E-3</v>
      </c>
      <c r="V258" s="12">
        <f>$D258^EXP(Parameter!$D$99+Parameter!$D$106*(($B258*21/30.2)^(1)))</f>
        <v>8.2178697601427254E-12</v>
      </c>
      <c r="W258" s="12">
        <f>$E258^EXP(Parameter!$D$84+Parameter!$D$91*($B258/30.2*21)^(-2))</f>
        <v>2.1792563278393191E-2</v>
      </c>
      <c r="X258" s="12">
        <f>$D258^EXP(Parameter!$D$100+Parameter!$D$107*(($B258*21/30.2)^(1)))</f>
        <v>3.4431287521211532E-157</v>
      </c>
      <c r="Y258" s="12">
        <f>$E258^EXP(Parameter!$D$85+Parameter!$D$92*($B258/30.2*21)^(-2))</f>
        <v>1.3438063000658128E-2</v>
      </c>
      <c r="Z258" s="12">
        <f>$D258^EXP(Parameter!$D$101+Parameter!$D$108*(($B258*21/30.2)^(1)))</f>
        <v>1.1163895012595951E-164</v>
      </c>
      <c r="AA258" s="12">
        <f>$E258^EXP(Parameter!$D$86+Parameter!$D$93*($B258/30.2*21)^(-2))</f>
        <v>1.9783865459352502E-2</v>
      </c>
      <c r="AB258" s="12">
        <f>$D258^EXP(Parameter!$D$98+Parameter!$D$105*(($B258*21/30.2)^(1)))</f>
        <v>1.6781939862429672E-12</v>
      </c>
      <c r="AC258" s="12">
        <f>$E258^EXP(Parameter!$D$83+Parameter!$D$90*($B258/30.2*21)^(-2))</f>
        <v>1.0125926909836398E-3</v>
      </c>
      <c r="AD258" s="87">
        <f>$D258^EXP(Parameter!$D$133+Parameter!$D$140*(($B258*21/30.2)^(-0.5))+Parameter!$D$147*((LN($B258*21/30.2))))</f>
        <v>4.494443435570725E-15</v>
      </c>
      <c r="AE258" s="12">
        <f>$E258^EXP(Parameter!$D$111+Parameter!$D$118*(($B258*21/30.2)^(-1))+Parameter!$D$125*(($B258*21/30.2)^(-0.5)))</f>
        <v>4.6081201283451487E-2</v>
      </c>
      <c r="AF258" s="12">
        <f>$D258^EXP(Parameter!$D$134+Parameter!$D$141*(($B258*21/30.2)^(-0.5))+Parameter!$D$148*((LN($B258*21/30.2))))</f>
        <v>4.477642297493741E-5</v>
      </c>
      <c r="AG258" s="12">
        <f>$E258^EXP(Parameter!$D$112+Parameter!$D$119*(($B258*21/30.2)^(-1))+Parameter!$D$126*(($B258*21/30.2)^(-0.5)))</f>
        <v>4.8780088218156161E-3</v>
      </c>
      <c r="AH258" s="12">
        <f>$D258^EXP(Parameter!$D$136+Parameter!$D$143*(($B258*21/30.2)^(-0.5))+Parameter!$D$150*((LN($B258*21/30.2))))</f>
        <v>4.6451989264020015E-12</v>
      </c>
      <c r="AI258" s="12">
        <f>$E258^EXP(Parameter!$D$114+Parameter!$D$121*(($B258*21/30.2)^(-1))+Parameter!$D$128*(($B258*21/30.2)^(-0.5)))</f>
        <v>1.5380324513443012E-5</v>
      </c>
      <c r="AJ258" s="12">
        <f>$D258^EXP(Parameter!$D$137+Parameter!$D$144*(($B258*21/30.2)^(-0.5))+Parameter!$D$151*((LN($B258*21/30.2))))</f>
        <v>1.519485990195441E-17</v>
      </c>
      <c r="AK258" s="12">
        <f>$E258^EXP(Parameter!$D$115+Parameter!$D$122*(($B258*21/30.2)^(-1))+Parameter!$D$129*(($B258*21/30.2)^(-0.5)))</f>
        <v>2.8889372696249685E-3</v>
      </c>
      <c r="AL258" s="12">
        <f>$D258^EXP(Parameter!$D$138+Parameter!$D$145*(($B258*21/30.2)^(-0.5))+Parameter!$D$152*((LN($B258*21/30.2))))</f>
        <v>2.6822761381468071E-78</v>
      </c>
      <c r="AM258" s="12">
        <f>$E258^EXP(Parameter!$D$116+Parameter!$D$123*(($B258*21/30.2)^(-1))+Parameter!$D$130*(($B258*21/30.2)^(-0.5)))</f>
        <v>7.91045938424916E-7</v>
      </c>
      <c r="AN258" s="12">
        <f>$D258^EXP(Parameter!$D$135+Parameter!$D$142*(($B258*21/30.2)^(-0.5))+Parameter!$D$149*((LN($B258*21/30.2))))</f>
        <v>8.8089384215967567E-7</v>
      </c>
      <c r="AO258" s="12">
        <f>$E258^EXP(Parameter!$D$113+Parameter!$D$120*(($B258*21/30.2)^(-1))+Parameter!$D$127*(($B258*21/30.2)^(-0.5)))</f>
        <v>1.0526468732274561E-13</v>
      </c>
      <c r="AP258" s="87">
        <f>$D258^EXP(Parameter!$D$304+Parameter!$D$310*((LN($B258*21/30.2))))</f>
        <v>1.1137742636931619E-2</v>
      </c>
      <c r="AQ258" s="88">
        <f>$E258^EXP(Parameter!$D$290+Parameter!$D$296*((LN($B258*21/30.2))))</f>
        <v>7.9309250358916266E-3</v>
      </c>
      <c r="AR258" s="12">
        <f>$D258^EXP(Parameter!$D$305+Parameter!$D$311*((LN($B258*21/30.2))))</f>
        <v>1.700328532333099E-2</v>
      </c>
      <c r="AS258" s="88">
        <f>$E258^EXP(Parameter!$D$291+Parameter!$D$297*((LN($B258*21/30.2))))</f>
        <v>6.0407943532749591E-3</v>
      </c>
      <c r="AT258" s="12">
        <f>$D258^EXP(Parameter!$D$305+Parameter!$D$307-Parameter!$D$306+(Parameter!$D$311+Parameter!$D$313-Parameter!$D$312)*((LN($B258*21/30.2))))</f>
        <v>1.4220671115933824E-2</v>
      </c>
      <c r="AU258" s="88">
        <f>$E258^EXP(Parameter!$D$291+Parameter!$D$293-Parameter!$D$292+(Parameter!$D$297+Parameter!$D$299-Parameter!$D$298)*((LN($B258*21/30.2))))</f>
        <v>1.0155354784091077E-2</v>
      </c>
      <c r="AV258" s="12">
        <f>$D258^EXP(Parameter!$D$308+Parameter!$D$314*((LN($B258*21/30.2))))</f>
        <v>1.9852530932734921E-2</v>
      </c>
      <c r="AW258" s="88">
        <f>$E258^EXP(Parameter!$D$294+Parameter!$D$300*((LN($B258*21/30.2))))</f>
        <v>8.7499460079550687E-3</v>
      </c>
      <c r="AX258" s="12">
        <f>$D258^EXP(Parameter!$D$305+Parameter!$D$309-Parameter!$D$306+(Parameter!$D$311+Parameter!$D$315-Parameter!$D$312)*((LN($B258*21/30.2))))</f>
        <v>5.9070052503390801E-3</v>
      </c>
      <c r="AY258" s="88">
        <f>$E258^EXP(Parameter!$D$291+Parameter!$D$295-Parameter!$D$292+(Parameter!$D$297+Parameter!$D$301-Parameter!$D$298)*((LN($B258*21/30.2))))</f>
        <v>4.4006147889576424E-5</v>
      </c>
      <c r="AZ258" s="12">
        <f>$D258^EXP(Parameter!D$305-Parameter!D$306+(Parameter!D$311-Parameter!D$312)*((LN($B258*21/30.2))))</f>
        <v>3.8870446942245486E-3</v>
      </c>
      <c r="BA258" s="88">
        <f>$E258^EXP(Parameter!$D$291-Parameter!$D$292+(Parameter!$D$297-Parameter!$D$298)*((LN($B258*21/30.2))))</f>
        <v>3.4516922282387977E-7</v>
      </c>
      <c r="BB258" s="89">
        <f>$D258^EXP(Parameter!$D$231+Parameter!$D$238)</f>
        <v>3.5176530184547999E-2</v>
      </c>
      <c r="BC258" s="90">
        <f>$E258^EXP(Parameter!$D$216+Parameter!$D$223)</f>
        <v>1.9272891557260709E-3</v>
      </c>
      <c r="BD258" s="91">
        <f>$D258^EXP(Parameter!$D$232+Parameter!$D$239)</f>
        <v>2.5759490769438662E-2</v>
      </c>
      <c r="BE258" s="90">
        <f>$E258^EXP(Parameter!$D$217+Parameter!$D$224)</f>
        <v>2.8899834035071778E-3</v>
      </c>
      <c r="BF258" s="91">
        <f>$D258^EXP(Parameter!$D$234+Parameter!$D$241)</f>
        <v>3.176726390903991E-2</v>
      </c>
      <c r="BG258" s="91">
        <f>$E258^EXP(Parameter!$D$219+Parameter!$D$226)</f>
        <v>1.5716345566581032E-2</v>
      </c>
      <c r="BH258" s="91">
        <f>$D258^EXP(Parameter!$D$235+Parameter!$D$242)</f>
        <v>7.0348841647668581E-2</v>
      </c>
      <c r="BI258" s="91">
        <f>$E258^EXP(Parameter!$D$220+Parameter!$D$227)</f>
        <v>9.5182517828676996E-3</v>
      </c>
      <c r="BJ258" s="91">
        <f>$D258^EXP(Parameter!$D$236)</f>
        <v>7.4852819319125583E-3</v>
      </c>
      <c r="BK258" s="91">
        <f>$E258^EXP(Parameter!$D$221)</f>
        <v>0.12899784661225563</v>
      </c>
      <c r="BL258" s="91">
        <f>$D258^EXP(Parameter!$D$233+Parameter!$D$240)</f>
        <v>1.075847975329431E-2</v>
      </c>
      <c r="BM258" s="91">
        <f>$E258^EXP(Parameter!$D$218+Parameter!$D$225)</f>
        <v>7.8076768502163677E-4</v>
      </c>
      <c r="BN258" s="90">
        <f>$D258^EXP(Parameter!$D$268+Parameter!$D$275)</f>
        <v>4.9256564147192816E-2</v>
      </c>
      <c r="BO258" s="91">
        <f>$E258^EXP(Parameter!$D$246+Parameter!$D$253)</f>
        <v>5.874026755997555E-4</v>
      </c>
      <c r="BP258" s="91">
        <f>$D258^EXP(Parameter!$D$269+Parameter!$D$276)</f>
        <v>3.0791920516316299E-2</v>
      </c>
      <c r="BQ258" s="91">
        <f>$E258^EXP(Parameter!$D$247+Parameter!$D$254)</f>
        <v>1.634668912173105E-3</v>
      </c>
      <c r="BR258" s="91">
        <f>$D258^EXP(Parameter!$D$271+Parameter!$D$278)</f>
        <v>7.9265100828141227E-2</v>
      </c>
      <c r="BS258" s="91">
        <f>$E258^EXP(Parameter!$D$249+Parameter!$D$256)</f>
        <v>1.9860366254261522E-2</v>
      </c>
      <c r="BT258" s="91">
        <f>$D258^EXP(Parameter!$D$272+Parameter!$D$279)</f>
        <v>0.14749446650024323</v>
      </c>
      <c r="BU258" s="91">
        <f>$E258^EXP(Parameter!$D$250+Parameter!$D$257)</f>
        <v>5.3135329774028186E-3</v>
      </c>
      <c r="BV258" s="91">
        <f>$D258^EXP(Parameter!$D$273+Parameter!$D$280)</f>
        <v>0.11381875092145928</v>
      </c>
      <c r="BW258" s="91">
        <f>$E258^EXP(Parameter!$D$251+Parameter!$D$258)</f>
        <v>2.1545513065841879E-2</v>
      </c>
      <c r="BX258" s="91">
        <f>$D258^EXP(Parameter!$D$270+Parameter!$D$277)</f>
        <v>2.6329529816985602E-2</v>
      </c>
      <c r="BY258" s="91">
        <f>$E258^EXP(Parameter!$D$248+Parameter!$D$255)</f>
        <v>2.0509832222899769E-3</v>
      </c>
      <c r="BZ258" s="90">
        <f>$D258^EXP(Parameter!$D$208)</f>
        <v>3.2429557411222242E-2</v>
      </c>
      <c r="CA258" s="90">
        <f>$E258^EXP(Parameter!$D$200)</f>
        <v>1.3180711996601036E-3</v>
      </c>
      <c r="CB258" s="90">
        <f>$D258^EXP(Parameter!$D$209)</f>
        <v>2.6138510076448754E-2</v>
      </c>
      <c r="CC258" s="90">
        <f>$E258^EXP(Parameter!$D$201)</f>
        <v>2.3609207702508252E-3</v>
      </c>
      <c r="CD258" s="90">
        <f>$D258^EXP(Parameter!$D$211)</f>
        <v>2.8803316886452851E-2</v>
      </c>
      <c r="CE258" s="90">
        <f>$E258^EXP(Parameter!$D$203)</f>
        <v>1.1838442198790683E-2</v>
      </c>
      <c r="CF258" s="90">
        <f>$D258^EXP(Parameter!$D$212)</f>
        <v>7.0162269940752683E-2</v>
      </c>
      <c r="CG258" s="90">
        <f>$E258^EXP(Parameter!$D$204)</f>
        <v>8.0640643470711176E-3</v>
      </c>
      <c r="CH258" s="91">
        <f>$D258^EXP(Parameter!$D$213)</f>
        <v>2.2783653229717666E-2</v>
      </c>
      <c r="CI258" s="90">
        <f>$E258^EXP(Parameter!$D$205)</f>
        <v>1.5010733504644174E-2</v>
      </c>
      <c r="CJ258" s="91">
        <f>$D258^EXP(Parameter!$D$210)</f>
        <v>1.1873521541910128E-2</v>
      </c>
      <c r="CK258" s="90">
        <f>$E258^EXP(Parameter!$D$202)</f>
        <v>1.0479319681690408E-3</v>
      </c>
      <c r="CL258" s="12">
        <f>$D258^EXP(Parameter!$D$170+Parameter!$D$177*(LN($B258/30.2*21)))</f>
        <v>1.3629287769802861E-2</v>
      </c>
      <c r="CM258" s="41">
        <f>$E258^EXP(Parameter!$D$155+Parameter!$D$162*(LN($B258/30.2*21)))</f>
        <v>6.0805841218033715E-2</v>
      </c>
      <c r="CN258" s="12">
        <f>$D258^EXP(Parameter!$D$171+Parameter!$D$178*(LN($B258/30.2*21)))</f>
        <v>1.5948204983406867E-2</v>
      </c>
      <c r="CO258" s="41">
        <f>$E258^EXP(Parameter!$D$156+Parameter!$D$163*(LN($B258/30.2*21)))</f>
        <v>3.3451134596119383E-2</v>
      </c>
      <c r="CP258" s="12">
        <f>$D258^EXP(Parameter!$D$173+Parameter!$D$180*(LN($B258/30.2*21)))</f>
        <v>1.2794453803828374E-2</v>
      </c>
      <c r="CQ258" s="41">
        <f>$E258^EXP(Parameter!$D$158+Parameter!$D$165*(LN($B258/30.2*21)))</f>
        <v>3.262228165796012E-2</v>
      </c>
      <c r="CR258" s="12">
        <f>$D258^EXP(Parameter!$D$174+Parameter!$D$181*(LN($B258/30.2*21)))</f>
        <v>1.0522162008356345E-2</v>
      </c>
      <c r="CS258" s="41">
        <f>$E258^EXP(Parameter!$D$159+Parameter!$D$166*(LN($B258/30.2*21)))</f>
        <v>5.3710310654279968E-2</v>
      </c>
      <c r="CT258" s="12">
        <f>$D258^EXP(Parameter!$D$175+Parameter!$D$182*(LN($B258/30.2*21)))</f>
        <v>1.3690101634138369E-3</v>
      </c>
      <c r="CU258" s="41">
        <f>$E258^EXP(Parameter!$D$160+Parameter!$D$167*(LN($B258/30.2*21)))</f>
        <v>8.2748699092871571E-4</v>
      </c>
      <c r="CV258" s="12">
        <f>$D258^EXP(Parameter!$D$172+Parameter!$D$179*(LN($B258/30.2*21)))</f>
        <v>2.2886537704638952E-3</v>
      </c>
      <c r="CW258" s="41">
        <f>$E258^EXP(Parameter!$D$157+Parameter!$D$164*(LN($B258/30.2*21)))</f>
        <v>8.2618139191551389E-9</v>
      </c>
      <c r="CX258" s="12">
        <f t="shared" si="23"/>
        <v>1.7552594355877794E-41</v>
      </c>
      <c r="CY258" s="85">
        <v>1.2442237869578401E-2</v>
      </c>
      <c r="CZ258" s="12">
        <f t="shared" si="24"/>
        <v>1.0370245451147251E-6</v>
      </c>
      <c r="DA258" s="85">
        <v>1.84876014071477E-2</v>
      </c>
      <c r="DB258" s="12">
        <f t="shared" si="25"/>
        <v>8.2178697601427254E-12</v>
      </c>
      <c r="DC258" s="41">
        <v>5.3579803959585499E-5</v>
      </c>
      <c r="DD258" s="12">
        <f t="shared" si="26"/>
        <v>3.4431287521211532E-157</v>
      </c>
      <c r="DE258" s="85">
        <v>6.5663612820526199E-4</v>
      </c>
      <c r="DF258" s="12">
        <f t="shared" si="27"/>
        <v>1.1163895012595951E-164</v>
      </c>
      <c r="DG258" s="41">
        <v>5.3074099999992303E-5</v>
      </c>
      <c r="DH258" s="12">
        <f t="shared" si="28"/>
        <v>1.6781939862429672E-12</v>
      </c>
      <c r="DI258" s="41">
        <v>5.3074099999992303E-5</v>
      </c>
      <c r="DJ258" s="46">
        <v>253</v>
      </c>
      <c r="DK258" s="44">
        <v>1.82186061635781E-5</v>
      </c>
      <c r="DL258" s="44">
        <v>6.3044057071248702E-5</v>
      </c>
      <c r="DM258" s="44">
        <v>1.56689110956232E-4</v>
      </c>
      <c r="DN258" s="44">
        <v>1.0908222008121401E-4</v>
      </c>
      <c r="DO258" s="44">
        <v>5.5194348891129995E-4</v>
      </c>
      <c r="DP258" s="44">
        <v>4.1570395192480598E-4</v>
      </c>
      <c r="DQ258" s="44">
        <v>6.3173859446985503E-4</v>
      </c>
      <c r="DR258" s="45">
        <v>1.3079387980465399E-2</v>
      </c>
      <c r="DS258" s="45">
        <v>2.25748066834968E-2</v>
      </c>
      <c r="DT258" s="45">
        <v>1.9956633264104E-2</v>
      </c>
      <c r="DU258" s="45">
        <v>1.37936333647412E-2</v>
      </c>
      <c r="DV258" s="45">
        <v>2.14260289926369E-2</v>
      </c>
      <c r="DW258" s="45">
        <v>3.7476997969114099E-2</v>
      </c>
      <c r="DX258" s="45">
        <v>1.6687502673863201E-2</v>
      </c>
    </row>
    <row r="259" spans="1:128">
      <c r="A259" s="43">
        <f t="shared" si="22"/>
        <v>16.30958904109589</v>
      </c>
      <c r="B259" s="18">
        <v>255</v>
      </c>
      <c r="C259" s="12">
        <v>5588</v>
      </c>
      <c r="D259" s="12">
        <v>1.20891816237434E-2</v>
      </c>
      <c r="E259" s="12">
        <v>5.2143723242247001E-5</v>
      </c>
      <c r="F259" s="92">
        <f>$D259^Parameter!$D$325</f>
        <v>3.193519584250288E-2</v>
      </c>
      <c r="G259" s="92">
        <f>$E259^Parameter!$D$318</f>
        <v>8.2486992124117492E-4</v>
      </c>
      <c r="H259" s="92">
        <f>$D259^Parameter!$D$326</f>
        <v>2.9235970961992527E-2</v>
      </c>
      <c r="I259" s="92">
        <f>$E259^Parameter!$D$319</f>
        <v>1.8155545589586309E-3</v>
      </c>
      <c r="J259" s="92">
        <f>$D259^Parameter!$D$328</f>
        <v>3.4576930704778588E-2</v>
      </c>
      <c r="K259" s="92">
        <f>$E259^Parameter!$D$321</f>
        <v>1.2668363107549464E-2</v>
      </c>
      <c r="L259" s="92">
        <f>$D259^Parameter!$D$329</f>
        <v>8.4361106089761634E-2</v>
      </c>
      <c r="M259" s="92">
        <f>$E259^Parameter!$D$322</f>
        <v>7.9694618988263629E-3</v>
      </c>
      <c r="N259" s="92">
        <f>$D259^Parameter!$D$330</f>
        <v>2.797315751868943E-2</v>
      </c>
      <c r="O259" s="92">
        <f>$E259^Parameter!$D$323</f>
        <v>1.9358906186134298E-2</v>
      </c>
      <c r="P259" s="92">
        <f>$D259^Parameter!$D$327</f>
        <v>1.4943139508022264E-2</v>
      </c>
      <c r="Q259" s="92">
        <f>$E259^Parameter!$D$320</f>
        <v>8.7514951245783645E-4</v>
      </c>
      <c r="R259" s="12">
        <f>$D259^EXP(Parameter!$D$96+Parameter!$D$103*(($B259/30.2*21)^(1)))</f>
        <v>3.9235164413621389E-42</v>
      </c>
      <c r="S259" s="12">
        <f>$E259^EXP(Parameter!$D$81+Parameter!$D$88*($B259/30.2*21)^(-2))</f>
        <v>2.3351519145702487E-3</v>
      </c>
      <c r="T259" s="12">
        <f>$D259^EXP(Parameter!$D$97+Parameter!$D$104*(($B259*21/30.2)^(1)))</f>
        <v>9.3491355841727669E-7</v>
      </c>
      <c r="U259" s="12">
        <f>$E259^EXP(Parameter!$D$82+Parameter!$D$89*($B259/30.2*21)^(-2))</f>
        <v>3.9558719984809877E-3</v>
      </c>
      <c r="V259" s="12">
        <f>$D259^EXP(Parameter!$D$99+Parameter!$D$106*(($B259*21/30.2)^(1)))</f>
        <v>6.3133478190986987E-12</v>
      </c>
      <c r="W259" s="12">
        <f>$E259^EXP(Parameter!$D$84+Parameter!$D$91*($B259/30.2*21)^(-2))</f>
        <v>2.1643286664617442E-2</v>
      </c>
      <c r="X259" s="12">
        <f>$D259^EXP(Parameter!$D$100+Parameter!$D$107*(($B259*21/30.2)^(1)))</f>
        <v>8.5075420492859674E-161</v>
      </c>
      <c r="Y259" s="12">
        <f>$E259^EXP(Parameter!$D$85+Parameter!$D$92*($B259/30.2*21)^(-2))</f>
        <v>1.3334423480962344E-2</v>
      </c>
      <c r="Z259" s="12">
        <f>$D259^EXP(Parameter!$D$101+Parameter!$D$108*(($B259*21/30.2)^(1)))</f>
        <v>3.170422451768156E-168</v>
      </c>
      <c r="AA259" s="12">
        <f>$E259^EXP(Parameter!$D$86+Parameter!$D$93*($B259/30.2*21)^(-2))</f>
        <v>1.9644910836292353E-2</v>
      </c>
      <c r="AB259" s="12">
        <f>$D259^EXP(Parameter!$D$98+Parameter!$D$105*(($B259*21/30.2)^(1)))</f>
        <v>1.2926655832231928E-12</v>
      </c>
      <c r="AC259" s="12">
        <f>$E259^EXP(Parameter!$D$83+Parameter!$D$90*($B259/30.2*21)^(-2))</f>
        <v>1.0001252814146712E-3</v>
      </c>
      <c r="AD259" s="87">
        <f>$D259^EXP(Parameter!$D$133+Parameter!$D$140*(($B259*21/30.2)^(-0.5))+Parameter!$D$147*((LN($B259*21/30.2))))</f>
        <v>3.6412484878354217E-15</v>
      </c>
      <c r="AE259" s="12">
        <f>$E259^EXP(Parameter!$D$111+Parameter!$D$118*(($B259*21/30.2)^(-1))+Parameter!$D$125*(($B259*21/30.2)^(-0.5)))</f>
        <v>4.5897074729684774E-2</v>
      </c>
      <c r="AF259" s="12">
        <f>$D259^EXP(Parameter!$D$134+Parameter!$D$141*(($B259*21/30.2)^(-0.5))+Parameter!$D$148*((LN($B259*21/30.2))))</f>
        <v>4.31143979150909E-5</v>
      </c>
      <c r="AG259" s="12">
        <f>$E259^EXP(Parameter!$D$112+Parameter!$D$119*(($B259*21/30.2)^(-1))+Parameter!$D$126*(($B259*21/30.2)^(-0.5)))</f>
        <v>4.8326918092896146E-3</v>
      </c>
      <c r="AH259" s="12">
        <f>$D259^EXP(Parameter!$D$136+Parameter!$D$143*(($B259*21/30.2)^(-0.5))+Parameter!$D$150*((LN($B259*21/30.2))))</f>
        <v>3.9815252072003863E-12</v>
      </c>
      <c r="AI259" s="12">
        <f>$E259^EXP(Parameter!$D$114+Parameter!$D$121*(($B259*21/30.2)^(-1))+Parameter!$D$128*(($B259*21/30.2)^(-0.5)))</f>
        <v>1.4954676182559236E-5</v>
      </c>
      <c r="AJ259" s="12">
        <f>$D259^EXP(Parameter!$D$137+Parameter!$D$144*(($B259*21/30.2)^(-0.5))+Parameter!$D$151*((LN($B259*21/30.2))))</f>
        <v>1.1538293297608056E-17</v>
      </c>
      <c r="AK259" s="12">
        <f>$E259^EXP(Parameter!$D$115+Parameter!$D$122*(($B259*21/30.2)^(-1))+Parameter!$D$129*(($B259*21/30.2)^(-0.5)))</f>
        <v>2.8559234407103946E-3</v>
      </c>
      <c r="AL259" s="12">
        <f>$D259^EXP(Parameter!$D$138+Parameter!$D$145*(($B259*21/30.2)^(-0.5))+Parameter!$D$152*((LN($B259*21/30.2))))</f>
        <v>5.1547048665824629E-79</v>
      </c>
      <c r="AM259" s="12">
        <f>$E259^EXP(Parameter!$D$116+Parameter!$D$123*(($B259*21/30.2)^(-1))+Parameter!$D$130*(($B259*21/30.2)^(-0.5)))</f>
        <v>7.6322590828561625E-7</v>
      </c>
      <c r="AN259" s="12">
        <f>$D259^EXP(Parameter!$D$135+Parameter!$D$142*(($B259*21/30.2)^(-0.5))+Parameter!$D$149*((LN($B259*21/30.2))))</f>
        <v>8.3403381665778994E-7</v>
      </c>
      <c r="AO259" s="12">
        <f>$E259^EXP(Parameter!$D$113+Parameter!$D$120*(($B259*21/30.2)^(-1))+Parameter!$D$127*(($B259*21/30.2)^(-0.5)))</f>
        <v>9.7050714474196456E-14</v>
      </c>
      <c r="AP259" s="87">
        <f>$D259^EXP(Parameter!$D$304+Parameter!$D$310*((LN($B259*21/30.2))))</f>
        <v>1.1016474434437281E-2</v>
      </c>
      <c r="AQ259" s="88">
        <f>$E259^EXP(Parameter!$D$290+Parameter!$D$296*((LN($B259*21/30.2))))</f>
        <v>7.8837116722925669E-3</v>
      </c>
      <c r="AR259" s="12">
        <f>$D259^EXP(Parameter!$D$305+Parameter!$D$311*((LN($B259*21/30.2))))</f>
        <v>1.6856718879969819E-2</v>
      </c>
      <c r="AS259" s="88">
        <f>$E259^EXP(Parameter!$D$291+Parameter!$D$297*((LN($B259*21/30.2))))</f>
        <v>5.9920050271055252E-3</v>
      </c>
      <c r="AT259" s="12">
        <f>$D259^EXP(Parameter!$D$305+Parameter!$D$307-Parameter!$D$306+(Parameter!$D$311+Parameter!$D$313-Parameter!$D$312)*((LN($B259*21/30.2))))</f>
        <v>1.4083886193667126E-2</v>
      </c>
      <c r="AU259" s="88">
        <f>$E259^EXP(Parameter!$D$291+Parameter!$D$293-Parameter!$D$292+(Parameter!$D$297+Parameter!$D$299-Parameter!$D$298)*((LN($B259*21/30.2))))</f>
        <v>1.0066101341239158E-2</v>
      </c>
      <c r="AV259" s="12">
        <f>$D259^EXP(Parameter!$D$308+Parameter!$D$314*((LN($B259*21/30.2))))</f>
        <v>1.9645797449984168E-2</v>
      </c>
      <c r="AW259" s="88">
        <f>$E259^EXP(Parameter!$D$294+Parameter!$D$300*((LN($B259*21/30.2))))</f>
        <v>8.6771502435848118E-3</v>
      </c>
      <c r="AX259" s="12">
        <f>$D259^EXP(Parameter!$D$305+Parameter!$D$309-Parameter!$D$306+(Parameter!$D$311+Parameter!$D$315-Parameter!$D$312)*((LN($B259*21/30.2))))</f>
        <v>5.8312488168180054E-3</v>
      </c>
      <c r="AY259" s="88">
        <f>$E259^EXP(Parameter!$D$291+Parameter!$D$295-Parameter!$D$292+(Parameter!$D$297+Parameter!$D$301-Parameter!$D$298)*((LN($B259*21/30.2))))</f>
        <v>4.2634448646592396E-5</v>
      </c>
      <c r="AZ259" s="12">
        <f>$D259^EXP(Parameter!D$305-Parameter!D$306+(Parameter!D$311-Parameter!D$312)*((LN($B259*21/30.2))))</f>
        <v>3.8363635747185195E-3</v>
      </c>
      <c r="BA259" s="88">
        <f>$E259^EXP(Parameter!$D$291-Parameter!$D$292+(Parameter!$D$297-Parameter!$D$298)*((LN($B259*21/30.2))))</f>
        <v>3.3066108732668361E-7</v>
      </c>
      <c r="BB259" s="89">
        <f>$D259^EXP(Parameter!$D$231+Parameter!$D$238)</f>
        <v>3.4949594689299604E-2</v>
      </c>
      <c r="BC259" s="90">
        <f>$E259^EXP(Parameter!$D$216+Parameter!$D$223)</f>
        <v>1.9057633222732541E-3</v>
      </c>
      <c r="BD259" s="91">
        <f>$D259^EXP(Parameter!$D$232+Parameter!$D$239)</f>
        <v>2.5577893947786114E-2</v>
      </c>
      <c r="BE259" s="90">
        <f>$E259^EXP(Parameter!$D$217+Parameter!$D$224)</f>
        <v>2.8597860775941724E-3</v>
      </c>
      <c r="BF259" s="91">
        <f>$D259^EXP(Parameter!$D$234+Parameter!$D$241)</f>
        <v>3.1556102125281572E-2</v>
      </c>
      <c r="BG259" s="91">
        <f>$E259^EXP(Parameter!$D$219+Parameter!$D$226)</f>
        <v>1.5599515218136985E-2</v>
      </c>
      <c r="BH259" s="91">
        <f>$D259^EXP(Parameter!$D$235+Parameter!$D$242)</f>
        <v>6.9988727005436527E-2</v>
      </c>
      <c r="BI259" s="91">
        <f>$E259^EXP(Parameter!$D$220+Parameter!$D$227)</f>
        <v>9.4389878761684427E-3</v>
      </c>
      <c r="BJ259" s="91">
        <f>$D259^EXP(Parameter!$D$236)</f>
        <v>7.4147735655472067E-3</v>
      </c>
      <c r="BK259" s="91">
        <f>$E259^EXP(Parameter!$D$221)</f>
        <v>0.12852408391364004</v>
      </c>
      <c r="BL259" s="91">
        <f>$D259^EXP(Parameter!$D$233+Parameter!$D$240)</f>
        <v>1.0664616674226747E-2</v>
      </c>
      <c r="BM259" s="91">
        <f>$E259^EXP(Parameter!$D$218+Parameter!$D$225)</f>
        <v>7.7079498233252792E-4</v>
      </c>
      <c r="BN259" s="90">
        <f>$D259^EXP(Parameter!$D$268+Parameter!$D$275)</f>
        <v>4.8970660604077815E-2</v>
      </c>
      <c r="BO259" s="91">
        <f>$E259^EXP(Parameter!$D$246+Parameter!$D$253)</f>
        <v>5.7960341070241537E-4</v>
      </c>
      <c r="BP259" s="91">
        <f>$D259^EXP(Parameter!$D$269+Parameter!$D$276)</f>
        <v>3.0585397784980515E-2</v>
      </c>
      <c r="BQ259" s="91">
        <f>$E259^EXP(Parameter!$D$247+Parameter!$D$254)</f>
        <v>1.6159331901041166E-3</v>
      </c>
      <c r="BR259" s="91">
        <f>$D259^EXP(Parameter!$D$271+Parameter!$D$278)</f>
        <v>7.8877541352053618E-2</v>
      </c>
      <c r="BS259" s="91">
        <f>$E259^EXP(Parameter!$D$249+Parameter!$D$256)</f>
        <v>1.9721020588200626E-2</v>
      </c>
      <c r="BT259" s="91">
        <f>$D259^EXP(Parameter!$D$272+Parameter!$D$279)</f>
        <v>0.14694964295937796</v>
      </c>
      <c r="BU259" s="91">
        <f>$E259^EXP(Parameter!$D$250+Parameter!$D$257)</f>
        <v>5.2637682851729593E-3</v>
      </c>
      <c r="BV259" s="91">
        <f>$D259^EXP(Parameter!$D$273+Parameter!$D$280)</f>
        <v>0.11334150678353525</v>
      </c>
      <c r="BW259" s="91">
        <f>$E259^EXP(Parameter!$D$251+Parameter!$D$258)</f>
        <v>2.1397474590098966E-2</v>
      </c>
      <c r="BX259" s="91">
        <f>$D259^EXP(Parameter!$D$270+Parameter!$D$277)</f>
        <v>2.614502084647367E-2</v>
      </c>
      <c r="BY259" s="91">
        <f>$E259^EXP(Parameter!$D$248+Parameter!$D$255)</f>
        <v>2.0283025207460371E-3</v>
      </c>
      <c r="BZ259" s="90">
        <f>$D259^EXP(Parameter!$D$208)</f>
        <v>3.2215278505690899E-2</v>
      </c>
      <c r="CA259" s="90">
        <f>$E259^EXP(Parameter!$D$200)</f>
        <v>1.3024603191038567E-3</v>
      </c>
      <c r="CB259" s="90">
        <f>$D259^EXP(Parameter!$D$209)</f>
        <v>2.5954974294675623E-2</v>
      </c>
      <c r="CC259" s="90">
        <f>$E259^EXP(Parameter!$D$201)</f>
        <v>2.3354030530975513E-3</v>
      </c>
      <c r="CD259" s="90">
        <f>$D259^EXP(Parameter!$D$211)</f>
        <v>2.8606438889656131E-2</v>
      </c>
      <c r="CE259" s="90">
        <f>$E259^EXP(Parameter!$D$203)</f>
        <v>1.1744458681261265E-2</v>
      </c>
      <c r="CF259" s="90">
        <f>$D259^EXP(Parameter!$D$212)</f>
        <v>6.980275193922432E-2</v>
      </c>
      <c r="CG259" s="90">
        <f>$E259^EXP(Parameter!$D$204)</f>
        <v>7.9945286221011699E-3</v>
      </c>
      <c r="CH259" s="91">
        <f>$D259^EXP(Parameter!$D$213)</f>
        <v>2.2617666040948173E-2</v>
      </c>
      <c r="CI259" s="90">
        <f>$E259^EXP(Parameter!$D$205)</f>
        <v>1.4897918891613796E-2</v>
      </c>
      <c r="CJ259" s="91">
        <f>$D259^EXP(Parameter!$D$210)</f>
        <v>1.1772174681135015E-2</v>
      </c>
      <c r="CK259" s="90">
        <f>$E259^EXP(Parameter!$D$202)</f>
        <v>1.0350939396631751E-3</v>
      </c>
      <c r="CL259" s="12">
        <f>$D259^EXP(Parameter!$D$170+Parameter!$D$177*(LN($B259/30.2*21)))</f>
        <v>1.3498966515526746E-2</v>
      </c>
      <c r="CM259" s="41">
        <f>$E259^EXP(Parameter!$D$155+Parameter!$D$162*(LN($B259/30.2*21)))</f>
        <v>6.0670246076507436E-2</v>
      </c>
      <c r="CN259" s="12">
        <f>$D259^EXP(Parameter!$D$171+Parameter!$D$178*(LN($B259/30.2*21)))</f>
        <v>1.5810535586248682E-2</v>
      </c>
      <c r="CO259" s="41">
        <f>$E259^EXP(Parameter!$D$156+Parameter!$D$163*(LN($B259/30.2*21)))</f>
        <v>3.3313416799830541E-2</v>
      </c>
      <c r="CP259" s="12">
        <f>$D259^EXP(Parameter!$D$173+Parameter!$D$180*(LN($B259/30.2*21)))</f>
        <v>1.2672063628051865E-2</v>
      </c>
      <c r="CQ259" s="41">
        <f>$E259^EXP(Parameter!$D$158+Parameter!$D$165*(LN($B259/30.2*21)))</f>
        <v>3.2445884907063322E-2</v>
      </c>
      <c r="CR259" s="12">
        <f>$D259^EXP(Parameter!$D$174+Parameter!$D$181*(LN($B259/30.2*21)))</f>
        <v>1.0394615727898618E-2</v>
      </c>
      <c r="CS259" s="41">
        <f>$E259^EXP(Parameter!$D$159+Parameter!$D$166*(LN($B259/30.2*21)))</f>
        <v>5.3513176482988083E-2</v>
      </c>
      <c r="CT259" s="12">
        <f>$D259^EXP(Parameter!$D$175+Parameter!$D$182*(LN($B259/30.2*21)))</f>
        <v>1.3448400969197308E-3</v>
      </c>
      <c r="CU259" s="41">
        <f>$E259^EXP(Parameter!$D$160+Parameter!$D$167*(LN($B259/30.2*21)))</f>
        <v>8.1283515884702899E-4</v>
      </c>
      <c r="CV259" s="12">
        <f>$D259^EXP(Parameter!$D$172+Parameter!$D$179*(LN($B259/30.2*21)))</f>
        <v>2.2560664287085285E-3</v>
      </c>
      <c r="CW259" s="41">
        <f>$E259^EXP(Parameter!$D$157+Parameter!$D$164*(LN($B259/30.2*21)))</f>
        <v>7.8237833726891513E-9</v>
      </c>
      <c r="CX259" s="12">
        <f t="shared" si="23"/>
        <v>3.9235164413621389E-42</v>
      </c>
      <c r="CY259" s="85">
        <v>1.2431640246569E-2</v>
      </c>
      <c r="CZ259" s="12">
        <f t="shared" si="24"/>
        <v>9.3491355841727669E-7</v>
      </c>
      <c r="DA259" s="85">
        <v>1.8464902023899801E-2</v>
      </c>
      <c r="DB259" s="12">
        <f t="shared" si="25"/>
        <v>6.3133478190986987E-12</v>
      </c>
      <c r="DC259" s="41">
        <v>5.2610334038217401E-5</v>
      </c>
      <c r="DD259" s="12">
        <f t="shared" si="26"/>
        <v>8.5075420492859674E-161</v>
      </c>
      <c r="DE259" s="85">
        <v>6.4622688392999101E-4</v>
      </c>
      <c r="DF259" s="12">
        <f t="shared" si="27"/>
        <v>3.170422451768156E-168</v>
      </c>
      <c r="DG259" s="41">
        <v>5.2143699999994003E-5</v>
      </c>
      <c r="DH259" s="12">
        <f t="shared" si="28"/>
        <v>1.2926655832231928E-12</v>
      </c>
      <c r="DI259" s="41">
        <v>5.2143699999994003E-5</v>
      </c>
      <c r="DJ259" s="46">
        <v>254</v>
      </c>
      <c r="DK259" s="44">
        <v>1.78330186872966E-5</v>
      </c>
      <c r="DL259" s="44">
        <v>6.1805967290773394E-5</v>
      </c>
      <c r="DM259" s="44">
        <v>1.5379512509827701E-4</v>
      </c>
      <c r="DN259" s="44">
        <v>1.07016193083287E-4</v>
      </c>
      <c r="DO259" s="44">
        <v>5.4268757417175195E-4</v>
      </c>
      <c r="DP259" s="44">
        <v>4.08569736989439E-4</v>
      </c>
      <c r="DQ259" s="44">
        <v>6.2126385226757297E-4</v>
      </c>
      <c r="DR259" s="45">
        <v>1.2971665038550399E-2</v>
      </c>
      <c r="DS259" s="45">
        <v>2.2402714292514201E-2</v>
      </c>
      <c r="DT259" s="45">
        <v>1.98016610041961E-2</v>
      </c>
      <c r="DU259" s="45">
        <v>1.36808259925134E-2</v>
      </c>
      <c r="DV259" s="45">
        <v>2.12613965166378E-2</v>
      </c>
      <c r="DW259" s="45">
        <v>3.7214225754885297E-2</v>
      </c>
      <c r="DX259" s="45">
        <v>1.65545398799988E-2</v>
      </c>
    </row>
    <row r="260" spans="1:128">
      <c r="A260" s="43">
        <f t="shared" si="22"/>
        <v>16.36986301369863</v>
      </c>
      <c r="B260" s="18">
        <v>256</v>
      </c>
      <c r="C260" s="12">
        <v>5610</v>
      </c>
      <c r="D260" s="12">
        <v>1.19868939432125E-2</v>
      </c>
      <c r="E260" s="12">
        <v>5.1232293773662298E-5</v>
      </c>
      <c r="F260" s="92">
        <f>$D260^Parameter!$D$325</f>
        <v>3.1724237827867319E-2</v>
      </c>
      <c r="G260" s="92">
        <f>$E260^Parameter!$D$318</f>
        <v>8.1446333146047481E-4</v>
      </c>
      <c r="H260" s="92">
        <f>$D260^Parameter!$D$326</f>
        <v>2.9037908355145831E-2</v>
      </c>
      <c r="I260" s="92">
        <f>$E260^Parameter!$D$319</f>
        <v>1.7951801289810372E-3</v>
      </c>
      <c r="J260" s="92">
        <f>$D260^Parameter!$D$328</f>
        <v>3.4353775803530842E-2</v>
      </c>
      <c r="K260" s="92">
        <f>$E260^Parameter!$D$321</f>
        <v>1.2569786571336191E-2</v>
      </c>
      <c r="L260" s="92">
        <f>$D260^Parameter!$D$329</f>
        <v>8.396063822096056E-2</v>
      </c>
      <c r="M260" s="92">
        <f>$E260^Parameter!$D$322</f>
        <v>7.900898130058653E-3</v>
      </c>
      <c r="N260" s="92">
        <f>$D260^Parameter!$D$330</f>
        <v>2.7781289292049063E-2</v>
      </c>
      <c r="O260" s="92">
        <f>$E260^Parameter!$D$323</f>
        <v>1.9222838631628304E-2</v>
      </c>
      <c r="P260" s="92">
        <f>$D260^Parameter!$D$327</f>
        <v>1.4822748605252047E-2</v>
      </c>
      <c r="Q260" s="92">
        <f>$E260^Parameter!$D$320</f>
        <v>8.6420002312622606E-4</v>
      </c>
      <c r="R260" s="12">
        <f>$D260^EXP(Parameter!$D$96+Parameter!$D$103*(($B260/30.2*21)^(1)))</f>
        <v>8.570471678519514E-43</v>
      </c>
      <c r="S260" s="12">
        <f>$E260^EXP(Parameter!$D$81+Parameter!$D$88*($B260/30.2*21)^(-2))</f>
        <v>2.3099877983996501E-3</v>
      </c>
      <c r="T260" s="12">
        <f>$D260^EXP(Parameter!$D$97+Parameter!$D$104*(($B260*21/30.2)^(1)))</f>
        <v>8.4230723394171191E-7</v>
      </c>
      <c r="U260" s="12">
        <f>$E260^EXP(Parameter!$D$82+Parameter!$D$89*($B260/30.2*21)^(-2))</f>
        <v>3.9169313985357741E-3</v>
      </c>
      <c r="V260" s="12">
        <f>$D260^EXP(Parameter!$D$99+Parameter!$D$106*(($B260*21/30.2)^(1)))</f>
        <v>4.8381633949647973E-12</v>
      </c>
      <c r="W260" s="12">
        <f>$E260^EXP(Parameter!$D$84+Parameter!$D$91*($B260/30.2*21)^(-2))</f>
        <v>2.1495465595889163E-2</v>
      </c>
      <c r="X260" s="12">
        <f>$D260^EXP(Parameter!$D$100+Parameter!$D$107*(($B260*21/30.2)^(1)))</f>
        <v>1.7417487280182629E-164</v>
      </c>
      <c r="Y260" s="12">
        <f>$E260^EXP(Parameter!$D$85+Parameter!$D$92*($B260/30.2*21)^(-2))</f>
        <v>1.3231883532338359E-2</v>
      </c>
      <c r="Z260" s="12">
        <f>$D260^EXP(Parameter!$D$101+Parameter!$D$108*(($B260*21/30.2)^(1)))</f>
        <v>7.5727297041840739E-172</v>
      </c>
      <c r="AA260" s="12">
        <f>$E260^EXP(Parameter!$D$86+Parameter!$D$93*($B260/30.2*21)^(-2))</f>
        <v>1.9507335275342808E-2</v>
      </c>
      <c r="AB260" s="12">
        <f>$D260^EXP(Parameter!$D$98+Parameter!$D$105*(($B260*21/30.2)^(1)))</f>
        <v>9.9345510496651628E-13</v>
      </c>
      <c r="AC260" s="12">
        <f>$E260^EXP(Parameter!$D$83+Parameter!$D$90*($B260/30.2*21)^(-2))</f>
        <v>9.8784725270558565E-4</v>
      </c>
      <c r="AD260" s="87">
        <f>$D260^EXP(Parameter!$D$133+Parameter!$D$140*(($B260*21/30.2)^(-0.5))+Parameter!$D$147*((LN($B260*21/30.2))))</f>
        <v>2.9484928329854451E-15</v>
      </c>
      <c r="AE260" s="12">
        <f>$E260^EXP(Parameter!$D$111+Parameter!$D$118*(($B260*21/30.2)^(-1))+Parameter!$D$125*(($B260*21/30.2)^(-0.5)))</f>
        <v>4.5714245448585163E-2</v>
      </c>
      <c r="AF260" s="12">
        <f>$D260^EXP(Parameter!$D$134+Parameter!$D$141*(($B260*21/30.2)^(-0.5))+Parameter!$D$148*((LN($B260*21/30.2))))</f>
        <v>4.1514684015119742E-5</v>
      </c>
      <c r="AG260" s="12">
        <f>$E260^EXP(Parameter!$D$112+Parameter!$D$119*(($B260*21/30.2)^(-1))+Parameter!$D$126*(($B260*21/30.2)^(-0.5)))</f>
        <v>4.7879274829610591E-3</v>
      </c>
      <c r="AH260" s="12">
        <f>$D260^EXP(Parameter!$D$136+Parameter!$D$143*(($B260*21/30.2)^(-0.5))+Parameter!$D$150*((LN($B260*21/30.2))))</f>
        <v>3.4116383506676091E-12</v>
      </c>
      <c r="AI260" s="12">
        <f>$E260^EXP(Parameter!$D$114+Parameter!$D$121*(($B260*21/30.2)^(-1))+Parameter!$D$128*(($B260*21/30.2)^(-0.5)))</f>
        <v>1.4541806030613109E-5</v>
      </c>
      <c r="AJ260" s="12">
        <f>$D260^EXP(Parameter!$D$137+Parameter!$D$144*(($B260*21/30.2)^(-0.5))+Parameter!$D$151*((LN($B260*21/30.2))))</f>
        <v>8.7539396178230084E-18</v>
      </c>
      <c r="AK260" s="12">
        <f>$E260^EXP(Parameter!$D$115+Parameter!$D$122*(($B260*21/30.2)^(-1))+Parameter!$D$129*(($B260*21/30.2)^(-0.5)))</f>
        <v>2.8233787675656843E-3</v>
      </c>
      <c r="AL260" s="12">
        <f>$D260^EXP(Parameter!$D$138+Parameter!$D$145*(($B260*21/30.2)^(-0.5))+Parameter!$D$152*((LN($B260*21/30.2))))</f>
        <v>9.8183317887941323E-80</v>
      </c>
      <c r="AM260" s="12">
        <f>$E260^EXP(Parameter!$D$116+Parameter!$D$123*(($B260*21/30.2)^(-1))+Parameter!$D$130*(($B260*21/30.2)^(-0.5)))</f>
        <v>7.3644932733852154E-7</v>
      </c>
      <c r="AN260" s="12">
        <f>$D260^EXP(Parameter!$D$135+Parameter!$D$142*(($B260*21/30.2)^(-0.5))+Parameter!$D$149*((LN($B260*21/30.2))))</f>
        <v>7.8967786193727836E-7</v>
      </c>
      <c r="AO260" s="12">
        <f>$E260^EXP(Parameter!$D$113+Parameter!$D$120*(($B260*21/30.2)^(-1))+Parameter!$D$127*(($B260*21/30.2)^(-0.5)))</f>
        <v>8.9494598086029016E-14</v>
      </c>
      <c r="AP260" s="87">
        <f>$D260^EXP(Parameter!$D$304+Parameter!$D$310*((LN($B260*21/30.2))))</f>
        <v>1.0896780860918187E-2</v>
      </c>
      <c r="AQ260" s="88">
        <f>$E260^EXP(Parameter!$D$290+Parameter!$D$296*((LN($B260*21/30.2))))</f>
        <v>7.8369597561485614E-3</v>
      </c>
      <c r="AR260" s="12">
        <f>$D260^EXP(Parameter!$D$305+Parameter!$D$311*((LN($B260*21/30.2))))</f>
        <v>1.671178204319667E-2</v>
      </c>
      <c r="AS260" s="88">
        <f>$E260^EXP(Parameter!$D$291+Parameter!$D$297*((LN($B260*21/30.2))))</f>
        <v>5.9437661720154796E-3</v>
      </c>
      <c r="AT260" s="12">
        <f>$D260^EXP(Parameter!$D$305+Parameter!$D$307-Parameter!$D$306+(Parameter!$D$311+Parameter!$D$313-Parameter!$D$312)*((LN($B260*21/30.2))))</f>
        <v>1.3948732064049917E-2</v>
      </c>
      <c r="AU260" s="88">
        <f>$E260^EXP(Parameter!$D$291+Parameter!$D$293-Parameter!$D$292+(Parameter!$D$297+Parameter!$D$299-Parameter!$D$298)*((LN($B260*21/30.2))))</f>
        <v>9.9778747823443554E-3</v>
      </c>
      <c r="AV260" s="12">
        <f>$D260^EXP(Parameter!$D$308+Parameter!$D$314*((LN($B260*21/30.2))))</f>
        <v>1.9441591234272155E-2</v>
      </c>
      <c r="AW260" s="88">
        <f>$E260^EXP(Parameter!$D$294+Parameter!$D$300*((LN($B260*21/30.2))))</f>
        <v>8.6051743438499192E-3</v>
      </c>
      <c r="AX260" s="12">
        <f>$D260^EXP(Parameter!$D$305+Parameter!$D$309-Parameter!$D$306+(Parameter!$D$311+Parameter!$D$315-Parameter!$D$312)*((LN($B260*21/30.2))))</f>
        <v>5.7566148037579319E-3</v>
      </c>
      <c r="AY260" s="88">
        <f>$E260^EXP(Parameter!$D$291+Parameter!$D$295-Parameter!$D$292+(Parameter!$D$297+Parameter!$D$301-Parameter!$D$298)*((LN($B260*21/30.2))))</f>
        <v>4.1307120439175244E-5</v>
      </c>
      <c r="AZ260" s="12">
        <f>$D260^EXP(Parameter!D$305-Parameter!D$306+(Parameter!D$311-Parameter!D$312)*((LN($B260*21/30.2))))</f>
        <v>3.786453536455495E-3</v>
      </c>
      <c r="BA260" s="88">
        <f>$E260^EXP(Parameter!$D$291-Parameter!$D$292+(Parameter!$D$297-Parameter!$D$298)*((LN($B260*21/30.2))))</f>
        <v>3.1678378925492604E-7</v>
      </c>
      <c r="BB260" s="89">
        <f>$D260^EXP(Parameter!$D$231+Parameter!$D$238)</f>
        <v>3.4724751024731534E-2</v>
      </c>
      <c r="BC260" s="90">
        <f>$E260^EXP(Parameter!$D$216+Parameter!$D$223)</f>
        <v>1.8845399568422744E-3</v>
      </c>
      <c r="BD260" s="91">
        <f>$D260^EXP(Parameter!$D$232+Parameter!$D$239)</f>
        <v>2.5398079246142031E-2</v>
      </c>
      <c r="BE260" s="90">
        <f>$E260^EXP(Parameter!$D$217+Parameter!$D$224)</f>
        <v>2.8299914190271051E-3</v>
      </c>
      <c r="BF260" s="91">
        <f>$D260^EXP(Parameter!$D$234+Parameter!$D$241)</f>
        <v>3.1346927951018802E-2</v>
      </c>
      <c r="BG260" s="91">
        <f>$E260^EXP(Parameter!$D$219+Parameter!$D$226)</f>
        <v>1.5483892013625378E-2</v>
      </c>
      <c r="BH260" s="91">
        <f>$D260^EXP(Parameter!$D$235+Parameter!$D$242)</f>
        <v>6.9631454008988472E-2</v>
      </c>
      <c r="BI260" s="91">
        <f>$E260^EXP(Parameter!$D$220+Parameter!$D$227)</f>
        <v>9.3606135026832512E-3</v>
      </c>
      <c r="BJ260" s="91">
        <f>$D260^EXP(Parameter!$D$236)</f>
        <v>7.3451235411492073E-3</v>
      </c>
      <c r="BK260" s="91">
        <f>$E260^EXP(Parameter!$D$221)</f>
        <v>0.12805344231089114</v>
      </c>
      <c r="BL260" s="91">
        <f>$D260^EXP(Parameter!$D$233+Parameter!$D$240)</f>
        <v>1.0571831282506704E-2</v>
      </c>
      <c r="BM260" s="91">
        <f>$E260^EXP(Parameter!$D$218+Parameter!$D$225)</f>
        <v>7.6097833612385243E-4</v>
      </c>
      <c r="BN260" s="90">
        <f>$D260^EXP(Parameter!$D$268+Parameter!$D$275)</f>
        <v>4.868720824790948E-2</v>
      </c>
      <c r="BO260" s="91">
        <f>$E260^EXP(Parameter!$D$246+Parameter!$D$253)</f>
        <v>5.7193010985433993E-4</v>
      </c>
      <c r="BP260" s="91">
        <f>$D260^EXP(Parameter!$D$269+Parameter!$D$276)</f>
        <v>3.0380831314493959E-2</v>
      </c>
      <c r="BQ260" s="91">
        <f>$E260^EXP(Parameter!$D$247+Parameter!$D$254)</f>
        <v>1.5974661875074656E-3</v>
      </c>
      <c r="BR260" s="91">
        <f>$D260^EXP(Parameter!$D$271+Parameter!$D$278)</f>
        <v>7.8492951484797388E-2</v>
      </c>
      <c r="BS260" s="91">
        <f>$E260^EXP(Parameter!$D$249+Parameter!$D$256)</f>
        <v>1.9583056794158893E-2</v>
      </c>
      <c r="BT260" s="91">
        <f>$D260^EXP(Parameter!$D$272+Parameter!$D$279)</f>
        <v>0.14640834539365924</v>
      </c>
      <c r="BU260" s="91">
        <f>$E260^EXP(Parameter!$D$250+Parameter!$D$257)</f>
        <v>5.214613507169558E-3</v>
      </c>
      <c r="BV260" s="91">
        <f>$D260^EXP(Parameter!$D$273+Parameter!$D$280)</f>
        <v>0.1128675884883112</v>
      </c>
      <c r="BW260" s="91">
        <f>$E260^EXP(Parameter!$D$251+Parameter!$D$258)</f>
        <v>2.1250882775513329E-2</v>
      </c>
      <c r="BX260" s="91">
        <f>$D260^EXP(Parameter!$D$270+Parameter!$D$277)</f>
        <v>2.5962314853304941E-2</v>
      </c>
      <c r="BY260" s="91">
        <f>$E260^EXP(Parameter!$D$248+Parameter!$D$255)</f>
        <v>2.0059380191018938E-3</v>
      </c>
      <c r="BZ260" s="90">
        <f>$D260^EXP(Parameter!$D$208)</f>
        <v>3.2003008093469676E-2</v>
      </c>
      <c r="CA260" s="90">
        <f>$E260^EXP(Parameter!$D$200)</f>
        <v>1.2870792808079129E-3</v>
      </c>
      <c r="CB260" s="90">
        <f>$D260^EXP(Parameter!$D$209)</f>
        <v>2.5773234535605167E-2</v>
      </c>
      <c r="CC260" s="90">
        <f>$E260^EXP(Parameter!$D$201)</f>
        <v>2.310234734186979E-3</v>
      </c>
      <c r="CD260" s="90">
        <f>$D260^EXP(Parameter!$D$211)</f>
        <v>2.841145093182814E-2</v>
      </c>
      <c r="CE260" s="90">
        <f>$E260^EXP(Parameter!$D$203)</f>
        <v>1.165149351252482E-2</v>
      </c>
      <c r="CF260" s="90">
        <f>$D260^EXP(Parameter!$D$212)</f>
        <v>6.9446072704310843E-2</v>
      </c>
      <c r="CG260" s="90">
        <f>$E260^EXP(Parameter!$D$204)</f>
        <v>7.925793703582153E-3</v>
      </c>
      <c r="CH260" s="91">
        <f>$D260^EXP(Parameter!$D$213)</f>
        <v>2.2453346738317788E-2</v>
      </c>
      <c r="CI260" s="90">
        <f>$E260^EXP(Parameter!$D$205)</f>
        <v>1.4786279130555299E-2</v>
      </c>
      <c r="CJ260" s="91">
        <f>$D260^EXP(Parameter!$D$210)</f>
        <v>1.1671972354712257E-2</v>
      </c>
      <c r="CK260" s="90">
        <f>$E260^EXP(Parameter!$D$202)</f>
        <v>1.0224501315557917E-3</v>
      </c>
      <c r="CL260" s="12">
        <f>$D260^EXP(Parameter!$D$170+Parameter!$D$177*(LN($B260/30.2*21)))</f>
        <v>1.3370197580454492E-2</v>
      </c>
      <c r="CM260" s="41">
        <f>$E260^EXP(Parameter!$D$155+Parameter!$D$162*(LN($B260/30.2*21)))</f>
        <v>6.0535619345279935E-2</v>
      </c>
      <c r="CN260" s="12">
        <f>$D260^EXP(Parameter!$D$171+Parameter!$D$178*(LN($B260/30.2*21)))</f>
        <v>1.5674404016347128E-2</v>
      </c>
      <c r="CO260" s="41">
        <f>$E260^EXP(Parameter!$D$156+Parameter!$D$163*(LN($B260/30.2*21)))</f>
        <v>3.3176799010148202E-2</v>
      </c>
      <c r="CP260" s="12">
        <f>$D260^EXP(Parameter!$D$173+Parameter!$D$180*(LN($B260/30.2*21)))</f>
        <v>1.2551136759410558E-2</v>
      </c>
      <c r="CQ260" s="41">
        <f>$E260^EXP(Parameter!$D$158+Parameter!$D$165*(LN($B260/30.2*21)))</f>
        <v>3.227101064265471E-2</v>
      </c>
      <c r="CR260" s="12">
        <f>$D260^EXP(Parameter!$D$174+Parameter!$D$181*(LN($B260/30.2*21)))</f>
        <v>1.0268844880463915E-2</v>
      </c>
      <c r="CS260" s="41">
        <f>$E260^EXP(Parameter!$D$159+Parameter!$D$166*(LN($B260/30.2*21)))</f>
        <v>5.3317512933176291E-2</v>
      </c>
      <c r="CT260" s="12">
        <f>$D260^EXP(Parameter!$D$175+Parameter!$D$182*(LN($B260/30.2*21)))</f>
        <v>1.3211391832103339E-3</v>
      </c>
      <c r="CU260" s="41">
        <f>$E260^EXP(Parameter!$D$160+Parameter!$D$167*(LN($B260/30.2*21)))</f>
        <v>7.9847108438011263E-4</v>
      </c>
      <c r="CV260" s="12">
        <f>$D260^EXP(Parameter!$D$172+Parameter!$D$179*(LN($B260/30.2*21)))</f>
        <v>2.2240141025865641E-3</v>
      </c>
      <c r="CW260" s="41">
        <f>$E260^EXP(Parameter!$D$157+Parameter!$D$164*(LN($B260/30.2*21)))</f>
        <v>7.4095814386027792E-9</v>
      </c>
      <c r="CX260" s="12">
        <f t="shared" si="23"/>
        <v>8.570471678519514E-43</v>
      </c>
      <c r="CY260" s="85">
        <v>1.2421244494990401E-2</v>
      </c>
      <c r="CZ260" s="12">
        <f t="shared" si="24"/>
        <v>8.4230723394171191E-7</v>
      </c>
      <c r="DA260" s="85">
        <v>1.84425870137866E-2</v>
      </c>
      <c r="DB260" s="12">
        <f t="shared" si="25"/>
        <v>4.8381633949647973E-12</v>
      </c>
      <c r="DC260" s="41">
        <v>5.1662784301104098E-5</v>
      </c>
      <c r="DD260" s="12">
        <f t="shared" si="26"/>
        <v>1.7417487280182629E-164</v>
      </c>
      <c r="DE260" s="85">
        <v>6.36026497590356E-4</v>
      </c>
      <c r="DF260" s="12">
        <f t="shared" si="27"/>
        <v>7.5727297041840739E-172</v>
      </c>
      <c r="DG260" s="41">
        <v>5.1232299999995298E-5</v>
      </c>
      <c r="DH260" s="12">
        <f t="shared" si="28"/>
        <v>9.9345510496651628E-13</v>
      </c>
      <c r="DI260" s="41">
        <v>5.1232299999995298E-5</v>
      </c>
      <c r="DJ260" s="46">
        <v>255</v>
      </c>
      <c r="DK260" s="44">
        <v>1.74566039382595E-5</v>
      </c>
      <c r="DL260" s="44">
        <v>6.05953798827885E-5</v>
      </c>
      <c r="DM260" s="44">
        <v>1.5096191645436199E-4</v>
      </c>
      <c r="DN260" s="44">
        <v>1.0499456466583899E-4</v>
      </c>
      <c r="DO260" s="44">
        <v>5.3360962722059902E-4</v>
      </c>
      <c r="DP260" s="44">
        <v>4.0157562260201301E-4</v>
      </c>
      <c r="DQ260" s="44">
        <v>6.1098843923568203E-4</v>
      </c>
      <c r="DR260" s="45">
        <v>1.2865131738323E-2</v>
      </c>
      <c r="DS260" s="45">
        <v>2.22324040849547E-2</v>
      </c>
      <c r="DT260" s="45">
        <v>1.9648318497611901E-2</v>
      </c>
      <c r="DU260" s="45">
        <v>1.35692571344351E-2</v>
      </c>
      <c r="DV260" s="45">
        <v>2.1098480225856499E-2</v>
      </c>
      <c r="DW260" s="45">
        <v>3.6953991721622302E-2</v>
      </c>
      <c r="DX260" s="45">
        <v>1.64230056040785E-2</v>
      </c>
    </row>
    <row r="261" spans="1:128">
      <c r="A261" s="43">
        <f t="shared" ref="A261:A324" si="29">C261/365+1</f>
        <v>16.43013698630137</v>
      </c>
      <c r="B261" s="18">
        <v>257</v>
      </c>
      <c r="C261" s="12">
        <v>5632</v>
      </c>
      <c r="D261" s="12">
        <v>1.1885752843977001E-2</v>
      </c>
      <c r="E261" s="12">
        <v>5.0339387993395001E-5</v>
      </c>
      <c r="F261" s="92">
        <f>$D261^Parameter!$D$325</f>
        <v>3.1515254763087398E-2</v>
      </c>
      <c r="G261" s="92">
        <f>$E261^Parameter!$D$318</f>
        <v>8.0421785418657399E-4</v>
      </c>
      <c r="H261" s="92">
        <f>$D261^Parameter!$D$326</f>
        <v>2.8841733268614781E-2</v>
      </c>
      <c r="I261" s="92">
        <f>$E261^Parameter!$D$319</f>
        <v>1.7750928554257487E-3</v>
      </c>
      <c r="J261" s="92">
        <f>$D261^Parameter!$D$328</f>
        <v>3.4132676270023338E-2</v>
      </c>
      <c r="K261" s="92">
        <f>$E261^Parameter!$D$321</f>
        <v>1.2472261661571194E-2</v>
      </c>
      <c r="L261" s="92">
        <f>$D261^Parameter!$D$329</f>
        <v>8.3563178186529807E-2</v>
      </c>
      <c r="M261" s="92">
        <f>$E261^Parameter!$D$322</f>
        <v>7.8331219212709295E-3</v>
      </c>
      <c r="N261" s="92">
        <f>$D261^Parameter!$D$330</f>
        <v>2.7591265678533216E-2</v>
      </c>
      <c r="O261" s="92">
        <f>$E261^Parameter!$D$323</f>
        <v>1.9088120699715806E-2</v>
      </c>
      <c r="P261" s="92">
        <f>$D261^Parameter!$D$327</f>
        <v>1.4703658714888762E-2</v>
      </c>
      <c r="Q261" s="92">
        <f>$E261^Parameter!$D$320</f>
        <v>8.5341891240236969E-4</v>
      </c>
      <c r="R261" s="12">
        <f>$D261^EXP(Parameter!$D$96+Parameter!$D$103*(($B261/30.2*21)^(1)))</f>
        <v>1.8288503273966028E-43</v>
      </c>
      <c r="S261" s="12">
        <f>$E261^EXP(Parameter!$D$81+Parameter!$D$88*($B261/30.2*21)^(-2))</f>
        <v>2.2851671617756613E-3</v>
      </c>
      <c r="T261" s="12">
        <f>$D261^EXP(Parameter!$D$97+Parameter!$D$104*(($B261*21/30.2)^(1)))</f>
        <v>7.5837580254287518E-7</v>
      </c>
      <c r="U261" s="12">
        <f>$E261^EXP(Parameter!$D$82+Parameter!$D$89*($B261/30.2*21)^(-2))</f>
        <v>3.8784861745175328E-3</v>
      </c>
      <c r="V261" s="12">
        <f>$D261^EXP(Parameter!$D$99+Parameter!$D$106*(($B261*21/30.2)^(1)))</f>
        <v>3.6983820060444953E-12</v>
      </c>
      <c r="W261" s="12">
        <f>$E261^EXP(Parameter!$D$84+Parameter!$D$91*($B261/30.2*21)^(-2))</f>
        <v>2.1349081390526312E-2</v>
      </c>
      <c r="X261" s="12">
        <f>$D261^EXP(Parameter!$D$100+Parameter!$D$107*(($B261*21/30.2)^(1)))</f>
        <v>2.9421855847717138E-168</v>
      </c>
      <c r="Y261" s="12">
        <f>$E261^EXP(Parameter!$D$85+Parameter!$D$92*($B261/30.2*21)^(-2))</f>
        <v>1.3130428119617742E-2</v>
      </c>
      <c r="Z261" s="12">
        <f>$D261^EXP(Parameter!$D$101+Parameter!$D$108*(($B261*21/30.2)^(1)))</f>
        <v>1.5158254586052944E-175</v>
      </c>
      <c r="AA261" s="12">
        <f>$E261^EXP(Parameter!$D$86+Parameter!$D$93*($B261/30.2*21)^(-2))</f>
        <v>1.937112084083906E-2</v>
      </c>
      <c r="AB261" s="12">
        <f>$D261^EXP(Parameter!$D$98+Parameter!$D$105*(($B261*21/30.2)^(1)))</f>
        <v>7.6176326978894728E-13</v>
      </c>
      <c r="AC261" s="12">
        <f>$E261^EXP(Parameter!$D$83+Parameter!$D$90*($B261/30.2*21)^(-2))</f>
        <v>9.7575516226738402E-4</v>
      </c>
      <c r="AD261" s="87">
        <f>$D261^EXP(Parameter!$D$133+Parameter!$D$140*(($B261*21/30.2)^(-0.5))+Parameter!$D$147*((LN($B261*21/30.2))))</f>
        <v>2.3863026484378239E-15</v>
      </c>
      <c r="AE261" s="12">
        <f>$E261^EXP(Parameter!$D$111+Parameter!$D$118*(($B261*21/30.2)^(-1))+Parameter!$D$125*(($B261*21/30.2)^(-0.5)))</f>
        <v>4.5532699913972179E-2</v>
      </c>
      <c r="AF261" s="12">
        <f>$D261^EXP(Parameter!$D$134+Parameter!$D$141*(($B261*21/30.2)^(-0.5))+Parameter!$D$148*((LN($B261*21/30.2))))</f>
        <v>3.9974920910103377E-5</v>
      </c>
      <c r="AG261" s="12">
        <f>$E261^EXP(Parameter!$D$112+Parameter!$D$119*(($B261*21/30.2)^(-1))+Parameter!$D$126*(($B261*21/30.2)^(-0.5)))</f>
        <v>4.7437074159261874E-3</v>
      </c>
      <c r="AH261" s="12">
        <f>$D261^EXP(Parameter!$D$136+Parameter!$D$143*(($B261*21/30.2)^(-0.5))+Parameter!$D$150*((LN($B261*21/30.2))))</f>
        <v>2.9224368546850852E-12</v>
      </c>
      <c r="AI261" s="12">
        <f>$E261^EXP(Parameter!$D$114+Parameter!$D$121*(($B261*21/30.2)^(-1))+Parameter!$D$128*(($B261*21/30.2)^(-0.5)))</f>
        <v>1.4141300111637382E-5</v>
      </c>
      <c r="AJ261" s="12">
        <f>$D261^EXP(Parameter!$D$137+Parameter!$D$144*(($B261*21/30.2)^(-0.5))+Parameter!$D$151*((LN($B261*21/30.2))))</f>
        <v>6.6356409429899356E-18</v>
      </c>
      <c r="AK261" s="12">
        <f>$E261^EXP(Parameter!$D$115+Parameter!$D$122*(($B261*21/30.2)^(-1))+Parameter!$D$129*(($B261*21/30.2)^(-0.5)))</f>
        <v>2.791295225707213E-3</v>
      </c>
      <c r="AL261" s="12">
        <f>$D261^EXP(Parameter!$D$138+Parameter!$D$145*(($B261*21/30.2)^(-0.5))+Parameter!$D$152*((LN($B261*21/30.2))))</f>
        <v>1.8535271015746671E-80</v>
      </c>
      <c r="AM261" s="12">
        <f>$E261^EXP(Parameter!$D$116+Parameter!$D$123*(($B261*21/30.2)^(-1))+Parameter!$D$130*(($B261*21/30.2)^(-0.5)))</f>
        <v>7.1067459817663369E-7</v>
      </c>
      <c r="AN261" s="12">
        <f>$D261^EXP(Parameter!$D$135+Parameter!$D$142*(($B261*21/30.2)^(-0.5))+Parameter!$D$149*((LN($B261*21/30.2))))</f>
        <v>7.4769155507199391E-7</v>
      </c>
      <c r="AO261" s="12">
        <f>$E261^EXP(Parameter!$D$113+Parameter!$D$120*(($B261*21/30.2)^(-1))+Parameter!$D$127*(($B261*21/30.2)^(-0.5)))</f>
        <v>8.2542295372737325E-14</v>
      </c>
      <c r="AP261" s="87">
        <f>$D261^EXP(Parameter!$D$304+Parameter!$D$310*((LN($B261*21/30.2))))</f>
        <v>1.0778637859815208E-2</v>
      </c>
      <c r="AQ261" s="88">
        <f>$E261^EXP(Parameter!$D$290+Parameter!$D$296*((LN($B261*21/30.2))))</f>
        <v>7.7906630657247926E-3</v>
      </c>
      <c r="AR261" s="12">
        <f>$D261^EXP(Parameter!$D$305+Parameter!$D$311*((LN($B261*21/30.2))))</f>
        <v>1.6568452292422146E-2</v>
      </c>
      <c r="AS261" s="88">
        <f>$E261^EXP(Parameter!$D$291+Parameter!$D$297*((LN($B261*21/30.2))))</f>
        <v>5.8960697634972345E-3</v>
      </c>
      <c r="AT261" s="12">
        <f>$D261^EXP(Parameter!$D$305+Parameter!$D$307-Parameter!$D$306+(Parameter!$D$311+Parameter!$D$313-Parameter!$D$312)*((LN($B261*21/30.2))))</f>
        <v>1.3815185194212987E-2</v>
      </c>
      <c r="AU261" s="88">
        <f>$E261^EXP(Parameter!$D$291+Parameter!$D$293-Parameter!$D$292+(Parameter!$D$297+Parameter!$D$299-Parameter!$D$298)*((LN($B261*21/30.2))))</f>
        <v>9.890660317183976E-3</v>
      </c>
      <c r="AV261" s="12">
        <f>$D261^EXP(Parameter!$D$308+Parameter!$D$314*((LN($B261*21/30.2))))</f>
        <v>1.9239876276655927E-2</v>
      </c>
      <c r="AW261" s="88">
        <f>$E261^EXP(Parameter!$D$294+Parameter!$D$300*((LN($B261*21/30.2))))</f>
        <v>8.5340065416301403E-3</v>
      </c>
      <c r="AX261" s="12">
        <f>$D261^EXP(Parameter!$D$305+Parameter!$D$309-Parameter!$D$306+(Parameter!$D$311+Parameter!$D$315-Parameter!$D$312)*((LN($B261*21/30.2))))</f>
        <v>5.6830841526356955E-3</v>
      </c>
      <c r="AY261" s="88">
        <f>$E261^EXP(Parameter!$D$291+Parameter!$D$295-Parameter!$D$292+(Parameter!$D$297+Parameter!$D$301-Parameter!$D$298)*((LN($B261*21/30.2))))</f>
        <v>4.0022672919304931E-5</v>
      </c>
      <c r="AZ261" s="12">
        <f>$D261^EXP(Parameter!D$305-Parameter!D$306+(Parameter!D$311-Parameter!D$312)*((LN($B261*21/30.2))))</f>
        <v>3.7373010450139636E-3</v>
      </c>
      <c r="BA261" s="88">
        <f>$E261^EXP(Parameter!$D$291-Parameter!$D$292+(Parameter!$D$297-Parameter!$D$298)*((LN($B261*21/30.2))))</f>
        <v>3.035089516735372E-7</v>
      </c>
      <c r="BB261" s="89">
        <f>$D261^EXP(Parameter!$D$231+Parameter!$D$238)</f>
        <v>3.4501973692812965E-2</v>
      </c>
      <c r="BC261" s="90">
        <f>$E261^EXP(Parameter!$D$216+Parameter!$D$223)</f>
        <v>1.8636139009206587E-3</v>
      </c>
      <c r="BD261" s="91">
        <f>$D261^EXP(Parameter!$D$232+Parameter!$D$239)</f>
        <v>2.5220023908562983E-2</v>
      </c>
      <c r="BE261" s="90">
        <f>$E261^EXP(Parameter!$D$217+Parameter!$D$224)</f>
        <v>2.8005928447320323E-3</v>
      </c>
      <c r="BF261" s="91">
        <f>$D261^EXP(Parameter!$D$234+Parameter!$D$241)</f>
        <v>3.1139716781929398E-2</v>
      </c>
      <c r="BG261" s="91">
        <f>$E261^EXP(Parameter!$D$219+Parameter!$D$226)</f>
        <v>1.5369459773293832E-2</v>
      </c>
      <c r="BH261" s="91">
        <f>$D261^EXP(Parameter!$D$235+Parameter!$D$242)</f>
        <v>6.9276991667262616E-2</v>
      </c>
      <c r="BI261" s="91">
        <f>$E261^EXP(Parameter!$D$220+Parameter!$D$227)</f>
        <v>9.2831159651762616E-3</v>
      </c>
      <c r="BJ261" s="91">
        <f>$D261^EXP(Parameter!$D$236)</f>
        <v>7.2763189165252528E-3</v>
      </c>
      <c r="BK261" s="91">
        <f>$E261^EXP(Parameter!$D$221)</f>
        <v>0.12758589126294997</v>
      </c>
      <c r="BL261" s="91">
        <f>$D261^EXP(Parameter!$D$233+Parameter!$D$240)</f>
        <v>1.0480108060326288E-2</v>
      </c>
      <c r="BM261" s="91">
        <f>$E261^EXP(Parameter!$D$218+Parameter!$D$225)</f>
        <v>7.5131483903250471E-4</v>
      </c>
      <c r="BN261" s="90">
        <f>$D261^EXP(Parameter!$D$268+Parameter!$D$275)</f>
        <v>4.8406178731391247E-2</v>
      </c>
      <c r="BO261" s="91">
        <f>$E261^EXP(Parameter!$D$246+Parameter!$D$253)</f>
        <v>5.6438036381374938E-4</v>
      </c>
      <c r="BP261" s="91">
        <f>$D261^EXP(Parameter!$D$269+Parameter!$D$276)</f>
        <v>3.0178196775126419E-2</v>
      </c>
      <c r="BQ261" s="91">
        <f>$E261^EXP(Parameter!$D$247+Parameter!$D$254)</f>
        <v>1.5792632443029689E-3</v>
      </c>
      <c r="BR261" s="91">
        <f>$D261^EXP(Parameter!$D$271+Parameter!$D$278)</f>
        <v>7.8111299492457792E-2</v>
      </c>
      <c r="BS261" s="91">
        <f>$E261^EXP(Parameter!$D$249+Parameter!$D$256)</f>
        <v>1.9446456910996827E-2</v>
      </c>
      <c r="BT261" s="91">
        <f>$D261^EXP(Parameter!$D$272+Parameter!$D$279)</f>
        <v>0.14587054012797507</v>
      </c>
      <c r="BU261" s="91">
        <f>$E261^EXP(Parameter!$D$250+Parameter!$D$257)</f>
        <v>5.166059319013123E-3</v>
      </c>
      <c r="BV261" s="91">
        <f>$D261^EXP(Parameter!$D$273+Parameter!$D$280)</f>
        <v>0.11239696270201366</v>
      </c>
      <c r="BW261" s="91">
        <f>$E261^EXP(Parameter!$D$251+Parameter!$D$258)</f>
        <v>2.1105719022879638E-2</v>
      </c>
      <c r="BX261" s="91">
        <f>$D261^EXP(Parameter!$D$270+Parameter!$D$277)</f>
        <v>2.5781388888708467E-2</v>
      </c>
      <c r="BY261" s="91">
        <f>$E261^EXP(Parameter!$D$248+Parameter!$D$255)</f>
        <v>1.9838843589365771E-3</v>
      </c>
      <c r="BZ261" s="90">
        <f>$D261^EXP(Parameter!$D$208)</f>
        <v>3.1792721388787741E-2</v>
      </c>
      <c r="CA261" s="90">
        <f>$E261^EXP(Parameter!$D$200)</f>
        <v>1.2719240126301088E-3</v>
      </c>
      <c r="CB261" s="90">
        <f>$D261^EXP(Parameter!$D$209)</f>
        <v>2.559326791463128E-2</v>
      </c>
      <c r="CC261" s="90">
        <f>$E261^EXP(Parameter!$D$201)</f>
        <v>2.2854099782114792E-3</v>
      </c>
      <c r="CD261" s="90">
        <f>$D261^EXP(Parameter!$D$211)</f>
        <v>2.8218329272042045E-2</v>
      </c>
      <c r="CE261" s="90">
        <f>$E261^EXP(Parameter!$D$203)</f>
        <v>1.1559532542540491E-2</v>
      </c>
      <c r="CF261" s="90">
        <f>$D261^EXP(Parameter!$D$212)</f>
        <v>6.909220126245208E-2</v>
      </c>
      <c r="CG261" s="90">
        <f>$E261^EXP(Parameter!$D$204)</f>
        <v>7.8578479299681973E-3</v>
      </c>
      <c r="CH261" s="91">
        <f>$D261^EXP(Parameter!$D$213)</f>
        <v>2.2290673643014448E-2</v>
      </c>
      <c r="CI261" s="90">
        <f>$E261^EXP(Parameter!$D$205)</f>
        <v>1.4675798380925269E-2</v>
      </c>
      <c r="CJ261" s="91">
        <f>$D261^EXP(Parameter!$D$210)</f>
        <v>1.1572898293391315E-2</v>
      </c>
      <c r="CK261" s="90">
        <f>$E261^EXP(Parameter!$D$202)</f>
        <v>1.0099970251522645E-3</v>
      </c>
      <c r="CL261" s="12">
        <f>$D261^EXP(Parameter!$D$170+Parameter!$D$177*(LN($B261/30.2*21)))</f>
        <v>1.3242958514474065E-2</v>
      </c>
      <c r="CM261" s="41">
        <f>$E261^EXP(Parameter!$D$155+Parameter!$D$162*(LN($B261/30.2*21)))</f>
        <v>6.0401950330272812E-2</v>
      </c>
      <c r="CN261" s="12">
        <f>$D261^EXP(Parameter!$D$171+Parameter!$D$178*(LN($B261/30.2*21)))</f>
        <v>1.5539788889579484E-2</v>
      </c>
      <c r="CO261" s="41">
        <f>$E261^EXP(Parameter!$D$156+Parameter!$D$163*(LN($B261/30.2*21)))</f>
        <v>3.3041268349812455E-2</v>
      </c>
      <c r="CP261" s="12">
        <f>$D261^EXP(Parameter!$D$173+Parameter!$D$180*(LN($B261/30.2*21)))</f>
        <v>1.2431651916570781E-2</v>
      </c>
      <c r="CQ261" s="41">
        <f>$E261^EXP(Parameter!$D$158+Parameter!$D$165*(LN($B261/30.2*21)))</f>
        <v>3.2097640630329348E-2</v>
      </c>
      <c r="CR261" s="12">
        <f>$D261^EXP(Parameter!$D$174+Parameter!$D$181*(LN($B261/30.2*21)))</f>
        <v>1.0144821231856057E-2</v>
      </c>
      <c r="CS261" s="41">
        <f>$E261^EXP(Parameter!$D$159+Parameter!$D$166*(LN($B261/30.2*21)))</f>
        <v>5.3123303626234457E-2</v>
      </c>
      <c r="CT261" s="12">
        <f>$D261^EXP(Parameter!$D$175+Parameter!$D$182*(LN($B261/30.2*21)))</f>
        <v>1.2978974320257111E-3</v>
      </c>
      <c r="CU261" s="41">
        <f>$E261^EXP(Parameter!$D$160+Parameter!$D$167*(LN($B261/30.2*21)))</f>
        <v>7.8438852117450103E-4</v>
      </c>
      <c r="CV261" s="12">
        <f>$D261^EXP(Parameter!$D$172+Parameter!$D$179*(LN($B261/30.2*21)))</f>
        <v>2.1924867626657088E-3</v>
      </c>
      <c r="CW261" s="41">
        <f>$E261^EXP(Parameter!$D$157+Parameter!$D$164*(LN($B261/30.2*21)))</f>
        <v>7.0178780290528144E-9</v>
      </c>
      <c r="CX261" s="12">
        <f t="shared" si="23"/>
        <v>1.8288503273966028E-43</v>
      </c>
      <c r="CY261" s="85">
        <v>1.2411046524839001E-2</v>
      </c>
      <c r="CZ261" s="12">
        <f t="shared" si="24"/>
        <v>7.5837580254287518E-7</v>
      </c>
      <c r="DA261" s="85">
        <v>1.8420649358707901E-2</v>
      </c>
      <c r="DB261" s="12">
        <f t="shared" si="25"/>
        <v>3.6983820060444953E-12</v>
      </c>
      <c r="DC261" s="41">
        <v>5.0736444132748702E-5</v>
      </c>
      <c r="DD261" s="12">
        <f t="shared" si="26"/>
        <v>2.9421855847717138E-168</v>
      </c>
      <c r="DE261" s="85">
        <v>6.26030029641596E-4</v>
      </c>
      <c r="DF261" s="12">
        <f t="shared" si="27"/>
        <v>1.5158254586052944E-175</v>
      </c>
      <c r="DG261" s="41">
        <v>5.0339399999996301E-5</v>
      </c>
      <c r="DH261" s="12">
        <f t="shared" si="28"/>
        <v>7.6176326978894728E-13</v>
      </c>
      <c r="DI261" s="41">
        <v>5.0339399999996301E-5</v>
      </c>
      <c r="DJ261" s="46">
        <v>256</v>
      </c>
      <c r="DK261" s="44">
        <v>1.70891188887579E-5</v>
      </c>
      <c r="DL261" s="44">
        <v>5.9411610677018201E-5</v>
      </c>
      <c r="DM261" s="44">
        <v>1.4818804906369099E-4</v>
      </c>
      <c r="DN261" s="44">
        <v>1.0301626344266799E-4</v>
      </c>
      <c r="DO261" s="44">
        <v>5.2470577057583999E-4</v>
      </c>
      <c r="DP261" s="44">
        <v>3.94718496536051E-4</v>
      </c>
      <c r="DQ261" s="44">
        <v>6.0090805356427502E-4</v>
      </c>
      <c r="DR261" s="45">
        <v>1.27597714096328E-2</v>
      </c>
      <c r="DS261" s="45">
        <v>2.2063852422828899E-2</v>
      </c>
      <c r="DT261" s="45">
        <v>1.9496583841908999E-2</v>
      </c>
      <c r="DU261" s="45">
        <v>1.34589095221539E-2</v>
      </c>
      <c r="DV261" s="45">
        <v>2.0937257229135899E-2</v>
      </c>
      <c r="DW261" s="45">
        <v>3.6696264155483702E-2</v>
      </c>
      <c r="DX261" s="45">
        <v>1.6292880293836701E-2</v>
      </c>
    </row>
    <row r="262" spans="1:128">
      <c r="A262" s="43">
        <f t="shared" si="29"/>
        <v>16.490410958904107</v>
      </c>
      <c r="B262" s="18">
        <v>258</v>
      </c>
      <c r="C262" s="12">
        <v>5654</v>
      </c>
      <c r="D262" s="12">
        <v>1.17857421345571E-2</v>
      </c>
      <c r="E262" s="12">
        <v>4.9464575320673202E-5</v>
      </c>
      <c r="F262" s="92">
        <f>$D262^Parameter!$D$325</f>
        <v>3.1308222320804123E-2</v>
      </c>
      <c r="G262" s="92">
        <f>$E262^Parameter!$D$318</f>
        <v>7.9413051617839624E-4</v>
      </c>
      <c r="H262" s="92">
        <f>$D262^Parameter!$D$326</f>
        <v>2.8647422143353477E-2</v>
      </c>
      <c r="I262" s="92">
        <f>$E262^Parameter!$D$319</f>
        <v>1.7552878321425264E-3</v>
      </c>
      <c r="J262" s="92">
        <f>$D262^Parameter!$D$328</f>
        <v>3.3913607088589488E-2</v>
      </c>
      <c r="K262" s="92">
        <f>$E262^Parameter!$D$321</f>
        <v>1.2375773950334767E-2</v>
      </c>
      <c r="L262" s="92">
        <f>$D262^Parameter!$D$329</f>
        <v>8.3168694317079017E-2</v>
      </c>
      <c r="M262" s="92">
        <f>$E262^Parameter!$D$322</f>
        <v>7.7661218361461644E-3</v>
      </c>
      <c r="N262" s="92">
        <f>$D262^Parameter!$D$330</f>
        <v>2.7403063503753985E-2</v>
      </c>
      <c r="O262" s="92">
        <f>$E262^Parameter!$D$323</f>
        <v>1.8954734862027148E-2</v>
      </c>
      <c r="P262" s="92">
        <f>$D262^Parameter!$D$327</f>
        <v>1.4585851977610035E-2</v>
      </c>
      <c r="Q262" s="92">
        <f>$E262^Parameter!$D$320</f>
        <v>8.4280309024564596E-4</v>
      </c>
      <c r="R262" s="12">
        <f>$D262^EXP(Parameter!$D$96+Parameter!$D$103*(($B262/30.2*21)^(1)))</f>
        <v>3.8110325506753452E-44</v>
      </c>
      <c r="S262" s="12">
        <f>$E262^EXP(Parameter!$D$81+Parameter!$D$88*($B262/30.2*21)^(-2))</f>
        <v>2.2606842868288582E-3</v>
      </c>
      <c r="T262" s="12">
        <f>$D262^EXP(Parameter!$D$97+Parameter!$D$104*(($B262*21/30.2)^(1)))</f>
        <v>6.8235672056484407E-7</v>
      </c>
      <c r="U262" s="12">
        <f>$E262^EXP(Parameter!$D$82+Parameter!$D$89*($B262/30.2*21)^(-2))</f>
        <v>3.8405285324257161E-3</v>
      </c>
      <c r="V262" s="12">
        <f>$D262^EXP(Parameter!$D$99+Parameter!$D$106*(($B262*21/30.2)^(1)))</f>
        <v>2.81996296342623E-12</v>
      </c>
      <c r="W262" s="12">
        <f>$E262^EXP(Parameter!$D$84+Parameter!$D$91*($B262/30.2*21)^(-2))</f>
        <v>2.1204115666335063E-2</v>
      </c>
      <c r="X262" s="12">
        <f>$D262^EXP(Parameter!$D$100+Parameter!$D$107*(($B262*21/30.2)^(1)))</f>
        <v>4.0830984640609842E-172</v>
      </c>
      <c r="Y262" s="12">
        <f>$E262^EXP(Parameter!$D$85+Parameter!$D$92*($B262/30.2*21)^(-2))</f>
        <v>1.3030042460880933E-2</v>
      </c>
      <c r="Z262" s="12">
        <f>$D262^EXP(Parameter!$D$101+Parameter!$D$108*(($B262*21/30.2)^(1)))</f>
        <v>2.5333911748784734E-179</v>
      </c>
      <c r="AA262" s="12">
        <f>$E262^EXP(Parameter!$D$86+Parameter!$D$93*($B262/30.2*21)^(-2))</f>
        <v>1.9236249887639629E-2</v>
      </c>
      <c r="AB262" s="12">
        <f>$D262^EXP(Parameter!$D$98+Parameter!$D$105*(($B262*21/30.2)^(1)))</f>
        <v>5.8276458833164827E-13</v>
      </c>
      <c r="AC262" s="12">
        <f>$E262^EXP(Parameter!$D$83+Parameter!$D$90*($B262/30.2*21)^(-2))</f>
        <v>9.6384564065089232E-4</v>
      </c>
      <c r="AD262" s="87">
        <f>$D262^EXP(Parameter!$D$133+Parameter!$D$140*(($B262*21/30.2)^(-0.5))+Parameter!$D$147*((LN($B262*21/30.2))))</f>
        <v>1.9303096537379208E-15</v>
      </c>
      <c r="AE262" s="12">
        <f>$E262^EXP(Parameter!$D$111+Parameter!$D$118*(($B262*21/30.2)^(-1))+Parameter!$D$125*(($B262*21/30.2)^(-0.5)))</f>
        <v>4.5352424788609291E-2</v>
      </c>
      <c r="AF262" s="12">
        <f>$D262^EXP(Parameter!$D$134+Parameter!$D$141*(($B262*21/30.2)^(-0.5))+Parameter!$D$148*((LN($B262*21/30.2))))</f>
        <v>3.8492838605781243E-5</v>
      </c>
      <c r="AG262" s="12">
        <f>$E262^EXP(Parameter!$D$112+Parameter!$D$119*(($B262*21/30.2)^(-1))+Parameter!$D$126*(($B262*21/30.2)^(-0.5)))</f>
        <v>4.7000233362991823E-3</v>
      </c>
      <c r="AH262" s="12">
        <f>$D262^EXP(Parameter!$D$136+Parameter!$D$143*(($B262*21/30.2)^(-0.5))+Parameter!$D$150*((LN($B262*21/30.2))))</f>
        <v>2.502627301199354E-12</v>
      </c>
      <c r="AI262" s="12">
        <f>$E262^EXP(Parameter!$D$114+Parameter!$D$121*(($B262*21/30.2)^(-1))+Parameter!$D$128*(($B262*21/30.2)^(-0.5)))</f>
        <v>1.3752758881947954E-5</v>
      </c>
      <c r="AJ262" s="12">
        <f>$D262^EXP(Parameter!$D$137+Parameter!$D$144*(($B262*21/30.2)^(-0.5))+Parameter!$D$151*((LN($B262*21/30.2))))</f>
        <v>5.0255063796389001E-18</v>
      </c>
      <c r="AK262" s="12">
        <f>$E262^EXP(Parameter!$D$115+Parameter!$D$122*(($B262*21/30.2)^(-1))+Parameter!$D$129*(($B262*21/30.2)^(-0.5)))</f>
        <v>2.759664951755547E-3</v>
      </c>
      <c r="AL262" s="12">
        <f>$D262^EXP(Parameter!$D$138+Parameter!$D$145*(($B262*21/30.2)^(-0.5))+Parameter!$D$152*((LN($B262*21/30.2))))</f>
        <v>3.4680175260342246E-81</v>
      </c>
      <c r="AM262" s="12">
        <f>$E262^EXP(Parameter!$D$116+Parameter!$D$123*(($B262*21/30.2)^(-1))+Parameter!$D$130*(($B262*21/30.2)^(-0.5)))</f>
        <v>6.8586188046275344E-7</v>
      </c>
      <c r="AN262" s="12">
        <f>$D262^EXP(Parameter!$D$135+Parameter!$D$142*(($B262*21/30.2)^(-0.5))+Parameter!$D$149*((LN($B262*21/30.2))))</f>
        <v>7.0794772243096987E-7</v>
      </c>
      <c r="AO262" s="12">
        <f>$E262^EXP(Parameter!$D$113+Parameter!$D$120*(($B262*21/30.2)^(-1))+Parameter!$D$127*(($B262*21/30.2)^(-0.5)))</f>
        <v>7.6144314526330429E-14</v>
      </c>
      <c r="AP262" s="87">
        <f>$D262^EXP(Parameter!$D$304+Parameter!$D$310*((LN($B262*21/30.2))))</f>
        <v>1.0662021801329802E-2</v>
      </c>
      <c r="AQ262" s="88">
        <f>$E262^EXP(Parameter!$D$290+Parameter!$D$296*((LN($B262*21/30.2))))</f>
        <v>7.7448154859685921E-3</v>
      </c>
      <c r="AR262" s="12">
        <f>$D262^EXP(Parameter!$D$305+Parameter!$D$311*((LN($B262*21/30.2))))</f>
        <v>1.6426707482499553E-2</v>
      </c>
      <c r="AS262" s="88">
        <f>$E262^EXP(Parameter!$D$291+Parameter!$D$297*((LN($B262*21/30.2))))</f>
        <v>5.8489079208714299E-3</v>
      </c>
      <c r="AT262" s="12">
        <f>$D262^EXP(Parameter!$D$305+Parameter!$D$307-Parameter!$D$306+(Parameter!$D$311+Parameter!$D$313-Parameter!$D$312)*((LN($B262*21/30.2))))</f>
        <v>1.3683222453753963E-2</v>
      </c>
      <c r="AU262" s="88">
        <f>$E262^EXP(Parameter!$D$291+Parameter!$D$293-Parameter!$D$292+(Parameter!$D$297+Parameter!$D$299-Parameter!$D$298)*((LN($B262*21/30.2))))</f>
        <v>9.8044434132906998E-3</v>
      </c>
      <c r="AV262" s="12">
        <f>$D262^EXP(Parameter!$D$308+Parameter!$D$314*((LN($B262*21/30.2))))</f>
        <v>1.904061716115979E-2</v>
      </c>
      <c r="AW262" s="88">
        <f>$E262^EXP(Parameter!$D$294+Parameter!$D$300*((LN($B262*21/30.2))))</f>
        <v>8.4636352761600642E-3</v>
      </c>
      <c r="AX262" s="12">
        <f>$D262^EXP(Parameter!$D$305+Parameter!$D$309-Parameter!$D$306+(Parameter!$D$311+Parameter!$D$315-Parameter!$D$312)*((LN($B262*21/30.2))))</f>
        <v>5.6106381727323157E-3</v>
      </c>
      <c r="AY262" s="88">
        <f>$E262^EXP(Parameter!$D$291+Parameter!$D$295-Parameter!$D$292+(Parameter!$D$297+Parameter!$D$301-Parameter!$D$298)*((LN($B262*21/30.2))))</f>
        <v>3.8779667745060189E-5</v>
      </c>
      <c r="AZ262" s="12">
        <f>$D262^EXP(Parameter!D$305-Parameter!D$306+(Parameter!D$311-Parameter!D$312)*((LN($B262*21/30.2))))</f>
        <v>3.6888928370815087E-3</v>
      </c>
      <c r="BA262" s="88">
        <f>$E262^EXP(Parameter!$D$291-Parameter!$D$292+(Parameter!$D$297-Parameter!$D$298)*((LN($B262*21/30.2))))</f>
        <v>2.9080951819874103E-7</v>
      </c>
      <c r="BB262" s="89">
        <f>$D262^EXP(Parameter!$D$231+Parameter!$D$238)</f>
        <v>3.4281237585398479E-2</v>
      </c>
      <c r="BC262" s="90">
        <f>$E262^EXP(Parameter!$D$216+Parameter!$D$223)</f>
        <v>1.8429800999044878E-3</v>
      </c>
      <c r="BD262" s="91">
        <f>$D262^EXP(Parameter!$D$232+Parameter!$D$239)</f>
        <v>2.5043705539765055E-2</v>
      </c>
      <c r="BE262" s="90">
        <f>$E262^EXP(Parameter!$D$217+Parameter!$D$224)</f>
        <v>2.7715838996873053E-3</v>
      </c>
      <c r="BF262" s="91">
        <f>$D262^EXP(Parameter!$D$234+Parameter!$D$241)</f>
        <v>3.0934444394395643E-2</v>
      </c>
      <c r="BG262" s="91">
        <f>$E262^EXP(Parameter!$D$219+Parameter!$D$226)</f>
        <v>1.5256202585688014E-2</v>
      </c>
      <c r="BH262" s="91">
        <f>$D262^EXP(Parameter!$D$235+Parameter!$D$242)</f>
        <v>6.8925309425034442E-2</v>
      </c>
      <c r="BI262" s="91">
        <f>$E262^EXP(Parameter!$D$220+Parameter!$D$227)</f>
        <v>9.2064827876940925E-3</v>
      </c>
      <c r="BJ262" s="91">
        <f>$D262^EXP(Parameter!$D$236)</f>
        <v>7.2083469835889438E-3</v>
      </c>
      <c r="BK262" s="91">
        <f>$E262^EXP(Parameter!$D$221)</f>
        <v>0.12712140062939647</v>
      </c>
      <c r="BL262" s="91">
        <f>$D262^EXP(Parameter!$D$233+Parameter!$D$240)</f>
        <v>1.0389431760320759E-2</v>
      </c>
      <c r="BM262" s="91">
        <f>$E262^EXP(Parameter!$D$218+Parameter!$D$225)</f>
        <v>7.4180164675379033E-4</v>
      </c>
      <c r="BN262" s="90">
        <f>$D262^EXP(Parameter!$D$268+Parameter!$D$275)</f>
        <v>4.8127544123698372E-2</v>
      </c>
      <c r="BO262" s="91">
        <f>$E262^EXP(Parameter!$D$246+Parameter!$D$253)</f>
        <v>5.5695181676863751E-4</v>
      </c>
      <c r="BP262" s="91">
        <f>$D262^EXP(Parameter!$D$269+Parameter!$D$276)</f>
        <v>2.9977470214961836E-2</v>
      </c>
      <c r="BQ262" s="91">
        <f>$E262^EXP(Parameter!$D$247+Parameter!$D$254)</f>
        <v>1.5613197955902899E-3</v>
      </c>
      <c r="BR262" s="91">
        <f>$D262^EXP(Parameter!$D$271+Parameter!$D$278)</f>
        <v>7.7732554080777561E-2</v>
      </c>
      <c r="BS262" s="91">
        <f>$E262^EXP(Parameter!$D$249+Parameter!$D$256)</f>
        <v>1.931120326835932E-2</v>
      </c>
      <c r="BT262" s="91">
        <f>$D262^EXP(Parameter!$D$272+Parameter!$D$279)</f>
        <v>0.14533619391772656</v>
      </c>
      <c r="BU262" s="91">
        <f>$E262^EXP(Parameter!$D$250+Parameter!$D$257)</f>
        <v>5.1180965680361042E-3</v>
      </c>
      <c r="BV262" s="91">
        <f>$D262^EXP(Parameter!$D$273+Parameter!$D$280)</f>
        <v>0.11192959653178193</v>
      </c>
      <c r="BW262" s="91">
        <f>$E262^EXP(Parameter!$D$251+Parameter!$D$258)</f>
        <v>2.0961965031570835E-2</v>
      </c>
      <c r="BX262" s="91">
        <f>$D262^EXP(Parameter!$D$270+Parameter!$D$277)</f>
        <v>2.5602220366726651E-2</v>
      </c>
      <c r="BY262" s="91">
        <f>$E262^EXP(Parameter!$D$248+Parameter!$D$255)</f>
        <v>1.9621362891951823E-3</v>
      </c>
      <c r="BZ262" s="90">
        <f>$D262^EXP(Parameter!$D$208)</f>
        <v>3.1584393988471224E-2</v>
      </c>
      <c r="CA262" s="90">
        <f>$E262^EXP(Parameter!$D$200)</f>
        <v>1.2569905270988183E-3</v>
      </c>
      <c r="CB262" s="90">
        <f>$D262^EXP(Parameter!$D$209)</f>
        <v>2.5415051909246113E-2</v>
      </c>
      <c r="CC262" s="90">
        <f>$E262^EXP(Parameter!$D$201)</f>
        <v>2.2609230653828777E-3</v>
      </c>
      <c r="CD262" s="90">
        <f>$D262^EXP(Parameter!$D$211)</f>
        <v>2.8027050540882031E-2</v>
      </c>
      <c r="CE262" s="90">
        <f>$E262^EXP(Parameter!$D$203)</f>
        <v>1.1468561862657947E-2</v>
      </c>
      <c r="CF262" s="90">
        <f>$D262^EXP(Parameter!$D$212)</f>
        <v>6.8741107075823288E-2</v>
      </c>
      <c r="CG262" s="90">
        <f>$E262^EXP(Parameter!$D$204)</f>
        <v>7.7906798462164537E-3</v>
      </c>
      <c r="CH262" s="91">
        <f>$D262^EXP(Parameter!$D$213)</f>
        <v>2.2129625424600872E-2</v>
      </c>
      <c r="CI262" s="90">
        <f>$E262^EXP(Parameter!$D$205)</f>
        <v>1.4566461066076711E-2</v>
      </c>
      <c r="CJ262" s="91">
        <f>$D262^EXP(Parameter!$D$210)</f>
        <v>1.1474936508545265E-2</v>
      </c>
      <c r="CK262" s="90">
        <f>$E262^EXP(Parameter!$D$202)</f>
        <v>9.9773117630199857E-4</v>
      </c>
      <c r="CL262" s="12">
        <f>$D262^EXP(Parameter!$D$170+Parameter!$D$177*(LN($B262/30.2*21)))</f>
        <v>1.3117227252993911E-2</v>
      </c>
      <c r="CM262" s="41">
        <f>$E262^EXP(Parameter!$D$155+Parameter!$D$162*(LN($B262/30.2*21)))</f>
        <v>6.026922849658059E-2</v>
      </c>
      <c r="CN262" s="12">
        <f>$D262^EXP(Parameter!$D$171+Parameter!$D$178*(LN($B262/30.2*21)))</f>
        <v>1.5406669180754104E-2</v>
      </c>
      <c r="CO262" s="41">
        <f>$E262^EXP(Parameter!$D$156+Parameter!$D$163*(LN($B262/30.2*21)))</f>
        <v>3.2906812139639634E-2</v>
      </c>
      <c r="CP262" s="12">
        <f>$D262^EXP(Parameter!$D$173+Parameter!$D$180*(LN($B262/30.2*21)))</f>
        <v>1.2313588186040761E-2</v>
      </c>
      <c r="CQ262" s="41">
        <f>$E262^EXP(Parameter!$D$158+Parameter!$D$165*(LN($B262/30.2*21)))</f>
        <v>3.192575691619521E-2</v>
      </c>
      <c r="CR262" s="12">
        <f>$D262^EXP(Parameter!$D$174+Parameter!$D$181*(LN($B262/30.2*21)))</f>
        <v>1.0022517057738574E-2</v>
      </c>
      <c r="CS262" s="41">
        <f>$E262^EXP(Parameter!$D$159+Parameter!$D$166*(LN($B262/30.2*21)))</f>
        <v>5.2930532425724076E-2</v>
      </c>
      <c r="CT262" s="12">
        <f>$D262^EXP(Parameter!$D$175+Parameter!$D$182*(LN($B262/30.2*21)))</f>
        <v>1.2751050858932497E-3</v>
      </c>
      <c r="CU262" s="41">
        <f>$E262^EXP(Parameter!$D$160+Parameter!$D$167*(LN($B262/30.2*21)))</f>
        <v>7.7058137216273086E-4</v>
      </c>
      <c r="CV262" s="12">
        <f>$D262^EXP(Parameter!$D$172+Parameter!$D$179*(LN($B262/30.2*21)))</f>
        <v>2.161474592180013E-3</v>
      </c>
      <c r="CW262" s="41">
        <f>$E262^EXP(Parameter!$D$157+Parameter!$D$164*(LN($B262/30.2*21)))</f>
        <v>6.6474192401125054E-9</v>
      </c>
      <c r="CX262" s="12">
        <f t="shared" si="23"/>
        <v>3.8110325506753452E-44</v>
      </c>
      <c r="CY262" s="85">
        <v>1.2401042421288999E-2</v>
      </c>
      <c r="CZ262" s="12">
        <f t="shared" si="24"/>
        <v>6.8235672056484407E-7</v>
      </c>
      <c r="DA262" s="85">
        <v>1.8399082268814999E-2</v>
      </c>
      <c r="DB262" s="12">
        <f t="shared" si="25"/>
        <v>2.81996296342623E-12</v>
      </c>
      <c r="DC262" s="41">
        <v>4.9830717531786397E-5</v>
      </c>
      <c r="DD262" s="12">
        <f t="shared" si="26"/>
        <v>4.0830984640609842E-172</v>
      </c>
      <c r="DE262" s="85">
        <v>6.1623275760254502E-4</v>
      </c>
      <c r="DF262" s="12">
        <f t="shared" si="27"/>
        <v>2.5333911748784734E-179</v>
      </c>
      <c r="DG262" s="41">
        <v>4.9464599999997202E-5</v>
      </c>
      <c r="DH262" s="12">
        <f t="shared" si="28"/>
        <v>5.8276458833164827E-13</v>
      </c>
      <c r="DI262" s="41">
        <v>4.9464599999997202E-5</v>
      </c>
      <c r="DJ262" s="46">
        <v>257</v>
      </c>
      <c r="DK262" s="44">
        <v>1.6730327623837301E-5</v>
      </c>
      <c r="DL262" s="44">
        <v>5.8253994395296397E-5</v>
      </c>
      <c r="DM262" s="44">
        <v>1.45472124774337E-4</v>
      </c>
      <c r="DN262" s="44">
        <v>1.01080246793117E-4</v>
      </c>
      <c r="DO262" s="44">
        <v>5.1597222149202303E-4</v>
      </c>
      <c r="DP262" s="44">
        <v>3.8799532397881798E-4</v>
      </c>
      <c r="DQ262" s="44">
        <v>5.9101849762932502E-4</v>
      </c>
      <c r="DR262" s="45">
        <v>1.26555676672295E-2</v>
      </c>
      <c r="DS262" s="45">
        <v>2.1897036053165699E-2</v>
      </c>
      <c r="DT262" s="45">
        <v>1.9346435495527701E-2</v>
      </c>
      <c r="DU262" s="45">
        <v>1.3349766181153201E-2</v>
      </c>
      <c r="DV262" s="45">
        <v>2.0777705010015701E-2</v>
      </c>
      <c r="DW262" s="45">
        <v>3.64410118327817E-2</v>
      </c>
      <c r="DX262" s="45">
        <v>1.6164144724365202E-2</v>
      </c>
    </row>
    <row r="263" spans="1:128">
      <c r="A263" s="43">
        <f t="shared" si="29"/>
        <v>16.550684931506851</v>
      </c>
      <c r="B263" s="18">
        <v>259</v>
      </c>
      <c r="C263" s="12">
        <v>5676</v>
      </c>
      <c r="D263" s="12">
        <v>1.1686845901092599E-2</v>
      </c>
      <c r="E263" s="12">
        <v>4.8607436466672602E-5</v>
      </c>
      <c r="F263" s="92">
        <f>$D263^Parameter!$D$325</f>
        <v>3.1103116548344172E-2</v>
      </c>
      <c r="G263" s="92">
        <f>$E263^Parameter!$D$318</f>
        <v>7.8419840813297908E-4</v>
      </c>
      <c r="H263" s="92">
        <f>$D263^Parameter!$D$326</f>
        <v>2.8454951786877417E-2</v>
      </c>
      <c r="I263" s="92">
        <f>$E263^Parameter!$D$319</f>
        <v>1.7357602518933675E-3</v>
      </c>
      <c r="J263" s="92">
        <f>$D263^Parameter!$D$328</f>
        <v>3.369654362531091E-2</v>
      </c>
      <c r="K263" s="92">
        <f>$E263^Parameter!$D$321</f>
        <v>1.2280309253195794E-2</v>
      </c>
      <c r="L263" s="92">
        <f>$D263^Parameter!$D$329</f>
        <v>8.2777155376835998E-2</v>
      </c>
      <c r="M263" s="92">
        <f>$E263^Parameter!$D$322</f>
        <v>7.6998866402803188E-3</v>
      </c>
      <c r="N263" s="92">
        <f>$D263^Parameter!$D$330</f>
        <v>2.7216659955726349E-2</v>
      </c>
      <c r="O263" s="92">
        <f>$E263^Parameter!$D$323</f>
        <v>1.8822663873571715E-2</v>
      </c>
      <c r="P263" s="92">
        <f>$D263^Parameter!$D$327</f>
        <v>1.4469310833477071E-2</v>
      </c>
      <c r="Q263" s="92">
        <f>$E263^Parameter!$D$320</f>
        <v>8.3234953275349553E-4</v>
      </c>
      <c r="R263" s="12">
        <f>$D263^EXP(Parameter!$D$96+Parameter!$D$103*(($B263/30.2*21)^(1)))</f>
        <v>7.7525180666765938E-45</v>
      </c>
      <c r="S263" s="12">
        <f>$E263^EXP(Parameter!$D$81+Parameter!$D$88*($B263/30.2*21)^(-2))</f>
        <v>2.2365335685074583E-3</v>
      </c>
      <c r="T263" s="12">
        <f>$D263^EXP(Parameter!$D$97+Parameter!$D$104*(($B263*21/30.2)^(1)))</f>
        <v>6.1354969078938015E-7</v>
      </c>
      <c r="U263" s="12">
        <f>$E263^EXP(Parameter!$D$82+Parameter!$D$89*($B263/30.2*21)^(-2))</f>
        <v>3.8030508250791717E-3</v>
      </c>
      <c r="V263" s="12">
        <f>$D263^EXP(Parameter!$D$99+Parameter!$D$106*(($B263*21/30.2)^(1)))</f>
        <v>2.1446939775891978E-12</v>
      </c>
      <c r="W263" s="12">
        <f>$E263^EXP(Parameter!$D$84+Parameter!$D$91*($B263/30.2*21)^(-2))</f>
        <v>2.1060550334830674E-2</v>
      </c>
      <c r="X263" s="12">
        <f>$D263^EXP(Parameter!$D$100+Parameter!$D$107*(($B263*21/30.2)^(1)))</f>
        <v>4.6348480455742102E-176</v>
      </c>
      <c r="Y263" s="12">
        <f>$E263^EXP(Parameter!$D$85+Parameter!$D$92*($B263/30.2*21)^(-2))</f>
        <v>1.2930712022371529E-2</v>
      </c>
      <c r="Z263" s="12">
        <f>$D263^EXP(Parameter!$D$101+Parameter!$D$108*(($B263*21/30.2)^(1)))</f>
        <v>3.5218694505600595E-183</v>
      </c>
      <c r="AA263" s="12">
        <f>$E263^EXP(Parameter!$D$86+Parameter!$D$93*($B263/30.2*21)^(-2))</f>
        <v>1.9102705055472624E-2</v>
      </c>
      <c r="AB263" s="12">
        <f>$D263^EXP(Parameter!$D$98+Parameter!$D$105*(($B263*21/30.2)^(1)))</f>
        <v>4.4479426052706539E-13</v>
      </c>
      <c r="AC263" s="12">
        <f>$E263^EXP(Parameter!$D$83+Parameter!$D$90*($B263/30.2*21)^(-2))</f>
        <v>9.5211538976433042E-4</v>
      </c>
      <c r="AD263" s="87">
        <f>$D263^EXP(Parameter!$D$133+Parameter!$D$140*(($B263*21/30.2)^(-0.5))+Parameter!$D$147*((LN($B263*21/30.2))))</f>
        <v>1.5606473455092424E-15</v>
      </c>
      <c r="AE263" s="12">
        <f>$E263^EXP(Parameter!$D$111+Parameter!$D$118*(($B263*21/30.2)^(-1))+Parameter!$D$125*(($B263*21/30.2)^(-0.5)))</f>
        <v>4.517340692088094E-2</v>
      </c>
      <c r="AF263" s="12">
        <f>$D263^EXP(Parameter!$D$134+Parameter!$D$141*(($B263*21/30.2)^(-0.5))+Parameter!$D$148*((LN($B263*21/30.2))))</f>
        <v>3.7066253980191188E-5</v>
      </c>
      <c r="AG263" s="12">
        <f>$E263^EXP(Parameter!$D$112+Parameter!$D$119*(($B263*21/30.2)^(-1))+Parameter!$D$126*(($B263*21/30.2)^(-0.5)))</f>
        <v>4.656867123862372E-3</v>
      </c>
      <c r="AH263" s="12">
        <f>$D263^EXP(Parameter!$D$136+Parameter!$D$143*(($B263*21/30.2)^(-0.5))+Parameter!$D$150*((LN($B263*21/30.2))))</f>
        <v>2.142478019954538E-12</v>
      </c>
      <c r="AI263" s="12">
        <f>$E263^EXP(Parameter!$D$114+Parameter!$D$121*(($B263*21/30.2)^(-1))+Parameter!$D$128*(($B263*21/30.2)^(-0.5)))</f>
        <v>1.3375796664238154E-5</v>
      </c>
      <c r="AJ263" s="12">
        <f>$D263^EXP(Parameter!$D$137+Parameter!$D$144*(($B263*21/30.2)^(-0.5))+Parameter!$D$151*((LN($B263*21/30.2))))</f>
        <v>3.8027226968320259E-18</v>
      </c>
      <c r="AK263" s="12">
        <f>$E263^EXP(Parameter!$D$115+Parameter!$D$122*(($B263*21/30.2)^(-1))+Parameter!$D$129*(($B263*21/30.2)^(-0.5)))</f>
        <v>2.728480239712922E-3</v>
      </c>
      <c r="AL263" s="12">
        <f>$D263^EXP(Parameter!$D$138+Parameter!$D$145*(($B263*21/30.2)^(-0.5))+Parameter!$D$152*((LN($B263*21/30.2))))</f>
        <v>6.4310000873144882E-82</v>
      </c>
      <c r="AM263" s="12">
        <f>$E263^EXP(Parameter!$D$116+Parameter!$D$123*(($B263*21/30.2)^(-1))+Parameter!$D$130*(($B263*21/30.2)^(-0.5)))</f>
        <v>6.6197301251519192E-7</v>
      </c>
      <c r="AN263" s="12">
        <f>$D263^EXP(Parameter!$D$135+Parameter!$D$142*(($B263*21/30.2)^(-0.5))+Parameter!$D$149*((LN($B263*21/30.2))))</f>
        <v>6.7032604692414354E-7</v>
      </c>
      <c r="AO263" s="12">
        <f>$E263^EXP(Parameter!$D$113+Parameter!$D$120*(($B263*21/30.2)^(-1))+Parameter!$D$127*(($B263*21/30.2)^(-0.5)))</f>
        <v>7.0255322095378791E-14</v>
      </c>
      <c r="AP263" s="87">
        <f>$D263^EXP(Parameter!$D$304+Parameter!$D$310*((LN($B263*21/30.2))))</f>
        <v>1.0546909473741335E-2</v>
      </c>
      <c r="AQ263" s="88">
        <f>$E263^EXP(Parameter!$D$290+Parameter!$D$296*((LN($B263*21/30.2))))</f>
        <v>7.6994110062927768E-3</v>
      </c>
      <c r="AR263" s="12">
        <f>$D263^EXP(Parameter!$D$305+Parameter!$D$311*((LN($B263*21/30.2))))</f>
        <v>1.628652583635317E-2</v>
      </c>
      <c r="AS263" s="88">
        <f>$E263^EXP(Parameter!$D$291+Parameter!$D$297*((LN($B263*21/30.2))))</f>
        <v>5.8022729042235431E-3</v>
      </c>
      <c r="AT263" s="12">
        <f>$D263^EXP(Parameter!$D$305+Parameter!$D$307-Parameter!$D$306+(Parameter!$D$311+Parameter!$D$313-Parameter!$D$312)*((LN($B263*21/30.2))))</f>
        <v>1.3552821106726469E-2</v>
      </c>
      <c r="AU263" s="88">
        <f>$E263^EXP(Parameter!$D$291+Parameter!$D$293-Parameter!$D$292+(Parameter!$D$297+Parameter!$D$299-Parameter!$D$298)*((LN($B263*21/30.2))))</f>
        <v>9.7192097906582901E-3</v>
      </c>
      <c r="AV263" s="12">
        <f>$D263^EXP(Parameter!$D$308+Parameter!$D$314*((LN($B263*21/30.2))))</f>
        <v>1.8843779053591244E-2</v>
      </c>
      <c r="AW263" s="88">
        <f>$E263^EXP(Parameter!$D$294+Parameter!$D$300*((LN($B263*21/30.2))))</f>
        <v>8.3940491887408483E-3</v>
      </c>
      <c r="AX263" s="12">
        <f>$D263^EXP(Parameter!$D$305+Parameter!$D$309-Parameter!$D$306+(Parameter!$D$311+Parameter!$D$315-Parameter!$D$312)*((LN($B263*21/30.2))))</f>
        <v>5.5392585331315797E-3</v>
      </c>
      <c r="AY263" s="88">
        <f>$E263^EXP(Parameter!$D$291+Parameter!$D$295-Parameter!$D$292+(Parameter!$D$297+Parameter!$D$301-Parameter!$D$298)*((LN($B263*21/30.2))))</f>
        <v>3.7576716694342613E-5</v>
      </c>
      <c r="AZ263" s="12">
        <f>$D263^EXP(Parameter!D$305-Parameter!D$306+(Parameter!D$311-Parameter!D$312)*((LN($B263*21/30.2))))</f>
        <v>3.6412159143197498E-3</v>
      </c>
      <c r="BA263" s="88">
        <f>$E263^EXP(Parameter!$D$291-Parameter!$D$292+(Parameter!$D$297-Parameter!$D$298)*((LN($B263*21/30.2))))</f>
        <v>2.7865968942550056E-7</v>
      </c>
      <c r="BB263" s="89">
        <f>$D263^EXP(Parameter!$D$231+Parameter!$D$238)</f>
        <v>3.4062517977023421E-2</v>
      </c>
      <c r="BC263" s="90">
        <f>$E263^EXP(Parameter!$D$216+Parameter!$D$223)</f>
        <v>1.822633600678235E-3</v>
      </c>
      <c r="BD263" s="91">
        <f>$D263^EXP(Parameter!$D$232+Parameter!$D$239)</f>
        <v>2.4869102098266538E-2</v>
      </c>
      <c r="BE263" s="90">
        <f>$E263^EXP(Parameter!$D$217+Parameter!$D$224)</f>
        <v>2.7429582540274659E-3</v>
      </c>
      <c r="BF263" s="91">
        <f>$D263^EXP(Parameter!$D$234+Parameter!$D$241)</f>
        <v>3.0731086938403127E-2</v>
      </c>
      <c r="BG263" s="91">
        <f>$E263^EXP(Parameter!$D$219+Parameter!$D$226)</f>
        <v>1.5144104802331321E-2</v>
      </c>
      <c r="BH263" s="91">
        <f>$D263^EXP(Parameter!$D$235+Parameter!$D$242)</f>
        <v>6.8576377155372403E-2</v>
      </c>
      <c r="BI263" s="91">
        <f>$E263^EXP(Parameter!$D$220+Parameter!$D$227)</f>
        <v>9.1307017109969052E-3</v>
      </c>
      <c r="BJ263" s="91">
        <f>$D263^EXP(Parameter!$D$236)</f>
        <v>7.1411952634034444E-3</v>
      </c>
      <c r="BK263" s="91">
        <f>$E263^EXP(Parameter!$D$221)</f>
        <v>0.12665994066383146</v>
      </c>
      <c r="BL263" s="91">
        <f>$D263^EXP(Parameter!$D$233+Parameter!$D$240)</f>
        <v>1.0299787400014812E-2</v>
      </c>
      <c r="BM263" s="91">
        <f>$E263^EXP(Parameter!$D$218+Parameter!$D$225)</f>
        <v>7.3243597647732524E-4</v>
      </c>
      <c r="BN263" s="90">
        <f>$D263^EXP(Parameter!$D$268+Parameter!$D$275)</f>
        <v>4.7851276903019921E-2</v>
      </c>
      <c r="BO263" s="91">
        <f>$E263^EXP(Parameter!$D$246+Parameter!$D$253)</f>
        <v>5.4964216498595354E-4</v>
      </c>
      <c r="BP263" s="91">
        <f>$D263^EXP(Parameter!$D$269+Parameter!$D$276)</f>
        <v>2.9778628052830599E-2</v>
      </c>
      <c r="BQ263" s="91">
        <f>$E263^EXP(Parameter!$D$247+Parameter!$D$254)</f>
        <v>1.5436313694059136E-3</v>
      </c>
      <c r="BR263" s="91">
        <f>$D263^EXP(Parameter!$D$271+Parameter!$D$278)</f>
        <v>7.7356684387633198E-2</v>
      </c>
      <c r="BS263" s="91">
        <f>$E263^EXP(Parameter!$D$249+Parameter!$D$256)</f>
        <v>1.9177278481019557E-2</v>
      </c>
      <c r="BT263" s="91">
        <f>$D263^EXP(Parameter!$D$272+Parameter!$D$279)</f>
        <v>0.14480527394189321</v>
      </c>
      <c r="BU263" s="91">
        <f>$E263^EXP(Parameter!$D$250+Parameter!$D$257)</f>
        <v>5.0707162695726995E-3</v>
      </c>
      <c r="BV263" s="91">
        <f>$D263^EXP(Parameter!$D$273+Parameter!$D$280)</f>
        <v>0.11146545751838291</v>
      </c>
      <c r="BW263" s="91">
        <f>$E263^EXP(Parameter!$D$251+Parameter!$D$258)</f>
        <v>2.0819602793769761E-2</v>
      </c>
      <c r="BX263" s="91">
        <f>$D263^EXP(Parameter!$D$270+Parameter!$D$277)</f>
        <v>2.5424787057330554E-2</v>
      </c>
      <c r="BY263" s="91">
        <f>$E263^EXP(Parameter!$D$248+Parameter!$D$255)</f>
        <v>1.9406886636993068E-3</v>
      </c>
      <c r="BZ263" s="90">
        <f>$D263^EXP(Parameter!$D$208)</f>
        <v>3.1378001864820093E-2</v>
      </c>
      <c r="CA263" s="90">
        <f>$E263^EXP(Parameter!$D$200)</f>
        <v>1.2422749193871079E-3</v>
      </c>
      <c r="CB263" s="90">
        <f>$D263^EXP(Parameter!$D$209)</f>
        <v>2.5238564352164362E-2</v>
      </c>
      <c r="CC263" s="90">
        <f>$E263^EXP(Parameter!$D$201)</f>
        <v>2.236768388780965E-3</v>
      </c>
      <c r="CD263" s="90">
        <f>$D263^EXP(Parameter!$D$211)</f>
        <v>2.7837591733451007E-2</v>
      </c>
      <c r="CE263" s="90">
        <f>$E263^EXP(Parameter!$D$203)</f>
        <v>1.1378567800719313E-2</v>
      </c>
      <c r="CF263" s="90">
        <f>$D263^EXP(Parameter!$D$212)</f>
        <v>6.839276003479057E-2</v>
      </c>
      <c r="CG263" s="90">
        <f>$E263^EXP(Parameter!$D$204)</f>
        <v>7.7242781994671115E-3</v>
      </c>
      <c r="CH263" s="91">
        <f>$D263^EXP(Parameter!$D$213)</f>
        <v>2.1970181094316855E-2</v>
      </c>
      <c r="CI263" s="90">
        <f>$E263^EXP(Parameter!$D$205)</f>
        <v>1.4458251868006341E-2</v>
      </c>
      <c r="CJ263" s="91">
        <f>$D263^EXP(Parameter!$D$210)</f>
        <v>1.1378071286456673E-2</v>
      </c>
      <c r="CK263" s="90">
        <f>$E263^EXP(Parameter!$D$202)</f>
        <v>9.8564921358623584E-4</v>
      </c>
      <c r="CL263" s="12">
        <f>$D263^EXP(Parameter!$D$170+Parameter!$D$177*(LN($B263/30.2*21)))</f>
        <v>1.2992982109229785E-2</v>
      </c>
      <c r="CM263" s="41">
        <f>$E263^EXP(Parameter!$D$155+Parameter!$D$162*(LN($B263/30.2*21)))</f>
        <v>6.0137443465499166E-2</v>
      </c>
      <c r="CN263" s="12">
        <f>$D263^EXP(Parameter!$D$171+Parameter!$D$178*(LN($B263/30.2*21)))</f>
        <v>1.5275024216514008E-2</v>
      </c>
      <c r="CO263" s="41">
        <f>$E263^EXP(Parameter!$D$156+Parameter!$D$163*(LN($B263/30.2*21)))</f>
        <v>3.2773417894753541E-2</v>
      </c>
      <c r="CP263" s="12">
        <f>$D263^EXP(Parameter!$D$173+Parameter!$D$180*(LN($B263/30.2*21)))</f>
        <v>1.2196925014759979E-2</v>
      </c>
      <c r="CQ263" s="41">
        <f>$E263^EXP(Parameter!$D$158+Parameter!$D$165*(LN($B263/30.2*21)))</f>
        <v>3.175534182159364E-2</v>
      </c>
      <c r="CR263" s="12">
        <f>$D263^EXP(Parameter!$D$174+Parameter!$D$181*(LN($B263/30.2*21)))</f>
        <v>9.9019051332482275E-3</v>
      </c>
      <c r="CS263" s="41">
        <f>$E263^EXP(Parameter!$D$159+Parameter!$D$166*(LN($B263/30.2*21)))</f>
        <v>5.2739183432919882E-2</v>
      </c>
      <c r="CT263" s="12">
        <f>$D263^EXP(Parameter!$D$175+Parameter!$D$182*(LN($B263/30.2*21)))</f>
        <v>1.2527526142088994E-3</v>
      </c>
      <c r="CU263" s="41">
        <f>$E263^EXP(Parameter!$D$160+Parameter!$D$167*(LN($B263/30.2*21)))</f>
        <v>7.5704368565089164E-4</v>
      </c>
      <c r="CV263" s="12">
        <f>$D263^EXP(Parameter!$D$172+Parameter!$D$179*(LN($B263/30.2*21)))</f>
        <v>2.1309679819738387E-3</v>
      </c>
      <c r="CW263" s="41">
        <f>$E263^EXP(Parameter!$D$157+Parameter!$D$164*(LN($B263/30.2*21)))</f>
        <v>6.2970228740820151E-9</v>
      </c>
      <c r="CX263" s="12">
        <f t="shared" ref="CX263:CX326" si="30">R263</f>
        <v>7.7525180666765938E-45</v>
      </c>
      <c r="CY263" s="85">
        <v>1.2391228242952201E-2</v>
      </c>
      <c r="CZ263" s="12">
        <f t="shared" si="24"/>
        <v>6.1354969078938015E-7</v>
      </c>
      <c r="DA263" s="85">
        <v>1.8377878979624802E-2</v>
      </c>
      <c r="DB263" s="12">
        <f t="shared" si="25"/>
        <v>2.1446939775891978E-12</v>
      </c>
      <c r="DC263" s="41">
        <v>4.8944922138939797E-5</v>
      </c>
      <c r="DD263" s="12">
        <f t="shared" si="26"/>
        <v>4.6348480455742102E-176</v>
      </c>
      <c r="DE263" s="85">
        <v>6.0662997264818803E-4</v>
      </c>
      <c r="DF263" s="12">
        <f t="shared" si="27"/>
        <v>3.5218694505600595E-183</v>
      </c>
      <c r="DG263" s="41">
        <v>4.8607399999997803E-5</v>
      </c>
      <c r="DH263" s="12">
        <f t="shared" si="28"/>
        <v>4.4479426052706539E-13</v>
      </c>
      <c r="DI263" s="41">
        <v>4.8607399999997803E-5</v>
      </c>
      <c r="DJ263" s="46">
        <v>258</v>
      </c>
      <c r="DK263" s="44">
        <v>1.6380001113480699E-5</v>
      </c>
      <c r="DL263" s="44">
        <v>5.7121884077360199E-5</v>
      </c>
      <c r="DM263" s="44">
        <v>1.4281278214345301E-4</v>
      </c>
      <c r="DN263" s="44">
        <v>9.9185500008758295E-5</v>
      </c>
      <c r="DO263" s="44">
        <v>5.0740528938863995E-4</v>
      </c>
      <c r="DP263" s="44">
        <v>3.8140314539392199E-4</v>
      </c>
      <c r="DQ263" s="44">
        <v>5.8131567518693295E-4</v>
      </c>
      <c r="DR263" s="45">
        <v>1.25525044049964E-2</v>
      </c>
      <c r="DS263" s="45">
        <v>2.1731932100544599E-2</v>
      </c>
      <c r="DT263" s="45">
        <v>1.9197852270723102E-2</v>
      </c>
      <c r="DU263" s="45">
        <v>1.32418104248284E-2</v>
      </c>
      <c r="DV263" s="45">
        <v>2.0619801419435601E-2</v>
      </c>
      <c r="DW263" s="45">
        <v>3.6188204010913397E-2</v>
      </c>
      <c r="DX263" s="45">
        <v>1.6036779991607599E-2</v>
      </c>
    </row>
    <row r="264" spans="1:128">
      <c r="A264" s="43">
        <f t="shared" si="29"/>
        <v>16.610958904109587</v>
      </c>
      <c r="B264" s="18">
        <v>260</v>
      </c>
      <c r="C264" s="12">
        <v>5698</v>
      </c>
      <c r="D264" s="12">
        <v>1.15890485017219E-2</v>
      </c>
      <c r="E264" s="12">
        <v>4.7767563104225499E-5</v>
      </c>
      <c r="F264" s="92">
        <f>$D264^Parameter!$D$325</f>
        <v>3.0899913860763132E-2</v>
      </c>
      <c r="G264" s="92">
        <f>$E264^Parameter!$D$318</f>
        <v>7.7441868311191981E-4</v>
      </c>
      <c r="H264" s="92">
        <f>$D264^Parameter!$D$326</f>
        <v>2.8264299366402124E-2</v>
      </c>
      <c r="I264" s="92">
        <f>$E264^Parameter!$D$319</f>
        <v>1.7165054040482596E-3</v>
      </c>
      <c r="J264" s="92">
        <f>$D264^Parameter!$D$328</f>
        <v>3.3481461620981201E-2</v>
      </c>
      <c r="K264" s="92">
        <f>$E264^Parameter!$D$321</f>
        <v>1.218585362431744E-2</v>
      </c>
      <c r="L264" s="92">
        <f>$D264^Parameter!$D$329</f>
        <v>8.2388530556302089E-2</v>
      </c>
      <c r="M264" s="92">
        <f>$E264^Parameter!$D$322</f>
        <v>7.6344052969713845E-3</v>
      </c>
      <c r="N264" s="92">
        <f>$D264^Parameter!$D$330</f>
        <v>2.7032032578057363E-2</v>
      </c>
      <c r="O264" s="92">
        <f>$E264^Parameter!$D$323</f>
        <v>1.8691890767236014E-2</v>
      </c>
      <c r="P264" s="92">
        <f>$D264^Parameter!$D$327</f>
        <v>1.4354018015983624E-2</v>
      </c>
      <c r="Q264" s="92">
        <f>$E264^Parameter!$D$320</f>
        <v>8.2205528054026119E-4</v>
      </c>
      <c r="R264" s="12">
        <f>$D264^EXP(Parameter!$D$96+Parameter!$D$103*(($B264/30.2*21)^(1)))</f>
        <v>1.5389369240340792E-45</v>
      </c>
      <c r="S264" s="12">
        <f>$E264^EXP(Parameter!$D$81+Parameter!$D$88*($B264/30.2*21)^(-2))</f>
        <v>2.2127095119966272E-3</v>
      </c>
      <c r="T264" s="12">
        <f>$D264^EXP(Parameter!$D$97+Parameter!$D$104*(($B264*21/30.2)^(1)))</f>
        <v>5.5131201285860529E-7</v>
      </c>
      <c r="U264" s="12">
        <f>$E264^EXP(Parameter!$D$82+Parameter!$D$89*($B264/30.2*21)^(-2))</f>
        <v>3.7660455488854601E-3</v>
      </c>
      <c r="V264" s="12">
        <f>$D264^EXP(Parameter!$D$99+Parameter!$D$106*(($B264*21/30.2)^(1)))</f>
        <v>1.6269243159868358E-12</v>
      </c>
      <c r="W264" s="12">
        <f>$E264^EXP(Parameter!$D$84+Parameter!$D$91*($B264/30.2*21)^(-2))</f>
        <v>2.0918367595588874E-2</v>
      </c>
      <c r="X264" s="12">
        <f>$D264^EXP(Parameter!$D$100+Parameter!$D$107*(($B264*21/30.2)^(1)))</f>
        <v>4.2840574355047673E-180</v>
      </c>
      <c r="Y264" s="12">
        <f>$E264^EXP(Parameter!$D$85+Parameter!$D$92*($B264/30.2*21)^(-2))</f>
        <v>1.283242251352943E-2</v>
      </c>
      <c r="Z264" s="12">
        <f>$D264^EXP(Parameter!$D$101+Parameter!$D$108*(($B264*21/30.2)^(1)))</f>
        <v>4.0568586277812167E-187</v>
      </c>
      <c r="AA264" s="12">
        <f>$E264^EXP(Parameter!$D$86+Parameter!$D$93*($B264/30.2*21)^(-2))</f>
        <v>1.8970469263410967E-2</v>
      </c>
      <c r="AB264" s="12">
        <f>$D264^EXP(Parameter!$D$98+Parameter!$D$105*(($B264*21/30.2)^(1)))</f>
        <v>3.3869561388974623E-13</v>
      </c>
      <c r="AC264" s="12">
        <f>$E264^EXP(Parameter!$D$83+Parameter!$D$90*($B264/30.2*21)^(-2))</f>
        <v>9.4056118113996828E-4</v>
      </c>
      <c r="AD264" s="87">
        <f>$D264^EXP(Parameter!$D$133+Parameter!$D$140*(($B264*21/30.2)^(-0.5))+Parameter!$D$147*((LN($B264*21/30.2))))</f>
        <v>1.2611281826462568E-15</v>
      </c>
      <c r="AE264" s="12">
        <f>$E264^EXP(Parameter!$D$111+Parameter!$D$118*(($B264*21/30.2)^(-1))+Parameter!$D$125*(($B264*21/30.2)^(-0.5)))</f>
        <v>4.4995633341539019E-2</v>
      </c>
      <c r="AF264" s="12">
        <f>$D264^EXP(Parameter!$D$134+Parameter!$D$141*(($B264*21/30.2)^(-0.5))+Parameter!$D$148*((LN($B264*21/30.2))))</f>
        <v>3.569306742229172E-5</v>
      </c>
      <c r="AG264" s="12">
        <f>$E264^EXP(Parameter!$D$112+Parameter!$D$119*(($B264*21/30.2)^(-1))+Parameter!$D$126*(($B264*21/30.2)^(-0.5)))</f>
        <v>4.6142308067996657E-3</v>
      </c>
      <c r="AH264" s="12">
        <f>$D264^EXP(Parameter!$D$136+Parameter!$D$143*(($B264*21/30.2)^(-0.5))+Parameter!$D$150*((LN($B264*21/30.2))))</f>
        <v>1.8336058580667044E-12</v>
      </c>
      <c r="AI264" s="12">
        <f>$E264^EXP(Parameter!$D$114+Parameter!$D$121*(($B264*21/30.2)^(-1))+Parameter!$D$128*(($B264*21/30.2)^(-0.5)))</f>
        <v>1.3010041132917153E-5</v>
      </c>
      <c r="AJ264" s="12">
        <f>$D264^EXP(Parameter!$D$137+Parameter!$D$144*(($B264*21/30.2)^(-0.5))+Parameter!$D$151*((LN($B264*21/30.2))))</f>
        <v>2.8749322874928656E-18</v>
      </c>
      <c r="AK264" s="12">
        <f>$E264^EXP(Parameter!$D$115+Parameter!$D$122*(($B264*21/30.2)^(-1))+Parameter!$D$129*(($B264*21/30.2)^(-0.5)))</f>
        <v>2.6977335373381739E-3</v>
      </c>
      <c r="AL264" s="12">
        <f>$D264^EXP(Parameter!$D$138+Parameter!$D$145*(($B264*21/30.2)^(-0.5))+Parameter!$D$152*((LN($B264*21/30.2))))</f>
        <v>1.1819100654775666E-82</v>
      </c>
      <c r="AM264" s="12">
        <f>$E264^EXP(Parameter!$D$116+Parameter!$D$123*(($B264*21/30.2)^(-1))+Parameter!$D$130*(($B264*21/30.2)^(-0.5)))</f>
        <v>6.3897143658100825E-7</v>
      </c>
      <c r="AN264" s="12">
        <f>$D264^EXP(Parameter!$D$135+Parameter!$D$142*(($B264*21/30.2)^(-0.5))+Parameter!$D$149*((LN($B264*21/30.2))))</f>
        <v>6.3471269662529405E-7</v>
      </c>
      <c r="AO264" s="12">
        <f>$E264^EXP(Parameter!$D$113+Parameter!$D$120*(($B264*21/30.2)^(-1))+Parameter!$D$127*(($B264*21/30.2)^(-0.5)))</f>
        <v>6.4833785045307368E-14</v>
      </c>
      <c r="AP264" s="87">
        <f>$D264^EXP(Parameter!$D$304+Parameter!$D$310*((LN($B264*21/30.2))))</f>
        <v>1.0433278074925608E-2</v>
      </c>
      <c r="AQ264" s="88">
        <f>$E264^EXP(Parameter!$D$290+Parameter!$D$296*((LN($B264*21/30.2))))</f>
        <v>7.6544437184129111E-3</v>
      </c>
      <c r="AR264" s="12">
        <f>$D264^EXP(Parameter!$D$305+Parameter!$D$311*((LN($B264*21/30.2))))</f>
        <v>1.6147885937774796E-2</v>
      </c>
      <c r="AS264" s="88">
        <f>$E264^EXP(Parameter!$D$291+Parameter!$D$297*((LN($B264*21/30.2))))</f>
        <v>5.7561571114161511E-3</v>
      </c>
      <c r="AT264" s="12">
        <f>$D264^EXP(Parameter!$D$305+Parameter!$D$307-Parameter!$D$306+(Parameter!$D$311+Parameter!$D$313-Parameter!$D$312)*((LN($B264*21/30.2))))</f>
        <v>1.3423958803812844E-2</v>
      </c>
      <c r="AU264" s="88">
        <f>$E264^EXP(Parameter!$D$291+Parameter!$D$293-Parameter!$D$292+(Parameter!$D$297+Parameter!$D$299-Parameter!$D$298)*((LN($B264*21/30.2))))</f>
        <v>9.6349454165728394E-3</v>
      </c>
      <c r="AV264" s="12">
        <f>$D264^EXP(Parameter!$D$308+Parameter!$D$314*((LN($B264*21/30.2))))</f>
        <v>1.8649327690597736E-2</v>
      </c>
      <c r="AW264" s="88">
        <f>$E264^EXP(Parameter!$D$294+Parameter!$D$300*((LN($B264*21/30.2))))</f>
        <v>8.3252371185550279E-3</v>
      </c>
      <c r="AX264" s="12">
        <f>$D264^EXP(Parameter!$D$305+Parameter!$D$309-Parameter!$D$306+(Parameter!$D$311+Parameter!$D$315-Parameter!$D$312)*((LN($B264*21/30.2))))</f>
        <v>5.4689272549137951E-3</v>
      </c>
      <c r="AY264" s="88">
        <f>$E264^EXP(Parameter!$D$291+Parameter!$D$295-Parameter!$D$292+(Parameter!$D$297+Parameter!$D$301-Parameter!$D$298)*((LN($B264*21/30.2))))</f>
        <v>3.6412479849744598E-5</v>
      </c>
      <c r="AZ264" s="12">
        <f>$D264^EXP(Parameter!D$305-Parameter!D$306+(Parameter!D$311-Parameter!D$312)*((LN($B264*21/30.2))))</f>
        <v>3.5942575373849994E-3</v>
      </c>
      <c r="BA264" s="88">
        <f>$E264^EXP(Parameter!$D$291-Parameter!$D$292+(Parameter!$D$297-Parameter!$D$298)*((LN($B264*21/30.2))))</f>
        <v>2.6703486252069549E-7</v>
      </c>
      <c r="BB264" s="89">
        <f>$D264^EXP(Parameter!$D$231+Parameter!$D$238)</f>
        <v>3.3845790517857625E-2</v>
      </c>
      <c r="BC264" s="90">
        <f>$E264^EXP(Parameter!$D$216+Parameter!$D$223)</f>
        <v>1.8025695492586858E-3</v>
      </c>
      <c r="BD264" s="91">
        <f>$D264^EXP(Parameter!$D$232+Parameter!$D$239)</f>
        <v>2.4696191889684183E-2</v>
      </c>
      <c r="BE264" s="90">
        <f>$E264^EXP(Parameter!$D$217+Parameter!$D$224)</f>
        <v>2.7147097002219681E-3</v>
      </c>
      <c r="BF264" s="91">
        <f>$D264^EXP(Parameter!$D$234+Parameter!$D$241)</f>
        <v>3.0529620930596288E-2</v>
      </c>
      <c r="BG264" s="91">
        <f>$E264^EXP(Parameter!$D$219+Parameter!$D$226)</f>
        <v>1.5033151032527493E-2</v>
      </c>
      <c r="BH264" s="91">
        <f>$D264^EXP(Parameter!$D$235+Parameter!$D$242)</f>
        <v>6.8230165152251374E-2</v>
      </c>
      <c r="BI264" s="91">
        <f>$E264^EXP(Parameter!$D$220+Parameter!$D$227)</f>
        <v>9.0557606880985377E-3</v>
      </c>
      <c r="BJ264" s="91">
        <f>$D264^EXP(Parameter!$D$236)</f>
        <v>7.0748515013451694E-3</v>
      </c>
      <c r="BK264" s="91">
        <f>$E264^EXP(Parameter!$D$221)</f>
        <v>0.12620148200739026</v>
      </c>
      <c r="BL264" s="91">
        <f>$D264^EXP(Parameter!$D$233+Parameter!$D$240)</f>
        <v>1.0211160256401192E-2</v>
      </c>
      <c r="BM264" s="91">
        <f>$E264^EXP(Parameter!$D$218+Parameter!$D$225)</f>
        <v>7.2321510536665966E-4</v>
      </c>
      <c r="BN264" s="90">
        <f>$D264^EXP(Parameter!$D$268+Parameter!$D$275)</f>
        <v>4.7577349949261334E-2</v>
      </c>
      <c r="BO264" s="91">
        <f>$E264^EXP(Parameter!$D$246+Parameter!$D$253)</f>
        <v>5.4244915549917503E-4</v>
      </c>
      <c r="BP264" s="91">
        <f>$D264^EXP(Parameter!$D$269+Parameter!$D$276)</f>
        <v>2.958164707139866E-2</v>
      </c>
      <c r="BQ264" s="91">
        <f>$E264^EXP(Parameter!$D$247+Parameter!$D$254)</f>
        <v>1.5261935845401016E-3</v>
      </c>
      <c r="BR264" s="91">
        <f>$D264^EXP(Parameter!$D$271+Parameter!$D$278)</f>
        <v>7.6983659975667598E-2</v>
      </c>
      <c r="BS264" s="91">
        <f>$E264^EXP(Parameter!$D$249+Parameter!$D$256)</f>
        <v>1.9044665443351674E-2</v>
      </c>
      <c r="BT264" s="91">
        <f>$D264^EXP(Parameter!$D$272+Parameter!$D$279)</f>
        <v>0.14427774779623698</v>
      </c>
      <c r="BU264" s="91">
        <f>$E264^EXP(Parameter!$D$250+Parameter!$D$257)</f>
        <v>5.0239096033408252E-3</v>
      </c>
      <c r="BV264" s="91">
        <f>$D264^EXP(Parameter!$D$273+Parameter!$D$280)</f>
        <v>0.11100451362907456</v>
      </c>
      <c r="BW264" s="91">
        <f>$E264^EXP(Parameter!$D$251+Parameter!$D$258)</f>
        <v>2.0678614588831253E-2</v>
      </c>
      <c r="BX264" s="91">
        <f>$D264^EXP(Parameter!$D$270+Parameter!$D$277)</f>
        <v>2.5249067079689415E-2</v>
      </c>
      <c r="BY264" s="91">
        <f>$E264^EXP(Parameter!$D$248+Parameter!$D$255)</f>
        <v>1.9195364387231731E-3</v>
      </c>
      <c r="BZ264" s="90">
        <f>$D264^EXP(Parameter!$D$208)</f>
        <v>3.1173521358642337E-2</v>
      </c>
      <c r="CA264" s="90">
        <f>$E264^EXP(Parameter!$D$200)</f>
        <v>1.2277733653417841E-3</v>
      </c>
      <c r="CB264" s="90">
        <f>$D264^EXP(Parameter!$D$209)</f>
        <v>2.5063783424601676E-2</v>
      </c>
      <c r="CC264" s="90">
        <f>$E264^EXP(Parameter!$D$201)</f>
        <v>2.2129404517712997E-3</v>
      </c>
      <c r="CD264" s="90">
        <f>$D264^EXP(Parameter!$D$211)</f>
        <v>2.7649930202534003E-2</v>
      </c>
      <c r="CE264" s="90">
        <f>$E264^EXP(Parameter!$D$203)</f>
        <v>1.128953691627641E-2</v>
      </c>
      <c r="CF264" s="90">
        <f>$D264^EXP(Parameter!$D$212)</f>
        <v>6.8047130450524365E-2</v>
      </c>
      <c r="CG264" s="90">
        <f>$E264^EXP(Parameter!$D$204)</f>
        <v>7.6586319348277655E-3</v>
      </c>
      <c r="CH264" s="91">
        <f>$D264^EXP(Parameter!$D$213)</f>
        <v>2.1812319998533017E-2</v>
      </c>
      <c r="CI264" s="90">
        <f>$E264^EXP(Parameter!$D$205)</f>
        <v>1.4351155722223612E-2</v>
      </c>
      <c r="CJ264" s="91">
        <f>$D264^EXP(Parameter!$D$210)</f>
        <v>1.1282287182738691E-2</v>
      </c>
      <c r="CK264" s="90">
        <f>$E264^EXP(Parameter!$D$202)</f>
        <v>9.7374783655565479E-4</v>
      </c>
      <c r="CL264" s="12">
        <f>$D264^EXP(Parameter!$D$170+Parameter!$D$177*(LN($B264/30.2*21)))</f>
        <v>1.2870201766669323E-2</v>
      </c>
      <c r="CM264" s="41">
        <f>$E264^EXP(Parameter!$D$155+Parameter!$D$162*(LN($B264/30.2*21)))</f>
        <v>6.0006585011620608E-2</v>
      </c>
      <c r="CN264" s="12">
        <f>$D264^EXP(Parameter!$D$171+Parameter!$D$178*(LN($B264/30.2*21)))</f>
        <v>1.5144833668403117E-2</v>
      </c>
      <c r="CO264" s="41">
        <f>$E264^EXP(Parameter!$D$156+Parameter!$D$163*(LN($B264/30.2*21)))</f>
        <v>3.264107332090152E-2</v>
      </c>
      <c r="CP264" s="12">
        <f>$D264^EXP(Parameter!$D$173+Parameter!$D$180*(LN($B264/30.2*21)))</f>
        <v>1.2081642202860629E-2</v>
      </c>
      <c r="CQ264" s="41">
        <f>$E264^EXP(Parameter!$D$158+Parameter!$D$165*(LN($B264/30.2*21)))</f>
        <v>3.1586377937936956E-2</v>
      </c>
      <c r="CR264" s="12">
        <f>$D264^EXP(Parameter!$D$174+Parameter!$D$181*(LN($B264/30.2*21)))</f>
        <v>9.7829587228462529E-3</v>
      </c>
      <c r="CS264" s="41">
        <f>$E264^EXP(Parameter!$D$159+Parameter!$D$166*(LN($B264/30.2*21)))</f>
        <v>5.2549240982448078E-2</v>
      </c>
      <c r="CT264" s="12">
        <f>$D264^EXP(Parameter!$D$175+Parameter!$D$182*(LN($B264/30.2*21)))</f>
        <v>1.2308307074823167E-3</v>
      </c>
      <c r="CU264" s="41">
        <f>$E264^EXP(Parameter!$D$160+Parameter!$D$167*(LN($B264/30.2*21)))</f>
        <v>7.4376965151816919E-4</v>
      </c>
      <c r="CV264" s="12">
        <f>$D264^EXP(Parameter!$D$172+Parameter!$D$179*(LN($B264/30.2*21)))</f>
        <v>2.1009575255796814E-3</v>
      </c>
      <c r="CW264" s="41">
        <f>$E264^EXP(Parameter!$D$157+Parameter!$D$164*(LN($B264/30.2*21)))</f>
        <v>5.9655742318534021E-9</v>
      </c>
      <c r="CX264" s="12">
        <f t="shared" si="30"/>
        <v>1.5389369240340792E-45</v>
      </c>
      <c r="CY264" s="85">
        <v>1.23816004201831E-2</v>
      </c>
      <c r="CZ264" s="12">
        <f t="shared" si="24"/>
        <v>5.5131201285860529E-7</v>
      </c>
      <c r="DA264" s="85">
        <v>1.8357033149209102E-2</v>
      </c>
      <c r="DB264" s="12">
        <f t="shared" si="25"/>
        <v>1.6269243159868358E-12</v>
      </c>
      <c r="DC264" s="41">
        <v>4.8078688326677702E-5</v>
      </c>
      <c r="DD264" s="12">
        <f t="shared" si="26"/>
        <v>4.2840574355047673E-180</v>
      </c>
      <c r="DE264" s="85">
        <v>5.9721737631013999E-4</v>
      </c>
      <c r="DF264" s="12">
        <f t="shared" si="27"/>
        <v>4.0568586277812167E-187</v>
      </c>
      <c r="DG264" s="41">
        <v>4.7767599999998299E-5</v>
      </c>
      <c r="DH264" s="12">
        <f t="shared" si="28"/>
        <v>3.3869561388974623E-13</v>
      </c>
      <c r="DI264" s="41">
        <v>4.7767599999998299E-5</v>
      </c>
      <c r="DJ264" s="46">
        <v>259</v>
      </c>
      <c r="DK264" s="44">
        <v>1.6037916991673599E-5</v>
      </c>
      <c r="DL264" s="44">
        <v>5.6014650525293399E-5</v>
      </c>
      <c r="DM264" s="44">
        <v>1.40208695371791E-4</v>
      </c>
      <c r="DN264" s="44">
        <v>9.7331035469827603E-5</v>
      </c>
      <c r="DO264" s="44">
        <v>4.9900137335523497E-4</v>
      </c>
      <c r="DP264" s="44">
        <v>3.7493907444996499E-4</v>
      </c>
      <c r="DQ264" s="44">
        <v>5.7179558865116898E-4</v>
      </c>
      <c r="DR264" s="45">
        <v>1.24505657903188E-2</v>
      </c>
      <c r="DS264" s="45">
        <v>2.1568518059799899E-2</v>
      </c>
      <c r="DT264" s="45">
        <v>1.9050813326652798E-2</v>
      </c>
      <c r="DU264" s="45">
        <v>1.3135025848699401E-2</v>
      </c>
      <c r="DV264" s="45">
        <v>2.0463524668602202E-2</v>
      </c>
      <c r="DW264" s="45">
        <v>3.5937810419488701E-2</v>
      </c>
      <c r="DX264" s="45">
        <v>1.5910767506002399E-2</v>
      </c>
    </row>
    <row r="265" spans="1:128">
      <c r="A265" s="43">
        <f t="shared" si="29"/>
        <v>16.671232876712331</v>
      </c>
      <c r="B265" s="18">
        <v>261</v>
      </c>
      <c r="C265" s="12">
        <v>5720</v>
      </c>
      <c r="D265" s="12">
        <v>1.14923345610924E-2</v>
      </c>
      <c r="E265" s="12">
        <v>4.6944557548200598E-5</v>
      </c>
      <c r="F265" s="92">
        <f>$D265^Parameter!$D$325</f>
        <v>3.0698591034040018E-2</v>
      </c>
      <c r="G265" s="92">
        <f>$E265^Parameter!$D$318</f>
        <v>7.6478855501149517E-4</v>
      </c>
      <c r="H265" s="92">
        <f>$D265^Parameter!$D$326</f>
        <v>2.8075442402132146E-2</v>
      </c>
      <c r="I265" s="92">
        <f>$E265^Parameter!$D$319</f>
        <v>1.6975186723419207E-3</v>
      </c>
      <c r="J265" s="92">
        <f>$D265^Parameter!$D$328</f>
        <v>3.3268337184221848E-2</v>
      </c>
      <c r="K265" s="92">
        <f>$E265^Parameter!$D$321</f>
        <v>1.2092393351677238E-2</v>
      </c>
      <c r="L265" s="92">
        <f>$D265^Parameter!$D$329</f>
        <v>8.2002789465055556E-2</v>
      </c>
      <c r="M265" s="92">
        <f>$E265^Parameter!$D$322</f>
        <v>7.5696669631097821E-3</v>
      </c>
      <c r="N265" s="92">
        <f>$D265^Parameter!$D$330</f>
        <v>2.6849159263284839E-2</v>
      </c>
      <c r="O265" s="92">
        <f>$E265^Parameter!$D$323</f>
        <v>1.856239884840661E-2</v>
      </c>
      <c r="P265" s="92">
        <f>$D265^Parameter!$D$327</f>
        <v>1.4239956546242051E-2</v>
      </c>
      <c r="Q265" s="92">
        <f>$E265^Parameter!$D$320</f>
        <v>8.1191743716087087E-4</v>
      </c>
      <c r="R265" s="12">
        <f>$D265^EXP(Parameter!$D$96+Parameter!$D$103*(($B265/30.2*21)^(1)))</f>
        <v>2.9800028484852837E-46</v>
      </c>
      <c r="S265" s="12">
        <f>$E265^EXP(Parameter!$D$81+Parameter!$D$88*($B265/30.2*21)^(-2))</f>
        <v>2.1892067302050292E-3</v>
      </c>
      <c r="T265" s="12">
        <f>$D265^EXP(Parameter!$D$97+Parameter!$D$104*(($B265*21/30.2)^(1)))</f>
        <v>4.9505424444715808E-7</v>
      </c>
      <c r="U265" s="12">
        <f>$E265^EXP(Parameter!$D$82+Parameter!$D$89*($B265/30.2*21)^(-2))</f>
        <v>3.7295053406916721E-3</v>
      </c>
      <c r="V265" s="12">
        <f>$D265^EXP(Parameter!$D$99+Parameter!$D$106*(($B265*21/30.2)^(1)))</f>
        <v>1.2309464666727107E-12</v>
      </c>
      <c r="W265" s="12">
        <f>$E265^EXP(Parameter!$D$84+Parameter!$D$91*($B265/30.2*21)^(-2))</f>
        <v>2.0777549930724469E-2</v>
      </c>
      <c r="X265" s="12">
        <f>$D265^EXP(Parameter!$D$100+Parameter!$D$107*(($B265*21/30.2)^(1)))</f>
        <v>3.2096243304238972E-184</v>
      </c>
      <c r="Y265" s="12">
        <f>$E265^EXP(Parameter!$D$85+Parameter!$D$92*($B265/30.2*21)^(-2))</f>
        <v>1.2735159882139477E-2</v>
      </c>
      <c r="Z265" s="12">
        <f>$D265^EXP(Parameter!$D$101+Parameter!$D$108*(($B265*21/30.2)^(1)))</f>
        <v>3.856960054134515E-191</v>
      </c>
      <c r="AA265" s="12">
        <f>$E265^EXP(Parameter!$D$86+Parameter!$D$93*($B265/30.2*21)^(-2))</f>
        <v>1.8839525704472709E-2</v>
      </c>
      <c r="AB265" s="12">
        <f>$D265^EXP(Parameter!$D$98+Parameter!$D$105*(($B265*21/30.2)^(1)))</f>
        <v>2.5729761491555708E-13</v>
      </c>
      <c r="AC265" s="12">
        <f>$E265^EXP(Parameter!$D$83+Parameter!$D$90*($B265/30.2*21)^(-2))</f>
        <v>9.2917985424834548E-4</v>
      </c>
      <c r="AD265" s="87">
        <f>$D265^EXP(Parameter!$D$133+Parameter!$D$140*(($B265*21/30.2)^(-0.5))+Parameter!$D$147*((LN($B265*21/30.2))))</f>
        <v>1.0185694866250373E-15</v>
      </c>
      <c r="AE265" s="12">
        <f>$E265^EXP(Parameter!$D$111+Parameter!$D$118*(($B265*21/30.2)^(-1))+Parameter!$D$125*(($B265*21/30.2)^(-0.5)))</f>
        <v>4.481909126051907E-2</v>
      </c>
      <c r="AF265" s="12">
        <f>$D265^EXP(Parameter!$D$134+Parameter!$D$141*(($B265*21/30.2)^(-0.5))+Parameter!$D$148*((LN($B265*21/30.2))))</f>
        <v>3.4371259602130449E-5</v>
      </c>
      <c r="AG265" s="12">
        <f>$E265^EXP(Parameter!$D$112+Parameter!$D$119*(($B265*21/30.2)^(-1))+Parameter!$D$126*(($B265*21/30.2)^(-0.5)))</f>
        <v>4.5721065585109149E-3</v>
      </c>
      <c r="AH265" s="12">
        <f>$D265^EXP(Parameter!$D$136+Parameter!$D$143*(($B265*21/30.2)^(-0.5))+Parameter!$D$150*((LN($B265*21/30.2))))</f>
        <v>1.5687916705955358E-12</v>
      </c>
      <c r="AI265" s="12">
        <f>$E265^EXP(Parameter!$D$114+Parameter!$D$121*(($B265*21/30.2)^(-1))+Parameter!$D$128*(($B265*21/30.2)^(-0.5)))</f>
        <v>1.2655132819798659E-5</v>
      </c>
      <c r="AJ265" s="12">
        <f>$D265^EXP(Parameter!$D$137+Parameter!$D$144*(($B265*21/30.2)^(-0.5))+Parameter!$D$151*((LN($B265*21/30.2))))</f>
        <v>2.1715957131177438E-18</v>
      </c>
      <c r="AK265" s="12">
        <f>$E265^EXP(Parameter!$D$115+Parameter!$D$122*(($B265*21/30.2)^(-1))+Parameter!$D$129*(($B265*21/30.2)^(-0.5)))</f>
        <v>2.6674174426162341E-3</v>
      </c>
      <c r="AL265" s="12">
        <f>$D265^EXP(Parameter!$D$138+Parameter!$D$145*(($B265*21/30.2)^(-0.5))+Parameter!$D$152*((LN($B265*21/30.2))))</f>
        <v>2.1527462358568087E-83</v>
      </c>
      <c r="AM265" s="12">
        <f>$E265^EXP(Parameter!$D$116+Parameter!$D$123*(($B265*21/30.2)^(-1))+Parameter!$D$130*(($B265*21/30.2)^(-0.5)))</f>
        <v>6.1682212761451518E-7</v>
      </c>
      <c r="AN265" s="12">
        <f>$D265^EXP(Parameter!$D$135+Parameter!$D$142*(($B265*21/30.2)^(-0.5))+Parameter!$D$149*((LN($B265*21/30.2))))</f>
        <v>6.0099997360303574E-7</v>
      </c>
      <c r="AO265" s="12">
        <f>$E265^EXP(Parameter!$D$113+Parameter!$D$120*(($B265*21/30.2)^(-1))+Parameter!$D$127*(($B265*21/30.2)^(-0.5)))</f>
        <v>5.9841644365009697E-14</v>
      </c>
      <c r="AP265" s="87">
        <f>$D265^EXP(Parameter!$D$304+Parameter!$D$310*((LN($B265*21/30.2))))</f>
        <v>1.0321105204068134E-2</v>
      </c>
      <c r="AQ265" s="88">
        <f>$E265^EXP(Parameter!$D$290+Parameter!$D$296*((LN($B265*21/30.2))))</f>
        <v>7.6099078142372375E-3</v>
      </c>
      <c r="AR265" s="12">
        <f>$D265^EXP(Parameter!$D$305+Parameter!$D$311*((LN($B265*21/30.2))))</f>
        <v>1.6010766724382845E-2</v>
      </c>
      <c r="AS265" s="88">
        <f>$E265^EXP(Parameter!$D$291+Parameter!$D$297*((LN($B265*21/30.2))))</f>
        <v>5.7105530751746245E-3</v>
      </c>
      <c r="AT265" s="12">
        <f>$D265^EXP(Parameter!$D$305+Parameter!$D$307-Parameter!$D$306+(Parameter!$D$311+Parameter!$D$313-Parameter!$D$312)*((LN($B265*21/30.2))))</f>
        <v>1.3296613574674647E-2</v>
      </c>
      <c r="AU265" s="88">
        <f>$E265^EXP(Parameter!$D$291+Parameter!$D$293-Parameter!$D$292+(Parameter!$D$297+Parameter!$D$299-Parameter!$D$298)*((LN($B265*21/30.2))))</f>
        <v>9.5516365005661342E-3</v>
      </c>
      <c r="AV265" s="12">
        <f>$D265^EXP(Parameter!$D$308+Parameter!$D$314*((LN($B265*21/30.2))))</f>
        <v>1.8457229368956409E-2</v>
      </c>
      <c r="AW265" s="88">
        <f>$E265^EXP(Parameter!$D$294+Parameter!$D$300*((LN($B265*21/30.2))))</f>
        <v>8.2571880985817057E-3</v>
      </c>
      <c r="AX265" s="12">
        <f>$D265^EXP(Parameter!$D$305+Parameter!$D$309-Parameter!$D$306+(Parameter!$D$311+Parameter!$D$315-Parameter!$D$312)*((LN($B265*21/30.2))))</f>
        <v>5.3996267035387579E-3</v>
      </c>
      <c r="AY265" s="88">
        <f>$E265^EXP(Parameter!$D$291+Parameter!$D$295-Parameter!$D$292+(Parameter!$D$297+Parameter!$D$301-Parameter!$D$298)*((LN($B265*21/30.2))))</f>
        <v>3.5285663851762202E-5</v>
      </c>
      <c r="AZ265" s="12">
        <f>$D265^EXP(Parameter!D$305-Parameter!D$306+(Parameter!D$311-Parameter!D$312)*((LN($B265*21/30.2))))</f>
        <v>3.548005220099789E-3</v>
      </c>
      <c r="BA265" s="88">
        <f>$E265^EXP(Parameter!$D$291-Parameter!$D$292+(Parameter!$D$297-Parameter!$D$298)*((LN($B265*21/30.2))))</f>
        <v>2.5591157381897181E-7</v>
      </c>
      <c r="BB265" s="89">
        <f>$D265^EXP(Parameter!$D$231+Parameter!$D$238)</f>
        <v>3.3631031226811103E-2</v>
      </c>
      <c r="BC265" s="90">
        <f>$E265^EXP(Parameter!$D$216+Parameter!$D$223)</f>
        <v>1.7827831885010271E-3</v>
      </c>
      <c r="BD265" s="91">
        <f>$D265^EXP(Parameter!$D$232+Parameter!$D$239)</f>
        <v>2.4524953560177983E-2</v>
      </c>
      <c r="BE265" s="90">
        <f>$E265^EXP(Parameter!$D$217+Parameter!$D$224)</f>
        <v>2.6868321503264359E-3</v>
      </c>
      <c r="BF265" s="91">
        <f>$D265^EXP(Parameter!$D$234+Parameter!$D$241)</f>
        <v>3.033002324748536E-2</v>
      </c>
      <c r="BG265" s="91">
        <f>$E265^EXP(Parameter!$D$219+Parameter!$D$226)</f>
        <v>1.4923326138282959E-2</v>
      </c>
      <c r="BH265" s="91">
        <f>$D265^EXP(Parameter!$D$235+Parameter!$D$242)</f>
        <v>6.7886644123317824E-2</v>
      </c>
      <c r="BI265" s="91">
        <f>$E265^EXP(Parameter!$D$220+Parameter!$D$227)</f>
        <v>8.9816478799129851E-3</v>
      </c>
      <c r="BJ265" s="91">
        <f>$D265^EXP(Parameter!$D$236)</f>
        <v>7.0093036623845983E-3</v>
      </c>
      <c r="BK265" s="91">
        <f>$E265^EXP(Parameter!$D$221)</f>
        <v>0.12574599568238526</v>
      </c>
      <c r="BL265" s="91">
        <f>$D265^EXP(Parameter!$D$233+Parameter!$D$240)</f>
        <v>1.0123535860647218E-2</v>
      </c>
      <c r="BM265" s="91">
        <f>$E265^EXP(Parameter!$D$218+Parameter!$D$225)</f>
        <v>7.1413636908126304E-4</v>
      </c>
      <c r="BN265" s="90">
        <f>$D265^EXP(Parameter!$D$268+Parameter!$D$275)</f>
        <v>4.7305736536900157E-2</v>
      </c>
      <c r="BO265" s="91">
        <f>$E265^EXP(Parameter!$D$246+Parameter!$D$253)</f>
        <v>5.3537058483306703E-4</v>
      </c>
      <c r="BP265" s="91">
        <f>$D265^EXP(Parameter!$D$269+Parameter!$D$276)</f>
        <v>2.9386504410407216E-2</v>
      </c>
      <c r="BQ265" s="91">
        <f>$E265^EXP(Parameter!$D$247+Parameter!$D$254)</f>
        <v>1.5090021484120435E-3</v>
      </c>
      <c r="BR265" s="91">
        <f>$D265^EXP(Parameter!$D$271+Parameter!$D$278)</f>
        <v>7.6613450825072316E-2</v>
      </c>
      <c r="BS265" s="91">
        <f>$E265^EXP(Parameter!$D$249+Parameter!$D$256)</f>
        <v>1.8913347323928641E-2</v>
      </c>
      <c r="BT265" s="91">
        <f>$D265^EXP(Parameter!$D$272+Parameter!$D$279)</f>
        <v>0.14375358348663789</v>
      </c>
      <c r="BU265" s="91">
        <f>$E265^EXP(Parameter!$D$250+Parameter!$D$257)</f>
        <v>4.9776679099136521E-3</v>
      </c>
      <c r="BV265" s="91">
        <f>$D265^EXP(Parameter!$D$273+Parameter!$D$280)</f>
        <v>0.11054673325060985</v>
      </c>
      <c r="BW265" s="91">
        <f>$E265^EXP(Parameter!$D$251+Parameter!$D$258)</f>
        <v>2.0538982977771261E-2</v>
      </c>
      <c r="BX265" s="91">
        <f>$D265^EXP(Parameter!$D$270+Parameter!$D$277)</f>
        <v>2.5075038895588746E-2</v>
      </c>
      <c r="BY265" s="91">
        <f>$E265^EXP(Parameter!$D$248+Parameter!$D$255)</f>
        <v>1.8986746706334571E-3</v>
      </c>
      <c r="BZ265" s="90">
        <f>$D265^EXP(Parameter!$D$208)</f>
        <v>3.0970929172439498E-2</v>
      </c>
      <c r="CA265" s="90">
        <f>$E265^EXP(Parameter!$D$200)</f>
        <v>1.2134821195656765E-3</v>
      </c>
      <c r="CB265" s="90">
        <f>$D265^EXP(Parameter!$D$209)</f>
        <v>2.4890687649701631E-2</v>
      </c>
      <c r="CC265" s="90">
        <f>$E265^EXP(Parameter!$D$201)</f>
        <v>2.1894338654903328E-3</v>
      </c>
      <c r="CD265" s="90">
        <f>$D265^EXP(Parameter!$D$211)</f>
        <v>2.7464043651911369E-2</v>
      </c>
      <c r="CE265" s="90">
        <f>$E265^EXP(Parameter!$D$203)</f>
        <v>1.1201455995920375E-2</v>
      </c>
      <c r="CF265" s="90">
        <f>$D265^EXP(Parameter!$D$212)</f>
        <v>6.7704189047764415E-2</v>
      </c>
      <c r="CG265" s="90">
        <f>$E265^EXP(Parameter!$D$204)</f>
        <v>7.5937301912593451E-3</v>
      </c>
      <c r="CH265" s="91">
        <f>$D265^EXP(Parameter!$D$213)</f>
        <v>2.1656021812350712E-2</v>
      </c>
      <c r="CI265" s="90">
        <f>$E265^EXP(Parameter!$D$205)</f>
        <v>1.424515781273826E-2</v>
      </c>
      <c r="CJ265" s="91">
        <f>$D265^EXP(Parameter!$D$210)</f>
        <v>1.1187569016886806E-2</v>
      </c>
      <c r="CK265" s="90">
        <f>$E265^EXP(Parameter!$D$202)</f>
        <v>9.6202381401622368E-4</v>
      </c>
      <c r="CL265" s="12">
        <f>$D265^EXP(Parameter!$D$170+Parameter!$D$177*(LN($B265/30.2*21)))</f>
        <v>1.2748865271708704E-2</v>
      </c>
      <c r="CM265" s="41">
        <f>$E265^EXP(Parameter!$D$155+Parameter!$D$162*(LN($B265/30.2*21)))</f>
        <v>5.9876643059992664E-2</v>
      </c>
      <c r="CN265" s="12">
        <f>$D265^EXP(Parameter!$D$171+Parameter!$D$178*(LN($B265/30.2*21)))</f>
        <v>1.5016077546090431E-2</v>
      </c>
      <c r="CO265" s="41">
        <f>$E265^EXP(Parameter!$D$156+Parameter!$D$163*(LN($B265/30.2*21)))</f>
        <v>3.2509766310854081E-2</v>
      </c>
      <c r="CP265" s="12">
        <f>$D265^EXP(Parameter!$D$173+Parameter!$D$180*(LN($B265/30.2*21)))</f>
        <v>1.1967719896595484E-2</v>
      </c>
      <c r="CQ265" s="41">
        <f>$E265^EXP(Parameter!$D$158+Parameter!$D$165*(LN($B265/30.2*21)))</f>
        <v>3.1418848121660813E-2</v>
      </c>
      <c r="CR265" s="12">
        <f>$D265^EXP(Parameter!$D$174+Parameter!$D$181*(LN($B265/30.2*21)))</f>
        <v>9.6656515704004829E-3</v>
      </c>
      <c r="CS265" s="41">
        <f>$E265^EXP(Parameter!$D$159+Parameter!$D$166*(LN($B265/30.2*21)))</f>
        <v>5.2360689638021027E-2</v>
      </c>
      <c r="CT265" s="12">
        <f>$D265^EXP(Parameter!$D$175+Parameter!$D$182*(LN($B265/30.2*21)))</f>
        <v>1.2093302717406976E-3</v>
      </c>
      <c r="CU265" s="41">
        <f>$E265^EXP(Parameter!$D$160+Parameter!$D$167*(LN($B265/30.2*21)))</f>
        <v>7.3075359752484905E-4</v>
      </c>
      <c r="CV265" s="12">
        <f>$D265^EXP(Parameter!$D$172+Parameter!$D$179*(LN($B265/30.2*21)))</f>
        <v>2.0714340144257341E-3</v>
      </c>
      <c r="CW265" s="41">
        <f>$E265^EXP(Parameter!$D$157+Parameter!$D$164*(LN($B265/30.2*21)))</f>
        <v>5.6520221586165199E-9</v>
      </c>
      <c r="CX265" s="12">
        <f t="shared" si="30"/>
        <v>2.9800028484852837E-46</v>
      </c>
      <c r="CY265" s="85">
        <v>1.2372155053428899E-2</v>
      </c>
      <c r="CZ265" s="12">
        <f t="shared" si="24"/>
        <v>4.9505424444715808E-7</v>
      </c>
      <c r="DA265" s="85">
        <v>1.83365381554569E-2</v>
      </c>
      <c r="DB265" s="12">
        <f t="shared" si="25"/>
        <v>1.2309464666727107E-12</v>
      </c>
      <c r="DC265" s="41">
        <v>4.7231258346858503E-5</v>
      </c>
      <c r="DD265" s="12">
        <f t="shared" si="26"/>
        <v>3.2096243304238972E-184</v>
      </c>
      <c r="DE265" s="85">
        <v>5.8799037728136396E-4</v>
      </c>
      <c r="DF265" s="12">
        <f t="shared" si="27"/>
        <v>3.856960054134515E-191</v>
      </c>
      <c r="DG265" s="41">
        <v>4.6944599999998697E-5</v>
      </c>
      <c r="DH265" s="12">
        <f t="shared" si="28"/>
        <v>2.5729761491555708E-13</v>
      </c>
      <c r="DI265" s="41">
        <v>4.6944599999998697E-5</v>
      </c>
      <c r="DJ265" s="46">
        <v>260</v>
      </c>
      <c r="DK265" s="44">
        <v>1.5703859344018401E-5</v>
      </c>
      <c r="DL265" s="44">
        <v>5.4931681766512399E-5</v>
      </c>
      <c r="DM265" s="44">
        <v>1.3765857327285901E-4</v>
      </c>
      <c r="DN265" s="44">
        <v>9.5515891846864598E-5</v>
      </c>
      <c r="DO265" s="44">
        <v>4.90756959730554E-4</v>
      </c>
      <c r="DP265" s="44">
        <v>3.6860029601093502E-4</v>
      </c>
      <c r="DQ265" s="44">
        <v>5.6245433645263397E-4</v>
      </c>
      <c r="DR265" s="45">
        <v>1.2349736258583601E-2</v>
      </c>
      <c r="DS265" s="45">
        <v>2.14067717888849E-2</v>
      </c>
      <c r="DT265" s="45">
        <v>1.8905298162626299E-2</v>
      </c>
      <c r="DU265" s="45">
        <v>1.3029396324760099E-2</v>
      </c>
      <c r="DV265" s="45">
        <v>2.03088533220162E-2</v>
      </c>
      <c r="DW265" s="45">
        <v>3.56898012516507E-2</v>
      </c>
      <c r="DX265" s="45">
        <v>1.5786088986274999E-2</v>
      </c>
    </row>
    <row r="266" spans="1:128">
      <c r="A266" s="43">
        <f t="shared" si="29"/>
        <v>16.731506849315068</v>
      </c>
      <c r="B266" s="18">
        <v>262</v>
      </c>
      <c r="C266" s="12">
        <v>5742</v>
      </c>
      <c r="D266" s="12">
        <v>1.13966889649986E-2</v>
      </c>
      <c r="E266" s="12">
        <v>4.6138032446178398E-5</v>
      </c>
      <c r="F266" s="92">
        <f>$D266^Parameter!$D$325</f>
        <v>3.0499125198418773E-2</v>
      </c>
      <c r="G266" s="92">
        <f>$E266^Parameter!$D$318</f>
        <v>7.5530529707512368E-4</v>
      </c>
      <c r="H266" s="92">
        <f>$D266^Parameter!$D$326</f>
        <v>2.7888358760695942E-2</v>
      </c>
      <c r="I266" s="92">
        <f>$E266^Parameter!$D$319</f>
        <v>1.6787955326897689E-3</v>
      </c>
      <c r="J266" s="92">
        <f>$D266^Parameter!$D$328</f>
        <v>3.3057146784746083E-2</v>
      </c>
      <c r="K266" s="92">
        <f>$E266^Parameter!$D$321</f>
        <v>1.199991495239862E-2</v>
      </c>
      <c r="L266" s="92">
        <f>$D266^Parameter!$D$329</f>
        <v>8.1619902124699023E-2</v>
      </c>
      <c r="M266" s="92">
        <f>$E266^Parameter!$D$322</f>
        <v>7.5056609851676349E-3</v>
      </c>
      <c r="N266" s="92">
        <f>$D266^Parameter!$D$330</f>
        <v>2.6668018246361544E-2</v>
      </c>
      <c r="O266" s="92">
        <f>$E266^Parameter!$D$323</f>
        <v>1.8434171689715007E-2</v>
      </c>
      <c r="P266" s="92">
        <f>$D266^Parameter!$D$327</f>
        <v>1.4127109727302493E-2</v>
      </c>
      <c r="Q266" s="92">
        <f>$E266^Parameter!$D$320</f>
        <v>8.0193316757798557E-4</v>
      </c>
      <c r="R266" s="12">
        <f>$D266^EXP(Parameter!$D$96+Parameter!$D$103*(($B266/30.2*21)^(1)))</f>
        <v>5.6268832733457211E-47</v>
      </c>
      <c r="S266" s="12">
        <f>$E266^EXP(Parameter!$D$81+Parameter!$D$88*($B266/30.2*21)^(-2))</f>
        <v>2.166019941316686E-3</v>
      </c>
      <c r="T266" s="12">
        <f>$D266^EXP(Parameter!$D$97+Parameter!$D$104*(($B266*21/30.2)^(1)))</f>
        <v>4.44236155300525E-7</v>
      </c>
      <c r="U266" s="12">
        <f>$E266^EXP(Parameter!$D$82+Parameter!$D$89*($B266/30.2*21)^(-2))</f>
        <v>3.6934229747143852E-3</v>
      </c>
      <c r="V266" s="12">
        <f>$D266^EXP(Parameter!$D$99+Parameter!$D$106*(($B266*21/30.2)^(1)))</f>
        <v>9.2890306458073745E-13</v>
      </c>
      <c r="W266" s="12">
        <f>$E266^EXP(Parameter!$D$84+Parameter!$D$91*($B266/30.2*21)^(-2))</f>
        <v>2.0638080099494173E-2</v>
      </c>
      <c r="X266" s="12">
        <f>$D266^EXP(Parameter!$D$100+Parameter!$D$107*(($B266*21/30.2)^(1)))</f>
        <v>1.9399610818133144E-188</v>
      </c>
      <c r="Y266" s="12">
        <f>$E266^EXP(Parameter!$D$85+Parameter!$D$92*($B266/30.2*21)^(-2))</f>
        <v>1.2638910309592915E-2</v>
      </c>
      <c r="Z266" s="12">
        <f>$D266^EXP(Parameter!$D$101+Parameter!$D$108*(($B266*21/30.2)^(1)))</f>
        <v>3.0143711041019103E-195</v>
      </c>
      <c r="AA266" s="12">
        <f>$E266^EXP(Parameter!$D$86+Parameter!$D$93*($B266/30.2*21)^(-2))</f>
        <v>1.8709857840343614E-2</v>
      </c>
      <c r="AB266" s="12">
        <f>$D266^EXP(Parameter!$D$98+Parameter!$D$105*(($B266*21/30.2)^(1)))</f>
        <v>1.9499751658335256E-13</v>
      </c>
      <c r="AC266" s="12">
        <f>$E266^EXP(Parameter!$D$83+Parameter!$D$90*($B266/30.2*21)^(-2))</f>
        <v>9.1796831485861934E-4</v>
      </c>
      <c r="AD266" s="87">
        <f>$D266^EXP(Parameter!$D$133+Parameter!$D$140*(($B266*21/30.2)^(-0.5))+Parameter!$D$147*((LN($B266*21/30.2))))</f>
        <v>8.2224149283670235E-16</v>
      </c>
      <c r="AE266" s="12">
        <f>$E266^EXP(Parameter!$D$111+Parameter!$D$118*(($B266*21/30.2)^(-1))+Parameter!$D$125*(($B266*21/30.2)^(-0.5)))</f>
        <v>4.4643768063823204E-2</v>
      </c>
      <c r="AF266" s="12">
        <f>$D266^EXP(Parameter!$D$134+Parameter!$D$141*(($B266*21/30.2)^(-0.5))+Parameter!$D$148*((LN($B266*21/30.2))))</f>
        <v>3.3098888367352182E-5</v>
      </c>
      <c r="AG266" s="12">
        <f>$E266^EXP(Parameter!$D$112+Parameter!$D$119*(($B266*21/30.2)^(-1))+Parameter!$D$126*(($B266*21/30.2)^(-0.5)))</f>
        <v>4.5304866945050978E-3</v>
      </c>
      <c r="AH266" s="12">
        <f>$D266^EXP(Parameter!$D$136+Parameter!$D$143*(($B266*21/30.2)^(-0.5))+Parameter!$D$150*((LN($B266*21/30.2))))</f>
        <v>1.3418207190462638E-12</v>
      </c>
      <c r="AI266" s="12">
        <f>$E266^EXP(Parameter!$D$114+Parameter!$D$121*(($B266*21/30.2)^(-1))+Parameter!$D$128*(($B266*21/30.2)^(-0.5)))</f>
        <v>1.2310724639286224E-5</v>
      </c>
      <c r="AJ266" s="12">
        <f>$D266^EXP(Parameter!$D$137+Parameter!$D$144*(($B266*21/30.2)^(-0.5))+Parameter!$D$151*((LN($B266*21/30.2))))</f>
        <v>1.6388868789864824E-18</v>
      </c>
      <c r="AK266" s="12">
        <f>$E266^EXP(Parameter!$D$115+Parameter!$D$122*(($B266*21/30.2)^(-1))+Parameter!$D$129*(($B266*21/30.2)^(-0.5)))</f>
        <v>2.637524700319483E-3</v>
      </c>
      <c r="AL266" s="12">
        <f>$D266^EXP(Parameter!$D$138+Parameter!$D$145*(($B266*21/30.2)^(-0.5))+Parameter!$D$152*((LN($B266*21/30.2))))</f>
        <v>3.885953125831131E-84</v>
      </c>
      <c r="AM266" s="12">
        <f>$E266^EXP(Parameter!$D$116+Parameter!$D$123*(($B266*21/30.2)^(-1))+Parameter!$D$130*(($B266*21/30.2)^(-0.5)))</f>
        <v>5.9549152538821925E-7</v>
      </c>
      <c r="AN266" s="12">
        <f>$D266^EXP(Parameter!$D$135+Parameter!$D$142*(($B266*21/30.2)^(-0.5))+Parameter!$D$149*((LN($B266*21/30.2))))</f>
        <v>5.6908598185531455E-7</v>
      </c>
      <c r="AO266" s="12">
        <f>$E266^EXP(Parameter!$D$113+Parameter!$D$120*(($B266*21/30.2)^(-1))+Parameter!$D$127*(($B266*21/30.2)^(-0.5)))</f>
        <v>5.5244017374682446E-14</v>
      </c>
      <c r="AP266" s="87">
        <f>$D266^EXP(Parameter!$D$304+Parameter!$D$310*((LN($B266*21/30.2))))</f>
        <v>1.021036885356727E-2</v>
      </c>
      <c r="AQ266" s="88">
        <f>$E266^EXP(Parameter!$D$290+Parameter!$D$296*((LN($B266*21/30.2))))</f>
        <v>7.5657975838076038E-3</v>
      </c>
      <c r="AR266" s="12">
        <f>$D266^EXP(Parameter!$D$305+Parameter!$D$311*((LN($B266*21/30.2))))</f>
        <v>1.5875147480739728E-2</v>
      </c>
      <c r="AS266" s="88">
        <f>$E266^EXP(Parameter!$D$291+Parameter!$D$297*((LN($B266*21/30.2))))</f>
        <v>5.6654534602444094E-3</v>
      </c>
      <c r="AT266" s="12">
        <f>$D266^EXP(Parameter!$D$305+Parameter!$D$307-Parameter!$D$306+(Parameter!$D$311+Parameter!$D$313-Parameter!$D$312)*((LN($B266*21/30.2))))</f>
        <v>1.3170763820476099E-2</v>
      </c>
      <c r="AU266" s="88">
        <f>$E266^EXP(Parameter!$D$291+Parameter!$D$293-Parameter!$D$292+(Parameter!$D$297+Parameter!$D$299-Parameter!$D$298)*((LN($B266*21/30.2))))</f>
        <v>9.4692694894880844E-3</v>
      </c>
      <c r="AV266" s="12">
        <f>$D266^EXP(Parameter!$D$308+Parameter!$D$314*((LN($B266*21/30.2))))</f>
        <v>1.8267450935091609E-2</v>
      </c>
      <c r="AW266" s="88">
        <f>$E266^EXP(Parameter!$D$294+Parameter!$D$300*((LN($B266*21/30.2))))</f>
        <v>8.1898913516095257E-3</v>
      </c>
      <c r="AX266" s="12">
        <f>$D266^EXP(Parameter!$D$305+Parameter!$D$309-Parameter!$D$306+(Parameter!$D$311+Parameter!$D$315-Parameter!$D$312)*((LN($B266*21/30.2))))</f>
        <v>5.3313395814128138E-3</v>
      </c>
      <c r="AY266" s="88">
        <f>$E266^EXP(Parameter!$D$291+Parameter!$D$295-Parameter!$D$292+(Parameter!$D$297+Parameter!$D$301-Parameter!$D$298)*((LN($B266*21/30.2))))</f>
        <v>3.4195020217685856E-5</v>
      </c>
      <c r="AZ266" s="12">
        <f>$D266^EXP(Parameter!D$305-Parameter!D$306+(Parameter!D$311-Parameter!D$312)*((LN($B266*21/30.2))))</f>
        <v>3.5024467237711483E-3</v>
      </c>
      <c r="BA266" s="88">
        <f>$E266^EXP(Parameter!$D$291-Parameter!$D$292+(Parameter!$D$297-Parameter!$D$298)*((LN($B266*21/30.2))))</f>
        <v>2.4526744426695203E-7</v>
      </c>
      <c r="BB266" s="89">
        <f>$D266^EXP(Parameter!$D$231+Parameter!$D$238)</f>
        <v>3.3418216484787877E-2</v>
      </c>
      <c r="BC266" s="90">
        <f>$E266^EXP(Parameter!$D$216+Parameter!$D$223)</f>
        <v>1.7632698558653201E-3</v>
      </c>
      <c r="BD266" s="91">
        <f>$D266^EXP(Parameter!$D$232+Parameter!$D$239)</f>
        <v>2.4355366090039857E-2</v>
      </c>
      <c r="BE266" s="90">
        <f>$E266^EXP(Parameter!$D$217+Parameter!$D$224)</f>
        <v>2.6593196333045488E-3</v>
      </c>
      <c r="BF266" s="91">
        <f>$D266^EXP(Parameter!$D$234+Parameter!$D$241)</f>
        <v>3.0132271118800093E-2</v>
      </c>
      <c r="BG266" s="91">
        <f>$E266^EXP(Parameter!$D$219+Parameter!$D$226)</f>
        <v>1.4814615229345986E-2</v>
      </c>
      <c r="BH266" s="91">
        <f>$D266^EXP(Parameter!$D$235+Parameter!$D$242)</f>
        <v>6.7545785182801271E-2</v>
      </c>
      <c r="BI266" s="91">
        <f>$E266^EXP(Parameter!$D$220+Parameter!$D$227)</f>
        <v>8.9083516510043599E-3</v>
      </c>
      <c r="BJ266" s="91">
        <f>$D266^EXP(Parameter!$D$236)</f>
        <v>6.94453992648083E-3</v>
      </c>
      <c r="BK266" s="91">
        <f>$E266^EXP(Parameter!$D$221)</f>
        <v>0.12529345308607517</v>
      </c>
      <c r="BL266" s="91">
        <f>$D266^EXP(Parameter!$D$233+Parameter!$D$240)</f>
        <v>1.003689999292558E-2</v>
      </c>
      <c r="BM266" s="91">
        <f>$E266^EXP(Parameter!$D$218+Parameter!$D$225)</f>
        <v>7.0519716033958727E-4</v>
      </c>
      <c r="BN266" s="90">
        <f>$D266^EXP(Parameter!$D$268+Parameter!$D$275)</f>
        <v>4.703641032799117E-2</v>
      </c>
      <c r="BO266" s="91">
        <f>$E266^EXP(Parameter!$D$246+Parameter!$D$253)</f>
        <v>5.2840429776446424E-4</v>
      </c>
      <c r="BP266" s="91">
        <f>$D266^EXP(Parameter!$D$269+Parameter!$D$276)</f>
        <v>2.9193177560059076E-2</v>
      </c>
      <c r="BQ266" s="91">
        <f>$E266^EXP(Parameter!$D$247+Parameter!$D$254)</f>
        <v>1.4920528550015117E-3</v>
      </c>
      <c r="BR266" s="91">
        <f>$D266^EXP(Parameter!$D$271+Parameter!$D$278)</f>
        <v>7.6246027326514754E-2</v>
      </c>
      <c r="BS266" s="91">
        <f>$E266^EXP(Parameter!$D$249+Parameter!$D$256)</f>
        <v>1.8783307560242473E-2</v>
      </c>
      <c r="BT266" s="91">
        <f>$D266^EXP(Parameter!$D$272+Parameter!$D$279)</f>
        <v>0.14323274942255601</v>
      </c>
      <c r="BU266" s="91">
        <f>$E266^EXP(Parameter!$D$250+Parameter!$D$257)</f>
        <v>4.93198268727826E-3</v>
      </c>
      <c r="BV266" s="91">
        <f>$D266^EXP(Parameter!$D$273+Parameter!$D$280)</f>
        <v>0.11009208518237705</v>
      </c>
      <c r="BW266" s="91">
        <f>$E266^EXP(Parameter!$D$251+Parameter!$D$258)</f>
        <v>2.0400690797880146E-2</v>
      </c>
      <c r="BX266" s="91">
        <f>$D266^EXP(Parameter!$D$270+Parameter!$D$277)</f>
        <v>2.4902681302992922E-2</v>
      </c>
      <c r="BY266" s="91">
        <f>$E266^EXP(Parameter!$D$248+Parameter!$D$255)</f>
        <v>1.8780985135910097E-3</v>
      </c>
      <c r="BZ266" s="90">
        <f>$D266^EXP(Parameter!$D$208)</f>
        <v>3.0770202363739414E-2</v>
      </c>
      <c r="CA266" s="90">
        <f>$E266^EXP(Parameter!$D$200)</f>
        <v>1.1993975135515739E-3</v>
      </c>
      <c r="CB266" s="90">
        <f>$D266^EXP(Parameter!$D$209)</f>
        <v>2.4719255886106874E-2</v>
      </c>
      <c r="CC266" s="90">
        <f>$E266^EXP(Parameter!$D$201)</f>
        <v>2.166243346395889E-3</v>
      </c>
      <c r="CD266" s="90">
        <f>$D266^EXP(Parameter!$D$211)</f>
        <v>2.7279910129817828E-2</v>
      </c>
      <c r="CE266" s="90">
        <f>$E266^EXP(Parameter!$D$203)</f>
        <v>1.1114312048720704E-2</v>
      </c>
      <c r="CF266" s="90">
        <f>$D266^EXP(Parameter!$D$212)</f>
        <v>6.7363906957731118E-2</v>
      </c>
      <c r="CG266" s="90">
        <f>$E266^EXP(Parameter!$D$204)</f>
        <v>7.5295622975609837E-3</v>
      </c>
      <c r="CH266" s="91">
        <f>$D266^EXP(Parameter!$D$213)</f>
        <v>2.1501266533343964E-2</v>
      </c>
      <c r="CI266" s="90">
        <f>$E266^EXP(Parameter!$D$205)</f>
        <v>1.4140243567163653E-2</v>
      </c>
      <c r="CJ266" s="91">
        <f>$D266^EXP(Parameter!$D$210)</f>
        <v>1.1093901866957653E-2</v>
      </c>
      <c r="CK266" s="90">
        <f>$E266^EXP(Parameter!$D$202)</f>
        <v>9.5047398236186792E-4</v>
      </c>
      <c r="CL266" s="12">
        <f>$D266^EXP(Parameter!$D$170+Parameter!$D$177*(LN($B266/30.2*21)))</f>
        <v>1.2628952026456811E-2</v>
      </c>
      <c r="CM266" s="41">
        <f>$E266^EXP(Parameter!$D$155+Parameter!$D$162*(LN($B266/30.2*21)))</f>
        <v>5.9747607683341607E-2</v>
      </c>
      <c r="CN266" s="12">
        <f>$D266^EXP(Parameter!$D$171+Parameter!$D$178*(LN($B266/30.2*21)))</f>
        <v>1.4888736190747279E-2</v>
      </c>
      <c r="CO266" s="41">
        <f>$E266^EXP(Parameter!$D$156+Parameter!$D$163*(LN($B266/30.2*21)))</f>
        <v>3.2379484940885411E-2</v>
      </c>
      <c r="CP266" s="12">
        <f>$D266^EXP(Parameter!$D$173+Parameter!$D$180*(LN($B266/30.2*21)))</f>
        <v>1.1855138581427786E-2</v>
      </c>
      <c r="CQ266" s="41">
        <f>$E266^EXP(Parameter!$D$158+Parameter!$D$165*(LN($B266/30.2*21)))</f>
        <v>3.1252735489288377E-2</v>
      </c>
      <c r="CR266" s="12">
        <f>$D266^EXP(Parameter!$D$174+Parameter!$D$181*(LN($B266/30.2*21)))</f>
        <v>9.5499578894923023E-3</v>
      </c>
      <c r="CS266" s="41">
        <f>$E266^EXP(Parameter!$D$159+Parameter!$D$166*(LN($B266/30.2*21)))</f>
        <v>5.2173514188265484E-2</v>
      </c>
      <c r="CT266" s="12">
        <f>$D266^EXP(Parameter!$D$175+Parameter!$D$182*(LN($B266/30.2*21)))</f>
        <v>1.1882424230866375E-3</v>
      </c>
      <c r="CU266" s="41">
        <f>$E266^EXP(Parameter!$D$160+Parameter!$D$167*(LN($B266/30.2*21)))</f>
        <v>7.1798998572548045E-4</v>
      </c>
      <c r="CV266" s="12">
        <f>$D266^EXP(Parameter!$D$172+Parameter!$D$179*(LN($B266/30.2*21)))</f>
        <v>2.0423884331693446E-3</v>
      </c>
      <c r="CW266" s="41">
        <f>$E266^EXP(Parameter!$D$157+Parameter!$D$164*(LN($B266/30.2*21)))</f>
        <v>5.3553753272555006E-9</v>
      </c>
      <c r="CX266" s="12">
        <f t="shared" si="30"/>
        <v>5.6268832733457211E-47</v>
      </c>
      <c r="CY266" s="85">
        <v>1.2362888511622899E-2</v>
      </c>
      <c r="CZ266" s="12">
        <f t="shared" si="24"/>
        <v>4.44236155300525E-7</v>
      </c>
      <c r="DA266" s="85">
        <v>1.8316387693408299E-2</v>
      </c>
      <c r="DB266" s="12">
        <f t="shared" si="25"/>
        <v>9.2890306458073745E-13</v>
      </c>
      <c r="DC266" s="41">
        <v>4.6402085532853302E-5</v>
      </c>
      <c r="DD266" s="12">
        <f t="shared" si="26"/>
        <v>1.9399610818133144E-188</v>
      </c>
      <c r="DE266" s="85">
        <v>5.7894468832155597E-4</v>
      </c>
      <c r="DF266" s="12">
        <f t="shared" si="27"/>
        <v>3.0143711041019103E-195</v>
      </c>
      <c r="DG266" s="41">
        <v>4.6137999999999002E-5</v>
      </c>
      <c r="DH266" s="12">
        <f t="shared" si="28"/>
        <v>1.9499751658335256E-13</v>
      </c>
      <c r="DI266" s="41">
        <v>4.6137999999999002E-5</v>
      </c>
      <c r="DJ266" s="46">
        <v>261</v>
      </c>
      <c r="DK266" s="44">
        <v>1.5377618502676601E-5</v>
      </c>
      <c r="DL266" s="44">
        <v>5.38723825344034E-5</v>
      </c>
      <c r="DM266" s="44">
        <v>1.3516115827449899E-4</v>
      </c>
      <c r="DN266" s="44">
        <v>9.3739133328440998E-5</v>
      </c>
      <c r="DO266" s="44">
        <v>4.82668619754545E-4</v>
      </c>
      <c r="DP266" s="44">
        <v>3.62384064188426E-4</v>
      </c>
      <c r="DQ266" s="44">
        <v>5.5328811047505898E-4</v>
      </c>
      <c r="DR266" s="45">
        <v>1.22500005078081E-2</v>
      </c>
      <c r="DS266" s="45">
        <v>2.12466715018996E-2</v>
      </c>
      <c r="DT266" s="45">
        <v>1.8761286611502899E-2</v>
      </c>
      <c r="DU266" s="45">
        <v>1.29249059959584E-2</v>
      </c>
      <c r="DV266" s="45">
        <v>2.0155766290657899E-2</v>
      </c>
      <c r="DW266" s="45">
        <v>3.5444147155577997E-2</v>
      </c>
      <c r="DX266" s="45">
        <v>1.5662726453368098E-2</v>
      </c>
    </row>
    <row r="267" spans="1:128">
      <c r="A267" s="43">
        <f t="shared" si="29"/>
        <v>16.791780821917808</v>
      </c>
      <c r="B267" s="18">
        <v>263</v>
      </c>
      <c r="C267" s="12">
        <v>5764</v>
      </c>
      <c r="D267" s="12">
        <v>1.1302096855145501E-2</v>
      </c>
      <c r="E267" s="12">
        <v>4.5347610479055401E-5</v>
      </c>
      <c r="F267" s="92">
        <f>$D267^Parameter!$D$325</f>
        <v>3.0301493831895298E-2</v>
      </c>
      <c r="G267" s="92">
        <f>$E267^Parameter!$D$318</f>
        <v>7.4596624044682839E-4</v>
      </c>
      <c r="H267" s="92">
        <f>$D267^Parameter!$D$326</f>
        <v>2.7703026648725107E-2</v>
      </c>
      <c r="I267" s="92">
        <f>$E267^Parameter!$D$319</f>
        <v>1.6603315510612848E-3</v>
      </c>
      <c r="J267" s="92">
        <f>$D267^Parameter!$D$328</f>
        <v>3.2847867246768803E-2</v>
      </c>
      <c r="K267" s="92">
        <f>$E267^Parameter!$D$321</f>
        <v>1.1908405168190693E-2</v>
      </c>
      <c r="L267" s="92">
        <f>$D267^Parameter!$D$329</f>
        <v>8.1239838961950597E-2</v>
      </c>
      <c r="M267" s="92">
        <f>$E267^Parameter!$D$322</f>
        <v>7.4423768952839022E-3</v>
      </c>
      <c r="N267" s="92">
        <f>$D267^Parameter!$D$330</f>
        <v>2.6488588098283011E-2</v>
      </c>
      <c r="O267" s="92">
        <f>$E267^Parameter!$D$323</f>
        <v>1.8307193125900758E-2</v>
      </c>
      <c r="P267" s="92">
        <f>$D267^Parameter!$D$327</f>
        <v>1.4015461138602824E-2</v>
      </c>
      <c r="Q267" s="92">
        <f>$E267^Parameter!$D$320</f>
        <v>7.9209969667126364E-4</v>
      </c>
      <c r="R267" s="12">
        <f>$D267^EXP(Parameter!$D$96+Parameter!$D$103*(($B267/30.2*21)^(1)))</f>
        <v>1.035641929450793E-47</v>
      </c>
      <c r="S267" s="12">
        <f>$E267^EXP(Parameter!$D$81+Parameter!$D$88*($B267/30.2*21)^(-2))</f>
        <v>2.1431439664062017E-3</v>
      </c>
      <c r="T267" s="12">
        <f>$D267^EXP(Parameter!$D$97+Parameter!$D$104*(($B267*21/30.2)^(1)))</f>
        <v>3.9836295707471858E-7</v>
      </c>
      <c r="U267" s="12">
        <f>$E267^EXP(Parameter!$D$82+Parameter!$D$89*($B267/30.2*21)^(-2))</f>
        <v>3.6577913595464925E-3</v>
      </c>
      <c r="V267" s="12">
        <f>$D267^EXP(Parameter!$D$99+Parameter!$D$106*(($B267*21/30.2)^(1)))</f>
        <v>6.9911812516964693E-13</v>
      </c>
      <c r="W267" s="12">
        <f>$E267^EXP(Parameter!$D$84+Parameter!$D$91*($B267/30.2*21)^(-2))</f>
        <v>2.0499941133019926E-2</v>
      </c>
      <c r="X267" s="12">
        <f>$D267^EXP(Parameter!$D$100+Parameter!$D$107*(($B267*21/30.2)^(1)))</f>
        <v>9.4142835854016715E-193</v>
      </c>
      <c r="Y267" s="12">
        <f>$E267^EXP(Parameter!$D$85+Parameter!$D$92*($B267/30.2*21)^(-2))</f>
        <v>1.2543660206258257E-2</v>
      </c>
      <c r="Z267" s="12">
        <f>$D267^EXP(Parameter!$D$101+Parameter!$D$108*(($B267*21/30.2)^(1)))</f>
        <v>1.9287066446696114E-199</v>
      </c>
      <c r="AA267" s="12">
        <f>$E267^EXP(Parameter!$D$86+Parameter!$D$93*($B267/30.2*21)^(-2))</f>
        <v>1.8581449396218679E-2</v>
      </c>
      <c r="AB267" s="12">
        <f>$D267^EXP(Parameter!$D$98+Parameter!$D$105*(($B267*21/30.2)^(1)))</f>
        <v>1.4742828163486479E-13</v>
      </c>
      <c r="AC267" s="12">
        <f>$E267^EXP(Parameter!$D$83+Parameter!$D$90*($B267/30.2*21)^(-2))</f>
        <v>9.0692353344360929E-4</v>
      </c>
      <c r="AD267" s="87">
        <f>$D267^EXP(Parameter!$D$133+Parameter!$D$140*(($B267*21/30.2)^(-0.5))+Parameter!$D$147*((LN($B267*21/30.2))))</f>
        <v>6.634156753174558E-16</v>
      </c>
      <c r="AE267" s="12">
        <f>$E267^EXP(Parameter!$D$111+Parameter!$D$118*(($B267*21/30.2)^(-1))+Parameter!$D$125*(($B267*21/30.2)^(-0.5)))</f>
        <v>4.4469651310468844E-2</v>
      </c>
      <c r="AF267" s="12">
        <f>$D267^EXP(Parameter!$D$134+Parameter!$D$141*(($B267*21/30.2)^(-0.5))+Parameter!$D$148*((LN($B267*21/30.2))))</f>
        <v>3.1874085761050063E-5</v>
      </c>
      <c r="AG267" s="12">
        <f>$E267^EXP(Parameter!$D$112+Parameter!$D$119*(($B267*21/30.2)^(-1))+Parameter!$D$126*(($B267*21/30.2)^(-0.5)))</f>
        <v>4.489363669369811E-3</v>
      </c>
      <c r="AH267" s="12">
        <f>$D267^EXP(Parameter!$D$136+Parameter!$D$143*(($B267*21/30.2)^(-0.5))+Parameter!$D$150*((LN($B267*21/30.2))))</f>
        <v>1.1473446631925696E-12</v>
      </c>
      <c r="AI267" s="12">
        <f>$E267^EXP(Parameter!$D$114+Parameter!$D$121*(($B267*21/30.2)^(-1))+Parameter!$D$128*(($B267*21/30.2)^(-0.5)))</f>
        <v>1.1976481432237438E-5</v>
      </c>
      <c r="AJ267" s="12">
        <f>$D267^EXP(Parameter!$D$137+Parameter!$D$144*(($B267*21/30.2)^(-0.5))+Parameter!$D$151*((LN($B267*21/30.2))))</f>
        <v>1.2357706675440069E-18</v>
      </c>
      <c r="AK267" s="12">
        <f>$E267^EXP(Parameter!$D$115+Parameter!$D$122*(($B267*21/30.2)^(-1))+Parameter!$D$129*(($B267*21/30.2)^(-0.5)))</f>
        <v>2.608048198658273E-3</v>
      </c>
      <c r="AL267" s="12">
        <f>$D267^EXP(Parameter!$D$138+Parameter!$D$145*(($B267*21/30.2)^(-0.5))+Parameter!$D$152*((LN($B267*21/30.2))))</f>
        <v>6.9517224014002457E-85</v>
      </c>
      <c r="AM267" s="12">
        <f>$E267^EXP(Parameter!$D$116+Parameter!$D$123*(($B267*21/30.2)^(-1))+Parameter!$D$130*(($B267*21/30.2)^(-0.5)))</f>
        <v>5.7494746977227353E-7</v>
      </c>
      <c r="AN267" s="12">
        <f>$D267^EXP(Parameter!$D$135+Parameter!$D$142*(($B267*21/30.2)^(-0.5))+Parameter!$D$149*((LN($B267*21/30.2))))</f>
        <v>5.3887431330342915E-7</v>
      </c>
      <c r="AO267" s="12">
        <f>$E267^EXP(Parameter!$D$113+Parameter!$D$120*(($B267*21/30.2)^(-1))+Parameter!$D$127*(($B267*21/30.2)^(-0.5)))</f>
        <v>5.100892615221754E-14</v>
      </c>
      <c r="AP267" s="87">
        <f>$D267^EXP(Parameter!$D$304+Parameter!$D$310*((LN($B267*21/30.2))))</f>
        <v>1.0101047401122958E-2</v>
      </c>
      <c r="AQ267" s="88">
        <f>$E267^EXP(Parameter!$D$290+Parameter!$D$296*((LN($B267*21/30.2))))</f>
        <v>7.5221074132901253E-3</v>
      </c>
      <c r="AR267" s="12">
        <f>$D267^EXP(Parameter!$D$305+Parameter!$D$311*((LN($B267*21/30.2))))</f>
        <v>1.5741007831624527E-2</v>
      </c>
      <c r="AS267" s="88">
        <f>$E267^EXP(Parameter!$D$291+Parameter!$D$297*((LN($B267*21/30.2))))</f>
        <v>5.6208510606176347E-3</v>
      </c>
      <c r="AT267" s="12">
        <f>$D267^EXP(Parameter!$D$305+Parameter!$D$307-Parameter!$D$306+(Parameter!$D$311+Parameter!$D$313-Parameter!$D$312)*((LN($B267*21/30.2))))</f>
        <v>1.3046388306577306E-2</v>
      </c>
      <c r="AU267" s="88">
        <f>$E267^EXP(Parameter!$D$291+Parameter!$D$293-Parameter!$D$292+(Parameter!$D$297+Parameter!$D$299-Parameter!$D$298)*((LN($B267*21/30.2))))</f>
        <v>9.3878310626946283E-3</v>
      </c>
      <c r="AV267" s="12">
        <f>$D267^EXP(Parameter!$D$308+Parameter!$D$314*((LN($B267*21/30.2))))</f>
        <v>1.8079959774815621E-2</v>
      </c>
      <c r="AW267" s="88">
        <f>$E267^EXP(Parameter!$D$294+Parameter!$D$300*((LN($B267*21/30.2))))</f>
        <v>8.1233362863444396E-3</v>
      </c>
      <c r="AX267" s="12">
        <f>$D267^EXP(Parameter!$D$305+Parameter!$D$309-Parameter!$D$306+(Parameter!$D$311+Parameter!$D$315-Parameter!$D$312)*((LN($B267*21/30.2))))</f>
        <v>5.2640489206356575E-3</v>
      </c>
      <c r="AY267" s="88">
        <f>$E267^EXP(Parameter!$D$291+Parameter!$D$295-Parameter!$D$292+(Parameter!$D$297+Parameter!$D$301-Parameter!$D$298)*((LN($B267*21/30.2))))</f>
        <v>3.3139343723590927E-5</v>
      </c>
      <c r="AZ267" s="12">
        <f>$D267^EXP(Parameter!D$305-Parameter!D$306+(Parameter!D$311-Parameter!D$312)*((LN($B267*21/30.2))))</f>
        <v>3.4575700516516709E-3</v>
      </c>
      <c r="BA267" s="88">
        <f>$E267^EXP(Parameter!$D$291-Parameter!$D$292+(Parameter!$D$297-Parameter!$D$298)*((LN($B267*21/30.2))))</f>
        <v>2.3508112756956329E-7</v>
      </c>
      <c r="BB267" s="89">
        <f>$D267^EXP(Parameter!$D$231+Parameter!$D$238)</f>
        <v>3.3207323028086141E-2</v>
      </c>
      <c r="BC267" s="90">
        <f>$E267^EXP(Parameter!$D$216+Parameter!$D$223)</f>
        <v>1.7440249812415015E-3</v>
      </c>
      <c r="BD267" s="91">
        <f>$D267^EXP(Parameter!$D$232+Parameter!$D$239)</f>
        <v>2.4187408787424636E-2</v>
      </c>
      <c r="BE267" s="90">
        <f>$E267^EXP(Parameter!$D$217+Parameter!$D$224)</f>
        <v>2.6321662924182923E-3</v>
      </c>
      <c r="BF267" s="91">
        <f>$D267^EXP(Parameter!$D$234+Parameter!$D$241)</f>
        <v>2.9936342120988838E-2</v>
      </c>
      <c r="BG267" s="91">
        <f>$E267^EXP(Parameter!$D$219+Parameter!$D$226)</f>
        <v>1.4707003658359089E-2</v>
      </c>
      <c r="BH267" s="91">
        <f>$D267^EXP(Parameter!$D$235+Parameter!$D$242)</f>
        <v>6.7207559844572773E-2</v>
      </c>
      <c r="BI267" s="91">
        <f>$E267^EXP(Parameter!$D$220+Parameter!$D$227)</f>
        <v>8.8358605654373663E-3</v>
      </c>
      <c r="BJ267" s="91">
        <f>$D267^EXP(Parameter!$D$236)</f>
        <v>6.8805486840874492E-3</v>
      </c>
      <c r="BK267" s="91">
        <f>$E267^EXP(Parameter!$D$221)</f>
        <v>0.12484382598455639</v>
      </c>
      <c r="BL267" s="91">
        <f>$D267^EXP(Parameter!$D$233+Parameter!$D$240)</f>
        <v>9.9512386773669362E-3</v>
      </c>
      <c r="BM267" s="91">
        <f>$E267^EXP(Parameter!$D$218+Parameter!$D$225)</f>
        <v>6.9639492752188517E-4</v>
      </c>
      <c r="BN267" s="90">
        <f>$D267^EXP(Parameter!$D$268+Parameter!$D$275)</f>
        <v>4.6769345365319903E-2</v>
      </c>
      <c r="BO267" s="91">
        <f>$E267^EXP(Parameter!$D$246+Parameter!$D$253)</f>
        <v>5.2154818611793122E-4</v>
      </c>
      <c r="BP267" s="91">
        <f>$D267^EXP(Parameter!$D$269+Parameter!$D$276)</f>
        <v>2.9001644354549928E-2</v>
      </c>
      <c r="BQ267" s="91">
        <f>$E267^EXP(Parameter!$D$247+Parameter!$D$254)</f>
        <v>1.4753415828352543E-3</v>
      </c>
      <c r="BR267" s="91">
        <f>$D267^EXP(Parameter!$D$271+Parameter!$D$278)</f>
        <v>7.5881360274210385E-2</v>
      </c>
      <c r="BS267" s="91">
        <f>$E267^EXP(Parameter!$D$249+Parameter!$D$256)</f>
        <v>1.8654529853543173E-2</v>
      </c>
      <c r="BT267" s="91">
        <f>$D267^EXP(Parameter!$D$272+Parameter!$D$279)</f>
        <v>0.14271521441062349</v>
      </c>
      <c r="BU267" s="91">
        <f>$E267^EXP(Parameter!$D$250+Parameter!$D$257)</f>
        <v>4.8868455874788693E-3</v>
      </c>
      <c r="BV267" s="91">
        <f>$D267^EXP(Parameter!$D$273+Parameter!$D$280)</f>
        <v>0.10964053862967757</v>
      </c>
      <c r="BW267" s="91">
        <f>$E267^EXP(Parameter!$D$251+Parameter!$D$258)</f>
        <v>2.026372115745631E-2</v>
      </c>
      <c r="BX267" s="91">
        <f>$D267^EXP(Parameter!$D$270+Parameter!$D$277)</f>
        <v>2.4731973429750316E-2</v>
      </c>
      <c r="BY267" s="91">
        <f>$E267^EXP(Parameter!$D$248+Parameter!$D$255)</f>
        <v>1.857803217312576E-3</v>
      </c>
      <c r="BZ267" s="90">
        <f>$D267^EXP(Parameter!$D$208)</f>
        <v>3.0571318338574453E-2</v>
      </c>
      <c r="CA267" s="90">
        <f>$E267^EXP(Parameter!$D$200)</f>
        <v>1.1855159538662102E-3</v>
      </c>
      <c r="CB267" s="90">
        <f>$D267^EXP(Parameter!$D$209)</f>
        <v>2.4549467321672905E-2</v>
      </c>
      <c r="CC267" s="90">
        <f>$E267^EXP(Parameter!$D$201)</f>
        <v>2.1433637138810364E-3</v>
      </c>
      <c r="CD267" s="90">
        <f>$D267^EXP(Parameter!$D$211)</f>
        <v>2.7097508022545395E-2</v>
      </c>
      <c r="CE267" s="90">
        <f>$E267^EXP(Parameter!$D$203)</f>
        <v>1.1028092301770537E-2</v>
      </c>
      <c r="CF267" s="90">
        <f>$D267^EXP(Parameter!$D$212)</f>
        <v>6.7026255711184132E-2</v>
      </c>
      <c r="CG267" s="90">
        <f>$E267^EXP(Parameter!$D$204)</f>
        <v>7.4661177684507817E-3</v>
      </c>
      <c r="CH267" s="91">
        <f>$D267^EXP(Parameter!$D$213)</f>
        <v>2.1348034475441414E-2</v>
      </c>
      <c r="CI267" s="90">
        <f>$E267^EXP(Parameter!$D$205)</f>
        <v>1.4036398651932125E-2</v>
      </c>
      <c r="CJ267" s="91">
        <f>$D267^EXP(Parameter!$D$210)</f>
        <v>1.1001271064372284E-2</v>
      </c>
      <c r="CK267" s="90">
        <f>$E267^EXP(Parameter!$D$202)</f>
        <v>9.390952439524788E-4</v>
      </c>
      <c r="CL267" s="12">
        <f>$D267^EXP(Parameter!$D$170+Parameter!$D$177*(LN($B267/30.2*21)))</f>
        <v>1.2510441781703595E-2</v>
      </c>
      <c r="CM267" s="41">
        <f>$E267^EXP(Parameter!$D$155+Parameter!$D$162*(LN($B267/30.2*21)))</f>
        <v>5.9619469099356621E-2</v>
      </c>
      <c r="CN267" s="12">
        <f>$D267^EXP(Parameter!$D$171+Parameter!$D$178*(LN($B267/30.2*21)))</f>
        <v>1.4762790268575148E-2</v>
      </c>
      <c r="CO267" s="41">
        <f>$E267^EXP(Parameter!$D$156+Parameter!$D$163*(LN($B267/30.2*21)))</f>
        <v>3.2250217467332511E-2</v>
      </c>
      <c r="CP267" s="12">
        <f>$D267^EXP(Parameter!$D$173+Parameter!$D$180*(LN($B267/30.2*21)))</f>
        <v>1.1743879075279849E-2</v>
      </c>
      <c r="CQ267" s="41">
        <f>$E267^EXP(Parameter!$D$158+Parameter!$D$165*(LN($B267/30.2*21)))</f>
        <v>3.1088023412603003E-2</v>
      </c>
      <c r="CR267" s="12">
        <f>$D267^EXP(Parameter!$D$174+Parameter!$D$181*(LN($B267/30.2*21)))</f>
        <v>9.4358523539436537E-3</v>
      </c>
      <c r="CS267" s="41">
        <f>$E267^EXP(Parameter!$D$159+Parameter!$D$166*(LN($B267/30.2*21)))</f>
        <v>5.1987699642641022E-2</v>
      </c>
      <c r="CT267" s="12">
        <f>$D267^EXP(Parameter!$D$175+Parameter!$D$182*(LN($B267/30.2*21)))</f>
        <v>1.167558482405494E-3</v>
      </c>
      <c r="CU267" s="41">
        <f>$E267^EXP(Parameter!$D$160+Parameter!$D$167*(LN($B267/30.2*21)))</f>
        <v>7.054734089838679E-4</v>
      </c>
      <c r="CV267" s="12">
        <f>$D267^EXP(Parameter!$D$172+Parameter!$D$179*(LN($B267/30.2*21)))</f>
        <v>2.0138119551529757E-3</v>
      </c>
      <c r="CW267" s="41">
        <f>$E267^EXP(Parameter!$D$157+Parameter!$D$164*(LN($B267/30.2*21)))</f>
        <v>5.0746987447754982E-9</v>
      </c>
      <c r="CX267" s="12">
        <f t="shared" si="30"/>
        <v>1.035641929450793E-47</v>
      </c>
      <c r="CY267" s="85">
        <v>1.23537974306193E-2</v>
      </c>
      <c r="CZ267" s="12">
        <f t="shared" si="24"/>
        <v>3.9836295707471858E-7</v>
      </c>
      <c r="DA267" s="85">
        <v>1.8296575772656701E-2</v>
      </c>
      <c r="DB267" s="12">
        <f t="shared" si="25"/>
        <v>6.9911812516964693E-13</v>
      </c>
      <c r="DC267" s="41">
        <v>4.5590833552842298E-5</v>
      </c>
      <c r="DD267" s="12">
        <f t="shared" si="26"/>
        <v>9.4142835854016715E-193</v>
      </c>
      <c r="DE267" s="85">
        <v>5.7007632325982698E-4</v>
      </c>
      <c r="DF267" s="12">
        <f t="shared" si="27"/>
        <v>1.9287066446696114E-199</v>
      </c>
      <c r="DG267" s="41">
        <v>4.53475999999992E-5</v>
      </c>
      <c r="DH267" s="12">
        <f t="shared" si="28"/>
        <v>1.4742828163486479E-13</v>
      </c>
      <c r="DI267" s="41">
        <v>4.53475999999992E-5</v>
      </c>
      <c r="DJ267" s="46">
        <v>262</v>
      </c>
      <c r="DK267" s="44">
        <v>1.50589908481935E-5</v>
      </c>
      <c r="DL267" s="44">
        <v>5.2836173766501703E-5</v>
      </c>
      <c r="DM267" s="44">
        <v>1.3271522545155201E-4</v>
      </c>
      <c r="DN267" s="44">
        <v>9.1999848874091406E-5</v>
      </c>
      <c r="DO267" s="44">
        <v>4.74733007289396E-4</v>
      </c>
      <c r="DP267" s="44">
        <v>3.5628770045148501E-4</v>
      </c>
      <c r="DQ267" s="44">
        <v>5.4429319356696904E-4</v>
      </c>
      <c r="DR267" s="45">
        <v>1.21513434933919E-2</v>
      </c>
      <c r="DS267" s="45">
        <v>2.1088195762272201E-2</v>
      </c>
      <c r="DT267" s="45">
        <v>1.86187588332427E-2</v>
      </c>
      <c r="DU267" s="45">
        <v>1.28215392708028E-2</v>
      </c>
      <c r="DV267" s="45">
        <v>2.0004242825326202E-2</v>
      </c>
      <c r="DW267" s="45">
        <v>3.5200819226175399E-2</v>
      </c>
      <c r="DX267" s="45">
        <v>1.5540662224514201E-2</v>
      </c>
    </row>
    <row r="268" spans="1:128">
      <c r="A268" s="43">
        <f t="shared" si="29"/>
        <v>16.852054794520548</v>
      </c>
      <c r="B268" s="18">
        <v>264</v>
      </c>
      <c r="C268" s="12">
        <v>5786</v>
      </c>
      <c r="D268" s="12">
        <v>1.12085436240327E-2</v>
      </c>
      <c r="E268" s="12">
        <v>4.4572924071230999E-5</v>
      </c>
      <c r="F268" s="92">
        <f>$D268^Parameter!$D$325</f>
        <v>3.0105674753843462E-2</v>
      </c>
      <c r="G268" s="92">
        <f>$E268^Parameter!$D$318</f>
        <v>7.3676877276446879E-4</v>
      </c>
      <c r="H268" s="92">
        <f>$D268^Parameter!$D$326</f>
        <v>2.7519424606571589E-2</v>
      </c>
      <c r="I268" s="92">
        <f>$E268^Parameter!$D$319</f>
        <v>1.642122381409141E-3</v>
      </c>
      <c r="J268" s="92">
        <f>$D268^Parameter!$D$328</f>
        <v>3.2640475742556532E-2</v>
      </c>
      <c r="K268" s="92">
        <f>$E268^Parameter!$D$321</f>
        <v>1.1817850960893495E-2</v>
      </c>
      <c r="L268" s="92">
        <f>$D268^Parameter!$D$329</f>
        <v>8.0862570801871397E-2</v>
      </c>
      <c r="M268" s="92">
        <f>$E268^Parameter!$D$322</f>
        <v>7.3798044074429772E-3</v>
      </c>
      <c r="N268" s="92">
        <f>$D268^Parameter!$D$330</f>
        <v>2.6310847719852766E-2</v>
      </c>
      <c r="O268" s="92">
        <f>$E268^Parameter!$D$323</f>
        <v>1.8181447248790138E-2</v>
      </c>
      <c r="P268" s="92">
        <f>$D268^Parameter!$D$327</f>
        <v>1.3904994630544468E-2</v>
      </c>
      <c r="Q268" s="92">
        <f>$E268^Parameter!$D$320</f>
        <v>7.8241430778745714E-4</v>
      </c>
      <c r="R268" s="12">
        <f>$D268^EXP(Parameter!$D$96+Parameter!$D$103*(($B268/30.2*21)^(1)))</f>
        <v>1.8572677144210761E-48</v>
      </c>
      <c r="S268" s="12">
        <f>$E268^EXP(Parameter!$D$81+Parameter!$D$88*($B268/30.2*21)^(-2))</f>
        <v>2.1205737271155177E-3</v>
      </c>
      <c r="T268" s="12">
        <f>$D268^EXP(Parameter!$D$97+Parameter!$D$104*(($B268*21/30.2)^(1)))</f>
        <v>3.5698179270737352E-7</v>
      </c>
      <c r="U268" s="12">
        <f>$E268^EXP(Parameter!$D$82+Parameter!$D$89*($B268/30.2*21)^(-2))</f>
        <v>3.6226035352387546E-3</v>
      </c>
      <c r="V268" s="12">
        <f>$D268^EXP(Parameter!$D$99+Parameter!$D$106*(($B268*21/30.2)^(1)))</f>
        <v>5.2477011303334829E-13</v>
      </c>
      <c r="W268" s="12">
        <f>$E268^EXP(Parameter!$D$84+Parameter!$D$91*($B268/30.2*21)^(-2))</f>
        <v>2.0363116329129936E-2</v>
      </c>
      <c r="X268" s="12">
        <f>$D268^EXP(Parameter!$D$100+Parameter!$D$107*(($B268*21/30.2)^(1)))</f>
        <v>3.6501131101679056E-197</v>
      </c>
      <c r="Y268" s="12">
        <f>$E268^EXP(Parameter!$D$85+Parameter!$D$92*($B268/30.2*21)^(-2))</f>
        <v>1.2449396206958865E-2</v>
      </c>
      <c r="Z268" s="12">
        <f>$D268^EXP(Parameter!$D$101+Parameter!$D$108*(($B268*21/30.2)^(1)))</f>
        <v>1.0060932965155395E-203</v>
      </c>
      <c r="AA268" s="12">
        <f>$E268^EXP(Parameter!$D$86+Parameter!$D$93*($B268/30.2*21)^(-2))</f>
        <v>1.8454284355759298E-2</v>
      </c>
      <c r="AB268" s="12">
        <f>$D268^EXP(Parameter!$D$98+Parameter!$D$105*(($B268*21/30.2)^(1)))</f>
        <v>1.1119419873887058E-13</v>
      </c>
      <c r="AC268" s="12">
        <f>$E268^EXP(Parameter!$D$83+Parameter!$D$90*($B268/30.2*21)^(-2))</f>
        <v>8.9604254362818543E-4</v>
      </c>
      <c r="AD268" s="87">
        <f>$D268^EXP(Parameter!$D$133+Parameter!$D$140*(($B268*21/30.2)^(-0.5))+Parameter!$D$147*((LN($B268*21/30.2))))</f>
        <v>5.3499533770302821E-16</v>
      </c>
      <c r="AE268" s="12">
        <f>$E268^EXP(Parameter!$D$111+Parameter!$D$118*(($B268*21/30.2)^(-1))+Parameter!$D$125*(($B268*21/30.2)^(-0.5)))</f>
        <v>4.429672872950103E-2</v>
      </c>
      <c r="AF268" s="12">
        <f>$D268^EXP(Parameter!$D$134+Parameter!$D$141*(($B268*21/30.2)^(-0.5))+Parameter!$D$148*((LN($B268*21/30.2))))</f>
        <v>3.06950551561515E-5</v>
      </c>
      <c r="AG268" s="12">
        <f>$E268^EXP(Parameter!$D$112+Parameter!$D$119*(($B268*21/30.2)^(-1))+Parameter!$D$126*(($B268*21/30.2)^(-0.5)))</f>
        <v>4.4487300738152331E-3</v>
      </c>
      <c r="AH268" s="12">
        <f>$D268^EXP(Parameter!$D$136+Parameter!$D$143*(($B268*21/30.2)^(-0.5))+Parameter!$D$150*((LN($B268*21/30.2))))</f>
        <v>9.8076226598616122E-13</v>
      </c>
      <c r="AI268" s="12">
        <f>$E268^EXP(Parameter!$D$114+Parameter!$D$121*(($B268*21/30.2)^(-1))+Parameter!$D$128*(($B268*21/30.2)^(-0.5)))</f>
        <v>1.1652079527728632E-5</v>
      </c>
      <c r="AJ268" s="12">
        <f>$D268^EXP(Parameter!$D$137+Parameter!$D$144*(($B268*21/30.2)^(-0.5))+Parameter!$D$151*((LN($B268*21/30.2))))</f>
        <v>9.3099198414679293E-19</v>
      </c>
      <c r="AK268" s="12">
        <f>$E268^EXP(Parameter!$D$115+Parameter!$D$122*(($B268*21/30.2)^(-1))+Parameter!$D$129*(($B268*21/30.2)^(-0.5)))</f>
        <v>2.5789809660179673E-3</v>
      </c>
      <c r="AL268" s="12">
        <f>$D268^EXP(Parameter!$D$138+Parameter!$D$145*(($B268*21/30.2)^(-0.5))+Parameter!$D$152*((LN($B268*21/30.2))))</f>
        <v>1.232455578968735E-85</v>
      </c>
      <c r="AM268" s="12">
        <f>$E268^EXP(Parameter!$D$116+Parameter!$D$123*(($B268*21/30.2)^(-1))+Parameter!$D$130*(($B268*21/30.2)^(-0.5)))</f>
        <v>5.5515913902702406E-7</v>
      </c>
      <c r="AN268" s="12">
        <f>$D268^EXP(Parameter!$D$135+Parameter!$D$142*(($B268*21/30.2)^(-0.5))+Parameter!$D$149*((LN($B268*21/30.2))))</f>
        <v>5.1027375085879524E-7</v>
      </c>
      <c r="AO268" s="12">
        <f>$E268^EXP(Parameter!$D$113+Parameter!$D$120*(($B268*21/30.2)^(-1))+Parameter!$D$127*(($B268*21/30.2)^(-0.5)))</f>
        <v>4.7107049733163099E-14</v>
      </c>
      <c r="AP268" s="87">
        <f>$D268^EXP(Parameter!$D$304+Parameter!$D$310*((LN($B268*21/30.2))))</f>
        <v>9.9931196020053153E-3</v>
      </c>
      <c r="AQ268" s="88">
        <f>$E268^EXP(Parameter!$D$290+Parameter!$D$296*((LN($B268*21/30.2))))</f>
        <v>7.4788317830140052E-3</v>
      </c>
      <c r="AR268" s="12">
        <f>$D268^EXP(Parameter!$D$305+Parameter!$D$311*((LN($B268*21/30.2))))</f>
        <v>1.5608327735455466E-2</v>
      </c>
      <c r="AS268" s="88">
        <f>$E268^EXP(Parameter!$D$291+Parameter!$D$297*((LN($B268*21/30.2))))</f>
        <v>5.5767387968273163E-3</v>
      </c>
      <c r="AT268" s="12">
        <f>$D268^EXP(Parameter!$D$305+Parameter!$D$307-Parameter!$D$306+(Parameter!$D$311+Parameter!$D$313-Parameter!$D$312)*((LN($B268*21/30.2))))</f>
        <v>1.2923466155391033E-2</v>
      </c>
      <c r="AU268" s="88">
        <f>$E268^EXP(Parameter!$D$291+Parameter!$D$293-Parameter!$D$292+(Parameter!$D$297+Parameter!$D$299-Parameter!$D$298)*((LN($B268*21/30.2))))</f>
        <v>9.3073081273483908E-3</v>
      </c>
      <c r="AV268" s="12">
        <f>$D268^EXP(Parameter!$D$308+Parameter!$D$314*((LN($B268*21/30.2))))</f>
        <v>1.7894723803285575E-2</v>
      </c>
      <c r="AW268" s="88">
        <f>$E268^EXP(Parameter!$D$294+Parameter!$D$300*((LN($B268*21/30.2))))</f>
        <v>8.0575124936100202E-3</v>
      </c>
      <c r="AX268" s="12">
        <f>$D268^EXP(Parameter!$D$305+Parameter!$D$309-Parameter!$D$306+(Parameter!$D$311+Parameter!$D$315-Parameter!$D$312)*((LN($B268*21/30.2))))</f>
        <v>5.1977380759211734E-3</v>
      </c>
      <c r="AY268" s="88">
        <f>$E268^EXP(Parameter!$D$291+Parameter!$D$295-Parameter!$D$292+(Parameter!$D$297+Parameter!$D$301-Parameter!$D$298)*((LN($B268*21/30.2))))</f>
        <v>3.2117470846972513E-5</v>
      </c>
      <c r="AZ268" s="12">
        <f>$D268^EXP(Parameter!D$305-Parameter!D$306+(Parameter!D$311-Parameter!D$312)*((LN($B268*21/30.2))))</f>
        <v>3.4133634435390887E-3</v>
      </c>
      <c r="BA268" s="88">
        <f>$E268^EXP(Parameter!$D$291-Parameter!$D$292+(Parameter!$D$297-Parameter!$D$298)*((LN($B268*21/30.2))))</f>
        <v>2.2533226090014926E-7</v>
      </c>
      <c r="BB268" s="89">
        <f>$D268^EXP(Parameter!$D$231+Parameter!$D$238)</f>
        <v>3.2998327941938167E-2</v>
      </c>
      <c r="BC268" s="90">
        <f>$E268^EXP(Parameter!$D$216+Parameter!$D$223)</f>
        <v>1.7250440848312375E-3</v>
      </c>
      <c r="BD268" s="91">
        <f>$D268^EXP(Parameter!$D$232+Parameter!$D$239)</f>
        <v>2.4021061282217291E-2</v>
      </c>
      <c r="BE268" s="90">
        <f>$E268^EXP(Parameter!$D$217+Parameter!$D$224)</f>
        <v>2.6053663826847719E-3</v>
      </c>
      <c r="BF268" s="91">
        <f>$D268^EXP(Parameter!$D$234+Parameter!$D$241)</f>
        <v>2.9742214170856426E-2</v>
      </c>
      <c r="BG268" s="91">
        <f>$E268^EXP(Parameter!$D$219+Parameter!$D$226)</f>
        <v>1.460047701612226E-2</v>
      </c>
      <c r="BH268" s="91">
        <f>$D268^EXP(Parameter!$D$235+Parameter!$D$242)</f>
        <v>6.6871940015342024E-2</v>
      </c>
      <c r="BI268" s="91">
        <f>$E268^EXP(Parameter!$D$220+Parameter!$D$227)</f>
        <v>8.7641633827256586E-3</v>
      </c>
      <c r="BJ268" s="91">
        <f>$D268^EXP(Parameter!$D$236)</f>
        <v>6.8173185317657783E-3</v>
      </c>
      <c r="BK268" s="91">
        <f>$E268^EXP(Parameter!$D$221)</f>
        <v>0.124397086506775</v>
      </c>
      <c r="BL268" s="91">
        <f>$D268^EXP(Parameter!$D$233+Parameter!$D$240)</f>
        <v>9.8665381771300045E-3</v>
      </c>
      <c r="BM268" s="91">
        <f>$E268^EXP(Parameter!$D$218+Parameter!$D$225)</f>
        <v>6.8772717331160352E-4</v>
      </c>
      <c r="BN268" s="90">
        <f>$D268^EXP(Parameter!$D$268+Parameter!$D$275)</f>
        <v>4.6504516065697096E-2</v>
      </c>
      <c r="BO268" s="91">
        <f>$E268^EXP(Parameter!$D$246+Parameter!$D$253)</f>
        <v>5.1480018759521534E-4</v>
      </c>
      <c r="BP268" s="91">
        <f>$D268^EXP(Parameter!$D$269+Parameter!$D$276)</f>
        <v>2.8811882965738105E-2</v>
      </c>
      <c r="BQ268" s="91">
        <f>$E268^EXP(Parameter!$D$247+Parameter!$D$254)</f>
        <v>1.4588642930265761E-3</v>
      </c>
      <c r="BR268" s="91">
        <f>$D268^EXP(Parameter!$D$271+Parameter!$D$278)</f>
        <v>7.5519420859132214E-2</v>
      </c>
      <c r="BS268" s="91">
        <f>$E268^EXP(Parameter!$D$249+Parameter!$D$256)</f>
        <v>1.8526998163793537E-2</v>
      </c>
      <c r="BT268" s="91">
        <f>$D268^EXP(Parameter!$D$272+Parameter!$D$279)</f>
        <v>0.14220094764835514</v>
      </c>
      <c r="BU268" s="91">
        <f>$E268^EXP(Parameter!$D$250+Parameter!$D$257)</f>
        <v>4.8422484133423859E-3</v>
      </c>
      <c r="BV268" s="91">
        <f>$D268^EXP(Parameter!$D$273+Parameter!$D$280)</f>
        <v>0.1091920631971325</v>
      </c>
      <c r="BW268" s="91">
        <f>$E268^EXP(Parameter!$D$251+Parameter!$D$258)</f>
        <v>2.0128057430657504E-2</v>
      </c>
      <c r="BX268" s="91">
        <f>$D268^EXP(Parameter!$D$270+Parameter!$D$277)</f>
        <v>2.4562894727435024E-2</v>
      </c>
      <c r="BY268" s="91">
        <f>$E268^EXP(Parameter!$D$248+Parameter!$D$255)</f>
        <v>1.8377841248907901E-3</v>
      </c>
      <c r="BZ268" s="90">
        <f>$D268^EXP(Parameter!$D$208)</f>
        <v>3.0374254845098883E-2</v>
      </c>
      <c r="CA268" s="90">
        <f>$E268^EXP(Parameter!$D$200)</f>
        <v>1.1718339203828346E-3</v>
      </c>
      <c r="CB268" s="90">
        <f>$D268^EXP(Parameter!$D$209)</f>
        <v>2.4381301467318164E-2</v>
      </c>
      <c r="CC268" s="90">
        <f>$E268^EXP(Parameter!$D$201)</f>
        <v>2.1207898879495525E-3</v>
      </c>
      <c r="CD268" s="90">
        <f>$D268^EXP(Parameter!$D$211)</f>
        <v>2.6916816048184179E-2</v>
      </c>
      <c r="CE268" s="90">
        <f>$E268^EXP(Parameter!$D$203)</f>
        <v>1.0942784195835616E-2</v>
      </c>
      <c r="CF268" s="90">
        <f>$D268^EXP(Parameter!$D$212)</f>
        <v>6.6691207231619365E-2</v>
      </c>
      <c r="CG268" s="90">
        <f>$E268^EXP(Parameter!$D$204)</f>
        <v>7.4033863007402128E-3</v>
      </c>
      <c r="CH268" s="91">
        <f>$D268^EXP(Parameter!$D$213)</f>
        <v>2.1196306262942544E-2</v>
      </c>
      <c r="CI268" s="90">
        <f>$E268^EXP(Parameter!$D$205)</f>
        <v>1.393360896762009E-2</v>
      </c>
      <c r="CJ268" s="91">
        <f>$D268^EXP(Parameter!$D$210)</f>
        <v>1.0909662188839512E-2</v>
      </c>
      <c r="CK268" s="90">
        <f>$E268^EXP(Parameter!$D$202)</f>
        <v>9.2788456553591369E-4</v>
      </c>
      <c r="CL268" s="12">
        <f>$D268^EXP(Parameter!$D$170+Parameter!$D$177*(LN($B268/30.2*21)))</f>
        <v>1.2393314630046897E-2</v>
      </c>
      <c r="CM268" s="41">
        <f>$E268^EXP(Parameter!$D$155+Parameter!$D$162*(LN($B268/30.2*21)))</f>
        <v>5.9492217668034232E-2</v>
      </c>
      <c r="CN268" s="12">
        <f>$D268^EXP(Parameter!$D$171+Parameter!$D$178*(LN($B268/30.2*21)))</f>
        <v>1.4638220764478608E-2</v>
      </c>
      <c r="CO268" s="41">
        <f>$E268^EXP(Parameter!$D$156+Parameter!$D$163*(LN($B268/30.2*21)))</f>
        <v>3.2121952323231256E-2</v>
      </c>
      <c r="CP268" s="12">
        <f>$D268^EXP(Parameter!$D$173+Parameter!$D$180*(LN($B268/30.2*21)))</f>
        <v>1.1633922521934958E-2</v>
      </c>
      <c r="CQ268" s="41">
        <f>$E268^EXP(Parameter!$D$158+Parameter!$D$165*(LN($B268/30.2*21)))</f>
        <v>3.0924695513926976E-2</v>
      </c>
      <c r="CR268" s="12">
        <f>$D268^EXP(Parameter!$D$174+Parameter!$D$181*(LN($B268/30.2*21)))</f>
        <v>9.3233100885572184E-3</v>
      </c>
      <c r="CS268" s="41">
        <f>$E268^EXP(Parameter!$D$159+Parameter!$D$166*(LN($B268/30.2*21)))</f>
        <v>5.1803231227447372E-2</v>
      </c>
      <c r="CT268" s="12">
        <f>$D268^EXP(Parameter!$D$175+Parameter!$D$182*(LN($B268/30.2*21)))</f>
        <v>1.14726997021763E-3</v>
      </c>
      <c r="CU268" s="41">
        <f>$E268^EXP(Parameter!$D$160+Parameter!$D$167*(LN($B268/30.2*21)))</f>
        <v>6.9319858758680496E-4</v>
      </c>
      <c r="CV268" s="12">
        <f>$D268^EXP(Parameter!$D$172+Parameter!$D$179*(LN($B268/30.2*21)))</f>
        <v>1.9856959379787619E-3</v>
      </c>
      <c r="CW268" s="41">
        <f>$E268^EXP(Parameter!$D$157+Parameter!$D$164*(LN($B268/30.2*21)))</f>
        <v>4.8091104680285957E-9</v>
      </c>
      <c r="CX268" s="12">
        <f t="shared" si="30"/>
        <v>1.8572677144210761E-48</v>
      </c>
      <c r="CY268" s="85">
        <v>1.2344878211669401E-2</v>
      </c>
      <c r="CZ268" s="12">
        <f t="shared" si="24"/>
        <v>3.5698179270737352E-7</v>
      </c>
      <c r="DA268" s="85">
        <v>1.8277096214818701E-2</v>
      </c>
      <c r="DB268" s="12">
        <f t="shared" si="25"/>
        <v>5.2477011303334829E-13</v>
      </c>
      <c r="DC268" s="41">
        <v>4.4796875711166799E-5</v>
      </c>
      <c r="DD268" s="12">
        <f t="shared" si="26"/>
        <v>3.6501131101679056E-197</v>
      </c>
      <c r="DE268" s="85">
        <v>5.6138109409134605E-4</v>
      </c>
      <c r="DF268" s="12">
        <f t="shared" si="27"/>
        <v>1.0060932965155395E-203</v>
      </c>
      <c r="DG268" s="41">
        <v>4.4572899999999398E-5</v>
      </c>
      <c r="DH268" s="12">
        <f t="shared" si="28"/>
        <v>1.1119419873887058E-13</v>
      </c>
      <c r="DI268" s="41">
        <v>4.4572899999999398E-5</v>
      </c>
      <c r="DJ268" s="46">
        <v>263</v>
      </c>
      <c r="DK268" s="44">
        <v>1.4747778617763E-5</v>
      </c>
      <c r="DL268" s="44">
        <v>5.1822492118436299E-5</v>
      </c>
      <c r="DM268" s="44">
        <v>1.3031958159026599E-4</v>
      </c>
      <c r="DN268" s="44">
        <v>9.0297151490781297E-5</v>
      </c>
      <c r="DO268" s="44">
        <v>4.6694685660797502E-4</v>
      </c>
      <c r="DP268" s="44">
        <v>3.5030859179363501E-4</v>
      </c>
      <c r="DQ268" s="44">
        <v>5.3546595712683498E-4</v>
      </c>
      <c r="DR268" s="45">
        <v>1.20537504229912E-2</v>
      </c>
      <c r="DS268" s="45">
        <v>2.09313234760919E-2</v>
      </c>
      <c r="DT268" s="45">
        <v>1.8477695308597698E-2</v>
      </c>
      <c r="DU268" s="45">
        <v>1.2719280818094101E-2</v>
      </c>
      <c r="DV268" s="45">
        <v>1.9854262510122501E-2</v>
      </c>
      <c r="DW268" s="45">
        <v>3.4959788996935602E-2</v>
      </c>
      <c r="DX268" s="45">
        <v>1.5419878907440799E-2</v>
      </c>
    </row>
    <row r="269" spans="1:128">
      <c r="A269" s="43">
        <f t="shared" si="29"/>
        <v>16.912328767123288</v>
      </c>
      <c r="B269" s="18">
        <v>265</v>
      </c>
      <c r="C269" s="12">
        <v>5808</v>
      </c>
      <c r="D269" s="12">
        <v>1.11160149099574E-2</v>
      </c>
      <c r="E269" s="12">
        <v>4.38136151100392E-5</v>
      </c>
      <c r="F269" s="92">
        <f>$D269^Parameter!$D$325</f>
        <v>2.9911646118779896E-2</v>
      </c>
      <c r="G269" s="92">
        <f>$E269^Parameter!$D$318</f>
        <v>7.2771033679151938E-4</v>
      </c>
      <c r="H269" s="92">
        <f>$D269^Parameter!$D$326</f>
        <v>2.7337531502162664E-2</v>
      </c>
      <c r="I269" s="92">
        <f>$E269^Parameter!$D$319</f>
        <v>1.6241637636524328E-3</v>
      </c>
      <c r="J269" s="92">
        <f>$D269^Parameter!$D$328</f>
        <v>3.2434949786116864E-2</v>
      </c>
      <c r="K269" s="92">
        <f>$E269^Parameter!$D$321</f>
        <v>1.172823950812605E-2</v>
      </c>
      <c r="L269" s="92">
        <f>$D269^Parameter!$D$329</f>
        <v>8.0488068861230902E-2</v>
      </c>
      <c r="M269" s="92">
        <f>$E269^Parameter!$D$322</f>
        <v>7.317933413744147E-3</v>
      </c>
      <c r="N269" s="92">
        <f>$D269^Parameter!$D$330</f>
        <v>2.6134776335584711E-2</v>
      </c>
      <c r="O269" s="92">
        <f>$E269^Parameter!$D$323</f>
        <v>1.805691840238741E-2</v>
      </c>
      <c r="P269" s="92">
        <f>$D269^Parameter!$D$327</f>
        <v>1.3795694319192583E-2</v>
      </c>
      <c r="Q269" s="92">
        <f>$E269^Parameter!$D$320</f>
        <v>7.7287434133009461E-4</v>
      </c>
      <c r="R269" s="12">
        <f>$D269^EXP(Parameter!$D$96+Parameter!$D$103*(($B269/30.2*21)^(1)))</f>
        <v>3.2440888709642535E-49</v>
      </c>
      <c r="S269" s="12">
        <f>$E269^EXP(Parameter!$D$81+Parameter!$D$88*($B269/30.2*21)^(-2))</f>
        <v>2.0983042433904511E-3</v>
      </c>
      <c r="T269" s="12">
        <f>$D269^EXP(Parameter!$D$97+Parameter!$D$104*(($B269*21/30.2)^(1)))</f>
        <v>3.1967846982237086E-7</v>
      </c>
      <c r="U269" s="12">
        <f>$E269^EXP(Parameter!$D$82+Parameter!$D$89*($B269/30.2*21)^(-2))</f>
        <v>3.5878526704539947E-3</v>
      </c>
      <c r="V269" s="12">
        <f>$D269^EXP(Parameter!$D$99+Parameter!$D$106*(($B269*21/30.2)^(1)))</f>
        <v>3.9283965728308035E-13</v>
      </c>
      <c r="W269" s="12">
        <f>$E269^EXP(Parameter!$D$84+Parameter!$D$91*($B269/30.2*21)^(-2))</f>
        <v>2.0227589247314531E-2</v>
      </c>
      <c r="X269" s="12">
        <f>$D269^EXP(Parameter!$D$100+Parameter!$D$107*(($B269*21/30.2)^(1)))</f>
        <v>1.1250511649242078E-201</v>
      </c>
      <c r="Y269" s="12">
        <f>$E269^EXP(Parameter!$D$85+Parameter!$D$92*($B269/30.2*21)^(-2))</f>
        <v>1.235610516655454E-2</v>
      </c>
      <c r="Z269" s="12">
        <f>$D269^EXP(Parameter!$D$101+Parameter!$D$108*(($B269*21/30.2)^(1)))</f>
        <v>4.2604953991827685E-208</v>
      </c>
      <c r="AA269" s="12">
        <f>$E269^EXP(Parameter!$D$86+Parameter!$D$93*($B269/30.2*21)^(-2))</f>
        <v>1.8328346956163543E-2</v>
      </c>
      <c r="AB269" s="12">
        <f>$D269^EXP(Parameter!$D$98+Parameter!$D$105*(($B269*21/30.2)^(1)))</f>
        <v>8.3661218572570898E-14</v>
      </c>
      <c r="AC269" s="12">
        <f>$E269^EXP(Parameter!$D$83+Parameter!$D$90*($B269/30.2*21)^(-2))</f>
        <v>8.8532244067969772E-4</v>
      </c>
      <c r="AD269" s="87">
        <f>$D269^EXP(Parameter!$D$133+Parameter!$D$140*(($B269*21/30.2)^(-0.5))+Parameter!$D$147*((LN($B269*21/30.2))))</f>
        <v>4.3121365779687473E-16</v>
      </c>
      <c r="AE269" s="12">
        <f>$E269^EXP(Parameter!$D$111+Parameter!$D$118*(($B269*21/30.2)^(-1))+Parameter!$D$125*(($B269*21/30.2)^(-0.5)))</f>
        <v>4.4124988217067063E-2</v>
      </c>
      <c r="AF269" s="12">
        <f>$D269^EXP(Parameter!$D$134+Parameter!$D$141*(($B269*21/30.2)^(-0.5))+Parameter!$D$148*((LN($B269*21/30.2))))</f>
        <v>2.9560068501744948E-5</v>
      </c>
      <c r="AG269" s="12">
        <f>$E269^EXP(Parameter!$D$112+Parameter!$D$119*(($B269*21/30.2)^(-1))+Parameter!$D$126*(($B269*21/30.2)^(-0.5)))</f>
        <v>4.408578631790316E-3</v>
      </c>
      <c r="AH269" s="12">
        <f>$D269^EXP(Parameter!$D$136+Parameter!$D$143*(($B269*21/30.2)^(-0.5))+Parameter!$D$150*((LN($B269*21/30.2))))</f>
        <v>8.3811630970427742E-13</v>
      </c>
      <c r="AI269" s="12">
        <f>$E269^EXP(Parameter!$D$114+Parameter!$D$121*(($B269*21/30.2)^(-1))+Parameter!$D$128*(($B269*21/30.2)^(-0.5)))</f>
        <v>1.1337206321972616E-5</v>
      </c>
      <c r="AJ269" s="12">
        <f>$D269^EXP(Parameter!$D$137+Parameter!$D$144*(($B269*21/30.2)^(-0.5))+Parameter!$D$151*((LN($B269*21/30.2))))</f>
        <v>7.0076662233860188E-19</v>
      </c>
      <c r="AK269" s="12">
        <f>$E269^EXP(Parameter!$D$115+Parameter!$D$122*(($B269*21/30.2)^(-1))+Parameter!$D$129*(($B269*21/30.2)^(-0.5)))</f>
        <v>2.5503161677801417E-3</v>
      </c>
      <c r="AL269" s="12">
        <f>$D269^EXP(Parameter!$D$138+Parameter!$D$145*(($B269*21/30.2)^(-0.5))+Parameter!$D$152*((LN($B269*21/30.2))))</f>
        <v>2.1653493624512441E-86</v>
      </c>
      <c r="AM269" s="12">
        <f>$E269^EXP(Parameter!$D$116+Parameter!$D$123*(($B269*21/30.2)^(-1))+Parameter!$D$130*(($B269*21/30.2)^(-0.5)))</f>
        <v>5.3609699096118507E-7</v>
      </c>
      <c r="AN269" s="12">
        <f>$D269^EXP(Parameter!$D$135+Parameter!$D$142*(($B269*21/30.2)^(-0.5))+Parameter!$D$149*((LN($B269*21/30.2))))</f>
        <v>4.8319798763009043E-7</v>
      </c>
      <c r="AO269" s="12">
        <f>$E269^EXP(Parameter!$D$113+Parameter!$D$120*(($B269*21/30.2)^(-1))+Parameter!$D$127*(($B269*21/30.2)^(-0.5)))</f>
        <v>4.3511497954628221E-14</v>
      </c>
      <c r="AP269" s="87">
        <f>$D269^EXP(Parameter!$D$304+Parameter!$D$310*((LN($B269*21/30.2))))</f>
        <v>9.8865645814996492E-3</v>
      </c>
      <c r="AQ269" s="88">
        <f>$E269^EXP(Parameter!$D$290+Parameter!$D$296*((LN($B269*21/30.2))))</f>
        <v>7.4359652655574459E-3</v>
      </c>
      <c r="AR269" s="12">
        <f>$D269^EXP(Parameter!$D$305+Parameter!$D$311*((LN($B269*21/30.2))))</f>
        <v>1.5477087477860189E-2</v>
      </c>
      <c r="AS269" s="88">
        <f>$E269^EXP(Parameter!$D$291+Parameter!$D$297*((LN($B269*21/30.2))))</f>
        <v>5.5331097133072219E-3</v>
      </c>
      <c r="AT269" s="12">
        <f>$D269^EXP(Parameter!$D$305+Parameter!$D$307-Parameter!$D$306+(Parameter!$D$311+Parameter!$D$313-Parameter!$D$312)*((LN($B269*21/30.2))))</f>
        <v>1.2801976839401163E-2</v>
      </c>
      <c r="AU269" s="88">
        <f>$E269^EXP(Parameter!$D$291+Parameter!$D$293-Parameter!$D$292+(Parameter!$D$297+Parameter!$D$299-Parameter!$D$298)*((LN($B269*21/30.2))))</f>
        <v>9.2276878138289747E-3</v>
      </c>
      <c r="AV269" s="12">
        <f>$D269^EXP(Parameter!$D$308+Parameter!$D$314*((LN($B269*21/30.2))))</f>
        <v>1.7711711455173813E-2</v>
      </c>
      <c r="AW269" s="88">
        <f>$E269^EXP(Parameter!$D$294+Parameter!$D$300*((LN($B269*21/30.2))))</f>
        <v>7.9924097426375979E-3</v>
      </c>
      <c r="AX269" s="12">
        <f>$D269^EXP(Parameter!$D$305+Parameter!$D$309-Parameter!$D$306+(Parameter!$D$311+Parameter!$D$315-Parameter!$D$312)*((LN($B269*21/30.2))))</f>
        <v>5.1323907176887189E-3</v>
      </c>
      <c r="AY269" s="88">
        <f>$E269^EXP(Parameter!$D$291+Parameter!$D$295-Parameter!$D$292+(Parameter!$D$297+Parameter!$D$301-Parameter!$D$298)*((LN($B269*21/30.2))))</f>
        <v>3.1128278267658282E-5</v>
      </c>
      <c r="AZ269" s="12">
        <f>$D269^EXP(Parameter!D$305-Parameter!D$306+(Parameter!D$311-Parameter!D$312)*((LN($B269*21/30.2))))</f>
        <v>3.3698153705109756E-3</v>
      </c>
      <c r="BA269" s="88">
        <f>$E269^EXP(Parameter!$D$291-Parameter!$D$292+(Parameter!$D$297-Parameter!$D$298)*((LN($B269*21/30.2))))</f>
        <v>2.1600141804326283E-7</v>
      </c>
      <c r="BB269" s="89">
        <f>$D269^EXP(Parameter!$D$231+Parameter!$D$238)</f>
        <v>3.2791208654190246E-2</v>
      </c>
      <c r="BC269" s="90">
        <f>$E269^EXP(Parameter!$D$216+Parameter!$D$223)</f>
        <v>1.7063227750849653E-3</v>
      </c>
      <c r="BD269" s="91">
        <f>$D269^EXP(Parameter!$D$232+Parameter!$D$239)</f>
        <v>2.3856303520035746E-2</v>
      </c>
      <c r="BE269" s="90">
        <f>$E269^EXP(Parameter!$D$217+Parameter!$D$224)</f>
        <v>2.5789142683976273E-3</v>
      </c>
      <c r="BF269" s="91">
        <f>$D269^EXP(Parameter!$D$234+Parameter!$D$241)</f>
        <v>2.9549865519340909E-2</v>
      </c>
      <c r="BG269" s="91">
        <f>$E269^EXP(Parameter!$D$219+Parameter!$D$226)</f>
        <v>1.4495021126963704E-2</v>
      </c>
      <c r="BH269" s="91">
        <f>$D269^EXP(Parameter!$D$235+Parameter!$D$242)</f>
        <v>6.6538897987994991E-2</v>
      </c>
      <c r="BI269" s="91">
        <f>$E269^EXP(Parameter!$D$220+Parameter!$D$227)</f>
        <v>8.6932490538755396E-3</v>
      </c>
      <c r="BJ269" s="91">
        <f>$D269^EXP(Parameter!$D$236)</f>
        <v>6.7548382679036099E-3</v>
      </c>
      <c r="BK269" s="91">
        <f>$E269^EXP(Parameter!$D$221)</f>
        <v>0.1239532071386561</v>
      </c>
      <c r="BL269" s="91">
        <f>$D269^EXP(Parameter!$D$233+Parameter!$D$240)</f>
        <v>9.7827849895872586E-3</v>
      </c>
      <c r="BM269" s="91">
        <f>$E269^EXP(Parameter!$D$218+Parameter!$D$225)</f>
        <v>6.7919145337414335E-4</v>
      </c>
      <c r="BN269" s="90">
        <f>$D269^EXP(Parameter!$D$268+Parameter!$D$275)</f>
        <v>4.624189721339507E-2</v>
      </c>
      <c r="BO269" s="91">
        <f>$E269^EXP(Parameter!$D$246+Parameter!$D$253)</f>
        <v>5.0815828463744066E-4</v>
      </c>
      <c r="BP269" s="91">
        <f>$D269^EXP(Parameter!$D$269+Parameter!$D$276)</f>
        <v>2.8623871896952667E-2</v>
      </c>
      <c r="BQ269" s="91">
        <f>$E269^EXP(Parameter!$D$247+Parameter!$D$254)</f>
        <v>1.4426170273664936E-3</v>
      </c>
      <c r="BR269" s="91">
        <f>$D269^EXP(Parameter!$D$271+Parameter!$D$278)</f>
        <v>7.5160180662359521E-2</v>
      </c>
      <c r="BS269" s="91">
        <f>$E269^EXP(Parameter!$D$249+Parameter!$D$256)</f>
        <v>1.8400696704736971E-2</v>
      </c>
      <c r="BT269" s="91">
        <f>$D269^EXP(Parameter!$D$272+Parameter!$D$279)</f>
        <v>0.14168991871798439</v>
      </c>
      <c r="BU269" s="91">
        <f>$E269^EXP(Parameter!$D$250+Parameter!$D$257)</f>
        <v>4.7981831152839544E-3</v>
      </c>
      <c r="BV269" s="91">
        <f>$D269^EXP(Parameter!$D$273+Parameter!$D$280)</f>
        <v>0.10874662888222147</v>
      </c>
      <c r="BW269" s="91">
        <f>$E269^EXP(Parameter!$D$251+Parameter!$D$258)</f>
        <v>1.9993683252466775E-2</v>
      </c>
      <c r="BX269" s="91">
        <f>$D269^EXP(Parameter!$D$270+Parameter!$D$277)</f>
        <v>2.4395424965324496E-2</v>
      </c>
      <c r="BY269" s="91">
        <f>$E269^EXP(Parameter!$D$248+Parameter!$D$255)</f>
        <v>1.8180366706707571E-3</v>
      </c>
      <c r="BZ269" s="90">
        <f>$D269^EXP(Parameter!$D$208)</f>
        <v>3.0178989967345075E-2</v>
      </c>
      <c r="CA269" s="90">
        <f>$E269^EXP(Parameter!$D$200)</f>
        <v>1.1583479645609128E-3</v>
      </c>
      <c r="CB269" s="90">
        <f>$D269^EXP(Parameter!$D$209)</f>
        <v>2.4214738151010086E-2</v>
      </c>
      <c r="CC269" s="90">
        <f>$E269^EXP(Parameter!$D$201)</f>
        <v>2.0985168869511982E-3</v>
      </c>
      <c r="CD269" s="90">
        <f>$D269^EXP(Parameter!$D$211)</f>
        <v>2.6737813250500401E-2</v>
      </c>
      <c r="CE269" s="90">
        <f>$E269^EXP(Parameter!$D$203)</f>
        <v>1.0858375381104053E-2</v>
      </c>
      <c r="CF269" s="90">
        <f>$D269^EXP(Parameter!$D$212)</f>
        <v>6.6358733828606645E-2</v>
      </c>
      <c r="CG269" s="90">
        <f>$E269^EXP(Parameter!$D$204)</f>
        <v>7.341357769599384E-3</v>
      </c>
      <c r="CH269" s="91">
        <f>$D269^EXP(Parameter!$D$213)</f>
        <v>2.1046062824667273E-2</v>
      </c>
      <c r="CI269" s="90">
        <f>$E269^EXP(Parameter!$D$205)</f>
        <v>1.3831860644379686E-2</v>
      </c>
      <c r="CJ269" s="91">
        <f>$D269^EXP(Parameter!$D$210)</f>
        <v>1.0819061063397528E-2</v>
      </c>
      <c r="CK269" s="90">
        <f>$E269^EXP(Parameter!$D$202)</f>
        <v>9.1683897671266008E-4</v>
      </c>
      <c r="CL269" s="12">
        <f>$D269^EXP(Parameter!$D$170+Parameter!$D$177*(LN($B269/30.2*21)))</f>
        <v>1.2277550999175503E-2</v>
      </c>
      <c r="CM269" s="41">
        <f>$E269^EXP(Parameter!$D$155+Parameter!$D$162*(LN($B269/30.2*21)))</f>
        <v>5.9365843889080568E-2</v>
      </c>
      <c r="CN269" s="12">
        <f>$D269^EXP(Parameter!$D$171+Parameter!$D$178*(LN($B269/30.2*21)))</f>
        <v>1.451500897588137E-2</v>
      </c>
      <c r="CO269" s="41">
        <f>$E269^EXP(Parameter!$D$156+Parameter!$D$163*(LN($B269/30.2*21)))</f>
        <v>3.1994678115027361E-2</v>
      </c>
      <c r="CP269" s="12">
        <f>$D269^EXP(Parameter!$D$173+Parameter!$D$180*(LN($B269/30.2*21)))</f>
        <v>1.1525250384590228E-2</v>
      </c>
      <c r="CQ269" s="41">
        <f>$E269^EXP(Parameter!$D$158+Parameter!$D$165*(LN($B269/30.2*21)))</f>
        <v>3.0762735661503813E-2</v>
      </c>
      <c r="CR269" s="12">
        <f>$D269^EXP(Parameter!$D$174+Parameter!$D$181*(LN($B269/30.2*21)))</f>
        <v>9.2123066600660764E-3</v>
      </c>
      <c r="CS269" s="41">
        <f>$E269^EXP(Parameter!$D$159+Parameter!$D$166*(LN($B269/30.2*21)))</f>
        <v>5.1620094381917982E-2</v>
      </c>
      <c r="CT269" s="12">
        <f>$D269^EXP(Parameter!$D$175+Parameter!$D$182*(LN($B269/30.2*21)))</f>
        <v>1.1273686016714879E-3</v>
      </c>
      <c r="CU269" s="41">
        <f>$E269^EXP(Parameter!$D$160+Parameter!$D$167*(LN($B269/30.2*21)))</f>
        <v>6.8116036595348669E-4</v>
      </c>
      <c r="CV269" s="12">
        <f>$D269^EXP(Parameter!$D$172+Parameter!$D$179*(LN($B269/30.2*21)))</f>
        <v>1.958031919198684E-3</v>
      </c>
      <c r="CW269" s="41">
        <f>$E269^EXP(Parameter!$D$157+Parameter!$D$164*(LN($B269/30.2*21)))</f>
        <v>4.557778515875189E-9</v>
      </c>
      <c r="CX269" s="12">
        <f t="shared" si="30"/>
        <v>3.2440888709642535E-49</v>
      </c>
      <c r="CY269" s="85">
        <v>1.23361275199364E-2</v>
      </c>
      <c r="CZ269" s="12">
        <f t="shared" si="24"/>
        <v>3.1967846982237086E-7</v>
      </c>
      <c r="DA269" s="85">
        <v>1.8257943151067799E-2</v>
      </c>
      <c r="DB269" s="12">
        <f t="shared" si="25"/>
        <v>3.9283965728308035E-13</v>
      </c>
      <c r="DC269" s="41">
        <v>4.4019794294799197E-5</v>
      </c>
      <c r="DD269" s="12">
        <f t="shared" si="26"/>
        <v>1.1250511649242078E-201</v>
      </c>
      <c r="DE269" s="85">
        <v>5.5285510816480295E-4</v>
      </c>
      <c r="DF269" s="12">
        <f t="shared" si="27"/>
        <v>4.2604953991827685E-208</v>
      </c>
      <c r="DG269" s="41">
        <v>4.3813599999999502E-5</v>
      </c>
      <c r="DH269" s="12">
        <f t="shared" si="28"/>
        <v>8.3661218572570898E-14</v>
      </c>
      <c r="DI269" s="41">
        <v>4.3813599999999502E-5</v>
      </c>
      <c r="DJ269" s="46">
        <v>264</v>
      </c>
      <c r="DK269" s="44">
        <v>1.44437897210414E-5</v>
      </c>
      <c r="DL269" s="44">
        <v>5.0830789494749103E-5</v>
      </c>
      <c r="DM269" s="44">
        <v>1.27973064280695E-4</v>
      </c>
      <c r="DN269" s="44">
        <v>8.8630177532467199E-5</v>
      </c>
      <c r="DO269" s="44">
        <v>4.5930698024754197E-4</v>
      </c>
      <c r="DP269" s="44">
        <v>3.4444418895540602E-4</v>
      </c>
      <c r="DQ269" s="44">
        <v>5.2680285875883503E-4</v>
      </c>
      <c r="DR269" s="45">
        <v>1.1957206751512101E-2</v>
      </c>
      <c r="DS269" s="45">
        <v>2.0776033885591599E-2</v>
      </c>
      <c r="DT269" s="45">
        <v>1.83380768329474E-2</v>
      </c>
      <c r="DU269" s="45">
        <v>1.26181155617791E-2</v>
      </c>
      <c r="DV269" s="45">
        <v>1.9705805256084199E-2</v>
      </c>
      <c r="DW269" s="45">
        <v>3.4721028431978898E-2</v>
      </c>
      <c r="DX269" s="45">
        <v>1.5300359394706401E-2</v>
      </c>
    </row>
    <row r="270" spans="1:128">
      <c r="A270" s="43">
        <f t="shared" si="29"/>
        <v>16.972602739726028</v>
      </c>
      <c r="B270" s="18">
        <v>266</v>
      </c>
      <c r="C270" s="12">
        <v>5830</v>
      </c>
      <c r="D270" s="12">
        <v>1.1024496592131601E-2</v>
      </c>
      <c r="E270" s="12">
        <v>4.3069334674103403E-5</v>
      </c>
      <c r="F270" s="92">
        <f>$D270^Parameter!$D$325</f>
        <v>2.9719386410260284E-2</v>
      </c>
      <c r="G270" s="92">
        <f>$E270^Parameter!$D$318</f>
        <v>7.18788429086204E-4</v>
      </c>
      <c r="H270" s="92">
        <f>$D270^Parameter!$D$326</f>
        <v>2.715732652498629E-2</v>
      </c>
      <c r="I270" s="92">
        <f>$E270^Parameter!$D$319</f>
        <v>1.6064515217124376E-3</v>
      </c>
      <c r="J270" s="92">
        <f>$D270^Parameter!$D$328</f>
        <v>3.2231267227020202E-2</v>
      </c>
      <c r="K270" s="92">
        <f>$E270^Parameter!$D$321</f>
        <v>1.1639558199034342E-2</v>
      </c>
      <c r="L270" s="92">
        <f>$D270^Parameter!$D$329</f>
        <v>8.0116304742000682E-2</v>
      </c>
      <c r="M270" s="92">
        <f>$E270^Parameter!$D$322</f>
        <v>7.2567539807594818E-3</v>
      </c>
      <c r="N270" s="92">
        <f>$D270^Parameter!$D$330</f>
        <v>2.5960353487735344E-2</v>
      </c>
      <c r="O270" s="92">
        <f>$E270^Parameter!$D$323</f>
        <v>1.7933591178075536E-2</v>
      </c>
      <c r="P270" s="92">
        <f>$D270^Parameter!$D$327</f>
        <v>1.368754458109518E-2</v>
      </c>
      <c r="Q270" s="92">
        <f>$E270^Parameter!$D$320</f>
        <v>7.6347719338755069E-4</v>
      </c>
      <c r="R270" s="12">
        <f>$D270^EXP(Parameter!$D$96+Parameter!$D$103*(($B270/30.2*21)^(1)))</f>
        <v>5.5168602950163025E-50</v>
      </c>
      <c r="S270" s="12">
        <f>$E270^EXP(Parameter!$D$81+Parameter!$D$88*($B270/30.2*21)^(-2))</f>
        <v>2.0763306312752412E-3</v>
      </c>
      <c r="T270" s="12">
        <f>$D270^EXP(Parameter!$D$97+Parameter!$D$104*(($B270*21/30.2)^(1)))</f>
        <v>2.8607442341784471E-7</v>
      </c>
      <c r="U270" s="12">
        <f>$E270^EXP(Parameter!$D$82+Parameter!$D$89*($B270/30.2*21)^(-2))</f>
        <v>3.5535320596918377E-3</v>
      </c>
      <c r="V270" s="12">
        <f>$D270^EXP(Parameter!$D$99+Parameter!$D$106*(($B270*21/30.2)^(1)))</f>
        <v>2.9327732876382038E-13</v>
      </c>
      <c r="W270" s="12">
        <f>$E270^EXP(Parameter!$D$84+Parameter!$D$91*($B270/30.2*21)^(-2))</f>
        <v>2.0093343703793599E-2</v>
      </c>
      <c r="X270" s="12">
        <f>$D270^EXP(Parameter!$D$100+Parameter!$D$107*(($B270*21/30.2)^(1)))</f>
        <v>2.7425779595723708E-206</v>
      </c>
      <c r="Y270" s="12">
        <f>$E270^EXP(Parameter!$D$85+Parameter!$D$92*($B270/30.2*21)^(-2))</f>
        <v>1.2263774155624182E-2</v>
      </c>
      <c r="Z270" s="12">
        <f>$D270^EXP(Parameter!$D$101+Parameter!$D$108*(($B270*21/30.2)^(1)))</f>
        <v>1.4582785725625305E-212</v>
      </c>
      <c r="AA270" s="12">
        <f>$E270^EXP(Parameter!$D$86+Parameter!$D$93*($B270/30.2*21)^(-2))</f>
        <v>1.8203621683346272E-2</v>
      </c>
      <c r="AB270" s="12">
        <f>$D270^EXP(Parameter!$D$98+Parameter!$D$105*(($B270*21/30.2)^(1)))</f>
        <v>6.2791090754176417E-14</v>
      </c>
      <c r="AC270" s="12">
        <f>$E270^EXP(Parameter!$D$83+Parameter!$D$90*($B270/30.2*21)^(-2))</f>
        <v>8.7476038003916261E-4</v>
      </c>
      <c r="AD270" s="87">
        <f>$D270^EXP(Parameter!$D$133+Parameter!$D$140*(($B270*21/30.2)^(-0.5))+Parameter!$D$147*((LN($B270*21/30.2))))</f>
        <v>3.4738700821992537E-16</v>
      </c>
      <c r="AE270" s="12">
        <f>$E270^EXP(Parameter!$D$111+Parameter!$D$118*(($B270*21/30.2)^(-1))+Parameter!$D$125*(($B270*21/30.2)^(-0.5)))</f>
        <v>4.3954417833552202E-2</v>
      </c>
      <c r="AF270" s="12">
        <f>$D270^EXP(Parameter!$D$134+Parameter!$D$141*(($B270*21/30.2)^(-0.5))+Parameter!$D$148*((LN($B270*21/30.2))))</f>
        <v>2.8467463676904849E-5</v>
      </c>
      <c r="AG270" s="12">
        <f>$E270^EXP(Parameter!$D$112+Parameter!$D$119*(($B270*21/30.2)^(-1))+Parameter!$D$126*(($B270*21/30.2)^(-0.5)))</f>
        <v>4.3689021976693306E-3</v>
      </c>
      <c r="AH270" s="12">
        <f>$D270^EXP(Parameter!$D$136+Parameter!$D$143*(($B270*21/30.2)^(-0.5))+Parameter!$D$150*((LN($B270*21/30.2))))</f>
        <v>7.1600455096260829E-13</v>
      </c>
      <c r="AI270" s="12">
        <f>$E270^EXP(Parameter!$D$114+Parameter!$D$121*(($B270*21/30.2)^(-1))+Parameter!$D$128*(($B270*21/30.2)^(-0.5)))</f>
        <v>1.1031559873678429E-5</v>
      </c>
      <c r="AJ270" s="12">
        <f>$D270^EXP(Parameter!$D$137+Parameter!$D$144*(($B270*21/30.2)^(-0.5))+Parameter!$D$151*((LN($B270*21/30.2))))</f>
        <v>5.2701203489543421E-19</v>
      </c>
      <c r="AK270" s="12">
        <f>$E270^EXP(Parameter!$D$115+Parameter!$D$122*(($B270*21/30.2)^(-1))+Parameter!$D$129*(($B270*21/30.2)^(-0.5)))</f>
        <v>2.5220471032253405E-3</v>
      </c>
      <c r="AL270" s="12">
        <f>$D270^EXP(Parameter!$D$138+Parameter!$D$145*(($B270*21/30.2)^(-0.5))+Parameter!$D$152*((LN($B270*21/30.2))))</f>
        <v>3.7701306057669633E-87</v>
      </c>
      <c r="AM270" s="12">
        <f>$E270^EXP(Parameter!$D$116+Parameter!$D$123*(($B270*21/30.2)^(-1))+Parameter!$D$130*(($B270*21/30.2)^(-0.5)))</f>
        <v>5.1773270681578303E-7</v>
      </c>
      <c r="AN270" s="12">
        <f>$D270^EXP(Parameter!$D$135+Parameter!$D$142*(($B270*21/30.2)^(-0.5))+Parameter!$D$149*((LN($B270*21/30.2))))</f>
        <v>4.5756536138914376E-7</v>
      </c>
      <c r="AO270" s="12">
        <f>$E270^EXP(Parameter!$D$113+Parameter!$D$120*(($B270*21/30.2)^(-1))+Parameter!$D$127*(($B270*21/30.2)^(-0.5)))</f>
        <v>4.0197605008585152E-14</v>
      </c>
      <c r="AP270" s="87">
        <f>$D270^EXP(Parameter!$D$304+Parameter!$D$310*((LN($B270*21/30.2))))</f>
        <v>9.7813618275219474E-3</v>
      </c>
      <c r="AQ270" s="88">
        <f>$E270^EXP(Parameter!$D$290+Parameter!$D$296*((LN($B270*21/30.2))))</f>
        <v>7.3935025238791576E-3</v>
      </c>
      <c r="AR270" s="12">
        <f>$D270^EXP(Parameter!$D$305+Parameter!$D$311*((LN($B270*21/30.2))))</f>
        <v>1.5347267665387864E-2</v>
      </c>
      <c r="AS270" s="88">
        <f>$E270^EXP(Parameter!$D$291+Parameter!$D$297*((LN($B270*21/30.2))))</f>
        <v>5.4899569758155523E-3</v>
      </c>
      <c r="AT270" s="12">
        <f>$D270^EXP(Parameter!$D$305+Parameter!$D$307-Parameter!$D$306+(Parameter!$D$311+Parameter!$D$313-Parameter!$D$312)*((LN($B270*21/30.2))))</f>
        <v>1.2681900174335995E-2</v>
      </c>
      <c r="AU270" s="88">
        <f>$E270^EXP(Parameter!$D$291+Parameter!$D$293-Parameter!$D$292+(Parameter!$D$297+Parameter!$D$299-Parameter!$D$298)*((LN($B270*21/30.2))))</f>
        <v>9.1489574712499324E-3</v>
      </c>
      <c r="AV270" s="12">
        <f>$D270^EXP(Parameter!$D$308+Parameter!$D$314*((LN($B270*21/30.2))))</f>
        <v>1.7530891675043327E-2</v>
      </c>
      <c r="AW270" s="88">
        <f>$E270^EXP(Parameter!$D$294+Parameter!$D$300*((LN($B270*21/30.2))))</f>
        <v>7.9280179774439234E-3</v>
      </c>
      <c r="AX270" s="12">
        <f>$D270^EXP(Parameter!$D$305+Parameter!$D$309-Parameter!$D$306+(Parameter!$D$311+Parameter!$D$315-Parameter!$D$312)*((LN($B270*21/30.2))))</f>
        <v>5.067990825319074E-3</v>
      </c>
      <c r="AY270" s="88">
        <f>$E270^EXP(Parameter!$D$291+Parameter!$D$295-Parameter!$D$292+(Parameter!$D$297+Parameter!$D$301-Parameter!$D$298)*((LN($B270*21/30.2))))</f>
        <v>3.0170681424729554E-5</v>
      </c>
      <c r="AZ270" s="12">
        <f>$D270^EXP(Parameter!D$305-Parameter!D$306+(Parameter!D$311-Parameter!D$312)*((LN($B270*21/30.2))))</f>
        <v>3.3269145297901504E-3</v>
      </c>
      <c r="BA270" s="88">
        <f>$E270^EXP(Parameter!$D$291-Parameter!$D$292+(Parameter!$D$297-Parameter!$D$298)*((LN($B270*21/30.2))))</f>
        <v>2.0707006484598756E-7</v>
      </c>
      <c r="BB270" s="89">
        <f>$D270^EXP(Parameter!$D$231+Parameter!$D$238)</f>
        <v>3.2585942929114702E-2</v>
      </c>
      <c r="BC270" s="90">
        <f>$E270^EXP(Parameter!$D$216+Parameter!$D$223)</f>
        <v>1.6878567466924895E-3</v>
      </c>
      <c r="BD270" s="91">
        <f>$D270^EXP(Parameter!$D$232+Parameter!$D$239)</f>
        <v>2.3693115756362463E-2</v>
      </c>
      <c r="BE270" s="90">
        <f>$E270^EXP(Parameter!$D$217+Parameter!$D$224)</f>
        <v>2.552804420711167E-3</v>
      </c>
      <c r="BF270" s="91">
        <f>$D270^EXP(Parameter!$D$234+Parameter!$D$241)</f>
        <v>2.9359274745421396E-2</v>
      </c>
      <c r="BG270" s="91">
        <f>$E270^EXP(Parameter!$D$219+Parameter!$D$226)</f>
        <v>1.4390622044215604E-2</v>
      </c>
      <c r="BH270" s="91">
        <f>$D270^EXP(Parameter!$D$235+Parameter!$D$242)</f>
        <v>6.6208406435062622E-2</v>
      </c>
      <c r="BI270" s="91">
        <f>$E270^EXP(Parameter!$D$220+Parameter!$D$227)</f>
        <v>8.623106717522375E-3</v>
      </c>
      <c r="BJ270" s="91">
        <f>$D270^EXP(Parameter!$D$236)</f>
        <v>6.6930968885353598E-3</v>
      </c>
      <c r="BK270" s="91">
        <f>$E270^EXP(Parameter!$D$221)</f>
        <v>0.12351216071734818</v>
      </c>
      <c r="BL270" s="91">
        <f>$D270^EXP(Parameter!$D$233+Parameter!$D$240)</f>
        <v>9.6999658416215568E-3</v>
      </c>
      <c r="BM270" s="91">
        <f>$E270^EXP(Parameter!$D$218+Parameter!$D$225)</f>
        <v>6.7078537507184839E-4</v>
      </c>
      <c r="BN270" s="90">
        <f>$D270^EXP(Parameter!$D$268+Parameter!$D$275)</f>
        <v>4.5981463953717425E-2</v>
      </c>
      <c r="BO270" s="91">
        <f>$E270^EXP(Parameter!$D$246+Parameter!$D$253)</f>
        <v>5.016205033190269E-4</v>
      </c>
      <c r="BP270" s="91">
        <f>$D270^EXP(Parameter!$D$269+Parameter!$D$276)</f>
        <v>2.8437589976932451E-2</v>
      </c>
      <c r="BQ270" s="91">
        <f>$E270^EXP(Parameter!$D$247+Parameter!$D$254)</f>
        <v>1.4265959064649616E-3</v>
      </c>
      <c r="BR270" s="91">
        <f>$D270^EXP(Parameter!$D$271+Parameter!$D$278)</f>
        <v>7.4803611648555521E-2</v>
      </c>
      <c r="BS270" s="91">
        <f>$E270^EXP(Parameter!$D$249+Parameter!$D$256)</f>
        <v>1.8275609939075177E-2</v>
      </c>
      <c r="BT270" s="91">
        <f>$D270^EXP(Parameter!$D$272+Parameter!$D$279)</f>
        <v>0.14118209758041075</v>
      </c>
      <c r="BU270" s="91">
        <f>$E270^EXP(Parameter!$D$250+Parameter!$D$257)</f>
        <v>4.7546417881902791E-3</v>
      </c>
      <c r="BV270" s="91">
        <f>$D270^EXP(Parameter!$D$273+Parameter!$D$280)</f>
        <v>0.10830420606894259</v>
      </c>
      <c r="BW270" s="91">
        <f>$E270^EXP(Parameter!$D$251+Parameter!$D$258)</f>
        <v>1.98605825137699E-2</v>
      </c>
      <c r="BX270" s="91">
        <f>$D270^EXP(Parameter!$D$270+Parameter!$D$277)</f>
        <v>2.4229544224506322E-2</v>
      </c>
      <c r="BY270" s="91">
        <f>$E270^EXP(Parameter!$D$248+Parameter!$D$255)</f>
        <v>1.7985563781815449E-3</v>
      </c>
      <c r="BZ270" s="90">
        <f>$D270^EXP(Parameter!$D$208)</f>
        <v>2.9985502119111388E-2</v>
      </c>
      <c r="CA270" s="90">
        <f>$E270^EXP(Parameter!$D$200)</f>
        <v>1.1450547077715278E-3</v>
      </c>
      <c r="CB270" s="90">
        <f>$D270^EXP(Parameter!$D$209)</f>
        <v>2.404975751188004E-2</v>
      </c>
      <c r="CC270" s="90">
        <f>$E270^EXP(Parameter!$D$201)</f>
        <v>2.0765398253750466E-3</v>
      </c>
      <c r="CD270" s="90">
        <f>$D270^EXP(Parameter!$D$211)</f>
        <v>2.6560478992944767E-2</v>
      </c>
      <c r="CE270" s="90">
        <f>$E270^EXP(Parameter!$D$203)</f>
        <v>1.077485371303428E-2</v>
      </c>
      <c r="CF270" s="90">
        <f>$D270^EXP(Parameter!$D$212)</f>
        <v>6.6028808191258559E-2</v>
      </c>
      <c r="CG270" s="90">
        <f>$E270^EXP(Parameter!$D$204)</f>
        <v>7.2800222249108501E-3</v>
      </c>
      <c r="CH270" s="91">
        <f>$D270^EXP(Parameter!$D$213)</f>
        <v>2.0897285388232573E-2</v>
      </c>
      <c r="CI270" s="90">
        <f>$E270^EXP(Parameter!$D$205)</f>
        <v>1.3731140037474205E-2</v>
      </c>
      <c r="CJ270" s="91">
        <f>$D270^EXP(Parameter!$D$210)</f>
        <v>1.0729453749568959E-2</v>
      </c>
      <c r="CK270" s="90">
        <f>$E270^EXP(Parameter!$D$202)</f>
        <v>9.0595556844186168E-4</v>
      </c>
      <c r="CL270" s="12">
        <f>$D270^EXP(Parameter!$D$170+Parameter!$D$177*(LN($B270/30.2*21)))</f>
        <v>1.216313164530226E-2</v>
      </c>
      <c r="CM270" s="41">
        <f>$E270^EXP(Parameter!$D$155+Parameter!$D$162*(LN($B270/30.2*21)))</f>
        <v>5.9240338399371539E-2</v>
      </c>
      <c r="CN270" s="12">
        <f>$D270^EXP(Parameter!$D$171+Parameter!$D$178*(LN($B270/30.2*21)))</f>
        <v>1.4393136506679595E-2</v>
      </c>
      <c r="CO270" s="41">
        <f>$E270^EXP(Parameter!$D$156+Parameter!$D$163*(LN($B270/30.2*21)))</f>
        <v>3.1868383619360126E-2</v>
      </c>
      <c r="CP270" s="12">
        <f>$D270^EXP(Parameter!$D$173+Parameter!$D$180*(LN($B270/30.2*21)))</f>
        <v>1.1417844439554486E-2</v>
      </c>
      <c r="CQ270" s="41">
        <f>$E270^EXP(Parameter!$D$158+Parameter!$D$165*(LN($B270/30.2*21)))</f>
        <v>3.0602127964981043E-2</v>
      </c>
      <c r="CR270" s="12">
        <f>$D270^EXP(Parameter!$D$174+Parameter!$D$181*(LN($B270/30.2*21)))</f>
        <v>9.1028180682856674E-3</v>
      </c>
      <c r="CS270" s="41">
        <f>$E270^EXP(Parameter!$D$159+Parameter!$D$166*(LN($B270/30.2*21)))</f>
        <v>5.1438274754397939E-2</v>
      </c>
      <c r="CT270" s="12">
        <f>$D270^EXP(Parameter!$D$175+Parameter!$D$182*(LN($B270/30.2*21)))</f>
        <v>1.1078462816730042E-3</v>
      </c>
      <c r="CU270" s="41">
        <f>$E270^EXP(Parameter!$D$160+Parameter!$D$167*(LN($B270/30.2*21)))</f>
        <v>6.6935370943765568E-4</v>
      </c>
      <c r="CV270" s="12">
        <f>$D270^EXP(Parameter!$D$172+Parameter!$D$179*(LN($B270/30.2*21)))</f>
        <v>1.9308116121164853E-3</v>
      </c>
      <c r="CW270" s="41">
        <f>$E270^EXP(Parameter!$D$157+Parameter!$D$164*(LN($B270/30.2*21)))</f>
        <v>4.3199179657264913E-9</v>
      </c>
      <c r="CX270" s="12">
        <f t="shared" si="30"/>
        <v>5.5168602950163025E-50</v>
      </c>
      <c r="CY270" s="85">
        <v>1.2327541983049599E-2</v>
      </c>
      <c r="CZ270" s="12">
        <f t="shared" si="24"/>
        <v>2.8607442341784471E-7</v>
      </c>
      <c r="DA270" s="85">
        <v>1.8239110719732301E-2</v>
      </c>
      <c r="DB270" s="12">
        <f t="shared" si="25"/>
        <v>2.9327732876382038E-13</v>
      </c>
      <c r="DC270" s="41">
        <v>4.3259079962162197E-5</v>
      </c>
      <c r="DD270" s="12">
        <f t="shared" si="26"/>
        <v>2.7425779595723708E-206</v>
      </c>
      <c r="DE270" s="85">
        <v>5.4449446545759995E-4</v>
      </c>
      <c r="DF270" s="12">
        <f t="shared" si="27"/>
        <v>1.4582785725625305E-212</v>
      </c>
      <c r="DG270" s="41">
        <v>4.3069299999999598E-5</v>
      </c>
      <c r="DH270" s="12">
        <f t="shared" si="28"/>
        <v>6.2791090754176417E-14</v>
      </c>
      <c r="DI270" s="41">
        <v>4.3069299999999598E-5</v>
      </c>
      <c r="DJ270" s="46">
        <v>265</v>
      </c>
      <c r="DK270" s="44">
        <v>1.4146837561734799E-5</v>
      </c>
      <c r="DL270" s="44">
        <v>4.9860532593926101E-5</v>
      </c>
      <c r="DM270" s="44">
        <v>1.2567454103862299E-4</v>
      </c>
      <c r="DN270" s="44">
        <v>8.6998086022860299E-5</v>
      </c>
      <c r="DO270" s="44">
        <v>4.5181026692731101E-4</v>
      </c>
      <c r="DP270" s="44">
        <v>3.38692004698604E-4</v>
      </c>
      <c r="DQ270" s="44">
        <v>5.1830043999667697E-4</v>
      </c>
      <c r="DR270" s="45">
        <v>1.18616981762167E-2</v>
      </c>
      <c r="DS270" s="45">
        <v>2.0622306562771801E-2</v>
      </c>
      <c r="DT270" s="45">
        <v>1.8199884510272799E-2</v>
      </c>
      <c r="DU270" s="45">
        <v>1.2518028675920801E-2</v>
      </c>
      <c r="DV270" s="45">
        <v>1.9558851294957699E-2</v>
      </c>
      <c r="DW270" s="45">
        <v>3.4484509918257002E-2</v>
      </c>
      <c r="DX270" s="45">
        <v>1.51820868581689E-2</v>
      </c>
    </row>
    <row r="271" spans="1:128">
      <c r="A271" s="43">
        <f t="shared" si="29"/>
        <v>17.032876712328768</v>
      </c>
      <c r="B271" s="18">
        <v>267</v>
      </c>
      <c r="C271" s="12">
        <v>5852</v>
      </c>
      <c r="D271" s="12">
        <v>1.0933974785911901E-2</v>
      </c>
      <c r="E271" s="12">
        <v>4.23397427703028E-5</v>
      </c>
      <c r="F271" s="92">
        <f>$D271^Parameter!$D$325</f>
        <v>2.952887443490745E-2</v>
      </c>
      <c r="G271" s="92">
        <f>$E271^Parameter!$D$318</f>
        <v>7.1000059870687175E-4</v>
      </c>
      <c r="H271" s="92">
        <f>$D271^Parameter!$D$326</f>
        <v>2.6978789180207265E-2</v>
      </c>
      <c r="I271" s="92">
        <f>$E271^Parameter!$D$319</f>
        <v>1.5889815615993557E-3</v>
      </c>
      <c r="J271" s="92">
        <f>$D271^Parameter!$D$328</f>
        <v>3.2029406244354089E-2</v>
      </c>
      <c r="K271" s="92">
        <f>$E271^Parameter!$D$321</f>
        <v>1.1551794630136761E-2</v>
      </c>
      <c r="L271" s="92">
        <f>$D271^Parameter!$D$329</f>
        <v>7.9747250424979751E-2</v>
      </c>
      <c r="M271" s="92">
        <f>$E271^Parameter!$D$322</f>
        <v>7.196256345977761E-3</v>
      </c>
      <c r="N271" s="92">
        <f>$D271^Parameter!$D$330</f>
        <v>2.5787559030466155E-2</v>
      </c>
      <c r="O271" s="92">
        <f>$E271^Parameter!$D$323</f>
        <v>1.7811450409923813E-2</v>
      </c>
      <c r="P271" s="92">
        <f>$D271^Parameter!$D$327</f>
        <v>1.3580530048220156E-2</v>
      </c>
      <c r="Q271" s="92">
        <f>$E271^Parameter!$D$320</f>
        <v>7.5422031439832335E-4</v>
      </c>
      <c r="R271" s="12">
        <f>$D271^EXP(Parameter!$D$96+Parameter!$D$103*(($B271/30.2*21)^(1)))</f>
        <v>9.1305583627246388E-51</v>
      </c>
      <c r="S271" s="12">
        <f>$E271^EXP(Parameter!$D$81+Parameter!$D$88*($B271/30.2*21)^(-2))</f>
        <v>2.0546481007634467E-3</v>
      </c>
      <c r="T271" s="12">
        <f>$D271^EXP(Parameter!$D$97+Parameter!$D$104*(($B271*21/30.2)^(1)))</f>
        <v>2.5582389381204314E-7</v>
      </c>
      <c r="U271" s="12">
        <f>$E271^EXP(Parameter!$D$82+Parameter!$D$89*($B271/30.2*21)^(-2))</f>
        <v>3.5196351205820926E-3</v>
      </c>
      <c r="V271" s="12">
        <f>$D271^EXP(Parameter!$D$99+Parameter!$D$106*(($B271*21/30.2)^(1)))</f>
        <v>2.1834725707656563E-13</v>
      </c>
      <c r="W271" s="12">
        <f>$E271^EXP(Parameter!$D$84+Parameter!$D$91*($B271/30.2*21)^(-2))</f>
        <v>1.9960363766692978E-2</v>
      </c>
      <c r="X271" s="12">
        <f>$D271^EXP(Parameter!$D$100+Parameter!$D$107*(($B271*21/30.2)^(1)))</f>
        <v>5.2600632911287225E-211</v>
      </c>
      <c r="Y271" s="12">
        <f>$E271^EXP(Parameter!$D$85+Parameter!$D$92*($B271/30.2*21)^(-2))</f>
        <v>1.2172390456246971E-2</v>
      </c>
      <c r="Z271" s="12">
        <f>$D271^EXP(Parameter!$D$101+Parameter!$D$108*(($B271*21/30.2)^(1)))</f>
        <v>4.0165119619142884E-217</v>
      </c>
      <c r="AA271" s="12">
        <f>$E271^EXP(Parameter!$D$86+Parameter!$D$93*($B271/30.2*21)^(-2))</f>
        <v>1.8080093267226469E-2</v>
      </c>
      <c r="AB271" s="12">
        <f>$D271^EXP(Parameter!$D$98+Parameter!$D$105*(($B271*21/30.2)^(1)))</f>
        <v>4.7010474509462979E-14</v>
      </c>
      <c r="AC271" s="12">
        <f>$E271^EXP(Parameter!$D$83+Parameter!$D$90*($B271/30.2*21)^(-2))</f>
        <v>8.6435357589198308E-4</v>
      </c>
      <c r="AD271" s="87">
        <f>$D271^EXP(Parameter!$D$133+Parameter!$D$140*(($B271*21/30.2)^(-0.5))+Parameter!$D$147*((LN($B271*21/30.2))))</f>
        <v>2.7971354787111978E-16</v>
      </c>
      <c r="AE271" s="12">
        <f>$E271^EXP(Parameter!$D$111+Parameter!$D$118*(($B271*21/30.2)^(-1))+Parameter!$D$125*(($B271*21/30.2)^(-0.5)))</f>
        <v>4.3785005800774449E-2</v>
      </c>
      <c r="AF271" s="12">
        <f>$D271^EXP(Parameter!$D$134+Parameter!$D$141*(($B271*21/30.2)^(-0.5))+Parameter!$D$148*((LN($B271*21/30.2))))</f>
        <v>2.7415641947789909E-5</v>
      </c>
      <c r="AG271" s="12">
        <f>$E271^EXP(Parameter!$D$112+Parameter!$D$119*(($B271*21/30.2)^(-1))+Parameter!$D$126*(($B271*21/30.2)^(-0.5)))</f>
        <v>4.3296937535066624E-3</v>
      </c>
      <c r="AH271" s="12">
        <f>$D271^EXP(Parameter!$D$136+Parameter!$D$143*(($B271*21/30.2)^(-0.5))+Parameter!$D$150*((LN($B271*21/30.2))))</f>
        <v>6.1150282901221309E-13</v>
      </c>
      <c r="AI271" s="12">
        <f>$E271^EXP(Parameter!$D$114+Parameter!$D$121*(($B271*21/30.2)^(-1))+Parameter!$D$128*(($B271*21/30.2)^(-0.5)))</f>
        <v>1.0734848515169996E-5</v>
      </c>
      <c r="AJ271" s="12">
        <f>$D271^EXP(Parameter!$D$137+Parameter!$D$144*(($B271*21/30.2)^(-0.5))+Parameter!$D$151*((LN($B271*21/30.2))))</f>
        <v>3.9599305228538211E-19</v>
      </c>
      <c r="AK271" s="12">
        <f>$E271^EXP(Parameter!$D$115+Parameter!$D$122*(($B271*21/30.2)^(-1))+Parameter!$D$129*(($B271*21/30.2)^(-0.5)))</f>
        <v>2.4941672025152171E-3</v>
      </c>
      <c r="AL271" s="12">
        <f>$D271^EXP(Parameter!$D$138+Parameter!$D$145*(($B271*21/30.2)^(-0.5))+Parameter!$D$152*((LN($B271*21/30.2))))</f>
        <v>6.5050466340405802E-88</v>
      </c>
      <c r="AM271" s="12">
        <f>$E271^EXP(Parameter!$D$116+Parameter!$D$123*(($B271*21/30.2)^(-1))+Parameter!$D$130*(($B271*21/30.2)^(-0.5)))</f>
        <v>5.0003913774113315E-7</v>
      </c>
      <c r="AN271" s="12">
        <f>$D271^EXP(Parameter!$D$135+Parameter!$D$142*(($B271*21/30.2)^(-0.5))+Parameter!$D$149*((LN($B271*21/30.2))))</f>
        <v>4.3329860346287186E-7</v>
      </c>
      <c r="AO271" s="12">
        <f>$E271^EXP(Parameter!$D$113+Parameter!$D$120*(($B271*21/30.2)^(-1))+Parameter!$D$127*(($B271*21/30.2)^(-0.5)))</f>
        <v>3.7142740946894861E-14</v>
      </c>
      <c r="AP271" s="87">
        <f>$D271^EXP(Parameter!$D$304+Parameter!$D$310*((LN($B271*21/30.2))))</f>
        <v>9.6774911834018682E-3</v>
      </c>
      <c r="AQ271" s="88">
        <f>$E271^EXP(Parameter!$D$290+Parameter!$D$296*((LN($B271*21/30.2))))</f>
        <v>7.3514383094942714E-3</v>
      </c>
      <c r="AR271" s="12">
        <f>$D271^EXP(Parameter!$D$305+Parameter!$D$311*((LN($B271*21/30.2))))</f>
        <v>1.5218849219361589E-2</v>
      </c>
      <c r="AS271" s="88">
        <f>$E271^EXP(Parameter!$D$291+Parameter!$D$297*((LN($B271*21/30.2))))</f>
        <v>5.4472738689207425E-3</v>
      </c>
      <c r="AT271" s="12">
        <f>$D271^EXP(Parameter!$D$305+Parameter!$D$307-Parameter!$D$306+(Parameter!$D$311+Parameter!$D$313-Parameter!$D$312)*((LN($B271*21/30.2))))</f>
        <v>1.2563216312495143E-2</v>
      </c>
      <c r="AU271" s="88">
        <f>$E271^EXP(Parameter!$D$291+Parameter!$D$293-Parameter!$D$292+(Parameter!$D$297+Parameter!$D$299-Parameter!$D$298)*((LN($B271*21/30.2))))</f>
        <v>9.0711046630796537E-3</v>
      </c>
      <c r="AV271" s="12">
        <f>$D271^EXP(Parameter!$D$308+Parameter!$D$314*((LN($B271*21/30.2))))</f>
        <v>1.7352233907926739E-2</v>
      </c>
      <c r="AW271" s="88">
        <f>$E271^EXP(Parameter!$D$294+Parameter!$D$300*((LN($B271*21/30.2))))</f>
        <v>7.8643273132940356E-3</v>
      </c>
      <c r="AX271" s="12">
        <f>$D271^EXP(Parameter!$D$305+Parameter!$D$309-Parameter!$D$306+(Parameter!$D$311+Parameter!$D$315-Parameter!$D$312)*((LN($B271*21/30.2))))</f>
        <v>5.0045226805718358E-3</v>
      </c>
      <c r="AY271" s="88">
        <f>$E271^EXP(Parameter!$D$291+Parameter!$D$295-Parameter!$D$292+(Parameter!$D$297+Parameter!$D$301-Parameter!$D$298)*((LN($B271*21/30.2))))</f>
        <v>2.9243633127279666E-5</v>
      </c>
      <c r="AZ271" s="12">
        <f>$D271^EXP(Parameter!D$305-Parameter!D$306+(Parameter!D$311-Parameter!D$312)*((LN($B271*21/30.2))))</f>
        <v>3.2846498397378753E-3</v>
      </c>
      <c r="BA271" s="88">
        <f>$E271^EXP(Parameter!$D$291-Parameter!$D$292+(Parameter!$D$297-Parameter!$D$298)*((LN($B271*21/30.2))))</f>
        <v>1.9852051686021868E-7</v>
      </c>
      <c r="BB271" s="89">
        <f>$D271^EXP(Parameter!$D$231+Parameter!$D$238)</f>
        <v>3.2382508861354756E-2</v>
      </c>
      <c r="BC271" s="90">
        <f>$E271^EXP(Parameter!$D$216+Parameter!$D$223)</f>
        <v>1.6696417786255884E-3</v>
      </c>
      <c r="BD271" s="91">
        <f>$D271^EXP(Parameter!$D$232+Parameter!$D$239)</f>
        <v>2.353147855080481E-2</v>
      </c>
      <c r="BE271" s="90">
        <f>$E271^EXP(Parameter!$D$217+Parameter!$D$224)</f>
        <v>2.5270314152855068E-3</v>
      </c>
      <c r="BF271" s="91">
        <f>$D271^EXP(Parameter!$D$234+Parameter!$D$241)</f>
        <v>2.9170420750157786E-2</v>
      </c>
      <c r="BG271" s="91">
        <f>$E271^EXP(Parameter!$D$219+Parameter!$D$226)</f>
        <v>1.4287266045791945E-2</v>
      </c>
      <c r="BH271" s="91">
        <f>$D271^EXP(Parameter!$D$235+Parameter!$D$242)</f>
        <v>6.5880438402323285E-2</v>
      </c>
      <c r="BI271" s="91">
        <f>$E271^EXP(Parameter!$D$220+Parameter!$D$227)</f>
        <v>8.5537256961572012E-3</v>
      </c>
      <c r="BJ271" s="91">
        <f>$D271^EXP(Parameter!$D$236)</f>
        <v>6.6320835832620216E-3</v>
      </c>
      <c r="BK271" s="91">
        <f>$E271^EXP(Parameter!$D$221)</f>
        <v>0.12307392042557902</v>
      </c>
      <c r="BL271" s="91">
        <f>$D271^EXP(Parameter!$D$233+Parameter!$D$240)</f>
        <v>9.6180676850323669E-3</v>
      </c>
      <c r="BM271" s="91">
        <f>$E271^EXP(Parameter!$D$218+Parameter!$D$225)</f>
        <v>6.6250659621411225E-4</v>
      </c>
      <c r="BN271" s="90">
        <f>$D271^EXP(Parameter!$D$268+Parameter!$D$275)</f>
        <v>4.5723191786703678E-2</v>
      </c>
      <c r="BO271" s="91">
        <f>$E271^EXP(Parameter!$D$246+Parameter!$D$253)</f>
        <v>4.9518491227233924E-4</v>
      </c>
      <c r="BP271" s="91">
        <f>$D271^EXP(Parameter!$D$269+Parameter!$D$276)</f>
        <v>2.8253016353896529E-2</v>
      </c>
      <c r="BQ271" s="91">
        <f>$E271^EXP(Parameter!$D$247+Parameter!$D$254)</f>
        <v>1.4107971279407033E-3</v>
      </c>
      <c r="BR271" s="91">
        <f>$D271^EXP(Parameter!$D$271+Parameter!$D$278)</f>
        <v>7.4449686159578171E-2</v>
      </c>
      <c r="BS271" s="91">
        <f>$E271^EXP(Parameter!$D$249+Parameter!$D$256)</f>
        <v>1.8151722573753047E-2</v>
      </c>
      <c r="BT271" s="91">
        <f>$D271^EXP(Parameter!$D$272+Parameter!$D$279)</f>
        <v>0.14067745456926653</v>
      </c>
      <c r="BU271" s="91">
        <f>$E271^EXP(Parameter!$D$250+Parameter!$D$257)</f>
        <v>4.7116166683786225E-3</v>
      </c>
      <c r="BV271" s="91">
        <f>$D271^EXP(Parameter!$D$273+Parameter!$D$280)</f>
        <v>0.10786476552159815</v>
      </c>
      <c r="BW271" s="91">
        <f>$E271^EXP(Parameter!$D$251+Parameter!$D$258)</f>
        <v>1.9728739356541736E-2</v>
      </c>
      <c r="BX271" s="91">
        <f>$D271^EXP(Parameter!$D$270+Parameter!$D$277)</f>
        <v>2.4065232892114093E-2</v>
      </c>
      <c r="BY271" s="91">
        <f>$E271^EXP(Parameter!$D$248+Parameter!$D$255)</f>
        <v>1.7793388581210121E-3</v>
      </c>
      <c r="BZ271" s="90">
        <f>$D271^EXP(Parameter!$D$208)</f>
        <v>2.97937700379819E-2</v>
      </c>
      <c r="CA271" s="90">
        <f>$E271^EXP(Parameter!$D$200)</f>
        <v>1.1319508396671568E-3</v>
      </c>
      <c r="CB271" s="90">
        <f>$D271^EXP(Parameter!$D$209)</f>
        <v>2.3886339994467331E-2</v>
      </c>
      <c r="CC271" s="90">
        <f>$E271^EXP(Parameter!$D$201)</f>
        <v>2.0548539116992202E-3</v>
      </c>
      <c r="CD271" s="90">
        <f>$D271^EXP(Parameter!$D$211)</f>
        <v>2.6384792952791239E-2</v>
      </c>
      <c r="CE271" s="90">
        <f>$E271^EXP(Parameter!$D$203)</f>
        <v>1.0692207248298564E-2</v>
      </c>
      <c r="CF271" s="90">
        <f>$D271^EXP(Parameter!$D$212)</f>
        <v>6.5701403381832946E-2</v>
      </c>
      <c r="CG271" s="90">
        <f>$E271^EXP(Parameter!$D$204)</f>
        <v>7.2193698877095341E-3</v>
      </c>
      <c r="CH271" s="91">
        <f>$D271^EXP(Parameter!$D$213)</f>
        <v>2.0749955474455625E-2</v>
      </c>
      <c r="CI271" s="90">
        <f>$E271^EXP(Parameter!$D$205)</f>
        <v>1.3631433722914773E-2</v>
      </c>
      <c r="CJ271" s="91">
        <f>$D271^EXP(Parameter!$D$210)</f>
        <v>1.0640826542627886E-2</v>
      </c>
      <c r="CK271" s="90">
        <f>$E271^EXP(Parameter!$D$202)</f>
        <v>8.952314915874716E-4</v>
      </c>
      <c r="CL271" s="12">
        <f>$D271^EXP(Parameter!$D$170+Parameter!$D$177*(LN($B271/30.2*21)))</f>
        <v>1.2050037646745424E-2</v>
      </c>
      <c r="CM271" s="41">
        <f>$E271^EXP(Parameter!$D$155+Parameter!$D$162*(LN($B271/30.2*21)))</f>
        <v>5.9115691970467815E-2</v>
      </c>
      <c r="CN271" s="12">
        <f>$D271^EXP(Parameter!$D$171+Parameter!$D$178*(LN($B271/30.2*21)))</f>
        <v>1.4272585261331164E-2</v>
      </c>
      <c r="CO271" s="41">
        <f>$E271^EXP(Parameter!$D$156+Parameter!$D$163*(LN($B271/30.2*21)))</f>
        <v>3.1743057779917094E-2</v>
      </c>
      <c r="CP271" s="12">
        <f>$D271^EXP(Parameter!$D$173+Parameter!$D$180*(LN($B271/30.2*21)))</f>
        <v>1.1311686770089431E-2</v>
      </c>
      <c r="CQ271" s="41">
        <f>$E271^EXP(Parameter!$D$158+Parameter!$D$165*(LN($B271/30.2*21)))</f>
        <v>3.044285677099131E-2</v>
      </c>
      <c r="CR271" s="12">
        <f>$D271^EXP(Parameter!$D$174+Parameter!$D$181*(LN($B271/30.2*21)))</f>
        <v>8.9948207374646056E-3</v>
      </c>
      <c r="CS271" s="41">
        <f>$E271^EXP(Parameter!$D$159+Parameter!$D$166*(LN($B271/30.2*21)))</f>
        <v>5.125775819860387E-2</v>
      </c>
      <c r="CT271" s="12">
        <f>$D271^EXP(Parameter!$D$175+Parameter!$D$182*(LN($B271/30.2*21)))</f>
        <v>1.0886951001476007E-3</v>
      </c>
      <c r="CU271" s="41">
        <f>$E271^EXP(Parameter!$D$160+Parameter!$D$167*(LN($B271/30.2*21)))</f>
        <v>6.577737012196602E-4</v>
      </c>
      <c r="CV271" s="12">
        <f>$D271^EXP(Parameter!$D$172+Parameter!$D$179*(LN($B271/30.2*21)))</f>
        <v>1.9040269016986368E-3</v>
      </c>
      <c r="CW271" s="41">
        <f>$E271^EXP(Parameter!$D$157+Parameter!$D$164*(LN($B271/30.2*21)))</f>
        <v>4.0947882231746965E-9</v>
      </c>
      <c r="CX271" s="12">
        <f t="shared" si="30"/>
        <v>9.1305583627246388E-51</v>
      </c>
      <c r="CY271" s="85">
        <v>1.2319118389694499E-2</v>
      </c>
      <c r="CZ271" s="12">
        <f t="shared" si="24"/>
        <v>2.5582389381204314E-7</v>
      </c>
      <c r="DA271" s="85">
        <v>1.82205932639532E-2</v>
      </c>
      <c r="DB271" s="12">
        <f t="shared" si="25"/>
        <v>2.1834725707656563E-13</v>
      </c>
      <c r="DC271" s="41">
        <v>4.25143311716888E-5</v>
      </c>
      <c r="DD271" s="12">
        <f t="shared" si="26"/>
        <v>5.2600632911287225E-211</v>
      </c>
      <c r="DE271" s="85">
        <v>5.3629545593586003E-4</v>
      </c>
      <c r="DF271" s="12">
        <f t="shared" si="27"/>
        <v>4.0165119619142884E-217</v>
      </c>
      <c r="DG271" s="41">
        <v>4.2339699999999699E-5</v>
      </c>
      <c r="DH271" s="12">
        <f t="shared" si="28"/>
        <v>4.7010474509462979E-14</v>
      </c>
      <c r="DI271" s="41">
        <v>4.2339699999999699E-5</v>
      </c>
      <c r="DJ271" s="46">
        <v>266</v>
      </c>
      <c r="DK271" s="44">
        <v>1.38567408650703E-5</v>
      </c>
      <c r="DL271" s="44">
        <v>4.89112024691929E-5</v>
      </c>
      <c r="DM271" s="44">
        <v>1.23422908454685E-4</v>
      </c>
      <c r="DN271" s="44">
        <v>8.5400057998397103E-5</v>
      </c>
      <c r="DO271" s="44">
        <v>4.4445367952539199E-4</v>
      </c>
      <c r="DP271" s="44">
        <v>3.3304961213342899E-4</v>
      </c>
      <c r="DQ271" s="44">
        <v>5.0995532409370303E-4</v>
      </c>
      <c r="DR271" s="45">
        <v>1.17672106319439E-2</v>
      </c>
      <c r="DS271" s="45">
        <v>2.04701214031681E-2</v>
      </c>
      <c r="DT271" s="45">
        <v>1.8063099747259202E-2</v>
      </c>
      <c r="DU271" s="45">
        <v>1.2419005579783E-2</v>
      </c>
      <c r="DV271" s="45">
        <v>1.9413381173107501E-2</v>
      </c>
      <c r="DW271" s="45">
        <v>3.42502062579245E-2</v>
      </c>
      <c r="DX271" s="45">
        <v>1.50650447435725E-2</v>
      </c>
    </row>
    <row r="272" spans="1:128">
      <c r="A272" s="43">
        <f t="shared" si="29"/>
        <v>17.093150684931508</v>
      </c>
      <c r="B272" s="18">
        <v>268</v>
      </c>
      <c r="C272" s="12">
        <v>5874</v>
      </c>
      <c r="D272" s="12">
        <v>1.0844435838138501E-2</v>
      </c>
      <c r="E272" s="12">
        <v>4.1624508079050999E-5</v>
      </c>
      <c r="F272" s="92">
        <f>$D272^Parameter!$D$325</f>
        <v>2.9340089316566603E-2</v>
      </c>
      <c r="G272" s="92">
        <f>$E272^Parameter!$D$318</f>
        <v>7.013444459524912E-4</v>
      </c>
      <c r="H272" s="92">
        <f>$D272^Parameter!$D$326</f>
        <v>2.6801899282909401E-2</v>
      </c>
      <c r="I272" s="92">
        <f>$E272^Parameter!$D$319</f>
        <v>1.5717498695485567E-3</v>
      </c>
      <c r="J272" s="92">
        <f>$D272^Parameter!$D$328</f>
        <v>3.1829345340805573E-2</v>
      </c>
      <c r="K272" s="92">
        <f>$E272^Parameter!$D$321</f>
        <v>1.1464936601264335E-2</v>
      </c>
      <c r="L272" s="92">
        <f>$D272^Parameter!$D$329</f>
        <v>7.9380878263545868E-2</v>
      </c>
      <c r="M272" s="92">
        <f>$E272^Parameter!$D$322</f>
        <v>7.1364309143321101E-3</v>
      </c>
      <c r="N272" s="92">
        <f>$D272^Parameter!$D$330</f>
        <v>2.5616373124131508E-2</v>
      </c>
      <c r="O272" s="92">
        <f>$E272^Parameter!$D$323</f>
        <v>1.7690481170099474E-2</v>
      </c>
      <c r="P272" s="92">
        <f>$D272^Parameter!$D$327</f>
        <v>1.3474635603006399E-2</v>
      </c>
      <c r="Q272" s="92">
        <f>$E272^Parameter!$D$320</f>
        <v>7.4510120785241016E-4</v>
      </c>
      <c r="R272" s="12">
        <f>$D272^EXP(Parameter!$D$96+Parameter!$D$103*(($B272/30.2*21)^(1)))</f>
        <v>1.4700472452684969E-51</v>
      </c>
      <c r="S272" s="12">
        <f>$E272^EXP(Parameter!$D$81+Parameter!$D$88*($B272/30.2*21)^(-2))</f>
        <v>2.0332519537036116E-3</v>
      </c>
      <c r="T272" s="12">
        <f>$D272^EXP(Parameter!$D$97+Parameter!$D$104*(($B272*21/30.2)^(1)))</f>
        <v>2.2861130652170001E-7</v>
      </c>
      <c r="U272" s="12">
        <f>$E272^EXP(Parameter!$D$82+Parameter!$D$89*($B272/30.2*21)^(-2))</f>
        <v>3.4861553912447899E-3</v>
      </c>
      <c r="V272" s="12">
        <f>$D272^EXP(Parameter!$D$99+Parameter!$D$106*(($B272*21/30.2)^(1)))</f>
        <v>1.6211086168988195E-13</v>
      </c>
      <c r="W272" s="12">
        <f>$E272^EXP(Parameter!$D$84+Parameter!$D$91*($B272/30.2*21)^(-2))</f>
        <v>1.9828633751326995E-2</v>
      </c>
      <c r="X272" s="12">
        <f>$D272^EXP(Parameter!$D$100+Parameter!$D$107*(($B272*21/30.2)^(1)))</f>
        <v>7.8948220844882769E-216</v>
      </c>
      <c r="Y272" s="12">
        <f>$E272^EXP(Parameter!$D$85+Parameter!$D$92*($B272/30.2*21)^(-2))</f>
        <v>1.2081941557879641E-2</v>
      </c>
      <c r="Z272" s="12">
        <f>$D272^EXP(Parameter!$D$101+Parameter!$D$108*(($B272*21/30.2)^(1)))</f>
        <v>8.8616680977115071E-222</v>
      </c>
      <c r="AA272" s="12">
        <f>$E272^EXP(Parameter!$D$86+Parameter!$D$93*($B272/30.2*21)^(-2))</f>
        <v>1.7957746677119042E-2</v>
      </c>
      <c r="AB272" s="12">
        <f>$D272^EXP(Parameter!$D$98+Parameter!$D$105*(($B272*21/30.2)^(1)))</f>
        <v>3.5107905115507399E-14</v>
      </c>
      <c r="AC272" s="12">
        <f>$E272^EXP(Parameter!$D$83+Parameter!$D$90*($B272/30.2*21)^(-2))</f>
        <v>8.5409929977702003E-4</v>
      </c>
      <c r="AD272" s="87">
        <f>$D272^EXP(Parameter!$D$133+Parameter!$D$140*(($B272*21/30.2)^(-0.5))+Parameter!$D$147*((LN($B272*21/30.2))))</f>
        <v>2.251088685572505E-16</v>
      </c>
      <c r="AE272" s="12">
        <f>$E272^EXP(Parameter!$D$111+Parameter!$D$118*(($B272*21/30.2)^(-1))+Parameter!$D$125*(($B272*21/30.2)^(-0.5)))</f>
        <v>4.361674049923725E-2</v>
      </c>
      <c r="AF272" s="12">
        <f>$D272^EXP(Parameter!$D$134+Parameter!$D$141*(($B272*21/30.2)^(-0.5))+Parameter!$D$148*((LN($B272*21/30.2))))</f>
        <v>2.6403065523920644E-5</v>
      </c>
      <c r="AG272" s="12">
        <f>$E272^EXP(Parameter!$D$112+Parameter!$D$119*(($B272*21/30.2)^(-1))+Parameter!$D$126*(($B272*21/30.2)^(-0.5)))</f>
        <v>4.2909464063581489E-3</v>
      </c>
      <c r="AH272" s="12">
        <f>$D272^EXP(Parameter!$D$136+Parameter!$D$143*(($B272*21/30.2)^(-0.5))+Parameter!$D$150*((LN($B272*21/30.2))))</f>
        <v>5.2209869126499901E-13</v>
      </c>
      <c r="AI272" s="12">
        <f>$E272^EXP(Parameter!$D$114+Parameter!$D$121*(($B272*21/30.2)^(-1))+Parameter!$D$128*(($B272*21/30.2)^(-0.5)))</f>
        <v>1.0446790478613503E-5</v>
      </c>
      <c r="AJ272" s="12">
        <f>$D272^EXP(Parameter!$D$137+Parameter!$D$144*(($B272*21/30.2)^(-0.5))+Parameter!$D$151*((LN($B272*21/30.2))))</f>
        <v>2.9728620518629E-19</v>
      </c>
      <c r="AK272" s="12">
        <f>$E272^EXP(Parameter!$D$115+Parameter!$D$122*(($B272*21/30.2)^(-1))+Parameter!$D$129*(($B272*21/30.2)^(-0.5)))</f>
        <v>2.4666700237516827E-3</v>
      </c>
      <c r="AL272" s="12">
        <f>$D272^EXP(Parameter!$D$138+Parameter!$D$145*(($B272*21/30.2)^(-0.5))+Parameter!$D$152*((LN($B272*21/30.2))))</f>
        <v>1.1122538754872329E-88</v>
      </c>
      <c r="AM272" s="12">
        <f>$E272^EXP(Parameter!$D$116+Parameter!$D$123*(($B272*21/30.2)^(-1))+Parameter!$D$130*(($B272*21/30.2)^(-0.5)))</f>
        <v>4.8299025374091335E-7</v>
      </c>
      <c r="AN272" s="12">
        <f>$D272^EXP(Parameter!$D$135+Parameter!$D$142*(($B272*21/30.2)^(-0.5))+Parameter!$D$149*((LN($B272*21/30.2))))</f>
        <v>4.1032460126368591E-7</v>
      </c>
      <c r="AO272" s="12">
        <f>$E272^EXP(Parameter!$D$113+Parameter!$D$120*(($B272*21/30.2)^(-1))+Parameter!$D$127*(($B272*21/30.2)^(-0.5)))</f>
        <v>3.4326139540683521E-14</v>
      </c>
      <c r="AP272" s="87">
        <f>$D272^EXP(Parameter!$D$304+Parameter!$D$310*((LN($B272*21/30.2))))</f>
        <v>9.5749328408284325E-3</v>
      </c>
      <c r="AQ272" s="88">
        <f>$E272^EXP(Parameter!$D$290+Parameter!$D$296*((LN($B272*21/30.2))))</f>
        <v>7.3097674606935155E-3</v>
      </c>
      <c r="AR272" s="12">
        <f>$D272^EXP(Parameter!$D$305+Parameter!$D$311*((LN($B272*21/30.2))))</f>
        <v>1.5091813369866706E-2</v>
      </c>
      <c r="AS272" s="88">
        <f>$E272^EXP(Parameter!$D$291+Parameter!$D$297*((LN($B272*21/30.2))))</f>
        <v>5.4050537935476477E-3</v>
      </c>
      <c r="AT272" s="12">
        <f>$D272^EXP(Parameter!$D$305+Parameter!$D$307-Parameter!$D$306+(Parameter!$D$311+Parameter!$D$313-Parameter!$D$312)*((LN($B272*21/30.2))))</f>
        <v>1.2445905736224517E-2</v>
      </c>
      <c r="AU272" s="88">
        <f>$E272^EXP(Parameter!$D$291+Parameter!$D$293-Parameter!$D$292+(Parameter!$D$297+Parameter!$D$299-Parameter!$D$298)*((LN($B272*21/30.2))))</f>
        <v>8.994117162863479E-3</v>
      </c>
      <c r="AV272" s="12">
        <f>$D272^EXP(Parameter!$D$308+Parameter!$D$314*((LN($B272*21/30.2))))</f>
        <v>1.717570809010234E-2</v>
      </c>
      <c r="AW272" s="88">
        <f>$E272^EXP(Parameter!$D$294+Parameter!$D$300*((LN($B272*21/30.2))))</f>
        <v>7.8013280332469102E-3</v>
      </c>
      <c r="AX272" s="12">
        <f>$D272^EXP(Parameter!$D$305+Parameter!$D$309-Parameter!$D$306+(Parameter!$D$311+Parameter!$D$315-Parameter!$D$312)*((LN($B272*21/30.2))))</f>
        <v>4.9419708611594245E-3</v>
      </c>
      <c r="AY272" s="88">
        <f>$E272^EXP(Parameter!$D$291+Parameter!$D$295-Parameter!$D$292+(Parameter!$D$297+Parameter!$D$301-Parameter!$D$298)*((LN($B272*21/30.2))))</f>
        <v>2.8346122216918317E-5</v>
      </c>
      <c r="AZ272" s="12">
        <f>$D272^EXP(Parameter!D$305-Parameter!D$306+(Parameter!D$311-Parameter!D$312)*((LN($B272*21/30.2))))</f>
        <v>3.2430104349709427E-3</v>
      </c>
      <c r="BA272" s="88">
        <f>$E272^EXP(Parameter!$D$291-Parameter!$D$292+(Parameter!$D$297-Parameter!$D$298)*((LN($B272*21/30.2))))</f>
        <v>1.9033589906446667E-7</v>
      </c>
      <c r="BB272" s="89">
        <f>$D272^EXP(Parameter!$D$231+Parameter!$D$238)</f>
        <v>3.2180884869997387E-2</v>
      </c>
      <c r="BC272" s="90">
        <f>$E272^EXP(Parameter!$D$216+Parameter!$D$223)</f>
        <v>1.6516737322311195E-3</v>
      </c>
      <c r="BD272" s="91">
        <f>$D272^EXP(Parameter!$D$232+Parameter!$D$239)</f>
        <v>2.3371372761479593E-2</v>
      </c>
      <c r="BE272" s="90">
        <f>$E272^EXP(Parameter!$D$217+Parameter!$D$224)</f>
        <v>2.5015899299909192E-3</v>
      </c>
      <c r="BF272" s="91">
        <f>$D272^EXP(Parameter!$D$234+Parameter!$D$241)</f>
        <v>2.8983282750857313E-2</v>
      </c>
      <c r="BG272" s="91">
        <f>$E272^EXP(Parameter!$D$219+Parameter!$D$226)</f>
        <v>1.4184939629866012E-2</v>
      </c>
      <c r="BH272" s="91">
        <f>$D272^EXP(Parameter!$D$235+Parameter!$D$242)</f>
        <v>6.5554967302533518E-2</v>
      </c>
      <c r="BI272" s="91">
        <f>$E272^EXP(Parameter!$D$220+Parameter!$D$227)</f>
        <v>8.4850954924412733E-3</v>
      </c>
      <c r="BJ272" s="91">
        <f>$D272^EXP(Parameter!$D$236)</f>
        <v>6.5717877312677971E-3</v>
      </c>
      <c r="BK272" s="91">
        <f>$E272^EXP(Parameter!$D$221)</f>
        <v>0.12263845978612174</v>
      </c>
      <c r="BL272" s="91">
        <f>$D272^EXP(Parameter!$D$233+Parameter!$D$240)</f>
        <v>9.5370776920479846E-3</v>
      </c>
      <c r="BM272" s="91">
        <f>$E272^EXP(Parameter!$D$218+Parameter!$D$225)</f>
        <v>6.5435282384154237E-4</v>
      </c>
      <c r="BN272" s="90">
        <f>$D272^EXP(Parameter!$D$268+Parameter!$D$275)</f>
        <v>4.5467056560963448E-2</v>
      </c>
      <c r="BO272" s="91">
        <f>$E272^EXP(Parameter!$D$246+Parameter!$D$253)</f>
        <v>4.8884962164213715E-4</v>
      </c>
      <c r="BP272" s="91">
        <f>$D272^EXP(Parameter!$D$269+Parameter!$D$276)</f>
        <v>2.8070130489741101E-2</v>
      </c>
      <c r="BQ272" s="91">
        <f>$E272^EXP(Parameter!$D$247+Parameter!$D$254)</f>
        <v>1.3952169646582015E-3</v>
      </c>
      <c r="BR272" s="91">
        <f>$D272^EXP(Parameter!$D$271+Parameter!$D$278)</f>
        <v>7.40983769082173E-2</v>
      </c>
      <c r="BS272" s="91">
        <f>$E272^EXP(Parameter!$D$249+Parameter!$D$256)</f>
        <v>1.8029019555348084E-2</v>
      </c>
      <c r="BT272" s="91">
        <f>$D272^EXP(Parameter!$D$272+Parameter!$D$279)</f>
        <v>0.14017596038509533</v>
      </c>
      <c r="BU272" s="91">
        <f>$E272^EXP(Parameter!$D$250+Parameter!$D$257)</f>
        <v>4.6691001306293726E-3</v>
      </c>
      <c r="BV272" s="91">
        <f>$D272^EXP(Parameter!$D$273+Parameter!$D$280)</f>
        <v>0.10742827837870093</v>
      </c>
      <c r="BW272" s="91">
        <f>$E272^EXP(Parameter!$D$251+Parameter!$D$258)</f>
        <v>1.959813816913852E-2</v>
      </c>
      <c r="BX272" s="91">
        <f>$D272^EXP(Parameter!$D$270+Parameter!$D$277)</f>
        <v>2.3902471655687714E-2</v>
      </c>
      <c r="BY272" s="91">
        <f>$E272^EXP(Parameter!$D$248+Parameter!$D$255)</f>
        <v>1.7603798063924275E-3</v>
      </c>
      <c r="BZ272" s="90">
        <f>$D272^EXP(Parameter!$D$208)</f>
        <v>2.9603772779473295E-2</v>
      </c>
      <c r="CA272" s="90">
        <f>$E272^EXP(Parameter!$D$200)</f>
        <v>1.1190331165944821E-3</v>
      </c>
      <c r="CB272" s="90">
        <f>$D272^EXP(Parameter!$D$209)</f>
        <v>2.3724466343087561E-2</v>
      </c>
      <c r="CC272" s="90">
        <f>$E272^EXP(Parameter!$D$201)</f>
        <v>2.0334544462953939E-3</v>
      </c>
      <c r="CD272" s="90">
        <f>$D272^EXP(Parameter!$D$211)</f>
        <v>2.6210735115401528E-2</v>
      </c>
      <c r="CE272" s="90">
        <f>$E272^EXP(Parameter!$D$203)</f>
        <v>1.0610424240819608E-2</v>
      </c>
      <c r="CF272" s="90">
        <f>$D272^EXP(Parameter!$D$212)</f>
        <v>6.5376492829463631E-2</v>
      </c>
      <c r="CG272" s="90">
        <f>$E272^EXP(Parameter!$D$204)</f>
        <v>7.1593911467064284E-3</v>
      </c>
      <c r="CH272" s="91">
        <f>$D272^EXP(Parameter!$D$213)</f>
        <v>2.060405489187923E-2</v>
      </c>
      <c r="CI272" s="90">
        <f>$E272^EXP(Parameter!$D$205)</f>
        <v>1.3532728493195414E-2</v>
      </c>
      <c r="CJ272" s="91">
        <f>$D272^EXP(Parameter!$D$210)</f>
        <v>1.0553165966975491E-2</v>
      </c>
      <c r="CK272" s="90">
        <f>$E272^EXP(Parameter!$D$202)</f>
        <v>8.8466395550332343E-4</v>
      </c>
      <c r="CL272" s="12">
        <f>$D272^EXP(Parameter!$D$170+Parameter!$D$177*(LN($B272/30.2*21)))</f>
        <v>1.1938250397653623E-2</v>
      </c>
      <c r="CM272" s="41">
        <f>$E272^EXP(Parameter!$D$155+Parameter!$D$162*(LN($B272/30.2*21)))</f>
        <v>5.8991895506183577E-2</v>
      </c>
      <c r="CN272" s="12">
        <f>$D272^EXP(Parameter!$D$171+Parameter!$D$178*(LN($B272/30.2*21)))</f>
        <v>1.4153337439076392E-2</v>
      </c>
      <c r="CO272" s="41">
        <f>$E272^EXP(Parameter!$D$156+Parameter!$D$163*(LN($B272/30.2*21)))</f>
        <v>3.1618689704358161E-2</v>
      </c>
      <c r="CP272" s="12">
        <f>$D272^EXP(Parameter!$D$173+Parameter!$D$180*(LN($B272/30.2*21)))</f>
        <v>1.1206759760389508E-2</v>
      </c>
      <c r="CQ272" s="41">
        <f>$E272^EXP(Parameter!$D$158+Parameter!$D$165*(LN($B272/30.2*21)))</f>
        <v>3.0284906658829085E-2</v>
      </c>
      <c r="CR272" s="12">
        <f>$D272^EXP(Parameter!$D$174+Parameter!$D$181*(LN($B272/30.2*21)))</f>
        <v>8.8882915078289364E-3</v>
      </c>
      <c r="CS272" s="41">
        <f>$E272^EXP(Parameter!$D$159+Parameter!$D$166*(LN($B272/30.2*21)))</f>
        <v>5.1078530769963611E-2</v>
      </c>
      <c r="CT272" s="12">
        <f>$D272^EXP(Parameter!$D$175+Parameter!$D$182*(LN($B272/30.2*21)))</f>
        <v>1.0699073274307949E-3</v>
      </c>
      <c r="CU272" s="41">
        <f>$E272^EXP(Parameter!$D$160+Parameter!$D$167*(LN($B272/30.2*21)))</f>
        <v>6.4641553928566204E-4</v>
      </c>
      <c r="CV272" s="12">
        <f>$D272^EXP(Parameter!$D$172+Parameter!$D$179*(LN($B272/30.2*21)))</f>
        <v>1.8776698405910102E-3</v>
      </c>
      <c r="CW272" s="41">
        <f>$E272^EXP(Parameter!$D$157+Parameter!$D$164*(LN($B272/30.2*21)))</f>
        <v>3.8816904541258323E-9</v>
      </c>
      <c r="CX272" s="12">
        <f t="shared" si="30"/>
        <v>1.4700472452684969E-51</v>
      </c>
      <c r="CY272" s="85">
        <v>1.23108535882397E-2</v>
      </c>
      <c r="CZ272" s="12">
        <f t="shared" si="24"/>
        <v>2.2861130652170001E-7</v>
      </c>
      <c r="DA272" s="85">
        <v>1.8202385229401999E-2</v>
      </c>
      <c r="DB272" s="12">
        <f t="shared" si="25"/>
        <v>1.6211086168988195E-13</v>
      </c>
      <c r="DC272" s="41">
        <v>4.1785153647667303E-5</v>
      </c>
      <c r="DD272" s="12">
        <f t="shared" si="26"/>
        <v>7.8948220844882769E-216</v>
      </c>
      <c r="DE272" s="85">
        <v>5.2825445699637003E-4</v>
      </c>
      <c r="DF272" s="12">
        <f t="shared" si="27"/>
        <v>8.8616680977115071E-222</v>
      </c>
      <c r="DG272" s="41">
        <v>4.1624499999999798E-5</v>
      </c>
      <c r="DH272" s="12">
        <f t="shared" si="28"/>
        <v>3.5107905115507399E-14</v>
      </c>
      <c r="DI272" s="41">
        <v>4.1624499999999798E-5</v>
      </c>
      <c r="DJ272" s="46">
        <v>267</v>
      </c>
      <c r="DK272" s="44">
        <v>1.35733235115953E-5</v>
      </c>
      <c r="DL272" s="44">
        <v>4.7982294103299198E-5</v>
      </c>
      <c r="DM272" s="44">
        <v>1.21217091369474E-4</v>
      </c>
      <c r="DN272" s="44">
        <v>8.3835295872858304E-5</v>
      </c>
      <c r="DO272" s="44">
        <v>4.3723425311681402E-4</v>
      </c>
      <c r="DP272" s="44">
        <v>3.2751464309377397E-4</v>
      </c>
      <c r="DQ272" s="44">
        <v>5.0176421387804204E-4</v>
      </c>
      <c r="DR272" s="45">
        <v>1.1673730286435801E-2</v>
      </c>
      <c r="DS272" s="45">
        <v>2.0319458619753698E-2</v>
      </c>
      <c r="DT272" s="45">
        <v>1.79277042475375E-2</v>
      </c>
      <c r="DU272" s="45">
        <v>1.23210319330288E-2</v>
      </c>
      <c r="DV272" s="45">
        <v>1.9269375745564199E-2</v>
      </c>
      <c r="DW272" s="45">
        <v>3.4018090660870803E-2</v>
      </c>
      <c r="DX272" s="45">
        <v>1.49492167652607E-2</v>
      </c>
    </row>
    <row r="273" spans="1:128">
      <c r="A273" s="43">
        <f t="shared" si="29"/>
        <v>17.153424657534245</v>
      </c>
      <c r="B273" s="18">
        <v>269</v>
      </c>
      <c r="C273" s="12">
        <v>5896</v>
      </c>
      <c r="D273" s="12">
        <v>1.07558663225806E-2</v>
      </c>
      <c r="E273" s="12">
        <v>4.0923307707600002E-5</v>
      </c>
      <c r="F273" s="92">
        <f>$D273^Parameter!$D$325</f>
        <v>2.9153010490584826E-2</v>
      </c>
      <c r="G273" s="92">
        <f>$E273^Parameter!$D$318</f>
        <v>6.9281762113721781E-4</v>
      </c>
      <c r="H273" s="92">
        <f>$D273^Parameter!$D$326</f>
        <v>2.6626636952461039E-2</v>
      </c>
      <c r="I273" s="92">
        <f>$E273^Parameter!$D$319</f>
        <v>1.5547525102048985E-3</v>
      </c>
      <c r="J273" s="92">
        <f>$D273^Parameter!$D$328</f>
        <v>3.1631063336868576E-2</v>
      </c>
      <c r="K273" s="92">
        <f>$E273^Parameter!$D$321</f>
        <v>1.1378972111593303E-2</v>
      </c>
      <c r="L273" s="92">
        <f>$D273^Parameter!$D$329</f>
        <v>7.9017160977530365E-2</v>
      </c>
      <c r="M273" s="92">
        <f>$E273^Parameter!$D$322</f>
        <v>7.0772682548091029E-3</v>
      </c>
      <c r="N273" s="92">
        <f>$D273^Parameter!$D$330</f>
        <v>2.5446776229689168E-2</v>
      </c>
      <c r="O273" s="92">
        <f>$E273^Parameter!$D$323</f>
        <v>1.7570668764380754E-2</v>
      </c>
      <c r="P273" s="92">
        <f>$D273^Parameter!$D$327</f>
        <v>1.336984637352606E-2</v>
      </c>
      <c r="Q273" s="92">
        <f>$E273^Parameter!$D$320</f>
        <v>7.3611742902767938E-4</v>
      </c>
      <c r="R273" s="12">
        <f>$D273^EXP(Parameter!$D$96+Parameter!$D$103*(($B273/30.2*21)^(1)))</f>
        <v>2.3015144901187475E-52</v>
      </c>
      <c r="S273" s="12">
        <f>$E273^EXP(Parameter!$D$81+Parameter!$D$88*($B273/30.2*21)^(-2))</f>
        <v>2.0121375817580629E-3</v>
      </c>
      <c r="T273" s="12">
        <f>$D273^EXP(Parameter!$D$97+Parameter!$D$104*(($B273*21/30.2)^(1)))</f>
        <v>2.0414884142424221E-7</v>
      </c>
      <c r="U273" s="12">
        <f>$E273^EXP(Parameter!$D$82+Parameter!$D$89*($B273/30.2*21)^(-2))</f>
        <v>3.4530865277150637E-3</v>
      </c>
      <c r="V273" s="12">
        <f>$D273^EXP(Parameter!$D$99+Parameter!$D$106*(($B273*21/30.2)^(1)))</f>
        <v>1.2002191719646252E-13</v>
      </c>
      <c r="W273" s="12">
        <f>$E273^EXP(Parameter!$D$84+Parameter!$D$91*($B273/30.2*21)^(-2))</f>
        <v>1.9698138215584457E-2</v>
      </c>
      <c r="X273" s="12">
        <f>$D273^EXP(Parameter!$D$100+Parameter!$D$107*(($B273*21/30.2)^(1)))</f>
        <v>9.2222246669815904E-221</v>
      </c>
      <c r="Y273" s="12">
        <f>$E273^EXP(Parameter!$D$85+Parameter!$D$92*($B273/30.2*21)^(-2))</f>
        <v>1.1992415153326982E-2</v>
      </c>
      <c r="Z273" s="12">
        <f>$D273^EXP(Parameter!$D$101+Parameter!$D$108*(($B273*21/30.2)^(1)))</f>
        <v>1.5589372277523227E-226</v>
      </c>
      <c r="AA273" s="12">
        <f>$E273^EXP(Parameter!$D$86+Parameter!$D$93*($B273/30.2*21)^(-2))</f>
        <v>1.7836567117228183E-2</v>
      </c>
      <c r="AB273" s="12">
        <f>$D273^EXP(Parameter!$D$98+Parameter!$D$105*(($B273*21/30.2)^(1)))</f>
        <v>2.6152890976327598E-14</v>
      </c>
      <c r="AC273" s="12">
        <f>$E273^EXP(Parameter!$D$83+Parameter!$D$90*($B273/30.2*21)^(-2))</f>
        <v>8.4399487923284857E-4</v>
      </c>
      <c r="AD273" s="87">
        <f>$D273^EXP(Parameter!$D$133+Parameter!$D$140*(($B273*21/30.2)^(-0.5))+Parameter!$D$147*((LN($B273*21/30.2))))</f>
        <v>1.8107195466011005E-16</v>
      </c>
      <c r="AE273" s="12">
        <f>$E273^EXP(Parameter!$D$111+Parameter!$D$118*(($B273*21/30.2)^(-1))+Parameter!$D$125*(($B273*21/30.2)^(-0.5)))</f>
        <v>4.3449610465438555E-2</v>
      </c>
      <c r="AF273" s="12">
        <f>$D273^EXP(Parameter!$D$134+Parameter!$D$141*(($B273*21/30.2)^(-0.5))+Parameter!$D$148*((LN($B273*21/30.2))))</f>
        <v>2.542825520973632E-5</v>
      </c>
      <c r="AG273" s="12">
        <f>$E273^EXP(Parameter!$D$112+Parameter!$D$119*(($B273*21/30.2)^(-1))+Parameter!$D$126*(($B273*21/30.2)^(-0.5)))</f>
        <v>4.2526533856670524E-3</v>
      </c>
      <c r="AH273" s="12">
        <f>$D273^EXP(Parameter!$D$136+Parameter!$D$143*(($B273*21/30.2)^(-0.5))+Parameter!$D$150*((LN($B273*21/30.2))))</f>
        <v>4.4563411702369587E-13</v>
      </c>
      <c r="AI273" s="12">
        <f>$E273^EXP(Parameter!$D$114+Parameter!$D$121*(($B273*21/30.2)^(-1))+Parameter!$D$128*(($B273*21/30.2)^(-0.5)))</f>
        <v>1.0167113536729334E-5</v>
      </c>
      <c r="AJ273" s="12">
        <f>$D273^EXP(Parameter!$D$137+Parameter!$D$144*(($B273*21/30.2)^(-0.5))+Parameter!$D$151*((LN($B273*21/30.2))))</f>
        <v>2.2298844253642347E-19</v>
      </c>
      <c r="AK273" s="12">
        <f>$E273^EXP(Parameter!$D$115+Parameter!$D$122*(($B273*21/30.2)^(-1))+Parameter!$D$129*(($B273*21/30.2)^(-0.5)))</f>
        <v>2.439549250110844E-3</v>
      </c>
      <c r="AL273" s="12">
        <f>$D273^EXP(Parameter!$D$138+Parameter!$D$145*(($B273*21/30.2)^(-0.5))+Parameter!$D$152*((LN($B273*21/30.2))))</f>
        <v>1.8845637886044351E-89</v>
      </c>
      <c r="AM273" s="12">
        <f>$E273^EXP(Parameter!$D$116+Parameter!$D$123*(($B273*21/30.2)^(-1))+Parameter!$D$130*(($B273*21/30.2)^(-0.5)))</f>
        <v>4.6656109496380466E-7</v>
      </c>
      <c r="AN273" s="12">
        <f>$D273^EXP(Parameter!$D$135+Parameter!$D$142*(($B273*21/30.2)^(-0.5))+Parameter!$D$149*((LN($B273*21/30.2))))</f>
        <v>3.8857417371438625E-7</v>
      </c>
      <c r="AO273" s="12">
        <f>$E273^EXP(Parameter!$D$113+Parameter!$D$120*(($B273*21/30.2)^(-1))+Parameter!$D$127*(($B273*21/30.2)^(-0.5)))</f>
        <v>3.1728741042066664E-14</v>
      </c>
      <c r="AP273" s="87">
        <f>$D273^EXP(Parameter!$D$304+Parameter!$D$310*((LN($B273*21/30.2))))</f>
        <v>9.4736673329544885E-3</v>
      </c>
      <c r="AQ273" s="88">
        <f>$E273^EXP(Parameter!$D$290+Parameter!$D$296*((LN($B273*21/30.2))))</f>
        <v>7.2684849008043222E-3</v>
      </c>
      <c r="AR273" s="12">
        <f>$D273^EXP(Parameter!$D$305+Parameter!$D$311*((LN($B273*21/30.2))))</f>
        <v>1.4966141649871856E-2</v>
      </c>
      <c r="AS273" s="88">
        <f>$E273^EXP(Parameter!$D$291+Parameter!$D$297*((LN($B273*21/30.2))))</f>
        <v>5.3632902645824243E-3</v>
      </c>
      <c r="AT273" s="12">
        <f>$D273^EXP(Parameter!$D$305+Parameter!$D$307-Parameter!$D$306+(Parameter!$D$311+Parameter!$D$313-Parameter!$D$312)*((LN($B273*21/30.2))))</f>
        <v>1.2329949251536534E-2</v>
      </c>
      <c r="AU273" s="88">
        <f>$E273^EXP(Parameter!$D$291+Parameter!$D$293-Parameter!$D$292+(Parameter!$D$297+Parameter!$D$299-Parameter!$D$298)*((LN($B273*21/30.2))))</f>
        <v>8.9179829500442599E-3</v>
      </c>
      <c r="AV273" s="12">
        <f>$D273^EXP(Parameter!$D$308+Parameter!$D$314*((LN($B273*21/30.2))))</f>
        <v>1.7001284640062984E-2</v>
      </c>
      <c r="AW273" s="88">
        <f>$E273^EXP(Parameter!$D$294+Parameter!$D$300*((LN($B273*21/30.2))))</f>
        <v>7.7390105847817926E-3</v>
      </c>
      <c r="AX273" s="12">
        <f>$D273^EXP(Parameter!$D$305+Parameter!$D$309-Parameter!$D$306+(Parameter!$D$311+Parameter!$D$315-Parameter!$D$312)*((LN($B273*21/30.2))))</f>
        <v>4.8803202344737742E-3</v>
      </c>
      <c r="AY273" s="88">
        <f>$E273^EXP(Parameter!$D$291+Parameter!$D$295-Parameter!$D$292+(Parameter!$D$297+Parameter!$D$301-Parameter!$D$298)*((LN($B273*21/30.2))))</f>
        <v>2.7477172280017134E-5</v>
      </c>
      <c r="AZ273" s="12">
        <f>$D273^EXP(Parameter!D$305-Parameter!D$306+(Parameter!D$311-Parameter!D$312)*((LN($B273*21/30.2))))</f>
        <v>3.2019856615994858E-3</v>
      </c>
      <c r="BA273" s="88">
        <f>$E273^EXP(Parameter!$D$291-Parameter!$D$292+(Parameter!$D$297-Parameter!$D$298)*((LN($B273*21/30.2))))</f>
        <v>1.8250010755966015E-7</v>
      </c>
      <c r="BB273" s="89">
        <f>$D273^EXP(Parameter!$D$231+Parameter!$D$238)</f>
        <v>3.198104969277149E-2</v>
      </c>
      <c r="BC273" s="90">
        <f>$E273^EXP(Parameter!$D$216+Parameter!$D$223)</f>
        <v>1.6339485493731389E-3</v>
      </c>
      <c r="BD273" s="91">
        <f>$D273^EXP(Parameter!$D$232+Parameter!$D$239)</f>
        <v>2.3212779539519016E-2</v>
      </c>
      <c r="BE273" s="90">
        <f>$E273^EXP(Parameter!$D$217+Parameter!$D$224)</f>
        <v>2.4764747426697345E-3</v>
      </c>
      <c r="BF273" s="91">
        <f>$D273^EXP(Parameter!$D$234+Parameter!$D$241)</f>
        <v>2.8797840275365416E-2</v>
      </c>
      <c r="BG273" s="91">
        <f>$E273^EXP(Parameter!$D$219+Parameter!$D$226)</f>
        <v>1.4083629510644673E-2</v>
      </c>
      <c r="BH273" s="91">
        <f>$D273^EXP(Parameter!$D$235+Parameter!$D$242)</f>
        <v>6.5231966909284456E-2</v>
      </c>
      <c r="BI273" s="91">
        <f>$E273^EXP(Parameter!$D$220+Parameter!$D$227)</f>
        <v>8.4172057856060165E-3</v>
      </c>
      <c r="BJ273" s="91">
        <f>$D273^EXP(Parameter!$D$236)</f>
        <v>6.5121988974308574E-3</v>
      </c>
      <c r="BK273" s="91">
        <f>$E273^EXP(Parameter!$D$221)</f>
        <v>0.12220575265636709</v>
      </c>
      <c r="BL273" s="91">
        <f>$D273^EXP(Parameter!$D$233+Parameter!$D$240)</f>
        <v>9.4569832509411814E-3</v>
      </c>
      <c r="BM273" s="91">
        <f>$E273^EXP(Parameter!$D$218+Parameter!$D$225)</f>
        <v>6.4632181304313493E-4</v>
      </c>
      <c r="BN273" s="90">
        <f>$D273^EXP(Parameter!$D$268+Parameter!$D$275)</f>
        <v>4.5213034467637914E-2</v>
      </c>
      <c r="BO273" s="91">
        <f>$E273^EXP(Parameter!$D$246+Parameter!$D$253)</f>
        <v>4.8261278206888247E-4</v>
      </c>
      <c r="BP273" s="91">
        <f>$D273^EXP(Parameter!$D$269+Parameter!$D$276)</f>
        <v>2.788891215436038E-2</v>
      </c>
      <c r="BQ273" s="91">
        <f>$E273^EXP(Parameter!$D$247+Parameter!$D$254)</f>
        <v>1.379851763010491E-3</v>
      </c>
      <c r="BR273" s="91">
        <f>$D273^EXP(Parameter!$D$271+Parameter!$D$278)</f>
        <v>7.3749656972056682E-2</v>
      </c>
      <c r="BS273" s="91">
        <f>$E273^EXP(Parameter!$D$249+Parameter!$D$256)</f>
        <v>1.7907486065561348E-2</v>
      </c>
      <c r="BT273" s="91">
        <f>$D273^EXP(Parameter!$D$272+Parameter!$D$279)</f>
        <v>0.13967758608964154</v>
      </c>
      <c r="BU273" s="91">
        <f>$E273^EXP(Parameter!$D$250+Parameter!$D$257)</f>
        <v>4.6270846852901034E-3</v>
      </c>
      <c r="BV273" s="91">
        <f>$D273^EXP(Parameter!$D$273+Parameter!$D$280)</f>
        <v>0.10699471614699775</v>
      </c>
      <c r="BW273" s="91">
        <f>$E273^EXP(Parameter!$D$251+Parameter!$D$258)</f>
        <v>1.9468763581693485E-2</v>
      </c>
      <c r="BX273" s="91">
        <f>$D273^EXP(Parameter!$D$270+Parameter!$D$277)</f>
        <v>2.3741241497655597E-2</v>
      </c>
      <c r="BY273" s="91">
        <f>$E273^EXP(Parameter!$D$248+Parameter!$D$255)</f>
        <v>1.7416750021913598E-3</v>
      </c>
      <c r="BZ273" s="90">
        <f>$D273^EXP(Parameter!$D$208)</f>
        <v>2.9415489711306305E-2</v>
      </c>
      <c r="CA273" s="90">
        <f>$E273^EXP(Parameter!$D$200)</f>
        <v>1.1062983600489734E-3</v>
      </c>
      <c r="CB273" s="90">
        <f>$D273^EXP(Parameter!$D$209)</f>
        <v>2.3564117596322629E-2</v>
      </c>
      <c r="CC273" s="90">
        <f>$E273^EXP(Parameter!$D$201)</f>
        <v>2.0123368193865109E-3</v>
      </c>
      <c r="CD273" s="90">
        <f>$D273^EXP(Parameter!$D$211)</f>
        <v>2.6038285768612623E-2</v>
      </c>
      <c r="CE273" s="90">
        <f>$E273^EXP(Parameter!$D$203)</f>
        <v>1.0529493137897772E-2</v>
      </c>
      <c r="CF273" s="90">
        <f>$D273^EXP(Parameter!$D$212)</f>
        <v>6.5054050324017093E-2</v>
      </c>
      <c r="CG273" s="90">
        <f>$E273^EXP(Parameter!$D$204)</f>
        <v>7.1000765548938785E-3</v>
      </c>
      <c r="CH273" s="91">
        <f>$D273^EXP(Parameter!$D$213)</f>
        <v>2.0459565731416683E-2</v>
      </c>
      <c r="CI273" s="90">
        <f>$E273^EXP(Parameter!$D$205)</f>
        <v>1.3435011353124186E-2</v>
      </c>
      <c r="CJ273" s="91">
        <f>$D273^EXP(Parameter!$D$210)</f>
        <v>1.0466458771621393E-2</v>
      </c>
      <c r="CK273" s="90">
        <f>$E273^EXP(Parameter!$D$202)</f>
        <v>8.7425022665596377E-4</v>
      </c>
      <c r="CL273" s="12">
        <f>$D273^EXP(Parameter!$D$170+Parameter!$D$177*(LN($B273/30.2*21)))</f>
        <v>1.1827751601870995E-2</v>
      </c>
      <c r="CM273" s="41">
        <f>$E273^EXP(Parameter!$D$155+Parameter!$D$162*(LN($B273/30.2*21)))</f>
        <v>5.8868940040208755E-2</v>
      </c>
      <c r="CN273" s="12">
        <f>$D273^EXP(Parameter!$D$171+Parameter!$D$178*(LN($B273/30.2*21)))</f>
        <v>1.4035375528287212E-2</v>
      </c>
      <c r="CO273" s="41">
        <f>$E273^EXP(Parameter!$D$156+Parameter!$D$163*(LN($B273/30.2*21)))</f>
        <v>3.1495268661306891E-2</v>
      </c>
      <c r="CP273" s="12">
        <f>$D273^EXP(Parameter!$D$173+Parameter!$D$180*(LN($B273/30.2*21)))</f>
        <v>1.1103046089697151E-2</v>
      </c>
      <c r="CQ273" s="41">
        <f>$E273^EXP(Parameter!$D$158+Parameter!$D$165*(LN($B273/30.2*21)))</f>
        <v>3.0128262436220785E-2</v>
      </c>
      <c r="CR273" s="12">
        <f>$D273^EXP(Parameter!$D$174+Parameter!$D$181*(LN($B273/30.2*21)))</f>
        <v>8.7832076273148037E-3</v>
      </c>
      <c r="CS273" s="41">
        <f>$E273^EXP(Parameter!$D$159+Parameter!$D$166*(LN($B273/30.2*21)))</f>
        <v>5.090057872203417E-2</v>
      </c>
      <c r="CT273" s="12">
        <f>$D273^EXP(Parameter!$D$175+Parameter!$D$182*(LN($B273/30.2*21)))</f>
        <v>1.0514754097835685E-3</v>
      </c>
      <c r="CU273" s="41">
        <f>$E273^EXP(Parameter!$D$160+Parameter!$D$167*(LN($B273/30.2*21)))</f>
        <v>6.3527453349133305E-4</v>
      </c>
      <c r="CV273" s="12">
        <f>$D273^EXP(Parameter!$D$172+Parameter!$D$179*(LN($B273/30.2*21)))</f>
        <v>1.8517326452382838E-3</v>
      </c>
      <c r="CW273" s="41">
        <f>$E273^EXP(Parameter!$D$157+Parameter!$D$164*(LN($B273/30.2*21)))</f>
        <v>3.6799651695142049E-9</v>
      </c>
      <c r="CX273" s="12">
        <f t="shared" si="30"/>
        <v>2.3015144901187475E-52</v>
      </c>
      <c r="CY273" s="85">
        <v>1.2302744385399E-2</v>
      </c>
      <c r="CZ273" s="12">
        <f t="shared" si="24"/>
        <v>2.0414884142424221E-7</v>
      </c>
      <c r="DA273" s="85">
        <v>1.8184481062056401E-2</v>
      </c>
      <c r="DB273" s="12">
        <f t="shared" si="25"/>
        <v>1.2002191719646252E-13</v>
      </c>
      <c r="DC273" s="41">
        <v>4.1071059881056697E-5</v>
      </c>
      <c r="DD273" s="12">
        <f t="shared" si="26"/>
        <v>9.2222246669815904E-221</v>
      </c>
      <c r="DE273" s="85">
        <v>5.2036783098775396E-4</v>
      </c>
      <c r="DF273" s="12">
        <f t="shared" si="27"/>
        <v>1.5589372277523227E-226</v>
      </c>
      <c r="DG273" s="41">
        <v>4.0923299999999798E-5</v>
      </c>
      <c r="DH273" s="12">
        <f t="shared" si="28"/>
        <v>2.6152890976327598E-14</v>
      </c>
      <c r="DI273" s="41">
        <v>4.0923299999999798E-5</v>
      </c>
      <c r="DJ273" s="46">
        <v>268</v>
      </c>
      <c r="DK273" s="44">
        <v>1.32964143766401E-5</v>
      </c>
      <c r="DL273" s="44">
        <v>4.7073315996404297E-5</v>
      </c>
      <c r="DM273" s="44">
        <v>1.1905604207496099E-4</v>
      </c>
      <c r="DN273" s="44">
        <v>8.2303022822527398E-5</v>
      </c>
      <c r="DO273" s="44">
        <v>4.30149093067489E-4</v>
      </c>
      <c r="DP273" s="44">
        <v>3.22084786562371E-4</v>
      </c>
      <c r="DQ273" s="44">
        <v>4.9372388966839598E-4</v>
      </c>
      <c r="DR273" s="45">
        <v>1.1581243535776499E-2</v>
      </c>
      <c r="DS273" s="45">
        <v>2.0170298736977399E-2</v>
      </c>
      <c r="DT273" s="45">
        <v>1.7793680006045198E-2</v>
      </c>
      <c r="DU273" s="45">
        <v>1.22240936310268E-2</v>
      </c>
      <c r="DV273" s="45">
        <v>1.9126816170197701E-2</v>
      </c>
      <c r="DW273" s="45">
        <v>3.3788136737409297E-2</v>
      </c>
      <c r="DX273" s="45">
        <v>1.4834586901006501E-2</v>
      </c>
    </row>
    <row r="274" spans="1:128">
      <c r="A274" s="43">
        <f t="shared" si="29"/>
        <v>17.213698630136985</v>
      </c>
      <c r="B274" s="18">
        <v>270</v>
      </c>
      <c r="C274" s="12">
        <v>5918</v>
      </c>
      <c r="D274" s="12">
        <v>1.06682530354843E-2</v>
      </c>
      <c r="E274" s="12">
        <v>4.02358269510921E-5</v>
      </c>
      <c r="F274" s="92">
        <f>$D274^Parameter!$D$325</f>
        <v>2.8967617698209318E-2</v>
      </c>
      <c r="G274" s="92">
        <f>$E274^Parameter!$D$318</f>
        <v>6.8441782339800146E-4</v>
      </c>
      <c r="H274" s="92">
        <f>$D274^Parameter!$D$326</f>
        <v>2.6452982606998243E-2</v>
      </c>
      <c r="I274" s="92">
        <f>$E274^Parameter!$D$319</f>
        <v>1.5379856248537206E-3</v>
      </c>
      <c r="J274" s="92">
        <f>$D274^Parameter!$D$328</f>
        <v>3.1434539365170718E-2</v>
      </c>
      <c r="K274" s="92">
        <f>$E274^Parameter!$D$321</f>
        <v>1.1293889355767707E-2</v>
      </c>
      <c r="L274" s="92">
        <f>$D274^Parameter!$D$329</f>
        <v>7.8656071647209169E-2</v>
      </c>
      <c r="M274" s="92">
        <f>$E274^Parameter!$D$322</f>
        <v>7.0187590971372551E-3</v>
      </c>
      <c r="N274" s="92">
        <f>$D274^Parameter!$D$330</f>
        <v>2.5278749103228207E-2</v>
      </c>
      <c r="O274" s="92">
        <f>$E274^Parameter!$D$323</f>
        <v>1.7451998727768838E-2</v>
      </c>
      <c r="P274" s="92">
        <f>$D274^Parameter!$D$327</f>
        <v>1.3266147728754001E-2</v>
      </c>
      <c r="Q274" s="92">
        <f>$E274^Parameter!$D$320</f>
        <v>7.2726658376019921E-4</v>
      </c>
      <c r="R274" s="12">
        <f>$D274^EXP(Parameter!$D$96+Parameter!$D$103*(($B274/30.2*21)^(1)))</f>
        <v>3.5023680510422587E-53</v>
      </c>
      <c r="S274" s="12">
        <f>$E274^EXP(Parameter!$D$81+Parameter!$D$88*($B274/30.2*21)^(-2))</f>
        <v>1.9913004644134045E-3</v>
      </c>
      <c r="T274" s="12">
        <f>$D274^EXP(Parameter!$D$97+Parameter!$D$104*(($B274*21/30.2)^(1)))</f>
        <v>1.8217417920785608E-7</v>
      </c>
      <c r="U274" s="12">
        <f>$E274^EXP(Parameter!$D$82+Parameter!$D$89*($B274/30.2*21)^(-2))</f>
        <v>3.420422301431086E-3</v>
      </c>
      <c r="V274" s="12">
        <f>$D274^EXP(Parameter!$D$99+Parameter!$D$106*(($B274*21/30.2)^(1)))</f>
        <v>8.8609834416085649E-14</v>
      </c>
      <c r="W274" s="12">
        <f>$E274^EXP(Parameter!$D$84+Parameter!$D$91*($B274/30.2*21)^(-2))</f>
        <v>1.9568861955415368E-2</v>
      </c>
      <c r="X274" s="12">
        <f>$D274^EXP(Parameter!$D$100+Parameter!$D$107*(($B274*21/30.2)^(1)))</f>
        <v>8.3375979029720236E-226</v>
      </c>
      <c r="Y274" s="12">
        <f>$E274^EXP(Parameter!$D$85+Parameter!$D$92*($B274/30.2*21)^(-2))</f>
        <v>1.1903799134803618E-2</v>
      </c>
      <c r="Z274" s="12">
        <f>$D274^EXP(Parameter!$D$101+Parameter!$D$108*(($B274*21/30.2)^(1)))</f>
        <v>2.1763852669654207E-231</v>
      </c>
      <c r="AA274" s="12">
        <f>$E274^EXP(Parameter!$D$86+Parameter!$D$93*($B274/30.2*21)^(-2))</f>
        <v>1.7716540022240278E-2</v>
      </c>
      <c r="AB274" s="12">
        <f>$D274^EXP(Parameter!$D$98+Parameter!$D$105*(($B274*21/30.2)^(1)))</f>
        <v>1.9432548249618462E-14</v>
      </c>
      <c r="AC274" s="12">
        <f>$E274^EXP(Parameter!$D$83+Parameter!$D$90*($B274/30.2*21)^(-2))</f>
        <v>8.3403769648011591E-4</v>
      </c>
      <c r="AD274" s="87">
        <f>$D274^EXP(Parameter!$D$133+Parameter!$D$140*(($B274*21/30.2)^(-0.5))+Parameter!$D$147*((LN($B274*21/30.2))))</f>
        <v>1.4557592619643046E-16</v>
      </c>
      <c r="AE274" s="12">
        <f>$E274^EXP(Parameter!$D$111+Parameter!$D$118*(($B274*21/30.2)^(-1))+Parameter!$D$125*(($B274*21/30.2)^(-0.5)))</f>
        <v>4.328360438923521E-2</v>
      </c>
      <c r="AF274" s="12">
        <f>$D274^EXP(Parameter!$D$134+Parameter!$D$141*(($B274*21/30.2)^(-0.5))+Parameter!$D$148*((LN($B274*21/30.2))))</f>
        <v>2.4489788147655337E-5</v>
      </c>
      <c r="AG274" s="12">
        <f>$E274^EXP(Parameter!$D$112+Parameter!$D$119*(($B274*21/30.2)^(-1))+Parameter!$D$126*(($B274*21/30.2)^(-0.5)))</f>
        <v>4.2148080407128754E-3</v>
      </c>
      <c r="AH274" s="12">
        <f>$D274^EXP(Parameter!$D$136+Parameter!$D$143*(($B274*21/30.2)^(-0.5))+Parameter!$D$150*((LN($B274*21/30.2))))</f>
        <v>3.8025610908055638E-13</v>
      </c>
      <c r="AI274" s="12">
        <f>$E274^EXP(Parameter!$D$114+Parameter!$D$121*(($B274*21/30.2)^(-1))+Parameter!$D$128*(($B274*21/30.2)^(-0.5)))</f>
        <v>9.8955546573934882E-6</v>
      </c>
      <c r="AJ274" s="12">
        <f>$D274^EXP(Parameter!$D$137+Parameter!$D$144*(($B274*21/30.2)^(-0.5))+Parameter!$D$151*((LN($B274*21/30.2))))</f>
        <v>1.6711314170607939E-19</v>
      </c>
      <c r="AK274" s="12">
        <f>$E274^EXP(Parameter!$D$115+Parameter!$D$122*(($B274*21/30.2)^(-1))+Parameter!$D$129*(($B274*21/30.2)^(-0.5)))</f>
        <v>2.4127986870497234E-3</v>
      </c>
      <c r="AL274" s="12">
        <f>$D274^EXP(Parameter!$D$138+Parameter!$D$145*(($B274*21/30.2)^(-0.5))+Parameter!$D$152*((LN($B274*21/30.2))))</f>
        <v>3.1642083774948294E-90</v>
      </c>
      <c r="AM274" s="12">
        <f>$E274^EXP(Parameter!$D$116+Parameter!$D$123*(($B274*21/30.2)^(-1))+Parameter!$D$130*(($B274*21/30.2)^(-0.5)))</f>
        <v>4.5072772522926103E-7</v>
      </c>
      <c r="AN274" s="12">
        <f>$D274^EXP(Parameter!$D$135+Parameter!$D$142*(($B274*21/30.2)^(-0.5))+Parameter!$D$149*((LN($B274*21/30.2))))</f>
        <v>3.6798185886385085E-7</v>
      </c>
      <c r="AO274" s="12">
        <f>$E274^EXP(Parameter!$D$113+Parameter!$D$120*(($B274*21/30.2)^(-1))+Parameter!$D$127*(($B274*21/30.2)^(-0.5)))</f>
        <v>2.9333048528080069E-14</v>
      </c>
      <c r="AP274" s="87">
        <f>$D274^EXP(Parameter!$D$304+Parameter!$D$310*((LN($B274*21/30.2))))</f>
        <v>9.3736755276546298E-3</v>
      </c>
      <c r="AQ274" s="88">
        <f>$E274^EXP(Parameter!$D$290+Parameter!$D$296*((LN($B274*21/30.2))))</f>
        <v>7.2275856364929676E-3</v>
      </c>
      <c r="AR274" s="12">
        <f>$D274^EXP(Parameter!$D$305+Parameter!$D$311*((LN($B274*21/30.2))))</f>
        <v>1.4841815889477706E-2</v>
      </c>
      <c r="AS274" s="88">
        <f>$E274^EXP(Parameter!$D$291+Parameter!$D$297*((LN($B274*21/30.2))))</f>
        <v>5.3219769085345904E-3</v>
      </c>
      <c r="AT274" s="12">
        <f>$D274^EXP(Parameter!$D$305+Parameter!$D$307-Parameter!$D$306+(Parameter!$D$311+Parameter!$D$313-Parameter!$D$312)*((LN($B274*21/30.2))))</f>
        <v>1.2215327981870236E-2</v>
      </c>
      <c r="AU274" s="88">
        <f>$E274^EXP(Parameter!$D$291+Parameter!$D$293-Parameter!$D$292+(Parameter!$D$297+Parameter!$D$299-Parameter!$D$298)*((LN($B274*21/30.2))))</f>
        <v>8.8426902058788611E-3</v>
      </c>
      <c r="AV274" s="12">
        <f>$D274^EXP(Parameter!$D$308+Parameter!$D$314*((LN($B274*21/30.2))))</f>
        <v>1.6828934449671651E-2</v>
      </c>
      <c r="AW274" s="88">
        <f>$E274^EXP(Parameter!$D$294+Parameter!$D$300*((LN($B274*21/30.2))))</f>
        <v>7.6773655765030877E-3</v>
      </c>
      <c r="AX274" s="12">
        <f>$D274^EXP(Parameter!$D$305+Parameter!$D$309-Parameter!$D$306+(Parameter!$D$311+Parameter!$D$315-Parameter!$D$312)*((LN($B274*21/30.2))))</f>
        <v>4.8195559514608889E-3</v>
      </c>
      <c r="AY274" s="88">
        <f>$E274^EXP(Parameter!$D$291+Parameter!$D$295-Parameter!$D$292+(Parameter!$D$297+Parameter!$D$301-Parameter!$D$298)*((LN($B274*21/30.2))))</f>
        <v>2.6635840407778208E-5</v>
      </c>
      <c r="AZ274" s="12">
        <f>$D274^EXP(Parameter!D$305-Parameter!D$306+(Parameter!D$311-Parameter!D$312)*((LN($B274*21/30.2))))</f>
        <v>3.1615650725815331E-3</v>
      </c>
      <c r="BA274" s="88">
        <f>$E274^EXP(Parameter!$D$291-Parameter!$D$292+(Parameter!$D$297-Parameter!$D$298)*((LN($B274*21/30.2))))</f>
        <v>1.7499777313892377E-7</v>
      </c>
      <c r="BB274" s="89">
        <f>$D274^EXP(Parameter!$D$231+Parameter!$D$238)</f>
        <v>3.1782982380365352E-2</v>
      </c>
      <c r="BC274" s="90">
        <f>$E274^EXP(Parameter!$D$216+Parameter!$D$223)</f>
        <v>1.6164622506226797E-3</v>
      </c>
      <c r="BD274" s="91">
        <f>$D274^EXP(Parameter!$D$232+Parameter!$D$239)</f>
        <v>2.3055680323692842E-2</v>
      </c>
      <c r="BE274" s="90">
        <f>$E274^EXP(Parameter!$D$217+Parameter!$D$224)</f>
        <v>2.4516807289542016E-3</v>
      </c>
      <c r="BF274" s="91">
        <f>$D274^EXP(Parameter!$D$234+Parameter!$D$241)</f>
        <v>2.8614073156475062E-2</v>
      </c>
      <c r="BG274" s="91">
        <f>$E274^EXP(Parameter!$D$219+Parameter!$D$226)</f>
        <v>1.3983322614237324E-2</v>
      </c>
      <c r="BH274" s="91">
        <f>$D274^EXP(Parameter!$D$235+Parameter!$D$242)</f>
        <v>6.4911411350976736E-2</v>
      </c>
      <c r="BI274" s="91">
        <f>$E274^EXP(Parameter!$D$220+Parameter!$D$227)</f>
        <v>8.3500464279363737E-3</v>
      </c>
      <c r="BJ274" s="91">
        <f>$D274^EXP(Parameter!$D$236)</f>
        <v>6.453306828524988E-3</v>
      </c>
      <c r="BK274" s="91">
        <f>$E274^EXP(Parameter!$D$221)</f>
        <v>0.12177577322300107</v>
      </c>
      <c r="BL274" s="91">
        <f>$D274^EXP(Parameter!$D$233+Parameter!$D$240)</f>
        <v>9.3777719617444046E-3</v>
      </c>
      <c r="BM274" s="91">
        <f>$E274^EXP(Parameter!$D$218+Parameter!$D$225)</f>
        <v>6.3841136580547605E-4</v>
      </c>
      <c r="BN274" s="90">
        <f>$D274^EXP(Parameter!$D$268+Parameter!$D$275)</f>
        <v>4.4961102034481649E-2</v>
      </c>
      <c r="BO274" s="91">
        <f>$E274^EXP(Parameter!$D$246+Parameter!$D$253)</f>
        <v>4.7647258370004454E-4</v>
      </c>
      <c r="BP274" s="91">
        <f>$D274^EXP(Parameter!$D$269+Parameter!$D$276)</f>
        <v>2.7709341420085694E-2</v>
      </c>
      <c r="BQ274" s="91">
        <f>$E274^EXP(Parameter!$D$247+Parameter!$D$254)</f>
        <v>1.3646979412464174E-3</v>
      </c>
      <c r="BR274" s="91">
        <f>$D274^EXP(Parameter!$D$271+Parameter!$D$278)</f>
        <v>7.3403499787452864E-2</v>
      </c>
      <c r="BS274" s="91">
        <f>$E274^EXP(Parameter!$D$249+Parameter!$D$256)</f>
        <v>1.7787107516807961E-2</v>
      </c>
      <c r="BT274" s="91">
        <f>$D274^EXP(Parameter!$D$272+Parameter!$D$279)</f>
        <v>0.13918230310024096</v>
      </c>
      <c r="BU274" s="91">
        <f>$E274^EXP(Parameter!$D$250+Parameter!$D$257)</f>
        <v>4.5855629754493416E-3</v>
      </c>
      <c r="BV274" s="91">
        <f>$D274^EXP(Parameter!$D$273+Parameter!$D$280)</f>
        <v>0.10656405069560319</v>
      </c>
      <c r="BW274" s="91">
        <f>$E274^EXP(Parameter!$D$251+Parameter!$D$258)</f>
        <v>1.9340600461613306E-2</v>
      </c>
      <c r="BX274" s="91">
        <f>$D274^EXP(Parameter!$D$270+Parameter!$D$277)</f>
        <v>2.3581523689933218E-2</v>
      </c>
      <c r="BY274" s="91">
        <f>$E274^EXP(Parameter!$D$248+Parameter!$D$255)</f>
        <v>1.7232203061414463E-3</v>
      </c>
      <c r="BZ274" s="90">
        <f>$D274^EXP(Parameter!$D$208)</f>
        <v>2.9228900507795738E-2</v>
      </c>
      <c r="CA274" s="90">
        <f>$E274^EXP(Parameter!$D$200)</f>
        <v>1.0937434551700261E-3</v>
      </c>
      <c r="CB274" s="90">
        <f>$D274^EXP(Parameter!$D$209)</f>
        <v>2.340527508162718E-2</v>
      </c>
      <c r="CC274" s="90">
        <f>$E274^EXP(Parameter!$D$201)</f>
        <v>1.9914965090561993E-3</v>
      </c>
      <c r="CD274" s="90">
        <f>$D274^EXP(Parameter!$D$211)</f>
        <v>2.5867425497241928E-2</v>
      </c>
      <c r="CE274" s="90">
        <f>$E274^EXP(Parameter!$D$203)</f>
        <v>1.0449402576426556E-2</v>
      </c>
      <c r="CF274" s="90">
        <f>$D274^EXP(Parameter!$D$212)</f>
        <v>6.4734050010067573E-2</v>
      </c>
      <c r="CG274" s="90">
        <f>$E274^EXP(Parameter!$D$204)</f>
        <v>7.0414168262302561E-3</v>
      </c>
      <c r="CH274" s="91">
        <f>$D274^EXP(Parameter!$D$213)</f>
        <v>2.0316470361111102E-2</v>
      </c>
      <c r="CI274" s="90">
        <f>$E274^EXP(Parameter!$D$205)</f>
        <v>1.3338269515747804E-2</v>
      </c>
      <c r="CJ274" s="91">
        <f>$D274^EXP(Parameter!$D$210)</f>
        <v>1.0380691925766896E-2</v>
      </c>
      <c r="CK274" s="90">
        <f>$E274^EXP(Parameter!$D$202)</f>
        <v>8.6398762728411732E-4</v>
      </c>
      <c r="CL274" s="12">
        <f>$D274^EXP(Parameter!$D$170+Parameter!$D$177*(LN($B274/30.2*21)))</f>
        <v>1.1718523266937668E-2</v>
      </c>
      <c r="CM274" s="41">
        <f>$E274^EXP(Parameter!$D$155+Parameter!$D$162*(LN($B274/30.2*21)))</f>
        <v>5.8746816733781862E-2</v>
      </c>
      <c r="CN274" s="12">
        <f>$D274^EXP(Parameter!$D$171+Parameter!$D$178*(LN($B274/30.2*21)))</f>
        <v>1.3918682300940061E-2</v>
      </c>
      <c r="CO274" s="41">
        <f>$E274^EXP(Parameter!$D$156+Parameter!$D$163*(LN($B274/30.2*21)))</f>
        <v>3.1372784077407449E-2</v>
      </c>
      <c r="CP274" s="12">
        <f>$D274^EXP(Parameter!$D$173+Parameter!$D$180*(LN($B274/30.2*21)))</f>
        <v>1.1000528726548818E-2</v>
      </c>
      <c r="CQ274" s="41">
        <f>$E274^EXP(Parameter!$D$158+Parameter!$D$165*(LN($B274/30.2*21)))</f>
        <v>2.997290913518574E-2</v>
      </c>
      <c r="CR274" s="12">
        <f>$D274^EXP(Parameter!$D$174+Parameter!$D$181*(LN($B274/30.2*21)))</f>
        <v>8.6795467434842236E-3</v>
      </c>
      <c r="CS274" s="41">
        <f>$E274^EXP(Parameter!$D$159+Parameter!$D$166*(LN($B274/30.2*21)))</f>
        <v>5.0723888502995744E-2</v>
      </c>
      <c r="CT274" s="12">
        <f>$D274^EXP(Parameter!$D$175+Parameter!$D$182*(LN($B274/30.2*21)))</f>
        <v>1.0333919650287601E-3</v>
      </c>
      <c r="CU274" s="41">
        <f>$E274^EXP(Parameter!$D$160+Parameter!$D$167*(LN($B274/30.2*21)))</f>
        <v>6.2434610270749649E-4</v>
      </c>
      <c r="CV274" s="12">
        <f>$D274^EXP(Parameter!$D$172+Parameter!$D$179*(LN($B274/30.2*21)))</f>
        <v>1.8262076921028638E-3</v>
      </c>
      <c r="CW274" s="41">
        <f>$E274^EXP(Parameter!$D$157+Parameter!$D$164*(LN($B274/30.2*21)))</f>
        <v>3.4889899532993033E-9</v>
      </c>
      <c r="CX274" s="12">
        <f t="shared" si="30"/>
        <v>3.5023680510422587E-53</v>
      </c>
      <c r="CY274" s="85">
        <v>1.22947877449265E-2</v>
      </c>
      <c r="CZ274" s="12">
        <f t="shared" si="24"/>
        <v>1.8217417920785608E-7</v>
      </c>
      <c r="DA274" s="85">
        <v>1.8166875406031301E-2</v>
      </c>
      <c r="DB274" s="12">
        <f t="shared" si="25"/>
        <v>8.8609834416085649E-14</v>
      </c>
      <c r="DC274" s="41">
        <v>4.0371668663095898E-5</v>
      </c>
      <c r="DD274" s="12">
        <f t="shared" si="26"/>
        <v>8.3375979029720236E-226</v>
      </c>
      <c r="DE274" s="85">
        <v>5.1263212280820204E-4</v>
      </c>
      <c r="DF274" s="12">
        <f t="shared" si="27"/>
        <v>2.1763852669654207E-231</v>
      </c>
      <c r="DG274" s="41">
        <v>4.0235799999999897E-5</v>
      </c>
      <c r="DH274" s="12">
        <f t="shared" si="28"/>
        <v>1.9432548249618462E-14</v>
      </c>
      <c r="DI274" s="41">
        <v>4.0235799999999897E-5</v>
      </c>
      <c r="DJ274" s="46">
        <v>269</v>
      </c>
      <c r="DK274" s="44">
        <v>1.30258471747746E-5</v>
      </c>
      <c r="DL274" s="44">
        <v>4.61837897687278E-5</v>
      </c>
      <c r="DM274" s="44">
        <v>1.16938739540662E-4</v>
      </c>
      <c r="DN274" s="44">
        <v>8.0802482189334905E-5</v>
      </c>
      <c r="DO274" s="44">
        <v>4.2319537318391602E-4</v>
      </c>
      <c r="DP274" s="44">
        <v>3.1675778714079799E-4</v>
      </c>
      <c r="DQ274" s="44">
        <v>4.8583120725076401E-4</v>
      </c>
      <c r="DR274" s="45">
        <v>1.1489736999926701E-2</v>
      </c>
      <c r="DS274" s="45">
        <v>2.0022622584927E-2</v>
      </c>
      <c r="DT274" s="45">
        <v>1.7661009303518001E-2</v>
      </c>
      <c r="DU274" s="45">
        <v>1.21281768002629E-2</v>
      </c>
      <c r="DV274" s="45">
        <v>1.89856839020234E-2</v>
      </c>
      <c r="DW274" s="45">
        <v>3.3560318491114301E-2</v>
      </c>
      <c r="DX274" s="45">
        <v>1.47211393869567E-2</v>
      </c>
    </row>
    <row r="275" spans="1:128">
      <c r="A275" s="43">
        <f t="shared" si="29"/>
        <v>17.273972602739725</v>
      </c>
      <c r="B275" s="18">
        <v>271</v>
      </c>
      <c r="C275" s="12">
        <v>5940</v>
      </c>
      <c r="D275" s="12">
        <v>1.0581582991223099E-2</v>
      </c>
      <c r="E275" s="12">
        <v>3.9561759061093402E-5</v>
      </c>
      <c r="F275" s="92">
        <f>$D275^Parameter!$D$325</f>
        <v>2.8783890981107538E-2</v>
      </c>
      <c r="G275" s="92">
        <f>$E275^Parameter!$D$318</f>
        <v>6.7614279953424829E-4</v>
      </c>
      <c r="H275" s="92">
        <f>$D275^Parameter!$D$326</f>
        <v>2.6280916958028873E-2</v>
      </c>
      <c r="I275" s="92">
        <f>$E275^Parameter!$D$319</f>
        <v>1.521445429697184E-3</v>
      </c>
      <c r="J275" s="92">
        <f>$D275^Parameter!$D$328</f>
        <v>3.123975286492299E-2</v>
      </c>
      <c r="K275" s="92">
        <f>$E275^Parameter!$D$321</f>
        <v>1.1209676720109701E-2</v>
      </c>
      <c r="L275" s="92">
        <f>$D275^Parameter!$D$329</f>
        <v>7.8297583707418225E-2</v>
      </c>
      <c r="M275" s="92">
        <f>$E275^Parameter!$D$322</f>
        <v>6.9608943285526933E-3</v>
      </c>
      <c r="N275" s="92">
        <f>$D275^Parameter!$D$330</f>
        <v>2.5112272790616889E-2</v>
      </c>
      <c r="O275" s="92">
        <f>$E275^Parameter!$D$323</f>
        <v>1.733445682019619E-2</v>
      </c>
      <c r="P275" s="92">
        <f>$D275^Parameter!$D$327</f>
        <v>1.3163525273944812E-2</v>
      </c>
      <c r="Q275" s="92">
        <f>$E275^Parameter!$D$320</f>
        <v>7.1854632724750647E-4</v>
      </c>
      <c r="R275" s="12">
        <f>$D275^EXP(Parameter!$D$96+Parameter!$D$103*(($B275/30.2*21)^(1)))</f>
        <v>5.1783328971163325E-54</v>
      </c>
      <c r="S275" s="12">
        <f>$E275^EXP(Parameter!$D$81+Parameter!$D$88*($B275/30.2*21)^(-2))</f>
        <v>1.9707361670412036E-3</v>
      </c>
      <c r="T275" s="12">
        <f>$D275^EXP(Parameter!$D$97+Parameter!$D$104*(($B275*21/30.2)^(1)))</f>
        <v>1.6244841374285532E-7</v>
      </c>
      <c r="U275" s="12">
        <f>$E275^EXP(Parameter!$D$82+Parameter!$D$89*($B275/30.2*21)^(-2))</f>
        <v>3.3881565967833001E-3</v>
      </c>
      <c r="V275" s="12">
        <f>$D275^EXP(Parameter!$D$99+Parameter!$D$106*(($B275*21/30.2)^(1)))</f>
        <v>6.5232640425252266E-14</v>
      </c>
      <c r="W275" s="12">
        <f>$E275^EXP(Parameter!$D$84+Parameter!$D$91*($B275/30.2*21)^(-2))</f>
        <v>1.9440790000416319E-2</v>
      </c>
      <c r="X275" s="12">
        <f>$D275^EXP(Parameter!$D$100+Parameter!$D$107*(($B275*21/30.2)^(1)))</f>
        <v>5.8006171023252564E-231</v>
      </c>
      <c r="Y275" s="12">
        <f>$E275^EXP(Parameter!$D$85+Parameter!$D$92*($B275/30.2*21)^(-2))</f>
        <v>1.1816081590084387E-2</v>
      </c>
      <c r="Z275" s="12">
        <f>$D275^EXP(Parameter!$D$101+Parameter!$D$108*(($B275*21/30.2)^(1)))</f>
        <v>2.3996158401480129E-236</v>
      </c>
      <c r="AA275" s="12">
        <f>$E275^EXP(Parameter!$D$86+Parameter!$D$93*($B275/30.2*21)^(-2))</f>
        <v>1.7597651053013249E-2</v>
      </c>
      <c r="AB275" s="12">
        <f>$D275^EXP(Parameter!$D$98+Parameter!$D$105*(($B275*21/30.2)^(1)))</f>
        <v>1.4402097666923304E-14</v>
      </c>
      <c r="AC275" s="12">
        <f>$E275^EXP(Parameter!$D$83+Parameter!$D$90*($B275/30.2*21)^(-2))</f>
        <v>8.24225187138914E-4</v>
      </c>
      <c r="AD275" s="87">
        <f>$D275^EXP(Parameter!$D$133+Parameter!$D$140*(($B275*21/30.2)^(-0.5))+Parameter!$D$147*((LN($B275*21/30.2))))</f>
        <v>1.1697903272973235E-16</v>
      </c>
      <c r="AE275" s="12">
        <f>$E275^EXP(Parameter!$D$111+Parameter!$D$118*(($B275*21/30.2)^(-1))+Parameter!$D$125*(($B275*21/30.2)^(-0.5)))</f>
        <v>4.3118711111260935E-2</v>
      </c>
      <c r="AF275" s="12">
        <f>$D275^EXP(Parameter!$D$134+Parameter!$D$141*(($B275*21/30.2)^(-0.5))+Parameter!$D$148*((LN($B275*21/30.2))))</f>
        <v>2.3586295649057147E-5</v>
      </c>
      <c r="AG275" s="12">
        <f>$E275^EXP(Parameter!$D$112+Parameter!$D$119*(($B275*21/30.2)^(-1))+Parameter!$D$126*(($B275*21/30.2)^(-0.5)))</f>
        <v>4.1774038381214044E-3</v>
      </c>
      <c r="AH275" s="12">
        <f>$D275^EXP(Parameter!$D$136+Parameter!$D$143*(($B275*21/30.2)^(-0.5))+Parameter!$D$150*((LN($B275*21/30.2))))</f>
        <v>3.2437408683938601E-13</v>
      </c>
      <c r="AI275" s="12">
        <f>$E275^EXP(Parameter!$D$114+Parameter!$D$121*(($B275*21/30.2)^(-1))+Parameter!$D$128*(($B275*21/30.2)^(-0.5)))</f>
        <v>9.6318596715582049E-6</v>
      </c>
      <c r="AJ275" s="12">
        <f>$D275^EXP(Parameter!$D$137+Parameter!$D$144*(($B275*21/30.2)^(-0.5))+Parameter!$D$151*((LN($B275*21/30.2))))</f>
        <v>1.251295125441873E-19</v>
      </c>
      <c r="AK275" s="12">
        <f>$E275^EXP(Parameter!$D$115+Parameter!$D$122*(($B275*21/30.2)^(-1))+Parameter!$D$129*(($B275*21/30.2)^(-0.5)))</f>
        <v>2.386412259583586E-3</v>
      </c>
      <c r="AL275" s="12">
        <f>$D275^EXP(Parameter!$D$138+Parameter!$D$145*(($B275*21/30.2)^(-0.5))+Parameter!$D$152*((LN($B275*21/30.2))))</f>
        <v>5.2645415828577467E-91</v>
      </c>
      <c r="AM275" s="12">
        <f>$E275^EXP(Parameter!$D$116+Parameter!$D$123*(($B275*21/30.2)^(-1))+Parameter!$D$130*(($B275*21/30.2)^(-0.5)))</f>
        <v>4.3546718767968627E-7</v>
      </c>
      <c r="AN275" s="12">
        <f>$D275^EXP(Parameter!$D$135+Parameter!$D$142*(($B275*21/30.2)^(-0.5))+Parameter!$D$149*((LN($B275*21/30.2))))</f>
        <v>3.4848571302918979E-7</v>
      </c>
      <c r="AO275" s="12">
        <f>$E275^EXP(Parameter!$D$113+Parameter!$D$120*(($B275*21/30.2)^(-1))+Parameter!$D$127*(($B275*21/30.2)^(-0.5)))</f>
        <v>2.7122996626263501E-14</v>
      </c>
      <c r="AP275" s="87">
        <f>$D275^EXP(Parameter!$D$304+Parameter!$D$310*((LN($B275*21/30.2))))</f>
        <v>9.2749386209356535E-3</v>
      </c>
      <c r="AQ275" s="88">
        <f>$E275^EXP(Parameter!$D$290+Parameter!$D$296*((LN($B275*21/30.2))))</f>
        <v>7.1870647561063728E-3</v>
      </c>
      <c r="AR275" s="12">
        <f>$D275^EXP(Parameter!$D$305+Parameter!$D$311*((LN($B275*21/30.2))))</f>
        <v>1.4718818210294221E-2</v>
      </c>
      <c r="AS275" s="88">
        <f>$E275^EXP(Parameter!$D$291+Parameter!$D$297*((LN($B275*21/30.2))))</f>
        <v>5.2811074612547082E-3</v>
      </c>
      <c r="AT275" s="12">
        <f>$D275^EXP(Parameter!$D$305+Parameter!$D$307-Parameter!$D$306+(Parameter!$D$311+Parameter!$D$313-Parameter!$D$312)*((LN($B275*21/30.2))))</f>
        <v>1.2102023361991085E-2</v>
      </c>
      <c r="AU275" s="88">
        <f>$E275^EXP(Parameter!$D$291+Parameter!$D$293-Parameter!$D$292+(Parameter!$D$297+Parameter!$D$299-Parameter!$D$298)*((LN($B275*21/30.2))))</f>
        <v>8.7682273094482326E-3</v>
      </c>
      <c r="AV275" s="12">
        <f>$D275^EXP(Parameter!$D$308+Parameter!$D$314*((LN($B275*21/30.2))))</f>
        <v>1.6658628875503369E-2</v>
      </c>
      <c r="AW275" s="88">
        <f>$E275^EXP(Parameter!$D$294+Parameter!$D$300*((LN($B275*21/30.2))))</f>
        <v>7.6163837749216728E-3</v>
      </c>
      <c r="AX275" s="12">
        <f>$D275^EXP(Parameter!$D$305+Parameter!$D$309-Parameter!$D$306+(Parameter!$D$311+Parameter!$D$315-Parameter!$D$312)*((LN($B275*21/30.2))))</f>
        <v>4.7596634406411797E-3</v>
      </c>
      <c r="AY275" s="88">
        <f>$E275^EXP(Parameter!$D$291+Parameter!$D$295-Parameter!$D$292+(Parameter!$D$297+Parameter!$D$301-Parameter!$D$298)*((LN($B275*21/30.2))))</f>
        <v>2.5821216002275215E-5</v>
      </c>
      <c r="AZ275" s="12">
        <f>$D275^EXP(Parameter!D$305-Parameter!D$306+(Parameter!D$311-Parameter!D$312)*((LN($B275*21/30.2))))</f>
        <v>3.1217384231924045E-3</v>
      </c>
      <c r="BA275" s="88">
        <f>$E275^EXP(Parameter!$D$291-Parameter!$D$292+(Parameter!$D$297-Parameter!$D$298)*((LN($B275*21/30.2))))</f>
        <v>1.6781422663657638E-7</v>
      </c>
      <c r="BB275" s="89">
        <f>$D275^EXP(Parameter!$D$231+Parameter!$D$238)</f>
        <v>3.1586662290867304E-2</v>
      </c>
      <c r="BC275" s="90">
        <f>$E275^EXP(Parameter!$D$216+Parameter!$D$223)</f>
        <v>1.5992109334937567E-3</v>
      </c>
      <c r="BD275" s="91">
        <f>$D275^EXP(Parameter!$D$232+Parameter!$D$239)</f>
        <v>2.2900056835149164E-2</v>
      </c>
      <c r="BE275" s="90">
        <f>$E275^EXP(Parameter!$D$217+Parameter!$D$224)</f>
        <v>2.4272028601386932E-3</v>
      </c>
      <c r="BF275" s="91">
        <f>$D275^EXP(Parameter!$D$234+Parameter!$D$241)</f>
        <v>2.8431961526457952E-2</v>
      </c>
      <c r="BG275" s="91">
        <f>$E275^EXP(Parameter!$D$219+Parameter!$D$226)</f>
        <v>1.3884006074616786E-2</v>
      </c>
      <c r="BH275" s="91">
        <f>$D275^EXP(Parameter!$D$235+Parameter!$D$242)</f>
        <v>6.4593275104921605E-2</v>
      </c>
      <c r="BI275" s="91">
        <f>$E275^EXP(Parameter!$D$220+Parameter!$D$227)</f>
        <v>8.2836074413351647E-3</v>
      </c>
      <c r="BJ275" s="91">
        <f>$D275^EXP(Parameter!$D$236)</f>
        <v>6.3951014495115827E-3</v>
      </c>
      <c r="BK275" s="91">
        <f>$E275^EXP(Parameter!$D$221)</f>
        <v>0.12134849599678478</v>
      </c>
      <c r="BL275" s="91">
        <f>$D275^EXP(Parameter!$D$233+Parameter!$D$240)</f>
        <v>9.2994316320646839E-3</v>
      </c>
      <c r="BM275" s="91">
        <f>$E275^EXP(Parameter!$D$218+Parameter!$D$225)</f>
        <v>6.3061932989300117E-4</v>
      </c>
      <c r="BN275" s="90">
        <f>$D275^EXP(Parameter!$D$268+Parameter!$D$275)</f>
        <v>4.4711236120070323E-2</v>
      </c>
      <c r="BO275" s="91">
        <f>$E275^EXP(Parameter!$D$246+Parameter!$D$253)</f>
        <v>4.704272552285335E-4</v>
      </c>
      <c r="BP275" s="91">
        <f>$D275^EXP(Parameter!$D$269+Parameter!$D$276)</f>
        <v>2.75313986562459E-2</v>
      </c>
      <c r="BQ275" s="91">
        <f>$E275^EXP(Parameter!$D$247+Parameter!$D$254)</f>
        <v>1.3497519878410799E-3</v>
      </c>
      <c r="BR275" s="91">
        <f>$D275^EXP(Parameter!$D$271+Parameter!$D$278)</f>
        <v>7.305987914363947E-2</v>
      </c>
      <c r="BS275" s="91">
        <f>$E275^EXP(Parameter!$D$249+Parameter!$D$256)</f>
        <v>1.7667869547904093E-2</v>
      </c>
      <c r="BT275" s="91">
        <f>$D275^EXP(Parameter!$D$272+Parameter!$D$279)</f>
        <v>0.13869008318432668</v>
      </c>
      <c r="BU275" s="91">
        <f>$E275^EXP(Parameter!$D$250+Parameter!$D$257)</f>
        <v>4.5445277741779904E-3</v>
      </c>
      <c r="BV275" s="91">
        <f>$D275^EXP(Parameter!$D$273+Parameter!$D$280)</f>
        <v>0.10613625425025375</v>
      </c>
      <c r="BW275" s="91">
        <f>$E275^EXP(Parameter!$D$251+Parameter!$D$258)</f>
        <v>1.9213633909172811E-2</v>
      </c>
      <c r="BX275" s="91">
        <f>$D275^EXP(Parameter!$D$270+Parameter!$D$277)</f>
        <v>2.3423299788640682E-2</v>
      </c>
      <c r="BY275" s="91">
        <f>$E275^EXP(Parameter!$D$248+Parameter!$D$255)</f>
        <v>1.7050116584776042E-3</v>
      </c>
      <c r="BZ275" s="90">
        <f>$D275^EXP(Parameter!$D$208)</f>
        <v>2.9043985144362724E-2</v>
      </c>
      <c r="CA275" s="90">
        <f>$E275^EXP(Parameter!$D$200)</f>
        <v>1.0813653492754527E-3</v>
      </c>
      <c r="CB275" s="90">
        <f>$D275^EXP(Parameter!$D$209)</f>
        <v>2.3247920410053812E-2</v>
      </c>
      <c r="CC275" s="90">
        <f>$E275^EXP(Parameter!$D$201)</f>
        <v>1.9709290793084055E-3</v>
      </c>
      <c r="CD275" s="90">
        <f>$D275^EXP(Parameter!$D$211)</f>
        <v>2.5698135177712696E-2</v>
      </c>
      <c r="CE275" s="90">
        <f>$E275^EXP(Parameter!$D$203)</f>
        <v>1.0370141379194191E-2</v>
      </c>
      <c r="CF275" s="90">
        <f>$D275^EXP(Parameter!$D$212)</f>
        <v>6.4416466380998336E-2</v>
      </c>
      <c r="CG275" s="90">
        <f>$E275^EXP(Parameter!$D$204)</f>
        <v>6.9834028324019413E-3</v>
      </c>
      <c r="CH275" s="91">
        <f>$D275^EXP(Parameter!$D$213)</f>
        <v>2.0174751421011113E-2</v>
      </c>
      <c r="CI275" s="90">
        <f>$E275^EXP(Parameter!$D$205)</f>
        <v>1.3242490398367382E-2</v>
      </c>
      <c r="CJ275" s="91">
        <f>$D275^EXP(Parameter!$D$210)</f>
        <v>1.0295852614490205E-2</v>
      </c>
      <c r="CK275" s="90">
        <f>$E275^EXP(Parameter!$D$202)</f>
        <v>8.5387353409370459E-4</v>
      </c>
      <c r="CL275" s="12">
        <f>$D275^EXP(Parameter!$D$170+Parameter!$D$177*(LN($B275/30.2*21)))</f>
        <v>1.1610547698225233E-2</v>
      </c>
      <c r="CM275" s="41">
        <f>$E275^EXP(Parameter!$D$155+Parameter!$D$162*(LN($B275/30.2*21)))</f>
        <v>5.862551687341342E-2</v>
      </c>
      <c r="CN275" s="12">
        <f>$D275^EXP(Parameter!$D$171+Parameter!$D$178*(LN($B275/30.2*21)))</f>
        <v>1.3803240807212848E-2</v>
      </c>
      <c r="CO275" s="41">
        <f>$E275^EXP(Parameter!$D$156+Parameter!$D$163*(LN($B275/30.2*21)))</f>
        <v>3.1251225534446127E-2</v>
      </c>
      <c r="CP275" s="12">
        <f>$D275^EXP(Parameter!$D$173+Parameter!$D$180*(LN($B275/30.2*21)))</f>
        <v>1.089919092315135E-2</v>
      </c>
      <c r="CQ275" s="41">
        <f>$E275^EXP(Parameter!$D$158+Parameter!$D$165*(LN($B275/30.2*21)))</f>
        <v>2.9818832007986209E-2</v>
      </c>
      <c r="CR275" s="12">
        <f>$D275^EXP(Parameter!$D$174+Parameter!$D$181*(LN($B275/30.2*21)))</f>
        <v>8.5772868956215578E-3</v>
      </c>
      <c r="CS275" s="41">
        <f>$E275^EXP(Parameter!$D$159+Parameter!$D$166*(LN($B275/30.2*21)))</f>
        <v>5.0548446752219707E-2</v>
      </c>
      <c r="CT275" s="12">
        <f>$D275^EXP(Parameter!$D$175+Parameter!$D$182*(LN($B275/30.2*21)))</f>
        <v>1.0156497783052891E-3</v>
      </c>
      <c r="CU275" s="41">
        <f>$E275^EXP(Parameter!$D$160+Parameter!$D$167*(LN($B275/30.2*21)))</f>
        <v>6.1362577204520665E-4</v>
      </c>
      <c r="CV275" s="12">
        <f>$D275^EXP(Parameter!$D$172+Parameter!$D$179*(LN($B275/30.2*21)))</f>
        <v>1.8010875139812281E-3</v>
      </c>
      <c r="CW275" s="41">
        <f>$E275^EXP(Parameter!$D$157+Parameter!$D$164*(LN($B275/30.2*21)))</f>
        <v>3.3081773250270157E-9</v>
      </c>
      <c r="CX275" s="12">
        <f t="shared" si="30"/>
        <v>5.1783328971163325E-54</v>
      </c>
      <c r="CY275" s="85">
        <v>1.22869807863458E-2</v>
      </c>
      <c r="CZ275" s="12">
        <f t="shared" si="24"/>
        <v>1.6244841374285532E-7</v>
      </c>
      <c r="DA275" s="85">
        <v>1.8149563101464102E-2</v>
      </c>
      <c r="DB275" s="12">
        <f t="shared" si="25"/>
        <v>6.5232640425252266E-14</v>
      </c>
      <c r="DC275" s="41">
        <v>3.9686704649657003E-5</v>
      </c>
      <c r="DD275" s="12">
        <f t="shared" si="26"/>
        <v>5.8006171023252564E-231</v>
      </c>
      <c r="DE275" s="85">
        <v>5.0504405757722398E-4</v>
      </c>
      <c r="DF275" s="12">
        <f t="shared" si="27"/>
        <v>2.3996158401480129E-236</v>
      </c>
      <c r="DG275" s="41">
        <v>3.9561799999999903E-5</v>
      </c>
      <c r="DH275" s="12">
        <f t="shared" si="28"/>
        <v>1.4402097666923304E-14</v>
      </c>
      <c r="DI275" s="41">
        <v>3.9561799999999903E-5</v>
      </c>
      <c r="DJ275" s="46">
        <v>270</v>
      </c>
      <c r="DK275" s="44">
        <v>1.27614603100401E-5</v>
      </c>
      <c r="DL275" s="44">
        <v>4.5313249774414603E-5</v>
      </c>
      <c r="DM275" s="44">
        <v>1.148641886628E-4</v>
      </c>
      <c r="DN275" s="44">
        <v>7.9332936903986405E-5</v>
      </c>
      <c r="DO275" s="44">
        <v>4.1637033391650501E-4</v>
      </c>
      <c r="DP275" s="44">
        <v>3.1153144356554902E-4</v>
      </c>
      <c r="DQ275" s="44">
        <v>4.7808309591368397E-4</v>
      </c>
      <c r="DR275" s="45">
        <v>1.1399197518365999E-2</v>
      </c>
      <c r="DS275" s="45">
        <v>1.9876411293627601E-2</v>
      </c>
      <c r="DT275" s="45">
        <v>1.7529674701096998E-2</v>
      </c>
      <c r="DU275" s="45">
        <v>1.20332677938557E-2</v>
      </c>
      <c r="DV275" s="45">
        <v>1.8845960687627901E-2</v>
      </c>
      <c r="DW275" s="45">
        <v>3.3334610311817801E-2</v>
      </c>
      <c r="DX275" s="45">
        <v>1.46088587126909E-2</v>
      </c>
    </row>
    <row r="276" spans="1:128">
      <c r="A276" s="43">
        <f t="shared" si="29"/>
        <v>17.334246575342465</v>
      </c>
      <c r="B276" s="18">
        <v>272</v>
      </c>
      <c r="C276" s="12">
        <v>5962</v>
      </c>
      <c r="D276" s="12">
        <v>1.0495843418044999E-2</v>
      </c>
      <c r="E276" s="12">
        <v>3.8900805021352202E-5</v>
      </c>
      <c r="F276" s="92">
        <f>$D276^Parameter!$D$325</f>
        <v>2.8601810675998863E-2</v>
      </c>
      <c r="G276" s="92">
        <f>$E276^Parameter!$D$318</f>
        <v>6.6799034287856433E-4</v>
      </c>
      <c r="H276" s="92">
        <f>$D276^Parameter!$D$326</f>
        <v>2.6110421005147148E-2</v>
      </c>
      <c r="I276" s="92">
        <f>$E276^Parameter!$D$319</f>
        <v>1.5051282141746328E-3</v>
      </c>
      <c r="J276" s="92">
        <f>$D276^Parameter!$D$328</f>
        <v>3.1046683576481552E-2</v>
      </c>
      <c r="K276" s="92">
        <f>$E276^Parameter!$D$321</f>
        <v>1.1126322778915069E-2</v>
      </c>
      <c r="L276" s="92">
        <f>$D276^Parameter!$D$329</f>
        <v>7.7941670941777286E-2</v>
      </c>
      <c r="M276" s="92">
        <f>$E276^Parameter!$D$322</f>
        <v>6.903664990639961E-3</v>
      </c>
      <c r="N276" s="92">
        <f>$D276^Parameter!$D$330</f>
        <v>2.49473286222608E-2</v>
      </c>
      <c r="O276" s="92">
        <f>$E276^Parameter!$D$323</f>
        <v>1.7218029022328732E-2</v>
      </c>
      <c r="P276" s="92">
        <f>$D276^Parameter!$D$327</f>
        <v>1.3061964846110609E-2</v>
      </c>
      <c r="Q276" s="92">
        <f>$E276^Parameter!$D$320</f>
        <v>7.0995436288381441E-4</v>
      </c>
      <c r="R276" s="12">
        <f>$D276^EXP(Parameter!$D$96+Parameter!$D$103*(($B276/30.2*21)^(1)))</f>
        <v>7.435496522044781E-55</v>
      </c>
      <c r="S276" s="12">
        <f>$E276^EXP(Parameter!$D$81+Parameter!$D$88*($B276/30.2*21)^(-2))</f>
        <v>1.9504403390073869E-3</v>
      </c>
      <c r="T276" s="12">
        <f>$D276^EXP(Parameter!$D$97+Parameter!$D$104*(($B276*21/30.2)^(1)))</f>
        <v>1.4475411961298221E-7</v>
      </c>
      <c r="U276" s="12">
        <f>$E276^EXP(Parameter!$D$82+Parameter!$D$89*($B276/30.2*21)^(-2))</f>
        <v>3.3562834087232461E-3</v>
      </c>
      <c r="V276" s="12">
        <f>$D276^EXP(Parameter!$D$99+Parameter!$D$106*(($B276*21/30.2)^(1)))</f>
        <v>4.7884869202878826E-14</v>
      </c>
      <c r="W276" s="12">
        <f>$E276^EXP(Parameter!$D$84+Parameter!$D$91*($B276/30.2*21)^(-2))</f>
        <v>1.9313907609511308E-2</v>
      </c>
      <c r="X276" s="12">
        <f>$D276^EXP(Parameter!$D$100+Parameter!$D$107*(($B276*21/30.2)^(1)))</f>
        <v>3.0874259974117947E-236</v>
      </c>
      <c r="Y276" s="12">
        <f>$E276^EXP(Parameter!$D$85+Parameter!$D$92*($B276/30.2*21)^(-2))</f>
        <v>1.1729250798741158E-2</v>
      </c>
      <c r="Z276" s="12">
        <f>$D276^EXP(Parameter!$D$101+Parameter!$D$108*(($B276*21/30.2)^(1)))</f>
        <v>2.0792557011666052E-241</v>
      </c>
      <c r="AA276" s="12">
        <f>$E276^EXP(Parameter!$D$86+Parameter!$D$93*($B276/30.2*21)^(-2))</f>
        <v>1.747988609236029E-2</v>
      </c>
      <c r="AB276" s="12">
        <f>$D276^EXP(Parameter!$D$98+Parameter!$D$105*(($B276*21/30.2)^(1)))</f>
        <v>1.0646290192463365E-14</v>
      </c>
      <c r="AC276" s="12">
        <f>$E276^EXP(Parameter!$D$83+Parameter!$D$90*($B276/30.2*21)^(-2))</f>
        <v>8.1455483898012452E-4</v>
      </c>
      <c r="AD276" s="87">
        <f>$D276^EXP(Parameter!$D$133+Parameter!$D$140*(($B276*21/30.2)^(-0.5))+Parameter!$D$147*((LN($B276*21/30.2))))</f>
        <v>9.3952185076260938E-17</v>
      </c>
      <c r="AE276" s="12">
        <f>$E276^EXP(Parameter!$D$111+Parameter!$D$118*(($B276*21/30.2)^(-1))+Parameter!$D$125*(($B276*21/30.2)^(-0.5)))</f>
        <v>4.2954919620396902E-2</v>
      </c>
      <c r="AF276" s="12">
        <f>$D276^EXP(Parameter!$D$134+Parameter!$D$141*(($B276*21/30.2)^(-0.5))+Parameter!$D$148*((LN($B276*21/30.2))))</f>
        <v>2.2716461109695722E-5</v>
      </c>
      <c r="AG276" s="12">
        <f>$E276^EXP(Parameter!$D$112+Parameter!$D$119*(($B276*21/30.2)^(-1))+Parameter!$D$126*(($B276*21/30.2)^(-0.5)))</f>
        <v>4.1404343594342013E-3</v>
      </c>
      <c r="AH276" s="12">
        <f>$D276^EXP(Parameter!$D$136+Parameter!$D$143*(($B276*21/30.2)^(-0.5))+Parameter!$D$150*((LN($B276*21/30.2))))</f>
        <v>2.7662315707981159E-13</v>
      </c>
      <c r="AI276" s="12">
        <f>$E276^EXP(Parameter!$D$114+Parameter!$D$121*(($B276*21/30.2)^(-1))+Parameter!$D$128*(($B276*21/30.2)^(-0.5)))</f>
        <v>9.3757829539465064E-6</v>
      </c>
      <c r="AJ276" s="12">
        <f>$D276^EXP(Parameter!$D$137+Parameter!$D$144*(($B276*21/30.2)^(-0.5))+Parameter!$D$151*((LN($B276*21/30.2))))</f>
        <v>9.3611681335641025E-20</v>
      </c>
      <c r="AK276" s="12">
        <f>$E276^EXP(Parameter!$D$115+Parameter!$D$122*(($B276*21/30.2)^(-1))+Parameter!$D$129*(($B276*21/30.2)^(-0.5)))</f>
        <v>2.3603840096318978E-3</v>
      </c>
      <c r="AL276" s="12">
        <f>$D276^EXP(Parameter!$D$138+Parameter!$D$145*(($B276*21/30.2)^(-0.5))+Parameter!$D$152*((LN($B276*21/30.2))))</f>
        <v>8.6794306543715197E-92</v>
      </c>
      <c r="AM276" s="12">
        <f>$E276^EXP(Parameter!$D$116+Parameter!$D$123*(($B276*21/30.2)^(-1))+Parameter!$D$130*(($B276*21/30.2)^(-0.5)))</f>
        <v>4.2075746245676132E-7</v>
      </c>
      <c r="AN276" s="12">
        <f>$D276^EXP(Parameter!$D$135+Parameter!$D$142*(($B276*21/30.2)^(-0.5))+Parameter!$D$149*((LN($B276*21/30.2))))</f>
        <v>3.3002712083541523E-7</v>
      </c>
      <c r="AO276" s="12">
        <f>$E276^EXP(Parameter!$D$113+Parameter!$D$120*(($B276*21/30.2)^(-1))+Parameter!$D$127*(($B276*21/30.2)^(-0.5)))</f>
        <v>2.5083831529886346E-14</v>
      </c>
      <c r="AP276" s="87">
        <f>$D276^EXP(Parameter!$D$304+Parameter!$D$310*((LN($B276*21/30.2))))</f>
        <v>9.1774381304922954E-3</v>
      </c>
      <c r="AQ276" s="88">
        <f>$E276^EXP(Parameter!$D$290+Parameter!$D$296*((LN($B276*21/30.2))))</f>
        <v>7.1469174280526793E-3</v>
      </c>
      <c r="AR276" s="12">
        <f>$D276^EXP(Parameter!$D$305+Parameter!$D$311*((LN($B276*21/30.2))))</f>
        <v>1.4597131019938259E-2</v>
      </c>
      <c r="AS276" s="88">
        <f>$E276^EXP(Parameter!$D$291+Parameter!$D$297*((LN($B276*21/30.2))))</f>
        <v>5.2406757657060873E-3</v>
      </c>
      <c r="AT276" s="12">
        <f>$D276^EXP(Parameter!$D$305+Parameter!$D$307-Parameter!$D$306+(Parameter!$D$311+Parameter!$D$313-Parameter!$D$312)*((LN($B276*21/30.2))))</f>
        <v>1.1990017132022924E-2</v>
      </c>
      <c r="AU276" s="88">
        <f>$E276^EXP(Parameter!$D$291+Parameter!$D$293-Parameter!$D$292+(Parameter!$D$297+Parameter!$D$299-Parameter!$D$298)*((LN($B276*21/30.2))))</f>
        <v>8.694582833758329E-3</v>
      </c>
      <c r="AV276" s="12">
        <f>$D276^EXP(Parameter!$D$308+Parameter!$D$314*((LN($B276*21/30.2))))</f>
        <v>1.6490339730364036E-2</v>
      </c>
      <c r="AW276" s="88">
        <f>$E276^EXP(Parameter!$D$294+Parameter!$D$300*((LN($B276*21/30.2))))</f>
        <v>7.5560561013106519E-3</v>
      </c>
      <c r="AX276" s="12">
        <f>$D276^EXP(Parameter!$D$305+Parameter!$D$309-Parameter!$D$306+(Parameter!$D$311+Parameter!$D$315-Parameter!$D$312)*((LN($B276*21/30.2))))</f>
        <v>4.7006284022695346E-3</v>
      </c>
      <c r="AY276" s="88">
        <f>$E276^EXP(Parameter!$D$291+Parameter!$D$295-Parameter!$D$292+(Parameter!$D$297+Parameter!$D$301-Parameter!$D$298)*((LN($B276*21/30.2))))</f>
        <v>2.5032419626697258E-5</v>
      </c>
      <c r="AZ276" s="12">
        <f>$D276^EXP(Parameter!D$305-Parameter!D$306+(Parameter!D$311-Parameter!D$312)*((LN($B276*21/30.2))))</f>
        <v>3.0824956666043531E-3</v>
      </c>
      <c r="BA276" s="88">
        <f>$E276^EXP(Parameter!$D$291-Parameter!$D$292+(Parameter!$D$297-Parameter!$D$298)*((LN($B276*21/30.2))))</f>
        <v>1.609354659665035E-7</v>
      </c>
      <c r="BB276" s="89">
        <f>$D276^EXP(Parameter!$D$231+Parameter!$D$238)</f>
        <v>3.1392069084318408E-2</v>
      </c>
      <c r="BC276" s="90">
        <f>$E276^EXP(Parameter!$D$216+Parameter!$D$223)</f>
        <v>1.5821907707242995E-3</v>
      </c>
      <c r="BD276" s="91">
        <f>$D276^EXP(Parameter!$D$232+Parameter!$D$239)</f>
        <v>2.2745891072264341E-2</v>
      </c>
      <c r="BE276" s="90">
        <f>$E276^EXP(Parameter!$D$217+Parameter!$D$224)</f>
        <v>2.403036201104753E-3</v>
      </c>
      <c r="BF276" s="91">
        <f>$D276^EXP(Parameter!$D$234+Parameter!$D$241)</f>
        <v>2.8251485811707038E-2</v>
      </c>
      <c r="BG276" s="91">
        <f>$E276^EXP(Parameter!$D$219+Parameter!$D$226)</f>
        <v>1.3785667229670048E-2</v>
      </c>
      <c r="BH276" s="91">
        <f>$D276^EXP(Parameter!$D$235+Parameter!$D$242)</f>
        <v>6.4277532991552616E-2</v>
      </c>
      <c r="BI276" s="91">
        <f>$E276^EXP(Parameter!$D$220+Parameter!$D$227)</f>
        <v>8.2178790139664157E-3</v>
      </c>
      <c r="BJ276" s="91">
        <f>$D276^EXP(Parameter!$D$236)</f>
        <v>6.3375728599172065E-3</v>
      </c>
      <c r="BK276" s="91">
        <f>$E276^EXP(Parameter!$D$221)</f>
        <v>0.12092389580743344</v>
      </c>
      <c r="BL276" s="91">
        <f>$D276^EXP(Parameter!$D$233+Parameter!$D$240)</f>
        <v>9.2219502729922291E-3</v>
      </c>
      <c r="BM276" s="91">
        <f>$E276^EXP(Parameter!$D$218+Parameter!$D$225)</f>
        <v>6.2294359775836791E-4</v>
      </c>
      <c r="BN276" s="90">
        <f>$D276^EXP(Parameter!$D$268+Parameter!$D$275)</f>
        <v>4.4463413908121502E-2</v>
      </c>
      <c r="BO276" s="91">
        <f>$E276^EXP(Parameter!$D$246+Parameter!$D$253)</f>
        <v>4.6447506295743023E-4</v>
      </c>
      <c r="BP276" s="91">
        <f>$D276^EXP(Parameter!$D$269+Parameter!$D$276)</f>
        <v>2.7355064523839002E-2</v>
      </c>
      <c r="BQ276" s="91">
        <f>$E276^EXP(Parameter!$D$247+Parameter!$D$254)</f>
        <v>1.3350104599081825E-3</v>
      </c>
      <c r="BR276" s="91">
        <f>$D276^EXP(Parameter!$D$271+Parameter!$D$278)</f>
        <v>7.2718769176940451E-2</v>
      </c>
      <c r="BS276" s="91">
        <f>$E276^EXP(Parameter!$D$249+Parameter!$D$256)</f>
        <v>1.7549758019848347E-2</v>
      </c>
      <c r="BT276" s="91">
        <f>$D276^EXP(Parameter!$D$272+Parameter!$D$279)</f>
        <v>0.13820089845402819</v>
      </c>
      <c r="BU276" s="91">
        <f>$E276^EXP(Parameter!$D$250+Parameter!$D$257)</f>
        <v>4.5039719818366301E-3</v>
      </c>
      <c r="BV276" s="91">
        <f>$D276^EXP(Parameter!$D$273+Parameter!$D$280)</f>
        <v>0.1057112993876632</v>
      </c>
      <c r="BW276" s="91">
        <f>$E276^EXP(Parameter!$D$251+Parameter!$D$258)</f>
        <v>1.9087849253205232E-2</v>
      </c>
      <c r="BX276" s="91">
        <f>$D276^EXP(Parameter!$D$270+Parameter!$D$277)</f>
        <v>2.3266551628929804E-2</v>
      </c>
      <c r="BY276" s="91">
        <f>$E276^EXP(Parameter!$D$248+Parameter!$D$255)</f>
        <v>1.6870450772753208E-3</v>
      </c>
      <c r="BZ276" s="90">
        <f>$D276^EXP(Parameter!$D$208)</f>
        <v>2.8860723892158418E-2</v>
      </c>
      <c r="CA276" s="90">
        <f>$E276^EXP(Parameter!$D$200)</f>
        <v>1.0691610504341734E-3</v>
      </c>
      <c r="CB276" s="90">
        <f>$D276^EXP(Parameter!$D$209)</f>
        <v>2.3092035471087752E-2</v>
      </c>
      <c r="CC276" s="90">
        <f>$E276^EXP(Parameter!$D$201)</f>
        <v>1.9506301781758301E-3</v>
      </c>
      <c r="CD276" s="90">
        <f>$D276^EXP(Parameter!$D$211)</f>
        <v>2.5530395972789985E-2</v>
      </c>
      <c r="CE276" s="90">
        <f>$E276^EXP(Parameter!$D$203)</f>
        <v>1.0291698551268789E-2</v>
      </c>
      <c r="CF276" s="90">
        <f>$D276^EXP(Parameter!$D$212)</f>
        <v>6.4101274273213243E-2</v>
      </c>
      <c r="CG276" s="90">
        <f>$E276^EXP(Parameter!$D$204)</f>
        <v>6.9260255996604876E-3</v>
      </c>
      <c r="CH276" s="91">
        <f>$D276^EXP(Parameter!$D$213)</f>
        <v>2.0034391818154241E-2</v>
      </c>
      <c r="CI276" s="90">
        <f>$E276^EXP(Parameter!$D$205)</f>
        <v>1.3147661618642958E-2</v>
      </c>
      <c r="CJ276" s="91">
        <f>$D276^EXP(Parameter!$D$210)</f>
        <v>1.0211928234527703E-2</v>
      </c>
      <c r="CK276" s="90">
        <f>$E276^EXP(Parameter!$D$202)</f>
        <v>8.4390537698734937E-4</v>
      </c>
      <c r="CL276" s="12">
        <f>$D276^EXP(Parameter!$D$170+Parameter!$D$177*(LN($B276/30.2*21)))</f>
        <v>1.150380749320013E-2</v>
      </c>
      <c r="CM276" s="41">
        <f>$E276^EXP(Parameter!$D$155+Parameter!$D$162*(LN($B276/30.2*21)))</f>
        <v>5.8505031868658061E-2</v>
      </c>
      <c r="CN276" s="12">
        <f>$D276^EXP(Parameter!$D$171+Parameter!$D$178*(LN($B276/30.2*21)))</f>
        <v>1.3689034370198591E-2</v>
      </c>
      <c r="CO276" s="41">
        <f>$E276^EXP(Parameter!$D$156+Parameter!$D$163*(LN($B276/30.2*21)))</f>
        <v>3.1130582766534531E-2</v>
      </c>
      <c r="CP276" s="12">
        <f>$D276^EXP(Parameter!$D$173+Parameter!$D$180*(LN($B276/30.2*21)))</f>
        <v>1.079901620988173E-2</v>
      </c>
      <c r="CQ276" s="41">
        <f>$E276^EXP(Parameter!$D$158+Parameter!$D$165*(LN($B276/30.2*21)))</f>
        <v>2.9666016523163603E-2</v>
      </c>
      <c r="CR276" s="12">
        <f>$D276^EXP(Parameter!$D$174+Parameter!$D$181*(LN($B276/30.2*21)))</f>
        <v>8.4764065070034519E-3</v>
      </c>
      <c r="CS276" s="41">
        <f>$E276^EXP(Parameter!$D$159+Parameter!$D$166*(LN($B276/30.2*21)))</f>
        <v>5.0374240296909435E-2</v>
      </c>
      <c r="CT276" s="12">
        <f>$D276^EXP(Parameter!$D$175+Parameter!$D$182*(LN($B276/30.2*21)))</f>
        <v>9.9824179793628885E-4</v>
      </c>
      <c r="CU276" s="41">
        <f>$E276^EXP(Parameter!$D$160+Parameter!$D$167*(LN($B276/30.2*21)))</f>
        <v>6.0310917015786968E-4</v>
      </c>
      <c r="CV276" s="12">
        <f>$D276^EXP(Parameter!$D$172+Parameter!$D$179*(LN($B276/30.2*21)))</f>
        <v>1.7763647964140329E-3</v>
      </c>
      <c r="CW276" s="41">
        <f>$E276^EXP(Parameter!$D$157+Parameter!$D$164*(LN($B276/30.2*21)))</f>
        <v>3.1369727287803364E-9</v>
      </c>
      <c r="CX276" s="12">
        <f t="shared" si="30"/>
        <v>7.435496522044781E-55</v>
      </c>
      <c r="CY276" s="85">
        <v>1.22793203837101E-2</v>
      </c>
      <c r="CZ276" s="12">
        <f t="shared" si="24"/>
        <v>1.4475411961298221E-7</v>
      </c>
      <c r="DA276" s="85">
        <v>1.81325387824538E-2</v>
      </c>
      <c r="DB276" s="12">
        <f t="shared" si="25"/>
        <v>4.7884869202878826E-14</v>
      </c>
      <c r="DC276" s="41">
        <v>3.9015597954414199E-5</v>
      </c>
      <c r="DD276" s="12">
        <f t="shared" si="26"/>
        <v>3.0874259974117947E-236</v>
      </c>
      <c r="DE276" s="85">
        <v>4.9760013837896698E-4</v>
      </c>
      <c r="DF276" s="12">
        <f t="shared" si="27"/>
        <v>2.0792557011666052E-241</v>
      </c>
      <c r="DG276" s="41">
        <v>3.8900799999999897E-5</v>
      </c>
      <c r="DH276" s="12">
        <f t="shared" si="28"/>
        <v>1.0646290192463365E-14</v>
      </c>
      <c r="DI276" s="41">
        <v>3.8900799999999897E-5</v>
      </c>
      <c r="DJ276" s="46">
        <v>271</v>
      </c>
      <c r="DK276" s="44">
        <v>1.25030967308426E-5</v>
      </c>
      <c r="DL276" s="44">
        <v>4.44612427288327E-5</v>
      </c>
      <c r="DM276" s="44">
        <v>1.1283141953832801E-4</v>
      </c>
      <c r="DN276" s="44">
        <v>7.7893668926631894E-5</v>
      </c>
      <c r="DO276" s="44">
        <v>4.0967128061519798E-4</v>
      </c>
      <c r="DP276" s="44">
        <v>3.0640360726708098E-4</v>
      </c>
      <c r="DQ276" s="44">
        <v>4.7047655653920101E-4</v>
      </c>
      <c r="DR276" s="45">
        <v>1.13096121458298E-2</v>
      </c>
      <c r="DS276" s="45">
        <v>1.9731646287455201E-2</v>
      </c>
      <c r="DT276" s="45">
        <v>1.7399659035058999E-2</v>
      </c>
      <c r="DU276" s="45">
        <v>1.1939353187174701E-2</v>
      </c>
      <c r="DV276" s="45">
        <v>1.87076285597217E-2</v>
      </c>
      <c r="DW276" s="45">
        <v>3.31109869687412E-2</v>
      </c>
      <c r="DX276" s="45">
        <v>1.44977296163882E-2</v>
      </c>
    </row>
    <row r="277" spans="1:128">
      <c r="A277" s="43">
        <f t="shared" si="29"/>
        <v>17.394520547945206</v>
      </c>
      <c r="B277" s="18">
        <v>273</v>
      </c>
      <c r="C277" s="12">
        <v>5984</v>
      </c>
      <c r="D277" s="12">
        <v>1.04110217539165E-2</v>
      </c>
      <c r="E277" s="12">
        <v>3.82526733305356E-5</v>
      </c>
      <c r="F277" s="92">
        <f>$D277^Parameter!$D$325</f>
        <v>2.8421357409401184E-2</v>
      </c>
      <c r="G277" s="92">
        <f>$E277^Parameter!$D$318</f>
        <v>6.5995829219766319E-4</v>
      </c>
      <c r="H277" s="92">
        <f>$D277^Parameter!$D$326</f>
        <v>2.5941476030862214E-2</v>
      </c>
      <c r="I277" s="92">
        <f>$E277^Parameter!$D$319</f>
        <v>1.4890303393257328E-3</v>
      </c>
      <c r="J277" s="92">
        <f>$D277^Parameter!$D$328</f>
        <v>3.0855311536025387E-2</v>
      </c>
      <c r="K277" s="92">
        <f>$E277^Parameter!$D$321</f>
        <v>1.1043816290832092E-2</v>
      </c>
      <c r="L277" s="92">
        <f>$D277^Parameter!$D$329</f>
        <v>7.7588307477030188E-2</v>
      </c>
      <c r="M277" s="92">
        <f>$E277^Parameter!$D$322</f>
        <v>6.8470622762460591E-3</v>
      </c>
      <c r="N277" s="92">
        <f>$D277^Parameter!$D$330</f>
        <v>2.4783898207974268E-2</v>
      </c>
      <c r="O277" s="92">
        <f>$E277^Parameter!$D$323</f>
        <v>1.7102701531459701E-2</v>
      </c>
      <c r="P277" s="92">
        <f>$D277^Parameter!$D$327</f>
        <v>1.2961452509600487E-2</v>
      </c>
      <c r="Q277" s="92">
        <f>$E277^Parameter!$D$320</f>
        <v>7.0148844112623613E-4</v>
      </c>
      <c r="R277" s="12">
        <f>$D277^EXP(Parameter!$D$96+Parameter!$D$103*(($B277/30.2*21)^(1)))</f>
        <v>1.0364079156228311E-55</v>
      </c>
      <c r="S277" s="12">
        <f>$E277^EXP(Parameter!$D$81+Parameter!$D$88*($B277/30.2*21)^(-2))</f>
        <v>1.9304087118291134E-3</v>
      </c>
      <c r="T277" s="12">
        <f>$D277^EXP(Parameter!$D$97+Parameter!$D$104*(($B277*21/30.2)^(1)))</f>
        <v>1.2889356462806741E-7</v>
      </c>
      <c r="U277" s="12">
        <f>$E277^EXP(Parameter!$D$82+Parameter!$D$89*($B277/30.2*21)^(-2))</f>
        <v>3.3247968404303894E-3</v>
      </c>
      <c r="V277" s="12">
        <f>$D277^EXP(Parameter!$D$99+Parameter!$D$106*(($B277*21/30.2)^(1)))</f>
        <v>3.504858696533409E-14</v>
      </c>
      <c r="W277" s="12">
        <f>$E277^EXP(Parameter!$D$84+Parameter!$D$91*($B277/30.2*21)^(-2))</f>
        <v>1.9188200266726387E-2</v>
      </c>
      <c r="X277" s="12">
        <f>$D277^EXP(Parameter!$D$100+Parameter!$D$107*(($B277*21/30.2)^(1)))</f>
        <v>1.2497205432781656E-241</v>
      </c>
      <c r="Y277" s="12">
        <f>$E277^EXP(Parameter!$D$85+Parameter!$D$92*($B277/30.2*21)^(-2))</f>
        <v>1.1643295228463815E-2</v>
      </c>
      <c r="Z277" s="12">
        <f>$D277^EXP(Parameter!$D$101+Parameter!$D$108*(($B277*21/30.2)^(1)))</f>
        <v>1.40880707678327E-246</v>
      </c>
      <c r="AA277" s="12">
        <f>$E277^EXP(Parameter!$D$86+Parameter!$D$93*($B277/30.2*21)^(-2))</f>
        <v>1.7363231240925474E-2</v>
      </c>
      <c r="AB277" s="12">
        <f>$D277^EXP(Parameter!$D$98+Parameter!$D$105*(($B277*21/30.2)^(1)))</f>
        <v>7.8494265018503017E-15</v>
      </c>
      <c r="AC277" s="12">
        <f>$E277^EXP(Parameter!$D$83+Parameter!$D$90*($B277/30.2*21)^(-2))</f>
        <v>8.0502419070973489E-4</v>
      </c>
      <c r="AD277" s="87">
        <f>$D277^EXP(Parameter!$D$133+Parameter!$D$140*(($B277*21/30.2)^(-0.5))+Parameter!$D$147*((LN($B277*21/30.2))))</f>
        <v>7.5419984848911545E-17</v>
      </c>
      <c r="AE277" s="12">
        <f>$E277^EXP(Parameter!$D$111+Parameter!$D$118*(($B277*21/30.2)^(-1))+Parameter!$D$125*(($B277*21/30.2)^(-0.5)))</f>
        <v>4.2792219051293483E-2</v>
      </c>
      <c r="AF277" s="12">
        <f>$D277^EXP(Parameter!$D$134+Parameter!$D$141*(($B277*21/30.2)^(-0.5))+Parameter!$D$148*((LN($B277*21/30.2))))</f>
        <v>2.1879018006239391E-5</v>
      </c>
      <c r="AG277" s="12">
        <f>$E277^EXP(Parameter!$D$112+Parameter!$D$119*(($B277*21/30.2)^(-1))+Parameter!$D$126*(($B277*21/30.2)^(-0.5)))</f>
        <v>4.1038932987360324E-3</v>
      </c>
      <c r="AH277" s="12">
        <f>$D277^EXP(Parameter!$D$136+Parameter!$D$143*(($B277*21/30.2)^(-0.5))+Parameter!$D$150*((LN($B277*21/30.2))))</f>
        <v>2.3583246220802016E-13</v>
      </c>
      <c r="AI277" s="12">
        <f>$E277^EXP(Parameter!$D$114+Parameter!$D$121*(($B277*21/30.2)^(-1))+Parameter!$D$128*(($B277*21/30.2)^(-0.5)))</f>
        <v>9.1270871159992839E-6</v>
      </c>
      <c r="AJ277" s="12">
        <f>$D277^EXP(Parameter!$D$137+Parameter!$D$144*(($B277*21/30.2)^(-0.5))+Parameter!$D$151*((LN($B277*21/30.2))))</f>
        <v>6.9971587400693094E-20</v>
      </c>
      <c r="AK277" s="12">
        <f>$E277^EXP(Parameter!$D$115+Parameter!$D$122*(($B277*21/30.2)^(-1))+Parameter!$D$129*(($B277*21/30.2)^(-0.5)))</f>
        <v>2.3347080934310303E-3</v>
      </c>
      <c r="AL277" s="12">
        <f>$D277^EXP(Parameter!$D$138+Parameter!$D$145*(($B277*21/30.2)^(-0.5))+Parameter!$D$152*((LN($B277*21/30.2))))</f>
        <v>1.4179178253026949E-92</v>
      </c>
      <c r="AM277" s="12">
        <f>$E277^EXP(Parameter!$D$116+Parameter!$D$123*(($B277*21/30.2)^(-1))+Parameter!$D$130*(($B277*21/30.2)^(-0.5)))</f>
        <v>4.0657742630483674E-7</v>
      </c>
      <c r="AN277" s="12">
        <f>$D277^EXP(Parameter!$D$135+Parameter!$D$142*(($B277*21/30.2)^(-0.5))+Parameter!$D$149*((LN($B277*21/30.2))))</f>
        <v>3.1255061555902558E-7</v>
      </c>
      <c r="AO277" s="12">
        <f>$E277^EXP(Parameter!$D$113+Parameter!$D$120*(($B277*21/30.2)^(-1))+Parameter!$D$127*(($B277*21/30.2)^(-0.5)))</f>
        <v>2.3202001309307717E-14</v>
      </c>
      <c r="AP277" s="87">
        <f>$D277^EXP(Parameter!$D$304+Parameter!$D$310*((LN($B277*21/30.2))))</f>
        <v>9.0811558894072549E-3</v>
      </c>
      <c r="AQ277" s="88">
        <f>$E277^EXP(Parameter!$D$290+Parameter!$D$296*((LN($B277*21/30.2))))</f>
        <v>7.1071388992195493E-3</v>
      </c>
      <c r="AR277" s="12">
        <f>$D277^EXP(Parameter!$D$305+Parameter!$D$311*((LN($B277*21/30.2))))</f>
        <v>1.4476737006652743E-2</v>
      </c>
      <c r="AS277" s="88">
        <f>$E277^EXP(Parameter!$D$291+Parameter!$D$297*((LN($B277*21/30.2))))</f>
        <v>5.2006757697890997E-3</v>
      </c>
      <c r="AT277" s="12">
        <f>$D277^EXP(Parameter!$D$305+Parameter!$D$307-Parameter!$D$306+(Parameter!$D$311+Parameter!$D$313-Parameter!$D$312)*((LN($B277*21/30.2))))</f>
        <v>1.1879291331612354E-2</v>
      </c>
      <c r="AU277" s="88">
        <f>$E277^EXP(Parameter!$D$291+Parameter!$D$293-Parameter!$D$292+(Parameter!$D$297+Parameter!$D$299-Parameter!$D$298)*((LN($B277*21/30.2))))</f>
        <v>8.6217455419298379E-3</v>
      </c>
      <c r="AV277" s="12">
        <f>$D277^EXP(Parameter!$D$308+Parameter!$D$314*((LN($B277*21/30.2))))</f>
        <v>1.6324039274986289E-2</v>
      </c>
      <c r="AW277" s="88">
        <f>$E277^EXP(Parameter!$D$294+Parameter!$D$300*((LN($B277*21/30.2))))</f>
        <v>7.4963736286335295E-3</v>
      </c>
      <c r="AX277" s="12">
        <f>$D277^EXP(Parameter!$D$305+Parameter!$D$309-Parameter!$D$306+(Parameter!$D$311+Parameter!$D$315-Parameter!$D$312)*((LN($B277*21/30.2))))</f>
        <v>4.6424368026333433E-3</v>
      </c>
      <c r="AY277" s="88">
        <f>$E277^EXP(Parameter!$D$291+Parameter!$D$295-Parameter!$D$292+(Parameter!$D$297+Parameter!$D$301-Parameter!$D$298)*((LN($B277*21/30.2))))</f>
        <v>2.426860189809585E-5</v>
      </c>
      <c r="AZ277" s="12">
        <f>$D277^EXP(Parameter!D$305-Parameter!D$306+(Parameter!D$311-Parameter!D$312)*((LN($B277*21/30.2))))</f>
        <v>3.0438269495746211E-3</v>
      </c>
      <c r="BA277" s="88">
        <f>$E277^EXP(Parameter!$D$291-Parameter!$D$292+(Parameter!$D$297-Parameter!$D$298)*((LN($B277*21/30.2))))</f>
        <v>1.5434812476479547E-7</v>
      </c>
      <c r="BB277" s="89">
        <f>$D277^EXP(Parameter!$D$231+Parameter!$D$238)</f>
        <v>3.1199182717381188E-2</v>
      </c>
      <c r="BC277" s="90">
        <f>$E277^EXP(Parameter!$D$216+Parameter!$D$223)</f>
        <v>1.565398008600754E-3</v>
      </c>
      <c r="BD277" s="91">
        <f>$D277^EXP(Parameter!$D$232+Parameter!$D$239)</f>
        <v>2.2593165305604859E-2</v>
      </c>
      <c r="BE277" s="90">
        <f>$E277^EXP(Parameter!$D$217+Parameter!$D$224)</f>
        <v>2.3791759082975113E-3</v>
      </c>
      <c r="BF277" s="91">
        <f>$D277^EXP(Parameter!$D$234+Parameter!$D$241)</f>
        <v>2.8072626727493916E-2</v>
      </c>
      <c r="BG277" s="91">
        <f>$E277^EXP(Parameter!$D$219+Parameter!$D$226)</f>
        <v>1.368829361733628E-2</v>
      </c>
      <c r="BH277" s="91">
        <f>$D277^EXP(Parameter!$D$235+Parameter!$D$242)</f>
        <v>6.3964160168755238E-2</v>
      </c>
      <c r="BI277" s="91">
        <f>$E277^EXP(Parameter!$D$220+Parameter!$D$227)</f>
        <v>8.1528514969755675E-3</v>
      </c>
      <c r="BJ277" s="91">
        <f>$D277^EXP(Parameter!$D$236)</f>
        <v>6.2807113302964512E-3</v>
      </c>
      <c r="BK277" s="91">
        <f>$E277^EXP(Parameter!$D$221)</f>
        <v>0.12050194779859415</v>
      </c>
      <c r="BL277" s="91">
        <f>$D277^EXP(Parameter!$D$233+Parameter!$D$240)</f>
        <v>9.1453160951031967E-3</v>
      </c>
      <c r="BM277" s="91">
        <f>$E277^EXP(Parameter!$D$218+Parameter!$D$225)</f>
        <v>6.1538210548205629E-4</v>
      </c>
      <c r="BN277" s="90">
        <f>$D277^EXP(Parameter!$D$268+Parameter!$D$275)</f>
        <v>4.421761290193376E-2</v>
      </c>
      <c r="BO277" s="91">
        <f>$E277^EXP(Parameter!$D$246+Parameter!$D$253)</f>
        <v>4.5861430989022739E-4</v>
      </c>
      <c r="BP277" s="91">
        <f>$D277^EXP(Parameter!$D$269+Parameter!$D$276)</f>
        <v>2.7180319970318102E-2</v>
      </c>
      <c r="BQ277" s="91">
        <f>$E277^EXP(Parameter!$D$247+Parameter!$D$254)</f>
        <v>1.3204699816531241E-3</v>
      </c>
      <c r="BR277" s="91">
        <f>$D277^EXP(Parameter!$D$271+Parameter!$D$278)</f>
        <v>7.2380144365100679E-2</v>
      </c>
      <c r="BS277" s="91">
        <f>$E277^EXP(Parameter!$D$249+Parameter!$D$256)</f>
        <v>1.7432759011694967E-2</v>
      </c>
      <c r="BT277" s="91">
        <f>$D277^EXP(Parameter!$D$272+Parameter!$D$279)</f>
        <v>0.13771472136087712</v>
      </c>
      <c r="BU277" s="91">
        <f>$E277^EXP(Parameter!$D$250+Parameter!$D$257)</f>
        <v>4.4638886234469512E-3</v>
      </c>
      <c r="BV277" s="91">
        <f>$D277^EXP(Parameter!$D$273+Parameter!$D$280)</f>
        <v>0.10528915902999121</v>
      </c>
      <c r="BW277" s="91">
        <f>$E277^EXP(Parameter!$D$251+Parameter!$D$258)</f>
        <v>1.896323204688613E-2</v>
      </c>
      <c r="BX277" s="91">
        <f>$D277^EXP(Parameter!$D$270+Parameter!$D$277)</f>
        <v>2.311126131992328E-2</v>
      </c>
      <c r="BY277" s="91">
        <f>$E277^EXP(Parameter!$D$248+Parameter!$D$255)</f>
        <v>1.6693166567247411E-3</v>
      </c>
      <c r="BZ277" s="90">
        <f>$D277^EXP(Parameter!$D$208)</f>
        <v>2.867909731280285E-2</v>
      </c>
      <c r="CA277" s="90">
        <f>$E277^EXP(Parameter!$D$200)</f>
        <v>1.0571276260760085E-3</v>
      </c>
      <c r="CB277" s="90">
        <f>$D277^EXP(Parameter!$D$209)</f>
        <v>2.2937602427593535E-2</v>
      </c>
      <c r="CC277" s="90">
        <f>$E277^EXP(Parameter!$D$201)</f>
        <v>1.9305955358757912E-3</v>
      </c>
      <c r="CD277" s="90">
        <f>$D277^EXP(Parameter!$D$211)</f>
        <v>2.5364189326430146E-2</v>
      </c>
      <c r="CE277" s="90">
        <f>$E277^EXP(Parameter!$D$203)</f>
        <v>1.021406327646527E-2</v>
      </c>
      <c r="CF277" s="90">
        <f>$D277^EXP(Parameter!$D$212)</f>
        <v>6.3788448860467237E-2</v>
      </c>
      <c r="CG277" s="90">
        <f>$E277^EXP(Parameter!$D$204)</f>
        <v>6.8692763057331199E-3</v>
      </c>
      <c r="CH277" s="91">
        <f>$D277^EXP(Parameter!$D$213)</f>
        <v>1.9895374721660031E-2</v>
      </c>
      <c r="CI277" s="90">
        <f>$E277^EXP(Parameter!$D$205)</f>
        <v>1.3053770990784534E-2</v>
      </c>
      <c r="CJ277" s="91">
        <f>$D277^EXP(Parameter!$D$210)</f>
        <v>1.0128906390151514E-2</v>
      </c>
      <c r="CK277" s="90">
        <f>$E277^EXP(Parameter!$D$202)</f>
        <v>8.3408063782736293E-4</v>
      </c>
      <c r="CL277" s="12">
        <f>$D277^EXP(Parameter!$D$170+Parameter!$D$177*(LN($B277/30.2*21)))</f>
        <v>1.1398285535814755E-2</v>
      </c>
      <c r="CM277" s="41">
        <f>$E277^EXP(Parameter!$D$155+Parameter!$D$162*(LN($B277/30.2*21)))</f>
        <v>5.8385353249933783E-2</v>
      </c>
      <c r="CN277" s="12">
        <f>$D277^EXP(Parameter!$D$171+Parameter!$D$178*(LN($B277/30.2*21)))</f>
        <v>1.3576046580736387E-2</v>
      </c>
      <c r="CO277" s="41">
        <f>$E277^EXP(Parameter!$D$156+Parameter!$D$163*(LN($B277/30.2*21)))</f>
        <v>3.1010845657354329E-2</v>
      </c>
      <c r="CP277" s="12">
        <f>$D277^EXP(Parameter!$D$173+Parameter!$D$180*(LN($B277/30.2*21)))</f>
        <v>1.0699988389910252E-2</v>
      </c>
      <c r="CQ277" s="41">
        <f>$E277^EXP(Parameter!$D$158+Parameter!$D$165*(LN($B277/30.2*21)))</f>
        <v>2.9514448361659205E-2</v>
      </c>
      <c r="CR277" s="12">
        <f>$D277^EXP(Parameter!$D$174+Parameter!$D$181*(LN($B277/30.2*21)))</f>
        <v>8.3768843773403736E-3</v>
      </c>
      <c r="CS277" s="41">
        <f>$E277^EXP(Parameter!$D$159+Parameter!$D$166*(LN($B277/30.2*21)))</f>
        <v>5.0201256148811241E-2</v>
      </c>
      <c r="CT277" s="12">
        <f>$D277^EXP(Parameter!$D$175+Parameter!$D$182*(LN($B277/30.2*21)))</f>
        <v>9.8116113140826375E-4</v>
      </c>
      <c r="CU277" s="41">
        <f>$E277^EXP(Parameter!$D$160+Parameter!$D$167*(LN($B277/30.2*21)))</f>
        <v>5.9279202661809193E-4</v>
      </c>
      <c r="CV277" s="12">
        <f>$D277^EXP(Parameter!$D$172+Parameter!$D$179*(LN($B277/30.2*21)))</f>
        <v>1.7520323741880919E-3</v>
      </c>
      <c r="CW277" s="41">
        <f>$E277^EXP(Parameter!$D$157+Parameter!$D$164*(LN($B277/30.2*21)))</f>
        <v>2.9748526408558479E-9</v>
      </c>
      <c r="CX277" s="12">
        <f t="shared" si="30"/>
        <v>1.0364079156228311E-55</v>
      </c>
      <c r="CY277" s="85">
        <v>1.2271803864394399E-2</v>
      </c>
      <c r="CZ277" s="12">
        <f t="shared" si="24"/>
        <v>1.2889356462806741E-7</v>
      </c>
      <c r="DA277" s="85">
        <v>1.8115797575049601E-2</v>
      </c>
      <c r="DB277" s="12">
        <f t="shared" si="25"/>
        <v>3.504858696533409E-14</v>
      </c>
      <c r="DC277" s="41">
        <v>3.83581837690133E-5</v>
      </c>
      <c r="DD277" s="12">
        <f t="shared" si="26"/>
        <v>1.2497205432781656E-241</v>
      </c>
      <c r="DE277" s="85">
        <v>4.9029734407471999E-4</v>
      </c>
      <c r="DF277" s="12">
        <f t="shared" si="27"/>
        <v>1.40880707678327E-246</v>
      </c>
      <c r="DG277" s="41">
        <v>3.8252699999999899E-5</v>
      </c>
      <c r="DH277" s="12">
        <f t="shared" si="28"/>
        <v>7.8494265018503017E-15</v>
      </c>
      <c r="DI277" s="41">
        <v>3.8252699999999899E-5</v>
      </c>
      <c r="DJ277" s="46">
        <v>272</v>
      </c>
      <c r="DK277" s="44">
        <v>1.2250603790176E-5</v>
      </c>
      <c r="DL277" s="44">
        <v>4.36273273475285E-5</v>
      </c>
      <c r="DM277" s="44">
        <v>1.10839486759495E-4</v>
      </c>
      <c r="DN277" s="44">
        <v>7.6483978705521594E-5</v>
      </c>
      <c r="DO277" s="44">
        <v>4.0309558183493398E-4</v>
      </c>
      <c r="DP277" s="44">
        <v>3.0137218097170399E-4</v>
      </c>
      <c r="DQ277" s="44">
        <v>4.6300865974868699E-4</v>
      </c>
      <c r="DR277" s="45">
        <v>1.12209681481418E-2</v>
      </c>
      <c r="DS277" s="45">
        <v>1.9588309279677099E-2</v>
      </c>
      <c r="DT277" s="45">
        <v>1.7270945411657E-2</v>
      </c>
      <c r="DU277" s="45">
        <v>1.18464197735533E-2</v>
      </c>
      <c r="DV277" s="45">
        <v>1.85706698318042E-2</v>
      </c>
      <c r="DW277" s="45">
        <v>3.2889423603774198E-2</v>
      </c>
      <c r="DX277" s="45">
        <v>1.4387737080101101E-2</v>
      </c>
    </row>
    <row r="278" spans="1:128">
      <c r="A278" s="43">
        <f t="shared" si="29"/>
        <v>17.454794520547946</v>
      </c>
      <c r="B278" s="18">
        <v>274</v>
      </c>
      <c r="C278" s="12">
        <v>6006</v>
      </c>
      <c r="D278" s="12">
        <v>1.03271056424595E-2</v>
      </c>
      <c r="E278" s="12">
        <v>3.7617079791705797E-5</v>
      </c>
      <c r="F278" s="92">
        <f>$D278^Parameter!$D$325</f>
        <v>2.8242512092486304E-2</v>
      </c>
      <c r="G278" s="92">
        <f>$E278^Parameter!$D$318</f>
        <v>6.5204453062253686E-4</v>
      </c>
      <c r="H278" s="92">
        <f>$D278^Parameter!$D$326</f>
        <v>2.5774063595534476E-2</v>
      </c>
      <c r="I278" s="92">
        <f>$E278^Parameter!$D$319</f>
        <v>1.4731482361951488E-3</v>
      </c>
      <c r="J278" s="92">
        <f>$D278^Parameter!$D$328</f>
        <v>3.0665617070343456E-2</v>
      </c>
      <c r="K278" s="92">
        <f>$E278^Parameter!$D$321</f>
        <v>1.0962146195321409E-2</v>
      </c>
      <c r="L278" s="92">
        <f>$D278^Parameter!$D$329</f>
        <v>7.7237467777493324E-2</v>
      </c>
      <c r="M278" s="92">
        <f>$E278^Parameter!$D$322</f>
        <v>6.7910775264657048E-3</v>
      </c>
      <c r="N278" s="92">
        <f>$D278^Parameter!$D$330</f>
        <v>2.4621963431958944E-2</v>
      </c>
      <c r="O278" s="92">
        <f>$E278^Parameter!$D$323</f>
        <v>1.6988460757492684E-2</v>
      </c>
      <c r="P278" s="92">
        <f>$D278^Parameter!$D$327</f>
        <v>1.2861974551777263E-2</v>
      </c>
      <c r="Q278" s="92">
        <f>$E278^Parameter!$D$320</f>
        <v>6.9314635839107361E-4</v>
      </c>
      <c r="R278" s="12">
        <f>$D278^EXP(Parameter!$D$96+Parameter!$D$103*(($B278/30.2*21)^(1)))</f>
        <v>1.4017103514063308E-56</v>
      </c>
      <c r="S278" s="12">
        <f>$E278^EXP(Parameter!$D$81+Parameter!$D$88*($B278/30.2*21)^(-2))</f>
        <v>1.9106370973776148E-3</v>
      </c>
      <c r="T278" s="12">
        <f>$D278^EXP(Parameter!$D$97+Parameter!$D$104*(($B278*21/30.2)^(1)))</f>
        <v>1.1468705769858561E-7</v>
      </c>
      <c r="U278" s="12">
        <f>$E278^EXP(Parameter!$D$82+Parameter!$D$89*($B278/30.2*21)^(-2))</f>
        <v>3.2936911010352904E-3</v>
      </c>
      <c r="V278" s="12">
        <f>$D278^EXP(Parameter!$D$99+Parameter!$D$106*(($B278*21/30.2)^(1)))</f>
        <v>2.5578202696741766E-14</v>
      </c>
      <c r="W278" s="12">
        <f>$E278^EXP(Parameter!$D$84+Parameter!$D$91*($B278/30.2*21)^(-2))</f>
        <v>1.9063653677055235E-2</v>
      </c>
      <c r="X278" s="12">
        <f>$D278^EXP(Parameter!$D$100+Parameter!$D$107*(($B278*21/30.2)^(1)))</f>
        <v>3.8235844962331767E-247</v>
      </c>
      <c r="Y278" s="12">
        <f>$E278^EXP(Parameter!$D$85+Parameter!$D$92*($B278/30.2*21)^(-2))</f>
        <v>1.1558203531463355E-2</v>
      </c>
      <c r="Z278" s="12">
        <f>$D278^EXP(Parameter!$D$101+Parameter!$D$108*(($B278*21/30.2)^(1)))</f>
        <v>7.4258239108476127E-252</v>
      </c>
      <c r="AA278" s="12">
        <f>$E278^EXP(Parameter!$D$86+Parameter!$D$93*($B278/30.2*21)^(-2))</f>
        <v>1.7247672813148918E-2</v>
      </c>
      <c r="AB278" s="12">
        <f>$D278^EXP(Parameter!$D$98+Parameter!$D$105*(($B278*21/30.2)^(1)))</f>
        <v>5.7721164573488147E-15</v>
      </c>
      <c r="AC278" s="12">
        <f>$E278^EXP(Parameter!$D$83+Parameter!$D$90*($B278/30.2*21)^(-2))</f>
        <v>7.9563083078515787E-4</v>
      </c>
      <c r="AD278" s="87">
        <f>$D278^EXP(Parameter!$D$133+Parameter!$D$140*(($B278*21/30.2)^(-0.5))+Parameter!$D$147*((LN($B278*21/30.2))))</f>
        <v>6.05127644157452E-17</v>
      </c>
      <c r="AE278" s="12">
        <f>$E278^EXP(Parameter!$D$111+Parameter!$D$118*(($B278*21/30.2)^(-1))+Parameter!$D$125*(($B278*21/30.2)^(-0.5)))</f>
        <v>4.2630598681942002E-2</v>
      </c>
      <c r="AF278" s="12">
        <f>$D278^EXP(Parameter!$D$134+Parameter!$D$141*(($B278*21/30.2)^(-0.5))+Parameter!$D$148*((LN($B278*21/30.2))))</f>
        <v>2.1072747970732058E-5</v>
      </c>
      <c r="AG278" s="12">
        <f>$E278^EXP(Parameter!$D$112+Parameter!$D$119*(($B278*21/30.2)^(-1))+Parameter!$D$126*(($B278*21/30.2)^(-0.5)))</f>
        <v>4.067774460338615E-3</v>
      </c>
      <c r="AH278" s="12">
        <f>$D278^EXP(Parameter!$D$136+Parameter!$D$143*(($B278*21/30.2)^(-0.5))+Parameter!$D$150*((LN($B278*21/30.2))))</f>
        <v>2.0099791324084021E-13</v>
      </c>
      <c r="AI278" s="12">
        <f>$E278^EXP(Parameter!$D$114+Parameter!$D$121*(($B278*21/30.2)^(-1))+Parameter!$D$128*(($B278*21/30.2)^(-0.5)))</f>
        <v>8.8855427105759494E-6</v>
      </c>
      <c r="AJ278" s="12">
        <f>$D278^EXP(Parameter!$D$137+Parameter!$D$144*(($B278*21/30.2)^(-0.5))+Parameter!$D$151*((LN($B278*21/30.2))))</f>
        <v>5.2255864737457274E-20</v>
      </c>
      <c r="AK278" s="12">
        <f>$E278^EXP(Parameter!$D$115+Parameter!$D$122*(($B278*21/30.2)^(-1))+Parameter!$D$129*(($B278*21/30.2)^(-0.5)))</f>
        <v>2.3093787790117726E-3</v>
      </c>
      <c r="AL278" s="12">
        <f>$D278^EXP(Parameter!$D$138+Parameter!$D$145*(($B278*21/30.2)^(-0.5))+Parameter!$D$152*((LN($B278*21/30.2))))</f>
        <v>2.2952711634931463E-93</v>
      </c>
      <c r="AM278" s="12">
        <f>$E278^EXP(Parameter!$D$116+Parameter!$D$123*(($B278*21/30.2)^(-1))+Parameter!$D$130*(($B278*21/30.2)^(-0.5)))</f>
        <v>3.9290681400914989E-7</v>
      </c>
      <c r="AN278" s="12">
        <f>$D278^EXP(Parameter!$D$135+Parameter!$D$142*(($B278*21/30.2)^(-0.5))+Parameter!$D$149*((LN($B278*21/30.2))))</f>
        <v>2.9600370921384634E-7</v>
      </c>
      <c r="AO278" s="12">
        <f>$E278^EXP(Parameter!$D$113+Parameter!$D$120*(($B278*21/30.2)^(-1))+Parameter!$D$127*(($B278*21/30.2)^(-0.5)))</f>
        <v>2.1465055615371809E-14</v>
      </c>
      <c r="AP278" s="87">
        <f>$D278^EXP(Parameter!$D$304+Parameter!$D$310*((LN($B278*21/30.2))))</f>
        <v>8.9860740399905145E-3</v>
      </c>
      <c r="AQ278" s="88">
        <f>$E278^EXP(Parameter!$D$290+Parameter!$D$296*((LN($B278*21/30.2))))</f>
        <v>7.0677244934290468E-3</v>
      </c>
      <c r="AR278" s="12">
        <f>$D278^EXP(Parameter!$D$305+Parameter!$D$311*((LN($B278*21/30.2))))</f>
        <v>1.4357619134041854E-2</v>
      </c>
      <c r="AS278" s="88">
        <f>$E278^EXP(Parameter!$D$291+Parameter!$D$297*((LN($B278*21/30.2))))</f>
        <v>5.161101524216804E-3</v>
      </c>
      <c r="AT278" s="12">
        <f>$D278^EXP(Parameter!$D$305+Parameter!$D$307-Parameter!$D$306+(Parameter!$D$311+Parameter!$D$313-Parameter!$D$312)*((LN($B278*21/30.2))))</f>
        <v>1.1769828294220004E-2</v>
      </c>
      <c r="AU278" s="88">
        <f>$E278^EXP(Parameter!$D$291+Parameter!$D$293-Parameter!$D$292+(Parameter!$D$297+Parameter!$D$299-Parameter!$D$298)*((LN($B278*21/30.2))))</f>
        <v>8.5497043834740893E-3</v>
      </c>
      <c r="AV278" s="12">
        <f>$D278^EXP(Parameter!$D$308+Parameter!$D$314*((LN($B278*21/30.2))))</f>
        <v>1.6159700209895902E-2</v>
      </c>
      <c r="AW278" s="88">
        <f>$E278^EXP(Parameter!$D$294+Parameter!$D$300*((LN($B278*21/30.2))))</f>
        <v>7.4373275785429823E-3</v>
      </c>
      <c r="AX278" s="12">
        <f>$D278^EXP(Parameter!$D$305+Parameter!$D$309-Parameter!$D$306+(Parameter!$D$311+Parameter!$D$315-Parameter!$D$312)*((LN($B278*21/30.2))))</f>
        <v>4.5850748684838384E-3</v>
      </c>
      <c r="AY278" s="88">
        <f>$E278^EXP(Parameter!$D$291+Parameter!$D$295-Parameter!$D$292+(Parameter!$D$297+Parameter!$D$301-Parameter!$D$298)*((LN($B278*21/30.2))))</f>
        <v>2.3528942420999365E-5</v>
      </c>
      <c r="AZ278" s="12">
        <f>$D278^EXP(Parameter!D$305-Parameter!D$306+(Parameter!D$311-Parameter!D$312)*((LN($B278*21/30.2))))</f>
        <v>3.0057226082383444E-3</v>
      </c>
      <c r="BA278" s="88">
        <f>$E278^EXP(Parameter!$D$291-Parameter!$D$292+(Parameter!$D$297-Parameter!$D$298)*((LN($B278*21/30.2))))</f>
        <v>1.480394425559332E-7</v>
      </c>
      <c r="BB278" s="89">
        <f>$D278^EXP(Parameter!$D$231+Parameter!$D$238)</f>
        <v>3.1007983438117975E-2</v>
      </c>
      <c r="BC278" s="90">
        <f>$E278^EXP(Parameter!$D$216+Parameter!$D$223)</f>
        <v>1.5488289653250442E-3</v>
      </c>
      <c r="BD278" s="91">
        <f>$D278^EXP(Parameter!$D$232+Parameter!$D$239)</f>
        <v>2.2441862072995384E-2</v>
      </c>
      <c r="BE278" s="90">
        <f>$E278^EXP(Parameter!$D$217+Parameter!$D$224)</f>
        <v>2.3556172277520116E-3</v>
      </c>
      <c r="BF278" s="91">
        <f>$D278^EXP(Parameter!$D$234+Parameter!$D$241)</f>
        <v>2.7895365272834836E-2</v>
      </c>
      <c r="BG278" s="91">
        <f>$E278^EXP(Parameter!$D$219+Parameter!$D$226)</f>
        <v>1.3591872971830244E-2</v>
      </c>
      <c r="BH278" s="91">
        <f>$D278^EXP(Parameter!$D$235+Parameter!$D$242)</f>
        <v>6.3653132126307202E-2</v>
      </c>
      <c r="BI278" s="91">
        <f>$E278^EXP(Parameter!$D$220+Parameter!$D$227)</f>
        <v>8.0885154012845604E-3</v>
      </c>
      <c r="BJ278" s="91">
        <f>$D278^EXP(Parameter!$D$236)</f>
        <v>6.2245072987767592E-3</v>
      </c>
      <c r="BK278" s="91">
        <f>$E278^EXP(Parameter!$D$221)</f>
        <v>0.12008262742291825</v>
      </c>
      <c r="BL278" s="91">
        <f>$D278^EXP(Parameter!$D$233+Parameter!$D$240)</f>
        <v>9.0695175045525447E-3</v>
      </c>
      <c r="BM278" s="91">
        <f>$E278^EXP(Parameter!$D$218+Parameter!$D$225)</f>
        <v>6.0793283174030656E-4</v>
      </c>
      <c r="BN278" s="90">
        <f>$D278^EXP(Parameter!$D$268+Parameter!$D$275)</f>
        <v>4.3973810918937054E-2</v>
      </c>
      <c r="BO278" s="91">
        <f>$E278^EXP(Parameter!$D$246+Parameter!$D$253)</f>
        <v>4.5284333484579142E-4</v>
      </c>
      <c r="BP278" s="91">
        <f>$D278^EXP(Parameter!$D$269+Parameter!$D$276)</f>
        <v>2.7007146224485714E-2</v>
      </c>
      <c r="BQ278" s="91">
        <f>$E278^EXP(Parameter!$D$247+Parameter!$D$254)</f>
        <v>1.3061272428656256E-3</v>
      </c>
      <c r="BR278" s="91">
        <f>$D278^EXP(Parameter!$D$271+Parameter!$D$278)</f>
        <v>7.2043979521725879E-2</v>
      </c>
      <c r="BS278" s="91">
        <f>$E278^EXP(Parameter!$D$249+Parameter!$D$256)</f>
        <v>1.7316858816516685E-2</v>
      </c>
      <c r="BT278" s="91">
        <f>$D278^EXP(Parameter!$D$272+Parameter!$D$279)</f>
        <v>0.13723152469060929</v>
      </c>
      <c r="BU278" s="91">
        <f>$E278^EXP(Parameter!$D$250+Parameter!$D$257)</f>
        <v>4.4242708461254953E-3</v>
      </c>
      <c r="BV278" s="91">
        <f>$D278^EXP(Parameter!$D$273+Parameter!$D$280)</f>
        <v>0.10486980643941425</v>
      </c>
      <c r="BW278" s="91">
        <f>$E278^EXP(Parameter!$D$251+Parameter!$D$258)</f>
        <v>1.8839768063608067E-2</v>
      </c>
      <c r="BX278" s="91">
        <f>$D278^EXP(Parameter!$D$270+Parameter!$D$277)</f>
        <v>2.2957411239760507E-2</v>
      </c>
      <c r="BY278" s="91">
        <f>$E278^EXP(Parameter!$D$248+Parameter!$D$255)</f>
        <v>1.6518225654482627E-3</v>
      </c>
      <c r="BZ278" s="90">
        <f>$D278^EXP(Parameter!$D$208)</f>
        <v>2.8499086253232508E-2</v>
      </c>
      <c r="CA278" s="90">
        <f>$E278^EXP(Parameter!$D$200)</f>
        <v>1.0452622016374695E-3</v>
      </c>
      <c r="CB278" s="90">
        <f>$D278^EXP(Parameter!$D$209)</f>
        <v>2.2784603710868202E-2</v>
      </c>
      <c r="CC278" s="90">
        <f>$E278^EXP(Parameter!$D$201)</f>
        <v>1.9108209630121506E-3</v>
      </c>
      <c r="CD278" s="90">
        <f>$D278^EXP(Parameter!$D$211)</f>
        <v>2.5199496958737851E-2</v>
      </c>
      <c r="CE278" s="90">
        <f>$E278^EXP(Parameter!$D$203)</f>
        <v>1.0137224913891615E-2</v>
      </c>
      <c r="CF278" s="90">
        <f>$D278^EXP(Parameter!$D$212)</f>
        <v>6.3477965648306184E-2</v>
      </c>
      <c r="CG278" s="90">
        <f>$E278^EXP(Parameter!$D$204)</f>
        <v>6.8131462768044292E-3</v>
      </c>
      <c r="CH278" s="91">
        <f>$D278^EXP(Parameter!$D$213)</f>
        <v>1.9757683557927695E-2</v>
      </c>
      <c r="CI278" s="90">
        <f>$E278^EXP(Parameter!$D$205)</f>
        <v>1.2960806521827383E-2</v>
      </c>
      <c r="CJ278" s="91">
        <f>$D278^EXP(Parameter!$D$210)</f>
        <v>1.004677488913931E-2</v>
      </c>
      <c r="CK278" s="90">
        <f>$E278^EXP(Parameter!$D$202)</f>
        <v>8.243968492312227E-4</v>
      </c>
      <c r="CL278" s="12">
        <f>$D278^EXP(Parameter!$D$170+Parameter!$D$177*(LN($B278/30.2*21)))</f>
        <v>1.129396499102143E-2</v>
      </c>
      <c r="CM278" s="41">
        <f>$E278^EXP(Parameter!$D$155+Parameter!$D$162*(LN($B278/30.2*21)))</f>
        <v>5.8266472666388236E-2</v>
      </c>
      <c r="CN278" s="12">
        <f>$D278^EXP(Parameter!$D$171+Parameter!$D$178*(LN($B278/30.2*21)))</f>
        <v>1.3464261292354798E-2</v>
      </c>
      <c r="CO278" s="41">
        <f>$E278^EXP(Parameter!$D$156+Parameter!$D$163*(LN($B278/30.2*21)))</f>
        <v>3.0892004237460906E-2</v>
      </c>
      <c r="CP278" s="12">
        <f>$D278^EXP(Parameter!$D$173+Parameter!$D$180*(LN($B278/30.2*21)))</f>
        <v>1.0602091533942247E-2</v>
      </c>
      <c r="CQ278" s="41">
        <f>$E278^EXP(Parameter!$D$158+Parameter!$D$165*(LN($B278/30.2*21)))</f>
        <v>2.9364113413017225E-2</v>
      </c>
      <c r="CR278" s="12">
        <f>$D278^EXP(Parameter!$D$174+Parameter!$D$181*(LN($B278/30.2*21)))</f>
        <v>8.2786996753841016E-3</v>
      </c>
      <c r="CS278" s="41">
        <f>$E278^EXP(Parameter!$D$159+Parameter!$D$166*(LN($B278/30.2*21)))</f>
        <v>5.0029481500994351E-2</v>
      </c>
      <c r="CT278" s="12">
        <f>$D278^EXP(Parameter!$D$175+Parameter!$D$182*(LN($B278/30.2*21)))</f>
        <v>9.6440104145776998E-4</v>
      </c>
      <c r="CU278" s="41">
        <f>$E278^EXP(Parameter!$D$160+Parameter!$D$167*(LN($B278/30.2*21)))</f>
        <v>5.8267016936698406E-4</v>
      </c>
      <c r="CV278" s="12">
        <f>$D278^EXP(Parameter!$D$172+Parameter!$D$179*(LN($B278/30.2*21)))</f>
        <v>1.7280832279271947E-3</v>
      </c>
      <c r="CW278" s="41">
        <f>$E278^EXP(Parameter!$D$157+Parameter!$D$164*(LN($B278/30.2*21)))</f>
        <v>2.8213227889765317E-9</v>
      </c>
      <c r="CX278" s="12">
        <f t="shared" si="30"/>
        <v>1.4017103514063308E-56</v>
      </c>
      <c r="CY278" s="85">
        <v>1.22644283079173E-2</v>
      </c>
      <c r="CZ278" s="12">
        <f t="shared" ref="CZ278:CZ341" si="31">T278</f>
        <v>1.1468705769858561E-7</v>
      </c>
      <c r="DA278" s="85">
        <v>1.8099334395290999E-2</v>
      </c>
      <c r="DB278" s="12">
        <f t="shared" ref="DB278:DB341" si="32">V278</f>
        <v>2.5578202696741766E-14</v>
      </c>
      <c r="DC278" s="41">
        <v>3.7714002008537798E-5</v>
      </c>
      <c r="DD278" s="12">
        <f t="shared" ref="DD278:DD341" si="33">X278</f>
        <v>3.8235844962331767E-247</v>
      </c>
      <c r="DE278" s="85">
        <v>4.8313242718232201E-4</v>
      </c>
      <c r="DF278" s="12">
        <f t="shared" ref="DF278:DF341" si="34">Z278</f>
        <v>7.4258239108476127E-252</v>
      </c>
      <c r="DG278" s="41">
        <v>3.7617100000000003E-5</v>
      </c>
      <c r="DH278" s="12">
        <f t="shared" ref="DH278:DH341" si="35">AB278</f>
        <v>5.7721164573488147E-15</v>
      </c>
      <c r="DI278" s="41">
        <v>3.7617100000000003E-5</v>
      </c>
      <c r="DJ278" s="46">
        <v>273</v>
      </c>
      <c r="DK278" s="44">
        <v>1.2003833110063601E-5</v>
      </c>
      <c r="DL278" s="44">
        <v>4.2811073996284998E-5</v>
      </c>
      <c r="DM278" s="44">
        <v>1.08887468730834E-4</v>
      </c>
      <c r="DN278" s="44">
        <v>7.5103184651426096E-5</v>
      </c>
      <c r="DO278" s="44">
        <v>3.9664066768996302E-4</v>
      </c>
      <c r="DP278" s="44">
        <v>2.9643511734345202E-4</v>
      </c>
      <c r="DQ278" s="44">
        <v>4.5567654410150199E-4</v>
      </c>
      <c r="DR278" s="45">
        <v>1.11332529981427E-2</v>
      </c>
      <c r="DS278" s="45">
        <v>1.9446382267108601E-2</v>
      </c>
      <c r="DT278" s="45">
        <v>1.71435172020779E-2</v>
      </c>
      <c r="DU278" s="45">
        <v>1.17544545600996E-2</v>
      </c>
      <c r="DV278" s="45">
        <v>1.84350670929487E-2</v>
      </c>
      <c r="DW278" s="45">
        <v>3.2669895724895301E-2</v>
      </c>
      <c r="DX278" s="45">
        <v>1.42788663251361E-2</v>
      </c>
    </row>
    <row r="279" spans="1:128">
      <c r="A279" s="43">
        <f t="shared" si="29"/>
        <v>17.515068493150686</v>
      </c>
      <c r="B279" s="18">
        <v>275</v>
      </c>
      <c r="C279" s="12">
        <v>6028</v>
      </c>
      <c r="D279" s="12">
        <v>1.0244082928978999E-2</v>
      </c>
      <c r="E279" s="12">
        <v>3.6993747308308398E-5</v>
      </c>
      <c r="F279" s="92">
        <f>$D279^Parameter!$D$325</f>
        <v>2.8065255916042288E-2</v>
      </c>
      <c r="G279" s="92">
        <f>$E279^Parameter!$D$318</f>
        <v>6.4424698460702721E-4</v>
      </c>
      <c r="H279" s="92">
        <f>$D279^Parameter!$D$326</f>
        <v>2.5608165532417935E-2</v>
      </c>
      <c r="I279" s="92">
        <f>$E279^Parameter!$D$319</f>
        <v>1.4574784042776228E-3</v>
      </c>
      <c r="J279" s="92">
        <f>$D279^Parameter!$D$328</f>
        <v>3.047758079172962E-2</v>
      </c>
      <c r="K279" s="92">
        <f>$E279^Parameter!$D$321</f>
        <v>1.0881301609194855E-2</v>
      </c>
      <c r="L279" s="92">
        <f>$D279^Parameter!$D$329</f>
        <v>7.6889126639611324E-2</v>
      </c>
      <c r="M279" s="92">
        <f>$E279^Parameter!$D$322</f>
        <v>6.735702227696018E-3</v>
      </c>
      <c r="N279" s="92">
        <f>$D279^Parameter!$D$330</f>
        <v>2.4461506447888099E-2</v>
      </c>
      <c r="O279" s="92">
        <f>$E279^Parameter!$D$323</f>
        <v>1.6875293319011858E-2</v>
      </c>
      <c r="P279" s="92">
        <f>$D279^Parameter!$D$327</f>
        <v>1.2763517478789246E-2</v>
      </c>
      <c r="Q279" s="92">
        <f>$E279^Parameter!$D$320</f>
        <v>6.8492595597931835E-4</v>
      </c>
      <c r="R279" s="12">
        <f>$D279^EXP(Parameter!$D$96+Parameter!$D$103*(($B279/30.2*21)^(1)))</f>
        <v>1.8386363737667969E-57</v>
      </c>
      <c r="S279" s="12">
        <f>$E279^EXP(Parameter!$D$81+Parameter!$D$88*($B279/30.2*21)^(-2))</f>
        <v>1.8911213861258869E-3</v>
      </c>
      <c r="T279" s="12">
        <f>$D279^EXP(Parameter!$D$97+Parameter!$D$104*(($B279*21/30.2)^(1)))</f>
        <v>1.0197142298942779E-7</v>
      </c>
      <c r="U279" s="12">
        <f>$E279^EXP(Parameter!$D$82+Parameter!$D$89*($B279/30.2*21)^(-2))</f>
        <v>3.2629605033977251E-3</v>
      </c>
      <c r="V279" s="12">
        <f>$D279^EXP(Parameter!$D$99+Parameter!$D$106*(($B279*21/30.2)^(1)))</f>
        <v>1.8611662929885421E-14</v>
      </c>
      <c r="W279" s="12">
        <f>$E279^EXP(Parameter!$D$84+Parameter!$D$91*($B279/30.2*21)^(-2))</f>
        <v>1.8940253762413858E-2</v>
      </c>
      <c r="X279" s="12">
        <f>$D279^EXP(Parameter!$D$100+Parameter!$D$107*(($B279*21/30.2)^(1)))</f>
        <v>8.7873642082945751E-253</v>
      </c>
      <c r="Y279" s="12">
        <f>$E279^EXP(Parameter!$D$85+Parameter!$D$92*($B279/30.2*21)^(-2))</f>
        <v>1.1473964540954961E-2</v>
      </c>
      <c r="Z279" s="12">
        <f>$D279^EXP(Parameter!$D$101+Parameter!$D$108*(($B279*21/30.2)^(1)))</f>
        <v>3.0290974536439036E-257</v>
      </c>
      <c r="AA279" s="12">
        <f>$E279^EXP(Parameter!$D$86+Parameter!$D$93*($B279/30.2*21)^(-2))</f>
        <v>1.7133197333319462E-2</v>
      </c>
      <c r="AB279" s="12">
        <f>$D279^EXP(Parameter!$D$98+Parameter!$D$105*(($B279*21/30.2)^(1)))</f>
        <v>4.2333107027020585E-15</v>
      </c>
      <c r="AC279" s="12">
        <f>$E279^EXP(Parameter!$D$83+Parameter!$D$90*($B279/30.2*21)^(-2))</f>
        <v>7.8637239626262365E-4</v>
      </c>
      <c r="AD279" s="87">
        <f>$D279^EXP(Parameter!$D$133+Parameter!$D$140*(($B279*21/30.2)^(-0.5))+Parameter!$D$147*((LN($B279*21/30.2))))</f>
        <v>4.8527603141663697E-17</v>
      </c>
      <c r="AE279" s="12">
        <f>$E279^EXP(Parameter!$D$111+Parameter!$D$118*(($B279*21/30.2)^(-1))+Parameter!$D$125*(($B279*21/30.2)^(-0.5)))</f>
        <v>4.2470047931295593E-2</v>
      </c>
      <c r="AF279" s="12">
        <f>$D279^EXP(Parameter!$D$134+Parameter!$D$141*(($B279*21/30.2)^(-0.5))+Parameter!$D$148*((LN($B279*21/30.2))))</f>
        <v>2.0296478939914587E-5</v>
      </c>
      <c r="AG279" s="12">
        <f>$E279^EXP(Parameter!$D$112+Parameter!$D$119*(($B279*21/30.2)^(-1))+Parameter!$D$126*(($B279*21/30.2)^(-0.5)))</f>
        <v>4.0320717565192265E-3</v>
      </c>
      <c r="AH279" s="12">
        <f>$D279^EXP(Parameter!$D$136+Parameter!$D$143*(($B279*21/30.2)^(-0.5))+Parameter!$D$150*((LN($B279*21/30.2))))</f>
        <v>1.7125870797469269E-13</v>
      </c>
      <c r="AI279" s="12">
        <f>$E279^EXP(Parameter!$D$114+Parameter!$D$121*(($B279*21/30.2)^(-1))+Parameter!$D$128*(($B279*21/30.2)^(-0.5)))</f>
        <v>8.6509279479307116E-6</v>
      </c>
      <c r="AJ279" s="12">
        <f>$D279^EXP(Parameter!$D$137+Parameter!$D$144*(($B279*21/30.2)^(-0.5))+Parameter!$D$151*((LN($B279*21/30.2))))</f>
        <v>3.8991525306632066E-20</v>
      </c>
      <c r="AK279" s="12">
        <f>$E279^EXP(Parameter!$D$115+Parameter!$D$122*(($B279*21/30.2)^(-1))+Parameter!$D$129*(($B279*21/30.2)^(-0.5)))</f>
        <v>2.2843904437398906E-3</v>
      </c>
      <c r="AL279" s="12">
        <f>$D279^EXP(Parameter!$D$138+Parameter!$D$145*(($B279*21/30.2)^(-0.5))+Parameter!$D$152*((LN($B279*21/30.2))))</f>
        <v>3.681578204898638E-94</v>
      </c>
      <c r="AM279" s="12">
        <f>$E279^EXP(Parameter!$D$116+Parameter!$D$123*(($B279*21/30.2)^(-1))+Parameter!$D$130*(($B279*21/30.2)^(-0.5)))</f>
        <v>3.7972618158129811E-7</v>
      </c>
      <c r="AN279" s="12">
        <f>$D279^EXP(Parameter!$D$135+Parameter!$D$142*(($B279*21/30.2)^(-0.5))+Parameter!$D$149*((LN($B279*21/30.2))))</f>
        <v>2.8033673184841756E-7</v>
      </c>
      <c r="AO279" s="12">
        <f>$E279^EXP(Parameter!$D$113+Parameter!$D$120*(($B279*21/30.2)^(-1))+Parameter!$D$127*(($B279*21/30.2)^(-0.5)))</f>
        <v>1.9861553951940979E-14</v>
      </c>
      <c r="AP279" s="87">
        <f>$D279^EXP(Parameter!$D$304+Parameter!$D$310*((LN($B279*21/30.2))))</f>
        <v>8.8921750277550001E-3</v>
      </c>
      <c r="AQ279" s="88">
        <f>$E279^EXP(Parameter!$D$290+Parameter!$D$296*((LN($B279*21/30.2))))</f>
        <v>7.0286696099283045E-3</v>
      </c>
      <c r="AR279" s="12">
        <f>$D279^EXP(Parameter!$D$305+Parameter!$D$311*((LN($B279*21/30.2))))</f>
        <v>1.4239760635920343E-2</v>
      </c>
      <c r="AS279" s="88">
        <f>$E279^EXP(Parameter!$D$291+Parameter!$D$297*((LN($B279*21/30.2))))</f>
        <v>5.1219471804403336E-3</v>
      </c>
      <c r="AT279" s="12">
        <f>$D279^EXP(Parameter!$D$305+Parameter!$D$307-Parameter!$D$306+(Parameter!$D$311+Parameter!$D$313-Parameter!$D$312)*((LN($B279*21/30.2))))</f>
        <v>1.1661610641536476E-2</v>
      </c>
      <c r="AU279" s="88">
        <f>$E279^EXP(Parameter!$D$291+Parameter!$D$293-Parameter!$D$292+(Parameter!$D$297+Parameter!$D$299-Parameter!$D$298)*((LN($B279*21/30.2))))</f>
        <v>8.4784484906534306E-3</v>
      </c>
      <c r="AV279" s="12">
        <f>$D279^EXP(Parameter!$D$308+Parameter!$D$314*((LN($B279*21/30.2))))</f>
        <v>1.5997295667445469E-2</v>
      </c>
      <c r="AW279" s="88">
        <f>$E279^EXP(Parameter!$D$294+Parameter!$D$300*((LN($B279*21/30.2))))</f>
        <v>7.3789093184484129E-3</v>
      </c>
      <c r="AX279" s="12">
        <f>$D279^EXP(Parameter!$D$305+Parameter!$D$309-Parameter!$D$306+(Parameter!$D$311+Parameter!$D$315-Parameter!$D$312)*((LN($B279*21/30.2))))</f>
        <v>4.5285290815975376E-3</v>
      </c>
      <c r="AY279" s="88">
        <f>$E279^EXP(Parameter!$D$291+Parameter!$D$295-Parameter!$D$292+(Parameter!$D$297+Parameter!$D$301-Parameter!$D$298)*((LN($B279*21/30.2))))</f>
        <v>2.2812648760331363E-5</v>
      </c>
      <c r="AZ279" s="12">
        <f>$D279^EXP(Parameter!D$305-Parameter!D$306+(Parameter!D$311-Parameter!D$312)*((LN($B279*21/30.2))))</f>
        <v>2.9681731640036567E-3</v>
      </c>
      <c r="BA279" s="88">
        <f>$E279^EXP(Parameter!$D$291-Parameter!$D$292+(Parameter!$D$297-Parameter!$D$298)*((LN($B279*21/30.2))))</f>
        <v>1.4199723636603794E-7</v>
      </c>
      <c r="BB279" s="89">
        <f>$D279^EXP(Parameter!$D$231+Parameter!$D$238)</f>
        <v>3.0818451780877037E-2</v>
      </c>
      <c r="BC279" s="90">
        <f>$E279^EXP(Parameter!$D$216+Parameter!$D$223)</f>
        <v>1.5324800294227881E-3</v>
      </c>
      <c r="BD279" s="91">
        <f>$D279^EXP(Parameter!$D$232+Parameter!$D$239)</f>
        <v>2.2291964174691096E-2</v>
      </c>
      <c r="BE279" s="90">
        <f>$E279^EXP(Parameter!$D$217+Parameter!$D$224)</f>
        <v>2.3323554931681165E-3</v>
      </c>
      <c r="BF279" s="91">
        <f>$D279^EXP(Parameter!$D$234+Parameter!$D$241)</f>
        <v>2.7719682725463608E-2</v>
      </c>
      <c r="BG279" s="91">
        <f>$E279^EXP(Parameter!$D$219+Parameter!$D$226)</f>
        <v>1.3496393219948728E-2</v>
      </c>
      <c r="BH279" s="91">
        <f>$D279^EXP(Parameter!$D$235+Parameter!$D$242)</f>
        <v>6.334442468042685E-2</v>
      </c>
      <c r="BI279" s="91">
        <f>$E279^EXP(Parameter!$D$220+Parameter!$D$227)</f>
        <v>8.0248613944599052E-3</v>
      </c>
      <c r="BJ279" s="91">
        <f>$D279^EXP(Parameter!$D$236)</f>
        <v>6.1689513676832976E-3</v>
      </c>
      <c r="BK279" s="91">
        <f>$E279^EXP(Parameter!$D$221)</f>
        <v>0.11966591043722775</v>
      </c>
      <c r="BL279" s="91">
        <f>$D279^EXP(Parameter!$D$233+Parameter!$D$240)</f>
        <v>8.9945430992550753E-3</v>
      </c>
      <c r="BM279" s="91">
        <f>$E279^EXP(Parameter!$D$218+Parameter!$D$225)</f>
        <v>6.0059379680057719E-4</v>
      </c>
      <c r="BN279" s="90">
        <f>$D279^EXP(Parameter!$D$268+Parameter!$D$275)</f>
        <v>4.3731986085352663E-2</v>
      </c>
      <c r="BO279" s="91">
        <f>$E279^EXP(Parameter!$D$246+Parameter!$D$253)</f>
        <v>4.4716051159732038E-4</v>
      </c>
      <c r="BP279" s="91">
        <f>$D279^EXP(Parameter!$D$269+Parameter!$D$276)</f>
        <v>2.6835524791494716E-2</v>
      </c>
      <c r="BQ279" s="91">
        <f>$E279^EXP(Parameter!$D$247+Parameter!$D$254)</f>
        <v>1.2919789974507872E-3</v>
      </c>
      <c r="BR279" s="91">
        <f>$D279^EXP(Parameter!$D$271+Parameter!$D$278)</f>
        <v>7.1710249790829794E-2</v>
      </c>
      <c r="BS279" s="91">
        <f>$E279^EXP(Parameter!$D$249+Parameter!$D$256)</f>
        <v>1.7202043937455096E-2</v>
      </c>
      <c r="BT279" s="91">
        <f>$D279^EXP(Parameter!$D$272+Parameter!$D$279)</f>
        <v>0.13675128155806263</v>
      </c>
      <c r="BU279" s="91">
        <f>$E279^EXP(Parameter!$D$250+Parameter!$D$257)</f>
        <v>4.3851119165781976E-3</v>
      </c>
      <c r="BV279" s="91">
        <f>$D279^EXP(Parameter!$D$273+Parameter!$D$280)</f>
        <v>0.10445321521279899</v>
      </c>
      <c r="BW279" s="91">
        <f>$E279^EXP(Parameter!$D$251+Parameter!$D$258)</f>
        <v>1.871744329294435E-2</v>
      </c>
      <c r="BX279" s="91">
        <f>$D279^EXP(Parameter!$D$270+Parameter!$D$277)</f>
        <v>2.2804984030747859E-2</v>
      </c>
      <c r="BY279" s="91">
        <f>$E279^EXP(Parameter!$D$248+Parameter!$D$255)</f>
        <v>1.6345590448604221E-3</v>
      </c>
      <c r="BZ279" s="90">
        <f>$D279^EXP(Parameter!$D$208)</f>
        <v>2.8320671840655169E-2</v>
      </c>
      <c r="CA279" s="90">
        <f>$E279^EXP(Parameter!$D$200)</f>
        <v>1.0335619592425481E-3</v>
      </c>
      <c r="CB279" s="90">
        <f>$D279^EXP(Parameter!$D$209)</f>
        <v>2.2633022015798879E-2</v>
      </c>
      <c r="CC279" s="90">
        <f>$E279^EXP(Parameter!$D$201)</f>
        <v>1.8913023488220785E-3</v>
      </c>
      <c r="CD279" s="90">
        <f>$D279^EXP(Parameter!$D$211)</f>
        <v>2.5036300861028964E-2</v>
      </c>
      <c r="CE279" s="90">
        <f>$E279^EXP(Parameter!$D$203)</f>
        <v>1.0061172994572759E-2</v>
      </c>
      <c r="CF279" s="90">
        <f>$D279^EXP(Parameter!$D$212)</f>
        <v>6.3169800468615978E-2</v>
      </c>
      <c r="CG279" s="90">
        <f>$E279^EXP(Parameter!$D$204)</f>
        <v>6.7576269845677035E-3</v>
      </c>
      <c r="CH279" s="91">
        <f>$D279^EXP(Parameter!$D$213)</f>
        <v>1.9621302005936276E-2</v>
      </c>
      <c r="CI279" s="90">
        <f>$E279^EXP(Parameter!$D$205)</f>
        <v>1.2868756407989779E-2</v>
      </c>
      <c r="CJ279" s="91">
        <f>$D279^EXP(Parameter!$D$210)</f>
        <v>9.9655217388345315E-3</v>
      </c>
      <c r="CK279" s="90">
        <f>$E279^EXP(Parameter!$D$202)</f>
        <v>8.148515933985985E-4</v>
      </c>
      <c r="CL279" s="12">
        <f>$D279^EXP(Parameter!$D$170+Parameter!$D$177*(LN($B279/30.2*21)))</f>
        <v>1.1190829299406664E-2</v>
      </c>
      <c r="CM279" s="41">
        <f>$E279^EXP(Parameter!$D$155+Parameter!$D$162*(LN($B279/30.2*21)))</f>
        <v>5.8148381883809844E-2</v>
      </c>
      <c r="CN279" s="12">
        <f>$D279^EXP(Parameter!$D$171+Parameter!$D$178*(LN($B279/30.2*21)))</f>
        <v>1.3353662616325422E-2</v>
      </c>
      <c r="CO279" s="41">
        <f>$E279^EXP(Parameter!$D$156+Parameter!$D$163*(LN($B279/30.2*21)))</f>
        <v>3.0774048681645006E-2</v>
      </c>
      <c r="CP279" s="12">
        <f>$D279^EXP(Parameter!$D$173+Parameter!$D$180*(LN($B279/30.2*21)))</f>
        <v>1.0505309975075778E-2</v>
      </c>
      <c r="CQ279" s="41">
        <f>$E279^EXP(Parameter!$D$158+Parameter!$D$165*(LN($B279/30.2*21)))</f>
        <v>2.9214997771668364E-2</v>
      </c>
      <c r="CR279" s="12">
        <f>$D279^EXP(Parameter!$D$174+Parameter!$D$181*(LN($B279/30.2*21)))</f>
        <v>8.1818319316975842E-3</v>
      </c>
      <c r="CS279" s="41">
        <f>$E279^EXP(Parameter!$D$159+Parameter!$D$166*(LN($B279/30.2*21)))</f>
        <v>4.9858903724698277E-2</v>
      </c>
      <c r="CT279" s="12">
        <f>$D279^EXP(Parameter!$D$175+Parameter!$D$182*(LN($B279/30.2*21)))</f>
        <v>9.4795494226261774E-4</v>
      </c>
      <c r="CU279" s="41">
        <f>$E279^EXP(Parameter!$D$160+Parameter!$D$167*(LN($B279/30.2*21)))</f>
        <v>5.7273952223378449E-4</v>
      </c>
      <c r="CV279" s="12">
        <f>$D279^EXP(Parameter!$D$172+Parameter!$D$179*(LN($B279/30.2*21)))</f>
        <v>1.7045104807694353E-3</v>
      </c>
      <c r="CW279" s="41">
        <f>$E279^EXP(Parameter!$D$157+Parameter!$D$164*(LN($B279/30.2*21)))</f>
        <v>2.6759164763001146E-9</v>
      </c>
      <c r="CX279" s="12">
        <f t="shared" si="30"/>
        <v>1.8386363737667969E-57</v>
      </c>
      <c r="CY279" s="85">
        <v>1.22571909447922E-2</v>
      </c>
      <c r="CZ279" s="12">
        <f t="shared" si="31"/>
        <v>1.0197142298942779E-7</v>
      </c>
      <c r="DA279" s="85">
        <v>1.8083144347294799E-2</v>
      </c>
      <c r="DB279" s="12">
        <f t="shared" si="32"/>
        <v>1.8611662929885421E-14</v>
      </c>
      <c r="DC279" s="41">
        <v>3.7082696980664903E-5</v>
      </c>
      <c r="DD279" s="12">
        <f t="shared" si="33"/>
        <v>8.7873642082945751E-253</v>
      </c>
      <c r="DE279" s="85">
        <v>4.7610231182027501E-4</v>
      </c>
      <c r="DF279" s="12">
        <f t="shared" si="34"/>
        <v>3.0290974536439036E-257</v>
      </c>
      <c r="DG279" s="41">
        <v>3.6993699999999998E-5</v>
      </c>
      <c r="DH279" s="12">
        <f t="shared" si="35"/>
        <v>4.2333107027020585E-15</v>
      </c>
      <c r="DI279" s="41">
        <v>3.6993699999999998E-5</v>
      </c>
      <c r="DJ279" s="46">
        <v>274</v>
      </c>
      <c r="DK279" s="44">
        <v>1.1762640450552199E-5</v>
      </c>
      <c r="DL279" s="44">
        <v>4.2012064353280602E-5</v>
      </c>
      <c r="DM279" s="44">
        <v>1.06974467007359E-4</v>
      </c>
      <c r="DN279" s="44">
        <v>7.3750622629709106E-5</v>
      </c>
      <c r="DO279" s="44">
        <v>3.9030402825535E-4</v>
      </c>
      <c r="DP279" s="44">
        <v>2.9159041766635402E-4</v>
      </c>
      <c r="DQ279" s="44">
        <v>4.4847741434550498E-4</v>
      </c>
      <c r="DR279" s="45">
        <v>1.10464543717074E-2</v>
      </c>
      <c r="DS279" s="45">
        <v>1.93058475248814E-2</v>
      </c>
      <c r="DT279" s="45">
        <v>1.7017358037504999E-2</v>
      </c>
      <c r="DU279" s="45">
        <v>1.16634447636006E-2</v>
      </c>
      <c r="DV279" s="45">
        <v>1.8300803202698099E-2</v>
      </c>
      <c r="DW279" s="45">
        <v>3.2452379199723103E-2</v>
      </c>
      <c r="DX279" s="45">
        <v>1.41711028075301E-2</v>
      </c>
    </row>
    <row r="280" spans="1:128">
      <c r="A280" s="43">
        <f t="shared" si="29"/>
        <v>17.575342465753426</v>
      </c>
      <c r="B280" s="18">
        <v>276</v>
      </c>
      <c r="C280" s="12">
        <v>6050</v>
      </c>
      <c r="D280" s="12">
        <v>1.01619416565793E-2</v>
      </c>
      <c r="E280" s="12">
        <v>3.6382405686450997E-5</v>
      </c>
      <c r="F280" s="92">
        <f>$D280^Parameter!$D$325</f>
        <v>2.7889570345539978E-2</v>
      </c>
      <c r="G280" s="92">
        <f>$E280^Parameter!$D$318</f>
        <v>6.3656362291394746E-4</v>
      </c>
      <c r="H280" s="92">
        <f>$D280^Parameter!$D$326</f>
        <v>2.5443763942805703E-2</v>
      </c>
      <c r="I280" s="92">
        <f>$E280^Parameter!$D$319</f>
        <v>1.4420174100022449E-3</v>
      </c>
      <c r="J280" s="92">
        <f>$D280^Parameter!$D$328</f>
        <v>3.0291183592982367E-2</v>
      </c>
      <c r="K280" s="92">
        <f>$E280^Parameter!$D$321</f>
        <v>1.0801271823231347E-2</v>
      </c>
      <c r="L280" s="92">
        <f>$D280^Parameter!$D$329</f>
        <v>7.6543259186616322E-2</v>
      </c>
      <c r="M280" s="92">
        <f>$E280^Parameter!$D$322</f>
        <v>6.6809280087587802E-3</v>
      </c>
      <c r="N280" s="92">
        <f>$D280^Parameter!$D$330</f>
        <v>2.4302509674093357E-2</v>
      </c>
      <c r="O280" s="92">
        <f>$E280^Parameter!$D$323</f>
        <v>1.6763186039437106E-2</v>
      </c>
      <c r="P280" s="92">
        <f>$D280^Parameter!$D$327</f>
        <v>1.2666068011434811E-2</v>
      </c>
      <c r="Q280" s="92">
        <f>$E280^Parameter!$D$320</f>
        <v>6.7682511903046825E-4</v>
      </c>
      <c r="R280" s="12">
        <f>$D280^EXP(Parameter!$D$96+Parameter!$D$103*(($B280/30.2*21)^(1)))</f>
        <v>2.3379956276435842E-58</v>
      </c>
      <c r="S280" s="12">
        <f>$E280^EXP(Parameter!$D$81+Parameter!$D$88*($B280/30.2*21)^(-2))</f>
        <v>1.8718575454398192E-3</v>
      </c>
      <c r="T280" s="12">
        <f>$D280^EXP(Parameter!$D$97+Parameter!$D$104*(($B280*21/30.2)^(1)))</f>
        <v>9.0598591784575664E-8</v>
      </c>
      <c r="U280" s="12">
        <f>$E280^EXP(Parameter!$D$82+Parameter!$D$89*($B280/30.2*21)^(-2))</f>
        <v>3.2325994619380426E-3</v>
      </c>
      <c r="V280" s="12">
        <f>$D280^EXP(Parameter!$D$99+Parameter!$D$106*(($B280*21/30.2)^(1)))</f>
        <v>1.3502189851345713E-14</v>
      </c>
      <c r="W280" s="12">
        <f>$E280^EXP(Parameter!$D$84+Parameter!$D$91*($B280/30.2*21)^(-2))</f>
        <v>1.8817986657681765E-2</v>
      </c>
      <c r="X280" s="12">
        <f>$D280^EXP(Parameter!$D$100+Parameter!$D$107*(($B280*21/30.2)^(1)))</f>
        <v>1.5073198797269644E-258</v>
      </c>
      <c r="Y280" s="12">
        <f>$E280^EXP(Parameter!$D$85+Parameter!$D$92*($B280/30.2*21)^(-2))</f>
        <v>1.1390567267718921E-2</v>
      </c>
      <c r="Z280" s="12">
        <f>$D280^EXP(Parameter!$D$101+Parameter!$D$108*(($B280*21/30.2)^(1)))</f>
        <v>9.5112211041575253E-263</v>
      </c>
      <c r="AA280" s="12">
        <f>$E280^EXP(Parameter!$D$86+Parameter!$D$93*($B280/30.2*21)^(-2))</f>
        <v>1.7019791531712465E-2</v>
      </c>
      <c r="AB280" s="12">
        <f>$D280^EXP(Parameter!$D$98+Parameter!$D$105*(($B280*21/30.2)^(1)))</f>
        <v>3.0964452118752886E-15</v>
      </c>
      <c r="AC280" s="12">
        <f>$E280^EXP(Parameter!$D$83+Parameter!$D$90*($B280/30.2*21)^(-2))</f>
        <v>7.7724657167470789E-4</v>
      </c>
      <c r="AD280" s="87">
        <f>$D280^EXP(Parameter!$D$133+Parameter!$D$140*(($B280*21/30.2)^(-0.5))+Parameter!$D$147*((LN($B280*21/30.2))))</f>
        <v>3.8896657434390678E-17</v>
      </c>
      <c r="AE280" s="12">
        <f>$E280^EXP(Parameter!$D$111+Parameter!$D$118*(($B280*21/30.2)^(-1))+Parameter!$D$125*(($B280*21/30.2)^(-0.5)))</f>
        <v>4.231055635693725E-2</v>
      </c>
      <c r="AF280" s="12">
        <f>$D280^EXP(Parameter!$D$134+Parameter!$D$141*(($B280*21/30.2)^(-0.5))+Parameter!$D$148*((LN($B280*21/30.2))))</f>
        <v>1.9549083376460482E-5</v>
      </c>
      <c r="AG280" s="12">
        <f>$E280^EXP(Parameter!$D$112+Parameter!$D$119*(($B280*21/30.2)^(-1))+Parameter!$D$126*(($B280*21/30.2)^(-0.5)))</f>
        <v>3.9967792053125983E-3</v>
      </c>
      <c r="AH280" s="12">
        <f>$D280^EXP(Parameter!$D$136+Parameter!$D$143*(($B280*21/30.2)^(-0.5))+Parameter!$D$150*((LN($B280*21/30.2))))</f>
        <v>1.4587711564039786E-13</v>
      </c>
      <c r="AI280" s="12">
        <f>$E280^EXP(Parameter!$D$114+Parameter!$D$121*(($B280*21/30.2)^(-1))+Parameter!$D$128*(($B280*21/30.2)^(-0.5)))</f>
        <v>8.4230284225081593E-6</v>
      </c>
      <c r="AJ280" s="12">
        <f>$D280^EXP(Parameter!$D$137+Parameter!$D$144*(($B280*21/30.2)^(-0.5))+Parameter!$D$151*((LN($B280*21/30.2))))</f>
        <v>2.9068828188926339E-20</v>
      </c>
      <c r="AK280" s="12">
        <f>$E280^EXP(Parameter!$D$115+Parameter!$D$122*(($B280*21/30.2)^(-1))+Parameter!$D$129*(($B280*21/30.2)^(-0.5)))</f>
        <v>2.2597375719179236E-3</v>
      </c>
      <c r="AL280" s="12">
        <f>$D280^EXP(Parameter!$D$138+Parameter!$D$145*(($B280*21/30.2)^(-0.5))+Parameter!$D$152*((LN($B280*21/30.2))))</f>
        <v>5.8512026722420378E-95</v>
      </c>
      <c r="AM280" s="12">
        <f>$E280^EXP(Parameter!$D$116+Parameter!$D$123*(($B280*21/30.2)^(-1))+Parameter!$D$130*(($B280*21/30.2)^(-0.5)))</f>
        <v>3.6701687110875489E-7</v>
      </c>
      <c r="AN280" s="12">
        <f>$D280^EXP(Parameter!$D$135+Parameter!$D$142*(($B280*21/30.2)^(-0.5))+Parameter!$D$149*((LN($B280*21/30.2))))</f>
        <v>2.6550267955325171E-7</v>
      </c>
      <c r="AO280" s="12">
        <f>$E280^EXP(Parameter!$D$113+Parameter!$D$120*(($B280*21/30.2)^(-1))+Parameter!$D$127*(($B280*21/30.2)^(-0.5)))</f>
        <v>1.838098176840406E-14</v>
      </c>
      <c r="AP280" s="87">
        <f>$D280^EXP(Parameter!$D$304+Parameter!$D$310*((LN($B280*21/30.2))))</f>
        <v>8.7994415955246468E-3</v>
      </c>
      <c r="AQ280" s="88">
        <f>$E280^EXP(Parameter!$D$290+Parameter!$D$296*((LN($B280*21/30.2))))</f>
        <v>6.9899697219149345E-3</v>
      </c>
      <c r="AR280" s="12">
        <f>$D280^EXP(Parameter!$D$305+Parameter!$D$311*((LN($B280*21/30.2))))</f>
        <v>1.4123145011273529E-2</v>
      </c>
      <c r="AS280" s="88">
        <f>$E280^EXP(Parameter!$D$291+Parameter!$D$297*((LN($B280*21/30.2))))</f>
        <v>5.0832069886228163E-3</v>
      </c>
      <c r="AT280" s="12">
        <f>$D280^EXP(Parameter!$D$305+Parameter!$D$307-Parameter!$D$306+(Parameter!$D$311+Parameter!$D$313-Parameter!$D$312)*((LN($B280*21/30.2))))</f>
        <v>1.1554621278019371E-2</v>
      </c>
      <c r="AU280" s="88">
        <f>$E280^EXP(Parameter!$D$291+Parameter!$D$293-Parameter!$D$292+(Parameter!$D$297+Parameter!$D$299-Parameter!$D$298)*((LN($B280*21/30.2))))</f>
        <v>8.4079671749232032E-3</v>
      </c>
      <c r="AV280" s="12">
        <f>$D280^EXP(Parameter!$D$308+Parameter!$D$314*((LN($B280*21/30.2))))</f>
        <v>1.5836799204011039E-2</v>
      </c>
      <c r="AW280" s="88">
        <f>$E280^EXP(Parameter!$D$294+Parameter!$D$300*((LN($B280*21/30.2))))</f>
        <v>7.3211103586503382E-3</v>
      </c>
      <c r="AX280" s="12">
        <f>$D280^EXP(Parameter!$D$305+Parameter!$D$309-Parameter!$D$306+(Parameter!$D$311+Parameter!$D$315-Parameter!$D$312)*((LN($B280*21/30.2))))</f>
        <v>4.4727861734643734E-3</v>
      </c>
      <c r="AY280" s="88">
        <f>$E280^EXP(Parameter!$D$291+Parameter!$D$295-Parameter!$D$292+(Parameter!$D$297+Parameter!$D$301-Parameter!$D$298)*((LN($B280*21/30.2))))</f>
        <v>2.2118955452124283E-5</v>
      </c>
      <c r="AZ280" s="12">
        <f>$D280^EXP(Parameter!D$305-Parameter!D$306+(Parameter!D$311-Parameter!D$312)*((LN($B280*21/30.2))))</f>
        <v>2.9311693195461165E-3</v>
      </c>
      <c r="BA280" s="88">
        <f>$E280^EXP(Parameter!$D$291-Parameter!$D$292+(Parameter!$D$297-Parameter!$D$298)*((LN($B280*21/30.2))))</f>
        <v>1.3620987371062638E-7</v>
      </c>
      <c r="BB280" s="89">
        <f>$D280^EXP(Parameter!$D$231+Parameter!$D$238)</f>
        <v>3.0630568561283645E-2</v>
      </c>
      <c r="BC280" s="90">
        <f>$E280^EXP(Parameter!$D$216+Parameter!$D$223)</f>
        <v>1.5163476581915045E-3</v>
      </c>
      <c r="BD280" s="91">
        <f>$D280^EXP(Parameter!$D$232+Parameter!$D$239)</f>
        <v>2.2143454668651533E-2</v>
      </c>
      <c r="BE280" s="90">
        <f>$E280^EXP(Parameter!$D$217+Parameter!$D$224)</f>
        <v>2.3093861240326007E-3</v>
      </c>
      <c r="BF280" s="91">
        <f>$D280^EXP(Parameter!$D$234+Parameter!$D$241)</f>
        <v>2.7545560636908457E-2</v>
      </c>
      <c r="BG280" s="91">
        <f>$E280^EXP(Parameter!$D$219+Parameter!$D$226)</f>
        <v>1.3401842477457977E-2</v>
      </c>
      <c r="BH280" s="91">
        <f>$D280^EXP(Parameter!$D$235+Parameter!$D$242)</f>
        <v>6.3038013968427689E-2</v>
      </c>
      <c r="BI280" s="91">
        <f>$E280^EXP(Parameter!$D$220+Parameter!$D$227)</f>
        <v>7.9618802976517845E-3</v>
      </c>
      <c r="BJ280" s="91">
        <f>$D280^EXP(Parameter!$D$236)</f>
        <v>6.1140343002416397E-3</v>
      </c>
      <c r="BK280" s="91">
        <f>$E280^EXP(Parameter!$D$221)</f>
        <v>0.11925177289777253</v>
      </c>
      <c r="BL280" s="91">
        <f>$D280^EXP(Parameter!$D$233+Parameter!$D$240)</f>
        <v>8.9203816651523046E-3</v>
      </c>
      <c r="BM280" s="91">
        <f>$E280^EXP(Parameter!$D$218+Parameter!$D$225)</f>
        <v>5.9336306154367301E-4</v>
      </c>
      <c r="BN280" s="90">
        <f>$D280^EXP(Parameter!$D$268+Parameter!$D$275)</f>
        <v>4.3492116830959958E-2</v>
      </c>
      <c r="BO280" s="91">
        <f>$E280^EXP(Parameter!$D$246+Parameter!$D$253)</f>
        <v>4.4156424803455256E-4</v>
      </c>
      <c r="BP280" s="91">
        <f>$D280^EXP(Parameter!$D$269+Parameter!$D$276)</f>
        <v>2.6665437447952745E-2</v>
      </c>
      <c r="BQ280" s="91">
        <f>$E280^EXP(Parameter!$D$247+Parameter!$D$254)</f>
        <v>1.2780220619974581E-3</v>
      </c>
      <c r="BR280" s="91">
        <f>$D280^EXP(Parameter!$D$271+Parameter!$D$278)</f>
        <v>7.1378930641486329E-2</v>
      </c>
      <c r="BS280" s="91">
        <f>$E280^EXP(Parameter!$D$249+Parameter!$D$256)</f>
        <v>1.7088301083856141E-2</v>
      </c>
      <c r="BT280" s="91">
        <f>$D280^EXP(Parameter!$D$272+Parameter!$D$279)</f>
        <v>0.13627396540216757</v>
      </c>
      <c r="BU280" s="91">
        <f>$E280^EXP(Parameter!$D$250+Parameter!$D$257)</f>
        <v>4.3464052186539121E-3</v>
      </c>
      <c r="BV280" s="91">
        <f>$D280^EXP(Parameter!$D$273+Parameter!$D$280)</f>
        <v>0.1040393592764747</v>
      </c>
      <c r="BW280" s="91">
        <f>$E280^EXP(Parameter!$D$251+Parameter!$D$258)</f>
        <v>1.859624393669922E-2</v>
      </c>
      <c r="BX280" s="91">
        <f>$D280^EXP(Parameter!$D$270+Parameter!$D$277)</f>
        <v>2.2653962594610902E-2</v>
      </c>
      <c r="BY280" s="91">
        <f>$E280^EXP(Parameter!$D$248+Parameter!$D$255)</f>
        <v>1.6175224075688588E-3</v>
      </c>
      <c r="BZ280" s="90">
        <f>$D280^EXP(Parameter!$D$208)</f>
        <v>2.8143835477608781E-2</v>
      </c>
      <c r="CA280" s="90">
        <f>$E280^EXP(Parameter!$D$200)</f>
        <v>1.0220241364174442E-3</v>
      </c>
      <c r="CB280" s="90">
        <f>$D280^EXP(Parameter!$D$209)</f>
        <v>2.2482840296122152E-2</v>
      </c>
      <c r="CC280" s="90">
        <f>$E280^EXP(Parameter!$D$201)</f>
        <v>1.8720356594663101E-3</v>
      </c>
      <c r="CD280" s="90">
        <f>$D280^EXP(Parameter!$D$211)</f>
        <v>2.4874583290996267E-2</v>
      </c>
      <c r="CE280" s="90">
        <f>$E280^EXP(Parameter!$D$203)</f>
        <v>9.9858972181498529E-3</v>
      </c>
      <c r="CF280" s="90">
        <f>$D280^EXP(Parameter!$D$212)</f>
        <v>6.2863929474277214E-2</v>
      </c>
      <c r="CG280" s="90">
        <f>$E280^EXP(Parameter!$D$204)</f>
        <v>6.7027100433437606E-3</v>
      </c>
      <c r="CH280" s="91">
        <f>$D280^EXP(Parameter!$D$213)</f>
        <v>1.9486213992644476E-2</v>
      </c>
      <c r="CI280" s="90">
        <f>$E280^EXP(Parameter!$D$205)</f>
        <v>1.2777609031110552E-2</v>
      </c>
      <c r="CJ280" s="91">
        <f>$D280^EXP(Parameter!$D$210)</f>
        <v>9.8851351422943809E-3</v>
      </c>
      <c r="CK280" s="90">
        <f>$E280^EXP(Parameter!$D$202)</f>
        <v>8.0544250096898804E-4</v>
      </c>
      <c r="CL280" s="12">
        <f>$D280^EXP(Parameter!$D$170+Parameter!$D$177*(LN($B280/30.2*21)))</f>
        <v>1.1088862171942392E-2</v>
      </c>
      <c r="CM280" s="41">
        <f>$E280^EXP(Parameter!$D$155+Parameter!$D$162*(LN($B280/30.2*21)))</f>
        <v>5.8031072782583223E-2</v>
      </c>
      <c r="CN280" s="12">
        <f>$D280^EXP(Parameter!$D$171+Parameter!$D$178*(LN($B280/30.2*21)))</f>
        <v>1.3244234916823541E-2</v>
      </c>
      <c r="CO280" s="41">
        <f>$E280^EXP(Parameter!$D$156+Parameter!$D$163*(LN($B280/30.2*21)))</f>
        <v>3.0656969306350947E-2</v>
      </c>
      <c r="CP280" s="12">
        <f>$D280^EXP(Parameter!$D$173+Parameter!$D$180*(LN($B280/30.2*21)))</f>
        <v>1.0409628303772333E-2</v>
      </c>
      <c r="CQ280" s="41">
        <f>$E280^EXP(Parameter!$D$158+Parameter!$D$165*(LN($B280/30.2*21)))</f>
        <v>2.9067087733291339E-2</v>
      </c>
      <c r="CR280" s="12">
        <f>$D280^EXP(Parameter!$D$174+Parameter!$D$181*(LN($B280/30.2*21)))</f>
        <v>8.0862610315829298E-3</v>
      </c>
      <c r="CS280" s="41">
        <f>$E280^EXP(Parameter!$D$159+Parameter!$D$166*(LN($B280/30.2*21)))</f>
        <v>4.9689510366245492E-2</v>
      </c>
      <c r="CT280" s="12">
        <f>$D280^EXP(Parameter!$D$175+Parameter!$D$182*(LN($B280/30.2*21)))</f>
        <v>9.3181639573449706E-4</v>
      </c>
      <c r="CU280" s="41">
        <f>$E280^EXP(Parameter!$D$160+Parameter!$D$167*(LN($B280/30.2*21)))</f>
        <v>5.6299610252365912E-4</v>
      </c>
      <c r="CV280" s="12">
        <f>$D280^EXP(Parameter!$D$172+Parameter!$D$179*(LN($B280/30.2*21)))</f>
        <v>1.6813073951285589E-3</v>
      </c>
      <c r="CW280" s="41">
        <f>$E280^EXP(Parameter!$D$157+Parameter!$D$164*(LN($B280/30.2*21)))</f>
        <v>2.5381930038983546E-9</v>
      </c>
      <c r="CX280" s="12">
        <f t="shared" si="30"/>
        <v>2.3379956276435842E-58</v>
      </c>
      <c r="CY280" s="85">
        <v>1.22500892554068E-2</v>
      </c>
      <c r="CZ280" s="12">
        <f t="shared" si="31"/>
        <v>9.0598591784575664E-8</v>
      </c>
      <c r="DA280" s="85">
        <v>1.8067222821390099E-2</v>
      </c>
      <c r="DB280" s="12">
        <f t="shared" si="32"/>
        <v>1.3502189851345713E-14</v>
      </c>
      <c r="DC280" s="41">
        <v>3.64641170770062E-5</v>
      </c>
      <c r="DD280" s="12">
        <f t="shared" si="33"/>
        <v>1.5073198797269644E-258</v>
      </c>
      <c r="DE280" s="85">
        <v>4.6920419171440903E-4</v>
      </c>
      <c r="DF280" s="12">
        <f t="shared" si="34"/>
        <v>9.5112211041575253E-263</v>
      </c>
      <c r="DG280" s="41">
        <v>3.6382399999999999E-5</v>
      </c>
      <c r="DH280" s="12">
        <f t="shared" si="35"/>
        <v>3.0964452118752886E-15</v>
      </c>
      <c r="DI280" s="41">
        <v>3.6382399999999999E-5</v>
      </c>
      <c r="DJ280" s="46">
        <v>275</v>
      </c>
      <c r="DK280" s="44">
        <v>1.1526885583923499E-5</v>
      </c>
      <c r="DL280" s="44">
        <v>4.1229891080796201E-5</v>
      </c>
      <c r="DM280" s="44">
        <v>1.05099605652303E-4</v>
      </c>
      <c r="DN280" s="44">
        <v>7.2425645467499896E-5</v>
      </c>
      <c r="DO280" s="44">
        <v>3.8408321201432999E-4</v>
      </c>
      <c r="DP280" s="44">
        <v>2.8683613056435002E-4</v>
      </c>
      <c r="DQ280" s="44">
        <v>4.4140853971608201E-4</v>
      </c>
      <c r="DR280" s="45">
        <v>1.09605601438504E-2</v>
      </c>
      <c r="DS280" s="45">
        <v>1.9166687601329099E-2</v>
      </c>
      <c r="DT280" s="45">
        <v>1.68924518042897E-2</v>
      </c>
      <c r="DU280" s="45">
        <v>1.1573377806516299E-2</v>
      </c>
      <c r="DV280" s="45">
        <v>1.8167861286070199E-2</v>
      </c>
      <c r="DW280" s="45">
        <v>3.22368502492019E-2</v>
      </c>
      <c r="DX280" s="45">
        <v>1.4064432213632599E-2</v>
      </c>
    </row>
    <row r="281" spans="1:128">
      <c r="A281" s="43">
        <f t="shared" si="29"/>
        <v>17.635616438356163</v>
      </c>
      <c r="B281" s="18">
        <v>277</v>
      </c>
      <c r="C281" s="12">
        <v>6072</v>
      </c>
      <c r="D281" s="12">
        <v>1.0080670062367601E-2</v>
      </c>
      <c r="E281" s="12">
        <v>3.5782791443259701E-5</v>
      </c>
      <c r="F281" s="92">
        <f>$D281^Parameter!$D$325</f>
        <v>2.7715437116303757E-2</v>
      </c>
      <c r="G281" s="92">
        <f>$E281^Parameter!$D$318</f>
        <v>6.2899245562795072E-4</v>
      </c>
      <c r="H281" s="92">
        <f>$D281^Parameter!$D$326</f>
        <v>2.5280841191278779E-2</v>
      </c>
      <c r="I281" s="92">
        <f>$E281^Parameter!$D$319</f>
        <v>1.4267618852548459E-3</v>
      </c>
      <c r="J281" s="92">
        <f>$D281^Parameter!$D$328</f>
        <v>3.0106406642509735E-2</v>
      </c>
      <c r="K281" s="92">
        <f>$E281^Parameter!$D$321</f>
        <v>1.0722046298867695E-2</v>
      </c>
      <c r="L281" s="92">
        <f>$D281^Parameter!$D$329</f>
        <v>7.6199840863294413E-2</v>
      </c>
      <c r="M281" s="92">
        <f>$E281^Parameter!$D$322</f>
        <v>6.6267466380884495E-3</v>
      </c>
      <c r="N281" s="92">
        <f>$D281^Parameter!$D$330</f>
        <v>2.4144955788854169E-2</v>
      </c>
      <c r="O281" s="92">
        <f>$E281^Parameter!$D$323</f>
        <v>1.6652125943261743E-2</v>
      </c>
      <c r="P281" s="92">
        <f>$D281^Parameter!$D$327</f>
        <v>1.2569613081118656E-2</v>
      </c>
      <c r="Q281" s="92">
        <f>$E281^Parameter!$D$320</f>
        <v>6.6884177550384873E-4</v>
      </c>
      <c r="R281" s="12">
        <f>$D281^EXP(Parameter!$D$96+Parameter!$D$103*(($B281/30.2*21)^(1)))</f>
        <v>2.8807072717182636E-59</v>
      </c>
      <c r="S281" s="12">
        <f>$E281^EXP(Parameter!$D$81+Parameter!$D$88*($B281/30.2*21)^(-2))</f>
        <v>1.8528416179116654E-3</v>
      </c>
      <c r="T281" s="12">
        <f>$D281^EXP(Parameter!$D$97+Parameter!$D$104*(($B281*21/30.2)^(1)))</f>
        <v>8.0434303986851132E-8</v>
      </c>
      <c r="U281" s="12">
        <f>$E281^EXP(Parameter!$D$82+Parameter!$D$89*($B281/30.2*21)^(-2))</f>
        <v>3.202602490520528E-3</v>
      </c>
      <c r="V281" s="12">
        <f>$D281^EXP(Parameter!$D$99+Parameter!$D$106*(($B281*21/30.2)^(1)))</f>
        <v>9.7659669302473215E-15</v>
      </c>
      <c r="W281" s="12">
        <f>$E281^EXP(Parameter!$D$84+Parameter!$D$91*($B281/30.2*21)^(-2))</f>
        <v>1.8696838706827847E-2</v>
      </c>
      <c r="X281" s="12">
        <f>$D281^EXP(Parameter!$D$100+Parameter!$D$107*(($B281*21/30.2)^(1)))</f>
        <v>1.9172488127857695E-264</v>
      </c>
      <c r="Y281" s="12">
        <f>$E281^EXP(Parameter!$D$85+Parameter!$D$92*($B281/30.2*21)^(-2))</f>
        <v>1.1308000896737639E-2</v>
      </c>
      <c r="Z281" s="12">
        <f>$D281^EXP(Parameter!$D$101+Parameter!$D$108*(($B281*21/30.2)^(1)))</f>
        <v>2.2863604924658958E-268</v>
      </c>
      <c r="AA281" s="12">
        <f>$E281^EXP(Parameter!$D$86+Parameter!$D$93*($B281/30.2*21)^(-2))</f>
        <v>1.6907442340810624E-2</v>
      </c>
      <c r="AB281" s="12">
        <f>$D281^EXP(Parameter!$D$98+Parameter!$D$105*(($B281*21/30.2)^(1)))</f>
        <v>2.258785883948398E-15</v>
      </c>
      <c r="AC281" s="12">
        <f>$E281^EXP(Parameter!$D$83+Parameter!$D$90*($B281/30.2*21)^(-2))</f>
        <v>7.6825108793714082E-4</v>
      </c>
      <c r="AD281" s="87">
        <f>$D281^EXP(Parameter!$D$133+Parameter!$D$140*(($B281*21/30.2)^(-0.5))+Parameter!$D$147*((LN($B281*21/30.2))))</f>
        <v>3.116144665187957E-17</v>
      </c>
      <c r="AE281" s="12">
        <f>$E281^EXP(Parameter!$D$111+Parameter!$D$118*(($B281*21/30.2)^(-1))+Parameter!$D$125*(($B281*21/30.2)^(-0.5)))</f>
        <v>4.2152113652794886E-2</v>
      </c>
      <c r="AF281" s="12">
        <f>$D281^EXP(Parameter!$D$134+Parameter!$D$141*(($B281*21/30.2)^(-0.5))+Parameter!$D$148*((LN($B281*21/30.2))))</f>
        <v>1.8829476559305746E-5</v>
      </c>
      <c r="AG281" s="12">
        <f>$E281^EXP(Parameter!$D$112+Parameter!$D$119*(($B281*21/30.2)^(-1))+Parameter!$D$126*(($B281*21/30.2)^(-0.5)))</f>
        <v>3.9618909283548071E-3</v>
      </c>
      <c r="AH281" s="12">
        <f>$D281^EXP(Parameter!$D$136+Parameter!$D$143*(($B281*21/30.2)^(-0.5))+Parameter!$D$150*((LN($B281*21/30.2))))</f>
        <v>1.242210794529882E-13</v>
      </c>
      <c r="AI281" s="12">
        <f>$E281^EXP(Parameter!$D$114+Parameter!$D$121*(($B281*21/30.2)^(-1))+Parameter!$D$128*(($B281*21/30.2)^(-0.5)))</f>
        <v>8.201636850119718E-6</v>
      </c>
      <c r="AJ281" s="12">
        <f>$D281^EXP(Parameter!$D$137+Parameter!$D$144*(($B281*21/30.2)^(-0.5))+Parameter!$D$151*((LN($B281*21/30.2))))</f>
        <v>2.1652456770581269E-20</v>
      </c>
      <c r="AK281" s="12">
        <f>$E281^EXP(Parameter!$D$115+Parameter!$D$122*(($B281*21/30.2)^(-1))+Parameter!$D$129*(($B281*21/30.2)^(-0.5)))</f>
        <v>2.2354147524465324E-3</v>
      </c>
      <c r="AL281" s="12">
        <f>$D281^EXP(Parameter!$D$138+Parameter!$D$145*(($B281*21/30.2)^(-0.5))+Parameter!$D$152*((LN($B281*21/30.2))))</f>
        <v>9.2142785063023895E-96</v>
      </c>
      <c r="AM281" s="12">
        <f>$E281^EXP(Parameter!$D$116+Parameter!$D$123*(($B281*21/30.2)^(-1))+Parameter!$D$130*(($B281*21/30.2)^(-0.5)))</f>
        <v>3.5476097718937304E-7</v>
      </c>
      <c r="AN281" s="12">
        <f>$D281^EXP(Parameter!$D$135+Parameter!$D$142*(($B281*21/30.2)^(-0.5))+Parameter!$D$149*((LN($B281*21/30.2))))</f>
        <v>2.5145707070381938E-7</v>
      </c>
      <c r="AO281" s="12">
        <f>$E281^EXP(Parameter!$D$113+Parameter!$D$120*(($B281*21/30.2)^(-1))+Parameter!$D$127*(($B281*21/30.2)^(-0.5)))</f>
        <v>1.7013673689981576E-14</v>
      </c>
      <c r="AP281" s="87">
        <f>$D281^EXP(Parameter!$D$304+Parameter!$D$310*((LN($B281*21/30.2))))</f>
        <v>8.7078567776732087E-3</v>
      </c>
      <c r="AQ281" s="88">
        <f>$E281^EXP(Parameter!$D$290+Parameter!$D$296*((LN($B281*21/30.2))))</f>
        <v>6.9516203750961923E-3</v>
      </c>
      <c r="AR281" s="12">
        <f>$D281^EXP(Parameter!$D$305+Parameter!$D$311*((LN($B281*21/30.2))))</f>
        <v>1.4007756019327276E-2</v>
      </c>
      <c r="AS281" s="88">
        <f>$E281^EXP(Parameter!$D$291+Parameter!$D$297*((LN($B281*21/30.2))))</f>
        <v>5.0448752956605029E-3</v>
      </c>
      <c r="AT281" s="12">
        <f>$D281^EXP(Parameter!$D$305+Parameter!$D$307-Parameter!$D$306+(Parameter!$D$311+Parameter!$D$313-Parameter!$D$312)*((LN($B281*21/30.2))))</f>
        <v>1.1448843385549898E-2</v>
      </c>
      <c r="AU281" s="88">
        <f>$E281^EXP(Parameter!$D$291+Parameter!$D$293-Parameter!$D$292+(Parameter!$D$297+Parameter!$D$299-Parameter!$D$298)*((LN($B281*21/30.2))))</f>
        <v>8.3382499234539494E-3</v>
      </c>
      <c r="AV281" s="12">
        <f>$D281^EXP(Parameter!$D$308+Parameter!$D$314*((LN($B281*21/30.2))))</f>
        <v>1.567818479235011E-2</v>
      </c>
      <c r="AW281" s="88">
        <f>$E281^EXP(Parameter!$D$294+Parameter!$D$300*((LN($B281*21/30.2))))</f>
        <v>7.2639223495400617E-3</v>
      </c>
      <c r="AX281" s="12">
        <f>$D281^EXP(Parameter!$D$305+Parameter!$D$309-Parameter!$D$306+(Parameter!$D$311+Parameter!$D$315-Parameter!$D$312)*((LN($B281*21/30.2))))</f>
        <v>4.4178331200998835E-3</v>
      </c>
      <c r="AY281" s="88">
        <f>$E281^EXP(Parameter!$D$291+Parameter!$D$295-Parameter!$D$292+(Parameter!$D$297+Parameter!$D$301-Parameter!$D$298)*((LN($B281*21/30.2))))</f>
        <v>2.1447123050585505E-5</v>
      </c>
      <c r="AZ281" s="12">
        <f>$D281^EXP(Parameter!D$305-Parameter!D$306+(Parameter!D$311-Parameter!D$312)*((LN($B281*21/30.2))))</f>
        <v>2.8947019549003215E-3</v>
      </c>
      <c r="BA281" s="88">
        <f>$E281^EXP(Parameter!$D$291-Parameter!$D$292+(Parameter!$D$297-Parameter!$D$298)*((LN($B281*21/30.2))))</f>
        <v>1.3066624688811185E-7</v>
      </c>
      <c r="BB281" s="89">
        <f>$D281^EXP(Parameter!$D$231+Parameter!$D$238)</f>
        <v>3.044431487133652E-2</v>
      </c>
      <c r="BC281" s="90">
        <f>$E281^EXP(Parameter!$D$216+Parameter!$D$223)</f>
        <v>1.5004283761877394E-3</v>
      </c>
      <c r="BD281" s="91">
        <f>$D281^EXP(Parameter!$D$232+Parameter!$D$239)</f>
        <v>2.1996316865915834E-2</v>
      </c>
      <c r="BE281" s="90">
        <f>$E281^EXP(Parameter!$D$217+Parameter!$D$224)</f>
        <v>2.2867046237871279E-3</v>
      </c>
      <c r="BF281" s="91">
        <f>$D281^EXP(Parameter!$D$234+Parameter!$D$241)</f>
        <v>2.7372980827673112E-2</v>
      </c>
      <c r="BG281" s="91">
        <f>$E281^EXP(Parameter!$D$219+Parameter!$D$226)</f>
        <v>1.330820904556E-2</v>
      </c>
      <c r="BH281" s="91">
        <f>$D281^EXP(Parameter!$D$235+Parameter!$D$242)</f>
        <v>6.2733876443480913E-2</v>
      </c>
      <c r="BI281" s="91">
        <f>$E281^EXP(Parameter!$D$220+Parameter!$D$227)</f>
        <v>7.8995630826023122E-3</v>
      </c>
      <c r="BJ281" s="91">
        <f>$D281^EXP(Parameter!$D$236)</f>
        <v>6.0597470173572145E-3</v>
      </c>
      <c r="BK281" s="91">
        <f>$E281^EXP(Parameter!$D$221)</f>
        <v>0.11884019115557731</v>
      </c>
      <c r="BL281" s="91">
        <f>$D281^EXP(Parameter!$D$233+Parameter!$D$240)</f>
        <v>8.847022172564065E-3</v>
      </c>
      <c r="BM281" s="91">
        <f>$E281^EXP(Parameter!$D$218+Parameter!$D$225)</f>
        <v>5.8623872651177966E-4</v>
      </c>
      <c r="BN281" s="90">
        <f>$D281^EXP(Parameter!$D$268+Parameter!$D$275)</f>
        <v>4.3254181883970733E-2</v>
      </c>
      <c r="BO281" s="91">
        <f>$E281^EXP(Parameter!$D$246+Parameter!$D$253)</f>
        <v>4.3605298534854135E-4</v>
      </c>
      <c r="BP281" s="91">
        <f>$D281^EXP(Parameter!$D$269+Parameter!$D$276)</f>
        <v>2.6496866237130597E-2</v>
      </c>
      <c r="BQ281" s="91">
        <f>$E281^EXP(Parameter!$D$247+Parameter!$D$254)</f>
        <v>1.264253314382868E-3</v>
      </c>
      <c r="BR281" s="91">
        <f>$D281^EXP(Parameter!$D$271+Parameter!$D$278)</f>
        <v>7.1049997862589018E-2</v>
      </c>
      <c r="BS281" s="91">
        <f>$E281^EXP(Parameter!$D$249+Parameter!$D$256)</f>
        <v>1.6975617167488619E-2</v>
      </c>
      <c r="BT281" s="91">
        <f>$D281^EXP(Parameter!$D$272+Parameter!$D$279)</f>
        <v>0.13579954998103616</v>
      </c>
      <c r="BU281" s="91">
        <f>$E281^EXP(Parameter!$D$250+Parameter!$D$257)</f>
        <v>4.3081442509554854E-3</v>
      </c>
      <c r="BV281" s="91">
        <f>$D281^EXP(Parameter!$D$273+Parameter!$D$280)</f>
        <v>0.10362821288110939</v>
      </c>
      <c r="BW281" s="91">
        <f>$E281^EXP(Parameter!$D$251+Parameter!$D$258)</f>
        <v>1.8476156405042504E-2</v>
      </c>
      <c r="BX281" s="91">
        <f>$D281^EXP(Parameter!$D$270+Parameter!$D$277)</f>
        <v>2.2504330087848152E-2</v>
      </c>
      <c r="BY281" s="91">
        <f>$E281^EXP(Parameter!$D$248+Parameter!$D$255)</f>
        <v>1.6007090358152196E-3</v>
      </c>
      <c r="BZ281" s="90">
        <f>$D281^EXP(Parameter!$D$208)</f>
        <v>2.796855883712485E-2</v>
      </c>
      <c r="CA281" s="90">
        <f>$E281^EXP(Parameter!$D$200)</f>
        <v>1.0106460248382858E-3</v>
      </c>
      <c r="CB281" s="90">
        <f>$D281^EXP(Parameter!$D$209)</f>
        <v>2.2334041759784953E-2</v>
      </c>
      <c r="CC281" s="90">
        <f>$E281^EXP(Parameter!$D$201)</f>
        <v>1.8530169363617616E-3</v>
      </c>
      <c r="CD281" s="90">
        <f>$D281^EXP(Parameter!$D$211)</f>
        <v>2.4714326767978127E-2</v>
      </c>
      <c r="CE281" s="90">
        <f>$E281^EXP(Parameter!$D$203)</f>
        <v>9.9113874496530047E-3</v>
      </c>
      <c r="CF281" s="90">
        <f>$D281^EXP(Parameter!$D$212)</f>
        <v>6.2560329133927908E-2</v>
      </c>
      <c r="CG281" s="90">
        <f>$E281^EXP(Parameter!$D$204)</f>
        <v>6.6483872072656972E-3</v>
      </c>
      <c r="CH281" s="91">
        <f>$D281^EXP(Parameter!$D$213)</f>
        <v>1.9352403688490064E-2</v>
      </c>
      <c r="CI281" s="90">
        <f>$E281^EXP(Parameter!$D$205)</f>
        <v>1.2687352955164941E-2</v>
      </c>
      <c r="CJ281" s="91">
        <f>$D281^EXP(Parameter!$D$210)</f>
        <v>9.8056034945247419E-3</v>
      </c>
      <c r="CK281" s="90">
        <f>$E281^EXP(Parameter!$D$202)</f>
        <v>7.9616724990908417E-4</v>
      </c>
      <c r="CL281" s="12">
        <f>$D281^EXP(Parameter!$D$170+Parameter!$D$177*(LN($B281/30.2*21)))</f>
        <v>1.0988047584852908E-2</v>
      </c>
      <c r="CM281" s="41">
        <f>$E281^EXP(Parameter!$D$155+Parameter!$D$162*(LN($B281/30.2*21)))</f>
        <v>5.7914537355687398E-2</v>
      </c>
      <c r="CN281" s="12">
        <f>$D281^EXP(Parameter!$D$171+Parameter!$D$178*(LN($B281/30.2*21)))</f>
        <v>1.3135962806194966E-2</v>
      </c>
      <c r="CO281" s="41">
        <f>$E281^EXP(Parameter!$D$156+Parameter!$D$163*(LN($B281/30.2*21)))</f>
        <v>3.0540756567149482E-2</v>
      </c>
      <c r="CP281" s="12">
        <f>$D281^EXP(Parameter!$D$173+Parameter!$D$180*(LN($B281/30.2*21)))</f>
        <v>1.0315031362938962E-2</v>
      </c>
      <c r="CQ281" s="41">
        <f>$E281^EXP(Parameter!$D$158+Parameter!$D$165*(LN($B281/30.2*21)))</f>
        <v>2.8920369791251049E-2</v>
      </c>
      <c r="CR281" s="12">
        <f>$D281^EXP(Parameter!$D$174+Parameter!$D$181*(LN($B281/30.2*21)))</f>
        <v>7.9919672081648612E-3</v>
      </c>
      <c r="CS281" s="41">
        <f>$E281^EXP(Parameter!$D$159+Parameter!$D$166*(LN($B281/30.2*21)))</f>
        <v>4.9521289144018189E-2</v>
      </c>
      <c r="CT281" s="12">
        <f>$D281^EXP(Parameter!$D$175+Parameter!$D$182*(LN($B281/30.2*21)))</f>
        <v>9.1597910791032004E-4</v>
      </c>
      <c r="CU281" s="41">
        <f>$E281^EXP(Parameter!$D$160+Parameter!$D$167*(LN($B281/30.2*21)))</f>
        <v>5.5343601867165724E-4</v>
      </c>
      <c r="CV281" s="12">
        <f>$D281^EXP(Parameter!$D$172+Parameter!$D$179*(LN($B281/30.2*21)))</f>
        <v>1.658467369537247E-3</v>
      </c>
      <c r="CW281" s="41">
        <f>$E281^EXP(Parameter!$D$157+Parameter!$D$164*(LN($B281/30.2*21)))</f>
        <v>2.407736185774713E-9</v>
      </c>
      <c r="CX281" s="12">
        <f t="shared" si="30"/>
        <v>2.8807072717182636E-59</v>
      </c>
      <c r="CY281" s="85">
        <v>1.2243120468931201E-2</v>
      </c>
      <c r="CZ281" s="12">
        <f t="shared" si="31"/>
        <v>8.0434303986851132E-8</v>
      </c>
      <c r="DA281" s="85">
        <v>1.80515649922986E-2</v>
      </c>
      <c r="DB281" s="12">
        <f t="shared" si="32"/>
        <v>9.7659669302473215E-15</v>
      </c>
      <c r="DC281" s="41">
        <v>3.5857814485213201E-5</v>
      </c>
      <c r="DD281" s="12">
        <f t="shared" si="33"/>
        <v>1.9172488127857695E-264</v>
      </c>
      <c r="DE281" s="85">
        <v>4.6243502826508301E-4</v>
      </c>
      <c r="DF281" s="12">
        <f t="shared" si="34"/>
        <v>2.2863604924658958E-268</v>
      </c>
      <c r="DG281" s="41">
        <v>3.5782799999999999E-5</v>
      </c>
      <c r="DH281" s="12">
        <f t="shared" si="35"/>
        <v>2.258785883948398E-15</v>
      </c>
      <c r="DI281" s="41">
        <v>3.5782799999999999E-5</v>
      </c>
      <c r="DJ281" s="46">
        <v>276</v>
      </c>
      <c r="DK281" s="44">
        <v>1.1296432171459299E-5</v>
      </c>
      <c r="DL281" s="44">
        <v>4.0464157508468498E-5</v>
      </c>
      <c r="DM281" s="44">
        <v>1.0326203061472601E-4</v>
      </c>
      <c r="DN281" s="44">
        <v>7.1127622475963798E-5</v>
      </c>
      <c r="DO281" s="44">
        <v>3.7797582434984101E-4</v>
      </c>
      <c r="DP281" s="44">
        <v>2.82170350758282E-4</v>
      </c>
      <c r="DQ281" s="44">
        <v>4.34467252284576E-4</v>
      </c>
      <c r="DR281" s="45">
        <v>1.08755583849212E-2</v>
      </c>
      <c r="DS281" s="45">
        <v>1.90288853129791E-2</v>
      </c>
      <c r="DT281" s="45">
        <v>1.6768782639228E-2</v>
      </c>
      <c r="DU281" s="45">
        <v>1.1484241313062801E-2</v>
      </c>
      <c r="DV281" s="45">
        <v>1.8036224728671699E-2</v>
      </c>
      <c r="DW281" s="45">
        <v>3.2023285441416097E-2</v>
      </c>
      <c r="DX281" s="45">
        <v>1.39588404557796E-2</v>
      </c>
    </row>
    <row r="282" spans="1:128">
      <c r="A282" s="43">
        <f t="shared" si="29"/>
        <v>17.695890410958903</v>
      </c>
      <c r="B282" s="18">
        <v>278</v>
      </c>
      <c r="C282" s="12">
        <v>6094</v>
      </c>
      <c r="D282" s="12">
        <v>1.00002565737402E-2</v>
      </c>
      <c r="E282" s="12">
        <v>3.5194647621110197E-5</v>
      </c>
      <c r="F282" s="92">
        <f>$D282^Parameter!$D$325</f>
        <v>2.7542838228778652E-2</v>
      </c>
      <c r="G282" s="92">
        <f>$E282^Parameter!$D$318</f>
        <v>6.2153153319435481E-4</v>
      </c>
      <c r="H282" s="92">
        <f>$D282^Parameter!$D$326</f>
        <v>2.5119379901050291E-2</v>
      </c>
      <c r="I282" s="92">
        <f>$E282^Parameter!$D$319</f>
        <v>1.4117085259374449E-3</v>
      </c>
      <c r="J282" s="92">
        <f>$D282^Parameter!$D$328</f>
        <v>2.9923231379531186E-2</v>
      </c>
      <c r="K282" s="92">
        <f>$E282^Parameter!$D$321</f>
        <v>1.0643614664962638E-2</v>
      </c>
      <c r="L282" s="92">
        <f>$D282^Parameter!$D$329</f>
        <v>7.5858847430845838E-2</v>
      </c>
      <c r="M282" s="92">
        <f>$E282^Parameter!$D$322</f>
        <v>6.5731500209843729E-3</v>
      </c>
      <c r="N282" s="92">
        <f>$D282^Parameter!$D$330</f>
        <v>2.3988827725782411E-2</v>
      </c>
      <c r="O282" s="92">
        <f>$E282^Parameter!$D$323</f>
        <v>1.6542100252371263E-2</v>
      </c>
      <c r="P282" s="92">
        <f>$D282^Parameter!$D$327</f>
        <v>1.2474139825894553E-2</v>
      </c>
      <c r="Q282" s="92">
        <f>$E282^Parameter!$D$320</f>
        <v>6.6097389518662646E-4</v>
      </c>
      <c r="R282" s="12">
        <f>$D282^EXP(Parameter!$D$96+Parameter!$D$103*(($B282/30.2*21)^(1)))</f>
        <v>3.4376087663464008E-60</v>
      </c>
      <c r="S282" s="12">
        <f>$E282^EXP(Parameter!$D$81+Parameter!$D$88*($B282/30.2*21)^(-2))</f>
        <v>1.834069719734623E-3</v>
      </c>
      <c r="T282" s="12">
        <f>$D282^EXP(Parameter!$D$97+Parameter!$D$104*(($B282*21/30.2)^(1)))</f>
        <v>7.1356911647656932E-8</v>
      </c>
      <c r="U282" s="12">
        <f>$E282^EXP(Parameter!$D$82+Parameter!$D$89*($B282/30.2*21)^(-2))</f>
        <v>3.1729642003872401E-3</v>
      </c>
      <c r="V282" s="12">
        <f>$D282^EXP(Parameter!$D$99+Parameter!$D$106*(($B282*21/30.2)^(1)))</f>
        <v>7.0421669919334314E-15</v>
      </c>
      <c r="W282" s="12">
        <f>$E282^EXP(Parameter!$D$84+Parameter!$D$91*($B282/30.2*21)^(-2))</f>
        <v>1.857679645911876E-2</v>
      </c>
      <c r="X282" s="12">
        <f>$D282^EXP(Parameter!$D$100+Parameter!$D$107*(($B282*21/30.2)^(1)))</f>
        <v>1.7963149582284685E-270</v>
      </c>
      <c r="Y282" s="12">
        <f>$E282^EXP(Parameter!$D$85+Parameter!$D$92*($B282/30.2*21)^(-2))</f>
        <v>1.122625478390657E-2</v>
      </c>
      <c r="Z282" s="12">
        <f>$D282^EXP(Parameter!$D$101+Parameter!$D$108*(($B282*21/30.2)^(1)))</f>
        <v>4.184277923857984E-274</v>
      </c>
      <c r="AA282" s="12">
        <f>$E282^EXP(Parameter!$D$86+Parameter!$D$93*($B282/30.2*21)^(-2))</f>
        <v>1.6796136891605997E-2</v>
      </c>
      <c r="AB282" s="12">
        <f>$D282^EXP(Parameter!$D$98+Parameter!$D$105*(($B282*21/30.2)^(1)))</f>
        <v>1.6432561747529527E-15</v>
      </c>
      <c r="AC282" s="12">
        <f>$E282^EXP(Parameter!$D$83+Parameter!$D$90*($B282/30.2*21)^(-2))</f>
        <v>7.5938372128403508E-4</v>
      </c>
      <c r="AD282" s="87">
        <f>$D282^EXP(Parameter!$D$133+Parameter!$D$140*(($B282*21/30.2)^(-0.5))+Parameter!$D$147*((LN($B282*21/30.2))))</f>
        <v>2.4951986319853452E-17</v>
      </c>
      <c r="AE282" s="12">
        <f>$E282^EXP(Parameter!$D$111+Parameter!$D$118*(($B282*21/30.2)^(-1))+Parameter!$D$125*(($B282*21/30.2)^(-0.5)))</f>
        <v>4.1994709646901655E-2</v>
      </c>
      <c r="AF282" s="12">
        <f>$D282^EXP(Parameter!$D$134+Parameter!$D$141*(($B282*21/30.2)^(-0.5))+Parameter!$D$148*((LN($B282*21/30.2))))</f>
        <v>1.813661494034497E-5</v>
      </c>
      <c r="AG282" s="12">
        <f>$E282^EXP(Parameter!$D$112+Parameter!$D$119*(($B282*21/30.2)^(-1))+Parameter!$D$126*(($B282*21/30.2)^(-0.5)))</f>
        <v>3.9274011487776738E-3</v>
      </c>
      <c r="AH282" s="12">
        <f>$D282^EXP(Parameter!$D$136+Parameter!$D$143*(($B282*21/30.2)^(-0.5))+Parameter!$D$150*((LN($B282*21/30.2))))</f>
        <v>1.0574924923527809E-13</v>
      </c>
      <c r="AI282" s="12">
        <f>$E282^EXP(Parameter!$D$114+Parameter!$D$121*(($B282*21/30.2)^(-1))+Parameter!$D$128*(($B282*21/30.2)^(-0.5)))</f>
        <v>7.9865528150835669E-6</v>
      </c>
      <c r="AJ282" s="12">
        <f>$D282^EXP(Parameter!$D$137+Parameter!$D$144*(($B282*21/30.2)^(-0.5))+Parameter!$D$151*((LN($B282*21/30.2))))</f>
        <v>1.6114225227573373E-20</v>
      </c>
      <c r="AK282" s="12">
        <f>$E282^EXP(Parameter!$D$115+Parameter!$D$122*(($B282*21/30.2)^(-1))+Parameter!$D$129*(($B282*21/30.2)^(-0.5)))</f>
        <v>2.2114166765437814E-3</v>
      </c>
      <c r="AL282" s="12">
        <f>$D282^EXP(Parameter!$D$138+Parameter!$D$145*(($B282*21/30.2)^(-0.5))+Parameter!$D$152*((LN($B282*21/30.2))))</f>
        <v>1.437727645720984E-96</v>
      </c>
      <c r="AM282" s="12">
        <f>$E282^EXP(Parameter!$D$116+Parameter!$D$123*(($B282*21/30.2)^(-1))+Parameter!$D$130*(($B282*21/30.2)^(-0.5)))</f>
        <v>3.4294131487577238E-7</v>
      </c>
      <c r="AN282" s="12">
        <f>$D282^EXP(Parameter!$D$135+Parameter!$D$142*(($B282*21/30.2)^(-0.5))+Parameter!$D$149*((LN($B282*21/30.2))))</f>
        <v>2.3815780999071629E-7</v>
      </c>
      <c r="AO282" s="12">
        <f>$E282^EXP(Parameter!$D$113+Parameter!$D$120*(($B282*21/30.2)^(-1))+Parameter!$D$127*(($B282*21/30.2)^(-0.5)))</f>
        <v>1.5750743264512623E-14</v>
      </c>
      <c r="AP282" s="87">
        <f>$D282^EXP(Parameter!$D$304+Parameter!$D$310*((LN($B282*21/30.2))))</f>
        <v>8.6174038944879083E-3</v>
      </c>
      <c r="AQ282" s="88">
        <f>$E282^EXP(Parameter!$D$290+Parameter!$D$296*((LN($B282*21/30.2))))</f>
        <v>6.9136171862812209E-3</v>
      </c>
      <c r="AR282" s="12">
        <f>$D282^EXP(Parameter!$D$305+Parameter!$D$311*((LN($B282*21/30.2))))</f>
        <v>1.389357767472159E-2</v>
      </c>
      <c r="AS282" s="88">
        <f>$E282^EXP(Parameter!$D$291+Parameter!$D$297*((LN($B282*21/30.2))))</f>
        <v>5.0069465432498904E-3</v>
      </c>
      <c r="AT282" s="12">
        <f>$D282^EXP(Parameter!$D$305+Parameter!$D$307-Parameter!$D$306+(Parameter!$D$311+Parameter!$D$313-Parameter!$D$312)*((LN($B282*21/30.2))))</f>
        <v>1.1344260418203401E-2</v>
      </c>
      <c r="AU282" s="88">
        <f>$E282^EXP(Parameter!$D$291+Parameter!$D$293-Parameter!$D$292+(Parameter!$D$297+Parameter!$D$299-Parameter!$D$298)*((LN($B282*21/30.2))))</f>
        <v>8.2692863957312332E-3</v>
      </c>
      <c r="AV282" s="12">
        <f>$D282^EXP(Parameter!$D$308+Parameter!$D$314*((LN($B282*21/30.2))))</f>
        <v>1.5521426814113207E-2</v>
      </c>
      <c r="AW282" s="88">
        <f>$E282^EXP(Parameter!$D$294+Parameter!$D$300*((LN($B282*21/30.2))))</f>
        <v>7.2073370788627595E-3</v>
      </c>
      <c r="AX282" s="12">
        <f>$D282^EXP(Parameter!$D$305+Parameter!$D$309-Parameter!$D$306+(Parameter!$D$311+Parameter!$D$315-Parameter!$D$312)*((LN($B282*21/30.2))))</f>
        <v>4.3636571369768413E-3</v>
      </c>
      <c r="AY282" s="88">
        <f>$E282^EXP(Parameter!$D$291+Parameter!$D$295-Parameter!$D$292+(Parameter!$D$297+Parameter!$D$301-Parameter!$D$298)*((LN($B282*21/30.2))))</f>
        <v>2.0796437210127222E-5</v>
      </c>
      <c r="AZ282" s="12">
        <f>$D282^EXP(Parameter!D$305-Parameter!D$306+(Parameter!D$311-Parameter!D$312)*((LN($B282*21/30.2))))</f>
        <v>2.8587621236451197E-3</v>
      </c>
      <c r="BA282" s="88">
        <f>$E282^EXP(Parameter!$D$291-Parameter!$D$292+(Parameter!$D$297-Parameter!$D$298)*((LN($B282*21/30.2))))</f>
        <v>1.2535574851382163E-7</v>
      </c>
      <c r="BB282" s="89">
        <f>$D282^EXP(Parameter!$D$231+Parameter!$D$238)</f>
        <v>3.0259672074601108E-2</v>
      </c>
      <c r="BC282" s="90">
        <f>$E282^EXP(Parameter!$D$216+Parameter!$D$223)</f>
        <v>1.4847187737520077E-3</v>
      </c>
      <c r="BD282" s="91">
        <f>$D282^EXP(Parameter!$D$232+Parameter!$D$239)</f>
        <v>2.1850534326072098E-2</v>
      </c>
      <c r="BE282" s="90">
        <f>$E282^EXP(Parameter!$D$217+Parameter!$D$224)</f>
        <v>2.2643065780408862E-3</v>
      </c>
      <c r="BF282" s="91">
        <f>$D282^EXP(Parameter!$D$234+Parameter!$D$241)</f>
        <v>2.7201925382514019E-2</v>
      </c>
      <c r="BG282" s="91">
        <f>$E282^EXP(Parameter!$D$219+Parameter!$D$226)</f>
        <v>1.3215481407436034E-2</v>
      </c>
      <c r="BH282" s="91">
        <f>$D282^EXP(Parameter!$D$235+Parameter!$D$242)</f>
        <v>6.2431988869473709E-2</v>
      </c>
      <c r="BI282" s="91">
        <f>$E282^EXP(Parameter!$D$220+Parameter!$D$227)</f>
        <v>7.8379008687213345E-3</v>
      </c>
      <c r="BJ282" s="91">
        <f>$D282^EXP(Parameter!$D$236)</f>
        <v>6.0060805944676119E-3</v>
      </c>
      <c r="BK282" s="91">
        <f>$E282^EXP(Parameter!$D$221)</f>
        <v>0.11843114185187517</v>
      </c>
      <c r="BL282" s="91">
        <f>$D282^EXP(Parameter!$D$233+Parameter!$D$240)</f>
        <v>8.7744537726203164E-3</v>
      </c>
      <c r="BM282" s="91">
        <f>$E282^EXP(Parameter!$D$218+Parameter!$D$225)</f>
        <v>5.7921893098163255E-4</v>
      </c>
      <c r="BN282" s="90">
        <f>$D282^EXP(Parameter!$D$268+Parameter!$D$275)</f>
        <v>4.3018160266001658E-2</v>
      </c>
      <c r="BO282" s="91">
        <f>$E282^EXP(Parameter!$D$246+Parameter!$D$253)</f>
        <v>4.3062519723831825E-4</v>
      </c>
      <c r="BP282" s="91">
        <f>$D282^EXP(Parameter!$D$269+Parameter!$D$276)</f>
        <v>2.6329793464266463E-2</v>
      </c>
      <c r="BQ282" s="91">
        <f>$E282^EXP(Parameter!$D$247+Parameter!$D$254)</f>
        <v>1.2506696924124974E-3</v>
      </c>
      <c r="BR282" s="91">
        <f>$D282^EXP(Parameter!$D$271+Parameter!$D$278)</f>
        <v>7.0723427557705262E-2</v>
      </c>
      <c r="BS282" s="91">
        <f>$E282^EXP(Parameter!$D$249+Parameter!$D$256)</f>
        <v>1.6863979298843958E-2</v>
      </c>
      <c r="BT282" s="91">
        <f>$D282^EXP(Parameter!$D$272+Parameter!$D$279)</f>
        <v>0.13532800936713207</v>
      </c>
      <c r="BU282" s="91">
        <f>$E282^EXP(Parameter!$D$250+Parameter!$D$257)</f>
        <v>4.2703226245067727E-3</v>
      </c>
      <c r="BV282" s="91">
        <f>$D282^EXP(Parameter!$D$273+Parameter!$D$280)</f>
        <v>0.10321975059667346</v>
      </c>
      <c r="BW282" s="91">
        <f>$E282^EXP(Parameter!$D$251+Parameter!$D$258)</f>
        <v>1.8357167312726737E-2</v>
      </c>
      <c r="BX282" s="91">
        <f>$D282^EXP(Parameter!$D$270+Parameter!$D$277)</f>
        <v>2.2356069917179342E-2</v>
      </c>
      <c r="BY282" s="91">
        <f>$E282^EXP(Parameter!$D$248+Parameter!$D$255)</f>
        <v>1.5841153799548736E-3</v>
      </c>
      <c r="BZ282" s="90">
        <f>$D282^EXP(Parameter!$D$208)</f>
        <v>2.7794823857988118E-2</v>
      </c>
      <c r="CA282" s="90">
        <f>$E282^EXP(Parameter!$D$200)</f>
        <v>9.9942496911089207E-4</v>
      </c>
      <c r="CB282" s="90">
        <f>$D282^EXP(Parameter!$D$209)</f>
        <v>2.2186609864399836E-2</v>
      </c>
      <c r="CC282" s="90">
        <f>$E282^EXP(Parameter!$D$201)</f>
        <v>1.834242294555275E-3</v>
      </c>
      <c r="CD282" s="90">
        <f>$D282^EXP(Parameter!$D$211)</f>
        <v>2.4555514068322501E-2</v>
      </c>
      <c r="CE282" s="90">
        <f>$E282^EXP(Parameter!$D$203)</f>
        <v>9.8376337163458942E-3</v>
      </c>
      <c r="CF282" s="90">
        <f>$D282^EXP(Parameter!$D$212)</f>
        <v>6.2258976226822235E-2</v>
      </c>
      <c r="CG282" s="90">
        <f>$E282^EXP(Parameter!$D$204)</f>
        <v>6.5946503675278169E-3</v>
      </c>
      <c r="CH282" s="91">
        <f>$D282^EXP(Parameter!$D$213)</f>
        <v>1.9219855502981883E-2</v>
      </c>
      <c r="CI282" s="90">
        <f>$E282^EXP(Parameter!$D$205)</f>
        <v>1.2597976922856514E-2</v>
      </c>
      <c r="CJ282" s="91">
        <f>$D282^EXP(Parameter!$D$210)</f>
        <v>9.7269153787972237E-3</v>
      </c>
      <c r="CK282" s="90">
        <f>$E282^EXP(Parameter!$D$202)</f>
        <v>7.8702356442900416E-4</v>
      </c>
      <c r="CL282" s="12">
        <f>$D282^EXP(Parameter!$D$170+Parameter!$D$177*(LN($B282/30.2*21)))</f>
        <v>1.0888369774591527E-2</v>
      </c>
      <c r="CM282" s="41">
        <f>$E282^EXP(Parameter!$D$155+Parameter!$D$162*(LN($B282/30.2*21)))</f>
        <v>5.7798767706736441E-2</v>
      </c>
      <c r="CN282" s="12">
        <f>$D282^EXP(Parameter!$D$171+Parameter!$D$178*(LN($B282/30.2*21)))</f>
        <v>1.3028831140323143E-2</v>
      </c>
      <c r="CO282" s="41">
        <f>$E282^EXP(Parameter!$D$156+Parameter!$D$163*(LN($B282/30.2*21)))</f>
        <v>3.0425401056264761E-2</v>
      </c>
      <c r="CP282" s="12">
        <f>$D282^EXP(Parameter!$D$173+Parameter!$D$180*(LN($B282/30.2*21)))</f>
        <v>1.022150424311645E-2</v>
      </c>
      <c r="CQ282" s="41">
        <f>$E282^EXP(Parameter!$D$158+Parameter!$D$165*(LN($B282/30.2*21)))</f>
        <v>2.8774830633111381E-2</v>
      </c>
      <c r="CR282" s="12">
        <f>$D282^EXP(Parameter!$D$174+Parameter!$D$181*(LN($B282/30.2*21)))</f>
        <v>7.8989310356236148E-3</v>
      </c>
      <c r="CS282" s="41">
        <f>$E282^EXP(Parameter!$D$159+Parameter!$D$166*(LN($B282/30.2*21)))</f>
        <v>4.9354227945497556E-2</v>
      </c>
      <c r="CT282" s="12">
        <f>$D282^EXP(Parameter!$D$175+Parameter!$D$182*(LN($B282/30.2*21)))</f>
        <v>9.0043692543904398E-4</v>
      </c>
      <c r="CU282" s="41">
        <f>$E282^EXP(Parameter!$D$160+Parameter!$D$167*(LN($B282/30.2*21)))</f>
        <v>5.440554679608633E-4</v>
      </c>
      <c r="CV282" s="12">
        <f>$D282^EXP(Parameter!$D$172+Parameter!$D$179*(LN($B282/30.2*21)))</f>
        <v>1.6359839355695334E-3</v>
      </c>
      <c r="CW282" s="41">
        <f>$E282^EXP(Parameter!$D$157+Parameter!$D$164*(LN($B282/30.2*21)))</f>
        <v>2.284152950854516E-9</v>
      </c>
      <c r="CX282" s="12">
        <f t="shared" si="30"/>
        <v>3.4376087663464008E-60</v>
      </c>
      <c r="CY282" s="85">
        <v>1.22362819622512E-2</v>
      </c>
      <c r="CZ282" s="12">
        <f t="shared" si="31"/>
        <v>7.1356911647656932E-8</v>
      </c>
      <c r="DA282" s="85">
        <v>1.8036166217358499E-2</v>
      </c>
      <c r="DB282" s="12">
        <f t="shared" si="32"/>
        <v>7.0421669919334314E-15</v>
      </c>
      <c r="DC282" s="41">
        <v>3.52634449205196E-5</v>
      </c>
      <c r="DD282" s="12">
        <f t="shared" si="33"/>
        <v>1.7963149582284685E-270</v>
      </c>
      <c r="DE282" s="85">
        <v>4.5579194867290199E-4</v>
      </c>
      <c r="DF282" s="12">
        <f t="shared" si="34"/>
        <v>4.184277923857984E-274</v>
      </c>
      <c r="DG282" s="41">
        <v>3.5194599999999997E-5</v>
      </c>
      <c r="DH282" s="12">
        <f t="shared" si="35"/>
        <v>1.6432561747529527E-15</v>
      </c>
      <c r="DI282" s="41">
        <v>3.5194599999999997E-5</v>
      </c>
      <c r="DJ282" s="46">
        <v>277</v>
      </c>
      <c r="DK282" s="44">
        <v>1.10711476464243E-5</v>
      </c>
      <c r="DL282" s="44">
        <v>3.9714477325314399E-5</v>
      </c>
      <c r="DM282" s="44">
        <v>1.01460909125661E-4</v>
      </c>
      <c r="DN282" s="44">
        <v>6.9855938987450905E-5</v>
      </c>
      <c r="DO282" s="44">
        <v>3.7197952607870299E-4</v>
      </c>
      <c r="DP282" s="44">
        <v>2.7759121785930801E-4</v>
      </c>
      <c r="DQ282" s="44">
        <v>4.2765094535224301E-4</v>
      </c>
      <c r="DR282" s="45">
        <v>1.07914373568793E-2</v>
      </c>
      <c r="DS282" s="45">
        <v>1.8892423739649802E-2</v>
      </c>
      <c r="DT282" s="45">
        <v>1.66463349249363E-2</v>
      </c>
      <c r="DU282" s="45">
        <v>1.13960231053809E-2</v>
      </c>
      <c r="DV282" s="45">
        <v>1.79058771719133E-2</v>
      </c>
      <c r="DW282" s="45">
        <v>3.1811661685534801E-2</v>
      </c>
      <c r="DX282" s="45">
        <v>1.38543136680632E-2</v>
      </c>
    </row>
    <row r="283" spans="1:128">
      <c r="A283" s="43">
        <f t="shared" si="29"/>
        <v>17.756164383561643</v>
      </c>
      <c r="B283" s="18">
        <v>279</v>
      </c>
      <c r="C283" s="12">
        <v>6116</v>
      </c>
      <c r="D283" s="12">
        <v>9.9206898047516992E-3</v>
      </c>
      <c r="E283" s="12">
        <v>3.4617723607535298E-5</v>
      </c>
      <c r="F283" s="92">
        <f>$D283^Parameter!$D$325</f>
        <v>2.7371755943896646E-2</v>
      </c>
      <c r="G283" s="92">
        <f>$E283^Parameter!$D$318</f>
        <v>6.1417894548318128E-4</v>
      </c>
      <c r="H283" s="92">
        <f>$D283^Parameter!$D$326</f>
        <v>2.4959362949408009E-2</v>
      </c>
      <c r="I283" s="92">
        <f>$E283^Parameter!$D$319</f>
        <v>1.3968540905637127E-3</v>
      </c>
      <c r="J283" s="92">
        <f>$D283^Parameter!$D$328</f>
        <v>2.9741639509379424E-2</v>
      </c>
      <c r="K283" s="92">
        <f>$E283^Parameter!$D$321</f>
        <v>1.0565966714632188E-2</v>
      </c>
      <c r="L283" s="92">
        <f>$D283^Parameter!$D$329</f>
        <v>7.5520254961846653E-2</v>
      </c>
      <c r="M283" s="92">
        <f>$E283^Parameter!$D$322</f>
        <v>6.5201301969254671E-3</v>
      </c>
      <c r="N283" s="92">
        <f>$D283^Parameter!$D$330</f>
        <v>2.3834108669304483E-2</v>
      </c>
      <c r="O283" s="92">
        <f>$E283^Parameter!$D$323</f>
        <v>1.6433096382440889E-2</v>
      </c>
      <c r="P283" s="92">
        <f>$D283^Parameter!$D$327</f>
        <v>1.2379635586595281E-2</v>
      </c>
      <c r="Q283" s="92">
        <f>$E283^Parameter!$D$320</f>
        <v>6.5321948872775512E-4</v>
      </c>
      <c r="R283" s="12">
        <f>$D283^EXP(Parameter!$D$96+Parameter!$D$103*(($B283/30.2*21)^(1)))</f>
        <v>3.9710640957705207E-61</v>
      </c>
      <c r="S283" s="12">
        <f>$E283^EXP(Parameter!$D$81+Parameter!$D$88*($B283/30.2*21)^(-2))</f>
        <v>1.8155380391174337E-3</v>
      </c>
      <c r="T283" s="12">
        <f>$D283^EXP(Parameter!$D$97+Parameter!$D$104*(($B283*21/30.2)^(1)))</f>
        <v>6.3256277371710833E-8</v>
      </c>
      <c r="U283" s="12">
        <f>$E283^EXP(Parameter!$D$82+Parameter!$D$89*($B283/30.2*21)^(-2))</f>
        <v>3.1436792981410842E-3</v>
      </c>
      <c r="V283" s="12">
        <f>$D283^EXP(Parameter!$D$99+Parameter!$D$106*(($B283*21/30.2)^(1)))</f>
        <v>5.0625034999425708E-15</v>
      </c>
      <c r="W283" s="12">
        <f>$E283^EXP(Parameter!$D$84+Parameter!$D$91*($B283/30.2*21)^(-2))</f>
        <v>1.8457846665407968E-2</v>
      </c>
      <c r="X283" s="12">
        <f>$D283^EXP(Parameter!$D$100+Parameter!$D$107*(($B283*21/30.2)^(1)))</f>
        <v>1.2312836295737109E-276</v>
      </c>
      <c r="Y283" s="12">
        <f>$E283^EXP(Parameter!$D$85+Parameter!$D$92*($B283/30.2*21)^(-2))</f>
        <v>1.1145318452817585E-2</v>
      </c>
      <c r="Z283" s="12">
        <f>$D283^EXP(Parameter!$D$101+Parameter!$D$108*(($B283*21/30.2)^(1)))</f>
        <v>5.79689898708254E-280</v>
      </c>
      <c r="AA283" s="12">
        <f>$E283^EXP(Parameter!$D$86+Parameter!$D$93*($B283/30.2*21)^(-2))</f>
        <v>1.6685862509981227E-2</v>
      </c>
      <c r="AB283" s="12">
        <f>$D283^EXP(Parameter!$D$98+Parameter!$D$105*(($B283*21/30.2)^(1)))</f>
        <v>1.1921861612542049E-15</v>
      </c>
      <c r="AC283" s="12">
        <f>$E283^EXP(Parameter!$D$83+Parameter!$D$90*($B283/30.2*21)^(-2))</f>
        <v>7.5064229223072989E-4</v>
      </c>
      <c r="AD283" s="87">
        <f>$D283^EXP(Parameter!$D$133+Parameter!$D$140*(($B283*21/30.2)^(-0.5))+Parameter!$D$147*((LN($B283*21/30.2))))</f>
        <v>1.9969864220025869E-17</v>
      </c>
      <c r="AE283" s="12">
        <f>$E283^EXP(Parameter!$D$111+Parameter!$D$118*(($B283*21/30.2)^(-1))+Parameter!$D$125*(($B283*21/30.2)^(-0.5)))</f>
        <v>4.1838334299201023E-2</v>
      </c>
      <c r="AF283" s="12">
        <f>$D283^EXP(Parameter!$D$134+Parameter!$D$141*(($B283*21/30.2)^(-0.5))+Parameter!$D$148*((LN($B283*21/30.2))))</f>
        <v>1.7469494564902674E-5</v>
      </c>
      <c r="AG283" s="12">
        <f>$E283^EXP(Parameter!$D$112+Parameter!$D$119*(($B283*21/30.2)^(-1))+Parameter!$D$126*(($B283*21/30.2)^(-0.5)))</f>
        <v>3.8933041891524444E-3</v>
      </c>
      <c r="AH283" s="12">
        <f>$D283^EXP(Parameter!$D$136+Parameter!$D$143*(($B283*21/30.2)^(-0.5))+Parameter!$D$150*((LN($B283*21/30.2))))</f>
        <v>8.9998108951484879E-14</v>
      </c>
      <c r="AI283" s="12">
        <f>$E283^EXP(Parameter!$D$114+Parameter!$D$121*(($B283*21/30.2)^(-1))+Parameter!$D$128*(($B283*21/30.2)^(-0.5)))</f>
        <v>7.7775825269262511E-6</v>
      </c>
      <c r="AJ283" s="12">
        <f>$D283^EXP(Parameter!$D$137+Parameter!$D$144*(($B283*21/30.2)^(-0.5))+Parameter!$D$151*((LN($B283*21/30.2))))</f>
        <v>1.1982143352256403E-20</v>
      </c>
      <c r="AK283" s="12">
        <f>$E283^EXP(Parameter!$D$115+Parameter!$D$122*(($B283*21/30.2)^(-1))+Parameter!$D$129*(($B283*21/30.2)^(-0.5)))</f>
        <v>2.1877381355207052E-3</v>
      </c>
      <c r="AL283" s="12">
        <f>$D283^EXP(Parameter!$D$138+Parameter!$D$145*(($B283*21/30.2)^(-0.5))+Parameter!$D$152*((LN($B283*21/30.2))))</f>
        <v>2.2227214072914271E-97</v>
      </c>
      <c r="AM283" s="12">
        <f>$E283^EXP(Parameter!$D$116+Parameter!$D$123*(($B283*21/30.2)^(-1))+Parameter!$D$130*(($B283*21/30.2)^(-0.5)))</f>
        <v>3.3154138905825112E-7</v>
      </c>
      <c r="AN283" s="12">
        <f>$D283^EXP(Parameter!$D$135+Parameter!$D$142*(($B283*21/30.2)^(-0.5))+Parameter!$D$149*((LN($B283*21/30.2))))</f>
        <v>2.2556505981348573E-7</v>
      </c>
      <c r="AO283" s="12">
        <f>$E283^EXP(Parameter!$D$113+Parameter!$D$120*(($B283*21/30.2)^(-1))+Parameter!$D$127*(($B283*21/30.2)^(-0.5)))</f>
        <v>1.4584018659721512E-14</v>
      </c>
      <c r="AP283" s="87">
        <f>$D283^EXP(Parameter!$D$304+Parameter!$D$310*((LN($B283*21/30.2))))</f>
        <v>8.5280665466572602E-3</v>
      </c>
      <c r="AQ283" s="88">
        <f>$E283^EXP(Parameter!$D$290+Parameter!$D$296*((LN($B283*21/30.2))))</f>
        <v>6.875955842005366E-3</v>
      </c>
      <c r="AR283" s="12">
        <f>$D283^EXP(Parameter!$D$305+Parameter!$D$311*((LN($B283*21/30.2))))</f>
        <v>1.3780594242788722E-2</v>
      </c>
      <c r="AS283" s="88">
        <f>$E283^EXP(Parameter!$D$291+Parameter!$D$297*((LN($B283*21/30.2))))</f>
        <v>4.9694152659996646E-3</v>
      </c>
      <c r="AT283" s="12">
        <f>$D283^EXP(Parameter!$D$305+Parameter!$D$307-Parameter!$D$306+(Parameter!$D$311+Parameter!$D$313-Parameter!$D$312)*((LN($B283*21/30.2))))</f>
        <v>1.1240856097133592E-2</v>
      </c>
      <c r="AU283" s="88">
        <f>$E283^EXP(Parameter!$D$291+Parameter!$D$293-Parameter!$D$292+(Parameter!$D$297+Parameter!$D$299-Parameter!$D$298)*((LN($B283*21/30.2))))</f>
        <v>8.2010664202316237E-3</v>
      </c>
      <c r="AV283" s="12">
        <f>$D283^EXP(Parameter!$D$308+Parameter!$D$314*((LN($B283*21/30.2))))</f>
        <v>1.5366500052509214E-2</v>
      </c>
      <c r="AW283" s="88">
        <f>$E283^EXP(Parameter!$D$294+Parameter!$D$300*((LN($B283*21/30.2))))</f>
        <v>7.1513464690426852E-3</v>
      </c>
      <c r="AX283" s="12">
        <f>$D283^EXP(Parameter!$D$305+Parameter!$D$309-Parameter!$D$306+(Parameter!$D$311+Parameter!$D$315-Parameter!$D$312)*((LN($B283*21/30.2))))</f>
        <v>4.3102456740746553E-3</v>
      </c>
      <c r="AY283" s="88">
        <f>$E283^EXP(Parameter!$D$291+Parameter!$D$295-Parameter!$D$292+(Parameter!$D$297+Parameter!$D$301-Parameter!$D$298)*((LN($B283*21/30.2))))</f>
        <v>2.0166207801028398E-5</v>
      </c>
      <c r="AZ283" s="12">
        <f>$D283^EXP(Parameter!D$305-Parameter!D$306+(Parameter!D$311-Parameter!D$312)*((LN($B283*21/30.2))))</f>
        <v>2.8233410491808201E-3</v>
      </c>
      <c r="BA283" s="88">
        <f>$E283^EXP(Parameter!$D$291-Parameter!$D$292+(Parameter!$D$297-Parameter!$D$298)*((LN($B283*21/30.2))))</f>
        <v>1.2026824823267942E-7</v>
      </c>
      <c r="BB283" s="89">
        <f>$D283^EXP(Parameter!$D$231+Parameter!$D$238)</f>
        <v>3.0076621801503136E-2</v>
      </c>
      <c r="BC283" s="90">
        <f>$E283^EXP(Parameter!$D$216+Parameter!$D$223)</f>
        <v>1.4692155055705085E-3</v>
      </c>
      <c r="BD283" s="91">
        <f>$D283^EXP(Parameter!$D$232+Parameter!$D$239)</f>
        <v>2.1706090852823153E-2</v>
      </c>
      <c r="BE283" s="90">
        <f>$E283^EXP(Parameter!$D$217+Parameter!$D$224)</f>
        <v>2.2421876528266813E-3</v>
      </c>
      <c r="BF283" s="91">
        <f>$D283^EXP(Parameter!$D$234+Parameter!$D$241)</f>
        <v>2.7032376645816713E-2</v>
      </c>
      <c r="BG283" s="91">
        <f>$E283^EXP(Parameter!$D$219+Parameter!$D$226)</f>
        <v>1.3123648224865069E-2</v>
      </c>
      <c r="BH283" s="91">
        <f>$D283^EXP(Parameter!$D$235+Parameter!$D$242)</f>
        <v>6.2132328315970556E-2</v>
      </c>
      <c r="BI283" s="91">
        <f>$E283^EXP(Parameter!$D$220+Parameter!$D$227)</f>
        <v>7.7768849202279576E-3</v>
      </c>
      <c r="BJ283" s="91">
        <f>$D283^EXP(Parameter!$D$236)</f>
        <v>5.9530262584675739E-3</v>
      </c>
      <c r="BK283" s="91">
        <f>$E283^EXP(Parameter!$D$221)</f>
        <v>0.11802460191362819</v>
      </c>
      <c r="BL283" s="91">
        <f>$D283^EXP(Parameter!$D$233+Parameter!$D$240)</f>
        <v>8.7026657937733804E-3</v>
      </c>
      <c r="BM283" s="91">
        <f>$E283^EXP(Parameter!$D$218+Parameter!$D$225)</f>
        <v>5.7230185206209004E-4</v>
      </c>
      <c r="BN283" s="90">
        <f>$D283^EXP(Parameter!$D$268+Parameter!$D$275)</f>
        <v>4.2784031287149145E-2</v>
      </c>
      <c r="BO283" s="91">
        <f>$E283^EXP(Parameter!$D$246+Parameter!$D$253)</f>
        <v>4.2527938913880075E-4</v>
      </c>
      <c r="BP283" s="91">
        <f>$D283^EXP(Parameter!$D$269+Parameter!$D$276)</f>
        <v>2.6164201691968897E-2</v>
      </c>
      <c r="BQ283" s="91">
        <f>$E283^EXP(Parameter!$D$247+Parameter!$D$254)</f>
        <v>1.2372681924941937E-3</v>
      </c>
      <c r="BR283" s="91">
        <f>$D283^EXP(Parameter!$D$271+Parameter!$D$278)</f>
        <v>7.0399196140032594E-2</v>
      </c>
      <c r="BS283" s="91">
        <f>$E283^EXP(Parameter!$D$249+Parameter!$D$256)</f>
        <v>1.6753374783515101E-2</v>
      </c>
      <c r="BT283" s="91">
        <f>$D283^EXP(Parameter!$D$272+Parameter!$D$279)</f>
        <v>0.13485931794253378</v>
      </c>
      <c r="BU283" s="91">
        <f>$E283^EXP(Parameter!$D$250+Parameter!$D$257)</f>
        <v>4.2329340604742435E-3</v>
      </c>
      <c r="BV283" s="91">
        <f>$D283^EXP(Parameter!$D$273+Parameter!$D$280)</f>
        <v>0.10281394730750237</v>
      </c>
      <c r="BW283" s="91">
        <f>$E283^EXP(Parameter!$D$251+Parameter!$D$258)</f>
        <v>1.823926347538482E-2</v>
      </c>
      <c r="BX283" s="91">
        <f>$D283^EXP(Parameter!$D$270+Parameter!$D$277)</f>
        <v>2.2209165735090335E-2</v>
      </c>
      <c r="BY283" s="91">
        <f>$E283^EXP(Parameter!$D$248+Parameter!$D$255)</f>
        <v>1.5677379569744056E-3</v>
      </c>
      <c r="BZ283" s="90">
        <f>$D283^EXP(Parameter!$D$208)</f>
        <v>2.7622612740095642E-2</v>
      </c>
      <c r="CA283" s="90">
        <f>$E283^EXP(Parameter!$D$200)</f>
        <v>9.8835836558167295E-4</v>
      </c>
      <c r="CB283" s="90">
        <f>$D283^EXP(Parameter!$D$209)</f>
        <v>2.2040528312796789E-2</v>
      </c>
      <c r="CC283" s="90">
        <f>$E283^EXP(Parameter!$D$201)</f>
        <v>1.8157079211374165E-3</v>
      </c>
      <c r="CD283" s="90">
        <f>$D283^EXP(Parameter!$D$211)</f>
        <v>2.4398128220848858E-2</v>
      </c>
      <c r="CE283" s="90">
        <f>$E283^EXP(Parameter!$D$203)</f>
        <v>9.7646262046402008E-3</v>
      </c>
      <c r="CF283" s="90">
        <f>$D283^EXP(Parameter!$D$212)</f>
        <v>6.1959847837792015E-2</v>
      </c>
      <c r="CG283" s="90">
        <f>$E283^EXP(Parameter!$D$204)</f>
        <v>6.5414915496971619E-3</v>
      </c>
      <c r="CH283" s="91">
        <f>$D283^EXP(Parameter!$D$213)</f>
        <v>1.9088554080386386E-2</v>
      </c>
      <c r="CI283" s="90">
        <f>$E283^EXP(Parameter!$D$205)</f>
        <v>1.2509469852283565E-2</v>
      </c>
      <c r="CJ283" s="91">
        <f>$D283^EXP(Parameter!$D$210)</f>
        <v>9.6490595630486214E-3</v>
      </c>
      <c r="CK283" s="90">
        <f>$E283^EXP(Parameter!$D$202)</f>
        <v>7.7800921392657022E-4</v>
      </c>
      <c r="CL283" s="12">
        <f>$D283^EXP(Parameter!$D$170+Parameter!$D$177*(LN($B283/30.2*21)))</f>
        <v>1.078981323292726E-2</v>
      </c>
      <c r="CM283" s="41">
        <f>$E283^EXP(Parameter!$D$155+Parameter!$D$162*(LN($B283/30.2*21)))</f>
        <v>5.7683756048060905E-2</v>
      </c>
      <c r="CN283" s="12">
        <f>$D283^EXP(Parameter!$D$171+Parameter!$D$178*(LN($B283/30.2*21)))</f>
        <v>1.2922825014097182E-2</v>
      </c>
      <c r="CO283" s="41">
        <f>$E283^EXP(Parameter!$D$156+Parameter!$D$163*(LN($B283/30.2*21)))</f>
        <v>3.031089350015357E-2</v>
      </c>
      <c r="CP283" s="12">
        <f>$D283^EXP(Parameter!$D$173+Parameter!$D$180*(LN($B283/30.2*21)))</f>
        <v>1.0129032277773389E-2</v>
      </c>
      <c r="CQ283" s="41">
        <f>$E283^EXP(Parameter!$D$158+Parameter!$D$165*(LN($B283/30.2*21)))</f>
        <v>2.8630457137220875E-2</v>
      </c>
      <c r="CR283" s="12">
        <f>$D283^EXP(Parameter!$D$174+Parameter!$D$181*(LN($B283/30.2*21)))</f>
        <v>7.8071334225757044E-3</v>
      </c>
      <c r="CS283" s="41">
        <f>$E283^EXP(Parameter!$D$159+Parameter!$D$166*(LN($B283/30.2*21)))</f>
        <v>4.9188314824364116E-2</v>
      </c>
      <c r="CT283" s="12">
        <f>$D283^EXP(Parameter!$D$175+Parameter!$D$182*(LN($B283/30.2*21)))</f>
        <v>8.8518383216159516E-4</v>
      </c>
      <c r="CU283" s="41">
        <f>$E283^EXP(Parameter!$D$160+Parameter!$D$167*(LN($B283/30.2*21)))</f>
        <v>5.3485073430282993E-4</v>
      </c>
      <c r="CV283" s="12">
        <f>$D283^EXP(Parameter!$D$172+Parameter!$D$179*(LN($B283/30.2*21)))</f>
        <v>1.6138507548406592E-3</v>
      </c>
      <c r="CW283" s="41">
        <f>$E283^EXP(Parameter!$D$157+Parameter!$D$164*(LN($B283/30.2*21)))</f>
        <v>2.1670720267245122E-9</v>
      </c>
      <c r="CX283" s="12">
        <f t="shared" si="30"/>
        <v>3.9710640957705207E-61</v>
      </c>
      <c r="CY283" s="85">
        <v>1.2229571358929501E-2</v>
      </c>
      <c r="CZ283" s="12">
        <f t="shared" si="31"/>
        <v>6.3256277371710833E-8</v>
      </c>
      <c r="DA283" s="85">
        <v>1.8021022134793199E-2</v>
      </c>
      <c r="DB283" s="12">
        <f t="shared" si="32"/>
        <v>5.0625034999425708E-15</v>
      </c>
      <c r="DC283" s="41">
        <v>3.46808673754664E-5</v>
      </c>
      <c r="DD283" s="12">
        <f t="shared" si="33"/>
        <v>1.2312836295737109E-276</v>
      </c>
      <c r="DE283" s="85">
        <v>4.4927234412106602E-4</v>
      </c>
      <c r="DF283" s="12">
        <f t="shared" si="34"/>
        <v>5.79689898708254E-280</v>
      </c>
      <c r="DG283" s="41">
        <v>3.4617699999999999E-5</v>
      </c>
      <c r="DH283" s="12">
        <f t="shared" si="35"/>
        <v>1.1921861612542049E-15</v>
      </c>
      <c r="DI283" s="41">
        <v>3.4617699999999999E-5</v>
      </c>
      <c r="DJ283" s="46">
        <v>278</v>
      </c>
      <c r="DK283" s="44">
        <v>1.08509030986026E-5</v>
      </c>
      <c r="DL283" s="44">
        <v>3.8980474282746001E-5</v>
      </c>
      <c r="DM283" s="44">
        <v>9.9695429113255698E-5</v>
      </c>
      <c r="DN283" s="44">
        <v>6.8609995907076296E-5</v>
      </c>
      <c r="DO283" s="44">
        <v>3.66092032027865E-4</v>
      </c>
      <c r="DP283" s="44">
        <v>2.7309691519661301E-4</v>
      </c>
      <c r="DQ283" s="44">
        <v>4.2095707189027099E-4</v>
      </c>
      <c r="DR283" s="45">
        <v>1.0708185509653601E-2</v>
      </c>
      <c r="DS283" s="45">
        <v>1.87572862196554E-2</v>
      </c>
      <c r="DT283" s="45">
        <v>1.6525093285327599E-2</v>
      </c>
      <c r="DU283" s="45">
        <v>1.13087111997915E-2</v>
      </c>
      <c r="DV283" s="45">
        <v>1.77768025083316E-2</v>
      </c>
      <c r="DW283" s="45">
        <v>3.1601956225872502E-2</v>
      </c>
      <c r="DX283" s="45">
        <v>1.37508382021944E-2</v>
      </c>
    </row>
    <row r="284" spans="1:128">
      <c r="A284" s="43">
        <f t="shared" si="29"/>
        <v>17.816438356164383</v>
      </c>
      <c r="B284" s="18">
        <v>280</v>
      </c>
      <c r="C284" s="12">
        <v>6138</v>
      </c>
      <c r="D284" s="12">
        <v>9.8419585525645805E-3</v>
      </c>
      <c r="E284" s="12">
        <v>3.4051774960617701E-5</v>
      </c>
      <c r="F284" s="92">
        <f>$D284^Parameter!$D$325</f>
        <v>2.7202172778538567E-2</v>
      </c>
      <c r="G284" s="92">
        <f>$E284^Parameter!$D$318</f>
        <v>6.0693282087761829E-4</v>
      </c>
      <c r="H284" s="92">
        <f>$D284^Parameter!$D$326</f>
        <v>2.4800773463251307E-2</v>
      </c>
      <c r="I284" s="92">
        <f>$E284^Parameter!$D$319</f>
        <v>1.3821953988893574E-3</v>
      </c>
      <c r="J284" s="92">
        <f>$D284^Parameter!$D$328</f>
        <v>2.9561612998898635E-2</v>
      </c>
      <c r="K284" s="92">
        <f>$E284^Parameter!$D$321</f>
        <v>1.048909240215427E-2</v>
      </c>
      <c r="L284" s="92">
        <f>$D284^Parameter!$D$329</f>
        <v>7.5184039835307873E-2</v>
      </c>
      <c r="M284" s="92">
        <f>$E284^Parameter!$D$322</f>
        <v>6.467679336945524E-3</v>
      </c>
      <c r="N284" s="92">
        <f>$D284^Parameter!$D$330</f>
        <v>2.3680782050237631E-2</v>
      </c>
      <c r="O284" s="92">
        <f>$E284^Parameter!$D$323</f>
        <v>1.6325101939409486E-2</v>
      </c>
      <c r="P284" s="92">
        <f>$D284^Parameter!$D$327</f>
        <v>1.228608790304689E-2</v>
      </c>
      <c r="Q284" s="92">
        <f>$E284^Parameter!$D$320</f>
        <v>6.455766066970391E-4</v>
      </c>
      <c r="R284" s="12">
        <f>$D284^EXP(Parameter!$D$96+Parameter!$D$103*(($B284/30.2*21)^(1)))</f>
        <v>4.4385244978945449E-62</v>
      </c>
      <c r="S284" s="12">
        <f>$E284^EXP(Parameter!$D$81+Parameter!$D$88*($B284/30.2*21)^(-2))</f>
        <v>1.7972428347377638E-3</v>
      </c>
      <c r="T284" s="12">
        <f>$D284^EXP(Parameter!$D$97+Parameter!$D$104*(($B284*21/30.2)^(1)))</f>
        <v>5.6032760870901726E-8</v>
      </c>
      <c r="U284" s="12">
        <f>$E284^EXP(Parameter!$D$82+Parameter!$D$89*($B284/30.2*21)^(-2))</f>
        <v>3.1147425837765325E-3</v>
      </c>
      <c r="V284" s="12">
        <f>$D284^EXP(Parameter!$D$99+Parameter!$D$106*(($B284*21/30.2)^(1)))</f>
        <v>3.6281071836200537E-15</v>
      </c>
      <c r="W284" s="12">
        <f>$E284^EXP(Parameter!$D$84+Parameter!$D$91*($B284/30.2*21)^(-2))</f>
        <v>1.8339976274502772E-2</v>
      </c>
      <c r="X284" s="12">
        <f>$D284^EXP(Parameter!$D$100+Parameter!$D$107*(($B284*21/30.2)^(1)))</f>
        <v>6.1316946778432129E-283</v>
      </c>
      <c r="Y284" s="12">
        <f>$E284^EXP(Parameter!$D$85+Parameter!$D$92*($B284/30.2*21)^(-2))</f>
        <v>1.1065181591612277E-2</v>
      </c>
      <c r="Z284" s="12">
        <f>$D284^EXP(Parameter!$D$101+Parameter!$D$108*(($B284*21/30.2)^(1)))</f>
        <v>6.0443740715323322E-286</v>
      </c>
      <c r="AA284" s="12">
        <f>$E284^EXP(Parameter!$D$86+Parameter!$D$93*($B284/30.2*21)^(-2))</f>
        <v>1.6576606713167286E-2</v>
      </c>
      <c r="AB284" s="12">
        <f>$D284^EXP(Parameter!$D$98+Parameter!$D$105*(($B284*21/30.2)^(1)))</f>
        <v>8.6254437288881141E-16</v>
      </c>
      <c r="AC284" s="12">
        <f>$E284^EXP(Parameter!$D$83+Parameter!$D$90*($B284/30.2*21)^(-2))</f>
        <v>7.4202466456338922E-4</v>
      </c>
      <c r="AD284" s="87">
        <f>$D284^EXP(Parameter!$D$133+Parameter!$D$140*(($B284*21/30.2)^(-0.5))+Parameter!$D$147*((LN($B284*21/30.2))))</f>
        <v>1.5974521863813811E-17</v>
      </c>
      <c r="AE284" s="12">
        <f>$E284^EXP(Parameter!$D$111+Parameter!$D$118*(($B284*21/30.2)^(-1))+Parameter!$D$125*(($B284*21/30.2)^(-0.5)))</f>
        <v>4.1682977699394393E-2</v>
      </c>
      <c r="AF284" s="12">
        <f>$D284^EXP(Parameter!$D$134+Parameter!$D$141*(($B284*21/30.2)^(-0.5))+Parameter!$D$148*((LN($B284*21/30.2))))</f>
        <v>1.6827149553468805E-5</v>
      </c>
      <c r="AG284" s="12">
        <f>$E284^EXP(Parameter!$D$112+Parameter!$D$119*(($B284*21/30.2)^(-1))+Parameter!$D$126*(($B284*21/30.2)^(-0.5)))</f>
        <v>3.8595944694812196E-3</v>
      </c>
      <c r="AH284" s="12">
        <f>$D284^EXP(Parameter!$D$136+Parameter!$D$143*(($B284*21/30.2)^(-0.5))+Parameter!$D$150*((LN($B284*21/30.2))))</f>
        <v>7.6570909596524225E-14</v>
      </c>
      <c r="AI284" s="12">
        <f>$E284^EXP(Parameter!$D$114+Parameter!$D$121*(($B284*21/30.2)^(-1))+Parameter!$D$128*(($B284*21/30.2)^(-0.5)))</f>
        <v>7.5745385862620822E-6</v>
      </c>
      <c r="AJ284" s="12">
        <f>$D284^EXP(Parameter!$D$137+Parameter!$D$144*(($B284*21/30.2)^(-0.5))+Parameter!$D$151*((LN($B284*21/30.2))))</f>
        <v>8.9018990000823976E-21</v>
      </c>
      <c r="AK284" s="12">
        <f>$E284^EXP(Parameter!$D$115+Parameter!$D$122*(($B284*21/30.2)^(-1))+Parameter!$D$129*(($B284*21/30.2)^(-0.5)))</f>
        <v>2.1643740186115803E-3</v>
      </c>
      <c r="AL284" s="12">
        <f>$D284^EXP(Parameter!$D$138+Parameter!$D$145*(($B284*21/30.2)^(-0.5))+Parameter!$D$152*((LN($B284*21/30.2))))</f>
        <v>3.4047136831817476E-98</v>
      </c>
      <c r="AM284" s="12">
        <f>$E284^EXP(Parameter!$D$116+Parameter!$D$123*(($B284*21/30.2)^(-1))+Parameter!$D$130*(($B284*21/30.2)^(-0.5)))</f>
        <v>3.2054536521830682E-7</v>
      </c>
      <c r="AN284" s="12">
        <f>$D284^EXP(Parameter!$D$135+Parameter!$D$142*(($B284*21/30.2)^(-0.5))+Parameter!$D$149*((LN($B284*21/30.2))))</f>
        <v>2.1364111863737605E-7</v>
      </c>
      <c r="AO284" s="12">
        <f>$E284^EXP(Parameter!$D$113+Parameter!$D$120*(($B284*21/30.2)^(-1))+Parameter!$D$127*(($B284*21/30.2)^(-0.5)))</f>
        <v>1.3505983795232194E-14</v>
      </c>
      <c r="AP284" s="87">
        <f>$D284^EXP(Parameter!$D$304+Parameter!$D$310*((LN($B284*21/30.2))))</f>
        <v>8.4398286098793743E-3</v>
      </c>
      <c r="AQ284" s="88">
        <f>$E284^EXP(Parameter!$D$290+Parameter!$D$296*((LN($B284*21/30.2))))</f>
        <v>6.8386320971854792E-3</v>
      </c>
      <c r="AR284" s="12">
        <f>$D284^EXP(Parameter!$D$305+Parameter!$D$311*((LN($B284*21/30.2))))</f>
        <v>1.366879023493226E-2</v>
      </c>
      <c r="AS284" s="88">
        <f>$E284^EXP(Parameter!$D$291+Parameter!$D$297*((LN($B284*21/30.2))))</f>
        <v>4.9322760895859743E-3</v>
      </c>
      <c r="AT284" s="12">
        <f>$D284^EXP(Parameter!$D$305+Parameter!$D$307-Parameter!$D$306+(Parameter!$D$311+Parameter!$D$313-Parameter!$D$312)*((LN($B284*21/30.2))))</f>
        <v>1.1138614405567071E-2</v>
      </c>
      <c r="AU284" s="88">
        <f>$E284^EXP(Parameter!$D$291+Parameter!$D$293-Parameter!$D$292+(Parameter!$D$297+Parameter!$D$299-Parameter!$D$298)*((LN($B284*21/30.2))))</f>
        <v>8.1335799911722122E-3</v>
      </c>
      <c r="AV284" s="12">
        <f>$D284^EXP(Parameter!$D$308+Parameter!$D$314*((LN($B284*21/30.2))))</f>
        <v>1.5213379685120102E-2</v>
      </c>
      <c r="AW284" s="88">
        <f>$E284^EXP(Parameter!$D$294+Parameter!$D$300*((LN($B284*21/30.2))))</f>
        <v>7.0959425745682108E-3</v>
      </c>
      <c r="AX284" s="12">
        <f>$D284^EXP(Parameter!$D$305+Parameter!$D$309-Parameter!$D$306+(Parameter!$D$311+Parameter!$D$315-Parameter!$D$312)*((LN($B284*21/30.2))))</f>
        <v>4.2575864110431143E-3</v>
      </c>
      <c r="AY284" s="88">
        <f>$E284^EXP(Parameter!$D$291+Parameter!$D$295-Parameter!$D$292+(Parameter!$D$297+Parameter!$D$301-Parameter!$D$298)*((LN($B284*21/30.2))))</f>
        <v>1.9555768057447112E-5</v>
      </c>
      <c r="AZ284" s="12">
        <f>$D284^EXP(Parameter!D$305-Parameter!D$306+(Parameter!D$311-Parameter!D$312)*((LN($B284*21/30.2))))</f>
        <v>2.7884301210957456E-3</v>
      </c>
      <c r="BA284" s="88">
        <f>$E284^EXP(Parameter!$D$291-Parameter!$D$292+(Parameter!$D$297-Parameter!$D$298)*((LN($B284*21/30.2))))</f>
        <v>1.1539407055187121E-7</v>
      </c>
      <c r="BB284" s="89">
        <f>$D284^EXP(Parameter!$D$231+Parameter!$D$238)</f>
        <v>2.9895145944718517E-2</v>
      </c>
      <c r="BC284" s="90">
        <f>$E284^EXP(Parameter!$D$216+Parameter!$D$223)</f>
        <v>1.4539152892725038E-3</v>
      </c>
      <c r="BD284" s="91">
        <f>$D284^EXP(Parameter!$D$232+Parameter!$D$239)</f>
        <v>2.1562970489645242E-2</v>
      </c>
      <c r="BE284" s="90">
        <f>$E284^EXP(Parameter!$D$217+Parameter!$D$224)</f>
        <v>2.2203435928991378E-3</v>
      </c>
      <c r="BF284" s="91">
        <f>$D284^EXP(Parameter!$D$234+Parameter!$D$241)</f>
        <v>2.6864317217067567E-2</v>
      </c>
      <c r="BG284" s="91">
        <f>$E284^EXP(Parameter!$D$219+Parameter!$D$226)</f>
        <v>1.3032698334915273E-2</v>
      </c>
      <c r="BH284" s="91">
        <f>$D284^EXP(Parameter!$D$235+Parameter!$D$242)</f>
        <v>6.1834872153272789E-2</v>
      </c>
      <c r="BI284" s="91">
        <f>$E284^EXP(Parameter!$D$220+Parameter!$D$227)</f>
        <v>7.7165066433559082E-3</v>
      </c>
      <c r="BJ284" s="91">
        <f>$D284^EXP(Parameter!$D$236)</f>
        <v>5.9005753847044297E-3</v>
      </c>
      <c r="BK284" s="91">
        <f>$E284^EXP(Parameter!$D$221)</f>
        <v>0.11762054854912865</v>
      </c>
      <c r="BL284" s="91">
        <f>$D284^EXP(Parameter!$D$233+Parameter!$D$240)</f>
        <v>8.6316477383880374E-3</v>
      </c>
      <c r="BM284" s="91">
        <f>$E284^EXP(Parameter!$D$218+Parameter!$D$225)</f>
        <v>5.6548570381535963E-4</v>
      </c>
      <c r="BN284" s="90">
        <f>$D284^EXP(Parameter!$D$268+Parameter!$D$275)</f>
        <v>4.255177454116283E-2</v>
      </c>
      <c r="BO284" s="91">
        <f>$E284^EXP(Parameter!$D$246+Parameter!$D$253)</f>
        <v>4.2001409746927762E-4</v>
      </c>
      <c r="BP284" s="91">
        <f>$D284^EXP(Parameter!$D$269+Parameter!$D$276)</f>
        <v>2.6000073735714915E-2</v>
      </c>
      <c r="BQ284" s="91">
        <f>$E284^EXP(Parameter!$D$247+Parameter!$D$254)</f>
        <v>1.2240458683455138E-3</v>
      </c>
      <c r="BR284" s="91">
        <f>$D284^EXP(Parameter!$D$271+Parameter!$D$278)</f>
        <v>7.0077280327452862E-2</v>
      </c>
      <c r="BS284" s="91">
        <f>$E284^EXP(Parameter!$D$249+Parameter!$D$256)</f>
        <v>1.6643791118652152E-2</v>
      </c>
      <c r="BT284" s="91">
        <f>$D284^EXP(Parameter!$D$272+Parameter!$D$279)</f>
        <v>0.13439345039428616</v>
      </c>
      <c r="BU284" s="91">
        <f>$E284^EXP(Parameter!$D$250+Parameter!$D$257)</f>
        <v>4.1959723879414308E-3</v>
      </c>
      <c r="BV284" s="91">
        <f>$D284^EXP(Parameter!$D$273+Parameter!$D$280)</f>
        <v>0.10241077820745197</v>
      </c>
      <c r="BW284" s="91">
        <f>$E284^EXP(Parameter!$D$251+Parameter!$D$258)</f>
        <v>1.8122431905905605E-2</v>
      </c>
      <c r="BX284" s="91">
        <f>$D284^EXP(Parameter!$D$270+Parameter!$D$277)</f>
        <v>2.2063601435471265E-2</v>
      </c>
      <c r="BY284" s="91">
        <f>$E284^EXP(Parameter!$D$248+Parameter!$D$255)</f>
        <v>1.5515733490456935E-3</v>
      </c>
      <c r="BZ284" s="90">
        <f>$D284^EXP(Parameter!$D$208)</f>
        <v>2.7451907939911448E-2</v>
      </c>
      <c r="CA284" s="90">
        <f>$E284^EXP(Parameter!$D$200)</f>
        <v>9.7744366117871696E-4</v>
      </c>
      <c r="CB284" s="90">
        <f>$D284^EXP(Parameter!$D$209)</f>
        <v>2.1895781048668152E-2</v>
      </c>
      <c r="CC284" s="90">
        <f>$E284^EXP(Parameter!$D$201)</f>
        <v>1.7974100736950897E-3</v>
      </c>
      <c r="CD284" s="90">
        <f>$D284^EXP(Parameter!$D$211)</f>
        <v>2.4242152502404409E-2</v>
      </c>
      <c r="CE284" s="90">
        <f>$E284^EXP(Parameter!$D$203)</f>
        <v>9.6923552570779368E-3</v>
      </c>
      <c r="CF284" s="90">
        <f>$D284^EXP(Parameter!$D$212)</f>
        <v>6.1662921352306672E-2</v>
      </c>
      <c r="CG284" s="90">
        <f>$E284^EXP(Parameter!$D$204)</f>
        <v>6.4889029110856856E-3</v>
      </c>
      <c r="CH284" s="91">
        <f>$D284^EXP(Parameter!$D$213)</f>
        <v>1.8958484295505403E-2</v>
      </c>
      <c r="CI284" s="90">
        <f>$E284^EXP(Parameter!$D$205)</f>
        <v>1.2421820833677408E-2</v>
      </c>
      <c r="CJ284" s="91">
        <f>$D284^EXP(Parameter!$D$210)</f>
        <v>9.5720249963601681E-3</v>
      </c>
      <c r="CK284" s="90">
        <f>$E284^EXP(Parameter!$D$202)</f>
        <v>7.6912201195875757E-4</v>
      </c>
      <c r="CL284" s="12">
        <f>$D284^EXP(Parameter!$D$170+Parameter!$D$177*(LN($B284/30.2*21)))</f>
        <v>1.0692362702137867E-2</v>
      </c>
      <c r="CM284" s="41">
        <f>$E284^EXP(Parameter!$D$155+Parameter!$D$162*(LN($B284/30.2*21)))</f>
        <v>5.7569494698828598E-2</v>
      </c>
      <c r="CN284" s="12">
        <f>$D284^EXP(Parameter!$D$171+Parameter!$D$178*(LN($B284/30.2*21)))</f>
        <v>1.2817929756977386E-2</v>
      </c>
      <c r="CO284" s="41">
        <f>$E284^EXP(Parameter!$D$156+Parameter!$D$163*(LN($B284/30.2*21)))</f>
        <v>3.0197224757134999E-2</v>
      </c>
      <c r="CP284" s="12">
        <f>$D284^EXP(Parameter!$D$173+Parameter!$D$180*(LN($B284/30.2*21)))</f>
        <v>1.0037601038702874E-2</v>
      </c>
      <c r="CQ284" s="41">
        <f>$E284^EXP(Parameter!$D$158+Parameter!$D$165*(LN($B284/30.2*21)))</f>
        <v>2.848723636936891E-2</v>
      </c>
      <c r="CR284" s="12">
        <f>$D284^EXP(Parameter!$D$174+Parameter!$D$181*(LN($B284/30.2*21)))</f>
        <v>7.7165556055985565E-3</v>
      </c>
      <c r="CS284" s="41">
        <f>$E284^EXP(Parameter!$D$159+Parameter!$D$166*(LN($B284/30.2*21)))</f>
        <v>4.9023537997656595E-2</v>
      </c>
      <c r="CT284" s="12">
        <f>$D284^EXP(Parameter!$D$175+Parameter!$D$182*(LN($B284/30.2*21)))</f>
        <v>8.7021394578114741E-4</v>
      </c>
      <c r="CU284" s="41">
        <f>$E284^EXP(Parameter!$D$160+Parameter!$D$167*(LN($B284/30.2*21)))</f>
        <v>5.258181860784241E-4</v>
      </c>
      <c r="CV284" s="12">
        <f>$D284^EXP(Parameter!$D$172+Parameter!$D$179*(LN($B284/30.2*21)))</f>
        <v>1.5920616160820917E-3</v>
      </c>
      <c r="CW284" s="41">
        <f>$E284^EXP(Parameter!$D$157+Parameter!$D$164*(LN($B284/30.2*21)))</f>
        <v>2.0561427002205308E-9</v>
      </c>
      <c r="CX284" s="12">
        <f t="shared" si="30"/>
        <v>4.4385244978945449E-62</v>
      </c>
      <c r="CY284" s="85">
        <v>1.2222986128191201E-2</v>
      </c>
      <c r="CZ284" s="12">
        <f t="shared" si="31"/>
        <v>5.6032760870901726E-8</v>
      </c>
      <c r="DA284" s="85">
        <v>1.8006128262019801E-2</v>
      </c>
      <c r="DB284" s="12">
        <f t="shared" si="32"/>
        <v>3.6281071836200537E-15</v>
      </c>
      <c r="DC284" s="41">
        <v>3.4109743886638799E-5</v>
      </c>
      <c r="DD284" s="12">
        <f t="shared" si="33"/>
        <v>6.1316946778432129E-283</v>
      </c>
      <c r="DE284" s="85">
        <v>4.42873468012491E-4</v>
      </c>
      <c r="DF284" s="12">
        <f t="shared" si="34"/>
        <v>6.0443740715323322E-286</v>
      </c>
      <c r="DG284" s="41">
        <v>3.4051799999999998E-5</v>
      </c>
      <c r="DH284" s="12">
        <f t="shared" si="35"/>
        <v>8.6254437288881141E-16</v>
      </c>
      <c r="DI284" s="41">
        <v>3.4051799999999998E-5</v>
      </c>
      <c r="DJ284" s="46">
        <v>279</v>
      </c>
      <c r="DK284" s="44">
        <v>1.06355731646079E-5</v>
      </c>
      <c r="DL284" s="44">
        <v>3.8261781905912797E-5</v>
      </c>
      <c r="DM284" s="44">
        <v>9.7964798634442296E-5</v>
      </c>
      <c r="DN284" s="44">
        <v>6.7389209277624E-5</v>
      </c>
      <c r="DO284" s="44">
        <v>3.6031110965051299E-4</v>
      </c>
      <c r="DP284" s="44">
        <v>2.6868566867888099E-4</v>
      </c>
      <c r="DQ284" s="44">
        <v>4.14383143022667E-4</v>
      </c>
      <c r="DR284" s="45">
        <v>1.0625791477583199E-2</v>
      </c>
      <c r="DS284" s="45">
        <v>1.86234563451106E-2</v>
      </c>
      <c r="DT284" s="45">
        <v>1.64050425811849E-2</v>
      </c>
      <c r="DU284" s="45">
        <v>1.1222293803129699E-2</v>
      </c>
      <c r="DV284" s="45">
        <v>1.76489848770063E-2</v>
      </c>
      <c r="DW284" s="45">
        <v>3.1394146636076002E-2</v>
      </c>
      <c r="DX284" s="45">
        <v>1.36484006234521E-2</v>
      </c>
    </row>
    <row r="285" spans="1:128">
      <c r="A285" s="43">
        <f t="shared" si="29"/>
        <v>17.876712328767123</v>
      </c>
      <c r="B285" s="18">
        <v>281</v>
      </c>
      <c r="C285" s="12">
        <v>6160</v>
      </c>
      <c r="D285" s="12">
        <v>9.7640517939757508E-3</v>
      </c>
      <c r="E285" s="12">
        <v>3.3496563239688599E-5</v>
      </c>
      <c r="F285" s="92">
        <f>$D285^Parameter!$D$325</f>
        <v>2.7034071501086793E-2</v>
      </c>
      <c r="G285" s="92">
        <f>$E285^Parameter!$D$318</f>
        <v>5.9979132538628152E-4</v>
      </c>
      <c r="H285" s="92">
        <f>$D285^Parameter!$D$326</f>
        <v>2.464359481471835E-2</v>
      </c>
      <c r="I285" s="92">
        <f>$E285^Parameter!$D$319</f>
        <v>1.3677293305766206E-3</v>
      </c>
      <c r="J285" s="92">
        <f>$D285^Parameter!$D$328</f>
        <v>2.9383134071934221E-2</v>
      </c>
      <c r="K285" s="92">
        <f>$E285^Parameter!$D$321</f>
        <v>1.0412981839941396E-2</v>
      </c>
      <c r="L285" s="92">
        <f>$D285^Parameter!$D$329</f>
        <v>7.4850178731824174E-2</v>
      </c>
      <c r="M285" s="92">
        <f>$E285^Parameter!$D$322</f>
        <v>6.4157897410681078E-3</v>
      </c>
      <c r="N285" s="92">
        <f>$D285^Parameter!$D$330</f>
        <v>2.3528831541455759E-2</v>
      </c>
      <c r="O285" s="92">
        <f>$E285^Parameter!$D$323</f>
        <v>1.6218104716029143E-2</v>
      </c>
      <c r="P285" s="92">
        <f>$D285^Parameter!$D$327</f>
        <v>1.2193484510363766E-2</v>
      </c>
      <c r="Q285" s="92">
        <f>$E285^Parameter!$D$320</f>
        <v>6.3804333866867798E-4</v>
      </c>
      <c r="R285" s="12">
        <f>$D285^EXP(Parameter!$D$96+Parameter!$D$103*(($B285/30.2*21)^(1)))</f>
        <v>4.7977390538999361E-63</v>
      </c>
      <c r="S285" s="12">
        <f>$E285^EXP(Parameter!$D$81+Parameter!$D$88*($B285/30.2*21)^(-2))</f>
        <v>1.7791804342335224E-3</v>
      </c>
      <c r="T285" s="12">
        <f>$D285^EXP(Parameter!$D$97+Parameter!$D$104*(($B285*21/30.2)^(1)))</f>
        <v>4.9596287350614755E-8</v>
      </c>
      <c r="U285" s="12">
        <f>$E285^EXP(Parameter!$D$82+Parameter!$D$89*($B285/30.2*21)^(-2))</f>
        <v>3.086148948757147E-3</v>
      </c>
      <c r="V285" s="12">
        <f>$D285^EXP(Parameter!$D$99+Parameter!$D$106*(($B285*21/30.2)^(1)))</f>
        <v>2.5920199216868097E-15</v>
      </c>
      <c r="W285" s="12">
        <f>$E285^EXP(Parameter!$D$84+Parameter!$D$91*($B285/30.2*21)^(-2))</f>
        <v>1.8223172429608629E-2</v>
      </c>
      <c r="X285" s="12">
        <f>$D285^EXP(Parameter!$D$100+Parameter!$D$107*(($B285*21/30.2)^(1)))</f>
        <v>2.2027135148274118E-289</v>
      </c>
      <c r="Y285" s="12">
        <f>$E285^EXP(Parameter!$D$85+Parameter!$D$92*($B285/30.2*21)^(-2))</f>
        <v>1.0985834049904435E-2</v>
      </c>
      <c r="Z285" s="12">
        <f>$D285^EXP(Parameter!$D$101+Parameter!$D$108*(($B285*21/30.2)^(1)))</f>
        <v>4.7153753414769171E-292</v>
      </c>
      <c r="AA285" s="12">
        <f>$E285^EXP(Parameter!$D$86+Parameter!$D$93*($B285/30.2*21)^(-2))</f>
        <v>1.6468357206277297E-2</v>
      </c>
      <c r="AB285" s="12">
        <f>$D285^EXP(Parameter!$D$98+Parameter!$D$105*(($B285*21/30.2)^(1)))</f>
        <v>6.2231070460039602E-16</v>
      </c>
      <c r="AC285" s="12">
        <f>$E285^EXP(Parameter!$D$83+Parameter!$D$90*($B285/30.2*21)^(-2))</f>
        <v>7.3352874435467892E-4</v>
      </c>
      <c r="AD285" s="87">
        <f>$D285^EXP(Parameter!$D$133+Parameter!$D$140*(($B285*21/30.2)^(-0.5))+Parameter!$D$147*((LN($B285*21/30.2))))</f>
        <v>1.2772140347019216E-17</v>
      </c>
      <c r="AE285" s="12">
        <f>$E285^EXP(Parameter!$D$111+Parameter!$D$118*(($B285*21/30.2)^(-1))+Parameter!$D$125*(($B285*21/30.2)^(-0.5)))</f>
        <v>4.1528630064832171E-2</v>
      </c>
      <c r="AF285" s="12">
        <f>$D285^EXP(Parameter!$D$134+Parameter!$D$141*(($B285*21/30.2)^(-0.5))+Parameter!$D$148*((LN($B285*21/30.2))))</f>
        <v>1.6208650642293608E-5</v>
      </c>
      <c r="AG285" s="12">
        <f>$E285^EXP(Parameter!$D$112+Parameter!$D$119*(($B285*21/30.2)^(-1))+Parameter!$D$126*(($B285*21/30.2)^(-0.5)))</f>
        <v>3.8262665052352144E-3</v>
      </c>
      <c r="AH285" s="12">
        <f>$D285^EXP(Parameter!$D$136+Parameter!$D$143*(($B285*21/30.2)^(-0.5))+Parameter!$D$150*((LN($B285*21/30.2))))</f>
        <v>6.5128157378325049E-14</v>
      </c>
      <c r="AI285" s="12">
        <f>$E285^EXP(Parameter!$D$114+Parameter!$D$121*(($B285*21/30.2)^(-1))+Parameter!$D$128*(($B285*21/30.2)^(-0.5)))</f>
        <v>7.377239759484038E-6</v>
      </c>
      <c r="AJ285" s="12">
        <f>$D285^EXP(Parameter!$D$137+Parameter!$D$144*(($B285*21/30.2)^(-0.5))+Parameter!$D$151*((LN($B285*21/30.2))))</f>
        <v>6.6077578625164579E-21</v>
      </c>
      <c r="AK285" s="12">
        <f>$E285^EXP(Parameter!$D$115+Parameter!$D$122*(($B285*21/30.2)^(-1))+Parameter!$D$129*(($B285*21/30.2)^(-0.5)))</f>
        <v>2.1413193108575012E-3</v>
      </c>
      <c r="AL285" s="12">
        <f>$D285^EXP(Parameter!$D$138+Parameter!$D$145*(($B285*21/30.2)^(-0.5))+Parameter!$D$152*((LN($B285*21/30.2))))</f>
        <v>5.1672248773201647E-99</v>
      </c>
      <c r="AM285" s="12">
        <f>$E285^EXP(Parameter!$D$116+Parameter!$D$123*(($B285*21/30.2)^(-1))+Parameter!$D$130*(($B285*21/30.2)^(-0.5)))</f>
        <v>3.0993804148840229E-7</v>
      </c>
      <c r="AN285" s="12">
        <f>$D285^EXP(Parameter!$D$135+Parameter!$D$142*(($B285*21/30.2)^(-0.5))+Parameter!$D$149*((LN($B285*21/30.2))))</f>
        <v>2.0235030593423732E-7</v>
      </c>
      <c r="AO285" s="12">
        <f>$E285^EXP(Parameter!$D$113+Parameter!$D$120*(($B285*21/30.2)^(-1))+Parameter!$D$127*(($B285*21/30.2)^(-0.5)))</f>
        <v>1.2509724439327711E-14</v>
      </c>
      <c r="AP285" s="87">
        <f>$D285^EXP(Parameter!$D$304+Parameter!$D$310*((LN($B285*21/30.2))))</f>
        <v>8.3526742295867186E-3</v>
      </c>
      <c r="AQ285" s="88">
        <f>$E285^EXP(Parameter!$D$290+Parameter!$D$296*((LN($B285*21/30.2))))</f>
        <v>6.8016417738060797E-3</v>
      </c>
      <c r="AR285" s="12">
        <f>$D285^EXP(Parameter!$D$305+Parameter!$D$311*((LN($B285*21/30.2))))</f>
        <v>1.3558150404103349E-2</v>
      </c>
      <c r="AS285" s="88">
        <f>$E285^EXP(Parameter!$D$291+Parameter!$D$297*((LN($B285*21/30.2))))</f>
        <v>4.895523728950496E-3</v>
      </c>
      <c r="AT285" s="12">
        <f>$D285^EXP(Parameter!$D$305+Parameter!$D$307-Parameter!$D$306+(Parameter!$D$311+Parameter!$D$313-Parameter!$D$312)*((LN($B285*21/30.2))))</f>
        <v>1.1037519583904146E-2</v>
      </c>
      <c r="AU285" s="88">
        <f>$E285^EXP(Parameter!$D$291+Parameter!$D$293-Parameter!$D$292+(Parameter!$D$297+Parameter!$D$299-Parameter!$D$298)*((LN($B285*21/30.2))))</f>
        <v>8.0668172653327042E-3</v>
      </c>
      <c r="AV285" s="12">
        <f>$D285^EXP(Parameter!$D$308+Parameter!$D$314*((LN($B285*21/30.2))))</f>
        <v>1.5062041276859835E-2</v>
      </c>
      <c r="AW285" s="88">
        <f>$E285^EXP(Parameter!$D$294+Parameter!$D$300*((LN($B285*21/30.2))))</f>
        <v>7.0411175794361227E-3</v>
      </c>
      <c r="AX285" s="12">
        <f>$D285^EXP(Parameter!$D$305+Parameter!$D$309-Parameter!$D$306+(Parameter!$D$311+Parameter!$D$315-Parameter!$D$312)*((LN($B285*21/30.2))))</f>
        <v>4.2056672524769375E-3</v>
      </c>
      <c r="AY285" s="88">
        <f>$E285^EXP(Parameter!$D$291+Parameter!$D$295-Parameter!$D$292+(Parameter!$D$297+Parameter!$D$301-Parameter!$D$298)*((LN($B285*21/30.2))))</f>
        <v>1.8964473756556304E-5</v>
      </c>
      <c r="AZ285" s="12">
        <f>$D285^EXP(Parameter!D$305-Parameter!D$306+(Parameter!D$311-Parameter!D$312)*((LN($B285*21/30.2))))</f>
        <v>2.7540208916192778E-3</v>
      </c>
      <c r="BA285" s="88">
        <f>$E285^EXP(Parameter!$D$291-Parameter!$D$292+(Parameter!$D$297-Parameter!$D$298)*((LN($B285*21/30.2))))</f>
        <v>1.1072397373786209E-7</v>
      </c>
      <c r="BB285" s="89">
        <f>$D285^EXP(Parameter!$D$231+Parameter!$D$238)</f>
        <v>2.9715226654654876E-2</v>
      </c>
      <c r="BC285" s="90">
        <f>$E285^EXP(Parameter!$D$216+Parameter!$D$223)</f>
        <v>1.4388149040625044E-3</v>
      </c>
      <c r="BD285" s="91">
        <f>$D285^EXP(Parameter!$D$232+Parameter!$D$239)</f>
        <v>2.1421157515535312E-2</v>
      </c>
      <c r="BE285" s="90">
        <f>$E285^EXP(Parameter!$D$217+Parameter!$D$224)</f>
        <v>2.1987702200741283E-3</v>
      </c>
      <c r="BF285" s="91">
        <f>$D285^EXP(Parameter!$D$234+Parameter!$D$241)</f>
        <v>2.6697729946416345E-2</v>
      </c>
      <c r="BG285" s="91">
        <f>$E285^EXP(Parameter!$D$219+Parameter!$D$226)</f>
        <v>1.29426207467073E-2</v>
      </c>
      <c r="BH285" s="91">
        <f>$D285^EXP(Parameter!$D$235+Parameter!$D$242)</f>
        <v>6.1539598047569817E-2</v>
      </c>
      <c r="BI285" s="91">
        <f>$E285^EXP(Parameter!$D$220+Parameter!$D$227)</f>
        <v>7.6567575836215575E-3</v>
      </c>
      <c r="BJ285" s="91">
        <f>$D285^EXP(Parameter!$D$236)</f>
        <v>5.848719494041258E-3</v>
      </c>
      <c r="BK285" s="91">
        <f>$E285^EXP(Parameter!$D$221)</f>
        <v>0.11721895924368507</v>
      </c>
      <c r="BL285" s="91">
        <f>$D285^EXP(Parameter!$D$233+Parameter!$D$240)</f>
        <v>8.56138927940636E-3</v>
      </c>
      <c r="BM285" s="91">
        <f>$E285^EXP(Parameter!$D$218+Parameter!$D$225)</f>
        <v>5.5876873640125016E-4</v>
      </c>
      <c r="BN285" s="90">
        <f>$D285^EXP(Parameter!$D$268+Parameter!$D$275)</f>
        <v>4.232136990071194E-2</v>
      </c>
      <c r="BO285" s="91">
        <f>$E285^EXP(Parameter!$D$246+Parameter!$D$253)</f>
        <v>4.1482788890191891E-4</v>
      </c>
      <c r="BP285" s="91">
        <f>$D285^EXP(Parameter!$D$269+Parameter!$D$276)</f>
        <v>2.5837392659438525E-2</v>
      </c>
      <c r="BQ285" s="91">
        <f>$E285^EXP(Parameter!$D$247+Parameter!$D$254)</f>
        <v>1.2109998297334678E-3</v>
      </c>
      <c r="BR285" s="91">
        <f>$D285^EXP(Parameter!$D$271+Parameter!$D$278)</f>
        <v>6.9757657137676607E-2</v>
      </c>
      <c r="BS285" s="91">
        <f>$E285^EXP(Parameter!$D$249+Parameter!$D$256)</f>
        <v>1.6535215989493781E-2</v>
      </c>
      <c r="BT285" s="91">
        <f>$D285^EXP(Parameter!$D$272+Parameter!$D$279)</f>
        <v>0.13393038170983093</v>
      </c>
      <c r="BU285" s="91">
        <f>$E285^EXP(Parameter!$D$250+Parameter!$D$257)</f>
        <v>4.1594315417352807E-3</v>
      </c>
      <c r="BV285" s="91">
        <f>$D285^EXP(Parameter!$D$273+Parameter!$D$280)</f>
        <v>0.10201021879513944</v>
      </c>
      <c r="BW285" s="91">
        <f>$E285^EXP(Parameter!$D$251+Parameter!$D$258)</f>
        <v>1.8006659810886668E-2</v>
      </c>
      <c r="BX285" s="91">
        <f>$D285^EXP(Parameter!$D$270+Parameter!$D$277)</f>
        <v>2.1919361149343532E-2</v>
      </c>
      <c r="BY285" s="91">
        <f>$E285^EXP(Parameter!$D$248+Parameter!$D$255)</f>
        <v>1.5356182021157654E-3</v>
      </c>
      <c r="BZ285" s="90">
        <f>$D285^EXP(Parameter!$D$208)</f>
        <v>2.7282692166012201E-2</v>
      </c>
      <c r="CA285" s="90">
        <f>$E285^EXP(Parameter!$D$200)</f>
        <v>9.6667835228231877E-4</v>
      </c>
      <c r="CB285" s="90">
        <f>$D285^EXP(Parameter!$D$209)</f>
        <v>2.1752352252302386E-2</v>
      </c>
      <c r="CC285" s="90">
        <f>$E285^EXP(Parameter!$D$201)</f>
        <v>1.7793450788020895E-3</v>
      </c>
      <c r="CD285" s="90">
        <f>$D285^EXP(Parameter!$D$211)</f>
        <v>2.4087570433510161E-2</v>
      </c>
      <c r="CE285" s="90">
        <f>$E285^EXP(Parameter!$D$203)</f>
        <v>9.6208113693805088E-3</v>
      </c>
      <c r="CF285" s="90">
        <f>$D285^EXP(Parameter!$D$212)</f>
        <v>6.1368174451624936E-2</v>
      </c>
      <c r="CG285" s="90">
        <f>$E285^EXP(Parameter!$D$204)</f>
        <v>6.4368767381820643E-3</v>
      </c>
      <c r="CH285" s="91">
        <f>$D285^EXP(Parameter!$D$213)</f>
        <v>1.8829631249540995E-2</v>
      </c>
      <c r="CI285" s="90">
        <f>$E285^EXP(Parameter!$D$205)</f>
        <v>1.2335019126211903E-2</v>
      </c>
      <c r="CJ285" s="91">
        <f>$D285^EXP(Parameter!$D$210)</f>
        <v>9.4958008055134602E-3</v>
      </c>
      <c r="CK285" s="90">
        <f>$E285^EXP(Parameter!$D$202)</f>
        <v>7.6035981523964429E-4</v>
      </c>
      <c r="CL285" s="12">
        <f>$D285^EXP(Parameter!$D$170+Parameter!$D$177*(LN($B285/30.2*21)))</f>
        <v>1.059600317030563E-2</v>
      </c>
      <c r="CM285" s="41">
        <f>$E285^EXP(Parameter!$D$155+Parameter!$D$162*(LN($B285/30.2*21)))</f>
        <v>5.745597608320549E-2</v>
      </c>
      <c r="CN285" s="12">
        <f>$D285^EXP(Parameter!$D$171+Parameter!$D$178*(LN($B285/30.2*21)))</f>
        <v>1.271413092865469E-2</v>
      </c>
      <c r="CO285" s="41">
        <f>$E285^EXP(Parameter!$D$156+Parameter!$D$163*(LN($B285/30.2*21)))</f>
        <v>3.008438581507095E-2</v>
      </c>
      <c r="CP285" s="12">
        <f>$D285^EXP(Parameter!$D$173+Parameter!$D$180*(LN($B285/30.2*21)))</f>
        <v>9.947196331518228E-3</v>
      </c>
      <c r="CQ285" s="41">
        <f>$E285^EXP(Parameter!$D$158+Parameter!$D$165*(LN($B285/30.2*21)))</f>
        <v>2.8345155579511869E-2</v>
      </c>
      <c r="CR285" s="12">
        <f>$D285^EXP(Parameter!$D$174+Parameter!$D$181*(LN($B285/30.2*21)))</f>
        <v>7.6271791428944189E-3</v>
      </c>
      <c r="CS285" s="41">
        <f>$E285^EXP(Parameter!$D$159+Parameter!$D$166*(LN($B285/30.2*21)))</f>
        <v>4.8859885842990614E-2</v>
      </c>
      <c r="CT285" s="12">
        <f>$D285^EXP(Parameter!$D$175+Parameter!$D$182*(LN($B285/30.2*21)))</f>
        <v>8.5552151462097575E-4</v>
      </c>
      <c r="CU285" s="41">
        <f>$E285^EXP(Parameter!$D$160+Parameter!$D$167*(LN($B285/30.2*21)))</f>
        <v>5.1695427403734818E-4</v>
      </c>
      <c r="CV285" s="12">
        <f>$D285^EXP(Parameter!$D$172+Parameter!$D$179*(LN($B285/30.2*21)))</f>
        <v>1.570610432289401E-3</v>
      </c>
      <c r="CW285" s="41">
        <f>$E285^EXP(Parameter!$D$157+Parameter!$D$164*(LN($B285/30.2*21)))</f>
        <v>1.9510336502634619E-9</v>
      </c>
      <c r="CX285" s="12">
        <f t="shared" si="30"/>
        <v>4.7977390538999361E-63</v>
      </c>
      <c r="CY285" s="85">
        <v>1.2216523783934201E-2</v>
      </c>
      <c r="CZ285" s="12">
        <f t="shared" si="31"/>
        <v>4.9596287350614755E-8</v>
      </c>
      <c r="DA285" s="85">
        <v>1.7991480194000199E-2</v>
      </c>
      <c r="DB285" s="12">
        <f t="shared" si="32"/>
        <v>2.5920199216868097E-15</v>
      </c>
      <c r="DC285" s="41">
        <v>3.3549739317310002E-5</v>
      </c>
      <c r="DD285" s="12">
        <f t="shared" si="33"/>
        <v>2.2027135148274118E-289</v>
      </c>
      <c r="DE285" s="85">
        <v>4.3659263425992602E-4</v>
      </c>
      <c r="DF285" s="12">
        <f t="shared" si="34"/>
        <v>4.7153753414769171E-292</v>
      </c>
      <c r="DG285" s="41">
        <v>3.34966E-5</v>
      </c>
      <c r="DH285" s="12">
        <f t="shared" si="35"/>
        <v>6.2231070460039602E-16</v>
      </c>
      <c r="DI285" s="41">
        <v>3.34966E-5</v>
      </c>
      <c r="DJ285" s="46">
        <v>280</v>
      </c>
      <c r="DK285" s="44">
        <v>1.0425035920635901E-5</v>
      </c>
      <c r="DL285" s="44">
        <v>3.7558043214702699E-5</v>
      </c>
      <c r="DM285" s="44">
        <v>9.6268245324604402E-5</v>
      </c>
      <c r="DN285" s="44">
        <v>6.6193009858439594E-5</v>
      </c>
      <c r="DO285" s="44">
        <v>3.5463457768125699E-4</v>
      </c>
      <c r="DP285" s="44">
        <v>2.6435574568795E-4</v>
      </c>
      <c r="DQ285" s="44">
        <v>4.0792672655287599E-4</v>
      </c>
      <c r="DR285" s="45">
        <v>1.0544244075933899E-2</v>
      </c>
      <c r="DS285" s="45">
        <v>1.84909179573324E-2</v>
      </c>
      <c r="DT285" s="45">
        <v>1.62861679058268E-2</v>
      </c>
      <c r="DU285" s="45">
        <v>1.1136759309161E-2</v>
      </c>
      <c r="DV285" s="45">
        <v>1.7522408659075402E-2</v>
      </c>
      <c r="DW285" s="45">
        <v>3.1188210813428801E-2</v>
      </c>
      <c r="DX285" s="45">
        <v>1.3546987706722099E-2</v>
      </c>
    </row>
    <row r="286" spans="1:128">
      <c r="A286" s="43">
        <f t="shared" si="29"/>
        <v>17.936986301369863</v>
      </c>
      <c r="B286" s="18">
        <v>282</v>
      </c>
      <c r="C286" s="12">
        <v>6182</v>
      </c>
      <c r="D286" s="12">
        <v>9.6869586820198996E-3</v>
      </c>
      <c r="E286" s="12">
        <v>3.2951855841152203E-5</v>
      </c>
      <c r="F286" s="92">
        <f>$D286^Parameter!$D$325</f>
        <v>2.6867435127069864E-2</v>
      </c>
      <c r="G286" s="92">
        <f>$E286^Parameter!$D$318</f>
        <v>5.9275266177850449E-4</v>
      </c>
      <c r="H286" s="92">
        <f>$D286^Parameter!$D$326</f>
        <v>2.4487810616903964E-2</v>
      </c>
      <c r="I286" s="92">
        <f>$E286^Parameter!$D$319</f>
        <v>1.3534528238917844E-3</v>
      </c>
      <c r="J286" s="92">
        <f>$D286^Parameter!$D$328</f>
        <v>2.9206185204915108E-2</v>
      </c>
      <c r="K286" s="92">
        <f>$E286^Parameter!$D$321</f>
        <v>1.0337625295579238E-2</v>
      </c>
      <c r="L286" s="92">
        <f>$D286^Parameter!$D$329</f>
        <v>7.4518648628816853E-2</v>
      </c>
      <c r="M286" s="92">
        <f>$E286^Parameter!$D$322</f>
        <v>6.3644538357989881E-3</v>
      </c>
      <c r="N286" s="92">
        <f>$D286^Parameter!$D$330</f>
        <v>2.337824105364554E-2</v>
      </c>
      <c r="O286" s="92">
        <f>$E286^Parameter!$D$323</f>
        <v>1.6112092688487373E-2</v>
      </c>
      <c r="P286" s="92">
        <f>$D286^Parameter!$D$327</f>
        <v>1.210181333532429E-2</v>
      </c>
      <c r="Q286" s="92">
        <f>$E286^Parameter!$D$320</f>
        <v>6.3061781232849905E-4</v>
      </c>
      <c r="R286" s="12">
        <f>$D286^EXP(Parameter!$D$96+Parameter!$D$103*(($B286/30.2*21)^(1)))</f>
        <v>5.0128269780301878E-64</v>
      </c>
      <c r="S286" s="12">
        <f>$E286^EXP(Parameter!$D$81+Parameter!$D$88*($B286/30.2*21)^(-2))</f>
        <v>1.7613472327308649E-3</v>
      </c>
      <c r="T286" s="12">
        <f>$D286^EXP(Parameter!$D$97+Parameter!$D$104*(($B286*21/30.2)^(1)))</f>
        <v>4.3865491801568623E-8</v>
      </c>
      <c r="U286" s="12">
        <f>$E286^EXP(Parameter!$D$82+Parameter!$D$89*($B286/30.2*21)^(-2))</f>
        <v>3.0578933741382125E-3</v>
      </c>
      <c r="V286" s="12">
        <f>$D286^EXP(Parameter!$D$99+Parameter!$D$106*(($B286*21/30.2)^(1)))</f>
        <v>1.8459826051485496E-15</v>
      </c>
      <c r="W286" s="12">
        <f>$E286^EXP(Parameter!$D$84+Parameter!$D$91*($B286/30.2*21)^(-2))</f>
        <v>1.8107422464847905E-2</v>
      </c>
      <c r="X286" s="12">
        <f>$D286^EXP(Parameter!$D$100+Parameter!$D$107*(($B286*21/30.2)^(1)))</f>
        <v>5.6667035865020551E-296</v>
      </c>
      <c r="Y286" s="12">
        <f>$E286^EXP(Parameter!$D$85+Parameter!$D$92*($B286/30.2*21)^(-2))</f>
        <v>1.0907265835769051E-2</v>
      </c>
      <c r="Z286" s="12">
        <f>$D286^EXP(Parameter!$D$101+Parameter!$D$108*(($B286*21/30.2)^(1)))</f>
        <v>2.7356866474949905E-298</v>
      </c>
      <c r="AA286" s="12">
        <f>$E286^EXP(Parameter!$D$86+Parameter!$D$93*($B286/30.2*21)^(-2))</f>
        <v>1.636110187891306E-2</v>
      </c>
      <c r="AB286" s="12">
        <f>$D286^EXP(Parameter!$D$98+Parameter!$D$105*(($B286*21/30.2)^(1)))</f>
        <v>4.4772501320740756E-16</v>
      </c>
      <c r="AC286" s="12">
        <f>$E286^EXP(Parameter!$D$83+Parameter!$D$90*($B286/30.2*21)^(-2))</f>
        <v>7.2515247900469199E-4</v>
      </c>
      <c r="AD286" s="87">
        <f>$D286^EXP(Parameter!$D$133+Parameter!$D$140*(($B286*21/30.2)^(-0.5))+Parameter!$D$147*((LN($B286*21/30.2))))</f>
        <v>1.020664108490696E-17</v>
      </c>
      <c r="AE286" s="12">
        <f>$E286^EXP(Parameter!$D$111+Parameter!$D$118*(($B286*21/30.2)^(-1))+Parameter!$D$125*(($B286*21/30.2)^(-0.5)))</f>
        <v>4.1375281738445506E-2</v>
      </c>
      <c r="AF286" s="12">
        <f>$D286^EXP(Parameter!$D$134+Parameter!$D$141*(($B286*21/30.2)^(-0.5))+Parameter!$D$148*((LN($B286*21/30.2))))</f>
        <v>1.561310378053959E-5</v>
      </c>
      <c r="AG286" s="12">
        <f>$E286^EXP(Parameter!$D$112+Parameter!$D$119*(($B286*21/30.2)^(-1))+Parameter!$D$126*(($B286*21/30.2)^(-0.5)))</f>
        <v>3.7933149054383162E-3</v>
      </c>
      <c r="AH286" s="12">
        <f>$D286^EXP(Parameter!$D$136+Parameter!$D$143*(($B286*21/30.2)^(-0.5))+Parameter!$D$150*((LN($B286*21/30.2))))</f>
        <v>5.5379441311964675E-14</v>
      </c>
      <c r="AI286" s="12">
        <f>$E286^EXP(Parameter!$D$114+Parameter!$D$121*(($B286*21/30.2)^(-1))+Parameter!$D$128*(($B286*21/30.2)^(-0.5)))</f>
        <v>7.1855107619128284E-6</v>
      </c>
      <c r="AJ286" s="12">
        <f>$D286^EXP(Parameter!$D$137+Parameter!$D$144*(($B286*21/30.2)^(-0.5))+Parameter!$D$151*((LN($B286*21/30.2))))</f>
        <v>4.9005984628171335E-21</v>
      </c>
      <c r="AK286" s="12">
        <f>$E286^EXP(Parameter!$D$115+Parameter!$D$122*(($B286*21/30.2)^(-1))+Parameter!$D$129*(($B286*21/30.2)^(-0.5)))</f>
        <v>2.1185690910416983E-3</v>
      </c>
      <c r="AL286" s="12">
        <f>$D286^EXP(Parameter!$D$138+Parameter!$D$145*(($B286*21/30.2)^(-0.5))+Parameter!$D$152*((LN($B286*21/30.2))))</f>
        <v>7.7697919436047941E-100</v>
      </c>
      <c r="AM286" s="12">
        <f>$E286^EXP(Parameter!$D$116+Parameter!$D$123*(($B286*21/30.2)^(-1))+Parameter!$D$130*(($B286*21/30.2)^(-0.5)))</f>
        <v>2.9970482195654296E-7</v>
      </c>
      <c r="AN286" s="12">
        <f>$D286^EXP(Parameter!$D$135+Parameter!$D$142*(($B286*21/30.2)^(-0.5))+Parameter!$D$149*((LN($B286*21/30.2))))</f>
        <v>1.9165885334965613E-7</v>
      </c>
      <c r="AO286" s="12">
        <f>$E286^EXP(Parameter!$D$113+Parameter!$D$120*(($B286*21/30.2)^(-1))+Parameter!$D$127*(($B286*21/30.2)^(-0.5)))</f>
        <v>1.1588878842003958E-14</v>
      </c>
      <c r="AP286" s="87">
        <f>$D286^EXP(Parameter!$D$304+Parameter!$D$310*((LN($B286*21/30.2))))</f>
        <v>8.2665878157859723E-3</v>
      </c>
      <c r="AQ286" s="88">
        <f>$E286^EXP(Parameter!$D$290+Parameter!$D$296*((LN($B286*21/30.2))))</f>
        <v>6.7649807596348336E-3</v>
      </c>
      <c r="AR286" s="12">
        <f>$D286^EXP(Parameter!$D$305+Parameter!$D$311*((LN($B286*21/30.2))))</f>
        <v>1.3448659740373634E-2</v>
      </c>
      <c r="AS286" s="88">
        <f>$E286^EXP(Parameter!$D$291+Parameter!$D$297*((LN($B286*21/30.2))))</f>
        <v>4.8591529865395422E-3</v>
      </c>
      <c r="AT286" s="12">
        <f>$D286^EXP(Parameter!$D$305+Parameter!$D$307-Parameter!$D$306+(Parameter!$D$311+Parameter!$D$313-Parameter!$D$312)*((LN($B286*21/30.2))))</f>
        <v>1.0937556124925151E-2</v>
      </c>
      <c r="AU286" s="88">
        <f>$E286^EXP(Parameter!$D$291+Parameter!$D$293-Parameter!$D$292+(Parameter!$D$297+Parameter!$D$299-Parameter!$D$298)*((LN($B286*21/30.2))))</f>
        <v>8.0007685589474787E-3</v>
      </c>
      <c r="AV286" s="12">
        <f>$D286^EXP(Parameter!$D$308+Parameter!$D$314*((LN($B286*21/30.2))))</f>
        <v>1.4912460773076439E-2</v>
      </c>
      <c r="AW286" s="88">
        <f>$E286^EXP(Parameter!$D$294+Parameter!$D$300*((LN($B286*21/30.2))))</f>
        <v>6.9868637946528056E-3</v>
      </c>
      <c r="AX286" s="12">
        <f>$D286^EXP(Parameter!$D$305+Parameter!$D$309-Parameter!$D$306+(Parameter!$D$311+Parameter!$D$315-Parameter!$D$312)*((LN($B286*21/30.2))))</f>
        <v>4.154476323299152E-3</v>
      </c>
      <c r="AY286" s="88">
        <f>$E286^EXP(Parameter!$D$291+Parameter!$D$295-Parameter!$D$292+(Parameter!$D$297+Parameter!$D$301-Parameter!$D$298)*((LN($B286*21/30.2))))</f>
        <v>1.8391702427620427E-5</v>
      </c>
      <c r="AZ286" s="12">
        <f>$D286^EXP(Parameter!D$305-Parameter!D$306+(Parameter!D$311-Parameter!D$312)*((LN($B286*21/30.2))))</f>
        <v>2.7201050721597274E-3</v>
      </c>
      <c r="BA286" s="88">
        <f>$E286^EXP(Parameter!$D$291-Parameter!$D$292+(Parameter!$D$297-Parameter!$D$298)*((LN($B286*21/30.2))))</f>
        <v>1.062491297249497E-7</v>
      </c>
      <c r="BB286" s="89">
        <f>$D286^EXP(Parameter!$D$231+Parameter!$D$238)</f>
        <v>2.9536846335025794E-2</v>
      </c>
      <c r="BC286" s="90">
        <f>$E286^EXP(Parameter!$D$216+Parameter!$D$223)</f>
        <v>1.4239111893861811E-3</v>
      </c>
      <c r="BD286" s="91">
        <f>$D286^EXP(Parameter!$D$232+Parameter!$D$239)</f>
        <v>2.1280636440847506E-2</v>
      </c>
      <c r="BE286" s="90">
        <f>$E286^EXP(Parameter!$D$217+Parameter!$D$224)</f>
        <v>2.1774634316080671E-3</v>
      </c>
      <c r="BF286" s="91">
        <f>$D286^EXP(Parameter!$D$234+Parameter!$D$241)</f>
        <v>2.6532597930330463E-2</v>
      </c>
      <c r="BG286" s="91">
        <f>$E286^EXP(Parameter!$D$219+Parameter!$D$226)</f>
        <v>1.2853404638246892E-2</v>
      </c>
      <c r="BH286" s="91">
        <f>$D286^EXP(Parameter!$D$235+Parameter!$D$242)</f>
        <v>6.1246483956185663E-2</v>
      </c>
      <c r="BI286" s="91">
        <f>$E286^EXP(Parameter!$D$220+Parameter!$D$227)</f>
        <v>7.5976294231526326E-3</v>
      </c>
      <c r="BJ286" s="91">
        <f>$D286^EXP(Parameter!$D$236)</f>
        <v>5.7974502499871152E-3</v>
      </c>
      <c r="BK286" s="91">
        <f>$E286^EXP(Parameter!$D$221)</f>
        <v>0.11681981175538643</v>
      </c>
      <c r="BL286" s="91">
        <f>$D286^EXP(Parameter!$D$233+Parameter!$D$240)</f>
        <v>8.4918802570868295E-3</v>
      </c>
      <c r="BM286" s="91">
        <f>$E286^EXP(Parameter!$D$218+Parameter!$D$225)</f>
        <v>5.5214923524372038E-4</v>
      </c>
      <c r="BN286" s="90">
        <f>$D286^EXP(Parameter!$D$268+Parameter!$D$275)</f>
        <v>4.2092797512746638E-2</v>
      </c>
      <c r="BO286" s="91">
        <f>$E286^EXP(Parameter!$D$246+Parameter!$D$253)</f>
        <v>4.0971935964966667E-4</v>
      </c>
      <c r="BP286" s="91">
        <f>$D286^EXP(Parameter!$D$269+Parameter!$D$276)</f>
        <v>2.5676141771210706E-2</v>
      </c>
      <c r="BQ286" s="91">
        <f>$E286^EXP(Parameter!$D$247+Parameter!$D$254)</f>
        <v>1.1981272412456526E-3</v>
      </c>
      <c r="BR286" s="91">
        <f>$D286^EXP(Parameter!$D$271+Parameter!$D$278)</f>
        <v>6.9440303883482601E-2</v>
      </c>
      <c r="BS286" s="91">
        <f>$E286^EXP(Parameter!$D$249+Parameter!$D$256)</f>
        <v>1.6427637265971722E-2</v>
      </c>
      <c r="BT286" s="91">
        <f>$D286^EXP(Parameter!$D$272+Parameter!$D$279)</f>
        <v>0.13347008717252365</v>
      </c>
      <c r="BU286" s="91">
        <f>$E286^EXP(Parameter!$D$250+Parameter!$D$257)</f>
        <v>4.1233055603026279E-3</v>
      </c>
      <c r="BV286" s="91">
        <f>$D286^EXP(Parameter!$D$273+Parameter!$D$280)</f>
        <v>0.10161224486927496</v>
      </c>
      <c r="BW286" s="91">
        <f>$E286^EXP(Parameter!$D$251+Parameter!$D$258)</f>
        <v>1.7891934587161259E-2</v>
      </c>
      <c r="BX286" s="91">
        <f>$D286^EXP(Parameter!$D$270+Parameter!$D$277)</f>
        <v>2.177642924067625E-2</v>
      </c>
      <c r="BY286" s="91">
        <f>$E286^EXP(Parameter!$D$248+Parameter!$D$255)</f>
        <v>1.5198692245312606E-3</v>
      </c>
      <c r="BZ286" s="90">
        <f>$D286^EXP(Parameter!$D$208)</f>
        <v>2.7114948374724709E-2</v>
      </c>
      <c r="CA286" s="90">
        <f>$E286^EXP(Parameter!$D$200)</f>
        <v>9.5605998362400743E-4</v>
      </c>
      <c r="CB286" s="90">
        <f>$D286^EXP(Parameter!$D$209)</f>
        <v>2.1610226336407169E-2</v>
      </c>
      <c r="CC286" s="90">
        <f>$E286^EXP(Parameter!$D$201)</f>
        <v>1.7615093305463762E-3</v>
      </c>
      <c r="CD286" s="90">
        <f>$D286^EXP(Parameter!$D$211)</f>
        <v>2.3934365774097618E-2</v>
      </c>
      <c r="CE286" s="90">
        <f>$E286^EXP(Parameter!$D$203)</f>
        <v>9.549985187562289E-3</v>
      </c>
      <c r="CF286" s="90">
        <f>$D286^EXP(Parameter!$D$212)</f>
        <v>6.1075585108041383E-2</v>
      </c>
      <c r="CG286" s="90">
        <f>$E286^EXP(Parameter!$D$204)</f>
        <v>6.3854054441411547E-3</v>
      </c>
      <c r="CH286" s="91">
        <f>$D286^EXP(Parameter!$D$213)</f>
        <v>1.8701980266047729E-2</v>
      </c>
      <c r="CI286" s="90">
        <f>$E286^EXP(Parameter!$D$205)</f>
        <v>1.2249054154881398E-2</v>
      </c>
      <c r="CJ286" s="91">
        <f>$D286^EXP(Parameter!$D$210)</f>
        <v>9.4203762916224565E-3</v>
      </c>
      <c r="CK286" s="90">
        <f>$E286^EXP(Parameter!$D$202)</f>
        <v>7.5172052266399628E-4</v>
      </c>
      <c r="CL286" s="12">
        <f>$D286^EXP(Parameter!$D$170+Parameter!$D$177*(LN($B286/30.2*21)))</f>
        <v>1.0500719866714756E-2</v>
      </c>
      <c r="CM286" s="41">
        <f>$E286^EXP(Parameter!$D$155+Parameter!$D$162*(LN($B286/30.2*21)))</f>
        <v>5.7343192728553732E-2</v>
      </c>
      <c r="CN286" s="12">
        <f>$D286^EXP(Parameter!$D$171+Parameter!$D$178*(LN($B286/30.2*21)))</f>
        <v>1.2611414314803459E-2</v>
      </c>
      <c r="CO286" s="41">
        <f>$E286^EXP(Parameter!$D$156+Parameter!$D$163*(LN($B286/30.2*21)))</f>
        <v>2.997236778909447E-2</v>
      </c>
      <c r="CP286" s="12">
        <f>$D286^EXP(Parameter!$D$173+Parameter!$D$180*(LN($B286/30.2*21)))</f>
        <v>9.8578041912467176E-3</v>
      </c>
      <c r="CQ286" s="41">
        <f>$E286^EXP(Parameter!$D$158+Parameter!$D$165*(LN($B286/30.2*21)))</f>
        <v>2.820420219856655E-2</v>
      </c>
      <c r="CR286" s="12">
        <f>$D286^EXP(Parameter!$D$174+Parameter!$D$181*(LN($B286/30.2*21)))</f>
        <v>7.5389859080916546E-3</v>
      </c>
      <c r="CS286" s="41">
        <f>$E286^EXP(Parameter!$D$159+Parameter!$D$166*(LN($B286/30.2*21)))</f>
        <v>4.8697346895832529E-2</v>
      </c>
      <c r="CT286" s="12">
        <f>$D286^EXP(Parameter!$D$175+Parameter!$D$182*(LN($B286/30.2*21)))</f>
        <v>8.4110091446763942E-4</v>
      </c>
      <c r="CU286" s="41">
        <f>$E286^EXP(Parameter!$D$160+Parameter!$D$167*(LN($B286/30.2*21)))</f>
        <v>5.0825552925456248E-4</v>
      </c>
      <c r="CV286" s="12">
        <f>$D286^EXP(Parameter!$D$172+Parameter!$D$179*(LN($B286/30.2*21)))</f>
        <v>1.549491237941295E-3</v>
      </c>
      <c r="CW286" s="41">
        <f>$E286^EXP(Parameter!$D$157+Parameter!$D$164*(LN($B286/30.2*21)))</f>
        <v>1.8514318486255731E-9</v>
      </c>
      <c r="CX286" s="12">
        <f t="shared" si="30"/>
        <v>5.0128269780301878E-64</v>
      </c>
      <c r="CY286" s="85">
        <v>1.2210181983763901E-2</v>
      </c>
      <c r="CZ286" s="12">
        <f t="shared" si="31"/>
        <v>4.3865491801568623E-8</v>
      </c>
      <c r="DA286" s="85">
        <v>1.7977073701630601E-2</v>
      </c>
      <c r="DB286" s="12">
        <f t="shared" si="32"/>
        <v>1.8459826051485496E-15</v>
      </c>
      <c r="DC286" s="41">
        <v>3.3000621154958797E-5</v>
      </c>
      <c r="DD286" s="12">
        <f t="shared" si="33"/>
        <v>5.6667035865020551E-296</v>
      </c>
      <c r="DE286" s="85">
        <v>4.3042731562734597E-4</v>
      </c>
      <c r="DF286" s="12">
        <f t="shared" si="34"/>
        <v>2.7356866474949905E-298</v>
      </c>
      <c r="DG286" s="41">
        <v>3.2951899999999999E-5</v>
      </c>
      <c r="DH286" s="12">
        <f t="shared" si="35"/>
        <v>4.4772501320740756E-16</v>
      </c>
      <c r="DI286" s="41">
        <v>3.2951899999999999E-5</v>
      </c>
      <c r="DJ286" s="46">
        <v>281</v>
      </c>
      <c r="DK286" s="44">
        <v>1.02191727793244E-5</v>
      </c>
      <c r="DL286" s="44">
        <v>3.6868910452625401E-5</v>
      </c>
      <c r="DM286" s="44">
        <v>9.4605015863336001E-5</v>
      </c>
      <c r="DN286" s="44">
        <v>6.5020842716090294E-5</v>
      </c>
      <c r="DO286" s="44">
        <v>3.4906030482928502E-4</v>
      </c>
      <c r="DP286" s="44">
        <v>2.6010545400545498E-4</v>
      </c>
      <c r="DQ286" s="44">
        <v>4.0158544553014998E-4</v>
      </c>
      <c r="DR286" s="45">
        <v>1.0463532297490899E-2</v>
      </c>
      <c r="DS286" s="45">
        <v>1.83596551423423E-2</v>
      </c>
      <c r="DT286" s="45">
        <v>1.61684545808677E-2</v>
      </c>
      <c r="DU286" s="45">
        <v>1.10520962950758E-2</v>
      </c>
      <c r="DV286" s="45">
        <v>1.7397058473347798E-2</v>
      </c>
      <c r="DW286" s="45">
        <v>3.0984126973265601E-2</v>
      </c>
      <c r="DX286" s="45">
        <v>1.34465864326219E-2</v>
      </c>
    </row>
    <row r="287" spans="1:128">
      <c r="A287" s="43">
        <f t="shared" si="29"/>
        <v>17.997260273972604</v>
      </c>
      <c r="B287" s="18">
        <v>283</v>
      </c>
      <c r="C287" s="12">
        <v>6204</v>
      </c>
      <c r="D287" s="12">
        <v>9.6106685426468105E-3</v>
      </c>
      <c r="E287" s="12">
        <v>3.2417425839267397E-5</v>
      </c>
      <c r="F287" s="92">
        <f>$D287^Parameter!$D$325</f>
        <v>2.6702246914895162E-2</v>
      </c>
      <c r="G287" s="92">
        <f>$E287^Parameter!$D$318</f>
        <v>5.8581506874202743E-4</v>
      </c>
      <c r="H287" s="92">
        <f>$D287^Parameter!$D$326</f>
        <v>2.4333404719664865E-2</v>
      </c>
      <c r="I287" s="92">
        <f>$E287^Parameter!$D$319</f>
        <v>1.3393628744348366E-3</v>
      </c>
      <c r="J287" s="92">
        <f>$D287^Parameter!$D$328</f>
        <v>2.9030749122524901E-2</v>
      </c>
      <c r="K287" s="92">
        <f>$E287^Parameter!$D$321</f>
        <v>1.0263013188929582E-2</v>
      </c>
      <c r="L287" s="92">
        <f>$D287^Parameter!$D$329</f>
        <v>7.4189426795866029E-2</v>
      </c>
      <c r="M287" s="92">
        <f>$E287^Parameter!$D$322</f>
        <v>6.3136641716748593E-3</v>
      </c>
      <c r="N287" s="92">
        <f>$D287^Parameter!$D$330</f>
        <v>2.3228994731149415E-2</v>
      </c>
      <c r="O287" s="92">
        <f>$E287^Parameter!$D$323</f>
        <v>1.6007054013100791E-2</v>
      </c>
      <c r="P287" s="92">
        <f>$D287^Parameter!$D$327</f>
        <v>1.2011062492824283E-2</v>
      </c>
      <c r="Q287" s="92">
        <f>$E287^Parameter!$D$320</f>
        <v>6.2329819260423984E-4</v>
      </c>
      <c r="R287" s="12">
        <f>$D287^EXP(Parameter!$D$96+Parameter!$D$103*(($B287/30.2*21)^(1)))</f>
        <v>5.0600577175761852E-65</v>
      </c>
      <c r="S287" s="12">
        <f>$E287^EXP(Parameter!$D$81+Parameter!$D$88*($B287/30.2*21)^(-2))</f>
        <v>1.7437396914079873E-3</v>
      </c>
      <c r="T287" s="12">
        <f>$D287^EXP(Parameter!$D$97+Parameter!$D$104*(($B287*21/30.2)^(1)))</f>
        <v>3.8766933640783787E-8</v>
      </c>
      <c r="U287" s="12">
        <f>$E287^EXP(Parameter!$D$82+Parameter!$D$89*($B287/30.2*21)^(-2))</f>
        <v>3.0299709287336164E-3</v>
      </c>
      <c r="V287" s="12">
        <f>$D287^EXP(Parameter!$D$99+Parameter!$D$106*(($B287*21/30.2)^(1)))</f>
        <v>1.3104950778784996E-15</v>
      </c>
      <c r="W287" s="12">
        <f>$E287^EXP(Parameter!$D$84+Parameter!$D$91*($B287/30.2*21)^(-2))</f>
        <v>1.7992713901851452E-2</v>
      </c>
      <c r="X287" s="12">
        <f>$D287^EXP(Parameter!$D$100+Parameter!$D$107*(($B287*21/30.2)^(1)))</f>
        <v>1.0362582156433851E-302</v>
      </c>
      <c r="Y287" s="12">
        <f>$E287^EXP(Parameter!$D$85+Parameter!$D$92*($B287/30.2*21)^(-2))</f>
        <v>1.0829467112796693E-2</v>
      </c>
      <c r="Z287" s="12">
        <f>$D287^EXP(Parameter!$D$101+Parameter!$D$108*(($B287*21/30.2)^(1)))</f>
        <v>1.1730679803124392E-304</v>
      </c>
      <c r="AA287" s="12">
        <f>$E287^EXP(Parameter!$D$86+Parameter!$D$93*($B287/30.2*21)^(-2))</f>
        <v>1.6254828801843622E-2</v>
      </c>
      <c r="AB287" s="12">
        <f>$D287^EXP(Parameter!$D$98+Parameter!$D$105*(($B287*21/30.2)^(1)))</f>
        <v>3.2120583629379964E-16</v>
      </c>
      <c r="AC287" s="12">
        <f>$E287^EXP(Parameter!$D$83+Parameter!$D$90*($B287/30.2*21)^(-2))</f>
        <v>7.1689385630643117E-4</v>
      </c>
      <c r="AD287" s="87">
        <f>$D287^EXP(Parameter!$D$133+Parameter!$D$140*(($B287*21/30.2)^(-0.5))+Parameter!$D$147*((LN($B287*21/30.2))))</f>
        <v>8.1524029714120413E-18</v>
      </c>
      <c r="AE287" s="12">
        <f>$E287^EXP(Parameter!$D$111+Parameter!$D$118*(($B287*21/30.2)^(-1))+Parameter!$D$125*(($B287*21/30.2)^(-0.5)))</f>
        <v>4.1222923186718705E-2</v>
      </c>
      <c r="AF287" s="12">
        <f>$D287^EXP(Parameter!$D$134+Parameter!$D$141*(($B287*21/30.2)^(-0.5))+Parameter!$D$148*((LN($B287*21/30.2))))</f>
        <v>1.5039648781769706E-5</v>
      </c>
      <c r="AG287" s="12">
        <f>$E287^EXP(Parameter!$D$112+Parameter!$D$119*(($B287*21/30.2)^(-1))+Parameter!$D$126*(($B287*21/30.2)^(-0.5)))</f>
        <v>3.7607343707948926E-3</v>
      </c>
      <c r="AH287" s="12">
        <f>$D287^EXP(Parameter!$D$136+Parameter!$D$143*(($B287*21/30.2)^(-0.5))+Parameter!$D$150*((LN($B287*21/30.2))))</f>
        <v>4.7076413918715294E-14</v>
      </c>
      <c r="AI287" s="12">
        <f>$E287^EXP(Parameter!$D$114+Parameter!$D$121*(($B287*21/30.2)^(-1))+Parameter!$D$128*(($B287*21/30.2)^(-0.5)))</f>
        <v>6.9991820490680382E-6</v>
      </c>
      <c r="AJ287" s="12">
        <f>$D287^EXP(Parameter!$D$137+Parameter!$D$144*(($B287*21/30.2)^(-0.5))+Parameter!$D$151*((LN($B287*21/30.2))))</f>
        <v>3.6313482074696457E-21</v>
      </c>
      <c r="AK287" s="12">
        <f>$E287^EXP(Parameter!$D$115+Parameter!$D$122*(($B287*21/30.2)^(-1))+Parameter!$D$129*(($B287*21/30.2)^(-0.5)))</f>
        <v>2.09611852967522E-3</v>
      </c>
      <c r="AL287" s="12">
        <f>$D287^EXP(Parameter!$D$138+Parameter!$D$145*(($B287*21/30.2)^(-0.5))+Parameter!$D$152*((LN($B287*21/30.2))))</f>
        <v>1.1575259799424257E-100</v>
      </c>
      <c r="AM287" s="12">
        <f>$E287^EXP(Parameter!$D$116+Parameter!$D$123*(($B287*21/30.2)^(-1))+Parameter!$D$130*(($B287*21/30.2)^(-0.5)))</f>
        <v>2.8983169115747543E-7</v>
      </c>
      <c r="AN287" s="12">
        <f>$D287^EXP(Parameter!$D$135+Parameter!$D$142*(($B287*21/30.2)^(-0.5))+Parameter!$D$149*((LN($B287*21/30.2))))</f>
        <v>1.8153480175778512E-7</v>
      </c>
      <c r="AO287" s="12">
        <f>$E287^EXP(Parameter!$D$113+Parameter!$D$120*(($B287*21/30.2)^(-1))+Parameter!$D$127*(($B287*21/30.2)^(-0.5)))</f>
        <v>1.0737592513694059E-14</v>
      </c>
      <c r="AP287" s="87">
        <f>$D287^EXP(Parameter!$D$304+Parameter!$D$310*((LN($B287*21/30.2))))</f>
        <v>8.1815540380093706E-3</v>
      </c>
      <c r="AQ287" s="88">
        <f>$E287^EXP(Parameter!$D$290+Parameter!$D$296*((LN($B287*21/30.2))))</f>
        <v>6.7286450069669705E-3</v>
      </c>
      <c r="AR287" s="12">
        <f>$D287^EXP(Parameter!$D$305+Parameter!$D$311*((LN($B287*21/30.2))))</f>
        <v>1.3340303466601531E-2</v>
      </c>
      <c r="AS287" s="88">
        <f>$E287^EXP(Parameter!$D$291+Parameter!$D$297*((LN($B287*21/30.2))))</f>
        <v>4.8231587505834939E-3</v>
      </c>
      <c r="AT287" s="12">
        <f>$D287^EXP(Parameter!$D$305+Parameter!$D$307-Parameter!$D$306+(Parameter!$D$311+Parameter!$D$313-Parameter!$D$312)*((LN($B287*21/30.2))))</f>
        <v>1.0838708769098626E-2</v>
      </c>
      <c r="AU287" s="88">
        <f>$E287^EXP(Parameter!$D$291+Parameter!$D$293-Parameter!$D$292+(Parameter!$D$297+Parameter!$D$299-Parameter!$D$298)*((LN($B287*21/30.2))))</f>
        <v>7.9354243446661862E-3</v>
      </c>
      <c r="AV287" s="12">
        <f>$D287^EXP(Parameter!$D$308+Parameter!$D$314*((LN($B287*21/30.2))))</f>
        <v>1.476461449279272E-2</v>
      </c>
      <c r="AW287" s="88">
        <f>$E287^EXP(Parameter!$D$294+Parameter!$D$300*((LN($B287*21/30.2))))</f>
        <v>6.9331736557913031E-3</v>
      </c>
      <c r="AX287" s="12">
        <f>$D287^EXP(Parameter!$D$305+Parameter!$D$309-Parameter!$D$306+(Parameter!$D$311+Parameter!$D$315-Parameter!$D$312)*((LN($B287*21/30.2))))</f>
        <v>4.1040019642500508E-3</v>
      </c>
      <c r="AY287" s="88">
        <f>$E287^EXP(Parameter!$D$291+Parameter!$D$295-Parameter!$D$292+(Parameter!$D$297+Parameter!$D$301-Parameter!$D$298)*((LN($B287*21/30.2))))</f>
        <v>1.7836852589879817E-5</v>
      </c>
      <c r="AZ287" s="12">
        <f>$D287^EXP(Parameter!D$305-Parameter!D$306+(Parameter!D$311-Parameter!D$312)*((LN($B287*21/30.2))))</f>
        <v>2.6866745299244242E-3</v>
      </c>
      <c r="BA287" s="88">
        <f>$E287^EXP(Parameter!$D$291-Parameter!$D$292+(Parameter!$D$297-Parameter!$D$298)*((LN($B287*21/30.2))))</f>
        <v>1.0196110498527294E-7</v>
      </c>
      <c r="BB287" s="89">
        <f>$D287^EXP(Parameter!$D$231+Parameter!$D$238)</f>
        <v>2.9359987638513958E-2</v>
      </c>
      <c r="BC287" s="90">
        <f>$E287^EXP(Parameter!$D$216+Parameter!$D$223)</f>
        <v>1.4092010436291057E-3</v>
      </c>
      <c r="BD287" s="91">
        <f>$D287^EXP(Parameter!$D$232+Parameter!$D$239)</f>
        <v>2.1141392003215284E-2</v>
      </c>
      <c r="BE287" s="90">
        <f>$E287^EXP(Parameter!$D$217+Parameter!$D$224)</f>
        <v>2.1564191986161193E-3</v>
      </c>
      <c r="BF287" s="91">
        <f>$D287^EXP(Parameter!$D$234+Parameter!$D$241)</f>
        <v>2.6368904507337192E-2</v>
      </c>
      <c r="BG287" s="91">
        <f>$E287^EXP(Parameter!$D$219+Parameter!$D$226)</f>
        <v>1.2765039353325437E-2</v>
      </c>
      <c r="BH287" s="91">
        <f>$D287^EXP(Parameter!$D$235+Parameter!$D$242)</f>
        <v>6.0955508122915662E-2</v>
      </c>
      <c r="BI287" s="91">
        <f>$E287^EXP(Parameter!$D$220+Parameter!$D$227)</f>
        <v>7.539113978076141E-3</v>
      </c>
      <c r="BJ287" s="91">
        <f>$D287^EXP(Parameter!$D$236)</f>
        <v>5.7467594558920894E-3</v>
      </c>
      <c r="BK287" s="91">
        <f>$E287^EXP(Parameter!$D$221)</f>
        <v>0.11642308411094431</v>
      </c>
      <c r="BL287" s="91">
        <f>$D287^EXP(Parameter!$D$233+Parameter!$D$240)</f>
        <v>8.423110675815226E-3</v>
      </c>
      <c r="BM287" s="91">
        <f>$E287^EXP(Parameter!$D$218+Parameter!$D$225)</f>
        <v>5.4562552021909967E-4</v>
      </c>
      <c r="BN287" s="90">
        <f>$D287^EXP(Parameter!$D$268+Parameter!$D$275)</f>
        <v>4.1866037793950088E-2</v>
      </c>
      <c r="BO287" s="91">
        <f>$E287^EXP(Parameter!$D$246+Parameter!$D$253)</f>
        <v>4.046871347729597E-4</v>
      </c>
      <c r="BP287" s="91">
        <f>$D287^EXP(Parameter!$D$269+Parameter!$D$276)</f>
        <v>2.5516304619006967E-2</v>
      </c>
      <c r="BQ287" s="91">
        <f>$E287^EXP(Parameter!$D$247+Parameter!$D$254)</f>
        <v>1.1854253210919409E-3</v>
      </c>
      <c r="BR287" s="91">
        <f>$D287^EXP(Parameter!$D$271+Parameter!$D$278)</f>
        <v>6.9125198168046492E-2</v>
      </c>
      <c r="BS287" s="91">
        <f>$E287^EXP(Parameter!$D$249+Parameter!$D$256)</f>
        <v>1.6321042999387005E-2</v>
      </c>
      <c r="BT287" s="91">
        <f>$D287^EXP(Parameter!$D$272+Parameter!$D$279)</f>
        <v>0.13301254235723009</v>
      </c>
      <c r="BU287" s="91">
        <f>$E287^EXP(Parameter!$D$250+Parameter!$D$257)</f>
        <v>4.0875885836356993E-3</v>
      </c>
      <c r="BV287" s="91">
        <f>$D287^EXP(Parameter!$D$273+Parameter!$D$280)</f>
        <v>0.10121683252407877</v>
      </c>
      <c r="BW287" s="91">
        <f>$E287^EXP(Parameter!$D$251+Parameter!$D$258)</f>
        <v>1.7778243818398272E-2</v>
      </c>
      <c r="BX287" s="91">
        <f>$D287^EXP(Parameter!$D$270+Parameter!$D$277)</f>
        <v>2.1634790302288705E-2</v>
      </c>
      <c r="BY287" s="91">
        <f>$E287^EXP(Parameter!$D$248+Parameter!$D$255)</f>
        <v>1.5043231856966294E-3</v>
      </c>
      <c r="BZ287" s="90">
        <f>$D287^EXP(Parameter!$D$208)</f>
        <v>2.6948659765851701E-2</v>
      </c>
      <c r="CA287" s="90">
        <f>$E287^EXP(Parameter!$D$200)</f>
        <v>9.4558614721332302E-4</v>
      </c>
      <c r="CB287" s="90">
        <f>$D287^EXP(Parameter!$D$209)</f>
        <v>2.146938794201832E-2</v>
      </c>
      <c r="CC287" s="90">
        <f>$E287^EXP(Parameter!$D$201)</f>
        <v>1.7438992890931565E-3</v>
      </c>
      <c r="CD287" s="90">
        <f>$D287^EXP(Parameter!$D$211)</f>
        <v>2.3782522519332432E-2</v>
      </c>
      <c r="CE287" s="90">
        <f>$E287^EXP(Parameter!$D$203)</f>
        <v>9.4798675051072992E-3</v>
      </c>
      <c r="CF287" s="90">
        <f>$D287^EXP(Parameter!$D$212)</f>
        <v>6.0785131580223813E-2</v>
      </c>
      <c r="CG287" s="90">
        <f>$E287^EXP(Parameter!$D$204)</f>
        <v>6.3344815663297352E-3</v>
      </c>
      <c r="CH287" s="91">
        <f>$D287^EXP(Parameter!$D$213)</f>
        <v>1.8575516886969082E-2</v>
      </c>
      <c r="CI287" s="90">
        <f>$E287^EXP(Parameter!$D$205)</f>
        <v>1.2163915507445971E-2</v>
      </c>
      <c r="CJ287" s="91">
        <f>$D287^EXP(Parameter!$D$210)</f>
        <v>9.345740926839128E-3</v>
      </c>
      <c r="CK287" s="90">
        <f>$E287^EXP(Parameter!$D$202)</f>
        <v>7.4320207435580937E-4</v>
      </c>
      <c r="CL287" s="12">
        <f>$D287^EXP(Parameter!$D$170+Parameter!$D$177*(LN($B287/30.2*21)))</f>
        <v>1.0406498257347343E-2</v>
      </c>
      <c r="CM287" s="41">
        <f>$E287^EXP(Parameter!$D$155+Parameter!$D$162*(LN($B287/30.2*21)))</f>
        <v>5.7231137263667187E-2</v>
      </c>
      <c r="CN287" s="12">
        <f>$D287^EXP(Parameter!$D$171+Parameter!$D$178*(LN($B287/30.2*21)))</f>
        <v>1.2509765922924415E-2</v>
      </c>
      <c r="CO287" s="41">
        <f>$E287^EXP(Parameter!$D$156+Parameter!$D$163*(LN($B287/30.2*21)))</f>
        <v>2.9861161919385693E-2</v>
      </c>
      <c r="CP287" s="12">
        <f>$D287^EXP(Parameter!$D$173+Parameter!$D$180*(LN($B287/30.2*21)))</f>
        <v>9.7694108780181661E-3</v>
      </c>
      <c r="CQ287" s="41">
        <f>$E287^EXP(Parameter!$D$158+Parameter!$D$165*(LN($B287/30.2*21)))</f>
        <v>2.8064363835269758E-2</v>
      </c>
      <c r="CR287" s="12">
        <f>$D287^EXP(Parameter!$D$174+Parameter!$D$181*(LN($B287/30.2*21)))</f>
        <v>7.4519580841792442E-3</v>
      </c>
      <c r="CS287" s="41">
        <f>$E287^EXP(Parameter!$D$159+Parameter!$D$166*(LN($B287/30.2*21)))</f>
        <v>4.8535909846828873E-2</v>
      </c>
      <c r="CT287" s="12">
        <f>$D287^EXP(Parameter!$D$175+Parameter!$D$182*(LN($B287/30.2*21)))</f>
        <v>8.2694664549692561E-4</v>
      </c>
      <c r="CU287" s="41">
        <f>$E287^EXP(Parameter!$D$160+Parameter!$D$167*(LN($B287/30.2*21)))</f>
        <v>4.9971856114195659E-4</v>
      </c>
      <c r="CV287" s="12">
        <f>$D287^EXP(Parameter!$D$172+Parameter!$D$179*(LN($B287/30.2*21)))</f>
        <v>1.5286981862876804E-3</v>
      </c>
      <c r="CW287" s="41">
        <f>$E287^EXP(Parameter!$D$157+Parameter!$D$164*(LN($B287/30.2*21)))</f>
        <v>1.7570415245741418E-9</v>
      </c>
      <c r="CX287" s="12">
        <f t="shared" si="30"/>
        <v>5.0600577175761852E-65</v>
      </c>
      <c r="CY287" s="85">
        <v>1.2203958328050799E-2</v>
      </c>
      <c r="CZ287" s="12">
        <f t="shared" si="31"/>
        <v>3.8766933640783787E-8</v>
      </c>
      <c r="DA287" s="85">
        <v>1.7962904530169799E-2</v>
      </c>
      <c r="DB287" s="12">
        <f t="shared" si="32"/>
        <v>1.3104950778784996E-15</v>
      </c>
      <c r="DC287" s="41">
        <v>3.2462059322689497E-5</v>
      </c>
      <c r="DD287" s="12">
        <f t="shared" si="33"/>
        <v>1.0362582156433851E-302</v>
      </c>
      <c r="DE287" s="85">
        <v>4.2437494212096402E-4</v>
      </c>
      <c r="DF287" s="12">
        <f t="shared" si="34"/>
        <v>1.1730679803124392E-304</v>
      </c>
      <c r="DG287" s="41">
        <v>3.2417399999999999E-5</v>
      </c>
      <c r="DH287" s="12">
        <f t="shared" si="35"/>
        <v>3.2120583629379964E-16</v>
      </c>
      <c r="DI287" s="41">
        <v>3.2417399999999999E-5</v>
      </c>
      <c r="DJ287" s="46">
        <v>282</v>
      </c>
      <c r="DK287" s="44">
        <v>1.00178683896113E-5</v>
      </c>
      <c r="DL287" s="44">
        <v>3.6194044825688103E-5</v>
      </c>
      <c r="DM287" s="44">
        <v>9.2974375456411602E-5</v>
      </c>
      <c r="DN287" s="44">
        <v>6.3872166828682394E-5</v>
      </c>
      <c r="DO287" s="44">
        <v>3.4358620850827298E-4</v>
      </c>
      <c r="DP287" s="44">
        <v>2.5593314076810498E-4</v>
      </c>
      <c r="DQ287" s="44">
        <v>3.9535697685688702E-4</v>
      </c>
      <c r="DR287" s="45">
        <v>1.03836453092275E-2</v>
      </c>
      <c r="DS287" s="45">
        <v>1.8229652226459701E-2</v>
      </c>
      <c r="DT287" s="45">
        <v>1.6051888152065302E-2</v>
      </c>
      <c r="DU287" s="45">
        <v>1.09682935180577E-2</v>
      </c>
      <c r="DV287" s="45">
        <v>1.7272919172003999E-2</v>
      </c>
      <c r="DW287" s="45">
        <v>3.07818736435054E-2</v>
      </c>
      <c r="DX287" s="45">
        <v>1.3347183983705E-2</v>
      </c>
    </row>
    <row r="288" spans="1:128">
      <c r="A288" s="43">
        <f t="shared" si="29"/>
        <v>18.057534246575344</v>
      </c>
      <c r="B288" s="18">
        <v>284</v>
      </c>
      <c r="C288" s="12">
        <v>6226</v>
      </c>
      <c r="D288" s="12">
        <v>9.5351708714709795E-3</v>
      </c>
      <c r="E288" s="12">
        <v>3.1893051831723701E-5</v>
      </c>
      <c r="F288" s="92">
        <f>$D288^Parameter!$D$325</f>
        <v>2.6538490361667891E-2</v>
      </c>
      <c r="G288" s="92">
        <f>$E288^Parameter!$D$318</f>
        <v>5.7897682006244735E-4</v>
      </c>
      <c r="H288" s="92">
        <f>$D288^Parameter!$D$326</f>
        <v>2.4180361205510273E-2</v>
      </c>
      <c r="I288" s="92">
        <f>$E288^Parameter!$D$319</f>
        <v>1.3254565339004193E-3</v>
      </c>
      <c r="J288" s="92">
        <f>$D288^Parameter!$D$328</f>
        <v>2.8856808793460115E-2</v>
      </c>
      <c r="K288" s="92">
        <f>$E288^Parameter!$D$321</f>
        <v>1.0189136089296301E-2</v>
      </c>
      <c r="L288" s="92">
        <f>$D288^Parameter!$D$329</f>
        <v>7.3862490790129867E-2</v>
      </c>
      <c r="M288" s="92">
        <f>$E288^Parameter!$D$322</f>
        <v>6.2634134208670355E-3</v>
      </c>
      <c r="N288" s="92">
        <f>$D288^Parameter!$D$330</f>
        <v>2.3081076947893398E-2</v>
      </c>
      <c r="O288" s="92">
        <f>$E288^Parameter!$D$323</f>
        <v>1.5902977023078642E-2</v>
      </c>
      <c r="P288" s="92">
        <f>$D288^Parameter!$D$327</f>
        <v>1.1921220282406355E-2</v>
      </c>
      <c r="Q288" s="92">
        <f>$E288^Parameter!$D$320</f>
        <v>6.1608268081821333E-4</v>
      </c>
      <c r="R288" s="12">
        <f>$D288^EXP(Parameter!$D$96+Parameter!$D$103*(($B288/30.2*21)^(1)))</f>
        <v>4.9320807745806454E-66</v>
      </c>
      <c r="S288" s="12">
        <f>$E288^EXP(Parameter!$D$81+Parameter!$D$88*($B288/30.2*21)^(-2))</f>
        <v>1.7263543360937111E-3</v>
      </c>
      <c r="T288" s="12">
        <f>$D288^EXP(Parameter!$D$97+Parameter!$D$104*(($B288*21/30.2)^(1)))</f>
        <v>3.4234376497473172E-8</v>
      </c>
      <c r="U288" s="12">
        <f>$E288^EXP(Parameter!$D$82+Parameter!$D$89*($B288/30.2*21)^(-2))</f>
        <v>3.0023767673255748E-3</v>
      </c>
      <c r="V288" s="12">
        <f>$D288^EXP(Parameter!$D$99+Parameter!$D$106*(($B288*21/30.2)^(1)))</f>
        <v>9.2736151750232839E-16</v>
      </c>
      <c r="W288" s="12">
        <f>$E288^EXP(Parameter!$D$84+Parameter!$D$91*($B288/30.2*21)^(-2))</f>
        <v>1.7879034446421808E-2</v>
      </c>
      <c r="X288" s="12">
        <f>$D288^EXP(Parameter!$D$100+Parameter!$D$107*(($B288*21/30.2)^(1)))</f>
        <v>0</v>
      </c>
      <c r="Y288" s="12">
        <f>$E288^EXP(Parameter!$D$85+Parameter!$D$92*($B288/30.2*21)^(-2))</f>
        <v>1.075242819721159E-2</v>
      </c>
      <c r="Z288" s="12">
        <f>$D288^EXP(Parameter!$D$101+Parameter!$D$108*(($B288*21/30.2)^(1)))</f>
        <v>0</v>
      </c>
      <c r="AA288" s="12">
        <f>$E288^EXP(Parameter!$D$86+Parameter!$D$93*($B288/30.2*21)^(-2))</f>
        <v>1.6149526223753558E-2</v>
      </c>
      <c r="AB288" s="12">
        <f>$D288^EXP(Parameter!$D$98+Parameter!$D$105*(($B288*21/30.2)^(1)))</f>
        <v>2.2978047296601171E-16</v>
      </c>
      <c r="AC288" s="12">
        <f>$E288^EXP(Parameter!$D$83+Parameter!$D$90*($B288/30.2*21)^(-2))</f>
        <v>7.0875090353516299E-4</v>
      </c>
      <c r="AD288" s="87">
        <f>$D288^EXP(Parameter!$D$133+Parameter!$D$140*(($B288*21/30.2)^(-0.5))+Parameter!$D$147*((LN($B288*21/30.2))))</f>
        <v>6.5083718019281745E-18</v>
      </c>
      <c r="AE288" s="12">
        <f>$E288^EXP(Parameter!$D$111+Parameter!$D$118*(($B288*21/30.2)^(-1))+Parameter!$D$125*(($B288*21/30.2)^(-0.5)))</f>
        <v>4.1071544997701236E-2</v>
      </c>
      <c r="AF288" s="12">
        <f>$D288^EXP(Parameter!$D$134+Parameter!$D$141*(($B288*21/30.2)^(-0.5))+Parameter!$D$148*((LN($B288*21/30.2))))</f>
        <v>1.4487458027645559E-5</v>
      </c>
      <c r="AG288" s="12">
        <f>$E288^EXP(Parameter!$D$112+Parameter!$D$119*(($B288*21/30.2)^(-1))+Parameter!$D$126*(($B288*21/30.2)^(-0.5)))</f>
        <v>3.728519691860731E-3</v>
      </c>
      <c r="AH288" s="12">
        <f>$D288^EXP(Parameter!$D$136+Parameter!$D$143*(($B288*21/30.2)^(-0.5))+Parameter!$D$150*((LN($B288*21/30.2))))</f>
        <v>4.0006764302381947E-14</v>
      </c>
      <c r="AI288" s="12">
        <f>$E288^EXP(Parameter!$D$114+Parameter!$D$121*(($B288*21/30.2)^(-1))+Parameter!$D$128*(($B288*21/30.2)^(-0.5)))</f>
        <v>6.81808961573818E-6</v>
      </c>
      <c r="AJ288" s="12">
        <f>$D288^EXP(Parameter!$D$137+Parameter!$D$144*(($B288*21/30.2)^(-0.5))+Parameter!$D$151*((LN($B288*21/30.2))))</f>
        <v>2.6885039615425201E-21</v>
      </c>
      <c r="AK288" s="12">
        <f>$E288^EXP(Parameter!$D$115+Parameter!$D$122*(($B288*21/30.2)^(-1))+Parameter!$D$129*(($B288*21/30.2)^(-0.5)))</f>
        <v>2.0739628870316174E-3</v>
      </c>
      <c r="AL288" s="12">
        <f>$D288^EXP(Parameter!$D$138+Parameter!$D$145*(($B288*21/30.2)^(-0.5))+Parameter!$D$152*((LN($B288*21/30.2))))</f>
        <v>1.7085020974161635E-101</v>
      </c>
      <c r="AM288" s="12">
        <f>$E288^EXP(Parameter!$D$116+Parameter!$D$123*(($B288*21/30.2)^(-1))+Parameter!$D$130*(($B288*21/30.2)^(-0.5)))</f>
        <v>2.8030518969502872E-7</v>
      </c>
      <c r="AN288" s="12">
        <f>$D288^EXP(Parameter!$D$135+Parameter!$D$142*(($B288*21/30.2)^(-0.5))+Parameter!$D$149*((LN($B288*21/30.2))))</f>
        <v>1.7194790388389552E-7</v>
      </c>
      <c r="AO288" s="12">
        <f>$E288^EXP(Parameter!$D$113+Parameter!$D$120*(($B288*21/30.2)^(-1))+Parameter!$D$127*(($B288*21/30.2)^(-0.5)))</f>
        <v>9.9504767934343711E-15</v>
      </c>
      <c r="AP288" s="87">
        <f>$D288^EXP(Parameter!$D$304+Parameter!$D$310*((LN($B288*21/30.2))))</f>
        <v>8.0975578203749538E-3</v>
      </c>
      <c r="AQ288" s="88">
        <f>$E288^EXP(Parameter!$D$290+Parameter!$D$296*((LN($B288*21/30.2))))</f>
        <v>6.692630531397954E-3</v>
      </c>
      <c r="AR288" s="12">
        <f>$D288^EXP(Parameter!$D$305+Parameter!$D$311*((LN($B288*21/30.2))))</f>
        <v>1.3233067034189807E-2</v>
      </c>
      <c r="AS288" s="88">
        <f>$E288^EXP(Parameter!$D$291+Parameter!$D$297*((LN($B288*21/30.2))))</f>
        <v>4.7875359934155025E-3</v>
      </c>
      <c r="AT288" s="12">
        <f>$D288^EXP(Parameter!$D$305+Parameter!$D$307-Parameter!$D$306+(Parameter!$D$311+Parameter!$D$313-Parameter!$D$312)*((LN($B288*21/30.2))))</f>
        <v>1.0740962499989357E-2</v>
      </c>
      <c r="AU288" s="88">
        <f>$E288^EXP(Parameter!$D$291+Parameter!$D$293-Parameter!$D$292+(Parameter!$D$297+Parameter!$D$299-Parameter!$D$298)*((LN($B288*21/30.2))))</f>
        <v>7.8707752485813066E-3</v>
      </c>
      <c r="AV288" s="12">
        <f>$D288^EXP(Parameter!$D$308+Parameter!$D$314*((LN($B288*21/30.2))))</f>
        <v>1.4618479122083012E-2</v>
      </c>
      <c r="AW288" s="88">
        <f>$E288^EXP(Parameter!$D$294+Parameter!$D$300*((LN($B288*21/30.2))))</f>
        <v>6.8800397206028258E-3</v>
      </c>
      <c r="AX288" s="12">
        <f>$D288^EXP(Parameter!$D$305+Parameter!$D$309-Parameter!$D$306+(Parameter!$D$311+Parameter!$D$315-Parameter!$D$312)*((LN($B288*21/30.2))))</f>
        <v>4.054232727479205E-3</v>
      </c>
      <c r="AY288" s="88">
        <f>$E288^EXP(Parameter!$D$291+Parameter!$D$295-Parameter!$D$292+(Parameter!$D$297+Parameter!$D$301-Parameter!$D$298)*((LN($B288*21/30.2))))</f>
        <v>1.7299343018152499E-5</v>
      </c>
      <c r="AZ288" s="12">
        <f>$D288^EXP(Parameter!D$305-Parameter!D$306+(Parameter!D$311-Parameter!D$312)*((LN($B288*21/30.2))))</f>
        <v>2.6537212846199699E-3</v>
      </c>
      <c r="BA288" s="88">
        <f>$E288^EXP(Parameter!$D$291-Parameter!$D$292+(Parameter!$D$297-Parameter!$D$298)*((LN($B288*21/30.2))))</f>
        <v>9.7851842312748219E-8</v>
      </c>
      <c r="BB288" s="89">
        <f>$D288^EXP(Parameter!$D$231+Parameter!$D$238)</f>
        <v>2.9184633462521415E-2</v>
      </c>
      <c r="BC288" s="90">
        <f>$E288^EXP(Parameter!$D$216+Parameter!$D$223)</f>
        <v>1.3946814228474496E-3</v>
      </c>
      <c r="BD288" s="91">
        <f>$D288^EXP(Parameter!$D$232+Parameter!$D$239)</f>
        <v>2.1003409163557543E-2</v>
      </c>
      <c r="BE288" s="90">
        <f>$E288^EXP(Parameter!$D$217+Parameter!$D$224)</f>
        <v>2.1356335645282476E-3</v>
      </c>
      <c r="BF288" s="91">
        <f>$D288^EXP(Parameter!$D$234+Parameter!$D$241)</f>
        <v>2.6206633253852172E-2</v>
      </c>
      <c r="BG288" s="91">
        <f>$E288^EXP(Parameter!$D$219+Parameter!$D$226)</f>
        <v>1.2677514398486984E-2</v>
      </c>
      <c r="BH288" s="91">
        <f>$D288^EXP(Parameter!$D$235+Parameter!$D$242)</f>
        <v>6.0666649073451852E-2</v>
      </c>
      <c r="BI288" s="91">
        <f>$E288^EXP(Parameter!$D$220+Parameter!$D$227)</f>
        <v>7.4812031959642479E-3</v>
      </c>
      <c r="BJ288" s="91">
        <f>$D288^EXP(Parameter!$D$236)</f>
        <v>5.6966390522055843E-3</v>
      </c>
      <c r="BK288" s="91">
        <f>$E288^EXP(Parameter!$D$221)</f>
        <v>0.11602875460161294</v>
      </c>
      <c r="BL288" s="91">
        <f>$D288^EXP(Parameter!$D$233+Parameter!$D$240)</f>
        <v>8.3550707009854754E-3</v>
      </c>
      <c r="BM288" s="91">
        <f>$E288^EXP(Parameter!$D$218+Parameter!$D$225)</f>
        <v>5.3919594486536706E-4</v>
      </c>
      <c r="BN288" s="90">
        <f>$D288^EXP(Parameter!$D$268+Parameter!$D$275)</f>
        <v>4.1641071426279534E-2</v>
      </c>
      <c r="BO288" s="91">
        <f>$E288^EXP(Parameter!$D$246+Parameter!$D$253)</f>
        <v>3.9972986750474375E-4</v>
      </c>
      <c r="BP288" s="91">
        <f>$D288^EXP(Parameter!$D$269+Parameter!$D$276)</f>
        <v>2.5357864986560941E-2</v>
      </c>
      <c r="BQ288" s="91">
        <f>$E288^EXP(Parameter!$D$247+Parameter!$D$254)</f>
        <v>1.172891339935897E-3</v>
      </c>
      <c r="BR288" s="91">
        <f>$D288^EXP(Parameter!$D$271+Parameter!$D$278)</f>
        <v>6.8812317880357798E-2</v>
      </c>
      <c r="BS288" s="91">
        <f>$E288^EXP(Parameter!$D$249+Parameter!$D$256)</f>
        <v>1.6215421419156217E-2</v>
      </c>
      <c r="BT288" s="91">
        <f>$D288^EXP(Parameter!$D$272+Parameter!$D$279)</f>
        <v>0.13255772312600236</v>
      </c>
      <c r="BU288" s="91">
        <f>$E288^EXP(Parameter!$D$250+Parameter!$D$257)</f>
        <v>4.0522748512453795E-3</v>
      </c>
      <c r="BV288" s="91">
        <f>$D288^EXP(Parameter!$D$273+Parameter!$D$280)</f>
        <v>0.10082395814478176</v>
      </c>
      <c r="BW288" s="91">
        <f>$E288^EXP(Parameter!$D$251+Parameter!$D$258)</f>
        <v>1.7665575271773436E-2</v>
      </c>
      <c r="BX288" s="91">
        <f>$D288^EXP(Parameter!$D$270+Parameter!$D$277)</f>
        <v>2.1494429151836927E-2</v>
      </c>
      <c r="BY288" s="91">
        <f>$E288^EXP(Parameter!$D$248+Parameter!$D$255)</f>
        <v>1.4889769147651466E-3</v>
      </c>
      <c r="BZ288" s="90">
        <f>$D288^EXP(Parameter!$D$208)</f>
        <v>2.6783809778483991E-2</v>
      </c>
      <c r="CA288" s="90">
        <f>$E288^EXP(Parameter!$D$200)</f>
        <v>9.3525448129156438E-4</v>
      </c>
      <c r="CB288" s="90">
        <f>$D288^EXP(Parameter!$D$209)</f>
        <v>2.1329821934492909E-2</v>
      </c>
      <c r="CC288" s="90">
        <f>$E288^EXP(Parameter!$D$201)</f>
        <v>1.7265114792827955E-3</v>
      </c>
      <c r="CD288" s="90">
        <f>$D288^EXP(Parameter!$D$211)</f>
        <v>2.3632024895523251E-2</v>
      </c>
      <c r="CE288" s="90">
        <f>$E288^EXP(Parameter!$D$203)</f>
        <v>9.4104492602075668E-3</v>
      </c>
      <c r="CF288" s="90">
        <f>$D288^EXP(Parameter!$D$212)</f>
        <v>6.0496792408638915E-2</v>
      </c>
      <c r="CG288" s="90">
        <f>$E288^EXP(Parameter!$D$204)</f>
        <v>6.2840977639273144E-3</v>
      </c>
      <c r="CH288" s="91">
        <f>$D288^EXP(Parameter!$D$213)</f>
        <v>1.8450226868756178E-2</v>
      </c>
      <c r="CI288" s="90">
        <f>$E288^EXP(Parameter!$D$205)</f>
        <v>1.2079592931442271E-2</v>
      </c>
      <c r="CJ288" s="91">
        <f>$D288^EXP(Parameter!$D$210)</f>
        <v>9.2718843511308702E-3</v>
      </c>
      <c r="CK288" s="90">
        <f>$E288^EXP(Parameter!$D$202)</f>
        <v>7.348024507410943E-4</v>
      </c>
      <c r="CL288" s="12">
        <f>$D288^EXP(Parameter!$D$170+Parameter!$D$177*(LN($B288/30.2*21)))</f>
        <v>1.0313324040475511E-2</v>
      </c>
      <c r="CM288" s="41">
        <f>$E288^EXP(Parameter!$D$155+Parameter!$D$162*(LN($B288/30.2*21)))</f>
        <v>5.7119802417043286E-2</v>
      </c>
      <c r="CN288" s="12">
        <f>$D288^EXP(Parameter!$D$171+Parameter!$D$178*(LN($B288/30.2*21)))</f>
        <v>1.240917197827573E-2</v>
      </c>
      <c r="CO288" s="41">
        <f>$E288^EXP(Parameter!$D$156+Parameter!$D$163*(LN($B288/30.2*21)))</f>
        <v>2.9750759568994357E-2</v>
      </c>
      <c r="CP288" s="12">
        <f>$D288^EXP(Parameter!$D$173+Parameter!$D$180*(LN($B288/30.2*21)))</f>
        <v>9.6820028728462799E-3</v>
      </c>
      <c r="CQ288" s="41">
        <f>$E288^EXP(Parameter!$D$158+Parameter!$D$165*(LN($B288/30.2*21)))</f>
        <v>2.7925628273102309E-2</v>
      </c>
      <c r="CR288" s="12">
        <f>$D288^EXP(Parameter!$D$174+Parameter!$D$181*(LN($B288/30.2*21)))</f>
        <v>7.3660781575716622E-3</v>
      </c>
      <c r="CS288" s="41">
        <f>$E288^EXP(Parameter!$D$159+Parameter!$D$166*(LN($B288/30.2*21)))</f>
        <v>4.837556353919082E-2</v>
      </c>
      <c r="CT288" s="12">
        <f>$D288^EXP(Parameter!$D$175+Parameter!$D$182*(LN($B288/30.2*21)))</f>
        <v>8.1305332928025334E-4</v>
      </c>
      <c r="CU288" s="41">
        <f>$E288^EXP(Parameter!$D$160+Parameter!$D$167*(LN($B288/30.2*21)))</f>
        <v>4.9134005551364234E-4</v>
      </c>
      <c r="CV288" s="12">
        <f>$D288^EXP(Parameter!$D$172+Parameter!$D$179*(LN($B288/30.2*21)))</f>
        <v>1.508225546704927E-3</v>
      </c>
      <c r="CW288" s="41">
        <f>$E288^EXP(Parameter!$D$157+Parameter!$D$164*(LN($B288/30.2*21)))</f>
        <v>1.6675831895871722E-9</v>
      </c>
      <c r="CX288" s="12">
        <f t="shared" si="30"/>
        <v>4.9320807745806454E-66</v>
      </c>
      <c r="CY288" s="85">
        <v>1.21978507590108E-2</v>
      </c>
      <c r="CZ288" s="12">
        <f t="shared" si="31"/>
        <v>3.4234376497473172E-8</v>
      </c>
      <c r="DA288" s="85">
        <v>1.79489687977053E-2</v>
      </c>
      <c r="DB288" s="12">
        <f t="shared" si="32"/>
        <v>9.2736151750232839E-16</v>
      </c>
      <c r="DC288" s="41">
        <v>3.1934026003642798E-5</v>
      </c>
      <c r="DD288" s="12">
        <f t="shared" si="33"/>
        <v>0</v>
      </c>
      <c r="DE288" s="85">
        <v>4.1843329942825298E-4</v>
      </c>
      <c r="DF288" s="12">
        <f t="shared" si="34"/>
        <v>0</v>
      </c>
      <c r="DG288" s="41">
        <v>3.1893100000000001E-5</v>
      </c>
      <c r="DH288" s="12">
        <f t="shared" si="35"/>
        <v>2.2978047296601171E-16</v>
      </c>
      <c r="DI288" s="41">
        <v>3.1893100000000001E-5</v>
      </c>
      <c r="DJ288" s="46">
        <v>283</v>
      </c>
      <c r="DK288" s="44">
        <v>9.8210105397011898E-6</v>
      </c>
      <c r="DL288" s="44">
        <v>3.5533116247266099E-5</v>
      </c>
      <c r="DM288" s="44">
        <v>9.1375607332633307E-5</v>
      </c>
      <c r="DN288" s="44">
        <v>6.2746454701056997E-5</v>
      </c>
      <c r="DO288" s="44">
        <v>3.3821025360147898E-4</v>
      </c>
      <c r="DP288" s="44">
        <v>2.51837191454163E-4</v>
      </c>
      <c r="DQ288" s="44">
        <v>3.8923904993415403E-4</v>
      </c>
      <c r="DR288" s="45">
        <v>1.03045724490446E-2</v>
      </c>
      <c r="DS288" s="45">
        <v>1.8100893771989899E-2</v>
      </c>
      <c r="DT288" s="45">
        <v>1.59364543852583E-2</v>
      </c>
      <c r="DU288" s="45">
        <v>1.08853399119293E-2</v>
      </c>
      <c r="DV288" s="45">
        <v>1.7149975836390802E-2</v>
      </c>
      <c r="DW288" s="45">
        <v>3.0581429659290001E-2</v>
      </c>
      <c r="DX288" s="45">
        <v>1.32487677407501E-2</v>
      </c>
    </row>
    <row r="289" spans="1:128">
      <c r="A289" s="43">
        <f t="shared" si="29"/>
        <v>18.117808219178084</v>
      </c>
      <c r="B289" s="18">
        <v>285</v>
      </c>
      <c r="C289" s="12">
        <v>6248</v>
      </c>
      <c r="D289" s="12">
        <v>9.4604553305917792E-3</v>
      </c>
      <c r="E289" s="12">
        <v>3.1378517789851797E-5</v>
      </c>
      <c r="F289" s="92">
        <f>$D289^Parameter!$D$325</f>
        <v>2.6376149199094527E-2</v>
      </c>
      <c r="G289" s="92">
        <f>$E289^Parameter!$D$318</f>
        <v>5.7223622382377673E-4</v>
      </c>
      <c r="H289" s="92">
        <f>$D289^Parameter!$D$326</f>
        <v>2.4028664385575948E-2</v>
      </c>
      <c r="I289" s="92">
        <f>$E289^Parameter!$D$319</f>
        <v>1.3117309088691638E-3</v>
      </c>
      <c r="J289" s="92">
        <f>$D289^Parameter!$D$328</f>
        <v>2.8684347426273415E-2</v>
      </c>
      <c r="K289" s="92">
        <f>$E289^Parameter!$D$321</f>
        <v>1.0115984712652354E-2</v>
      </c>
      <c r="L289" s="92">
        <f>$D289^Parameter!$D$329</f>
        <v>7.3537818451850007E-2</v>
      </c>
      <c r="M289" s="92">
        <f>$E289^Parameter!$D$322</f>
        <v>6.213694374838475E-3</v>
      </c>
      <c r="N289" s="92">
        <f>$D289^Parameter!$D$330</f>
        <v>2.2934472303397936E-2</v>
      </c>
      <c r="O289" s="92">
        <f>$E289^Parameter!$D$323</f>
        <v>1.579985022535399E-2</v>
      </c>
      <c r="P289" s="92">
        <f>$D289^Parameter!$D$327</f>
        <v>1.1832275184863513E-2</v>
      </c>
      <c r="Q289" s="92">
        <f>$E289^Parameter!$D$320</f>
        <v>6.0896951386169755E-4</v>
      </c>
      <c r="R289" s="12">
        <f>$D289^EXP(Parameter!$D$96+Parameter!$D$103*(($B289/30.2*21)^(1)))</f>
        <v>4.6395814285346764E-67</v>
      </c>
      <c r="S289" s="12">
        <f>$E289^EXP(Parameter!$D$81+Parameter!$D$88*($B289/30.2*21)^(-2))</f>
        <v>1.709187755899913E-3</v>
      </c>
      <c r="T289" s="12">
        <f>$D289^EXP(Parameter!$D$97+Parameter!$D$104*(($B289*21/30.2)^(1)))</f>
        <v>3.0208128273909633E-8</v>
      </c>
      <c r="U289" s="12">
        <f>$E289^EXP(Parameter!$D$82+Parameter!$D$89*($B289/30.2*21)^(-2))</f>
        <v>2.9751061289162483E-3</v>
      </c>
      <c r="V289" s="12">
        <f>$D289^EXP(Parameter!$D$99+Parameter!$D$106*(($B289*21/30.2)^(1)))</f>
        <v>6.5411767575474385E-16</v>
      </c>
      <c r="W289" s="12">
        <f>$E289^EXP(Parameter!$D$84+Parameter!$D$91*($B289/30.2*21)^(-2))</f>
        <v>1.7766371985265567E-2</v>
      </c>
      <c r="X289" s="12">
        <f>$D289^EXP(Parameter!$D$100+Parameter!$D$107*(($B289*21/30.2)^(1)))</f>
        <v>0</v>
      </c>
      <c r="Y289" s="12">
        <f>$E289^EXP(Parameter!$D$85+Parameter!$D$92*($B289/30.2*21)^(-2))</f>
        <v>1.0676139555051735E-2</v>
      </c>
      <c r="Z289" s="12">
        <f>$D289^EXP(Parameter!$D$101+Parameter!$D$108*(($B289*21/30.2)^(1)))</f>
        <v>0</v>
      </c>
      <c r="AA289" s="12">
        <f>$E289^EXP(Parameter!$D$86+Parameter!$D$93*($B289/30.2*21)^(-2))</f>
        <v>1.6045182568059608E-2</v>
      </c>
      <c r="AB289" s="12">
        <f>$D289^EXP(Parameter!$D$98+Parameter!$D$105*(($B289*21/30.2)^(1)))</f>
        <v>1.6390416312161399E-16</v>
      </c>
      <c r="AC289" s="12">
        <f>$E289^EXP(Parameter!$D$83+Parameter!$D$90*($B289/30.2*21)^(-2))</f>
        <v>7.0072168656092396E-4</v>
      </c>
      <c r="AD289" s="87">
        <f>$D289^EXP(Parameter!$D$133+Parameter!$D$140*(($B289*21/30.2)^(-0.5))+Parameter!$D$147*((LN($B289*21/30.2))))</f>
        <v>5.1932983916653258E-18</v>
      </c>
      <c r="AE289" s="12">
        <f>$E289^EXP(Parameter!$D$111+Parameter!$D$118*(($B289*21/30.2)^(-1))+Parameter!$D$125*(($B289*21/30.2)^(-0.5)))</f>
        <v>4.0921137879058135E-2</v>
      </c>
      <c r="AF289" s="12">
        <f>$D289^EXP(Parameter!$D$134+Parameter!$D$141*(($B289*21/30.2)^(-0.5))+Parameter!$D$148*((LN($B289*21/30.2))))</f>
        <v>1.3955735221789685E-5</v>
      </c>
      <c r="AG289" s="12">
        <f>$E289^EXP(Parameter!$D$112+Parameter!$D$119*(($B289*21/30.2)^(-1))+Parameter!$D$126*(($B289*21/30.2)^(-0.5)))</f>
        <v>3.6966657472558345E-3</v>
      </c>
      <c r="AH289" s="12">
        <f>$D289^EXP(Parameter!$D$136+Parameter!$D$143*(($B289*21/30.2)^(-0.5))+Parameter!$D$150*((LN($B289*21/30.2))))</f>
        <v>3.3989044990912471E-14</v>
      </c>
      <c r="AI289" s="12">
        <f>$E289^EXP(Parameter!$D$114+Parameter!$D$121*(($B289*21/30.2)^(-1))+Parameter!$D$128*(($B289*21/30.2)^(-0.5)))</f>
        <v>6.6420748025403835E-6</v>
      </c>
      <c r="AJ289" s="12">
        <f>$D289^EXP(Parameter!$D$137+Parameter!$D$144*(($B289*21/30.2)^(-0.5))+Parameter!$D$151*((LN($B289*21/30.2))))</f>
        <v>1.9887386275284493E-21</v>
      </c>
      <c r="AK289" s="12">
        <f>$E289^EXP(Parameter!$D$115+Parameter!$D$122*(($B289*21/30.2)^(-1))+Parameter!$D$129*(($B289*21/30.2)^(-0.5)))</f>
        <v>2.0520975112292743E-3</v>
      </c>
      <c r="AL289" s="12">
        <f>$D289^EXP(Parameter!$D$138+Parameter!$D$145*(($B289*21/30.2)^(-0.5))+Parameter!$D$152*((LN($B289*21/30.2))))</f>
        <v>2.498375938631425E-102</v>
      </c>
      <c r="AM289" s="12">
        <f>$E289^EXP(Parameter!$D$116+Parameter!$D$123*(($B289*21/30.2)^(-1))+Parameter!$D$130*(($B289*21/30.2)^(-0.5)))</f>
        <v>2.7111239094290605E-7</v>
      </c>
      <c r="AN289" s="12">
        <f>$D289^EXP(Parameter!$D$135+Parameter!$D$142*(($B289*21/30.2)^(-0.5))+Parameter!$D$149*((LN($B289*21/30.2))))</f>
        <v>1.6286953219214513E-7</v>
      </c>
      <c r="AO289" s="12">
        <f>$E289^EXP(Parameter!$D$113+Parameter!$D$120*(($B289*21/30.2)^(-1))+Parameter!$D$127*(($B289*21/30.2)^(-0.5)))</f>
        <v>9.2225708815483779E-15</v>
      </c>
      <c r="AP289" s="87">
        <f>$D289^EXP(Parameter!$D$304+Parameter!$D$310*((LN($B289*21/30.2))))</f>
        <v>8.0145843367532242E-3</v>
      </c>
      <c r="AQ289" s="88">
        <f>$E289^EXP(Parameter!$D$290+Parameter!$D$296*((LN($B289*21/30.2))))</f>
        <v>6.6569334106233707E-3</v>
      </c>
      <c r="AR289" s="12">
        <f>$D289^EXP(Parameter!$D$305+Parameter!$D$311*((LN($B289*21/30.2))))</f>
        <v>1.3126936118932319E-2</v>
      </c>
      <c r="AS289" s="88">
        <f>$E289^EXP(Parameter!$D$291+Parameter!$D$297*((LN($B289*21/30.2))))</f>
        <v>4.7522797698282895E-3</v>
      </c>
      <c r="AT289" s="12">
        <f>$D289^EXP(Parameter!$D$305+Parameter!$D$307-Parameter!$D$306+(Parameter!$D$311+Parameter!$D$313-Parameter!$D$312)*((LN($B289*21/30.2))))</f>
        <v>1.0644302539763626E-2</v>
      </c>
      <c r="AU289" s="88">
        <f>$E289^EXP(Parameter!$D$291+Parameter!$D$293-Parameter!$D$292+(Parameter!$D$297+Parameter!$D$299-Parameter!$D$298)*((LN($B289*21/30.2))))</f>
        <v>7.8068120473206827E-3</v>
      </c>
      <c r="AV289" s="12">
        <f>$D289^EXP(Parameter!$D$308+Parameter!$D$314*((LN($B289*21/30.2))))</f>
        <v>1.4474031707582552E-2</v>
      </c>
      <c r="AW289" s="88">
        <f>$E289^EXP(Parameter!$D$294+Parameter!$D$300*((LN($B289*21/30.2))))</f>
        <v>6.8274546666811211E-3</v>
      </c>
      <c r="AX289" s="12">
        <f>$D289^EXP(Parameter!$D$305+Parameter!$D$309-Parameter!$D$306+(Parameter!$D$311+Parameter!$D$315-Parameter!$D$312)*((LN($B289*21/30.2))))</f>
        <v>4.0051573722378548E-3</v>
      </c>
      <c r="AY289" s="88">
        <f>$E289^EXP(Parameter!$D$291+Parameter!$D$295-Parameter!$D$292+(Parameter!$D$297+Parameter!$D$301-Parameter!$D$298)*((LN($B289*21/30.2))))</f>
        <v>1.6778612035107573E-5</v>
      </c>
      <c r="AZ289" s="12">
        <f>$D289^EXP(Parameter!D$305-Parameter!D$306+(Parameter!D$311-Parameter!D$312)*((LN($B289*21/30.2))))</f>
        <v>2.6212375052305525E-3</v>
      </c>
      <c r="BA289" s="88">
        <f>$E289^EXP(Parameter!$D$291-Parameter!$D$292+(Parameter!$D$297-Parameter!$D$298)*((LN($B289*21/30.2))))</f>
        <v>9.3913643475826732E-8</v>
      </c>
      <c r="BB289" s="89">
        <f>$D289^EXP(Parameter!$D$231+Parameter!$D$238)</f>
        <v>2.9010766945005057E-2</v>
      </c>
      <c r="BC289" s="90">
        <f>$E289^EXP(Parameter!$D$216+Parameter!$D$223)</f>
        <v>1.3803493395297013E-3</v>
      </c>
      <c r="BD289" s="91">
        <f>$D289^EXP(Parameter!$D$232+Parameter!$D$239)</f>
        <v>2.0866673102166642E-2</v>
      </c>
      <c r="BE289" s="90">
        <f>$E289^EXP(Parameter!$D$217+Parameter!$D$224)</f>
        <v>2.1151026435820659E-3</v>
      </c>
      <c r="BF289" s="91">
        <f>$D289^EXP(Parameter!$D$234+Parameter!$D$241)</f>
        <v>2.6045767980092061E-2</v>
      </c>
      <c r="BG289" s="91">
        <f>$E289^EXP(Parameter!$D$219+Parameter!$D$226)</f>
        <v>1.2590819440059709E-2</v>
      </c>
      <c r="BH289" s="91">
        <f>$D289^EXP(Parameter!$D$235+Parameter!$D$242)</f>
        <v>6.0379885610895398E-2</v>
      </c>
      <c r="BI289" s="91">
        <f>$E289^EXP(Parameter!$D$220+Parameter!$D$227)</f>
        <v>7.4238891533363206E-3</v>
      </c>
      <c r="BJ289" s="91">
        <f>$D289^EXP(Parameter!$D$236)</f>
        <v>5.6470811137962441E-3</v>
      </c>
      <c r="BK289" s="91">
        <f>$E289^EXP(Parameter!$D$221)</f>
        <v>0.11563680177918269</v>
      </c>
      <c r="BL289" s="91">
        <f>$D289^EXP(Parameter!$D$233+Parameter!$D$240)</f>
        <v>8.2877506559488612E-3</v>
      </c>
      <c r="BM289" s="91">
        <f>$E289^EXP(Parameter!$D$218+Parameter!$D$225)</f>
        <v>5.3285889561185365E-4</v>
      </c>
      <c r="BN289" s="90">
        <f>$D289^EXP(Parameter!$D$268+Parameter!$D$275)</f>
        <v>4.1417879352594403E-2</v>
      </c>
      <c r="BO289" s="91">
        <f>$E289^EXP(Parameter!$D$246+Parameter!$D$253)</f>
        <v>3.9484623859321205E-4</v>
      </c>
      <c r="BP289" s="91">
        <f>$D289^EXP(Parameter!$D$269+Parameter!$D$276)</f>
        <v>2.5200806889301805E-2</v>
      </c>
      <c r="BQ289" s="91">
        <f>$E289^EXP(Parameter!$D$247+Parameter!$D$254)</f>
        <v>1.1605226197550507E-3</v>
      </c>
      <c r="BR289" s="91">
        <f>$D289^EXP(Parameter!$D$271+Parameter!$D$278)</f>
        <v>6.8501641190722926E-2</v>
      </c>
      <c r="BS289" s="91">
        <f>$E289^EXP(Parameter!$D$249+Parameter!$D$256)</f>
        <v>1.6110760929625764E-2</v>
      </c>
      <c r="BT289" s="91">
        <f>$D289^EXP(Parameter!$D$272+Parameter!$D$279)</f>
        <v>0.13210560562383181</v>
      </c>
      <c r="BU289" s="91">
        <f>$E289^EXP(Parameter!$D$250+Parameter!$D$257)</f>
        <v>4.0173587001808373E-3</v>
      </c>
      <c r="BV289" s="91">
        <f>$D289^EXP(Parameter!$D$273+Parameter!$D$280)</f>
        <v>0.10043359840320881</v>
      </c>
      <c r="BW289" s="91">
        <f>$E289^EXP(Parameter!$D$251+Parameter!$D$258)</f>
        <v>1.7553916894709726E-2</v>
      </c>
      <c r="BX289" s="91">
        <f>$D289^EXP(Parameter!$D$270+Parameter!$D$277)</f>
        <v>2.1355330827882515E-2</v>
      </c>
      <c r="BY289" s="91">
        <f>$E289^EXP(Parameter!$D$248+Parameter!$D$255)</f>
        <v>1.4738272993617965E-3</v>
      </c>
      <c r="BZ289" s="90">
        <f>$D289^EXP(Parameter!$D$208)</f>
        <v>2.6620382086897057E-2</v>
      </c>
      <c r="CA289" s="90">
        <f>$E289^EXP(Parameter!$D$200)</f>
        <v>9.25062669311721E-4</v>
      </c>
      <c r="CB289" s="90">
        <f>$D289^EXP(Parameter!$D$209)</f>
        <v>2.1191513399584416E-2</v>
      </c>
      <c r="CC289" s="90">
        <f>$E289^EXP(Parameter!$D$201)</f>
        <v>1.709342489262561E-3</v>
      </c>
      <c r="CD289" s="90">
        <f>$D289^EXP(Parameter!$D$211)</f>
        <v>2.3482857356113825E-2</v>
      </c>
      <c r="CE289" s="90">
        <f>$E289^EXP(Parameter!$D$203)</f>
        <v>9.3417215330613857E-3</v>
      </c>
      <c r="CF289" s="90">
        <f>$D289^EXP(Parameter!$D$212)</f>
        <v>6.0210546411065102E-2</v>
      </c>
      <c r="CG289" s="90">
        <f>$E289^EXP(Parameter!$D$204)</f>
        <v>6.2342468155803044E-3</v>
      </c>
      <c r="CH289" s="91">
        <f>$D289^EXP(Parameter!$D$213)</f>
        <v>1.8326096178566859E-2</v>
      </c>
      <c r="CI289" s="90">
        <f>$E289^EXP(Parameter!$D$205)</f>
        <v>1.19960763312581E-2</v>
      </c>
      <c r="CJ289" s="91">
        <f>$D289^EXP(Parameter!$D$210)</f>
        <v>9.198796369127956E-3</v>
      </c>
      <c r="CK289" s="90">
        <f>$E289^EXP(Parameter!$D$202)</f>
        <v>7.2651967164419622E-4</v>
      </c>
      <c r="CL289" s="12">
        <f>$D289^EXP(Parameter!$D$170+Parameter!$D$177*(LN($B289/30.2*21)))</f>
        <v>1.0221183142347394E-2</v>
      </c>
      <c r="CM289" s="41">
        <f>$E289^EXP(Parameter!$D$155+Parameter!$D$162*(LN($B289/30.2*21)))</f>
        <v>5.7009181015189793E-2</v>
      </c>
      <c r="CN289" s="12">
        <f>$D289^EXP(Parameter!$D$171+Parameter!$D$178*(LN($B289/30.2*21)))</f>
        <v>1.2309618919890165E-2</v>
      </c>
      <c r="CO289" s="41">
        <f>$E289^EXP(Parameter!$D$156+Parameter!$D$163*(LN($B289/30.2*21)))</f>
        <v>2.9641152221706813E-2</v>
      </c>
      <c r="CP289" s="12">
        <f>$D289^EXP(Parameter!$D$173+Parameter!$D$180*(LN($B289/30.2*21)))</f>
        <v>9.5955668735003812E-3</v>
      </c>
      <c r="CQ289" s="41">
        <f>$E289^EXP(Parameter!$D$158+Parameter!$D$165*(LN($B289/30.2*21)))</f>
        <v>2.7787983467275956E-2</v>
      </c>
      <c r="CR289" s="12">
        <f>$D289^EXP(Parameter!$D$174+Parameter!$D$181*(LN($B289/30.2*21)))</f>
        <v>7.2813289123008591E-3</v>
      </c>
      <c r="CS289" s="41">
        <f>$E289^EXP(Parameter!$D$159+Parameter!$D$166*(LN($B289/30.2*21)))</f>
        <v>4.8216296966129932E-2</v>
      </c>
      <c r="CT289" s="12">
        <f>$D289^EXP(Parameter!$D$175+Parameter!$D$182*(LN($B289/30.2*21)))</f>
        <v>7.9941570586923637E-4</v>
      </c>
      <c r="CU289" s="41">
        <f>$E289^EXP(Parameter!$D$160+Parameter!$D$167*(LN($B289/30.2*21)))</f>
        <v>4.8311677270330619E-4</v>
      </c>
      <c r="CV289" s="12">
        <f>$D289^EXP(Parameter!$D$172+Parameter!$D$179*(LN($B289/30.2*21)))</f>
        <v>1.4880677021164843E-3</v>
      </c>
      <c r="CW289" s="41">
        <f>$E289^EXP(Parameter!$D$157+Parameter!$D$164*(LN($B289/30.2*21)))</f>
        <v>1.5827927185682111E-9</v>
      </c>
      <c r="CX289" s="12">
        <f t="shared" si="30"/>
        <v>4.6395814285346764E-67</v>
      </c>
      <c r="CY289" s="85">
        <v>1.21918567598085E-2</v>
      </c>
      <c r="CZ289" s="12">
        <f t="shared" si="31"/>
        <v>3.0208128273909633E-8</v>
      </c>
      <c r="DA289" s="85">
        <v>1.79352621936552E-2</v>
      </c>
      <c r="DB289" s="12">
        <f t="shared" si="32"/>
        <v>6.5411767575474385E-16</v>
      </c>
      <c r="DC289" s="41">
        <v>3.1415995477545302E-5</v>
      </c>
      <c r="DD289" s="12">
        <f t="shared" si="33"/>
        <v>0</v>
      </c>
      <c r="DE289" s="85">
        <v>4.1259972740344199E-4</v>
      </c>
      <c r="DF289" s="12">
        <f t="shared" si="34"/>
        <v>0</v>
      </c>
      <c r="DG289" s="41">
        <v>3.1378499999999998E-5</v>
      </c>
      <c r="DH289" s="12">
        <f t="shared" si="35"/>
        <v>1.6390416312161399E-16</v>
      </c>
      <c r="DI289" s="41">
        <v>3.1378499999999998E-5</v>
      </c>
      <c r="DJ289" s="46">
        <v>284</v>
      </c>
      <c r="DK289" s="44">
        <v>9.6284900642507105E-6</v>
      </c>
      <c r="DL289" s="44">
        <v>3.48858030927435E-5</v>
      </c>
      <c r="DM289" s="44">
        <v>8.9808012256442597E-5</v>
      </c>
      <c r="DN289" s="44">
        <v>6.1643191992533097E-5</v>
      </c>
      <c r="DO289" s="44">
        <v>3.32930451261704E-4</v>
      </c>
      <c r="DP289" s="44">
        <v>2.4781602889767401E-4</v>
      </c>
      <c r="DQ289" s="44">
        <v>3.8322944534485698E-4</v>
      </c>
      <c r="DR289" s="45">
        <v>1.0226303222582099E-2</v>
      </c>
      <c r="DS289" s="45">
        <v>1.79733645729994E-2</v>
      </c>
      <c r="DT289" s="45">
        <v>1.5822139262386101E-2</v>
      </c>
      <c r="DU289" s="45">
        <v>1.08032245838681E-2</v>
      </c>
      <c r="DV289" s="45">
        <v>1.7028213772901798E-2</v>
      </c>
      <c r="DW289" s="45">
        <v>3.0382774157730899E-2</v>
      </c>
      <c r="DX289" s="45">
        <v>1.31513252791273E-2</v>
      </c>
    </row>
    <row r="290" spans="1:128">
      <c r="A290" s="43">
        <f t="shared" si="29"/>
        <v>18.17808219178082</v>
      </c>
      <c r="B290" s="18">
        <v>286</v>
      </c>
      <c r="C290" s="12">
        <v>6270</v>
      </c>
      <c r="D290" s="12">
        <v>9.3865117454824502E-3</v>
      </c>
      <c r="E290" s="12">
        <v>3.0873612913317797E-5</v>
      </c>
      <c r="F290" s="92">
        <f>$D290^Parameter!$D$325</f>
        <v>2.6215207389468535E-2</v>
      </c>
      <c r="G290" s="92">
        <f>$E290^Parameter!$D$318</f>
        <v>5.6559162162952775E-4</v>
      </c>
      <c r="H290" s="92">
        <f>$D290^Parameter!$D$326</f>
        <v>2.38782987956799E-2</v>
      </c>
      <c r="I290" s="92">
        <f>$E290^Parameter!$D$319</f>
        <v>1.2981831596285921E-3</v>
      </c>
      <c r="J290" s="92">
        <f>$D290^Parameter!$D$328</f>
        <v>2.8513348465300035E-2</v>
      </c>
      <c r="K290" s="92">
        <f>$E290^Parameter!$D$321</f>
        <v>1.0043549918926762E-2</v>
      </c>
      <c r="L290" s="92">
        <f>$D290^Parameter!$D$329</f>
        <v>7.3215387899940518E-2</v>
      </c>
      <c r="M290" s="92">
        <f>$E290^Parameter!$D$322</f>
        <v>6.1644999420529438E-3</v>
      </c>
      <c r="N290" s="92">
        <f>$D290^Parameter!$D$330</f>
        <v>2.2789165618869907E-2</v>
      </c>
      <c r="O290" s="92">
        <f>$E290^Parameter!$D$323</f>
        <v>1.5697662297481426E-2</v>
      </c>
      <c r="P290" s="92">
        <f>$D290^Parameter!$D$327</f>
        <v>1.1744215858915025E-2</v>
      </c>
      <c r="Q290" s="92">
        <f>$E290^Parameter!$D$320</f>
        <v>6.0195696339044788E-4</v>
      </c>
      <c r="R290" s="12">
        <f>$D290^EXP(Parameter!$D$96+Parameter!$D$103*(($B290/30.2*21)^(1)))</f>
        <v>4.2098818490751525E-68</v>
      </c>
      <c r="S290" s="12">
        <f>$E290^EXP(Parameter!$D$81+Parameter!$D$88*($B290/30.2*21)^(-2))</f>
        <v>1.6922366018868771E-3</v>
      </c>
      <c r="T290" s="12">
        <f>$D290^EXP(Parameter!$D$97+Parameter!$D$104*(($B290*21/30.2)^(1)))</f>
        <v>2.6634436928262747E-8</v>
      </c>
      <c r="U290" s="12">
        <f>$E290^EXP(Parameter!$D$82+Parameter!$D$89*($B290/30.2*21)^(-2))</f>
        <v>2.9481543350199976E-3</v>
      </c>
      <c r="V290" s="12">
        <f>$D290^EXP(Parameter!$D$99+Parameter!$D$106*(($B290*21/30.2)^(1)))</f>
        <v>4.5987836325378203E-16</v>
      </c>
      <c r="W290" s="12">
        <f>$E290^EXP(Parameter!$D$84+Parameter!$D$91*($B290/30.2*21)^(-2))</f>
        <v>1.7654714582793694E-2</v>
      </c>
      <c r="X290" s="12">
        <f>$D290^EXP(Parameter!$D$100+Parameter!$D$107*(($B290*21/30.2)^(1)))</f>
        <v>0</v>
      </c>
      <c r="Y290" s="12">
        <f>$E290^EXP(Parameter!$D$85+Parameter!$D$92*($B290/30.2*21)^(-2))</f>
        <v>1.0600591799409526E-2</v>
      </c>
      <c r="Z290" s="12">
        <f>$D290^EXP(Parameter!$D$101+Parameter!$D$108*(($B290*21/30.2)^(1)))</f>
        <v>0</v>
      </c>
      <c r="AA290" s="12">
        <f>$E290^EXP(Parameter!$D$86+Parameter!$D$93*($B290/30.2*21)^(-2))</f>
        <v>1.5941786429793686E-2</v>
      </c>
      <c r="AB290" s="12">
        <f>$D290^EXP(Parameter!$D$98+Parameter!$D$105*(($B290*21/30.2)^(1)))</f>
        <v>1.1657448139093116E-16</v>
      </c>
      <c r="AC290" s="12">
        <f>$E290^EXP(Parameter!$D$83+Parameter!$D$90*($B290/30.2*21)^(-2))</f>
        <v>6.9280430898356409E-4</v>
      </c>
      <c r="AD290" s="87">
        <f>$D290^EXP(Parameter!$D$133+Parameter!$D$140*(($B290*21/30.2)^(-0.5))+Parameter!$D$147*((LN($B290*21/30.2))))</f>
        <v>4.1418912097878565E-18</v>
      </c>
      <c r="AE290" s="12">
        <f>$E290^EXP(Parameter!$D$111+Parameter!$D$118*(($B290*21/30.2)^(-1))+Parameter!$D$125*(($B290*21/30.2)^(-0.5)))</f>
        <v>4.077169265615848E-2</v>
      </c>
      <c r="AF290" s="12">
        <f>$D290^EXP(Parameter!$D$134+Parameter!$D$141*(($B290*21/30.2)^(-0.5))+Parameter!$D$148*((LN($B290*21/30.2))))</f>
        <v>1.3443714191849403E-5</v>
      </c>
      <c r="AG290" s="12">
        <f>$E290^EXP(Parameter!$D$112+Parameter!$D$119*(($B290*21/30.2)^(-1))+Parameter!$D$126*(($B290*21/30.2)^(-0.5)))</f>
        <v>3.6651675019181654E-3</v>
      </c>
      <c r="AH290" s="12">
        <f>$D290^EXP(Parameter!$D$136+Parameter!$D$143*(($B290*21/30.2)^(-0.5))+Parameter!$D$150*((LN($B290*21/30.2))))</f>
        <v>2.8868233045342422E-14</v>
      </c>
      <c r="AI290" s="12">
        <f>$E290^EXP(Parameter!$D$114+Parameter!$D$121*(($B290*21/30.2)^(-1))+Parameter!$D$128*(($B290*21/30.2)^(-0.5)))</f>
        <v>6.4709841096735812E-6</v>
      </c>
      <c r="AJ290" s="12">
        <f>$D290^EXP(Parameter!$D$137+Parameter!$D$144*(($B290*21/30.2)^(-0.5))+Parameter!$D$151*((LN($B290*21/30.2))))</f>
        <v>1.4698371240459785E-21</v>
      </c>
      <c r="AK290" s="12">
        <f>$E290^EXP(Parameter!$D$115+Parameter!$D$122*(($B290*21/30.2)^(-1))+Parameter!$D$129*(($B290*21/30.2)^(-0.5)))</f>
        <v>2.0305178363601343E-3</v>
      </c>
      <c r="AL290" s="12">
        <f>$D290^EXP(Parameter!$D$138+Parameter!$D$145*(($B290*21/30.2)^(-0.5))+Parameter!$D$152*((LN($B290*21/30.2))))</f>
        <v>3.6195257226943839E-103</v>
      </c>
      <c r="AM290" s="12">
        <f>$E290^EXP(Parameter!$D$116+Parameter!$D$123*(($B290*21/30.2)^(-1))+Parameter!$D$130*(($B290*21/30.2)^(-0.5)))</f>
        <v>2.6224087877378917E-7</v>
      </c>
      <c r="AN290" s="12">
        <f>$D290^EXP(Parameter!$D$135+Parameter!$D$142*(($B290*21/30.2)^(-0.5))+Parameter!$D$149*((LN($B290*21/30.2))))</f>
        <v>1.542725917525534E-7</v>
      </c>
      <c r="AO290" s="12">
        <f>$E290^EXP(Parameter!$D$113+Parameter!$D$120*(($B290*21/30.2)^(-1))+Parameter!$D$127*(($B290*21/30.2)^(-0.5)))</f>
        <v>8.5493070404203625E-15</v>
      </c>
      <c r="AP290" s="87">
        <f>$D290^EXP(Parameter!$D$304+Parameter!$D$310*((LN($B290*21/30.2))))</f>
        <v>7.9326190060375334E-3</v>
      </c>
      <c r="AQ290" s="88">
        <f>$E290^EXP(Parameter!$D$290+Parameter!$D$296*((LN($B290*21/30.2))))</f>
        <v>6.6215497832657049E-3</v>
      </c>
      <c r="AR290" s="12">
        <f>$D290^EXP(Parameter!$D$305+Parameter!$D$311*((LN($B290*21/30.2))))</f>
        <v>1.3021896616947833E-2</v>
      </c>
      <c r="AS290" s="88">
        <f>$E290^EXP(Parameter!$D$291+Parameter!$D$297*((LN($B290*21/30.2))))</f>
        <v>4.7173852154681912E-3</v>
      </c>
      <c r="AT290" s="12">
        <f>$D290^EXP(Parameter!$D$305+Parameter!$D$307-Parameter!$D$306+(Parameter!$D$311+Parameter!$D$313-Parameter!$D$312)*((LN($B290*21/30.2))))</f>
        <v>1.0548714344789569E-2</v>
      </c>
      <c r="AU290" s="88">
        <f>$E290^EXP(Parameter!$D$291+Parameter!$D$293-Parameter!$D$292+(Parameter!$D$297+Parameter!$D$299-Parameter!$D$298)*((LN($B290*21/30.2))))</f>
        <v>7.7435256652036519E-3</v>
      </c>
      <c r="AV290" s="12">
        <f>$D290^EXP(Parameter!$D$308+Parameter!$D$314*((LN($B290*21/30.2))))</f>
        <v>1.4331249650126689E-2</v>
      </c>
      <c r="AW290" s="88">
        <f>$E290^EXP(Parameter!$D$294+Parameter!$D$300*((LN($B290*21/30.2))))</f>
        <v>6.7754112891786171E-3</v>
      </c>
      <c r="AX290" s="12">
        <f>$D290^EXP(Parameter!$D$305+Parameter!$D$309-Parameter!$D$306+(Parameter!$D$311+Parameter!$D$315-Parameter!$D$312)*((LN($B290*21/30.2))))</f>
        <v>3.9567648606692284E-3</v>
      </c>
      <c r="AY290" s="88">
        <f>$E290^EXP(Parameter!$D$291+Parameter!$D$295-Parameter!$D$292+(Parameter!$D$297+Parameter!$D$301-Parameter!$D$298)*((LN($B290*21/30.2))))</f>
        <v>1.627411682920345E-5</v>
      </c>
      <c r="AZ290" s="12">
        <f>$D290^EXP(Parameter!D$305-Parameter!D$306+(Parameter!D$311-Parameter!D$312)*((LN($B290*21/30.2))))</f>
        <v>2.5892155068722189E-3</v>
      </c>
      <c r="BA290" s="88">
        <f>$E290^EXP(Parameter!$D$291-Parameter!$D$292+(Parameter!$D$297-Parameter!$D$298)*((LN($B290*21/30.2))))</f>
        <v>9.0139152696272246E-8</v>
      </c>
      <c r="BB290" s="89">
        <f>$D290^EXP(Parameter!$D$231+Parameter!$D$238)</f>
        <v>2.883837146039522E-2</v>
      </c>
      <c r="BC290" s="90">
        <f>$E290^EXP(Parameter!$D$216+Parameter!$D$223)</f>
        <v>1.3662018613886044E-3</v>
      </c>
      <c r="BD290" s="91">
        <f>$D290^EXP(Parameter!$D$232+Parameter!$D$239)</f>
        <v>2.0731169214876468E-2</v>
      </c>
      <c r="BE290" s="90">
        <f>$E290^EXP(Parameter!$D$217+Parameter!$D$224)</f>
        <v>2.094822619351535E-3</v>
      </c>
      <c r="BF290" s="91">
        <f>$D290^EXP(Parameter!$D$234+Parameter!$D$241)</f>
        <v>2.5886292726069637E-2</v>
      </c>
      <c r="BG290" s="91">
        <f>$E290^EXP(Parameter!$D$219+Parameter!$D$226)</f>
        <v>1.2504944301250487E-2</v>
      </c>
      <c r="BH290" s="91">
        <f>$D290^EXP(Parameter!$D$235+Parameter!$D$242)</f>
        <v>6.0095196811353967E-2</v>
      </c>
      <c r="BI290" s="91">
        <f>$E290^EXP(Parameter!$D$220+Parameter!$D$227)</f>
        <v>7.3671640532160035E-3</v>
      </c>
      <c r="BJ290" s="91">
        <f>$D290^EXP(Parameter!$D$236)</f>
        <v>5.5980778473320135E-3</v>
      </c>
      <c r="BK290" s="91">
        <f>$E290^EXP(Parameter!$D$221)</f>
        <v>0.1152472044520476</v>
      </c>
      <c r="BL290" s="91">
        <f>$D290^EXP(Parameter!$D$233+Parameter!$D$240)</f>
        <v>8.2211410190298779E-3</v>
      </c>
      <c r="BM290" s="91">
        <f>$E290^EXP(Parameter!$D$218+Parameter!$D$225)</f>
        <v>5.2661279102880179E-4</v>
      </c>
      <c r="BN290" s="90">
        <f>$D290^EXP(Parameter!$D$268+Parameter!$D$275)</f>
        <v>4.1196442772369626E-2</v>
      </c>
      <c r="BO290" s="91">
        <f>$E290^EXP(Parameter!$D$246+Parameter!$D$253)</f>
        <v>3.9003495566177849E-4</v>
      </c>
      <c r="BP290" s="91">
        <f>$D290^EXP(Parameter!$D$269+Parameter!$D$276)</f>
        <v>2.5045114570373773E-2</v>
      </c>
      <c r="BQ290" s="91">
        <f>$E290^EXP(Parameter!$D$247+Parameter!$D$254)</f>
        <v>1.1483165327292628E-3</v>
      </c>
      <c r="BR290" s="91">
        <f>$D290^EXP(Parameter!$D$271+Parameter!$D$278)</f>
        <v>6.8193146546352501E-2</v>
      </c>
      <c r="BS290" s="91">
        <f>$E290^EXP(Parameter!$D$249+Parameter!$D$256)</f>
        <v>1.6007050106952952E-2</v>
      </c>
      <c r="BT290" s="91">
        <f>$D290^EXP(Parameter!$D$272+Parameter!$D$279)</f>
        <v>0.13165616627447835</v>
      </c>
      <c r="BU290" s="91">
        <f>$E290^EXP(Parameter!$D$250+Parameter!$D$257)</f>
        <v>3.9828345630945226E-3</v>
      </c>
      <c r="BV290" s="91">
        <f>$D290^EXP(Parameter!$D$273+Parameter!$D$280)</f>
        <v>0.1000457302534422</v>
      </c>
      <c r="BW290" s="91">
        <f>$E290^EXP(Parameter!$D$251+Parameter!$D$258)</f>
        <v>1.7443256811685692E-2</v>
      </c>
      <c r="BX290" s="91">
        <f>$D290^EXP(Parameter!$D$270+Parameter!$D$277)</f>
        <v>2.1217480586041781E-2</v>
      </c>
      <c r="BY290" s="91">
        <f>$E290^EXP(Parameter!$D$248+Parameter!$D$255)</f>
        <v>1.4588712843372025E-3</v>
      </c>
      <c r="BZ290" s="90">
        <f>$D290^EXP(Parameter!$D$208)</f>
        <v>2.6458360596530187E-2</v>
      </c>
      <c r="CA290" s="90">
        <f>$E290^EXP(Parameter!$D$200)</f>
        <v>9.1500843894387911E-4</v>
      </c>
      <c r="CB290" s="90">
        <f>$D290^EXP(Parameter!$D$209)</f>
        <v>2.1054447639598173E-2</v>
      </c>
      <c r="CC290" s="90">
        <f>$E290^EXP(Parameter!$D$201)</f>
        <v>1.6923889691513444E-3</v>
      </c>
      <c r="CD290" s="90">
        <f>$D290^EXP(Parameter!$D$211)</f>
        <v>2.3335004577756491E-2</v>
      </c>
      <c r="CE290" s="90">
        <f>$E290^EXP(Parameter!$D$203)</f>
        <v>9.2736755432301331E-3</v>
      </c>
      <c r="CF290" s="90">
        <f>$D290^EXP(Parameter!$D$212)</f>
        <v>5.9926372678190183E-2</v>
      </c>
      <c r="CG290" s="90">
        <f>$E290^EXP(Parameter!$D$204)</f>
        <v>6.1849216171083916E-3</v>
      </c>
      <c r="CH290" s="91">
        <f>$D290^EXP(Parameter!$D$213)</f>
        <v>1.8203110990543371E-2</v>
      </c>
      <c r="CI290" s="90">
        <f>$E290^EXP(Parameter!$D$205)</f>
        <v>1.1913355765269513E-2</v>
      </c>
      <c r="CJ290" s="91">
        <f>$D290^EXP(Parameter!$D$210)</f>
        <v>9.1264669470394726E-3</v>
      </c>
      <c r="CK290" s="90">
        <f>$E290^EXP(Parameter!$D$202)</f>
        <v>7.1835179540699818E-4</v>
      </c>
      <c r="CL290" s="12">
        <f>$D290^EXP(Parameter!$D$170+Parameter!$D$177*(LN($B290/30.2*21)))</f>
        <v>1.0130061712964905E-2</v>
      </c>
      <c r="CM290" s="41">
        <f>$E290^EXP(Parameter!$D$155+Parameter!$D$162*(LN($B290/30.2*21)))</f>
        <v>5.6899265980966847E-2</v>
      </c>
      <c r="CN290" s="12">
        <f>$D290^EXP(Parameter!$D$171+Parameter!$D$178*(LN($B290/30.2*21)))</f>
        <v>1.2211093396676224E-2</v>
      </c>
      <c r="CO290" s="41">
        <f>$E290^EXP(Parameter!$D$156+Parameter!$D$163*(LN($B290/30.2*21)))</f>
        <v>2.9532331479958016E-2</v>
      </c>
      <c r="CP290" s="12">
        <f>$D290^EXP(Parameter!$D$173+Parameter!$D$180*(LN($B290/30.2*21)))</f>
        <v>9.5100897904655188E-3</v>
      </c>
      <c r="CQ290" s="41">
        <f>$E290^EXP(Parameter!$D$158+Parameter!$D$165*(LN($B290/30.2*21)))</f>
        <v>2.7651417541782054E-2</v>
      </c>
      <c r="CR290" s="12">
        <f>$D290^EXP(Parameter!$D$174+Parameter!$D$181*(LN($B290/30.2*21)))</f>
        <v>7.1976934243324197E-3</v>
      </c>
      <c r="CS290" s="41">
        <f>$E290^EXP(Parameter!$D$159+Parameter!$D$166*(LN($B290/30.2*21)))</f>
        <v>4.8058099268346775E-2</v>
      </c>
      <c r="CT290" s="12">
        <f>$D290^EXP(Parameter!$D$175+Parameter!$D$182*(LN($B290/30.2*21)))</f>
        <v>7.8602863095621081E-4</v>
      </c>
      <c r="CU290" s="41">
        <f>$E290^EXP(Parameter!$D$160+Parameter!$D$167*(LN($B290/30.2*21)))</f>
        <v>4.7504554573208816E-4</v>
      </c>
      <c r="CV290" s="12">
        <f>$D290^EXP(Parameter!$D$172+Parameter!$D$179*(LN($B290/30.2*21)))</f>
        <v>1.4682191464770518E-3</v>
      </c>
      <c r="CW290" s="41">
        <f>$E290^EXP(Parameter!$D$157+Parameter!$D$164*(LN($B290/30.2*21)))</f>
        <v>1.5024204842051554E-9</v>
      </c>
      <c r="CX290" s="12">
        <f t="shared" si="30"/>
        <v>4.2098818490751525E-68</v>
      </c>
      <c r="CY290" s="85">
        <v>1.2185974353680301E-2</v>
      </c>
      <c r="CZ290" s="12">
        <f t="shared" si="31"/>
        <v>2.6634436928262747E-8</v>
      </c>
      <c r="DA290" s="85">
        <v>1.7921780977305998E-2</v>
      </c>
      <c r="DB290" s="12">
        <f t="shared" si="32"/>
        <v>4.5987836325378203E-16</v>
      </c>
      <c r="DC290" s="41">
        <v>3.0907943968594501E-5</v>
      </c>
      <c r="DD290" s="12">
        <f t="shared" si="33"/>
        <v>0</v>
      </c>
      <c r="DE290" s="85">
        <v>4.0687211859798502E-4</v>
      </c>
      <c r="DF290" s="12">
        <f t="shared" si="34"/>
        <v>0</v>
      </c>
      <c r="DG290" s="41">
        <v>3.0873600000000002E-5</v>
      </c>
      <c r="DH290" s="12">
        <f t="shared" si="35"/>
        <v>1.1657448139093116E-16</v>
      </c>
      <c r="DI290" s="41">
        <v>3.0873600000000002E-5</v>
      </c>
      <c r="DJ290" s="46">
        <v>285</v>
      </c>
      <c r="DK290" s="44">
        <v>9.4402007531080301E-6</v>
      </c>
      <c r="DL290" s="44">
        <v>3.4251791960704401E-5</v>
      </c>
      <c r="DM290" s="44">
        <v>8.8270908054299797E-5</v>
      </c>
      <c r="DN290" s="44">
        <v>6.0561877155085299E-5</v>
      </c>
      <c r="DO290" s="44">
        <v>3.2774485774389499E-4</v>
      </c>
      <c r="DP290" s="44">
        <v>2.4386811233156899E-4</v>
      </c>
      <c r="DQ290" s="44">
        <v>3.7732599357298601E-4</v>
      </c>
      <c r="DR290" s="45">
        <v>1.0148827300097E-2</v>
      </c>
      <c r="DS290" s="45">
        <v>1.7847049651181598E-2</v>
      </c>
      <c r="DT290" s="45">
        <v>1.5708928977596098E-2</v>
      </c>
      <c r="DU290" s="45">
        <v>1.0721936811192901E-2</v>
      </c>
      <c r="DV290" s="45">
        <v>1.6907618508944199E-2</v>
      </c>
      <c r="DW290" s="45">
        <v>3.0185886572761798E-2</v>
      </c>
      <c r="DX290" s="45">
        <v>1.30548443652412E-2</v>
      </c>
    </row>
    <row r="291" spans="1:128">
      <c r="A291" s="43">
        <f t="shared" si="29"/>
        <v>18.238356164383561</v>
      </c>
      <c r="B291" s="18">
        <v>287</v>
      </c>
      <c r="C291" s="12">
        <v>6292</v>
      </c>
      <c r="D291" s="12">
        <v>9.3133301019462395E-3</v>
      </c>
      <c r="E291" s="12">
        <v>3.0378131489153E-5</v>
      </c>
      <c r="F291" s="92">
        <f>$D291^Parameter!$D$325</f>
        <v>2.6055649121736805E-2</v>
      </c>
      <c r="G291" s="92">
        <f>$E291^Parameter!$D$318</f>
        <v>5.5904138784372364E-4</v>
      </c>
      <c r="H291" s="92">
        <f>$D291^Parameter!$D$326</f>
        <v>2.37292491924577E-2</v>
      </c>
      <c r="I291" s="92">
        <f>$E291^Parameter!$D$319</f>
        <v>1.2848104990227803E-3</v>
      </c>
      <c r="J291" s="92">
        <f>$D291^Parameter!$D$328</f>
        <v>2.8343795586665412E-2</v>
      </c>
      <c r="K291" s="92">
        <f>$E291^Parameter!$D$321</f>
        <v>9.9718227093496987E-3</v>
      </c>
      <c r="L291" s="92">
        <f>$D291^Parameter!$D$329</f>
        <v>7.2895177527659297E-2</v>
      </c>
      <c r="M291" s="92">
        <f>$E291^Parameter!$D$322</f>
        <v>6.1158231457349825E-3</v>
      </c>
      <c r="N291" s="92">
        <f>$D291^Parameter!$D$330</f>
        <v>2.264514193337373E-2</v>
      </c>
      <c r="O291" s="92">
        <f>$E291^Parameter!$D$323</f>
        <v>1.5596402084599463E-2</v>
      </c>
      <c r="P291" s="92">
        <f>$D291^Parameter!$D$327</f>
        <v>1.1657031137952956E-2</v>
      </c>
      <c r="Q291" s="92">
        <f>$E291^Parameter!$D$320</f>
        <v>5.9504333504071876E-4</v>
      </c>
      <c r="R291" s="12">
        <f>$D291^EXP(Parameter!$D$96+Parameter!$D$103*(($B291/30.2*21)^(1)))</f>
        <v>3.6827195008102982E-69</v>
      </c>
      <c r="S291" s="12">
        <f>$E291^EXP(Parameter!$D$81+Parameter!$D$88*($B291/30.2*21)^(-2))</f>
        <v>1.675497585760686E-3</v>
      </c>
      <c r="T291" s="12">
        <f>$D291^EXP(Parameter!$D$97+Parameter!$D$104*(($B291*21/30.2)^(1)))</f>
        <v>2.3464937726586608E-8</v>
      </c>
      <c r="U291" s="12">
        <f>$E291^EXP(Parameter!$D$82+Parameter!$D$89*($B291/30.2*21)^(-2))</f>
        <v>2.9215167879953216E-3</v>
      </c>
      <c r="V291" s="12">
        <f>$D291^EXP(Parameter!$D$99+Parameter!$D$106*(($B291*21/30.2)^(1)))</f>
        <v>3.2225329730637366E-16</v>
      </c>
      <c r="W291" s="12">
        <f>$E291^EXP(Parameter!$D$84+Parameter!$D$91*($B291/30.2*21)^(-2))</f>
        <v>1.7544050477988148E-2</v>
      </c>
      <c r="X291" s="12">
        <f>$D291^EXP(Parameter!$D$100+Parameter!$D$107*(($B291*21/30.2)^(1)))</f>
        <v>0</v>
      </c>
      <c r="Y291" s="12">
        <f>$E291^EXP(Parameter!$D$85+Parameter!$D$92*($B291/30.2*21)^(-2))</f>
        <v>1.0525775687731536E-2</v>
      </c>
      <c r="Z291" s="12">
        <f>$D291^EXP(Parameter!$D$101+Parameter!$D$108*(($B291*21/30.2)^(1)))</f>
        <v>0</v>
      </c>
      <c r="AA291" s="12">
        <f>$E291^EXP(Parameter!$D$86+Parameter!$D$93*($B291/30.2*21)^(-2))</f>
        <v>1.5839326572551063E-2</v>
      </c>
      <c r="AB291" s="12">
        <f>$D291^EXP(Parameter!$D$98+Parameter!$D$105*(($B291*21/30.2)^(1)))</f>
        <v>8.2669064330506153E-17</v>
      </c>
      <c r="AC291" s="12">
        <f>$E291^EXP(Parameter!$D$83+Parameter!$D$90*($B291/30.2*21)^(-2))</f>
        <v>6.8499691128965853E-4</v>
      </c>
      <c r="AD291" s="87">
        <f>$D291^EXP(Parameter!$D$133+Parameter!$D$140*(($B291*21/30.2)^(-0.5))+Parameter!$D$147*((LN($B291*21/30.2))))</f>
        <v>3.3017095817755689E-18</v>
      </c>
      <c r="AE291" s="12">
        <f>$E291^EXP(Parameter!$D$111+Parameter!$D$118*(($B291*21/30.2)^(-1))+Parameter!$D$125*(($B291*21/30.2)^(-0.5)))</f>
        <v>4.0623200270200409E-2</v>
      </c>
      <c r="AF291" s="12">
        <f>$D291^EXP(Parameter!$D$134+Parameter!$D$141*(($B291*21/30.2)^(-0.5))+Parameter!$D$148*((LN($B291*21/30.2))))</f>
        <v>1.2950657737878095E-5</v>
      </c>
      <c r="AG291" s="12">
        <f>$E291^EXP(Parameter!$D$112+Parameter!$D$119*(($B291*21/30.2)^(-1))+Parameter!$D$126*(($B291*21/30.2)^(-0.5)))</f>
        <v>3.6340200053971579E-3</v>
      </c>
      <c r="AH291" s="12">
        <f>$D291^EXP(Parameter!$D$136+Parameter!$D$143*(($B291*21/30.2)^(-0.5))+Parameter!$D$150*((LN($B291*21/30.2))))</f>
        <v>2.4511922452275741E-14</v>
      </c>
      <c r="AI291" s="12">
        <f>$E291^EXP(Parameter!$D$114+Parameter!$D$121*(($B291*21/30.2)^(-1))+Parameter!$D$128*(($B291*21/30.2)^(-0.5)))</f>
        <v>6.3046690175811964E-6</v>
      </c>
      <c r="AJ291" s="12">
        <f>$D291^EXP(Parameter!$D$137+Parameter!$D$144*(($B291*21/30.2)^(-0.5))+Parameter!$D$151*((LN($B291*21/30.2))))</f>
        <v>1.0853890128848286E-21</v>
      </c>
      <c r="AK291" s="12">
        <f>$E291^EXP(Parameter!$D$115+Parameter!$D$122*(($B291*21/30.2)^(-1))+Parameter!$D$129*(($B291*21/30.2)^(-0.5)))</f>
        <v>2.0092193806634916E-3</v>
      </c>
      <c r="AL291" s="12">
        <f>$D291^EXP(Parameter!$D$138+Parameter!$D$145*(($B291*21/30.2)^(-0.5))+Parameter!$D$152*((LN($B291*21/30.2))))</f>
        <v>5.19506835818487E-104</v>
      </c>
      <c r="AM291" s="12">
        <f>$E291^EXP(Parameter!$D$116+Parameter!$D$123*(($B291*21/30.2)^(-1))+Parameter!$D$130*(($B291*21/30.2)^(-0.5)))</f>
        <v>2.536787262690613E-7</v>
      </c>
      <c r="AN291" s="12">
        <f>$D291^EXP(Parameter!$D$135+Parameter!$D$142*(($B291*21/30.2)^(-0.5))+Parameter!$D$149*((LN($B291*21/30.2))))</f>
        <v>1.4613143781678849E-7</v>
      </c>
      <c r="AO291" s="12">
        <f>$E291^EXP(Parameter!$D$113+Parameter!$D$120*(($B291*21/30.2)^(-1))+Parameter!$D$127*(($B291*21/30.2)^(-0.5)))</f>
        <v>7.9264786928643039E-15</v>
      </c>
      <c r="AP291" s="87">
        <f>$D291^EXP(Parameter!$D$304+Parameter!$D$310*((LN($B291*21/30.2))))</f>
        <v>7.8516474875157463E-3</v>
      </c>
      <c r="AQ291" s="88">
        <f>$E291^EXP(Parameter!$D$290+Parameter!$D$296*((LN($B291*21/30.2))))</f>
        <v>6.5864758477270149E-3</v>
      </c>
      <c r="AR291" s="12">
        <f>$D291^EXP(Parameter!$D$305+Parameter!$D$311*((LN($B291*21/30.2))))</f>
        <v>1.2917934640698717E-2</v>
      </c>
      <c r="AS291" s="88">
        <f>$E291^EXP(Parameter!$D$291+Parameter!$D$297*((LN($B291*21/30.2))))</f>
        <v>4.6828475452653923E-3</v>
      </c>
      <c r="AT291" s="12">
        <f>$D291^EXP(Parameter!$D$305+Parameter!$D$307-Parameter!$D$306+(Parameter!$D$311+Parameter!$D$313-Parameter!$D$312)*((LN($B291*21/30.2))))</f>
        <v>1.0454183601330274E-2</v>
      </c>
      <c r="AU291" s="88">
        <f>$E291^EXP(Parameter!$D$291+Parameter!$D$293-Parameter!$D$292+(Parameter!$D$297+Parameter!$D$299-Parameter!$D$298)*((LN($B291*21/30.2))))</f>
        <v>7.6809071714590968E-3</v>
      </c>
      <c r="AV291" s="12">
        <f>$D291^EXP(Parameter!$D$308+Parameter!$D$314*((LN($B291*21/30.2))))</f>
        <v>1.4190110698517158E-2</v>
      </c>
      <c r="AW291" s="88">
        <f>$E291^EXP(Parameter!$D$294+Parameter!$D$300*((LN($B291*21/30.2))))</f>
        <v>6.723902498572844E-3</v>
      </c>
      <c r="AX291" s="12">
        <f>$D291^EXP(Parameter!$D$305+Parameter!$D$309-Parameter!$D$306+(Parameter!$D$311+Parameter!$D$315-Parameter!$D$312)*((LN($B291*21/30.2))))</f>
        <v>3.9090443536942496E-3</v>
      </c>
      <c r="AY291" s="88">
        <f>$E291^EXP(Parameter!$D$291+Parameter!$D$295-Parameter!$D$292+(Parameter!$D$297+Parameter!$D$301-Parameter!$D$298)*((LN($B291*21/30.2))))</f>
        <v>1.5785332797325229E-5</v>
      </c>
      <c r="AZ291" s="12">
        <f>$D291^EXP(Parameter!D$305-Parameter!D$306+(Parameter!D$311-Parameter!D$312)*((LN($B291*21/30.2))))</f>
        <v>2.5576477477212236E-3</v>
      </c>
      <c r="BA291" s="88">
        <f>$E291^EXP(Parameter!$D$291-Parameter!$D$292+(Parameter!$D$297-Parameter!$D$298)*((LN($B291*21/30.2))))</f>
        <v>8.6521340913337548E-8</v>
      </c>
      <c r="BB291" s="89">
        <f>$D291^EXP(Parameter!$D$231+Parameter!$D$238)</f>
        <v>2.86674306155957E-2</v>
      </c>
      <c r="BC291" s="90">
        <f>$E291^EXP(Parameter!$D$216+Parameter!$D$223)</f>
        <v>1.3522361101824564E-3</v>
      </c>
      <c r="BD291" s="91">
        <f>$D291^EXP(Parameter!$D$232+Parameter!$D$239)</f>
        <v>2.0596883109308774E-2</v>
      </c>
      <c r="BE291" s="90">
        <f>$E291^EXP(Parameter!$D$217+Parameter!$D$224)</f>
        <v>2.0747897433105191E-3</v>
      </c>
      <c r="BF291" s="91">
        <f>$D291^EXP(Parameter!$D$234+Parameter!$D$241)</f>
        <v>2.5728191757669182E-2</v>
      </c>
      <c r="BG291" s="91">
        <f>$E291^EXP(Parameter!$D$219+Parameter!$D$226)</f>
        <v>1.2419878959301068E-2</v>
      </c>
      <c r="BH291" s="91">
        <f>$D291^EXP(Parameter!$D$235+Parameter!$D$242)</f>
        <v>5.9812562019622123E-2</v>
      </c>
      <c r="BI291" s="91">
        <f>$E291^EXP(Parameter!$D$220+Parameter!$D$227)</f>
        <v>7.3110202227417926E-3</v>
      </c>
      <c r="BJ291" s="91">
        <f>$D291^EXP(Parameter!$D$236)</f>
        <v>5.5496215887187146E-3</v>
      </c>
      <c r="BK291" s="91">
        <f>$E291^EXP(Parameter!$D$221)</f>
        <v>0.11485994168134439</v>
      </c>
      <c r="BL291" s="91">
        <f>$D291^EXP(Parameter!$D$233+Parameter!$D$240)</f>
        <v>8.1552324206070337E-3</v>
      </c>
      <c r="BM291" s="91">
        <f>$E291^EXP(Parameter!$D$218+Parameter!$D$225)</f>
        <v>5.2045608109620406E-4</v>
      </c>
      <c r="BN291" s="90">
        <f>$D291^EXP(Parameter!$D$268+Parameter!$D$275)</f>
        <v>4.097674313749209E-2</v>
      </c>
      <c r="BO291" s="91">
        <f>$E291^EXP(Parameter!$D$246+Parameter!$D$253)</f>
        <v>3.8529475258577034E-4</v>
      </c>
      <c r="BP291" s="91">
        <f>$D291^EXP(Parameter!$D$269+Parameter!$D$276)</f>
        <v>2.4890772496735734E-2</v>
      </c>
      <c r="BQ291" s="91">
        <f>$E291^EXP(Parameter!$D$247+Parameter!$D$254)</f>
        <v>1.1362705001563935E-3</v>
      </c>
      <c r="BR291" s="91">
        <f>$D291^EXP(Parameter!$D$271+Parameter!$D$278)</f>
        <v>6.788681266703174E-2</v>
      </c>
      <c r="BS291" s="91">
        <f>$E291^EXP(Parameter!$D$249+Parameter!$D$256)</f>
        <v>1.5904277696051954E-2</v>
      </c>
      <c r="BT291" s="91">
        <f>$D291^EXP(Parameter!$D$272+Parameter!$D$279)</f>
        <v>0.13120938177637409</v>
      </c>
      <c r="BU291" s="91">
        <f>$E291^EXP(Parameter!$D$250+Parameter!$D$257)</f>
        <v>3.9486969663511725E-3</v>
      </c>
      <c r="BV291" s="91">
        <f>$D291^EXP(Parameter!$D$273+Parameter!$D$280)</f>
        <v>9.9660330927564447E-2</v>
      </c>
      <c r="BW291" s="91">
        <f>$E291^EXP(Parameter!$D$251+Parameter!$D$258)</f>
        <v>1.7333583321109826E-2</v>
      </c>
      <c r="BX291" s="91">
        <f>$D291^EXP(Parameter!$D$270+Parameter!$D$277)</f>
        <v>2.1080863895213367E-2</v>
      </c>
      <c r="BY291" s="91">
        <f>$E291^EXP(Parameter!$D$248+Parameter!$D$255)</f>
        <v>1.4441058705517262E-3</v>
      </c>
      <c r="BZ291" s="90">
        <f>$D291^EXP(Parameter!$D$208)</f>
        <v>2.629772944004621E-2</v>
      </c>
      <c r="CA291" s="90">
        <f>$E291^EXP(Parameter!$D$200)</f>
        <v>9.050895611053901E-4</v>
      </c>
      <c r="CB291" s="90">
        <f>$D291^EXP(Parameter!$D$209)</f>
        <v>2.0918610169625138E-2</v>
      </c>
      <c r="CC291" s="90">
        <f>$E291^EXP(Parameter!$D$201)</f>
        <v>1.6756476297364196E-3</v>
      </c>
      <c r="CD291" s="90">
        <f>$D291^EXP(Parameter!$D$211)</f>
        <v>2.3188451456464972E-2</v>
      </c>
      <c r="CE291" s="90">
        <f>$E291^EXP(Parameter!$D$203)</f>
        <v>9.2063026470521718E-3</v>
      </c>
      <c r="CF291" s="90">
        <f>$D291^EXP(Parameter!$D$212)</f>
        <v>5.9644250569292283E-2</v>
      </c>
      <c r="CG291" s="90">
        <f>$E291^EXP(Parameter!$D$204)</f>
        <v>6.136115179261774E-3</v>
      </c>
      <c r="CH291" s="91">
        <f>$D291^EXP(Parameter!$D$213)</f>
        <v>1.8081257682166608E-2</v>
      </c>
      <c r="CI291" s="90">
        <f>$E291^EXP(Parameter!$D$205)</f>
        <v>1.1831421443038656E-2</v>
      </c>
      <c r="CJ291" s="91">
        <f>$D291^EXP(Parameter!$D$210)</f>
        <v>9.0548862096357843E-3</v>
      </c>
      <c r="CK291" s="90">
        <f>$E291^EXP(Parameter!$D$202)</f>
        <v>7.1029691803035965E-4</v>
      </c>
      <c r="CL291" s="12">
        <f>$D291^EXP(Parameter!$D$170+Parameter!$D$177*(LN($B291/30.2*21)))</f>
        <v>1.0039946121950905E-2</v>
      </c>
      <c r="CM291" s="41">
        <f>$E291^EXP(Parameter!$D$155+Parameter!$D$162*(LN($B291/30.2*21)))</f>
        <v>5.679005033196189E-2</v>
      </c>
      <c r="CN291" s="12">
        <f>$D291^EXP(Parameter!$D$171+Parameter!$D$178*(LN($B291/30.2*21)))</f>
        <v>1.2113582263601314E-2</v>
      </c>
      <c r="CO291" s="41">
        <f>$E291^EXP(Parameter!$D$156+Parameter!$D$163*(LN($B291/30.2*21)))</f>
        <v>2.9424289062785595E-2</v>
      </c>
      <c r="CP291" s="12">
        <f>$D291^EXP(Parameter!$D$173+Parameter!$D$180*(LN($B291/30.2*21)))</f>
        <v>9.4255587429887058E-3</v>
      </c>
      <c r="CQ291" s="41">
        <f>$E291^EXP(Parameter!$D$158+Parameter!$D$165*(LN($B291/30.2*21)))</f>
        <v>2.7515918786499716E-2</v>
      </c>
      <c r="CR291" s="12">
        <f>$D291^EXP(Parameter!$D$174+Parameter!$D$181*(LN($B291/30.2*21)))</f>
        <v>7.1151550560030127E-3</v>
      </c>
      <c r="CS291" s="41">
        <f>$E291^EXP(Parameter!$D$159+Parameter!$D$166*(LN($B291/30.2*21)))</f>
        <v>4.7900959731568875E-2</v>
      </c>
      <c r="CT291" s="12">
        <f>$D291^EXP(Parameter!$D$175+Parameter!$D$182*(LN($B291/30.2*21)))</f>
        <v>7.7288707310860304E-4</v>
      </c>
      <c r="CU291" s="41">
        <f>$E291^EXP(Parameter!$D$160+Parameter!$D$167*(LN($B291/30.2*21)))</f>
        <v>4.6712327852553012E-4</v>
      </c>
      <c r="CV291" s="12">
        <f>$D291^EXP(Parameter!$D$172+Parameter!$D$179*(LN($B291/30.2*21)))</f>
        <v>1.4486744823186363E-3</v>
      </c>
      <c r="CW291" s="41">
        <f>$E291^EXP(Parameter!$D$157+Parameter!$D$164*(LN($B291/30.2*21)))</f>
        <v>1.4262305413224536E-9</v>
      </c>
      <c r="CX291" s="12">
        <f t="shared" si="30"/>
        <v>3.6827195008102982E-69</v>
      </c>
      <c r="CY291" s="85">
        <v>1.2180201303079599E-2</v>
      </c>
      <c r="CZ291" s="12">
        <f t="shared" si="31"/>
        <v>2.3464937726586608E-8</v>
      </c>
      <c r="DA291" s="85">
        <v>1.7908521176384602E-2</v>
      </c>
      <c r="DB291" s="12">
        <f t="shared" si="32"/>
        <v>3.2225329730637366E-16</v>
      </c>
      <c r="DC291" s="41">
        <v>3.0409549503929999E-5</v>
      </c>
      <c r="DD291" s="12">
        <f t="shared" si="33"/>
        <v>0</v>
      </c>
      <c r="DE291" s="85">
        <v>4.0124811683455998E-4</v>
      </c>
      <c r="DF291" s="12">
        <f t="shared" si="34"/>
        <v>0</v>
      </c>
      <c r="DG291" s="41">
        <v>3.03781E-5</v>
      </c>
      <c r="DH291" s="12">
        <f t="shared" si="35"/>
        <v>8.2669064330506153E-17</v>
      </c>
      <c r="DI291" s="41">
        <v>3.03781E-5</v>
      </c>
      <c r="DJ291" s="46">
        <v>286</v>
      </c>
      <c r="DK291" s="44">
        <v>9.2560392640494999E-6</v>
      </c>
      <c r="DL291" s="44">
        <v>3.3630777442117399E-5</v>
      </c>
      <c r="DM291" s="44">
        <v>8.6763629155828194E-5</v>
      </c>
      <c r="DN291" s="44">
        <v>5.9502021083290801E-5</v>
      </c>
      <c r="DO291" s="44">
        <v>3.2265157327160399E-4</v>
      </c>
      <c r="DP291" s="44">
        <v>2.3999193645651799E-4</v>
      </c>
      <c r="DQ291" s="44">
        <v>3.7152657375871801E-4</v>
      </c>
      <c r="DR291" s="45">
        <v>1.00721345134113E-2</v>
      </c>
      <c r="DS291" s="45">
        <v>1.7721934251806501E-2</v>
      </c>
      <c r="DT291" s="45">
        <v>1.5596809933429399E-2</v>
      </c>
      <c r="DU291" s="45">
        <v>1.0641466038221701E-2</v>
      </c>
      <c r="DV291" s="45">
        <v>1.67881757889905E-2</v>
      </c>
      <c r="DW291" s="45">
        <v>2.99907466300917E-2</v>
      </c>
      <c r="DX291" s="45">
        <v>1.29593129530516E-2</v>
      </c>
    </row>
    <row r="292" spans="1:128">
      <c r="A292" s="43">
        <f t="shared" si="29"/>
        <v>18.298630136986301</v>
      </c>
      <c r="B292" s="18">
        <v>288</v>
      </c>
      <c r="C292" s="12">
        <v>6314</v>
      </c>
      <c r="D292" s="12">
        <v>9.2409005431379095E-3</v>
      </c>
      <c r="E292" s="12">
        <v>2.9891872754978698E-5</v>
      </c>
      <c r="F292" s="92">
        <f>$D292^Parameter!$D$325</f>
        <v>2.5897458807644599E-2</v>
      </c>
      <c r="G292" s="92">
        <f>$E292^Parameter!$D$318</f>
        <v>5.525839288512735E-4</v>
      </c>
      <c r="H292" s="92">
        <f>$D292^Parameter!$D$326</f>
        <v>2.3581500549575553E-2</v>
      </c>
      <c r="I292" s="92">
        <f>$E292^Parameter!$D$319</f>
        <v>1.2716101913299806E-3</v>
      </c>
      <c r="J292" s="92">
        <f>$D292^Parameter!$D$328</f>
        <v>2.8175672694372121E-2</v>
      </c>
      <c r="K292" s="92">
        <f>$E292^Parameter!$D$321</f>
        <v>9.9007942238545574E-3</v>
      </c>
      <c r="L292" s="92">
        <f>$D292^Parameter!$D$329</f>
        <v>7.2577165998359269E-2</v>
      </c>
      <c r="M292" s="92">
        <f>$E292^Parameter!$D$322</f>
        <v>6.067657121679346E-3</v>
      </c>
      <c r="N292" s="92">
        <f>$D292^Parameter!$D$330</f>
        <v>2.2502386500079869E-2</v>
      </c>
      <c r="O292" s="92">
        <f>$E292^Parameter!$D$323</f>
        <v>1.5496058596456053E-2</v>
      </c>
      <c r="P292" s="92">
        <f>$D292^Parameter!$D$327</f>
        <v>1.1570710026857604E-2</v>
      </c>
      <c r="Q292" s="92">
        <f>$E292^Parameter!$D$320</f>
        <v>5.8822696766521279E-4</v>
      </c>
      <c r="R292" s="12">
        <f>$D292^EXP(Parameter!$D$96+Parameter!$D$103*(($B292/30.2*21)^(1)))</f>
        <v>3.1041068600335859E-70</v>
      </c>
      <c r="S292" s="12">
        <f>$E292^EXP(Parameter!$D$81+Parameter!$D$88*($B292/30.2*21)^(-2))</f>
        <v>1.658967478601776E-3</v>
      </c>
      <c r="T292" s="12">
        <f>$D292^EXP(Parameter!$D$97+Parameter!$D$104*(($B292*21/30.2)^(1)))</f>
        <v>2.0656147995171678E-8</v>
      </c>
      <c r="U292" s="12">
        <f>$E292^EXP(Parameter!$D$82+Parameter!$D$89*($B292/30.2*21)^(-2))</f>
        <v>2.8951889694153678E-3</v>
      </c>
      <c r="V292" s="12">
        <f>$D292^EXP(Parameter!$D$99+Parameter!$D$106*(($B292*21/30.2)^(1)))</f>
        <v>2.2506396750704712E-16</v>
      </c>
      <c r="W292" s="12">
        <f>$E292^EXP(Parameter!$D$84+Parameter!$D$91*($B292/30.2*21)^(-2))</f>
        <v>1.7434368081333064E-2</v>
      </c>
      <c r="X292" s="12">
        <f>$D292^EXP(Parameter!$D$100+Parameter!$D$107*(($B292*21/30.2)^(1)))</f>
        <v>0</v>
      </c>
      <c r="Y292" s="12">
        <f>$E292^EXP(Parameter!$D$85+Parameter!$D$92*($B292/30.2*21)^(-2))</f>
        <v>1.0451682119175812E-2</v>
      </c>
      <c r="Z292" s="12">
        <f>$D292^EXP(Parameter!$D$101+Parameter!$D$108*(($B292*21/30.2)^(1)))</f>
        <v>0</v>
      </c>
      <c r="AA292" s="12">
        <f>$E292^EXP(Parameter!$D$86+Parameter!$D$93*($B292/30.2*21)^(-2))</f>
        <v>1.5737791925501891E-2</v>
      </c>
      <c r="AB292" s="12">
        <f>$D292^EXP(Parameter!$D$98+Parameter!$D$105*(($B292*21/30.2)^(1)))</f>
        <v>5.8451797220891055E-17</v>
      </c>
      <c r="AC292" s="12">
        <f>$E292^EXP(Parameter!$D$83+Parameter!$D$90*($B292/30.2*21)^(-2))</f>
        <v>6.7729767003068446E-4</v>
      </c>
      <c r="AD292" s="87">
        <f>$D292^EXP(Parameter!$D$133+Parameter!$D$140*(($B292*21/30.2)^(-0.5))+Parameter!$D$147*((LN($B292*21/30.2))))</f>
        <v>2.6306562672165129E-18</v>
      </c>
      <c r="AE292" s="12">
        <f>$E292^EXP(Parameter!$D$111+Parameter!$D$118*(($B292*21/30.2)^(-1))+Parameter!$D$125*(($B292*21/30.2)^(-0.5)))</f>
        <v>4.0475651776372294E-2</v>
      </c>
      <c r="AF292" s="12">
        <f>$D292^EXP(Parameter!$D$134+Parameter!$D$141*(($B292*21/30.2)^(-0.5))+Parameter!$D$148*((LN($B292*21/30.2))))</f>
        <v>1.2475856525220006E-5</v>
      </c>
      <c r="AG292" s="12">
        <f>$E292^EXP(Parameter!$D$112+Parameter!$D$119*(($B292*21/30.2)^(-1))+Parameter!$D$126*(($B292*21/30.2)^(-0.5)))</f>
        <v>3.6032183901859929E-3</v>
      </c>
      <c r="AH292" s="12">
        <f>$D292^EXP(Parameter!$D$136+Parameter!$D$143*(($B292*21/30.2)^(-0.5))+Parameter!$D$150*((LN($B292*21/30.2))))</f>
        <v>2.0807059078578695E-14</v>
      </c>
      <c r="AI292" s="12">
        <f>$E292^EXP(Parameter!$D$114+Parameter!$D$121*(($B292*21/30.2)^(-1))+Parameter!$D$128*(($B292*21/30.2)^(-0.5)))</f>
        <v>6.1429858142513281E-6</v>
      </c>
      <c r="AJ292" s="12">
        <f>$D292^EXP(Parameter!$D$137+Parameter!$D$144*(($B292*21/30.2)^(-0.5))+Parameter!$D$151*((LN($B292*21/30.2))))</f>
        <v>8.0080461173101177E-22</v>
      </c>
      <c r="AK292" s="12">
        <f>$E292^EXP(Parameter!$D$115+Parameter!$D$122*(($B292*21/30.2)^(-1))+Parameter!$D$129*(($B292*21/30.2)^(-0.5)))</f>
        <v>1.9881977447437234E-3</v>
      </c>
      <c r="AL292" s="12">
        <f>$D292^EXP(Parameter!$D$138+Parameter!$D$145*(($B292*21/30.2)^(-0.5))+Parameter!$D$152*((LN($B292*21/30.2))))</f>
        <v>7.3870444295253174E-105</v>
      </c>
      <c r="AM292" s="12">
        <f>$E292^EXP(Parameter!$D$116+Parameter!$D$123*(($B292*21/30.2)^(-1))+Parameter!$D$130*(($B292*21/30.2)^(-0.5)))</f>
        <v>2.454144753637717E-7</v>
      </c>
      <c r="AN292" s="12">
        <f>$D292^EXP(Parameter!$D$135+Parameter!$D$142*(($B292*21/30.2)^(-0.5))+Parameter!$D$149*((LN($B292*21/30.2))))</f>
        <v>1.384217978471199E-7</v>
      </c>
      <c r="AO292" s="12">
        <f>$E292^EXP(Parameter!$D$113+Parameter!$D$120*(($B292*21/30.2)^(-1))+Parameter!$D$127*(($B292*21/30.2)^(-0.5)))</f>
        <v>7.3502111712172847E-15</v>
      </c>
      <c r="AP292" s="87">
        <f>$D292^EXP(Parameter!$D$304+Parameter!$D$310*((LN($B292*21/30.2))))</f>
        <v>7.7716556763407661E-3</v>
      </c>
      <c r="AQ292" s="88">
        <f>$E292^EXP(Parameter!$D$290+Parameter!$D$296*((LN($B292*21/30.2))))</f>
        <v>6.5517078610669889E-3</v>
      </c>
      <c r="AR292" s="12">
        <f>$D292^EXP(Parameter!$D$305+Parameter!$D$311*((LN($B292*21/30.2))))</f>
        <v>1.281503651509259E-2</v>
      </c>
      <c r="AS292" s="88">
        <f>$E292^EXP(Parameter!$D$291+Parameter!$D$297*((LN($B292*21/30.2))))</f>
        <v>4.6486620518995433E-3</v>
      </c>
      <c r="AT292" s="12">
        <f>$D292^EXP(Parameter!$D$305+Parameter!$D$307-Parameter!$D$306+(Parameter!$D$311+Parameter!$D$313-Parameter!$D$312)*((LN($B292*21/30.2))))</f>
        <v>1.036069622132735E-2</v>
      </c>
      <c r="AU292" s="88">
        <f>$E292^EXP(Parameter!$D$291+Parameter!$D$293-Parameter!$D$292+(Parameter!$D$297+Parameter!$D$299-Parameter!$D$298)*((LN($B292*21/30.2))))</f>
        <v>7.6189477775038825E-3</v>
      </c>
      <c r="AV292" s="12">
        <f>$D292^EXP(Parameter!$D$308+Parameter!$D$314*((LN($B292*21/30.2))))</f>
        <v>1.4050592943412177E-2</v>
      </c>
      <c r="AW292" s="88">
        <f>$E292^EXP(Parameter!$D$294+Parameter!$D$300*((LN($B292*21/30.2))))</f>
        <v>6.6729213184819405E-3</v>
      </c>
      <c r="AX292" s="12">
        <f>$D292^EXP(Parameter!$D$305+Parameter!$D$309-Parameter!$D$306+(Parameter!$D$311+Parameter!$D$315-Parameter!$D$312)*((LN($B292*21/30.2))))</f>
        <v>3.8619852069902831E-3</v>
      </c>
      <c r="AY292" s="88">
        <f>$E292^EXP(Parameter!$D$291+Parameter!$D$295-Parameter!$D$292+(Parameter!$D$297+Parameter!$D$301-Parameter!$D$298)*((LN($B292*21/30.2))))</f>
        <v>1.5311752911192593E-5</v>
      </c>
      <c r="AZ292" s="12">
        <f>$D292^EXP(Parameter!D$305-Parameter!D$306+(Parameter!D$311-Parameter!D$312)*((LN($B292*21/30.2))))</f>
        <v>2.5265268260144117E-3</v>
      </c>
      <c r="BA292" s="88">
        <f>$E292^EXP(Parameter!$D$291-Parameter!$D$292+(Parameter!$D$297-Parameter!$D$298)*((LN($B292*21/30.2))))</f>
        <v>8.3053490794768023E-8</v>
      </c>
      <c r="BB292" s="89">
        <f>$D292^EXP(Parameter!$D$231+Parameter!$D$238)</f>
        <v>2.8497928246063123E-2</v>
      </c>
      <c r="BC292" s="90">
        <f>$E292^EXP(Parameter!$D$216+Parameter!$D$223)</f>
        <v>1.3384492605649822E-3</v>
      </c>
      <c r="BD292" s="91">
        <f>$D292^EXP(Parameter!$D$232+Parameter!$D$239)</f>
        <v>2.0463800601195726E-2</v>
      </c>
      <c r="BE292" s="90">
        <f>$E292^EXP(Parameter!$D$217+Parameter!$D$224)</f>
        <v>2.0550003334302716E-3</v>
      </c>
      <c r="BF292" s="91">
        <f>$D292^EXP(Parameter!$D$234+Parameter!$D$241)</f>
        <v>2.5571449562800483E-2</v>
      </c>
      <c r="BG292" s="91">
        <f>$E292^EXP(Parameter!$D$219+Parameter!$D$226)</f>
        <v>1.2335613542704238E-2</v>
      </c>
      <c r="BH292" s="91">
        <f>$D292^EXP(Parameter!$D$235+Parameter!$D$242)</f>
        <v>5.9531960844942992E-2</v>
      </c>
      <c r="BI292" s="91">
        <f>$E292^EXP(Parameter!$D$220+Parameter!$D$227)</f>
        <v>7.2554501108297751E-3</v>
      </c>
      <c r="BJ292" s="91">
        <f>$D292^EXP(Parameter!$D$236)</f>
        <v>5.5017048005957334E-3</v>
      </c>
      <c r="BK292" s="91">
        <f>$E292^EXP(Parameter!$D$221)</f>
        <v>0.11447499277716106</v>
      </c>
      <c r="BL292" s="91">
        <f>$D292^EXP(Parameter!$D$233+Parameter!$D$240)</f>
        <v>8.0900156402570252E-3</v>
      </c>
      <c r="BM292" s="91">
        <f>$E292^EXP(Parameter!$D$218+Parameter!$D$225)</f>
        <v>5.143872464913635E-4</v>
      </c>
      <c r="BN292" s="90">
        <f>$D292^EXP(Parameter!$D$268+Parameter!$D$275)</f>
        <v>4.0758762148138367E-2</v>
      </c>
      <c r="BO292" s="91">
        <f>$E292^EXP(Parameter!$D$246+Parameter!$D$253)</f>
        <v>3.8062438888535386E-4</v>
      </c>
      <c r="BP292" s="91">
        <f>$D292^EXP(Parameter!$D$269+Parameter!$D$276)</f>
        <v>2.473776535533909E-2</v>
      </c>
      <c r="BQ292" s="91">
        <f>$E292^EXP(Parameter!$D$247+Parameter!$D$254)</f>
        <v>1.1243819913945251E-3</v>
      </c>
      <c r="BR292" s="91">
        <f>$D292^EXP(Parameter!$D$271+Parameter!$D$278)</f>
        <v>6.7582618540870762E-2</v>
      </c>
      <c r="BS292" s="91">
        <f>$E292^EXP(Parameter!$D$249+Parameter!$D$256)</f>
        <v>1.5802432607603178E-2</v>
      </c>
      <c r="BT292" s="91">
        <f>$D292^EXP(Parameter!$D$272+Parameter!$D$279)</f>
        <v>0.13076522909859906</v>
      </c>
      <c r="BU292" s="91">
        <f>$E292^EXP(Parameter!$D$250+Parameter!$D$257)</f>
        <v>3.9149405281797963E-3</v>
      </c>
      <c r="BV292" s="91">
        <f>$D292^EXP(Parameter!$D$273+Parameter!$D$280)</f>
        <v>9.9277377931477659E-2</v>
      </c>
      <c r="BW292" s="91">
        <f>$E292^EXP(Parameter!$D$251+Parameter!$D$258)</f>
        <v>1.7224884892259495E-2</v>
      </c>
      <c r="BX292" s="91">
        <f>$D292^EXP(Parameter!$D$270+Parameter!$D$277)</f>
        <v>2.094546643388236E-2</v>
      </c>
      <c r="BY292" s="91">
        <f>$E292^EXP(Parameter!$D$248+Parameter!$D$255)</f>
        <v>1.4295281136889192E-3</v>
      </c>
      <c r="BZ292" s="90">
        <f>$D292^EXP(Parameter!$D$208)</f>
        <v>2.6138472973469915E-2</v>
      </c>
      <c r="CA292" s="90">
        <f>$E292^EXP(Parameter!$D$200)</f>
        <v>8.9530384901509669E-4</v>
      </c>
      <c r="CB292" s="90">
        <f>$D292^EXP(Parameter!$D$209)</f>
        <v>2.0783986713852176E-2</v>
      </c>
      <c r="CC292" s="90">
        <f>$E292^EXP(Parameter!$D$201)</f>
        <v>1.6591152412013903E-3</v>
      </c>
      <c r="CD292" s="90">
        <f>$D292^EXP(Parameter!$D$211)</f>
        <v>2.30431831038449E-2</v>
      </c>
      <c r="CE292" s="90">
        <f>$E292^EXP(Parameter!$D$203)</f>
        <v>9.1395943351124196E-3</v>
      </c>
      <c r="CF292" s="90">
        <f>$D292^EXP(Parameter!$D$212)</f>
        <v>5.93641597080019E-2</v>
      </c>
      <c r="CG292" s="90">
        <f>$E292^EXP(Parameter!$D$204)</f>
        <v>6.0878206255278898E-3</v>
      </c>
      <c r="CH292" s="91">
        <f>$D292^EXP(Parameter!$D$213)</f>
        <v>1.7960522830685281E-2</v>
      </c>
      <c r="CI292" s="90">
        <f>$E292^EXP(Parameter!$D$205)</f>
        <v>1.1750263722570892E-2</v>
      </c>
      <c r="CJ292" s="91">
        <f>$D292^EXP(Parameter!$D$210)</f>
        <v>8.9840444372961369E-3</v>
      </c>
      <c r="CK292" s="90">
        <f>$E292^EXP(Parameter!$D$202)</f>
        <v>7.0235317233715287E-4</v>
      </c>
      <c r="CL292" s="12">
        <f>$D292^EXP(Parameter!$D$170+Parameter!$D$177*(LN($B292/30.2*21)))</f>
        <v>9.9508229545036218E-3</v>
      </c>
      <c r="CM292" s="41">
        <f>$E292^EXP(Parameter!$D$155+Parameter!$D$162*(LN($B292/30.2*21)))</f>
        <v>5.6681527178898183E-2</v>
      </c>
      <c r="CN292" s="12">
        <f>$D292^EXP(Parameter!$D$171+Parameter!$D$178*(LN($B292/30.2*21)))</f>
        <v>1.2017072577954859E-2</v>
      </c>
      <c r="CO292" s="41">
        <f>$E292^EXP(Parameter!$D$156+Parameter!$D$163*(LN($B292/30.2*21)))</f>
        <v>2.9317016803826611E-2</v>
      </c>
      <c r="CP292" s="12">
        <f>$D292^EXP(Parameter!$D$173+Parameter!$D$180*(LN($B292/30.2*21)))</f>
        <v>9.341961055209182E-3</v>
      </c>
      <c r="CQ292" s="41">
        <f>$E292^EXP(Parameter!$D$158+Parameter!$D$165*(LN($B292/30.2*21)))</f>
        <v>2.7381475654363011E-2</v>
      </c>
      <c r="CR292" s="12">
        <f>$D292^EXP(Parameter!$D$174+Parameter!$D$181*(LN($B292/30.2*21)))</f>
        <v>7.033697450575996E-3</v>
      </c>
      <c r="CS292" s="41">
        <f>$E292^EXP(Parameter!$D$159+Parameter!$D$166*(LN($B292/30.2*21)))</f>
        <v>4.7744867784138355E-2</v>
      </c>
      <c r="CT292" s="12">
        <f>$D292^EXP(Parameter!$D$175+Parameter!$D$182*(LN($B292/30.2*21)))</f>
        <v>7.5998611107501056E-4</v>
      </c>
      <c r="CU292" s="41">
        <f>$E292^EXP(Parameter!$D$160+Parameter!$D$167*(LN($B292/30.2*21)))</f>
        <v>4.5934694417815262E-4</v>
      </c>
      <c r="CV292" s="12">
        <f>$D292^EXP(Parameter!$D$172+Parameter!$D$179*(LN($B292/30.2*21)))</f>
        <v>1.4294284183567372E-3</v>
      </c>
      <c r="CW292" s="41">
        <f>$E292^EXP(Parameter!$D$157+Parameter!$D$164*(LN($B292/30.2*21)))</f>
        <v>1.3539998582670304E-9</v>
      </c>
      <c r="CX292" s="12">
        <f t="shared" si="30"/>
        <v>3.1041068600335859E-70</v>
      </c>
      <c r="CY292" s="85">
        <v>1.2174535608842201E-2</v>
      </c>
      <c r="CZ292" s="12">
        <f t="shared" si="31"/>
        <v>2.0656147995171678E-8</v>
      </c>
      <c r="DA292" s="85">
        <v>1.7895479085663801E-2</v>
      </c>
      <c r="DB292" s="12">
        <f t="shared" si="32"/>
        <v>2.2506396750704712E-16</v>
      </c>
      <c r="DC292" s="41">
        <v>2.99206917819875E-5</v>
      </c>
      <c r="DD292" s="12">
        <f t="shared" si="33"/>
        <v>0</v>
      </c>
      <c r="DE292" s="85">
        <v>3.9572561582321402E-4</v>
      </c>
      <c r="DF292" s="12">
        <f t="shared" si="34"/>
        <v>0</v>
      </c>
      <c r="DG292" s="41">
        <v>2.9891900000000001E-5</v>
      </c>
      <c r="DH292" s="12">
        <f t="shared" si="35"/>
        <v>5.8451797220891055E-17</v>
      </c>
      <c r="DI292" s="41">
        <v>2.9891900000000001E-5</v>
      </c>
      <c r="DJ292" s="46">
        <v>287</v>
      </c>
      <c r="DK292" s="44">
        <v>9.0759050379585204E-6</v>
      </c>
      <c r="DL292" s="44">
        <v>3.3022461895404503E-5</v>
      </c>
      <c r="DM292" s="44">
        <v>8.5285526147282895E-5</v>
      </c>
      <c r="DN292" s="44">
        <v>5.8463146773601898E-5</v>
      </c>
      <c r="DO292" s="44">
        <v>3.1764874093309598E-4</v>
      </c>
      <c r="DP292" s="44">
        <v>2.36186030536878E-4</v>
      </c>
      <c r="DQ292" s="44">
        <v>3.6582911248750301E-4</v>
      </c>
      <c r="DR292" s="45">
        <v>9.9962148529229005E-3</v>
      </c>
      <c r="DS292" s="45">
        <v>1.7598003839754999E-2</v>
      </c>
      <c r="DT292" s="45">
        <v>1.54857687370865E-2</v>
      </c>
      <c r="DU292" s="45">
        <v>1.0561801873192901E-2</v>
      </c>
      <c r="DV292" s="45">
        <v>1.6669871570710398E-2</v>
      </c>
      <c r="DW292" s="45">
        <v>2.9797334342260801E-2</v>
      </c>
      <c r="DX292" s="45">
        <v>1.28647191806652E-2</v>
      </c>
    </row>
    <row r="293" spans="1:128">
      <c r="A293" s="43">
        <f t="shared" si="29"/>
        <v>18.358904109589041</v>
      </c>
      <c r="B293" s="18">
        <v>289</v>
      </c>
      <c r="C293" s="12">
        <v>6336</v>
      </c>
      <c r="D293" s="12">
        <v>9.1692133666491996E-3</v>
      </c>
      <c r="E293" s="12">
        <v>2.9414640766289E-5</v>
      </c>
      <c r="F293" s="92">
        <f>$D293^Parameter!$D$325</f>
        <v>2.5740621077957191E-2</v>
      </c>
      <c r="G293" s="92">
        <f>$E293^Parameter!$D$318</f>
        <v>5.4621768233716246E-4</v>
      </c>
      <c r="H293" s="92">
        <f>$D293^Parameter!$D$326</f>
        <v>2.343503805401928E-2</v>
      </c>
      <c r="I293" s="92">
        <f>$E293^Parameter!$D$319</f>
        <v>1.2585795511674647E-3</v>
      </c>
      <c r="J293" s="92">
        <f>$D293^Parameter!$D$328</f>
        <v>2.8008963916464229E-2</v>
      </c>
      <c r="K293" s="92">
        <f>$E293^Parameter!$D$321</f>
        <v>9.8304557385354516E-3</v>
      </c>
      <c r="L293" s="92">
        <f>$D293^Parameter!$D$329</f>
        <v>7.2261332241318255E-2</v>
      </c>
      <c r="M293" s="92">
        <f>$E293^Parameter!$D$322</f>
        <v>6.0199951161087261E-3</v>
      </c>
      <c r="N293" s="92">
        <f>$D293^Parameter!$D$330</f>
        <v>2.2360884782588675E-2</v>
      </c>
      <c r="O293" s="92">
        <f>$E293^Parameter!$D$323</f>
        <v>1.5396621004495861E-2</v>
      </c>
      <c r="P293" s="92">
        <f>$D293^Parameter!$D$327</f>
        <v>1.148524169888001E-2</v>
      </c>
      <c r="Q293" s="92">
        <f>$E293^Parameter!$D$320</f>
        <v>5.8150623258840185E-4</v>
      </c>
      <c r="R293" s="12">
        <f>$D293^EXP(Parameter!$D$96+Parameter!$D$103*(($B293/30.2*21)^(1)))</f>
        <v>2.5196029040346785E-71</v>
      </c>
      <c r="S293" s="12">
        <f>$E293^EXP(Parameter!$D$81+Parameter!$D$88*($B293/30.2*21)^(-2))</f>
        <v>1.6426431096238574E-3</v>
      </c>
      <c r="T293" s="12">
        <f>$D293^EXP(Parameter!$D$97+Parameter!$D$104*(($B293*21/30.2)^(1)))</f>
        <v>1.8169005672943318E-8</v>
      </c>
      <c r="U293" s="12">
        <f>$E293^EXP(Parameter!$D$82+Parameter!$D$89*($B293/30.2*21)^(-2))</f>
        <v>2.8691664384760548E-3</v>
      </c>
      <c r="V293" s="12">
        <f>$D293^EXP(Parameter!$D$99+Parameter!$D$106*(($B293*21/30.2)^(1)))</f>
        <v>1.5665907912795754E-16</v>
      </c>
      <c r="W293" s="12">
        <f>$E293^EXP(Parameter!$D$84+Parameter!$D$91*($B293/30.2*21)^(-2))</f>
        <v>1.7325655971809115E-2</v>
      </c>
      <c r="X293" s="12">
        <f>$D293^EXP(Parameter!$D$100+Parameter!$D$107*(($B293*21/30.2)^(1)))</f>
        <v>0</v>
      </c>
      <c r="Y293" s="12">
        <f>$E293^EXP(Parameter!$D$85+Parameter!$D$92*($B293/30.2*21)^(-2))</f>
        <v>1.0378302132025513E-2</v>
      </c>
      <c r="Z293" s="12">
        <f>$D293^EXP(Parameter!$D$101+Parameter!$D$108*(($B293*21/30.2)^(1)))</f>
        <v>0</v>
      </c>
      <c r="AA293" s="12">
        <f>$E293^EXP(Parameter!$D$86+Parameter!$D$93*($B293/30.2*21)^(-2))</f>
        <v>1.5637171580464564E-2</v>
      </c>
      <c r="AB293" s="12">
        <f>$D293^EXP(Parameter!$D$98+Parameter!$D$105*(($B293*21/30.2)^(1)))</f>
        <v>4.1205694519840681E-17</v>
      </c>
      <c r="AC293" s="12">
        <f>$E293^EXP(Parameter!$D$83+Parameter!$D$90*($B293/30.2*21)^(-2))</f>
        <v>6.6970479702186964E-4</v>
      </c>
      <c r="AD293" s="87">
        <f>$D293^EXP(Parameter!$D$133+Parameter!$D$140*(($B293*21/30.2)^(-0.5))+Parameter!$D$147*((LN($B293*21/30.2))))</f>
        <v>2.0949548718011243E-18</v>
      </c>
      <c r="AE293" s="12">
        <f>$E293^EXP(Parameter!$D$111+Parameter!$D$118*(($B293*21/30.2)^(-1))+Parameter!$D$125*(($B293*21/30.2)^(-0.5)))</f>
        <v>4.0329038342049282E-2</v>
      </c>
      <c r="AF293" s="12">
        <f>$D293^EXP(Parameter!$D$134+Parameter!$D$141*(($B293*21/30.2)^(-0.5))+Parameter!$D$148*((LN($B293*21/30.2))))</f>
        <v>1.2018628020162103E-5</v>
      </c>
      <c r="AG293" s="12">
        <f>$E293^EXP(Parameter!$D$112+Parameter!$D$119*(($B293*21/30.2)^(-1))+Parameter!$D$126*(($B293*21/30.2)^(-0.5)))</f>
        <v>3.5727578700917193E-3</v>
      </c>
      <c r="AH293" s="12">
        <f>$D293^EXP(Parameter!$D$136+Parameter!$D$143*(($B293*21/30.2)^(-0.5))+Parameter!$D$150*((LN($B293*21/30.2))))</f>
        <v>1.7657141780680999E-14</v>
      </c>
      <c r="AI293" s="12">
        <f>$E293^EXP(Parameter!$D$114+Parameter!$D$121*(($B293*21/30.2)^(-1))+Parameter!$D$128*(($B293*21/30.2)^(-0.5)))</f>
        <v>5.98579542889372E-6</v>
      </c>
      <c r="AJ293" s="12">
        <f>$D293^EXP(Parameter!$D$137+Parameter!$D$144*(($B293*21/30.2)^(-0.5))+Parameter!$D$151*((LN($B293*21/30.2))))</f>
        <v>5.9032730973773952E-22</v>
      </c>
      <c r="AK293" s="12">
        <f>$E293^EXP(Parameter!$D$115+Parameter!$D$122*(($B293*21/30.2)^(-1))+Parameter!$D$129*(($B293*21/30.2)^(-0.5)))</f>
        <v>1.9674486098307242E-3</v>
      </c>
      <c r="AL293" s="12">
        <f>$D293^EXP(Parameter!$D$138+Parameter!$D$145*(($B293*21/30.2)^(-0.5))+Parameter!$D$152*((LN($B293*21/30.2))))</f>
        <v>1.0406007560099493E-105</v>
      </c>
      <c r="AM293" s="12">
        <f>$E293^EXP(Parameter!$D$116+Parameter!$D$123*(($B293*21/30.2)^(-1))+Parameter!$D$130*(($B293*21/30.2)^(-0.5)))</f>
        <v>2.3743711738368849E-7</v>
      </c>
      <c r="AN293" s="12">
        <f>$D293^EXP(Parameter!$D$135+Parameter!$D$142*(($B293*21/30.2)^(-0.5))+Parameter!$D$149*((LN($B293*21/30.2))))</f>
        <v>1.3112069775684195E-7</v>
      </c>
      <c r="AO293" s="12">
        <f>$E293^EXP(Parameter!$D$113+Parameter!$D$120*(($B293*21/30.2)^(-1))+Parameter!$D$127*(($B293*21/30.2)^(-0.5)))</f>
        <v>6.8169348917932481E-15</v>
      </c>
      <c r="AP293" s="87">
        <f>$D293^EXP(Parameter!$D$304+Parameter!$D$310*((LN($B293*21/30.2))))</f>
        <v>7.6926296990974703E-3</v>
      </c>
      <c r="AQ293" s="88">
        <f>$E293^EXP(Parameter!$D$290+Parameter!$D$296*((LN($B293*21/30.2))))</f>
        <v>6.5172421379057531E-3</v>
      </c>
      <c r="AR293" s="12">
        <f>$D293^EXP(Parameter!$D$305+Parameter!$D$311*((LN($B293*21/30.2))))</f>
        <v>1.271318877366495E-2</v>
      </c>
      <c r="AS293" s="88">
        <f>$E293^EXP(Parameter!$D$291+Parameter!$D$297*((LN($B293*21/30.2))))</f>
        <v>4.6148241042997104E-3</v>
      </c>
      <c r="AT293" s="12">
        <f>$D293^EXP(Parameter!$D$305+Parameter!$D$307-Parameter!$D$306+(Parameter!$D$311+Parameter!$D$313-Parameter!$D$312)*((LN($B293*21/30.2))))</f>
        <v>1.0268238338272846E-2</v>
      </c>
      <c r="AU293" s="88">
        <f>$E293^EXP(Parameter!$D$291+Parameter!$D$293-Parameter!$D$292+(Parameter!$D$297+Parameter!$D$299-Parameter!$D$298)*((LN($B293*21/30.2))))</f>
        <v>7.5576388342803056E-3</v>
      </c>
      <c r="AV293" s="12">
        <f>$D293^EXP(Parameter!$D$308+Parameter!$D$314*((LN($B293*21/30.2))))</f>
        <v>1.391267481133792E-2</v>
      </c>
      <c r="AW293" s="88">
        <f>$E293^EXP(Parameter!$D$294+Parameter!$D$300*((LN($B293*21/30.2))))</f>
        <v>6.6224608835281336E-3</v>
      </c>
      <c r="AX293" s="12">
        <f>$D293^EXP(Parameter!$D$305+Parameter!$D$309-Parameter!$D$306+(Parameter!$D$311+Parameter!$D$315-Parameter!$D$312)*((LN($B293*21/30.2))))</f>
        <v>3.8155769670605885E-3</v>
      </c>
      <c r="AY293" s="88">
        <f>$E293^EXP(Parameter!$D$291+Parameter!$D$295-Parameter!$D$292+(Parameter!$D$297+Parameter!$D$301-Parameter!$D$298)*((LN($B293*21/30.2))))</f>
        <v>1.4852887106645698E-5</v>
      </c>
      <c r="AZ293" s="12">
        <f>$D293^EXP(Parameter!D$305-Parameter!D$306+(Parameter!D$311-Parameter!D$312)*((LN($B293*21/30.2))))</f>
        <v>2.4958454771198363E-3</v>
      </c>
      <c r="BA293" s="88">
        <f>$E293^EXP(Parameter!$D$291-Parameter!$D$292+(Parameter!$D$297-Parameter!$D$298)*((LN($B293*21/30.2))))</f>
        <v>7.9729182458041746E-8</v>
      </c>
      <c r="BB293" s="89">
        <f>$D293^EXP(Parameter!$D$231+Parameter!$D$238)</f>
        <v>2.8329848411963818E-2</v>
      </c>
      <c r="BC293" s="90">
        <f>$E293^EXP(Parameter!$D$216+Parameter!$D$223)</f>
        <v>1.3248385389630114E-3</v>
      </c>
      <c r="BD293" s="91">
        <f>$D293^EXP(Parameter!$D$232+Parameter!$D$239)</f>
        <v>2.0331907710776986E-2</v>
      </c>
      <c r="BE293" s="90">
        <f>$E293^EXP(Parameter!$D$217+Parameter!$D$224)</f>
        <v>2.0354507728099986E-3</v>
      </c>
      <c r="BF293" s="91">
        <f>$D293^EXP(Parameter!$D$234+Parameter!$D$241)</f>
        <v>2.5416050847629438E-2</v>
      </c>
      <c r="BG293" s="91">
        <f>$E293^EXP(Parameter!$D$219+Parameter!$D$226)</f>
        <v>1.2252138328478582E-2</v>
      </c>
      <c r="BH293" s="91">
        <f>$D293^EXP(Parameter!$D$235+Parameter!$D$242)</f>
        <v>5.9253373156849275E-2</v>
      </c>
      <c r="BI293" s="91">
        <f>$E293^EXP(Parameter!$D$220+Parameter!$D$227)</f>
        <v>7.2004462858873816E-3</v>
      </c>
      <c r="BJ293" s="91">
        <f>$D293^EXP(Parameter!$D$236)</f>
        <v>5.4543200698872977E-3</v>
      </c>
      <c r="BK293" s="91">
        <f>$E293^EXP(Parameter!$D$221)</f>
        <v>0.11409233729481522</v>
      </c>
      <c r="BL293" s="91">
        <f>$D293^EXP(Parameter!$D$233+Parameter!$D$240)</f>
        <v>8.025481603960688E-3</v>
      </c>
      <c r="BM293" s="91">
        <f>$E293^EXP(Parameter!$D$218+Parameter!$D$225)</f>
        <v>5.0840479789466186E-4</v>
      </c>
      <c r="BN293" s="90">
        <f>$D293^EXP(Parameter!$D$268+Parameter!$D$275)</f>
        <v>4.054248174873186E-2</v>
      </c>
      <c r="BO293" s="91">
        <f>$E293^EXP(Parameter!$D$246+Parameter!$D$253)</f>
        <v>3.7602264913423535E-4</v>
      </c>
      <c r="BP293" s="91">
        <f>$D293^EXP(Parameter!$D$269+Parameter!$D$276)</f>
        <v>2.458607804938184E-2</v>
      </c>
      <c r="BQ293" s="91">
        <f>$E293^EXP(Parameter!$D$247+Parameter!$D$254)</f>
        <v>1.1126485228300199E-3</v>
      </c>
      <c r="BR293" s="91">
        <f>$D293^EXP(Parameter!$D$271+Parameter!$D$278)</f>
        <v>6.7280543420134162E-2</v>
      </c>
      <c r="BS293" s="91">
        <f>$E293^EXP(Parameter!$D$249+Parameter!$D$256)</f>
        <v>1.5701503915124686E-2</v>
      </c>
      <c r="BT293" s="91">
        <f>$D293^EXP(Parameter!$D$272+Parameter!$D$279)</f>
        <v>0.13032368547692846</v>
      </c>
      <c r="BU293" s="91">
        <f>$E293^EXP(Parameter!$D$250+Parameter!$D$257)</f>
        <v>3.8815599568675389E-3</v>
      </c>
      <c r="BV293" s="91">
        <f>$D293^EXP(Parameter!$D$273+Parameter!$D$280)</f>
        <v>9.8896849040798443E-2</v>
      </c>
      <c r="BW293" s="91">
        <f>$E293^EXP(Parameter!$D$251+Parameter!$D$258)</f>
        <v>1.7117150162282917E-2</v>
      </c>
      <c r="BX293" s="91">
        <f>$D293^EXP(Parameter!$D$270+Parameter!$D$277)</f>
        <v>2.0811274086499125E-2</v>
      </c>
      <c r="BY293" s="91">
        <f>$E293^EXP(Parameter!$D$248+Parameter!$D$255)</f>
        <v>1.4151351230975628E-3</v>
      </c>
      <c r="BZ293" s="90">
        <f>$D293^EXP(Parameter!$D$208)</f>
        <v>2.5980575772403321E-2</v>
      </c>
      <c r="CA293" s="90">
        <f>$E293^EXP(Parameter!$D$200)</f>
        <v>8.8564915727096943E-4</v>
      </c>
      <c r="CB293" s="90">
        <f>$D293^EXP(Parameter!$D$209)</f>
        <v>2.0650563201946946E-2</v>
      </c>
      <c r="CC293" s="90">
        <f>$E293^EXP(Parameter!$D$201)</f>
        <v>1.6427886318845096E-3</v>
      </c>
      <c r="CD293" s="90">
        <f>$D293^EXP(Parameter!$D$211)</f>
        <v>2.2899184843399811E-2</v>
      </c>
      <c r="CE293" s="90">
        <f>$E293^EXP(Parameter!$D$203)</f>
        <v>9.0735422297662481E-3</v>
      </c>
      <c r="CF293" s="90">
        <f>$D293^EXP(Parameter!$D$212)</f>
        <v>5.9086079978143295E-2</v>
      </c>
      <c r="CG293" s="90">
        <f>$E293^EXP(Parameter!$D$204)</f>
        <v>6.0400311899865217E-3</v>
      </c>
      <c r="CH293" s="91">
        <f>$D293^EXP(Parameter!$D$213)</f>
        <v>1.7840893209617896E-2</v>
      </c>
      <c r="CI293" s="90">
        <f>$E293^EXP(Parameter!$D$205)</f>
        <v>1.1669873107630006E-2</v>
      </c>
      <c r="CJ293" s="91">
        <f>$D293^EXP(Parameter!$D$210)</f>
        <v>8.9139320631195645E-3</v>
      </c>
      <c r="CK293" s="90">
        <f>$E293^EXP(Parameter!$D$202)</f>
        <v>6.9451872715631192E-4</v>
      </c>
      <c r="CL293" s="12">
        <f>$D293^EXP(Parameter!$D$170+Parameter!$D$177*(LN($B293/30.2*21)))</f>
        <v>9.862679007436384E-3</v>
      </c>
      <c r="CM293" s="41">
        <f>$E293^EXP(Parameter!$D$155+Parameter!$D$162*(LN($B293/30.2*21)))</f>
        <v>5.6573689724074873E-2</v>
      </c>
      <c r="CN293" s="12">
        <f>$D293^EXP(Parameter!$D$171+Parameter!$D$178*(LN($B293/30.2*21)))</f>
        <v>1.1921551595689561E-2</v>
      </c>
      <c r="CO293" s="41">
        <f>$E293^EXP(Parameter!$D$156+Parameter!$D$163*(LN($B293/30.2*21)))</f>
        <v>2.9210506649354831E-2</v>
      </c>
      <c r="CP293" s="12">
        <f>$D293^EXP(Parameter!$D$173+Parameter!$D$180*(LN($B293/30.2*21)))</f>
        <v>9.259284252370735E-3</v>
      </c>
      <c r="CQ293" s="41">
        <f>$E293^EXP(Parameter!$D$158+Parameter!$D$165*(LN($B293/30.2*21)))</f>
        <v>2.724807675858525E-2</v>
      </c>
      <c r="CR293" s="12">
        <f>$D293^EXP(Parameter!$D$174+Parameter!$D$181*(LN($B293/30.2*21)))</f>
        <v>6.9533045269127283E-3</v>
      </c>
      <c r="CS293" s="41">
        <f>$E293^EXP(Parameter!$D$159+Parameter!$D$166*(LN($B293/30.2*21)))</f>
        <v>4.7589812994647443E-2</v>
      </c>
      <c r="CT293" s="12">
        <f>$D293^EXP(Parameter!$D$175+Parameter!$D$182*(LN($B293/30.2*21)))</f>
        <v>7.4732093116104464E-4</v>
      </c>
      <c r="CU293" s="41">
        <f>$E293^EXP(Parameter!$D$160+Parameter!$D$167*(LN($B293/30.2*21)))</f>
        <v>4.5171358326429484E-4</v>
      </c>
      <c r="CV293" s="12">
        <f>$D293^EXP(Parameter!$D$172+Parameter!$D$179*(LN($B293/30.2*21)))</f>
        <v>1.4104757671551057E-3</v>
      </c>
      <c r="CW293" s="41">
        <f>$E293^EXP(Parameter!$D$157+Parameter!$D$164*(LN($B293/30.2*21)))</f>
        <v>1.2855175925483654E-9</v>
      </c>
      <c r="CX293" s="12">
        <f t="shared" si="30"/>
        <v>2.5196029040346785E-71</v>
      </c>
      <c r="CY293" s="85">
        <v>1.2168975009370701E-2</v>
      </c>
      <c r="CZ293" s="12">
        <f t="shared" si="31"/>
        <v>1.8169005672943318E-8</v>
      </c>
      <c r="DA293" s="85">
        <v>1.78826507656006E-2</v>
      </c>
      <c r="DB293" s="12">
        <f t="shared" si="32"/>
        <v>1.5665907912795754E-16</v>
      </c>
      <c r="DC293" s="41">
        <v>2.9440952050075399E-5</v>
      </c>
      <c r="DD293" s="12">
        <f t="shared" si="33"/>
        <v>0</v>
      </c>
      <c r="DE293" s="85">
        <v>3.9030225781830298E-4</v>
      </c>
      <c r="DF293" s="12">
        <f t="shared" si="34"/>
        <v>0</v>
      </c>
      <c r="DG293" s="41">
        <v>2.9414600000000001E-5</v>
      </c>
      <c r="DH293" s="12">
        <f t="shared" si="35"/>
        <v>4.1205694519840681E-17</v>
      </c>
      <c r="DI293" s="41">
        <v>2.9414600000000001E-5</v>
      </c>
      <c r="DJ293" s="46">
        <v>288</v>
      </c>
      <c r="DK293" s="44">
        <v>8.8997002164470407E-6</v>
      </c>
      <c r="DL293" s="44">
        <v>3.2426555230169503E-5</v>
      </c>
      <c r="DM293" s="44">
        <v>8.3835965339340595E-5</v>
      </c>
      <c r="DN293" s="44">
        <v>5.7444788995053598E-5</v>
      </c>
      <c r="DO293" s="44">
        <v>3.1273454560887297E-4</v>
      </c>
      <c r="DP293" s="44">
        <v>2.32448957521281E-4</v>
      </c>
      <c r="DQ293" s="44">
        <v>3.60231582611781E-4</v>
      </c>
      <c r="DR293" s="45">
        <v>9.9210584646833907E-3</v>
      </c>
      <c r="DS293" s="45">
        <v>1.7475244095633901E-2</v>
      </c>
      <c r="DT293" s="45">
        <v>1.5375792196771701E-2</v>
      </c>
      <c r="DU293" s="45">
        <v>1.0482934085255999E-2</v>
      </c>
      <c r="DV293" s="45">
        <v>1.6552692021185301E-2</v>
      </c>
      <c r="DW293" s="45">
        <v>2.9605630003789799E-2</v>
      </c>
      <c r="DX293" s="45">
        <v>1.2771051367E-2</v>
      </c>
    </row>
    <row r="294" spans="1:128">
      <c r="A294" s="43">
        <f t="shared" si="29"/>
        <v>18.419178082191781</v>
      </c>
      <c r="B294" s="18">
        <v>290</v>
      </c>
      <c r="C294" s="12">
        <v>6358</v>
      </c>
      <c r="D294" s="12">
        <v>9.0982590216565993E-3</v>
      </c>
      <c r="E294" s="12">
        <v>2.8946244267659299E-5</v>
      </c>
      <c r="F294" s="92">
        <f>$D294^Parameter!$D$325</f>
        <v>2.5585120778757024E-2</v>
      </c>
      <c r="G294" s="92">
        <f>$E294^Parameter!$D$318</f>
        <v>5.3994111658392204E-4</v>
      </c>
      <c r="H294" s="92">
        <f>$D294^Parameter!$D$326</f>
        <v>2.3289847102457819E-2</v>
      </c>
      <c r="I294" s="92">
        <f>$E294^Parameter!$D$319</f>
        <v>1.2457159424228295E-3</v>
      </c>
      <c r="J294" s="92">
        <f>$D294^Parameter!$D$328</f>
        <v>2.7843653601267709E-2</v>
      </c>
      <c r="K294" s="92">
        <f>$E294^Parameter!$D$321</f>
        <v>9.7607986631588414E-3</v>
      </c>
      <c r="L294" s="92">
        <f>$D294^Parameter!$D$329</f>
        <v>7.1947655447645864E-2</v>
      </c>
      <c r="M294" s="92">
        <f>$E294^Parameter!$D$322</f>
        <v>5.9728304835785489E-3</v>
      </c>
      <c r="N294" s="92">
        <f>$D294^Parameter!$D$330</f>
        <v>2.2220622451328394E-2</v>
      </c>
      <c r="O294" s="92">
        <f>$E294^Parameter!$D$323</f>
        <v>1.5298078639007737E-2</v>
      </c>
      <c r="P294" s="92">
        <f>$D294^Parameter!$D$327</f>
        <v>1.1400615492590332E-2</v>
      </c>
      <c r="Q294" s="92">
        <f>$E294^Parameter!$D$320</f>
        <v>5.7487953288066053E-4</v>
      </c>
      <c r="R294" s="12">
        <f>$D294^EXP(Parameter!$D$96+Parameter!$D$103*(($B294/30.2*21)^(1)))</f>
        <v>1.9683824866099965E-72</v>
      </c>
      <c r="S294" s="12">
        <f>$E294^EXP(Parameter!$D$81+Parameter!$D$88*($B294/30.2*21)^(-2))</f>
        <v>1.6265213649623135E-3</v>
      </c>
      <c r="T294" s="12">
        <f>$D294^EXP(Parameter!$D$97+Parameter!$D$104*(($B294*21/30.2)^(1)))</f>
        <v>1.5968448217063322E-8</v>
      </c>
      <c r="U294" s="12">
        <f>$E294^EXP(Parameter!$D$82+Parameter!$D$89*($B294/30.2*21)^(-2))</f>
        <v>2.8434448304408165E-3</v>
      </c>
      <c r="V294" s="12">
        <f>$D294^EXP(Parameter!$D$99+Parameter!$D$106*(($B294*21/30.2)^(1)))</f>
        <v>1.0867579809938015E-16</v>
      </c>
      <c r="W294" s="12">
        <f>$E294^EXP(Parameter!$D$84+Parameter!$D$91*($B294/30.2*21)^(-2))</f>
        <v>1.7217902893949474E-2</v>
      </c>
      <c r="X294" s="12">
        <f>$D294^EXP(Parameter!$D$100+Parameter!$D$107*(($B294*21/30.2)^(1)))</f>
        <v>0</v>
      </c>
      <c r="Y294" s="12">
        <f>$E294^EXP(Parameter!$D$85+Parameter!$D$92*($B294/30.2*21)^(-2))</f>
        <v>1.0305626901157314E-2</v>
      </c>
      <c r="Z294" s="12">
        <f>$D294^EXP(Parameter!$D$101+Parameter!$D$108*(($B294*21/30.2)^(1)))</f>
        <v>0</v>
      </c>
      <c r="AA294" s="12">
        <f>$E294^EXP(Parameter!$D$86+Parameter!$D$93*($B294/30.2*21)^(-2))</f>
        <v>1.5537454789039763E-2</v>
      </c>
      <c r="AB294" s="12">
        <f>$D294^EXP(Parameter!$D$98+Parameter!$D$105*(($B294*21/30.2)^(1)))</f>
        <v>2.8960779600926646E-17</v>
      </c>
      <c r="AC294" s="12">
        <f>$E294^EXP(Parameter!$D$83+Parameter!$D$90*($B294/30.2*21)^(-2))</f>
        <v>6.6221653856111539E-4</v>
      </c>
      <c r="AD294" s="87">
        <f>$D294^EXP(Parameter!$D$133+Parameter!$D$140*(($B294*21/30.2)^(-0.5))+Parameter!$D$147*((LN($B294*21/30.2))))</f>
        <v>1.6675192254142528E-18</v>
      </c>
      <c r="AE294" s="12">
        <f>$E294^EXP(Parameter!$D$111+Parameter!$D$118*(($B294*21/30.2)^(-1))+Parameter!$D$125*(($B294*21/30.2)^(-0.5)))</f>
        <v>4.0183351245024222E-2</v>
      </c>
      <c r="AF294" s="12">
        <f>$D294^EXP(Parameter!$D$134+Parameter!$D$141*(($B294*21/30.2)^(-0.5))+Parameter!$D$148*((LN($B294*21/30.2))))</f>
        <v>1.1578315466680985E-5</v>
      </c>
      <c r="AG294" s="12">
        <f>$E294^EXP(Parameter!$D$112+Parameter!$D$119*(($B294*21/30.2)^(-1))+Parameter!$D$126*(($B294*21/30.2)^(-0.5)))</f>
        <v>3.5426337386421113E-3</v>
      </c>
      <c r="AH294" s="12">
        <f>$D294^EXP(Parameter!$D$136+Parameter!$D$143*(($B294*21/30.2)^(-0.5))+Parameter!$D$150*((LN($B294*21/30.2))))</f>
        <v>1.4979823888025886E-14</v>
      </c>
      <c r="AI294" s="12">
        <f>$E294^EXP(Parameter!$D$114+Parameter!$D$121*(($B294*21/30.2)^(-1))+Parameter!$D$128*(($B294*21/30.2)^(-0.5)))</f>
        <v>5.8329632717438975E-6</v>
      </c>
      <c r="AJ294" s="12">
        <f>$D294^EXP(Parameter!$D$137+Parameter!$D$144*(($B294*21/30.2)^(-0.5))+Parameter!$D$151*((LN($B294*21/30.2))))</f>
        <v>4.3479503672753699E-22</v>
      </c>
      <c r="AK294" s="12">
        <f>$E294^EXP(Parameter!$D$115+Parameter!$D$122*(($B294*21/30.2)^(-1))+Parameter!$D$129*(($B294*21/30.2)^(-0.5)))</f>
        <v>1.9469677360819267E-3</v>
      </c>
      <c r="AL294" s="12">
        <f>$D294^EXP(Parameter!$D$138+Parameter!$D$145*(($B294*21/30.2)^(-0.5))+Parameter!$D$152*((LN($B294*21/30.2))))</f>
        <v>1.4521975215346168E-106</v>
      </c>
      <c r="AM294" s="12">
        <f>$E294^EXP(Parameter!$D$116+Parameter!$D$123*(($B294*21/30.2)^(-1))+Parameter!$D$130*(($B294*21/30.2)^(-0.5)))</f>
        <v>2.2973607443333027E-7</v>
      </c>
      <c r="AN294" s="12">
        <f>$D294^EXP(Parameter!$D$135+Parameter!$D$142*(($B294*21/30.2)^(-0.5))+Parameter!$D$149*((LN($B294*21/30.2))))</f>
        <v>1.2420639213364371E-7</v>
      </c>
      <c r="AO294" s="12">
        <f>$E294^EXP(Parameter!$D$113+Parameter!$D$120*(($B294*21/30.2)^(-1))+Parameter!$D$127*(($B294*21/30.2)^(-0.5)))</f>
        <v>6.3233607489300042E-15</v>
      </c>
      <c r="AP294" s="87">
        <f>$D294^EXP(Parameter!$D$304+Parameter!$D$310*((LN($B294*21/30.2))))</f>
        <v>7.6145559094639766E-3</v>
      </c>
      <c r="AQ294" s="88">
        <f>$E294^EXP(Parameter!$D$290+Parameter!$D$296*((LN($B294*21/30.2))))</f>
        <v>6.4830750493507869E-3</v>
      </c>
      <c r="AR294" s="12">
        <f>$D294^EXP(Parameter!$D$305+Parameter!$D$311*((LN($B294*21/30.2))))</f>
        <v>1.2612378154840925E-2</v>
      </c>
      <c r="AS294" s="88">
        <f>$E294^EXP(Parameter!$D$291+Parameter!$D$297*((LN($B294*21/30.2))))</f>
        <v>4.5813291461779251E-3</v>
      </c>
      <c r="AT294" s="12">
        <f>$D294^EXP(Parameter!$D$305+Parameter!$D$307-Parameter!$D$306+(Parameter!$D$311+Parameter!$D$313-Parameter!$D$312)*((LN($B294*21/30.2))))</f>
        <v>1.0176796303167661E-2</v>
      </c>
      <c r="AU294" s="88">
        <f>$E294^EXP(Parameter!$D$291+Parameter!$D$293-Parameter!$D$292+(Parameter!$D$297+Parameter!$D$299-Parameter!$D$298)*((LN($B294*21/30.2))))</f>
        <v>7.496971829650873E-3</v>
      </c>
      <c r="AV294" s="12">
        <f>$D294^EXP(Parameter!$D$308+Parameter!$D$314*((LN($B294*21/30.2))))</f>
        <v>1.3776335058818695E-2</v>
      </c>
      <c r="AW294" s="88">
        <f>$E294^EXP(Parameter!$D$294+Parameter!$D$300*((LN($B294*21/30.2))))</f>
        <v>6.5725144372477708E-3</v>
      </c>
      <c r="AX294" s="12">
        <f>$D294^EXP(Parameter!$D$305+Parameter!$D$309-Parameter!$D$306+(Parameter!$D$311+Parameter!$D$315-Parameter!$D$312)*((LN($B294*21/30.2))))</f>
        <v>3.769809367392192E-3</v>
      </c>
      <c r="AY294" s="88">
        <f>$E294^EXP(Parameter!$D$291+Parameter!$D$295-Parameter!$D$292+(Parameter!$D$297+Parameter!$D$301-Parameter!$D$298)*((LN($B294*21/30.2))))</f>
        <v>1.4408261694952228E-5</v>
      </c>
      <c r="AZ294" s="12">
        <f>$D294^EXP(Parameter!D$305-Parameter!D$306+(Parameter!D$311-Parameter!D$312)*((LN($B294*21/30.2))))</f>
        <v>2.4655965706757779E-3</v>
      </c>
      <c r="BA294" s="88">
        <f>$E294^EXP(Parameter!$D$291-Parameter!$D$292+(Parameter!$D$297-Parameter!$D$298)*((LN($B294*21/30.2))))</f>
        <v>7.6542279867074505E-8</v>
      </c>
      <c r="BB294" s="89">
        <f>$D294^EXP(Parameter!$D$231+Parameter!$D$238)</f>
        <v>2.816317539440677E-2</v>
      </c>
      <c r="BC294" s="90">
        <f>$E294^EXP(Parameter!$D$216+Parameter!$D$223)</f>
        <v>1.3114012224811932E-3</v>
      </c>
      <c r="BD294" s="91">
        <f>$D294^EXP(Parameter!$D$232+Parameter!$D$239)</f>
        <v>2.0201190659269792E-2</v>
      </c>
      <c r="BE294" s="90">
        <f>$E294^EXP(Parameter!$D$217+Parameter!$D$224)</f>
        <v>2.0161375083395583E-3</v>
      </c>
      <c r="BF294" s="91">
        <f>$D294^EXP(Parameter!$D$234+Parameter!$D$241)</f>
        <v>2.526198053288382E-2</v>
      </c>
      <c r="BG294" s="91">
        <f>$E294^EXP(Parameter!$D$219+Parameter!$D$226)</f>
        <v>1.2169443739500499E-2</v>
      </c>
      <c r="BH294" s="91">
        <f>$D294^EXP(Parameter!$D$235+Parameter!$D$242)</f>
        <v>5.8976779081082426E-2</v>
      </c>
      <c r="BI294" s="91">
        <f>$E294^EXP(Parameter!$D$220+Parameter!$D$227)</f>
        <v>7.1460014335767178E-3</v>
      </c>
      <c r="BJ294" s="91">
        <f>$D294^EXP(Parameter!$D$236)</f>
        <v>5.4074601054081035E-3</v>
      </c>
      <c r="BK294" s="91">
        <f>$E294^EXP(Parameter!$D$221)</f>
        <v>0.11371195503119857</v>
      </c>
      <c r="BL294" s="91">
        <f>$D294^EXP(Parameter!$D$233+Parameter!$D$240)</f>
        <v>7.9616213813693115E-3</v>
      </c>
      <c r="BM294" s="91">
        <f>$E294^EXP(Parameter!$D$218+Parameter!$D$225)</f>
        <v>5.025072753129928E-4</v>
      </c>
      <c r="BN294" s="90">
        <f>$D294^EXP(Parameter!$D$268+Parameter!$D$275)</f>
        <v>4.0327884123977954E-2</v>
      </c>
      <c r="BO294" s="91">
        <f>$E294^EXP(Parameter!$D$246+Parameter!$D$253)</f>
        <v>3.7148834238366933E-4</v>
      </c>
      <c r="BP294" s="91">
        <f>$D294^EXP(Parameter!$D$269+Parameter!$D$276)</f>
        <v>2.4435695694637768E-2</v>
      </c>
      <c r="BQ294" s="91">
        <f>$E294^EXP(Parameter!$D$247+Parameter!$D$254)</f>
        <v>1.1010676568706935E-3</v>
      </c>
      <c r="BR294" s="91">
        <f>$D294^EXP(Parameter!$D$271+Parameter!$D$278)</f>
        <v>6.6980566817148063E-2</v>
      </c>
      <c r="BS294" s="91">
        <f>$E294^EXP(Parameter!$D$249+Parameter!$D$256)</f>
        <v>1.5601480852104018E-2</v>
      </c>
      <c r="BT294" s="91">
        <f>$D294^EXP(Parameter!$D$272+Parameter!$D$279)</f>
        <v>0.12988472840995013</v>
      </c>
      <c r="BU294" s="91">
        <f>$E294^EXP(Parameter!$D$250+Parameter!$D$257)</f>
        <v>3.8485500489943048E-3</v>
      </c>
      <c r="BV294" s="91">
        <f>$D294^EXP(Parameter!$D$273+Parameter!$D$280)</f>
        <v>9.8518722296827219E-2</v>
      </c>
      <c r="BW294" s="91">
        <f>$E294^EXP(Parameter!$D$251+Parameter!$D$258)</f>
        <v>1.7010367933262799E-2</v>
      </c>
      <c r="BX294" s="91">
        <f>$D294^EXP(Parameter!$D$270+Parameter!$D$277)</f>
        <v>2.067827293993155E-2</v>
      </c>
      <c r="BY294" s="91">
        <f>$E294^EXP(Parameter!$D$248+Parameter!$D$255)</f>
        <v>1.4009240606614863E-3</v>
      </c>
      <c r="BZ294" s="90">
        <f>$D294^EXP(Parameter!$D$208)</f>
        <v>2.5824022628316325E-2</v>
      </c>
      <c r="CA294" s="90">
        <f>$E294^EXP(Parameter!$D$200)</f>
        <v>8.7612338095049676E-4</v>
      </c>
      <c r="CB294" s="90">
        <f>$D294^EXP(Parameter!$D$209)</f>
        <v>2.0518325765516012E-2</v>
      </c>
      <c r="CC294" s="90">
        <f>$E294^EXP(Parameter!$D$201)</f>
        <v>1.6266646870665257E-3</v>
      </c>
      <c r="CD294" s="90">
        <f>$D294^EXP(Parameter!$D$211)</f>
        <v>2.2756442206911594E-2</v>
      </c>
      <c r="CE294" s="90">
        <f>$E294^EXP(Parameter!$D$203)</f>
        <v>9.0081380827163517E-3</v>
      </c>
      <c r="CF294" s="90">
        <f>$D294^EXP(Parameter!$D$212)</f>
        <v>5.8809991519654208E-2</v>
      </c>
      <c r="CG294" s="90">
        <f>$E294^EXP(Parameter!$D$204)</f>
        <v>5.9927402152119714E-3</v>
      </c>
      <c r="CH294" s="91">
        <f>$D294^EXP(Parameter!$D$213)</f>
        <v>1.7722355785326546E-2</v>
      </c>
      <c r="CI294" s="90">
        <f>$E294^EXP(Parameter!$D$205)</f>
        <v>1.1590240245109861E-2</v>
      </c>
      <c r="CJ294" s="91">
        <f>$D294^EXP(Parameter!$D$210)</f>
        <v>8.8445396700978316E-3</v>
      </c>
      <c r="CK294" s="90">
        <f>$E294^EXP(Parameter!$D$202)</f>
        <v>6.8679178652728543E-4</v>
      </c>
      <c r="CL294" s="12">
        <f>$D294^EXP(Parameter!$D$170+Parameter!$D$177*(LN($B294/30.2*21)))</f>
        <v>9.7755012853005824E-3</v>
      </c>
      <c r="CM294" s="41">
        <f>$E294^EXP(Parameter!$D$155+Parameter!$D$162*(LN($B294/30.2*21)))</f>
        <v>5.6466531259839005E-2</v>
      </c>
      <c r="CN294" s="12">
        <f>$D294^EXP(Parameter!$D$171+Parameter!$D$178*(LN($B294/30.2*21)))</f>
        <v>1.1827006767838938E-2</v>
      </c>
      <c r="CO294" s="41">
        <f>$E294^EXP(Parameter!$D$156+Parameter!$D$163*(LN($B294/30.2*21)))</f>
        <v>2.9104750656358463E-2</v>
      </c>
      <c r="CP294" s="12">
        <f>$D294^EXP(Parameter!$D$173+Parameter!$D$180*(LN($B294/30.2*21)))</f>
        <v>9.177516057114225E-3</v>
      </c>
      <c r="CQ294" s="41">
        <f>$E294^EXP(Parameter!$D$158+Parameter!$D$165*(LN($B294/30.2*21)))</f>
        <v>2.7115710869939053E-2</v>
      </c>
      <c r="CR294" s="12">
        <f>$D294^EXP(Parameter!$D$174+Parameter!$D$181*(LN($B294/30.2*21)))</f>
        <v>6.8739604742566827E-3</v>
      </c>
      <c r="CS294" s="41">
        <f>$E294^EXP(Parameter!$D$159+Parameter!$D$166*(LN($B294/30.2*21)))</f>
        <v>4.7435785069620727E-2</v>
      </c>
      <c r="CT294" s="12">
        <f>$D294^EXP(Parameter!$D$175+Parameter!$D$182*(LN($B294/30.2*21)))</f>
        <v>7.3488682467294573E-4</v>
      </c>
      <c r="CU294" s="41">
        <f>$E294^EXP(Parameter!$D$160+Parameter!$D$167*(LN($B294/30.2*21)))</f>
        <v>4.4422030219387322E-4</v>
      </c>
      <c r="CV294" s="12">
        <f>$D294^EXP(Parameter!$D$172+Parameter!$D$179*(LN($B294/30.2*21)))</f>
        <v>1.3918114428474748E-3</v>
      </c>
      <c r="CW294" s="41">
        <f>$E294^EXP(Parameter!$D$157+Parameter!$D$164*(LN($B294/30.2*21)))</f>
        <v>1.2205844081210945E-9</v>
      </c>
      <c r="CX294" s="12">
        <f t="shared" si="30"/>
        <v>1.9683824866099965E-72</v>
      </c>
      <c r="CY294" s="85">
        <v>1.21635176798393E-2</v>
      </c>
      <c r="CZ294" s="12">
        <f t="shared" si="31"/>
        <v>1.5968448217063322E-8</v>
      </c>
      <c r="DA294" s="85">
        <v>1.7870032741005699E-2</v>
      </c>
      <c r="DB294" s="12">
        <f t="shared" si="32"/>
        <v>1.0867579809938015E-16</v>
      </c>
      <c r="DC294" s="41">
        <v>2.8970312990557699E-5</v>
      </c>
      <c r="DD294" s="12">
        <f t="shared" si="33"/>
        <v>0</v>
      </c>
      <c r="DE294" s="85">
        <v>3.8497613231492403E-4</v>
      </c>
      <c r="DF294" s="12">
        <f t="shared" si="34"/>
        <v>0</v>
      </c>
      <c r="DG294" s="41">
        <v>2.8946200000000001E-5</v>
      </c>
      <c r="DH294" s="12">
        <f t="shared" si="35"/>
        <v>2.8960779600926646E-17</v>
      </c>
      <c r="DI294" s="41">
        <v>2.8946200000000001E-5</v>
      </c>
      <c r="DJ294" s="46">
        <v>289</v>
      </c>
      <c r="DK294" s="44">
        <v>8.7273295630296792E-6</v>
      </c>
      <c r="DL294" s="44">
        <v>3.1842774695922698E-5</v>
      </c>
      <c r="DM294" s="44">
        <v>8.2414328347102397E-5</v>
      </c>
      <c r="DN294" s="44">
        <v>5.6446493969075599E-5</v>
      </c>
      <c r="DO294" s="44">
        <v>3.0790721292905899E-4</v>
      </c>
      <c r="DP294" s="44">
        <v>2.2877931318887601E-4</v>
      </c>
      <c r="DQ294" s="44">
        <v>3.54732002105562E-4</v>
      </c>
      <c r="DR294" s="45">
        <v>9.8466556475348393E-3</v>
      </c>
      <c r="DS294" s="45">
        <v>1.7353640911971599E-2</v>
      </c>
      <c r="DT294" s="45">
        <v>1.5266867318112901E-2</v>
      </c>
      <c r="DU294" s="45">
        <v>1.04048526015231E-2</v>
      </c>
      <c r="DV294" s="45">
        <v>1.6436623513197399E-2</v>
      </c>
      <c r="DW294" s="45">
        <v>2.941561418643E-2</v>
      </c>
      <c r="DX294" s="45">
        <v>1.26782980085198E-2</v>
      </c>
    </row>
    <row r="295" spans="1:128">
      <c r="A295" s="43">
        <f t="shared" si="29"/>
        <v>18.479452054794521</v>
      </c>
      <c r="B295" s="18">
        <v>291</v>
      </c>
      <c r="C295" s="12">
        <v>6380</v>
      </c>
      <c r="D295" s="12">
        <v>9.0280281061298605E-3</v>
      </c>
      <c r="E295" s="12">
        <v>2.8486496567754199E-5</v>
      </c>
      <c r="F295" s="92">
        <f>$D295^Parameter!$D$325</f>
        <v>2.5430942967813754E-2</v>
      </c>
      <c r="G295" s="92">
        <f>$E295^Parameter!$D$318</f>
        <v>5.3375272978685917E-4</v>
      </c>
      <c r="H295" s="92">
        <f>$D295^Parameter!$D$326</f>
        <v>2.3145913297678965E-2</v>
      </c>
      <c r="I295" s="92">
        <f>$E295^Parameter!$D$319</f>
        <v>1.2330167772110518E-3</v>
      </c>
      <c r="J295" s="92">
        <f>$D295^Parameter!$D$328</f>
        <v>2.767972631370454E-2</v>
      </c>
      <c r="K295" s="92">
        <f>$E295^Parameter!$D$321</f>
        <v>9.6918145387279667E-3</v>
      </c>
      <c r="L295" s="92">
        <f>$D295^Parameter!$D$329</f>
        <v>7.1636115066265299E-2</v>
      </c>
      <c r="M295" s="92">
        <f>$E295^Parameter!$D$322</f>
        <v>5.9261566849275983E-3</v>
      </c>
      <c r="N295" s="92">
        <f>$D295^Parameter!$D$330</f>
        <v>2.2081585380024908E-2</v>
      </c>
      <c r="O295" s="92">
        <f>$E295^Parameter!$D$323</f>
        <v>1.5200420986330973E-2</v>
      </c>
      <c r="P295" s="92">
        <f>$D295^Parameter!$D$327</f>
        <v>1.1316820908890062E-2</v>
      </c>
      <c r="Q295" s="92">
        <f>$E295^Parameter!$D$320</f>
        <v>5.6834530265069351E-4</v>
      </c>
      <c r="R295" s="12">
        <f>$D295^EXP(Parameter!$D$96+Parameter!$D$103*(($B295/30.2*21)^(1)))</f>
        <v>1.4791756276397633E-73</v>
      </c>
      <c r="S295" s="12">
        <f>$E295^EXP(Parameter!$D$81+Parameter!$D$88*($B295/30.2*21)^(-2))</f>
        <v>1.6105991864913711E-3</v>
      </c>
      <c r="T295" s="12">
        <f>$D295^EXP(Parameter!$D$97+Parameter!$D$104*(($B295*21/30.2)^(1)))</f>
        <v>1.4023028653968582E-8</v>
      </c>
      <c r="U295" s="12">
        <f>$E295^EXP(Parameter!$D$82+Parameter!$D$89*($B295/30.2*21)^(-2))</f>
        <v>2.818019855120966E-3</v>
      </c>
      <c r="V295" s="12">
        <f>$D295^EXP(Parameter!$D$99+Parameter!$D$106*(($B295*21/30.2)^(1)))</f>
        <v>7.5131892768183746E-17</v>
      </c>
      <c r="W295" s="12">
        <f>$E295^EXP(Parameter!$D$84+Parameter!$D$91*($B295/30.2*21)^(-2))</f>
        <v>1.7111097754956027E-2</v>
      </c>
      <c r="X295" s="12">
        <f>$D295^EXP(Parameter!$D$100+Parameter!$D$107*(($B295*21/30.2)^(1)))</f>
        <v>0</v>
      </c>
      <c r="Y295" s="12">
        <f>$E295^EXP(Parameter!$D$85+Parameter!$D$92*($B295/30.2*21)^(-2))</f>
        <v>1.0233647735563388E-2</v>
      </c>
      <c r="Z295" s="12">
        <f>$D295^EXP(Parameter!$D$101+Parameter!$D$108*(($B295*21/30.2)^(1)))</f>
        <v>0</v>
      </c>
      <c r="AA295" s="12">
        <f>$E295^EXP(Parameter!$D$86+Parameter!$D$93*($B295/30.2*21)^(-2))</f>
        <v>1.5438630959803202E-2</v>
      </c>
      <c r="AB295" s="12">
        <f>$D295^EXP(Parameter!$D$98+Parameter!$D$105*(($B295*21/30.2)^(1)))</f>
        <v>2.0292984674124267E-17</v>
      </c>
      <c r="AC295" s="12">
        <f>$E295^EXP(Parameter!$D$83+Parameter!$D$90*($B295/30.2*21)^(-2))</f>
        <v>6.5483117466745642E-4</v>
      </c>
      <c r="AD295" s="87">
        <f>$D295^EXP(Parameter!$D$133+Parameter!$D$140*(($B295*21/30.2)^(-0.5))+Parameter!$D$147*((LN($B295*21/30.2))))</f>
        <v>1.3266394726954607E-18</v>
      </c>
      <c r="AE295" s="12">
        <f>$E295^EXP(Parameter!$D$111+Parameter!$D$118*(($B295*21/30.2)^(-1))+Parameter!$D$125*(($B295*21/30.2)^(-0.5)))</f>
        <v>4.0038581871771992E-2</v>
      </c>
      <c r="AF295" s="12">
        <f>$D295^EXP(Parameter!$D$134+Parameter!$D$141*(($B295*21/30.2)^(-0.5))+Parameter!$D$148*((LN($B295*21/30.2))))</f>
        <v>1.1154286902680592E-5</v>
      </c>
      <c r="AG295" s="12">
        <f>$E295^EXP(Parameter!$D$112+Parameter!$D$119*(($B295*21/30.2)^(-1))+Parameter!$D$126*(($B295*21/30.2)^(-0.5)))</f>
        <v>3.512841367528466E-3</v>
      </c>
      <c r="AH295" s="12">
        <f>$D295^EXP(Parameter!$D$136+Parameter!$D$143*(($B295*21/30.2)^(-0.5))+Parameter!$D$150*((LN($B295*21/30.2))))</f>
        <v>1.2704858448772204E-14</v>
      </c>
      <c r="AI295" s="12">
        <f>$E295^EXP(Parameter!$D$114+Parameter!$D$121*(($B295*21/30.2)^(-1))+Parameter!$D$128*(($B295*21/30.2)^(-0.5)))</f>
        <v>5.6843590797543435E-6</v>
      </c>
      <c r="AJ295" s="12">
        <f>$D295^EXP(Parameter!$D$137+Parameter!$D$144*(($B295*21/30.2)^(-0.5))+Parameter!$D$151*((LN($B295*21/30.2))))</f>
        <v>3.1996457771113373E-22</v>
      </c>
      <c r="AK295" s="12">
        <f>$E295^EXP(Parameter!$D$115+Parameter!$D$122*(($B295*21/30.2)^(-1))+Parameter!$D$129*(($B295*21/30.2)^(-0.5)))</f>
        <v>1.9267509609247706E-3</v>
      </c>
      <c r="AL295" s="12">
        <f>$D295^EXP(Parameter!$D$138+Parameter!$D$145*(($B295*21/30.2)^(-0.5))+Parameter!$D$152*((LN($B295*21/30.2))))</f>
        <v>2.0076570632716763E-107</v>
      </c>
      <c r="AM295" s="12">
        <f>$E295^EXP(Parameter!$D$116+Parameter!$D$123*(($B295*21/30.2)^(-1))+Parameter!$D$130*(($B295*21/30.2)^(-0.5)))</f>
        <v>2.2230118159590639E-7</v>
      </c>
      <c r="AN295" s="12">
        <f>$D295^EXP(Parameter!$D$135+Parameter!$D$142*(($B295*21/30.2)^(-0.5))+Parameter!$D$149*((LN($B295*21/30.2))))</f>
        <v>1.1765829822984419E-7</v>
      </c>
      <c r="AO295" s="12">
        <f>$E295^EXP(Parameter!$D$113+Parameter!$D$120*(($B295*21/30.2)^(-1))+Parameter!$D$127*(($B295*21/30.2)^(-0.5)))</f>
        <v>5.8664575407147655E-15</v>
      </c>
      <c r="AP295" s="87">
        <f>$D295^EXP(Parameter!$D$304+Parameter!$D$310*((LN($B295*21/30.2))))</f>
        <v>7.5374208839646788E-3</v>
      </c>
      <c r="AQ295" s="88">
        <f>$E295^EXP(Parameter!$D$290+Parameter!$D$296*((LN($B295*21/30.2))))</f>
        <v>6.4492030219472259E-3</v>
      </c>
      <c r="AR295" s="12">
        <f>$D295^EXP(Parameter!$D$305+Parameter!$D$311*((LN($B295*21/30.2))))</f>
        <v>1.2512591598274099E-2</v>
      </c>
      <c r="AS295" s="88">
        <f>$E295^EXP(Parameter!$D$291+Parameter!$D$297*((LN($B295*21/30.2))))</f>
        <v>4.5481726945953253E-3</v>
      </c>
      <c r="AT295" s="12">
        <f>$D295^EXP(Parameter!$D$305+Parameter!$D$307-Parameter!$D$306+(Parameter!$D$311+Parameter!$D$313-Parameter!$D$312)*((LN($B295*21/30.2))))</f>
        <v>1.0086356680563997E-2</v>
      </c>
      <c r="AU295" s="88">
        <f>$E295^EXP(Parameter!$D$291+Parameter!$D$293-Parameter!$D$292+(Parameter!$D$297+Parameter!$D$299-Parameter!$D$298)*((LN($B295*21/30.2))))</f>
        <v>7.4369383858493244E-3</v>
      </c>
      <c r="AV295" s="12">
        <f>$D295^EXP(Parameter!$D$308+Parameter!$D$314*((LN($B295*21/30.2))))</f>
        <v>1.3641552766622858E-2</v>
      </c>
      <c r="AW295" s="88">
        <f>$E295^EXP(Parameter!$D$294+Parameter!$D$300*((LN($B295*21/30.2))))</f>
        <v>6.5230753300469244E-3</v>
      </c>
      <c r="AX295" s="12">
        <f>$D295^EXP(Parameter!$D$305+Parameter!$D$309-Parameter!$D$306+(Parameter!$D$311+Parameter!$D$315-Parameter!$D$312)*((LN($B295*21/30.2))))</f>
        <v>3.7246723246999974E-3</v>
      </c>
      <c r="AY295" s="88">
        <f>$E295^EXP(Parameter!$D$291+Parameter!$D$295-Parameter!$D$292+(Parameter!$D$297+Parameter!$D$301-Parameter!$D$298)*((LN($B295*21/30.2))))</f>
        <v>1.3977418795310219E-5</v>
      </c>
      <c r="AZ295" s="12">
        <f>$D295^EXP(Parameter!D$305-Parameter!D$306+(Parameter!D$311-Parameter!D$312)*((LN($B295*21/30.2))))</f>
        <v>2.4357731077963457E-3</v>
      </c>
      <c r="BA295" s="88">
        <f>$E295^EXP(Parameter!$D$291-Parameter!$D$292+(Parameter!$D$297-Parameter!$D$298)*((LN($B295*21/30.2))))</f>
        <v>7.3486917871407371E-8</v>
      </c>
      <c r="BB295" s="89">
        <f>$D295^EXP(Parameter!$D$231+Parameter!$D$238)</f>
        <v>2.799789369175051E-2</v>
      </c>
      <c r="BC295" s="90">
        <f>$E295^EXP(Parameter!$D$216+Parameter!$D$223)</f>
        <v>1.2981346378330197E-3</v>
      </c>
      <c r="BD295" s="91">
        <f>$D295^EXP(Parameter!$D$232+Parameter!$D$239)</f>
        <v>2.0071635865410019E-2</v>
      </c>
      <c r="BE295" s="90">
        <f>$E295^EXP(Parameter!$D$217+Parameter!$D$224)</f>
        <v>1.9970570493934785E-3</v>
      </c>
      <c r="BF295" s="91">
        <f>$D295^EXP(Parameter!$D$234+Parameter!$D$241)</f>
        <v>2.5109223750232175E-2</v>
      </c>
      <c r="BG295" s="91">
        <f>$E295^EXP(Parameter!$D$219+Parameter!$D$226)</f>
        <v>1.2087520341891903E-2</v>
      </c>
      <c r="BH295" s="91">
        <f>$D295^EXP(Parameter!$D$235+Parameter!$D$242)</f>
        <v>5.8702158995587499E-2</v>
      </c>
      <c r="BI295" s="91">
        <f>$E295^EXP(Parameter!$D$220+Parameter!$D$227)</f>
        <v>7.0921083546263541E-3</v>
      </c>
      <c r="BJ295" s="91">
        <f>$D295^EXP(Parameter!$D$236)</f>
        <v>5.361117735521735E-3</v>
      </c>
      <c r="BK295" s="91">
        <f>$E295^EXP(Parameter!$D$221)</f>
        <v>0.11333382602118759</v>
      </c>
      <c r="BL295" s="91">
        <f>$D295^EXP(Parameter!$D$233+Parameter!$D$240)</f>
        <v>7.8984261831296938E-3</v>
      </c>
      <c r="BM295" s="91">
        <f>$E295^EXP(Parameter!$D$218+Parameter!$D$225)</f>
        <v>4.9669324742038017E-4</v>
      </c>
      <c r="BN295" s="90">
        <f>$D295^EXP(Parameter!$D$268+Parameter!$D$275)</f>
        <v>4.0114951694974921E-2</v>
      </c>
      <c r="BO295" s="91">
        <f>$E295^EXP(Parameter!$D$246+Parameter!$D$253)</f>
        <v>3.6702030160134011E-4</v>
      </c>
      <c r="BP295" s="91">
        <f>$D295^EXP(Parameter!$D$269+Parameter!$D$276)</f>
        <v>2.4286603615858226E-2</v>
      </c>
      <c r="BQ295" s="91">
        <f>$E295^EXP(Parameter!$D$247+Parameter!$D$254)</f>
        <v>1.0896370009634254E-3</v>
      </c>
      <c r="BR295" s="91">
        <f>$D295^EXP(Parameter!$D$271+Parameter!$D$278)</f>
        <v>6.6682668500282427E-2</v>
      </c>
      <c r="BS295" s="91">
        <f>$E295^EXP(Parameter!$D$249+Parameter!$D$256)</f>
        <v>1.5502352809189011E-2</v>
      </c>
      <c r="BT295" s="91">
        <f>$D295^EXP(Parameter!$D$272+Parameter!$D$279)</f>
        <v>0.12944833565524924</v>
      </c>
      <c r="BU295" s="91">
        <f>$E295^EXP(Parameter!$D$250+Parameter!$D$257)</f>
        <v>3.8159056877071044E-3</v>
      </c>
      <c r="BV295" s="91">
        <f>$D295^EXP(Parameter!$D$273+Parameter!$D$280)</f>
        <v>9.814297600258913E-2</v>
      </c>
      <c r="BW295" s="91">
        <f>$E295^EXP(Parameter!$D$251+Parameter!$D$258)</f>
        <v>1.6904527169339819E-2</v>
      </c>
      <c r="BX295" s="91">
        <f>$D295^EXP(Parameter!$D$270+Parameter!$D$277)</f>
        <v>2.0546449279988263E-2</v>
      </c>
      <c r="BY295" s="91">
        <f>$E295^EXP(Parameter!$D$248+Parameter!$D$255)</f>
        <v>1.386892139696425E-3</v>
      </c>
      <c r="BZ295" s="90">
        <f>$D295^EXP(Parameter!$D$208)</f>
        <v>2.5668798544910554E-2</v>
      </c>
      <c r="CA295" s="90">
        <f>$E295^EXP(Parameter!$D$200)</f>
        <v>8.6672445473319763E-4</v>
      </c>
      <c r="CB295" s="90">
        <f>$D295^EXP(Parameter!$D$209)</f>
        <v>2.0387260734634014E-2</v>
      </c>
      <c r="CC295" s="90">
        <f>$E295^EXP(Parameter!$D$201)</f>
        <v>1.6107403477872871E-3</v>
      </c>
      <c r="CD295" s="90">
        <f>$D295^EXP(Parameter!$D$211)</f>
        <v>2.2614940930892887E-2</v>
      </c>
      <c r="CE295" s="90">
        <f>$E295^EXP(Parameter!$D$203)</f>
        <v>8.9433737726413165E-3</v>
      </c>
      <c r="CF295" s="90">
        <f>$D295^EXP(Parameter!$D$212)</f>
        <v>5.8535874724580994E-2</v>
      </c>
      <c r="CG295" s="90">
        <f>$E295^EXP(Parameter!$D$204)</f>
        <v>5.9459411502211599E-3</v>
      </c>
      <c r="CH295" s="91">
        <f>$D295^EXP(Parameter!$D$213)</f>
        <v>1.7604897713659969E-2</v>
      </c>
      <c r="CI295" s="90">
        <f>$E295^EXP(Parameter!$D$205)</f>
        <v>1.1511355922461124E-2</v>
      </c>
      <c r="CJ295" s="91">
        <f>$D295^EXP(Parameter!$D$210)</f>
        <v>8.7758579883486683E-3</v>
      </c>
      <c r="CK295" s="90">
        <f>$E295^EXP(Parameter!$D$202)</f>
        <v>6.7917058892433561E-4</v>
      </c>
      <c r="CL295" s="12">
        <f>$D295^EXP(Parameter!$D$170+Parameter!$D$177*(LN($B295/30.2*21)))</f>
        <v>9.689276996589731E-3</v>
      </c>
      <c r="CM295" s="41">
        <f>$E295^EXP(Parameter!$D$155+Parameter!$D$162*(LN($B295/30.2*21)))</f>
        <v>5.6360045167087723E-2</v>
      </c>
      <c r="CN295" s="12">
        <f>$D295^EXP(Parameter!$D$171+Parameter!$D$178*(LN($B295/30.2*21)))</f>
        <v>1.1733425737009291E-2</v>
      </c>
      <c r="CO295" s="41">
        <f>$E295^EXP(Parameter!$D$156+Parameter!$D$163*(LN($B295/30.2*21)))</f>
        <v>2.899974099065649E-2</v>
      </c>
      <c r="CP295" s="12">
        <f>$D295^EXP(Parameter!$D$173+Parameter!$D$180*(LN($B295/30.2*21)))</f>
        <v>9.0966443858481287E-3</v>
      </c>
      <c r="CQ295" s="41">
        <f>$E295^EXP(Parameter!$D$158+Parameter!$D$165*(LN($B295/30.2*21)))</f>
        <v>2.6984366914091253E-2</v>
      </c>
      <c r="CR295" s="12">
        <f>$D295^EXP(Parameter!$D$174+Parameter!$D$181*(LN($B295/30.2*21)))</f>
        <v>6.7956497471276418E-3</v>
      </c>
      <c r="CS295" s="41">
        <f>$E295^EXP(Parameter!$D$159+Parameter!$D$166*(LN($B295/30.2*21)))</f>
        <v>4.7282773851243583E-2</v>
      </c>
      <c r="CT295" s="12">
        <f>$D295^EXP(Parameter!$D$175+Parameter!$D$182*(LN($B295/30.2*21)))</f>
        <v>7.2267918542707294E-4</v>
      </c>
      <c r="CU295" s="41">
        <f>$E295^EXP(Parameter!$D$160+Parameter!$D$167*(LN($B295/30.2*21)))</f>
        <v>4.3686427161175319E-4</v>
      </c>
      <c r="CV295" s="12">
        <f>$D295^EXP(Parameter!$D$172+Parameter!$D$179*(LN($B295/30.2*21)))</f>
        <v>1.373430458914713E-3</v>
      </c>
      <c r="CW295" s="41">
        <f>$E295^EXP(Parameter!$D$157+Parameter!$D$164*(LN($B295/30.2*21)))</f>
        <v>1.1590118318568358E-9</v>
      </c>
      <c r="CX295" s="12">
        <f t="shared" si="30"/>
        <v>1.4791756276397633E-73</v>
      </c>
      <c r="CY295" s="85">
        <v>1.21581616314157E-2</v>
      </c>
      <c r="CZ295" s="12">
        <f t="shared" si="31"/>
        <v>1.4023028653968582E-8</v>
      </c>
      <c r="DA295" s="85">
        <v>1.7857621399744901E-2</v>
      </c>
      <c r="DB295" s="12">
        <f t="shared" si="32"/>
        <v>7.5131892768183746E-17</v>
      </c>
      <c r="DC295" s="41">
        <v>2.8508558615064801E-5</v>
      </c>
      <c r="DD295" s="12">
        <f t="shared" si="33"/>
        <v>0</v>
      </c>
      <c r="DE295" s="85">
        <v>3.7974517478359902E-4</v>
      </c>
      <c r="DF295" s="12">
        <f t="shared" si="34"/>
        <v>0</v>
      </c>
      <c r="DG295" s="41">
        <v>2.8486499999999999E-5</v>
      </c>
      <c r="DH295" s="12">
        <f t="shared" si="35"/>
        <v>2.0292984674124267E-17</v>
      </c>
      <c r="DI295" s="41">
        <v>2.8486499999999999E-5</v>
      </c>
      <c r="DJ295" s="46">
        <v>290</v>
      </c>
      <c r="DK295" s="44">
        <v>8.5587003856302195E-6</v>
      </c>
      <c r="DL295" s="44">
        <v>3.1270844678465997E-5</v>
      </c>
      <c r="DM295" s="44">
        <v>8.1020011682309004E-5</v>
      </c>
      <c r="DN295" s="44">
        <v>5.5467819058629997E-5</v>
      </c>
      <c r="DO295" s="44">
        <v>3.0316500825855502E-4</v>
      </c>
      <c r="DP295" s="44">
        <v>2.2517572531799399E-4</v>
      </c>
      <c r="DQ295" s="44">
        <v>3.4932843295043498E-4</v>
      </c>
      <c r="DR295" s="45">
        <v>9.7729968503089699E-3</v>
      </c>
      <c r="DS295" s="45">
        <v>1.72331803894906E-2</v>
      </c>
      <c r="DT295" s="45">
        <v>1.51589813006543E-2</v>
      </c>
      <c r="DU295" s="45">
        <v>1.0327547504185399E-2</v>
      </c>
      <c r="DV295" s="45">
        <v>1.6321652621598799E-2</v>
      </c>
      <c r="DW295" s="45">
        <v>2.92272677345022E-2</v>
      </c>
      <c r="DX295" s="45">
        <v>1.25864477760368E-2</v>
      </c>
    </row>
    <row r="296" spans="1:128">
      <c r="A296" s="43">
        <f t="shared" si="29"/>
        <v>18.539726027397261</v>
      </c>
      <c r="B296" s="18">
        <v>292</v>
      </c>
      <c r="C296" s="12">
        <v>6402</v>
      </c>
      <c r="D296" s="12">
        <v>8.95851136409994E-3</v>
      </c>
      <c r="E296" s="12">
        <v>2.8035215418011501E-5</v>
      </c>
      <c r="F296" s="92">
        <f>$D296^Parameter!$D$325</f>
        <v>2.5278072911026357E-2</v>
      </c>
      <c r="G296" s="92">
        <f>$E296^Parameter!$D$318</f>
        <v>5.2765104938655655E-4</v>
      </c>
      <c r="H296" s="92">
        <f>$D296^Parameter!$D$326</f>
        <v>2.3003222445096214E-2</v>
      </c>
      <c r="I296" s="92">
        <f>$E296^Parameter!$D$319</f>
        <v>1.2204795148566105E-3</v>
      </c>
      <c r="J296" s="92">
        <f>$D296^Parameter!$D$328</f>
        <v>2.7517166831679457E-2</v>
      </c>
      <c r="K296" s="92">
        <f>$E296^Parameter!$D$321</f>
        <v>9.6234950350988207E-3</v>
      </c>
      <c r="L296" s="92">
        <f>$D296^Parameter!$D$329</f>
        <v>7.1326690799968978E-2</v>
      </c>
      <c r="M296" s="92">
        <f>$E296^Parameter!$D$322</f>
        <v>5.8799672852734575E-3</v>
      </c>
      <c r="N296" s="92">
        <f>$D296^Parameter!$D$330</f>
        <v>2.1943759642242169E-2</v>
      </c>
      <c r="O296" s="92">
        <f>$E296^Parameter!$D$323</f>
        <v>1.5103637686118899E-2</v>
      </c>
      <c r="P296" s="92">
        <f>$D296^Parameter!$D$327</f>
        <v>1.1233847608086824E-2</v>
      </c>
      <c r="Q296" s="92">
        <f>$E296^Parameter!$D$320</f>
        <v>5.6190200635573481E-4</v>
      </c>
      <c r="R296" s="12">
        <f>$D296^EXP(Parameter!$D$96+Parameter!$D$103*(($B296/30.2*21)^(1)))</f>
        <v>1.0685874296238672E-74</v>
      </c>
      <c r="S296" s="12">
        <f>$E296^EXP(Parameter!$D$81+Parameter!$D$88*($B296/30.2*21)^(-2))</f>
        <v>1.5948735706692271E-3</v>
      </c>
      <c r="T296" s="12">
        <f>$D296^EXP(Parameter!$D$97+Parameter!$D$104*(($B296*21/30.2)^(1)))</f>
        <v>1.2304565793344433E-8</v>
      </c>
      <c r="U296" s="12">
        <f>$E296^EXP(Parameter!$D$82+Parameter!$D$89*($B296/30.2*21)^(-2))</f>
        <v>2.7928872953908788E-3</v>
      </c>
      <c r="V296" s="12">
        <f>$D296^EXP(Parameter!$D$99+Parameter!$D$106*(($B296*21/30.2)^(1)))</f>
        <v>5.1762647007834562E-17</v>
      </c>
      <c r="W296" s="12">
        <f>$E296^EXP(Parameter!$D$84+Parameter!$D$91*($B296/30.2*21)^(-2))</f>
        <v>1.7005229621874399E-2</v>
      </c>
      <c r="X296" s="12">
        <f>$D296^EXP(Parameter!$D$100+Parameter!$D$107*(($B296*21/30.2)^(1)))</f>
        <v>0</v>
      </c>
      <c r="Y296" s="12">
        <f>$E296^EXP(Parameter!$D$85+Parameter!$D$92*($B296/30.2*21)^(-2))</f>
        <v>1.0162356075925609E-2</v>
      </c>
      <c r="Z296" s="12">
        <f>$D296^EXP(Parameter!$D$101+Parameter!$D$108*(($B296*21/30.2)^(1)))</f>
        <v>0</v>
      </c>
      <c r="AA296" s="12">
        <f>$E296^EXP(Parameter!$D$86+Parameter!$D$93*($B296/30.2*21)^(-2))</f>
        <v>1.5340689655556284E-2</v>
      </c>
      <c r="AB296" s="12">
        <f>$D296^EXP(Parameter!$D$98+Parameter!$D$105*(($B296*21/30.2)^(1)))</f>
        <v>1.4175983972542264E-17</v>
      </c>
      <c r="AC296" s="12">
        <f>$E296^EXP(Parameter!$D$83+Parameter!$D$90*($B296/30.2*21)^(-2))</f>
        <v>6.4754701833849213E-4</v>
      </c>
      <c r="AD296" s="87">
        <f>$D296^EXP(Parameter!$D$133+Parameter!$D$140*(($B296*21/30.2)^(-0.5))+Parameter!$D$147*((LN($B296*21/30.2))))</f>
        <v>1.0549239301200676E-18</v>
      </c>
      <c r="AE296" s="12">
        <f>$E296^EXP(Parameter!$D$111+Parameter!$D$118*(($B296*21/30.2)^(-1))+Parameter!$D$125*(($B296*21/30.2)^(-0.5)))</f>
        <v>3.9894721715747261E-2</v>
      </c>
      <c r="AF296" s="12">
        <f>$D296^EXP(Parameter!$D$134+Parameter!$D$141*(($B296*21/30.2)^(-0.5))+Parameter!$D$148*((LN($B296*21/30.2))))</f>
        <v>1.0745934214180517E-5</v>
      </c>
      <c r="AG296" s="12">
        <f>$E296^EXP(Parameter!$D$112+Parameter!$D$119*(($B296*21/30.2)^(-1))+Parameter!$D$126*(($B296*21/30.2)^(-0.5)))</f>
        <v>3.4833762050833299E-3</v>
      </c>
      <c r="AH296" s="12">
        <f>$D296^EXP(Parameter!$D$136+Parameter!$D$143*(($B296*21/30.2)^(-0.5))+Parameter!$D$150*((LN($B296*21/30.2))))</f>
        <v>1.0772338533094469E-14</v>
      </c>
      <c r="AI296" s="12">
        <f>$E296^EXP(Parameter!$D$114+Parameter!$D$121*(($B296*21/30.2)^(-1))+Parameter!$D$128*(($B296*21/30.2)^(-0.5)))</f>
        <v>5.5398567679439467E-6</v>
      </c>
      <c r="AJ296" s="12">
        <f>$D296^EXP(Parameter!$D$137+Parameter!$D$144*(($B296*21/30.2)^(-0.5))+Parameter!$D$151*((LN($B296*21/30.2))))</f>
        <v>2.3525836409214628E-22</v>
      </c>
      <c r="AK296" s="12">
        <f>$E296^EXP(Parameter!$D$115+Parameter!$D$122*(($B296*21/30.2)^(-1))+Parameter!$D$129*(($B296*21/30.2)^(-0.5)))</f>
        <v>1.9067941974385673E-3</v>
      </c>
      <c r="AL296" s="12">
        <f>$D296^EXP(Parameter!$D$138+Parameter!$D$145*(($B296*21/30.2)^(-0.5))+Parameter!$D$152*((LN($B296*21/30.2))))</f>
        <v>2.7496019360557235E-108</v>
      </c>
      <c r="AM296" s="12">
        <f>$E296^EXP(Parameter!$D$116+Parameter!$D$123*(($B296*21/30.2)^(-1))+Parameter!$D$130*(($B296*21/30.2)^(-0.5)))</f>
        <v>2.1512266990792768E-7</v>
      </c>
      <c r="AN296" s="12">
        <f>$D296^EXP(Parameter!$D$135+Parameter!$D$142*(($B296*21/30.2)^(-0.5))+Parameter!$D$149*((LN($B296*21/30.2))))</f>
        <v>1.114569335152388E-7</v>
      </c>
      <c r="AO296" s="12">
        <f>$E296^EXP(Parameter!$D$113+Parameter!$D$120*(($B296*21/30.2)^(-1))+Parameter!$D$127*(($B296*21/30.2)^(-0.5)))</f>
        <v>5.4434312547429149E-15</v>
      </c>
      <c r="AP296" s="87">
        <f>$D296^EXP(Parameter!$D$304+Parameter!$D$310*((LN($B296*21/30.2))))</f>
        <v>7.4612114178131718E-3</v>
      </c>
      <c r="AQ296" s="88">
        <f>$E296^EXP(Parameter!$D$290+Parameter!$D$296*((LN($B296*21/30.2))))</f>
        <v>6.4156225366511777E-3</v>
      </c>
      <c r="AR296" s="12">
        <f>$D296^EXP(Parameter!$D$305+Parameter!$D$311*((LN($B296*21/30.2))))</f>
        <v>1.2413816241260863E-2</v>
      </c>
      <c r="AS296" s="88">
        <f>$E296^EXP(Parameter!$D$291+Parameter!$D$297*((LN($B296*21/30.2))))</f>
        <v>4.5153503385602506E-3</v>
      </c>
      <c r="AT296" s="12">
        <f>$D296^EXP(Parameter!$D$305+Parameter!$D$307-Parameter!$D$306+(Parameter!$D$311+Parameter!$D$313-Parameter!$D$312)*((LN($B296*21/30.2))))</f>
        <v>9.9969062446902384E-3</v>
      </c>
      <c r="AU296" s="88">
        <f>$E296^EXP(Parameter!$D$291+Parameter!$D$293-Parameter!$D$292+(Parameter!$D$297+Parameter!$D$299-Parameter!$D$298)*((LN($B296*21/30.2))))</f>
        <v>7.3775302569861947E-3</v>
      </c>
      <c r="AV296" s="12">
        <f>$D296^EXP(Parameter!$D$308+Parameter!$D$314*((LN($B296*21/30.2))))</f>
        <v>1.350830733412238E-2</v>
      </c>
      <c r="AW296" s="88">
        <f>$E296^EXP(Parameter!$D$294+Parameter!$D$300*((LN($B296*21/30.2))))</f>
        <v>6.4741370172014213E-3</v>
      </c>
      <c r="AX296" s="12">
        <f>$D296^EXP(Parameter!$D$305+Parameter!$D$309-Parameter!$D$306+(Parameter!$D$311+Parameter!$D$315-Parameter!$D$312)*((LN($B296*21/30.2))))</f>
        <v>3.6801559352549911E-3</v>
      </c>
      <c r="AY296" s="88">
        <f>$E296^EXP(Parameter!$D$291+Parameter!$D$295-Parameter!$D$292+(Parameter!$D$297+Parameter!$D$301-Parameter!$D$298)*((LN($B296*21/30.2))))</f>
        <v>1.3559915787756089E-5</v>
      </c>
      <c r="AZ296" s="12">
        <f>$D296^EXP(Parameter!D$305-Parameter!D$306+(Parameter!D$311-Parameter!D$312)*((LN($B296*21/30.2))))</f>
        <v>2.40636821834207E-3</v>
      </c>
      <c r="BA296" s="88">
        <f>$E296^EXP(Parameter!$D$291-Parameter!$D$292+(Parameter!$D$297-Parameter!$D$298)*((LN($B296*21/30.2))))</f>
        <v>7.0557489856530517E-8</v>
      </c>
      <c r="BB296" s="89">
        <f>$D296^EXP(Parameter!$D$231+Parameter!$D$238)</f>
        <v>2.7833988015982535E-2</v>
      </c>
      <c r="BC296" s="90">
        <f>$E296^EXP(Parameter!$D$216+Parameter!$D$223)</f>
        <v>1.2850361602974737E-3</v>
      </c>
      <c r="BD296" s="91">
        <f>$D296^EXP(Parameter!$D$232+Parameter!$D$239)</f>
        <v>1.9943229942062796E-2</v>
      </c>
      <c r="BE296" s="90">
        <f>$E296^EXP(Parameter!$D$217+Parameter!$D$224)</f>
        <v>1.9782059665554748E-3</v>
      </c>
      <c r="BF296" s="91">
        <f>$D296^EXP(Parameter!$D$234+Parameter!$D$241)</f>
        <v>2.4957765838734384E-2</v>
      </c>
      <c r="BG296" s="91">
        <f>$E296^EXP(Parameter!$D$219+Parameter!$D$226)</f>
        <v>1.200635884246261E-2</v>
      </c>
      <c r="BH296" s="91">
        <f>$D296^EXP(Parameter!$D$235+Parameter!$D$242)</f>
        <v>5.8429493526582527E-2</v>
      </c>
      <c r="BI296" s="91">
        <f>$E296^EXP(Parameter!$D$220+Parameter!$D$227)</f>
        <v>7.0387599626903314E-3</v>
      </c>
      <c r="BJ296" s="91">
        <f>$D296^EXP(Parameter!$D$236)</f>
        <v>5.315285905850722E-3</v>
      </c>
      <c r="BK296" s="91">
        <f>$E296^EXP(Parameter!$D$221)</f>
        <v>0.11295793053411868</v>
      </c>
      <c r="BL296" s="91">
        <f>$D296^EXP(Parameter!$D$233+Parameter!$D$240)</f>
        <v>7.8358873582666383E-3</v>
      </c>
      <c r="BM296" s="91">
        <f>$E296^EXP(Parameter!$D$218+Parameter!$D$225)</f>
        <v>4.9096131091528445E-4</v>
      </c>
      <c r="BN296" s="90">
        <f>$D296^EXP(Parameter!$D$268+Parameter!$D$275)</f>
        <v>3.9903667115399187E-2</v>
      </c>
      <c r="BO296" s="91">
        <f>$E296^EXP(Parameter!$D$246+Parameter!$D$253)</f>
        <v>3.6261738312468885E-4</v>
      </c>
      <c r="BP296" s="91">
        <f>$D296^EXP(Parameter!$D$269+Parameter!$D$276)</f>
        <v>2.413878734324542E-2</v>
      </c>
      <c r="BQ296" s="91">
        <f>$E296^EXP(Parameter!$D$247+Parameter!$D$254)</f>
        <v>1.0783542066355504E-3</v>
      </c>
      <c r="BR296" s="91">
        <f>$D296^EXP(Parameter!$D$271+Parameter!$D$278)</f>
        <v>6.638682849000746E-2</v>
      </c>
      <c r="BS296" s="91">
        <f>$E296^EXP(Parameter!$D$249+Parameter!$D$256)</f>
        <v>1.5404109331436372E-2</v>
      </c>
      <c r="BT296" s="91">
        <f>$D296^EXP(Parameter!$D$272+Parameter!$D$279)</f>
        <v>0.12901448522566089</v>
      </c>
      <c r="BU296" s="91">
        <f>$E296^EXP(Parameter!$D$250+Parameter!$D$257)</f>
        <v>3.7836218410331615E-3</v>
      </c>
      <c r="BV296" s="91">
        <f>$D296^EXP(Parameter!$D$273+Parameter!$D$280)</f>
        <v>9.7769588718946504E-2</v>
      </c>
      <c r="BW296" s="91">
        <f>$E296^EXP(Parameter!$D$251+Parameter!$D$258)</f>
        <v>1.6799616993895063E-2</v>
      </c>
      <c r="BX296" s="91">
        <f>$D296^EXP(Parameter!$D$270+Parameter!$D$277)</f>
        <v>2.0415789588011879E-2</v>
      </c>
      <c r="BY296" s="91">
        <f>$E296^EXP(Parameter!$D$248+Parameter!$D$255)</f>
        <v>1.3730366238732244E-3</v>
      </c>
      <c r="BZ296" s="90">
        <f>$D296^EXP(Parameter!$D$208)</f>
        <v>2.5514888734555225E-2</v>
      </c>
      <c r="CA296" s="90">
        <f>$E296^EXP(Parameter!$D$200)</f>
        <v>8.5745035204465737E-4</v>
      </c>
      <c r="CB296" s="90">
        <f>$D296^EXP(Parameter!$D$209)</f>
        <v>2.0257354634442663E-2</v>
      </c>
      <c r="CC296" s="90">
        <f>$E296^EXP(Parameter!$D$201)</f>
        <v>1.5950126096903276E-3</v>
      </c>
      <c r="CD296" s="90">
        <f>$D296^EXP(Parameter!$D$211)</f>
        <v>2.2474666953110411E-2</v>
      </c>
      <c r="CE296" s="90">
        <f>$E296^EXP(Parameter!$D$203)</f>
        <v>8.8792413028745965E-3</v>
      </c>
      <c r="CF296" s="90">
        <f>$D296^EXP(Parameter!$D$212)</f>
        <v>5.8263710233148615E-2</v>
      </c>
      <c r="CG296" s="90">
        <f>$E296^EXP(Parameter!$D$204)</f>
        <v>5.8996275484665761E-3</v>
      </c>
      <c r="CH296" s="91">
        <f>$D296^EXP(Parameter!$D$213)</f>
        <v>1.7488506336664975E-2</v>
      </c>
      <c r="CI296" s="90">
        <f>$E296^EXP(Parameter!$D$205)</f>
        <v>1.1433211065171986E-2</v>
      </c>
      <c r="CJ296" s="91">
        <f>$D296^EXP(Parameter!$D$210)</f>
        <v>8.7078778924079784E-3</v>
      </c>
      <c r="CK296" s="90">
        <f>$E296^EXP(Parameter!$D$202)</f>
        <v>6.7165340650012677E-4</v>
      </c>
      <c r="CL296" s="12">
        <f>$D296^EXP(Parameter!$D$170+Parameter!$D$177*(LN($B296/30.2*21)))</f>
        <v>9.6039935500230236E-3</v>
      </c>
      <c r="CM296" s="41">
        <f>$E296^EXP(Parameter!$D$155+Parameter!$D$162*(LN($B296/30.2*21)))</f>
        <v>5.6254224913800555E-2</v>
      </c>
      <c r="CN296" s="12">
        <f>$D296^EXP(Parameter!$D$171+Parameter!$D$178*(LN($B296/30.2*21)))</f>
        <v>1.1640796333944436E-2</v>
      </c>
      <c r="CO296" s="41">
        <f>$E296^EXP(Parameter!$D$156+Parameter!$D$163*(LN($B296/30.2*21)))</f>
        <v>2.889546992505352E-2</v>
      </c>
      <c r="CP296" s="12">
        <f>$D296^EXP(Parameter!$D$173+Parameter!$D$180*(LN($B296/30.2*21)))</f>
        <v>9.0166573451955067E-3</v>
      </c>
      <c r="CQ296" s="41">
        <f>$E296^EXP(Parameter!$D$158+Parameter!$D$165*(LN($B296/30.2*21)))</f>
        <v>2.6854033968990838E-2</v>
      </c>
      <c r="CR296" s="12">
        <f>$D296^EXP(Parameter!$D$174+Parameter!$D$181*(LN($B296/30.2*21)))</f>
        <v>6.7183570603236379E-3</v>
      </c>
      <c r="CS296" s="41">
        <f>$E296^EXP(Parameter!$D$159+Parameter!$D$166*(LN($B296/30.2*21)))</f>
        <v>4.7130769315134775E-2</v>
      </c>
      <c r="CT296" s="12">
        <f>$D296^EXP(Parameter!$D$175+Parameter!$D$182*(LN($B296/30.2*21)))</f>
        <v>7.1069350732347303E-4</v>
      </c>
      <c r="CU296" s="41">
        <f>$E296^EXP(Parameter!$D$160+Parameter!$D$167*(LN($B296/30.2*21)))</f>
        <v>4.2964272483950259E-4</v>
      </c>
      <c r="CV296" s="12">
        <f>$D296^EXP(Parameter!$D$172+Parameter!$D$179*(LN($B296/30.2*21)))</f>
        <v>1.355327926015952E-3</v>
      </c>
      <c r="CW296" s="41">
        <f>$E296^EXP(Parameter!$D$157+Parameter!$D$164*(LN($B296/30.2*21)))</f>
        <v>1.100621646899665E-9</v>
      </c>
      <c r="CX296" s="12">
        <f t="shared" si="30"/>
        <v>1.0685874296238672E-74</v>
      </c>
      <c r="CY296" s="85">
        <v>1.2152904810502799E-2</v>
      </c>
      <c r="CZ296" s="12">
        <f t="shared" si="31"/>
        <v>1.2304565793344433E-8</v>
      </c>
      <c r="DA296" s="85">
        <v>1.7845413091469101E-2</v>
      </c>
      <c r="DB296" s="12">
        <f t="shared" si="32"/>
        <v>5.1762647007834562E-17</v>
      </c>
      <c r="DC296" s="41">
        <v>2.80553741661902E-5</v>
      </c>
      <c r="DD296" s="12">
        <f t="shared" si="33"/>
        <v>0</v>
      </c>
      <c r="DE296" s="85">
        <v>3.74607265441981E-4</v>
      </c>
      <c r="DF296" s="12">
        <f t="shared" si="34"/>
        <v>0</v>
      </c>
      <c r="DG296" s="41">
        <v>2.8035199999999999E-5</v>
      </c>
      <c r="DH296" s="12">
        <f t="shared" si="35"/>
        <v>1.4175983972542264E-17</v>
      </c>
      <c r="DI296" s="41">
        <v>2.8035199999999999E-5</v>
      </c>
      <c r="DJ296" s="46">
        <v>291</v>
      </c>
      <c r="DK296" s="44">
        <v>8.3937224624186496E-6</v>
      </c>
      <c r="DL296" s="44">
        <v>3.0710496501384903E-5</v>
      </c>
      <c r="DM296" s="44">
        <v>7.9652426357434996E-5</v>
      </c>
      <c r="DN296" s="44">
        <v>5.4508332467229102E-5</v>
      </c>
      <c r="DO296" s="44">
        <v>2.9850623571037199E-4</v>
      </c>
      <c r="DP296" s="44">
        <v>2.2163685287890399E-4</v>
      </c>
      <c r="DQ296" s="44">
        <v>3.4401898005076398E-4</v>
      </c>
      <c r="DR296" s="45">
        <v>9.7000726690871196E-3</v>
      </c>
      <c r="DS296" s="45">
        <v>1.7113848833459299E-2</v>
      </c>
      <c r="DT296" s="45">
        <v>1.50521215344229E-2</v>
      </c>
      <c r="DU296" s="45">
        <v>1.0251009027688499E-2</v>
      </c>
      <c r="DV296" s="45">
        <v>1.6207766119751301E-2</v>
      </c>
      <c r="DW296" s="45">
        <v>2.9040571760330699E-2</v>
      </c>
      <c r="DX296" s="45">
        <v>1.24954895115815E-2</v>
      </c>
    </row>
    <row r="297" spans="1:128">
      <c r="A297" s="43">
        <f t="shared" si="29"/>
        <v>18.600000000000001</v>
      </c>
      <c r="B297" s="18">
        <v>293</v>
      </c>
      <c r="C297" s="12">
        <v>6424</v>
      </c>
      <c r="D297" s="12">
        <v>8.8896996829847409E-3</v>
      </c>
      <c r="E297" s="12">
        <v>2.75922228948844E-5</v>
      </c>
      <c r="F297" s="92">
        <f>$D297^Parameter!$D$325</f>
        <v>2.5126496078935086E-2</v>
      </c>
      <c r="G297" s="92">
        <f>$E297^Parameter!$D$318</f>
        <v>5.2163463141814703E-4</v>
      </c>
      <c r="H297" s="92">
        <f>$D297^Parameter!$D$326</f>
        <v>2.2861760549324733E-2</v>
      </c>
      <c r="I297" s="92">
        <f>$E297^Parameter!$D$319</f>
        <v>1.2081016608999767E-3</v>
      </c>
      <c r="J297" s="92">
        <f>$D297^Parameter!$D$328</f>
        <v>2.7355960142537175E-2</v>
      </c>
      <c r="K297" s="92">
        <f>$E297^Parameter!$D$321</f>
        <v>9.5558319486463966E-3</v>
      </c>
      <c r="L297" s="92">
        <f>$D297^Parameter!$D$329</f>
        <v>7.1019362601545843E-2</v>
      </c>
      <c r="M297" s="92">
        <f>$E297^Parameter!$D$322</f>
        <v>5.8342559520515392E-3</v>
      </c>
      <c r="N297" s="92">
        <f>$D297^Parameter!$D$330</f>
        <v>2.1807131507991337E-2</v>
      </c>
      <c r="O297" s="92">
        <f>$E297^Parameter!$D$323</f>
        <v>1.5007718528658676E-2</v>
      </c>
      <c r="P297" s="92">
        <f>$D297^Parameter!$D$327</f>
        <v>1.1151685407030218E-2</v>
      </c>
      <c r="Q297" s="92">
        <f>$E297^Parameter!$D$320</f>
        <v>5.5554813812902948E-4</v>
      </c>
      <c r="R297" s="12">
        <f>$D297^EXP(Parameter!$D$96+Parameter!$D$103*(($B297/30.2*21)^(1)))</f>
        <v>7.4169254354983648E-76</v>
      </c>
      <c r="S297" s="12">
        <f>$E297^EXP(Parameter!$D$81+Parameter!$D$88*($B297/30.2*21)^(-2))</f>
        <v>1.5793415674103979E-3</v>
      </c>
      <c r="T297" s="12">
        <f>$D297^EXP(Parameter!$D$97+Parameter!$D$104*(($B297*21/30.2)^(1)))</f>
        <v>1.078782583454892E-8</v>
      </c>
      <c r="U297" s="12">
        <f>$E297^EXP(Parameter!$D$82+Parameter!$D$89*($B297/30.2*21)^(-2))</f>
        <v>2.7680430057369469E-3</v>
      </c>
      <c r="V297" s="12">
        <f>$D297^EXP(Parameter!$D$99+Parameter!$D$106*(($B297*21/30.2)^(1)))</f>
        <v>3.5538213339354106E-17</v>
      </c>
      <c r="W297" s="12">
        <f>$E297^EXP(Parameter!$D$84+Parameter!$D$91*($B297/30.2*21)^(-2))</f>
        <v>1.6900287718826183E-2</v>
      </c>
      <c r="X297" s="12">
        <f>$D297^EXP(Parameter!$D$100+Parameter!$D$107*(($B297*21/30.2)^(1)))</f>
        <v>0</v>
      </c>
      <c r="Y297" s="12">
        <f>$E297^EXP(Parameter!$D$85+Parameter!$D$92*($B297/30.2*21)^(-2))</f>
        <v>1.0091743492240733E-2</v>
      </c>
      <c r="Z297" s="12">
        <f>$D297^EXP(Parameter!$D$101+Parameter!$D$108*(($B297*21/30.2)^(1)))</f>
        <v>0</v>
      </c>
      <c r="AA297" s="12">
        <f>$E297^EXP(Parameter!$D$86+Parameter!$D$93*($B297/30.2*21)^(-2))</f>
        <v>1.5243620590632839E-2</v>
      </c>
      <c r="AB297" s="12">
        <f>$D297^EXP(Parameter!$D$98+Parameter!$D$105*(($B297*21/30.2)^(1)))</f>
        <v>9.8723593421277188E-18</v>
      </c>
      <c r="AC297" s="12">
        <f>$E297^EXP(Parameter!$D$83+Parameter!$D$90*($B297/30.2*21)^(-2))</f>
        <v>6.4036241482627056E-4</v>
      </c>
      <c r="AD297" s="87">
        <f>$D297^EXP(Parameter!$D$133+Parameter!$D$140*(($B297*21/30.2)^(-0.5))+Parameter!$D$147*((LN($B297*21/30.2))))</f>
        <v>8.3844737866656327E-19</v>
      </c>
      <c r="AE297" s="12">
        <f>$E297^EXP(Parameter!$D$111+Parameter!$D$118*(($B297*21/30.2)^(-1))+Parameter!$D$125*(($B297*21/30.2)^(-0.5)))</f>
        <v>3.9751762375713935E-2</v>
      </c>
      <c r="AF297" s="12">
        <f>$D297^EXP(Parameter!$D$134+Parameter!$D$141*(($B297*21/30.2)^(-0.5))+Parameter!$D$148*((LN($B297*21/30.2))))</f>
        <v>1.0352672225972237E-5</v>
      </c>
      <c r="AG297" s="12">
        <f>$E297^EXP(Parameter!$D$112+Parameter!$D$119*(($B297*21/30.2)^(-1))+Parameter!$D$126*(($B297*21/30.2)^(-0.5)))</f>
        <v>3.4542337747922851E-3</v>
      </c>
      <c r="AH297" s="12">
        <f>$D297^EXP(Parameter!$D$136+Parameter!$D$143*(($B297*21/30.2)^(-0.5))+Parameter!$D$150*((LN($B297*21/30.2))))</f>
        <v>9.1311907064719409E-15</v>
      </c>
      <c r="AI297" s="12">
        <f>$E297^EXP(Parameter!$D$114+Parameter!$D$121*(($B297*21/30.2)^(-1))+Parameter!$D$128*(($B297*21/30.2)^(-0.5)))</f>
        <v>5.3993342861848101E-6</v>
      </c>
      <c r="AJ297" s="12">
        <f>$D297^EXP(Parameter!$D$137+Parameter!$D$144*(($B297*21/30.2)^(-0.5))+Parameter!$D$151*((LN($B297*21/30.2))))</f>
        <v>1.7282808474468318E-22</v>
      </c>
      <c r="AK297" s="12">
        <f>$E297^EXP(Parameter!$D$115+Parameter!$D$122*(($B297*21/30.2)^(-1))+Parameter!$D$129*(($B297*21/30.2)^(-0.5)))</f>
        <v>1.8870934327747104E-3</v>
      </c>
      <c r="AL297" s="12">
        <f>$D297^EXP(Parameter!$D$138+Parameter!$D$145*(($B297*21/30.2)^(-0.5))+Parameter!$D$152*((LN($B297*21/30.2))))</f>
        <v>3.7304459488817996E-109</v>
      </c>
      <c r="AM297" s="12">
        <f>$E297^EXP(Parameter!$D$116+Parameter!$D$123*(($B297*21/30.2)^(-1))+Parameter!$D$130*(($B297*21/30.2)^(-0.5)))</f>
        <v>2.0819115007307414E-7</v>
      </c>
      <c r="AN297" s="12">
        <f>$D297^EXP(Parameter!$D$135+Parameter!$D$142*(($B297*21/30.2)^(-0.5))+Parameter!$D$149*((LN($B297*21/30.2))))</f>
        <v>1.0558385659934621E-7</v>
      </c>
      <c r="AO297" s="12">
        <f>$E297^EXP(Parameter!$D$113+Parameter!$D$120*(($B297*21/30.2)^(-1))+Parameter!$D$127*(($B297*21/30.2)^(-0.5)))</f>
        <v>5.0517060570964548E-15</v>
      </c>
      <c r="AP297" s="87">
        <f>$D297^EXP(Parameter!$D$304+Parameter!$D$310*((LN($B297*21/30.2))))</f>
        <v>7.3859145208427165E-3</v>
      </c>
      <c r="AQ297" s="88">
        <f>$E297^EXP(Parameter!$D$290+Parameter!$D$296*((LN($B297*21/30.2))))</f>
        <v>6.3823301278252923E-3</v>
      </c>
      <c r="AR297" s="12">
        <f>$D297^EXP(Parameter!$D$305+Parameter!$D$311*((LN($B297*21/30.2))))</f>
        <v>1.2316039415228337E-2</v>
      </c>
      <c r="AS297" s="88">
        <f>$E297^EXP(Parameter!$D$291+Parameter!$D$297*((LN($B297*21/30.2))))</f>
        <v>4.4828577376572797E-3</v>
      </c>
      <c r="AT297" s="12">
        <f>$D297^EXP(Parameter!$D$305+Parameter!$D$307-Parameter!$D$306+(Parameter!$D$311+Parameter!$D$313-Parameter!$D$312)*((LN($B297*21/30.2))))</f>
        <v>9.9084319756560634E-3</v>
      </c>
      <c r="AU297" s="88">
        <f>$E297^EXP(Parameter!$D$291+Parameter!$D$293-Parameter!$D$292+(Parameter!$D$297+Parameter!$D$299-Parameter!$D$298)*((LN($B297*21/30.2))))</f>
        <v>7.3187393266078192E-3</v>
      </c>
      <c r="AV297" s="12">
        <f>$D297^EXP(Parameter!$D$308+Parameter!$D$314*((LN($B297*21/30.2))))</f>
        <v>1.3376578473762975E-2</v>
      </c>
      <c r="AW297" s="88">
        <f>$E297^EXP(Parameter!$D$294+Parameter!$D$300*((LN($B297*21/30.2))))</f>
        <v>6.4256930569000737E-3</v>
      </c>
      <c r="AX297" s="12">
        <f>$D297^EXP(Parameter!$D$305+Parameter!$D$309-Parameter!$D$306+(Parameter!$D$311+Parameter!$D$315-Parameter!$D$312)*((LN($B297*21/30.2))))</f>
        <v>3.6362504712944312E-3</v>
      </c>
      <c r="AY297" s="88">
        <f>$E297^EXP(Parameter!$D$291+Parameter!$D$295-Parameter!$D$292+(Parameter!$D$297+Parameter!$D$301-Parameter!$D$298)*((LN($B297*21/30.2))))</f>
        <v>1.315532478571469E-5</v>
      </c>
      <c r="AZ297" s="12">
        <f>$D297^EXP(Parameter!D$305-Parameter!D$306+(Parameter!D$311-Parameter!D$312)*((LN($B297*21/30.2))))</f>
        <v>2.3773751582536113E-3</v>
      </c>
      <c r="BA297" s="88">
        <f>$E297^EXP(Parameter!$D$291-Parameter!$D$292+(Parameter!$D$297-Parameter!$D$298)*((LN($B297*21/30.2))))</f>
        <v>6.7748635975599849E-8</v>
      </c>
      <c r="BB297" s="89">
        <f>$D297^EXP(Parameter!$D$231+Parameter!$D$238)</f>
        <v>2.7671443289169453E-2</v>
      </c>
      <c r="BC297" s="90">
        <f>$E297^EXP(Parameter!$D$216+Parameter!$D$223)</f>
        <v>1.2721032127005684E-3</v>
      </c>
      <c r="BD297" s="91">
        <f>$D297^EXP(Parameter!$D$232+Parameter!$D$239)</f>
        <v>1.9815959692901026E-2</v>
      </c>
      <c r="BE297" s="90">
        <f>$E297^EXP(Parameter!$D$217+Parameter!$D$224)</f>
        <v>1.9595808903726522E-3</v>
      </c>
      <c r="BF297" s="91">
        <f>$D297^EXP(Parameter!$D$234+Parameter!$D$241)</f>
        <v>2.4807592341362077E-2</v>
      </c>
      <c r="BG297" s="91">
        <f>$E297^EXP(Parameter!$D$219+Parameter!$D$226)</f>
        <v>1.1925950086205638E-2</v>
      </c>
      <c r="BH297" s="91">
        <f>$D297^EXP(Parameter!$D$235+Parameter!$D$242)</f>
        <v>5.8158763544700787E-2</v>
      </c>
      <c r="BI297" s="91">
        <f>$E297^EXP(Parameter!$D$220+Parameter!$D$227)</f>
        <v>6.985949282253239E-3</v>
      </c>
      <c r="BJ297" s="91">
        <f>$D297^EXP(Parameter!$D$236)</f>
        <v>5.2699576770368455E-3</v>
      </c>
      <c r="BK297" s="91">
        <f>$E297^EXP(Parameter!$D$221)</f>
        <v>0.11258424907032591</v>
      </c>
      <c r="BL297" s="91">
        <f>$D297^EXP(Parameter!$D$233+Parameter!$D$240)</f>
        <v>7.7739963916213387E-3</v>
      </c>
      <c r="BM297" s="91">
        <f>$E297^EXP(Parameter!$D$218+Parameter!$D$225)</f>
        <v>4.8531008989412836E-4</v>
      </c>
      <c r="BN297" s="90">
        <f>$D297^EXP(Parameter!$D$268+Parameter!$D$275)</f>
        <v>3.969401326776336E-2</v>
      </c>
      <c r="BO297" s="91">
        <f>$E297^EXP(Parameter!$D$246+Parameter!$D$253)</f>
        <v>3.582784661282738E-4</v>
      </c>
      <c r="BP297" s="91">
        <f>$D297^EXP(Parameter!$D$269+Parameter!$D$276)</f>
        <v>2.3992232608995339E-2</v>
      </c>
      <c r="BQ297" s="91">
        <f>$E297^EXP(Parameter!$D$247+Parameter!$D$254)</f>
        <v>1.067216968559372E-3</v>
      </c>
      <c r="BR297" s="91">
        <f>$D297^EXP(Parameter!$D$271+Parameter!$D$278)</f>
        <v>6.6093027055022263E-2</v>
      </c>
      <c r="BS297" s="91">
        <f>$E297^EXP(Parameter!$D$249+Parameter!$D$256)</f>
        <v>1.5306740115616401E-2</v>
      </c>
      <c r="BT297" s="91">
        <f>$D297^EXP(Parameter!$D$272+Parameter!$D$279)</f>
        <v>0.12858315538558737</v>
      </c>
      <c r="BU297" s="91">
        <f>$E297^EXP(Parameter!$D$250+Parameter!$D$257)</f>
        <v>3.7516935602307424E-3</v>
      </c>
      <c r="BV297" s="91">
        <f>$D297^EXP(Parameter!$D$273+Parameter!$D$280)</f>
        <v>9.7398539260779973E-2</v>
      </c>
      <c r="BW297" s="91">
        <f>$E297^EXP(Parameter!$D$251+Parameter!$D$258)</f>
        <v>1.669562668678962E-2</v>
      </c>
      <c r="BX297" s="91">
        <f>$D297^EXP(Parameter!$D$270+Parameter!$D$277)</f>
        <v>2.0286280537540221E-2</v>
      </c>
      <c r="BY297" s="91">
        <f>$E297^EXP(Parameter!$D$248+Parameter!$D$255)</f>
        <v>1.3593548261666268E-3</v>
      </c>
      <c r="BZ297" s="90">
        <f>$D297^EXP(Parameter!$D$208)</f>
        <v>2.5362278614792885E-2</v>
      </c>
      <c r="CA297" s="90">
        <f>$E297^EXP(Parameter!$D$200)</f>
        <v>8.4829908422149095E-4</v>
      </c>
      <c r="CB297" s="90">
        <f>$D297^EXP(Parameter!$D$209)</f>
        <v>2.012859418181771E-2</v>
      </c>
      <c r="CC297" s="90">
        <f>$E297^EXP(Parameter!$D$201)</f>
        <v>1.5794785218947007E-3</v>
      </c>
      <c r="CD297" s="90">
        <f>$D297^EXP(Parameter!$D$211)</f>
        <v>2.2335606409177134E-2</v>
      </c>
      <c r="CE297" s="90">
        <f>$E297^EXP(Parameter!$D$203)</f>
        <v>8.8157327991327701E-3</v>
      </c>
      <c r="CF297" s="90">
        <f>$D297^EXP(Parameter!$D$212)</f>
        <v>5.7993478929903211E-2</v>
      </c>
      <c r="CG297" s="90">
        <f>$E297^EXP(Parameter!$D$204)</f>
        <v>5.8537930658727972E-3</v>
      </c>
      <c r="CH297" s="91">
        <f>$D297^EXP(Parameter!$D$213)</f>
        <v>1.7373169179364236E-2</v>
      </c>
      <c r="CI297" s="90">
        <f>$E297^EXP(Parameter!$D$205)</f>
        <v>1.1355796734301329E-2</v>
      </c>
      <c r="CJ297" s="91">
        <f>$D297^EXP(Parameter!$D$210)</f>
        <v>8.6405903985794699E-3</v>
      </c>
      <c r="CK297" s="90">
        <f>$E297^EXP(Parameter!$D$202)</f>
        <v>6.6423854434807339E-4</v>
      </c>
      <c r="CL297" s="12">
        <f>$D297^EXP(Parameter!$D$170+Parameter!$D$177*(LN($B297/30.2*21)))</f>
        <v>9.5196385509061371E-3</v>
      </c>
      <c r="CM297" s="41">
        <f>$E297^EXP(Parameter!$D$155+Parameter!$D$162*(LN($B297/30.2*21)))</f>
        <v>5.6149064053601011E-2</v>
      </c>
      <c r="CN297" s="12">
        <f>$D297^EXP(Parameter!$D$171+Parameter!$D$178*(LN($B297/30.2*21)))</f>
        <v>1.1549106574161307E-2</v>
      </c>
      <c r="CO297" s="41">
        <f>$E297^EXP(Parameter!$D$156+Parameter!$D$163*(LN($B297/30.2*21)))</f>
        <v>2.8791929837531739E-2</v>
      </c>
      <c r="CP297" s="12">
        <f>$D297^EXP(Parameter!$D$173+Parameter!$D$180*(LN($B297/30.2*21)))</f>
        <v>8.9375432285154766E-3</v>
      </c>
      <c r="CQ297" s="41">
        <f>$E297^EXP(Parameter!$D$158+Parameter!$D$165*(LN($B297/30.2*21)))</f>
        <v>2.6724701262309202E-2</v>
      </c>
      <c r="CR297" s="12">
        <f>$D297^EXP(Parameter!$D$174+Parameter!$D$181*(LN($B297/30.2*21)))</f>
        <v>6.6420673840277963E-3</v>
      </c>
      <c r="CS297" s="41">
        <f>$E297^EXP(Parameter!$D$159+Parameter!$D$166*(LN($B297/30.2*21)))</f>
        <v>4.6979761568163539E-2</v>
      </c>
      <c r="CT297" s="12">
        <f>$D297^EXP(Parameter!$D$175+Parameter!$D$182*(LN($B297/30.2*21)))</f>
        <v>6.9892538198169257E-4</v>
      </c>
      <c r="CU297" s="41">
        <f>$E297^EXP(Parameter!$D$160+Parameter!$D$167*(LN($B297/30.2*21)))</f>
        <v>4.2255295635828415E-4</v>
      </c>
      <c r="CV297" s="12">
        <f>$D297^EXP(Parameter!$D$172+Parameter!$D$179*(LN($B297/30.2*21)))</f>
        <v>1.3374990498721934E-3</v>
      </c>
      <c r="CW297" s="41">
        <f>$E297^EXP(Parameter!$D$157+Parameter!$D$164*(LN($B297/30.2*21)))</f>
        <v>1.045245320739026E-9</v>
      </c>
      <c r="CX297" s="12">
        <f t="shared" si="30"/>
        <v>7.4169254354983648E-76</v>
      </c>
      <c r="CY297" s="85">
        <v>1.2147745397997499E-2</v>
      </c>
      <c r="CZ297" s="12">
        <f t="shared" si="31"/>
        <v>1.078782583454892E-8</v>
      </c>
      <c r="DA297" s="85">
        <v>1.7833404426374998E-2</v>
      </c>
      <c r="DB297" s="12">
        <f t="shared" si="32"/>
        <v>3.5538213339354106E-17</v>
      </c>
      <c r="DC297" s="41">
        <v>2.7610646026168499E-5</v>
      </c>
      <c r="DD297" s="12">
        <f t="shared" si="33"/>
        <v>0</v>
      </c>
      <c r="DE297" s="85">
        <v>3.6956052806242398E-4</v>
      </c>
      <c r="DF297" s="12">
        <f t="shared" si="34"/>
        <v>0</v>
      </c>
      <c r="DG297" s="41">
        <v>2.75922E-5</v>
      </c>
      <c r="DH297" s="12">
        <f t="shared" si="35"/>
        <v>9.8723593421277188E-18</v>
      </c>
      <c r="DI297" s="41">
        <v>2.75922E-5</v>
      </c>
      <c r="DJ297" s="46">
        <v>292</v>
      </c>
      <c r="DK297" s="44">
        <v>8.2323079699797608E-6</v>
      </c>
      <c r="DL297" s="44">
        <v>3.0161468234313201E-5</v>
      </c>
      <c r="DM297" s="44">
        <v>7.8310997501551696E-5</v>
      </c>
      <c r="DN297" s="44">
        <v>5.3567612946392499E-5</v>
      </c>
      <c r="DO297" s="44">
        <v>2.9392923718618601E-4</v>
      </c>
      <c r="DP297" s="44">
        <v>2.1816138524854999E-4</v>
      </c>
      <c r="DQ297" s="44">
        <v>3.3880179017953298E-4</v>
      </c>
      <c r="DR297" s="45">
        <v>9.6278738445165803E-3</v>
      </c>
      <c r="DS297" s="45">
        <v>1.69956327501125E-2</v>
      </c>
      <c r="DT297" s="45">
        <v>1.49462755965646E-2</v>
      </c>
      <c r="DU297" s="45">
        <v>1.01752275559686E-2</v>
      </c>
      <c r="DV297" s="45">
        <v>1.6094950976042501E-2</v>
      </c>
      <c r="DW297" s="45">
        <v>2.88555076397621E-2</v>
      </c>
      <c r="DX297" s="45">
        <v>1.2405412225336501E-2</v>
      </c>
    </row>
    <row r="298" spans="1:128">
      <c r="A298" s="43">
        <f t="shared" si="29"/>
        <v>18.660273972602738</v>
      </c>
      <c r="B298" s="18">
        <v>294</v>
      </c>
      <c r="C298" s="12">
        <v>6446</v>
      </c>
      <c r="D298" s="12">
        <v>8.8215840909714096E-3</v>
      </c>
      <c r="E298" s="12">
        <v>2.71573452855275E-5</v>
      </c>
      <c r="F298" s="92">
        <f>$D298^Parameter!$D$325</f>
        <v>2.4976198143302018E-2</v>
      </c>
      <c r="G298" s="92">
        <f>$E298^Parameter!$D$318</f>
        <v>5.1570205987690166E-4</v>
      </c>
      <c r="H298" s="92">
        <f>$D298^Parameter!$D$326</f>
        <v>2.2721513810825121E-2</v>
      </c>
      <c r="I298" s="92">
        <f>$E298^Parameter!$D$319</f>
        <v>1.1958807661278559E-3</v>
      </c>
      <c r="J298" s="92">
        <f>$D298^Parameter!$D$328</f>
        <v>2.7196091439589013E-2</v>
      </c>
      <c r="K298" s="92">
        <f>$E298^Parameter!$D$321</f>
        <v>9.4888171999800517E-3</v>
      </c>
      <c r="L298" s="92">
        <f>$D298^Parameter!$D$329</f>
        <v>7.0714110669979513E-2</v>
      </c>
      <c r="M298" s="92">
        <f>$E298^Parameter!$D$322</f>
        <v>5.7890164530966914E-3</v>
      </c>
      <c r="N298" s="92">
        <f>$D298^Parameter!$D$330</f>
        <v>2.1671687440407213E-2</v>
      </c>
      <c r="O298" s="92">
        <f>$E298^Parameter!$D$323</f>
        <v>1.4912653452245702E-2</v>
      </c>
      <c r="P298" s="92">
        <f>$D298^Parameter!$D$327</f>
        <v>1.1070324276307221E-2</v>
      </c>
      <c r="Q298" s="92">
        <f>$E298^Parameter!$D$320</f>
        <v>5.4928222112410991E-4</v>
      </c>
      <c r="R298" s="12">
        <f>$D298^EXP(Parameter!$D$96+Parameter!$D$103*(($B298/30.2*21)^(1)))</f>
        <v>4.9431178130369927E-77</v>
      </c>
      <c r="S298" s="12">
        <f>$E298^EXP(Parameter!$D$81+Parameter!$D$88*($B298/30.2*21)^(-2))</f>
        <v>1.5640002789846035E-3</v>
      </c>
      <c r="T298" s="12">
        <f>$D298^EXP(Parameter!$D$97+Parameter!$D$104*(($B298*21/30.2)^(1)))</f>
        <v>9.4502327943507502E-9</v>
      </c>
      <c r="U298" s="12">
        <f>$E298^EXP(Parameter!$D$82+Parameter!$D$89*($B298/30.2*21)^(-2))</f>
        <v>2.7434829108395785E-3</v>
      </c>
      <c r="V298" s="12">
        <f>$D298^EXP(Parameter!$D$99+Parameter!$D$106*(($B298*21/30.2)^(1)))</f>
        <v>2.4313521103317932E-17</v>
      </c>
      <c r="W298" s="12">
        <f>$E298^EXP(Parameter!$D$84+Parameter!$D$91*($B298/30.2*21)^(-2))</f>
        <v>1.67962614242975E-2</v>
      </c>
      <c r="X298" s="12">
        <f>$D298^EXP(Parameter!$D$100+Parameter!$D$107*(($B298*21/30.2)^(1)))</f>
        <v>0</v>
      </c>
      <c r="Y298" s="12">
        <f>$E298^EXP(Parameter!$D$85+Parameter!$D$92*($B298/30.2*21)^(-2))</f>
        <v>1.0021801681495399E-2</v>
      </c>
      <c r="Z298" s="12">
        <f>$D298^EXP(Parameter!$D$101+Parameter!$D$108*(($B298*21/30.2)^(1)))</f>
        <v>0</v>
      </c>
      <c r="AA298" s="12">
        <f>$E298^EXP(Parameter!$D$86+Parameter!$D$93*($B298/30.2*21)^(-2))</f>
        <v>1.5147413628260978E-2</v>
      </c>
      <c r="AB298" s="12">
        <f>$D298^EXP(Parameter!$D$98+Parameter!$D$105*(($B298*21/30.2)^(1)))</f>
        <v>6.8539022696433486E-18</v>
      </c>
      <c r="AC298" s="12">
        <f>$E298^EXP(Parameter!$D$83+Parameter!$D$90*($B298/30.2*21)^(-2))</f>
        <v>6.3327574093112156E-4</v>
      </c>
      <c r="AD298" s="87">
        <f>$D298^EXP(Parameter!$D$133+Parameter!$D$140*(($B298*21/30.2)^(-0.5))+Parameter!$D$147*((LN($B298*21/30.2))))</f>
        <v>6.660658848554956E-19</v>
      </c>
      <c r="AE298" s="12">
        <f>$E298^EXP(Parameter!$D$111+Parameter!$D$118*(($B298*21/30.2)^(-1))+Parameter!$D$125*(($B298*21/30.2)^(-0.5)))</f>
        <v>3.9609695554106511E-2</v>
      </c>
      <c r="AF298" s="12">
        <f>$D298^EXP(Parameter!$D$134+Parameter!$D$141*(($B298*21/30.2)^(-0.5))+Parameter!$D$148*((LN($B298*21/30.2))))</f>
        <v>9.9739378273244022E-6</v>
      </c>
      <c r="AG298" s="12">
        <f>$E298^EXP(Parameter!$D$112+Parameter!$D$119*(($B298*21/30.2)^(-1))+Parameter!$D$126*(($B298*21/30.2)^(-0.5)))</f>
        <v>3.4254096738389975E-3</v>
      </c>
      <c r="AH298" s="12">
        <f>$D298^EXP(Parameter!$D$136+Parameter!$D$143*(($B298*21/30.2)^(-0.5))+Parameter!$D$150*((LN($B298*21/30.2))))</f>
        <v>7.7378856605195556E-15</v>
      </c>
      <c r="AI298" s="12">
        <f>$E298^EXP(Parameter!$D$114+Parameter!$D$121*(($B298*21/30.2)^(-1))+Parameter!$D$128*(($B298*21/30.2)^(-0.5)))</f>
        <v>5.2626734812159259E-6</v>
      </c>
      <c r="AJ298" s="12">
        <f>$D298^EXP(Parameter!$D$137+Parameter!$D$144*(($B298*21/30.2)^(-0.5))+Parameter!$D$151*((LN($B298*21/30.2))))</f>
        <v>1.2685566310190531E-22</v>
      </c>
      <c r="AK298" s="12">
        <f>$E298^EXP(Parameter!$D$115+Parameter!$D$122*(($B298*21/30.2)^(-1))+Parameter!$D$129*(($B298*21/30.2)^(-0.5)))</f>
        <v>1.8676447266142194E-3</v>
      </c>
      <c r="AL298" s="12">
        <f>$D298^EXP(Parameter!$D$138+Parameter!$D$145*(($B298*21/30.2)^(-0.5))+Parameter!$D$152*((LN($B298*21/30.2))))</f>
        <v>5.0136787277327422E-110</v>
      </c>
      <c r="AM298" s="12">
        <f>$E298^EXP(Parameter!$D$116+Parameter!$D$123*(($B298*21/30.2)^(-1))+Parameter!$D$130*(($B298*21/30.2)^(-0.5)))</f>
        <v>2.0149759688159323E-7</v>
      </c>
      <c r="AN298" s="12">
        <f>$D298^EXP(Parameter!$D$135+Parameter!$D$142*(($B298*21/30.2)^(-0.5))+Parameter!$D$149*((LN($B298*21/30.2))))</f>
        <v>1.0002161134047216E-7</v>
      </c>
      <c r="AO298" s="12">
        <f>$E298^EXP(Parameter!$D$113+Parameter!$D$120*(($B298*21/30.2)^(-1))+Parameter!$D$127*(($B298*21/30.2)^(-0.5)))</f>
        <v>4.688906841246538E-15</v>
      </c>
      <c r="AP298" s="87">
        <f>$D298^EXP(Parameter!$D$304+Parameter!$D$310*((LN($B298*21/30.2))))</f>
        <v>7.3115174135223544E-3</v>
      </c>
      <c r="AQ298" s="88">
        <f>$E298^EXP(Parameter!$D$290+Parameter!$D$296*((LN($B298*21/30.2))))</f>
        <v>6.3493223822561366E-3</v>
      </c>
      <c r="AR298" s="12">
        <f>$D298^EXP(Parameter!$D$305+Parameter!$D$311*((LN($B298*21/30.2))))</f>
        <v>1.2219248642294183E-2</v>
      </c>
      <c r="AS298" s="88">
        <f>$E298^EXP(Parameter!$D$291+Parameter!$D$297*((LN($B298*21/30.2))))</f>
        <v>4.4506906207065922E-3</v>
      </c>
      <c r="AT298" s="12">
        <f>$D298^EXP(Parameter!$D$305+Parameter!$D$307-Parameter!$D$306+(Parameter!$D$311+Parameter!$D$313-Parameter!$D$312)*((LN($B298*21/30.2))))</f>
        <v>9.8209210557361273E-3</v>
      </c>
      <c r="AU298" s="88">
        <f>$E298^EXP(Parameter!$D$291+Parameter!$D$293-Parameter!$D$292+(Parameter!$D$297+Parameter!$D$299-Parameter!$D$298)*((LN($B298*21/30.2))))</f>
        <v>7.2605576053075063E-3</v>
      </c>
      <c r="AV298" s="12">
        <f>$D298^EXP(Parameter!$D$308+Parameter!$D$314*((LN($B298*21/30.2))))</f>
        <v>1.3246346205643038E-2</v>
      </c>
      <c r="AW298" s="88">
        <f>$E298^EXP(Parameter!$D$294+Parameter!$D$300*((LN($B298*21/30.2))))</f>
        <v>6.3777371083302359E-3</v>
      </c>
      <c r="AX298" s="12">
        <f>$D298^EXP(Parameter!$D$305+Parameter!$D$309-Parameter!$D$306+(Parameter!$D$311+Parameter!$D$315-Parameter!$D$312)*((LN($B298*21/30.2))))</f>
        <v>3.5929463775120469E-3</v>
      </c>
      <c r="AY298" s="88">
        <f>$E298^EXP(Parameter!$D$291+Parameter!$D$295-Parameter!$D$292+(Parameter!$D$297+Parameter!$D$301-Parameter!$D$298)*((LN($B298*21/30.2))))</f>
        <v>1.2763232127461756E-5</v>
      </c>
      <c r="AZ298" s="12">
        <f>$D298^EXP(Parameter!D$305-Parameter!D$306+(Parameter!D$311-Parameter!D$312)*((LN($B298*21/30.2))))</f>
        <v>2.3487873069472165E-3</v>
      </c>
      <c r="BA298" s="88">
        <f>$E298^EXP(Parameter!$D$291-Parameter!$D$292+(Parameter!$D$297-Parameter!$D$298)*((LN($B298*21/30.2))))</f>
        <v>6.5055231934276904E-8</v>
      </c>
      <c r="BB298" s="89">
        <f>$D298^EXP(Parameter!$D$231+Parameter!$D$238)</f>
        <v>2.7510244639976495E-2</v>
      </c>
      <c r="BC298" s="90">
        <f>$E298^EXP(Parameter!$D$216+Parameter!$D$223)</f>
        <v>1.2593332644211643E-3</v>
      </c>
      <c r="BD298" s="91">
        <f>$D298^EXP(Parameter!$D$232+Parameter!$D$239)</f>
        <v>1.9689812109150214E-2</v>
      </c>
      <c r="BE298" s="90">
        <f>$E298^EXP(Parameter!$D$217+Parameter!$D$224)</f>
        <v>1.9411785101386364E-3</v>
      </c>
      <c r="BF298" s="91">
        <f>$D298^EXP(Parameter!$D$234+Parameter!$D$241)</f>
        <v>2.4658689001587651E-2</v>
      </c>
      <c r="BG298" s="91">
        <f>$E298^EXP(Parameter!$D$219+Parameter!$D$226)</f>
        <v>1.1846285053844762E-2</v>
      </c>
      <c r="BH298" s="91">
        <f>$D298^EXP(Parameter!$D$235+Parameter!$D$242)</f>
        <v>5.7889950161204316E-2</v>
      </c>
      <c r="BI298" s="91">
        <f>$E298^EXP(Parameter!$D$220+Parameter!$D$227)</f>
        <v>6.9336694465803091E-3</v>
      </c>
      <c r="BJ298" s="91">
        <f>$D298^EXP(Parameter!$D$236)</f>
        <v>5.225126222550518E-3</v>
      </c>
      <c r="BK298" s="91">
        <f>$E298^EXP(Parameter!$D$221)</f>
        <v>0.11221276235774118</v>
      </c>
      <c r="BL298" s="91">
        <f>$D298^EXP(Parameter!$D$233+Parameter!$D$240)</f>
        <v>7.7127449013445551E-3</v>
      </c>
      <c r="BM298" s="91">
        <f>$E298^EXP(Parameter!$D$218+Parameter!$D$225)</f>
        <v>4.7973823524059584E-4</v>
      </c>
      <c r="BN298" s="90">
        <f>$D298^EXP(Parameter!$D$268+Parameter!$D$275)</f>
        <v>3.9485973259745247E-2</v>
      </c>
      <c r="BO298" s="91">
        <f>$E298^EXP(Parameter!$D$246+Parameter!$D$253)</f>
        <v>3.5400245210476461E-4</v>
      </c>
      <c r="BP298" s="91">
        <f>$D298^EXP(Parameter!$D$269+Parameter!$D$276)</f>
        <v>2.3846925343908785E-2</v>
      </c>
      <c r="BQ298" s="91">
        <f>$E298^EXP(Parameter!$D$247+Parameter!$D$254)</f>
        <v>1.05622302363919E-3</v>
      </c>
      <c r="BR298" s="91">
        <f>$D298^EXP(Parameter!$D$271+Parameter!$D$278)</f>
        <v>6.5801244708454665E-2</v>
      </c>
      <c r="BS298" s="91">
        <f>$E298^EXP(Parameter!$D$249+Parameter!$D$256)</f>
        <v>1.5210235007572832E-2</v>
      </c>
      <c r="BT298" s="91">
        <f>$D298^EXP(Parameter!$D$272+Parameter!$D$279)</f>
        <v>0.12815432464738005</v>
      </c>
      <c r="BU298" s="91">
        <f>$E298^EXP(Parameter!$D$250+Parameter!$D$257)</f>
        <v>3.7201159781768056E-3</v>
      </c>
      <c r="BV298" s="91">
        <f>$D298^EXP(Parameter!$D$273+Parameter!$D$280)</f>
        <v>9.7029806693237949E-2</v>
      </c>
      <c r="BW298" s="91">
        <f>$E298^EXP(Parameter!$D$251+Parameter!$D$258)</f>
        <v>1.6592545681660215E-2</v>
      </c>
      <c r="BX298" s="91">
        <f>$D298^EXP(Parameter!$D$270+Parameter!$D$277)</f>
        <v>2.0157908991034215E-2</v>
      </c>
      <c r="BY298" s="91">
        <f>$E298^EXP(Parameter!$D$248+Parameter!$D$255)</f>
        <v>1.345844107829029E-3</v>
      </c>
      <c r="BZ298" s="90">
        <f>$D298^EXP(Parameter!$D$208)</f>
        <v>2.5210953804914015E-2</v>
      </c>
      <c r="CA298" s="90">
        <f>$E298^EXP(Parameter!$D$200)</f>
        <v>8.3926869969666953E-4</v>
      </c>
      <c r="CB298" s="90">
        <f>$D298^EXP(Parameter!$D$209)</f>
        <v>2.0000966282102444E-2</v>
      </c>
      <c r="CC298" s="90">
        <f>$E298^EXP(Parameter!$D$201)</f>
        <v>1.5641351858933421E-3</v>
      </c>
      <c r="CD298" s="90">
        <f>$D298^EXP(Parameter!$D$211)</f>
        <v>2.2197745629212132E-2</v>
      </c>
      <c r="CE298" s="90">
        <f>$E298^EXP(Parameter!$D$203)</f>
        <v>8.7528405072917464E-3</v>
      </c>
      <c r="CF298" s="90">
        <f>$D298^EXP(Parameter!$D$212)</f>
        <v>5.7725161939926238E-2</v>
      </c>
      <c r="CG298" s="90">
        <f>$E298^EXP(Parameter!$D$204)</f>
        <v>5.8084314589157597E-3</v>
      </c>
      <c r="CH298" s="91">
        <f>$D298^EXP(Parameter!$D$213)</f>
        <v>1.725887394659904E-2</v>
      </c>
      <c r="CI298" s="90">
        <f>$E298^EXP(Parameter!$D$205)</f>
        <v>1.1279104124063254E-2</v>
      </c>
      <c r="CJ298" s="91">
        <f>$D298^EXP(Parameter!$D$210)</f>
        <v>8.573986662340485E-3</v>
      </c>
      <c r="CK298" s="90">
        <f>$E298^EXP(Parameter!$D$202)</f>
        <v>6.5692433978292491E-4</v>
      </c>
      <c r="CL298" s="12">
        <f>$D298^EXP(Parameter!$D$170+Parameter!$D$177*(LN($B298/30.2*21)))</f>
        <v>9.4361997975678114E-3</v>
      </c>
      <c r="CM298" s="41">
        <f>$E298^EXP(Parameter!$D$155+Parameter!$D$162*(LN($B298/30.2*21)))</f>
        <v>5.6044556224346592E-2</v>
      </c>
      <c r="CN298" s="12">
        <f>$D298^EXP(Parameter!$D$171+Parameter!$D$178*(LN($B298/30.2*21)))</f>
        <v>1.1458344654655049E-2</v>
      </c>
      <c r="CO298" s="41">
        <f>$E298^EXP(Parameter!$D$156+Parameter!$D$163*(LN($B298/30.2*21)))</f>
        <v>2.8689113209479169E-2</v>
      </c>
      <c r="CP298" s="12">
        <f>$D298^EXP(Parameter!$D$173+Parameter!$D$180*(LN($B298/30.2*21)))</f>
        <v>8.8592905124973663E-3</v>
      </c>
      <c r="CQ298" s="41">
        <f>$E298^EXP(Parameter!$D$158+Parameter!$D$165*(LN($B298/30.2*21)))</f>
        <v>2.6596358168931272E-2</v>
      </c>
      <c r="CR298" s="12">
        <f>$D298^EXP(Parameter!$D$174+Parameter!$D$181*(LN($B298/30.2*21)))</f>
        <v>6.5667659390179871E-3</v>
      </c>
      <c r="CS298" s="41">
        <f>$E298^EXP(Parameter!$D$159+Parameter!$D$166*(LN($B298/30.2*21)))</f>
        <v>4.6829740846308761E-2</v>
      </c>
      <c r="CT298" s="12">
        <f>$D298^EXP(Parameter!$D$175+Parameter!$D$182*(LN($B298/30.2*21)))</f>
        <v>6.8737049643715015E-4</v>
      </c>
      <c r="CU298" s="41">
        <f>$E298^EXP(Parameter!$D$160+Parameter!$D$167*(LN($B298/30.2*21)))</f>
        <v>4.1559232033172778E-4</v>
      </c>
      <c r="CV298" s="12">
        <f>$D298^EXP(Parameter!$D$172+Parameter!$D$179*(LN($B298/30.2*21)))</f>
        <v>1.3199391292010739E-3</v>
      </c>
      <c r="CW298" s="41">
        <f>$E298^EXP(Parameter!$D$157+Parameter!$D$164*(LN($B298/30.2*21)))</f>
        <v>9.9272346596405904E-10</v>
      </c>
      <c r="CX298" s="12">
        <f t="shared" si="30"/>
        <v>4.9431178130369927E-77</v>
      </c>
      <c r="CY298" s="85">
        <v>1.21426815085659E-2</v>
      </c>
      <c r="CZ298" s="12">
        <f t="shared" si="31"/>
        <v>9.4502327943507502E-9</v>
      </c>
      <c r="DA298" s="85">
        <v>1.7821591973992901E-2</v>
      </c>
      <c r="DB298" s="12">
        <f t="shared" si="32"/>
        <v>2.4313521103317932E-17</v>
      </c>
      <c r="DC298" s="41">
        <v>2.7174161632058399E-5</v>
      </c>
      <c r="DD298" s="12">
        <f t="shared" si="33"/>
        <v>0</v>
      </c>
      <c r="DE298" s="85">
        <v>3.6460302881428702E-4</v>
      </c>
      <c r="DF298" s="12">
        <f t="shared" si="34"/>
        <v>0</v>
      </c>
      <c r="DG298" s="41">
        <v>2.7157299999999998E-5</v>
      </c>
      <c r="DH298" s="12">
        <f t="shared" si="35"/>
        <v>6.8539022696433486E-18</v>
      </c>
      <c r="DI298" s="41">
        <v>2.7157299999999998E-5</v>
      </c>
      <c r="DJ298" s="46">
        <v>293</v>
      </c>
      <c r="DK298" s="44">
        <v>8.0743714130360206E-6</v>
      </c>
      <c r="DL298" s="44">
        <v>2.9623504506970401E-5</v>
      </c>
      <c r="DM298" s="44">
        <v>7.6995163987181301E-5</v>
      </c>
      <c r="DN298" s="44">
        <v>5.2645249511984501E-5</v>
      </c>
      <c r="DO298" s="44">
        <v>2.8943239144252298E-4</v>
      </c>
      <c r="DP298" s="44">
        <v>2.1474804144727699E-4</v>
      </c>
      <c r="DQ298" s="44">
        <v>3.3367505095183202E-4</v>
      </c>
      <c r="DR298" s="45">
        <v>9.5563912591816198E-3</v>
      </c>
      <c r="DS298" s="45">
        <v>1.6878518843150399E-2</v>
      </c>
      <c r="DT298" s="45">
        <v>1.4841431248048801E-2</v>
      </c>
      <c r="DU298" s="45">
        <v>1.0100193619746799E-2</v>
      </c>
      <c r="DV298" s="45">
        <v>1.5983194350469899E-2</v>
      </c>
      <c r="DW298" s="45">
        <v>2.86720570077772E-2</v>
      </c>
      <c r="DX298" s="45">
        <v>1.2316205092635899E-2</v>
      </c>
    </row>
    <row r="299" spans="1:128">
      <c r="A299" s="43">
        <f t="shared" si="29"/>
        <v>18.720547945205478</v>
      </c>
      <c r="B299" s="18">
        <v>295</v>
      </c>
      <c r="C299" s="12">
        <v>6468</v>
      </c>
      <c r="D299" s="12">
        <v>8.7541557544538497E-3</v>
      </c>
      <c r="E299" s="12">
        <v>2.6730412976815901E-5</v>
      </c>
      <c r="F299" s="92">
        <f>$D299^Parameter!$D$325</f>
        <v>2.4827164973758614E-2</v>
      </c>
      <c r="G299" s="92">
        <f>$E299^Parameter!$D$318</f>
        <v>5.0985194609966689E-4</v>
      </c>
      <c r="H299" s="92">
        <f>$D299^Parameter!$D$326</f>
        <v>2.2582468622613296E-2</v>
      </c>
      <c r="I299" s="92">
        <f>$E299^Parameter!$D$319</f>
        <v>1.1838144256264952E-3</v>
      </c>
      <c r="J299" s="92">
        <f>$D299^Parameter!$D$328</f>
        <v>2.703754611870696E-2</v>
      </c>
      <c r="K299" s="92">
        <f>$E299^Parameter!$D$321</f>
        <v>9.4224428317067101E-3</v>
      </c>
      <c r="L299" s="92">
        <f>$D299^Parameter!$D$329</f>
        <v>7.041091544671535E-2</v>
      </c>
      <c r="M299" s="92">
        <f>$E299^Parameter!$D$322</f>
        <v>5.7442426547662769E-3</v>
      </c>
      <c r="N299" s="92">
        <f>$D299^Parameter!$D$330</f>
        <v>2.1537414092490513E-2</v>
      </c>
      <c r="O299" s="92">
        <f>$E299^Parameter!$D$323</f>
        <v>1.481843254061147E-2</v>
      </c>
      <c r="P299" s="92">
        <f>$D299^Parameter!$D$327</f>
        <v>1.0989754337495758E-2</v>
      </c>
      <c r="Q299" s="92">
        <f>$E299^Parameter!$D$320</f>
        <v>5.4310280687539588E-4</v>
      </c>
      <c r="R299" s="12">
        <f>$D299^EXP(Parameter!$D$96+Parameter!$D$103*(($B299/30.2*21)^(1)))</f>
        <v>3.1613822666656112E-78</v>
      </c>
      <c r="S299" s="12">
        <f>$E299^EXP(Parameter!$D$81+Parameter!$D$88*($B299/30.2*21)^(-2))</f>
        <v>1.5488468589414069E-3</v>
      </c>
      <c r="T299" s="12">
        <f>$D299^EXP(Parameter!$D$97+Parameter!$D$104*(($B299*21/30.2)^(1)))</f>
        <v>8.2716053720797471E-9</v>
      </c>
      <c r="U299" s="12">
        <f>$E299^EXP(Parameter!$D$82+Parameter!$D$89*($B299/30.2*21)^(-2))</f>
        <v>2.7192030041872672E-3</v>
      </c>
      <c r="V299" s="12">
        <f>$D299^EXP(Parameter!$D$99+Parameter!$D$106*(($B299*21/30.2)^(1)))</f>
        <v>1.6575221715793836E-17</v>
      </c>
      <c r="W299" s="12">
        <f>$E299^EXP(Parameter!$D$84+Parameter!$D$91*($B299/30.2*21)^(-2))</f>
        <v>1.6693140268482121E-2</v>
      </c>
      <c r="X299" s="12">
        <f>$D299^EXP(Parameter!$D$100+Parameter!$D$107*(($B299*21/30.2)^(1)))</f>
        <v>0</v>
      </c>
      <c r="Y299" s="12">
        <f>$E299^EXP(Parameter!$D$85+Parameter!$D$92*($B299/30.2*21)^(-2))</f>
        <v>9.9525224653895742E-3</v>
      </c>
      <c r="Z299" s="12">
        <f>$D299^EXP(Parameter!$D$101+Parameter!$D$108*(($B299*21/30.2)^(1)))</f>
        <v>0</v>
      </c>
      <c r="AA299" s="12">
        <f>$E299^EXP(Parameter!$D$86+Parameter!$D$93*($B299/30.2*21)^(-2))</f>
        <v>1.505205877797831E-2</v>
      </c>
      <c r="AB299" s="12">
        <f>$D299^EXP(Parameter!$D$98+Parameter!$D$105*(($B299*21/30.2)^(1)))</f>
        <v>4.7434326203013983E-18</v>
      </c>
      <c r="AC299" s="12">
        <f>$E299^EXP(Parameter!$D$83+Parameter!$D$90*($B299/30.2*21)^(-2))</f>
        <v>6.2628540431292523E-4</v>
      </c>
      <c r="AD299" s="87">
        <f>$D299^EXP(Parameter!$D$133+Parameter!$D$140*(($B299*21/30.2)^(-0.5))+Parameter!$D$147*((LN($B299*21/30.2))))</f>
        <v>5.2886588442128725E-19</v>
      </c>
      <c r="AE299" s="12">
        <f>$E299^EXP(Parameter!$D$111+Parameter!$D$118*(($B299*21/30.2)^(-1))+Parameter!$D$125*(($B299*21/30.2)^(-0.5)))</f>
        <v>3.9468513055421622E-2</v>
      </c>
      <c r="AF299" s="12">
        <f>$D299^EXP(Parameter!$D$134+Parameter!$D$141*(($B299*21/30.2)^(-0.5))+Parameter!$D$148*((LN($B299*21/30.2))))</f>
        <v>9.6091891313695409E-6</v>
      </c>
      <c r="AG299" s="12">
        <f>$E299^EXP(Parameter!$D$112+Parameter!$D$119*(($B299*21/30.2)^(-1))+Parameter!$D$126*(($B299*21/30.2)^(-0.5)))</f>
        <v>3.3968995716825664E-3</v>
      </c>
      <c r="AH299" s="12">
        <f>$D299^EXP(Parameter!$D$136+Parameter!$D$143*(($B299*21/30.2)^(-0.5))+Parameter!$D$150*((LN($B299*21/30.2))))</f>
        <v>6.555335050459621E-15</v>
      </c>
      <c r="AI299" s="12">
        <f>$E299^EXP(Parameter!$D$114+Parameter!$D$121*(($B299*21/30.2)^(-1))+Parameter!$D$128*(($B299*21/30.2)^(-0.5)))</f>
        <v>5.1297599636809655E-6</v>
      </c>
      <c r="AJ299" s="12">
        <f>$D299^EXP(Parameter!$D$137+Parameter!$D$144*(($B299*21/30.2)^(-0.5))+Parameter!$D$151*((LN($B299*21/30.2))))</f>
        <v>9.3031907286454163E-23</v>
      </c>
      <c r="AK299" s="12">
        <f>$E299^EXP(Parameter!$D$115+Parameter!$D$122*(($B299*21/30.2)^(-1))+Parameter!$D$129*(($B299*21/30.2)^(-0.5)))</f>
        <v>1.848444209661584E-3</v>
      </c>
      <c r="AL299" s="12">
        <f>$D299^EXP(Parameter!$D$138+Parameter!$D$145*(($B299*21/30.2)^(-0.5))+Parameter!$D$152*((LN($B299*21/30.2))))</f>
        <v>6.6750000547784227E-111</v>
      </c>
      <c r="AM299" s="12">
        <f>$E299^EXP(Parameter!$D$116+Parameter!$D$123*(($B299*21/30.2)^(-1))+Parameter!$D$130*(($B299*21/30.2)^(-0.5)))</f>
        <v>1.9503333430310276E-7</v>
      </c>
      <c r="AN299" s="12">
        <f>$D299^EXP(Parameter!$D$135+Parameter!$D$142*(($B299*21/30.2)^(-0.5))+Parameter!$D$149*((LN($B299*21/30.2))))</f>
        <v>9.4753673968849461E-8</v>
      </c>
      <c r="AO299" s="12">
        <f>$E299^EXP(Parameter!$D$113+Parameter!$D$120*(($B299*21/30.2)^(-1))+Parameter!$D$127*(($B299*21/30.2)^(-0.5)))</f>
        <v>4.352843205914992E-15</v>
      </c>
      <c r="AP299" s="87">
        <f>$D299^EXP(Parameter!$D$304+Parameter!$D$310*((LN($B299*21/30.2))))</f>
        <v>7.2380075230565845E-3</v>
      </c>
      <c r="AQ299" s="88">
        <f>$E299^EXP(Parameter!$D$290+Parameter!$D$296*((LN($B299*21/30.2))))</f>
        <v>6.3165959381927131E-3</v>
      </c>
      <c r="AR299" s="12">
        <f>$D299^EXP(Parameter!$D$305+Parameter!$D$311*((LN($B299*21/30.2))))</f>
        <v>1.2123431631896808E-2</v>
      </c>
      <c r="AS299" s="88">
        <f>$E299^EXP(Parameter!$D$291+Parameter!$D$297*((LN($B299*21/30.2))))</f>
        <v>4.418844784452816E-3</v>
      </c>
      <c r="AT299" s="12">
        <f>$D299^EXP(Parameter!$D$305+Parameter!$D$307-Parameter!$D$306+(Parameter!$D$311+Parameter!$D$313-Parameter!$D$312)*((LN($B299*21/30.2))))</f>
        <v>9.7343608657303425E-3</v>
      </c>
      <c r="AU299" s="88">
        <f>$E299^EXP(Parameter!$D$291+Parameter!$D$293-Parameter!$D$292+(Parameter!$D$297+Parameter!$D$299-Parameter!$D$298)*((LN($B299*21/30.2))))</f>
        <v>7.2029772283872581E-3</v>
      </c>
      <c r="AV299" s="12">
        <f>$D299^EXP(Parameter!$D$308+Parameter!$D$314*((LN($B299*21/30.2))))</f>
        <v>1.3117590852198314E-2</v>
      </c>
      <c r="AW299" s="88">
        <f>$E299^EXP(Parameter!$D$294+Parameter!$D$300*((LN($B299*21/30.2))))</f>
        <v>6.3302629298044961E-3</v>
      </c>
      <c r="AX299" s="12">
        <f>$D299^EXP(Parameter!$D$305+Parameter!$D$309-Parameter!$D$306+(Parameter!$D$311+Parameter!$D$315-Parameter!$D$312)*((LN($B299*21/30.2))))</f>
        <v>3.5502342676262261E-3</v>
      </c>
      <c r="AY299" s="88">
        <f>$E299^EXP(Parameter!$D$291+Parameter!$D$295-Parameter!$D$292+(Parameter!$D$297+Parameter!$D$301-Parameter!$D$298)*((LN($B299*21/30.2))))</f>
        <v>1.2383237885792726E-5</v>
      </c>
      <c r="AZ299" s="12">
        <f>$D299^EXP(Parameter!D$305-Parameter!D$306+(Parameter!D$311-Parameter!D$312)*((LN($B299*21/30.2))))</f>
        <v>2.320598164770107E-3</v>
      </c>
      <c r="BA299" s="88">
        <f>$E299^EXP(Parameter!$D$291-Parameter!$D$292+(Parameter!$D$297-Parameter!$D$298)*((LN($B299*21/30.2))))</f>
        <v>6.2472378301855953E-8</v>
      </c>
      <c r="BB299" s="89">
        <f>$D299^EXP(Parameter!$D$231+Parameter!$D$238)</f>
        <v>2.7350377400254599E-2</v>
      </c>
      <c r="BC299" s="90">
        <f>$E299^EXP(Parameter!$D$216+Parameter!$D$223)</f>
        <v>1.2467238304203654E-3</v>
      </c>
      <c r="BD299" s="91">
        <f>$D299^EXP(Parameter!$D$232+Parameter!$D$239)</f>
        <v>1.9564774366398221E-2</v>
      </c>
      <c r="BE299" s="90">
        <f>$E299^EXP(Parameter!$D$217+Parameter!$D$224)</f>
        <v>1.9229955727048291E-3</v>
      </c>
      <c r="BF299" s="91">
        <f>$D299^EXP(Parameter!$D$234+Parameter!$D$241)</f>
        <v>2.4511041760039945E-2</v>
      </c>
      <c r="BG299" s="91">
        <f>$E299^EXP(Parameter!$D$219+Parameter!$D$226)</f>
        <v>1.1767354859432399E-2</v>
      </c>
      <c r="BH299" s="91">
        <f>$D299^EXP(Parameter!$D$235+Parameter!$D$242)</f>
        <v>5.7623034724267143E-2</v>
      </c>
      <c r="BI299" s="91">
        <f>$E299^EXP(Parameter!$D$220+Parameter!$D$227)</f>
        <v>6.8819136957112325E-3</v>
      </c>
      <c r="BJ299" s="91">
        <f>$D299^EXP(Parameter!$D$236)</f>
        <v>5.1807848265479784E-3</v>
      </c>
      <c r="BK299" s="91">
        <f>$E299^EXP(Parameter!$D$221)</f>
        <v>0.11184345134855371</v>
      </c>
      <c r="BL299" s="91">
        <f>$D299^EXP(Parameter!$D$233+Parameter!$D$240)</f>
        <v>7.652124636442938E-3</v>
      </c>
      <c r="BM299" s="91">
        <f>$E299^EXP(Parameter!$D$218+Parameter!$D$225)</f>
        <v>4.7424442403024388E-4</v>
      </c>
      <c r="BN299" s="90">
        <f>$D299^EXP(Parameter!$D$268+Parameter!$D$275)</f>
        <v>3.9279530420586552E-2</v>
      </c>
      <c r="BO299" s="91">
        <f>$E299^EXP(Parameter!$D$246+Parameter!$D$253)</f>
        <v>3.4978826435917563E-4</v>
      </c>
      <c r="BP299" s="91">
        <f>$D299^EXP(Parameter!$D$269+Parameter!$D$276)</f>
        <v>2.370285167406902E-2</v>
      </c>
      <c r="BQ299" s="91">
        <f>$E299^EXP(Parameter!$D$247+Parameter!$D$254)</f>
        <v>1.0453701501202174E-3</v>
      </c>
      <c r="BR299" s="91">
        <f>$D299^EXP(Parameter!$D$271+Parameter!$D$278)</f>
        <v>6.55114622041299E-2</v>
      </c>
      <c r="BS299" s="91">
        <f>$E299^EXP(Parameter!$D$249+Parameter!$D$256)</f>
        <v>1.5114583999636208E-2</v>
      </c>
      <c r="BT299" s="91">
        <f>$D299^EXP(Parameter!$D$272+Parameter!$D$279)</f>
        <v>0.12772797176778408</v>
      </c>
      <c r="BU299" s="91">
        <f>$E299^EXP(Parameter!$D$250+Parameter!$D$257)</f>
        <v>3.6888843077904731E-3</v>
      </c>
      <c r="BV299" s="91">
        <f>$D299^EXP(Parameter!$D$273+Parameter!$D$280)</f>
        <v>9.6663370328052597E-2</v>
      </c>
      <c r="BW299" s="91">
        <f>$E299^EXP(Parameter!$D$251+Parameter!$D$258)</f>
        <v>1.6490363563269439E-2</v>
      </c>
      <c r="BX299" s="91">
        <f>$D299^EXP(Parameter!$D$270+Parameter!$D$277)</f>
        <v>2.0030661996670803E-2</v>
      </c>
      <c r="BY299" s="91">
        <f>$E299^EXP(Parameter!$D$248+Parameter!$D$255)</f>
        <v>1.3325018773884742E-3</v>
      </c>
      <c r="BZ299" s="90">
        <f>$D299^EXP(Parameter!$D$208)</f>
        <v>2.5060900122598456E-2</v>
      </c>
      <c r="CA299" s="90">
        <f>$E299^EXP(Parameter!$D$200)</f>
        <v>8.3035728320463953E-4</v>
      </c>
      <c r="CB299" s="90">
        <f>$D299^EXP(Parameter!$D$209)</f>
        <v>1.9874458025906219E-2</v>
      </c>
      <c r="CC299" s="90">
        <f>$E299^EXP(Parameter!$D$201)</f>
        <v>1.5489797544772353E-3</v>
      </c>
      <c r="CD299" s="90">
        <f>$D299^EXP(Parameter!$D$211)</f>
        <v>2.2061071134566325E-2</v>
      </c>
      <c r="CE299" s="90">
        <f>$E299^EXP(Parameter!$D$203)</f>
        <v>8.6905567912098618E-3</v>
      </c>
      <c r="CF299" s="90">
        <f>$D299^EXP(Parameter!$D$212)</f>
        <v>5.7458740625118035E-2</v>
      </c>
      <c r="CG299" s="90">
        <f>$E299^EXP(Parameter!$D$204)</f>
        <v>5.7635365827434157E-3</v>
      </c>
      <c r="CH299" s="91">
        <f>$D299^EXP(Parameter!$D$213)</f>
        <v>1.714560851993565E-2</v>
      </c>
      <c r="CI299" s="90">
        <f>$E299^EXP(Parameter!$D$205)</f>
        <v>1.1203124559461628E-2</v>
      </c>
      <c r="CJ299" s="91">
        <f>$D299^EXP(Parameter!$D$210)</f>
        <v>8.5080579758025614E-3</v>
      </c>
      <c r="CK299" s="90">
        <f>$E299^EXP(Parameter!$D$202)</f>
        <v>6.4970916163907793E-4</v>
      </c>
      <c r="CL299" s="12">
        <f>$D299^EXP(Parameter!$D$170+Parameter!$D$177*(LN($B299/30.2*21)))</f>
        <v>9.353665277870217E-3</v>
      </c>
      <c r="CM299" s="41">
        <f>$E299^EXP(Parameter!$D$155+Parameter!$D$162*(LN($B299/30.2*21)))</f>
        <v>5.5940695146746697E-2</v>
      </c>
      <c r="CN299" s="12">
        <f>$D299^EXP(Parameter!$D$171+Parameter!$D$178*(LN($B299/30.2*21)))</f>
        <v>1.1368498950671711E-2</v>
      </c>
      <c r="CO299" s="41">
        <f>$E299^EXP(Parameter!$D$156+Parameter!$D$163*(LN($B299/30.2*21)))</f>
        <v>2.8587012623953682E-2</v>
      </c>
      <c r="CP299" s="12">
        <f>$D299^EXP(Parameter!$D$173+Parameter!$D$180*(LN($B299/30.2*21)))</f>
        <v>8.7818878538260068E-3</v>
      </c>
      <c r="CQ299" s="41">
        <f>$E299^EXP(Parameter!$D$158+Parameter!$D$165*(LN($B299/30.2*21)))</f>
        <v>2.646899420849614E-2</v>
      </c>
      <c r="CR299" s="12">
        <f>$D299^EXP(Parameter!$D$174+Parameter!$D$181*(LN($B299/30.2*21)))</f>
        <v>6.4924381919766296E-3</v>
      </c>
      <c r="CS299" s="41">
        <f>$E299^EXP(Parameter!$D$159+Parameter!$D$166*(LN($B299/30.2*21)))</f>
        <v>4.6680697512559967E-2</v>
      </c>
      <c r="CT299" s="12">
        <f>$D299^EXP(Parameter!$D$175+Parameter!$D$182*(LN($B299/30.2*21)))</f>
        <v>6.7602463089637508E-4</v>
      </c>
      <c r="CU299" s="41">
        <f>$E299^EXP(Parameter!$D$160+Parameter!$D$167*(LN($B299/30.2*21)))</f>
        <v>4.0875822916763127E-4</v>
      </c>
      <c r="CV299" s="12">
        <f>$D299^EXP(Parameter!$D$172+Parameter!$D$179*(LN($B299/30.2*21)))</f>
        <v>1.3026435537013415E-3</v>
      </c>
      <c r="CW299" s="41">
        <f>$E299^EXP(Parameter!$D$157+Parameter!$D$164*(LN($B299/30.2*21)))</f>
        <v>9.4290533178558338E-10</v>
      </c>
      <c r="CX299" s="12">
        <f t="shared" si="30"/>
        <v>3.1613822666656112E-78</v>
      </c>
      <c r="CY299" s="85">
        <v>1.2137711389936899E-2</v>
      </c>
      <c r="CZ299" s="12">
        <f t="shared" si="31"/>
        <v>8.2716053720797471E-9</v>
      </c>
      <c r="DA299" s="85">
        <v>1.7809972462003699E-2</v>
      </c>
      <c r="DB299" s="12">
        <f t="shared" si="32"/>
        <v>1.6575221715793836E-17</v>
      </c>
      <c r="DC299" s="41">
        <v>2.6745809396989999E-5</v>
      </c>
      <c r="DD299" s="12">
        <f t="shared" si="33"/>
        <v>0</v>
      </c>
      <c r="DE299" s="85">
        <v>3.5973297513986402E-4</v>
      </c>
      <c r="DF299" s="12">
        <f t="shared" si="34"/>
        <v>0</v>
      </c>
      <c r="DG299" s="41">
        <v>2.6730400000000001E-5</v>
      </c>
      <c r="DH299" s="12">
        <f t="shared" si="35"/>
        <v>4.7434326203013983E-18</v>
      </c>
      <c r="DI299" s="41">
        <v>2.6730400000000001E-5</v>
      </c>
      <c r="DJ299" s="46">
        <v>294</v>
      </c>
      <c r="DK299" s="44">
        <v>7.9198295570570599E-6</v>
      </c>
      <c r="DL299" s="44">
        <v>2.90963563280844E-5</v>
      </c>
      <c r="DM299" s="44">
        <v>7.5704378067809093E-5</v>
      </c>
      <c r="DN299" s="44">
        <v>5.1740841168546E-5</v>
      </c>
      <c r="DO299" s="44">
        <v>2.8501411318271298E-4</v>
      </c>
      <c r="DP299" s="44">
        <v>2.1139556939642201E-4</v>
      </c>
      <c r="DQ299" s="44">
        <v>3.28636989826547E-4</v>
      </c>
      <c r="DR299" s="45">
        <v>9.4856159350351597E-3</v>
      </c>
      <c r="DS299" s="45">
        <v>1.6762494010303199E-2</v>
      </c>
      <c r="DT299" s="45">
        <v>1.47375764304428E-2</v>
      </c>
      <c r="DU299" s="45">
        <v>1.0025897893878999E-2</v>
      </c>
      <c r="DV299" s="45">
        <v>1.5872483591296799E-2</v>
      </c>
      <c r="DW299" s="45">
        <v>2.8490201754181502E-2</v>
      </c>
      <c r="DX299" s="45">
        <v>1.2227857451023399E-2</v>
      </c>
    </row>
    <row r="300" spans="1:128">
      <c r="A300" s="43">
        <f t="shared" si="29"/>
        <v>18.780821917808218</v>
      </c>
      <c r="B300" s="18">
        <v>296</v>
      </c>
      <c r="C300" s="12">
        <v>6490</v>
      </c>
      <c r="D300" s="12">
        <v>8.6874059755238896E-3</v>
      </c>
      <c r="E300" s="12">
        <v>2.63112603475923E-5</v>
      </c>
      <c r="F300" s="92">
        <f>$D300^Parameter!$D$325</f>
        <v>2.4679382634518507E-2</v>
      </c>
      <c r="G300" s="92">
        <f>$E300^Parameter!$D$318</f>
        <v>5.0408292816172596E-4</v>
      </c>
      <c r="H300" s="92">
        <f>$D300^Parameter!$D$326</f>
        <v>2.2444611567034978E-2</v>
      </c>
      <c r="I300" s="92">
        <f>$E300^Parameter!$D$319</f>
        <v>1.1719002778575009E-3</v>
      </c>
      <c r="J300" s="92">
        <f>$D300^Parameter!$D$328</f>
        <v>2.6880309774983735E-2</v>
      </c>
      <c r="K300" s="92">
        <f>$E300^Parameter!$D$321</f>
        <v>9.3567010062409074E-3</v>
      </c>
      <c r="L300" s="92">
        <f>$D300^Parameter!$D$329</f>
        <v>7.0109757611994644E-2</v>
      </c>
      <c r="M300" s="92">
        <f>$E300^Parameter!$D$322</f>
        <v>5.6999285201038384E-3</v>
      </c>
      <c r="N300" s="92">
        <f>$D300^Parameter!$D$330</f>
        <v>2.1404298303914143E-2</v>
      </c>
      <c r="O300" s="92">
        <f>$E300^Parameter!$D$323</f>
        <v>1.4725046020403785E-2</v>
      </c>
      <c r="P300" s="92">
        <f>$D300^Parameter!$D$327</f>
        <v>1.0909965860475029E-2</v>
      </c>
      <c r="Q300" s="92">
        <f>$E300^Parameter!$D$320</f>
        <v>5.3700847467468601E-4</v>
      </c>
      <c r="R300" s="12">
        <f>$D300^EXP(Parameter!$D$96+Parameter!$D$103*(($B300/30.2*21)^(1)))</f>
        <v>1.9390274608227699E-79</v>
      </c>
      <c r="S300" s="12">
        <f>$E300^EXP(Parameter!$D$81+Parameter!$D$88*($B300/30.2*21)^(-2))</f>
        <v>1.5338785110600504E-3</v>
      </c>
      <c r="T300" s="12">
        <f>$D300^EXP(Parameter!$D$97+Parameter!$D$104*(($B300*21/30.2)^(1)))</f>
        <v>7.233918043964781E-9</v>
      </c>
      <c r="U300" s="12">
        <f>$E300^EXP(Parameter!$D$82+Parameter!$D$89*($B300/30.2*21)^(-2))</f>
        <v>2.6951993467220488E-3</v>
      </c>
      <c r="V300" s="12">
        <f>$D300^EXP(Parameter!$D$99+Parameter!$D$106*(($B300*21/30.2)^(1)))</f>
        <v>1.1259419363138227E-17</v>
      </c>
      <c r="W300" s="12">
        <f>$E300^EXP(Parameter!$D$84+Parameter!$D$91*($B300/30.2*21)^(-2))</f>
        <v>1.6590913930678297E-2</v>
      </c>
      <c r="X300" s="12">
        <f>$D300^EXP(Parameter!$D$100+Parameter!$D$107*(($B300*21/30.2)^(1)))</f>
        <v>0</v>
      </c>
      <c r="Y300" s="12">
        <f>$E300^EXP(Parameter!$D$85+Parameter!$D$92*($B300/30.2*21)^(-2))</f>
        <v>9.8838977881076043E-3</v>
      </c>
      <c r="Z300" s="12">
        <f>$D300^EXP(Parameter!$D$101+Parameter!$D$108*(($B300*21/30.2)^(1)))</f>
        <v>0</v>
      </c>
      <c r="AA300" s="12">
        <f>$E300^EXP(Parameter!$D$86+Parameter!$D$93*($B300/30.2*21)^(-2))</f>
        <v>1.4957546193100059E-2</v>
      </c>
      <c r="AB300" s="12">
        <f>$D300^EXP(Parameter!$D$98+Parameter!$D$105*(($B300*21/30.2)^(1)))</f>
        <v>3.2724574713257709E-18</v>
      </c>
      <c r="AC300" s="12">
        <f>$E300^EXP(Parameter!$D$83+Parameter!$D$90*($B300/30.2*21)^(-2))</f>
        <v>6.1938984281935839E-4</v>
      </c>
      <c r="AD300" s="87">
        <f>$D300^EXP(Parameter!$D$133+Parameter!$D$140*(($B300*21/30.2)^(-0.5))+Parameter!$D$147*((LN($B300*21/30.2))))</f>
        <v>4.1972145565362239E-19</v>
      </c>
      <c r="AE300" s="12">
        <f>$E300^EXP(Parameter!$D$111+Parameter!$D$118*(($B300*21/30.2)^(-1))+Parameter!$D$125*(($B300*21/30.2)^(-0.5)))</f>
        <v>3.9328206784640662E-2</v>
      </c>
      <c r="AF300" s="12">
        <f>$D300^EXP(Parameter!$D$134+Parameter!$D$141*(($B300*21/30.2)^(-0.5))+Parameter!$D$148*((LN($B300*21/30.2))))</f>
        <v>9.2579046668596212E-6</v>
      </c>
      <c r="AG300" s="12">
        <f>$E300^EXP(Parameter!$D$112+Parameter!$D$119*(($B300*21/30.2)^(-1))+Parameter!$D$126*(($B300*21/30.2)^(-0.5)))</f>
        <v>3.3686992086665009E-3</v>
      </c>
      <c r="AH300" s="12">
        <f>$D300^EXP(Parameter!$D$136+Parameter!$D$143*(($B300*21/30.2)^(-0.5))+Parameter!$D$150*((LN($B300*21/30.2))))</f>
        <v>5.5519479474889455E-15</v>
      </c>
      <c r="AI300" s="12">
        <f>$E300^EXP(Parameter!$D$114+Parameter!$D$121*(($B300*21/30.2)^(-1))+Parameter!$D$128*(($B300*21/30.2)^(-0.5)))</f>
        <v>5.0004829799961904E-6</v>
      </c>
      <c r="AJ300" s="12">
        <f>$D300^EXP(Parameter!$D$137+Parameter!$D$144*(($B300*21/30.2)^(-0.5))+Parameter!$D$151*((LN($B300*21/30.2))))</f>
        <v>6.8168028699419541E-23</v>
      </c>
      <c r="AK300" s="12">
        <f>$E300^EXP(Parameter!$D$115+Parameter!$D$122*(($B300*21/30.2)^(-1))+Parameter!$D$129*(($B300*21/30.2)^(-0.5)))</f>
        <v>1.8294880821740703E-3</v>
      </c>
      <c r="AL300" s="12">
        <f>$D300^EXP(Parameter!$D$138+Parameter!$D$145*(($B300*21/30.2)^(-0.5))+Parameter!$D$152*((LN($B300*21/30.2))))</f>
        <v>8.803173866313445E-112</v>
      </c>
      <c r="AM300" s="12">
        <f>$E300^EXP(Parameter!$D$116+Parameter!$D$123*(($B300*21/30.2)^(-1))+Parameter!$D$130*(($B300*21/30.2)^(-0.5)))</f>
        <v>1.8879002122223033E-7</v>
      </c>
      <c r="AN300" s="12">
        <f>$D300^EXP(Parameter!$D$135+Parameter!$D$142*(($B300*21/30.2)^(-0.5))+Parameter!$D$149*((LN($B300*21/30.2))))</f>
        <v>8.9764403060593536E-8</v>
      </c>
      <c r="AO300" s="12">
        <f>$E300^EXP(Parameter!$D$113+Parameter!$D$120*(($B300*21/30.2)^(-1))+Parameter!$D$127*(($B300*21/30.2)^(-0.5)))</f>
        <v>4.0414947421743295E-15</v>
      </c>
      <c r="AP300" s="87">
        <f>$D300^EXP(Parameter!$D$304+Parameter!$D$310*((LN($B300*21/30.2))))</f>
        <v>7.1653724795664791E-3</v>
      </c>
      <c r="AQ300" s="88">
        <f>$E300^EXP(Parameter!$D$290+Parameter!$D$296*((LN($B300*21/30.2))))</f>
        <v>6.2841474844058465E-3</v>
      </c>
      <c r="AR300" s="12">
        <f>$D300^EXP(Parameter!$D$305+Parameter!$D$311*((LN($B300*21/30.2))))</f>
        <v>1.2028576277493926E-2</v>
      </c>
      <c r="AS300" s="88">
        <f>$E300^EXP(Parameter!$D$291+Parameter!$D$297*((LN($B300*21/30.2))))</f>
        <v>4.3873160922826568E-3</v>
      </c>
      <c r="AT300" s="12">
        <f>$D300^EXP(Parameter!$D$305+Parameter!$D$307-Parameter!$D$306+(Parameter!$D$311+Parameter!$D$313-Parameter!$D$312)*((LN($B300*21/30.2))))</f>
        <v>9.648738981398992E-3</v>
      </c>
      <c r="AU300" s="88">
        <f>$E300^EXP(Parameter!$D$291+Parameter!$D$293-Parameter!$D$292+(Parameter!$D$297+Parameter!$D$299-Parameter!$D$298)*((LN($B300*21/30.2))))</f>
        <v>7.1459904535694126E-3</v>
      </c>
      <c r="AV300" s="12">
        <f>$D300^EXP(Parameter!$D$308+Parameter!$D$314*((LN($B300*21/30.2))))</f>
        <v>1.2990293032990482E-2</v>
      </c>
      <c r="AW300" s="88">
        <f>$E300^EXP(Parameter!$D$294+Parameter!$D$300*((LN($B300*21/30.2))))</f>
        <v>6.2832643769275744E-3</v>
      </c>
      <c r="AX300" s="12">
        <f>$D300^EXP(Parameter!$D$305+Parameter!$D$309-Parameter!$D$306+(Parameter!$D$311+Parameter!$D$315-Parameter!$D$312)*((LN($B300*21/30.2))))</f>
        <v>3.5081049210242752E-3</v>
      </c>
      <c r="AY300" s="88">
        <f>$E300^EXP(Parameter!$D$291+Parameter!$D$295-Parameter!$D$292+(Parameter!$D$297+Parameter!$D$301-Parameter!$D$298)*((LN($B300*21/30.2))))</f>
        <v>1.2014955395223252E-5</v>
      </c>
      <c r="AZ300" s="12">
        <f>$D300^EXP(Parameter!D$305-Parameter!D$306+(Parameter!D$311-Parameter!D$312)*((LN($B300*21/30.2))))</f>
        <v>2.2928013505144297E-3</v>
      </c>
      <c r="BA300" s="88">
        <f>$E300^EXP(Parameter!$D$291-Parameter!$D$292+(Parameter!$D$297-Parameter!$D$298)*((LN($B300*21/30.2))))</f>
        <v>5.9995390323177918E-8</v>
      </c>
      <c r="BB300" s="89">
        <f>$D300^EXP(Parameter!$D$231+Parameter!$D$238)</f>
        <v>2.719182710169361E-2</v>
      </c>
      <c r="BC300" s="90">
        <f>$E300^EXP(Parameter!$D$216+Parameter!$D$223)</f>
        <v>1.2342724702939188E-3</v>
      </c>
      <c r="BD300" s="91">
        <f>$D300^EXP(Parameter!$D$232+Parameter!$D$239)</f>
        <v>1.9440833821468172E-2</v>
      </c>
      <c r="BE300" s="90">
        <f>$E300^EXP(Parameter!$D$217+Parameter!$D$224)</f>
        <v>1.9050288813191472E-3</v>
      </c>
      <c r="BF300" s="91">
        <f>$D300^EXP(Parameter!$D$234+Parameter!$D$241)</f>
        <v>2.4364636751225247E-2</v>
      </c>
      <c r="BG300" s="91">
        <f>$E300^EXP(Parameter!$D$219+Parameter!$D$226)</f>
        <v>1.168915074799733E-2</v>
      </c>
      <c r="BH300" s="91">
        <f>$D300^EXP(Parameter!$D$235+Parameter!$D$242)</f>
        <v>5.7357998815326626E-2</v>
      </c>
      <c r="BI300" s="91">
        <f>$E300^EXP(Parameter!$D$220+Parameter!$D$227)</f>
        <v>6.8306753744969391E-3</v>
      </c>
      <c r="BJ300" s="91">
        <f>$D300^EXP(Parameter!$D$236)</f>
        <v>5.1369268817751173E-3</v>
      </c>
      <c r="BK300" s="91">
        <f>$E300^EXP(Parameter!$D$221)</f>
        <v>0.11147629721593011</v>
      </c>
      <c r="BL300" s="91">
        <f>$D300^EXP(Parameter!$D$233+Parameter!$D$240)</f>
        <v>7.592127474377439E-3</v>
      </c>
      <c r="BM300" s="91">
        <f>$E300^EXP(Parameter!$D$218+Parameter!$D$225)</f>
        <v>4.6882735895002444E-4</v>
      </c>
      <c r="BN300" s="90">
        <f>$D300^EXP(Parameter!$D$268+Parameter!$D$275)</f>
        <v>3.9074668297559283E-2</v>
      </c>
      <c r="BO300" s="91">
        <f>$E300^EXP(Parameter!$D$246+Parameter!$D$253)</f>
        <v>3.4563484751598013E-4</v>
      </c>
      <c r="BP300" s="91">
        <f>$D300^EXP(Parameter!$D$269+Parameter!$D$276)</f>
        <v>2.3559997917584383E-2</v>
      </c>
      <c r="BQ300" s="91">
        <f>$E300^EXP(Parameter!$D$247+Parameter!$D$254)</f>
        <v>1.0346561667188229E-3</v>
      </c>
      <c r="BR300" s="91">
        <f>$D300^EXP(Parameter!$D$271+Parameter!$D$278)</f>
        <v>6.5223660532907471E-2</v>
      </c>
      <c r="BS300" s="91">
        <f>$E300^EXP(Parameter!$D$249+Parameter!$D$256)</f>
        <v>1.5019777228089868E-2</v>
      </c>
      <c r="BT300" s="91">
        <f>$D300^EXP(Parameter!$D$272+Parameter!$D$279)</f>
        <v>0.12730407574444433</v>
      </c>
      <c r="BU300" s="91">
        <f>$E300^EXP(Parameter!$D$250+Parameter!$D$257)</f>
        <v>3.6579938404915193E-3</v>
      </c>
      <c r="BV300" s="91">
        <f>$D300^EXP(Parameter!$D$273+Parameter!$D$280)</f>
        <v>9.6299209719920398E-2</v>
      </c>
      <c r="BW300" s="91">
        <f>$E300^EXP(Parameter!$D$251+Parameter!$D$258)</f>
        <v>1.6389070064909566E-2</v>
      </c>
      <c r="BX300" s="91">
        <f>$D300^EXP(Parameter!$D$270+Parameter!$D$277)</f>
        <v>1.9904526785199352E-2</v>
      </c>
      <c r="BY300" s="91">
        <f>$E300^EXP(Parameter!$D$248+Parameter!$D$255)</f>
        <v>1.3193255896703044E-3</v>
      </c>
      <c r="BZ300" s="90">
        <f>$D300^EXP(Parameter!$D$208)</f>
        <v>2.4912103580622347E-2</v>
      </c>
      <c r="CA300" s="90">
        <f>$E300^EXP(Parameter!$D$200)</f>
        <v>8.2156295500572377E-4</v>
      </c>
      <c r="CB300" s="90">
        <f>$D300^EXP(Parameter!$D$209)</f>
        <v>1.9749056685966278E-2</v>
      </c>
      <c r="CC300" s="90">
        <f>$E300^EXP(Parameter!$D$201)</f>
        <v>1.5340094306847509E-3</v>
      </c>
      <c r="CD300" s="90">
        <f>$D300^EXP(Parameter!$D$211)</f>
        <v>2.1925569634612497E-2</v>
      </c>
      <c r="CE300" s="90">
        <f>$E300^EXP(Parameter!$D$203)</f>
        <v>8.6288741305967937E-3</v>
      </c>
      <c r="CF300" s="90">
        <f>$D300^EXP(Parameter!$D$212)</f>
        <v>5.7194196580549632E-2</v>
      </c>
      <c r="CG300" s="90">
        <f>$E300^EXP(Parameter!$D$204)</f>
        <v>5.7191023893370984E-3</v>
      </c>
      <c r="CH300" s="91">
        <f>$D300^EXP(Parameter!$D$213)</f>
        <v>1.703336095463346E-2</v>
      </c>
      <c r="CI300" s="90">
        <f>$E300^EXP(Parameter!$D$205)</f>
        <v>1.1127849493973652E-2</v>
      </c>
      <c r="CJ300" s="91">
        <f>$D300^EXP(Parameter!$D$210)</f>
        <v>8.4427957652254103E-3</v>
      </c>
      <c r="CK300" s="90">
        <f>$E300^EXP(Parameter!$D$202)</f>
        <v>6.4259140958615056E-4</v>
      </c>
      <c r="CL300" s="12">
        <f>$D300^EXP(Parameter!$D$170+Parameter!$D$177*(LN($B300/30.2*21)))</f>
        <v>9.2720231657914213E-3</v>
      </c>
      <c r="CM300" s="41">
        <f>$E300^EXP(Parameter!$D$155+Parameter!$D$162*(LN($B300/30.2*21)))</f>
        <v>5.5837474623007956E-2</v>
      </c>
      <c r="CN300" s="12">
        <f>$D300^EXP(Parameter!$D$171+Parameter!$D$178*(LN($B300/30.2*21)))</f>
        <v>1.1279558012547033E-2</v>
      </c>
      <c r="CO300" s="41">
        <f>$E300^EXP(Parameter!$D$156+Parameter!$D$163*(LN($B300/30.2*21)))</f>
        <v>2.8485620763981551E-2</v>
      </c>
      <c r="CP300" s="12">
        <f>$D300^EXP(Parameter!$D$173+Parameter!$D$180*(LN($B300/30.2*21)))</f>
        <v>8.7053240859162172E-3</v>
      </c>
      <c r="CQ300" s="41">
        <f>$E300^EXP(Parameter!$D$158+Parameter!$D$165*(LN($B300/30.2*21)))</f>
        <v>2.6342599042986786E-2</v>
      </c>
      <c r="CR300" s="12">
        <f>$D300^EXP(Parameter!$D$174+Parameter!$D$181*(LN($B300/30.2*21)))</f>
        <v>6.4190698508983799E-3</v>
      </c>
      <c r="CS300" s="41">
        <f>$E300^EXP(Parameter!$D$159+Parameter!$D$166*(LN($B300/30.2*21)))</f>
        <v>4.6532622054860119E-2</v>
      </c>
      <c r="CT300" s="12">
        <f>$D300^EXP(Parameter!$D$175+Parameter!$D$182*(LN($B300/30.2*21)))</f>
        <v>6.6488365654948135E-4</v>
      </c>
      <c r="CU300" s="41">
        <f>$E300^EXP(Parameter!$D$160+Parameter!$D$167*(LN($B300/30.2*21)))</f>
        <v>4.020481521173825E-4</v>
      </c>
      <c r="CV300" s="12">
        <f>$D300^EXP(Parameter!$D$172+Parameter!$D$179*(LN($B300/30.2*21)))</f>
        <v>1.2856078020857739E-3</v>
      </c>
      <c r="CW300" s="41">
        <f>$E300^EXP(Parameter!$D$157+Parameter!$D$164*(LN($B300/30.2*21)))</f>
        <v>8.9564832452712068E-10</v>
      </c>
      <c r="CX300" s="12">
        <f t="shared" si="30"/>
        <v>1.9390274608227699E-79</v>
      </c>
      <c r="CY300" s="85">
        <v>1.21328332222106E-2</v>
      </c>
      <c r="CZ300" s="12">
        <f t="shared" si="31"/>
        <v>7.233918043964781E-9</v>
      </c>
      <c r="DA300" s="85">
        <v>1.7798542575081101E-2</v>
      </c>
      <c r="DB300" s="12">
        <f t="shared" si="32"/>
        <v>1.1259419363138227E-17</v>
      </c>
      <c r="DC300" s="41">
        <v>2.6325378637059101E-5</v>
      </c>
      <c r="DD300" s="12">
        <f t="shared" si="33"/>
        <v>0</v>
      </c>
      <c r="DE300" s="85">
        <v>3.5494851466290101E-4</v>
      </c>
      <c r="DF300" s="12">
        <f t="shared" si="34"/>
        <v>0</v>
      </c>
      <c r="DG300" s="41">
        <v>2.63113E-5</v>
      </c>
      <c r="DH300" s="12">
        <f t="shared" si="35"/>
        <v>3.2724574713257709E-18</v>
      </c>
      <c r="DI300" s="41">
        <v>2.63113E-5</v>
      </c>
      <c r="DJ300" s="46">
        <v>295</v>
      </c>
      <c r="DK300" s="44">
        <v>7.7686013633115908E-6</v>
      </c>
      <c r="DL300" s="44">
        <v>2.85797809107535E-5</v>
      </c>
      <c r="DM300" s="44">
        <v>7.4438105025942405E-5</v>
      </c>
      <c r="DN300" s="44">
        <v>5.0853996642175E-5</v>
      </c>
      <c r="DO300" s="44">
        <v>2.8067285217347999E-4</v>
      </c>
      <c r="DP300" s="44">
        <v>2.0810274519622601E-4</v>
      </c>
      <c r="DQ300" s="44">
        <v>3.2368587313469398E-4</v>
      </c>
      <c r="DR300" s="45">
        <v>9.4155390308781096E-3</v>
      </c>
      <c r="DS300" s="45">
        <v>1.66475453399706E-2</v>
      </c>
      <c r="DT300" s="45">
        <v>1.4634699262747099E-2</v>
      </c>
      <c r="DU300" s="45">
        <v>9.9523311947616894E-3</v>
      </c>
      <c r="DV300" s="45">
        <v>1.5762806231774701E-2</v>
      </c>
      <c r="DW300" s="45">
        <v>2.8309924019385702E-2</v>
      </c>
      <c r="DX300" s="45">
        <v>1.2140358797375E-2</v>
      </c>
    </row>
    <row r="301" spans="1:128">
      <c r="A301" s="43">
        <f t="shared" si="29"/>
        <v>18.841095890410958</v>
      </c>
      <c r="B301" s="18">
        <v>297</v>
      </c>
      <c r="C301" s="12">
        <v>6512</v>
      </c>
      <c r="D301" s="12">
        <v>8.6213261895152406E-3</v>
      </c>
      <c r="E301" s="12">
        <v>2.5899725664037399E-5</v>
      </c>
      <c r="F301" s="92">
        <f>$D301^Parameter!$D$325</f>
        <v>2.4532837381154596E-2</v>
      </c>
      <c r="G301" s="92">
        <f>$E301^Parameter!$D$318</f>
        <v>4.9839367028862384E-4</v>
      </c>
      <c r="H301" s="92">
        <f>$D301^Parameter!$D$326</f>
        <v>2.2307929412603598E-2</v>
      </c>
      <c r="I301" s="92">
        <f>$E301^Parameter!$D$319</f>
        <v>1.1601360037554931E-3</v>
      </c>
      <c r="J301" s="92">
        <f>$D301^Parameter!$D$328</f>
        <v>2.6724368199457775E-2</v>
      </c>
      <c r="K301" s="92">
        <f>$E301^Parameter!$D$321</f>
        <v>9.2915840036603484E-3</v>
      </c>
      <c r="L301" s="92">
        <f>$D301^Parameter!$D$329</f>
        <v>6.9810618081255674E-2</v>
      </c>
      <c r="M301" s="92">
        <f>$E301^Parameter!$D$322</f>
        <v>5.6560681070420985E-3</v>
      </c>
      <c r="N301" s="92">
        <f>$D301^Parameter!$D$330</f>
        <v>2.1272327097892608E-2</v>
      </c>
      <c r="O301" s="92">
        <f>$E301^Parameter!$D$323</f>
        <v>1.4632484258717651E-2</v>
      </c>
      <c r="P301" s="92">
        <f>$D301^Parameter!$D$327</f>
        <v>1.083094926079144E-2</v>
      </c>
      <c r="Q301" s="92">
        <f>$E301^Parameter!$D$320</f>
        <v>5.3099783096305939E-4</v>
      </c>
      <c r="R301" s="12">
        <f>$D301^EXP(Parameter!$D$96+Parameter!$D$103*(($B301/30.2*21)^(1)))</f>
        <v>1.1398553006435027E-80</v>
      </c>
      <c r="S301" s="12">
        <f>$E301^EXP(Parameter!$D$81+Parameter!$D$88*($B301/30.2*21)^(-2))</f>
        <v>1.5190924883236843E-3</v>
      </c>
      <c r="T301" s="12">
        <f>$D301^EXP(Parameter!$D$97+Parameter!$D$104*(($B301*21/30.2)^(1)))</f>
        <v>6.3210843430938215E-9</v>
      </c>
      <c r="U301" s="12">
        <f>$E301^EXP(Parameter!$D$82+Parameter!$D$89*($B301/30.2*21)^(-2))</f>
        <v>2.6714680655153633E-3</v>
      </c>
      <c r="V301" s="12">
        <f>$D301^EXP(Parameter!$D$99+Parameter!$D$106*(($B301*21/30.2)^(1)))</f>
        <v>7.6208536004425895E-18</v>
      </c>
      <c r="W301" s="12">
        <f>$E301^EXP(Parameter!$D$84+Parameter!$D$91*($B301/30.2*21)^(-2))</f>
        <v>1.6489572236737443E-2</v>
      </c>
      <c r="X301" s="12">
        <f>$D301^EXP(Parameter!$D$100+Parameter!$D$107*(($B301*21/30.2)^(1)))</f>
        <v>0</v>
      </c>
      <c r="Y301" s="12">
        <f>$E301^EXP(Parameter!$D$85+Parameter!$D$92*($B301/30.2*21)^(-2))</f>
        <v>9.8159197141352694E-3</v>
      </c>
      <c r="Z301" s="12">
        <f>$D301^EXP(Parameter!$D$101+Parameter!$D$108*(($B301*21/30.2)^(1)))</f>
        <v>0</v>
      </c>
      <c r="AA301" s="12">
        <f>$E301^EXP(Parameter!$D$86+Parameter!$D$93*($B301/30.2*21)^(-2))</f>
        <v>1.4863866168237781E-2</v>
      </c>
      <c r="AB301" s="12">
        <f>$D301^EXP(Parameter!$D$98+Parameter!$D$105*(($B301*21/30.2)^(1)))</f>
        <v>2.2504543668307458E-18</v>
      </c>
      <c r="AC301" s="12">
        <f>$E301^EXP(Parameter!$D$83+Parameter!$D$90*($B301/30.2*21)^(-2))</f>
        <v>6.1258752383061804E-4</v>
      </c>
      <c r="AD301" s="87">
        <f>$D301^EXP(Parameter!$D$133+Parameter!$D$140*(($B301*21/30.2)^(-0.5))+Parameter!$D$147*((LN($B301*21/30.2))))</f>
        <v>3.3293872532193308E-19</v>
      </c>
      <c r="AE301" s="12">
        <f>$E301^EXP(Parameter!$D$111+Parameter!$D$118*(($B301*21/30.2)^(-1))+Parameter!$D$125*(($B301*21/30.2)^(-0.5)))</f>
        <v>3.9188768745680412E-2</v>
      </c>
      <c r="AF301" s="12">
        <f>$D301^EXP(Parameter!$D$134+Parameter!$D$141*(($B301*21/30.2)^(-0.5))+Parameter!$D$148*((LN($B301*21/30.2))))</f>
        <v>8.919582601032576E-6</v>
      </c>
      <c r="AG301" s="12">
        <f>$E301^EXP(Parameter!$D$112+Parameter!$D$119*(($B301*21/30.2)^(-1))+Parameter!$D$126*(($B301*21/30.2)^(-0.5)))</f>
        <v>3.3408043946583808E-3</v>
      </c>
      <c r="AH301" s="12">
        <f>$D301^EXP(Parameter!$D$136+Parameter!$D$143*(($B301*21/30.2)^(-0.5))+Parameter!$D$150*((LN($B301*21/30.2))))</f>
        <v>4.7008240671854664E-15</v>
      </c>
      <c r="AI301" s="12">
        <f>$E301^EXP(Parameter!$D$114+Parameter!$D$121*(($B301*21/30.2)^(-1))+Parameter!$D$128*(($B301*21/30.2)^(-0.5)))</f>
        <v>4.8747352888622721E-6</v>
      </c>
      <c r="AJ301" s="12">
        <f>$D301^EXP(Parameter!$D$137+Parameter!$D$144*(($B301*21/30.2)^(-0.5))+Parameter!$D$151*((LN($B301*21/30.2))))</f>
        <v>4.9906431072413685E-23</v>
      </c>
      <c r="AK301" s="12">
        <f>$E301^EXP(Parameter!$D$115+Parameter!$D$122*(($B301*21/30.2)^(-1))+Parameter!$D$129*(($B301*21/30.2)^(-0.5)))</f>
        <v>1.8107726125253694E-3</v>
      </c>
      <c r="AL301" s="12">
        <f>$D301^EXP(Parameter!$D$138+Parameter!$D$145*(($B301*21/30.2)^(-0.5))+Parameter!$D$152*((LN($B301*21/30.2))))</f>
        <v>1.1500447506342161E-112</v>
      </c>
      <c r="AM301" s="12">
        <f>$E301^EXP(Parameter!$D$116+Parameter!$D$123*(($B301*21/30.2)^(-1))+Parameter!$D$130*(($B301*21/30.2)^(-0.5)))</f>
        <v>1.8275963778794558E-7</v>
      </c>
      <c r="AN301" s="12">
        <f>$D301^EXP(Parameter!$D$135+Parameter!$D$142*(($B301*21/30.2)^(-0.5))+Parameter!$D$149*((LN($B301*21/30.2))))</f>
        <v>8.5038992208053694E-8</v>
      </c>
      <c r="AO301" s="12">
        <f>$E301^EXP(Parameter!$D$113+Parameter!$D$120*(($B301*21/30.2)^(-1))+Parameter!$D$127*(($B301*21/30.2)^(-0.5)))</f>
        <v>3.7529975203214384E-15</v>
      </c>
      <c r="AP301" s="87">
        <f>$D301^EXP(Parameter!$D$304+Parameter!$D$310*((LN($B301*21/30.2))))</f>
        <v>7.0936001123507722E-3</v>
      </c>
      <c r="AQ301" s="88">
        <f>$E301^EXP(Parameter!$D$290+Parameter!$D$296*((LN($B301*21/30.2))))</f>
        <v>6.251973759267484E-3</v>
      </c>
      <c r="AR301" s="12">
        <f>$D301^EXP(Parameter!$D$305+Parameter!$D$311*((LN($B301*21/30.2))))</f>
        <v>1.1934670653328521E-2</v>
      </c>
      <c r="AS301" s="88">
        <f>$E301^EXP(Parameter!$D$291+Parameter!$D$297*((LN($B301*21/30.2))))</f>
        <v>4.3561004729704986E-3</v>
      </c>
      <c r="AT301" s="12">
        <f>$D301^EXP(Parameter!$D$305+Parameter!$D$307-Parameter!$D$306+(Parameter!$D$311+Parameter!$D$313-Parameter!$D$312)*((LN($B301*21/30.2))))</f>
        <v>9.5640431699710576E-3</v>
      </c>
      <c r="AU301" s="88">
        <f>$E301^EXP(Parameter!$D$291+Parameter!$D$293-Parameter!$D$292+(Parameter!$D$297+Parameter!$D$299-Parameter!$D$298)*((LN($B301*21/30.2))))</f>
        <v>7.0895896587563787E-3</v>
      </c>
      <c r="AV301" s="12">
        <f>$D301^EXP(Parameter!$D$308+Parameter!$D$314*((LN($B301*21/30.2))))</f>
        <v>1.286443365959729E-2</v>
      </c>
      <c r="AW301" s="88">
        <f>$E301^EXP(Parameter!$D$294+Parameter!$D$300*((LN($B301*21/30.2))))</f>
        <v>6.2367354008023715E-3</v>
      </c>
      <c r="AX301" s="12">
        <f>$D301^EXP(Parameter!$D$305+Parameter!$D$309-Parameter!$D$306+(Parameter!$D$311+Parameter!$D$315-Parameter!$D$312)*((LN($B301*21/30.2))))</f>
        <v>3.466549279480975E-3</v>
      </c>
      <c r="AY301" s="88">
        <f>$E301^EXP(Parameter!$D$291+Parameter!$D$295-Parameter!$D$292+(Parameter!$D$297+Parameter!$D$301-Parameter!$D$298)*((LN($B301*21/30.2))))</f>
        <v>1.1658010796070295E-5</v>
      </c>
      <c r="AZ301" s="12">
        <f>$D301^EXP(Parameter!D$305-Parameter!D$306+(Parameter!D$311-Parameter!D$312)*((LN($B301*21/30.2))))</f>
        <v>2.2653905989882327E-3</v>
      </c>
      <c r="BA301" s="88">
        <f>$E301^EXP(Parameter!$D$291-Parameter!$D$292+(Parameter!$D$297-Parameter!$D$298)*((LN($B301*21/30.2))))</f>
        <v>5.76197882071099E-8</v>
      </c>
      <c r="BB301" s="89">
        <f>$D301^EXP(Parameter!$D$231+Parameter!$D$238)</f>
        <v>2.7034579472540406E-2</v>
      </c>
      <c r="BC301" s="90">
        <f>$E301^EXP(Parameter!$D$216+Parameter!$D$223)</f>
        <v>1.2219767873469412E-3</v>
      </c>
      <c r="BD301" s="91">
        <f>$D301^EXP(Parameter!$D$232+Parameter!$D$239)</f>
        <v>1.9317978009353587E-2</v>
      </c>
      <c r="BE301" s="90">
        <f>$E301^EXP(Parameter!$D$217+Parameter!$D$224)</f>
        <v>1.8872752944913904E-3</v>
      </c>
      <c r="BF301" s="91">
        <f>$D301^EXP(Parameter!$D$234+Parameter!$D$241)</f>
        <v>2.4219460300312509E-2</v>
      </c>
      <c r="BG301" s="91">
        <f>$E301^EXP(Parameter!$D$219+Parameter!$D$226)</f>
        <v>1.161166409324042E-2</v>
      </c>
      <c r="BH301" s="91">
        <f>$D301^EXP(Parameter!$D$235+Parameter!$D$242)</f>
        <v>5.7094824245501906E-2</v>
      </c>
      <c r="BI301" s="91">
        <f>$E301^EXP(Parameter!$D$220+Parameter!$D$227)</f>
        <v>6.7799479306778748E-3</v>
      </c>
      <c r="BJ301" s="91">
        <f>$D301^EXP(Parameter!$D$236)</f>
        <v>5.0935458875168947E-3</v>
      </c>
      <c r="BK301" s="91">
        <f>$E301^EXP(Parameter!$D$221)</f>
        <v>0.11111128135079039</v>
      </c>
      <c r="BL301" s="91">
        <f>$D301^EXP(Parameter!$D$233+Parameter!$D$240)</f>
        <v>7.5327454187125659E-3</v>
      </c>
      <c r="BM301" s="91">
        <f>$E301^EXP(Parameter!$D$218+Parameter!$D$225)</f>
        <v>4.6348576773226765E-4</v>
      </c>
      <c r="BN301" s="90">
        <f>$D301^EXP(Parameter!$D$268+Parameter!$D$275)</f>
        <v>3.887137065249914E-2</v>
      </c>
      <c r="BO301" s="91">
        <f>$E301^EXP(Parameter!$D$246+Parameter!$D$253)</f>
        <v>3.4154116703871424E-4</v>
      </c>
      <c r="BP301" s="91">
        <f>$D301^EXP(Parameter!$D$269+Parameter!$D$276)</f>
        <v>2.3418350581394756E-2</v>
      </c>
      <c r="BQ301" s="91">
        <f>$E301^EXP(Parameter!$D$247+Parameter!$D$254)</f>
        <v>1.0240789317734909E-3</v>
      </c>
      <c r="BR301" s="91">
        <f>$D301^EXP(Parameter!$D$271+Parameter!$D$278)</f>
        <v>6.4937820919084538E-2</v>
      </c>
      <c r="BS301" s="91">
        <f>$E301^EXP(Parameter!$D$249+Parameter!$D$256)</f>
        <v>1.4925804970686836E-2</v>
      </c>
      <c r="BT301" s="91">
        <f>$D301^EXP(Parameter!$D$272+Parameter!$D$279)</f>
        <v>0.12688261581247209</v>
      </c>
      <c r="BU301" s="91">
        <f>$E301^EXP(Parameter!$D$250+Parameter!$D$257)</f>
        <v>3.6274399446928457E-3</v>
      </c>
      <c r="BV301" s="91">
        <f>$D301^EXP(Parameter!$D$273+Parameter!$D$280)</f>
        <v>9.5937304662947406E-2</v>
      </c>
      <c r="BW301" s="91">
        <f>$E301^EXP(Parameter!$D$251+Parameter!$D$258)</f>
        <v>1.6288655065858203E-2</v>
      </c>
      <c r="BX301" s="91">
        <f>$D301^EXP(Parameter!$D$270+Parameter!$D$277)</f>
        <v>1.9779490766860433E-2</v>
      </c>
      <c r="BY301" s="91">
        <f>$E301^EXP(Parameter!$D$248+Parameter!$D$255)</f>
        <v>1.3063127448417738E-3</v>
      </c>
      <c r="BZ301" s="90">
        <f>$D301^EXP(Parameter!$D$208)</f>
        <v>2.4764550383629336E-2</v>
      </c>
      <c r="CA301" s="90">
        <f>$E301^EXP(Parameter!$D$200)</f>
        <v>8.128838701292418E-4</v>
      </c>
      <c r="CB301" s="90">
        <f>$D301^EXP(Parameter!$D$209)</f>
        <v>1.9624749714072035E-2</v>
      </c>
      <c r="CC301" s="90">
        <f>$E301^EXP(Parameter!$D$201)</f>
        <v>1.5192214667754265E-3</v>
      </c>
      <c r="CD301" s="90">
        <f>$D301^EXP(Parameter!$D$211)</f>
        <v>2.1791228023598751E-2</v>
      </c>
      <c r="CE301" s="90">
        <f>$E301^EXP(Parameter!$D$203)</f>
        <v>8.5677851189269252E-3</v>
      </c>
      <c r="CF301" s="90">
        <f>$D301^EXP(Parameter!$D$212)</f>
        <v>5.6931511630881892E-2</v>
      </c>
      <c r="CG301" s="90">
        <f>$E301^EXP(Parameter!$D$204)</f>
        <v>5.6751229257122181E-3</v>
      </c>
      <c r="CH301" s="91">
        <f>$D301^EXP(Parameter!$D$213)</f>
        <v>1.692211947667397E-2</v>
      </c>
      <c r="CI301" s="90">
        <f>$E301^EXP(Parameter!$D$205)</f>
        <v>1.105327050728091E-2</v>
      </c>
      <c r="CJ301" s="91">
        <f>$D301^EXP(Parameter!$D$210)</f>
        <v>8.3781915885831754E-3</v>
      </c>
      <c r="CK301" s="90">
        <f>$E301^EXP(Parameter!$D$202)</f>
        <v>6.3556951346130689E-4</v>
      </c>
      <c r="CL301" s="12">
        <f>$D301^EXP(Parameter!$D$170+Parameter!$D$177*(LN($B301/30.2*21)))</f>
        <v>9.1912618180783751E-3</v>
      </c>
      <c r="CM301" s="41">
        <f>$E301^EXP(Parameter!$D$155+Parameter!$D$162*(LN($B301/30.2*21)))</f>
        <v>5.573488853550556E-2</v>
      </c>
      <c r="CN301" s="12">
        <f>$D301^EXP(Parameter!$D$171+Parameter!$D$178*(LN($B301/30.2*21)))</f>
        <v>1.1191510562610035E-2</v>
      </c>
      <c r="CO301" s="41">
        <f>$E301^EXP(Parameter!$D$156+Parameter!$D$163*(LN($B301/30.2*21)))</f>
        <v>2.8384930410889752E-2</v>
      </c>
      <c r="CP301" s="12">
        <f>$D301^EXP(Parameter!$D$173+Parameter!$D$180*(LN($B301/30.2*21)))</f>
        <v>8.6295882157152743E-3</v>
      </c>
      <c r="CQ301" s="41">
        <f>$E301^EXP(Parameter!$D$158+Parameter!$D$165*(LN($B301/30.2*21)))</f>
        <v>2.6217162474366416E-2</v>
      </c>
      <c r="CR301" s="12">
        <f>$D301^EXP(Parameter!$D$174+Parameter!$D$181*(LN($B301/30.2*21)))</f>
        <v>6.3466468605936043E-3</v>
      </c>
      <c r="CS301" s="41">
        <f>$E301^EXP(Parameter!$D$159+Parameter!$D$166*(LN($B301/30.2*21)))</f>
        <v>4.6385505084086197E-2</v>
      </c>
      <c r="CT301" s="12">
        <f>$D301^EXP(Parameter!$D$175+Parameter!$D$182*(LN($B301/30.2*21)))</f>
        <v>6.5394353343831211E-4</v>
      </c>
      <c r="CU301" s="41">
        <f>$E301^EXP(Parameter!$D$160+Parameter!$D$167*(LN($B301/30.2*21)))</f>
        <v>3.9545961391203424E-4</v>
      </c>
      <c r="CV301" s="12">
        <f>$D301^EXP(Parameter!$D$172+Parameter!$D$179*(LN($B301/30.2*21)))</f>
        <v>1.2688274401612772E-3</v>
      </c>
      <c r="CW301" s="41">
        <f>$E301^EXP(Parameter!$D$157+Parameter!$D$164*(LN($B301/30.2*21)))</f>
        <v>8.5081755539367483E-10</v>
      </c>
      <c r="CX301" s="12">
        <f t="shared" si="30"/>
        <v>1.1398553006435027E-80</v>
      </c>
      <c r="CY301" s="85">
        <v>1.21280451171841E-2</v>
      </c>
      <c r="CZ301" s="12">
        <f t="shared" si="31"/>
        <v>6.3210843430938215E-9</v>
      </c>
      <c r="DA301" s="85">
        <v>1.7787298953761799E-2</v>
      </c>
      <c r="DB301" s="12">
        <f t="shared" si="32"/>
        <v>7.6208536004425895E-18</v>
      </c>
      <c r="DC301" s="41">
        <v>2.59125595034829E-5</v>
      </c>
      <c r="DD301" s="12">
        <f t="shared" si="33"/>
        <v>0</v>
      </c>
      <c r="DE301" s="85">
        <v>3.5024773412867201E-4</v>
      </c>
      <c r="DF301" s="12">
        <f t="shared" si="34"/>
        <v>0</v>
      </c>
      <c r="DG301" s="41">
        <v>2.5899699999999999E-5</v>
      </c>
      <c r="DH301" s="12">
        <f t="shared" si="35"/>
        <v>2.2504543668307458E-18</v>
      </c>
      <c r="DI301" s="41">
        <v>2.5899699999999999E-5</v>
      </c>
      <c r="DJ301" s="46">
        <v>296</v>
      </c>
      <c r="DK301" s="44">
        <v>7.6206079245855199E-6</v>
      </c>
      <c r="DL301" s="44">
        <v>2.80735415023603E-5</v>
      </c>
      <c r="DM301" s="44">
        <v>7.3195822832050603E-5</v>
      </c>
      <c r="DN301" s="44">
        <v>4.9984334121067098E-5</v>
      </c>
      <c r="DO301" s="44">
        <v>2.7640709238496702E-4</v>
      </c>
      <c r="DP301" s="44">
        <v>2.0486837242395E-4</v>
      </c>
      <c r="DQ301" s="44">
        <v>3.1882000513394599E-4</v>
      </c>
      <c r="DR301" s="45">
        <v>9.3461518398956205E-3</v>
      </c>
      <c r="DS301" s="45">
        <v>1.65336601079238E-2</v>
      </c>
      <c r="DT301" s="45">
        <v>1.45327880383014E-2</v>
      </c>
      <c r="DU301" s="45">
        <v>9.8794844777919701E-3</v>
      </c>
      <c r="DV301" s="45">
        <v>1.5654149986930498E-2</v>
      </c>
      <c r="DW301" s="45">
        <v>2.81312061902627E-2</v>
      </c>
      <c r="DX301" s="45">
        <v>1.20536987850787E-2</v>
      </c>
    </row>
    <row r="302" spans="1:128">
      <c r="A302" s="43">
        <f t="shared" si="29"/>
        <v>18.901369863013699</v>
      </c>
      <c r="B302" s="18">
        <v>298</v>
      </c>
      <c r="C302" s="12">
        <v>6534</v>
      </c>
      <c r="D302" s="12">
        <v>8.5559079625984902E-3</v>
      </c>
      <c r="E302" s="12">
        <v>2.5495650978067301E-5</v>
      </c>
      <c r="F302" s="92">
        <f>$D302^Parameter!$D$325</f>
        <v>2.4387515657438172E-2</v>
      </c>
      <c r="G302" s="92">
        <f>$E302^Parameter!$D$318</f>
        <v>4.9278286228260219E-4</v>
      </c>
      <c r="H302" s="92">
        <f>$D302^Parameter!$D$326</f>
        <v>2.2172409110899523E-2</v>
      </c>
      <c r="I302" s="92">
        <f>$E302^Parameter!$D$319</f>
        <v>1.1485193258471279E-3</v>
      </c>
      <c r="J302" s="92">
        <f>$D302^Parameter!$D$328</f>
        <v>2.6569707375900819E-2</v>
      </c>
      <c r="K302" s="92">
        <f>$E302^Parameter!$D$321</f>
        <v>9.2270842196062429E-3</v>
      </c>
      <c r="L302" s="92">
        <f>$D302^Parameter!$D$329</f>
        <v>6.9513478001598503E-2</v>
      </c>
      <c r="M302" s="92">
        <f>$E302^Parameter!$D$322</f>
        <v>5.6126555666447192E-3</v>
      </c>
      <c r="N302" s="92">
        <f>$D302^Parameter!$D$330</f>
        <v>2.1141487678112369E-2</v>
      </c>
      <c r="O302" s="92">
        <f>$E302^Parameter!$D$323</f>
        <v>1.4540737760676549E-2</v>
      </c>
      <c r="P302" s="92">
        <f>$D302^Parameter!$D$327</f>
        <v>1.0752695097078371E-2</v>
      </c>
      <c r="Q302" s="92">
        <f>$E302^Parameter!$D$320</f>
        <v>5.2506950873782918E-4</v>
      </c>
      <c r="R302" s="12">
        <f>$D302^EXP(Parameter!$D$96+Parameter!$D$103*(($B302/30.2*21)^(1)))</f>
        <v>6.4179775691908833E-82</v>
      </c>
      <c r="S302" s="12">
        <f>$E302^EXP(Parameter!$D$81+Parameter!$D$88*($B302/30.2*21)^(-2))</f>
        <v>1.5044860919175222E-3</v>
      </c>
      <c r="T302" s="12">
        <f>$D302^EXP(Parameter!$D$97+Parameter!$D$104*(($B302*21/30.2)^(1)))</f>
        <v>5.5187604355928913E-9</v>
      </c>
      <c r="U302" s="12">
        <f>$E302^EXP(Parameter!$D$82+Parameter!$D$89*($B302/30.2*21)^(-2))</f>
        <v>2.6480053524738181E-3</v>
      </c>
      <c r="V302" s="12">
        <f>$D302^EXP(Parameter!$D$99+Parameter!$D$106*(($B302*21/30.2)^(1)))</f>
        <v>5.13934657511343E-18</v>
      </c>
      <c r="W302" s="12">
        <f>$E302^EXP(Parameter!$D$84+Parameter!$D$91*($B302/30.2*21)^(-2))</f>
        <v>1.6389105156564603E-2</v>
      </c>
      <c r="X302" s="12">
        <f>$D302^EXP(Parameter!$D$100+Parameter!$D$107*(($B302*21/30.2)^(1)))</f>
        <v>0</v>
      </c>
      <c r="Y302" s="12">
        <f>$E302^EXP(Parameter!$D$85+Parameter!$D$92*($B302/30.2*21)^(-2))</f>
        <v>9.7485804261224617E-3</v>
      </c>
      <c r="Z302" s="12">
        <f>$D302^EXP(Parameter!$D$101+Parameter!$D$108*(($B302*21/30.2)^(1)))</f>
        <v>0</v>
      </c>
      <c r="AA302" s="12">
        <f>$E302^EXP(Parameter!$D$86+Parameter!$D$93*($B302/30.2*21)^(-2))</f>
        <v>1.4771009136868796E-2</v>
      </c>
      <c r="AB302" s="12">
        <f>$D302^EXP(Parameter!$D$98+Parameter!$D$105*(($B302*21/30.2)^(1)))</f>
        <v>1.5426582233142602E-18</v>
      </c>
      <c r="AC302" s="12">
        <f>$E302^EXP(Parameter!$D$83+Parameter!$D$90*($B302/30.2*21)^(-2))</f>
        <v>6.0587694362023174E-4</v>
      </c>
      <c r="AD302" s="87">
        <f>$D302^EXP(Parameter!$D$133+Parameter!$D$140*(($B302*21/30.2)^(-0.5))+Parameter!$D$147*((LN($B302*21/30.2))))</f>
        <v>2.639704104373228E-19</v>
      </c>
      <c r="AE302" s="12">
        <f>$E302^EXP(Parameter!$D$111+Parameter!$D$118*(($B302*21/30.2)^(-1))+Parameter!$D$125*(($B302*21/30.2)^(-0.5)))</f>
        <v>3.905019103987422E-2</v>
      </c>
      <c r="AF302" s="12">
        <f>$D302^EXP(Parameter!$D$134+Parameter!$D$141*(($B302*21/30.2)^(-0.5))+Parameter!$D$148*((LN($B302*21/30.2))))</f>
        <v>8.5937399923761121E-6</v>
      </c>
      <c r="AG302" s="12">
        <f>$E302^EXP(Parameter!$D$112+Parameter!$D$119*(($B302*21/30.2)^(-1))+Parameter!$D$126*(($B302*21/30.2)^(-0.5)))</f>
        <v>3.3132110077196478E-3</v>
      </c>
      <c r="AH302" s="12">
        <f>$D302^EXP(Parameter!$D$136+Parameter!$D$143*(($B302*21/30.2)^(-0.5))+Parameter!$D$150*((LN($B302*21/30.2))))</f>
        <v>3.9790641649100072E-15</v>
      </c>
      <c r="AI302" s="12">
        <f>$E302^EXP(Parameter!$D$114+Parameter!$D$121*(($B302*21/30.2)^(-1))+Parameter!$D$128*(($B302*21/30.2)^(-0.5)))</f>
        <v>4.7524130422417289E-6</v>
      </c>
      <c r="AJ302" s="12">
        <f>$D302^EXP(Parameter!$D$137+Parameter!$D$144*(($B302*21/30.2)^(-0.5))+Parameter!$D$151*((LN($B302*21/30.2))))</f>
        <v>3.6505599217833308E-23</v>
      </c>
      <c r="AK302" s="12">
        <f>$E302^EXP(Parameter!$D$115+Parameter!$D$122*(($B302*21/30.2)^(-1))+Parameter!$D$129*(($B302*21/30.2)^(-0.5)))</f>
        <v>1.7922941358029455E-3</v>
      </c>
      <c r="AL302" s="12">
        <f>$D302^EXP(Parameter!$D$138+Parameter!$D$145*(($B302*21/30.2)^(-0.5))+Parameter!$D$152*((LN($B302*21/30.2))))</f>
        <v>1.4882362777812407E-113</v>
      </c>
      <c r="AM302" s="12">
        <f>$E302^EXP(Parameter!$D$116+Parameter!$D$123*(($B302*21/30.2)^(-1))+Parameter!$D$130*(($B302*21/30.2)^(-0.5)))</f>
        <v>1.7693447234887543E-7</v>
      </c>
      <c r="AN302" s="12">
        <f>$D302^EXP(Parameter!$D$135+Parameter!$D$142*(($B302*21/30.2)^(-0.5))+Parameter!$D$149*((LN($B302*21/30.2))))</f>
        <v>8.0563425240552842E-8</v>
      </c>
      <c r="AO302" s="12">
        <f>$E302^EXP(Parameter!$D$113+Parameter!$D$120*(($B302*21/30.2)^(-1))+Parameter!$D$127*(($B302*21/30.2)^(-0.5)))</f>
        <v>3.4856316764231779E-15</v>
      </c>
      <c r="AP302" s="87">
        <f>$D302^EXP(Parameter!$D$304+Parameter!$D$310*((LN($B302*21/30.2))))</f>
        <v>7.0226784462244212E-3</v>
      </c>
      <c r="AQ302" s="88">
        <f>$E302^EXP(Parameter!$D$290+Parameter!$D$296*((LN($B302*21/30.2))))</f>
        <v>6.2200715498500871E-3</v>
      </c>
      <c r="AR302" s="12">
        <f>$D302^EXP(Parameter!$D$305+Parameter!$D$311*((LN($B302*21/30.2))))</f>
        <v>1.1841703011259804E-2</v>
      </c>
      <c r="AS302" s="88">
        <f>$E302^EXP(Parameter!$D$291+Parameter!$D$297*((LN($B302*21/30.2))))</f>
        <v>4.3251939194515164E-3</v>
      </c>
      <c r="AT302" s="12">
        <f>$D302^EXP(Parameter!$D$305+Parameter!$D$307-Parameter!$D$306+(Parameter!$D$311+Parameter!$D$313-Parameter!$D$312)*((LN($B302*21/30.2))))</f>
        <v>9.480261386723747E-3</v>
      </c>
      <c r="AU302" s="88">
        <f>$E302^EXP(Parameter!$D$291+Parameter!$D$293-Parameter!$D$292+(Parameter!$D$297+Parameter!$D$299-Parameter!$D$298)*((LN($B302*21/30.2))))</f>
        <v>7.033767339837872E-3</v>
      </c>
      <c r="AV302" s="12">
        <f>$D302^EXP(Parameter!$D$308+Parameter!$D$314*((LN($B302*21/30.2))))</f>
        <v>1.273999393060153E-2</v>
      </c>
      <c r="AW302" s="88">
        <f>$E302^EXP(Parameter!$D$294+Parameter!$D$300*((LN($B302*21/30.2))))</f>
        <v>6.1906700462744666E-3</v>
      </c>
      <c r="AX302" s="12">
        <f>$D302^EXP(Parameter!$D$305+Parameter!$D$309-Parameter!$D$306+(Parameter!$D$311+Parameter!$D$315-Parameter!$D$312)*((LN($B302*21/30.2))))</f>
        <v>3.4255584439494037E-3</v>
      </c>
      <c r="AY302" s="88">
        <f>$E302^EXP(Parameter!$D$291+Parameter!$D$295-Parameter!$D$292+(Parameter!$D$297+Parameter!$D$301-Parameter!$D$298)*((LN($B302*21/30.2))))</f>
        <v>1.131204259478903E-5</v>
      </c>
      <c r="AZ302" s="12">
        <f>$D302^EXP(Parameter!D$305-Parameter!D$306+(Parameter!D$311-Parameter!D$312)*((LN($B302*21/30.2))))</f>
        <v>2.2383597586419501E-3</v>
      </c>
      <c r="BA302" s="88">
        <f>$E302^EXP(Parameter!$D$291-Parameter!$D$292+(Parameter!$D$297-Parameter!$D$298)*((LN($B302*21/30.2))))</f>
        <v>5.5341287868583803E-8</v>
      </c>
      <c r="BB302" s="89">
        <f>$D302^EXP(Parameter!$D$231+Parameter!$D$238)</f>
        <v>2.6878620434379753E-2</v>
      </c>
      <c r="BC302" s="90">
        <f>$E302^EXP(Parameter!$D$216+Parameter!$D$223)</f>
        <v>1.2098344276904856E-3</v>
      </c>
      <c r="BD302" s="91">
        <f>$D302^EXP(Parameter!$D$232+Parameter!$D$239)</f>
        <v>1.9196194640213517E-2</v>
      </c>
      <c r="BE302" s="90">
        <f>$E302^EXP(Parameter!$D$217+Parameter!$D$224)</f>
        <v>1.8697317248847595E-3</v>
      </c>
      <c r="BF302" s="91">
        <f>$D302^EXP(Parameter!$D$234+Parameter!$D$241)</f>
        <v>2.407549891998028E-2</v>
      </c>
      <c r="BG302" s="91">
        <f>$E302^EXP(Parameter!$D$219+Parameter!$D$226)</f>
        <v>1.1534886395277902E-2</v>
      </c>
      <c r="BH302" s="91">
        <f>$D302^EXP(Parameter!$D$235+Parameter!$D$242)</f>
        <v>5.6833493052077147E-2</v>
      </c>
      <c r="BI302" s="91">
        <f>$E302^EXP(Parameter!$D$220+Parameter!$D$227)</f>
        <v>6.7297249130033815E-3</v>
      </c>
      <c r="BJ302" s="91">
        <f>$D302^EXP(Parameter!$D$236)</f>
        <v>5.0506354475909551E-3</v>
      </c>
      <c r="BK302" s="91">
        <f>$E302^EXP(Parameter!$D$221)</f>
        <v>0.11074838535864343</v>
      </c>
      <c r="BL302" s="91">
        <f>$D302^EXP(Parameter!$D$233+Parameter!$D$240)</f>
        <v>7.4739705968149914E-3</v>
      </c>
      <c r="BM302" s="91">
        <f>$E302^EXP(Parameter!$D$218+Parameter!$D$225)</f>
        <v>4.5821840260277597E-4</v>
      </c>
      <c r="BN302" s="90">
        <f>$D302^EXP(Parameter!$D$268+Parameter!$D$275)</f>
        <v>3.8669621458403282E-2</v>
      </c>
      <c r="BO302" s="91">
        <f>$E302^EXP(Parameter!$D$246+Parameter!$D$253)</f>
        <v>3.3750620876175707E-4</v>
      </c>
      <c r="BP302" s="91">
        <f>$D302^EXP(Parameter!$D$269+Parameter!$D$276)</f>
        <v>2.3277896358139708E-2</v>
      </c>
      <c r="BQ302" s="91">
        <f>$E302^EXP(Parameter!$D$247+Parameter!$D$254)</f>
        <v>1.0136363424160149E-3</v>
      </c>
      <c r="BR302" s="91">
        <f>$D302^EXP(Parameter!$D$271+Parameter!$D$278)</f>
        <v>6.4653924816863648E-2</v>
      </c>
      <c r="BS302" s="91">
        <f>$E302^EXP(Parameter!$D$249+Parameter!$D$256)</f>
        <v>1.4832657644217309E-2</v>
      </c>
      <c r="BT302" s="91">
        <f>$D302^EXP(Parameter!$D$272+Parameter!$D$279)</f>
        <v>0.12646357144107004</v>
      </c>
      <c r="BU302" s="91">
        <f>$E302^EXP(Parameter!$D$250+Parameter!$D$257)</f>
        <v>3.5972180643263764E-3</v>
      </c>
      <c r="BV302" s="91">
        <f>$D302^EXP(Parameter!$D$273+Parameter!$D$280)</f>
        <v>9.5577635187155563E-2</v>
      </c>
      <c r="BW302" s="91">
        <f>$E302^EXP(Parameter!$D$251+Parameter!$D$258)</f>
        <v>1.6189108588885465E-2</v>
      </c>
      <c r="BX302" s="91">
        <f>$D302^EXP(Parameter!$D$270+Parameter!$D$277)</f>
        <v>1.9655541528364875E-2</v>
      </c>
      <c r="BY302" s="91">
        <f>$E302^EXP(Parameter!$D$248+Parameter!$D$255)</f>
        <v>1.2934608874791262E-3</v>
      </c>
      <c r="BZ302" s="90">
        <f>$D302^EXP(Parameter!$D$208)</f>
        <v>2.4618226924963946E-2</v>
      </c>
      <c r="CA302" s="90">
        <f>$E302^EXP(Parameter!$D$200)</f>
        <v>8.0431821763490754E-4</v>
      </c>
      <c r="CB302" s="90">
        <f>$D302^EXP(Parameter!$D$209)</f>
        <v>1.9501524738049385E-2</v>
      </c>
      <c r="CC302" s="90">
        <f>$E302^EXP(Parameter!$D$201)</f>
        <v>1.5046131632276605E-3</v>
      </c>
      <c r="CD302" s="90">
        <f>$D302^EXP(Parameter!$D$211)</f>
        <v>2.1658033377562912E-2</v>
      </c>
      <c r="CE302" s="90">
        <f>$E302^EXP(Parameter!$D$203)</f>
        <v>8.5072824613966255E-3</v>
      </c>
      <c r="CF302" s="90">
        <f>$D302^EXP(Parameter!$D$212)</f>
        <v>5.667066782684891E-2</v>
      </c>
      <c r="CG302" s="90">
        <f>$E302^EXP(Parameter!$D$204)</f>
        <v>5.631592332157812E-3</v>
      </c>
      <c r="CH302" s="91">
        <f>$D302^EXP(Parameter!$D$213)</f>
        <v>1.681187247984868E-2</v>
      </c>
      <c r="CI302" s="90">
        <f>$E302^EXP(Parameter!$D$205)</f>
        <v>1.0979379303047499E-2</v>
      </c>
      <c r="CJ302" s="91">
        <f>$D302^EXP(Parameter!$D$210)</f>
        <v>8.3142371331814055E-3</v>
      </c>
      <c r="CK302" s="90">
        <f>$E302^EXP(Parameter!$D$202)</f>
        <v>6.2864193261793523E-4</v>
      </c>
      <c r="CL302" s="12">
        <f>$D302^EXP(Parameter!$D$170+Parameter!$D$177*(LN($B302/30.2*21)))</f>
        <v>9.1113697709685054E-3</v>
      </c>
      <c r="CM302" s="41">
        <f>$E302^EXP(Parameter!$D$155+Parameter!$D$162*(LN($B302/30.2*21)))</f>
        <v>5.5632930845482008E-2</v>
      </c>
      <c r="CN302" s="12">
        <f>$D302^EXP(Parameter!$D$171+Parameter!$D$178*(LN($B302/30.2*21)))</f>
        <v>1.1104345492149306E-2</v>
      </c>
      <c r="CO302" s="41">
        <f>$E302^EXP(Parameter!$D$156+Parameter!$D$163*(LN($B302/30.2*21)))</f>
        <v>2.8284934442671991E-2</v>
      </c>
      <c r="CP302" s="12">
        <f>$D302^EXP(Parameter!$D$173+Parameter!$D$180*(LN($B302/30.2*21)))</f>
        <v>8.5546694205711413E-3</v>
      </c>
      <c r="CQ302" s="41">
        <f>$E302^EXP(Parameter!$D$158+Parameter!$D$165*(LN($B302/30.2*21)))</f>
        <v>2.6092674442262365E-2</v>
      </c>
      <c r="CR302" s="12">
        <f>$D302^EXP(Parameter!$D$174+Parameter!$D$181*(LN($B302/30.2*21)))</f>
        <v>6.2751553982850917E-3</v>
      </c>
      <c r="CS302" s="41">
        <f>$E302^EXP(Parameter!$D$159+Parameter!$D$166*(LN($B302/30.2*21)))</f>
        <v>4.6239337332071341E-2</v>
      </c>
      <c r="CT302" s="12">
        <f>$D302^EXP(Parameter!$D$175+Parameter!$D$182*(LN($B302/30.2*21)))</f>
        <v>6.4320030837870768E-4</v>
      </c>
      <c r="CU302" s="41">
        <f>$E302^EXP(Parameter!$D$160+Parameter!$D$167*(LN($B302/30.2*21)))</f>
        <v>3.8899019343399666E-4</v>
      </c>
      <c r="CV302" s="12">
        <f>$D302^EXP(Parameter!$D$172+Parameter!$D$179*(LN($B302/30.2*21)))</f>
        <v>1.252298118954834E-3</v>
      </c>
      <c r="CW302" s="41">
        <f>$E302^EXP(Parameter!$D$157+Parameter!$D$164*(LN($B302/30.2*21)))</f>
        <v>8.082854139285711E-10</v>
      </c>
      <c r="CX302" s="12">
        <f t="shared" si="30"/>
        <v>6.4179775691908833E-82</v>
      </c>
      <c r="CY302" s="85">
        <v>1.2123345617690901E-2</v>
      </c>
      <c r="CZ302" s="12">
        <f t="shared" si="31"/>
        <v>5.5187604355928913E-9</v>
      </c>
      <c r="DA302" s="85">
        <v>1.7776238693340201E-2</v>
      </c>
      <c r="DB302" s="12">
        <f t="shared" si="32"/>
        <v>5.13934657511343E-18</v>
      </c>
      <c r="DC302" s="41">
        <v>2.5507442919654802E-5</v>
      </c>
      <c r="DD302" s="12">
        <f t="shared" si="33"/>
        <v>0</v>
      </c>
      <c r="DE302" s="85">
        <v>3.4562915837462799E-4</v>
      </c>
      <c r="DF302" s="12">
        <f t="shared" si="34"/>
        <v>0</v>
      </c>
      <c r="DG302" s="41">
        <v>2.5495700000000001E-5</v>
      </c>
      <c r="DH302" s="12">
        <f t="shared" si="35"/>
        <v>1.5426582233142602E-18</v>
      </c>
      <c r="DI302" s="41">
        <v>2.5495700000000001E-5</v>
      </c>
      <c r="DJ302" s="46">
        <v>297</v>
      </c>
      <c r="DK302" s="44">
        <v>7.4757724044527399E-6</v>
      </c>
      <c r="DL302" s="44">
        <v>2.7577407219481199E-5</v>
      </c>
      <c r="DM302" s="44">
        <v>7.1977021811386904E-5</v>
      </c>
      <c r="DN302" s="44">
        <v>4.9131481003050799E-5</v>
      </c>
      <c r="DO302" s="44">
        <v>2.72215351154403E-4</v>
      </c>
      <c r="DP302" s="44">
        <v>2.01691281450755E-4</v>
      </c>
      <c r="DQ302" s="44">
        <v>3.1403772708815702E-4</v>
      </c>
      <c r="DR302" s="45">
        <v>9.27744578724299E-3</v>
      </c>
      <c r="DS302" s="45">
        <v>1.64208257740764E-2</v>
      </c>
      <c r="DT302" s="45">
        <v>1.44318312217461E-2</v>
      </c>
      <c r="DU302" s="45">
        <v>9.8073488348808802E-3</v>
      </c>
      <c r="DV302" s="45">
        <v>1.5546502750422899E-2</v>
      </c>
      <c r="DW302" s="45">
        <v>2.7954030896086099E-2</v>
      </c>
      <c r="DX302" s="45">
        <v>1.1967867221271401E-2</v>
      </c>
    </row>
    <row r="303" spans="1:128">
      <c r="A303" s="43">
        <f t="shared" si="29"/>
        <v>18.961643835616439</v>
      </c>
      <c r="B303" s="18">
        <v>299</v>
      </c>
      <c r="C303" s="12">
        <v>6556</v>
      </c>
      <c r="D303" s="12">
        <v>8.4911429894264402E-3</v>
      </c>
      <c r="E303" s="12">
        <v>2.5098882028658501E-5</v>
      </c>
      <c r="F303" s="92">
        <f>$D303^Parameter!$D$325</f>
        <v>2.4243404092239886E-2</v>
      </c>
      <c r="G303" s="92">
        <f>$E303^Parameter!$D$318</f>
        <v>4.8724921896315922E-4</v>
      </c>
      <c r="H303" s="92">
        <f>$D303^Parameter!$D$326</f>
        <v>2.2038037793530356E-2</v>
      </c>
      <c r="I303" s="92">
        <f>$E303^Parameter!$D$319</f>
        <v>1.1370480073907769E-3</v>
      </c>
      <c r="J303" s="92">
        <f>$D303^Parameter!$D$328</f>
        <v>2.641631347766802E-2</v>
      </c>
      <c r="K303" s="92">
        <f>$E303^Parameter!$D$321</f>
        <v>9.1631941632268864E-3</v>
      </c>
      <c r="L303" s="92">
        <f>$D303^Parameter!$D$329</f>
        <v>6.9218318748314259E-2</v>
      </c>
      <c r="M303" s="92">
        <f>$E303^Parameter!$D$322</f>
        <v>5.5696851413854342E-3</v>
      </c>
      <c r="N303" s="92">
        <f>$D303^Parameter!$D$330</f>
        <v>2.1011767425722683E-2</v>
      </c>
      <c r="O303" s="92">
        <f>$E303^Parameter!$D$323</f>
        <v>1.4449797167061667E-2</v>
      </c>
      <c r="P303" s="92">
        <f>$D303^Parameter!$D$327</f>
        <v>1.0675194068529304E-2</v>
      </c>
      <c r="Q303" s="92">
        <f>$E303^Parameter!$D$320</f>
        <v>5.1922216697405097E-4</v>
      </c>
      <c r="R303" s="12">
        <f>$D303^EXP(Parameter!$D$96+Parameter!$D$103*(($B303/30.2*21)^(1)))</f>
        <v>3.4589889738494075E-83</v>
      </c>
      <c r="S303" s="12">
        <f>$E303^EXP(Parameter!$D$81+Parameter!$D$88*($B303/30.2*21)^(-2))</f>
        <v>1.4900566702501033E-3</v>
      </c>
      <c r="T303" s="12">
        <f>$D303^EXP(Parameter!$D$97+Parameter!$D$104*(($B303*21/30.2)^(1)))</f>
        <v>4.8141672478248993E-9</v>
      </c>
      <c r="U303" s="12">
        <f>$E303^EXP(Parameter!$D$82+Parameter!$D$89*($B303/30.2*21)^(-2))</f>
        <v>2.6248074630737576E-3</v>
      </c>
      <c r="V303" s="12">
        <f>$D303^EXP(Parameter!$D$99+Parameter!$D$106*(($B303*21/30.2)^(1)))</f>
        <v>3.4531418225916636E-18</v>
      </c>
      <c r="W303" s="12">
        <f>$E303^EXP(Parameter!$D$84+Parameter!$D$91*($B303/30.2*21)^(-2))</f>
        <v>1.6289502801667924E-2</v>
      </c>
      <c r="X303" s="12">
        <f>$D303^EXP(Parameter!$D$100+Parameter!$D$107*(($B303*21/30.2)^(1)))</f>
        <v>0</v>
      </c>
      <c r="Y303" s="12">
        <f>$E303^EXP(Parameter!$D$85+Parameter!$D$92*($B303/30.2*21)^(-2))</f>
        <v>9.6818722227894581E-3</v>
      </c>
      <c r="Z303" s="12">
        <f>$D303^EXP(Parameter!$D$101+Parameter!$D$108*(($B303*21/30.2)^(1)))</f>
        <v>0</v>
      </c>
      <c r="AA303" s="12">
        <f>$E303^EXP(Parameter!$D$86+Parameter!$D$93*($B303/30.2*21)^(-2))</f>
        <v>1.4678965668953731E-2</v>
      </c>
      <c r="AB303" s="12">
        <f>$D303^EXP(Parameter!$D$98+Parameter!$D$105*(($B303*21/30.2)^(1)))</f>
        <v>1.054049051308979E-18</v>
      </c>
      <c r="AC303" s="12">
        <f>$E303^EXP(Parameter!$D$83+Parameter!$D$90*($B303/30.2*21)^(-2))</f>
        <v>5.9925662673143037E-4</v>
      </c>
      <c r="AD303" s="87">
        <f>$D303^EXP(Parameter!$D$133+Parameter!$D$140*(($B303*21/30.2)^(-0.5))+Parameter!$D$147*((LN($B303*21/30.2))))</f>
        <v>2.0918678408879586E-19</v>
      </c>
      <c r="AE303" s="12">
        <f>$E303^EXP(Parameter!$D$111+Parameter!$D$118*(($B303*21/30.2)^(-1))+Parameter!$D$125*(($B303*21/30.2)^(-0.5)))</f>
        <v>3.8912465864479752E-2</v>
      </c>
      <c r="AF303" s="12">
        <f>$D303^EXP(Parameter!$D$134+Parameter!$D$141*(($B303*21/30.2)^(-0.5))+Parameter!$D$148*((LN($B303*21/30.2))))</f>
        <v>8.2799120721288412E-6</v>
      </c>
      <c r="AG303" s="12">
        <f>$E303^EXP(Parameter!$D$112+Parameter!$D$119*(($B303*21/30.2)^(-1))+Parameter!$D$126*(($B303*21/30.2)^(-0.5)))</f>
        <v>3.2859149928044632E-3</v>
      </c>
      <c r="AH303" s="12">
        <f>$D303^EXP(Parameter!$D$136+Parameter!$D$143*(($B303*21/30.2)^(-0.5))+Parameter!$D$150*((LN($B303*21/30.2))))</f>
        <v>3.367180767891424E-15</v>
      </c>
      <c r="AI303" s="12">
        <f>$E303^EXP(Parameter!$D$114+Parameter!$D$121*(($B303*21/30.2)^(-1))+Parameter!$D$128*(($B303*21/30.2)^(-0.5)))</f>
        <v>4.6334156706298773E-6</v>
      </c>
      <c r="AJ303" s="12">
        <f>$D303^EXP(Parameter!$D$137+Parameter!$D$144*(($B303*21/30.2)^(-0.5))+Parameter!$D$151*((LN($B303*21/30.2))))</f>
        <v>2.6680247859636945E-23</v>
      </c>
      <c r="AK303" s="12">
        <f>$E303^EXP(Parameter!$D$115+Parameter!$D$122*(($B303*21/30.2)^(-1))+Parameter!$D$129*(($B303*21/30.2)^(-0.5)))</f>
        <v>1.774049052437916E-3</v>
      </c>
      <c r="AL303" s="12">
        <f>$D303^EXP(Parameter!$D$138+Parameter!$D$145*(($B303*21/30.2)^(-0.5))+Parameter!$D$152*((LN($B303*21/30.2))))</f>
        <v>1.9076775198899596E-114</v>
      </c>
      <c r="AM303" s="12">
        <f>$E303^EXP(Parameter!$D$116+Parameter!$D$123*(($B303*21/30.2)^(-1))+Parameter!$D$130*(($B303*21/30.2)^(-0.5)))</f>
        <v>1.7130710894812581E-7</v>
      </c>
      <c r="AN303" s="12">
        <f>$D303^EXP(Parameter!$D$135+Parameter!$D$142*(($B303*21/30.2)^(-0.5))+Parameter!$D$149*((LN($B303*21/30.2))))</f>
        <v>7.6324433857479879E-8</v>
      </c>
      <c r="AO303" s="12">
        <f>$E303^EXP(Parameter!$D$113+Parameter!$D$120*(($B303*21/30.2)^(-1))+Parameter!$D$127*(($B303*21/30.2)^(-0.5)))</f>
        <v>3.2378100069685255E-15</v>
      </c>
      <c r="AP303" s="87">
        <f>$D303^EXP(Parameter!$D$304+Parameter!$D$310*((LN($B303*21/30.2))))</f>
        <v>6.9525956979335423E-3</v>
      </c>
      <c r="AQ303" s="88">
        <f>$E303^EXP(Parameter!$D$290+Parameter!$D$296*((LN($B303*21/30.2))))</f>
        <v>6.1884376910447568E-3</v>
      </c>
      <c r="AR303" s="12">
        <f>$D303^EXP(Parameter!$D$305+Parameter!$D$311*((LN($B303*21/30.2))))</f>
        <v>1.1749661777658762E-2</v>
      </c>
      <c r="AS303" s="88">
        <f>$E303^EXP(Parameter!$D$291+Parameter!$D$297*((LN($B303*21/30.2))))</f>
        <v>4.294592487621267E-3</v>
      </c>
      <c r="AT303" s="12">
        <f>$D303^EXP(Parameter!$D$305+Parameter!$D$307-Parameter!$D$306+(Parameter!$D$311+Parameter!$D$313-Parameter!$D$312)*((LN($B303*21/30.2))))</f>
        <v>9.3973817716321625E-3</v>
      </c>
      <c r="AU303" s="88">
        <f>$E303^EXP(Parameter!$D$291+Parameter!$D$293-Parameter!$D$292+(Parameter!$D$297+Parameter!$D$299-Parameter!$D$298)*((LN($B303*21/30.2))))</f>
        <v>6.9785161085440164E-3</v>
      </c>
      <c r="AV303" s="12">
        <f>$D303^EXP(Parameter!$D$308+Parameter!$D$314*((LN($B303*21/30.2))))</f>
        <v>1.26169553266777E-2</v>
      </c>
      <c r="AW303" s="88">
        <f>$E303^EXP(Parameter!$D$294+Parameter!$D$300*((LN($B303*21/30.2))))</f>
        <v>6.1450624502136222E-3</v>
      </c>
      <c r="AX303" s="12">
        <f>$D303^EXP(Parameter!$D$305+Parameter!$D$309-Parameter!$D$306+(Parameter!$D$311+Parameter!$D$315-Parameter!$D$312)*((LN($B303*21/30.2))))</f>
        <v>3.3851236714225615E-3</v>
      </c>
      <c r="AY303" s="88">
        <f>$E303^EXP(Parameter!$D$291+Parameter!$D$295-Parameter!$D$292+(Parameter!$D$297+Parameter!$D$301-Parameter!$D$298)*((LN($B303*21/30.2))))</f>
        <v>1.0976701239963399E-5</v>
      </c>
      <c r="AZ303" s="12">
        <f>$D303^EXP(Parameter!D$305-Parameter!D$306+(Parameter!D$311-Parameter!D$312)*((LN($B303*21/30.2))))</f>
        <v>2.2117027892491412E-3</v>
      </c>
      <c r="BA303" s="88">
        <f>$E303^EXP(Parameter!$D$291-Parameter!$D$292+(Parameter!$D$297-Parameter!$D$298)*((LN($B303*21/30.2))))</f>
        <v>5.3155792102313655E-8</v>
      </c>
      <c r="BB303" s="89">
        <f>$D303^EXP(Parameter!$D$231+Parameter!$D$238)</f>
        <v>2.6723936098977698E-2</v>
      </c>
      <c r="BC303" s="90">
        <f>$E303^EXP(Parameter!$D$216+Parameter!$D$223)</f>
        <v>1.1978430793592337E-3</v>
      </c>
      <c r="BD303" s="91">
        <f>$D303^EXP(Parameter!$D$232+Parameter!$D$239)</f>
        <v>1.9075471596427439E-2</v>
      </c>
      <c r="BE303" s="90">
        <f>$E303^EXP(Parameter!$D$217+Parameter!$D$224)</f>
        <v>1.8523951382325879E-3</v>
      </c>
      <c r="BF303" s="91">
        <f>$D303^EXP(Parameter!$D$234+Parameter!$D$241)</f>
        <v>2.3932739307325708E-2</v>
      </c>
      <c r="BG303" s="91">
        <f>$E303^EXP(Parameter!$D$219+Parameter!$D$226)</f>
        <v>1.1458809278430383E-2</v>
      </c>
      <c r="BH303" s="91">
        <f>$D303^EXP(Parameter!$D$235+Parameter!$D$242)</f>
        <v>5.6573987495049521E-2</v>
      </c>
      <c r="BI303" s="91">
        <f>$E303^EXP(Parameter!$D$220+Parameter!$D$227)</f>
        <v>6.6799999693904289E-3</v>
      </c>
      <c r="BJ303" s="91">
        <f>$D303^EXP(Parameter!$D$236)</f>
        <v>5.0081892683848115E-3</v>
      </c>
      <c r="BK303" s="91">
        <f>$E303^EXP(Parameter!$D$221)</f>
        <v>0.11038759105647494</v>
      </c>
      <c r="BL303" s="91">
        <f>$D303^EXP(Parameter!$D$233+Parameter!$D$240)</f>
        <v>7.415795257600802E-3</v>
      </c>
      <c r="BM303" s="91">
        <f>$E303^EXP(Parameter!$D$218+Parameter!$D$225)</f>
        <v>4.5302403974257246E-4</v>
      </c>
      <c r="BN303" s="90">
        <f>$D303^EXP(Parameter!$D$268+Parameter!$D$275)</f>
        <v>3.8469404896092622E-2</v>
      </c>
      <c r="BO303" s="91">
        <f>$E303^EXP(Parameter!$D$246+Parameter!$D$253)</f>
        <v>3.3352897843389861E-4</v>
      </c>
      <c r="BP303" s="91">
        <f>$D303^EXP(Parameter!$D$269+Parameter!$D$276)</f>
        <v>2.3138622123088131E-2</v>
      </c>
      <c r="BQ303" s="91">
        <f>$E303^EXP(Parameter!$D$247+Parameter!$D$254)</f>
        <v>1.0033263337622862E-3</v>
      </c>
      <c r="BR303" s="91">
        <f>$D303^EXP(Parameter!$D$271+Parameter!$D$278)</f>
        <v>6.4371953906885132E-2</v>
      </c>
      <c r="BS303" s="91">
        <f>$E303^EXP(Parameter!$D$249+Parameter!$D$256)</f>
        <v>1.4740325802124343E-2</v>
      </c>
      <c r="BT303" s="91">
        <f>$D303^EXP(Parameter!$D$272+Parameter!$D$279)</f>
        <v>0.12604692233021642</v>
      </c>
      <c r="BU303" s="91">
        <f>$E303^EXP(Parameter!$D$250+Parameter!$D$257)</f>
        <v>3.567323717401118E-3</v>
      </c>
      <c r="BV303" s="91">
        <f>$D303^EXP(Parameter!$D$273+Parameter!$D$280)</f>
        <v>9.522018155505188E-2</v>
      </c>
      <c r="BW303" s="91">
        <f>$E303^EXP(Parameter!$D$251+Parameter!$D$258)</f>
        <v>1.6090420797810361E-2</v>
      </c>
      <c r="BX303" s="91">
        <f>$D303^EXP(Parameter!$D$270+Parameter!$D$277)</f>
        <v>1.9532666829932779E-2</v>
      </c>
      <c r="BY303" s="91">
        <f>$E303^EXP(Parameter!$D$248+Parameter!$D$255)</f>
        <v>1.2807676056563941E-3</v>
      </c>
      <c r="BZ303" s="90">
        <f>$D303^EXP(Parameter!$D$208)</f>
        <v>2.4473119783566831E-2</v>
      </c>
      <c r="CA303" s="90">
        <f>$E303^EXP(Parameter!$D$200)</f>
        <v>7.9586421989192961E-4</v>
      </c>
      <c r="CB303" s="90">
        <f>$D303^EXP(Parameter!$D$209)</f>
        <v>1.9379369558805065E-2</v>
      </c>
      <c r="CC303" s="90">
        <f>$E303^EXP(Parameter!$D$201)</f>
        <v>1.490181867759541E-3</v>
      </c>
      <c r="CD303" s="90">
        <f>$D303^EXP(Parameter!$D$211)</f>
        <v>2.1525972951307842E-2</v>
      </c>
      <c r="CE303" s="90">
        <f>$E303^EXP(Parameter!$D$203)</f>
        <v>8.4473589729237106E-3</v>
      </c>
      <c r="CF303" s="90">
        <f>$D303^EXP(Parameter!$D$212)</f>
        <v>5.6411647441806809E-2</v>
      </c>
      <c r="CG303" s="90">
        <f>$E303^EXP(Parameter!$D$204)</f>
        <v>5.5885048405134316E-3</v>
      </c>
      <c r="CH303" s="91">
        <f>$D303^EXP(Parameter!$D$213)</f>
        <v>1.6702608522905203E-2</v>
      </c>
      <c r="CI303" s="90">
        <f>$E303^EXP(Parameter!$D$205)</f>
        <v>1.0906167706743129E-2</v>
      </c>
      <c r="CJ303" s="91">
        <f>$D303^EXP(Parameter!$D$210)</f>
        <v>8.2509242133240665E-3</v>
      </c>
      <c r="CK303" s="90">
        <f>$E303^EXP(Parameter!$D$202)</f>
        <v>6.2180715529015339E-4</v>
      </c>
      <c r="CL303" s="12">
        <f>$D303^EXP(Parameter!$D$170+Parameter!$D$177*(LN($B303/30.2*21)))</f>
        <v>9.0323357369788068E-3</v>
      </c>
      <c r="CM303" s="41">
        <f>$E303^EXP(Parameter!$D$155+Parameter!$D$162*(LN($B303/30.2*21)))</f>
        <v>5.553159559176931E-2</v>
      </c>
      <c r="CN303" s="12">
        <f>$D303^EXP(Parameter!$D$171+Parameter!$D$178*(LN($B303/30.2*21)))</f>
        <v>1.1018051858441465E-2</v>
      </c>
      <c r="CO303" s="41">
        <f>$E303^EXP(Parameter!$D$156+Parameter!$D$163*(LN($B303/30.2*21)))</f>
        <v>2.8185625832386273E-2</v>
      </c>
      <c r="CP303" s="12">
        <f>$D303^EXP(Parameter!$D$173+Parameter!$D$180*(LN($B303/30.2*21)))</f>
        <v>8.4805570451657823E-3</v>
      </c>
      <c r="CQ303" s="41">
        <f>$E303^EXP(Parameter!$D$158+Parameter!$D$165*(LN($B303/30.2*21)))</f>
        <v>2.5969125021694302E-2</v>
      </c>
      <c r="CR303" s="12">
        <f>$D303^EXP(Parameter!$D$174+Parameter!$D$181*(LN($B303/30.2*21)))</f>
        <v>6.2045818692963673E-3</v>
      </c>
      <c r="CS303" s="41">
        <f>$E303^EXP(Parameter!$D$159+Parameter!$D$166*(LN($B303/30.2*21)))</f>
        <v>4.6094109649663199E-2</v>
      </c>
      <c r="CT303" s="12">
        <f>$D303^EXP(Parameter!$D$175+Parameter!$D$182*(LN($B303/30.2*21)))</f>
        <v>6.3265011293544106E-4</v>
      </c>
      <c r="CU303" s="41">
        <f>$E303^EXP(Parameter!$D$160+Parameter!$D$167*(LN($B303/30.2*21)))</f>
        <v>3.8263752242331865E-4</v>
      </c>
      <c r="CV303" s="12">
        <f>$D303^EXP(Parameter!$D$172+Parameter!$D$179*(LN($B303/30.2*21)))</f>
        <v>1.2360155728842221E-3</v>
      </c>
      <c r="CW303" s="41">
        <f>$E303^EXP(Parameter!$D$157+Parameter!$D$164*(LN($B303/30.2*21)))</f>
        <v>7.6793116566313382E-10</v>
      </c>
      <c r="CX303" s="12">
        <f t="shared" si="30"/>
        <v>3.4589889738494075E-83</v>
      </c>
      <c r="CY303" s="85">
        <v>1.21187327969577E-2</v>
      </c>
      <c r="CZ303" s="12">
        <f t="shared" si="31"/>
        <v>4.8141672478248993E-9</v>
      </c>
      <c r="DA303" s="85">
        <v>1.7765358442788301E-2</v>
      </c>
      <c r="DB303" s="12">
        <f t="shared" si="32"/>
        <v>3.4531418225916636E-18</v>
      </c>
      <c r="DC303" s="41">
        <v>2.5109620522757899E-5</v>
      </c>
      <c r="DD303" s="12">
        <f t="shared" si="33"/>
        <v>0</v>
      </c>
      <c r="DE303" s="85">
        <v>3.4109084933066299E-4</v>
      </c>
      <c r="DF303" s="12">
        <f t="shared" si="34"/>
        <v>0</v>
      </c>
      <c r="DG303" s="41">
        <v>2.5098900000000001E-5</v>
      </c>
      <c r="DH303" s="12">
        <f t="shared" si="35"/>
        <v>1.054049051308979E-18</v>
      </c>
      <c r="DI303" s="41">
        <v>2.5098900000000001E-5</v>
      </c>
      <c r="DJ303" s="46">
        <v>298</v>
      </c>
      <c r="DK303" s="44">
        <v>7.3340199778781897E-6</v>
      </c>
      <c r="DL303" s="44">
        <v>2.7091152888680799E-5</v>
      </c>
      <c r="DM303" s="44">
        <v>7.0781204322800702E-5</v>
      </c>
      <c r="DN303" s="44">
        <v>4.8295073651671802E-5</v>
      </c>
      <c r="DO303" s="44">
        <v>2.6809617837220102E-4</v>
      </c>
      <c r="DP303" s="44">
        <v>1.98570328777459E-4</v>
      </c>
      <c r="DQ303" s="44">
        <v>3.0933741637184702E-4</v>
      </c>
      <c r="DR303" s="45">
        <v>9.2094124276814703E-3</v>
      </c>
      <c r="DS303" s="45">
        <v>1.6309029979319701E-2</v>
      </c>
      <c r="DT303" s="45">
        <v>1.43318174460516E-2</v>
      </c>
      <c r="DU303" s="45">
        <v>9.7359154920156898E-3</v>
      </c>
      <c r="DV303" s="45">
        <v>1.54398525914564E-2</v>
      </c>
      <c r="DW303" s="45">
        <v>2.77783810045482E-2</v>
      </c>
      <c r="DX303" s="45">
        <v>1.1882854064134E-2</v>
      </c>
    </row>
    <row r="304" spans="1:128">
      <c r="A304" s="43">
        <f t="shared" si="29"/>
        <v>19.021917808219179</v>
      </c>
      <c r="B304" s="18">
        <v>300</v>
      </c>
      <c r="C304" s="12">
        <v>6578</v>
      </c>
      <c r="D304" s="12">
        <v>8.4270230908281406E-3</v>
      </c>
      <c r="E304" s="12">
        <v>2.47092681460116E-5</v>
      </c>
      <c r="F304" s="92">
        <f>$D304^Parameter!$D$325</f>
        <v>2.410048949648989E-2</v>
      </c>
      <c r="G304" s="92">
        <f>$E304^Parameter!$D$318</f>
        <v>4.8179147962142094E-4</v>
      </c>
      <c r="H304" s="92">
        <f>$D304^Parameter!$D$326</f>
        <v>2.1904802769149651E-2</v>
      </c>
      <c r="I304" s="92">
        <f>$E304^Parameter!$D$319</f>
        <v>1.1257198515364573E-3</v>
      </c>
      <c r="J304" s="92">
        <f>$D304^Parameter!$D$328</f>
        <v>2.6264172864607766E-2</v>
      </c>
      <c r="K304" s="92">
        <f>$E304^Parameter!$D$321</f>
        <v>9.0999064551638732E-3</v>
      </c>
      <c r="L304" s="92">
        <f>$D304^Parameter!$D$329</f>
        <v>6.8925121921475554E-2</v>
      </c>
      <c r="M304" s="92">
        <f>$E304^Parameter!$D$322</f>
        <v>5.5271511634639968E-3</v>
      </c>
      <c r="N304" s="92">
        <f>$D304^Parameter!$D$330</f>
        <v>2.0883153896384701E-2</v>
      </c>
      <c r="O304" s="92">
        <f>$E304^Parameter!$D$323</f>
        <v>1.4359653251989199E-2</v>
      </c>
      <c r="P304" s="92">
        <f>$D304^Parameter!$D$327</f>
        <v>1.0598437012422151E-2</v>
      </c>
      <c r="Q304" s="92">
        <f>$E304^Parameter!$D$320</f>
        <v>5.134544900602581E-4</v>
      </c>
      <c r="R304" s="12">
        <f>$D304^EXP(Parameter!$D$96+Parameter!$D$103*(($B304/30.2*21)^(1)))</f>
        <v>1.7832750160947645E-84</v>
      </c>
      <c r="S304" s="12">
        <f>$E304^EXP(Parameter!$D$81+Parameter!$D$88*($B304/30.2*21)^(-2))</f>
        <v>1.4758016179972316E-3</v>
      </c>
      <c r="T304" s="12">
        <f>$D304^EXP(Parameter!$D$97+Parameter!$D$104*(($B304*21/30.2)^(1)))</f>
        <v>4.1959295341281501E-9</v>
      </c>
      <c r="U304" s="12">
        <f>$E304^EXP(Parameter!$D$82+Parameter!$D$89*($B304/30.2*21)^(-2))</f>
        <v>2.6018707151242121E-3</v>
      </c>
      <c r="V304" s="12">
        <f>$D304^EXP(Parameter!$D$99+Parameter!$D$106*(($B304*21/30.2)^(1)))</f>
        <v>2.3115781415635824E-18</v>
      </c>
      <c r="W304" s="12">
        <f>$E304^EXP(Parameter!$D$84+Parameter!$D$91*($B304/30.2*21)^(-2))</f>
        <v>1.6190755422757615E-2</v>
      </c>
      <c r="X304" s="12">
        <f>$D304^EXP(Parameter!$D$100+Parameter!$D$107*(($B304*21/30.2)^(1)))</f>
        <v>0</v>
      </c>
      <c r="Y304" s="12">
        <f>$E304^EXP(Parameter!$D$85+Parameter!$D$92*($B304/30.2*21)^(-2))</f>
        <v>9.6157875168767244E-3</v>
      </c>
      <c r="Z304" s="12">
        <f>$D304^EXP(Parameter!$D$101+Parameter!$D$108*(($B304*21/30.2)^(1)))</f>
        <v>0</v>
      </c>
      <c r="AA304" s="12">
        <f>$E304^EXP(Parameter!$D$86+Parameter!$D$93*($B304/30.2*21)^(-2))</f>
        <v>1.4587726468602373E-2</v>
      </c>
      <c r="AB304" s="12">
        <f>$D304^EXP(Parameter!$D$98+Parameter!$D$105*(($B304*21/30.2)^(1)))</f>
        <v>7.1784670690994874E-19</v>
      </c>
      <c r="AC304" s="12">
        <f>$E304^EXP(Parameter!$D$83+Parameter!$D$90*($B304/30.2*21)^(-2))</f>
        <v>5.9272512536873731E-4</v>
      </c>
      <c r="AD304" s="87">
        <f>$D304^EXP(Parameter!$D$133+Parameter!$D$140*(($B304*21/30.2)^(-0.5))+Parameter!$D$147*((LN($B304*21/30.2))))</f>
        <v>1.656920097750686E-19</v>
      </c>
      <c r="AE304" s="12">
        <f>$E304^EXP(Parameter!$D$111+Parameter!$D$118*(($B304*21/30.2)^(-1))+Parameter!$D$125*(($B304*21/30.2)^(-0.5)))</f>
        <v>3.8775585511215148E-2</v>
      </c>
      <c r="AF304" s="12">
        <f>$D304^EXP(Parameter!$D$134+Parameter!$D$141*(($B304*21/30.2)^(-0.5))+Parameter!$D$148*((LN($B304*21/30.2))))</f>
        <v>7.9776515533987753E-6</v>
      </c>
      <c r="AG304" s="12">
        <f>$E304^EXP(Parameter!$D$112+Parameter!$D$119*(($B304*21/30.2)^(-1))+Parameter!$D$126*(($B304*21/30.2)^(-0.5)))</f>
        <v>3.2589123604872317E-3</v>
      </c>
      <c r="AH304" s="12">
        <f>$D304^EXP(Parameter!$D$136+Parameter!$D$143*(($B304*21/30.2)^(-0.5))+Parameter!$D$150*((LN($B304*21/30.2))))</f>
        <v>2.8485948034271489E-15</v>
      </c>
      <c r="AI304" s="12">
        <f>$E304^EXP(Parameter!$D$114+Parameter!$D$121*(($B304*21/30.2)^(-1))+Parameter!$D$128*(($B304*21/30.2)^(-0.5)))</f>
        <v>4.5176457724559038E-6</v>
      </c>
      <c r="AJ304" s="12">
        <f>$D304^EXP(Parameter!$D$137+Parameter!$D$144*(($B304*21/30.2)^(-0.5))+Parameter!$D$151*((LN($B304*21/30.2))))</f>
        <v>1.9482642818398324E-23</v>
      </c>
      <c r="AK304" s="12">
        <f>$E304^EXP(Parameter!$D$115+Parameter!$D$122*(($B304*21/30.2)^(-1))+Parameter!$D$129*(($B304*21/30.2)^(-0.5)))</f>
        <v>1.7560338268668529E-3</v>
      </c>
      <c r="AL304" s="12">
        <f>$D304^EXP(Parameter!$D$138+Parameter!$D$145*(($B304*21/30.2)^(-0.5))+Parameter!$D$152*((LN($B304*21/30.2))))</f>
        <v>2.4221900608197557E-115</v>
      </c>
      <c r="AM304" s="12">
        <f>$E304^EXP(Parameter!$D$116+Parameter!$D$123*(($B304*21/30.2)^(-1))+Parameter!$D$130*(($B304*21/30.2)^(-0.5)))</f>
        <v>1.6587041535248179E-7</v>
      </c>
      <c r="AN304" s="12">
        <f>$D304^EXP(Parameter!$D$135+Parameter!$D$142*(($B304*21/30.2)^(-0.5))+Parameter!$D$149*((LN($B304*21/30.2))))</f>
        <v>7.2309457543147006E-8</v>
      </c>
      <c r="AO304" s="12">
        <f>$E304^EXP(Parameter!$D$113+Parameter!$D$120*(($B304*21/30.2)^(-1))+Parameter!$D$127*(($B304*21/30.2)^(-0.5)))</f>
        <v>3.0080674878638957E-15</v>
      </c>
      <c r="AP304" s="87">
        <f>$D304^EXP(Parameter!$D$304+Parameter!$D$310*((LN($B304*21/30.2))))</f>
        <v>6.8833402726443194E-3</v>
      </c>
      <c r="AQ304" s="88">
        <f>$E304^EXP(Parameter!$D$290+Parameter!$D$296*((LN($B304*21/30.2))))</f>
        <v>6.1570690646984682E-3</v>
      </c>
      <c r="AR304" s="12">
        <f>$D304^EXP(Parameter!$D$305+Parameter!$D$311*((LN($B304*21/30.2))))</f>
        <v>1.1658535550365655E-2</v>
      </c>
      <c r="AS304" s="88">
        <f>$E304^EXP(Parameter!$D$291+Parameter!$D$297*((LN($B304*21/30.2))))</f>
        <v>4.2642922951613964E-3</v>
      </c>
      <c r="AT304" s="12">
        <f>$D304^EXP(Parameter!$D$305+Parameter!$D$307-Parameter!$D$306+(Parameter!$D$311+Parameter!$D$313-Parameter!$D$312)*((LN($B304*21/30.2))))</f>
        <v>9.3153926460868199E-3</v>
      </c>
      <c r="AU304" s="88">
        <f>$E304^EXP(Parameter!$D$291+Parameter!$D$293-Parameter!$D$292+(Parameter!$D$297+Parameter!$D$299-Parameter!$D$298)*((LN($B304*21/30.2))))</f>
        <v>6.9238286903436025E-3</v>
      </c>
      <c r="AV304" s="12">
        <f>$D304^EXP(Parameter!$D$308+Parameter!$D$314*((LN($B304*21/30.2))))</f>
        <v>1.2495299605773209E-2</v>
      </c>
      <c r="AW304" s="88">
        <f>$E304^EXP(Parameter!$D$294+Parameter!$D$300*((LN($B304*21/30.2))))</f>
        <v>6.0999068398319995E-3</v>
      </c>
      <c r="AX304" s="12">
        <f>$D304^EXP(Parameter!$D$305+Parameter!$D$309-Parameter!$D$306+(Parameter!$D$311+Parameter!$D$315-Parameter!$D$312)*((LN($B304*21/30.2))))</f>
        <v>3.3452363718638007E-3</v>
      </c>
      <c r="AY304" s="88">
        <f>$E304^EXP(Parameter!$D$291+Parameter!$D$295-Parameter!$D$292+(Parameter!$D$297+Parameter!$D$301-Parameter!$D$298)*((LN($B304*21/30.2))))</f>
        <v>1.0651648713373014E-5</v>
      </c>
      <c r="AZ304" s="12">
        <f>$D304^EXP(Parameter!D$305-Parameter!D$306+(Parameter!D$311-Parameter!D$312)*((LN($B304*21/30.2))))</f>
        <v>2.1854137596399518E-3</v>
      </c>
      <c r="BA304" s="88">
        <f>$E304^EXP(Parameter!$D$291-Parameter!$D$292+(Parameter!$D$297-Parameter!$D$298)*((LN($B304*21/30.2))))</f>
        <v>5.105938216743108E-8</v>
      </c>
      <c r="BB304" s="89">
        <f>$D304^EXP(Parameter!$D$231+Parameter!$D$238)</f>
        <v>2.6570512765184899E-2</v>
      </c>
      <c r="BC304" s="90">
        <f>$E304^EXP(Parameter!$D$216+Parameter!$D$223)</f>
        <v>1.1860004714498832E-3</v>
      </c>
      <c r="BD304" s="91">
        <f>$D304^EXP(Parameter!$D$232+Parameter!$D$239)</f>
        <v>1.8955796929707416E-2</v>
      </c>
      <c r="BE304" s="90">
        <f>$E304^EXP(Parameter!$D$217+Parameter!$D$224)</f>
        <v>1.8352625522798781E-3</v>
      </c>
      <c r="BF304" s="91">
        <f>$D304^EXP(Parameter!$D$234+Parameter!$D$241)</f>
        <v>2.3791168340832256E-2</v>
      </c>
      <c r="BG304" s="91">
        <f>$E304^EXP(Parameter!$D$219+Parameter!$D$226)</f>
        <v>1.1383424489057116E-2</v>
      </c>
      <c r="BH304" s="91">
        <f>$D304^EXP(Parameter!$D$235+Parameter!$D$242)</f>
        <v>5.6316290053739219E-2</v>
      </c>
      <c r="BI304" s="91">
        <f>$E304^EXP(Parameter!$D$220+Parameter!$D$227)</f>
        <v>6.630766845121463E-3</v>
      </c>
      <c r="BJ304" s="91">
        <f>$D304^EXP(Parameter!$D$236)</f>
        <v>4.9662011569350387E-3</v>
      </c>
      <c r="BK304" s="91">
        <f>$E304^EXP(Parameter!$D$221)</f>
        <v>0.11002888046969224</v>
      </c>
      <c r="BL304" s="91">
        <f>$D304^EXP(Parameter!$D$233+Parameter!$D$240)</f>
        <v>7.3582117693297439E-3</v>
      </c>
      <c r="BM304" s="91">
        <f>$E304^EXP(Parameter!$D$218+Parameter!$D$225)</f>
        <v>4.4790147876298608E-4</v>
      </c>
      <c r="BN304" s="90">
        <f>$D304^EXP(Parameter!$D$268+Parameter!$D$275)</f>
        <v>3.8270705350935671E-2</v>
      </c>
      <c r="BO304" s="91">
        <f>$E304^EXP(Parameter!$D$246+Parameter!$D$253)</f>
        <v>3.2960850127340777E-4</v>
      </c>
      <c r="BP304" s="91">
        <f>$D304^EXP(Parameter!$D$269+Parameter!$D$276)</f>
        <v>2.3000514931126724E-2</v>
      </c>
      <c r="BQ304" s="91">
        <f>$E304^EXP(Parameter!$D$247+Parameter!$D$254)</f>
        <v>9.9314687812224992E-4</v>
      </c>
      <c r="BR304" s="91">
        <f>$D304^EXP(Parameter!$D$271+Parameter!$D$278)</f>
        <v>6.4091890092821013E-2</v>
      </c>
      <c r="BS304" s="91">
        <f>$E304^EXP(Parameter!$D$249+Parameter!$D$256)</f>
        <v>1.4648800132167763E-2</v>
      </c>
      <c r="BT304" s="91">
        <f>$D304^EXP(Parameter!$D$272+Parameter!$D$279)</f>
        <v>0.12563264840740462</v>
      </c>
      <c r="BU304" s="91">
        <f>$E304^EXP(Parameter!$D$250+Parameter!$D$257)</f>
        <v>3.5377524945930123E-3</v>
      </c>
      <c r="BV304" s="91">
        <f>$D304^EXP(Parameter!$D$273+Parameter!$D$280)</f>
        <v>9.4864924258256156E-2</v>
      </c>
      <c r="BW304" s="91">
        <f>$E304^EXP(Parameter!$D$251+Parameter!$D$258)</f>
        <v>1.5992581995106177E-2</v>
      </c>
      <c r="BX304" s="91">
        <f>$D304^EXP(Parameter!$D$270+Parameter!$D$277)</f>
        <v>1.9410854602389987E-2</v>
      </c>
      <c r="BY304" s="91">
        <f>$E304^EXP(Parameter!$D$248+Parameter!$D$255)</f>
        <v>1.2682305300555023E-3</v>
      </c>
      <c r="BZ304" s="90">
        <f>$D304^EXP(Parameter!$D$208)</f>
        <v>2.4329215720929196E-2</v>
      </c>
      <c r="CA304" s="90">
        <f>$E304^EXP(Parameter!$D$200)</f>
        <v>7.8752013187541076E-4</v>
      </c>
      <c r="CB304" s="90">
        <f>$D304^EXP(Parameter!$D$209)</f>
        <v>1.925827214742824E-2</v>
      </c>
      <c r="CC304" s="90">
        <f>$E304^EXP(Parameter!$D$201)</f>
        <v>1.4759249743723599E-3</v>
      </c>
      <c r="CD304" s="90">
        <f>$D304^EXP(Parameter!$D$211)</f>
        <v>2.1395034175435073E-2</v>
      </c>
      <c r="CE304" s="90">
        <f>$E304^EXP(Parameter!$D$203)</f>
        <v>8.3880075761886448E-3</v>
      </c>
      <c r="CF304" s="90">
        <f>$D304^EXP(Parameter!$D$212)</f>
        <v>5.6154432968343944E-2</v>
      </c>
      <c r="CG304" s="90">
        <f>$E304^EXP(Parameter!$D$204)</f>
        <v>5.545854772482965E-3</v>
      </c>
      <c r="CH304" s="91">
        <f>$D304^EXP(Parameter!$D$213)</f>
        <v>1.6594316326749504E-2</v>
      </c>
      <c r="CI304" s="90">
        <f>$E304^EXP(Parameter!$D$205)</f>
        <v>1.0833627663511087E-2</v>
      </c>
      <c r="CJ304" s="91">
        <f>$D304^EXP(Parameter!$D$210)</f>
        <v>8.1882447680288236E-3</v>
      </c>
      <c r="CK304" s="90">
        <f>$E304^EXP(Parameter!$D$202)</f>
        <v>6.150636979727858E-4</v>
      </c>
      <c r="CL304" s="12">
        <f>$D304^EXP(Parameter!$D$170+Parameter!$D$177*(LN($B304/30.2*21)))</f>
        <v>8.954148601760345E-3</v>
      </c>
      <c r="CM304" s="41">
        <f>$E304^EXP(Parameter!$D$155+Parameter!$D$162*(LN($B304/30.2*21)))</f>
        <v>5.5430876889537462E-2</v>
      </c>
      <c r="CN304" s="12">
        <f>$D304^EXP(Parameter!$D$171+Parameter!$D$178*(LN($B304/30.2*21)))</f>
        <v>1.0932618881839344E-2</v>
      </c>
      <c r="CO304" s="41">
        <f>$E304^EXP(Parameter!$D$156+Parameter!$D$163*(LN($B304/30.2*21)))</f>
        <v>2.808699764658466E-2</v>
      </c>
      <c r="CP304" s="12">
        <f>$D304^EXP(Parameter!$D$173+Parameter!$D$180*(LN($B304/30.2*21)))</f>
        <v>8.4072405985111363E-3</v>
      </c>
      <c r="CQ304" s="41">
        <f>$E304^EXP(Parameter!$D$158+Parameter!$D$165*(LN($B304/30.2*21)))</f>
        <v>2.5846504420847221E-2</v>
      </c>
      <c r="CR304" s="12">
        <f>$D304^EXP(Parameter!$D$174+Parameter!$D$181*(LN($B304/30.2*21)))</f>
        <v>6.134912902828831E-3</v>
      </c>
      <c r="CS304" s="41">
        <f>$E304^EXP(Parameter!$D$159+Parameter!$D$166*(LN($B304/30.2*21)))</f>
        <v>4.5949813004820074E-2</v>
      </c>
      <c r="CT304" s="12">
        <f>$D304^EXP(Parameter!$D$175+Parameter!$D$182*(LN($B304/30.2*21)))</f>
        <v>6.2228916144833966E-4</v>
      </c>
      <c r="CU304" s="41">
        <f>$E304^EXP(Parameter!$D$160+Parameter!$D$167*(LN($B304/30.2*21)))</f>
        <v>3.7639928421760933E-4</v>
      </c>
      <c r="CV304" s="12">
        <f>$D304^EXP(Parameter!$D$172+Parameter!$D$179*(LN($B304/30.2*21)))</f>
        <v>1.2199756179721913E-3</v>
      </c>
      <c r="CW304" s="41">
        <f>$E304^EXP(Parameter!$D$157+Parameter!$D$164*(LN($B304/30.2*21)))</f>
        <v>7.296405725535924E-10</v>
      </c>
      <c r="CX304" s="12">
        <f t="shared" si="30"/>
        <v>1.7832750160947645E-84</v>
      </c>
      <c r="CY304" s="85">
        <v>1.21142051579738E-2</v>
      </c>
      <c r="CZ304" s="12">
        <f t="shared" si="31"/>
        <v>4.1959295341281501E-9</v>
      </c>
      <c r="DA304" s="85">
        <v>1.7754655303699698E-2</v>
      </c>
      <c r="DB304" s="12">
        <f t="shared" si="32"/>
        <v>2.3115781415635824E-18</v>
      </c>
      <c r="DC304" s="41">
        <v>2.4719084609623098E-5</v>
      </c>
      <c r="DD304" s="12">
        <f t="shared" si="33"/>
        <v>0</v>
      </c>
      <c r="DE304" s="85">
        <v>3.3663130504808401E-4</v>
      </c>
      <c r="DF304" s="12">
        <f t="shared" si="34"/>
        <v>0</v>
      </c>
      <c r="DG304" s="41">
        <v>2.4709300000000001E-5</v>
      </c>
      <c r="DH304" s="12">
        <f t="shared" si="35"/>
        <v>7.1784670690994874E-19</v>
      </c>
      <c r="DI304" s="41">
        <v>2.4709300000000001E-5</v>
      </c>
      <c r="DJ304" s="46">
        <v>299</v>
      </c>
      <c r="DK304" s="44">
        <v>7.1952777729311601E-6</v>
      </c>
      <c r="DL304" s="44">
        <v>2.6614558890414301E-5</v>
      </c>
      <c r="DM304" s="44">
        <v>6.9607884444877795E-5</v>
      </c>
      <c r="DN304" s="44">
        <v>4.7474757158161303E-5</v>
      </c>
      <c r="DO304" s="44">
        <v>2.64048155689589E-4</v>
      </c>
      <c r="DP304" s="44">
        <v>1.95504396388602E-4</v>
      </c>
      <c r="DQ304" s="44">
        <v>3.0471748559846002E-4</v>
      </c>
      <c r="DR304" s="45">
        <v>9.1420434432644103E-3</v>
      </c>
      <c r="DS304" s="45">
        <v>1.6198260542420399E-2</v>
      </c>
      <c r="DT304" s="45">
        <v>1.42327355096035E-2</v>
      </c>
      <c r="DU304" s="45">
        <v>9.6651758068761993E-3</v>
      </c>
      <c r="DV304" s="45">
        <v>1.53341877517613E-2</v>
      </c>
      <c r="DW304" s="45">
        <v>2.7604239617853198E-2</v>
      </c>
      <c r="DX304" s="45">
        <v>1.17986494202408E-2</v>
      </c>
    </row>
    <row r="305" spans="1:128">
      <c r="A305" s="43">
        <f t="shared" si="29"/>
        <v>19.082191780821919</v>
      </c>
      <c r="B305" s="18">
        <v>301</v>
      </c>
      <c r="C305" s="12">
        <v>6600</v>
      </c>
      <c r="D305" s="12">
        <v>8.3635402115507899E-3</v>
      </c>
      <c r="E305" s="12">
        <v>2.4326662158462298E-5</v>
      </c>
      <c r="F305" s="92">
        <f>$D305^Parameter!$D$325</f>
        <v>2.3958758860196779E-2</v>
      </c>
      <c r="G305" s="92">
        <f>$E305^Parameter!$D$318</f>
        <v>4.7640840748790588E-4</v>
      </c>
      <c r="H305" s="92">
        <f>$D305^Parameter!$D$326</f>
        <v>2.1772691520533762E-2</v>
      </c>
      <c r="I305" s="92">
        <f>$E305^Parameter!$D$319</f>
        <v>1.1145327005054027E-3</v>
      </c>
      <c r="J305" s="92">
        <f>$D305^Parameter!$D$328</f>
        <v>2.6113272080030957E-2</v>
      </c>
      <c r="K305" s="92">
        <f>$E305^Parameter!$D$321</f>
        <v>9.037213825579829E-3</v>
      </c>
      <c r="L305" s="92">
        <f>$D305^Parameter!$D$329</f>
        <v>6.8633869342588055E-2</v>
      </c>
      <c r="M305" s="92">
        <f>$E305^Parameter!$D$322</f>
        <v>5.4850480531579374E-3</v>
      </c>
      <c r="N305" s="92">
        <f>$D305^Parameter!$D$330</f>
        <v>2.0755634817378105E-2</v>
      </c>
      <c r="O305" s="92">
        <f>$E305^Parameter!$D$323</f>
        <v>1.427029692063397E-2</v>
      </c>
      <c r="P305" s="92">
        <f>$D305^Parameter!$D$327</f>
        <v>1.052241490169435E-2</v>
      </c>
      <c r="Q305" s="92">
        <f>$E305^Parameter!$D$320</f>
        <v>5.0776518724800505E-4</v>
      </c>
      <c r="R305" s="12">
        <f>$D305^EXP(Parameter!$D$96+Parameter!$D$103*(($B305/30.2*21)^(1)))</f>
        <v>8.788547031623531E-86</v>
      </c>
      <c r="S305" s="12">
        <f>$E305^EXP(Parameter!$D$81+Parameter!$D$88*($B305/30.2*21)^(-2))</f>
        <v>1.4617183751679181E-3</v>
      </c>
      <c r="T305" s="12">
        <f>$D305^EXP(Parameter!$D$97+Parameter!$D$104*(($B305*21/30.2)^(1)))</f>
        <v>3.6539304003653327E-9</v>
      </c>
      <c r="U305" s="12">
        <f>$E305^EXP(Parameter!$D$82+Parameter!$D$89*($B305/30.2*21)^(-2))</f>
        <v>2.5791914875573732E-3</v>
      </c>
      <c r="V305" s="12">
        <f>$D305^EXP(Parameter!$D$99+Parameter!$D$106*(($B305*21/30.2)^(1)))</f>
        <v>1.541614182542156E-18</v>
      </c>
      <c r="W305" s="12">
        <f>$E305^EXP(Parameter!$D$84+Parameter!$D$91*($B305/30.2*21)^(-2))</f>
        <v>1.6092853407392124E-2</v>
      </c>
      <c r="X305" s="12">
        <f>$D305^EXP(Parameter!$D$100+Parameter!$D$107*(($B305*21/30.2)^(1)))</f>
        <v>0</v>
      </c>
      <c r="Y305" s="12">
        <f>$E305^EXP(Parameter!$D$85+Parameter!$D$92*($B305/30.2*21)^(-2))</f>
        <v>9.5503188331366139E-3</v>
      </c>
      <c r="Z305" s="12">
        <f>$D305^EXP(Parameter!$D$101+Parameter!$D$108*(($B305*21/30.2)^(1)))</f>
        <v>0</v>
      </c>
      <c r="AA305" s="12">
        <f>$E305^EXP(Parameter!$D$86+Parameter!$D$93*($B305/30.2*21)^(-2))</f>
        <v>1.4497282371785948E-2</v>
      </c>
      <c r="AB305" s="12">
        <f>$D305^EXP(Parameter!$D$98+Parameter!$D$105*(($B305*21/30.2)^(1)))</f>
        <v>4.8727091114565922E-19</v>
      </c>
      <c r="AC305" s="12">
        <f>$E305^EXP(Parameter!$D$83+Parameter!$D$90*($B305/30.2*21)^(-2))</f>
        <v>5.8628101880433029E-4</v>
      </c>
      <c r="AD305" s="87">
        <f>$D305^EXP(Parameter!$D$133+Parameter!$D$140*(($B305*21/30.2)^(-0.5))+Parameter!$D$147*((LN($B305*21/30.2))))</f>
        <v>1.3117693519811502E-19</v>
      </c>
      <c r="AE305" s="12">
        <f>$E305^EXP(Parameter!$D$111+Parameter!$D$118*(($B305*21/30.2)^(-1))+Parameter!$D$125*(($B305*21/30.2)^(-0.5)))</f>
        <v>3.8639542364822275E-2</v>
      </c>
      <c r="AF305" s="12">
        <f>$D305^EXP(Parameter!$D$134+Parameter!$D$141*(($B305*21/30.2)^(-0.5))+Parameter!$D$148*((LN($B305*21/30.2))))</f>
        <v>7.6865279668274928E-6</v>
      </c>
      <c r="AG305" s="12">
        <f>$E305^EXP(Parameter!$D$112+Parameter!$D$119*(($B305*21/30.2)^(-1))+Parameter!$D$126*(($B305*21/30.2)^(-0.5)))</f>
        <v>3.2321991857179062E-3</v>
      </c>
      <c r="AH305" s="12">
        <f>$D305^EXP(Parameter!$D$136+Parameter!$D$143*(($B305*21/30.2)^(-0.5))+Parameter!$D$150*((LN($B305*21/30.2))))</f>
        <v>2.4092057372166865E-15</v>
      </c>
      <c r="AI305" s="12">
        <f>$E305^EXP(Parameter!$D$114+Parameter!$D$121*(($B305*21/30.2)^(-1))+Parameter!$D$128*(($B305*21/30.2)^(-0.5)))</f>
        <v>4.4050090074557185E-6</v>
      </c>
      <c r="AJ305" s="12">
        <f>$D305^EXP(Parameter!$D$137+Parameter!$D$144*(($B305*21/30.2)^(-0.5))+Parameter!$D$151*((LN($B305*21/30.2))))</f>
        <v>1.4214570006258804E-23</v>
      </c>
      <c r="AK305" s="12">
        <f>$E305^EXP(Parameter!$D$115+Parameter!$D$122*(($B305*21/30.2)^(-1))+Parameter!$D$129*(($B305*21/30.2)^(-0.5)))</f>
        <v>1.7382449862245687E-3</v>
      </c>
      <c r="AL305" s="12">
        <f>$D305^EXP(Parameter!$D$138+Parameter!$D$145*(($B305*21/30.2)^(-0.5))+Parameter!$D$152*((LN($B305*21/30.2))))</f>
        <v>3.0463227692854619E-116</v>
      </c>
      <c r="AM305" s="12">
        <f>$E305^EXP(Parameter!$D$116+Parameter!$D$123*(($B305*21/30.2)^(-1))+Parameter!$D$130*(($B305*21/30.2)^(-0.5)))</f>
        <v>1.6061753159196412E-7</v>
      </c>
      <c r="AN305" s="12">
        <f>$D305^EXP(Parameter!$D$135+Parameter!$D$142*(($B305*21/30.2)^(-0.5))+Parameter!$D$149*((LN($B305*21/30.2))))</f>
        <v>6.8506605639977493E-8</v>
      </c>
      <c r="AO305" s="12">
        <f>$E305^EXP(Parameter!$D$113+Parameter!$D$120*(($B305*21/30.2)^(-1))+Parameter!$D$127*(($B305*21/30.2)^(-0.5)))</f>
        <v>2.7950516411218849E-15</v>
      </c>
      <c r="AP305" s="87">
        <f>$D305^EXP(Parameter!$D$304+Parameter!$D$310*((LN($B305*21/30.2))))</f>
        <v>6.814900760504553E-3</v>
      </c>
      <c r="AQ305" s="88">
        <f>$E305^EXP(Parameter!$D$290+Parameter!$D$296*((LN($B305*21/30.2))))</f>
        <v>6.1259625987694711E-3</v>
      </c>
      <c r="AR305" s="12">
        <f>$D305^EXP(Parameter!$D$305+Parameter!$D$311*((LN($B305*21/30.2))))</f>
        <v>1.156831309570899E-2</v>
      </c>
      <c r="AS305" s="88">
        <f>$E305^EXP(Parameter!$D$291+Parameter!$D$297*((LN($B305*21/30.2))))</f>
        <v>4.2342895203907579E-3</v>
      </c>
      <c r="AT305" s="12">
        <f>$D305^EXP(Parameter!$D$305+Parameter!$D$307-Parameter!$D$306+(Parameter!$D$311+Parameter!$D$313-Parameter!$D$312)*((LN($B305*21/30.2))))</f>
        <v>9.2342825096779404E-3</v>
      </c>
      <c r="AU305" s="88">
        <f>$E305^EXP(Parameter!$D$291+Parameter!$D$293-Parameter!$D$292+(Parameter!$D$297+Parameter!$D$299-Parameter!$D$298)*((LN($B305*21/30.2))))</f>
        <v>6.8696979223862968E-3</v>
      </c>
      <c r="AV305" s="12">
        <f>$D305^EXP(Parameter!$D$308+Parameter!$D$314*((LN($B305*21/30.2))))</f>
        <v>1.2375008798382651E-2</v>
      </c>
      <c r="AW305" s="88">
        <f>$E305^EXP(Parameter!$D$294+Parameter!$D$300*((LN($B305*21/30.2))))</f>
        <v>6.055197531037791E-3</v>
      </c>
      <c r="AX305" s="12">
        <f>$D305^EXP(Parameter!$D$305+Parameter!$D$309-Parameter!$D$306+(Parameter!$D$311+Parameter!$D$315-Parameter!$D$312)*((LN($B305*21/30.2))))</f>
        <v>3.3058881052045589E-3</v>
      </c>
      <c r="AY305" s="88">
        <f>$E305^EXP(Parameter!$D$291+Parameter!$D$295-Parameter!$D$292+(Parameter!$D$297+Parameter!$D$301-Parameter!$D$298)*((LN($B305*21/30.2))))</f>
        <v>1.0336558135580185E-5</v>
      </c>
      <c r="AZ305" s="12">
        <f>$D305^EXP(Parameter!D$305-Parameter!D$306+(Parameter!D$311-Parameter!D$312)*((LN($B305*21/30.2))))</f>
        <v>2.1594868454860735E-3</v>
      </c>
      <c r="BA305" s="88">
        <f>$E305^EXP(Parameter!$D$291-Parameter!$D$292+(Parameter!$D$297-Parameter!$D$298)*((LN($B305*21/30.2))))</f>
        <v>4.9048309763283927E-8</v>
      </c>
      <c r="BB305" s="89">
        <f>$D305^EXP(Parameter!$D$231+Parameter!$D$238)</f>
        <v>2.6418336915899305E-2</v>
      </c>
      <c r="BC305" s="90">
        <f>$E305^EXP(Parameter!$D$216+Parameter!$D$223)</f>
        <v>1.17430437327963E-3</v>
      </c>
      <c r="BD305" s="91">
        <f>$D305^EXP(Parameter!$D$232+Parameter!$D$239)</f>
        <v>1.8837158858267106E-2</v>
      </c>
      <c r="BE305" s="90">
        <f>$E305^EXP(Parameter!$D$217+Parameter!$D$224)</f>
        <v>1.8183310357488718E-3</v>
      </c>
      <c r="BF305" s="91">
        <f>$D305^EXP(Parameter!$D$234+Parameter!$D$241)</f>
        <v>2.3650773077396509E-2</v>
      </c>
      <c r="BG305" s="91">
        <f>$E305^EXP(Parameter!$D$219+Parameter!$D$226)</f>
        <v>1.130872389343417E-2</v>
      </c>
      <c r="BH305" s="91">
        <f>$D305^EXP(Parameter!$D$235+Parameter!$D$242)</f>
        <v>5.6060383423460959E-2</v>
      </c>
      <c r="BI305" s="91">
        <f>$E305^EXP(Parameter!$D$220+Parameter!$D$227)</f>
        <v>6.5820193810799893E-3</v>
      </c>
      <c r="BJ305" s="91">
        <f>$D305^EXP(Parameter!$D$236)</f>
        <v>4.9246650190478284E-3</v>
      </c>
      <c r="BK305" s="91">
        <f>$E305^EXP(Parameter!$D$221)</f>
        <v>0.10967223582912111</v>
      </c>
      <c r="BL305" s="91">
        <f>$D305^EXP(Parameter!$D$233+Parameter!$D$240)</f>
        <v>7.3012126174456888E-3</v>
      </c>
      <c r="BM305" s="91">
        <f>$E305^EXP(Parameter!$D$218+Parameter!$D$225)</f>
        <v>4.4284954219367818E-4</v>
      </c>
      <c r="BN305" s="90">
        <f>$D305^EXP(Parameter!$D$268+Parameter!$D$275)</f>
        <v>3.807350740963375E-2</v>
      </c>
      <c r="BO305" s="91">
        <f>$E305^EXP(Parameter!$D$246+Parameter!$D$253)</f>
        <v>3.2574382153425228E-4</v>
      </c>
      <c r="BP305" s="91">
        <f>$D305^EXP(Parameter!$D$269+Parameter!$D$276)</f>
        <v>2.286356201380689E-2</v>
      </c>
      <c r="BQ305" s="91">
        <f>$E305^EXP(Parameter!$D$247+Parameter!$D$254)</f>
        <v>9.8309598422847934E-4</v>
      </c>
      <c r="BR305" s="91">
        <f>$D305^EXP(Parameter!$D$271+Parameter!$D$278)</f>
        <v>6.3813715498030374E-2</v>
      </c>
      <c r="BS305" s="91">
        <f>$E305^EXP(Parameter!$D$249+Parameter!$D$256)</f>
        <v>1.4558071454134645E-2</v>
      </c>
      <c r="BT305" s="91">
        <f>$D305^EXP(Parameter!$D$272+Parameter!$D$279)</f>
        <v>0.12522072982443924</v>
      </c>
      <c r="BU305" s="91">
        <f>$E305^EXP(Parameter!$D$250+Parameter!$D$257)</f>
        <v>3.5085000578655373E-3</v>
      </c>
      <c r="BV305" s="91">
        <f>$D305^EXP(Parameter!$D$273+Parameter!$D$280)</f>
        <v>9.4511844014187968E-2</v>
      </c>
      <c r="BW305" s="91">
        <f>$E305^EXP(Parameter!$D$251+Parameter!$D$258)</f>
        <v>1.5895582619553393E-2</v>
      </c>
      <c r="BX305" s="91">
        <f>$D305^EXP(Parameter!$D$270+Parameter!$D$277)</f>
        <v>1.9290092944321637E-2</v>
      </c>
      <c r="BY305" s="91">
        <f>$E305^EXP(Parameter!$D$248+Parameter!$D$255)</f>
        <v>1.2558473330970307E-3</v>
      </c>
      <c r="BZ305" s="90">
        <f>$D305^EXP(Parameter!$D$208)</f>
        <v>2.4186501678106282E-2</v>
      </c>
      <c r="CA305" s="90">
        <f>$E305^EXP(Parameter!$D$200)</f>
        <v>7.79284240479559E-4</v>
      </c>
      <c r="CB305" s="90">
        <f>$D305^EXP(Parameter!$D$209)</f>
        <v>1.9138220642349272E-2</v>
      </c>
      <c r="CC305" s="90">
        <f>$E305^EXP(Parameter!$D$201)</f>
        <v>1.4618399224161423E-3</v>
      </c>
      <c r="CD305" s="90">
        <f>$D305^EXP(Parameter!$D$211)</f>
        <v>2.1265204653436252E-2</v>
      </c>
      <c r="CE305" s="90">
        <f>$E305^EXP(Parameter!$D$203)</f>
        <v>8.3292212997163294E-3</v>
      </c>
      <c r="CF305" s="90">
        <f>$D305^EXP(Parameter!$D$212)</f>
        <v>5.5899007114953263E-2</v>
      </c>
      <c r="CG305" s="90">
        <f>$E305^EXP(Parameter!$D$204)</f>
        <v>5.5036365379842371E-3</v>
      </c>
      <c r="CH305" s="91">
        <f>$D305^EXP(Parameter!$D$213)</f>
        <v>1.6486984771703829E-2</v>
      </c>
      <c r="CI305" s="90">
        <f>$E305^EXP(Parameter!$D$205)</f>
        <v>1.0761751236079546E-2</v>
      </c>
      <c r="CJ305" s="91">
        <f>$D305^EXP(Parameter!$D$210)</f>
        <v>8.1261908587898571E-3</v>
      </c>
      <c r="CK305" s="90">
        <f>$E305^EXP(Parameter!$D$202)</f>
        <v>6.0841010481635686E-4</v>
      </c>
      <c r="CL305" s="12">
        <f>$D305^EXP(Parameter!$D$170+Parameter!$D$177*(LN($B305/30.2*21)))</f>
        <v>8.876797421017003E-3</v>
      </c>
      <c r="CM305" s="41">
        <f>$E305^EXP(Parameter!$D$155+Parameter!$D$162*(LN($B305/30.2*21)))</f>
        <v>5.5330768929067124E-2</v>
      </c>
      <c r="CN305" s="12">
        <f>$D305^EXP(Parameter!$D$171+Parameter!$D$178*(LN($B305/30.2*21)))</f>
        <v>1.0848035942919259E-2</v>
      </c>
      <c r="CO305" s="41">
        <f>$E305^EXP(Parameter!$D$156+Parameter!$D$163*(LN($B305/30.2*21)))</f>
        <v>2.7989043043773754E-2</v>
      </c>
      <c r="CP305" s="12">
        <f>$D305^EXP(Parameter!$D$173+Parameter!$D$180*(LN($B305/30.2*21)))</f>
        <v>8.3347097510070006E-3</v>
      </c>
      <c r="CQ305" s="41">
        <f>$E305^EXP(Parameter!$D$158+Parameter!$D$165*(LN($B305/30.2*21)))</f>
        <v>2.5724802978887885E-2</v>
      </c>
      <c r="CR305" s="12">
        <f>$D305^EXP(Parameter!$D$174+Parameter!$D$181*(LN($B305/30.2*21)))</f>
        <v>6.0661353478263635E-3</v>
      </c>
      <c r="CS305" s="41">
        <f>$E305^EXP(Parameter!$D$159+Parameter!$D$166*(LN($B305/30.2*21)))</f>
        <v>4.5806438480744033E-2</v>
      </c>
      <c r="CT305" s="12">
        <f>$D305^EXP(Parameter!$D$175+Parameter!$D$182*(LN($B305/30.2*21)))</f>
        <v>6.1211374910822582E-4</v>
      </c>
      <c r="CU305" s="41">
        <f>$E305^EXP(Parameter!$D$160+Parameter!$D$167*(LN($B305/30.2*21)))</f>
        <v>3.7027321252463251E-4</v>
      </c>
      <c r="CV305" s="12">
        <f>$D305^EXP(Parameter!$D$172+Parameter!$D$179*(LN($B305/30.2*21)))</f>
        <v>1.2041741501030722E-3</v>
      </c>
      <c r="CW305" s="41">
        <f>$E305^EXP(Parameter!$D$157+Parameter!$D$164*(LN($B305/30.2*21)))</f>
        <v>6.9330553488294166E-10</v>
      </c>
      <c r="CX305" s="12">
        <f t="shared" si="30"/>
        <v>8.788547031623531E-86</v>
      </c>
      <c r="CY305" s="85">
        <v>1.21097610328762E-2</v>
      </c>
      <c r="CZ305" s="12">
        <f t="shared" si="31"/>
        <v>3.6539304003653327E-9</v>
      </c>
      <c r="DA305" s="85">
        <v>1.7744126229257799E-2</v>
      </c>
      <c r="DB305" s="12">
        <f t="shared" si="32"/>
        <v>1.541614182542156E-18</v>
      </c>
      <c r="DC305" s="41">
        <v>2.4335628086535601E-5</v>
      </c>
      <c r="DD305" s="12">
        <f t="shared" si="33"/>
        <v>0</v>
      </c>
      <c r="DE305" s="85">
        <v>3.3224885875638398E-4</v>
      </c>
      <c r="DF305" s="12">
        <f t="shared" si="34"/>
        <v>0</v>
      </c>
      <c r="DG305" s="41">
        <v>2.4326699999999999E-5</v>
      </c>
      <c r="DH305" s="12">
        <f t="shared" si="35"/>
        <v>4.8727091114565922E-19</v>
      </c>
      <c r="DI305" s="41">
        <v>2.4326699999999999E-5</v>
      </c>
      <c r="DJ305" s="46">
        <v>300</v>
      </c>
      <c r="DK305" s="44">
        <v>7.0594748158292501E-6</v>
      </c>
      <c r="DL305" s="44">
        <v>2.6147411009480599E-5</v>
      </c>
      <c r="DM305" s="44">
        <v>6.8456587671739095E-5</v>
      </c>
      <c r="DN305" s="44">
        <v>4.6670185111064002E-5</v>
      </c>
      <c r="DO305" s="44">
        <v>2.6006989574800499E-4</v>
      </c>
      <c r="DP305" s="44">
        <v>1.9249239112351099E-4</v>
      </c>
      <c r="DQ305" s="44">
        <v>3.0017638177171101E-4</v>
      </c>
      <c r="DR305" s="45">
        <v>9.0753306410693603E-3</v>
      </c>
      <c r="DS305" s="45">
        <v>1.6088505456980699E-2</v>
      </c>
      <c r="DT305" s="45">
        <v>1.41345743733471E-2</v>
      </c>
      <c r="DU305" s="45">
        <v>9.5951212664966406E-3</v>
      </c>
      <c r="DV305" s="45">
        <v>1.52294966426325E-2</v>
      </c>
      <c r="DW305" s="45">
        <v>2.7431590068882E-2</v>
      </c>
      <c r="DX305" s="45">
        <v>1.1715243541962499E-2</v>
      </c>
    </row>
    <row r="306" spans="1:128">
      <c r="A306" s="43">
        <f t="shared" si="29"/>
        <v>19.142465753424659</v>
      </c>
      <c r="B306" s="18">
        <v>302</v>
      </c>
      <c r="C306" s="12">
        <v>6622</v>
      </c>
      <c r="D306" s="12">
        <v>8.3006864180482001E-3</v>
      </c>
      <c r="E306" s="12">
        <v>2.3950920302053802E-5</v>
      </c>
      <c r="F306" s="92">
        <f>$D306^Parameter!$D$325</f>
        <v>2.3818199349523679E-2</v>
      </c>
      <c r="G306" s="92">
        <f>$E306^Parameter!$D$318</f>
        <v>4.7109878921331968E-4</v>
      </c>
      <c r="H306" s="92">
        <f>$D306^Parameter!$D$326</f>
        <v>2.1641691701715E-2</v>
      </c>
      <c r="I306" s="92">
        <f>$E306^Parameter!$D$319</f>
        <v>1.1034844347887667E-3</v>
      </c>
      <c r="J306" s="92">
        <f>$D306^Parameter!$D$328</f>
        <v>2.5963597847738017E-2</v>
      </c>
      <c r="K306" s="92">
        <f>$E306^Parameter!$D$321</f>
        <v>8.975109112226454E-3</v>
      </c>
      <c r="L306" s="92">
        <f>$D306^Parameter!$D$329</f>
        <v>6.8344543051301637E-2</v>
      </c>
      <c r="M306" s="92">
        <f>$E306^Parameter!$D$322</f>
        <v>5.443370317209162E-3</v>
      </c>
      <c r="N306" s="92">
        <f>$D306^Parameter!$D$330</f>
        <v>2.0629198084763802E-2</v>
      </c>
      <c r="O306" s="92">
        <f>$E306^Parameter!$D$323</f>
        <v>1.4181719206998263E-2</v>
      </c>
      <c r="P306" s="92">
        <f>$D306^Parameter!$D$327</f>
        <v>1.0447118842567075E-2</v>
      </c>
      <c r="Q306" s="92">
        <f>$E306^Parameter!$D$320</f>
        <v>5.0215299211483111E-4</v>
      </c>
      <c r="R306" s="12">
        <f>$D306^EXP(Parameter!$D$96+Parameter!$D$103*(($B306/30.2*21)^(1)))</f>
        <v>4.137639202630856E-87</v>
      </c>
      <c r="S306" s="12">
        <f>$E306^EXP(Parameter!$D$81+Parameter!$D$88*($B306/30.2*21)^(-2))</f>
        <v>1.447804426191754E-3</v>
      </c>
      <c r="T306" s="12">
        <f>$D306^EXP(Parameter!$D$97+Parameter!$D$104*(($B306*21/30.2)^(1)))</f>
        <v>3.1791799157957907E-9</v>
      </c>
      <c r="U306" s="12">
        <f>$E306^EXP(Parameter!$D$82+Parameter!$D$89*($B306/30.2*21)^(-2))</f>
        <v>2.5567662192458622E-3</v>
      </c>
      <c r="V306" s="12">
        <f>$D306^EXP(Parameter!$D$99+Parameter!$D$106*(($B306*21/30.2)^(1)))</f>
        <v>1.0242381276178509E-18</v>
      </c>
      <c r="W306" s="12">
        <f>$E306^EXP(Parameter!$D$84+Parameter!$D$91*($B306/30.2*21)^(-2))</f>
        <v>1.5995787277671022E-2</v>
      </c>
      <c r="X306" s="12">
        <f>$D306^EXP(Parameter!$D$100+Parameter!$D$107*(($B306*21/30.2)^(1)))</f>
        <v>0</v>
      </c>
      <c r="Y306" s="12">
        <f>$E306^EXP(Parameter!$D$85+Parameter!$D$92*($B306/30.2*21)^(-2))</f>
        <v>9.4854588063660594E-3</v>
      </c>
      <c r="Z306" s="12">
        <f>$D306^EXP(Parameter!$D$101+Parameter!$D$108*(($B306*21/30.2)^(1)))</f>
        <v>0</v>
      </c>
      <c r="AA306" s="12">
        <f>$E306^EXP(Parameter!$D$86+Parameter!$D$93*($B306/30.2*21)^(-2))</f>
        <v>1.4407624344094871E-2</v>
      </c>
      <c r="AB306" s="12">
        <f>$D306^EXP(Parameter!$D$98+Parameter!$D$105*(($B306*21/30.2)^(1)))</f>
        <v>3.2965915391257608E-19</v>
      </c>
      <c r="AC306" s="12">
        <f>$E306^EXP(Parameter!$D$83+Parameter!$D$90*($B306/30.2*21)^(-2))</f>
        <v>5.7992291279875224E-4</v>
      </c>
      <c r="AD306" s="87">
        <f>$D306^EXP(Parameter!$D$133+Parameter!$D$140*(($B306*21/30.2)^(-0.5))+Parameter!$D$147*((LN($B306*21/30.2))))</f>
        <v>1.0380117019712684E-19</v>
      </c>
      <c r="AE306" s="12">
        <f>$E306^EXP(Parameter!$D$111+Parameter!$D$118*(($B306*21/30.2)^(-1))+Parameter!$D$125*(($B306*21/30.2)^(-0.5)))</f>
        <v>3.8504328901655553E-2</v>
      </c>
      <c r="AF306" s="12">
        <f>$D306^EXP(Parameter!$D$134+Parameter!$D$141*(($B306*21/30.2)^(-0.5))+Parameter!$D$148*((LN($B306*21/30.2))))</f>
        <v>7.4061270217685602E-6</v>
      </c>
      <c r="AG306" s="12">
        <f>$E306^EXP(Parameter!$D$112+Parameter!$D$119*(($B306*21/30.2)^(-1))+Parameter!$D$126*(($B306*21/30.2)^(-0.5)))</f>
        <v>3.2057716066043475E-3</v>
      </c>
      <c r="AH306" s="12">
        <f>$D306^EXP(Parameter!$D$136+Parameter!$D$143*(($B306*21/30.2)^(-0.5))+Parameter!$D$150*((LN($B306*21/30.2))))</f>
        <v>2.0370246016070541E-15</v>
      </c>
      <c r="AI306" s="12">
        <f>$E306^EXP(Parameter!$D$114+Parameter!$D$121*(($B306*21/30.2)^(-1))+Parameter!$D$128*(($B306*21/30.2)^(-0.5)))</f>
        <v>4.2954139938652906E-6</v>
      </c>
      <c r="AJ306" s="12">
        <f>$D306^EXP(Parameter!$D$137+Parameter!$D$144*(($B306*21/30.2)^(-0.5))+Parameter!$D$151*((LN($B306*21/30.2))))</f>
        <v>1.0362096985114782E-23</v>
      </c>
      <c r="AK306" s="12">
        <f>$E306^EXP(Parameter!$D$115+Parameter!$D$122*(($B306*21/30.2)^(-1))+Parameter!$D$129*(($B306*21/30.2)^(-0.5)))</f>
        <v>1.7206791190670753E-3</v>
      </c>
      <c r="AL306" s="12">
        <f>$D306^EXP(Parameter!$D$138+Parameter!$D$145*(($B306*21/30.2)^(-0.5))+Parameter!$D$152*((LN($B306*21/30.2))))</f>
        <v>3.7949174331007291E-117</v>
      </c>
      <c r="AM306" s="12">
        <f>$E306^EXP(Parameter!$D$116+Parameter!$D$123*(($B306*21/30.2)^(-1))+Parameter!$D$130*(($B306*21/30.2)^(-0.5)))</f>
        <v>1.5554185898689094E-7</v>
      </c>
      <c r="AN306" s="12">
        <f>$D306^EXP(Parameter!$D$135+Parameter!$D$142*(($B306*21/30.2)^(-0.5))+Parameter!$D$149*((LN($B306*21/30.2))))</f>
        <v>6.4904621463278741E-8</v>
      </c>
      <c r="AO306" s="12">
        <f>$E306^EXP(Parameter!$D$113+Parameter!$D$120*(($B306*21/30.2)^(-1))+Parameter!$D$127*(($B306*21/30.2)^(-0.5)))</f>
        <v>2.5975136790948022E-15</v>
      </c>
      <c r="AP306" s="87">
        <f>$D306^EXP(Parameter!$D$304+Parameter!$D$310*((LN($B306*21/30.2))))</f>
        <v>6.747265933276108E-3</v>
      </c>
      <c r="AQ306" s="88">
        <f>$E306^EXP(Parameter!$D$290+Parameter!$D$296*((LN($B306*21/30.2))))</f>
        <v>6.0951152665004154E-3</v>
      </c>
      <c r="AR306" s="12">
        <f>$D306^EXP(Parameter!$D$305+Parameter!$D$311*((LN($B306*21/30.2))))</f>
        <v>1.147898334558402E-2</v>
      </c>
      <c r="AS306" s="88">
        <f>$E306^EXP(Parameter!$D$291+Parameter!$D$297*((LN($B306*21/30.2))))</f>
        <v>4.2045804011411701E-3</v>
      </c>
      <c r="AT306" s="12">
        <f>$D306^EXP(Parameter!$D$305+Parameter!$D$307-Parameter!$D$306+(Parameter!$D$311+Parameter!$D$313-Parameter!$D$312)*((LN($B306*21/30.2))))</f>
        <v>9.1540400370448052E-3</v>
      </c>
      <c r="AU306" s="88">
        <f>$E306^EXP(Parameter!$D$291+Parameter!$D$293-Parameter!$D$292+(Parameter!$D$297+Parameter!$D$299-Parameter!$D$298)*((LN($B306*21/30.2))))</f>
        <v>6.8161167514875914E-3</v>
      </c>
      <c r="AV306" s="12">
        <f>$D306^EXP(Parameter!$D$308+Parameter!$D$314*((LN($B306*21/30.2))))</f>
        <v>1.2256065202913058E-2</v>
      </c>
      <c r="AW306" s="88">
        <f>$E306^EXP(Parameter!$D$294+Parameter!$D$300*((LN($B306*21/30.2))))</f>
        <v>6.0109289268235559E-3</v>
      </c>
      <c r="AX306" s="12">
        <f>$D306^EXP(Parameter!$D$305+Parameter!$D$309-Parameter!$D$306+(Parameter!$D$311+Parameter!$D$315-Parameter!$D$312)*((LN($B306*21/30.2))))</f>
        <v>3.2670705784076672E-3</v>
      </c>
      <c r="AY306" s="88">
        <f>$E306^EXP(Parameter!$D$291+Parameter!$D$295-Parameter!$D$292+(Parameter!$D$297+Parameter!$D$301-Parameter!$D$298)*((LN($B306*21/30.2))))</f>
        <v>1.0031113385501882E-5</v>
      </c>
      <c r="AZ306" s="12">
        <f>$D306^EXP(Parameter!D$305-Parameter!D$306+(Parameter!D$311-Parameter!D$312)*((LN($B306*21/30.2))))</f>
        <v>2.13391632713588E-3</v>
      </c>
      <c r="BA306" s="88">
        <f>$E306^EXP(Parameter!$D$291-Parameter!$D$292+(Parameter!$D$297-Parameter!$D$298)*((LN($B306*21/30.2))))</f>
        <v>4.7118989377628609E-8</v>
      </c>
      <c r="BB306" s="89">
        <f>$D306^EXP(Parameter!$D$231+Parameter!$D$238)</f>
        <v>2.6267395215086756E-2</v>
      </c>
      <c r="BC306" s="90">
        <f>$E306^EXP(Parameter!$D$216+Parameter!$D$223)</f>
        <v>1.1627525935642084E-3</v>
      </c>
      <c r="BD306" s="91">
        <f>$D306^EXP(Parameter!$D$232+Parameter!$D$239)</f>
        <v>1.871954576404582E-2</v>
      </c>
      <c r="BE306" s="90">
        <f>$E306^EXP(Parameter!$D$217+Parameter!$D$224)</f>
        <v>1.8015977073280634E-3</v>
      </c>
      <c r="BF306" s="91">
        <f>$D306^EXP(Parameter!$D$234+Parameter!$D$241)</f>
        <v>2.3511540749411648E-2</v>
      </c>
      <c r="BG306" s="91">
        <f>$E306^EXP(Parameter!$D$219+Parameter!$D$226)</f>
        <v>1.1234699475675495E-2</v>
      </c>
      <c r="BH306" s="91">
        <f>$D306^EXP(Parameter!$D$235+Parameter!$D$242)</f>
        <v>5.5806250512255712E-2</v>
      </c>
      <c r="BI306" s="91">
        <f>$E306^EXP(Parameter!$D$220+Parameter!$D$227)</f>
        <v>6.5337515120231383E-3</v>
      </c>
      <c r="BJ306" s="91">
        <f>$D306^EXP(Parameter!$D$236)</f>
        <v>4.8835748574597203E-3</v>
      </c>
      <c r="BK306" s="91">
        <f>$E306^EXP(Parameter!$D$221)</f>
        <v>0.10931763956805525</v>
      </c>
      <c r="BL306" s="91">
        <f>$D306^EXP(Parameter!$D$233+Parameter!$D$240)</f>
        <v>7.2447904024620603E-3</v>
      </c>
      <c r="BM306" s="91">
        <f>$E306^EXP(Parameter!$D$218+Parameter!$D$225)</f>
        <v>4.3786707498325023E-4</v>
      </c>
      <c r="BN306" s="90">
        <f>$D306^EXP(Parameter!$D$268+Parameter!$D$275+Parameter!$D$282)</f>
        <v>4.6115625860804484E-2</v>
      </c>
      <c r="BO306" s="91">
        <f>$E306^EXP(Parameter!$D$246+Parameter!$D$253+Parameter!$D$260)</f>
        <v>3.6197104546487188E-3</v>
      </c>
      <c r="BP306" s="91">
        <f>$D306^EXP(Parameter!$D$269+Parameter!$D$276+Parameter!$D$283)</f>
        <v>1.09722419017458E-2</v>
      </c>
      <c r="BQ306" s="91">
        <f>$E306^EXP(Parameter!$D$247+Parameter!$D$254+Parameter!$D$261)</f>
        <v>4.5123169815522758E-3</v>
      </c>
      <c r="BR306" s="91">
        <f>$D306^EXP(Parameter!$D$271+Parameter!$D$278+Parameter!$D$285)</f>
        <v>7.078861381385311E-2</v>
      </c>
      <c r="BS306" s="91">
        <f>$E306^EXP(Parameter!$D$249+Parameter!$D$256+Parameter!$D$263)</f>
        <v>6.8691359035911084E-3</v>
      </c>
      <c r="BT306" s="91">
        <f>$D306^EXP(Parameter!$D$272+Parameter!$D$279+Parameter!$D$286)</f>
        <v>5.1874624905946215E-2</v>
      </c>
      <c r="BU306" s="91">
        <f>$E306^EXP(Parameter!$D$250+Parameter!D$257+Parameter!D$264)</f>
        <v>3.5792026961316463E-3</v>
      </c>
      <c r="BV306" s="91">
        <f>$D306^EXP(Parameter!$D$273+Parameter!$D$280+Parameter!$D$287)</f>
        <v>4.7260104668024987E-2</v>
      </c>
      <c r="BW306" s="91">
        <f>$E306^EXP(Parameter!$D$251+Parameter!$D$258+Parameter!$D$265)</f>
        <v>5.159874700887053E-7</v>
      </c>
      <c r="BX306" s="91">
        <f>$D306^EXP(Parameter!$D$270+Parameter!$D$277+Parameter!$D$284)</f>
        <v>2.1417070750193029E-3</v>
      </c>
      <c r="BY306" s="91">
        <f>$E306^EXP(Parameter!$D$248+Parameter!$D$255+Parameter!$D$262)</f>
        <v>3.4544076159982648E-9</v>
      </c>
      <c r="BZ306" s="90">
        <f>$D306^EXP(Parameter!$D$208)</f>
        <v>2.4044964772787888E-2</v>
      </c>
      <c r="CA306" s="90">
        <f>$E306^EXP(Parameter!$D$200)</f>
        <v>7.7115486384723368E-4</v>
      </c>
      <c r="CB306" s="90">
        <f>$D306^EXP(Parameter!$D$209)</f>
        <v>1.9019203346553524E-2</v>
      </c>
      <c r="CC306" s="90">
        <f>$E306^EXP(Parameter!$D$201)</f>
        <v>1.447924195676614E-3</v>
      </c>
      <c r="CD306" s="90">
        <f>$D306^EXP(Parameter!$D$211)</f>
        <v>2.1136472158840763E-2</v>
      </c>
      <c r="CE306" s="90">
        <f>$E306^EXP(Parameter!$D$203)</f>
        <v>8.2709932759973594E-3</v>
      </c>
      <c r="CF306" s="90">
        <f>$D306^EXP(Parameter!$D$212)</f>
        <v>5.5645352802764135E-2</v>
      </c>
      <c r="CG306" s="90">
        <f>$E306^EXP(Parameter!$D$204)</f>
        <v>5.4618446335335559E-3</v>
      </c>
      <c r="CH306" s="91">
        <f>$D306^EXP(Parameter!$D$213)</f>
        <v>1.6380602894818304E-2</v>
      </c>
      <c r="CI306" s="90">
        <f>$E306^EXP(Parameter!$D$205)</f>
        <v>1.0690530602715119E-2</v>
      </c>
      <c r="CJ306" s="91">
        <f>$D306^EXP(Parameter!$D$210)</f>
        <v>8.0647546673869586E-3</v>
      </c>
      <c r="CK306" s="90">
        <f>$E306^EXP(Parameter!$D$202)</f>
        <v>6.0184494703668793E-4</v>
      </c>
      <c r="CL306" s="12">
        <f>$D306^EXP(Parameter!$D$170+Parameter!$D$177*(LN($B306/30.2*21)))</f>
        <v>8.8002714174868612E-3</v>
      </c>
      <c r="CM306" s="41">
        <f>$E306^EXP(Parameter!$D$155+Parameter!$D$162*(LN($B306/30.2*21)))</f>
        <v>5.5231265974545057E-2</v>
      </c>
      <c r="CN306" s="12">
        <f>$D306^EXP(Parameter!$D$171+Parameter!$D$178*(LN($B306/30.2*21)))</f>
        <v>1.0764292579685798E-2</v>
      </c>
      <c r="CO306" s="41">
        <f>$E306^EXP(Parameter!$D$156+Parameter!$D$163*(LN($B306/30.2*21)))</f>
        <v>2.7891755272905393E-2</v>
      </c>
      <c r="CP306" s="12">
        <f>$D306^EXP(Parameter!$D$173+Parameter!$D$180*(LN($B306/30.2*21)))</f>
        <v>8.2629543315590089E-3</v>
      </c>
      <c r="CQ306" s="41">
        <f>$E306^EXP(Parameter!$D$158+Parameter!$D$165*(LN($B306/30.2*21)))</f>
        <v>2.5604011163823291E-2</v>
      </c>
      <c r="CR306" s="12">
        <f>$D306^EXP(Parameter!$D$174+Parameter!$D$181*(LN($B306/30.2*21)))</f>
        <v>5.9982362689249428E-3</v>
      </c>
      <c r="CS306" s="41">
        <f>$E306^EXP(Parameter!$D$159+Parameter!$D$166*(LN($B306/30.2*21)))</f>
        <v>4.5663977274048896E-2</v>
      </c>
      <c r="CT306" s="12">
        <f>$D306^EXP(Parameter!$D$175+Parameter!$D$182*(LN($B306/30.2*21)))</f>
        <v>6.0212025008131009E-4</v>
      </c>
      <c r="CU306" s="41">
        <f>$E306^EXP(Parameter!$D$160+Parameter!$D$167*(LN($B306/30.2*21)))</f>
        <v>3.642570902266592E-4</v>
      </c>
      <c r="CV306" s="12">
        <f>$D306^EXP(Parameter!$D$172+Parameter!$D$179*(LN($B306/30.2*21)))</f>
        <v>1.1886071433206407E-3</v>
      </c>
      <c r="CW306" s="41">
        <f>$E306^EXP(Parameter!$D$157+Parameter!$D$164*(LN($B306/30.2*21)))</f>
        <v>6.5882375338421794E-10</v>
      </c>
      <c r="CX306" s="12">
        <f t="shared" si="30"/>
        <v>4.137639202630856E-87</v>
      </c>
      <c r="CY306" s="85">
        <v>1.21053987823477E-2</v>
      </c>
      <c r="CZ306" s="12">
        <f t="shared" si="31"/>
        <v>3.1791799157957907E-9</v>
      </c>
      <c r="DA306" s="85">
        <v>1.77337682232264E-2</v>
      </c>
      <c r="DB306" s="12">
        <f t="shared" si="32"/>
        <v>1.0242381276178509E-18</v>
      </c>
      <c r="DC306" s="41">
        <v>2.3959044422713899E-5</v>
      </c>
      <c r="DD306" s="12">
        <f t="shared" si="33"/>
        <v>0</v>
      </c>
      <c r="DE306" s="85">
        <v>3.2794187794696599E-4</v>
      </c>
      <c r="DF306" s="12">
        <f t="shared" si="34"/>
        <v>0</v>
      </c>
      <c r="DG306" s="41">
        <v>2.3950900000000001E-5</v>
      </c>
      <c r="DH306" s="12">
        <f t="shared" si="35"/>
        <v>3.2965915391257608E-19</v>
      </c>
      <c r="DI306" s="41">
        <v>2.3950900000000001E-5</v>
      </c>
      <c r="DJ306" s="46">
        <v>301</v>
      </c>
      <c r="DK306" s="44">
        <v>6.9265419762043504E-6</v>
      </c>
      <c r="DL306" s="44">
        <v>2.5689500288250701E-5</v>
      </c>
      <c r="DM306" s="44">
        <v>6.7326850617277501E-5</v>
      </c>
      <c r="DN306" s="44">
        <v>4.5881019372306903E-5</v>
      </c>
      <c r="DO306" s="44">
        <v>2.5616004142825499E-4</v>
      </c>
      <c r="DP306" s="44">
        <v>1.89533244065232E-4</v>
      </c>
      <c r="DQ306" s="44">
        <v>2.9571258545901802E-4</v>
      </c>
      <c r="DR306" s="45">
        <v>9.0092659509782794E-3</v>
      </c>
      <c r="DS306" s="45">
        <v>1.59797528884583E-2</v>
      </c>
      <c r="DT306" s="45">
        <v>1.40373231579896E-2</v>
      </c>
      <c r="DU306" s="45">
        <v>9.5257434849775908E-3</v>
      </c>
      <c r="DV306" s="45">
        <v>1.51257678420258E-2</v>
      </c>
      <c r="DW306" s="45">
        <v>2.7260415917435801E-2</v>
      </c>
      <c r="DX306" s="45">
        <v>1.1632626824921799E-2</v>
      </c>
    </row>
    <row r="307" spans="1:128">
      <c r="A307" s="43">
        <f t="shared" si="29"/>
        <v>19.202739726027396</v>
      </c>
      <c r="B307" s="18">
        <v>303</v>
      </c>
      <c r="C307" s="12">
        <v>6644</v>
      </c>
      <c r="D307" s="12">
        <v>8.2384538963148294E-3</v>
      </c>
      <c r="E307" s="12">
        <v>2.3581902132688E-5</v>
      </c>
      <c r="F307" s="92">
        <f>$D307^Parameter!$D$325</f>
        <v>2.3678798303920022E-2</v>
      </c>
      <c r="G307" s="92">
        <f>$E307^Parameter!$D$318</f>
        <v>4.6586143436203433E-4</v>
      </c>
      <c r="H307" s="92">
        <f>$D307^Parameter!$D$326</f>
        <v>2.1511791135169916E-2</v>
      </c>
      <c r="I307" s="92">
        <f>$E307^Parameter!$D$319</f>
        <v>1.0925729723649852E-3</v>
      </c>
      <c r="J307" s="92">
        <f>$D307^Parameter!$D$328</f>
        <v>2.5815137069102163E-2</v>
      </c>
      <c r="K307" s="92">
        <f>$E307^Parameter!$D$321</f>
        <v>8.913585258552301E-3</v>
      </c>
      <c r="L307" s="92">
        <f>$D307^Parameter!$D$329</f>
        <v>6.8057125302179361E-2</v>
      </c>
      <c r="M307" s="92">
        <f>$E307^Parameter!$D$322</f>
        <v>5.402112547244705E-3</v>
      </c>
      <c r="N307" s="92">
        <f>$D307^Parameter!$D$330</f>
        <v>2.0503831760601301E-2</v>
      </c>
      <c r="O307" s="92">
        <f>$E307^Parameter!$D$323</f>
        <v>1.4093911271725209E-2</v>
      </c>
      <c r="P307" s="92">
        <f>$D307^Parameter!$D$327</f>
        <v>1.0372540072217655E-2</v>
      </c>
      <c r="Q307" s="92">
        <f>$E307^Parameter!$D$320</f>
        <v>4.966166620403047E-4</v>
      </c>
      <c r="R307" s="12">
        <f>$D307^EXP(Parameter!$D$96+Parameter!$D$103*(($B307/30.2*21)^(1)))</f>
        <v>1.8596352644816437E-88</v>
      </c>
      <c r="S307" s="12">
        <f>$E307^EXP(Parameter!$D$81+Parameter!$D$88*($B307/30.2*21)^(-2))</f>
        <v>1.4340572990271985E-3</v>
      </c>
      <c r="T307" s="12">
        <f>$D307^EXP(Parameter!$D$97+Parameter!$D$104*(($B307*21/30.2)^(1)))</f>
        <v>2.7636965549808387E-9</v>
      </c>
      <c r="U307" s="12">
        <f>$E307^EXP(Parameter!$D$82+Parameter!$D$89*($B307/30.2*21)^(-2))</f>
        <v>2.534591407846233E-3</v>
      </c>
      <c r="V307" s="12">
        <f>$D307^EXP(Parameter!$D$99+Parameter!$D$106*(($B307*21/30.2)^(1)))</f>
        <v>6.7790578506354976E-19</v>
      </c>
      <c r="W307" s="12">
        <f>$E307^EXP(Parameter!$D$84+Parameter!$D$91*($B307/30.2*21)^(-2))</f>
        <v>1.5899547687973244E-2</v>
      </c>
      <c r="X307" s="12">
        <f>$D307^EXP(Parameter!$D$100+Parameter!$D$107*(($B307*21/30.2)^(1)))</f>
        <v>0</v>
      </c>
      <c r="Y307" s="12">
        <f>$E307^EXP(Parameter!$D$85+Parameter!$D$92*($B307/30.2*21)^(-2))</f>
        <v>9.4212001794796007E-3</v>
      </c>
      <c r="Z307" s="12">
        <f>$D307^EXP(Parameter!$D$101+Parameter!$D$108*(($B307*21/30.2)^(1)))</f>
        <v>0</v>
      </c>
      <c r="AA307" s="12">
        <f>$E307^EXP(Parameter!$D$86+Parameter!$D$93*($B307/30.2*21)^(-2))</f>
        <v>1.4318743478541205E-2</v>
      </c>
      <c r="AB307" s="12">
        <f>$D307^EXP(Parameter!$D$98+Parameter!$D$105*(($B307*21/30.2)^(1)))</f>
        <v>2.2228163011468082E-19</v>
      </c>
      <c r="AC307" s="12">
        <f>$E307^EXP(Parameter!$D$83+Parameter!$D$90*($B307/30.2*21)^(-2))</f>
        <v>5.7364943903562737E-4</v>
      </c>
      <c r="AD307" s="87">
        <f>$D307^EXP(Parameter!$D$133+Parameter!$D$140*(($B307*21/30.2)^(-0.5))+Parameter!$D$147*((LN($B307*21/30.2))))</f>
        <v>8.2098672997736621E-20</v>
      </c>
      <c r="AE307" s="12">
        <f>$E307^EXP(Parameter!$D$111+Parameter!$D$118*(($B307*21/30.2)^(-1))+Parameter!$D$125*(($B307*21/30.2)^(-0.5)))</f>
        <v>3.8369937688297454E-2</v>
      </c>
      <c r="AF307" s="12">
        <f>$D307^EXP(Parameter!$D$134+Parameter!$D$141*(($B307*21/30.2)^(-0.5))+Parameter!$D$148*((LN($B307*21/30.2))))</f>
        <v>7.1360499919890479E-6</v>
      </c>
      <c r="AG307" s="12">
        <f>$E307^EXP(Parameter!$D$112+Parameter!$D$119*(($B307*21/30.2)^(-1))+Parameter!$D$126*(($B307*21/30.2)^(-0.5)))</f>
        <v>3.1796258232212366E-3</v>
      </c>
      <c r="AH307" s="12">
        <f>$D307^EXP(Parameter!$D$136+Parameter!$D$143*(($B307*21/30.2)^(-0.5))+Parameter!$D$150*((LN($B307*21/30.2))))</f>
        <v>1.7218608105928367E-15</v>
      </c>
      <c r="AI307" s="12">
        <f>$E307^EXP(Parameter!$D$114+Parameter!$D$121*(($B307*21/30.2)^(-1))+Parameter!$D$128*(($B307*21/30.2)^(-0.5)))</f>
        <v>4.1887722092894489E-6</v>
      </c>
      <c r="AJ307" s="12">
        <f>$D307^EXP(Parameter!$D$137+Parameter!$D$144*(($B307*21/30.2)^(-0.5))+Parameter!$D$151*((LN($B307*21/30.2))))</f>
        <v>7.5472696067831491E-24</v>
      </c>
      <c r="AK307" s="12">
        <f>$E307^EXP(Parameter!$D$115+Parameter!$D$122*(($B307*21/30.2)^(-1))+Parameter!$D$129*(($B307*21/30.2)^(-0.5)))</f>
        <v>1.7033328741239741E-3</v>
      </c>
      <c r="AL307" s="12">
        <f>$D307^EXP(Parameter!$D$138+Parameter!$D$145*(($B307*21/30.2)^(-0.5))+Parameter!$D$152*((LN($B307*21/30.2))))</f>
        <v>4.6825426831832338E-118</v>
      </c>
      <c r="AM307" s="12">
        <f>$E307^EXP(Parameter!$D$116+Parameter!$D$123*(($B307*21/30.2)^(-1))+Parameter!$D$130*(($B307*21/30.2)^(-0.5)))</f>
        <v>1.5063704964065823E-7</v>
      </c>
      <c r="AN307" s="12">
        <f>$D307^EXP(Parameter!$D$135+Parameter!$D$142*(($B307*21/30.2)^(-0.5))+Parameter!$D$149*((LN($B307*21/30.2))))</f>
        <v>6.1492848347190095E-8</v>
      </c>
      <c r="AO307" s="12">
        <f>$E307^EXP(Parameter!$D$113+Parameter!$D$120*(($B307*21/30.2)^(-1))+Parameter!$D$127*(($B307*21/30.2)^(-0.5)))</f>
        <v>2.4143003620421571E-15</v>
      </c>
      <c r="AP307" s="87">
        <f>$D307^EXP(Parameter!$D$304+Parameter!$D$310*((LN($B307*21/30.2))))</f>
        <v>6.6804247410364196E-3</v>
      </c>
      <c r="AQ307" s="88">
        <f>$E307^EXP(Parameter!$D$290+Parameter!$D$296*((LN($B307*21/30.2))))</f>
        <v>6.064524085609058E-3</v>
      </c>
      <c r="AR307" s="12">
        <f>$D307^EXP(Parameter!$D$305+Parameter!$D$311*((LN($B307*21/30.2))))</f>
        <v>1.1390535394589585E-2</v>
      </c>
      <c r="AS307" s="88">
        <f>$E307^EXP(Parameter!$D$291+Parameter!$D$297*((LN($B307*21/30.2))))</f>
        <v>4.1751612336573783E-3</v>
      </c>
      <c r="AT307" s="12">
        <f>$D307^EXP(Parameter!$D$305+Parameter!$D$307-Parameter!$D$306+(Parameter!$D$311+Parameter!$D$313-Parameter!$D$312)*((LN($B307*21/30.2))))</f>
        <v>9.0746540747886403E-3</v>
      </c>
      <c r="AU307" s="88">
        <f>$E307^EXP(Parameter!$D$291+Parameter!$D$293-Parameter!$D$292+(Parameter!$D$297+Parameter!$D$299-Parameter!$D$298)*((LN($B307*21/30.2))))</f>
        <v>6.7630782321557795E-3</v>
      </c>
      <c r="AV307" s="12">
        <f>$D307^EXP(Parameter!$D$308+Parameter!$D$314*((LN($B307*21/30.2))))</f>
        <v>1.2138451381137944E-2</v>
      </c>
      <c r="AW307" s="88">
        <f>$E307^EXP(Parameter!$D$294+Parameter!$D$300*((LN($B307*21/30.2))))</f>
        <v>5.9670955156883925E-3</v>
      </c>
      <c r="AX307" s="12">
        <f>$D307^EXP(Parameter!$D$305+Parameter!$D$309-Parameter!$D$306+(Parameter!$D$311+Parameter!$D$315-Parameter!$D$312)*((LN($B307*21/30.2))))</f>
        <v>3.2287756425946955E-3</v>
      </c>
      <c r="AY307" s="88">
        <f>$E307^EXP(Parameter!$D$291+Parameter!$D$295-Parameter!$D$292+(Parameter!$D$297+Parameter!$D$301-Parameter!$D$298)*((LN($B307*21/30.2))))</f>
        <v>9.7350087334524911E-6</v>
      </c>
      <c r="AZ307" s="12">
        <f>$D307^EXP(Parameter!D$305-Parameter!D$306+(Parameter!D$311-Parameter!D$312)*((LN($B307*21/30.2))))</f>
        <v>2.1086965874984446E-3</v>
      </c>
      <c r="BA307" s="88">
        <f>$E307^EXP(Parameter!$D$291-Parameter!$D$292+(Parameter!$D$297-Parameter!$D$298)*((LN($B307*21/30.2))))</f>
        <v>4.5267990989390303E-8</v>
      </c>
      <c r="BB307" s="89">
        <f>$D307^EXP(Parameter!$D$231+Parameter!$D$238)</f>
        <v>2.611767450485793E-2</v>
      </c>
      <c r="BC307" s="90">
        <f>$E307^EXP(Parameter!$D$216+Parameter!$D$223)</f>
        <v>1.151342979615014E-3</v>
      </c>
      <c r="BD307" s="91">
        <f>$D307^EXP(Parameter!$D$232+Parameter!$D$239)</f>
        <v>1.8602946189986619E-2</v>
      </c>
      <c r="BE307" s="90">
        <f>$E307^EXP(Parameter!$D$217+Parameter!$D$224)</f>
        <v>1.7850597346840691E-3</v>
      </c>
      <c r="BF307" s="91">
        <f>$D307^EXP(Parameter!$D$234+Parameter!$D$241)</f>
        <v>2.3373458761906885E-2</v>
      </c>
      <c r="BG307" s="91">
        <f>$E307^EXP(Parameter!$D$219+Parameter!$D$226)</f>
        <v>1.1161343335696003E-2</v>
      </c>
      <c r="BH307" s="91">
        <f>$D307^EXP(Parameter!$D$235+Parameter!$D$242)</f>
        <v>5.5553874437680763E-2</v>
      </c>
      <c r="BI307" s="91">
        <f>$E307^EXP(Parameter!$D$220+Parameter!$D$227)</f>
        <v>6.4859572648903003E-3</v>
      </c>
      <c r="BJ307" s="91">
        <f>$D307^EXP(Parameter!$D$236)</f>
        <v>4.8429247700375634E-3</v>
      </c>
      <c r="BK307" s="91">
        <f>$E307^EXP(Parameter!$D$221)</f>
        <v>0.10896507431935641</v>
      </c>
      <c r="BL307" s="91">
        <f>$D307^EXP(Parameter!$D$233+Parameter!$D$240)</f>
        <v>7.1889378378911803E-3</v>
      </c>
      <c r="BM307" s="91">
        <f>$E307^EXP(Parameter!$D$218+Parameter!$D$225)</f>
        <v>4.3295294401210564E-4</v>
      </c>
      <c r="BN307" s="90">
        <f>$D307^EXP(Parameter!$D$268+Parameter!$D$275+Parameter!$D$282)</f>
        <v>4.5893323901568028E-2</v>
      </c>
      <c r="BO307" s="91">
        <f>$E307^EXP(Parameter!$D$246+Parameter!$D$253+Parameter!$D$260)</f>
        <v>3.5901366898409342E-3</v>
      </c>
      <c r="BP307" s="91">
        <f>$D307^EXP(Parameter!$D$269+Parameter!$D$276+Parameter!$D$283)</f>
        <v>1.0894753599402099E-2</v>
      </c>
      <c r="BQ307" s="91">
        <f>$E307^EXP(Parameter!$D$247+Parameter!$D$254+Parameter!$D$261)</f>
        <v>4.4768903092011992E-3</v>
      </c>
      <c r="BR307" s="91">
        <f>$D307^EXP(Parameter!$D$271+Parameter!$D$278+Parameter!$D$285)</f>
        <v>7.049480794399221E-2</v>
      </c>
      <c r="BS307" s="91">
        <f>$E307^EXP(Parameter!$D$249+Parameter!$D$256+Parameter!$D$263)</f>
        <v>6.8193864839053596E-3</v>
      </c>
      <c r="BT307" s="91">
        <f>$D307^EXP(Parameter!$D$272+Parameter!$D$279+Parameter!$D$286)</f>
        <v>5.163410403318703E-2</v>
      </c>
      <c r="BU307" s="91">
        <f>$E307^EXP(Parameter!$D$250+Parameter!D$257+Parameter!D$264)</f>
        <v>3.5499015840350875E-3</v>
      </c>
      <c r="BV307" s="91">
        <f>$D307^EXP(Parameter!$D$273+Parameter!$D$280+Parameter!$D$287)</f>
        <v>4.7034096642736216E-2</v>
      </c>
      <c r="BW307" s="91">
        <f>$E307^EXP(Parameter!$D$251+Parameter!$D$258+Parameter!$D$265)</f>
        <v>5.0520011574425804E-7</v>
      </c>
      <c r="BX307" s="91">
        <f>$D307^EXP(Parameter!$D$270+Parameter!$D$277+Parameter!$D$284)</f>
        <v>2.1211320008688072E-3</v>
      </c>
      <c r="BY307" s="91">
        <f>$E307^EXP(Parameter!$D$248+Parameter!$D$255+Parameter!$D$262)</f>
        <v>3.3575676040852102E-9</v>
      </c>
      <c r="BZ307" s="90">
        <f>$D307^EXP(Parameter!$D$208)</f>
        <v>2.390459229642471E-2</v>
      </c>
      <c r="CA307" s="90">
        <f>$E307^EXP(Parameter!$D$200)</f>
        <v>7.6313035071543965E-4</v>
      </c>
      <c r="CB307" s="90">
        <f>$D307^EXP(Parameter!$D$209)</f>
        <v>1.8901208724849457E-2</v>
      </c>
      <c r="CC307" s="90">
        <f>$E307^EXP(Parameter!$D$201)</f>
        <v>1.4341753214831075E-3</v>
      </c>
      <c r="CD307" s="90">
        <f>$D307^EXP(Parameter!$D$211)</f>
        <v>2.1008824632418325E-2</v>
      </c>
      <c r="CE307" s="90">
        <f>$E307^EXP(Parameter!$D$203)</f>
        <v>8.2133167396479887E-3</v>
      </c>
      <c r="CF307" s="90">
        <f>$D307^EXP(Parameter!$D$212)</f>
        <v>5.5393453162333232E-2</v>
      </c>
      <c r="CG307" s="90">
        <f>$E307^EXP(Parameter!$D$204)</f>
        <v>5.4204736406643856E-3</v>
      </c>
      <c r="CH307" s="91">
        <f>$D307^EXP(Parameter!$D$213)</f>
        <v>1.6275159887235425E-2</v>
      </c>
      <c r="CI307" s="90">
        <f>$E307^EXP(Parameter!$D$205)</f>
        <v>1.061995805521802E-2</v>
      </c>
      <c r="CJ307" s="91">
        <f>$D307^EXP(Parameter!$D$210)</f>
        <v>8.0039284937397492E-3</v>
      </c>
      <c r="CK307" s="90">
        <f>$E307^EXP(Parameter!$D$202)</f>
        <v>5.9536682233872528E-4</v>
      </c>
      <c r="CL307" s="12">
        <f>$D307^EXP(Parameter!$D$170+Parameter!$D$177*(LN($B307/30.2*21)))</f>
        <v>8.7245599779847693E-3</v>
      </c>
      <c r="CM307" s="41">
        <f>$E307^EXP(Parameter!$D$155+Parameter!$D$162*(LN($B307/30.2*21)))</f>
        <v>5.5132362362883616E-2</v>
      </c>
      <c r="CN307" s="12">
        <f>$D307^EXP(Parameter!$D$171+Parameter!$D$178*(LN($B307/30.2*21)))</f>
        <v>1.0681378484832492E-2</v>
      </c>
      <c r="CO307" s="41">
        <f>$E307^EXP(Parameter!$D$156+Parameter!$D$163*(LN($B307/30.2*21)))</f>
        <v>2.7795127671896614E-2</v>
      </c>
      <c r="CP307" s="12">
        <f>$D307^EXP(Parameter!$D$173+Parameter!$D$180*(LN($B307/30.2*21)))</f>
        <v>8.1919643247554286E-3</v>
      </c>
      <c r="CQ307" s="41">
        <f>$E307^EXP(Parameter!$D$158+Parameter!$D$165*(LN($B307/30.2*21)))</f>
        <v>2.5484119570400688E-2</v>
      </c>
      <c r="CR307" s="12">
        <f>$D307^EXP(Parameter!$D$174+Parameter!$D$181*(LN($B307/30.2*21)))</f>
        <v>5.9312029424854222E-3</v>
      </c>
      <c r="CS307" s="41">
        <f>$E307^EXP(Parameter!$D$159+Parameter!$D$166*(LN($B307/30.2*21)))</f>
        <v>4.5522420692963347E-2</v>
      </c>
      <c r="CT307" s="12">
        <f>$D307^EXP(Parameter!$D$175+Parameter!$D$182*(LN($B307/30.2*21)))</f>
        <v>5.9230511568069907E-4</v>
      </c>
      <c r="CU307" s="41">
        <f>$E307^EXP(Parameter!$D$160+Parameter!$D$167*(LN($B307/30.2*21)))</f>
        <v>3.5834874821569099E-4</v>
      </c>
      <c r="CV307" s="12">
        <f>$D307^EXP(Parameter!$D$172+Parameter!$D$179*(LN($B307/30.2*21)))</f>
        <v>1.1732706481661851E-3</v>
      </c>
      <c r="CW307" s="41">
        <f>$E307^EXP(Parameter!$D$157+Parameter!$D$164*(LN($B307/30.2*21)))</f>
        <v>6.2609841041542219E-10</v>
      </c>
      <c r="CX307" s="12">
        <f t="shared" si="30"/>
        <v>1.8596352644816437E-88</v>
      </c>
      <c r="CY307" s="85">
        <v>1.21011169950298E-2</v>
      </c>
      <c r="CZ307" s="12">
        <f t="shared" si="31"/>
        <v>2.7636965549808387E-9</v>
      </c>
      <c r="DA307" s="85">
        <v>1.7723578538962802E-2</v>
      </c>
      <c r="DB307" s="12">
        <f t="shared" si="32"/>
        <v>6.7790578506354976E-19</v>
      </c>
      <c r="DC307" s="41">
        <v>2.3589327607203498E-5</v>
      </c>
      <c r="DD307" s="12">
        <f t="shared" si="33"/>
        <v>0</v>
      </c>
      <c r="DE307" s="85">
        <v>3.2370896348297702E-4</v>
      </c>
      <c r="DF307" s="12">
        <f t="shared" si="34"/>
        <v>0</v>
      </c>
      <c r="DG307" s="41">
        <v>2.3581899999999999E-5</v>
      </c>
      <c r="DH307" s="12">
        <f t="shared" si="35"/>
        <v>2.2228163011468082E-19</v>
      </c>
      <c r="DI307" s="41">
        <v>2.3581899999999999E-5</v>
      </c>
      <c r="DJ307" s="46">
        <v>302</v>
      </c>
      <c r="DK307" s="44">
        <v>6.7964119149222E-6</v>
      </c>
      <c r="DL307" s="44">
        <v>2.52406228850033E-5</v>
      </c>
      <c r="DM307" s="44">
        <v>6.6218220728386803E-5</v>
      </c>
      <c r="DN307" s="44">
        <v>4.5106929859595197E-5</v>
      </c>
      <c r="DO307" s="44">
        <v>2.5231726512053902E-4</v>
      </c>
      <c r="DP307" s="44">
        <v>1.86625909944893E-4</v>
      </c>
      <c r="DQ307" s="44">
        <v>2.9132460998793102E-4</v>
      </c>
      <c r="DR307" s="45">
        <v>8.9438414235025708E-3</v>
      </c>
      <c r="DS307" s="45">
        <v>1.5871991171245201E-2</v>
      </c>
      <c r="DT307" s="45">
        <v>1.3940971141257801E-2</v>
      </c>
      <c r="DU307" s="45">
        <v>9.4570342012448797E-3</v>
      </c>
      <c r="DV307" s="45">
        <v>1.5022990091714501E-2</v>
      </c>
      <c r="DW307" s="45">
        <v>2.7090700946547301E-2</v>
      </c>
      <c r="DX307" s="45">
        <v>1.15507898055021E-2</v>
      </c>
    </row>
    <row r="308" spans="1:128">
      <c r="A308" s="43">
        <f t="shared" si="29"/>
        <v>19.263013698630136</v>
      </c>
      <c r="B308" s="18">
        <v>304</v>
      </c>
      <c r="C308" s="12">
        <v>6666</v>
      </c>
      <c r="D308" s="12">
        <v>8.1768349497642594E-3</v>
      </c>
      <c r="E308" s="12">
        <v>2.32194704407749E-5</v>
      </c>
      <c r="F308" s="92">
        <f>$D308^Parameter!$D$325</f>
        <v>2.3540543233308453E-2</v>
      </c>
      <c r="G308" s="92">
        <f>$E308^Parameter!$D$318</f>
        <v>4.6069517491791279E-4</v>
      </c>
      <c r="H308" s="92">
        <f>$D308^Parameter!$D$326</f>
        <v>2.1382977809061801E-2</v>
      </c>
      <c r="I308" s="92">
        <f>$E308^Parameter!$D$319</f>
        <v>1.0817962679353121E-3</v>
      </c>
      <c r="J308" s="92">
        <f>$D308^Parameter!$D$328</f>
        <v>2.566787682020838E-2</v>
      </c>
      <c r="K308" s="92">
        <f>$E308^Parameter!$D$321</f>
        <v>8.8526353118491934E-3</v>
      </c>
      <c r="L308" s="92">
        <f>$D308^Parameter!$D$329</f>
        <v>6.7771598561524232E-2</v>
      </c>
      <c r="M308" s="92">
        <f>$E308^Parameter!$D$322</f>
        <v>5.3612694182308277E-3</v>
      </c>
      <c r="N308" s="92">
        <f>$D308^Parameter!$D$330</f>
        <v>2.0379524070219954E-2</v>
      </c>
      <c r="O308" s="92">
        <f>$E308^Parameter!$D$323</f>
        <v>1.4006864399955559E-2</v>
      </c>
      <c r="P308" s="92">
        <f>$D308^Parameter!$D$327</f>
        <v>1.0298669956499062E-2</v>
      </c>
      <c r="Q308" s="92">
        <f>$E308^Parameter!$D$320</f>
        <v>4.9115497769478694E-4</v>
      </c>
      <c r="R308" s="12">
        <f>$D308^EXP(Parameter!$D$96+Parameter!$D$103*(($B308/30.2*21)^(1)))</f>
        <v>7.9733528954813458E-90</v>
      </c>
      <c r="S308" s="12">
        <f>$E308^EXP(Parameter!$D$81+Parameter!$D$88*($B308/30.2*21)^(-2))</f>
        <v>1.4204745642902462E-3</v>
      </c>
      <c r="T308" s="12">
        <f>$D308^EXP(Parameter!$D$97+Parameter!$D$104*(($B308*21/30.2)^(1)))</f>
        <v>2.4004003130319971E-9</v>
      </c>
      <c r="U308" s="12">
        <f>$E308^EXP(Parameter!$D$82+Parameter!$D$89*($B308/30.2*21)^(-2))</f>
        <v>2.5126636086680336E-3</v>
      </c>
      <c r="V308" s="12">
        <f>$D308^EXP(Parameter!$D$99+Parameter!$D$106*(($B308*21/30.2)^(1)))</f>
        <v>4.4695706286871272E-19</v>
      </c>
      <c r="W308" s="12">
        <f>$E308^EXP(Parameter!$D$84+Parameter!$D$91*($B308/30.2*21)^(-2))</f>
        <v>1.5804125422740203E-2</v>
      </c>
      <c r="X308" s="12">
        <f>$D308^EXP(Parameter!$D$100+Parameter!$D$107*(($B308*21/30.2)^(1)))</f>
        <v>0</v>
      </c>
      <c r="Y308" s="12">
        <f>$E308^EXP(Parameter!$D$85+Parameter!$D$92*($B308/30.2*21)^(-2))</f>
        <v>9.3575358016215159E-3</v>
      </c>
      <c r="Z308" s="12">
        <f>$D308^EXP(Parameter!$D$101+Parameter!$D$108*(($B308*21/30.2)^(1)))</f>
        <v>0</v>
      </c>
      <c r="AA308" s="12">
        <f>$E308^EXP(Parameter!$D$86+Parameter!$D$93*($B308/30.2*21)^(-2))</f>
        <v>1.4230630993404632E-2</v>
      </c>
      <c r="AB308" s="12">
        <f>$D308^EXP(Parameter!$D$98+Parameter!$D$105*(($B308*21/30.2)^(1)))</f>
        <v>1.4937350996896695E-19</v>
      </c>
      <c r="AC308" s="12">
        <f>$E308^EXP(Parameter!$D$83+Parameter!$D$90*($B308/30.2*21)^(-2))</f>
        <v>5.6745925456999071E-4</v>
      </c>
      <c r="AD308" s="87">
        <f>$D308^EXP(Parameter!$D$133+Parameter!$D$140*(($B308*21/30.2)^(-0.5))+Parameter!$D$147*((LN($B308*21/30.2))))</f>
        <v>6.4902198027337842E-20</v>
      </c>
      <c r="AE308" s="12">
        <f>$E308^EXP(Parameter!$D$111+Parameter!$D$118*(($B308*21/30.2)^(-1))+Parameter!$D$125*(($B308*21/30.2)^(-0.5)))</f>
        <v>3.8236361380198959E-2</v>
      </c>
      <c r="AF308" s="12">
        <f>$D308^EXP(Parameter!$D$134+Parameter!$D$141*(($B308*21/30.2)^(-0.5))+Parameter!$D$148*((LN($B308*21/30.2))))</f>
        <v>6.8759131249430961E-6</v>
      </c>
      <c r="AG308" s="12">
        <f>$E308^EXP(Parameter!$D$112+Parameter!$D$119*(($B308*21/30.2)^(-1))+Parameter!$D$126*(($B308*21/30.2)^(-0.5)))</f>
        <v>3.1537580964447649E-3</v>
      </c>
      <c r="AH308" s="12">
        <f>$D308^EXP(Parameter!$D$136+Parameter!$D$143*(($B308*21/30.2)^(-0.5))+Parameter!$D$150*((LN($B308*21/30.2))))</f>
        <v>1.455054961332898E-15</v>
      </c>
      <c r="AI308" s="12">
        <f>$E308^EXP(Parameter!$D$114+Parameter!$D$121*(($B308*21/30.2)^(-1))+Parameter!$D$128*(($B308*21/30.2)^(-0.5)))</f>
        <v>4.0849978951067087E-6</v>
      </c>
      <c r="AJ308" s="12">
        <f>$D308^EXP(Parameter!$D$137+Parameter!$D$144*(($B308*21/30.2)^(-0.5))+Parameter!$D$151*((LN($B308*21/30.2))))</f>
        <v>5.4923800134152984E-24</v>
      </c>
      <c r="AK308" s="12">
        <f>$E308^EXP(Parameter!$D$115+Parameter!$D$122*(($B308*21/30.2)^(-1))+Parameter!$D$129*(($B308*21/30.2)^(-0.5)))</f>
        <v>1.6862029590795477E-3</v>
      </c>
      <c r="AL308" s="12">
        <f>$D308^EXP(Parameter!$D$138+Parameter!$D$145*(($B308*21/30.2)^(-0.5))+Parameter!$D$152*((LN($B308*21/30.2))))</f>
        <v>5.7227984416434088E-119</v>
      </c>
      <c r="AM308" s="12">
        <f>$E308^EXP(Parameter!$D$116+Parameter!$D$123*(($B308*21/30.2)^(-1))+Parameter!$D$130*(($B308*21/30.2)^(-0.5)))</f>
        <v>1.458969963774772E-7</v>
      </c>
      <c r="AN308" s="12">
        <f>$D308^EXP(Parameter!$D$135+Parameter!$D$142*(($B308*21/30.2)^(-0.5))+Parameter!$D$149*((LN($B308*21/30.2))))</f>
        <v>5.8261197517409918E-8</v>
      </c>
      <c r="AO308" s="12">
        <f>$E308^EXP(Parameter!$D$113+Parameter!$D$120*(($B308*21/30.2)^(-1))+Parameter!$D$127*(($B308*21/30.2)^(-0.5)))</f>
        <v>2.2443465102415663E-15</v>
      </c>
      <c r="AP308" s="87">
        <f>$D308^EXP(Parameter!$D$304+Parameter!$D$310*((LN($B308*21/30.2))))</f>
        <v>6.6143663089478612E-3</v>
      </c>
      <c r="AQ308" s="88">
        <f>$E308^EXP(Parameter!$D$290+Parameter!$D$296*((LN($B308*21/30.2))))</f>
        <v>6.0341861174958468E-3</v>
      </c>
      <c r="AR308" s="12">
        <f>$D308^EXP(Parameter!$D$305+Parameter!$D$311*((LN($B308*21/30.2))))</f>
        <v>1.1302958497222106E-2</v>
      </c>
      <c r="AS308" s="88">
        <f>$E308^EXP(Parameter!$D$291+Parameter!$D$297*((LN($B308*21/30.2))))</f>
        <v>4.1460283715206176E-3</v>
      </c>
      <c r="AT308" s="12">
        <f>$D308^EXP(Parameter!$D$305+Parameter!$D$307-Parameter!$D$306+(Parameter!$D$311+Parameter!$D$313-Parameter!$D$312)*((LN($B308*21/30.2))))</f>
        <v>8.9961136384477912E-3</v>
      </c>
      <c r="AU308" s="88">
        <f>$E308^EXP(Parameter!$D$291+Parameter!$D$293-Parameter!$D$292+(Parameter!$D$297+Parameter!$D$299-Parameter!$D$298)*((LN($B308*21/30.2))))</f>
        <v>6.7105755246598597E-3</v>
      </c>
      <c r="AV308" s="12">
        <f>$D308^EXP(Parameter!$D$308+Parameter!$D$314*((LN($B308*21/30.2))))</f>
        <v>1.2022150153738718E-2</v>
      </c>
      <c r="AW308" s="88">
        <f>$E308^EXP(Parameter!$D$294+Parameter!$D$300*((LN($B308*21/30.2))))</f>
        <v>5.9236918700933134E-3</v>
      </c>
      <c r="AX308" s="12">
        <f>$D308^EXP(Parameter!$D$305+Parameter!$D$309-Parameter!$D$306+(Parameter!$D$311+Parameter!$D$315-Parameter!$D$312)*((LN($B308*21/30.2))))</f>
        <v>3.1909952902358552E-3</v>
      </c>
      <c r="AY308" s="88">
        <f>$E308^EXP(Parameter!$D$291+Parameter!$D$295-Parameter!$D$292+(Parameter!$D$297+Parameter!$D$301-Parameter!$D$298)*((LN($B308*21/30.2))))</f>
        <v>9.4479484871637417E-6</v>
      </c>
      <c r="AZ308" s="12">
        <f>$D308^EXP(Parameter!D$305-Parameter!D$306+(Parameter!D$311-Parameter!D$312)*((LN($B308*21/30.2))))</f>
        <v>2.0838221099753083E-3</v>
      </c>
      <c r="BA308" s="88">
        <f>$E308^EXP(Parameter!$D$291-Parameter!$D$292+(Parameter!$D$297-Parameter!$D$298)*((LN($B308*21/30.2))))</f>
        <v>4.3492033109026181E-8</v>
      </c>
      <c r="BB308" s="89">
        <f>$D308^EXP(Parameter!$D$231+Parameter!$D$238)</f>
        <v>2.5969161802600931E-2</v>
      </c>
      <c r="BC308" s="90">
        <f>$E308^EXP(Parameter!$D$216+Parameter!$D$223)</f>
        <v>1.1400734165548116E-3</v>
      </c>
      <c r="BD308" s="91">
        <f>$D308^EXP(Parameter!$D$232+Parameter!$D$239)</f>
        <v>1.8487348837367343E-2</v>
      </c>
      <c r="BE308" s="90">
        <f>$E308^EXP(Parameter!$D$217+Parameter!$D$224)</f>
        <v>1.7687143334958247E-3</v>
      </c>
      <c r="BF308" s="91">
        <f>$D308^EXP(Parameter!$D$234+Parameter!$D$241)</f>
        <v>2.3236514689741573E-2</v>
      </c>
      <c r="BG308" s="91">
        <f>$E308^EXP(Parameter!$D$219+Parameter!$D$226)</f>
        <v>1.1088647687215703E-2</v>
      </c>
      <c r="BH308" s="91">
        <f>$D308^EXP(Parameter!$D$235+Parameter!$D$242)</f>
        <v>5.5303238523657802E-2</v>
      </c>
      <c r="BI308" s="91">
        <f>$E308^EXP(Parameter!$D$220+Parameter!$D$227)</f>
        <v>6.4386307571471461E-3</v>
      </c>
      <c r="BJ308" s="91">
        <f>$D308^EXP(Parameter!$D$236)</f>
        <v>4.8027089480168405E-3</v>
      </c>
      <c r="BK308" s="91">
        <f>$E308^EXP(Parameter!$D$221)</f>
        <v>0.10861452291260582</v>
      </c>
      <c r="BL308" s="91">
        <f>$D308^EXP(Parameter!$D$233+Parameter!$D$240)</f>
        <v>7.1336477482166049E-3</v>
      </c>
      <c r="BM308" s="91">
        <f>$E308^EXP(Parameter!$D$218+Parameter!$D$225)</f>
        <v>4.281060376172299E-4</v>
      </c>
      <c r="BN308" s="90">
        <f>$D308^EXP(Parameter!$D$268+Parameter!$D$275+Parameter!$D$282)</f>
        <v>4.567262078600804E-2</v>
      </c>
      <c r="BO308" s="91">
        <f>$E308^EXP(Parameter!$D$246+Parameter!$D$253+Parameter!$D$260)</f>
        <v>3.560877547089726E-3</v>
      </c>
      <c r="BP308" s="91">
        <f>$D308^EXP(Parameter!$D$269+Parameter!$D$276+Parameter!$D$283)</f>
        <v>1.0817995693166842E-2</v>
      </c>
      <c r="BQ308" s="91">
        <f>$E308^EXP(Parameter!$D$247+Parameter!$D$254+Parameter!$D$261)</f>
        <v>4.4418292630062006E-3</v>
      </c>
      <c r="BR308" s="91">
        <f>$D308^EXP(Parameter!$D$271+Parameter!$D$278+Parameter!$D$285)</f>
        <v>7.0202919023402796E-2</v>
      </c>
      <c r="BS308" s="91">
        <f>$E308^EXP(Parameter!$D$249+Parameter!$D$256+Parameter!$D$263)</f>
        <v>6.7701203435353574E-3</v>
      </c>
      <c r="BT308" s="91">
        <f>$D308^EXP(Parameter!$D$272+Parameter!$D$279+Parameter!$D$286)</f>
        <v>5.1395268951798891E-2</v>
      </c>
      <c r="BU308" s="91">
        <f>$E308^EXP(Parameter!$D$250+Parameter!D$257+Parameter!D$264)</f>
        <v>3.5209126688877119E-3</v>
      </c>
      <c r="BV308" s="91">
        <f>$D308^EXP(Parameter!$D$273+Parameter!$D$280+Parameter!$D$287)</f>
        <v>4.6809705486618877E-2</v>
      </c>
      <c r="BW308" s="91">
        <f>$E308^EXP(Parameter!$D$251+Parameter!$D$258+Parameter!$D$265)</f>
        <v>4.9466440010697024E-7</v>
      </c>
      <c r="BX308" s="91">
        <f>$D308^EXP(Parameter!$D$270+Parameter!$D$277+Parameter!$D$284)</f>
        <v>2.1008030345648241E-3</v>
      </c>
      <c r="BY308" s="91">
        <f>$E308^EXP(Parameter!$D$248+Parameter!$D$255+Parameter!$D$262)</f>
        <v>3.2636742703148567E-9</v>
      </c>
      <c r="BZ308" s="90">
        <f>$D308^EXP(Parameter!$D$208)</f>
        <v>2.3765371711409848E-2</v>
      </c>
      <c r="CA308" s="90">
        <f>$E308^EXP(Parameter!$D$200)</f>
        <v>7.5520907977632667E-4</v>
      </c>
      <c r="CB308" s="90">
        <f>$D308^EXP(Parameter!$D$209)</f>
        <v>1.8784225401189687E-2</v>
      </c>
      <c r="CC308" s="90">
        <f>$E308^EXP(Parameter!$D$201)</f>
        <v>1.4205908698368443E-3</v>
      </c>
      <c r="CD308" s="90">
        <f>$D308^EXP(Parameter!$D$211)</f>
        <v>2.0882250179435555E-2</v>
      </c>
      <c r="CE308" s="90">
        <f>$E308^EXP(Parameter!$D$203)</f>
        <v>8.1561850256079774E-3</v>
      </c>
      <c r="CF308" s="90">
        <f>$D308^EXP(Parameter!$D$212)</f>
        <v>5.5143291530492973E-2</v>
      </c>
      <c r="CG308" s="90">
        <f>$E308^EXP(Parameter!$D$204)</f>
        <v>5.3795182243794298E-3</v>
      </c>
      <c r="CH308" s="91">
        <f>$D308^EXP(Parameter!$D$213)</f>
        <v>1.61706450916063E-2</v>
      </c>
      <c r="CI308" s="90">
        <f>$E308^EXP(Parameter!$D$205)</f>
        <v>1.0550025996957724E-2</v>
      </c>
      <c r="CJ308" s="91">
        <f>$D308^EXP(Parameter!$D$210)</f>
        <v>7.9437047538061384E-3</v>
      </c>
      <c r="CK308" s="90">
        <f>$E308^EXP(Parameter!$D$202)</f>
        <v>5.8897435435421982E-4</v>
      </c>
      <c r="CL308" s="12">
        <f>$D308^EXP(Parameter!$D$170+Parameter!$D$177*(LN($B308/30.2*21)))</f>
        <v>8.6496526505048452E-3</v>
      </c>
      <c r="CM308" s="41">
        <f>$E308^EXP(Parameter!$D$155+Parameter!$D$162*(LN($B308/30.2*21)))</f>
        <v>5.503405250256297E-2</v>
      </c>
      <c r="CN308" s="12">
        <f>$D308^EXP(Parameter!$D$171+Parameter!$D$178*(LN($B308/30.2*21)))</f>
        <v>1.059928350305781E-2</v>
      </c>
      <c r="CO308" s="41">
        <f>$E308^EXP(Parameter!$D$156+Parameter!$D$163*(LN($B308/30.2*21)))</f>
        <v>2.7699153666179057E-2</v>
      </c>
      <c r="CP308" s="12">
        <f>$D308^EXP(Parameter!$D$173+Parameter!$D$180*(LN($B308/30.2*21)))</f>
        <v>8.1217298681014634E-3</v>
      </c>
      <c r="CQ308" s="41">
        <f>$E308^EXP(Parameter!$D$158+Parameter!$D$165*(LN($B308/30.2*21)))</f>
        <v>2.53651189180483E-2</v>
      </c>
      <c r="CR308" s="12">
        <f>$D308^EXP(Parameter!$D$174+Parameter!$D$181*(LN($B308/30.2*21)))</f>
        <v>5.8650228527077908E-3</v>
      </c>
      <c r="CS308" s="41">
        <f>$E308^EXP(Parameter!$D$159+Parameter!$D$166*(LN($B308/30.2*21)))</f>
        <v>4.5381760155568385E-2</v>
      </c>
      <c r="CT308" s="12">
        <f>$D308^EXP(Parameter!$D$175+Parameter!$D$182*(LN($B308/30.2*21)))</f>
        <v>5.826648725837869E-4</v>
      </c>
      <c r="CU308" s="41">
        <f>$E308^EXP(Parameter!$D$160+Parameter!$D$167*(LN($B308/30.2*21)))</f>
        <v>3.5254606425870092E-4</v>
      </c>
      <c r="CV308" s="12">
        <f>$D308^EXP(Parameter!$D$172+Parameter!$D$179*(LN($B308/30.2*21)))</f>
        <v>1.1581607900557501E-3</v>
      </c>
      <c r="CW308" s="41">
        <f>$E308^EXP(Parameter!$D$157+Parameter!$D$164*(LN($B308/30.2*21)))</f>
        <v>5.9503786908577441E-10</v>
      </c>
      <c r="CX308" s="12">
        <f t="shared" si="30"/>
        <v>7.9733528954813458E-90</v>
      </c>
      <c r="CY308" s="85">
        <v>1.20969140869475E-2</v>
      </c>
      <c r="CZ308" s="12">
        <f t="shared" si="31"/>
        <v>2.4004003130319971E-9</v>
      </c>
      <c r="DA308" s="85">
        <v>1.7713554278453499E-2</v>
      </c>
      <c r="DB308" s="12">
        <f t="shared" si="32"/>
        <v>4.4695706286871272E-19</v>
      </c>
      <c r="DC308" s="41">
        <v>2.3226272108946599E-5</v>
      </c>
      <c r="DD308" s="12">
        <f t="shared" si="33"/>
        <v>0</v>
      </c>
      <c r="DE308" s="85">
        <v>3.1954854873445703E-4</v>
      </c>
      <c r="DF308" s="12">
        <f t="shared" si="34"/>
        <v>0</v>
      </c>
      <c r="DG308" s="41">
        <v>2.32195E-5</v>
      </c>
      <c r="DH308" s="12">
        <f t="shared" si="35"/>
        <v>1.4937350996896695E-19</v>
      </c>
      <c r="DI308" s="41">
        <v>2.32195E-5</v>
      </c>
      <c r="DJ308" s="46">
        <v>303</v>
      </c>
      <c r="DK308" s="44">
        <v>6.6690190334561797E-6</v>
      </c>
      <c r="DL308" s="44">
        <v>2.48005799364792E-5</v>
      </c>
      <c r="DM308" s="44">
        <v>6.51302560050748E-5</v>
      </c>
      <c r="DN308" s="44">
        <v>4.43475943349148E-5</v>
      </c>
      <c r="DO308" s="44">
        <v>2.48540268013353E-4</v>
      </c>
      <c r="DP308" s="44">
        <v>1.8376936656294701E-4</v>
      </c>
      <c r="DQ308" s="44">
        <v>2.8701100066241798E-4</v>
      </c>
      <c r="DR308" s="45">
        <v>8.8790492276530405E-3</v>
      </c>
      <c r="DS308" s="45">
        <v>1.5765208805804499E-2</v>
      </c>
      <c r="DT308" s="45">
        <v>1.38455077552113E-2</v>
      </c>
      <c r="DU308" s="45">
        <v>9.3889852768520594E-3</v>
      </c>
      <c r="DV308" s="45">
        <v>1.49211522945019E-2</v>
      </c>
      <c r="DW308" s="45">
        <v>2.6922429158861099E-2</v>
      </c>
      <c r="DX308" s="45">
        <v>1.14697231584033E-2</v>
      </c>
    </row>
    <row r="309" spans="1:128">
      <c r="A309" s="43">
        <f t="shared" si="29"/>
        <v>19.323287671232876</v>
      </c>
      <c r="B309" s="18">
        <v>305</v>
      </c>
      <c r="C309" s="12">
        <v>6688</v>
      </c>
      <c r="D309" s="12">
        <v>8.1158219971511694E-3</v>
      </c>
      <c r="E309" s="12">
        <v>2.2863491168300999E-5</v>
      </c>
      <c r="F309" s="92">
        <f>$D309^Parameter!$D$325</f>
        <v>2.3403421815324874E-2</v>
      </c>
      <c r="G309" s="92">
        <f>$E309^Parameter!$D$318</f>
        <v>4.5559886480211012E-4</v>
      </c>
      <c r="H309" s="92">
        <f>$D309^Parameter!$D$326</f>
        <v>2.1255239874535824E-2</v>
      </c>
      <c r="I309" s="92">
        <f>$E309^Parameter!$D$319</f>
        <v>1.0711523121769884E-3</v>
      </c>
      <c r="J309" s="92">
        <f>$D309^Parameter!$D$328</f>
        <v>2.5521804349046169E-2</v>
      </c>
      <c r="K309" s="92">
        <f>$E309^Parameter!$D$321</f>
        <v>8.7922524214361138E-3</v>
      </c>
      <c r="L309" s="92">
        <f>$D309^Parameter!$D$329</f>
        <v>6.7487945504261376E-2</v>
      </c>
      <c r="M309" s="92">
        <f>$E309^Parameter!$D$322</f>
        <v>5.3208356869593977E-3</v>
      </c>
      <c r="N309" s="92">
        <f>$D309^Parameter!$D$330</f>
        <v>2.0256263399542437E-2</v>
      </c>
      <c r="O309" s="92">
        <f>$E309^Parameter!$D$323</f>
        <v>1.3920569999226445E-2</v>
      </c>
      <c r="P309" s="92">
        <f>$D309^Parameter!$D$327</f>
        <v>1.0225499987705342E-2</v>
      </c>
      <c r="Q309" s="92">
        <f>$E309^Parameter!$D$320</f>
        <v>4.8576674254054603E-4</v>
      </c>
      <c r="R309" s="12">
        <f>$D309^EXP(Parameter!$D$96+Parameter!$D$103*(($B309/30.2*21)^(1)))</f>
        <v>3.2590140556423136E-91</v>
      </c>
      <c r="S309" s="12">
        <f>$E309^EXP(Parameter!$D$81+Parameter!$D$88*($B309/30.2*21)^(-2))</f>
        <v>1.407053834402875E-3</v>
      </c>
      <c r="T309" s="12">
        <f>$D309^EXP(Parameter!$D$97+Parameter!$D$104*(($B309*21/30.2)^(1)))</f>
        <v>2.0830164319380959E-9</v>
      </c>
      <c r="U309" s="12">
        <f>$E309^EXP(Parameter!$D$82+Parameter!$D$89*($B309/30.2*21)^(-2))</f>
        <v>2.490979433567637E-3</v>
      </c>
      <c r="V309" s="12">
        <f>$D309^EXP(Parameter!$D$99+Parameter!$D$106*(($B309*21/30.2)^(1)))</f>
        <v>2.9354527858240706E-19</v>
      </c>
      <c r="W309" s="12">
        <f>$E309^EXP(Parameter!$D$84+Parameter!$D$91*($B309/30.2*21)^(-2))</f>
        <v>1.5709511394301639E-2</v>
      </c>
      <c r="X309" s="12">
        <f>$D309^EXP(Parameter!$D$100+Parameter!$D$107*(($B309*21/30.2)^(1)))</f>
        <v>0</v>
      </c>
      <c r="Y309" s="12">
        <f>$E309^EXP(Parameter!$D$85+Parameter!$D$92*($B309/30.2*21)^(-2))</f>
        <v>9.2944586263161225E-3</v>
      </c>
      <c r="Z309" s="12">
        <f>$D309^EXP(Parameter!$D$101+Parameter!$D$108*(($B309*21/30.2)^(1)))</f>
        <v>0</v>
      </c>
      <c r="AA309" s="12">
        <f>$E309^EXP(Parameter!$D$86+Parameter!$D$93*($B309/30.2*21)^(-2))</f>
        <v>1.4143278230120694E-2</v>
      </c>
      <c r="AB309" s="12">
        <f>$D309^EXP(Parameter!$D$98+Parameter!$D$105*(($B309*21/30.2)^(1)))</f>
        <v>1.0003751132177775E-19</v>
      </c>
      <c r="AC309" s="12">
        <f>$E309^EXP(Parameter!$D$83+Parameter!$D$90*($B309/30.2*21)^(-2))</f>
        <v>5.6135104128983101E-4</v>
      </c>
      <c r="AD309" s="87">
        <f>$D309^EXP(Parameter!$D$133+Parameter!$D$140*(($B309*21/30.2)^(-0.5))+Parameter!$D$147*((LN($B309*21/30.2))))</f>
        <v>5.1282868948239224E-20</v>
      </c>
      <c r="AE309" s="12">
        <f>$E309^EXP(Parameter!$D$111+Parameter!$D$118*(($B309*21/30.2)^(-1))+Parameter!$D$125*(($B309*21/30.2)^(-0.5)))</f>
        <v>3.8103592720344089E-2</v>
      </c>
      <c r="AF309" s="12">
        <f>$D309^EXP(Parameter!$D$134+Parameter!$D$141*(($B309*21/30.2)^(-0.5))+Parameter!$D$148*((LN($B309*21/30.2))))</f>
        <v>6.6253470737026739E-6</v>
      </c>
      <c r="AG309" s="12">
        <f>$E309^EXP(Parameter!$D$112+Parameter!$D$119*(($B309*21/30.2)^(-1))+Parameter!$D$126*(($B309*21/30.2)^(-0.5)))</f>
        <v>3.1281647468124328E-3</v>
      </c>
      <c r="AH309" s="12">
        <f>$D309^EXP(Parameter!$D$136+Parameter!$D$143*(($B309*21/30.2)^(-0.5))+Parameter!$D$150*((LN($B309*21/30.2))))</f>
        <v>1.2292509405891113E-15</v>
      </c>
      <c r="AI309" s="12">
        <f>$E309^EXP(Parameter!$D$114+Parameter!$D$121*(($B309*21/30.2)^(-1))+Parameter!$D$128*(($B309*21/30.2)^(-0.5)))</f>
        <v>3.9840079642759269E-6</v>
      </c>
      <c r="AJ309" s="12">
        <f>$D309^EXP(Parameter!$D$137+Parameter!$D$144*(($B309*21/30.2)^(-0.5))+Parameter!$D$151*((LN($B309*21/30.2))))</f>
        <v>3.9935581276102079E-24</v>
      </c>
      <c r="AK309" s="12">
        <f>$E309^EXP(Parameter!$D$115+Parameter!$D$122*(($B309*21/30.2)^(-1))+Parameter!$D$129*(($B309*21/30.2)^(-0.5)))</f>
        <v>1.6692861393817044E-3</v>
      </c>
      <c r="AL309" s="12">
        <f>$D309^EXP(Parameter!$D$138+Parameter!$D$145*(($B309*21/30.2)^(-0.5))+Parameter!$D$152*((LN($B309*21/30.2))))</f>
        <v>6.9275034473783709E-120</v>
      </c>
      <c r="AM309" s="12">
        <f>$E309^EXP(Parameter!$D$116+Parameter!$D$123*(($B309*21/30.2)^(-1))+Parameter!$D$130*(($B309*21/30.2)^(-0.5)))</f>
        <v>1.4131582310525053E-7</v>
      </c>
      <c r="AN309" s="12">
        <f>$D309^EXP(Parameter!$D$135+Parameter!$D$142*(($B309*21/30.2)^(-0.5))+Parameter!$D$149*((LN($B309*21/30.2))))</f>
        <v>5.5200117691963481E-8</v>
      </c>
      <c r="AO309" s="12">
        <f>$E309^EXP(Parameter!$D$113+Parameter!$D$120*(($B309*21/30.2)^(-1))+Parameter!$D$127*(($B309*21/30.2)^(-0.5)))</f>
        <v>2.0866681168085733E-15</v>
      </c>
      <c r="AP309" s="87">
        <f>$D309^EXP(Parameter!$D$304+Parameter!$D$310*((LN($B309*21/30.2))))</f>
        <v>6.5490799340930089E-3</v>
      </c>
      <c r="AQ309" s="88">
        <f>$E309^EXP(Parameter!$D$290+Parameter!$D$296*((LN($B309*21/30.2))))</f>
        <v>6.0040984664680675E-3</v>
      </c>
      <c r="AR309" s="12">
        <f>$D309^EXP(Parameter!$D$305+Parameter!$D$311*((LN($B309*21/30.2))))</f>
        <v>1.1216242065125174E-2</v>
      </c>
      <c r="AS309" s="88">
        <f>$E309^EXP(Parameter!$D$291+Parameter!$D$297*((LN($B309*21/30.2))))</f>
        <v>4.1171782245950032E-3</v>
      </c>
      <c r="AT309" s="12">
        <f>$D309^EXP(Parameter!$D$305+Parameter!$D$307-Parameter!$D$306+(Parameter!$D$311+Parameter!$D$313-Parameter!$D$312)*((LN($B309*21/30.2))))</f>
        <v>8.9184079095335784E-3</v>
      </c>
      <c r="AU309" s="88">
        <f>$E309^EXP(Parameter!$D$291+Parameter!$D$293-Parameter!$D$292+(Parameter!$D$297+Parameter!$D$299-Parameter!$D$298)*((LN($B309*21/30.2))))</f>
        <v>6.6586018931371199E-3</v>
      </c>
      <c r="AV309" s="12">
        <f>$D309^EXP(Parameter!$D$308+Parameter!$D$314*((LN($B309*21/30.2))))</f>
        <v>1.1907144595930952E-2</v>
      </c>
      <c r="AW309" s="88">
        <f>$E309^EXP(Parameter!$D$294+Parameter!$D$300*((LN($B309*21/30.2))))</f>
        <v>5.880712644948635E-3</v>
      </c>
      <c r="AX309" s="12">
        <f>$D309^EXP(Parameter!$D$305+Parameter!$D$309-Parameter!$D$306+(Parameter!$D$311+Parameter!$D$315-Parameter!$D$312)*((LN($B309*21/30.2))))</f>
        <v>3.1537216524007757E-3</v>
      </c>
      <c r="AY309" s="88">
        <f>$E309^EXP(Parameter!$D$291+Parameter!$D$295-Parameter!$D$292+(Parameter!$D$297+Parameter!$D$301-Parameter!$D$298)*((LN($B309*21/30.2))))</f>
        <v>9.1696466503033639E-6</v>
      </c>
      <c r="AZ309" s="12">
        <f>$D309^EXP(Parameter!D$305-Parameter!D$306+(Parameter!D$311-Parameter!D$312)*((LN($B309*21/30.2))))</f>
        <v>2.0592874764387204E-3</v>
      </c>
      <c r="BA309" s="88">
        <f>$E309^EXP(Parameter!$D$291-Parameter!$D$292+(Parameter!$D$297-Parameter!$D$298)*((LN($B309*21/30.2))))</f>
        <v>4.178797614037332E-8</v>
      </c>
      <c r="BB309" s="89">
        <f>$D309^EXP(Parameter!$D$231+Parameter!$D$238)</f>
        <v>2.5821844298167942E-2</v>
      </c>
      <c r="BC309" s="90">
        <f>$E309^EXP(Parameter!$D$216+Parameter!$D$223)</f>
        <v>1.1289418265514896E-3</v>
      </c>
      <c r="BD309" s="91">
        <f>$D309^EXP(Parameter!$D$232+Parameter!$D$239)</f>
        <v>1.8372742563183175E-2</v>
      </c>
      <c r="BE309" s="90">
        <f>$E309^EXP(Parameter!$D$217+Parameter!$D$224)</f>
        <v>1.7525587665103899E-3</v>
      </c>
      <c r="BF309" s="91">
        <f>$D309^EXP(Parameter!$D$234+Parameter!$D$241)</f>
        <v>2.3100696274852707E-2</v>
      </c>
      <c r="BG309" s="91">
        <f>$E309^EXP(Parameter!$D$219+Parameter!$D$226)</f>
        <v>1.101660485580362E-2</v>
      </c>
      <c r="BH309" s="91">
        <f>$D309^EXP(Parameter!$D$235+Parameter!$D$242)</f>
        <v>5.5054326297377248E-2</v>
      </c>
      <c r="BI309" s="91">
        <f>$E309^EXP(Parameter!$D$220+Parameter!$D$227)</f>
        <v>6.3917661951637516E-3</v>
      </c>
      <c r="BJ309" s="91">
        <f>$D309^EXP(Parameter!$D$236)</f>
        <v>4.7629216742773525E-3</v>
      </c>
      <c r="BK309" s="91">
        <f>$E309^EXP(Parameter!$D$221)</f>
        <v>0.1082659683713028</v>
      </c>
      <c r="BL309" s="91">
        <f>$D309^EXP(Parameter!$D$233+Parameter!$D$240)</f>
        <v>7.0789130669073339E-3</v>
      </c>
      <c r="BM309" s="91">
        <f>$E309^EXP(Parameter!$D$218+Parameter!$D$225)</f>
        <v>4.2332526512853691E-4</v>
      </c>
      <c r="BN309" s="90">
        <f>$D309^EXP(Parameter!$D$268+Parameter!$D$275+Parameter!$D$282)</f>
        <v>4.5453500919812082E-2</v>
      </c>
      <c r="BO309" s="91">
        <f>$E309^EXP(Parameter!$D$246+Parameter!$D$253+Parameter!$D$260)</f>
        <v>3.5319288659068616E-3</v>
      </c>
      <c r="BP309" s="91">
        <f>$D309^EXP(Parameter!$D$269+Parameter!$D$276+Parameter!$D$283)</f>
        <v>1.0741959468867517E-2</v>
      </c>
      <c r="BQ309" s="91">
        <f>$E309^EXP(Parameter!$D$247+Parameter!$D$254+Parameter!$D$261)</f>
        <v>4.4071291223217847E-3</v>
      </c>
      <c r="BR309" s="91">
        <f>$D309^EXP(Parameter!$D$271+Parameter!$D$278+Parameter!$D$285)</f>
        <v>6.9912929590344619E-2</v>
      </c>
      <c r="BS309" s="91">
        <f>$E309^EXP(Parameter!$D$249+Parameter!$D$256+Parameter!$D$263)</f>
        <v>6.7213315306356757E-3</v>
      </c>
      <c r="BT309" s="91">
        <f>$D309^EXP(Parameter!$D$272+Parameter!$D$279+Parameter!$D$286)</f>
        <v>5.1158103518308004E-2</v>
      </c>
      <c r="BU309" s="91">
        <f>$E309^EXP(Parameter!$D$250+Parameter!D$257+Parameter!D$264)</f>
        <v>3.4922318172856464E-3</v>
      </c>
      <c r="BV309" s="91">
        <f>$D309^EXP(Parameter!$D$273+Parameter!$D$280+Parameter!$D$287)</f>
        <v>4.6586915489298657E-2</v>
      </c>
      <c r="BW309" s="91">
        <f>$E309^EXP(Parameter!$D$251+Parameter!$D$258+Parameter!$D$265)</f>
        <v>4.8437383260597999E-7</v>
      </c>
      <c r="BX309" s="91">
        <f>$D309^EXP(Parameter!$D$270+Parameter!$D$277+Parameter!$D$284)</f>
        <v>2.0807166261938214E-3</v>
      </c>
      <c r="BY309" s="91">
        <f>$E309^EXP(Parameter!$D$248+Parameter!$D$255+Parameter!$D$262)</f>
        <v>3.1726308045234726E-9</v>
      </c>
      <c r="BZ309" s="90">
        <f>$D309^EXP(Parameter!$D$208)</f>
        <v>2.3627290648313599E-2</v>
      </c>
      <c r="CA309" s="90">
        <f>$E309^EXP(Parameter!$D$200)</f>
        <v>7.4738945905324929E-4</v>
      </c>
      <c r="CB309" s="90">
        <f>$D309^EXP(Parameter!$D$209)</f>
        <v>1.8668242156043801E-2</v>
      </c>
      <c r="CC309" s="90">
        <f>$E309^EXP(Parameter!$D$201)</f>
        <v>1.407168452559022E-3</v>
      </c>
      <c r="CD309" s="90">
        <f>$D309^EXP(Parameter!$D$211)</f>
        <v>2.0756737066965052E-2</v>
      </c>
      <c r="CE309" s="90">
        <f>$E309^EXP(Parameter!$D$203)</f>
        <v>8.0995915673750789E-3</v>
      </c>
      <c r="CF309" s="90">
        <f>$D309^EXP(Parameter!$D$212)</f>
        <v>5.4894851447256442E-2</v>
      </c>
      <c r="CG309" s="90">
        <f>$E309^EXP(Parameter!$D$204)</f>
        <v>5.3389731316350704E-3</v>
      </c>
      <c r="CH309" s="91">
        <f>$D309^EXP(Parameter!$D$213)</f>
        <v>1.606704799955724E-2</v>
      </c>
      <c r="CI309" s="90">
        <f>$E309^EXP(Parameter!$D$205)</f>
        <v>1.0480726940947899E-2</v>
      </c>
      <c r="CJ309" s="91">
        <f>$D309^EXP(Parameter!$D$210)</f>
        <v>7.8840759775238769E-3</v>
      </c>
      <c r="CK309" s="90">
        <f>$E309^EXP(Parameter!$D$202)</f>
        <v>5.8266619209284892E-4</v>
      </c>
      <c r="CL309" s="12">
        <f>$D309^EXP(Parameter!$D$170+Parameter!$D$177*(LN($B309/30.2*21)))</f>
        <v>8.5755391413813702E-3</v>
      </c>
      <c r="CM309" s="41">
        <f>$E309^EXP(Parameter!$D$155+Parameter!$D$162*(LN($B309/30.2*21)))</f>
        <v>5.4936330872494513E-2</v>
      </c>
      <c r="CN309" s="12">
        <f>$D309^EXP(Parameter!$D$171+Parameter!$D$178*(LN($B309/30.2*21)))</f>
        <v>1.0517997628434453E-2</v>
      </c>
      <c r="CO309" s="41">
        <f>$E309^EXP(Parameter!$D$156+Parameter!$D$163*(LN($B309/30.2*21)))</f>
        <v>2.7603826767275609E-2</v>
      </c>
      <c r="CP309" s="12">
        <f>$D309^EXP(Parameter!$D$173+Parameter!$D$180*(LN($B309/30.2*21)))</f>
        <v>8.0522412493097342E-3</v>
      </c>
      <c r="CQ309" s="41">
        <f>$E309^EXP(Parameter!$D$158+Parameter!$D$165*(LN($B309/30.2*21)))</f>
        <v>2.5247000048855047E-2</v>
      </c>
      <c r="CR309" s="12">
        <f>$D309^EXP(Parameter!$D$174+Parameter!$D$181*(LN($B309/30.2*21)))</f>
        <v>5.7996836878248352E-3</v>
      </c>
      <c r="CS309" s="41">
        <f>$E309^EXP(Parameter!$D$159+Parameter!$D$166*(LN($B309/30.2*21)))</f>
        <v>4.5241987188067441E-2</v>
      </c>
      <c r="CT309" s="12">
        <f>$D309^EXP(Parameter!$D$175+Parameter!$D$182*(LN($B309/30.2*21)))</f>
        <v>5.731961210942311E-4</v>
      </c>
      <c r="CU309" s="41">
        <f>$E309^EXP(Parameter!$D$160+Parameter!$D$167*(LN($B309/30.2*21)))</f>
        <v>3.4684696189201525E-4</v>
      </c>
      <c r="CV309" s="12">
        <f>$D309^EXP(Parameter!$D$172+Parameter!$D$179*(LN($B309/30.2*21)))</f>
        <v>1.1432737676955026E-3</v>
      </c>
      <c r="CW309" s="41">
        <f>$E309^EXP(Parameter!$D$157+Parameter!$D$164*(LN($B309/30.2*21)))</f>
        <v>5.65555389297731E-10</v>
      </c>
      <c r="CX309" s="12">
        <f t="shared" si="30"/>
        <v>3.2590140556423136E-91</v>
      </c>
      <c r="CY309" s="85">
        <v>1.20927885009479E-2</v>
      </c>
      <c r="CZ309" s="12">
        <f t="shared" si="31"/>
        <v>2.0830164319380959E-9</v>
      </c>
      <c r="DA309" s="85">
        <v>1.77036925913698E-2</v>
      </c>
      <c r="DB309" s="12">
        <f t="shared" si="32"/>
        <v>2.9354527858240706E-19</v>
      </c>
      <c r="DC309" s="41">
        <v>2.28696728398021E-5</v>
      </c>
      <c r="DD309" s="12">
        <f t="shared" si="33"/>
        <v>0</v>
      </c>
      <c r="DE309" s="85">
        <v>3.1545909873801302E-4</v>
      </c>
      <c r="DF309" s="12">
        <f t="shared" si="34"/>
        <v>0</v>
      </c>
      <c r="DG309" s="41">
        <v>2.2863499999999999E-5</v>
      </c>
      <c r="DH309" s="12">
        <f t="shared" si="35"/>
        <v>1.0003751132177775E-19</v>
      </c>
      <c r="DI309" s="41">
        <v>2.2863499999999999E-5</v>
      </c>
      <c r="DJ309" s="46">
        <v>304</v>
      </c>
      <c r="DK309" s="44">
        <v>6.5442994244824198E-6</v>
      </c>
      <c r="DL309" s="44">
        <v>2.4369177424321501E-5</v>
      </c>
      <c r="DM309" s="44">
        <v>6.4062524730124095E-5</v>
      </c>
      <c r="DN309" s="44">
        <v>4.3602698199807201E-5</v>
      </c>
      <c r="DO309" s="44">
        <v>2.4482777940115801E-4</v>
      </c>
      <c r="DP309" s="44">
        <v>1.80962614225733E-4</v>
      </c>
      <c r="DQ309" s="44">
        <v>2.8277033400014899E-4</v>
      </c>
      <c r="DR309" s="45">
        <v>8.8148816488534693E-3</v>
      </c>
      <c r="DS309" s="45">
        <v>1.5659394455863701E-2</v>
      </c>
      <c r="DT309" s="45">
        <v>1.37509225836064E-2</v>
      </c>
      <c r="DU309" s="45">
        <v>9.3215886938300407E-3</v>
      </c>
      <c r="DV309" s="45">
        <v>1.4820243511485601E-2</v>
      </c>
      <c r="DW309" s="45">
        <v>2.6755584773086701E-2</v>
      </c>
      <c r="DX309" s="45">
        <v>1.13894176942492E-2</v>
      </c>
    </row>
    <row r="310" spans="1:128">
      <c r="A310" s="43">
        <f t="shared" si="29"/>
        <v>19.383561643835616</v>
      </c>
      <c r="B310" s="18">
        <v>306</v>
      </c>
      <c r="C310" s="12">
        <v>6710</v>
      </c>
      <c r="D310" s="12">
        <v>8.0554075705356002E-3</v>
      </c>
      <c r="E310" s="12">
        <v>2.25138333282445E-5</v>
      </c>
      <c r="F310" s="92">
        <f>$D310^Parameter!$D$325</f>
        <v>2.326742189261077E-2</v>
      </c>
      <c r="G310" s="92">
        <f>$E310^Parameter!$D$318</f>
        <v>4.5057137940257997E-4</v>
      </c>
      <c r="H310" s="92">
        <f>$D310^Parameter!$D$326</f>
        <v>2.1128565643065676E-2</v>
      </c>
      <c r="I310" s="92">
        <f>$E310^Parameter!$D$319</f>
        <v>1.0606391310137105E-3</v>
      </c>
      <c r="J310" s="92">
        <f>$D310^Parameter!$D$328</f>
        <v>2.537690707275507E-2</v>
      </c>
      <c r="K310" s="92">
        <f>$E310^Parameter!$D$321</f>
        <v>8.7324298368803253E-3</v>
      </c>
      <c r="L310" s="92">
        <f>$D310^Parameter!$D$329</f>
        <v>6.7206149010874613E-2</v>
      </c>
      <c r="M310" s="92">
        <f>$E310^Parameter!$D$322</f>
        <v>5.2808061905662276E-3</v>
      </c>
      <c r="N310" s="92">
        <f>$D310^Parameter!$D$330</f>
        <v>2.0134038292459411E-2</v>
      </c>
      <c r="O310" s="92">
        <f>$E310^Parameter!$D$323</f>
        <v>1.3835019597412053E-2</v>
      </c>
      <c r="P310" s="92">
        <f>$D310^Parameter!$D$327</f>
        <v>1.0153021782381802E-2</v>
      </c>
      <c r="Q310" s="92">
        <f>$E310^Parameter!$D$320</f>
        <v>4.804507823449352E-4</v>
      </c>
      <c r="R310" s="12">
        <f>$D310^EXP(Parameter!$D$96+Parameter!$D$103*(($B310/30.2*21)^(1)))</f>
        <v>1.2689747007062299E-92</v>
      </c>
      <c r="S310" s="12">
        <f>$E310^EXP(Parameter!$D$81+Parameter!$D$88*($B310/30.2*21)^(-2))</f>
        <v>1.393792762760904E-3</v>
      </c>
      <c r="T310" s="12">
        <f>$D310^EXP(Parameter!$D$97+Parameter!$D$104*(($B310*21/30.2)^(1)))</f>
        <v>1.8059887633788313E-9</v>
      </c>
      <c r="U310" s="12">
        <f>$E310^EXP(Parameter!$D$82+Parameter!$D$89*($B310/30.2*21)^(-2))</f>
        <v>2.4695355498664875E-3</v>
      </c>
      <c r="V310" s="12">
        <f>$D310^EXP(Parameter!$D$99+Parameter!$D$106*(($B310*21/30.2)^(1)))</f>
        <v>1.9203564881139097E-19</v>
      </c>
      <c r="W310" s="12">
        <f>$E310^EXP(Parameter!$D$84+Parameter!$D$91*($B310/30.2*21)^(-2))</f>
        <v>1.5615696640744792E-2</v>
      </c>
      <c r="X310" s="12">
        <f>$D310^EXP(Parameter!$D$100+Parameter!$D$107*(($B310*21/30.2)^(1)))</f>
        <v>0</v>
      </c>
      <c r="Y310" s="12">
        <f>$E310^EXP(Parameter!$D$85+Parameter!$D$92*($B310/30.2*21)^(-2))</f>
        <v>9.2319617096557581E-3</v>
      </c>
      <c r="Z310" s="12">
        <f>$D310^EXP(Parameter!$D$101+Parameter!$D$108*(($B310*21/30.2)^(1)))</f>
        <v>0</v>
      </c>
      <c r="AA310" s="12">
        <f>$E310^EXP(Parameter!$D$86+Parameter!$D$93*($B310/30.2*21)^(-2))</f>
        <v>1.4056676651210985E-2</v>
      </c>
      <c r="AB310" s="12">
        <f>$D310^EXP(Parameter!$D$98+Parameter!$D$105*(($B310*21/30.2)^(1)))</f>
        <v>6.6766567747762638E-20</v>
      </c>
      <c r="AC310" s="12">
        <f>$E310^EXP(Parameter!$D$83+Parameter!$D$90*($B310/30.2*21)^(-2))</f>
        <v>5.5532350539055854E-4</v>
      </c>
      <c r="AD310" s="87">
        <f>$D310^EXP(Parameter!$D$133+Parameter!$D$140*(($B310*21/30.2)^(-0.5))+Parameter!$D$147*((LN($B310*21/30.2))))</f>
        <v>4.050187423001717E-20</v>
      </c>
      <c r="AE310" s="12">
        <f>$E310^EXP(Parameter!$D$111+Parameter!$D$118*(($B310*21/30.2)^(-1))+Parameter!$D$125*(($B310*21/30.2)^(-0.5)))</f>
        <v>3.797162453793998E-2</v>
      </c>
      <c r="AF310" s="12">
        <f>$D310^EXP(Parameter!$D$134+Parameter!$D$141*(($B310*21/30.2)^(-0.5))+Parameter!$D$148*((LN($B310*21/30.2))))</f>
        <v>6.3839963506670417E-6</v>
      </c>
      <c r="AG310" s="12">
        <f>$E310^EXP(Parameter!$D$112+Parameter!$D$119*(($B310*21/30.2)^(-1))+Parameter!$D$126*(($B310*21/30.2)^(-0.5)))</f>
        <v>3.1028421534075338E-3</v>
      </c>
      <c r="AH310" s="12">
        <f>$D310^EXP(Parameter!$D$136+Parameter!$D$143*(($B310*21/30.2)^(-0.5))+Parameter!$D$150*((LN($B310*21/30.2))))</f>
        <v>1.0382016145855517E-15</v>
      </c>
      <c r="AI310" s="12">
        <f>$E310^EXP(Parameter!$D$114+Parameter!$D$121*(($B310*21/30.2)^(-1))+Parameter!$D$128*(($B310*21/30.2)^(-0.5)))</f>
        <v>3.8857219124170805E-6</v>
      </c>
      <c r="AJ310" s="12">
        <f>$D310^EXP(Parameter!$D$137+Parameter!$D$144*(($B310*21/30.2)^(-0.5))+Parameter!$D$151*((LN($B310*21/30.2))))</f>
        <v>2.90127152530785E-24</v>
      </c>
      <c r="AK310" s="12">
        <f>$E310^EXP(Parameter!$D$115+Parameter!$D$122*(($B310*21/30.2)^(-1))+Parameter!$D$129*(($B310*21/30.2)^(-0.5)))</f>
        <v>1.6525792370781971E-3</v>
      </c>
      <c r="AL310" s="12">
        <f>$D310^EXP(Parameter!$D$138+Parameter!$D$145*(($B310*21/30.2)^(-0.5))+Parameter!$D$152*((LN($B310*21/30.2))))</f>
        <v>8.3057902412867829E-121</v>
      </c>
      <c r="AM310" s="12">
        <f>$E310^EXP(Parameter!$D$116+Parameter!$D$123*(($B310*21/30.2)^(-1))+Parameter!$D$130*(($B310*21/30.2)^(-0.5)))</f>
        <v>1.3688787558474975E-7</v>
      </c>
      <c r="AN310" s="12">
        <f>$D310^EXP(Parameter!$D$135+Parameter!$D$142*(($B310*21/30.2)^(-0.5))+Parameter!$D$149*((LN($B310*21/30.2))))</f>
        <v>5.2300566316642138E-8</v>
      </c>
      <c r="AO310" s="12">
        <f>$E310^EXP(Parameter!$D$113+Parameter!$D$120*(($B310*21/30.2)^(-1))+Parameter!$D$127*(($B310*21/30.2)^(-0.5)))</f>
        <v>1.9403560119197831E-15</v>
      </c>
      <c r="AP310" s="87">
        <f>$D310^EXP(Parameter!$D$304+Parameter!$D$310*((LN($B310*21/30.2))))</f>
        <v>6.4845550823744921E-3</v>
      </c>
      <c r="AQ310" s="88">
        <f>$E310^EXP(Parameter!$D$290+Parameter!$D$296*((LN($B310*21/30.2))))</f>
        <v>5.9742582789802752E-3</v>
      </c>
      <c r="AR310" s="12">
        <f>$D310^EXP(Parameter!$D$305+Parameter!$D$311*((LN($B310*21/30.2))))</f>
        <v>1.1130375664393623E-2</v>
      </c>
      <c r="AS310" s="88">
        <f>$E310^EXP(Parameter!$D$291+Parameter!$D$297*((LN($B310*21/30.2))))</f>
        <v>4.0886072579965193E-3</v>
      </c>
      <c r="AT310" s="12">
        <f>$D310^EXP(Parameter!$D$305+Parameter!$D$307-Parameter!$D$306+(Parameter!$D$311+Parameter!$D$313-Parameter!$D$312)*((LN($B310*21/30.2))))</f>
        <v>8.8415262326253796E-3</v>
      </c>
      <c r="AU310" s="88">
        <f>$E310^EXP(Parameter!$D$291+Parameter!$D$293-Parameter!$D$292+(Parameter!$D$297+Parameter!$D$299-Parameter!$D$298)*((LN($B310*21/30.2))))</f>
        <v>6.6071507037400532E-3</v>
      </c>
      <c r="AV310" s="12">
        <f>$D310^EXP(Parameter!$D$308+Parameter!$D$314*((LN($B310*21/30.2))))</f>
        <v>1.1793418033174187E-2</v>
      </c>
      <c r="AW310" s="88">
        <f>$E310^EXP(Parameter!$D$294+Parameter!$D$300*((LN($B310*21/30.2))))</f>
        <v>5.838152576133117E-3</v>
      </c>
      <c r="AX310" s="12">
        <f>$D310^EXP(Parameter!$D$305+Parameter!$D$309-Parameter!$D$306+(Parameter!$D$311+Parameter!$D$315-Parameter!$D$312)*((LN($B310*21/30.2))))</f>
        <v>3.1169469960688717E-3</v>
      </c>
      <c r="AY310" s="88">
        <f>$E310^EXP(Parameter!$D$291+Parameter!$D$295-Parameter!$D$292+(Parameter!$D$297+Parameter!$D$301-Parameter!$D$298)*((LN($B310*21/30.2))))</f>
        <v>8.8998265930380734E-6</v>
      </c>
      <c r="AZ310" s="12">
        <f>$D310^EXP(Parameter!D$305-Parameter!D$306+(Parameter!D$311-Parameter!D$312)*((LN($B310*21/30.2))))</f>
        <v>2.0350873652551877E-3</v>
      </c>
      <c r="BA310" s="88">
        <f>$E310^EXP(Parameter!$D$291-Parameter!$D$292+(Parameter!$D$297-Parameter!$D$298)*((LN($B310*21/30.2))))</f>
        <v>4.0152816048663786E-8</v>
      </c>
      <c r="BB310" s="89">
        <f>$D310^EXP(Parameter!$D$231+Parameter!$D$238)</f>
        <v>2.5675709351114521E-2</v>
      </c>
      <c r="BC310" s="90">
        <f>$E310^EXP(Parameter!$D$216+Parameter!$D$223)</f>
        <v>1.1179461680694898E-3</v>
      </c>
      <c r="BD310" s="91">
        <f>$D310^EXP(Parameter!$D$232+Parameter!$D$239)</f>
        <v>1.8259116377579526E-2</v>
      </c>
      <c r="BE310" s="90">
        <f>$E310^EXP(Parameter!$D$217+Parameter!$D$224)</f>
        <v>1.7365903426200262E-3</v>
      </c>
      <c r="BF310" s="91">
        <f>$D310^EXP(Parameter!$D$234+Parameter!$D$241)</f>
        <v>2.2965991423554388E-2</v>
      </c>
      <c r="BG310" s="91">
        <f>$E310^EXP(Parameter!$D$219+Parameter!$D$226)</f>
        <v>1.0945207276961228E-2</v>
      </c>
      <c r="BH310" s="91">
        <f>$D310^EXP(Parameter!$D$235+Parameter!$D$242)</f>
        <v>5.4807121486257243E-2</v>
      </c>
      <c r="BI310" s="91">
        <f>$E310^EXP(Parameter!$D$220+Parameter!$D$227)</f>
        <v>6.3453578726266318E-3</v>
      </c>
      <c r="BJ310" s="91">
        <f>$D310^EXP(Parameter!$D$236)</f>
        <v>4.7235573216553332E-3</v>
      </c>
      <c r="BK310" s="91">
        <f>$E310^EXP(Parameter!$D$221)</f>
        <v>0.10791939391011346</v>
      </c>
      <c r="BL310" s="91">
        <f>$D310^EXP(Parameter!$D$233+Parameter!$D$240)</f>
        <v>7.0247268344727854E-3</v>
      </c>
      <c r="BM310" s="91">
        <f>$E310^EXP(Parameter!$D$218+Parameter!$D$225)</f>
        <v>4.186095564165165E-4</v>
      </c>
      <c r="BN310" s="90">
        <f>$D310^EXP(Parameter!$D$268+Parameter!$D$275+Parameter!$D$282)</f>
        <v>4.5235948902500919E-2</v>
      </c>
      <c r="BO310" s="91">
        <f>$E310^EXP(Parameter!$D$246+Parameter!$D$253+Parameter!$D$260)</f>
        <v>3.5032865519081476E-3</v>
      </c>
      <c r="BP310" s="91">
        <f>$D310^EXP(Parameter!$D$269+Parameter!$D$276+Parameter!$D$283)</f>
        <v>1.0666636338965686E-2</v>
      </c>
      <c r="BQ310" s="91">
        <f>$E310^EXP(Parameter!$D$247+Parameter!$D$254+Parameter!$D$261)</f>
        <v>4.3727852400644784E-3</v>
      </c>
      <c r="BR310" s="91">
        <f>$D310^EXP(Parameter!$D$271+Parameter!$D$278+Parameter!$D$285)</f>
        <v>6.9624822389382446E-2</v>
      </c>
      <c r="BS310" s="91">
        <f>$E310^EXP(Parameter!$D$249+Parameter!$D$256+Parameter!$D$263)</f>
        <v>6.6730141826504691E-3</v>
      </c>
      <c r="BT310" s="91">
        <f>$D310^EXP(Parameter!$D$272+Parameter!$D$279+Parameter!$D$286)</f>
        <v>5.0922591787160951E-2</v>
      </c>
      <c r="BU310" s="91">
        <f>$E310^EXP(Parameter!$D$250+Parameter!D$257+Parameter!D$264)</f>
        <v>3.4638549615632606E-3</v>
      </c>
      <c r="BV310" s="91">
        <f>$D310^EXP(Parameter!$D$273+Parameter!$D$280+Parameter!$D$287)</f>
        <v>4.6365711135121224E-2</v>
      </c>
      <c r="BW310" s="91">
        <f>$E310^EXP(Parameter!$D$251+Parameter!$D$258+Parameter!$D$265)</f>
        <v>4.7432210632741306E-7</v>
      </c>
      <c r="BX310" s="91">
        <f>$D310^EXP(Parameter!$D$270+Parameter!$D$277+Parameter!$D$284)</f>
        <v>2.0608692860724204E-3</v>
      </c>
      <c r="BY310" s="91">
        <f>$E310^EXP(Parameter!$D$248+Parameter!$D$255+Parameter!$D$262)</f>
        <v>3.0843438145123318E-9</v>
      </c>
      <c r="BZ310" s="90">
        <f>$D310^EXP(Parameter!$D$208)</f>
        <v>2.3490336903170535E-2</v>
      </c>
      <c r="CA310" s="90">
        <f>$E310^EXP(Parameter!$D$200)</f>
        <v>7.3966992529156579E-4</v>
      </c>
      <c r="CB310" s="90">
        <f>$D310^EXP(Parameter!$D$209)</f>
        <v>1.8553247923821566E-2</v>
      </c>
      <c r="CC310" s="90">
        <f>$E310^EXP(Parameter!$D$201)</f>
        <v>1.393905722458306E-3</v>
      </c>
      <c r="CD310" s="90">
        <f>$D310^EXP(Parameter!$D$211)</f>
        <v>2.0632273721245743E-2</v>
      </c>
      <c r="CE310" s="90">
        <f>$E310^EXP(Parameter!$D$203)</f>
        <v>8.0435298952757882E-3</v>
      </c>
      <c r="CF310" s="90">
        <f>$D310^EXP(Parameter!$D$212)</f>
        <v>5.4648116652776808E-2</v>
      </c>
      <c r="CG310" s="90">
        <f>$E310^EXP(Parameter!$D$204)</f>
        <v>5.2988331898576957E-3</v>
      </c>
      <c r="CH310" s="91">
        <f>$D310^EXP(Parameter!$D$213)</f>
        <v>1.596435824920556E-2</v>
      </c>
      <c r="CI310" s="90">
        <f>$E310^EXP(Parameter!$D$205)</f>
        <v>1.0412053507960347E-2</v>
      </c>
      <c r="CJ310" s="91">
        <f>$D310^EXP(Parameter!$D$210)</f>
        <v>7.8250348067940741E-3</v>
      </c>
      <c r="CK310" s="90">
        <f>$E310^EXP(Parameter!$D$202)</f>
        <v>5.7644100940647583E-4</v>
      </c>
      <c r="CL310" s="12">
        <f>$D310^EXP(Parameter!$D$170+Parameter!$D$177*(LN($B310/30.2*21)))</f>
        <v>8.5022093125067099E-3</v>
      </c>
      <c r="CM310" s="41">
        <f>$E310^EXP(Parameter!$D$155+Parameter!$D$162*(LN($B310/30.2*21)))</f>
        <v>5.483919202090716E-2</v>
      </c>
      <c r="CN310" s="12">
        <f>$D310^EXP(Parameter!$D$171+Parameter!$D$178*(LN($B310/30.2*21)))</f>
        <v>1.0437511001831132E-2</v>
      </c>
      <c r="CO310" s="41">
        <f>$E310^EXP(Parameter!$D$156+Parameter!$D$163*(LN($B310/30.2*21)))</f>
        <v>2.7509140571405549E-2</v>
      </c>
      <c r="CP310" s="12">
        <f>$D310^EXP(Parameter!$D$173+Parameter!$D$180*(LN($B310/30.2*21)))</f>
        <v>7.9834889036454193E-3</v>
      </c>
      <c r="CQ310" s="41">
        <f>$E310^EXP(Parameter!$D$158+Parameter!$D$165*(LN($B310/30.2*21)))</f>
        <v>2.5129753925589606E-2</v>
      </c>
      <c r="CR310" s="12">
        <f>$D310^EXP(Parameter!$D$174+Parameter!$D$181*(LN($B310/30.2*21)))</f>
        <v>5.7351733363733715E-3</v>
      </c>
      <c r="CS310" s="41">
        <f>$E310^EXP(Parameter!$D$159+Parameter!$D$166*(LN($B310/30.2*21)))</f>
        <v>4.510309342308972E-2</v>
      </c>
      <c r="CT310" s="12">
        <f>$D310^EXP(Parameter!$D$175+Parameter!$D$182*(LN($B310/30.2*21)))</f>
        <v>5.6389553344733765E-4</v>
      </c>
      <c r="CU310" s="41">
        <f>$E310^EXP(Parameter!$D$160+Parameter!$D$167*(LN($B310/30.2*21)))</f>
        <v>3.4124940934408674E-4</v>
      </c>
      <c r="CV310" s="12">
        <f>$D310^EXP(Parameter!$D$172+Parameter!$D$179*(LN($B310/30.2*21)))</f>
        <v>1.1286058515342491E-3</v>
      </c>
      <c r="CW310" s="41">
        <f>$E310^EXP(Parameter!$D$157+Parameter!$D$164*(LN($B310/30.2*21)))</f>
        <v>5.3756885973089377E-10</v>
      </c>
      <c r="CX310" s="12">
        <f t="shared" si="30"/>
        <v>1.2689747007062299E-92</v>
      </c>
      <c r="CY310" s="85">
        <v>1.2088738806150899E-2</v>
      </c>
      <c r="CZ310" s="12">
        <f t="shared" si="31"/>
        <v>1.8059887633788313E-9</v>
      </c>
      <c r="DA310" s="85">
        <v>1.7693990774145799E-2</v>
      </c>
      <c r="DB310" s="12">
        <f t="shared" si="32"/>
        <v>1.9203564881139097E-19</v>
      </c>
      <c r="DC310" s="41">
        <v>2.25194251203073E-5</v>
      </c>
      <c r="DD310" s="12">
        <f t="shared" si="33"/>
        <v>0</v>
      </c>
      <c r="DE310" s="85">
        <v>3.1143920938027603E-4</v>
      </c>
      <c r="DF310" s="12">
        <f t="shared" si="34"/>
        <v>0</v>
      </c>
      <c r="DG310" s="41">
        <v>2.2513800000000001E-5</v>
      </c>
      <c r="DH310" s="12">
        <f t="shared" si="35"/>
        <v>6.6766567747762638E-20</v>
      </c>
      <c r="DI310" s="41">
        <v>2.2513800000000001E-5</v>
      </c>
      <c r="DJ310" s="46">
        <v>305</v>
      </c>
      <c r="DK310" s="44">
        <v>6.4221908241401897E-6</v>
      </c>
      <c r="DL310" s="44">
        <v>2.39462260454015E-5</v>
      </c>
      <c r="DM310" s="44">
        <v>6.3014605204525495E-5</v>
      </c>
      <c r="DN310" s="44">
        <v>4.2871934295862799E-5</v>
      </c>
      <c r="DO310" s="44">
        <v>2.4117855601069E-4</v>
      </c>
      <c r="DP310" s="44">
        <v>1.7820467519746901E-4</v>
      </c>
      <c r="DQ310" s="44">
        <v>2.7860121699097002E-4</v>
      </c>
      <c r="DR310" s="45">
        <v>8.7513310868952993E-3</v>
      </c>
      <c r="DS310" s="45">
        <v>1.5554536945662801E-2</v>
      </c>
      <c r="DT310" s="45">
        <v>1.36572053593158E-2</v>
      </c>
      <c r="DU310" s="45">
        <v>9.2548365525799703E-3</v>
      </c>
      <c r="DV310" s="45">
        <v>1.47202529593805E-2</v>
      </c>
      <c r="DW310" s="45">
        <v>2.65901522205121E-2</v>
      </c>
      <c r="DX310" s="45">
        <v>1.1309864357242599E-2</v>
      </c>
    </row>
    <row r="311" spans="1:128">
      <c r="A311" s="43">
        <f t="shared" si="29"/>
        <v>19.443835616438356</v>
      </c>
      <c r="B311" s="18">
        <v>307</v>
      </c>
      <c r="C311" s="12">
        <v>6732</v>
      </c>
      <c r="D311" s="12">
        <v>7.9955843132887804E-3</v>
      </c>
      <c r="E311" s="12">
        <v>2.21703689262618E-5</v>
      </c>
      <c r="F311" s="92">
        <f>$D311^Parameter!$D$325</f>
        <v>2.3132531470157071E-2</v>
      </c>
      <c r="G311" s="92">
        <f>$E311^Parameter!$D$318</f>
        <v>4.4561161511492492E-4</v>
      </c>
      <c r="H311" s="92">
        <f>$D311^Parameter!$D$326</f>
        <v>2.1002943583851012E-2</v>
      </c>
      <c r="I311" s="92">
        <f>$E311^Parameter!$D$319</f>
        <v>1.0502547849028283E-3</v>
      </c>
      <c r="J311" s="92">
        <f>$D311^Parameter!$D$328</f>
        <v>2.5233172574922288E-2</v>
      </c>
      <c r="K311" s="92">
        <f>$E311^Parameter!$D$321</f>
        <v>8.6731609062542497E-3</v>
      </c>
      <c r="L311" s="92">
        <f>$D311^Parameter!$D$329</f>
        <v>6.6926192164397449E-2</v>
      </c>
      <c r="M311" s="92">
        <f>$E311^Parameter!$D$322</f>
        <v>5.2411758450801689E-3</v>
      </c>
      <c r="N311" s="92">
        <f>$D311^Parameter!$D$330</f>
        <v>2.0012837448254543E-2</v>
      </c>
      <c r="O311" s="92">
        <f>$E311^Parameter!$D$323</f>
        <v>1.3750204840704364E-2</v>
      </c>
      <c r="P311" s="92">
        <f>$D311^Parameter!$D$327</f>
        <v>1.0081227079179307E-2</v>
      </c>
      <c r="Q311" s="92">
        <f>$E311^Parameter!$D$320</f>
        <v>4.7520594470526711E-4</v>
      </c>
      <c r="R311" s="12">
        <f>$D311^EXP(Parameter!$D$96+Parameter!$D$103*(($B311/30.2*21)^(1)))</f>
        <v>4.7035528731613225E-94</v>
      </c>
      <c r="S311" s="12">
        <f>$E311^EXP(Parameter!$D$81+Parameter!$D$88*($B311/30.2*21)^(-2))</f>
        <v>1.3806890429206311E-3</v>
      </c>
      <c r="T311" s="12">
        <f>$D311^EXP(Parameter!$D$97+Parameter!$D$104*(($B311*21/30.2)^(1)))</f>
        <v>1.564401874742519E-9</v>
      </c>
      <c r="U311" s="12">
        <f>$E311^EXP(Parameter!$D$82+Parameter!$D$89*($B311/30.2*21)^(-2))</f>
        <v>2.4483286792929405E-3</v>
      </c>
      <c r="V311" s="12">
        <f>$D311^EXP(Parameter!$D$99+Parameter!$D$106*(($B311*21/30.2)^(1)))</f>
        <v>1.2513262968692221E-19</v>
      </c>
      <c r="W311" s="12">
        <f>$E311^EXP(Parameter!$D$84+Parameter!$D$91*($B311/30.2*21)^(-2))</f>
        <v>1.5522672323824442E-2</v>
      </c>
      <c r="X311" s="12">
        <f>$D311^EXP(Parameter!$D$100+Parameter!$D$107*(($B311*21/30.2)^(1)))</f>
        <v>0</v>
      </c>
      <c r="Y311" s="12">
        <f>$E311^EXP(Parameter!$D$85+Parameter!$D$92*($B311/30.2*21)^(-2))</f>
        <v>9.1700382085250099E-3</v>
      </c>
      <c r="Z311" s="12">
        <f>$D311^EXP(Parameter!$D$101+Parameter!$D$108*(($B311*21/30.2)^(1)))</f>
        <v>0</v>
      </c>
      <c r="AA311" s="12">
        <f>$E311^EXP(Parameter!$D$86+Parameter!$D$93*($B311/30.2*21)^(-2))</f>
        <v>1.3970817838253746E-2</v>
      </c>
      <c r="AB311" s="12">
        <f>$D311^EXP(Parameter!$D$98+Parameter!$D$105*(($B311*21/30.2)^(1)))</f>
        <v>4.4406812428540676E-20</v>
      </c>
      <c r="AC311" s="12">
        <f>$E311^EXP(Parameter!$D$83+Parameter!$D$90*($B311/30.2*21)^(-2))</f>
        <v>5.4937537686199512E-4</v>
      </c>
      <c r="AD311" s="87">
        <f>$D311^EXP(Parameter!$D$133+Parameter!$D$140*(($B311*21/30.2)^(-0.5))+Parameter!$D$147*((LN($B311*21/30.2))))</f>
        <v>3.1971873500128334E-20</v>
      </c>
      <c r="AE311" s="12">
        <f>$E311^EXP(Parameter!$D$111+Parameter!$D$118*(($B311*21/30.2)^(-1))+Parameter!$D$125*(($B311*21/30.2)^(-0.5)))</f>
        <v>3.7840449747129433E-2</v>
      </c>
      <c r="AF311" s="12">
        <f>$D311^EXP(Parameter!$D$134+Parameter!$D$141*(($B311*21/30.2)^(-0.5))+Parameter!$D$148*((LN($B311*21/30.2))))</f>
        <v>6.1515188022071636E-6</v>
      </c>
      <c r="AG311" s="12">
        <f>$E311^EXP(Parameter!$D$112+Parameter!$D$119*(($B311*21/30.2)^(-1))+Parameter!$D$126*(($B311*21/30.2)^(-0.5)))</f>
        <v>3.0777867527674798E-3</v>
      </c>
      <c r="AH311" s="12">
        <f>$D311^EXP(Parameter!$D$136+Parameter!$D$143*(($B311*21/30.2)^(-0.5))+Parameter!$D$150*((LN($B311*21/30.2))))</f>
        <v>8.7660320452550056E-16</v>
      </c>
      <c r="AI311" s="12">
        <f>$E311^EXP(Parameter!$D$114+Parameter!$D$121*(($B311*21/30.2)^(-1))+Parameter!$D$128*(($B311*21/30.2)^(-0.5)))</f>
        <v>3.7900617320419735E-6</v>
      </c>
      <c r="AJ311" s="12">
        <f>$D311^EXP(Parameter!$D$137+Parameter!$D$144*(($B311*21/30.2)^(-0.5))+Parameter!$D$151*((LN($B311*21/30.2))))</f>
        <v>2.1059394930059664E-24</v>
      </c>
      <c r="AK311" s="12">
        <f>$E311^EXP(Parameter!$D$115+Parameter!$D$122*(($B311*21/30.2)^(-1))+Parameter!$D$129*(($B311*21/30.2)^(-0.5)))</f>
        <v>1.6360791296793488E-3</v>
      </c>
      <c r="AL311" s="12">
        <f>$D311^EXP(Parameter!$D$138+Parameter!$D$145*(($B311*21/30.2)^(-0.5))+Parameter!$D$152*((LN($B311*21/30.2))))</f>
        <v>9.8631445642820685E-122</v>
      </c>
      <c r="AM311" s="12">
        <f>$E311^EXP(Parameter!$D$116+Parameter!$D$123*(($B311*21/30.2)^(-1))+Parameter!$D$130*(($B311*21/30.2)^(-0.5)))</f>
        <v>1.3260771258706832E-7</v>
      </c>
      <c r="AN311" s="12">
        <f>$D311^EXP(Parameter!$D$135+Parameter!$D$142*(($B311*21/30.2)^(-0.5))+Parameter!$D$149*((LN($B311*21/30.2))))</f>
        <v>4.9553982346804686E-8</v>
      </c>
      <c r="AO311" s="12">
        <f>$E311^EXP(Parameter!$D$113+Parameter!$D$120*(($B311*21/30.2)^(-1))+Parameter!$D$127*(($B311*21/30.2)^(-0.5)))</f>
        <v>1.8045700332699626E-15</v>
      </c>
      <c r="AP311" s="87">
        <f>$D311^EXP(Parameter!$D$304+Parameter!$D$310*((LN($B311*21/30.2))))</f>
        <v>6.4207813854780128E-3</v>
      </c>
      <c r="AQ311" s="88">
        <f>$E311^EXP(Parameter!$D$290+Parameter!$D$296*((LN($B311*21/30.2))))</f>
        <v>5.9446627428903897E-3</v>
      </c>
      <c r="AR311" s="12">
        <f>$D311^EXP(Parameter!$D$305+Parameter!$D$311*((LN($B311*21/30.2))))</f>
        <v>1.1045349012930947E-2</v>
      </c>
      <c r="AS311" s="88">
        <f>$E311^EXP(Parameter!$D$291+Parameter!$D$297*((LN($B311*21/30.2))))</f>
        <v>4.060311991083778E-3</v>
      </c>
      <c r="AT311" s="12">
        <f>$D311^EXP(Parameter!$D$305+Parameter!$D$307-Parameter!$D$306+(Parameter!$D$311+Parameter!$D$313-Parameter!$D$312)*((LN($B311*21/30.2))))</f>
        <v>8.7654581125240112E-3</v>
      </c>
      <c r="AU311" s="88">
        <f>$E311^EXP(Parameter!$D$291+Parameter!$D$293-Parameter!$D$292+(Parameter!$D$297+Parameter!$D$299-Parameter!$D$298)*((LN($B311*21/30.2))))</f>
        <v>6.5562154228211243E-3</v>
      </c>
      <c r="AV311" s="12">
        <f>$D311^EXP(Parameter!$D$308+Parameter!$D$314*((LN($B311*21/30.2))))</f>
        <v>1.1680954036963223E-2</v>
      </c>
      <c r="AW311" s="88">
        <f>$E311^EXP(Parameter!$D$294+Parameter!$D$300*((LN($B311*21/30.2))))</f>
        <v>5.7960064790437129E-3</v>
      </c>
      <c r="AX311" s="12">
        <f>$D311^EXP(Parameter!$D$305+Parameter!$D$309-Parameter!$D$306+(Parameter!$D$311+Parameter!$D$315-Parameter!$D$312)*((LN($B311*21/30.2))))</f>
        <v>3.0806637214977764E-3</v>
      </c>
      <c r="AY311" s="88">
        <f>$E311^EXP(Parameter!$D$291+Parameter!$D$295-Parameter!$D$292+(Parameter!$D$297+Parameter!$D$301-Parameter!$D$298)*((LN($B311*21/30.2))))</f>
        <v>8.6382207341974957E-6</v>
      </c>
      <c r="AZ311" s="12">
        <f>$D311^EXP(Parameter!D$305-Parameter!D$306+(Parameter!D$311-Parameter!D$312)*((LN($B311*21/30.2))))</f>
        <v>2.011216549353313E-3</v>
      </c>
      <c r="BA311" s="88">
        <f>$E311^EXP(Parameter!$D$291-Parameter!$D$292+(Parameter!$D$297-Parameter!$D$298)*((LN($B311*21/30.2))))</f>
        <v>3.8583678320126719E-8</v>
      </c>
      <c r="BB311" s="89">
        <f>$D311^EXP(Parameter!$D$231+Parameter!$D$238)</f>
        <v>2.5530744487991197E-2</v>
      </c>
      <c r="BC311" s="90">
        <f>$E311^EXP(Parameter!$D$216+Parameter!$D$223)</f>
        <v>1.1070844351383706E-3</v>
      </c>
      <c r="BD311" s="91">
        <f>$D311^EXP(Parameter!$D$232+Parameter!$D$239)</f>
        <v>1.8146459441334601E-2</v>
      </c>
      <c r="BE311" s="90">
        <f>$E311^EXP(Parameter!$D$217+Parameter!$D$224)</f>
        <v>1.7208064159598311E-3</v>
      </c>
      <c r="BF311" s="91">
        <f>$D311^EXP(Parameter!$D$234+Parameter!$D$241)</f>
        <v>2.2832388203888755E-2</v>
      </c>
      <c r="BG311" s="91">
        <f>$E311^EXP(Parameter!$D$219+Parameter!$D$226)</f>
        <v>1.0874447494243778E-2</v>
      </c>
      <c r="BH311" s="91">
        <f>$D311^EXP(Parameter!$D$235+Parameter!$D$242)</f>
        <v>5.4561608014957422E-2</v>
      </c>
      <c r="BI311" s="91">
        <f>$E311^EXP(Parameter!$D$220+Parameter!$D$227)</f>
        <v>6.2994001689833466E-3</v>
      </c>
      <c r="BJ311" s="91">
        <f>$D311^EXP(Parameter!$D$236)</f>
        <v>4.6846103512912709E-3</v>
      </c>
      <c r="BK311" s="91">
        <f>$E311^EXP(Parameter!$D$221)</f>
        <v>0.10757478293216514</v>
      </c>
      <c r="BL311" s="91">
        <f>$D311^EXP(Parameter!$D$233+Parameter!$D$240)</f>
        <v>6.971082196558006E-3</v>
      </c>
      <c r="BM311" s="91">
        <f>$E311^EXP(Parameter!$D$218+Parameter!$D$225)</f>
        <v>4.1395786145083022E-4</v>
      </c>
      <c r="BN311" s="90">
        <f>$D311^EXP(Parameter!$D$268+Parameter!$D$275+Parameter!$D$282)</f>
        <v>4.5019949524486763E-2</v>
      </c>
      <c r="BO311" s="91">
        <f>$E311^EXP(Parameter!$D$246+Parameter!$D$253+Parameter!$D$260)</f>
        <v>3.4749465755833436E-3</v>
      </c>
      <c r="BP311" s="91">
        <f>$D311^EXP(Parameter!$D$269+Parameter!$D$276+Parameter!$D$283)</f>
        <v>1.0592017840378994E-2</v>
      </c>
      <c r="BQ311" s="91">
        <f>$E311^EXP(Parameter!$D$247+Parameter!$D$254+Parameter!$D$261)</f>
        <v>4.3387930413658366E-3</v>
      </c>
      <c r="BR311" s="91">
        <f>$D311^EXP(Parameter!$D$271+Parameter!$D$278+Parameter!$D$285)</f>
        <v>6.9338580368375813E-2</v>
      </c>
      <c r="BS311" s="91">
        <f>$E311^EXP(Parameter!$D$249+Parameter!$D$256+Parameter!$D$263)</f>
        <v>6.6251625247289317E-3</v>
      </c>
      <c r="BT311" s="91">
        <f>$D311^EXP(Parameter!$D$272+Parameter!$D$279+Parameter!$D$286)</f>
        <v>5.0688718007753097E-2</v>
      </c>
      <c r="BU311" s="91">
        <f>$E311^EXP(Parameter!$D$250+Parameter!D$257+Parameter!D$264)</f>
        <v>3.4357780985688584E-3</v>
      </c>
      <c r="BV311" s="91">
        <f>$D311^EXP(Parameter!$D$273+Parameter!$D$280+Parameter!$D$287)</f>
        <v>4.6146077100203568E-2</v>
      </c>
      <c r="BW311" s="91">
        <f>$E311^EXP(Parameter!$D$251+Parameter!$D$258+Parameter!$D$265)</f>
        <v>4.6450309235249499E-7</v>
      </c>
      <c r="BX311" s="91">
        <f>$D311^EXP(Parameter!$D$270+Parameter!$D$277+Parameter!$D$284)</f>
        <v>2.0412575835688411E-3</v>
      </c>
      <c r="BY311" s="91">
        <f>$E311^EXP(Parameter!$D$248+Parameter!$D$255+Parameter!$D$262)</f>
        <v>2.9987231969184511E-9</v>
      </c>
      <c r="BZ311" s="90">
        <f>$D311^EXP(Parameter!$D$208)</f>
        <v>2.3354498434818124E-2</v>
      </c>
      <c r="CA311" s="90">
        <f>$E311^EXP(Parameter!$D$200)</f>
        <v>7.3204894336371018E-4</v>
      </c>
      <c r="CB311" s="90">
        <f>$D311^EXP(Parameter!$D$209)</f>
        <v>1.843923179034599E-2</v>
      </c>
      <c r="CC311" s="90">
        <f>$E311^EXP(Parameter!$D$201)</f>
        <v>1.3808003725171278E-3</v>
      </c>
      <c r="CD311" s="90">
        <f>$D311^EXP(Parameter!$D$211)</f>
        <v>2.0508848725093887E-2</v>
      </c>
      <c r="CE311" s="90">
        <f>$E311^EXP(Parameter!$D$203)</f>
        <v>7.987993634771132E-3</v>
      </c>
      <c r="CF311" s="90">
        <f>$D311^EXP(Parameter!$D$212)</f>
        <v>5.4403071084361633E-2</v>
      </c>
      <c r="CG311" s="90">
        <f>$E311^EXP(Parameter!$D$204)</f>
        <v>5.2590933054909627E-3</v>
      </c>
      <c r="CH311" s="91">
        <f>$D311^EXP(Parameter!$D$213)</f>
        <v>1.5862565622723812E-2</v>
      </c>
      <c r="CI311" s="90">
        <f>$E311^EXP(Parameter!$D$205)</f>
        <v>1.0343998424676405E-2</v>
      </c>
      <c r="CJ311" s="91">
        <f>$D311^EXP(Parameter!$D$210)</f>
        <v>7.7665739935060601E-3</v>
      </c>
      <c r="CK311" s="90">
        <f>$E311^EXP(Parameter!$D$202)</f>
        <v>5.7029750446615623E-4</v>
      </c>
      <c r="CL311" s="12">
        <f>$D311^EXP(Parameter!$D$170+Parameter!$D$177*(LN($B311/30.2*21)))</f>
        <v>8.4296531786052561E-3</v>
      </c>
      <c r="CM311" s="41">
        <f>$E311^EXP(Parameter!$D$155+Parameter!$D$162*(LN($B311/30.2*21)))</f>
        <v>5.4742630564254137E-2</v>
      </c>
      <c r="CN311" s="12">
        <f>$D311^EXP(Parameter!$D$171+Parameter!$D$178*(LN($B311/30.2*21)))</f>
        <v>1.0357813908385709E-2</v>
      </c>
      <c r="CO311" s="41">
        <f>$E311^EXP(Parameter!$D$156+Parameter!$D$163*(LN($B311/30.2*21)))</f>
        <v>2.7415088758116102E-2</v>
      </c>
      <c r="CP311" s="12">
        <f>$D311^EXP(Parameter!$D$173+Parameter!$D$180*(LN($B311/30.2*21)))</f>
        <v>7.9154634113252718E-3</v>
      </c>
      <c r="CQ311" s="41">
        <f>$E311^EXP(Parameter!$D$158+Parameter!$D$165*(LN($B311/30.2*21)))</f>
        <v>2.5013371629757017E-2</v>
      </c>
      <c r="CR311" s="12">
        <f>$D311^EXP(Parameter!$D$174+Parameter!$D$181*(LN($B311/30.2*21)))</f>
        <v>5.6714798835415543E-3</v>
      </c>
      <c r="CS311" s="41">
        <f>$E311^EXP(Parameter!$D$159+Parameter!$D$166*(LN($B311/30.2*21)))</f>
        <v>4.4965070598024993E-2</v>
      </c>
      <c r="CT311" s="12">
        <f>$D311^EXP(Parameter!$D$175+Parameter!$D$182*(LN($B311/30.2*21)))</f>
        <v>5.5475985215769656E-4</v>
      </c>
      <c r="CU311" s="41">
        <f>$E311^EXP(Parameter!$D$160+Parameter!$D$167*(LN($B311/30.2*21)))</f>
        <v>3.3575141848580684E-4</v>
      </c>
      <c r="CV311" s="12">
        <f>$D311^EXP(Parameter!$D$172+Parameter!$D$179*(LN($B311/30.2*21)))</f>
        <v>1.1141533822521818E-3</v>
      </c>
      <c r="CW311" s="41">
        <f>$E311^EXP(Parameter!$D$157+Parameter!$D$164*(LN($B311/30.2*21)))</f>
        <v>5.1100054485081326E-10</v>
      </c>
      <c r="CX311" s="12">
        <f t="shared" si="30"/>
        <v>4.7035528731613225E-94</v>
      </c>
      <c r="CY311" s="85">
        <v>1.2084763697412701E-2</v>
      </c>
      <c r="CZ311" s="12">
        <f t="shared" si="31"/>
        <v>1.564401874742519E-9</v>
      </c>
      <c r="DA311" s="85">
        <v>1.7684446269075099E-2</v>
      </c>
      <c r="DB311" s="12">
        <f t="shared" si="32"/>
        <v>1.2513262968692221E-19</v>
      </c>
      <c r="DC311" s="41">
        <v>2.2175524647987401E-5</v>
      </c>
      <c r="DD311" s="12">
        <f t="shared" si="33"/>
        <v>0</v>
      </c>
      <c r="DE311" s="85">
        <v>3.0748760660440598E-4</v>
      </c>
      <c r="DF311" s="12">
        <f t="shared" si="34"/>
        <v>0</v>
      </c>
      <c r="DG311" s="41">
        <v>2.21704E-5</v>
      </c>
      <c r="DH311" s="12">
        <f t="shared" si="35"/>
        <v>4.4406812428540676E-20</v>
      </c>
      <c r="DI311" s="41">
        <v>2.21704E-5</v>
      </c>
      <c r="DJ311" s="46">
        <v>306</v>
      </c>
      <c r="DK311" s="44">
        <v>6.30263256606867E-6</v>
      </c>
      <c r="DL311" s="44">
        <v>2.35315410856973E-5</v>
      </c>
      <c r="DM311" s="44">
        <v>6.1986085491794199E-5</v>
      </c>
      <c r="DN311" s="44">
        <v>4.21550027106532E-5</v>
      </c>
      <c r="DO311" s="44">
        <v>2.3759138134482599E-4</v>
      </c>
      <c r="DP311" s="44">
        <v>1.75494593166126E-4</v>
      </c>
      <c r="DQ311" s="44">
        <v>2.7450228637260199E-4</v>
      </c>
      <c r="DR311" s="45">
        <v>8.6883900539368505E-3</v>
      </c>
      <c r="DS311" s="45">
        <v>1.54506252572554E-2</v>
      </c>
      <c r="DT311" s="45">
        <v>1.35643459617961E-2</v>
      </c>
      <c r="DU311" s="45">
        <v>9.1887210698063902E-3</v>
      </c>
      <c r="DV311" s="45">
        <v>1.4621170007890099E-2</v>
      </c>
      <c r="DW311" s="45">
        <v>2.64261161415889E-2</v>
      </c>
      <c r="DX311" s="45">
        <v>1.1231054222866301E-2</v>
      </c>
    </row>
    <row r="312" spans="1:128">
      <c r="A312" s="43">
        <f t="shared" si="29"/>
        <v>19.504109589041096</v>
      </c>
      <c r="B312" s="18">
        <v>308</v>
      </c>
      <c r="C312" s="12">
        <v>6754</v>
      </c>
      <c r="D312" s="12">
        <v>7.9363449781394597E-3</v>
      </c>
      <c r="E312" s="12">
        <v>2.1832972884577001E-5</v>
      </c>
      <c r="F312" s="92">
        <f>$D312^Parameter!$D$325</f>
        <v>2.2998738712697871E-2</v>
      </c>
      <c r="G312" s="92">
        <f>$E312^Parameter!$D$318</f>
        <v>4.4071848889430833E-4</v>
      </c>
      <c r="H312" s="92">
        <f>$D312^Parameter!$D$326</f>
        <v>2.0878362321264197E-2</v>
      </c>
      <c r="I312" s="92">
        <f>$E312^Parameter!$D$319</f>
        <v>1.0399973681389206E-3</v>
      </c>
      <c r="J312" s="92">
        <f>$D312^Parameter!$D$328</f>
        <v>2.5090588602930876E-2</v>
      </c>
      <c r="K312" s="92">
        <f>$E312^Parameter!$D$321</f>
        <v>8.6144390744275351E-3</v>
      </c>
      <c r="L312" s="92">
        <f>$D312^Parameter!$D$329</f>
        <v>6.6648058247456524E-2</v>
      </c>
      <c r="M312" s="92">
        <f>$E312^Parameter!$D$322</f>
        <v>5.2019396440025345E-3</v>
      </c>
      <c r="N312" s="92">
        <f>$D312^Parameter!$D$330</f>
        <v>1.9892649719078618E-2</v>
      </c>
      <c r="O312" s="92">
        <f>$E312^Parameter!$D$323</f>
        <v>1.3666117491633652E-2</v>
      </c>
      <c r="P312" s="92">
        <f>$D312^Parameter!$D$327</f>
        <v>1.0010107736751362E-2</v>
      </c>
      <c r="Q312" s="92">
        <f>$E312^Parameter!$D$320</f>
        <v>4.7003109858509634E-4</v>
      </c>
      <c r="R312" s="12">
        <f>$D312^EXP(Parameter!$D$96+Parameter!$D$103*(($B312/30.2*21)^(1)))</f>
        <v>1.6583860068647787E-95</v>
      </c>
      <c r="S312" s="12">
        <f>$E312^EXP(Parameter!$D$81+Parameter!$D$88*($B312/30.2*21)^(-2))</f>
        <v>1.3677404078038596E-3</v>
      </c>
      <c r="T312" s="12">
        <f>$D312^EXP(Parameter!$D$97+Parameter!$D$104*(($B312*21/30.2)^(1)))</f>
        <v>1.3539110803968033E-9</v>
      </c>
      <c r="U312" s="12">
        <f>$E312^EXP(Parameter!$D$82+Parameter!$D$89*($B312/30.2*21)^(-2))</f>
        <v>2.4273555969472125E-3</v>
      </c>
      <c r="V312" s="12">
        <f>$D312^EXP(Parameter!$D$99+Parameter!$D$106*(($B312*21/30.2)^(1)))</f>
        <v>8.1213008400991095E-20</v>
      </c>
      <c r="W312" s="12">
        <f>$E312^EXP(Parameter!$D$84+Parameter!$D$91*($B312/30.2*21)^(-2))</f>
        <v>1.5430429726913964E-2</v>
      </c>
      <c r="X312" s="12">
        <f>$D312^EXP(Parameter!$D$100+Parameter!$D$107*(($B312*21/30.2)^(1)))</f>
        <v>0</v>
      </c>
      <c r="Y312" s="12">
        <f>$E312^EXP(Parameter!$D$85+Parameter!$D$92*($B312/30.2*21)^(-2))</f>
        <v>9.1086813788608528E-3</v>
      </c>
      <c r="Z312" s="12">
        <f>$D312^EXP(Parameter!$D$101+Parameter!$D$108*(($B312*21/30.2)^(1)))</f>
        <v>0</v>
      </c>
      <c r="AA312" s="12">
        <f>$E312^EXP(Parameter!$D$86+Parameter!$D$93*($B312/30.2*21)^(-2))</f>
        <v>1.3885693489894199E-2</v>
      </c>
      <c r="AB312" s="12">
        <f>$D312^EXP(Parameter!$D$98+Parameter!$D$105*(($B312*21/30.2)^(1)))</f>
        <v>2.9432145471320166E-20</v>
      </c>
      <c r="AC312" s="12">
        <f>$E312^EXP(Parameter!$D$83+Parameter!$D$90*($B312/30.2*21)^(-2))</f>
        <v>5.4350540898758263E-4</v>
      </c>
      <c r="AD312" s="87">
        <f>$D312^EXP(Parameter!$D$133+Parameter!$D$140*(($B312*21/30.2)^(-0.5))+Parameter!$D$147*((LN($B312*21/30.2))))</f>
        <v>2.5226178589906614E-20</v>
      </c>
      <c r="AE312" s="12">
        <f>$E312^EXP(Parameter!$D$111+Parameter!$D$118*(($B312*21/30.2)^(-1))+Parameter!$D$125*(($B312*21/30.2)^(-0.5)))</f>
        <v>3.7710061345727082E-2</v>
      </c>
      <c r="AF312" s="12">
        <f>$D312^EXP(Parameter!$D$134+Parameter!$D$141*(($B312*21/30.2)^(-0.5))+Parameter!$D$148*((LN($B312*21/30.2))))</f>
        <v>5.9275851034342218E-6</v>
      </c>
      <c r="AG312" s="12">
        <f>$E312^EXP(Parameter!$D$112+Parameter!$D$119*(($B312*21/30.2)^(-1))+Parameter!$D$126*(($B312*21/30.2)^(-0.5)))</f>
        <v>3.0529950378155742E-3</v>
      </c>
      <c r="AH312" s="12">
        <f>$D312^EXP(Parameter!$D$136+Parameter!$D$143*(($B312*21/30.2)^(-0.5))+Parameter!$D$150*((LN($B312*21/30.2))))</f>
        <v>7.3995415651711478E-16</v>
      </c>
      <c r="AI312" s="12">
        <f>$E312^EXP(Parameter!$D$114+Parameter!$D$121*(($B312*21/30.2)^(-1))+Parameter!$D$128*(($B312*21/30.2)^(-0.5)))</f>
        <v>3.6969518298171051E-6</v>
      </c>
      <c r="AJ312" s="12">
        <f>$D312^EXP(Parameter!$D$137+Parameter!$D$144*(($B312*21/30.2)^(-0.5))+Parameter!$D$151*((LN($B312*21/30.2))))</f>
        <v>1.5273295843275686E-24</v>
      </c>
      <c r="AK312" s="12">
        <f>$E312^EXP(Parameter!$D$115+Parameter!$D$122*(($B312*21/30.2)^(-1))+Parameter!$D$129*(($B312*21/30.2)^(-0.5)))</f>
        <v>1.6197827490465929E-3</v>
      </c>
      <c r="AL312" s="12">
        <f>$D312^EXP(Parameter!$D$138+Parameter!$D$145*(($B312*21/30.2)^(-0.5))+Parameter!$D$152*((LN($B312*21/30.2))))</f>
        <v>1.1600438404921109E-122</v>
      </c>
      <c r="AM312" s="12">
        <f>$E312^EXP(Parameter!$D$116+Parameter!$D$123*(($B312*21/30.2)^(-1))+Parameter!$D$130*(($B312*21/30.2)^(-0.5)))</f>
        <v>1.2847009742220785E-7</v>
      </c>
      <c r="AN312" s="12">
        <f>$D312^EXP(Parameter!$D$135+Parameter!$D$142*(($B312*21/30.2)^(-0.5))+Parameter!$D$149*((LN($B312*21/30.2))))</f>
        <v>4.6952260492043199E-8</v>
      </c>
      <c r="AO312" s="12">
        <f>$E312^EXP(Parameter!$D$113+Parameter!$D$120*(($B312*21/30.2)^(-1))+Parameter!$D$127*(($B312*21/30.2)^(-0.5)))</f>
        <v>1.6785336613798513E-15</v>
      </c>
      <c r="AP312" s="87">
        <f>$D312^EXP(Parameter!$D$304+Parameter!$D$310*((LN($B312*21/30.2))))</f>
        <v>6.357748637897058E-3</v>
      </c>
      <c r="AQ312" s="88">
        <f>$E312^EXP(Parameter!$D$290+Parameter!$D$296*((LN($B312*21/30.2))))</f>
        <v>5.9153090867312763E-3</v>
      </c>
      <c r="AR312" s="12">
        <f>$D312^EXP(Parameter!$D$305+Parameter!$D$311*((LN($B312*21/30.2))))</f>
        <v>1.0961151977858795E-2</v>
      </c>
      <c r="AS312" s="88">
        <f>$E312^EXP(Parameter!$D$291+Parameter!$D$297*((LN($B312*21/30.2))))</f>
        <v>4.0322889964701271E-3</v>
      </c>
      <c r="AT312" s="12">
        <f>$D312^EXP(Parameter!$D$305+Parameter!$D$307-Parameter!$D$306+(Parameter!$D$311+Parameter!$D$313-Parameter!$D$312)*((LN($B312*21/30.2))))</f>
        <v>8.6901932114616543E-3</v>
      </c>
      <c r="AU312" s="88">
        <f>$E312^EXP(Parameter!$D$291+Parameter!$D$293-Parameter!$D$292+(Parameter!$D$297+Parameter!$D$299-Parameter!$D$298)*((LN($B312*21/30.2))))</f>
        <v>6.5057896151548208E-3</v>
      </c>
      <c r="AV312" s="12">
        <f>$D312^EXP(Parameter!$D$308+Parameter!$D$314*((LN($B312*21/30.2))))</f>
        <v>1.156973642069953E-2</v>
      </c>
      <c r="AW312" s="88">
        <f>$E312^EXP(Parameter!$D$294+Parameter!$D$300*((LN($B312*21/30.2))))</f>
        <v>5.7542692471753724E-3</v>
      </c>
      <c r="AX312" s="12">
        <f>$D312^EXP(Parameter!$D$305+Parameter!$D$309-Parameter!$D$306+(Parameter!$D$311+Parameter!$D$315-Parameter!$D$312)*((LN($B312*21/30.2))))</f>
        <v>3.0448643596485505E-3</v>
      </c>
      <c r="AY312" s="88">
        <f>$E312^EXP(Parameter!$D$291+Parameter!$D$295-Parameter!$D$292+(Parameter!$D$297+Parameter!$D$301-Parameter!$D$298)*((LN($B312*21/30.2))))</f>
        <v>8.3845702346175475E-6</v>
      </c>
      <c r="AZ312" s="12">
        <f>$D312^EXP(Parameter!D$305-Parameter!D$306+(Parameter!D$311-Parameter!D$312)*((LN($B312*21/30.2))))</f>
        <v>1.9876698943347439E-3</v>
      </c>
      <c r="BA312" s="88">
        <f>$E312^EXP(Parameter!$D$291-Parameter!$D$292+(Parameter!$D$297-Parameter!$D$298)*((LN($B312*21/30.2))))</f>
        <v>3.7077812199328858E-8</v>
      </c>
      <c r="BB312" s="89">
        <f>$D312^EXP(Parameter!$D$231+Parameter!$D$238)</f>
        <v>2.5386937399685637E-2</v>
      </c>
      <c r="BC312" s="90">
        <f>$E312^EXP(Parameter!$D$216+Parameter!$D$223)</f>
        <v>1.0963546566381144E-3</v>
      </c>
      <c r="BD312" s="91">
        <f>$D312^EXP(Parameter!$D$232+Parameter!$D$239)</f>
        <v>1.8034761063390175E-2</v>
      </c>
      <c r="BE312" s="90">
        <f>$E312^EXP(Parameter!$D$217+Parameter!$D$224)</f>
        <v>1.7052043850255055E-3</v>
      </c>
      <c r="BF312" s="91">
        <f>$D312^EXP(Parameter!$D$234+Parameter!$D$241)</f>
        <v>2.2699874843026862E-2</v>
      </c>
      <c r="BG312" s="91">
        <f>$E312^EXP(Parameter!$D$219+Parameter!$D$226)</f>
        <v>1.0804318157419198E-2</v>
      </c>
      <c r="BH312" s="91">
        <f>$D312^EXP(Parameter!$D$235+Parameter!$D$242)</f>
        <v>5.4317770002445337E-2</v>
      </c>
      <c r="BI312" s="91">
        <f>$E312^EXP(Parameter!$D$220+Parameter!$D$227)</f>
        <v>6.2538875479192201E-3</v>
      </c>
      <c r="BJ312" s="91">
        <f>$D312^EXP(Parameter!$D$236)</f>
        <v>4.6460753110124766E-3</v>
      </c>
      <c r="BK312" s="91">
        <f>$E312^EXP(Parameter!$D$221)</f>
        <v>0.10723211902638755</v>
      </c>
      <c r="BL312" s="91">
        <f>$D312^EXP(Parameter!$D$233+Parameter!$D$240)</f>
        <v>6.9179724020777293E-3</v>
      </c>
      <c r="BM312" s="91">
        <f>$E312^EXP(Parameter!$D$218+Parameter!$D$225)</f>
        <v>4.0936914986958888E-4</v>
      </c>
      <c r="BN312" s="90">
        <f>$D312^EXP(Parameter!$D$268+Parameter!$D$275+Parameter!$D$282)</f>
        <v>4.4805487764184429E-2</v>
      </c>
      <c r="BO312" s="91">
        <f>$E312^EXP(Parameter!$D$246+Parameter!$D$253+Parameter!$D$260)</f>
        <v>3.446904971092379E-3</v>
      </c>
      <c r="BP312" s="91">
        <f>$D312^EXP(Parameter!$D$269+Parameter!$D$276+Parameter!$D$283)</f>
        <v>1.0518095632346486E-2</v>
      </c>
      <c r="BQ312" s="91">
        <f>$E312^EXP(Parameter!$D$247+Parameter!$D$254+Parameter!$D$261)</f>
        <v>4.3051480222538775E-3</v>
      </c>
      <c r="BR312" s="91">
        <f>$D312^EXP(Parameter!$D$271+Parameter!$D$278+Parameter!$D$285)</f>
        <v>6.905418667552117E-2</v>
      </c>
      <c r="BS312" s="91">
        <f>$E312^EXP(Parameter!$D$249+Parameter!$D$256+Parameter!$D$263)</f>
        <v>6.577770868173384E-3</v>
      </c>
      <c r="BT312" s="91">
        <f>$D312^EXP(Parameter!$D$272+Parameter!$D$279+Parameter!$D$286)</f>
        <v>5.0456466621509766E-2</v>
      </c>
      <c r="BU312" s="91">
        <f>$E312^EXP(Parameter!$D$250+Parameter!D$257+Parameter!D$264)</f>
        <v>3.4079972884666276E-3</v>
      </c>
      <c r="BV312" s="91">
        <f>$D312^EXP(Parameter!$D$273+Parameter!$D$280+Parameter!$D$287)</f>
        <v>4.5927998249538249E-2</v>
      </c>
      <c r="BW312" s="91">
        <f>$E312^EXP(Parameter!$D$251+Parameter!$D$258+Parameter!$D$265)</f>
        <v>4.5491083428470233E-7</v>
      </c>
      <c r="BX312" s="91">
        <f>$D312^EXP(Parameter!$D$270+Parameter!$D$277+Parameter!$D$284)</f>
        <v>2.0218781459505081E-3</v>
      </c>
      <c r="BY312" s="91">
        <f>$E312^EXP(Parameter!$D$248+Parameter!$D$255+Parameter!$D$262)</f>
        <v>2.9156820132856752E-9</v>
      </c>
      <c r="BZ312" s="90">
        <f>$D312^EXP(Parameter!$D$208)</f>
        <v>2.3219763362285432E-2</v>
      </c>
      <c r="CA312" s="90">
        <f>$E312^EXP(Parameter!$D$200)</f>
        <v>7.2452500568821363E-4</v>
      </c>
      <c r="CB312" s="90">
        <f>$D312^EXP(Parameter!$D$209)</f>
        <v>1.8326182990374685E-2</v>
      </c>
      <c r="CC312" s="90">
        <f>$E312^EXP(Parameter!$D$201)</f>
        <v>1.3678501350963734E-3</v>
      </c>
      <c r="CD312" s="90">
        <f>$D312^EXP(Parameter!$D$211)</f>
        <v>2.0386450815363236E-2</v>
      </c>
      <c r="CE312" s="90">
        <f>$E312^EXP(Parameter!$D$203)</f>
        <v>7.9329765047968705E-3</v>
      </c>
      <c r="CF312" s="90">
        <f>$D312^EXP(Parameter!$D$212)</f>
        <v>5.4159698873539906E-2</v>
      </c>
      <c r="CG312" s="90">
        <f>$E312^EXP(Parameter!$D$204)</f>
        <v>5.2197484625732668E-3</v>
      </c>
      <c r="CH312" s="91">
        <f>$D312^EXP(Parameter!$D$213)</f>
        <v>1.5761660043951194E-2</v>
      </c>
      <c r="CI312" s="90">
        <f>$E312^EXP(Parameter!$D$205)</f>
        <v>1.0276554521875338E-2</v>
      </c>
      <c r="CJ312" s="91">
        <f>$D312^EXP(Parameter!$D$210)</f>
        <v>7.7086863976023236E-3</v>
      </c>
      <c r="CK312" s="90">
        <f>$E312^EXP(Parameter!$D$202)</f>
        <v>5.6423439925156783E-4</v>
      </c>
      <c r="CL312" s="12">
        <f>$D312^EXP(Parameter!$D$170+Parameter!$D$177*(LN($B312/30.2*21)))</f>
        <v>8.3578609045618941E-3</v>
      </c>
      <c r="CM312" s="41">
        <f>$E312^EXP(Parameter!$D$155+Parameter!$D$162*(LN($B312/30.2*21)))</f>
        <v>5.4646641186140224E-2</v>
      </c>
      <c r="CN312" s="12">
        <f>$D312^EXP(Parameter!$D$171+Parameter!$D$178*(LN($B312/30.2*21)))</f>
        <v>1.02788967750284E-2</v>
      </c>
      <c r="CO312" s="41">
        <f>$E312^EXP(Parameter!$D$156+Parameter!$D$163*(LN($B312/30.2*21)))</f>
        <v>2.7321665088940256E-2</v>
      </c>
      <c r="CP312" s="12">
        <f>$D312^EXP(Parameter!$D$173+Parameter!$D$180*(LN($B312/30.2*21)))</f>
        <v>7.8481554949688878E-3</v>
      </c>
      <c r="CQ312" s="41">
        <f>$E312^EXP(Parameter!$D$158+Parameter!$D$165*(LN($B312/30.2*21)))</f>
        <v>2.4897844359692091E-2</v>
      </c>
      <c r="CR312" s="12">
        <f>$D312^EXP(Parameter!$D$174+Parameter!$D$181*(LN($B312/30.2*21)))</f>
        <v>5.6085916075903786E-3</v>
      </c>
      <c r="CS312" s="41">
        <f>$E312^EXP(Parameter!$D$159+Parameter!$D$166*(LN($B312/30.2*21)))</f>
        <v>4.4827910553389722E-2</v>
      </c>
      <c r="CT312" s="12">
        <f>$D312^EXP(Parameter!$D$175+Parameter!$D$182*(LN($B312/30.2*21)))</f>
        <v>5.4578588840790737E-4</v>
      </c>
      <c r="CU312" s="41">
        <f>$E312^EXP(Parameter!$D$160+Parameter!$D$167*(LN($B312/30.2*21)))</f>
        <v>3.303510438076365E-4</v>
      </c>
      <c r="CV312" s="12">
        <f>$D312^EXP(Parameter!$D$172+Parameter!$D$179*(LN($B312/30.2*21)))</f>
        <v>1.0999127692848613E-3</v>
      </c>
      <c r="CW312" s="41">
        <f>$E312^EXP(Parameter!$D$157+Parameter!$D$164*(LN($B312/30.2*21)))</f>
        <v>4.857768460802298E-10</v>
      </c>
      <c r="CX312" s="12">
        <f t="shared" si="30"/>
        <v>1.6583860068647787E-95</v>
      </c>
      <c r="CY312" s="85">
        <v>1.20808615948007E-2</v>
      </c>
      <c r="CZ312" s="12">
        <f t="shared" si="31"/>
        <v>1.3539110803968033E-9</v>
      </c>
      <c r="DA312" s="85">
        <v>1.7675056263428499E-2</v>
      </c>
      <c r="DB312" s="12">
        <f t="shared" si="32"/>
        <v>8.1213008400991095E-20</v>
      </c>
      <c r="DC312" s="41">
        <v>2.1837667468029701E-5</v>
      </c>
      <c r="DD312" s="12">
        <f t="shared" si="33"/>
        <v>0</v>
      </c>
      <c r="DE312" s="85">
        <v>3.0360274563894798E-4</v>
      </c>
      <c r="DF312" s="12">
        <f t="shared" si="34"/>
        <v>0</v>
      </c>
      <c r="DG312" s="41">
        <v>2.1832999999999999E-5</v>
      </c>
      <c r="DH312" s="12">
        <f t="shared" si="35"/>
        <v>2.9432145471320166E-20</v>
      </c>
      <c r="DI312" s="41">
        <v>2.1832999999999999E-5</v>
      </c>
      <c r="DJ312" s="46">
        <v>307</v>
      </c>
      <c r="DK312" s="44">
        <v>6.1855655362208503E-6</v>
      </c>
      <c r="DL312" s="44">
        <v>2.31249422982804E-5</v>
      </c>
      <c r="DM312" s="44">
        <v>6.0976563168946299E-5</v>
      </c>
      <c r="DN312" s="44">
        <v>4.14516105904372E-5</v>
      </c>
      <c r="DO312" s="44">
        <v>2.34065065043865E-4</v>
      </c>
      <c r="DP312" s="44">
        <v>1.7283143272406299E-4</v>
      </c>
      <c r="DQ312" s="44">
        <v>2.7047220792719701E-4</v>
      </c>
      <c r="DR312" s="45">
        <v>8.6260511725385607E-3</v>
      </c>
      <c r="DS312" s="45">
        <v>1.53476485278642E-2</v>
      </c>
      <c r="DT312" s="45">
        <v>1.34723344146064E-2</v>
      </c>
      <c r="DU312" s="45">
        <v>9.1232345764945492E-3</v>
      </c>
      <c r="DV312" s="45">
        <v>1.4522984177133E-2</v>
      </c>
      <c r="DW312" s="45">
        <v>2.62634613825776E-2</v>
      </c>
      <c r="DX312" s="45">
        <v>1.1152978495629601E-2</v>
      </c>
    </row>
    <row r="313" spans="1:128">
      <c r="A313" s="43">
        <f t="shared" si="29"/>
        <v>19.564383561643837</v>
      </c>
      <c r="B313" s="18">
        <v>309</v>
      </c>
      <c r="C313" s="12">
        <v>6776</v>
      </c>
      <c r="D313" s="12">
        <v>7.8776824252596196E-3</v>
      </c>
      <c r="E313" s="12">
        <v>2.1501522968006001E-5</v>
      </c>
      <c r="F313" s="92">
        <f>$D313^Parameter!$D$325</f>
        <v>2.2866031942153048E-2</v>
      </c>
      <c r="G313" s="92">
        <f>$E313^Parameter!$D$318</f>
        <v>4.3589093781813085E-4</v>
      </c>
      <c r="H313" s="92">
        <f>$D313^Parameter!$D$326</f>
        <v>2.0754810632345178E-2</v>
      </c>
      <c r="I313" s="92">
        <f>$E313^Parameter!$D$319</f>
        <v>1.0298650081732956E-3</v>
      </c>
      <c r="J313" s="92">
        <f>$D313^Parameter!$D$328</f>
        <v>2.4949143065357057E-2</v>
      </c>
      <c r="K313" s="92">
        <f>$E313^Parameter!$D$321</f>
        <v>8.5562578813936276E-3</v>
      </c>
      <c r="L313" s="92">
        <f>$D313^Parameter!$D$329</f>
        <v>6.6371730739365489E-2</v>
      </c>
      <c r="M313" s="92">
        <f>$E313^Parameter!$D$322</f>
        <v>5.1630926569159932E-3</v>
      </c>
      <c r="N313" s="92">
        <f>$D313^Parameter!$D$330</f>
        <v>1.9773464107471224E-2</v>
      </c>
      <c r="O313" s="92">
        <f>$E313^Parameter!$D$323</f>
        <v>1.3582749427127599E-2</v>
      </c>
      <c r="P313" s="92">
        <f>$D313^Parameter!$D$327</f>
        <v>9.9396557316929531E-3</v>
      </c>
      <c r="Q313" s="92">
        <f>$E313^Parameter!$D$320</f>
        <v>4.6492513386159811E-4</v>
      </c>
      <c r="R313" s="12">
        <f>$D313^EXP(Parameter!$D$96+Parameter!$D$103*(($B313/30.2*21)^(1)))</f>
        <v>5.5578549349383666E-97</v>
      </c>
      <c r="S313" s="12">
        <f>$E313^EXP(Parameter!$D$81+Parameter!$D$88*($B313/30.2*21)^(-2))</f>
        <v>1.3549446289208211E-3</v>
      </c>
      <c r="T313" s="12">
        <f>$D313^EXP(Parameter!$D$97+Parameter!$D$104*(($B313*21/30.2)^(1)))</f>
        <v>1.170679649980011E-9</v>
      </c>
      <c r="U313" s="12">
        <f>$E313^EXP(Parameter!$D$82+Parameter!$D$89*($B313/30.2*21)^(-2))</f>
        <v>2.4066131302888619E-3</v>
      </c>
      <c r="V313" s="12">
        <f>$D313^EXP(Parameter!$D$99+Parameter!$D$106*(($B313*21/30.2)^(1)))</f>
        <v>5.2496597283786762E-20</v>
      </c>
      <c r="W313" s="12">
        <f>$E313^EXP(Parameter!$D$84+Parameter!$D$91*($B313/30.2*21)^(-2))</f>
        <v>1.5338960252995954E-2</v>
      </c>
      <c r="X313" s="12">
        <f>$D313^EXP(Parameter!$D$100+Parameter!$D$107*(($B313*21/30.2)^(1)))</f>
        <v>0</v>
      </c>
      <c r="Y313" s="12">
        <f>$E313^EXP(Parameter!$D$85+Parameter!$D$92*($B313/30.2*21)^(-2))</f>
        <v>9.0478845739475604E-3</v>
      </c>
      <c r="Z313" s="12">
        <f>$D313^EXP(Parameter!$D$101+Parameter!$D$108*(($B313*21/30.2)^(1)))</f>
        <v>0</v>
      </c>
      <c r="AA313" s="12">
        <f>$E313^EXP(Parameter!$D$86+Parameter!$D$93*($B313/30.2*21)^(-2))</f>
        <v>1.3801295419893765E-2</v>
      </c>
      <c r="AB313" s="12">
        <f>$D313^EXP(Parameter!$D$98+Parameter!$D$105*(($B313*21/30.2)^(1)))</f>
        <v>1.9438524973764587E-20</v>
      </c>
      <c r="AC313" s="12">
        <f>$E313^EXP(Parameter!$D$83+Parameter!$D$90*($B313/30.2*21)^(-2))</f>
        <v>5.3771237785547996E-4</v>
      </c>
      <c r="AD313" s="87">
        <f>$D313^EXP(Parameter!$D$133+Parameter!$D$140*(($B313*21/30.2)^(-0.5))+Parameter!$D$147*((LN($B313*21/30.2))))</f>
        <v>1.9894155893368485E-20</v>
      </c>
      <c r="AE313" s="12">
        <f>$E313^EXP(Parameter!$D$111+Parameter!$D$118*(($B313*21/30.2)^(-1))+Parameter!$D$125*(($B313*21/30.2)^(-0.5)))</f>
        <v>3.7580452413978331E-2</v>
      </c>
      <c r="AF313" s="12">
        <f>$D313^EXP(Parameter!$D$134+Parameter!$D$141*(($B313*21/30.2)^(-0.5))+Parameter!$D$148*((LN($B313*21/30.2))))</f>
        <v>5.7118782723116898E-6</v>
      </c>
      <c r="AG313" s="12">
        <f>$E313^EXP(Parameter!$D$112+Parameter!$D$119*(($B313*21/30.2)^(-1))+Parameter!$D$126*(($B313*21/30.2)^(-0.5)))</f>
        <v>3.0284635568156083E-3</v>
      </c>
      <c r="AH313" s="12">
        <f>$D313^EXP(Parameter!$D$136+Parameter!$D$143*(($B313*21/30.2)^(-0.5))+Parameter!$D$150*((LN($B313*21/30.2))))</f>
        <v>6.2443492042337916E-16</v>
      </c>
      <c r="AI313" s="12">
        <f>$E313^EXP(Parameter!$D$114+Parameter!$D$121*(($B313*21/30.2)^(-1))+Parameter!$D$128*(($B313*21/30.2)^(-0.5)))</f>
        <v>3.6063189467447923E-6</v>
      </c>
      <c r="AJ313" s="12">
        <f>$D313^EXP(Parameter!$D$137+Parameter!$D$144*(($B313*21/30.2)^(-0.5))+Parameter!$D$151*((LN($B313*21/30.2))))</f>
        <v>1.1067491922980378E-24</v>
      </c>
      <c r="AK313" s="12">
        <f>$E313^EXP(Parameter!$D$115+Parameter!$D$122*(($B313*21/30.2)^(-1))+Parameter!$D$129*(($B313*21/30.2)^(-0.5)))</f>
        <v>1.6036870803062383E-3</v>
      </c>
      <c r="AL313" s="12">
        <f>$D313^EXP(Parameter!$D$138+Parameter!$D$145*(($B313*21/30.2)^(-0.5))+Parameter!$D$152*((LN($B313*21/30.2))))</f>
        <v>1.3513016694638558E-123</v>
      </c>
      <c r="AM313" s="12">
        <f>$E313^EXP(Parameter!$D$116+Parameter!$D$123*(($B313*21/30.2)^(-1))+Parameter!$D$130*(($B313*21/30.2)^(-0.5)))</f>
        <v>1.2446998982242822E-7</v>
      </c>
      <c r="AN313" s="12">
        <f>$D313^EXP(Parameter!$D$135+Parameter!$D$142*(($B313*21/30.2)^(-0.5))+Parameter!$D$149*((LN($B313*21/30.2))))</f>
        <v>4.4487726844705896E-8</v>
      </c>
      <c r="AO313" s="12">
        <f>$E313^EXP(Parameter!$D$113+Parameter!$D$120*(($B313*21/30.2)^(-1))+Parameter!$D$127*(($B313*21/30.2)^(-0.5)))</f>
        <v>1.5615290818291319E-15</v>
      </c>
      <c r="AP313" s="87">
        <f>$D313^EXP(Parameter!$D$304+Parameter!$D$310*((LN($B313*21/30.2))))</f>
        <v>6.2954467940176551E-3</v>
      </c>
      <c r="AQ313" s="88">
        <f>$E313^EXP(Parameter!$D$290+Parameter!$D$296*((LN($B313*21/30.2))))</f>
        <v>5.8861945789973691E-3</v>
      </c>
      <c r="AR313" s="12">
        <f>$D313^EXP(Parameter!$D$305+Parameter!$D$311*((LN($B313*21/30.2))))</f>
        <v>1.0877774572977136E-2</v>
      </c>
      <c r="AS313" s="88">
        <f>$E313^EXP(Parameter!$D$291+Parameter!$D$297*((LN($B313*21/30.2))))</f>
        <v>4.0045348990566942E-3</v>
      </c>
      <c r="AT313" s="12">
        <f>$D313^EXP(Parameter!$D$305+Parameter!$D$307-Parameter!$D$306+(Parameter!$D$311+Parameter!$D$313-Parameter!$D$312)*((LN($B313*21/30.2))))</f>
        <v>8.6157213463672003E-3</v>
      </c>
      <c r="AU313" s="88">
        <f>$E313^EXP(Parameter!$D$291+Parameter!$D$293-Parameter!$D$292+(Parameter!$D$297+Parameter!$D$299-Parameter!$D$298)*((LN($B313*21/30.2))))</f>
        <v>6.4558669421960384E-3</v>
      </c>
      <c r="AV313" s="12">
        <f>$D313^EXP(Parameter!$D$308+Parameter!$D$314*((LN($B313*21/30.2))))</f>
        <v>1.1459749235640372E-2</v>
      </c>
      <c r="AW313" s="88">
        <f>$E313^EXP(Parameter!$D$294+Parameter!$D$300*((LN($B313*21/30.2))))</f>
        <v>5.7129358507302316E-3</v>
      </c>
      <c r="AX313" s="12">
        <f>$D313^EXP(Parameter!$D$305+Parameter!$D$309-Parameter!$D$306+(Parameter!$D$311+Parameter!$D$315-Parameter!$D$312)*((LN($B313*21/30.2))))</f>
        <v>3.0095415696661026E-3</v>
      </c>
      <c r="AY313" s="88">
        <f>$E313^EXP(Parameter!$D$291+Parameter!$D$295-Parameter!$D$292+(Parameter!$D$297+Parameter!$D$301-Parameter!$D$298)*((LN($B313*21/30.2))))</f>
        <v>8.1386247012541734E-6</v>
      </c>
      <c r="AZ313" s="12">
        <f>$D313^EXP(Parameter!D$305-Parameter!D$306+(Parameter!D$311-Parameter!D$312)*((LN($B313*21/30.2))))</f>
        <v>1.9644423566271378E-3</v>
      </c>
      <c r="BA313" s="88">
        <f>$E313^EXP(Parameter!$D$291-Parameter!$D$292+(Parameter!$D$297-Parameter!$D$298)*((LN($B313*21/30.2))))</f>
        <v>3.5632585191073324E-8</v>
      </c>
      <c r="BB313" s="89">
        <f>$D313^EXP(Parameter!$D$231+Parameter!$D$238)</f>
        <v>2.5244275938814089E-2</v>
      </c>
      <c r="BC313" s="90">
        <f>$E313^EXP(Parameter!$D$216+Parameter!$D$223)</f>
        <v>1.0857548956007301E-3</v>
      </c>
      <c r="BD313" s="91">
        <f>$D313^EXP(Parameter!$D$232+Parameter!$D$239)</f>
        <v>1.7924010698429298E-2</v>
      </c>
      <c r="BE313" s="90">
        <f>$E313^EXP(Parameter!$D$217+Parameter!$D$224)</f>
        <v>1.6897816918107391E-3</v>
      </c>
      <c r="BF313" s="91">
        <f>$D313^EXP(Parameter!$D$234+Parameter!$D$241)</f>
        <v>2.2568439724718094E-2</v>
      </c>
      <c r="BG313" s="91">
        <f>$E313^EXP(Parameter!$D$219+Parameter!$D$226)</f>
        <v>1.0734812020663407E-2</v>
      </c>
      <c r="BH313" s="91">
        <f>$D313^EXP(Parameter!$D$235+Parameter!$D$242)</f>
        <v>5.4075591759114298E-2</v>
      </c>
      <c r="BI313" s="91">
        <f>$E313^EXP(Parameter!$D$220+Parameter!$D$227)</f>
        <v>6.2088145558653503E-3</v>
      </c>
      <c r="BJ313" s="91">
        <f>$D313^EXP(Parameter!$D$236)</f>
        <v>4.6079468337495398E-3</v>
      </c>
      <c r="BK313" s="91">
        <f>$E313^EXP(Parameter!$D$221)</f>
        <v>0.10689138596489928</v>
      </c>
      <c r="BL313" s="91">
        <f>$D313^EXP(Parameter!$D$233+Parameter!$D$240)</f>
        <v>6.865390801388563E-3</v>
      </c>
      <c r="BM313" s="91">
        <f>$E313^EXP(Parameter!$D$218+Parameter!$D$225)</f>
        <v>4.0484241055901494E-4</v>
      </c>
      <c r="BN313" s="90">
        <f>$D313^EXP(Parameter!$D$268+Parameter!$D$275+Parameter!$D$282)</f>
        <v>4.4592548785173623E-2</v>
      </c>
      <c r="BO313" s="91">
        <f>$E313^EXP(Parameter!$D$246+Parameter!$D$253+Parameter!$D$260)</f>
        <v>3.4191578350872298E-3</v>
      </c>
      <c r="BP313" s="91">
        <f>$D313^EXP(Parameter!$D$269+Parameter!$D$276+Parameter!$D$283)</f>
        <v>1.044486149433624E-2</v>
      </c>
      <c r="BQ313" s="91">
        <f>$E313^EXP(Parameter!$D$247+Parameter!$D$254+Parameter!$D$261)</f>
        <v>4.2718457483622574E-3</v>
      </c>
      <c r="BR313" s="91">
        <f>$D313^EXP(Parameter!$D$271+Parameter!$D$278+Parameter!$D$285)</f>
        <v>6.8771624656444694E-2</v>
      </c>
      <c r="BS313" s="91">
        <f>$E313^EXP(Parameter!$D$249+Parameter!$D$256+Parameter!$D$263)</f>
        <v>6.5308336089190903E-3</v>
      </c>
      <c r="BT313" s="91">
        <f>$D313^EXP(Parameter!$D$272+Parameter!$D$279+Parameter!$D$286)</f>
        <v>5.0225822259018539E-2</v>
      </c>
      <c r="BU313" s="91">
        <f>$E313^EXP(Parameter!$D$250+Parameter!D$257+Parameter!D$264)</f>
        <v>3.3805086535640826E-3</v>
      </c>
      <c r="BV313" s="91">
        <f>$D313^EXP(Parameter!$D$273+Parameter!$D$280+Parameter!$D$287)</f>
        <v>4.5711459634148854E-2</v>
      </c>
      <c r="BW313" s="91">
        <f>$E313^EXP(Parameter!$D$251+Parameter!$D$258+Parameter!$D$265)</f>
        <v>4.4553954295913811E-7</v>
      </c>
      <c r="BX313" s="91">
        <f>$D313^EXP(Parameter!$D$270+Parameter!$D$277+Parameter!$D$284)</f>
        <v>2.0027276572571438E-3</v>
      </c>
      <c r="BY313" s="91">
        <f>$E313^EXP(Parameter!$D$248+Parameter!$D$255+Parameter!$D$262)</f>
        <v>2.8351363711134599E-9</v>
      </c>
      <c r="BZ313" s="90">
        <f>$D313^EXP(Parameter!$D$208)</f>
        <v>2.3086119962230582E-2</v>
      </c>
      <c r="CA313" s="90">
        <f>$E313^EXP(Parameter!$D$200)</f>
        <v>7.1709663166229004E-4</v>
      </c>
      <c r="CB313" s="90">
        <f>$D313^EXP(Parameter!$D$209)</f>
        <v>1.82140909051683E-2</v>
      </c>
      <c r="CC313" s="90">
        <f>$E313^EXP(Parameter!$D$201)</f>
        <v>1.355052781157973E-3</v>
      </c>
      <c r="CD313" s="90">
        <f>$D313^EXP(Parameter!$D$211)</f>
        <v>2.0265068880453097E-2</v>
      </c>
      <c r="CE313" s="90">
        <f>$E313^EXP(Parameter!$D$203)</f>
        <v>7.8784723161372545E-3</v>
      </c>
      <c r="CF313" s="90">
        <f>$D313^EXP(Parameter!$D$212)</f>
        <v>5.3917984343180306E-2</v>
      </c>
      <c r="CG313" s="90">
        <f>$E313^EXP(Parameter!$D$204)</f>
        <v>5.1807937213448488E-3</v>
      </c>
      <c r="CH313" s="91">
        <f>$D313^EXP(Parameter!$D$213)</f>
        <v>1.5661631576050754E-2</v>
      </c>
      <c r="CI313" s="90">
        <f>$E313^EXP(Parameter!$D$205)</f>
        <v>1.0209714732658807E-2</v>
      </c>
      <c r="CJ313" s="91">
        <f>$D313^EXP(Parameter!$D$210)</f>
        <v>7.651364985182622E-3</v>
      </c>
      <c r="CK313" s="90">
        <f>$E313^EXP(Parameter!$D$202)</f>
        <v>5.5825043905253775E-4</v>
      </c>
      <c r="CL313" s="12">
        <f>$D313^EXP(Parameter!$D$170+Parameter!$D$177*(LN($B313/30.2*21)))</f>
        <v>8.2868228028036128E-3</v>
      </c>
      <c r="CM313" s="41">
        <f>$E313^EXP(Parameter!$D$155+Parameter!$D$162*(LN($B313/30.2*21)))</f>
        <v>5.4551218636270174E-2</v>
      </c>
      <c r="CN313" s="12">
        <f>$D313^EXP(Parameter!$D$171+Parameter!$D$178*(LN($B313/30.2*21)))</f>
        <v>1.0200750168053753E-2</v>
      </c>
      <c r="CO313" s="41">
        <f>$E313^EXP(Parameter!$D$156+Parameter!$D$163*(LN($B313/30.2*21)))</f>
        <v>2.7228863406080724E-2</v>
      </c>
      <c r="CP313" s="12">
        <f>$D313^EXP(Parameter!$D$173+Parameter!$D$180*(LN($B313/30.2*21)))</f>
        <v>7.7815560171011168E-3</v>
      </c>
      <c r="CQ313" s="41">
        <f>$E313^EXP(Parameter!$D$158+Parameter!$D$165*(LN($B313/30.2*21)))</f>
        <v>2.4783163428689522E-2</v>
      </c>
      <c r="CR313" s="12">
        <f>$D313^EXP(Parameter!$D$174+Parameter!$D$181*(LN($B313/30.2*21)))</f>
        <v>5.5464969763475798E-3</v>
      </c>
      <c r="CS313" s="41">
        <f>$E313^EXP(Parameter!$D$159+Parameter!$D$166*(LN($B313/30.2*21)))</f>
        <v>4.469160523122364E-2</v>
      </c>
      <c r="CT313" s="12">
        <f>$D313^EXP(Parameter!$D$175+Parameter!$D$182*(LN($B313/30.2*21)))</f>
        <v>5.3697052047728259E-4</v>
      </c>
      <c r="CU313" s="41">
        <f>$E313^EXP(Parameter!$D$160+Parameter!$D$167*(LN($B313/30.2*21)))</f>
        <v>3.2504638142279786E-4</v>
      </c>
      <c r="CV313" s="12">
        <f>$D313^EXP(Parameter!$D$172+Parameter!$D$179*(LN($B313/30.2*21)))</f>
        <v>1.0858804893815633E-3</v>
      </c>
      <c r="CW313" s="41">
        <f>$E313^EXP(Parameter!$D$157+Parameter!$D$164*(LN($B313/30.2*21)))</f>
        <v>4.6182807632058517E-10</v>
      </c>
      <c r="CX313" s="12">
        <f t="shared" si="30"/>
        <v>5.5578549349383666E-97</v>
      </c>
      <c r="CY313" s="85">
        <v>1.20770311430804E-2</v>
      </c>
      <c r="CZ313" s="12">
        <f t="shared" si="31"/>
        <v>1.170679649980011E-9</v>
      </c>
      <c r="DA313" s="85">
        <v>1.7665818188590001E-2</v>
      </c>
      <c r="DB313" s="12">
        <f t="shared" si="32"/>
        <v>5.2496597283786762E-20</v>
      </c>
      <c r="DC313" s="41">
        <v>2.1505749946154098E-5</v>
      </c>
      <c r="DD313" s="12">
        <f t="shared" si="33"/>
        <v>0</v>
      </c>
      <c r="DE313" s="85">
        <v>2.99783310248345E-4</v>
      </c>
      <c r="DF313" s="12">
        <f t="shared" si="34"/>
        <v>0</v>
      </c>
      <c r="DG313" s="41">
        <v>2.1501500000000001E-5</v>
      </c>
      <c r="DH313" s="12">
        <f t="shared" si="35"/>
        <v>1.9438524973764587E-20</v>
      </c>
      <c r="DI313" s="41">
        <v>2.1501500000000001E-5</v>
      </c>
      <c r="DJ313" s="46">
        <v>308</v>
      </c>
      <c r="DK313" s="44">
        <v>6.0709321295648902E-6</v>
      </c>
      <c r="DL313" s="44">
        <v>2.2726253784965999E-5</v>
      </c>
      <c r="DM313" s="44">
        <v>5.99856450840264E-5</v>
      </c>
      <c r="DN313" s="44">
        <v>4.0761471956307597E-5</v>
      </c>
      <c r="DO313" s="44">
        <v>2.3059844226291901E-4</v>
      </c>
      <c r="DP313" s="44">
        <v>1.7021427886276799E-4</v>
      </c>
      <c r="DQ313" s="44">
        <v>2.6650967579533398E-4</v>
      </c>
      <c r="DR313" s="45">
        <v>8.5643071737425708E-3</v>
      </c>
      <c r="DS313" s="45">
        <v>1.5245596047286701E-2</v>
      </c>
      <c r="DT313" s="45">
        <v>1.3381160882977101E-2</v>
      </c>
      <c r="DU313" s="45">
        <v>9.0583695159287495E-3</v>
      </c>
      <c r="DV313" s="45">
        <v>1.44256851351164E-2</v>
      </c>
      <c r="DW313" s="45">
        <v>2.6102172992256398E-2</v>
      </c>
      <c r="DX313" s="45">
        <v>1.10756285068615E-2</v>
      </c>
    </row>
    <row r="314" spans="1:128">
      <c r="A314" s="43">
        <f t="shared" si="29"/>
        <v>19.624657534246577</v>
      </c>
      <c r="B314" s="18">
        <v>310</v>
      </c>
      <c r="C314" s="12">
        <v>6798</v>
      </c>
      <c r="D314" s="12">
        <v>7.8195896203890492E-3</v>
      </c>
      <c r="E314" s="12">
        <v>2.1175899712049701E-5</v>
      </c>
      <c r="F314" s="92">
        <f>$D314^Parameter!$D$325</f>
        <v>2.2734399635119053E-2</v>
      </c>
      <c r="G314" s="92">
        <f>$E314^Parameter!$D$318</f>
        <v>4.3112791865917061E-4</v>
      </c>
      <c r="H314" s="92">
        <f>$D314^Parameter!$D$326</f>
        <v>2.0632277444343972E-2</v>
      </c>
      <c r="I314" s="92">
        <f>$E314^Parameter!$D$319</f>
        <v>1.0198558649490092E-3</v>
      </c>
      <c r="J314" s="92">
        <f>$D314^Parameter!$D$328</f>
        <v>2.4808824029416712E-2</v>
      </c>
      <c r="K314" s="92">
        <f>$E314^Parameter!$D$321</f>
        <v>8.4986109606297339E-3</v>
      </c>
      <c r="L314" s="92">
        <f>$D314^Parameter!$D$329</f>
        <v>6.6097193313270894E-2</v>
      </c>
      <c r="M314" s="92">
        <f>$E314^Parameter!$D$322</f>
        <v>5.1246300281222474E-3</v>
      </c>
      <c r="N314" s="92">
        <f>$D314^Parameter!$D$330</f>
        <v>1.9655269763929908E-2</v>
      </c>
      <c r="O314" s="92">
        <f>$E314^Parameter!$D$323</f>
        <v>1.3500092636608139E-2</v>
      </c>
      <c r="P314" s="92">
        <f>$D314^Parameter!$D$327</f>
        <v>9.8698631565206103E-3</v>
      </c>
      <c r="Q314" s="92">
        <f>$E314^Parameter!$D$320</f>
        <v>4.5988696088374178E-4</v>
      </c>
      <c r="R314" s="12">
        <f>$D314^EXP(Parameter!$D$96+Parameter!$D$103*(($B314/30.2*21)^(1)))</f>
        <v>1.7691368889248957E-98</v>
      </c>
      <c r="S314" s="12">
        <f>$E314^EXP(Parameter!$D$81+Parameter!$D$88*($B314/30.2*21)^(-2))</f>
        <v>1.3422995156105271E-3</v>
      </c>
      <c r="T314" s="12">
        <f>$D314^EXP(Parameter!$D$97+Parameter!$D$104*(($B314*21/30.2)^(1)))</f>
        <v>1.0113225099352669E-9</v>
      </c>
      <c r="U314" s="12">
        <f>$E314^EXP(Parameter!$D$82+Parameter!$D$89*($B314/30.2*21)^(-2))</f>
        <v>2.3860981581462198E-3</v>
      </c>
      <c r="V314" s="12">
        <f>$D314^EXP(Parameter!$D$99+Parameter!$D$106*(($B314*21/30.2)^(1)))</f>
        <v>3.3796467874421583E-20</v>
      </c>
      <c r="W314" s="12">
        <f>$E314^EXP(Parameter!$D$84+Parameter!$D$91*($B314/30.2*21)^(-2))</f>
        <v>1.5248255422691539E-2</v>
      </c>
      <c r="X314" s="12">
        <f>$D314^EXP(Parameter!$D$100+Parameter!$D$107*(($B314*21/30.2)^(1)))</f>
        <v>0</v>
      </c>
      <c r="Y314" s="12">
        <f>$E314^EXP(Parameter!$D$85+Parameter!$D$92*($B314/30.2*21)^(-2))</f>
        <v>8.9876412427457031E-3</v>
      </c>
      <c r="Z314" s="12">
        <f>$D314^EXP(Parameter!$D$101+Parameter!$D$108*(($B314*21/30.2)^(1)))</f>
        <v>0</v>
      </c>
      <c r="AA314" s="12">
        <f>$E314^EXP(Parameter!$D$86+Parameter!$D$93*($B314/30.2*21)^(-2))</f>
        <v>1.371761555521717E-2</v>
      </c>
      <c r="AB314" s="12">
        <f>$D314^EXP(Parameter!$D$98+Parameter!$D$105*(($B314*21/30.2)^(1)))</f>
        <v>1.2792662567000916E-20</v>
      </c>
      <c r="AC314" s="12">
        <f>$E314^EXP(Parameter!$D$83+Parameter!$D$90*($B314/30.2*21)^(-2))</f>
        <v>5.3199508188122755E-4</v>
      </c>
      <c r="AD314" s="87">
        <f>$D314^EXP(Parameter!$D$133+Parameter!$D$140*(($B314*21/30.2)^(-0.5))+Parameter!$D$147*((LN($B314*21/30.2))))</f>
        <v>1.5681604382913978E-20</v>
      </c>
      <c r="AE314" s="12">
        <f>$E314^EXP(Parameter!$D$111+Parameter!$D$118*(($B314*21/30.2)^(-1))+Parameter!$D$125*(($B314*21/30.2)^(-0.5)))</f>
        <v>3.7451616113340358E-2</v>
      </c>
      <c r="AF314" s="12">
        <f>$D314^EXP(Parameter!$D$134+Parameter!$D$141*(($B314*21/30.2)^(-0.5))+Parameter!$D$148*((LN($B314*21/30.2))))</f>
        <v>5.5040932023646418E-6</v>
      </c>
      <c r="AG314" s="12">
        <f>$E314^EXP(Parameter!$D$112+Parameter!$D$119*(($B314*21/30.2)^(-1))+Parameter!$D$126*(($B314*21/30.2)^(-0.5)))</f>
        <v>3.0041889123486459E-3</v>
      </c>
      <c r="AH314" s="12">
        <f>$D314^EXP(Parameter!$D$136+Parameter!$D$143*(($B314*21/30.2)^(-0.5))+Parameter!$D$150*((LN($B314*21/30.2))))</f>
        <v>5.2680557136227599E-16</v>
      </c>
      <c r="AI314" s="12">
        <f>$E314^EXP(Parameter!$D$114+Parameter!$D$121*(($B314*21/30.2)^(-1))+Parameter!$D$128*(($B314*21/30.2)^(-0.5)))</f>
        <v>3.518092081153181E-6</v>
      </c>
      <c r="AJ314" s="12">
        <f>$D314^EXP(Parameter!$D$137+Parameter!$D$144*(($B314*21/30.2)^(-0.5))+Parameter!$D$151*((LN($B314*21/30.2))))</f>
        <v>8.0130056692835903E-25</v>
      </c>
      <c r="AK314" s="12">
        <f>$E314^EXP(Parameter!$D$115+Parameter!$D$122*(($B314*21/30.2)^(-1))+Parameter!$D$129*(($B314*21/30.2)^(-0.5)))</f>
        <v>1.5877891607877449E-3</v>
      </c>
      <c r="AL314" s="12">
        <f>$D314^EXP(Parameter!$D$138+Parameter!$D$145*(($B314*21/30.2)^(-0.5))+Parameter!$D$152*((LN($B314*21/30.2))))</f>
        <v>1.5589905546660835E-124</v>
      </c>
      <c r="AM314" s="12">
        <f>$E314^EXP(Parameter!$D$116+Parameter!$D$123*(($B314*21/30.2)^(-1))+Parameter!$D$130*(($B314*21/30.2)^(-0.5)))</f>
        <v>1.2060253816475535E-7</v>
      </c>
      <c r="AN314" s="12">
        <f>$D314^EXP(Parameter!$D$135+Parameter!$D$142*(($B314*21/30.2)^(-0.5))+Parameter!$D$149*((LN($B314*21/30.2))))</f>
        <v>4.2153115817608836E-8</v>
      </c>
      <c r="AO314" s="12">
        <f>$E314^EXP(Parameter!$D$113+Parameter!$D$120*(($B314*21/30.2)^(-1))+Parameter!$D$127*(($B314*21/30.2)^(-0.5)))</f>
        <v>1.452892639654358E-15</v>
      </c>
      <c r="AP314" s="87">
        <f>$D314^EXP(Parameter!$D$304+Parameter!$D$310*((LN($B314*21/30.2))))</f>
        <v>6.2338659652623179E-3</v>
      </c>
      <c r="AQ314" s="88">
        <f>$E314^EXP(Parameter!$D$290+Parameter!$D$296*((LN($B314*21/30.2))))</f>
        <v>5.8573165274459571E-3</v>
      </c>
      <c r="AR314" s="12">
        <f>$D314^EXP(Parameter!$D$305+Parameter!$D$311*((LN($B314*21/30.2))))</f>
        <v>1.0795206956274542E-2</v>
      </c>
      <c r="AS314" s="88">
        <f>$E314^EXP(Parameter!$D$291+Parameter!$D$297*((LN($B314*21/30.2))))</f>
        <v>3.9770463750856272E-3</v>
      </c>
      <c r="AT314" s="12">
        <f>$D314^EXP(Parameter!$D$305+Parameter!$D$307-Parameter!$D$306+(Parameter!$D$311+Parameter!$D$313-Parameter!$D$312)*((LN($B314*21/30.2))))</f>
        <v>8.5420324861859472E-3</v>
      </c>
      <c r="AU314" s="88">
        <f>$E314^EXP(Parameter!$D$291+Parameter!$D$293-Parameter!$D$292+(Parameter!$D$297+Parameter!$D$299-Parameter!$D$298)*((LN($B314*21/30.2))))</f>
        <v>6.4064411603739248E-3</v>
      </c>
      <c r="AV314" s="12">
        <f>$D314^EXP(Parameter!$D$308+Parameter!$D$314*((LN($B314*21/30.2))))</f>
        <v>1.1350976766924824E-2</v>
      </c>
      <c r="AW314" s="88">
        <f>$E314^EXP(Parameter!$D$294+Parameter!$D$300*((LN($B314*21/30.2))))</f>
        <v>5.6720013352553281E-3</v>
      </c>
      <c r="AX314" s="12">
        <f>$D314^EXP(Parameter!$D$305+Parameter!$D$309-Parameter!$D$306+(Parameter!$D$311+Parameter!$D$315-Parameter!$D$312)*((LN($B314*21/30.2))))</f>
        <v>2.9746881364138395E-3</v>
      </c>
      <c r="AY314" s="88">
        <f>$E314^EXP(Parameter!$D$291+Parameter!$D$295-Parameter!$D$292+(Parameter!$D$297+Parameter!$D$301-Parameter!$D$298)*((LN($B314*21/30.2))))</f>
        <v>7.9001419016761909E-6</v>
      </c>
      <c r="AZ314" s="12">
        <f>$D314^EXP(Parameter!D$305-Parameter!D$306+(Parameter!D$311-Parameter!D$312)*((LN($B314*21/30.2))))</f>
        <v>1.9415289816782206E-3</v>
      </c>
      <c r="BA314" s="88">
        <f>$E314^EXP(Parameter!$D$291-Parameter!$D$292+(Parameter!$D$297-Parameter!$D$298)*((LN($B314*21/30.2))))</f>
        <v>3.4245477814326917E-8</v>
      </c>
      <c r="BB314" s="89">
        <f>$D314^EXP(Parameter!$D$231+Parameter!$D$238)</f>
        <v>2.5102748117161896E-2</v>
      </c>
      <c r="BC314" s="90">
        <f>$E314^EXP(Parameter!$D$216+Parameter!$D$223)</f>
        <v>1.0752832485277279E-3</v>
      </c>
      <c r="BD314" s="91">
        <f>$D314^EXP(Parameter!$D$232+Parameter!$D$239)</f>
        <v>1.7814197944500631E-2</v>
      </c>
      <c r="BE314" s="90">
        <f>$E314^EXP(Parameter!$D$217+Parameter!$D$224)</f>
        <v>1.67453582096369E-3</v>
      </c>
      <c r="BF314" s="91">
        <f>$D314^EXP(Parameter!$D$234+Parameter!$D$241)</f>
        <v>2.2438071386787932E-2</v>
      </c>
      <c r="BG314" s="91">
        <f>$E314^EXP(Parameter!$D$219+Parameter!$D$226)</f>
        <v>1.0665921940791318E-2</v>
      </c>
      <c r="BH314" s="91">
        <f>$D314^EXP(Parameter!$D$235+Parameter!$D$242)</f>
        <v>5.3835057783952818E-2</v>
      </c>
      <c r="BI314" s="91">
        <f>$E314^EXP(Parameter!$D$220+Parameter!$D$227)</f>
        <v>6.1641758205371027E-3</v>
      </c>
      <c r="BJ314" s="91">
        <f>$D314^EXP(Parameter!$D$236)</f>
        <v>4.5702196359860029E-3</v>
      </c>
      <c r="BK314" s="91">
        <f>$E314^EXP(Parameter!$D$221)</f>
        <v>0.10655256770043817</v>
      </c>
      <c r="BL314" s="91">
        <f>$D314^EXP(Parameter!$D$233+Parameter!$D$240)</f>
        <v>6.8133308444985443E-3</v>
      </c>
      <c r="BM314" s="91">
        <f>$E314^EXP(Parameter!$D$218+Parameter!$D$225)</f>
        <v>4.0037665124320946E-4</v>
      </c>
      <c r="BN314" s="90">
        <f>$D314^EXP(Parameter!$D$268+Parameter!$D$275+Parameter!$D$282)</f>
        <v>4.438111793341272E-2</v>
      </c>
      <c r="BO314" s="91">
        <f>$E314^EXP(Parameter!$D$246+Parameter!$D$253+Parameter!$D$260)</f>
        <v>3.3917013255587874E-3</v>
      </c>
      <c r="BP314" s="91">
        <f>$D314^EXP(Parameter!$D$269+Parameter!$D$276+Parameter!$D$283)</f>
        <v>1.0372307323994545E-2</v>
      </c>
      <c r="BQ314" s="91">
        <f>$E314^EXP(Parameter!$D$247+Parameter!$D$254+Parameter!$D$261)</f>
        <v>4.2388818536664395E-3</v>
      </c>
      <c r="BR314" s="91">
        <f>$D314^EXP(Parameter!$D$271+Parameter!$D$278+Parameter!$D$285)</f>
        <v>6.8490877851346485E-2</v>
      </c>
      <c r="BS314" s="91">
        <f>$E314^EXP(Parameter!$D$249+Parameter!$D$256+Parameter!$D$263)</f>
        <v>6.4843452260450697E-3</v>
      </c>
      <c r="BT314" s="91">
        <f>$D314^EXP(Parameter!$D$272+Parameter!$D$279+Parameter!$D$286)</f>
        <v>4.9996769737213557E-2</v>
      </c>
      <c r="BU314" s="91">
        <f>$E314^EXP(Parameter!$D$250+Parameter!D$257+Parameter!D$264)</f>
        <v>3.3533083771644561E-3</v>
      </c>
      <c r="BV314" s="91">
        <f>$D314^EXP(Parameter!$D$273+Parameter!$D$280+Parameter!$D$287)</f>
        <v>4.54964464882971E-2</v>
      </c>
      <c r="BW314" s="91">
        <f>$E314^EXP(Parameter!$D$251+Parameter!$D$258+Parameter!$D$265)</f>
        <v>4.3638359132759036E-7</v>
      </c>
      <c r="BX314" s="91">
        <f>$D314^EXP(Parameter!$D$270+Parameter!$D$277+Parameter!$D$284)</f>
        <v>1.9838028571988174E-3</v>
      </c>
      <c r="BY314" s="91">
        <f>$E314^EXP(Parameter!$D$248+Parameter!$D$255+Parameter!$D$262)</f>
        <v>2.7570053096709961E-9</v>
      </c>
      <c r="BZ314" s="90">
        <f>$D314^EXP(Parameter!$D$208)</f>
        <v>2.2953556666426667E-2</v>
      </c>
      <c r="CA314" s="90">
        <f>$E314^EXP(Parameter!$D$200)</f>
        <v>7.0976236710763353E-4</v>
      </c>
      <c r="CB314" s="90">
        <f>$D314^EXP(Parameter!$D$209)</f>
        <v>1.810294506010577E-2</v>
      </c>
      <c r="CC314" s="90">
        <f>$E314^EXP(Parameter!$D$201)</f>
        <v>1.3424061195049378E-3</v>
      </c>
      <c r="CD314" s="90">
        <f>$D314^EXP(Parameter!$D$211)</f>
        <v>2.014469195786385E-2</v>
      </c>
      <c r="CE314" s="90">
        <f>$E314^EXP(Parameter!$D$203)</f>
        <v>7.8244749698315741E-3</v>
      </c>
      <c r="CF314" s="90">
        <f>$D314^EXP(Parameter!$D$212)</f>
        <v>5.3677912004661189E-2</v>
      </c>
      <c r="CG314" s="90">
        <f>$E314^EXP(Parameter!$D$204)</f>
        <v>5.1422242168836377E-3</v>
      </c>
      <c r="CH314" s="91">
        <f>$D314^EXP(Parameter!$D$213)</f>
        <v>1.5562470419212214E-2</v>
      </c>
      <c r="CI314" s="90">
        <f>$E314^EXP(Parameter!$D$205)</f>
        <v>1.0143472090710433E-2</v>
      </c>
      <c r="CJ314" s="91">
        <f>$D314^EXP(Parameter!$D$210)</f>
        <v>7.5946028266466155E-3</v>
      </c>
      <c r="CK314" s="90">
        <f>$E314^EXP(Parameter!$D$202)</f>
        <v>5.523443919823361E-4</v>
      </c>
      <c r="CL314" s="12">
        <f>$D314^EXP(Parameter!$D$170+Parameter!$D$177*(LN($B314/30.2*21)))</f>
        <v>8.2165293307335553E-3</v>
      </c>
      <c r="CM314" s="41">
        <f>$E314^EXP(Parameter!$D$155+Parameter!$D$162*(LN($B314/30.2*21)))</f>
        <v>5.4456357729415976E-2</v>
      </c>
      <c r="CN314" s="12">
        <f>$D314^EXP(Parameter!$D$171+Parameter!$D$178*(LN($B314/30.2*21)))</f>
        <v>1.0123364790740788E-2</v>
      </c>
      <c r="CO314" s="41">
        <f>$E314^EXP(Parameter!$D$156+Parameter!$D$163*(LN($B314/30.2*21)))</f>
        <v>2.7136677631118628E-2</v>
      </c>
      <c r="CP314" s="12">
        <f>$D314^EXP(Parameter!$D$173+Parameter!$D$180*(LN($B314/30.2*21)))</f>
        <v>7.7156559777046456E-3</v>
      </c>
      <c r="CQ314" s="41">
        <f>$E314^EXP(Parameter!$D$158+Parameter!$D$165*(LN($B314/30.2*21)))</f>
        <v>2.4669320263168856E-2</v>
      </c>
      <c r="CR314" s="12">
        <f>$D314^EXP(Parameter!$D$174+Parameter!$D$181*(LN($B314/30.2*21)))</f>
        <v>5.4851846437726122E-3</v>
      </c>
      <c r="CS314" s="41">
        <f>$E314^EXP(Parameter!$D$159+Parameter!$D$166*(LN($B314/30.2*21)))</f>
        <v>4.4556146673516019E-2</v>
      </c>
      <c r="CT314" s="12">
        <f>$D314^EXP(Parameter!$D$175+Parameter!$D$182*(LN($B314/30.2*21)))</f>
        <v>5.2831069220950894E-4</v>
      </c>
      <c r="CU314" s="41">
        <f>$E314^EXP(Parameter!$D$160+Parameter!$D$167*(LN($B314/30.2*21)))</f>
        <v>3.1983556809580367E-4</v>
      </c>
      <c r="CV314" s="12">
        <f>$D314^EXP(Parameter!$D$172+Parameter!$D$179*(LN($B314/30.2*21)))</f>
        <v>1.0720530851971262E-3</v>
      </c>
      <c r="CW314" s="41">
        <f>$E314^EXP(Parameter!$D$157+Parameter!$D$164*(LN($B314/30.2*21)))</f>
        <v>4.3908824705958131E-10</v>
      </c>
      <c r="CX314" s="12">
        <f t="shared" si="30"/>
        <v>1.7691368889248957E-98</v>
      </c>
      <c r="CY314" s="85">
        <v>1.20732711112135E-2</v>
      </c>
      <c r="CZ314" s="12">
        <f t="shared" si="31"/>
        <v>1.0113225099352669E-9</v>
      </c>
      <c r="DA314" s="85">
        <v>1.7656729619212198E-2</v>
      </c>
      <c r="DB314" s="12">
        <f t="shared" si="32"/>
        <v>3.3796467874421583E-20</v>
      </c>
      <c r="DC314" s="41">
        <v>2.11797687435218E-5</v>
      </c>
      <c r="DD314" s="12">
        <f t="shared" si="33"/>
        <v>0</v>
      </c>
      <c r="DE314" s="85">
        <v>2.9602811200446602E-4</v>
      </c>
      <c r="DF314" s="12">
        <f t="shared" si="34"/>
        <v>0</v>
      </c>
      <c r="DG314" s="41">
        <v>2.1175900000000002E-5</v>
      </c>
      <c r="DH314" s="12">
        <f t="shared" si="35"/>
        <v>1.2792662567000916E-20</v>
      </c>
      <c r="DI314" s="41">
        <v>2.1175900000000002E-5</v>
      </c>
      <c r="DJ314" s="46">
        <v>309</v>
      </c>
      <c r="DK314" s="44">
        <v>5.9586762081176303E-6</v>
      </c>
      <c r="DL314" s="44">
        <v>2.2335303880405301E-5</v>
      </c>
      <c r="DM314" s="44">
        <v>5.9012947120962201E-5</v>
      </c>
      <c r="DN314" s="44">
        <v>4.0084307527776801E-5</v>
      </c>
      <c r="DO314" s="44">
        <v>2.2719037306695401E-4</v>
      </c>
      <c r="DP314" s="44">
        <v>1.6764223648069201E-4</v>
      </c>
      <c r="DQ314" s="44">
        <v>2.6261341180777698E-4</v>
      </c>
      <c r="DR314" s="45">
        <v>8.5031508951878294E-3</v>
      </c>
      <c r="DS314" s="45">
        <v>1.5144457255350199E-2</v>
      </c>
      <c r="DT314" s="45">
        <v>1.32908156714231E-2</v>
      </c>
      <c r="DU314" s="45">
        <v>8.9941184417479097E-3</v>
      </c>
      <c r="DV314" s="45">
        <v>1.43292626952604E-2</v>
      </c>
      <c r="DW314" s="45">
        <v>2.5942236218693002E-2</v>
      </c>
      <c r="DX314" s="45">
        <v>1.09989957125459E-2</v>
      </c>
    </row>
    <row r="315" spans="1:128">
      <c r="A315" s="43">
        <f t="shared" si="29"/>
        <v>19.684931506849313</v>
      </c>
      <c r="B315" s="18">
        <v>311</v>
      </c>
      <c r="C315" s="12">
        <v>6820</v>
      </c>
      <c r="D315" s="12">
        <v>7.7620596329975103E-3</v>
      </c>
      <c r="E315" s="12">
        <v>2.0855986352993401E-5</v>
      </c>
      <c r="F315" s="92">
        <f>$D315^Parameter!$D$325</f>
        <v>2.2603830420406486E-2</v>
      </c>
      <c r="G315" s="92">
        <f>$E315^Parameter!$D$318</f>
        <v>4.2642840746893133E-4</v>
      </c>
      <c r="H315" s="92">
        <f>$D315^Parameter!$D$326</f>
        <v>2.0510751832309149E-2</v>
      </c>
      <c r="I315" s="92">
        <f>$E315^Parameter!$D$319</f>
        <v>1.0099681302510313E-3</v>
      </c>
      <c r="J315" s="92">
        <f>$D315^Parameter!$D$328</f>
        <v>2.4669619718458692E-2</v>
      </c>
      <c r="K315" s="92">
        <f>$E315^Parameter!$D$321</f>
        <v>8.4414920374897857E-3</v>
      </c>
      <c r="L315" s="92">
        <f>$D315^Parameter!$D$329</f>
        <v>6.5824429833346243E-2</v>
      </c>
      <c r="M315" s="92">
        <f>$E315^Parameter!$D$322</f>
        <v>5.0865469753079498E-3</v>
      </c>
      <c r="N315" s="92">
        <f>$D315^Parameter!$D$330</f>
        <v>1.9538055984524839E-2</v>
      </c>
      <c r="O315" s="92">
        <f>$E315^Parameter!$D$323</f>
        <v>1.3418139220125464E-2</v>
      </c>
      <c r="P315" s="92">
        <f>$D315^Parameter!$D$327</f>
        <v>9.8007222176922527E-3</v>
      </c>
      <c r="Q315" s="92">
        <f>$E315^Parameter!$D$320</f>
        <v>4.5491551004099074E-4</v>
      </c>
      <c r="R315" s="12">
        <f>$D315^EXP(Parameter!$D$96+Parameter!$D$103*(($B315/30.2*21)^(1)))</f>
        <v>5.3445864675324724E-100</v>
      </c>
      <c r="S315" s="12">
        <f>$E315^EXP(Parameter!$D$81+Parameter!$D$88*($B315/30.2*21)^(-2))</f>
        <v>1.3298029142981508E-3</v>
      </c>
      <c r="T315" s="12">
        <f>$D315^EXP(Parameter!$D$97+Parameter!$D$104*(($B315*21/30.2)^(1)))</f>
        <v>8.7285581403317175E-10</v>
      </c>
      <c r="U315" s="12">
        <f>$E315^EXP(Parameter!$D$82+Parameter!$D$89*($B315/30.2*21)^(-2))</f>
        <v>2.3658076097472936E-3</v>
      </c>
      <c r="V315" s="12">
        <f>$D315^EXP(Parameter!$D$99+Parameter!$D$106*(($B315*21/30.2)^(1)))</f>
        <v>2.1668557948163962E-20</v>
      </c>
      <c r="W315" s="12">
        <f>$E315^EXP(Parameter!$D$84+Parameter!$D$91*($B315/30.2*21)^(-2))</f>
        <v>1.5158306872328E-2</v>
      </c>
      <c r="X315" s="12">
        <f>$D315^EXP(Parameter!$D$100+Parameter!$D$107*(($B315*21/30.2)^(1)))</f>
        <v>0</v>
      </c>
      <c r="Y315" s="12">
        <f>$E315^EXP(Parameter!$D$85+Parameter!$D$92*($B315/30.2*21)^(-2))</f>
        <v>8.9279449282545741E-3</v>
      </c>
      <c r="Z315" s="12">
        <f>$D315^EXP(Parameter!$D$101+Parameter!$D$108*(($B315*21/30.2)^(1)))</f>
        <v>0</v>
      </c>
      <c r="AA315" s="12">
        <f>$E315^EXP(Parameter!$D$86+Parameter!$D$93*($B315/30.2*21)^(-2))</f>
        <v>1.3634645934156822E-2</v>
      </c>
      <c r="AB315" s="12">
        <f>$D315^EXP(Parameter!$D$98+Parameter!$D$105*(($B315*21/30.2)^(1)))</f>
        <v>8.3888401232535568E-21</v>
      </c>
      <c r="AC315" s="12">
        <f>$E315^EXP(Parameter!$D$83+Parameter!$D$90*($B315/30.2*21)^(-2))</f>
        <v>5.2635234134169396E-4</v>
      </c>
      <c r="AD315" s="87">
        <f>$D315^EXP(Parameter!$D$133+Parameter!$D$140*(($B315*21/30.2)^(-0.5))+Parameter!$D$147*((LN($B315*21/30.2))))</f>
        <v>1.2355110930381968E-20</v>
      </c>
      <c r="AE315" s="12">
        <f>$E315^EXP(Parameter!$D$111+Parameter!$D$118*(($B315*21/30.2)^(-1))+Parameter!$D$125*(($B315*21/30.2)^(-0.5)))</f>
        <v>3.7323545685285064E-2</v>
      </c>
      <c r="AF315" s="12">
        <f>$D315^EXP(Parameter!$D$134+Parameter!$D$141*(($B315*21/30.2)^(-0.5))+Parameter!$D$148*((LN($B315*21/30.2))))</f>
        <v>5.3039362132644413E-6</v>
      </c>
      <c r="AG315" s="12">
        <f>$E315^EXP(Parameter!$D$112+Parameter!$D$119*(($B315*21/30.2)^(-1))+Parameter!$D$126*(($B315*21/30.2)^(-0.5)))</f>
        <v>2.9801677603116415E-3</v>
      </c>
      <c r="AH315" s="12">
        <f>$D315^EXP(Parameter!$D$136+Parameter!$D$143*(($B315*21/30.2)^(-0.5))+Parameter!$D$150*((LN($B315*21/30.2))))</f>
        <v>4.4431865245522695E-16</v>
      </c>
      <c r="AI315" s="12">
        <f>$E315^EXP(Parameter!$D$114+Parameter!$D$121*(($B315*21/30.2)^(-1))+Parameter!$D$128*(($B315*21/30.2)^(-0.5)))</f>
        <v>3.4322024143906008E-6</v>
      </c>
      <c r="AJ315" s="12">
        <f>$D315^EXP(Parameter!$D$137+Parameter!$D$144*(($B315*21/30.2)^(-0.5))+Parameter!$D$151*((LN($B315*21/30.2))))</f>
        <v>5.7965780031894065E-25</v>
      </c>
      <c r="AK315" s="12">
        <f>$E315^EXP(Parameter!$D$115+Parameter!$D$122*(($B315*21/30.2)^(-1))+Parameter!$D$129*(($B315*21/30.2)^(-0.5)))</f>
        <v>1.5720860789859839E-3</v>
      </c>
      <c r="AL315" s="12">
        <f>$D315^EXP(Parameter!$D$138+Parameter!$D$145*(($B315*21/30.2)^(-0.5))+Parameter!$D$152*((LN($B315*21/30.2))))</f>
        <v>1.7813213652967111E-125</v>
      </c>
      <c r="AM315" s="12">
        <f>$E315^EXP(Parameter!$D$116+Parameter!$D$123*(($B315*21/30.2)^(-1))+Parameter!$D$130*(($B315*21/30.2)^(-0.5)))</f>
        <v>1.1686307201775842E-7</v>
      </c>
      <c r="AN315" s="12">
        <f>$D315^EXP(Parameter!$D$135+Parameter!$D$142*(($B315*21/30.2)^(-0.5))+Parameter!$D$149*((LN($B315*21/30.2))))</f>
        <v>3.9941548320269083E-8</v>
      </c>
      <c r="AO315" s="12">
        <f>$E315^EXP(Parameter!$D$113+Parameter!$D$120*(($B315*21/30.2)^(-1))+Parameter!$D$127*(($B315*21/30.2)^(-0.5)))</f>
        <v>1.3520106540453654E-15</v>
      </c>
      <c r="AP315" s="87">
        <f>$D315^EXP(Parameter!$D$304+Parameter!$D$310*((LN($B315*21/30.2))))</f>
        <v>6.1729964172913352E-3</v>
      </c>
      <c r="AQ315" s="88">
        <f>$E315^EXP(Parameter!$D$290+Parameter!$D$296*((LN($B315*21/30.2))))</f>
        <v>5.8286722784128579E-3</v>
      </c>
      <c r="AR315" s="12">
        <f>$D315^EXP(Parameter!$D$305+Parameter!$D$311*((LN($B315*21/30.2))))</f>
        <v>1.0713439427486794E-2</v>
      </c>
      <c r="AS315" s="88">
        <f>$E315^EXP(Parameter!$D$291+Parameter!$D$297*((LN($B315*21/30.2))))</f>
        <v>3.9498201512133003E-3</v>
      </c>
      <c r="AT315" s="12">
        <f>$D315^EXP(Parameter!$D$305+Parameter!$D$307-Parameter!$D$306+(Parameter!$D$311+Parameter!$D$313-Parameter!$D$312)*((LN($B315*21/30.2))))</f>
        <v>8.4691167492522024E-3</v>
      </c>
      <c r="AU315" s="88">
        <f>$E315^EXP(Parameter!$D$291+Parameter!$D$293-Parameter!$D$292+(Parameter!$D$297+Parameter!$D$299-Parameter!$D$298)*((LN($B315*21/30.2))))</f>
        <v>6.3575061194204811E-3</v>
      </c>
      <c r="AV315" s="12">
        <f>$D315^EXP(Parameter!$D$308+Parameter!$D$314*((LN($B315*21/30.2))))</f>
        <v>1.1243403529674498E-2</v>
      </c>
      <c r="AW315" s="88">
        <f>$E315^EXP(Parameter!$D$294+Parameter!$D$300*((LN($B315*21/30.2))))</f>
        <v>5.6314608203084197E-3</v>
      </c>
      <c r="AX315" s="12">
        <f>$D315^EXP(Parameter!$D$305+Parameter!$D$309-Parameter!$D$306+(Parameter!$D$311+Parameter!$D$315-Parameter!$D$312)*((LN($B315*21/30.2))))</f>
        <v>2.9402969680609342E-3</v>
      </c>
      <c r="AY315" s="88">
        <f>$E315^EXP(Parameter!$D$291+Parameter!$D$295-Parameter!$D$292+(Parameter!$D$297+Parameter!$D$301-Parameter!$D$298)*((LN($B315*21/30.2))))</f>
        <v>7.6688874885593627E-6</v>
      </c>
      <c r="AZ315" s="12">
        <f>$D315^EXP(Parameter!D$305-Parameter!D$306+(Parameter!D$311-Parameter!D$312)*((LN($B315*21/30.2))))</f>
        <v>1.9189249021898203E-3</v>
      </c>
      <c r="BA315" s="88">
        <f>$E315^EXP(Parameter!$D$291-Parameter!$D$292+(Parameter!$D$297-Parameter!$D$298)*((LN($B315*21/30.2))))</f>
        <v>3.291407859625685E-8</v>
      </c>
      <c r="BB315" s="89">
        <f>$D315^EXP(Parameter!$D$231+Parameter!$D$238)</f>
        <v>2.4962342103171175E-2</v>
      </c>
      <c r="BC315" s="90">
        <f>$E315^EXP(Parameter!$D$216+Parameter!$D$223)</f>
        <v>1.0649378447231096E-3</v>
      </c>
      <c r="BD315" s="91">
        <f>$D315^EXP(Parameter!$D$232+Parameter!$D$239)</f>
        <v>1.7705312540687686E-2</v>
      </c>
      <c r="BE315" s="90">
        <f>$E315^EXP(Parameter!$D$217+Parameter!$D$224)</f>
        <v>1.6594642989621385E-3</v>
      </c>
      <c r="BF315" s="91">
        <f>$D315^EXP(Parameter!$D$234+Parameter!$D$241)</f>
        <v>2.2308758518682244E-2</v>
      </c>
      <c r="BG315" s="91">
        <f>$E315^EXP(Parameter!$D$219+Parameter!$D$226)</f>
        <v>1.0597640875522859E-2</v>
      </c>
      <c r="BH315" s="91">
        <f>$D315^EXP(Parameter!$D$235+Parameter!$D$242)</f>
        <v>5.3596152761763008E-2</v>
      </c>
      <c r="BI315" s="91">
        <f>$E315^EXP(Parameter!$D$220+Parameter!$D$227)</f>
        <v>6.1199660495025402E-3</v>
      </c>
      <c r="BJ315" s="91">
        <f>$D315^EXP(Parameter!$D$236)</f>
        <v>4.5328885162403479E-3</v>
      </c>
      <c r="BK315" s="91">
        <f>$E315^EXP(Parameter!$D$221)</f>
        <v>0.10621564836383604</v>
      </c>
      <c r="BL315" s="91">
        <f>$D315^EXP(Parameter!$D$233+Parameter!$D$240)</f>
        <v>6.7617860793129309E-3</v>
      </c>
      <c r="BM315" s="91">
        <f>$E315^EXP(Parameter!$D$218+Parameter!$D$225)</f>
        <v>3.9597089808376289E-4</v>
      </c>
      <c r="BN315" s="90">
        <f>$D315^EXP(Parameter!$D$268+Parameter!$D$275+Parameter!$D$282)</f>
        <v>4.4171180734501651E-2</v>
      </c>
      <c r="BO315" s="91">
        <f>$E315^EXP(Parameter!$D$246+Parameter!$D$253+Parameter!$D$260)</f>
        <v>3.3645316607082217E-3</v>
      </c>
      <c r="BP315" s="91">
        <f>$D315^EXP(Parameter!$D$269+Parameter!$D$276+Parameter!$D$283)</f>
        <v>1.0300425135135549E-2</v>
      </c>
      <c r="BQ315" s="91">
        <f>$E315^EXP(Parameter!$D$247+Parameter!$D$254+Parameter!$D$261)</f>
        <v>4.2062520392463377E-3</v>
      </c>
      <c r="BR315" s="91">
        <f>$D315^EXP(Parameter!$D$271+Parameter!$D$278+Parameter!$D$285)</f>
        <v>6.8211929992193054E-2</v>
      </c>
      <c r="BS315" s="91">
        <f>$E315^EXP(Parameter!$D$249+Parameter!$D$256+Parameter!$D$263)</f>
        <v>6.4383002803153335E-3</v>
      </c>
      <c r="BT315" s="91">
        <f>$D315^EXP(Parameter!$D$272+Parameter!$D$279+Parameter!$D$286)</f>
        <v>4.9769294056608467E-2</v>
      </c>
      <c r="BU315" s="91">
        <f>$E315^EXP(Parameter!$D$250+Parameter!D$257+Parameter!D$264)</f>
        <v>3.3263927024434333E-3</v>
      </c>
      <c r="BV315" s="91">
        <f>$D315^EXP(Parameter!$D$273+Parameter!$D$280+Parameter!$D$287)</f>
        <v>4.5282944226738772E-2</v>
      </c>
      <c r="BW315" s="91">
        <f>$E315^EXP(Parameter!$D$251+Parameter!$D$258+Parameter!$D$265)</f>
        <v>4.2743750951300612E-7</v>
      </c>
      <c r="BX315" s="91">
        <f>$D315^EXP(Parameter!$D$270+Parameter!$D$277+Parameter!$D$284)</f>
        <v>1.9651005400782321E-3</v>
      </c>
      <c r="BY315" s="91">
        <f>$E315^EXP(Parameter!$D$248+Parameter!$D$255+Parameter!$D$262)</f>
        <v>2.6812106903740995E-9</v>
      </c>
      <c r="BZ315" s="90">
        <f>$D315^EXP(Parameter!$D$208)</f>
        <v>2.282206205929433E-2</v>
      </c>
      <c r="CA315" s="90">
        <f>$E315^EXP(Parameter!$D$200)</f>
        <v>7.0252078372909854E-4</v>
      </c>
      <c r="CB315" s="90">
        <f>$D315^EXP(Parameter!$D$209)</f>
        <v>1.7992735122344412E-2</v>
      </c>
      <c r="CC315" s="90">
        <f>$E315^EXP(Parameter!$D$201)</f>
        <v>1.329907996038437E-3</v>
      </c>
      <c r="CD315" s="90">
        <f>$D315^EXP(Parameter!$D$211)</f>
        <v>2.0025309231798342E-2</v>
      </c>
      <c r="CE315" s="90">
        <f>$E315^EXP(Parameter!$D$203)</f>
        <v>7.7709784556128335E-3</v>
      </c>
      <c r="CF315" s="90">
        <f>$D315^EXP(Parameter!$D$212)</f>
        <v>5.3439466555089521E-2</v>
      </c>
      <c r="CG315" s="90">
        <f>$E315^EXP(Parameter!$D$204)</f>
        <v>5.1040351577693712E-3</v>
      </c>
      <c r="CH315" s="91">
        <f>$D315^EXP(Parameter!$D$213)</f>
        <v>1.5464166908398374E-2</v>
      </c>
      <c r="CI315" s="90">
        <f>$E315^EXP(Parameter!$D$205)</f>
        <v>1.0077819728590025E-2</v>
      </c>
      <c r="CJ315" s="91">
        <f>$D315^EXP(Parameter!$D$210)</f>
        <v>7.5383930948738241E-3</v>
      </c>
      <c r="CK315" s="90">
        <f>$E315^EXP(Parameter!$D$202)</f>
        <v>5.4651504850244861E-4</v>
      </c>
      <c r="CL315" s="12">
        <f>$D315^EXP(Parameter!$D$170+Parameter!$D$177*(LN($B315/30.2*21)))</f>
        <v>8.1469710882158281E-3</v>
      </c>
      <c r="CM315" s="41">
        <f>$E315^EXP(Parameter!$D$155+Parameter!$D$162*(LN($B315/30.2*21)))</f>
        <v>5.4362053344404401E-2</v>
      </c>
      <c r="CN315" s="12">
        <f>$D315^EXP(Parameter!$D$171+Parameter!$D$178*(LN($B315/30.2*21)))</f>
        <v>1.004673148101968E-2</v>
      </c>
      <c r="CO315" s="41">
        <f>$E315^EXP(Parameter!$D$156+Parameter!$D$163*(LN($B315/30.2*21)))</f>
        <v>2.7045101763747116E-2</v>
      </c>
      <c r="CP315" s="12">
        <f>$D315^EXP(Parameter!$D$173+Parameter!$D$180*(LN($B315/30.2*21)))</f>
        <v>7.6504465118213657E-3</v>
      </c>
      <c r="CQ315" s="41">
        <f>$E315^EXP(Parameter!$D$158+Parameter!$D$165*(LN($B315/30.2*21)))</f>
        <v>2.4556306400874611E-2</v>
      </c>
      <c r="CR315" s="12">
        <f>$D315^EXP(Parameter!$D$174+Parameter!$D$181*(LN($B315/30.2*21)))</f>
        <v>5.4246434465908518E-3</v>
      </c>
      <c r="CS315" s="41">
        <f>$E315^EXP(Parameter!$D$159+Parameter!$D$166*(LN($B315/30.2*21)))</f>
        <v>4.442152702066153E-2</v>
      </c>
      <c r="CT315" s="12">
        <f>$D315^EXP(Parameter!$D$175+Parameter!$D$182*(LN($B315/30.2*21)))</f>
        <v>5.1980341151815863E-4</v>
      </c>
      <c r="CU315" s="41">
        <f>$E315^EXP(Parameter!$D$160+Parameter!$D$167*(LN($B315/30.2*21)))</f>
        <v>3.1471678029564005E-4</v>
      </c>
      <c r="CV315" s="12">
        <f>$D315^EXP(Parameter!$D$172+Parameter!$D$179*(LN($B315/30.2*21)))</f>
        <v>1.0584271639164E-3</v>
      </c>
      <c r="CW315" s="41">
        <f>$E315^EXP(Parameter!$D$157+Parameter!$D$164*(LN($B315/30.2*21)))</f>
        <v>4.1749486734535325E-10</v>
      </c>
      <c r="CX315" s="12">
        <f t="shared" si="30"/>
        <v>5.3445864675324724E-100</v>
      </c>
      <c r="CY315" s="85">
        <v>1.20695800918673E-2</v>
      </c>
      <c r="CZ315" s="12">
        <f t="shared" si="31"/>
        <v>8.7285581403317175E-10</v>
      </c>
      <c r="DA315" s="85">
        <v>1.76477879723895E-2</v>
      </c>
      <c r="DB315" s="12">
        <f t="shared" si="32"/>
        <v>2.1668557948163962E-20</v>
      </c>
      <c r="DC315" s="41">
        <v>2.08595207935354E-5</v>
      </c>
      <c r="DD315" s="12">
        <f t="shared" si="33"/>
        <v>0</v>
      </c>
      <c r="DE315" s="85">
        <v>2.9233578957849797E-4</v>
      </c>
      <c r="DF315" s="12">
        <f t="shared" si="34"/>
        <v>0</v>
      </c>
      <c r="DG315" s="41">
        <v>2.0856000000000002E-5</v>
      </c>
      <c r="DH315" s="12">
        <f t="shared" si="35"/>
        <v>8.3888401232535568E-21</v>
      </c>
      <c r="DI315" s="41">
        <v>2.0856000000000002E-5</v>
      </c>
      <c r="DJ315" s="46">
        <v>310</v>
      </c>
      <c r="DK315" s="44">
        <v>5.8487430597553603E-6</v>
      </c>
      <c r="DL315" s="44">
        <v>2.1951925040841798E-5</v>
      </c>
      <c r="DM315" s="44">
        <v>5.8058093970969602E-5</v>
      </c>
      <c r="DN315" s="44">
        <v>3.9419844548915797E-5</v>
      </c>
      <c r="DO315" s="44">
        <v>2.2383974183981501E-4</v>
      </c>
      <c r="DP315" s="44">
        <v>1.6511442990374499E-4</v>
      </c>
      <c r="DQ315" s="44">
        <v>2.5878216483465899E-4</v>
      </c>
      <c r="DR315" s="45">
        <v>8.4425752792641803E-3</v>
      </c>
      <c r="DS315" s="45">
        <v>1.5044221739419999E-2</v>
      </c>
      <c r="DT315" s="45">
        <v>1.32012892214053E-2</v>
      </c>
      <c r="DU315" s="45">
        <v>8.9304740160414103E-3</v>
      </c>
      <c r="DV315" s="45">
        <v>1.4233706813970799E-2</v>
      </c>
      <c r="DW315" s="45">
        <v>2.5783636506074001E-2</v>
      </c>
      <c r="DX315" s="45">
        <v>1.0923071691200201E-2</v>
      </c>
    </row>
    <row r="316" spans="1:128">
      <c r="A316" s="43">
        <f t="shared" si="29"/>
        <v>19.745205479452054</v>
      </c>
      <c r="B316" s="18">
        <v>312</v>
      </c>
      <c r="C316" s="12">
        <v>6842</v>
      </c>
      <c r="D316" s="12">
        <v>7.7050856344838704E-3</v>
      </c>
      <c r="E316" s="12">
        <v>2.0541668759950299E-5</v>
      </c>
      <c r="F316" s="92">
        <f>$D316^Parameter!$D$325</f>
        <v>2.2474313076623467E-2</v>
      </c>
      <c r="G316" s="92">
        <f>$E316^Parameter!$D$318</f>
        <v>4.2179139917089689E-4</v>
      </c>
      <c r="H316" s="92">
        <f>$D316^Parameter!$D$326</f>
        <v>2.0390223016721647E-2</v>
      </c>
      <c r="I316" s="92">
        <f>$E316^Parameter!$D$319</f>
        <v>1.000200027071117E-3</v>
      </c>
      <c r="J316" s="92">
        <f>$D316^Parameter!$D$328</f>
        <v>2.4531518509504861E-2</v>
      </c>
      <c r="K316" s="92">
        <f>$E316^Parameter!$D$321</f>
        <v>8.3848949276292932E-3</v>
      </c>
      <c r="L316" s="92">
        <f>$D316^Parameter!$D$329</f>
        <v>6.5553424352034845E-2</v>
      </c>
      <c r="M316" s="92">
        <f>$E316^Parameter!$D$322</f>
        <v>5.0488387882379332E-3</v>
      </c>
      <c r="N316" s="92">
        <f>$D316^Parameter!$D$330</f>
        <v>1.9421812208558528E-2</v>
      </c>
      <c r="O316" s="92">
        <f>$E316^Parameter!$D$323</f>
        <v>1.33368813865279E-2</v>
      </c>
      <c r="P316" s="92">
        <f>$D316^Parameter!$D$327</f>
        <v>9.7322252336662744E-3</v>
      </c>
      <c r="Q316" s="92">
        <f>$E316^Parameter!$D$320</f>
        <v>4.5000973134222047E-4</v>
      </c>
      <c r="R316" s="12">
        <f>$D316^EXP(Parameter!$D$96+Parameter!$D$103*(($B316/30.2*21)^(1)))</f>
        <v>1.5311793490738207E-101</v>
      </c>
      <c r="S316" s="12">
        <f>$E316^EXP(Parameter!$D$81+Parameter!$D$88*($B316/30.2*21)^(-2))</f>
        <v>1.3174527077689634E-3</v>
      </c>
      <c r="T316" s="12">
        <f>$D316^EXP(Parameter!$D$97+Parameter!$D$104*(($B316*21/30.2)^(1)))</f>
        <v>7.5265181354201755E-10</v>
      </c>
      <c r="U316" s="12">
        <f>$E316^EXP(Parameter!$D$82+Parameter!$D$89*($B316/30.2*21)^(-2))</f>
        <v>2.3457384637715259E-3</v>
      </c>
      <c r="V316" s="12">
        <f>$D316^EXP(Parameter!$D$99+Parameter!$D$106*(($B316*21/30.2)^(1)))</f>
        <v>1.3835378074982777E-20</v>
      </c>
      <c r="W316" s="12">
        <f>$E316^EXP(Parameter!$D$84+Parameter!$D$91*($B316/30.2*21)^(-2))</f>
        <v>1.5069106352043093E-2</v>
      </c>
      <c r="X316" s="12">
        <f>$D316^EXP(Parameter!$D$100+Parameter!$D$107*(($B316*21/30.2)^(1)))</f>
        <v>0</v>
      </c>
      <c r="Y316" s="12">
        <f>$E316^EXP(Parameter!$D$85+Parameter!$D$92*($B316/30.2*21)^(-2))</f>
        <v>8.8687892659069911E-3</v>
      </c>
      <c r="Z316" s="12">
        <f>$D316^EXP(Parameter!$D$101+Parameter!$D$108*(($B316*21/30.2)^(1)))</f>
        <v>0</v>
      </c>
      <c r="AA316" s="12">
        <f>$E316^EXP(Parameter!$D$86+Parameter!$D$93*($B316/30.2*21)^(-2))</f>
        <v>1.355237870449327E-2</v>
      </c>
      <c r="AB316" s="12">
        <f>$D316^EXP(Parameter!$D$98+Parameter!$D$105*(($B316*21/30.2)^(1)))</f>
        <v>5.4811691277898953E-21</v>
      </c>
      <c r="AC316" s="12">
        <f>$E316^EXP(Parameter!$D$83+Parameter!$D$90*($B316/30.2*21)^(-2))</f>
        <v>5.2078299791996944E-4</v>
      </c>
      <c r="AD316" s="87">
        <f>$D316^EXP(Parameter!$D$133+Parameter!$D$140*(($B316*21/30.2)^(-0.5))+Parameter!$D$147*((LN($B316*21/30.2))))</f>
        <v>9.7295832190452186E-21</v>
      </c>
      <c r="AE316" s="12">
        <f>$E316^EXP(Parameter!$D$111+Parameter!$D$118*(($B316*21/30.2)^(-1))+Parameter!$D$125*(($B316*21/30.2)^(-0.5)))</f>
        <v>3.7196234450122871E-2</v>
      </c>
      <c r="AF316" s="12">
        <f>$D316^EXP(Parameter!$D$134+Parameter!$D$141*(($B316*21/30.2)^(-0.5))+Parameter!$D$148*((LN($B316*21/30.2))))</f>
        <v>5.1111246185990482E-6</v>
      </c>
      <c r="AG316" s="12">
        <f>$E316^EXP(Parameter!$D$112+Parameter!$D$119*(($B316*21/30.2)^(-1))+Parameter!$D$126*(($B316*21/30.2)^(-0.5)))</f>
        <v>2.9563968089371616E-3</v>
      </c>
      <c r="AH316" s="12">
        <f>$D316^EXP(Parameter!$D$136+Parameter!$D$143*(($B316*21/30.2)^(-0.5))+Parameter!$D$150*((LN($B316*21/30.2))))</f>
        <v>3.7464499847502384E-16</v>
      </c>
      <c r="AI316" s="12">
        <f>$E316^EXP(Parameter!$D$114+Parameter!$D$121*(($B316*21/30.2)^(-1))+Parameter!$D$128*(($B316*21/30.2)^(-0.5)))</f>
        <v>3.3485832391231741E-6</v>
      </c>
      <c r="AJ316" s="12">
        <f>$D316^EXP(Parameter!$D$137+Parameter!$D$144*(($B316*21/30.2)^(-0.5))+Parameter!$D$151*((LN($B316*21/30.2))))</f>
        <v>4.1896537024709857E-25</v>
      </c>
      <c r="AK316" s="12">
        <f>$E316^EXP(Parameter!$D$115+Parameter!$D$122*(($B316*21/30.2)^(-1))+Parameter!$D$129*(($B316*21/30.2)^(-0.5)))</f>
        <v>1.5565749735467584E-3</v>
      </c>
      <c r="AL316" s="12">
        <f>$D316^EXP(Parameter!$D$138+Parameter!$D$145*(($B316*21/30.2)^(-0.5))+Parameter!$D$152*((LN($B316*21/30.2))))</f>
        <v>2.0157796860545804E-126</v>
      </c>
      <c r="AM316" s="12">
        <f>$E316^EXP(Parameter!$D$116+Parameter!$D$123*(($B316*21/30.2)^(-1))+Parameter!$D$130*(($B316*21/30.2)^(-0.5)))</f>
        <v>1.1324709499839377E-7</v>
      </c>
      <c r="AN316" s="12">
        <f>$D316^EXP(Parameter!$D$135+Parameter!$D$142*(($B316*21/30.2)^(-0.5))+Parameter!$D$149*((LN($B316*21/30.2))))</f>
        <v>3.7846511106849965E-8</v>
      </c>
      <c r="AO316" s="12">
        <f>$E316^EXP(Parameter!$D$113+Parameter!$D$120*(($B316*21/30.2)^(-1))+Parameter!$D$127*(($B316*21/30.2)^(-0.5)))</f>
        <v>1.2583155641209992E-15</v>
      </c>
      <c r="AP316" s="87">
        <f>$D316^EXP(Parameter!$D$304+Parameter!$D$310*((LN($B316*21/30.2))))</f>
        <v>6.1128285672603947E-3</v>
      </c>
      <c r="AQ316" s="88">
        <f>$E316^EXP(Parameter!$D$290+Parameter!$D$296*((LN($B316*21/30.2))))</f>
        <v>5.8002592161420308E-3</v>
      </c>
      <c r="AR316" s="12">
        <f>$D316^EXP(Parameter!$D$305+Parameter!$D$311*((LN($B316*21/30.2))))</f>
        <v>1.0632462425703287E-2</v>
      </c>
      <c r="AS316" s="88">
        <f>$E316^EXP(Parameter!$D$291+Parameter!$D$297*((LN($B316*21/30.2))))</f>
        <v>3.9228530036028381E-3</v>
      </c>
      <c r="AT316" s="12">
        <f>$D316^EXP(Parameter!$D$305+Parameter!$D$307-Parameter!$D$306+(Parameter!$D$311+Parameter!$D$313-Parameter!$D$312)*((LN($B316*21/30.2))))</f>
        <v>8.3969644007136253E-3</v>
      </c>
      <c r="AU316" s="88">
        <f>$E316^EXP(Parameter!$D$291+Parameter!$D$293-Parameter!$D$292+(Parameter!$D$297+Parameter!$D$299-Parameter!$D$298)*((LN($B316*21/30.2))))</f>
        <v>6.3090557607328917E-3</v>
      </c>
      <c r="AV316" s="12">
        <f>$D316^EXP(Parameter!$D$308+Parameter!$D$314*((LN($B316*21/30.2))))</f>
        <v>1.1137014265167508E-2</v>
      </c>
      <c r="AW316" s="88">
        <f>$E316^EXP(Parameter!$D$294+Parameter!$D$300*((LN($B316*21/30.2))))</f>
        <v>5.5913094981509814E-3</v>
      </c>
      <c r="AX316" s="12">
        <f>$D316^EXP(Parameter!$D$305+Parameter!$D$309-Parameter!$D$306+(Parameter!$D$311+Parameter!$D$315-Parameter!$D$312)*((LN($B316*21/30.2))))</f>
        <v>2.9063610937211499E-3</v>
      </c>
      <c r="AY316" s="88">
        <f>$E316^EXP(Parameter!$D$291+Parameter!$D$295-Parameter!$D$292+(Parameter!$D$297+Parameter!$D$301-Parameter!$D$298)*((LN($B316*21/30.2))))</f>
        <v>7.4446347338186687E-6</v>
      </c>
      <c r="AZ316" s="12">
        <f>$D316^EXP(Parameter!D$305-Parameter!D$306+(Parameter!D$311-Parameter!D$312)*((LN($B316*21/30.2))))</f>
        <v>1.8966253363909447E-3</v>
      </c>
      <c r="BA316" s="88">
        <f>$E316^EXP(Parameter!$D$291-Parameter!$D$292+(Parameter!$D$297-Parameter!$D$298)*((LN($B316*21/30.2))))</f>
        <v>3.1636079295038227E-8</v>
      </c>
      <c r="BB316" s="89">
        <f>$D316^EXP(Parameter!$D$231+Parameter!$D$238)</f>
        <v>2.4823046219475016E-2</v>
      </c>
      <c r="BC316" s="90">
        <f>$E316^EXP(Parameter!$D$216+Parameter!$D$223)</f>
        <v>1.0547168456413875E-3</v>
      </c>
      <c r="BD316" s="91">
        <f>$D316^EXP(Parameter!$D$232+Parameter!$D$239)</f>
        <v>1.7597344364822291E-2</v>
      </c>
      <c r="BE316" s="90">
        <f>$E316^EXP(Parameter!$D$217+Parameter!$D$224)</f>
        <v>1.6445646933067766E-3</v>
      </c>
      <c r="BF316" s="91">
        <f>$D316^EXP(Parameter!$D$234+Parameter!$D$241)</f>
        <v>2.2180489959057356E-2</v>
      </c>
      <c r="BG316" s="91">
        <f>$E316^EXP(Parameter!$D$219+Parameter!$D$226)</f>
        <v>1.0529961881782859E-2</v>
      </c>
      <c r="BH316" s="91">
        <f>$D316^EXP(Parameter!$D$235+Parameter!$D$242)</f>
        <v>5.3358861560428045E-2</v>
      </c>
      <c r="BI316" s="91">
        <f>$E316^EXP(Parameter!$D$220+Parameter!$D$227)</f>
        <v>6.07618002877988E-3</v>
      </c>
      <c r="BJ316" s="91">
        <f>$D316^EXP(Parameter!$D$236)</f>
        <v>4.4959483535795533E-3</v>
      </c>
      <c r="BK316" s="91">
        <f>$E316^EXP(Parameter!$D$221)</f>
        <v>0.10588061226153478</v>
      </c>
      <c r="BL316" s="91">
        <f>$D316^EXP(Parameter!$D$233+Parameter!$D$240)</f>
        <v>6.7107501499156378E-3</v>
      </c>
      <c r="BM316" s="91">
        <f>$E316^EXP(Parameter!$D$218+Parameter!$D$225)</f>
        <v>3.9162419528892981E-4</v>
      </c>
      <c r="BN316" s="90">
        <f>$D316^EXP(Parameter!$D$268+Parameter!$D$275+Parameter!$D$282)</f>
        <v>4.3962722890993525E-2</v>
      </c>
      <c r="BO316" s="91">
        <f>$E316^EXP(Parameter!$D$246+Parameter!$D$253+Parameter!$D$260)</f>
        <v>3.3376451178420926E-3</v>
      </c>
      <c r="BP316" s="91">
        <f>$D316^EXP(Parameter!$D$269+Parameter!$D$276+Parameter!$D$283)</f>
        <v>1.0229207055770404E-2</v>
      </c>
      <c r="BQ316" s="91">
        <f>$E316^EXP(Parameter!$D$247+Parameter!$D$254+Parameter!$D$261)</f>
        <v>4.1739520720746725E-3</v>
      </c>
      <c r="BR316" s="91">
        <f>$D316^EXP(Parameter!$D$271+Parameter!$D$278+Parameter!$D$285)</f>
        <v>6.7934764999958763E-2</v>
      </c>
      <c r="BS316" s="91">
        <f>$E316^EXP(Parameter!$D$249+Parameter!$D$256+Parameter!$D$263)</f>
        <v>6.3926934127495286E-3</v>
      </c>
      <c r="BT316" s="91">
        <f>$D316^EXP(Parameter!$D$272+Parameter!$D$279+Parameter!$D$286)</f>
        <v>4.954338039857864E-2</v>
      </c>
      <c r="BU316" s="91">
        <f>$E316^EXP(Parameter!$D$250+Parameter!D$257+Parameter!D$264)</f>
        <v>3.2997579313495885E-3</v>
      </c>
      <c r="BV316" s="91">
        <f>$D316^EXP(Parameter!$D$273+Parameter!$D$280+Parameter!$D$287)</f>
        <v>4.5070938442028717E-2</v>
      </c>
      <c r="BW316" s="91">
        <f>$E316^EXP(Parameter!$D$251+Parameter!$D$258+Parameter!$D$265)</f>
        <v>4.1869598002731473E-7</v>
      </c>
      <c r="BX316" s="91">
        <f>$D316^EXP(Parameter!$D$270+Parameter!$D$277+Parameter!$D$284)</f>
        <v>1.9466175537366883E-3</v>
      </c>
      <c r="BY316" s="91">
        <f>$E316^EXP(Parameter!$D$248+Parameter!$D$255+Parameter!$D$262)</f>
        <v>2.6076770915307468E-9</v>
      </c>
      <c r="BZ316" s="90">
        <f>$D316^EXP(Parameter!$D$208)</f>
        <v>2.2691624875480258E-2</v>
      </c>
      <c r="CA316" s="90">
        <f>$E316^EXP(Parameter!$D$200)</f>
        <v>6.953704785858958E-4</v>
      </c>
      <c r="CB316" s="90">
        <f>$D316^EXP(Parameter!$D$209)</f>
        <v>1.7883450898524618E-2</v>
      </c>
      <c r="CC316" s="90">
        <f>$E316^EXP(Parameter!$D$201)</f>
        <v>1.3175562930314228E-3</v>
      </c>
      <c r="CD316" s="90">
        <f>$D316^EXP(Parameter!$D$211)</f>
        <v>1.9906910030808356E-2</v>
      </c>
      <c r="CE316" s="90">
        <f>$E316^EXP(Parameter!$D$203)</f>
        <v>7.7179768503775996E-3</v>
      </c>
      <c r="CF316" s="90">
        <f>$D316^EXP(Parameter!$D$212)</f>
        <v>5.3202632874568882E-2</v>
      </c>
      <c r="CG316" s="90">
        <f>$E316^EXP(Parameter!$D$204)</f>
        <v>5.0662218247751103E-3</v>
      </c>
      <c r="CH316" s="91">
        <f>$D316^EXP(Parameter!$D$213)</f>
        <v>1.5366711511135014E-2</v>
      </c>
      <c r="CI316" s="90">
        <f>$E316^EXP(Parameter!$D$205)</f>
        <v>1.0012750876061164E-2</v>
      </c>
      <c r="CJ316" s="91">
        <f>$D316^EXP(Parameter!$D$210)</f>
        <v>7.4827290634402292E-3</v>
      </c>
      <c r="CK316" s="90">
        <f>$E316^EXP(Parameter!$D$202)</f>
        <v>5.4076122095849093E-4</v>
      </c>
      <c r="CL316" s="12">
        <f>$D316^EXP(Parameter!$D$170+Parameter!$D$177*(LN($B316/30.2*21)))</f>
        <v>8.0781388151101498E-3</v>
      </c>
      <c r="CM316" s="41">
        <f>$E316^EXP(Parameter!$D$155+Parameter!$D$162*(LN($B316/30.2*21)))</f>
        <v>5.4268300423122411E-2</v>
      </c>
      <c r="CN316" s="12">
        <f>$D316^EXP(Parameter!$D$171+Parameter!$D$178*(LN($B316/30.2*21)))</f>
        <v>9.9708412091842995E-3</v>
      </c>
      <c r="CO316" s="41">
        <f>$E316^EXP(Parameter!$D$156+Parameter!$D$163*(LN($B316/30.2*21)))</f>
        <v>2.6954129880528845E-2</v>
      </c>
      <c r="CP316" s="12">
        <f>$D316^EXP(Parameter!$D$173+Parameter!$D$180*(LN($B316/30.2*21)))</f>
        <v>7.5859188872016156E-3</v>
      </c>
      <c r="CQ316" s="41">
        <f>$E316^EXP(Parameter!$D$158+Parameter!$D$165*(LN($B316/30.2*21)))</f>
        <v>2.4444113489109728E-2</v>
      </c>
      <c r="CR316" s="12">
        <f>$D316^EXP(Parameter!$D$174+Parameter!$D$181*(LN($B316/30.2*21)))</f>
        <v>5.3648624009955837E-3</v>
      </c>
      <c r="CS316" s="41">
        <f>$E316^EXP(Parameter!$D$159+Parameter!$D$166*(LN($B316/30.2*21)))</f>
        <v>4.4287738509944004E-2</v>
      </c>
      <c r="CT316" s="12">
        <f>$D316^EXP(Parameter!$D$175+Parameter!$D$182*(LN($B316/30.2*21)))</f>
        <v>5.1144574892908587E-4</v>
      </c>
      <c r="CU316" s="41">
        <f>$E316^EXP(Parameter!$D$160+Parameter!$D$167*(LN($B316/30.2*21)))</f>
        <v>3.0968823327291132E-4</v>
      </c>
      <c r="CV316" s="12">
        <f>$D316^EXP(Parameter!$D$172+Parameter!$D$179*(LN($B316/30.2*21)))</f>
        <v>1.0449993959105004E-3</v>
      </c>
      <c r="CW316" s="41">
        <f>$E316^EXP(Parameter!$D$157+Parameter!$D$164*(LN($B316/30.2*21)))</f>
        <v>3.9698875394974116E-10</v>
      </c>
      <c r="CX316" s="12">
        <f t="shared" si="30"/>
        <v>1.5311793490738207E-101</v>
      </c>
      <c r="CY316" s="85">
        <v>1.2065956800934301E-2</v>
      </c>
      <c r="CZ316" s="12">
        <f t="shared" si="31"/>
        <v>7.5265181354201755E-10</v>
      </c>
      <c r="DA316" s="85">
        <v>1.7638990806849001E-2</v>
      </c>
      <c r="DB316" s="12">
        <f t="shared" si="32"/>
        <v>1.3835378074982777E-20</v>
      </c>
      <c r="DC316" s="41">
        <v>2.0544903280394E-5</v>
      </c>
      <c r="DD316" s="12">
        <f t="shared" si="33"/>
        <v>0</v>
      </c>
      <c r="DE316" s="85">
        <v>2.8870510805259801E-4</v>
      </c>
      <c r="DF316" s="12">
        <f t="shared" si="34"/>
        <v>0</v>
      </c>
      <c r="DG316" s="41">
        <v>2.05417E-5</v>
      </c>
      <c r="DH316" s="12">
        <f t="shared" si="35"/>
        <v>5.4811691277898953E-21</v>
      </c>
      <c r="DI316" s="41">
        <v>2.05417E-5</v>
      </c>
      <c r="DJ316" s="46">
        <v>311</v>
      </c>
      <c r="DK316" s="44">
        <v>5.7410793588008602E-6</v>
      </c>
      <c r="DL316" s="44">
        <v>2.1575953735308901E-5</v>
      </c>
      <c r="DM316" s="44">
        <v>5.7120718909398099E-5</v>
      </c>
      <c r="DN316" s="44">
        <v>3.8767816621709798E-5</v>
      </c>
      <c r="DO316" s="44">
        <v>2.2054545671057501E-4</v>
      </c>
      <c r="DP316" s="44">
        <v>1.6263000241933899E-4</v>
      </c>
      <c r="DQ316" s="44">
        <v>2.5501471015187998E-4</v>
      </c>
      <c r="DR316" s="45">
        <v>8.3825733713027706E-3</v>
      </c>
      <c r="DS316" s="45">
        <v>1.49448792319499E-2</v>
      </c>
      <c r="DT316" s="45">
        <v>1.3112572109038901E-2</v>
      </c>
      <c r="DU316" s="45">
        <v>8.8674290074849393E-3</v>
      </c>
      <c r="DV316" s="45">
        <v>1.4139007588256701E-2</v>
      </c>
      <c r="DW316" s="45">
        <v>2.5626359491593202E-2</v>
      </c>
      <c r="DX316" s="45">
        <v>1.08478481417951E-2</v>
      </c>
    </row>
    <row r="317" spans="1:128">
      <c r="A317" s="43">
        <f t="shared" si="29"/>
        <v>19.805479452054794</v>
      </c>
      <c r="B317" s="18">
        <v>313</v>
      </c>
      <c r="C317" s="12">
        <v>6864</v>
      </c>
      <c r="D317" s="12">
        <v>7.6486608964113001E-3</v>
      </c>
      <c r="E317" s="12">
        <v>2.0232835368790901E-5</v>
      </c>
      <c r="F317" s="92">
        <f>$D317^Parameter!$D$325</f>
        <v>2.234583652980417E-2</v>
      </c>
      <c r="G317" s="92">
        <f>$E317^Parameter!$D$318</f>
        <v>4.1721590716346086E-4</v>
      </c>
      <c r="H317" s="92">
        <f>$D317^Parameter!$D$326</f>
        <v>2.0270680361172962E-2</v>
      </c>
      <c r="I317" s="92">
        <f>$E317^Parameter!$D$319</f>
        <v>9.9054980898708898E-4</v>
      </c>
      <c r="J317" s="92">
        <f>$D317^Parameter!$D$328</f>
        <v>2.4394508930835598E-2</v>
      </c>
      <c r="K317" s="92">
        <f>$E317^Parameter!$D$321</f>
        <v>8.3288135354616689E-3</v>
      </c>
      <c r="L317" s="92">
        <f>$D317^Parameter!$D$329</f>
        <v>6.5284161107340463E-2</v>
      </c>
      <c r="M317" s="92">
        <f>$E317^Parameter!$D$322</f>
        <v>5.0115008274754331E-3</v>
      </c>
      <c r="N317" s="92">
        <f>$D317^Parameter!$D$330</f>
        <v>1.9306528016269607E-2</v>
      </c>
      <c r="O317" s="92">
        <f>$E317^Parameter!$D$323</f>
        <v>1.3256311451667393E-2</v>
      </c>
      <c r="P317" s="92">
        <f>$D317^Parameter!$D$327</f>
        <v>9.6643646329989032E-3</v>
      </c>
      <c r="Q317" s="92">
        <f>$E317^Parameter!$D$320</f>
        <v>4.4516859400461618E-4</v>
      </c>
      <c r="R317" s="12">
        <f>$D317^EXP(Parameter!$D$96+Parameter!$D$103*(($B317/30.2*21)^(1)))</f>
        <v>4.1567426501264946E-103</v>
      </c>
      <c r="S317" s="12">
        <f>$E317^EXP(Parameter!$D$81+Parameter!$D$88*($B317/30.2*21)^(-2))</f>
        <v>1.3052468144584507E-3</v>
      </c>
      <c r="T317" s="12">
        <f>$D317^EXP(Parameter!$D$97+Parameter!$D$104*(($B317*21/30.2)^(1)))</f>
        <v>6.4839850830796983E-10</v>
      </c>
      <c r="U317" s="12">
        <f>$E317^EXP(Parameter!$D$82+Parameter!$D$89*($B317/30.2*21)^(-2))</f>
        <v>2.3258877474220075E-3</v>
      </c>
      <c r="V317" s="12">
        <f>$D317^EXP(Parameter!$D$99+Parameter!$D$106*(($B317*21/30.2)^(1)))</f>
        <v>8.7970695027578535E-21</v>
      </c>
      <c r="W317" s="12">
        <f>$E317^EXP(Parameter!$D$84+Parameter!$D$91*($B317/30.2*21)^(-2))</f>
        <v>1.4980645723926073E-2</v>
      </c>
      <c r="X317" s="12">
        <f>$D317^EXP(Parameter!$D$100+Parameter!$D$107*(($B317*21/30.2)^(1)))</f>
        <v>0</v>
      </c>
      <c r="Y317" s="12">
        <f>$E317^EXP(Parameter!$D$85+Parameter!$D$92*($B317/30.2*21)^(-2))</f>
        <v>8.8101679819960355E-3</v>
      </c>
      <c r="Z317" s="12">
        <f>$D317^EXP(Parameter!$D$101+Parameter!$D$108*(($B317*21/30.2)^(1)))</f>
        <v>0</v>
      </c>
      <c r="AA317" s="12">
        <f>$E317^EXP(Parameter!$D$86+Parameter!$D$93*($B317/30.2*21)^(-2))</f>
        <v>1.3470806121691343E-2</v>
      </c>
      <c r="AB317" s="12">
        <f>$D317^EXP(Parameter!$D$98+Parameter!$D$105*(($B317*21/30.2)^(1)))</f>
        <v>3.5683025573928261E-21</v>
      </c>
      <c r="AC317" s="12">
        <f>$E317^EXP(Parameter!$D$83+Parameter!$D$90*($B317/30.2*21)^(-2))</f>
        <v>5.1528591426096997E-4</v>
      </c>
      <c r="AD317" s="87">
        <f>$D317^EXP(Parameter!$D$133+Parameter!$D$140*(($B317*21/30.2)^(-0.5))+Parameter!$D$147*((LN($B317*21/30.2))))</f>
        <v>7.6583199915851254E-21</v>
      </c>
      <c r="AE317" s="12">
        <f>$E317^EXP(Parameter!$D$111+Parameter!$D$118*(($B317*21/30.2)^(-1))+Parameter!$D$125*(($B317*21/30.2)^(-0.5)))</f>
        <v>3.706967580584794E-2</v>
      </c>
      <c r="AF317" s="12">
        <f>$D317^EXP(Parameter!$D$134+Parameter!$D$141*(($B317*21/30.2)^(-0.5))+Parameter!$D$148*((LN($B317*21/30.2))))</f>
        <v>4.9253863101644853E-6</v>
      </c>
      <c r="AG317" s="12">
        <f>$E317^EXP(Parameter!$D$112+Parameter!$D$119*(($B317*21/30.2)^(-1))+Parameter!$D$126*(($B317*21/30.2)^(-0.5)))</f>
        <v>2.9328728178338826E-3</v>
      </c>
      <c r="AH317" s="12">
        <f>$D317^EXP(Parameter!$D$136+Parameter!$D$143*(($B317*21/30.2)^(-0.5))+Parameter!$D$150*((LN($B317*21/30.2))))</f>
        <v>3.1581062632338066E-16</v>
      </c>
      <c r="AI317" s="12">
        <f>$E317^EXP(Parameter!$D$114+Parameter!$D$121*(($B317*21/30.2)^(-1))+Parameter!$D$128*(($B317*21/30.2)^(-0.5)))</f>
        <v>3.2671698901392654E-6</v>
      </c>
      <c r="AJ317" s="12">
        <f>$D317^EXP(Parameter!$D$137+Parameter!$D$144*(($B317*21/30.2)^(-0.5))+Parameter!$D$151*((LN($B317*21/30.2))))</f>
        <v>3.0256242310311412E-25</v>
      </c>
      <c r="AK317" s="12">
        <f>$E317^EXP(Parameter!$D$115+Parameter!$D$122*(($B317*21/30.2)^(-1))+Parameter!$D$129*(($B317*21/30.2)^(-0.5)))</f>
        <v>1.5412530322751288E-3</v>
      </c>
      <c r="AL317" s="12">
        <f>$D317^EXP(Parameter!$D$138+Parameter!$D$145*(($B317*21/30.2)^(-0.5))+Parameter!$D$152*((LN($B317*21/30.2))))</f>
        <v>2.2591248257107313E-127</v>
      </c>
      <c r="AM317" s="12">
        <f>$E317^EXP(Parameter!$D$116+Parameter!$D$123*(($B317*21/30.2)^(-1))+Parameter!$D$130*(($B317*21/30.2)^(-0.5)))</f>
        <v>1.0975027792536199E-7</v>
      </c>
      <c r="AN317" s="12">
        <f>$D317^EXP(Parameter!$D$135+Parameter!$D$142*(($B317*21/30.2)^(-0.5))+Parameter!$D$149*((LN($B317*21/30.2))))</f>
        <v>3.5861837232624779E-8</v>
      </c>
      <c r="AO317" s="12">
        <f>$E317^EXP(Parameter!$D$113+Parameter!$D$120*(($B317*21/30.2)^(-1))+Parameter!$D$127*(($B317*21/30.2)^(-0.5)))</f>
        <v>1.1712823789896247E-15</v>
      </c>
      <c r="AP317" s="87">
        <f>$D317^EXP(Parameter!$D$304+Parameter!$D$310*((LN($B317*21/30.2))))</f>
        <v>6.0533529811333054E-3</v>
      </c>
      <c r="AQ317" s="88">
        <f>$E317^EXP(Parameter!$D$290+Parameter!$D$296*((LN($B317*21/30.2))))</f>
        <v>5.772074762128941E-3</v>
      </c>
      <c r="AR317" s="12">
        <f>$D317^EXP(Parameter!$D$305+Parameter!$D$311*((LN($B317*21/30.2))))</f>
        <v>1.0552266527019877E-2</v>
      </c>
      <c r="AS317" s="88">
        <f>$E317^EXP(Parameter!$D$291+Parameter!$D$297*((LN($B317*21/30.2))))</f>
        <v>3.8961417570355958E-3</v>
      </c>
      <c r="AT317" s="12">
        <f>$D317^EXP(Parameter!$D$305+Parameter!$D$307-Parameter!$D$306+(Parameter!$D$311+Parameter!$D$313-Parameter!$D$312)*((LN($B317*21/30.2))))</f>
        <v>8.3255658500064316E-3</v>
      </c>
      <c r="AU317" s="88">
        <f>$E317^EXP(Parameter!$D$291+Parameter!$D$293-Parameter!$D$292+(Parameter!$D$297+Parameter!$D$299-Parameter!$D$298)*((LN($B317*21/30.2))))</f>
        <v>6.2610841157691131E-3</v>
      </c>
      <c r="AV317" s="12">
        <f>$D317^EXP(Parameter!$D$308+Parameter!$D$314*((LN($B317*21/30.2))))</f>
        <v>1.1031793937084396E-2</v>
      </c>
      <c r="AW317" s="88">
        <f>$E317^EXP(Parameter!$D$294+Parameter!$D$300*((LN($B317*21/30.2))))</f>
        <v>5.551542632467996E-3</v>
      </c>
      <c r="AX317" s="12">
        <f>$D317^EXP(Parameter!$D$305+Parameter!$D$309-Parameter!$D$306+(Parameter!$D$311+Parameter!$D$315-Parameter!$D$312)*((LN($B317*21/30.2))))</f>
        <v>2.8728736611420107E-3</v>
      </c>
      <c r="AY317" s="88">
        <f>$E317^EXP(Parameter!$D$291+Parameter!$D$295-Parameter!$D$292+(Parameter!$D$297+Parameter!$D$301-Parameter!$D$298)*((LN($B317*21/30.2))))</f>
        <v>7.2271642720293446E-6</v>
      </c>
      <c r="AZ317" s="12">
        <f>$D317^EXP(Parameter!D$305-Parameter!D$306+(Parameter!D$311-Parameter!D$312)*((LN($B317*21/30.2))))</f>
        <v>1.8746255863489707E-3</v>
      </c>
      <c r="BA317" s="88">
        <f>$E317^EXP(Parameter!$D$291-Parameter!$D$292+(Parameter!$D$297-Parameter!$D$298)*((LN($B317*21/30.2))))</f>
        <v>3.0409270340649213E-8</v>
      </c>
      <c r="BB317" s="89">
        <f>$D317^EXP(Parameter!$D$231+Parameter!$D$238)</f>
        <v>2.4684848940477365E-2</v>
      </c>
      <c r="BC317" s="90">
        <f>$E317^EXP(Parameter!$D$216+Parameter!$D$223)</f>
        <v>1.0446184442503635E-3</v>
      </c>
      <c r="BD317" s="91">
        <f>$D317^EXP(Parameter!$D$232+Parameter!$D$239)</f>
        <v>1.7490283431241378E-2</v>
      </c>
      <c r="BE317" s="90">
        <f>$E317^EXP(Parameter!$D$217+Parameter!$D$224)</f>
        <v>1.6298346117322665E-3</v>
      </c>
      <c r="BF317" s="91">
        <f>$D317^EXP(Parameter!$D$234+Parameter!$D$241)</f>
        <v>2.205325469341517E-2</v>
      </c>
      <c r="BG317" s="91">
        <f>$E317^EXP(Parameter!$D$219+Parameter!$D$226)</f>
        <v>1.0462878114034461E-2</v>
      </c>
      <c r="BH317" s="91">
        <f>$D317^EXP(Parameter!$D$235+Parameter!$D$242)</f>
        <v>5.3123169228227476E-2</v>
      </c>
      <c r="BI317" s="91">
        <f>$E317^EXP(Parameter!$D$220+Parameter!$D$227)</f>
        <v>6.0328126214635198E-3</v>
      </c>
      <c r="BJ317" s="91">
        <f>$D317^EXP(Parameter!$D$236)</f>
        <v>4.4593941061635781E-3</v>
      </c>
      <c r="BK317" s="91">
        <f>$E317^EXP(Parameter!$D$221)</f>
        <v>0.10554744387314555</v>
      </c>
      <c r="BL317" s="91">
        <f>$D317^EXP(Parameter!$D$233+Parameter!$D$240)</f>
        <v>6.6602167948853746E-3</v>
      </c>
      <c r="BM317" s="91">
        <f>$E317^EXP(Parameter!$D$218+Parameter!$D$225)</f>
        <v>3.8733560473213399E-4</v>
      </c>
      <c r="BN317" s="90">
        <f>$D317^EXP(Parameter!$D$268+Parameter!$D$275+Parameter!$D$282)</f>
        <v>4.3755730279754018E-2</v>
      </c>
      <c r="BO317" s="91">
        <f>$E317^EXP(Parameter!$D$246+Parameter!$D$253+Parameter!$D$260)</f>
        <v>3.3110380322908251E-3</v>
      </c>
      <c r="BP317" s="91">
        <f>$D317^EXP(Parameter!$D$269+Parameter!$D$276+Parameter!$D$283)</f>
        <v>1.0158645326175254E-2</v>
      </c>
      <c r="BQ317" s="91">
        <f>$E317^EXP(Parameter!$D$247+Parameter!$D$254+Parameter!$D$261)</f>
        <v>4.141977783830574E-3</v>
      </c>
      <c r="BR317" s="91">
        <f>$D317^EXP(Parameter!$D$271+Parameter!$D$278+Parameter!$D$285)</f>
        <v>6.7659366981914451E-2</v>
      </c>
      <c r="BS317" s="91">
        <f>$E317^EXP(Parameter!$D$249+Parameter!$D$256+Parameter!$D$263)</f>
        <v>6.3475193432227101E-3</v>
      </c>
      <c r="BT317" s="91">
        <f>$D317^EXP(Parameter!$D$272+Parameter!$D$279+Parameter!$D$286)</f>
        <v>4.9319014122691164E-2</v>
      </c>
      <c r="BU317" s="91">
        <f>$E317^EXP(Parameter!$D$250+Parameter!D$257+Parameter!D$264)</f>
        <v>3.2734004235280417E-3</v>
      </c>
      <c r="BV317" s="91">
        <f>$D317^EXP(Parameter!$D$273+Parameter!$D$280+Parameter!$D$287)</f>
        <v>4.4860414901873646E-2</v>
      </c>
      <c r="BW317" s="91">
        <f>$E317^EXP(Parameter!$D$251+Parameter!$D$258+Parameter!$D$265)</f>
        <v>4.1015383314681441E-7</v>
      </c>
      <c r="BX317" s="91">
        <f>$D317^EXP(Parameter!$D$270+Parameter!$D$277+Parameter!$D$284)</f>
        <v>1.9283507985231776E-3</v>
      </c>
      <c r="BY317" s="91">
        <f>$E317^EXP(Parameter!$D$248+Parameter!$D$255+Parameter!$D$262)</f>
        <v>2.5363317072708756E-9</v>
      </c>
      <c r="BZ317" s="90">
        <f>$D317^EXP(Parameter!$D$208)</f>
        <v>2.2562233997480946E-2</v>
      </c>
      <c r="CA317" s="90">
        <f>$E317^EXP(Parameter!$D$200)</f>
        <v>6.8831007357502392E-4</v>
      </c>
      <c r="CB317" s="90">
        <f>$D317^EXP(Parameter!$D$209)</f>
        <v>1.7775082332517764E-2</v>
      </c>
      <c r="CC317" s="90">
        <f>$E317^EXP(Parameter!$D$201)</f>
        <v>1.3053489284184632E-3</v>
      </c>
      <c r="CD317" s="90">
        <f>$D317^EXP(Parameter!$D$211)</f>
        <v>1.978948382548543E-2</v>
      </c>
      <c r="CE317" s="90">
        <f>$E317^EXP(Parameter!$D$203)</f>
        <v>7.6654643166865965E-3</v>
      </c>
      <c r="CF317" s="90">
        <f>$D317^EXP(Parameter!$D$212)</f>
        <v>5.2967396023515259E-2</v>
      </c>
      <c r="CG317" s="90">
        <f>$E317^EXP(Parameter!$D$204)</f>
        <v>5.0287795695857195E-3</v>
      </c>
      <c r="CH317" s="91">
        <f>$D317^EXP(Parameter!$D$213)</f>
        <v>1.5270094825342874E-2</v>
      </c>
      <c r="CI317" s="90">
        <f>$E317^EXP(Parameter!$D$205)</f>
        <v>9.9482588584519274E-3</v>
      </c>
      <c r="CJ317" s="91">
        <f>$D317^EXP(Parameter!$D$210)</f>
        <v>7.4276041048707258E-3</v>
      </c>
      <c r="CK317" s="90">
        <f>$E317^EXP(Parameter!$D$202)</f>
        <v>5.3508174312701334E-4</v>
      </c>
      <c r="CL317" s="12">
        <f>$D317^EXP(Parameter!$D$170+Parameter!$D$177*(LN($B317/30.2*21)))</f>
        <v>8.0100233888553193E-3</v>
      </c>
      <c r="CM317" s="41">
        <f>$E317^EXP(Parameter!$D$155+Parameter!$D$162*(LN($B317/30.2*21)))</f>
        <v>5.4175093969542204E-2</v>
      </c>
      <c r="CN317" s="12">
        <f>$D317^EXP(Parameter!$D$171+Parameter!$D$178*(LN($B317/30.2*21)))</f>
        <v>9.8956850756494776E-3</v>
      </c>
      <c r="CO317" s="41">
        <f>$E317^EXP(Parameter!$D$156+Parameter!$D$163*(LN($B317/30.2*21)))</f>
        <v>2.6863756133677173E-2</v>
      </c>
      <c r="CP317" s="12">
        <f>$D317^EXP(Parameter!$D$173+Parameter!$D$180*(LN($B317/30.2*21)))</f>
        <v>7.5220645020001205E-3</v>
      </c>
      <c r="CQ317" s="41">
        <f>$E317^EXP(Parameter!$D$158+Parameter!$D$165*(LN($B317/30.2*21)))</f>
        <v>2.4332733283002679E-2</v>
      </c>
      <c r="CR317" s="12">
        <f>$D317^EXP(Parameter!$D$174+Parameter!$D$181*(LN($B317/30.2*21)))</f>
        <v>5.3058306994163158E-3</v>
      </c>
      <c r="CS317" s="41">
        <f>$E317^EXP(Parameter!$D$159+Parameter!$D$166*(LN($B317/30.2*21)))</f>
        <v>4.4154773474048829E-2</v>
      </c>
      <c r="CT317" s="12">
        <f>$D317^EXP(Parameter!$D$175+Parameter!$D$182*(LN($B317/30.2*21)))</f>
        <v>5.0323483615871483E-4</v>
      </c>
      <c r="CU317" s="41">
        <f>$E317^EXP(Parameter!$D$160+Parameter!$D$167*(LN($B317/30.2*21)))</f>
        <v>3.0474818016029757E-4</v>
      </c>
      <c r="CV317" s="12">
        <f>$D317^EXP(Parameter!$D$172+Parameter!$D$179*(LN($B317/30.2*21)))</f>
        <v>1.0317665134240469E-3</v>
      </c>
      <c r="CW317" s="41">
        <f>$E317^EXP(Parameter!$D$157+Parameter!$D$164*(LN($B317/30.2*21)))</f>
        <v>3.7751385208302908E-10</v>
      </c>
      <c r="CX317" s="12">
        <f t="shared" si="30"/>
        <v>4.1567426501264946E-103</v>
      </c>
      <c r="CY317" s="85">
        <v>1.2062399877063401E-2</v>
      </c>
      <c r="CZ317" s="12">
        <f t="shared" si="31"/>
        <v>6.4839850830796983E-10</v>
      </c>
      <c r="DA317" s="85">
        <v>1.76303356221599E-2</v>
      </c>
      <c r="DB317" s="12">
        <f t="shared" si="32"/>
        <v>8.7970695027578535E-21</v>
      </c>
      <c r="DC317" s="41">
        <v>2.0235713619274799E-5</v>
      </c>
      <c r="DD317" s="12">
        <f t="shared" si="33"/>
        <v>0</v>
      </c>
      <c r="DE317" s="85">
        <v>2.8513475825069301E-4</v>
      </c>
      <c r="DF317" s="12">
        <f t="shared" si="34"/>
        <v>0</v>
      </c>
      <c r="DG317" s="41">
        <v>2.02328E-5</v>
      </c>
      <c r="DH317" s="12">
        <f t="shared" si="35"/>
        <v>3.5683025573928261E-21</v>
      </c>
      <c r="DI317" s="41">
        <v>2.02328E-5</v>
      </c>
      <c r="DJ317" s="46">
        <v>312</v>
      </c>
      <c r="DK317" s="44">
        <v>5.63563312772075E-6</v>
      </c>
      <c r="DL317" s="44">
        <v>2.1207230339603801E-5</v>
      </c>
      <c r="DM317" s="44">
        <v>5.6200463580235997E-5</v>
      </c>
      <c r="DN317" s="44">
        <v>3.8127963542078403E-5</v>
      </c>
      <c r="DO317" s="44">
        <v>2.17306448992871E-4</v>
      </c>
      <c r="DP317" s="44">
        <v>1.60188115821525E-4</v>
      </c>
      <c r="DQ317" s="44">
        <v>2.5130984882326701E-4</v>
      </c>
      <c r="DR317" s="45">
        <v>8.3231383178040703E-3</v>
      </c>
      <c r="DS317" s="45">
        <v>1.4846419608085699E-2</v>
      </c>
      <c r="DT317" s="45">
        <v>1.30246550428439E-2</v>
      </c>
      <c r="DU317" s="45">
        <v>8.8049762895092698E-3</v>
      </c>
      <c r="DV317" s="45">
        <v>1.40451552533981E-2</v>
      </c>
      <c r="DW317" s="45">
        <v>2.54703910024008E-2</v>
      </c>
      <c r="DX317" s="45">
        <v>1.07733168817162E-2</v>
      </c>
    </row>
    <row r="318" spans="1:128">
      <c r="A318" s="43">
        <f t="shared" si="29"/>
        <v>19.865753424657534</v>
      </c>
      <c r="B318" s="18">
        <v>314</v>
      </c>
      <c r="C318" s="12">
        <v>6886</v>
      </c>
      <c r="D318" s="12">
        <v>7.5927787887776601E-3</v>
      </c>
      <c r="E318" s="12">
        <v>1.9929377117900301E-5</v>
      </c>
      <c r="F318" s="92">
        <f>$D318^Parameter!$D$325</f>
        <v>2.2218389851081079E-2</v>
      </c>
      <c r="G318" s="92">
        <f>$E318^Parameter!$D$318</f>
        <v>4.1270096293224664E-4</v>
      </c>
      <c r="H318" s="92">
        <f>$D318^Parameter!$D$326</f>
        <v>2.0152113370086572E-2</v>
      </c>
      <c r="I318" s="92">
        <f>$E318^Parameter!$D$319</f>
        <v>9.810157595560795E-4</v>
      </c>
      <c r="J318" s="92">
        <f>$D318^Parameter!$D$328</f>
        <v>2.4258579659619649E-2</v>
      </c>
      <c r="K318" s="92">
        <f>$E318^Parameter!$D$321</f>
        <v>8.2732418526450247E-3</v>
      </c>
      <c r="L318" s="92">
        <f>$D318^Parameter!$D$329</f>
        <v>6.5016624520163949E-2</v>
      </c>
      <c r="M318" s="92">
        <f>$E318^Parameter!$D$322</f>
        <v>4.9745285231284084E-3</v>
      </c>
      <c r="N318" s="92">
        <f>$D318^Parameter!$D$330</f>
        <v>1.9192193126579406E-2</v>
      </c>
      <c r="O318" s="92">
        <f>$E318^Parameter!$D$323</f>
        <v>1.317642183663925E-2</v>
      </c>
      <c r="P318" s="92">
        <f>$D318^Parameter!$D$327</f>
        <v>9.5971329524788523E-3</v>
      </c>
      <c r="Q318" s="92">
        <f>$E318^Parameter!$D$320</f>
        <v>4.4039108605226074E-4</v>
      </c>
      <c r="R318" s="12">
        <f>$D318^EXP(Parameter!$D$96+Parameter!$D$103*(($B318/30.2*21)^(1)))</f>
        <v>1.0684300040008786E-104</v>
      </c>
      <c r="S318" s="12">
        <f>$E318^EXP(Parameter!$D$81+Parameter!$D$88*($B318/30.2*21)^(-2))</f>
        <v>1.293183187758171E-3</v>
      </c>
      <c r="T318" s="12">
        <f>$D318^EXP(Parameter!$D$97+Parameter!$D$104*(($B318*21/30.2)^(1)))</f>
        <v>5.5806360658977658E-10</v>
      </c>
      <c r="U318" s="12">
        <f>$E318^EXP(Parameter!$D$82+Parameter!$D$89*($B318/30.2*21)^(-2))</f>
        <v>2.3062525355175578E-3</v>
      </c>
      <c r="V318" s="12">
        <f>$D318^EXP(Parameter!$D$99+Parameter!$D$106*(($B318*21/30.2)^(1)))</f>
        <v>5.5699908699742475E-21</v>
      </c>
      <c r="W318" s="12">
        <f>$E318^EXP(Parameter!$D$84+Parameter!$D$91*($B318/30.2*21)^(-2))</f>
        <v>1.4892916960193899E-2</v>
      </c>
      <c r="X318" s="12">
        <f>$D318^EXP(Parameter!$D$100+Parameter!$D$107*(($B318*21/30.2)^(1)))</f>
        <v>0</v>
      </c>
      <c r="Y318" s="12">
        <f>$E318^EXP(Parameter!$D$85+Parameter!$D$92*($B318/30.2*21)^(-2))</f>
        <v>8.7520748921328228E-3</v>
      </c>
      <c r="Z318" s="12">
        <f>$D318^EXP(Parameter!$D$101+Parameter!$D$108*(($B318*21/30.2)^(1)))</f>
        <v>0</v>
      </c>
      <c r="AA318" s="12">
        <f>$E318^EXP(Parameter!$D$86+Parameter!$D$93*($B318/30.2*21)^(-2))</f>
        <v>1.3389920547130774E-2</v>
      </c>
      <c r="AB318" s="12">
        <f>$D318^EXP(Parameter!$D$98+Parameter!$D$105*(($B318*21/30.2)^(1)))</f>
        <v>2.3144834806569551E-21</v>
      </c>
      <c r="AC318" s="12">
        <f>$E318^EXP(Parameter!$D$83+Parameter!$D$90*($B318/30.2*21)^(-2))</f>
        <v>5.0985997353742069E-4</v>
      </c>
      <c r="AD318" s="87">
        <f>$D318^EXP(Parameter!$D$133+Parameter!$D$140*(($B318*21/30.2)^(-0.5))+Parameter!$D$147*((LN($B318*21/30.2))))</f>
        <v>6.0251063179879389E-21</v>
      </c>
      <c r="AE318" s="12">
        <f>$E318^EXP(Parameter!$D$111+Parameter!$D$118*(($B318*21/30.2)^(-1))+Parameter!$D$125*(($B318*21/30.2)^(-0.5)))</f>
        <v>3.6943863227003292E-2</v>
      </c>
      <c r="AF318" s="12">
        <f>$D318^EXP(Parameter!$D$134+Parameter!$D$141*(($B318*21/30.2)^(-0.5))+Parameter!$D$148*((LN($B318*21/30.2))))</f>
        <v>4.7464593581387935E-6</v>
      </c>
      <c r="AG318" s="12">
        <f>$E318^EXP(Parameter!$D$112+Parameter!$D$119*(($B318*21/30.2)^(-1))+Parameter!$D$126*(($B318*21/30.2)^(-0.5)))</f>
        <v>2.9095925970472197E-3</v>
      </c>
      <c r="AH318" s="12">
        <f>$D318^EXP(Parameter!$D$136+Parameter!$D$143*(($B318*21/30.2)^(-0.5))+Parameter!$D$150*((LN($B318*21/30.2))))</f>
        <v>2.6614305755397462E-16</v>
      </c>
      <c r="AI318" s="12">
        <f>$E318^EXP(Parameter!$D$114+Parameter!$D$121*(($B318*21/30.2)^(-1))+Parameter!$D$128*(($B318*21/30.2)^(-0.5)))</f>
        <v>3.1878996775675269E-6</v>
      </c>
      <c r="AJ318" s="12">
        <f>$D318^EXP(Parameter!$D$137+Parameter!$D$144*(($B318*21/30.2)^(-0.5))+Parameter!$D$151*((LN($B318*21/30.2))))</f>
        <v>2.1831444865129555E-25</v>
      </c>
      <c r="AK318" s="12">
        <f>$E318^EXP(Parameter!$D$115+Parameter!$D$122*(($B318*21/30.2)^(-1))+Parameter!$D$129*(($B318*21/30.2)^(-0.5)))</f>
        <v>1.5261174911658573E-3</v>
      </c>
      <c r="AL318" s="12">
        <f>$D318^EXP(Parameter!$D$138+Parameter!$D$145*(($B318*21/30.2)^(-0.5))+Parameter!$D$152*((LN($B318*21/30.2))))</f>
        <v>2.5074262019775329E-128</v>
      </c>
      <c r="AM318" s="12">
        <f>$E318^EXP(Parameter!$D$116+Parameter!$D$123*(($B318*21/30.2)^(-1))+Parameter!$D$130*(($B318*21/30.2)^(-0.5)))</f>
        <v>1.0636845225605372E-7</v>
      </c>
      <c r="AN318" s="12">
        <f>$D318^EXP(Parameter!$D$135+Parameter!$D$142*(($B318*21/30.2)^(-0.5))+Parameter!$D$149*((LN($B318*21/30.2))))</f>
        <v>3.3981687559180032E-8</v>
      </c>
      <c r="AO318" s="12">
        <f>$E318^EXP(Parameter!$D$113+Parameter!$D$120*(($B318*21/30.2)^(-1))+Parameter!$D$127*(($B318*21/30.2)^(-0.5)))</f>
        <v>1.0904254075156172E-15</v>
      </c>
      <c r="AP318" s="87">
        <f>$D318^EXP(Parameter!$D$304+Parameter!$D$310*((LN($B318*21/30.2))))</f>
        <v>5.994560371048307E-3</v>
      </c>
      <c r="AQ318" s="88">
        <f>$E318^EXP(Parameter!$D$290+Parameter!$D$296*((LN($B318*21/30.2))))</f>
        <v>5.7441163744772041E-3</v>
      </c>
      <c r="AR318" s="12">
        <f>$D318^EXP(Parameter!$D$305+Parameter!$D$311*((LN($B318*21/30.2))))</f>
        <v>1.0472842442237239E-2</v>
      </c>
      <c r="AS318" s="88">
        <f>$E318^EXP(Parameter!$D$291+Parameter!$D$297*((LN($B318*21/30.2))))</f>
        <v>3.8696832840410286E-3</v>
      </c>
      <c r="AT318" s="12">
        <f>$D318^EXP(Parameter!$D$305+Parameter!$D$307-Parameter!$D$306+(Parameter!$D$311+Parameter!$D$313-Parameter!$D$312)*((LN($B318*21/30.2))))</f>
        <v>8.2549116483799315E-3</v>
      </c>
      <c r="AU318" s="88">
        <f>$E318^EXP(Parameter!$D$291+Parameter!$D$293-Parameter!$D$292+(Parameter!$D$297+Parameter!$D$299-Parameter!$D$298)*((LN($B318*21/30.2))))</f>
        <v>6.2135853044756762E-3</v>
      </c>
      <c r="AV318" s="12">
        <f>$D318^EXP(Parameter!$D$308+Parameter!$D$314*((LN($B318*21/30.2))))</f>
        <v>1.0927727727824186E-2</v>
      </c>
      <c r="AW318" s="88">
        <f>$E318^EXP(Parameter!$D$294+Parameter!$D$300*((LN($B318*21/30.2))))</f>
        <v>5.5121555571136906E-3</v>
      </c>
      <c r="AX318" s="12">
        <f>$D318^EXP(Parameter!$D$305+Parameter!$D$309-Parameter!$D$306+(Parameter!$D$311+Parameter!$D$315-Parameter!$D$312)*((LN($B318*21/30.2))))</f>
        <v>2.8398279344430078E-3</v>
      </c>
      <c r="AY318" s="88">
        <f>$E318^EXP(Parameter!$D$291+Parameter!$D$295-Parameter!$D$292+(Parameter!$D$297+Parameter!$D$301-Parameter!$D$298)*((LN($B318*21/30.2))))</f>
        <v>7.0162638528000411E-6</v>
      </c>
      <c r="AZ318" s="12">
        <f>$D318^EXP(Parameter!D$305-Parameter!D$306+(Parameter!D$311-Parameter!D$312)*((LN($B318*21/30.2))))</f>
        <v>1.8529210363179558E-3</v>
      </c>
      <c r="BA318" s="88">
        <f>$E318^EXP(Parameter!$D$291-Parameter!$D$292+(Parameter!$D$297-Parameter!$D$298)*((LN($B318*21/30.2))))</f>
        <v>2.9231536483390262E-8</v>
      </c>
      <c r="BB318" s="89">
        <f>$D318^EXP(Parameter!$D$231+Parameter!$D$238)</f>
        <v>2.4547738889977345E-2</v>
      </c>
      <c r="BC318" s="90">
        <f>$E318^EXP(Parameter!$D$216+Parameter!$D$223)</f>
        <v>1.0346408644081948E-3</v>
      </c>
      <c r="BD318" s="91">
        <f>$D318^EXP(Parameter!$D$232+Parameter!$D$239)</f>
        <v>1.7384119888586048E-2</v>
      </c>
      <c r="BE318" s="90">
        <f>$E318^EXP(Parameter!$D$217+Parameter!$D$224)</f>
        <v>1.6152717014355589E-3</v>
      </c>
      <c r="BF318" s="91">
        <f>$D318^EXP(Parameter!$D$234+Parameter!$D$241)</f>
        <v>2.1927041851782049E-2</v>
      </c>
      <c r="BG318" s="91">
        <f>$E318^EXP(Parameter!$D$219+Parameter!$D$226)</f>
        <v>1.0396382822645003E-2</v>
      </c>
      <c r="BH318" s="91">
        <f>$D318^EXP(Parameter!$D$235+Parameter!$D$242)</f>
        <v>5.2889060991199131E-2</v>
      </c>
      <c r="BI318" s="91">
        <f>$E318^EXP(Parameter!$D$220+Parameter!$D$227)</f>
        <v>5.9898587663778039E-3</v>
      </c>
      <c r="BJ318" s="91">
        <f>$D318^EXP(Parameter!$D$236)</f>
        <v>4.4232208098198998E-3</v>
      </c>
      <c r="BK318" s="91">
        <f>$E318^EXP(Parameter!$D$221)</f>
        <v>0.10521612784904766</v>
      </c>
      <c r="BL318" s="91">
        <f>$D318^EXP(Parameter!$D$233+Parameter!$D$240)</f>
        <v>6.6101798456457122E-3</v>
      </c>
      <c r="BM318" s="91">
        <f>$E318^EXP(Parameter!$D$218+Parameter!$D$225)</f>
        <v>3.8310420557953706E-4</v>
      </c>
      <c r="BN318" s="90">
        <f>$D318^EXP(Parameter!$D$268+Parameter!$D$275+Parameter!$D$282)</f>
        <v>4.3550188949367373E-2</v>
      </c>
      <c r="BO318" s="91">
        <f>$E318^EXP(Parameter!$D$246+Parameter!$D$253+Parameter!$D$260)</f>
        <v>3.2847067963498303E-3</v>
      </c>
      <c r="BP318" s="91">
        <f>$D318^EXP(Parameter!$D$269+Parameter!$D$276+Parameter!$D$283)</f>
        <v>1.0088732296996954E-2</v>
      </c>
      <c r="BQ318" s="91">
        <f>$E318^EXP(Parameter!$D$247+Parameter!$D$254+Parameter!$D$261)</f>
        <v>4.1103250697376885E-3</v>
      </c>
      <c r="BR318" s="91">
        <f>$D318^EXP(Parameter!$D$271+Parameter!$D$278+Parameter!$D$285)</f>
        <v>6.7385720228962387E-2</v>
      </c>
      <c r="BS318" s="91">
        <f>$E318^EXP(Parameter!$D$249+Parameter!$D$256+Parameter!$D$263)</f>
        <v>6.3027728690932035E-3</v>
      </c>
      <c r="BT318" s="91">
        <f>$D318^EXP(Parameter!$D$272+Parameter!$D$279+Parameter!$D$286)</f>
        <v>4.9096180764081364E-2</v>
      </c>
      <c r="BU318" s="91">
        <f>$E318^EXP(Parameter!$D$250+Parameter!D$257+Parameter!D$264)</f>
        <v>3.2473165952666928E-3</v>
      </c>
      <c r="BV318" s="91">
        <f>$D318^EXP(Parameter!$D$273+Parameter!$D$280+Parameter!$D$287)</f>
        <v>4.465135954653119E-2</v>
      </c>
      <c r="BW318" s="91">
        <f>$E318^EXP(Parameter!$D$251+Parameter!$D$258+Parameter!$D$265)</f>
        <v>4.0180604243950434E-7</v>
      </c>
      <c r="BX318" s="91">
        <f>$D318^EXP(Parameter!$D$270+Parameter!$D$277+Parameter!$D$284)</f>
        <v>1.9102972262859746E-3</v>
      </c>
      <c r="BY318" s="91">
        <f>$E318^EXP(Parameter!$D$248+Parameter!$D$255+Parameter!$D$262)</f>
        <v>2.4671042504833766E-9</v>
      </c>
      <c r="BZ318" s="90">
        <f>$D318^EXP(Parameter!$D$208)</f>
        <v>2.2433878453310224E-2</v>
      </c>
      <c r="CA318" s="90">
        <f>$E318^EXP(Parameter!$D$200)</f>
        <v>6.8133821492658085E-4</v>
      </c>
      <c r="CB318" s="90">
        <f>$D318^EXP(Parameter!$D$209)</f>
        <v>1.7667619503216693E-2</v>
      </c>
      <c r="CC318" s="90">
        <f>$E318^EXP(Parameter!$D$201)</f>
        <v>1.2932838551013095E-3</v>
      </c>
      <c r="CD318" s="90">
        <f>$D318^EXP(Parameter!$D$211)</f>
        <v>1.9673020226194562E-2</v>
      </c>
      <c r="CE318" s="90">
        <f>$E318^EXP(Parameter!$D$203)</f>
        <v>7.6134351012950661E-3</v>
      </c>
      <c r="CF318" s="90">
        <f>$D318^EXP(Parameter!$D$212)</f>
        <v>5.2733741240019505E-2</v>
      </c>
      <c r="CG318" s="90">
        <f>$E318^EXP(Parameter!$D$204)</f>
        <v>4.9917038135424948E-3</v>
      </c>
      <c r="CH318" s="91">
        <f>$D318^EXP(Parameter!$D$213)</f>
        <v>1.51743075772109E-2</v>
      </c>
      <c r="CI318" s="90">
        <f>$E318^EXP(Parameter!$D$205)</f>
        <v>9.8843370950475809E-3</v>
      </c>
      <c r="CJ318" s="91">
        <f>$D318^EXP(Parameter!$D$210)</f>
        <v>7.3730116889264433E-3</v>
      </c>
      <c r="CK318" s="90">
        <f>$E318^EXP(Parameter!$D$202)</f>
        <v>5.2947546977287626E-4</v>
      </c>
      <c r="CL318" s="12">
        <f>$D318^EXP(Parameter!$D$170+Parameter!$D$177*(LN($B318/30.2*21)))</f>
        <v>7.9426158221002161E-3</v>
      </c>
      <c r="CM318" s="41">
        <f>$E318^EXP(Parameter!$D$155+Parameter!$D$162*(LN($B318/30.2*21)))</f>
        <v>5.4082429048763647E-2</v>
      </c>
      <c r="CN318" s="12">
        <f>$D318^EXP(Parameter!$D$171+Parameter!$D$178*(LN($B318/30.2*21)))</f>
        <v>9.821254308752048E-3</v>
      </c>
      <c r="CO318" s="41">
        <f>$E318^EXP(Parameter!$D$156+Parameter!$D$163*(LN($B318/30.2*21)))</f>
        <v>2.6773974749860086E-2</v>
      </c>
      <c r="CP318" s="12">
        <f>$D318^EXP(Parameter!$D$173+Parameter!$D$180*(LN($B318/30.2*21)))</f>
        <v>7.4588748825176647E-3</v>
      </c>
      <c r="CQ318" s="41">
        <f>$E318^EXP(Parameter!$D$158+Parameter!$D$165*(LN($B318/30.2*21)))</f>
        <v>2.4222157643806481E-2</v>
      </c>
      <c r="CR318" s="12">
        <f>$D318^EXP(Parameter!$D$174+Parameter!$D$181*(LN($B318/30.2*21)))</f>
        <v>5.2475377073517987E-3</v>
      </c>
      <c r="CS318" s="41">
        <f>$E318^EXP(Parameter!$D$159+Parameter!$D$166*(LN($B318/30.2*21)))</f>
        <v>4.4022624339602003E-2</v>
      </c>
      <c r="CT318" s="12">
        <f>$D318^EXP(Parameter!$D$175+Parameter!$D$182*(LN($B318/30.2*21)))</f>
        <v>4.9516786472726052E-4</v>
      </c>
      <c r="CU318" s="41">
        <f>$E318^EXP(Parameter!$D$160+Parameter!$D$167*(LN($B318/30.2*21)))</f>
        <v>2.9989491109568635E-4</v>
      </c>
      <c r="CV318" s="12">
        <f>$D318^EXP(Parameter!$D$172+Parameter!$D$179*(LN($B318/30.2*21)))</f>
        <v>1.018725309292605E-3</v>
      </c>
      <c r="CW318" s="41">
        <f>$E318^EXP(Parameter!$D$157+Parameter!$D$164*(LN($B318/30.2*21)))</f>
        <v>3.590170660595274E-10</v>
      </c>
      <c r="CX318" s="12">
        <f t="shared" si="30"/>
        <v>1.0684300040008786E-104</v>
      </c>
      <c r="CY318" s="85">
        <v>1.2058908281200501E-2</v>
      </c>
      <c r="CZ318" s="12">
        <f t="shared" si="31"/>
        <v>5.5806360658977658E-10</v>
      </c>
      <c r="DA318" s="85">
        <v>1.7621820257958099E-2</v>
      </c>
      <c r="DB318" s="12">
        <f t="shared" si="32"/>
        <v>5.5699908699742475E-21</v>
      </c>
      <c r="DC318" s="41">
        <v>1.9932049438023799E-5</v>
      </c>
      <c r="DD318" s="12">
        <f t="shared" si="33"/>
        <v>0</v>
      </c>
      <c r="DE318" s="85">
        <v>2.8162375608786403E-4</v>
      </c>
      <c r="DF318" s="12">
        <f t="shared" si="34"/>
        <v>0</v>
      </c>
      <c r="DG318" s="41">
        <v>1.9929399999999999E-5</v>
      </c>
      <c r="DH318" s="12">
        <f t="shared" si="35"/>
        <v>2.3144834806569551E-21</v>
      </c>
      <c r="DI318" s="41">
        <v>1.9929399999999999E-5</v>
      </c>
      <c r="DJ318" s="46">
        <v>313</v>
      </c>
      <c r="DK318" s="44">
        <v>5.5323536994889003E-6</v>
      </c>
      <c r="DL318" s="44">
        <v>2.08455990344802E-5</v>
      </c>
      <c r="DM318" s="44">
        <v>5.5296977784946597E-5</v>
      </c>
      <c r="DN318" s="44">
        <v>3.7500031142223603E-5</v>
      </c>
      <c r="DO318" s="44">
        <v>2.14121672640455E-4</v>
      </c>
      <c r="DP318" s="44">
        <v>1.57787949969901E-4</v>
      </c>
      <c r="DQ318" s="44">
        <v>2.4766640709883398E-4</v>
      </c>
      <c r="DR318" s="45">
        <v>8.2642633646989906E-3</v>
      </c>
      <c r="DS318" s="45">
        <v>1.474883288331E-2</v>
      </c>
      <c r="DT318" s="45">
        <v>1.2937528861539999E-2</v>
      </c>
      <c r="DU318" s="45">
        <v>8.7431088385079292E-3</v>
      </c>
      <c r="DV318" s="45">
        <v>1.3952140180654E-2</v>
      </c>
      <c r="DW318" s="45">
        <v>2.5315717052603E-2</v>
      </c>
      <c r="DX318" s="45">
        <v>1.0699469844765599E-2</v>
      </c>
    </row>
    <row r="319" spans="1:128">
      <c r="A319" s="43">
        <f t="shared" si="29"/>
        <v>19.926027397260274</v>
      </c>
      <c r="B319" s="18">
        <v>315</v>
      </c>
      <c r="C319" s="12">
        <v>6908</v>
      </c>
      <c r="D319" s="12">
        <v>7.5374327783203797E-3</v>
      </c>
      <c r="E319" s="12">
        <v>1.9631187385708999E-5</v>
      </c>
      <c r="F319" s="92">
        <f>$D319^Parameter!$D$325</f>
        <v>2.2091962254400407E-2</v>
      </c>
      <c r="G319" s="92">
        <f>$E319^Parameter!$D$318</f>
        <v>4.0824561567159948E-4</v>
      </c>
      <c r="H319" s="92">
        <f>$D319^Parameter!$D$326</f>
        <v>2.0034511686481758E-2</v>
      </c>
      <c r="I319" s="92">
        <f>$E319^Parameter!$D$319</f>
        <v>9.7159619172146599E-4</v>
      </c>
      <c r="J319" s="92">
        <f>$D319^Parameter!$D$328</f>
        <v>2.4123719519587555E-2</v>
      </c>
      <c r="K319" s="92">
        <f>$E319^Parameter!$D$321</f>
        <v>8.2181739565991094E-3</v>
      </c>
      <c r="L319" s="92">
        <f>$D319^Parameter!$D$329</f>
        <v>6.4750799191685679E-2</v>
      </c>
      <c r="M319" s="92">
        <f>$E319^Parameter!$D$322</f>
        <v>4.9379173736215226E-3</v>
      </c>
      <c r="N319" s="92">
        <f>$D319^Parameter!$D$330</f>
        <v>1.9078797394880765E-2</v>
      </c>
      <c r="O319" s="92">
        <f>$E319^Parameter!$D$323</f>
        <v>1.3097205066056047E-2</v>
      </c>
      <c r="P319" s="92">
        <f>$D319^Parameter!$D$327</f>
        <v>9.5305228352985955E-3</v>
      </c>
      <c r="Q319" s="92">
        <f>$E319^Parameter!$D$320</f>
        <v>4.3567621392418194E-4</v>
      </c>
      <c r="R319" s="12">
        <f>$D319^EXP(Parameter!$D$96+Parameter!$D$103*(($B319/30.2*21)^(1)))</f>
        <v>2.5980676711192367E-106</v>
      </c>
      <c r="S319" s="12">
        <f>$E319^EXP(Parameter!$D$81+Parameter!$D$88*($B319/30.2*21)^(-2))</f>
        <v>1.2812598153370109E-3</v>
      </c>
      <c r="T319" s="12">
        <f>$D319^EXP(Parameter!$D$97+Parameter!$D$104*(($B319*21/30.2)^(1)))</f>
        <v>4.7986236432794824E-10</v>
      </c>
      <c r="U319" s="12">
        <f>$E319^EXP(Parameter!$D$82+Parameter!$D$89*($B319/30.2*21)^(-2))</f>
        <v>2.2868299496042683E-3</v>
      </c>
      <c r="V319" s="12">
        <f>$D319^EXP(Parameter!$D$99+Parameter!$D$106*(($B319*21/30.2)^(1)))</f>
        <v>3.5117513874367742E-21</v>
      </c>
      <c r="W319" s="12">
        <f>$E319^EXP(Parameter!$D$84+Parameter!$D$91*($B319/30.2*21)^(-2))</f>
        <v>1.4805912141402432E-2</v>
      </c>
      <c r="X319" s="12">
        <f>$D319^EXP(Parameter!$D$100+Parameter!$D$107*(($B319*21/30.2)^(1)))</f>
        <v>0</v>
      </c>
      <c r="Y319" s="12">
        <f>$E319^EXP(Parameter!$D$85+Parameter!$D$92*($B319/30.2*21)^(-2))</f>
        <v>8.6945038997347235E-3</v>
      </c>
      <c r="Z319" s="12">
        <f>$D319^EXP(Parameter!$D$101+Parameter!$D$108*(($B319*21/30.2)^(1)))</f>
        <v>0</v>
      </c>
      <c r="AA319" s="12">
        <f>$E319^EXP(Parameter!$D$86+Parameter!$D$93*($B319/30.2*21)^(-2))</f>
        <v>1.3309714446371062E-2</v>
      </c>
      <c r="AB319" s="12">
        <f>$D319^EXP(Parameter!$D$98+Parameter!$D$105*(($B319*21/30.2)^(1)))</f>
        <v>1.4956745368798523E-21</v>
      </c>
      <c r="AC319" s="12">
        <f>$E319^EXP(Parameter!$D$83+Parameter!$D$90*($B319/30.2*21)^(-2))</f>
        <v>5.0450407902599595E-4</v>
      </c>
      <c r="AD319" s="87">
        <f>$D319^EXP(Parameter!$D$133+Parameter!$D$140*(($B319*21/30.2)^(-0.5))+Parameter!$D$147*((LN($B319*21/30.2))))</f>
        <v>4.7379241603482337E-21</v>
      </c>
      <c r="AE319" s="12">
        <f>$E319^EXP(Parameter!$D$111+Parameter!$D$118*(($B319*21/30.2)^(-1))+Parameter!$D$125*(($B319*21/30.2)^(-0.5)))</f>
        <v>3.6818790263566221E-2</v>
      </c>
      <c r="AF319" s="12">
        <f>$D319^EXP(Parameter!$D$134+Parameter!$D$141*(($B319*21/30.2)^(-0.5))+Parameter!$D$148*((LN($B319*21/30.2))))</f>
        <v>4.5740916265251527E-6</v>
      </c>
      <c r="AG319" s="12">
        <f>$E319^EXP(Parameter!$D$112+Parameter!$D$119*(($B319*21/30.2)^(-1))+Parameter!$D$126*(($B319*21/30.2)^(-0.5)))</f>
        <v>2.8865530061397741E-3</v>
      </c>
      <c r="AH319" s="12">
        <f>$D319^EXP(Parameter!$D$136+Parameter!$D$143*(($B319*21/30.2)^(-0.5))+Parameter!$D$150*((LN($B319*21/30.2))))</f>
        <v>2.2422567714022656E-16</v>
      </c>
      <c r="AI319" s="12">
        <f>$E319^EXP(Parameter!$D$114+Parameter!$D$121*(($B319*21/30.2)^(-1))+Parameter!$D$128*(($B319*21/30.2)^(-0.5)))</f>
        <v>3.1107118224193525E-6</v>
      </c>
      <c r="AJ319" s="12">
        <f>$D319^EXP(Parameter!$D$137+Parameter!$D$144*(($B319*21/30.2)^(-0.5))+Parameter!$D$151*((LN($B319*21/30.2))))</f>
        <v>1.5739133014262187E-25</v>
      </c>
      <c r="AK319" s="12">
        <f>$E319^EXP(Parameter!$D$115+Parameter!$D$122*(($B319*21/30.2)^(-1))+Parameter!$D$129*(($B319*21/30.2)^(-0.5)))</f>
        <v>1.5111656334555262E-3</v>
      </c>
      <c r="AL319" s="12">
        <f>$D319^EXP(Parameter!$D$138+Parameter!$D$145*(($B319*21/30.2)^(-0.5))+Parameter!$D$152*((LN($B319*21/30.2))))</f>
        <v>2.7561399145215486E-129</v>
      </c>
      <c r="AM319" s="12">
        <f>$E319^EXP(Parameter!$D$116+Parameter!$D$123*(($B319*21/30.2)^(-1))+Parameter!$D$130*(($B319*21/30.2)^(-0.5)))</f>
        <v>1.0309760379474215E-7</v>
      </c>
      <c r="AN319" s="12">
        <f>$D319^EXP(Parameter!$D$135+Parameter!$D$142*(($B319*21/30.2)^(-0.5))+Parameter!$D$149*((LN($B319*21/30.2))))</f>
        <v>3.2200533251830788E-8</v>
      </c>
      <c r="AO319" s="12">
        <f>$E319^EXP(Parameter!$D$113+Parameter!$D$120*(($B319*21/30.2)^(-1))+Parameter!$D$127*(($B319*21/30.2)^(-0.5)))</f>
        <v>1.0152952452447439E-15</v>
      </c>
      <c r="AP319" s="87">
        <f>$D319^EXP(Parameter!$D$304+Parameter!$D$310*((LN($B319*21/30.2))))</f>
        <v>5.936441592737143E-3</v>
      </c>
      <c r="AQ319" s="88">
        <f>$E319^EXP(Parameter!$D$290+Parameter!$D$296*((LN($B319*21/30.2))))</f>
        <v>5.7163815472683647E-3</v>
      </c>
      <c r="AR319" s="12">
        <f>$D319^EXP(Parameter!$D$305+Parameter!$D$311*((LN($B319*21/30.2))))</f>
        <v>1.0394181014603718E-2</v>
      </c>
      <c r="AS319" s="88">
        <f>$E319^EXP(Parameter!$D$291+Parameter!$D$297*((LN($B319*21/30.2))))</f>
        <v>3.8434745040447477E-3</v>
      </c>
      <c r="AT319" s="12">
        <f>$D319^EXP(Parameter!$D$305+Parameter!$D$307-Parameter!$D$306+(Parameter!$D$311+Parameter!$D$313-Parameter!$D$312)*((LN($B319*21/30.2))))</f>
        <v>8.1849924864696479E-3</v>
      </c>
      <c r="AU319" s="88">
        <f>$E319^EXP(Parameter!$D$291+Parameter!$D$293-Parameter!$D$292+(Parameter!$D$297+Parameter!$D$299-Parameter!$D$298)*((LN($B319*21/30.2))))</f>
        <v>6.1665535337471654E-3</v>
      </c>
      <c r="AV319" s="12">
        <f>$D319^EXP(Parameter!$D$308+Parameter!$D$314*((LN($B319*21/30.2))))</f>
        <v>1.0824801034889172E-2</v>
      </c>
      <c r="AW319" s="88">
        <f>$E319^EXP(Parameter!$D$294+Parameter!$D$300*((LN($B319*21/30.2))))</f>
        <v>5.4731436748828577E-3</v>
      </c>
      <c r="AX319" s="12">
        <f>$D319^EXP(Parameter!$D$305+Parameter!$D$309-Parameter!$D$306+(Parameter!$D$311+Parameter!$D$315-Parameter!$D$312)*((LN($B319*21/30.2))))</f>
        <v>2.8072172919018246E-3</v>
      </c>
      <c r="AY319" s="88">
        <f>$E319^EXP(Parameter!$D$291+Parameter!$D$295-Parameter!$D$292+(Parameter!$D$297+Parameter!$D$301-Parameter!$D$298)*((LN($B319*21/30.2))))</f>
        <v>6.8117281017749146E-6</v>
      </c>
      <c r="AZ319" s="12">
        <f>$D319^EXP(Parameter!D$305-Parameter!D$306+(Parameter!D$311-Parameter!D$312)*((LN($B319*21/30.2))))</f>
        <v>1.8315071511232196E-3</v>
      </c>
      <c r="BA319" s="88">
        <f>$E319^EXP(Parameter!$D$291-Parameter!$D$292+(Parameter!$D$297-Parameter!$D$298)*((LN($B319*21/30.2))))</f>
        <v>2.8100852640366871E-8</v>
      </c>
      <c r="BB319" s="89">
        <f>$D319^EXP(Parameter!$D$231+Parameter!$D$238)</f>
        <v>2.4411704838837089E-2</v>
      </c>
      <c r="BC319" s="90">
        <f>$E319^EXP(Parameter!$D$216+Parameter!$D$223)</f>
        <v>1.0247823602544677E-3</v>
      </c>
      <c r="BD319" s="91">
        <f>$D319^EXP(Parameter!$D$232+Parameter!$D$239)</f>
        <v>1.7278844017642004E-2</v>
      </c>
      <c r="BE319" s="90">
        <f>$E319^EXP(Parameter!$D$217+Parameter!$D$224)</f>
        <v>1.6008736483211048E-3</v>
      </c>
      <c r="BF319" s="91">
        <f>$D319^EXP(Parameter!$D$234+Parameter!$D$241)</f>
        <v>2.1801840706430521E-2</v>
      </c>
      <c r="BG319" s="91">
        <f>$E319^EXP(Parameter!$D$219+Parameter!$D$226)</f>
        <v>1.0330469352283839E-2</v>
      </c>
      <c r="BH319" s="91">
        <f>$D319^EXP(Parameter!$D$235+Parameter!$D$242)</f>
        <v>5.2656522250546692E-2</v>
      </c>
      <c r="BI319" s="91">
        <f>$E319^EXP(Parameter!$D$220+Parameter!$D$227)</f>
        <v>5.9473134767580489E-3</v>
      </c>
      <c r="BJ319" s="91">
        <f>$D319^EXP(Parameter!$D$236)</f>
        <v>4.3874235766475193E-3</v>
      </c>
      <c r="BK319" s="91">
        <f>$E319^EXP(Parameter!$D$221)</f>
        <v>0.10488664900802865</v>
      </c>
      <c r="BL319" s="91">
        <f>$D319^EXP(Parameter!$D$233+Parameter!$D$240)</f>
        <v>6.5606332248483125E-3</v>
      </c>
      <c r="BM319" s="91">
        <f>$E319^EXP(Parameter!$D$218+Parameter!$D$225)</f>
        <v>3.7892909392645143E-4</v>
      </c>
      <c r="BN319" s="90">
        <f>$D319^EXP(Parameter!$D$268+Parameter!$D$275+Parameter!$D$282)</f>
        <v>4.3346085117587842E-2</v>
      </c>
      <c r="BO319" s="91">
        <f>$E319^EXP(Parameter!$D$246+Parameter!$D$253+Parameter!$D$260)</f>
        <v>3.2586478582428712E-3</v>
      </c>
      <c r="BP319" s="91">
        <f>$D319^EXP(Parameter!$D$269+Parameter!$D$276+Parameter!$D$283)</f>
        <v>1.0019460427395833E-2</v>
      </c>
      <c r="BQ319" s="91">
        <f>$E319^EXP(Parameter!$D$247+Parameter!$D$254+Parameter!$D$261)</f>
        <v>4.0789898874263953E-3</v>
      </c>
      <c r="BR319" s="91">
        <f>$D319^EXP(Parameter!$D$271+Parameter!$D$278+Parameter!$D$285)</f>
        <v>6.7113809213016823E-2</v>
      </c>
      <c r="BS319" s="91">
        <f>$E319^EXP(Parameter!$D$249+Parameter!$D$256+Parameter!$D$263)</f>
        <v>6.2584488638582252E-3</v>
      </c>
      <c r="BT319" s="91">
        <f>$D319^EXP(Parameter!$D$272+Parameter!$D$279+Parameter!$D$286)</f>
        <v>4.887486603087516E-2</v>
      </c>
      <c r="BU319" s="91">
        <f>$E319^EXP(Parameter!$D$250+Parameter!D$257+Parameter!D$264)</f>
        <v>3.2215029184646192E-3</v>
      </c>
      <c r="BV319" s="91">
        <f>$D319^EXP(Parameter!$D$273+Parameter!$D$280+Parameter!$D$287)</f>
        <v>4.4443758486255015E-2</v>
      </c>
      <c r="BW319" s="91">
        <f>$E319^EXP(Parameter!$D$251+Parameter!$D$258+Parameter!$D$265)</f>
        <v>3.9364772043901916E-7</v>
      </c>
      <c r="BX319" s="91">
        <f>$D319^EXP(Parameter!$D$270+Parameter!$D$277+Parameter!$D$284)</f>
        <v>1.8924538393862052E-3</v>
      </c>
      <c r="BY319" s="91">
        <f>$E319^EXP(Parameter!$D$248+Parameter!$D$255+Parameter!$D$262)</f>
        <v>2.3999268595917649E-9</v>
      </c>
      <c r="BZ319" s="90">
        <f>$D319^EXP(Parameter!$D$208)</f>
        <v>2.2306547414209909E-2</v>
      </c>
      <c r="CA319" s="90">
        <f>$E319^EXP(Parameter!$D$200)</f>
        <v>6.744535727106816E-4</v>
      </c>
      <c r="CB319" s="90">
        <f>$D319^EXP(Parameter!$D$209)</f>
        <v>1.7561052622367488E-2</v>
      </c>
      <c r="CC319" s="90">
        <f>$E319^EXP(Parameter!$D$201)</f>
        <v>1.2813590602698806E-3</v>
      </c>
      <c r="CD319" s="90">
        <f>$D319^EXP(Parameter!$D$211)</f>
        <v>1.9557508980850357E-2</v>
      </c>
      <c r="CE319" s="90">
        <f>$E319^EXP(Parameter!$D$203)</f>
        <v>7.5618835337124589E-3</v>
      </c>
      <c r="CF319" s="90">
        <f>$D319^EXP(Parameter!$D$212)</f>
        <v>5.2501653937255477E-2</v>
      </c>
      <c r="CG319" s="90">
        <f>$E319^EXP(Parameter!$D$204)</f>
        <v>4.9549900464135E-3</v>
      </c>
      <c r="CH319" s="91">
        <f>$D319^EXP(Parameter!$D$213)</f>
        <v>1.5079340619109836E-2</v>
      </c>
      <c r="CI319" s="90">
        <f>$E319^EXP(Parameter!$D$205)</f>
        <v>9.8209790975149029E-3</v>
      </c>
      <c r="CJ319" s="91">
        <f>$D319^EXP(Parameter!$D$210)</f>
        <v>7.3189453809262457E-3</v>
      </c>
      <c r="CK319" s="90">
        <f>$E319^EXP(Parameter!$D$202)</f>
        <v>5.2394127621695436E-4</v>
      </c>
      <c r="CL319" s="12">
        <f>$D319^EXP(Parameter!$D$170+Parameter!$D$177*(LN($B319/30.2*21)))</f>
        <v>7.8759072603813741E-3</v>
      </c>
      <c r="CM319" s="41">
        <f>$E319^EXP(Parameter!$D$155+Parameter!$D$162*(LN($B319/30.2*21)))</f>
        <v>5.3990300786074738E-2</v>
      </c>
      <c r="CN319" s="12">
        <f>$D319^EXP(Parameter!$D$171+Parameter!$D$178*(LN($B319/30.2*21)))</f>
        <v>9.7475402625945336E-3</v>
      </c>
      <c r="CO319" s="41">
        <f>$E319^EXP(Parameter!$D$156+Parameter!$D$163*(LN($B319/30.2*21)))</f>
        <v>2.6684780029026967E-2</v>
      </c>
      <c r="CP319" s="12">
        <f>$D319^EXP(Parameter!$D$173+Parameter!$D$180*(LN($B319/30.2*21)))</f>
        <v>7.3963416809873384E-3</v>
      </c>
      <c r="CQ319" s="41">
        <f>$E319^EXP(Parameter!$D$158+Parameter!$D$165*(LN($B319/30.2*21)))</f>
        <v>2.4112378537229976E-2</v>
      </c>
      <c r="CR319" s="12">
        <f>$D319^EXP(Parameter!$D$174+Parameter!$D$181*(LN($B319/30.2*21)))</f>
        <v>5.1899729602664629E-3</v>
      </c>
      <c r="CS319" s="41">
        <f>$E319^EXP(Parameter!$D$159+Parameter!$D$166*(LN($B319/30.2*21)))</f>
        <v>4.389128362573657E-2</v>
      </c>
      <c r="CT319" s="12">
        <f>$D319^EXP(Parameter!$D$175+Parameter!$D$182*(LN($B319/30.2*21)))</f>
        <v>4.8724208460595151E-4</v>
      </c>
      <c r="CU319" s="41">
        <f>$E319^EXP(Parameter!$D$160+Parameter!$D$167*(LN($B319/30.2*21)))</f>
        <v>2.9512675236736236E-4</v>
      </c>
      <c r="CV319" s="12">
        <f>$D319^EXP(Parameter!$D$172+Parameter!$D$179*(LN($B319/30.2*21)))</f>
        <v>1.0058726356895556E-3</v>
      </c>
      <c r="CW319" s="41">
        <f>$E319^EXP(Parameter!$D$157+Parameter!$D$164*(LN($B319/30.2*21)))</f>
        <v>3.4144809934847673E-10</v>
      </c>
      <c r="CX319" s="12">
        <f t="shared" si="30"/>
        <v>2.5980676711192367E-106</v>
      </c>
      <c r="CY319" s="85">
        <v>1.2055480596139201E-2</v>
      </c>
      <c r="CZ319" s="12">
        <f t="shared" si="31"/>
        <v>4.7986236432794824E-10</v>
      </c>
      <c r="DA319" s="85">
        <v>1.76134421931891E-2</v>
      </c>
      <c r="DB319" s="12">
        <f t="shared" si="32"/>
        <v>3.5117513874367742E-21</v>
      </c>
      <c r="DC319" s="41">
        <v>1.9633608560245501E-5</v>
      </c>
      <c r="DD319" s="12">
        <f t="shared" si="33"/>
        <v>0</v>
      </c>
      <c r="DE319" s="85">
        <v>2.7817074193775299E-4</v>
      </c>
      <c r="DF319" s="12">
        <f t="shared" si="34"/>
        <v>0</v>
      </c>
      <c r="DG319" s="41">
        <v>1.9631199999999999E-5</v>
      </c>
      <c r="DH319" s="12">
        <f t="shared" si="35"/>
        <v>1.4956745368798523E-21</v>
      </c>
      <c r="DI319" s="41">
        <v>1.9631199999999999E-5</v>
      </c>
      <c r="DJ319" s="46">
        <v>314</v>
      </c>
      <c r="DK319" s="44">
        <v>5.4311916818372603E-6</v>
      </c>
      <c r="DL319" s="44">
        <v>2.0490907705839101E-5</v>
      </c>
      <c r="DM319" s="44">
        <v>5.4409919278519701E-5</v>
      </c>
      <c r="DN319" s="44">
        <v>3.6883771136086998E-5</v>
      </c>
      <c r="DO319" s="44">
        <v>2.1099010371550299E-4</v>
      </c>
      <c r="DP319" s="44">
        <v>1.5542870235796301E-4</v>
      </c>
      <c r="DQ319" s="44">
        <v>2.4408323582858499E-4</v>
      </c>
      <c r="DR319" s="45">
        <v>8.2059418556460501E-3</v>
      </c>
      <c r="DS319" s="45">
        <v>1.46521092111341E-2</v>
      </c>
      <c r="DT319" s="45">
        <v>1.28511845318845E-2</v>
      </c>
      <c r="DU319" s="45">
        <v>8.6818197320814895E-3</v>
      </c>
      <c r="DV319" s="45">
        <v>1.38599528750171E-2</v>
      </c>
      <c r="DW319" s="45">
        <v>2.5162323840322898E-2</v>
      </c>
      <c r="DX319" s="45">
        <v>1.0626299079200799E-2</v>
      </c>
    </row>
    <row r="320" spans="1:128">
      <c r="A320" s="43">
        <f t="shared" si="29"/>
        <v>19.986301369863014</v>
      </c>
      <c r="B320" s="18">
        <v>316</v>
      </c>
      <c r="C320" s="12">
        <v>6930</v>
      </c>
      <c r="D320" s="12">
        <v>7.4826164268549803E-3</v>
      </c>
      <c r="E320" s="12">
        <v>1.9338161929942501E-5</v>
      </c>
      <c r="F320" s="92">
        <f>$D320^Parameter!$D$325</f>
        <v>2.1966543094279697E-2</v>
      </c>
      <c r="G320" s="92">
        <f>$E320^Parameter!$D$318</f>
        <v>4.0384893191498599E-4</v>
      </c>
      <c r="H320" s="92">
        <f>$D320^Parameter!$D$326</f>
        <v>1.9917865089779128E-2</v>
      </c>
      <c r="I320" s="92">
        <f>$E320^Parameter!$D$319</f>
        <v>9.6228944723308462E-4</v>
      </c>
      <c r="J320" s="92">
        <f>$D320^Parameter!$D$328</f>
        <v>2.3989917478747898E-2</v>
      </c>
      <c r="K320" s="92">
        <f>$E320^Parameter!$D$321</f>
        <v>8.163604009051308E-3</v>
      </c>
      <c r="L320" s="92">
        <f>$D320^Parameter!$D$329</f>
        <v>6.4486669900792853E-2</v>
      </c>
      <c r="M320" s="92">
        <f>$E320^Parameter!$D$322</f>
        <v>4.9016629444931471E-3</v>
      </c>
      <c r="N320" s="92">
        <f>$D320^Parameter!$D$330</f>
        <v>1.8966330810868084E-2</v>
      </c>
      <c r="O320" s="92">
        <f>$E320^Parameter!$D$323</f>
        <v>1.3018653766354299E-2</v>
      </c>
      <c r="P320" s="92">
        <f>$D320^Parameter!$D$327</f>
        <v>9.4645270292614044E-3</v>
      </c>
      <c r="Q320" s="92">
        <f>$E320^Parameter!$D$320</f>
        <v>4.3102300209159257E-4</v>
      </c>
      <c r="R320" s="12">
        <f>$D320^EXP(Parameter!$D$96+Parameter!$D$103*(($B320/30.2*21)^(1)))</f>
        <v>5.9718189216619802E-108</v>
      </c>
      <c r="S320" s="12">
        <f>$E320^EXP(Parameter!$D$81+Parameter!$D$88*($B320/30.2*21)^(-2))</f>
        <v>1.2694747184773972E-3</v>
      </c>
      <c r="T320" s="12">
        <f>$D320^EXP(Parameter!$D$97+Parameter!$D$104*(($B320*21/30.2)^(1)))</f>
        <v>4.1222891387413337E-10</v>
      </c>
      <c r="U320" s="12">
        <f>$E320^EXP(Parameter!$D$82+Parameter!$D$89*($B320/30.2*21)^(-2))</f>
        <v>2.2676171570859961E-3</v>
      </c>
      <c r="V320" s="12">
        <f>$D320^EXP(Parameter!$D$99+Parameter!$D$106*(($B320*21/30.2)^(1)))</f>
        <v>2.2045962459122541E-21</v>
      </c>
      <c r="W320" s="12">
        <f>$E320^EXP(Parameter!$D$84+Parameter!$D$91*($B320/30.2*21)^(-2))</f>
        <v>1.4719623454691518E-2</v>
      </c>
      <c r="X320" s="12">
        <f>$D320^EXP(Parameter!$D$100+Parameter!$D$107*(($B320*21/30.2)^(1)))</f>
        <v>0</v>
      </c>
      <c r="Y320" s="12">
        <f>$E320^EXP(Parameter!$D$85+Parameter!$D$92*($B320/30.2*21)^(-2))</f>
        <v>8.6374489945432713E-3</v>
      </c>
      <c r="Z320" s="12">
        <f>$D320^EXP(Parameter!$D$101+Parameter!$D$108*(($B320*21/30.2)^(1)))</f>
        <v>0</v>
      </c>
      <c r="AA320" s="12">
        <f>$E320^EXP(Parameter!$D$86+Parameter!$D$93*($B320/30.2*21)^(-2))</f>
        <v>1.3230180387449324E-2</v>
      </c>
      <c r="AB320" s="12">
        <f>$D320^EXP(Parameter!$D$98+Parameter!$D$105*(($B320*21/30.2)^(1)))</f>
        <v>9.6293563878892841E-22</v>
      </c>
      <c r="AC320" s="12">
        <f>$E320^EXP(Parameter!$D$83+Parameter!$D$90*($B320/30.2*21)^(-2))</f>
        <v>4.9921715369330942E-4</v>
      </c>
      <c r="AD320" s="87">
        <f>$D320^EXP(Parameter!$D$133+Parameter!$D$140*(($B320*21/30.2)^(-0.5))+Parameter!$D$147*((LN($B320*21/30.2))))</f>
        <v>3.7239507350835023E-21</v>
      </c>
      <c r="AE320" s="12">
        <f>$E320^EXP(Parameter!$D$111+Parameter!$D$118*(($B320*21/30.2)^(-1))+Parameter!$D$125*(($B320*21/30.2)^(-0.5)))</f>
        <v>3.6694450539853589E-2</v>
      </c>
      <c r="AF320" s="12">
        <f>$D320^EXP(Parameter!$D$134+Parameter!$D$141*(($B320*21/30.2)^(-0.5))+Parameter!$D$148*((LN($B320*21/30.2))))</f>
        <v>4.4080404032754332E-6</v>
      </c>
      <c r="AG320" s="12">
        <f>$E320^EXP(Parameter!$D$112+Parameter!$D$119*(($B320*21/30.2)^(-1))+Parameter!$D$126*(($B320*21/30.2)^(-0.5)))</f>
        <v>2.8637509532909414E-3</v>
      </c>
      <c r="AH320" s="12">
        <f>$D320^EXP(Parameter!$D$136+Parameter!$D$143*(($B320*21/30.2)^(-0.5))+Parameter!$D$150*((LN($B320*21/30.2))))</f>
        <v>1.8885893711427198E-16</v>
      </c>
      <c r="AI320" s="12">
        <f>$E320^EXP(Parameter!$D$114+Parameter!$D$121*(($B320*21/30.2)^(-1))+Parameter!$D$128*(($B320*21/30.2)^(-0.5)))</f>
        <v>3.035547394370046E-6</v>
      </c>
      <c r="AJ320" s="12">
        <f>$D320^EXP(Parameter!$D$137+Parameter!$D$144*(($B320*21/30.2)^(-0.5))+Parameter!$D$151*((LN($B320*21/30.2))))</f>
        <v>1.1337314024293305E-25</v>
      </c>
      <c r="AK320" s="12">
        <f>$E320^EXP(Parameter!$D$115+Parameter!$D$122*(($B320*21/30.2)^(-1))+Parameter!$D$129*(($B320*21/30.2)^(-0.5)))</f>
        <v>1.4963947886956943E-3</v>
      </c>
      <c r="AL320" s="12">
        <f>$D320^EXP(Parameter!$D$138+Parameter!$D$145*(($B320*21/30.2)^(-0.5))+Parameter!$D$152*((LN($B320*21/30.2))))</f>
        <v>3.0002257983544048E-130</v>
      </c>
      <c r="AM320" s="12">
        <f>$E320^EXP(Parameter!$D$116+Parameter!$D$123*(($B320*21/30.2)^(-1))+Parameter!$D$130*(($B320*21/30.2)^(-0.5)))</f>
        <v>9.993386666024637E-8</v>
      </c>
      <c r="AN320" s="12">
        <f>$D320^EXP(Parameter!$D$135+Parameter!$D$142*(($B320*21/30.2)^(-0.5))+Parameter!$D$149*((LN($B320*21/30.2))))</f>
        <v>3.0513139215772013E-8</v>
      </c>
      <c r="AO320" s="12">
        <f>$E320^EXP(Parameter!$D$113+Parameter!$D$120*(($B320*21/30.2)^(-1))+Parameter!$D$127*(($B320*21/30.2)^(-0.5)))</f>
        <v>9.4547599779884069E-16</v>
      </c>
      <c r="AP320" s="87">
        <f>$D320^EXP(Parameter!$D$304+Parameter!$D$310*((LN($B320*21/30.2))))</f>
        <v>5.8789876429953883E-3</v>
      </c>
      <c r="AQ320" s="88">
        <f>$E320^EXP(Parameter!$D$290+Parameter!$D$296*((LN($B320*21/30.2))))</f>
        <v>5.6888678099443653E-3</v>
      </c>
      <c r="AR320" s="12">
        <f>$D320^EXP(Parameter!$D$305+Parameter!$D$311*((LN($B320*21/30.2))))</f>
        <v>1.0316273217601798E-2</v>
      </c>
      <c r="AS320" s="88">
        <f>$E320^EXP(Parameter!$D$291+Parameter!$D$297*((LN($B320*21/30.2))))</f>
        <v>3.8175123825340269E-3</v>
      </c>
      <c r="AT320" s="12">
        <f>$D320^EXP(Parameter!$D$305+Parameter!$D$307-Parameter!$D$306+(Parameter!$D$311+Parameter!$D$313-Parameter!$D$312)*((LN($B320*21/30.2))))</f>
        <v>8.115799191917775E-3</v>
      </c>
      <c r="AU320" s="88">
        <f>$E320^EXP(Parameter!$D$291+Parameter!$D$293-Parameter!$D$292+(Parameter!$D$297+Parameter!$D$299-Parameter!$D$298)*((LN($B320*21/30.2))))</f>
        <v>6.1199830959165619E-3</v>
      </c>
      <c r="AV320" s="12">
        <f>$D320^EXP(Parameter!$D$308+Parameter!$D$314*((LN($B320*21/30.2))))</f>
        <v>1.0722999467337185E-2</v>
      </c>
      <c r="AW320" s="88">
        <f>$E320^EXP(Parameter!$D$294+Parameter!$D$300*((LN($B320*21/30.2))))</f>
        <v>5.4345024563069687E-3</v>
      </c>
      <c r="AX320" s="12">
        <f>$D320^EXP(Parameter!$D$305+Parameter!$D$309-Parameter!$D$306+(Parameter!$D$311+Parameter!$D$315-Parameter!$D$312)*((LN($B320*21/30.2))))</f>
        <v>2.7750352237873956E-3</v>
      </c>
      <c r="AY320" s="88">
        <f>$E320^EXP(Parameter!$D$291+Parameter!$D$295-Parameter!$D$292+(Parameter!$D$297+Parameter!$D$301-Parameter!$D$298)*((LN($B320*21/30.2))))</f>
        <v>6.6133582899524715E-6</v>
      </c>
      <c r="AZ320" s="12">
        <f>$D320^EXP(Parameter!D$305-Parameter!D$306+(Parameter!D$311-Parameter!D$312)*((LN($B320*21/30.2))))</f>
        <v>1.8103794745813039E-3</v>
      </c>
      <c r="BA320" s="88">
        <f>$E320^EXP(Parameter!$D$291-Parameter!$D$292+(Parameter!$D$297-Parameter!$D$298)*((LN($B320*21/30.2))))</f>
        <v>2.7015279930645098E-8</v>
      </c>
      <c r="BB320" s="89">
        <f>$D320^EXP(Parameter!$D$231+Parameter!$D$238)</f>
        <v>2.4276735702692547E-2</v>
      </c>
      <c r="BC320" s="90">
        <f>$E320^EXP(Parameter!$D$216+Parameter!$D$223)</f>
        <v>1.0150412156148694E-3</v>
      </c>
      <c r="BD320" s="91">
        <f>$D320^EXP(Parameter!$D$232+Parameter!$D$239)</f>
        <v>1.7174446229220538E-2</v>
      </c>
      <c r="BE320" s="90">
        <f>$E320^EXP(Parameter!$D$217+Parameter!$D$224)</f>
        <v>1.5866381762625005E-3</v>
      </c>
      <c r="BF320" s="91">
        <f>$D320^EXP(Parameter!$D$234+Parameter!$D$241)</f>
        <v>2.1677640669643373E-2</v>
      </c>
      <c r="BG320" s="91">
        <f>$E320^EXP(Parameter!$D$219+Parameter!$D$226)</f>
        <v>1.0265131140351305E-2</v>
      </c>
      <c r="BH320" s="91">
        <f>$D320^EXP(Parameter!$D$235+Parameter!$D$242)</f>
        <v>5.242553858009278E-2</v>
      </c>
      <c r="BI320" s="91">
        <f>$E320^EXP(Parameter!$D$220+Parameter!$D$227)</f>
        <v>5.9051718389580574E-3</v>
      </c>
      <c r="BJ320" s="91">
        <f>$D320^EXP(Parameter!$D$236)</f>
        <v>4.3519975936497299E-3</v>
      </c>
      <c r="BK320" s="91">
        <f>$E320^EXP(Parameter!$D$221)</f>
        <v>0.10455899233496339</v>
      </c>
      <c r="BL320" s="91">
        <f>$D320^EXP(Parameter!$D$233+Parameter!$D$240)</f>
        <v>6.5115709447886088E-3</v>
      </c>
      <c r="BM320" s="91">
        <f>$E320^EXP(Parameter!$D$218+Parameter!$D$225)</f>
        <v>3.7480938244234378E-4</v>
      </c>
      <c r="BN320" s="90">
        <f>$D320^EXP(Parameter!$D$268+Parameter!$D$275+Parameter!$D$282)</f>
        <v>4.3143405168836454E-2</v>
      </c>
      <c r="BO320" s="91">
        <f>$E320^EXP(Parameter!$D$246+Parameter!$D$253+Parameter!$D$260)</f>
        <v>3.232857721107056E-3</v>
      </c>
      <c r="BP320" s="91">
        <f>$D320^EXP(Parameter!$D$269+Parameter!$D$276+Parameter!$D$283)</f>
        <v>9.9508222832246345E-3</v>
      </c>
      <c r="BQ320" s="91">
        <f>$E320^EXP(Parameter!$D$247+Parameter!$D$254+Parameter!$D$261)</f>
        <v>4.0479682558193794E-3</v>
      </c>
      <c r="BR320" s="91">
        <f>$D320^EXP(Parameter!$D$271+Parameter!$D$278+Parameter!$D$285)</f>
        <v>6.6843618584429138E-2</v>
      </c>
      <c r="BS320" s="91">
        <f>$E320^EXP(Parameter!$D$249+Parameter!$D$256+Parameter!$D$263)</f>
        <v>6.2145422758363659E-3</v>
      </c>
      <c r="BT320" s="91">
        <f>$D320^EXP(Parameter!$D$272+Parameter!$D$279+Parameter!$D$286)</f>
        <v>4.865505580165666E-2</v>
      </c>
      <c r="BU320" s="91">
        <f>$E320^EXP(Parameter!$D$250+Parameter!D$257+Parameter!D$264)</f>
        <v>3.195955919621977E-3</v>
      </c>
      <c r="BV320" s="91">
        <f>$D320^EXP(Parameter!$D$273+Parameter!$D$280+Parameter!$D$287)</f>
        <v>4.4237597998784753E-2</v>
      </c>
      <c r="BW320" s="91">
        <f>$E320^EXP(Parameter!$D$251+Parameter!$D$258+Parameter!$D$265)</f>
        <v>3.8567411445995422E-7</v>
      </c>
      <c r="BX320" s="91">
        <f>$D320^EXP(Parameter!$D$270+Parameter!$D$277+Parameter!$D$284)</f>
        <v>1.8748176897328969E-3</v>
      </c>
      <c r="BY320" s="91">
        <f>$E320^EXP(Parameter!$D$248+Parameter!$D$255+Parameter!$D$262)</f>
        <v>2.334734009007153E-9</v>
      </c>
      <c r="BZ320" s="90">
        <f>$D320^EXP(Parameter!$D$208)</f>
        <v>2.2180230192402839E-2</v>
      </c>
      <c r="CA320" s="90">
        <f>$E320^EXP(Parameter!$D$200)</f>
        <v>6.6765484035566543E-4</v>
      </c>
      <c r="CB320" s="90">
        <f>$D320^EXP(Parameter!$D$209)</f>
        <v>1.7455372032442178E-2</v>
      </c>
      <c r="CC320" s="90">
        <f>$E320^EXP(Parameter!$D$201)</f>
        <v>1.2695725647382003E-3</v>
      </c>
      <c r="CD320" s="90">
        <f>$D320^EXP(Parameter!$D$211)</f>
        <v>1.9442939972734542E-2</v>
      </c>
      <c r="CE320" s="90">
        <f>$E320^EXP(Parameter!$D$203)</f>
        <v>7.5108040247906654E-3</v>
      </c>
      <c r="CF320" s="90">
        <f>$D320^EXP(Parameter!$D$212)</f>
        <v>5.2271119700933531E-2</v>
      </c>
      <c r="CG320" s="90">
        <f>$E320^EXP(Parameter!$D$204)</f>
        <v>4.9186338251889184E-3</v>
      </c>
      <c r="CH320" s="91">
        <f>$D320^EXP(Parameter!$D$213)</f>
        <v>1.498518492754549E-2</v>
      </c>
      <c r="CI320" s="90">
        <f>$E320^EXP(Parameter!$D$205)</f>
        <v>9.7581784683570833E-3</v>
      </c>
      <c r="CJ320" s="91">
        <f>$D320^EXP(Parameter!$D$210)</f>
        <v>7.2653988401017514E-3</v>
      </c>
      <c r="CK320" s="90">
        <f>$E320^EXP(Parameter!$D$202)</f>
        <v>5.1847805791387167E-4</v>
      </c>
      <c r="CL320" s="12">
        <f>$D320^EXP(Parameter!$D$170+Parameter!$D$177*(LN($B320/30.2*21)))</f>
        <v>7.8098889798462216E-3</v>
      </c>
      <c r="CM320" s="41">
        <f>$E320^EXP(Parameter!$D$155+Parameter!$D$162*(LN($B320/30.2*21)))</f>
        <v>5.3898704366029601E-2</v>
      </c>
      <c r="CN320" s="12">
        <f>$D320^EXP(Parameter!$D$171+Parameter!$D$178*(LN($B320/30.2*21)))</f>
        <v>9.6745344149308833E-3</v>
      </c>
      <c r="CO320" s="41">
        <f>$E320^EXP(Parameter!$D$156+Parameter!$D$163*(LN($B320/30.2*21)))</f>
        <v>2.6596166343257385E-2</v>
      </c>
      <c r="CP320" s="12">
        <f>$D320^EXP(Parameter!$D$173+Parameter!$D$180*(LN($B320/30.2*21)))</f>
        <v>7.3344566734046025E-3</v>
      </c>
      <c r="CQ320" s="41">
        <f>$E320^EXP(Parameter!$D$158+Parameter!$D$165*(LN($B320/30.2*21)))</f>
        <v>2.4003388031799796E-2</v>
      </c>
      <c r="CR320" s="12">
        <f>$D320^EXP(Parameter!$D$174+Parameter!$D$181*(LN($B320/30.2*21)))</f>
        <v>5.1331261605487765E-3</v>
      </c>
      <c r="CS320" s="41">
        <f>$E320^EXP(Parameter!$D$159+Parameter!$D$166*(LN($B320/30.2*21)))</f>
        <v>4.3760743942684983E-2</v>
      </c>
      <c r="CT320" s="12">
        <f>$D320^EXP(Parameter!$D$175+Parameter!$D$182*(LN($B320/30.2*21)))</f>
        <v>4.7945480289737828E-4</v>
      </c>
      <c r="CU320" s="41">
        <f>$E320^EXP(Parameter!$D$160+Parameter!$D$167*(LN($B320/30.2*21)))</f>
        <v>2.9044206558064613E-4</v>
      </c>
      <c r="CV320" s="12">
        <f>$D320^EXP(Parameter!$D$172+Parameter!$D$179*(LN($B320/30.2*21)))</f>
        <v>9.93205402901673E-4</v>
      </c>
      <c r="CW320" s="41">
        <f>$E320^EXP(Parameter!$D$157+Parameter!$D$164*(LN($B320/30.2*21)))</f>
        <v>3.247593034776269E-10</v>
      </c>
      <c r="CX320" s="12">
        <f t="shared" si="30"/>
        <v>5.9718189216619802E-108</v>
      </c>
      <c r="CY320" s="85">
        <v>1.2052115726082E-2</v>
      </c>
      <c r="CZ320" s="12">
        <f t="shared" si="31"/>
        <v>4.1222891387413337E-10</v>
      </c>
      <c r="DA320" s="85">
        <v>1.7605199245365501E-2</v>
      </c>
      <c r="DB320" s="12">
        <f t="shared" si="32"/>
        <v>2.2045962459122541E-21</v>
      </c>
      <c r="DC320" s="41">
        <v>1.93403889896872E-5</v>
      </c>
      <c r="DD320" s="12">
        <f t="shared" si="33"/>
        <v>0</v>
      </c>
      <c r="DE320" s="85">
        <v>2.7477468001744799E-4</v>
      </c>
      <c r="DF320" s="12">
        <f t="shared" si="34"/>
        <v>0</v>
      </c>
      <c r="DG320" s="41">
        <v>1.9338200000000001E-5</v>
      </c>
      <c r="DH320" s="12">
        <f t="shared" si="35"/>
        <v>9.6293563878892841E-22</v>
      </c>
      <c r="DI320" s="41">
        <v>1.9338200000000001E-5</v>
      </c>
      <c r="DJ320" s="46">
        <v>315</v>
      </c>
      <c r="DK320" s="44">
        <v>5.3320989219507504E-6</v>
      </c>
      <c r="DL320" s="44">
        <v>2.0143007847583901E-5</v>
      </c>
      <c r="DM320" s="44">
        <v>5.3538953569964901E-5</v>
      </c>
      <c r="DN320" s="44">
        <v>3.6278940969691801E-5</v>
      </c>
      <c r="DO320" s="44">
        <v>2.0791073987147499E-4</v>
      </c>
      <c r="DP320" s="44">
        <v>1.531095876941E-4</v>
      </c>
      <c r="DQ320" s="44">
        <v>2.40559209891411E-4</v>
      </c>
      <c r="DR320" s="45">
        <v>8.1481672303624908E-3</v>
      </c>
      <c r="DS320" s="45">
        <v>1.45562388808348E-2</v>
      </c>
      <c r="DT320" s="45">
        <v>1.27656131465509E-2</v>
      </c>
      <c r="DU320" s="45">
        <v>8.6211021473131498E-3</v>
      </c>
      <c r="DV320" s="45">
        <v>1.3768583973010401E-2</v>
      </c>
      <c r="DW320" s="45">
        <v>2.50101977448101E-2</v>
      </c>
      <c r="DX320" s="45">
        <v>1.0553796745813899E-2</v>
      </c>
    </row>
    <row r="321" spans="1:128">
      <c r="A321" s="43">
        <f t="shared" si="29"/>
        <v>20.046575342465754</v>
      </c>
      <c r="B321" s="18">
        <v>317</v>
      </c>
      <c r="C321" s="12">
        <v>6952</v>
      </c>
      <c r="D321" s="12">
        <v>7.4283233896464502E-3</v>
      </c>
      <c r="E321" s="12">
        <v>1.9050198828538498E-5</v>
      </c>
      <c r="F321" s="92">
        <f>$D321^Parameter!$D$325</f>
        <v>2.1842121863606397E-2</v>
      </c>
      <c r="G321" s="92">
        <f>$E321^Parameter!$D$318</f>
        <v>3.9950999517406955E-4</v>
      </c>
      <c r="H321" s="92">
        <f>$D321^Parameter!$D$326</f>
        <v>1.9802163493646434E-2</v>
      </c>
      <c r="I321" s="92">
        <f>$E321^Parameter!$D$319</f>
        <v>9.530938960804077E-4</v>
      </c>
      <c r="J321" s="92">
        <f>$D321^Parameter!$D$328</f>
        <v>2.3857162647144881E-2</v>
      </c>
      <c r="K321" s="92">
        <f>$E321^Parameter!$D$321</f>
        <v>8.1095262546112927E-3</v>
      </c>
      <c r="L321" s="92">
        <f>$D321^Parameter!$D$329</f>
        <v>6.422422160155021E-2</v>
      </c>
      <c r="M321" s="92">
        <f>$E321^Parameter!$D$322</f>
        <v>4.8657608672166702E-3</v>
      </c>
      <c r="N321" s="92">
        <f>$D321^Parameter!$D$330</f>
        <v>1.8854783496407453E-2</v>
      </c>
      <c r="O321" s="92">
        <f>$E321^Parameter!$D$323</f>
        <v>1.2940760664133475E-2</v>
      </c>
      <c r="P321" s="92">
        <f>$D321^Parameter!$D$327</f>
        <v>9.3991383850232386E-3</v>
      </c>
      <c r="Q321" s="92">
        <f>$E321^Parameter!$D$320</f>
        <v>4.2643049268408461E-4</v>
      </c>
      <c r="R321" s="12">
        <f>$D321^EXP(Parameter!$D$96+Parameter!$D$103*(($B321/30.2*21)^(1)))</f>
        <v>1.2964316293264524E-109</v>
      </c>
      <c r="S321" s="12">
        <f>$E321^EXP(Parameter!$D$81+Parameter!$D$88*($B321/30.2*21)^(-2))</f>
        <v>1.2578259514261225E-3</v>
      </c>
      <c r="T321" s="12">
        <f>$D321^EXP(Parameter!$D$97+Parameter!$D$104*(($B321*21/30.2)^(1)))</f>
        <v>3.5379072830847559E-10</v>
      </c>
      <c r="U321" s="12">
        <f>$E321^EXP(Parameter!$D$82+Parameter!$D$89*($B321/30.2*21)^(-2))</f>
        <v>2.248611370373303E-3</v>
      </c>
      <c r="V321" s="12">
        <f>$D321^EXP(Parameter!$D$99+Parameter!$D$106*(($B321*21/30.2)^(1)))</f>
        <v>1.3780133916577484E-21</v>
      </c>
      <c r="W321" s="12">
        <f>$E321^EXP(Parameter!$D$84+Parameter!$D$91*($B321/30.2*21)^(-2))</f>
        <v>1.4634043192063117E-2</v>
      </c>
      <c r="X321" s="12">
        <f>$D321^EXP(Parameter!$D$100+Parameter!$D$107*(($B321*21/30.2)^(1)))</f>
        <v>0</v>
      </c>
      <c r="Y321" s="12">
        <f>$E321^EXP(Parameter!$D$85+Parameter!$D$92*($B321/30.2*21)^(-2))</f>
        <v>8.5809042511710565E-3</v>
      </c>
      <c r="Z321" s="12">
        <f>$D321^EXP(Parameter!$D$101+Parameter!$D$108*(($B321*21/30.2)^(1)))</f>
        <v>0</v>
      </c>
      <c r="AA321" s="12">
        <f>$E321^EXP(Parameter!$D$86+Parameter!$D$93*($B321/30.2*21)^(-2))</f>
        <v>1.3151311039210531E-2</v>
      </c>
      <c r="AB321" s="12">
        <f>$D321^EXP(Parameter!$D$98+Parameter!$D$105*(($B321*21/30.2)^(1)))</f>
        <v>6.176195032681523E-22</v>
      </c>
      <c r="AC321" s="12">
        <f>$E321^EXP(Parameter!$D$83+Parameter!$D$90*($B321/30.2*21)^(-2))</f>
        <v>4.9399813979152227E-4</v>
      </c>
      <c r="AD321" s="87">
        <f>$D321^EXP(Parameter!$D$133+Parameter!$D$140*(($B321*21/30.2)^(-0.5))+Parameter!$D$147*((LN($B321*21/30.2))))</f>
        <v>2.9255830355384574E-21</v>
      </c>
      <c r="AE321" s="12">
        <f>$E321^EXP(Parameter!$D$111+Parameter!$D$118*(($B321*21/30.2)^(-1))+Parameter!$D$125*(($B321*21/30.2)^(-0.5)))</f>
        <v>3.6570837753445017E-2</v>
      </c>
      <c r="AF321" s="12">
        <f>$D321^EXP(Parameter!$D$134+Parameter!$D$141*(($B321*21/30.2)^(-0.5))+Parameter!$D$148*((LN($B321*21/30.2))))</f>
        <v>4.2480720445270178E-6</v>
      </c>
      <c r="AG321" s="12">
        <f>$E321^EXP(Parameter!$D$112+Parameter!$D$119*(($B321*21/30.2)^(-1))+Parameter!$D$126*(($B321*21/30.2)^(-0.5)))</f>
        <v>2.8411833944153551E-3</v>
      </c>
      <c r="AH321" s="12">
        <f>$D321^EXP(Parameter!$D$136+Parameter!$D$143*(($B321*21/30.2)^(-0.5))+Parameter!$D$150*((LN($B321*21/30.2))))</f>
        <v>1.5902738851583699E-16</v>
      </c>
      <c r="AI321" s="12">
        <f>$E321^EXP(Parameter!$D$114+Parameter!$D$121*(($B321*21/30.2)^(-1))+Parameter!$D$128*(($B321*21/30.2)^(-0.5)))</f>
        <v>2.9623492516957991E-6</v>
      </c>
      <c r="AJ321" s="12">
        <f>$D321^EXP(Parameter!$D$137+Parameter!$D$144*(($B321*21/30.2)^(-0.5))+Parameter!$D$151*((LN($B321*21/30.2))))</f>
        <v>8.1596362269604343E-26</v>
      </c>
      <c r="AK321" s="12">
        <f>$E321^EXP(Parameter!$D$115+Parameter!$D$122*(($B321*21/30.2)^(-1))+Parameter!$D$129*(($B321*21/30.2)^(-0.5)))</f>
        <v>1.4818023318466157E-3</v>
      </c>
      <c r="AL321" s="12">
        <f>$D321^EXP(Parameter!$D$138+Parameter!$D$145*(($B321*21/30.2)^(-0.5))+Parameter!$D$152*((LN($B321*21/30.2))))</f>
        <v>3.2343023895990557E-131</v>
      </c>
      <c r="AM321" s="12">
        <f>$E321^EXP(Parameter!$D$116+Parameter!$D$123*(($B321*21/30.2)^(-1))+Parameter!$D$130*(($B321*21/30.2)^(-0.5)))</f>
        <v>9.687351750181921E-8</v>
      </c>
      <c r="AN321" s="12">
        <f>$D321^EXP(Parameter!$D$135+Parameter!$D$142*(($B321*21/30.2)^(-0.5))+Parameter!$D$149*((LN($B321*21/30.2))))</f>
        <v>2.8914548420390293E-8</v>
      </c>
      <c r="AO321" s="12">
        <f>$E321^EXP(Parameter!$D$113+Parameter!$D$120*(($B321*21/30.2)^(-1))+Parameter!$D$127*(($B321*21/30.2)^(-0.5)))</f>
        <v>8.805827217529363E-16</v>
      </c>
      <c r="AP321" s="87">
        <f>$D321^EXP(Parameter!$D$304+Parameter!$D$310*((LN($B321*21/30.2))))</f>
        <v>5.8221896572031142E-3</v>
      </c>
      <c r="AQ321" s="88">
        <f>$E321^EXP(Parameter!$D$290+Parameter!$D$296*((LN($B321*21/30.2))))</f>
        <v>5.6615727267023894E-3</v>
      </c>
      <c r="AR321" s="12">
        <f>$D321^EXP(Parameter!$D$305+Parameter!$D$311*((LN($B321*21/30.2))))</f>
        <v>1.023911015277699E-2</v>
      </c>
      <c r="AS321" s="88">
        <f>$E321^EXP(Parameter!$D$291+Parameter!$D$297*((LN($B321*21/30.2))))</f>
        <v>3.7917939302405412E-3</v>
      </c>
      <c r="AT321" s="12">
        <f>$D321^EXP(Parameter!$D$305+Parameter!$D$307-Parameter!$D$306+(Parameter!$D$311+Parameter!$D$313-Parameter!$D$312)*((LN($B321*21/30.2))))</f>
        <v>8.0473227270399482E-3</v>
      </c>
      <c r="AU321" s="88">
        <f>$E321^EXP(Parameter!$D$291+Parameter!$D$293-Parameter!$D$292+(Parameter!$D$297+Parameter!$D$299-Parameter!$D$298)*((LN($B321*21/30.2))))</f>
        <v>6.0738683672756991E-3</v>
      </c>
      <c r="AV321" s="12">
        <f>$D321^EXP(Parameter!$D$308+Parameter!$D$314*((LN($B321*21/30.2))))</f>
        <v>1.0622308842299779E-2</v>
      </c>
      <c r="AW321" s="88">
        <f>$E321^EXP(Parameter!$D$294+Parameter!$D$300*((LN($B321*21/30.2))))</f>
        <v>5.3962274384745414E-3</v>
      </c>
      <c r="AX321" s="12">
        <f>$D321^EXP(Parameter!$D$305+Parameter!$D$309-Parameter!$D$306+(Parameter!$D$311+Parameter!$D$315-Parameter!$D$312)*((LN($B321*21/30.2))))</f>
        <v>2.7432753302386627E-3</v>
      </c>
      <c r="AY321" s="88">
        <f>$E321^EXP(Parameter!$D$291+Parameter!$D$295-Parameter!$D$292+(Parameter!$D$297+Parameter!$D$301-Parameter!$D$298)*((LN($B321*21/30.2))))</f>
        <v>6.4209621110214819E-6</v>
      </c>
      <c r="AZ321" s="12">
        <f>$D321^EXP(Parameter!D$305-Parameter!D$306+(Parameter!D$311-Parameter!D$312)*((LN($B321*21/30.2))))</f>
        <v>1.789533627954427E-3</v>
      </c>
      <c r="BA321" s="88">
        <f>$E321^EXP(Parameter!$D$291-Parameter!$D$292+(Parameter!$D$297-Parameter!$D$298)*((LN($B321*21/30.2))))</f>
        <v>2.5972961890241234E-8</v>
      </c>
      <c r="BB321" s="89">
        <f>$D321^EXP(Parameter!$D$231+Parameter!$D$238)</f>
        <v>2.4142820539705703E-2</v>
      </c>
      <c r="BC321" s="90">
        <f>$E321^EXP(Parameter!$D$216+Parameter!$D$223)</f>
        <v>1.0054157434191339E-3</v>
      </c>
      <c r="BD321" s="91">
        <f>$D321^EXP(Parameter!$D$232+Parameter!$D$239)</f>
        <v>1.7070917062079079E-2</v>
      </c>
      <c r="BE321" s="90">
        <f>$E321^EXP(Parameter!$D$217+Parameter!$D$224)</f>
        <v>1.5725630463801631E-3</v>
      </c>
      <c r="BF321" s="91">
        <f>$D321^EXP(Parameter!$D$234+Parameter!$D$241)</f>
        <v>2.1554431291518451E-2</v>
      </c>
      <c r="BG321" s="91">
        <f>$E321^EXP(Parameter!$D$219+Parameter!$D$226)</f>
        <v>1.0200361715437985E-2</v>
      </c>
      <c r="BH321" s="91">
        <f>$D321^EXP(Parameter!$D$235+Parameter!$D$242)</f>
        <v>5.2196095723775274E-2</v>
      </c>
      <c r="BI321" s="91">
        <f>$E321^EXP(Parameter!$D$220+Parameter!$D$227)</f>
        <v>5.8634290111835461E-3</v>
      </c>
      <c r="BJ321" s="91">
        <f>$D321^EXP(Parameter!$D$236)</f>
        <v>4.3169381213948787E-3</v>
      </c>
      <c r="BK321" s="91">
        <f>$E321^EXP(Parameter!$D$221)</f>
        <v>0.10423314297853095</v>
      </c>
      <c r="BL321" s="91">
        <f>$D321^EXP(Parameter!$D$233+Parameter!$D$240)</f>
        <v>6.4629871058530727E-3</v>
      </c>
      <c r="BM321" s="91">
        <f>$E321^EXP(Parameter!$D$218+Parameter!$D$225)</f>
        <v>3.7074420002420862E-4</v>
      </c>
      <c r="BN321" s="90">
        <f>$D321^EXP(Parameter!$D$268+Parameter!$D$275+Parameter!$D$282)</f>
        <v>4.2942135651740924E-2</v>
      </c>
      <c r="BO321" s="91">
        <f>$E321^EXP(Parameter!$D$246+Parameter!$D$253+Parameter!$D$260)</f>
        <v>3.2073329419989231E-3</v>
      </c>
      <c r="BP321" s="91">
        <f>$D321^EXP(Parameter!$D$269+Parameter!$D$276+Parameter!$D$283)</f>
        <v>9.8828105352427916E-3</v>
      </c>
      <c r="BQ321" s="91">
        <f>$E321^EXP(Parameter!$D$247+Parameter!$D$254+Parameter!$D$261)</f>
        <v>4.0172562540401113E-3</v>
      </c>
      <c r="BR321" s="91">
        <f>$D321^EXP(Parameter!$D$271+Parameter!$D$278+Parameter!$D$285)</f>
        <v>6.6575133169456541E-2</v>
      </c>
      <c r="BS321" s="91">
        <f>$E321^EXP(Parameter!$D$249+Parameter!$D$256+Parameter!$D$263)</f>
        <v>6.171048126876447E-3</v>
      </c>
      <c r="BT321" s="91">
        <f>$D321^EXP(Parameter!$D$272+Parameter!$D$279+Parameter!$D$286)</f>
        <v>4.8436736122979218E-2</v>
      </c>
      <c r="BU321" s="91">
        <f>$E321^EXP(Parameter!$D$250+Parameter!D$257+Parameter!D$264)</f>
        <v>3.1706721788509443E-3</v>
      </c>
      <c r="BV321" s="91">
        <f>$D321^EXP(Parameter!$D$273+Parameter!$D$280+Parameter!$D$287)</f>
        <v>4.4032864526879559E-2</v>
      </c>
      <c r="BW321" s="91">
        <f>$E321^EXP(Parameter!$D$251+Parameter!$D$258+Parameter!$D$265)</f>
        <v>3.7788060254961999E-7</v>
      </c>
      <c r="BX321" s="91">
        <f>$D321^EXP(Parameter!$D$270+Parameter!$D$277+Parameter!$D$284)</f>
        <v>1.8573858778388871E-3</v>
      </c>
      <c r="BY321" s="91">
        <f>$E321^EXP(Parameter!$D$248+Parameter!$D$255+Parameter!$D$262)</f>
        <v>2.2714624231044754E-9</v>
      </c>
      <c r="BZ321" s="90">
        <f>$D321^EXP(Parameter!$D$208)</f>
        <v>2.2054916238886852E-2</v>
      </c>
      <c r="CA321" s="90">
        <f>$E321^EXP(Parameter!$D$200)</f>
        <v>6.6094073417729757E-4</v>
      </c>
      <c r="CB321" s="90">
        <f>$D321^EXP(Parameter!$D$209)</f>
        <v>1.7350568204550786E-2</v>
      </c>
      <c r="CC321" s="90">
        <f>$E321^EXP(Parameter!$D$201)</f>
        <v>1.2579224222949669E-3</v>
      </c>
      <c r="CD321" s="90">
        <f>$D321^EXP(Parameter!$D$211)</f>
        <v>1.9329303218353754E-2</v>
      </c>
      <c r="CE321" s="90">
        <f>$E321^EXP(Parameter!$D$203)</f>
        <v>7.4601910653400499E-3</v>
      </c>
      <c r="CF321" s="90">
        <f>$D321^EXP(Parameter!$D$212)</f>
        <v>5.2042124286797484E-2</v>
      </c>
      <c r="CG321" s="90">
        <f>$E321^EXP(Parameter!$D$204)</f>
        <v>4.8826307729007848E-3</v>
      </c>
      <c r="CH321" s="91">
        <f>$D321^EXP(Parameter!$D$213)</f>
        <v>1.4891831601150422E-2</v>
      </c>
      <c r="CI321" s="90">
        <f>$E321^EXP(Parameter!$D$205)</f>
        <v>9.695928899398654E-3</v>
      </c>
      <c r="CJ321" s="91">
        <f>$D321^EXP(Parameter!$D$210)</f>
        <v>7.2123658179847972E-3</v>
      </c>
      <c r="CK321" s="90">
        <f>$E321^EXP(Parameter!$D$202)</f>
        <v>5.1308473003951497E-4</v>
      </c>
      <c r="CL321" s="12">
        <f>$D321^EXP(Parameter!$D$170+Parameter!$D$177*(LN($B321/30.2*21)))</f>
        <v>7.7445523850206343E-3</v>
      </c>
      <c r="CM321" s="41">
        <f>$E321^EXP(Parameter!$D$155+Parameter!$D$162*(LN($B321/30.2*21)))</f>
        <v>5.3807635031542886E-2</v>
      </c>
      <c r="CN321" s="12">
        <f>$D321^EXP(Parameter!$D$171+Parameter!$D$178*(LN($B321/30.2*21)))</f>
        <v>9.6022283650928821E-3</v>
      </c>
      <c r="CO321" s="41">
        <f>$E321^EXP(Parameter!$D$156+Parameter!$D$163*(LN($B321/30.2*21)))</f>
        <v>2.6508128135630842E-2</v>
      </c>
      <c r="CP321" s="12">
        <f>$D321^EXP(Parameter!$D$173+Parameter!$D$180*(LN($B321/30.2*21)))</f>
        <v>7.2732117573998207E-3</v>
      </c>
      <c r="CQ321" s="41">
        <f>$E321^EXP(Parameter!$D$158+Parameter!$D$165*(LN($B321/30.2*21)))</f>
        <v>2.3895178297252594E-2</v>
      </c>
      <c r="CR321" s="12">
        <f>$D321^EXP(Parameter!$D$174+Parameter!$D$181*(LN($B321/30.2*21)))</f>
        <v>5.0769871745302234E-3</v>
      </c>
      <c r="CS321" s="41">
        <f>$E321^EXP(Parameter!$D$159+Parameter!$D$166*(LN($B321/30.2*21)))</f>
        <v>4.3630997990396665E-2</v>
      </c>
      <c r="CT321" s="12">
        <f>$D321^EXP(Parameter!$D$175+Parameter!$D$182*(LN($B321/30.2*21)))</f>
        <v>4.7180338254805852E-4</v>
      </c>
      <c r="CU321" s="41">
        <f>$E321^EXP(Parameter!$D$160+Parameter!$D$167*(LN($B321/30.2*21)))</f>
        <v>2.8583924684540379E-4</v>
      </c>
      <c r="CV321" s="12">
        <f>$D321^EXP(Parameter!$D$172+Parameter!$D$179*(LN($B321/30.2*21)))</f>
        <v>9.8072057813265137E-4</v>
      </c>
      <c r="CW321" s="41">
        <f>$E321^EXP(Parameter!$D$157+Parameter!$D$164*(LN($B321/30.2*21)))</f>
        <v>3.089055352878014E-10</v>
      </c>
      <c r="CX321" s="12">
        <f t="shared" si="30"/>
        <v>1.2964316293264524E-109</v>
      </c>
      <c r="CY321" s="85">
        <v>1.20488123962098E-2</v>
      </c>
      <c r="CZ321" s="12">
        <f t="shared" si="31"/>
        <v>3.5379072830847559E-10</v>
      </c>
      <c r="DA321" s="85">
        <v>1.75970890698414E-2</v>
      </c>
      <c r="DB321" s="12">
        <f t="shared" si="32"/>
        <v>1.3780133916577484E-21</v>
      </c>
      <c r="DC321" s="41">
        <v>1.90521888958254E-5</v>
      </c>
      <c r="DD321" s="12">
        <f t="shared" si="33"/>
        <v>0</v>
      </c>
      <c r="DE321" s="85">
        <v>2.7143435778932202E-4</v>
      </c>
      <c r="DF321" s="12">
        <f t="shared" si="34"/>
        <v>0</v>
      </c>
      <c r="DG321" s="41">
        <v>1.9050199999999999E-5</v>
      </c>
      <c r="DH321" s="12">
        <f t="shared" si="35"/>
        <v>6.176195032681523E-22</v>
      </c>
      <c r="DI321" s="41">
        <v>1.9050199999999999E-5</v>
      </c>
      <c r="DJ321" s="46">
        <v>316</v>
      </c>
      <c r="DK321" s="44">
        <v>5.2350284723834398E-6</v>
      </c>
      <c r="DL321" s="44">
        <v>1.9801754468362601E-5</v>
      </c>
      <c r="DM321" s="44">
        <v>5.2683753729354501E-5</v>
      </c>
      <c r="DN321" s="44">
        <v>3.5685303675703197E-5</v>
      </c>
      <c r="DO321" s="44">
        <v>2.0488259984907699E-4</v>
      </c>
      <c r="DP321" s="44">
        <v>1.5082983749337099E-4</v>
      </c>
      <c r="DQ321" s="44">
        <v>2.37093227638097E-4</v>
      </c>
      <c r="DR321" s="45">
        <v>8.0909330229860191E-3</v>
      </c>
      <c r="DS321" s="45">
        <v>1.44612123152327E-2</v>
      </c>
      <c r="DT321" s="45">
        <v>1.268080592205E-2</v>
      </c>
      <c r="DU321" s="45">
        <v>8.5609493590811398E-3</v>
      </c>
      <c r="DV321" s="45">
        <v>1.36780242405276E-2</v>
      </c>
      <c r="DW321" s="45">
        <v>2.4859325323607101E-2</v>
      </c>
      <c r="DX321" s="45">
        <v>1.0481955116047499E-2</v>
      </c>
    </row>
    <row r="322" spans="1:128">
      <c r="A322" s="43">
        <f t="shared" si="29"/>
        <v>20.106849315068494</v>
      </c>
      <c r="B322" s="18">
        <v>318</v>
      </c>
      <c r="C322" s="12">
        <v>6974</v>
      </c>
      <c r="D322" s="12">
        <v>7.3745474138128602E-3</v>
      </c>
      <c r="E322" s="12">
        <v>1.8767198422182099E-5</v>
      </c>
      <c r="F322" s="92">
        <f>$D322^Parameter!$D$325</f>
        <v>2.1718688191476924E-2</v>
      </c>
      <c r="G322" s="92">
        <f>$E322^Parameter!$D$318</f>
        <v>3.952279055862593E-4</v>
      </c>
      <c r="H322" s="92">
        <f>$D322^Parameter!$D$326</f>
        <v>1.9687396943884387E-2</v>
      </c>
      <c r="I322" s="92">
        <f>$E322^Parameter!$D$319</f>
        <v>9.4400793593840573E-4</v>
      </c>
      <c r="J322" s="92">
        <f>$D322^Parameter!$D$328</f>
        <v>2.3725444274657045E-2</v>
      </c>
      <c r="K322" s="92">
        <f>$E322^Parameter!$D$321</f>
        <v>8.0559350193737198E-3</v>
      </c>
      <c r="L322" s="92">
        <f>$D322^Parameter!$D$329</f>
        <v>6.3963439420713628E-2</v>
      </c>
      <c r="M322" s="92">
        <f>$E322^Parameter!$D$322</f>
        <v>4.8302068380458646E-3</v>
      </c>
      <c r="N322" s="92">
        <f>$D322^Parameter!$D$330</f>
        <v>1.8744145703446371E-2</v>
      </c>
      <c r="O322" s="92">
        <f>$E322^Parameter!$D$323</f>
        <v>1.2863518584526832E-2</v>
      </c>
      <c r="P322" s="92">
        <f>$D322^Parameter!$D$327</f>
        <v>9.3343498543688556E-3</v>
      </c>
      <c r="Q322" s="92">
        <f>$E322^Parameter!$D$320</f>
        <v>4.2189774512456249E-4</v>
      </c>
      <c r="R322" s="12">
        <f>$D322^EXP(Parameter!$D$96+Parameter!$D$103*(($B322/30.2*21)^(1)))</f>
        <v>2.655883711533602E-111</v>
      </c>
      <c r="S322" s="12">
        <f>$E322^EXP(Parameter!$D$81+Parameter!$D$88*($B322/30.2*21)^(-2))</f>
        <v>1.2463116007594554E-3</v>
      </c>
      <c r="T322" s="12">
        <f>$D322^EXP(Parameter!$D$97+Parameter!$D$104*(($B322*21/30.2)^(1)))</f>
        <v>3.0334590056252384E-10</v>
      </c>
      <c r="U322" s="12">
        <f>$E322^EXP(Parameter!$D$82+Parameter!$D$89*($B322/30.2*21)^(-2))</f>
        <v>2.2298098460505566E-3</v>
      </c>
      <c r="V322" s="12">
        <f>$D322^EXP(Parameter!$D$99+Parameter!$D$106*(($B322*21/30.2)^(1)))</f>
        <v>8.5759015596654762E-22</v>
      </c>
      <c r="W322" s="12">
        <f>$E322^EXP(Parameter!$D$84+Parameter!$D$91*($B322/30.2*21)^(-2))</f>
        <v>1.4549163748692298E-2</v>
      </c>
      <c r="X322" s="12">
        <f>$D322^EXP(Parameter!$D$100+Parameter!$D$107*(($B322*21/30.2)^(1)))</f>
        <v>0</v>
      </c>
      <c r="Y322" s="12">
        <f>$E322^EXP(Parameter!$D$85+Parameter!$D$92*($B322/30.2*21)^(-2))</f>
        <v>8.5248638276770976E-3</v>
      </c>
      <c r="Z322" s="12">
        <f>$D322^EXP(Parameter!$D$101+Parameter!$D$108*(($B322*21/30.2)^(1)))</f>
        <v>0</v>
      </c>
      <c r="AA322" s="12">
        <f>$E322^EXP(Parameter!$D$86+Parameter!$D$93*($B322/30.2*21)^(-2))</f>
        <v>1.3073099169669804E-2</v>
      </c>
      <c r="AB322" s="12">
        <f>$D322^EXP(Parameter!$D$98+Parameter!$D$105*(($B322*21/30.2)^(1)))</f>
        <v>3.9463413482436696E-22</v>
      </c>
      <c r="AC322" s="12">
        <f>$E322^EXP(Parameter!$D$83+Parameter!$D$90*($B322/30.2*21)^(-2))</f>
        <v>4.8884599846332278E-4</v>
      </c>
      <c r="AD322" s="87">
        <f>$D322^EXP(Parameter!$D$133+Parameter!$D$140*(($B322*21/30.2)^(-0.5))+Parameter!$D$147*((LN($B322*21/30.2))))</f>
        <v>2.2972796063418836E-21</v>
      </c>
      <c r="AE322" s="12">
        <f>$E322^EXP(Parameter!$D$111+Parameter!$D$118*(($B322*21/30.2)^(-1))+Parameter!$D$125*(($B322*21/30.2)^(-0.5)))</f>
        <v>3.6447945674126674E-2</v>
      </c>
      <c r="AF322" s="12">
        <f>$D322^EXP(Parameter!$D$134+Parameter!$D$141*(($B322*21/30.2)^(-0.5))+Parameter!$D$148*((LN($B322*21/30.2))))</f>
        <v>4.0939616324090685E-6</v>
      </c>
      <c r="AG322" s="12">
        <f>$E322^EXP(Parameter!$D$112+Parameter!$D$119*(($B322*21/30.2)^(-1))+Parameter!$D$126*(($B322*21/30.2)^(-0.5)))</f>
        <v>2.818847332299714E-3</v>
      </c>
      <c r="AH322" s="12">
        <f>$D322^EXP(Parameter!$D$136+Parameter!$D$143*(($B322*21/30.2)^(-0.5))+Parameter!$D$150*((LN($B322*21/30.2))))</f>
        <v>1.3387167452714207E-16</v>
      </c>
      <c r="AI322" s="12">
        <f>$E322^EXP(Parameter!$D$114+Parameter!$D$121*(($B322*21/30.2)^(-1))+Parameter!$D$128*(($B322*21/30.2)^(-0.5)))</f>
        <v>2.8910619832878502E-6</v>
      </c>
      <c r="AJ322" s="12">
        <f>$D322^EXP(Parameter!$D$137+Parameter!$D$144*(($B322*21/30.2)^(-0.5))+Parameter!$D$151*((LN($B322*21/30.2))))</f>
        <v>5.8676321068388054E-26</v>
      </c>
      <c r="AK322" s="12">
        <f>$E322^EXP(Parameter!$D$115+Parameter!$D$122*(($B322*21/30.2)^(-1))+Parameter!$D$129*(($B322*21/30.2)^(-0.5)))</f>
        <v>1.4673856823910394E-3</v>
      </c>
      <c r="AL322" s="12">
        <f>$D322^EXP(Parameter!$D$138+Parameter!$D$145*(($B322*21/30.2)^(-0.5))+Parameter!$D$152*((LN($B322*21/30.2))))</f>
        <v>3.4528342558722498E-132</v>
      </c>
      <c r="AM322" s="12">
        <f>$E322^EXP(Parameter!$D$116+Parameter!$D$123*(($B322*21/30.2)^(-1))+Parameter!$D$130*(($B322*21/30.2)^(-0.5)))</f>
        <v>9.391296995254556E-8</v>
      </c>
      <c r="AN322" s="12">
        <f>$D322^EXP(Parameter!$D$135+Parameter!$D$142*(($B322*21/30.2)^(-0.5))+Parameter!$D$149*((LN($B322*21/30.2))))</f>
        <v>2.7400067063892902E-8</v>
      </c>
      <c r="AO322" s="12">
        <f>$E322^EXP(Parameter!$D$113+Parameter!$D$120*(($B322*21/30.2)^(-1))+Parameter!$D$127*(($B322*21/30.2)^(-0.5)))</f>
        <v>8.2025906556696006E-16</v>
      </c>
      <c r="AP322" s="87">
        <f>$D322^EXP(Parameter!$D$304+Parameter!$D$310*((LN($B322*21/30.2))))</f>
        <v>5.7660389068946525E-3</v>
      </c>
      <c r="AQ322" s="88">
        <f>$E322^EXP(Parameter!$D$290+Parameter!$D$296*((LN($B322*21/30.2))))</f>
        <v>5.6344938959020313E-3</v>
      </c>
      <c r="AR322" s="12">
        <f>$D322^EXP(Parameter!$D$305+Parameter!$D$311*((LN($B322*21/30.2))))</f>
        <v>1.0162683047608503E-2</v>
      </c>
      <c r="AS322" s="88">
        <f>$E322^EXP(Parameter!$D$291+Parameter!$D$297*((LN($B322*21/30.2))))</f>
        <v>3.7663162023399933E-3</v>
      </c>
      <c r="AT322" s="12">
        <f>$D322^EXP(Parameter!$D$305+Parameter!$D$307-Parameter!$D$306+(Parameter!$D$311+Parameter!$D$313-Parameter!$D$312)*((LN($B322*21/30.2))))</f>
        <v>7.9795541865373305E-3</v>
      </c>
      <c r="AU322" s="88">
        <f>$E322^EXP(Parameter!$D$291+Parameter!$D$293-Parameter!$D$292+(Parameter!$D$297+Parameter!$D$299-Parameter!$D$298)*((LN($B322*21/30.2))))</f>
        <v>6.0282038066253206E-3</v>
      </c>
      <c r="AV322" s="12">
        <f>$D322^EXP(Parameter!$D$308+Parameter!$D$314*((LN($B322*21/30.2))))</f>
        <v>1.052271518156494E-2</v>
      </c>
      <c r="AW322" s="88">
        <f>$E322^EXP(Parameter!$D$294+Parameter!$D$300*((LN($B322*21/30.2))))</f>
        <v>5.3583142238753855E-3</v>
      </c>
      <c r="AX322" s="12">
        <f>$D322^EXP(Parameter!$D$305+Parameter!$D$309-Parameter!$D$306+(Parameter!$D$311+Parameter!$D$315-Parameter!$D$312)*((LN($B322*21/30.2))))</f>
        <v>2.7119313191880682E-3</v>
      </c>
      <c r="AY322" s="88">
        <f>$E322^EXP(Parameter!$D$291+Parameter!$D$295-Parameter!$D$292+(Parameter!$D$297+Parameter!$D$301-Parameter!$D$298)*((LN($B322*21/30.2))))</f>
        <v>6.2343534664255794E-6</v>
      </c>
      <c r="AZ322" s="12">
        <f>$D322^EXP(Parameter!D$305-Parameter!D$306+(Parameter!D$311-Parameter!D$312)*((LN($B322*21/30.2))))</f>
        <v>1.7689653084386476E-3</v>
      </c>
      <c r="BA322" s="88">
        <f>$E322^EXP(Parameter!$D$291-Parameter!$D$292+(Parameter!$D$297-Parameter!$D$298)*((LN($B322*21/30.2))))</f>
        <v>2.4972120858531392E-8</v>
      </c>
      <c r="BB322" s="89">
        <f>$D322^EXP(Parameter!$D$231+Parameter!$D$238)</f>
        <v>2.4009948548357977E-2</v>
      </c>
      <c r="BC322" s="90">
        <f>$E322^EXP(Parameter!$D$216+Parameter!$D$223)</f>
        <v>9.9590428513196029E-4</v>
      </c>
      <c r="BD322" s="91">
        <f>$D322^EXP(Parameter!$D$232+Parameter!$D$239)</f>
        <v>1.6968247180880539E-2</v>
      </c>
      <c r="BE322" s="90">
        <f>$E322^EXP(Parameter!$D$217+Parameter!$D$224)</f>
        <v>1.5586460563347087E-3</v>
      </c>
      <c r="BF322" s="91">
        <f>$D322^EXP(Parameter!$D$234+Parameter!$D$241)</f>
        <v>2.1432202257813979E-2</v>
      </c>
      <c r="BG322" s="91">
        <f>$E322^EXP(Parameter!$D$219+Parameter!$D$226)</f>
        <v>1.0136154695813989E-2</v>
      </c>
      <c r="BH322" s="91">
        <f>$D322^EXP(Parameter!$D$235+Parameter!$D$242)</f>
        <v>5.1968179593187017E-2</v>
      </c>
      <c r="BI322" s="91">
        <f>$E322^EXP(Parameter!$D$220+Parameter!$D$227)</f>
        <v>5.8220802222510339E-3</v>
      </c>
      <c r="BJ322" s="91">
        <f>$D322^EXP(Parameter!$D$236)</f>
        <v>4.282240492704612E-3</v>
      </c>
      <c r="BK322" s="91">
        <f>$E322^EXP(Parameter!$D$221)</f>
        <v>0.10390908624897073</v>
      </c>
      <c r="BL322" s="91">
        <f>$D322^EXP(Parameter!$D$233+Parameter!$D$240)</f>
        <v>6.414875894997475E-3</v>
      </c>
      <c r="BM322" s="91">
        <f>$E322^EXP(Parameter!$D$218+Parameter!$D$225)</f>
        <v>3.6673269145811221E-4</v>
      </c>
      <c r="BN322" s="90">
        <f>$D322^EXP(Parameter!$D$268+Parameter!$D$275+Parameter!$D$282)</f>
        <v>4.2742263276719053E-2</v>
      </c>
      <c r="BO322" s="91">
        <f>$E322^EXP(Parameter!$D$246+Parameter!$D$253+Parameter!$D$260)</f>
        <v>3.182070130921279E-3</v>
      </c>
      <c r="BP322" s="91">
        <f>$D322^EXP(Parameter!$D$269+Parameter!$D$276+Parameter!$D$283)</f>
        <v>9.8154179573652876E-3</v>
      </c>
      <c r="BQ322" s="91">
        <f>$E322^EXP(Parameter!$D$247+Parameter!$D$254+Parameter!$D$261)</f>
        <v>3.9868500203437589E-3</v>
      </c>
      <c r="BR322" s="91">
        <f>$D322^EXP(Parameter!$D$271+Parameter!$D$278+Parameter!$D$285)</f>
        <v>6.6308337967773565E-2</v>
      </c>
      <c r="BS322" s="91">
        <f>$E322^EXP(Parameter!$D$249+Parameter!$D$256+Parameter!$D$263)</f>
        <v>6.1279615110922288E-3</v>
      </c>
      <c r="BT322" s="91">
        <f>$D322^EXP(Parameter!$D$272+Parameter!$D$279+Parameter!$D$286)</f>
        <v>4.8219893206919856E-2</v>
      </c>
      <c r="BU322" s="91">
        <f>$E322^EXP(Parameter!$D$250+Parameter!D$257+Parameter!D$264)</f>
        <v>3.1456483289072946E-3</v>
      </c>
      <c r="BV322" s="91">
        <f>$D322^EXP(Parameter!$D$273+Parameter!$D$280+Parameter!$D$287)</f>
        <v>4.382954467589481E-2</v>
      </c>
      <c r="BW322" s="91">
        <f>$E322^EXP(Parameter!$D$251+Parameter!$D$258+Parameter!$D$265)</f>
        <v>3.7026268957145617E-7</v>
      </c>
      <c r="BX322" s="91">
        <f>$D322^EXP(Parameter!$D$270+Parameter!$D$277+Parameter!$D$284)</f>
        <v>1.8401555518971829E-3</v>
      </c>
      <c r="BY322" s="91">
        <f>$E322^EXP(Parameter!$D$248+Parameter!$D$255+Parameter!$D$262)</f>
        <v>2.2100509935748805E-9</v>
      </c>
      <c r="BZ322" s="90">
        <f>$D322^EXP(Parameter!$D$208)</f>
        <v>2.1930595141269351E-2</v>
      </c>
      <c r="CA322" s="90">
        <f>$E322^EXP(Parameter!$D$200)</f>
        <v>6.5430999291871692E-4</v>
      </c>
      <c r="CB322" s="90">
        <f>$D322^EXP(Parameter!$D$209)</f>
        <v>1.7246631736392633E-2</v>
      </c>
      <c r="CC322" s="90">
        <f>$E322^EXP(Parameter!$D$201)</f>
        <v>1.2464067190684084E-3</v>
      </c>
      <c r="CD322" s="90">
        <f>$D322^EXP(Parameter!$D$211)</f>
        <v>1.9216588865337073E-2</v>
      </c>
      <c r="CE322" s="90">
        <f>$E322^EXP(Parameter!$D$203)</f>
        <v>7.4100392247729565E-3</v>
      </c>
      <c r="CF322" s="90">
        <f>$D322^EXP(Parameter!$D$212)</f>
        <v>5.1814653618164896E-2</v>
      </c>
      <c r="CG322" s="90">
        <f>$E322^EXP(Parameter!$D$204)</f>
        <v>4.8469765774667335E-3</v>
      </c>
      <c r="CH322" s="91">
        <f>$D322^EXP(Parameter!$D$213)</f>
        <v>1.4799271858713558E-2</v>
      </c>
      <c r="CI322" s="90">
        <f>$E322^EXP(Parameter!$D$205)</f>
        <v>9.634224170299974E-3</v>
      </c>
      <c r="CJ322" s="91">
        <f>$D322^EXP(Parameter!$D$210)</f>
        <v>7.1598401568269427E-3</v>
      </c>
      <c r="CK322" s="90">
        <f>$E322^EXP(Parameter!$D$202)</f>
        <v>5.0776022708809844E-4</v>
      </c>
      <c r="CL322" s="12">
        <f>$D322^EXP(Parameter!$D$170+Parameter!$D$177*(LN($B322/30.2*21)))</f>
        <v>7.6798890066202049E-3</v>
      </c>
      <c r="CM322" s="41">
        <f>$E322^EXP(Parameter!$D$155+Parameter!$D$162*(LN($B322/30.2*21)))</f>
        <v>5.3717088083001387E-2</v>
      </c>
      <c r="CN322" s="12">
        <f>$D322^EXP(Parameter!$D$171+Parameter!$D$178*(LN($B322/30.2*21)))</f>
        <v>9.5306138319567416E-3</v>
      </c>
      <c r="CO322" s="41">
        <f>$E322^EXP(Parameter!$D$156+Parameter!$D$163*(LN($B322/30.2*21)))</f>
        <v>2.6420659919118506E-2</v>
      </c>
      <c r="CP322" s="12">
        <f>$D322^EXP(Parameter!$D$173+Parameter!$D$180*(LN($B322/30.2*21)))</f>
        <v>7.2125989501527592E-3</v>
      </c>
      <c r="CQ322" s="41">
        <f>$E322^EXP(Parameter!$D$158+Parameter!$D$165*(LN($B322/30.2*21)))</f>
        <v>2.3787741602957338E-2</v>
      </c>
      <c r="CR322" s="12">
        <f>$D322^EXP(Parameter!$D$174+Parameter!$D$181*(LN($B322/30.2*21)))</f>
        <v>5.0215460295634238E-3</v>
      </c>
      <c r="CS322" s="41">
        <f>$E322^EXP(Parameter!$D$159+Parameter!$D$166*(LN($B322/30.2*21)))</f>
        <v>4.3502038557181447E-2</v>
      </c>
      <c r="CT322" s="12">
        <f>$D322^EXP(Parameter!$D$175+Parameter!$D$182*(LN($B322/30.2*21)))</f>
        <v>4.6428524109240384E-4</v>
      </c>
      <c r="CU322" s="41">
        <f>$E322^EXP(Parameter!$D$160+Parameter!$D$167*(LN($B322/30.2*21)))</f>
        <v>2.8131672598387045E-4</v>
      </c>
      <c r="CV322" s="12">
        <f>$D322^EXP(Parameter!$D$172+Parameter!$D$179*(LN($B322/30.2*21)))</f>
        <v>9.6841518433391589E-4</v>
      </c>
      <c r="CW322" s="41">
        <f>$E322^EXP(Parameter!$D$157+Parameter!$D$164*(LN($B322/30.2*21)))</f>
        <v>2.9384402206592087E-10</v>
      </c>
      <c r="CX322" s="12">
        <f t="shared" si="30"/>
        <v>2.655883711533602E-111</v>
      </c>
      <c r="CY322" s="85">
        <v>1.20455695522622E-2</v>
      </c>
      <c r="CZ322" s="12">
        <f t="shared" si="31"/>
        <v>3.0334590056252384E-10</v>
      </c>
      <c r="DA322" s="85">
        <v>1.7589109559101299E-2</v>
      </c>
      <c r="DB322" s="12">
        <f t="shared" si="32"/>
        <v>8.5759015596654762E-22</v>
      </c>
      <c r="DC322" s="41">
        <v>1.8769006600562402E-5</v>
      </c>
      <c r="DD322" s="12">
        <f t="shared" si="33"/>
        <v>0</v>
      </c>
      <c r="DE322" s="85">
        <v>2.6814878537932999E-4</v>
      </c>
      <c r="DF322" s="12">
        <f t="shared" si="34"/>
        <v>0</v>
      </c>
      <c r="DG322" s="41">
        <v>1.8767199999999999E-5</v>
      </c>
      <c r="DH322" s="12">
        <f t="shared" si="35"/>
        <v>3.9463413482436696E-22</v>
      </c>
      <c r="DI322" s="41">
        <v>1.8767199999999999E-5</v>
      </c>
      <c r="DJ322" s="46">
        <v>317</v>
      </c>
      <c r="DK322" s="44">
        <v>5.1399345584179903E-6</v>
      </c>
      <c r="DL322" s="44">
        <v>1.9467005999751499E-5</v>
      </c>
      <c r="DM322" s="44">
        <v>5.1844000198975101E-5</v>
      </c>
      <c r="DN322" s="44">
        <v>3.5102627731764501E-5</v>
      </c>
      <c r="DO322" s="44">
        <v>2.0190472298475801E-4</v>
      </c>
      <c r="DP322" s="44">
        <v>1.48588699679819E-4</v>
      </c>
      <c r="DQ322" s="44">
        <v>2.3368421034908299E-4</v>
      </c>
      <c r="DR322" s="45">
        <v>8.0342328604726693E-3</v>
      </c>
      <c r="DS322" s="45">
        <v>1.43670200685124E-2</v>
      </c>
      <c r="DT322" s="45">
        <v>1.25967541966878E-2</v>
      </c>
      <c r="DU322" s="45">
        <v>8.5013547384024096E-3</v>
      </c>
      <c r="DV322" s="45">
        <v>1.3588264570711999E-2</v>
      </c>
      <c r="DW322" s="45">
        <v>2.4709693309764701E-2</v>
      </c>
      <c r="DX322" s="45">
        <v>1.04107665701463E-2</v>
      </c>
    </row>
    <row r="323" spans="1:128">
      <c r="A323" s="43">
        <f t="shared" si="29"/>
        <v>20.167123287671235</v>
      </c>
      <c r="B323" s="18">
        <v>319</v>
      </c>
      <c r="C323" s="12">
        <v>6996</v>
      </c>
      <c r="D323" s="12">
        <v>7.3212823367603801E-3</v>
      </c>
      <c r="E323" s="12">
        <v>1.8489063258409899E-5</v>
      </c>
      <c r="F323" s="92">
        <f>$D323^Parameter!$D$325</f>
        <v>2.1596231841075404E-2</v>
      </c>
      <c r="G323" s="92">
        <f>$E323^Parameter!$D$318</f>
        <v>3.91001779570479E-4</v>
      </c>
      <c r="H323" s="92">
        <f>$D323^Parameter!$D$326</f>
        <v>1.9573555616351358E-2</v>
      </c>
      <c r="I323" s="92">
        <f>$E323^Parameter!$D$319</f>
        <v>9.3502999162570926E-4</v>
      </c>
      <c r="J323" s="92">
        <f>$D323^Parameter!$D$328</f>
        <v>2.3594751748835963E-2</v>
      </c>
      <c r="K323" s="92">
        <f>$E323^Parameter!$D$321</f>
        <v>8.0028247095481567E-3</v>
      </c>
      <c r="L323" s="92">
        <f>$D323^Parameter!$D$329</f>
        <v>6.3704308655286285E-2</v>
      </c>
      <c r="M323" s="92">
        <f>$E323^Parameter!$D$322</f>
        <v>4.7949966168834299E-3</v>
      </c>
      <c r="N323" s="92">
        <f>$D323^Parameter!$D$330</f>
        <v>1.8634407811962128E-2</v>
      </c>
      <c r="O323" s="92">
        <f>$E323^Parameter!$D$323</f>
        <v>1.2786920449603015E-2</v>
      </c>
      <c r="P323" s="92">
        <f>$D323^Parameter!$D$327</f>
        <v>9.2701544885213961E-3</v>
      </c>
      <c r="Q323" s="92">
        <f>$E323^Parameter!$D$320</f>
        <v>4.1742383577266797E-4</v>
      </c>
      <c r="R323" s="12">
        <f>$D323^EXP(Parameter!$D$96+Parameter!$D$103*(($B323/30.2*21)^(1)))</f>
        <v>5.1299024171232564E-113</v>
      </c>
      <c r="S323" s="12">
        <f>$E323^EXP(Parameter!$D$81+Parameter!$D$88*($B323/30.2*21)^(-2))</f>
        <v>1.2349297847621264E-3</v>
      </c>
      <c r="T323" s="12">
        <f>$D323^EXP(Parameter!$D$97+Parameter!$D$104*(($B323*21/30.2)^(1)))</f>
        <v>2.5984294686061788E-10</v>
      </c>
      <c r="U323" s="12">
        <f>$E323^EXP(Parameter!$D$82+Parameter!$D$89*($B323/30.2*21)^(-2))</f>
        <v>2.2112098840605665E-3</v>
      </c>
      <c r="V323" s="12">
        <f>$D323^EXP(Parameter!$D$99+Parameter!$D$106*(($B323*21/30.2)^(1)))</f>
        <v>5.3136244806821943E-22</v>
      </c>
      <c r="W323" s="12">
        <f>$E323^EXP(Parameter!$D$84+Parameter!$D$91*($B323/30.2*21)^(-2))</f>
        <v>1.4464977621269833E-2</v>
      </c>
      <c r="X323" s="12">
        <f>$D323^EXP(Parameter!$D$100+Parameter!$D$107*(($B323*21/30.2)^(1)))</f>
        <v>0</v>
      </c>
      <c r="Y323" s="12">
        <f>$E323^EXP(Parameter!$D$85+Parameter!$D$92*($B323/30.2*21)^(-2))</f>
        <v>8.469321964169994E-3</v>
      </c>
      <c r="Z323" s="12">
        <f>$D323^EXP(Parameter!$D$101+Parameter!$D$108*(($B323*21/30.2)^(1)))</f>
        <v>0</v>
      </c>
      <c r="AA323" s="12">
        <f>$E323^EXP(Parameter!$D$86+Parameter!$D$93*($B323/30.2*21)^(-2))</f>
        <v>1.2995537644405475E-2</v>
      </c>
      <c r="AB323" s="12">
        <f>$D323^EXP(Parameter!$D$98+Parameter!$D$105*(($B323*21/30.2)^(1)))</f>
        <v>2.5119119436196496E-22</v>
      </c>
      <c r="AC323" s="12">
        <f>$E323^EXP(Parameter!$D$83+Parameter!$D$90*($B323/30.2*21)^(-2))</f>
        <v>4.8375970935602357E-4</v>
      </c>
      <c r="AD323" s="87">
        <f>$D323^EXP(Parameter!$D$133+Parameter!$D$140*(($B323*21/30.2)^(-0.5))+Parameter!$D$147*((LN($B323*21/30.2))))</f>
        <v>1.8030528514025009E-21</v>
      </c>
      <c r="AE323" s="12">
        <f>$E323^EXP(Parameter!$D$111+Parameter!$D$118*(($B323*21/30.2)^(-1))+Parameter!$D$125*(($B323*21/30.2)^(-0.5)))</f>
        <v>3.6325768142852176E-2</v>
      </c>
      <c r="AF323" s="12">
        <f>$D323^EXP(Parameter!$D$134+Parameter!$D$141*(($B323*21/30.2)^(-0.5))+Parameter!$D$148*((LN($B323*21/30.2))))</f>
        <v>3.9454926458946532E-6</v>
      </c>
      <c r="AG323" s="12">
        <f>$E323^EXP(Parameter!$D$112+Parameter!$D$119*(($B323*21/30.2)^(-1))+Parameter!$D$126*(($B323*21/30.2)^(-0.5)))</f>
        <v>2.796739815757491E-3</v>
      </c>
      <c r="AH323" s="12">
        <f>$D323^EXP(Parameter!$D$136+Parameter!$D$143*(($B323*21/30.2)^(-0.5))+Parameter!$D$150*((LN($B323*21/30.2))))</f>
        <v>1.1266474537455584E-16</v>
      </c>
      <c r="AI323" s="12">
        <f>$E323^EXP(Parameter!$D$114+Parameter!$D$121*(($B323*21/30.2)^(-1))+Parameter!$D$128*(($B323*21/30.2)^(-0.5)))</f>
        <v>2.8216318526671669E-6</v>
      </c>
      <c r="AJ323" s="12">
        <f>$D323^EXP(Parameter!$D$137+Parameter!$D$144*(($B323*21/30.2)^(-0.5))+Parameter!$D$151*((LN($B323*21/30.2))))</f>
        <v>4.2158642490560285E-26</v>
      </c>
      <c r="AK323" s="12">
        <f>$E323^EXP(Parameter!$D$115+Parameter!$D$122*(($B323*21/30.2)^(-1))+Parameter!$D$129*(($B323*21/30.2)^(-0.5)))</f>
        <v>1.4531423034675214E-3</v>
      </c>
      <c r="AL323" s="12">
        <f>$D323^EXP(Parameter!$D$138+Parameter!$D$145*(($B323*21/30.2)^(-0.5))+Parameter!$D$152*((LN($B323*21/30.2))))</f>
        <v>3.650343303405323E-133</v>
      </c>
      <c r="AM323" s="12">
        <f>$E323^EXP(Parameter!$D$116+Parameter!$D$123*(($B323*21/30.2)^(-1))+Parameter!$D$130*(($B323*21/30.2)^(-0.5)))</f>
        <v>9.1048769309989488E-8</v>
      </c>
      <c r="AN323" s="12">
        <f>$D323^EXP(Parameter!$D$135+Parameter!$D$142*(($B323*21/30.2)^(-0.5))+Parameter!$D$149*((LN($B323*21/30.2))))</f>
        <v>2.596525053300578E-8</v>
      </c>
      <c r="AO323" s="12">
        <f>$E323^EXP(Parameter!$D$113+Parameter!$D$120*(($B323*21/30.2)^(-1))+Parameter!$D$127*(($B323*21/30.2)^(-0.5)))</f>
        <v>7.6417509457168198E-16</v>
      </c>
      <c r="AP323" s="87">
        <f>$D323^EXP(Parameter!$D$304+Parameter!$D$310*((LN($B323*21/30.2))))</f>
        <v>5.7105267973763937E-3</v>
      </c>
      <c r="AQ323" s="88">
        <f>$E323^EXP(Parameter!$D$290+Parameter!$D$296*((LN($B323*21/30.2))))</f>
        <v>5.6076289494842143E-3</v>
      </c>
      <c r="AR323" s="12">
        <f>$D323^EXP(Parameter!$D$305+Parameter!$D$311*((LN($B323*21/30.2))))</f>
        <v>1.0086983253420549E-2</v>
      </c>
      <c r="AS323" s="88">
        <f>$E323^EXP(Parameter!$D$291+Parameter!$D$297*((LN($B323*21/30.2))))</f>
        <v>3.7410762976680298E-3</v>
      </c>
      <c r="AT323" s="12">
        <f>$D323^EXP(Parameter!$D$305+Parameter!$D$307-Parameter!$D$306+(Parameter!$D$311+Parameter!$D$313-Parameter!$D$312)*((LN($B323*21/30.2))))</f>
        <v>7.9124847952530605E-3</v>
      </c>
      <c r="AU323" s="88">
        <f>$E323^EXP(Parameter!$D$291+Parameter!$D$293-Parameter!$D$292+(Parameter!$D$297+Parameter!$D$299-Parameter!$D$298)*((LN($B323*21/30.2))))</f>
        <v>5.9829839538539011E-3</v>
      </c>
      <c r="AV323" s="12">
        <f>$D323^EXP(Parameter!$D$308+Parameter!$D$314*((LN($B323*21/30.2))))</f>
        <v>1.0424204708222997E-2</v>
      </c>
      <c r="AW323" s="88">
        <f>$E323^EXP(Parameter!$D$294+Parameter!$D$300*((LN($B323*21/30.2))))</f>
        <v>5.3207584792679379E-3</v>
      </c>
      <c r="AX323" s="12">
        <f>$D323^EXP(Parameter!$D$305+Parameter!$D$309-Parameter!$D$306+(Parameter!$D$311+Parameter!$D$315-Parameter!$D$312)*((LN($B323*21/30.2))))</f>
        <v>2.68099700432863E-3</v>
      </c>
      <c r="AY323" s="88">
        <f>$E323^EXP(Parameter!$D$291+Parameter!$D$295-Parameter!$D$292+(Parameter!$D$297+Parameter!$D$301-Parameter!$D$298)*((LN($B323*21/30.2))))</f>
        <v>6.0533522578778796E-6</v>
      </c>
      <c r="AZ323" s="12">
        <f>$D323^EXP(Parameter!D$305-Parameter!D$306+(Parameter!D$311-Parameter!D$312)*((LN($B323*21/30.2))))</f>
        <v>1.7486702876848732E-3</v>
      </c>
      <c r="BA323" s="88">
        <f>$E323^EXP(Parameter!$D$291-Parameter!$D$292+(Parameter!$D$297-Parameter!$D$298)*((LN($B323*21/30.2))))</f>
        <v>2.4011054528075117E-8</v>
      </c>
      <c r="BB323" s="89">
        <f>$D323^EXP(Parameter!$D$231+Parameter!$D$238)</f>
        <v>2.3878109065283579E-2</v>
      </c>
      <c r="BC323" s="90">
        <f>$E323^EXP(Parameter!$D$216+Parameter!$D$223)</f>
        <v>9.8650521019653914E-4</v>
      </c>
      <c r="BD323" s="91">
        <f>$D323^EXP(Parameter!$D$232+Parameter!$D$239)</f>
        <v>1.6866427374190675E-2</v>
      </c>
      <c r="BE323" s="90">
        <f>$E323^EXP(Parameter!$D$217+Parameter!$D$224)</f>
        <v>1.5448850396355678E-3</v>
      </c>
      <c r="BF323" s="91">
        <f>$D323^EXP(Parameter!$D$234+Parameter!$D$241)</f>
        <v>2.1310943387833351E-2</v>
      </c>
      <c r="BG323" s="91">
        <f>$E323^EXP(Parameter!$D$219+Parameter!$D$226)</f>
        <v>1.0072503787947251E-2</v>
      </c>
      <c r="BH323" s="91">
        <f>$D323^EXP(Parameter!$D$235+Parameter!$D$242)</f>
        <v>5.1741776265158218E-2</v>
      </c>
      <c r="BI323" s="91">
        <f>$E323^EXP(Parameter!$D$220+Parameter!$D$227)</f>
        <v>5.7811207703714279E-3</v>
      </c>
      <c r="BJ323" s="91">
        <f>$D323^EXP(Parameter!$D$236)</f>
        <v>4.2479001113689139E-3</v>
      </c>
      <c r="BK323" s="91">
        <f>$E323^EXP(Parameter!$D$221)</f>
        <v>0.10358680761587474</v>
      </c>
      <c r="BL323" s="91">
        <f>$D323^EXP(Parameter!$D$233+Parameter!$D$240)</f>
        <v>6.3672315842554358E-3</v>
      </c>
      <c r="BM323" s="91">
        <f>$E323^EXP(Parameter!$D$218+Parameter!$D$225)</f>
        <v>3.6277401708866128E-4</v>
      </c>
      <c r="BN323" s="90">
        <f>$D323^EXP(Parameter!$D$268+Parameter!$D$275+Parameter!$D$282)</f>
        <v>4.254377491360406E-2</v>
      </c>
      <c r="BO323" s="91">
        <f>$E323^EXP(Parameter!$D$246+Parameter!$D$253+Parameter!$D$260)</f>
        <v>3.1570659498701137E-3</v>
      </c>
      <c r="BP323" s="91">
        <f>$D323^EXP(Parameter!$D$269+Parameter!$D$276+Parameter!$D$283)</f>
        <v>9.7486374249454045E-3</v>
      </c>
      <c r="BQ323" s="91">
        <f>$E323^EXP(Parameter!$D$247+Parameter!$D$254+Parameter!$D$261)</f>
        <v>3.9567457510698767E-3</v>
      </c>
      <c r="BR323" s="91">
        <f>$D323^EXP(Parameter!$D$271+Parameter!$D$278+Parameter!$D$285)</f>
        <v>6.6043218150025923E-2</v>
      </c>
      <c r="BS323" s="91">
        <f>$E323^EXP(Parameter!$D$249+Parameter!$D$256+Parameter!$D$263)</f>
        <v>6.0852775936222105E-3</v>
      </c>
      <c r="BT323" s="91">
        <f>$D323^EXP(Parameter!$D$272+Parameter!$D$279+Parameter!$D$286)</f>
        <v>4.8004513428676003E-2</v>
      </c>
      <c r="BU323" s="91">
        <f>$E323^EXP(Parameter!$D$250+Parameter!D$257+Parameter!D$264)</f>
        <v>3.1208810542420005E-3</v>
      </c>
      <c r="BV323" s="91">
        <f>$D323^EXP(Parameter!$D$273+Parameter!$D$280+Parameter!$D$287)</f>
        <v>4.3627625211401143E-2</v>
      </c>
      <c r="BW323" s="91">
        <f>$E323^EXP(Parameter!$D$251+Parameter!$D$258+Parameter!$D$265)</f>
        <v>3.6281600341545899E-7</v>
      </c>
      <c r="BX323" s="91">
        <f>$D323^EXP(Parameter!$D$270+Parameter!$D$277+Parameter!$D$284)</f>
        <v>1.8231239068772342E-3</v>
      </c>
      <c r="BY323" s="91">
        <f>$E323^EXP(Parameter!$D$248+Parameter!$D$255+Parameter!$D$262)</f>
        <v>2.1504407000133806E-9</v>
      </c>
      <c r="BZ323" s="90">
        <f>$D323^EXP(Parameter!$D$208)</f>
        <v>2.1807256621641506E-2</v>
      </c>
      <c r="CA323" s="90">
        <f>$E323^EXP(Parameter!$D$200)</f>
        <v>6.4776137730082649E-4</v>
      </c>
      <c r="CB323" s="90">
        <f>$D323^EXP(Parameter!$D$209)</f>
        <v>1.7143553350245463E-2</v>
      </c>
      <c r="CC323" s="90">
        <f>$E323^EXP(Parameter!$D$201)</f>
        <v>1.2350235729050145E-3</v>
      </c>
      <c r="CD323" s="90">
        <f>$D323^EXP(Parameter!$D$211)</f>
        <v>1.9104787190372365E-2</v>
      </c>
      <c r="CE323" s="90">
        <f>$E323^EXP(Parameter!$D$203)</f>
        <v>7.3603431497737855E-3</v>
      </c>
      <c r="CF323" s="90">
        <f>$D323^EXP(Parameter!$D$212)</f>
        <v>5.1588693783509748E-2</v>
      </c>
      <c r="CG323" s="90">
        <f>$E323^EXP(Parameter!$D$204)</f>
        <v>4.8116669905570314E-3</v>
      </c>
      <c r="CH323" s="91">
        <f>$D323^EXP(Parameter!$D$213)</f>
        <v>1.4707497037246834E-2</v>
      </c>
      <c r="CI323" s="90">
        <f>$E323^EXP(Parameter!$D$205)</f>
        <v>9.5730581471003117E-3</v>
      </c>
      <c r="CJ323" s="91">
        <f>$D323^EXP(Parameter!$D$210)</f>
        <v>7.1078157880501563E-3</v>
      </c>
      <c r="CK323" s="90">
        <f>$E323^EXP(Parameter!$D$202)</f>
        <v>5.0250350247849789E-4</v>
      </c>
      <c r="CL323" s="12">
        <f>$D323^EXP(Parameter!$D$170+Parameter!$D$177*(LN($B323/30.2*21)))</f>
        <v>7.6158904994040825E-3</v>
      </c>
      <c r="CM323" s="41">
        <f>$E323^EXP(Parameter!$D$155+Parameter!$D$162*(LN($B323/30.2*21)))</f>
        <v>5.3627058877391914E-2</v>
      </c>
      <c r="CN323" s="12">
        <f>$D323^EXP(Parameter!$D$171+Parameter!$D$178*(LN($B323/30.2*21)))</f>
        <v>9.4596826519487386E-3</v>
      </c>
      <c r="CO323" s="41">
        <f>$E323^EXP(Parameter!$D$156+Parameter!$D$163*(LN($B323/30.2*21)))</f>
        <v>2.633375627549487E-2</v>
      </c>
      <c r="CP323" s="12">
        <f>$D323^EXP(Parameter!$D$173+Parameter!$D$180*(LN($B323/30.2*21)))</f>
        <v>7.1526103863478151E-3</v>
      </c>
      <c r="CQ323" s="41">
        <f>$E323^EXP(Parameter!$D$158+Parameter!$D$165*(LN($B323/30.2*21)))</f>
        <v>2.3681070316366588E-2</v>
      </c>
      <c r="CR323" s="12">
        <f>$D323^EXP(Parameter!$D$174+Parameter!$D$181*(LN($B323/30.2*21)))</f>
        <v>4.9667929111583574E-3</v>
      </c>
      <c r="CS323" s="41">
        <f>$E323^EXP(Parameter!$D$159+Parameter!$D$166*(LN($B323/30.2*21)))</f>
        <v>4.3373858518377106E-2</v>
      </c>
      <c r="CT323" s="12">
        <f>$D323^EXP(Parameter!$D$175+Parameter!$D$182*(LN($B323/30.2*21)))</f>
        <v>4.5689784942722983E-4</v>
      </c>
      <c r="CU323" s="41">
        <f>$E323^EXP(Parameter!$D$160+Parameter!$D$167*(LN($B323/30.2*21)))</f>
        <v>2.7687296575821965E-4</v>
      </c>
      <c r="CV323" s="12">
        <f>$D323^EXP(Parameter!$D$172+Parameter!$D$179*(LN($B323/30.2*21)))</f>
        <v>9.5628629906201136E-4</v>
      </c>
      <c r="CW323" s="41">
        <f>$E323^EXP(Parameter!$D$157+Parameter!$D$164*(LN($B323/30.2*21)))</f>
        <v>2.7953423411120297E-10</v>
      </c>
      <c r="CX323" s="12">
        <f t="shared" si="30"/>
        <v>5.1299024171232564E-113</v>
      </c>
      <c r="CY323" s="85">
        <v>1.20423860601257E-2</v>
      </c>
      <c r="CZ323" s="12">
        <f t="shared" si="31"/>
        <v>2.5984294686061788E-10</v>
      </c>
      <c r="DA323" s="85">
        <v>1.7581258542064802E-2</v>
      </c>
      <c r="DB323" s="12">
        <f t="shared" si="32"/>
        <v>5.3136244806821943E-22</v>
      </c>
      <c r="DC323" s="41">
        <v>1.8490740565953898E-5</v>
      </c>
      <c r="DD323" s="12">
        <f t="shared" si="33"/>
        <v>0</v>
      </c>
      <c r="DE323" s="85">
        <v>2.6491689501126098E-4</v>
      </c>
      <c r="DF323" s="12">
        <f t="shared" si="34"/>
        <v>0</v>
      </c>
      <c r="DG323" s="41">
        <v>1.8489099999999999E-5</v>
      </c>
      <c r="DH323" s="12">
        <f t="shared" si="35"/>
        <v>2.5119119436196496E-22</v>
      </c>
      <c r="DI323" s="41">
        <v>1.8489099999999999E-5</v>
      </c>
      <c r="DJ323" s="46">
        <v>318</v>
      </c>
      <c r="DK323" s="44">
        <v>5.0467725457581397E-6</v>
      </c>
      <c r="DL323" s="44">
        <v>1.9138624207548601E-5</v>
      </c>
      <c r="DM323" s="44">
        <v>5.10193806105841E-5</v>
      </c>
      <c r="DN323" s="44">
        <v>3.4530686922940001E-5</v>
      </c>
      <c r="DO323" s="44">
        <v>1.9897616873254501E-4</v>
      </c>
      <c r="DP323" s="44">
        <v>1.46385438198449E-4</v>
      </c>
      <c r="DQ323" s="44">
        <v>2.3033110170556101E-4</v>
      </c>
      <c r="DR323" s="45">
        <v>7.9780604610217905E-3</v>
      </c>
      <c r="DS323" s="45">
        <v>1.4273652824086699E-2</v>
      </c>
      <c r="DT323" s="45">
        <v>1.25134494285658E-2</v>
      </c>
      <c r="DU323" s="45">
        <v>8.4423117508101199E-3</v>
      </c>
      <c r="DV323" s="45">
        <v>1.3499295981878399E-2</v>
      </c>
      <c r="DW323" s="45">
        <v>2.45612886091096E-2</v>
      </c>
      <c r="DX323" s="45">
        <v>1.0340223595344899E-2</v>
      </c>
    </row>
    <row r="324" spans="1:128">
      <c r="A324" s="43">
        <f t="shared" si="29"/>
        <v>20.227397260273971</v>
      </c>
      <c r="B324" s="18">
        <v>320</v>
      </c>
      <c r="C324" s="12">
        <v>7018</v>
      </c>
      <c r="D324" s="12">
        <v>7.2685220846490303E-3</v>
      </c>
      <c r="E324" s="12">
        <v>1.8215698037235901E-5</v>
      </c>
      <c r="F324" s="92">
        <f>$D324^Parameter!$D$325</f>
        <v>2.1474742707590731E-2</v>
      </c>
      <c r="G324" s="92">
        <f>$E324^Parameter!$D$318</f>
        <v>3.868307494909591E-4</v>
      </c>
      <c r="H324" s="92">
        <f>$D324^Parameter!$D$326</f>
        <v>1.9460629814926134E-2</v>
      </c>
      <c r="I324" s="92">
        <f>$E324^Parameter!$D$319</f>
        <v>9.2615851457479516E-4</v>
      </c>
      <c r="J324" s="92">
        <f>$D324^Parameter!$D$328</f>
        <v>2.3465074592783974E-2</v>
      </c>
      <c r="K324" s="92">
        <f>$E324^Parameter!$D$321</f>
        <v>7.9501898101157122E-3</v>
      </c>
      <c r="L324" s="92">
        <f>$D324^Parameter!$D$329</f>
        <v>6.3446814770115573E-2</v>
      </c>
      <c r="M324" s="92">
        <f>$E324^Parameter!$D$322</f>
        <v>4.7601260261723307E-3</v>
      </c>
      <c r="N324" s="92">
        <f>$D324^Parameter!$D$330</f>
        <v>1.8525560327947874E-2</v>
      </c>
      <c r="O324" s="92">
        <f>$E324^Parameter!$D$323</f>
        <v>1.2710959276797901E-2</v>
      </c>
      <c r="P324" s="92">
        <f>$D324^Parameter!$D$327</f>
        <v>9.2065454364845187E-3</v>
      </c>
      <c r="Q324" s="92">
        <f>$E324^Parameter!$D$320</f>
        <v>4.1300785757647913E-4</v>
      </c>
      <c r="R324" s="12">
        <f>$D324^EXP(Parameter!$D$96+Parameter!$D$103*(($B324/30.2*21)^(1)))</f>
        <v>9.3340123625405333E-115</v>
      </c>
      <c r="S324" s="12">
        <f>$E324^EXP(Parameter!$D$81+Parameter!$D$88*($B324/30.2*21)^(-2))</f>
        <v>1.2236786528198706E-3</v>
      </c>
      <c r="T324" s="12">
        <f>$D324^EXP(Parameter!$D$97+Parameter!$D$104*(($B324*21/30.2)^(1)))</f>
        <v>2.2236287169943738E-10</v>
      </c>
      <c r="U324" s="12">
        <f>$E324^EXP(Parameter!$D$82+Parameter!$D$89*($B324/30.2*21)^(-2))</f>
        <v>2.1928088269064657E-3</v>
      </c>
      <c r="V324" s="12">
        <f>$D324^EXP(Parameter!$D$99+Parameter!$D$106*(($B324*21/30.2)^(1)))</f>
        <v>3.2777003531850665E-22</v>
      </c>
      <c r="W324" s="12">
        <f>$E324^EXP(Parameter!$D$84+Parameter!$D$91*($B324/30.2*21)^(-2))</f>
        <v>1.4381477406375834E-2</v>
      </c>
      <c r="X324" s="12">
        <f>$D324^EXP(Parameter!$D$100+Parameter!$D$107*(($B324*21/30.2)^(1)))</f>
        <v>0</v>
      </c>
      <c r="Y324" s="12">
        <f>$E324^EXP(Parameter!$D$85+Parameter!$D$92*($B324/30.2*21)^(-2))</f>
        <v>8.4142729814380823E-3</v>
      </c>
      <c r="Z324" s="12">
        <f>$D324^EXP(Parameter!$D$101+Parameter!$D$108*(($B324*21/30.2)^(1)))</f>
        <v>0</v>
      </c>
      <c r="AA324" s="12">
        <f>$E324^EXP(Parameter!$D$86+Parameter!$D$93*($B324/30.2*21)^(-2))</f>
        <v>1.2918619424982691E-2</v>
      </c>
      <c r="AB324" s="12">
        <f>$D324^EXP(Parameter!$D$98+Parameter!$D$105*(($B324*21/30.2)^(1)))</f>
        <v>1.5927088380103307E-22</v>
      </c>
      <c r="AC324" s="12">
        <f>$E324^EXP(Parameter!$D$83+Parameter!$D$90*($B324/30.2*21)^(-2))</f>
        <v>4.7873827024453675E-4</v>
      </c>
      <c r="AD324" s="87">
        <f>$D324^EXP(Parameter!$D$133+Parameter!$D$140*(($B324*21/30.2)^(-0.5))+Parameter!$D$147*((LN($B324*21/30.2))))</f>
        <v>1.4144788978915754E-21</v>
      </c>
      <c r="AE324" s="12">
        <f>$E324^EXP(Parameter!$D$111+Parameter!$D$118*(($B324*21/30.2)^(-1))+Parameter!$D$125*(($B324*21/30.2)^(-0.5)))</f>
        <v>3.6204299070721591E-2</v>
      </c>
      <c r="AF324" s="12">
        <f>$D324^EXP(Parameter!$D$134+Parameter!$D$141*(($B324*21/30.2)^(-0.5))+Parameter!$D$148*((LN($B324*21/30.2))))</f>
        <v>3.8024566441970235E-6</v>
      </c>
      <c r="AG324" s="12">
        <f>$E324^EXP(Parameter!$D$112+Parameter!$D$119*(($B324*21/30.2)^(-1))+Parameter!$D$126*(($B324*21/30.2)^(-0.5)))</f>
        <v>2.7748579388011435E-3</v>
      </c>
      <c r="AH324" s="12">
        <f>$D324^EXP(Parameter!$D$136+Parameter!$D$143*(($B324*21/30.2)^(-0.5))+Parameter!$D$150*((LN($B324*21/30.2))))</f>
        <v>9.4791664674376699E-17</v>
      </c>
      <c r="AI324" s="12">
        <f>$E324^EXP(Parameter!$D$114+Parameter!$D$121*(($B324*21/30.2)^(-1))+Parameter!$D$128*(($B324*21/30.2)^(-0.5)))</f>
        <v>2.7540067439264692E-6</v>
      </c>
      <c r="AJ324" s="12">
        <f>$D324^EXP(Parameter!$D$137+Parameter!$D$144*(($B324*21/30.2)^(-0.5))+Parameter!$D$151*((LN($B324*21/30.2))))</f>
        <v>3.0265107986384745E-26</v>
      </c>
      <c r="AK324" s="12">
        <f>$E324^EXP(Parameter!$D$115+Parameter!$D$122*(($B324*21/30.2)^(-1))+Parameter!$D$129*(($B324*21/30.2)^(-0.5)))</f>
        <v>1.4390697010228232E-3</v>
      </c>
      <c r="AL324" s="12">
        <f>$D324^EXP(Parameter!$D$138+Parameter!$D$145*(($B324*21/30.2)^(-0.5))+Parameter!$D$152*((LN($B324*21/30.2))))</f>
        <v>3.8216332444728355E-134</v>
      </c>
      <c r="AM324" s="12">
        <f>$E324^EXP(Parameter!$D$116+Parameter!$D$123*(($B324*21/30.2)^(-1))+Parameter!$D$130*(($B324*21/30.2)^(-0.5)))</f>
        <v>8.827758743431878E-8</v>
      </c>
      <c r="AN324" s="12">
        <f>$D324^EXP(Parameter!$D$135+Parameter!$D$142*(($B324*21/30.2)^(-0.5))+Parameter!$D$149*((LN($B324*21/30.2))))</f>
        <v>2.4605890114937606E-8</v>
      </c>
      <c r="AO324" s="12">
        <f>$E324^EXP(Parameter!$D$113+Parameter!$D$120*(($B324*21/30.2)^(-1))+Parameter!$D$127*(($B324*21/30.2)^(-0.5)))</f>
        <v>7.1202528531774461E-16</v>
      </c>
      <c r="AP324" s="87">
        <f>$D324^EXP(Parameter!$D$304+Parameter!$D$310*((LN($B324*21/30.2))))</f>
        <v>5.6556448653916763E-3</v>
      </c>
      <c r="AQ324" s="88">
        <f>$E324^EXP(Parameter!$D$290+Parameter!$D$296*((LN($B324*21/30.2))))</f>
        <v>5.5809755524017009E-3</v>
      </c>
      <c r="AR324" s="12">
        <f>$D324^EXP(Parameter!$D$305+Parameter!$D$311*((LN($B324*21/30.2))))</f>
        <v>1.0012002243333646E-2</v>
      </c>
      <c r="AS324" s="88">
        <f>$E324^EXP(Parameter!$D$291+Parameter!$D$297*((LN($B324*21/30.2))))</f>
        <v>3.7160713579521879E-3</v>
      </c>
      <c r="AT324" s="12">
        <f>$D324^EXP(Parameter!$D$305+Parameter!$D$307-Parameter!$D$306+(Parameter!$D$311+Parameter!$D$313-Parameter!$D$312)*((LN($B324*21/30.2))))</f>
        <v>7.846105905972069E-3</v>
      </c>
      <c r="AU324" s="88">
        <f>$E324^EXP(Parameter!$D$291+Parameter!$D$293-Parameter!$D$292+(Parameter!$D$297+Parameter!$D$299-Parameter!$D$298)*((LN($B324*21/30.2))))</f>
        <v>5.9382034285446099E-3</v>
      </c>
      <c r="AV324" s="12">
        <f>$D324^EXP(Parameter!$D$308+Parameter!$D$314*((LN($B324*21/30.2))))</f>
        <v>1.0326763843374678E-2</v>
      </c>
      <c r="AW324" s="88">
        <f>$E324^EXP(Parameter!$D$294+Parameter!$D$300*((LN($B324*21/30.2))))</f>
        <v>5.2835559345692567E-3</v>
      </c>
      <c r="AX324" s="12">
        <f>$D324^EXP(Parameter!$D$305+Parameter!$D$309-Parameter!$D$306+(Parameter!$D$311+Parameter!$D$315-Parameter!$D$312)*((LN($B324*21/30.2))))</f>
        <v>2.6504663031237078E-3</v>
      </c>
      <c r="AY324" s="88">
        <f>$E324^EXP(Parameter!$D$291+Parameter!$D$295-Parameter!$D$292+(Parameter!$D$297+Parameter!$D$301-Parameter!$D$298)*((LN($B324*21/30.2))))</f>
        <v>5.877784187058581E-6</v>
      </c>
      <c r="AZ324" s="12">
        <f>$D324^EXP(Parameter!D$305-Parameter!D$306+(Parameter!D$311-Parameter!D$312)*((LN($B324*21/30.2))))</f>
        <v>1.7286444103519795E-3</v>
      </c>
      <c r="BA324" s="88">
        <f>$E324^EXP(Parameter!$D$291-Parameter!$D$292+(Parameter!$D$297-Parameter!$D$298)*((LN($B324*21/30.2))))</f>
        <v>2.3088132650231936E-8</v>
      </c>
      <c r="BB324" s="89">
        <f>$D324^EXP(Parameter!$D$231+Parameter!$D$238)</f>
        <v>2.3747291563142099E-2</v>
      </c>
      <c r="BC324" s="90">
        <f>$E324^EXP(Parameter!$D$216+Parameter!$D$223)</f>
        <v>9.7721691549037724E-4</v>
      </c>
      <c r="BD324" s="91">
        <f>$D324^EXP(Parameter!$D$232+Parameter!$D$239)</f>
        <v>1.6765448552512597E-2</v>
      </c>
      <c r="BE324" s="90">
        <f>$E324^EXP(Parameter!$D$217+Parameter!$D$224)</f>
        <v>1.5312778649645008E-3</v>
      </c>
      <c r="BF324" s="91">
        <f>$D324^EXP(Parameter!$D$234+Parameter!$D$241)</f>
        <v>2.1190644632348366E-2</v>
      </c>
      <c r="BG324" s="91">
        <f>$E324^EXP(Parameter!$D$219+Parameter!$D$226)</f>
        <v>1.0009402785050175E-2</v>
      </c>
      <c r="BH324" s="91">
        <f>$D324^EXP(Parameter!$D$235+Parameter!$D$242)</f>
        <v>5.1516871979379618E-2</v>
      </c>
      <c r="BI324" s="91">
        <f>$E324^EXP(Parameter!$D$220+Parameter!$D$227)</f>
        <v>5.7405460219577976E-3</v>
      </c>
      <c r="BJ324" s="91">
        <f>$D324^EXP(Parameter!$D$236)</f>
        <v>4.2139124508872739E-3</v>
      </c>
      <c r="BK324" s="91">
        <f>$E324^EXP(Parameter!$D$221)</f>
        <v>0.1032662927060161</v>
      </c>
      <c r="BL324" s="91">
        <f>$D324^EXP(Parameter!$D$233+Parameter!$D$240)</f>
        <v>6.3200485292765002E-3</v>
      </c>
      <c r="BM324" s="91">
        <f>$E324^EXP(Parameter!$D$218+Parameter!$D$225)</f>
        <v>3.5886735249620884E-4</v>
      </c>
      <c r="BN324" s="90">
        <f>$D324^EXP(Parameter!$D$268+Parameter!$D$275+Parameter!$D$282)</f>
        <v>4.2346657589311144E-2</v>
      </c>
      <c r="BO324" s="91">
        <f>$E324^EXP(Parameter!$D$246+Parameter!$D$253+Parameter!$D$260)</f>
        <v>3.1323171119012113E-3</v>
      </c>
      <c r="BP324" s="91">
        <f>$D324^EXP(Parameter!$D$269+Parameter!$D$276+Parameter!$D$283)</f>
        <v>9.6824619130905214E-3</v>
      </c>
      <c r="BQ324" s="91">
        <f>$E324^EXP(Parameter!$D$247+Parameter!$D$254+Parameter!$D$261)</f>
        <v>3.9269396996164498E-3</v>
      </c>
      <c r="BR324" s="91">
        <f>$D324^EXP(Parameter!$D$271+Parameter!$D$278+Parameter!$D$285)</f>
        <v>6.5779759055425061E-2</v>
      </c>
      <c r="BS324" s="91">
        <f>$E324^EXP(Parameter!$D$249+Parameter!$D$256+Parameter!$D$263)</f>
        <v>6.042991609414035E-3</v>
      </c>
      <c r="BT324" s="91">
        <f>$D324^EXP(Parameter!$D$272+Parameter!$D$279+Parameter!$D$286)</f>
        <v>4.7790583324203467E-2</v>
      </c>
      <c r="BU324" s="91">
        <f>$E324^EXP(Parameter!$D$250+Parameter!D$257+Parameter!D$264)</f>
        <v>3.0963670900724179E-3</v>
      </c>
      <c r="BV324" s="91">
        <f>$D324^EXP(Parameter!$D$273+Parameter!$D$280+Parameter!$D$287)</f>
        <v>4.3427093056844383E-2</v>
      </c>
      <c r="BW324" s="91">
        <f>$E324^EXP(Parameter!$D$251+Parameter!$D$258+Parameter!$D$265)</f>
        <v>3.5553629133119715E-7</v>
      </c>
      <c r="BX324" s="91">
        <f>$D324^EXP(Parameter!$D$270+Parameter!$D$277+Parameter!$D$284)</f>
        <v>1.8062881836406275E-3</v>
      </c>
      <c r="BY324" s="91">
        <f>$E324^EXP(Parameter!$D$248+Parameter!$D$255+Parameter!$D$262)</f>
        <v>2.0925745336073252E-9</v>
      </c>
      <c r="BZ324" s="90">
        <f>$D324^EXP(Parameter!$D$208)</f>
        <v>2.1684890534491026E-2</v>
      </c>
      <c r="CA324" s="90">
        <f>$E324^EXP(Parameter!$D$200)</f>
        <v>6.4129366958285729E-4</v>
      </c>
      <c r="CB324" s="90">
        <f>$D324^EXP(Parameter!$D$209)</f>
        <v>1.7041323890992024E-2</v>
      </c>
      <c r="CC324" s="90">
        <f>$E324^EXP(Parameter!$D$201)</f>
        <v>1.2237711327618452E-3</v>
      </c>
      <c r="CD324" s="90">
        <f>$D324^EXP(Parameter!$D$211)</f>
        <v>1.8993888597180486E-2</v>
      </c>
      <c r="CE324" s="90">
        <f>$E324^EXP(Parameter!$D$203)</f>
        <v>7.3110975629950533E-3</v>
      </c>
      <c r="CF324" s="90">
        <f>$D324^EXP(Parameter!$D$212)</f>
        <v>5.1364231034086411E-2</v>
      </c>
      <c r="CG324" s="90">
        <f>$E324^EXP(Parameter!$D$204)</f>
        <v>4.7766978264843747E-3</v>
      </c>
      <c r="CH324" s="91">
        <f>$D324^EXP(Parameter!$D$213)</f>
        <v>1.461649859008802E-2</v>
      </c>
      <c r="CI324" s="90">
        <f>$E324^EXP(Parameter!$D$205)</f>
        <v>9.5124247807889476E-3</v>
      </c>
      <c r="CJ324" s="91">
        <f>$D324^EXP(Parameter!$D$210)</f>
        <v>7.0562867307279601E-3</v>
      </c>
      <c r="CK324" s="90">
        <f>$E324^EXP(Parameter!$D$202)</f>
        <v>4.9731352816962716E-4</v>
      </c>
      <c r="CL324" s="12">
        <f>$D324^EXP(Parameter!$D$170+Parameter!$D$177*(LN($B324/30.2*21)))</f>
        <v>7.5525486400703822E-3</v>
      </c>
      <c r="CM324" s="41">
        <f>$E324^EXP(Parameter!$D$155+Parameter!$D$162*(LN($B324/30.2*21)))</f>
        <v>5.3537542827444128E-2</v>
      </c>
      <c r="CN324" s="12">
        <f>$D324^EXP(Parameter!$D$171+Parameter!$D$178*(LN($B324/30.2*21)))</f>
        <v>9.3894267770892308E-3</v>
      </c>
      <c r="CO324" s="41">
        <f>$E324^EXP(Parameter!$D$156+Parameter!$D$163*(LN($B324/30.2*21)))</f>
        <v>2.6247411854269761E-2</v>
      </c>
      <c r="CP324" s="12">
        <f>$D324^EXP(Parameter!$D$173+Parameter!$D$180*(LN($B324/30.2*21)))</f>
        <v>7.0932383161691611E-3</v>
      </c>
      <c r="CQ324" s="41">
        <f>$E324^EXP(Parameter!$D$158+Parameter!$D$165*(LN($B324/30.2*21)))</f>
        <v>2.3575156901495867E-2</v>
      </c>
      <c r="CR324" s="12">
        <f>$D324^EXP(Parameter!$D$174+Parameter!$D$181*(LN($B324/30.2*21)))</f>
        <v>4.9127181601751327E-3</v>
      </c>
      <c r="CS324" s="41">
        <f>$E324^EXP(Parameter!$D$159+Parameter!$D$166*(LN($B324/30.2*21)))</f>
        <v>4.3246450835040702E-2</v>
      </c>
      <c r="CT324" s="12">
        <f>$D324^EXP(Parameter!$D$175+Parameter!$D$182*(LN($B324/30.2*21)))</f>
        <v>4.4963873061604269E-4</v>
      </c>
      <c r="CU324" s="41">
        <f>$E324^EXP(Parameter!$D$160+Parameter!$D$167*(LN($B324/30.2*21)))</f>
        <v>2.7250646111736011E-4</v>
      </c>
      <c r="CV324" s="12">
        <f>$D324^EXP(Parameter!$D$172+Parameter!$D$179*(LN($B324/30.2*21)))</f>
        <v>9.4433105336192379E-4</v>
      </c>
      <c r="CW324" s="41">
        <f>$E324^EXP(Parameter!$D$157+Parameter!$D$164*(LN($B324/30.2*21)))</f>
        <v>2.6593776431518956E-10</v>
      </c>
      <c r="CX324" s="12">
        <f t="shared" si="30"/>
        <v>9.3340123625405333E-115</v>
      </c>
      <c r="CY324" s="85">
        <v>1.2039260705431499E-2</v>
      </c>
      <c r="CZ324" s="12">
        <f t="shared" si="31"/>
        <v>2.2236287169943738E-10</v>
      </c>
      <c r="DA324" s="85">
        <v>1.7573533783404999E-2</v>
      </c>
      <c r="DB324" s="12">
        <f t="shared" si="32"/>
        <v>3.2777003531850665E-22</v>
      </c>
      <c r="DC324" s="41">
        <v>1.8217189382888402E-5</v>
      </c>
      <c r="DD324" s="12">
        <f t="shared" si="33"/>
        <v>0</v>
      </c>
      <c r="DE324" s="85">
        <v>2.6173754045648198E-4</v>
      </c>
      <c r="DF324" s="12">
        <f t="shared" si="34"/>
        <v>0</v>
      </c>
      <c r="DG324" s="41">
        <v>1.8215699999999999E-5</v>
      </c>
      <c r="DH324" s="12">
        <f t="shared" si="35"/>
        <v>1.5927088380103307E-22</v>
      </c>
      <c r="DI324" s="41">
        <v>1.8215699999999999E-5</v>
      </c>
      <c r="DJ324" s="46">
        <v>319</v>
      </c>
      <c r="DK324" s="44">
        <v>4.9554989094424701E-6</v>
      </c>
      <c r="DL324" s="44">
        <v>1.88164741059538E-5</v>
      </c>
      <c r="DM324" s="44">
        <v>5.02095896074417E-5</v>
      </c>
      <c r="DN324" s="44">
        <v>3.3969260207933298E-5</v>
      </c>
      <c r="DO324" s="44">
        <v>1.9609601619685599E-4</v>
      </c>
      <c r="DP324" s="44">
        <v>1.4421933263841801E-4</v>
      </c>
      <c r="DQ324" s="44">
        <v>2.2703286727421301E-4</v>
      </c>
      <c r="DR324" s="45">
        <v>7.9224096325358796E-3</v>
      </c>
      <c r="DS324" s="45">
        <v>1.41811013924964E-2</v>
      </c>
      <c r="DT324" s="45">
        <v>1.2430883193616999E-2</v>
      </c>
      <c r="DU324" s="45">
        <v>8.3838139547618394E-3</v>
      </c>
      <c r="DV324" s="45">
        <v>1.34111096154721E-2</v>
      </c>
      <c r="DW324" s="45">
        <v>2.4414098297559798E-2</v>
      </c>
      <c r="DX324" s="45">
        <v>1.0270318784091299E-2</v>
      </c>
    </row>
    <row r="325" spans="1:128">
      <c r="A325" s="43">
        <f t="shared" ref="A325:A353" si="36">C325/365+1</f>
        <v>20.287671232876711</v>
      </c>
      <c r="B325" s="18">
        <v>321</v>
      </c>
      <c r="C325" s="12">
        <v>7040</v>
      </c>
      <c r="D325" s="12">
        <v>7.2162606708885101E-3</v>
      </c>
      <c r="E325" s="12">
        <v>1.79470095582551E-5</v>
      </c>
      <c r="F325" s="92">
        <f>$D325^Parameter!$D$325</f>
        <v>2.1354210816171816E-2</v>
      </c>
      <c r="G325" s="92">
        <f>$E325^Parameter!$D$318</f>
        <v>3.8271396332884992E-4</v>
      </c>
      <c r="H325" s="92">
        <f>$D325^Parameter!$D$326</f>
        <v>1.9348609969507925E-2</v>
      </c>
      <c r="I325" s="92">
        <f>$E325^Parameter!$D$319</f>
        <v>9.1739198231392057E-4</v>
      </c>
      <c r="J325" s="92">
        <f>$D325^Parameter!$D$328</f>
        <v>2.3336402463070307E-2</v>
      </c>
      <c r="K325" s="92">
        <f>$E325^Parameter!$D$321</f>
        <v>7.8980248835119511E-3</v>
      </c>
      <c r="L325" s="92">
        <f>$D325^Parameter!$D$329</f>
        <v>6.3190943395530622E-2</v>
      </c>
      <c r="M325" s="92">
        <f>$E325^Parameter!$D$322</f>
        <v>4.7255909498094984E-3</v>
      </c>
      <c r="N325" s="92">
        <f>$D325^Parameter!$D$330</f>
        <v>1.841759388143575E-2</v>
      </c>
      <c r="O325" s="92">
        <f>$E325^Parameter!$D$323</f>
        <v>1.2635628177376205E-2</v>
      </c>
      <c r="P325" s="92">
        <f>$D325^Parameter!$D$327</f>
        <v>9.1435159434166118E-3</v>
      </c>
      <c r="Q325" s="92">
        <f>$E325^Parameter!$D$320</f>
        <v>4.0864891973228627E-4</v>
      </c>
      <c r="R325" s="12">
        <f>$D325^EXP(Parameter!$D$96+Parameter!$D$103*(($B325/30.2*21)^(1)))</f>
        <v>1.5984528599405192E-116</v>
      </c>
      <c r="S325" s="12">
        <f>$E325^EXP(Parameter!$D$81+Parameter!$D$88*($B325/30.2*21)^(-2))</f>
        <v>1.212556384825224E-3</v>
      </c>
      <c r="T325" s="12">
        <f>$D325^EXP(Parameter!$D$97+Parameter!$D$104*(($B325*21/30.2)^(1)))</f>
        <v>1.9010325689700852E-10</v>
      </c>
      <c r="U325" s="12">
        <f>$E325^EXP(Parameter!$D$82+Parameter!$D$89*($B325/30.2*21)^(-2))</f>
        <v>2.1746040588703987E-3</v>
      </c>
      <c r="V325" s="12">
        <f>$D325^EXP(Parameter!$D$99+Parameter!$D$106*(($B325*21/30.2)^(1)))</f>
        <v>2.0127850238334324E-22</v>
      </c>
      <c r="W325" s="12">
        <f>$E325^EXP(Parameter!$D$84+Parameter!$D$91*($B325/30.2*21)^(-2))</f>
        <v>1.4298655798884103E-2</v>
      </c>
      <c r="X325" s="12">
        <f>$D325^EXP(Parameter!$D$100+Parameter!$D$107*(($B325*21/30.2)^(1)))</f>
        <v>0</v>
      </c>
      <c r="Y325" s="12">
        <f>$E325^EXP(Parameter!$D$85+Parameter!$D$92*($B325/30.2*21)^(-2))</f>
        <v>8.3597112796063092E-3</v>
      </c>
      <c r="Z325" s="12">
        <f>$D325^EXP(Parameter!$D$101+Parameter!$D$108*(($B325*21/30.2)^(1)))</f>
        <v>0</v>
      </c>
      <c r="AA325" s="12">
        <f>$E325^EXP(Parameter!$D$86+Parameter!$D$93*($B325/30.2*21)^(-2))</f>
        <v>1.2842337567406758E-2</v>
      </c>
      <c r="AB325" s="12">
        <f>$D325^EXP(Parameter!$D$98+Parameter!$D$105*(($B325*21/30.2)^(1)))</f>
        <v>1.0059504064233236E-22</v>
      </c>
      <c r="AC325" s="12">
        <f>$E325^EXP(Parameter!$D$83+Parameter!$D$90*($B325/30.2*21)^(-2))</f>
        <v>4.7378069666303274E-4</v>
      </c>
      <c r="AD325" s="87">
        <f>$D325^EXP(Parameter!$D$133+Parameter!$D$140*(($B325*21/30.2)^(-0.5))+Parameter!$D$147*((LN($B325*21/30.2))))</f>
        <v>1.1091190067783805E-21</v>
      </c>
      <c r="AE325" s="12">
        <f>$E325^EXP(Parameter!$D$111+Parameter!$D$118*(($B325*21/30.2)^(-1))+Parameter!$D$125*(($B325*21/30.2)^(-0.5)))</f>
        <v>3.6083532437978773E-2</v>
      </c>
      <c r="AF325" s="12">
        <f>$D325^EXP(Parameter!$D$134+Parameter!$D$141*(($B325*21/30.2)^(-0.5))+Parameter!$D$148*((LN($B325*21/30.2))))</f>
        <v>3.6646529622256518E-6</v>
      </c>
      <c r="AG325" s="12">
        <f>$E325^EXP(Parameter!$D$112+Parameter!$D$119*(($B325*21/30.2)^(-1))+Parameter!$D$126*(($B325*21/30.2)^(-0.5)))</f>
        <v>2.7531988398314627E-3</v>
      </c>
      <c r="AH325" s="12">
        <f>$D325^EXP(Parameter!$D$136+Parameter!$D$143*(($B325*21/30.2)^(-0.5))+Parameter!$D$150*((LN($B325*21/30.2))))</f>
        <v>7.9732470069868661E-17</v>
      </c>
      <c r="AI325" s="12">
        <f>$E325^EXP(Parameter!$D$114+Parameter!$D$121*(($B325*21/30.2)^(-1))+Parameter!$D$128*(($B325*21/30.2)^(-0.5)))</f>
        <v>2.6881361095296024E-6</v>
      </c>
      <c r="AJ325" s="12">
        <f>$D325^EXP(Parameter!$D$137+Parameter!$D$144*(($B325*21/30.2)^(-0.5))+Parameter!$D$151*((LN($B325*21/30.2))))</f>
        <v>2.170850468076268E-26</v>
      </c>
      <c r="AK325" s="12">
        <f>$E325^EXP(Parameter!$D$115+Parameter!$D$122*(($B325*21/30.2)^(-1))+Parameter!$D$129*(($B325*21/30.2)^(-0.5)))</f>
        <v>1.4251654229829355E-3</v>
      </c>
      <c r="AL325" s="12">
        <f>$D325^EXP(Parameter!$D$138+Parameter!$D$145*(($B325*21/30.2)^(-0.5))+Parameter!$D$152*((LN($B325*21/30.2))))</f>
        <v>3.9620146484858752E-135</v>
      </c>
      <c r="AM325" s="12">
        <f>$E325^EXP(Parameter!$D$116+Parameter!$D$123*(($B325*21/30.2)^(-1))+Parameter!$D$130*(($B325*21/30.2)^(-0.5)))</f>
        <v>8.5596217854570204E-8</v>
      </c>
      <c r="AN325" s="12">
        <f>$D325^EXP(Parameter!$D$135+Parameter!$D$142*(($B325*21/30.2)^(-0.5))+Parameter!$D$149*((LN($B325*21/30.2))))</f>
        <v>2.3318000421116089E-8</v>
      </c>
      <c r="AO325" s="12">
        <f>$E325^EXP(Parameter!$D$113+Parameter!$D$120*(($B325*21/30.2)^(-1))+Parameter!$D$127*(($B325*21/30.2)^(-0.5)))</f>
        <v>6.6352667579556007E-16</v>
      </c>
      <c r="AP325" s="87">
        <f>$D325^EXP(Parameter!$D$304+Parameter!$D$310*((LN($B325*21/30.2))))</f>
        <v>5.6013847768314673E-3</v>
      </c>
      <c r="AQ325" s="88">
        <f>$E325^EXP(Parameter!$D$290+Parameter!$D$296*((LN($B325*21/30.2))))</f>
        <v>5.5545314020610456E-3</v>
      </c>
      <c r="AR325" s="12">
        <f>$D325^EXP(Parameter!$D$305+Parameter!$D$311*((LN($B325*21/30.2))))</f>
        <v>9.9377316102547599E-3</v>
      </c>
      <c r="AS325" s="88">
        <f>$E325^EXP(Parameter!$D$291+Parameter!$D$297*((LN($B325*21/30.2))))</f>
        <v>3.6912985670595334E-3</v>
      </c>
      <c r="AT325" s="12">
        <f>$D325^EXP(Parameter!$D$305+Parameter!$D$307-Parameter!$D$306+(Parameter!$D$311+Parameter!$D$313-Parameter!$D$312)*((LN($B325*21/30.2))))</f>
        <v>7.7804089972632398E-3</v>
      </c>
      <c r="AU325" s="88">
        <f>$E325^EXP(Parameter!$D$291+Parameter!$D$293-Parameter!$D$292+(Parameter!$D$297+Parameter!$D$299-Parameter!$D$298)*((LN($B325*21/30.2))))</f>
        <v>5.8938569286099357E-3</v>
      </c>
      <c r="AV325" s="12">
        <f>$D325^EXP(Parameter!$D$308+Parameter!$D$314*((LN($B325*21/30.2))))</f>
        <v>1.0230379202899506E-2</v>
      </c>
      <c r="AW325" s="88">
        <f>$E325^EXP(Parameter!$D$294+Parameter!$D$300*((LN($B325*21/30.2))))</f>
        <v>5.2467023817672877E-3</v>
      </c>
      <c r="AX325" s="12">
        <f>$D325^EXP(Parameter!$D$305+Parameter!$D$309-Parameter!$D$306+(Parameter!$D$311+Parameter!$D$315-Parameter!$D$312)*((LN($B325*21/30.2))))</f>
        <v>2.6203332348583215E-3</v>
      </c>
      <c r="AY325" s="88">
        <f>$E325^EXP(Parameter!$D$291+Parameter!$D$295-Parameter!$D$292+(Parameter!$D$297+Parameter!$D$301-Parameter!$D$298)*((LN($B325*21/30.2))))</f>
        <v>5.7074805622380285E-6</v>
      </c>
      <c r="AZ325" s="12">
        <f>$D325^EXP(Parameter!D$305-Parameter!D$306+(Parameter!D$311-Parameter!D$312)*((LN($B325*21/30.2))))</f>
        <v>1.7088835926912134E-3</v>
      </c>
      <c r="BA325" s="88">
        <f>$E325^EXP(Parameter!$D$291-Parameter!$D$292+(Parameter!$D$297-Parameter!$D$298)*((LN($B325*21/30.2))))</f>
        <v>2.2201793889315356E-8</v>
      </c>
      <c r="BB325" s="89">
        <f>$D325^EXP(Parameter!$D$231+Parameter!$D$238)</f>
        <v>2.3617485648529508E-2</v>
      </c>
      <c r="BC325" s="90">
        <f>$E325^EXP(Parameter!$D$216+Parameter!$D$223)</f>
        <v>9.6803782479316404E-4</v>
      </c>
      <c r="BD325" s="91">
        <f>$D325^EXP(Parameter!$D$232+Parameter!$D$239)</f>
        <v>1.6665301746357466E-2</v>
      </c>
      <c r="BE325" s="90">
        <f>$E325^EXP(Parameter!$D$217+Parameter!$D$224)</f>
        <v>1.5178224355136931E-3</v>
      </c>
      <c r="BF325" s="91">
        <f>$D325^EXP(Parameter!$D$234+Parameter!$D$241)</f>
        <v>2.1071296071560355E-2</v>
      </c>
      <c r="BG325" s="91">
        <f>$E325^EXP(Parameter!$D$219+Parameter!$D$226)</f>
        <v>9.9468455656544375E-3</v>
      </c>
      <c r="BH325" s="91">
        <f>$D325^EXP(Parameter!$D$235+Parameter!$D$242)</f>
        <v>5.129345313606657E-2</v>
      </c>
      <c r="BI325" s="91">
        <f>$E325^EXP(Parameter!$D$220+Parameter!$D$227)</f>
        <v>5.7003514104569161E-3</v>
      </c>
      <c r="BJ325" s="91">
        <f>$D325^EXP(Parameter!$D$236)</f>
        <v>4.1802730532354594E-3</v>
      </c>
      <c r="BK325" s="91">
        <f>$E325^EXP(Parameter!$D$221)</f>
        <v>0.10294752730121412</v>
      </c>
      <c r="BL325" s="91">
        <f>$D325^EXP(Parameter!$D$233+Parameter!$D$240)</f>
        <v>6.273321167893124E-3</v>
      </c>
      <c r="BM325" s="91">
        <f>$E325^EXP(Parameter!$D$218+Parameter!$D$225)</f>
        <v>3.5501188818159925E-4</v>
      </c>
      <c r="BN325" s="90">
        <f>$D325^EXP(Parameter!$D$268+Parameter!$D$275+Parameter!$D$282)</f>
        <v>4.215089848554452E-2</v>
      </c>
      <c r="BO325" s="91">
        <f>$E325^EXP(Parameter!$D$246+Parameter!$D$253+Parameter!$D$260)</f>
        <v>3.1078203802160469E-3</v>
      </c>
      <c r="BP325" s="91">
        <f>$D325^EXP(Parameter!$D$269+Parameter!$D$276+Parameter!$D$283)</f>
        <v>9.6168844950102108E-3</v>
      </c>
      <c r="BQ325" s="91">
        <f>$E325^EXP(Parameter!$D$247+Parameter!$D$254+Parameter!$D$261)</f>
        <v>3.897428175434813E-3</v>
      </c>
      <c r="BR325" s="91">
        <f>$D325^EXP(Parameter!$D$271+Parameter!$D$278+Parameter!$D$285)</f>
        <v>6.5517946189383391E-2</v>
      </c>
      <c r="BS325" s="91">
        <f>$E325^EXP(Parameter!$D$249+Parameter!$D$256+Parameter!$D$263)</f>
        <v>6.0010988620330325E-3</v>
      </c>
      <c r="BT325" s="91">
        <f>$D325^EXP(Parameter!$D$272+Parameter!$D$279+Parameter!$D$286)</f>
        <v>4.757808958789498E-2</v>
      </c>
      <c r="BU325" s="91">
        <f>$E325^EXP(Parameter!$D$250+Parameter!D$257+Parameter!D$264)</f>
        <v>3.0721032214726871E-3</v>
      </c>
      <c r="BV325" s="91">
        <f>$D325^EXP(Parameter!$D$273+Parameter!$D$280+Parameter!$D$287)</f>
        <v>4.3227935291246231E-2</v>
      </c>
      <c r="BW325" s="91">
        <f>$E325^EXP(Parameter!$D$251+Parameter!$D$258+Parameter!$D$265)</f>
        <v>3.4841941637917418E-7</v>
      </c>
      <c r="BX325" s="91">
        <f>$D325^EXP(Parameter!$D$270+Parameter!$D$277+Parameter!$D$284)</f>
        <v>1.7896456680757552E-3</v>
      </c>
      <c r="BY325" s="91">
        <f>$E325^EXP(Parameter!$D$248+Parameter!$D$255+Parameter!$D$262)</f>
        <v>2.0363974237972444E-9</v>
      </c>
      <c r="BZ325" s="90">
        <f>$D325^EXP(Parameter!$D$208)</f>
        <v>2.1563486864652936E-2</v>
      </c>
      <c r="CA325" s="90">
        <f>$E325^EXP(Parameter!$D$200)</f>
        <v>6.3490567313288868E-4</v>
      </c>
      <c r="CB325" s="90">
        <f>$D325^EXP(Parameter!$D$209)</f>
        <v>1.6939934324182903E-2</v>
      </c>
      <c r="CC325" s="90">
        <f>$E325^EXP(Parameter!$D$201)</f>
        <v>1.2126475781120941E-3</v>
      </c>
      <c r="CD325" s="90">
        <f>$D325^EXP(Parameter!$D$211)</f>
        <v>1.8883883614526621E-2</v>
      </c>
      <c r="CE325" s="90">
        <f>$E325^EXP(Parameter!$D$203)</f>
        <v>7.2622972617791895E-3</v>
      </c>
      <c r="CF325" s="90">
        <f>$D325^EXP(Parameter!$D$212)</f>
        <v>5.1141251781594128E-2</v>
      </c>
      <c r="CG325" s="90">
        <f>$E325^EXP(Parameter!$D$204)</f>
        <v>4.7420649611160832E-3</v>
      </c>
      <c r="CH325" s="91">
        <f>$D325^EXP(Parameter!$D$213)</f>
        <v>1.4526268085038882E-2</v>
      </c>
      <c r="CI325" s="90">
        <f>$E325^EXP(Parameter!$D$205)</f>
        <v>9.4523181059040264E-3</v>
      </c>
      <c r="CJ325" s="91">
        <f>$D325^EXP(Parameter!$D$210)</f>
        <v>7.0052470900964017E-3</v>
      </c>
      <c r="CK325" s="90">
        <f>$E325^EXP(Parameter!$D$202)</f>
        <v>4.921892942846512E-4</v>
      </c>
      <c r="CL325" s="12">
        <f>$D325^EXP(Parameter!$D$170+Parameter!$D$177*(LN($B325/30.2*21)))</f>
        <v>7.4898553251924642E-3</v>
      </c>
      <c r="CM325" s="41">
        <f>$E325^EXP(Parameter!$D$155+Parameter!$D$162*(LN($B325/30.2*21)))</f>
        <v>5.344853540079042E-2</v>
      </c>
      <c r="CN325" s="12">
        <f>$D325^EXP(Parameter!$D$171+Parameter!$D$178*(LN($B325/30.2*21)))</f>
        <v>9.3198382730740031E-3</v>
      </c>
      <c r="CO325" s="41">
        <f>$E325^EXP(Parameter!$D$156+Parameter!$D$163*(LN($B325/30.2*21)))</f>
        <v>2.6161621371640284E-2</v>
      </c>
      <c r="CP325" s="12">
        <f>$D325^EXP(Parameter!$D$173+Parameter!$D$180*(LN($B325/30.2*21)))</f>
        <v>7.0344751033349596E-3</v>
      </c>
      <c r="CQ325" s="41">
        <f>$E325^EXP(Parameter!$D$158+Parameter!$D$165*(LN($B325/30.2*21)))</f>
        <v>2.3469993917431587E-2</v>
      </c>
      <c r="CR325" s="12">
        <f>$D325^EXP(Parameter!$D$174+Parameter!$D$181*(LN($B325/30.2*21)))</f>
        <v>4.8593122700722633E-3</v>
      </c>
      <c r="CS325" s="41">
        <f>$E325^EXP(Parameter!$D$159+Parameter!$D$166*(LN($B325/30.2*21)))</f>
        <v>4.3119808552664167E-2</v>
      </c>
      <c r="CT325" s="12">
        <f>$D325^EXP(Parameter!$D$175+Parameter!$D$182*(LN($B325/30.2*21)))</f>
        <v>4.4250545872228926E-4</v>
      </c>
      <c r="CU325" s="41">
        <f>$E325^EXP(Parameter!$D$160+Parameter!$D$167*(LN($B325/30.2*21)))</f>
        <v>2.6821573846244205E-4</v>
      </c>
      <c r="CV325" s="12">
        <f>$D325^EXP(Parameter!$D$172+Parameter!$D$179*(LN($B325/30.2*21)))</f>
        <v>9.3254663067565192E-4</v>
      </c>
      <c r="CW325" s="41">
        <f>$E325^EXP(Parameter!$D$157+Parameter!$D$164*(LN($B325/30.2*21)))</f>
        <v>2.5301821436033196E-10</v>
      </c>
      <c r="CX325" s="12">
        <f t="shared" si="30"/>
        <v>1.5984528599405192E-116</v>
      </c>
      <c r="CY325" s="85">
        <v>1.20361924931611E-2</v>
      </c>
      <c r="CZ325" s="12">
        <f t="shared" si="31"/>
        <v>1.9010325689700852E-10</v>
      </c>
      <c r="DA325" s="85">
        <v>1.7565933282882001E-2</v>
      </c>
      <c r="DB325" s="12">
        <f t="shared" si="32"/>
        <v>2.0127850238334324E-22</v>
      </c>
      <c r="DC325" s="41">
        <v>1.79483517606491E-5</v>
      </c>
      <c r="DD325" s="12">
        <f t="shared" si="33"/>
        <v>0</v>
      </c>
      <c r="DE325" s="85">
        <v>2.5860979649870302E-4</v>
      </c>
      <c r="DF325" s="12">
        <f t="shared" si="34"/>
        <v>0</v>
      </c>
      <c r="DG325" s="41">
        <v>1.7946999999999999E-5</v>
      </c>
      <c r="DH325" s="12">
        <f t="shared" si="35"/>
        <v>1.0059504064233236E-22</v>
      </c>
      <c r="DI325" s="41">
        <v>1.7946999999999999E-5</v>
      </c>
      <c r="DJ325" s="46">
        <v>320</v>
      </c>
      <c r="DK325" s="44">
        <v>4.86607120375737E-6</v>
      </c>
      <c r="DL325" s="44">
        <v>1.8500423873413198E-5</v>
      </c>
      <c r="DM325" s="44">
        <v>4.94143286702275E-5</v>
      </c>
      <c r="DN325" s="44">
        <v>3.34181315887472E-5</v>
      </c>
      <c r="DO325" s="44">
        <v>1.93263363679086E-4</v>
      </c>
      <c r="DP325" s="44">
        <v>1.42089677865442E-4</v>
      </c>
      <c r="DQ325" s="44">
        <v>2.23788494005062E-4</v>
      </c>
      <c r="DR325" s="45">
        <v>7.8672742711064503E-3</v>
      </c>
      <c r="DS325" s="45">
        <v>1.40893567093554E-2</v>
      </c>
      <c r="DT325" s="45">
        <v>1.2349047183679599E-2</v>
      </c>
      <c r="DU325" s="45">
        <v>8.3258550000792093E-3</v>
      </c>
      <c r="DV325" s="45">
        <v>1.3323696734066699E-2</v>
      </c>
      <c r="DW325" s="45">
        <v>2.4268109618491102E-2</v>
      </c>
      <c r="DX325" s="45">
        <v>1.0201044832303399E-2</v>
      </c>
    </row>
    <row r="326" spans="1:128">
      <c r="A326" s="43">
        <f t="shared" si="36"/>
        <v>20.347945205479451</v>
      </c>
      <c r="B326" s="18">
        <v>322</v>
      </c>
      <c r="C326" s="12">
        <v>7062</v>
      </c>
      <c r="D326" s="12">
        <v>7.1644921946634301E-3</v>
      </c>
      <c r="E326" s="12">
        <v>1.7682906669179701E-5</v>
      </c>
      <c r="F326" s="92">
        <f>$D326^Parameter!$D$325</f>
        <v>2.1234626319919774E-2</v>
      </c>
      <c r="G326" s="92">
        <f>$E326^Parameter!$D$318</f>
        <v>3.786505843614419E-4</v>
      </c>
      <c r="H326" s="92">
        <f>$D326^Parameter!$D$326</f>
        <v>1.9237486634053058E-2</v>
      </c>
      <c r="I326" s="92">
        <f>$E326^Parameter!$D$319</f>
        <v>9.0872889796047641E-4</v>
      </c>
      <c r="J326" s="92">
        <f>$D326^Parameter!$D$328</f>
        <v>2.3208725147684857E-2</v>
      </c>
      <c r="K326" s="92">
        <f>$E326^Parameter!$D$321</f>
        <v>7.846324568335214E-3</v>
      </c>
      <c r="L326" s="92">
        <f>$D326^Parameter!$D$329</f>
        <v>6.2936680325019492E-2</v>
      </c>
      <c r="M326" s="92">
        <f>$E326^Parameter!$D$322</f>
        <v>4.6913873320811976E-3</v>
      </c>
      <c r="N326" s="92">
        <f>$D326^Parameter!$D$330</f>
        <v>1.8310499224556201E-2</v>
      </c>
      <c r="O326" s="92">
        <f>$E326^Parameter!$D$323</f>
        <v>1.2560920354921921E-2</v>
      </c>
      <c r="P326" s="92">
        <f>$D326^Parameter!$D$327</f>
        <v>9.0810593490362451E-3</v>
      </c>
      <c r="Q326" s="92">
        <f>$E326^Parameter!$D$320</f>
        <v>4.0434614735221949E-4</v>
      </c>
      <c r="R326" s="12">
        <f>$D326^EXP(Parameter!$D$96+Parameter!$D$103*(($B326/30.2*21)^(1)))</f>
        <v>2.5740130506421993E-118</v>
      </c>
      <c r="S326" s="12">
        <f>$E326^EXP(Parameter!$D$81+Parameter!$D$88*($B326/30.2*21)^(-2))</f>
        <v>1.2015611905962132E-3</v>
      </c>
      <c r="T326" s="12">
        <f>$D326^EXP(Parameter!$D$97+Parameter!$D$104*(($B326*21/30.2)^(1)))</f>
        <v>1.6236416034029289E-10</v>
      </c>
      <c r="U326" s="12">
        <f>$E326^EXP(Parameter!$D$82+Parameter!$D$89*($B326/30.2*21)^(-2))</f>
        <v>2.1565930052485989E-3</v>
      </c>
      <c r="V326" s="12">
        <f>$D326^EXP(Parameter!$D$99+Parameter!$D$106*(($B326*21/30.2)^(1)))</f>
        <v>1.2304318787354209E-22</v>
      </c>
      <c r="W326" s="12">
        <f>$E326^EXP(Parameter!$D$84+Parameter!$D$91*($B326/30.2*21)^(-2))</f>
        <v>1.4216505590396064E-2</v>
      </c>
      <c r="X326" s="12">
        <f>$D326^EXP(Parameter!$D$100+Parameter!$D$107*(($B326*21/30.2)^(1)))</f>
        <v>0</v>
      </c>
      <c r="Y326" s="12">
        <f>$E326^EXP(Parameter!$D$85+Parameter!$D$92*($B326/30.2*21)^(-2))</f>
        <v>8.3056313368189989E-3</v>
      </c>
      <c r="Z326" s="12">
        <f>$D326^EXP(Parameter!$D$101+Parameter!$D$108*(($B326*21/30.2)^(1)))</f>
        <v>0</v>
      </c>
      <c r="AA326" s="12">
        <f>$E326^EXP(Parameter!$D$86+Parameter!$D$93*($B326/30.2*21)^(-2))</f>
        <v>1.2766685220605579E-2</v>
      </c>
      <c r="AB326" s="12">
        <f>$D326^EXP(Parameter!$D$98+Parameter!$D$105*(($B326*21/30.2)^(1)))</f>
        <v>6.328646280555204E-23</v>
      </c>
      <c r="AC326" s="12">
        <f>$E326^EXP(Parameter!$D$83+Parameter!$D$90*($B326/30.2*21)^(-2))</f>
        <v>4.6888602154501594E-4</v>
      </c>
      <c r="AD326" s="87">
        <f>$D326^EXP(Parameter!$D$133+Parameter!$D$140*(($B326*21/30.2)^(-0.5))+Parameter!$D$147*((LN($B326*21/30.2))))</f>
        <v>8.692680641538047E-22</v>
      </c>
      <c r="AE326" s="12">
        <f>$E326^EXP(Parameter!$D$111+Parameter!$D$118*(($B326*21/30.2)^(-1))+Parameter!$D$125*(($B326*21/30.2)^(-0.5)))</f>
        <v>3.5963462293025626E-2</v>
      </c>
      <c r="AF326" s="12">
        <f>$D326^EXP(Parameter!$D$134+Parameter!$D$141*(($B326*21/30.2)^(-0.5))+Parameter!$D$148*((LN($B326*21/30.2))))</f>
        <v>3.5318884176388075E-6</v>
      </c>
      <c r="AG326" s="12">
        <f>$E326^EXP(Parameter!$D$112+Parameter!$D$119*(($B326*21/30.2)^(-1))+Parameter!$D$126*(($B326*21/30.2)^(-0.5)))</f>
        <v>2.7317597008435861E-3</v>
      </c>
      <c r="AH326" s="12">
        <f>$D326^EXP(Parameter!$D$136+Parameter!$D$143*(($B326*21/30.2)^(-0.5))+Parameter!$D$150*((LN($B326*21/30.2))))</f>
        <v>6.704763054906703E-17</v>
      </c>
      <c r="AI326" s="12">
        <f>$E326^EXP(Parameter!$D$114+Parameter!$D$121*(($B326*21/30.2)^(-1))+Parameter!$D$128*(($B326*21/30.2)^(-0.5)))</f>
        <v>2.6239709199001164E-6</v>
      </c>
      <c r="AJ326" s="12">
        <f>$D326^EXP(Parameter!$D$137+Parameter!$D$144*(($B326*21/30.2)^(-0.5))+Parameter!$D$151*((LN($B326*21/30.2))))</f>
        <v>1.5557860273672947E-26</v>
      </c>
      <c r="AK326" s="12">
        <f>$E326^EXP(Parameter!$D$115+Parameter!$D$122*(($B326*21/30.2)^(-1))+Parameter!$D$129*(($B326*21/30.2)^(-0.5)))</f>
        <v>1.4114270584422136E-3</v>
      </c>
      <c r="AL326" s="12">
        <f>$D326^EXP(Parameter!$D$138+Parameter!$D$145*(($B326*21/30.2)^(-0.5))+Parameter!$D$152*((LN($B326*21/30.2))))</f>
        <v>4.0675171192542903E-136</v>
      </c>
      <c r="AM326" s="12">
        <f>$E326^EXP(Parameter!$D$116+Parameter!$D$123*(($B326*21/30.2)^(-1))+Parameter!$D$130*(($B326*21/30.2)^(-0.5)))</f>
        <v>8.3001571074127939E-8</v>
      </c>
      <c r="AN326" s="12">
        <f>$D326^EXP(Parameter!$D$135+Parameter!$D$142*(($B326*21/30.2)^(-0.5))+Parameter!$D$149*((LN($B326*21/30.2))))</f>
        <v>2.2097807484402557E-8</v>
      </c>
      <c r="AO326" s="12">
        <f>$E326^EXP(Parameter!$D$113+Parameter!$D$120*(($B326*21/30.2)^(-1))+Parameter!$D$127*(($B326*21/30.2)^(-0.5)))</f>
        <v>6.1841715913272368E-16</v>
      </c>
      <c r="AP326" s="87">
        <f>$D326^EXP(Parameter!$D$304+Parameter!$D$310*((LN($B326*21/30.2))))</f>
        <v>5.5477383244901752E-3</v>
      </c>
      <c r="AQ326" s="88">
        <f>$E326^EXP(Parameter!$D$290+Parameter!$D$296*((LN($B326*21/30.2))))</f>
        <v>5.5282942277755931E-3</v>
      </c>
      <c r="AR326" s="12">
        <f>$D326^EXP(Parameter!$D$305+Parameter!$D$311*((LN($B326*21/30.2))))</f>
        <v>9.8641630649057548E-3</v>
      </c>
      <c r="AS326" s="88">
        <f>$E326^EXP(Parameter!$D$291+Parameter!$D$297*((LN($B326*21/30.2))))</f>
        <v>3.6667551502595967E-3</v>
      </c>
      <c r="AT326" s="12">
        <f>$D326^EXP(Parameter!$D$305+Parameter!$D$307-Parameter!$D$306+(Parameter!$D$311+Parameter!$D$313-Parameter!$D$312)*((LN($B326*21/30.2))))</f>
        <v>7.7153856713631456E-3</v>
      </c>
      <c r="AU326" s="88">
        <f>$E326^EXP(Parameter!$D$291+Parameter!$D$293-Parameter!$D$292+(Parameter!$D$297+Parameter!$D$299-Parameter!$D$298)*((LN($B326*21/30.2))))</f>
        <v>5.8499392289531561E-3</v>
      </c>
      <c r="AV326" s="12">
        <f>$D326^EXP(Parameter!$D$308+Parameter!$D$314*((LN($B326*21/30.2))))</f>
        <v>1.0135037594283887E-2</v>
      </c>
      <c r="AW326" s="88">
        <f>$E326^EXP(Parameter!$D$294+Parameter!$D$300*((LN($B326*21/30.2))))</f>
        <v>5.2101936738546632E-3</v>
      </c>
      <c r="AX326" s="12">
        <f>$D326^EXP(Parameter!$D$305+Parameter!$D$309-Parameter!$D$306+(Parameter!$D$311+Parameter!$D$315-Parameter!$D$312)*((LN($B326*21/30.2))))</f>
        <v>2.5905919187312388E-3</v>
      </c>
      <c r="AY326" s="88">
        <f>$E326^EXP(Parameter!$D$291+Parameter!$D$295-Parameter!$D$292+(Parameter!$D$297+Parameter!$D$301-Parameter!$D$298)*((LN($B326*21/30.2))))</f>
        <v>5.5422781115765272E-6</v>
      </c>
      <c r="AZ326" s="12">
        <f>$D326^EXP(Parameter!D$305-Parameter!D$306+(Parameter!D$311-Parameter!D$312)*((LN($B326*21/30.2))))</f>
        <v>1.689383821161186E-3</v>
      </c>
      <c r="BA326" s="88">
        <f>$E326^EXP(Parameter!$D$291-Parameter!$D$292+(Parameter!$D$297-Parameter!$D$298)*((LN($B326*21/30.2))))</f>
        <v>2.1350542818378537E-8</v>
      </c>
      <c r="BB326" s="89">
        <f>$D326^EXP(Parameter!$D$231+Parameter!$D$238)</f>
        <v>2.34886810599268E-2</v>
      </c>
      <c r="BC326" s="90">
        <f>$E326^EXP(Parameter!$D$216+Parameter!$D$223)</f>
        <v>9.5896638826632134E-4</v>
      </c>
      <c r="BD326" s="91">
        <f>$D326^EXP(Parameter!$D$232+Parameter!$D$239)</f>
        <v>1.6565978104351137E-2</v>
      </c>
      <c r="BE326" s="90">
        <f>$E326^EXP(Parameter!$D$217+Parameter!$D$224)</f>
        <v>1.5045166883380149E-3</v>
      </c>
      <c r="BF326" s="91">
        <f>$D326^EXP(Parameter!$D$234+Parameter!$D$241)</f>
        <v>2.0952887913098312E-2</v>
      </c>
      <c r="BG326" s="91">
        <f>$E326^EXP(Parameter!$D$219+Parameter!$D$226)</f>
        <v>9.8848260922127923E-3</v>
      </c>
      <c r="BH326" s="91">
        <f>$D326^EXP(Parameter!$D$235+Parameter!$D$242)</f>
        <v>5.1071506293663041E-2</v>
      </c>
      <c r="BI326" s="91">
        <f>$E326^EXP(Parameter!$D$220+Parameter!$D$227)</f>
        <v>5.660532435203868E-3</v>
      </c>
      <c r="BJ326" s="91">
        <f>$D326^EXP(Parameter!$D$236)</f>
        <v>4.1469775276572864E-3</v>
      </c>
      <c r="BK326" s="91">
        <f>$E326^EXP(Parameter!$D$221)</f>
        <v>0.10263049733623372</v>
      </c>
      <c r="BL326" s="91">
        <f>$D326^EXP(Parameter!$D$233+Parameter!$D$240)</f>
        <v>6.2270440187159907E-3</v>
      </c>
      <c r="BM326" s="91">
        <f>$E326^EXP(Parameter!$D$218+Parameter!$D$225)</f>
        <v>3.5120682925824444E-4</v>
      </c>
      <c r="BN326" s="90">
        <f>$D326^EXP(Parameter!$D$268+Parameter!$D$275+Parameter!$D$282)</f>
        <v>4.1956484936544004E-2</v>
      </c>
      <c r="BO326" s="91">
        <f>$E326^EXP(Parameter!$D$246+Parameter!$D$253+Parameter!$D$260)</f>
        <v>3.0835725672664249E-3</v>
      </c>
      <c r="BP326" s="91">
        <f>$D326^EXP(Parameter!$D$269+Parameter!$D$276+Parameter!$D$283)</f>
        <v>9.5518983403961207E-3</v>
      </c>
      <c r="BQ326" s="91">
        <f>$E326^EXP(Parameter!$D$247+Parameter!$D$254+Parameter!$D$261)</f>
        <v>3.8682075430449404E-3</v>
      </c>
      <c r="BR326" s="91">
        <f>$D326^EXP(Parameter!$D$271+Parameter!$D$278+Parameter!$D$285)</f>
        <v>6.5257765221189132E-2</v>
      </c>
      <c r="BS326" s="91">
        <f>$E326^EXP(Parameter!$D$249+Parameter!$D$256+Parameter!$D$263)</f>
        <v>5.9595947224942002E-3</v>
      </c>
      <c r="BT326" s="91">
        <f>$D326^EXP(Parameter!$D$272+Parameter!$D$279+Parameter!$D$286)</f>
        <v>4.7367019070298666E-2</v>
      </c>
      <c r="BU326" s="91">
        <f>$E326^EXP(Parameter!$D$250+Parameter!D$257+Parameter!D$264)</f>
        <v>3.0480862824828017E-3</v>
      </c>
      <c r="BV326" s="91">
        <f>$D326^EXP(Parameter!$D$273+Parameter!$D$280+Parameter!$D$287)</f>
        <v>4.3030139146944625E-2</v>
      </c>
      <c r="BW326" s="91">
        <f>$E326^EXP(Parameter!$D$251+Parameter!$D$258+Parameter!$D$265)</f>
        <v>3.414613539963841E-7</v>
      </c>
      <c r="BX326" s="91">
        <f>$D326^EXP(Parameter!$D$270+Parameter!$D$277+Parameter!$D$284)</f>
        <v>1.7731936902510069E-3</v>
      </c>
      <c r="BY326" s="91">
        <f>$E326^EXP(Parameter!$D$248+Parameter!$D$255+Parameter!$D$262)</f>
        <v>1.9818561677868883E-9</v>
      </c>
      <c r="BZ326" s="90">
        <f>$D326^EXP(Parameter!$D$208)</f>
        <v>2.1443035725297533E-2</v>
      </c>
      <c r="CA326" s="90">
        <f>$E326^EXP(Parameter!$D$200)</f>
        <v>6.2859621200803335E-4</v>
      </c>
      <c r="CB326" s="90">
        <f>$D326^EXP(Parameter!$D$209)</f>
        <v>1.6839375734135281E-2</v>
      </c>
      <c r="CC326" s="90">
        <f>$E326^EXP(Parameter!$D$201)</f>
        <v>1.2016511183635431E-3</v>
      </c>
      <c r="CD326" s="90">
        <f>$D326^EXP(Parameter!$D$211)</f>
        <v>1.8774762894268122E-2</v>
      </c>
      <c r="CE326" s="90">
        <f>$E326^EXP(Parameter!$D$203)</f>
        <v>7.21393711690507E-3</v>
      </c>
      <c r="CF326" s="90">
        <f>$D326^EXP(Parameter!$D$212)</f>
        <v>5.0919742595881591E-2</v>
      </c>
      <c r="CG326" s="90">
        <f>$E326^EXP(Parameter!$D$204)</f>
        <v>4.7077643308080126E-3</v>
      </c>
      <c r="CH326" s="91">
        <f>$D326^EXP(Parameter!$D$213)</f>
        <v>1.4436797202538251E-2</v>
      </c>
      <c r="CI326" s="90">
        <f>$E326^EXP(Parameter!$D$205)</f>
        <v>9.3927322391580258E-3</v>
      </c>
      <c r="CJ326" s="91">
        <f>$D326^EXP(Parameter!$D$210)</f>
        <v>6.9546910560941855E-3</v>
      </c>
      <c r="CK326" s="90">
        <f>$E326^EXP(Parameter!$D$202)</f>
        <v>4.8712980874377127E-4</v>
      </c>
      <c r="CL326" s="12">
        <f>$D326^EXP(Parameter!$D$170+Parameter!$D$177*(LN($B326/30.2*21)))</f>
        <v>7.4278025691949905E-3</v>
      </c>
      <c r="CM326" s="41">
        <f>$E326^EXP(Parameter!$D$155+Parameter!$D$162*(LN($B326/30.2*21)))</f>
        <v>5.3360032119140074E-2</v>
      </c>
      <c r="CN326" s="12">
        <f>$D326^EXP(Parameter!$D$171+Parameter!$D$178*(LN($B326/30.2*21)))</f>
        <v>9.2509093173923952E-3</v>
      </c>
      <c r="CO326" s="41">
        <f>$E326^EXP(Parameter!$D$156+Parameter!$D$163*(LN($B326/30.2*21)))</f>
        <v>2.6076379609461939E-2</v>
      </c>
      <c r="CP326" s="12">
        <f>$D326^EXP(Parameter!$D$173+Parameter!$D$180*(LN($B326/30.2*21)))</f>
        <v>6.9763132231697948E-3</v>
      </c>
      <c r="CQ326" s="41">
        <f>$E326^EXP(Parameter!$D$158+Parameter!$D$165*(LN($B326/30.2*21)))</f>
        <v>2.3365574016865655E-2</v>
      </c>
      <c r="CR326" s="12">
        <f>$D326^EXP(Parameter!$D$174+Parameter!$D$181*(LN($B326/30.2*21)))</f>
        <v>4.8065658842091291E-3</v>
      </c>
      <c r="CS326" s="41">
        <f>$E326^EXP(Parameter!$D$159+Parameter!$D$166*(LN($B326/30.2*21)))</f>
        <v>4.2993924799912195E-2</v>
      </c>
      <c r="CT326" s="12">
        <f>$D326^EXP(Parameter!$D$175+Parameter!$D$182*(LN($B326/30.2*21)))</f>
        <v>4.3549565767083364E-4</v>
      </c>
      <c r="CU326" s="41">
        <f>$E326^EXP(Parameter!$D$160+Parameter!$D$167*(LN($B326/30.2*21)))</f>
        <v>2.6399935493055641E-4</v>
      </c>
      <c r="CV326" s="12">
        <f>$D326^EXP(Parameter!$D$172+Parameter!$D$179*(LN($B326/30.2*21)))</f>
        <v>9.2093026577545311E-4</v>
      </c>
      <c r="CW326" s="41">
        <f>$E326^EXP(Parameter!$D$157+Parameter!$D$164*(LN($B326/30.2*21)))</f>
        <v>2.4074108716476063E-10</v>
      </c>
      <c r="CX326" s="12">
        <f t="shared" si="30"/>
        <v>2.5740130506421993E-118</v>
      </c>
      <c r="CY326" s="85">
        <v>1.20331803472617E-2</v>
      </c>
      <c r="CZ326" s="12">
        <f t="shared" si="31"/>
        <v>1.6236416034029289E-10</v>
      </c>
      <c r="DA326" s="85">
        <v>1.7558454974689799E-2</v>
      </c>
      <c r="DB326" s="12">
        <f t="shared" si="32"/>
        <v>1.2304318787354209E-22</v>
      </c>
      <c r="DC326" s="41">
        <v>1.7684126517290898E-5</v>
      </c>
      <c r="DD326" s="12">
        <f t="shared" si="33"/>
        <v>0</v>
      </c>
      <c r="DE326" s="85">
        <v>2.5553265841332998E-4</v>
      </c>
      <c r="DF326" s="12">
        <f t="shared" si="34"/>
        <v>0</v>
      </c>
      <c r="DG326" s="41">
        <v>1.76829E-5</v>
      </c>
      <c r="DH326" s="12">
        <f t="shared" si="35"/>
        <v>6.328646280555204E-23</v>
      </c>
      <c r="DI326" s="41">
        <v>1.76829E-5</v>
      </c>
      <c r="DJ326" s="46">
        <v>321</v>
      </c>
      <c r="DK326" s="44">
        <v>4.7784480332602203E-6</v>
      </c>
      <c r="DL326" s="44">
        <v>1.81903447712406E-5</v>
      </c>
      <c r="DM326" s="44">
        <v>4.8633305949508099E-5</v>
      </c>
      <c r="DN326" s="44">
        <v>3.2877089984562103E-5</v>
      </c>
      <c r="DO326" s="44">
        <v>1.9047732823351799E-4</v>
      </c>
      <c r="DP326" s="44">
        <v>1.3999578366319401E-4</v>
      </c>
      <c r="DQ326" s="44">
        <v>2.2059698974175E-4</v>
      </c>
      <c r="DR326" s="45">
        <v>7.8126483595334396E-3</v>
      </c>
      <c r="DS326" s="45">
        <v>1.39984098333293E-2</v>
      </c>
      <c r="DT326" s="45">
        <v>1.22679332046081E-2</v>
      </c>
      <c r="DU326" s="45">
        <v>8.2684286264170792E-3</v>
      </c>
      <c r="DV326" s="45">
        <v>1.32370487194035E-2</v>
      </c>
      <c r="DW326" s="45">
        <v>2.41233099801491E-2</v>
      </c>
      <c r="DX326" s="45">
        <v>1.01323945376598E-2</v>
      </c>
    </row>
    <row r="327" spans="1:128">
      <c r="A327" s="43">
        <f t="shared" si="36"/>
        <v>20.408219178082192</v>
      </c>
      <c r="B327" s="18">
        <v>323</v>
      </c>
      <c r="C327" s="12">
        <v>7084</v>
      </c>
      <c r="D327" s="12">
        <v>7.1132108394872003E-3</v>
      </c>
      <c r="E327" s="12">
        <v>1.7423300215765698E-5</v>
      </c>
      <c r="F327" s="92">
        <f>$D327^Parameter!$D$325</f>
        <v>2.1115979497916281E-2</v>
      </c>
      <c r="G327" s="92">
        <f>$E327^Parameter!$D$318</f>
        <v>3.74639790848795E-4</v>
      </c>
      <c r="H327" s="92">
        <f>$D327^Parameter!$D$326</f>
        <v>1.9127250484647151E-2</v>
      </c>
      <c r="I327" s="92">
        <f>$E327^Parameter!$D$319</f>
        <v>9.0016778972549128E-4</v>
      </c>
      <c r="J327" s="92">
        <f>$D327^Parameter!$D$328</f>
        <v>2.3082032564028472E-2</v>
      </c>
      <c r="K327" s="92">
        <f>$E327^Parameter!$D$321</f>
        <v>7.7950835780799532E-3</v>
      </c>
      <c r="L327" s="92">
        <f>$D327^Parameter!$D$329</f>
        <v>6.2684011512945018E-2</v>
      </c>
      <c r="M327" s="92">
        <f>$E327^Parameter!$D$322</f>
        <v>4.6575111766196707E-3</v>
      </c>
      <c r="N327" s="92">
        <f>$D327^Parameter!$D$330</f>
        <v>1.8204267229632719E-2</v>
      </c>
      <c r="O327" s="92">
        <f>$E327^Parameter!$D$323</f>
        <v>1.2486829103857131E-2</v>
      </c>
      <c r="P327" s="92">
        <f>$D327^Parameter!$D$327</f>
        <v>9.0191690860580917E-3</v>
      </c>
      <c r="Q327" s="92">
        <f>$E327^Parameter!$D$320</f>
        <v>4.000986811395271E-4</v>
      </c>
      <c r="R327" s="12">
        <f>$D327^EXP(Parameter!$D$96+Parameter!$D$103*(($B327/30.2*21)^(1)))</f>
        <v>3.8940593138896948E-120</v>
      </c>
      <c r="S327" s="12">
        <f>$E327^EXP(Parameter!$D$81+Parameter!$D$88*($B327/30.2*21)^(-2))</f>
        <v>1.1906913093076303E-3</v>
      </c>
      <c r="T327" s="12">
        <f>$D327^EXP(Parameter!$D$97+Parameter!$D$104*(($B327*21/30.2)^(1)))</f>
        <v>1.385356311150309E-10</v>
      </c>
      <c r="U327" s="12">
        <f>$E327^EXP(Parameter!$D$82+Parameter!$D$89*($B327/30.2*21)^(-2))</f>
        <v>2.1387731316024707E-3</v>
      </c>
      <c r="V327" s="12">
        <f>$D327^EXP(Parameter!$D$99+Parameter!$D$106*(($B327*21/30.2)^(1)))</f>
        <v>7.4874152253080588E-23</v>
      </c>
      <c r="W327" s="12">
        <f>$E327^EXP(Parameter!$D$84+Parameter!$D$91*($B327/30.2*21)^(-2))</f>
        <v>1.4135019667703969E-2</v>
      </c>
      <c r="X327" s="12">
        <f>$D327^EXP(Parameter!$D$100+Parameter!$D$107*(($B327*21/30.2)^(1)))</f>
        <v>0</v>
      </c>
      <c r="Y327" s="12">
        <f>$E327^EXP(Parameter!$D$85+Parameter!$D$92*($B327/30.2*21)^(-2))</f>
        <v>8.2520277079479575E-3</v>
      </c>
      <c r="Z327" s="12">
        <f>$D327^EXP(Parameter!$D$101+Parameter!$D$108*(($B327*21/30.2)^(1)))</f>
        <v>0</v>
      </c>
      <c r="AA327" s="12">
        <f>$E327^EXP(Parameter!$D$86+Parameter!$D$93*($B327/30.2*21)^(-2))</f>
        <v>1.269165562494046E-2</v>
      </c>
      <c r="AB327" s="12">
        <f>$D327^EXP(Parameter!$D$98+Parameter!$D$105*(($B327*21/30.2)^(1)))</f>
        <v>3.9657460667299977E-23</v>
      </c>
      <c r="AC327" s="12">
        <f>$E327^EXP(Parameter!$D$83+Parameter!$D$90*($B327/30.2*21)^(-2))</f>
        <v>4.6405329487163348E-4</v>
      </c>
      <c r="AD327" s="87">
        <f>$D327^EXP(Parameter!$D$133+Parameter!$D$140*(($B327*21/30.2)^(-0.5))+Parameter!$D$147*((LN($B327*21/30.2))))</f>
        <v>6.8096288856571981E-22</v>
      </c>
      <c r="AE327" s="12">
        <f>$E327^EXP(Parameter!$D$111+Parameter!$D$118*(($B327*21/30.2)^(-1))+Parameter!$D$125*(($B327*21/30.2)^(-0.5)))</f>
        <v>3.5844082751452989E-2</v>
      </c>
      <c r="AF327" s="12">
        <f>$D327^EXP(Parameter!$D$134+Parameter!$D$141*(($B327*21/30.2)^(-0.5))+Parameter!$D$148*((LN($B327*21/30.2))))</f>
        <v>3.4039770290459011E-6</v>
      </c>
      <c r="AG327" s="12">
        <f>$E327^EXP(Parameter!$D$112+Parameter!$D$119*(($B327*21/30.2)^(-1))+Parameter!$D$126*(($B327*21/30.2)^(-0.5)))</f>
        <v>2.7105377466492974E-3</v>
      </c>
      <c r="AH327" s="12">
        <f>$D327^EXP(Parameter!$D$136+Parameter!$D$143*(($B327*21/30.2)^(-0.5))+Parameter!$D$150*((LN($B327*21/30.2))))</f>
        <v>5.6365710719092617E-17</v>
      </c>
      <c r="AI327" s="12">
        <f>$E327^EXP(Parameter!$D$114+Parameter!$D$121*(($B327*21/30.2)^(-1))+Parameter!$D$128*(($B327*21/30.2)^(-0.5)))</f>
        <v>2.5614636147341593E-6</v>
      </c>
      <c r="AJ327" s="12">
        <f>$D327^EXP(Parameter!$D$137+Parameter!$D$144*(($B327*21/30.2)^(-0.5))+Parameter!$D$151*((LN($B327*21/30.2))))</f>
        <v>1.1140438929209982E-26</v>
      </c>
      <c r="AK327" s="12">
        <f>$E327^EXP(Parameter!$D$115+Parameter!$D$122*(($B327*21/30.2)^(-1))+Parameter!$D$129*(($B327*21/30.2)^(-0.5)))</f>
        <v>1.3978522368702322E-3</v>
      </c>
      <c r="AL327" s="12">
        <f>$D327^EXP(Parameter!$D$138+Parameter!$D$145*(($B327*21/30.2)^(-0.5))+Parameter!$D$152*((LN($B327*21/30.2))))</f>
        <v>4.1350752783812146E-137</v>
      </c>
      <c r="AM327" s="12">
        <f>$E327^EXP(Parameter!$D$116+Parameter!$D$123*(($B327*21/30.2)^(-1))+Parameter!$D$130*(($B327*21/30.2)^(-0.5)))</f>
        <v>8.0490670066902828E-8</v>
      </c>
      <c r="AN327" s="12">
        <f>$D327^EXP(Parameter!$D$135+Parameter!$D$142*(($B327*21/30.2)^(-0.5))+Parameter!$D$149*((LN($B327*21/30.2))))</f>
        <v>2.0941737493555307E-8</v>
      </c>
      <c r="AO327" s="12">
        <f>$E327^EXP(Parameter!$D$113+Parameter!$D$120*(($B327*21/30.2)^(-1))+Parameter!$D$127*(($B327*21/30.2)^(-0.5)))</f>
        <v>5.764539093835351E-16</v>
      </c>
      <c r="AP327" s="87">
        <f>$D327^EXP(Parameter!$D$304+Parameter!$D$310*((LN($B327*21/30.2))))</f>
        <v>5.4946974258652057E-3</v>
      </c>
      <c r="AQ327" s="88">
        <f>$E327^EXP(Parameter!$D$290+Parameter!$D$296*((LN($B327*21/30.2))))</f>
        <v>5.5022617902292046E-3</v>
      </c>
      <c r="AR327" s="12">
        <f>$D327^EXP(Parameter!$D$305+Parameter!$D$311*((LN($B327*21/30.2))))</f>
        <v>9.7912884338889894E-3</v>
      </c>
      <c r="AS327" s="88">
        <f>$E327^EXP(Parameter!$D$291+Parameter!$D$297*((LN($B327*21/30.2))))</f>
        <v>3.6424383735021381E-3</v>
      </c>
      <c r="AT327" s="12">
        <f>$D327^EXP(Parameter!$D$305+Parameter!$D$307-Parameter!$D$306+(Parameter!$D$311+Parameter!$D$313-Parameter!$D$312)*((LN($B327*21/30.2))))</f>
        <v>7.651027652100335E-3</v>
      </c>
      <c r="AU327" s="88">
        <f>$E327^EXP(Parameter!$D$291+Parameter!$D$293-Parameter!$D$292+(Parameter!$D$297+Parameter!$D$299-Parameter!$D$298)*((LN($B327*21/30.2))))</f>
        <v>5.8064451801561126E-3</v>
      </c>
      <c r="AV327" s="12">
        <f>$D327^EXP(Parameter!$D$308+Parameter!$D$314*((LN($B327*21/30.2))))</f>
        <v>1.0040726013507166E-2</v>
      </c>
      <c r="AW327" s="88">
        <f>$E327^EXP(Parameter!$D$294+Parameter!$D$300*((LN($B327*21/30.2))))</f>
        <v>5.1740257237837079E-3</v>
      </c>
      <c r="AX327" s="12">
        <f>$D327^EXP(Parameter!$D$305+Parameter!$D$309-Parameter!$D$306+(Parameter!$D$311+Parameter!$D$315-Parameter!$D$312)*((LN($B327*21/30.2))))</f>
        <v>2.5612365719866986E-3</v>
      </c>
      <c r="AY327" s="88">
        <f>$E327^EXP(Parameter!$D$291+Parameter!$D$295-Parameter!$D$292+(Parameter!$D$297+Parameter!$D$301-Parameter!$D$298)*((LN($B327*21/30.2))))</f>
        <v>5.3820188028628222E-6</v>
      </c>
      <c r="AZ327" s="12">
        <f>$D327^EXP(Parameter!D$305-Parameter!D$306+(Parameter!D$311-Parameter!D$312)*((LN($B327*21/30.2))))</f>
        <v>1.6701411510726735E-3</v>
      </c>
      <c r="BA327" s="88">
        <f>$E327^EXP(Parameter!$D$291-Parameter!$D$292+(Parameter!$D$297-Parameter!$D$298)*((LN($B327*21/30.2))))</f>
        <v>2.0532947050056288E-8</v>
      </c>
      <c r="BB327" s="89">
        <f>$D327^EXP(Parameter!$D$231+Parameter!$D$238)</f>
        <v>2.3360867665685313E-2</v>
      </c>
      <c r="BC327" s="90">
        <f>$E327^EXP(Parameter!$D$216+Parameter!$D$223)</f>
        <v>9.5000108194397441E-4</v>
      </c>
      <c r="BD327" s="91">
        <f>$D327^EXP(Parameter!$D$232+Parameter!$D$239)</f>
        <v>1.6467468891375153E-2</v>
      </c>
      <c r="BE327" s="90">
        <f>$E327^EXP(Parameter!$D$217+Parameter!$D$224)</f>
        <v>1.4913585937211243E-3</v>
      </c>
      <c r="BF327" s="91">
        <f>$D327^EXP(Parameter!$D$234+Parameter!$D$241)</f>
        <v>2.0835410490053125E-2</v>
      </c>
      <c r="BG327" s="91">
        <f>$E327^EXP(Parameter!$D$219+Parameter!$D$226)</f>
        <v>9.8233384097276139E-3</v>
      </c>
      <c r="BH327" s="91">
        <f>$D327^EXP(Parameter!$D$235+Parameter!$D$242)</f>
        <v>5.0851018166584161E-2</v>
      </c>
      <c r="BI327" s="91">
        <f>$E327^EXP(Parameter!$D$220+Parameter!$D$227)</f>
        <v>5.6210846602992521E-3</v>
      </c>
      <c r="BJ327" s="91">
        <f>$D327^EXP(Parameter!$D$236)</f>
        <v>4.1140215494807125E-3</v>
      </c>
      <c r="BK327" s="91">
        <f>$E327^EXP(Parameter!$D$221)</f>
        <v>0.10231518889671905</v>
      </c>
      <c r="BL327" s="91">
        <f>$D327^EXP(Parameter!$D$233+Parameter!$D$240)</f>
        <v>6.1812116797568062E-3</v>
      </c>
      <c r="BM327" s="91">
        <f>$E327^EXP(Parameter!$D$218+Parameter!$D$225)</f>
        <v>3.4745139515134581E-4</v>
      </c>
      <c r="BN327" s="90">
        <f>$D327^EXP(Parameter!$D$268+Parameter!$D$275+Parameter!$D$282)</f>
        <v>4.1763404426870411E-2</v>
      </c>
      <c r="BO327" s="91">
        <f>$E327^EXP(Parameter!$D$246+Parameter!$D$253+Parameter!$D$260)</f>
        <v>3.0595705338774403E-3</v>
      </c>
      <c r="BP327" s="91">
        <f>$D327^EXP(Parameter!$D$269+Parameter!$D$276+Parameter!$D$283)</f>
        <v>9.4874967138326612E-3</v>
      </c>
      <c r="BQ327" s="91">
        <f>$E327^EXP(Parameter!$D$247+Parameter!$D$254+Parameter!$D$261)</f>
        <v>3.8392742210705843E-3</v>
      </c>
      <c r="BR327" s="91">
        <f>$D327^EXP(Parameter!$D$271+Parameter!$D$278+Parameter!$D$285)</f>
        <v>6.4999201981719462E-2</v>
      </c>
      <c r="BS327" s="91">
        <f>$E327^EXP(Parameter!$D$249+Parameter!$D$256+Parameter!$D$263)</f>
        <v>5.9184746281172066E-3</v>
      </c>
      <c r="BT327" s="91">
        <f>$D327^EXP(Parameter!$D$272+Parameter!$D$279+Parameter!$D$286)</f>
        <v>4.7157358775875124E-2</v>
      </c>
      <c r="BU327" s="91">
        <f>$E327^EXP(Parameter!$D$250+Parameter!D$257+Parameter!D$264)</f>
        <v>3.0243131552359259E-3</v>
      </c>
      <c r="BV327" s="91">
        <f>$D327^EXP(Parameter!$D$273+Parameter!$D$280+Parameter!$D$287)</f>
        <v>4.2833692007372616E-2</v>
      </c>
      <c r="BW327" s="91">
        <f>$E327^EXP(Parameter!$D$251+Parameter!$D$258+Parameter!$D$265)</f>
        <v>3.3465818867211847E-7</v>
      </c>
      <c r="BX327" s="91">
        <f>$D327^EXP(Parameter!$D$270+Parameter!$D$277+Parameter!$D$284)</f>
        <v>1.7569296235860005E-3</v>
      </c>
      <c r="BY327" s="91">
        <f>$E327^EXP(Parameter!$D$248+Parameter!$D$255+Parameter!$D$262)</f>
        <v>1.9288993627850421E-9</v>
      </c>
      <c r="BZ327" s="90">
        <f>$D327^EXP(Parameter!$D$208)</f>
        <v>2.132352735595449E-2</v>
      </c>
      <c r="CA327" s="90">
        <f>$E327^EXP(Parameter!$D$200)</f>
        <v>6.2236413054405141E-4</v>
      </c>
      <c r="CB327" s="90">
        <f>$D327^EXP(Parameter!$D$209)</f>
        <v>1.6739639322066378E-2</v>
      </c>
      <c r="CC327" s="90">
        <f>$E327^EXP(Parameter!$D$201)</f>
        <v>1.1907799922896195E-3</v>
      </c>
      <c r="CD327" s="90">
        <f>$D327^EXP(Parameter!$D$211)</f>
        <v>1.8666517209437728E-2</v>
      </c>
      <c r="CE327" s="90">
        <f>$E327^EXP(Parameter!$D$203)</f>
        <v>7.1660120713589702E-3</v>
      </c>
      <c r="CF327" s="90">
        <f>$D327^EXP(Parameter!$D$212)</f>
        <v>5.0699690202689877E-2</v>
      </c>
      <c r="CG327" s="90">
        <f>$E327^EXP(Parameter!$D$204)</f>
        <v>4.673791931359742E-3</v>
      </c>
      <c r="CH327" s="91">
        <f>$D327^EXP(Parameter!$D$213)</f>
        <v>1.4348077733868734E-2</v>
      </c>
      <c r="CI327" s="90">
        <f>$E327^EXP(Parameter!$D$205)</f>
        <v>9.33366137808961E-3</v>
      </c>
      <c r="CJ327" s="91">
        <f>$D327^EXP(Parameter!$D$210)</f>
        <v>6.9046129019312728E-3</v>
      </c>
      <c r="CK327" s="90">
        <f>$E327^EXP(Parameter!$D$202)</f>
        <v>4.8213409690538503E-4</v>
      </c>
      <c r="CL327" s="12">
        <f>$D327^EXP(Parameter!$D$170+Parameter!$D$177*(LN($B327/30.2*21)))</f>
        <v>7.3663825023689644E-3</v>
      </c>
      <c r="CM327" s="41">
        <f>$E327^EXP(Parameter!$D$155+Parameter!$D$162*(LN($B327/30.2*21)))</f>
        <v>5.3272028557468459E-2</v>
      </c>
      <c r="CN327" s="12">
        <f>$D327^EXP(Parameter!$D$171+Parameter!$D$178*(LN($B327/30.2*21)))</f>
        <v>9.182632197481097E-3</v>
      </c>
      <c r="CO327" s="41">
        <f>$E327^EXP(Parameter!$D$156+Parameter!$D$163*(LN($B327/30.2*21)))</f>
        <v>2.5991681414238538E-2</v>
      </c>
      <c r="CP327" s="12">
        <f>$D327^EXP(Parameter!$D$173+Parameter!$D$180*(LN($B327/30.2*21)))</f>
        <v>6.9187452607143715E-3</v>
      </c>
      <c r="CQ327" s="41">
        <f>$E327^EXP(Parameter!$D$158+Parameter!$D$165*(LN($B327/30.2*21)))</f>
        <v>2.3261889944656947E-2</v>
      </c>
      <c r="CR327" s="12">
        <f>$D327^EXP(Parameter!$D$174+Parameter!$D$181*(LN($B327/30.2*21)))</f>
        <v>4.7544697932014749E-3</v>
      </c>
      <c r="CS327" s="41">
        <f>$E327^EXP(Parameter!$D$159+Parameter!$D$166*(LN($B327/30.2*21)))</f>
        <v>4.2868792787383113E-2</v>
      </c>
      <c r="CT327" s="12">
        <f>$D327^EXP(Parameter!$D$175+Parameter!$D$182*(LN($B327/30.2*21)))</f>
        <v>4.2860700013692022E-4</v>
      </c>
      <c r="CU327" s="41">
        <f>$E327^EXP(Parameter!$D$160+Parameter!$D$167*(LN($B327/30.2*21)))</f>
        <v>2.598558976961594E-4</v>
      </c>
      <c r="CV327" s="12">
        <f>$D327^EXP(Parameter!$D$172+Parameter!$D$179*(LN($B327/30.2*21)))</f>
        <v>9.0947924372108827E-4</v>
      </c>
      <c r="CW327" s="41">
        <f>$E327^EXP(Parameter!$D$157+Parameter!$D$164*(LN($B327/30.2*21)))</f>
        <v>2.2907368522225789E-10</v>
      </c>
      <c r="CX327" s="12">
        <f t="shared" ref="CX327:CX353" si="37">R327</f>
        <v>3.8940593138896948E-120</v>
      </c>
      <c r="CY327" s="85">
        <v>1.20302232102685E-2</v>
      </c>
      <c r="CZ327" s="12">
        <f t="shared" si="31"/>
        <v>1.385356311150309E-10</v>
      </c>
      <c r="DA327" s="85">
        <v>1.7551096826816801E-2</v>
      </c>
      <c r="DB327" s="12">
        <f t="shared" si="32"/>
        <v>7.4874152253080588E-23</v>
      </c>
      <c r="DC327" s="41">
        <v>1.7424412570772699E-5</v>
      </c>
      <c r="DD327" s="12">
        <f t="shared" si="33"/>
        <v>0</v>
      </c>
      <c r="DE327" s="85">
        <v>2.52505141460967E-4</v>
      </c>
      <c r="DF327" s="12">
        <f t="shared" si="34"/>
        <v>0</v>
      </c>
      <c r="DG327" s="41">
        <v>1.74233E-5</v>
      </c>
      <c r="DH327" s="12">
        <f t="shared" si="35"/>
        <v>3.9657460667299977E-23</v>
      </c>
      <c r="DI327" s="41">
        <v>1.74233E-5</v>
      </c>
      <c r="DJ327" s="46">
        <v>322</v>
      </c>
      <c r="DK327" s="44">
        <v>4.6925890238025403E-6</v>
      </c>
      <c r="DL327" s="44">
        <v>1.7886111064790998E-5</v>
      </c>
      <c r="DM327" s="44">
        <v>4.7866236100646601E-5</v>
      </c>
      <c r="DN327" s="44">
        <v>3.23459291080574E-5</v>
      </c>
      <c r="DO327" s="44">
        <v>1.8773704523655801E-4</v>
      </c>
      <c r="DP327" s="44">
        <v>1.37936974384578E-4</v>
      </c>
      <c r="DQ327" s="44">
        <v>2.17457382744257E-4</v>
      </c>
      <c r="DR327" s="45">
        <v>7.7585259658709002E-3</v>
      </c>
      <c r="DS327" s="45">
        <v>1.39082519441546E-2</v>
      </c>
      <c r="DT327" s="45">
        <v>1.2187533174419901E-2</v>
      </c>
      <c r="DU327" s="45">
        <v>8.2115286617636708E-3</v>
      </c>
      <c r="DV327" s="45">
        <v>1.3151157070460899E-2</v>
      </c>
      <c r="DW327" s="45">
        <v>2.3979686953107801E-2</v>
      </c>
      <c r="DX327" s="45">
        <v>1.00643607979224E-2</v>
      </c>
    </row>
    <row r="328" spans="1:128">
      <c r="A328" s="43">
        <f t="shared" si="36"/>
        <v>20.468493150684932</v>
      </c>
      <c r="B328" s="18">
        <v>324</v>
      </c>
      <c r="C328" s="12">
        <v>7106</v>
      </c>
      <c r="D328" s="12">
        <v>7.06241087178411E-3</v>
      </c>
      <c r="E328" s="12">
        <v>1.7168102993089201E-5</v>
      </c>
      <c r="F328" s="92">
        <f>$D328^Parameter!$D$325</f>
        <v>2.0998260753287777E-2</v>
      </c>
      <c r="G328" s="92">
        <f>$E328^Parameter!$D$318</f>
        <v>3.7068077572760007E-4</v>
      </c>
      <c r="H328" s="92">
        <f>$D328^Parameter!$D$326</f>
        <v>1.9017892317612556E-2</v>
      </c>
      <c r="I328" s="92">
        <f>$E328^Parameter!$D$319</f>
        <v>8.9170721042901974E-4</v>
      </c>
      <c r="J328" s="92">
        <f>$D328^Parameter!$D$328</f>
        <v>2.2956314756939544E-2</v>
      </c>
      <c r="K328" s="92">
        <f>$E328^Parameter!$D$321</f>
        <v>7.744296699894548E-3</v>
      </c>
      <c r="L328" s="92">
        <f>$D328^Parameter!$D$329</f>
        <v>6.2432923072299064E-2</v>
      </c>
      <c r="M328" s="92">
        <f>$E328^Parameter!$D$322</f>
        <v>4.6239585453805949E-3</v>
      </c>
      <c r="N328" s="92">
        <f>$D328^Parameter!$D$330</f>
        <v>1.8098888887311374E-2</v>
      </c>
      <c r="O328" s="92">
        <f>$E328^Parameter!$D$323</f>
        <v>1.2413347807988558E-2</v>
      </c>
      <c r="P328" s="92">
        <f>$D328^Parameter!$D$327</f>
        <v>8.9578386786589113E-3</v>
      </c>
      <c r="Q328" s="92">
        <f>$E328^Parameter!$D$320</f>
        <v>3.959056770713198E-4</v>
      </c>
      <c r="R328" s="12">
        <f>$D328^EXP(Parameter!$D$96+Parameter!$D$103*(($B328/30.2*21)^(1)))</f>
        <v>5.5293089479729551E-122</v>
      </c>
      <c r="S328" s="12">
        <f>$E328^EXP(Parameter!$D$81+Parameter!$D$88*($B328/30.2*21)^(-2))</f>
        <v>1.1799450089345956E-3</v>
      </c>
      <c r="T328" s="12">
        <f>$D328^EXP(Parameter!$D$97+Parameter!$D$104*(($B328*21/30.2)^(1)))</f>
        <v>1.1808666687211604E-10</v>
      </c>
      <c r="U328" s="12">
        <f>$E328^EXP(Parameter!$D$82+Parameter!$D$89*($B328/30.2*21)^(-2))</f>
        <v>2.1211419430252941E-3</v>
      </c>
      <c r="V328" s="12">
        <f>$D328^EXP(Parameter!$D$99+Parameter!$D$106*(($B328*21/30.2)^(1)))</f>
        <v>4.5352620684471493E-23</v>
      </c>
      <c r="W328" s="12">
        <f>$E328^EXP(Parameter!$D$84+Parameter!$D$91*($B328/30.2*21)^(-2))</f>
        <v>1.4054191011282552E-2</v>
      </c>
      <c r="X328" s="12">
        <f>$D328^EXP(Parameter!$D$100+Parameter!$D$107*(($B328*21/30.2)^(1)))</f>
        <v>0</v>
      </c>
      <c r="Y328" s="12">
        <f>$E328^EXP(Parameter!$D$85+Parameter!$D$92*($B328/30.2*21)^(-2))</f>
        <v>8.1988950233254556E-3</v>
      </c>
      <c r="Z328" s="12">
        <f>$D328^EXP(Parameter!$D$101+Parameter!$D$108*(($B328*21/30.2)^(1)))</f>
        <v>0</v>
      </c>
      <c r="AA328" s="12">
        <f>$E328^EXP(Parameter!$D$86+Parameter!$D$93*($B328/30.2*21)^(-2))</f>
        <v>1.2617242110744855E-2</v>
      </c>
      <c r="AB328" s="12">
        <f>$D328^EXP(Parameter!$D$98+Parameter!$D$105*(($B328*21/30.2)^(1)))</f>
        <v>2.4751666609272689E-23</v>
      </c>
      <c r="AC328" s="12">
        <f>$E328^EXP(Parameter!$D$83+Parameter!$D$90*($B328/30.2*21)^(-2))</f>
        <v>4.5928158332799097E-4</v>
      </c>
      <c r="AD328" s="87">
        <f>$D328^EXP(Parameter!$D$133+Parameter!$D$140*(($B328*21/30.2)^(-0.5))+Parameter!$D$147*((LN($B328*21/30.2))))</f>
        <v>5.331968159081283E-22</v>
      </c>
      <c r="AE328" s="12">
        <f>$E328^EXP(Parameter!$D$111+Parameter!$D$118*(($B328*21/30.2)^(-1))+Parameter!$D$125*(($B328*21/30.2)^(-0.5)))</f>
        <v>3.5725387995088669E-2</v>
      </c>
      <c r="AF328" s="12">
        <f>$D328^EXP(Parameter!$D$134+Parameter!$D$141*(($B328*21/30.2)^(-0.5))+Parameter!$D$148*((LN($B328*21/30.2))))</f>
        <v>3.2807397449307909E-6</v>
      </c>
      <c r="AG328" s="12">
        <f>$E328^EXP(Parameter!$D$112+Parameter!$D$119*(($B328*21/30.2)^(-1))+Parameter!$D$126*(($B328*21/30.2)^(-0.5)))</f>
        <v>2.6895302441152856E-3</v>
      </c>
      <c r="AH328" s="12">
        <f>$D328^EXP(Parameter!$D$136+Parameter!$D$143*(($B328*21/30.2)^(-0.5))+Parameter!$D$150*((LN($B328*21/30.2))))</f>
        <v>4.7372910231779074E-17</v>
      </c>
      <c r="AI328" s="12">
        <f>$E328^EXP(Parameter!$D$114+Parameter!$D$121*(($B328*21/30.2)^(-1))+Parameter!$D$128*(($B328*21/30.2)^(-0.5)))</f>
        <v>2.5005680559753335E-6</v>
      </c>
      <c r="AJ328" s="12">
        <f>$D328^EXP(Parameter!$D$137+Parameter!$D$144*(($B328*21/30.2)^(-0.5))+Parameter!$D$151*((LN($B328*21/30.2))))</f>
        <v>7.9705339882688049E-27</v>
      </c>
      <c r="AK328" s="12">
        <f>$E328^EXP(Parameter!$D$115+Parameter!$D$122*(($B328*21/30.2)^(-1))+Parameter!$D$129*(($B328*21/30.2)^(-0.5)))</f>
        <v>1.3844386273359191E-3</v>
      </c>
      <c r="AL328" s="12">
        <f>$D328^EXP(Parameter!$D$138+Parameter!$D$145*(($B328*21/30.2)^(-0.5))+Parameter!$D$152*((LN($B328*21/30.2))))</f>
        <v>4.162676436920103E-138</v>
      </c>
      <c r="AM328" s="12">
        <f>$E328^EXP(Parameter!$D$116+Parameter!$D$123*(($B328*21/30.2)^(-1))+Parameter!$D$130*(($B328*21/30.2)^(-0.5)))</f>
        <v>7.8060645956074261E-8</v>
      </c>
      <c r="AN328" s="12">
        <f>$D328^EXP(Parameter!$D$135+Parameter!$D$142*(($B328*21/30.2)^(-0.5))+Parameter!$D$149*((LN($B328*21/30.2))))</f>
        <v>1.9846406130665405E-8</v>
      </c>
      <c r="AO328" s="12">
        <f>$E328^EXP(Parameter!$D$113+Parameter!$D$120*(($B328*21/30.2)^(-1))+Parameter!$D$127*(($B328*21/30.2)^(-0.5)))</f>
        <v>5.3741192894884456E-16</v>
      </c>
      <c r="AP328" s="87">
        <f>$D328^EXP(Parameter!$D$304+Parameter!$D$310*((LN($B328*21/30.2))))</f>
        <v>5.4422541209997559E-3</v>
      </c>
      <c r="AQ328" s="88">
        <f>$E328^EXP(Parameter!$D$290+Parameter!$D$296*((LN($B328*21/30.2))))</f>
        <v>5.4764318809507042E-3</v>
      </c>
      <c r="AR328" s="12">
        <f>$D328^EXP(Parameter!$D$305+Parameter!$D$311*((LN($B328*21/30.2))))</f>
        <v>9.719099657789651E-3</v>
      </c>
      <c r="AS328" s="88">
        <f>$E328^EXP(Parameter!$D$291+Parameter!$D$297*((LN($B328*21/30.2))))</f>
        <v>3.6183455427096049E-3</v>
      </c>
      <c r="AT328" s="12">
        <f>$D328^EXP(Parameter!$D$305+Parameter!$D$307-Parameter!$D$306+(Parameter!$D$311+Parameter!$D$313-Parameter!$D$312)*((LN($B328*21/30.2))))</f>
        <v>7.5873267828593261E-3</v>
      </c>
      <c r="AU328" s="88">
        <f>$E328^EXP(Parameter!$D$291+Parameter!$D$293-Parameter!$D$292+(Parameter!$D$297+Parameter!$D$299-Parameter!$D$298)*((LN($B328*21/30.2))))</f>
        <v>5.7633697071928095E-3</v>
      </c>
      <c r="AV328" s="12">
        <f>$D328^EXP(Parameter!$D$308+Parameter!$D$314*((LN($B328*21/30.2))))</f>
        <v>9.9474316419847619E-3</v>
      </c>
      <c r="AW328" s="88">
        <f>$E328^EXP(Parameter!$D$294+Parameter!$D$300*((LN($B328*21/30.2))))</f>
        <v>5.1381945034421452E-3</v>
      </c>
      <c r="AX328" s="12">
        <f>$D328^EXP(Parameter!$D$305+Parameter!$D$309-Parameter!$D$306+(Parameter!$D$311+Parameter!$D$315-Parameter!$D$312)*((LN($B328*21/30.2))))</f>
        <v>2.5322615080850732E-3</v>
      </c>
      <c r="AY328" s="88">
        <f>$E328^EXP(Parameter!$D$291+Parameter!$D$295-Parameter!$D$292+(Parameter!$D$297+Parameter!$D$301-Parameter!$D$298)*((LN($B328*21/30.2))))</f>
        <v>5.2265496694607177E-6</v>
      </c>
      <c r="AZ328" s="12">
        <f>$D328^EXP(Parameter!D$305-Parameter!D$306+(Parameter!D$311-Parameter!D$312)*((LN($B328*21/30.2))))</f>
        <v>1.6511517052625701E-3</v>
      </c>
      <c r="BA328" s="88">
        <f>$E328^EXP(Parameter!$D$291-Parameter!$D$292+(Parameter!$D$297-Parameter!$D$298)*((LN($B328*21/30.2))))</f>
        <v>1.9747634496202857E-8</v>
      </c>
      <c r="BB328" s="89">
        <f>$D328^EXP(Parameter!$D$231+Parameter!$D$238)</f>
        <v>2.3234035462048309E-2</v>
      </c>
      <c r="BC328" s="90">
        <f>$E328^EXP(Parameter!$D$216+Parameter!$D$223)</f>
        <v>9.411404072350787E-4</v>
      </c>
      <c r="BD328" s="91">
        <f>$D328^EXP(Parameter!$D$232+Parameter!$D$239)</f>
        <v>1.6369765486742349E-2</v>
      </c>
      <c r="BE328" s="90">
        <f>$E328^EXP(Parameter!$D$217+Parameter!$D$224)</f>
        <v>1.4783461545551076E-3</v>
      </c>
      <c r="BF328" s="91">
        <f>$D328^EXP(Parameter!$D$234+Parameter!$D$241)</f>
        <v>2.0718854259047476E-2</v>
      </c>
      <c r="BG328" s="91">
        <f>$E328^EXP(Parameter!$D$219+Parameter!$D$226)</f>
        <v>9.7623766444055026E-3</v>
      </c>
      <c r="BH328" s="91">
        <f>$D328^EXP(Parameter!$D$235+Parameter!$D$242)</f>
        <v>5.0631975622997441E-2</v>
      </c>
      <c r="BI328" s="91">
        <f>$E328^EXP(Parameter!$D$220+Parameter!$D$227)</f>
        <v>5.5820037135085382E-3</v>
      </c>
      <c r="BJ328" s="91">
        <f>$D328^EXP(Parameter!$D$236)</f>
        <v>4.0814008589579011E-3</v>
      </c>
      <c r="BK328" s="91">
        <f>$E328^EXP(Parameter!$D$221)</f>
        <v>0.10200158821716122</v>
      </c>
      <c r="BL328" s="91">
        <f>$D328^EXP(Parameter!$D$233+Parameter!$D$240)</f>
        <v>6.1358188270782873E-3</v>
      </c>
      <c r="BM328" s="91">
        <f>$E328^EXP(Parameter!$D$218+Parameter!$D$225)</f>
        <v>3.4374481930408209E-4</v>
      </c>
      <c r="BN328" s="90">
        <f>$D328^EXP(Parameter!$D$268+Parameter!$D$275+Parameter!$D$282)</f>
        <v>4.157164458922908E-2</v>
      </c>
      <c r="BO328" s="91">
        <f>$E328^EXP(Parameter!$D$246+Parameter!$D$253+Parameter!$D$260)</f>
        <v>3.035811188388414E-3</v>
      </c>
      <c r="BP328" s="91">
        <f>$D328^EXP(Parameter!$D$269+Parameter!$D$276+Parameter!$D$283)</f>
        <v>9.4236729732381161E-3</v>
      </c>
      <c r="BQ328" s="91">
        <f>$E328^EXP(Parameter!$D$247+Parameter!$D$254+Parameter!$D$261)</f>
        <v>3.8106246812939252E-3</v>
      </c>
      <c r="BR328" s="91">
        <f>$D328^EXP(Parameter!$D$271+Parameter!$D$278+Parameter!$D$285)</f>
        <v>6.4742242461192312E-2</v>
      </c>
      <c r="BS328" s="91">
        <f>$E328^EXP(Parameter!$D$249+Parameter!$D$256+Parameter!$D$263)</f>
        <v>5.8777340814038194E-3</v>
      </c>
      <c r="BT328" s="91">
        <f>$D328^EXP(Parameter!$D$272+Parameter!$D$279+Parameter!$D$286)</f>
        <v>4.694909586079303E-2</v>
      </c>
      <c r="BU328" s="91">
        <f>$E328^EXP(Parameter!$D$250+Parameter!D$257+Parameter!D$264)</f>
        <v>3.0007807691035848E-3</v>
      </c>
      <c r="BV328" s="91">
        <f>$D328^EXP(Parameter!$D$273+Parameter!$D$280+Parameter!$D$287)</f>
        <v>4.263858140487567E-2</v>
      </c>
      <c r="BW328" s="91">
        <f>$E328^EXP(Parameter!$D$251+Parameter!$D$258+Parameter!$D$265)</f>
        <v>3.2800611073022669E-7</v>
      </c>
      <c r="BX328" s="91">
        <f>$D328^EXP(Parameter!$D$270+Parameter!$D$277+Parameter!$D$284)</f>
        <v>1.7408508840404781E-3</v>
      </c>
      <c r="BY328" s="91">
        <f>$E328^EXP(Parameter!$D$248+Parameter!$D$255+Parameter!$D$262)</f>
        <v>1.8774773408667002E-9</v>
      </c>
      <c r="BZ328" s="90">
        <f>$D328^EXP(Parameter!$D$208)</f>
        <v>2.1204952120572825E-2</v>
      </c>
      <c r="CA328" s="90">
        <f>$E328^EXP(Parameter!$D$200)</f>
        <v>6.1620829295417647E-4</v>
      </c>
      <c r="CB328" s="90">
        <f>$D328^EXP(Parameter!$D$209)</f>
        <v>1.6640716404261402E-2</v>
      </c>
      <c r="CC328" s="90">
        <f>$E328^EXP(Parameter!$D$201)</f>
        <v>1.1800324674727503E-3</v>
      </c>
      <c r="CD328" s="90">
        <f>$D328^EXP(Parameter!$D$211)</f>
        <v>1.8559137452361884E-2</v>
      </c>
      <c r="CE328" s="90">
        <f>$E328^EXP(Parameter!$D$203)</f>
        <v>7.1185171391293612E-3</v>
      </c>
      <c r="CF328" s="90">
        <f>$D328^EXP(Parameter!$D$212)</f>
        <v>5.0481081481434396E-2</v>
      </c>
      <c r="CG328" s="90">
        <f>$E328^EXP(Parameter!$D$204)</f>
        <v>4.6401438169906065E-3</v>
      </c>
      <c r="CH328" s="91">
        <f>$D328^EXP(Parameter!$D$213)</f>
        <v>1.4260101579396861E-2</v>
      </c>
      <c r="CI328" s="90">
        <f>$E328^EXP(Parameter!$D$205)</f>
        <v>9.2750997997412214E-3</v>
      </c>
      <c r="CJ328" s="91">
        <f>$D328^EXP(Parameter!$D$210)</f>
        <v>6.8550069826854012E-3</v>
      </c>
      <c r="CK328" s="90">
        <f>$E328^EXP(Parameter!$D$202)</f>
        <v>4.7720120121540839E-4</v>
      </c>
      <c r="CL328" s="12">
        <f>$D328^EXP(Parameter!$D$170+Parameter!$D$177*(LN($B328/30.2*21)))</f>
        <v>7.3055873689249502E-3</v>
      </c>
      <c r="CM328" s="41">
        <f>$E328^EXP(Parameter!$D$155+Parameter!$D$162*(LN($B328/30.2*21)))</f>
        <v>5.3184520343221006E-2</v>
      </c>
      <c r="CN328" s="12">
        <f>$D328^EXP(Parameter!$D$171+Parameter!$D$178*(LN($B328/30.2*21)))</f>
        <v>9.1149993089132061E-3</v>
      </c>
      <c r="CO328" s="41">
        <f>$E328^EXP(Parameter!$D$156+Parameter!$D$163*(LN($B328/30.2*21)))</f>
        <v>2.5907521696130812E-2</v>
      </c>
      <c r="CP328" s="12">
        <f>$D328^EXP(Parameter!$D$173+Parameter!$D$180*(LN($B328/30.2*21)))</f>
        <v>6.8617639088718397E-3</v>
      </c>
      <c r="CQ328" s="41">
        <f>$E328^EXP(Parameter!$D$158+Parameter!$D$165*(LN($B328/30.2*21)))</f>
        <v>2.3158934536419106E-2</v>
      </c>
      <c r="CR328" s="12">
        <f>$D328^EXP(Parameter!$D$174+Parameter!$D$181*(LN($B328/30.2*21)))</f>
        <v>4.703014932328815E-3</v>
      </c>
      <c r="CS328" s="41">
        <f>$E328^EXP(Parameter!$D$159+Parameter!$D$166*(LN($B328/30.2*21)))</f>
        <v>4.2744405806391925E-2</v>
      </c>
      <c r="CT328" s="12">
        <f>$D328^EXP(Parameter!$D$175+Parameter!$D$182*(LN($B328/30.2*21)))</f>
        <v>4.2183720646190063E-4</v>
      </c>
      <c r="CU328" s="41">
        <f>$E328^EXP(Parameter!$D$160+Parameter!$D$167*(LN($B328/30.2*21)))</f>
        <v>2.5578398328972453E-4</v>
      </c>
      <c r="CV328" s="12">
        <f>$D328^EXP(Parameter!$D$172+Parameter!$D$179*(LN($B328/30.2*21)))</f>
        <v>8.9819089884054495E-4</v>
      </c>
      <c r="CW328" s="41">
        <f>$E328^EXP(Parameter!$D$157+Parameter!$D$164*(LN($B328/30.2*21)))</f>
        <v>2.179850145066612E-10</v>
      </c>
      <c r="CX328" s="12">
        <f t="shared" si="37"/>
        <v>5.5293089479729551E-122</v>
      </c>
      <c r="CY328" s="85">
        <v>1.2027320042935699E-2</v>
      </c>
      <c r="CZ328" s="12">
        <f t="shared" si="31"/>
        <v>1.1808666687211604E-10</v>
      </c>
      <c r="DA328" s="85">
        <v>1.75438568404199E-2</v>
      </c>
      <c r="DB328" s="12">
        <f t="shared" si="32"/>
        <v>4.5352620684471493E-23</v>
      </c>
      <c r="DC328" s="41">
        <v>1.7169108930786599E-5</v>
      </c>
      <c r="DD328" s="12">
        <f t="shared" si="33"/>
        <v>0</v>
      </c>
      <c r="DE328" s="85">
        <v>2.4952628039465701E-4</v>
      </c>
      <c r="DF328" s="12">
        <f t="shared" si="34"/>
        <v>0</v>
      </c>
      <c r="DG328" s="41">
        <v>1.7168099999999999E-5</v>
      </c>
      <c r="DH328" s="12">
        <f t="shared" si="35"/>
        <v>2.4751666609272689E-23</v>
      </c>
      <c r="DI328" s="41">
        <v>1.7168099999999999E-5</v>
      </c>
      <c r="DJ328" s="46">
        <v>323</v>
      </c>
      <c r="DK328" s="44">
        <v>4.6084547954405897E-6</v>
      </c>
      <c r="DL328" s="44">
        <v>1.75875999459674E-5</v>
      </c>
      <c r="DM328" s="44">
        <v>4.7112840124707797E-5</v>
      </c>
      <c r="DN328" s="44">
        <v>3.1824447346284797E-5</v>
      </c>
      <c r="DO328" s="44">
        <v>1.8504166796529101E-4</v>
      </c>
      <c r="DP328" s="44">
        <v>1.3591258861189701E-4</v>
      </c>
      <c r="DQ328" s="44">
        <v>2.1436872122371201E-4</v>
      </c>
      <c r="DR328" s="45">
        <v>7.7049012420005204E-3</v>
      </c>
      <c r="DS328" s="45">
        <v>1.38188743406944E-2</v>
      </c>
      <c r="DT328" s="45">
        <v>1.21078391214751E-2</v>
      </c>
      <c r="DU328" s="45">
        <v>8.1551490209685901E-3</v>
      </c>
      <c r="DV328" s="45">
        <v>1.3066013401565499E-2</v>
      </c>
      <c r="DW328" s="45">
        <v>2.3837228267776098E-2</v>
      </c>
      <c r="DX328" s="45">
        <v>9.9969366092920193E-3</v>
      </c>
    </row>
    <row r="329" spans="1:128">
      <c r="A329" s="43">
        <f t="shared" si="36"/>
        <v>20.528767123287672</v>
      </c>
      <c r="B329" s="18">
        <v>325</v>
      </c>
      <c r="C329" s="12">
        <v>7128</v>
      </c>
      <c r="D329" s="12">
        <v>7.0120866394988799E-3</v>
      </c>
      <c r="E329" s="12">
        <v>1.6917229698132301E-5</v>
      </c>
      <c r="F329" s="92">
        <f>$D329^Parameter!$D$325</f>
        <v>2.0881460611304345E-2</v>
      </c>
      <c r="G329" s="92">
        <f>$E329^Parameter!$D$318</f>
        <v>3.6677274631207341E-4</v>
      </c>
      <c r="H329" s="92">
        <f>$D329^Parameter!$D$326</f>
        <v>1.8909403047649979E-2</v>
      </c>
      <c r="I329" s="92">
        <f>$E329^Parameter!$D$319</f>
        <v>8.8334573702613718E-4</v>
      </c>
      <c r="J329" s="92">
        <f>$D329^Parameter!$D$328</f>
        <v>2.2831561896755802E-2</v>
      </c>
      <c r="K329" s="92">
        <f>$E329^Parameter!$D$321</f>
        <v>7.6939587933629247E-3</v>
      </c>
      <c r="L329" s="92">
        <f>$D329^Parameter!$D$329</f>
        <v>6.2183401272494221E-2</v>
      </c>
      <c r="M329" s="92">
        <f>$E329^Parameter!$D$322</f>
        <v>4.5907255576408115E-3</v>
      </c>
      <c r="N329" s="92">
        <f>$D329^Parameter!$D$330</f>
        <v>1.7994355304724388E-2</v>
      </c>
      <c r="O329" s="92">
        <f>$E329^Parameter!$D$323</f>
        <v>1.2340469939081226E-2</v>
      </c>
      <c r="P329" s="92">
        <f>$D329^Parameter!$D$327</f>
        <v>8.8970617409727375E-3</v>
      </c>
      <c r="Q329" s="92">
        <f>$E329^Parameter!$D$320</f>
        <v>3.9176630608857738E-4</v>
      </c>
      <c r="R329" s="12">
        <f>$D329^EXP(Parameter!$D$96+Parameter!$D$103*(($B329/30.2*21)^(1)))</f>
        <v>7.3621595530703471E-124</v>
      </c>
      <c r="S329" s="12">
        <f>$E329^EXP(Parameter!$D$81+Parameter!$D$88*($B329/30.2*21)^(-2))</f>
        <v>1.1693205857081146E-3</v>
      </c>
      <c r="T329" s="12">
        <f>$D329^EXP(Parameter!$D$97+Parameter!$D$104*(($B329*21/30.2)^(1)))</f>
        <v>1.0055545672071403E-10</v>
      </c>
      <c r="U329" s="12">
        <f>$E329^EXP(Parameter!$D$82+Parameter!$D$89*($B329/30.2*21)^(-2))</f>
        <v>2.10369698342423E-3</v>
      </c>
      <c r="V329" s="12">
        <f>$D329^EXP(Parameter!$D$99+Parameter!$D$106*(($B329*21/30.2)^(1)))</f>
        <v>2.7343291111132105E-23</v>
      </c>
      <c r="W329" s="12">
        <f>$E329^EXP(Parameter!$D$84+Parameter!$D$91*($B329/30.2*21)^(-2))</f>
        <v>1.3974012693808715E-2</v>
      </c>
      <c r="X329" s="12">
        <f>$D329^EXP(Parameter!$D$100+Parameter!$D$107*(($B329*21/30.2)^(1)))</f>
        <v>0</v>
      </c>
      <c r="Y329" s="12">
        <f>$E329^EXP(Parameter!$D$85+Parameter!$D$92*($B329/30.2*21)^(-2))</f>
        <v>8.1462279875014858E-3</v>
      </c>
      <c r="Z329" s="12">
        <f>$D329^EXP(Parameter!$D$101+Parameter!$D$108*(($B329*21/30.2)^(1)))</f>
        <v>0</v>
      </c>
      <c r="AA329" s="12">
        <f>$E329^EXP(Parameter!$D$86+Parameter!$D$93*($B329/30.2*21)^(-2))</f>
        <v>1.2543438096890309E-2</v>
      </c>
      <c r="AB329" s="12">
        <f>$D329^EXP(Parameter!$D$98+Parameter!$D$105*(($B329*21/30.2)^(1)))</f>
        <v>1.5386327676837289E-23</v>
      </c>
      <c r="AC329" s="12">
        <f>$E329^EXP(Parameter!$D$83+Parameter!$D$90*($B329/30.2*21)^(-2))</f>
        <v>4.5456996996728644E-4</v>
      </c>
      <c r="AD329" s="87">
        <f>$D329^EXP(Parameter!$D$133+Parameter!$D$140*(($B329*21/30.2)^(-0.5))+Parameter!$D$147*((LN($B329*21/30.2))))</f>
        <v>4.1729797108379929E-22</v>
      </c>
      <c r="AE329" s="12">
        <f>$E329^EXP(Parameter!$D$111+Parameter!$D$118*(($B329*21/30.2)^(-1))+Parameter!$D$125*(($B329*21/30.2)^(-0.5)))</f>
        <v>3.5607372271061276E-2</v>
      </c>
      <c r="AF329" s="12">
        <f>$D329^EXP(Parameter!$D$134+Parameter!$D$141*(($B329*21/30.2)^(-0.5))+Parameter!$D$148*((LN($B329*21/30.2))))</f>
        <v>3.1620041828841365E-6</v>
      </c>
      <c r="AG329" s="12">
        <f>$E329^EXP(Parameter!$D$112+Parameter!$D$119*(($B329*21/30.2)^(-1))+Parameter!$D$126*(($B329*21/30.2)^(-0.5)))</f>
        <v>2.668734501416933E-3</v>
      </c>
      <c r="AH329" s="12">
        <f>$D329^EXP(Parameter!$D$136+Parameter!$D$143*(($B329*21/30.2)^(-0.5))+Parameter!$D$150*((LN($B329*21/30.2))))</f>
        <v>3.9804195955634079E-17</v>
      </c>
      <c r="AI329" s="12">
        <f>$E329^EXP(Parameter!$D$114+Parameter!$D$121*(($B329*21/30.2)^(-1))+Parameter!$D$128*(($B329*21/30.2)^(-0.5)))</f>
        <v>2.4412394823909806E-6</v>
      </c>
      <c r="AJ329" s="12">
        <f>$D329^EXP(Parameter!$D$137+Parameter!$D$144*(($B329*21/30.2)^(-0.5))+Parameter!$D$151*((LN($B329*21/30.2))))</f>
        <v>5.6977765784732548E-27</v>
      </c>
      <c r="AK329" s="12">
        <f>$E329^EXP(Parameter!$D$115+Parameter!$D$122*(($B329*21/30.2)^(-1))+Parameter!$D$129*(($B329*21/30.2)^(-0.5)))</f>
        <v>1.3711839377485199E-3</v>
      </c>
      <c r="AL329" s="12">
        <f>$D329^EXP(Parameter!$D$138+Parameter!$D$145*(($B329*21/30.2)^(-0.5))+Parameter!$D$152*((LN($B329*21/30.2))))</f>
        <v>4.1494600480983405E-139</v>
      </c>
      <c r="AM329" s="12">
        <f>$E329^EXP(Parameter!$D$116+Parameter!$D$123*(($B329*21/30.2)^(-1))+Parameter!$D$130*(($B329*21/30.2)^(-0.5)))</f>
        <v>7.5708733867619214E-8</v>
      </c>
      <c r="AN329" s="12">
        <f>$D329^EXP(Parameter!$D$135+Parameter!$D$142*(($B329*21/30.2)^(-0.5))+Parameter!$D$149*((LN($B329*21/30.2))))</f>
        <v>1.8808608479152338E-8</v>
      </c>
      <c r="AO329" s="12">
        <f>$E329^EXP(Parameter!$D$113+Parameter!$D$120*(($B329*21/30.2)^(-1))+Parameter!$D$127*(($B329*21/30.2)^(-0.5)))</f>
        <v>5.0108270801191517E-16</v>
      </c>
      <c r="AP329" s="87">
        <f>$D329^EXP(Parameter!$D$304+Parameter!$D$310*((LN($B329*21/30.2))))</f>
        <v>5.390400570367492E-3</v>
      </c>
      <c r="AQ329" s="88">
        <f>$E329^EXP(Parameter!$D$290+Parameter!$D$296*((LN($B329*21/30.2))))</f>
        <v>5.4508023217985351E-3</v>
      </c>
      <c r="AR329" s="12">
        <f>$D329^EXP(Parameter!$D$305+Parameter!$D$311*((LN($B329*21/30.2))))</f>
        <v>9.6475887893137345E-3</v>
      </c>
      <c r="AS329" s="88">
        <f>$E329^EXP(Parameter!$D$291+Parameter!$D$297*((LN($B329*21/30.2))))</f>
        <v>3.5944740030837484E-3</v>
      </c>
      <c r="AT329" s="12">
        <f>$D329^EXP(Parameter!$D$305+Parameter!$D$307-Parameter!$D$306+(Parameter!$D$311+Parameter!$D$313-Parameter!$D$312)*((LN($B329*21/30.2))))</f>
        <v>7.5242750245835483E-3</v>
      </c>
      <c r="AU329" s="88">
        <f>$E329^EXP(Parameter!$D$291+Parameter!$D$293-Parameter!$D$292+(Parameter!$D$297+Parameter!$D$299-Parameter!$D$298)*((LN($B329*21/30.2))))</f>
        <v>5.7207078081680735E-3</v>
      </c>
      <c r="AV329" s="12">
        <f>$D329^EXP(Parameter!$D$308+Parameter!$D$314*((LN($B329*21/30.2))))</f>
        <v>9.855141843567226E-3</v>
      </c>
      <c r="AW329" s="88">
        <f>$E329^EXP(Parameter!$D$294+Parameter!$D$300*((LN($B329*21/30.2))))</f>
        <v>5.1026960426489706E-3</v>
      </c>
      <c r="AX329" s="12">
        <f>$D329^EXP(Parameter!$D$305+Parameter!$D$309-Parameter!$D$306+(Parameter!$D$311+Parameter!$D$315-Parameter!$D$312)*((LN($B329*21/30.2))))</f>
        <v>2.5036611349113745E-3</v>
      </c>
      <c r="AY329" s="88">
        <f>$E329^EXP(Parameter!$D$291+Parameter!$D$295-Parameter!$D$292+(Parameter!$D$297+Parameter!$D$301-Parameter!$D$298)*((LN($B329*21/30.2))))</f>
        <v>5.0757226422426607E-6</v>
      </c>
      <c r="AZ329" s="12">
        <f>$D329^EXP(Parameter!D$305-Parameter!D$306+(Parameter!D$311-Parameter!D$312)*((LN($B329*21/30.2))))</f>
        <v>1.6324116727962578E-3</v>
      </c>
      <c r="BA329" s="88">
        <f>$E329^EXP(Parameter!$D$291-Parameter!$D$292+(Parameter!$D$297-Parameter!$D$298)*((LN($B329*21/30.2))))</f>
        <v>1.8993290750363631E-8</v>
      </c>
      <c r="BB329" s="89">
        <f>$D329^EXP(Parameter!$D$231+Parameter!$D$238)</f>
        <v>2.3108174571207882E-2</v>
      </c>
      <c r="BC329" s="90">
        <f>$E329^EXP(Parameter!$D$216+Parameter!$D$223)</f>
        <v>9.3238289043639318E-4</v>
      </c>
      <c r="BD329" s="91">
        <f>$D329^EXP(Parameter!$D$232+Parameter!$D$239)</f>
        <v>1.6272859382405531E-2</v>
      </c>
      <c r="BE329" s="90">
        <f>$E329^EXP(Parameter!$D$217+Parameter!$D$224)</f>
        <v>1.4654774057332926E-3</v>
      </c>
      <c r="BF329" s="91">
        <f>$D329^EXP(Parameter!$D$234+Parameter!$D$241)</f>
        <v>2.0603209798340457E-2</v>
      </c>
      <c r="BG329" s="91">
        <f>$E329^EXP(Parameter!$D$219+Parameter!$D$226)</f>
        <v>9.7019350023374081E-3</v>
      </c>
      <c r="BH329" s="91">
        <f>$D329^EXP(Parameter!$D$235+Parameter!$D$242)</f>
        <v>5.0414365682641495E-2</v>
      </c>
      <c r="BI329" s="91">
        <f>$E329^EXP(Parameter!$D$220+Parameter!$D$227)</f>
        <v>5.5432852851830076E-3</v>
      </c>
      <c r="BJ329" s="91">
        <f>$D329^EXP(Parameter!$D$236)</f>
        <v>4.0491112601285569E-3</v>
      </c>
      <c r="BK329" s="91">
        <f>$E329^EXP(Parameter!$D$221)</f>
        <v>0.10168968167889859</v>
      </c>
      <c r="BL329" s="91">
        <f>$D329^EXP(Parameter!$D$233+Parameter!$D$240)</f>
        <v>6.0908602134704592E-3</v>
      </c>
      <c r="BM329" s="91">
        <f>$E329^EXP(Parameter!$D$218+Parameter!$D$225)</f>
        <v>3.4008634889057683E-4</v>
      </c>
      <c r="BN329" s="90">
        <f>$D329^EXP(Parameter!$D$268+Parameter!$D$275+Parameter!$D$282)</f>
        <v>4.138119320233076E-2</v>
      </c>
      <c r="BO329" s="91">
        <f>$E329^EXP(Parameter!$D$246+Parameter!$D$253+Parameter!$D$260)</f>
        <v>3.0122914858112903E-3</v>
      </c>
      <c r="BP329" s="91">
        <f>$D329^EXP(Parameter!$D$269+Parameter!$D$276+Parameter!$D$283)</f>
        <v>9.3604205683353418E-3</v>
      </c>
      <c r="BQ329" s="91">
        <f>$E329^EXP(Parameter!$D$247+Parameter!$D$254+Parameter!$D$261)</f>
        <v>3.782255447729158E-3</v>
      </c>
      <c r="BR329" s="91">
        <f>$D329^EXP(Parameter!$D$271+Parameter!$D$278+Parameter!$D$285)</f>
        <v>6.4486872806955448E-2</v>
      </c>
      <c r="BS329" s="91">
        <f>$E329^EXP(Parameter!$D$249+Parameter!$D$256+Parameter!$D$263)</f>
        <v>5.8373686489373491E-3</v>
      </c>
      <c r="BT329" s="91">
        <f>$D329^EXP(Parameter!$D$272+Parameter!$D$279+Parameter!$D$286)</f>
        <v>4.6742217630762299E-2</v>
      </c>
      <c r="BU329" s="91">
        <f>$E329^EXP(Parameter!$D$250+Parameter!D$257+Parameter!D$264)</f>
        <v>2.9774860998582637E-3</v>
      </c>
      <c r="BV329" s="91">
        <f>$D329^EXP(Parameter!$D$273+Parameter!$D$280+Parameter!$D$287)</f>
        <v>4.2444795018566371E-2</v>
      </c>
      <c r="BW329" s="91">
        <f>$E329^EXP(Parameter!$D$251+Parameter!$D$258+Parameter!$D$265)</f>
        <v>3.2150141321413862E-7</v>
      </c>
      <c r="BX329" s="91">
        <f>$D329^EXP(Parameter!$D$270+Parameter!$D$277+Parameter!$D$284)</f>
        <v>1.7249549293204133E-3</v>
      </c>
      <c r="BY329" s="91">
        <f>$E329^EXP(Parameter!$D$248+Parameter!$D$255+Parameter!$D$262)</f>
        <v>1.8275421063459952E-9</v>
      </c>
      <c r="BZ329" s="90">
        <f>$D329^EXP(Parameter!$D$208)</f>
        <v>2.1087300505615657E-2</v>
      </c>
      <c r="CA329" s="90">
        <f>$E329^EXP(Parameter!$D$200)</f>
        <v>6.1012758293690135E-4</v>
      </c>
      <c r="CB329" s="90">
        <f>$D329^EXP(Parameter!$D$209)</f>
        <v>1.6542598410274723E-2</v>
      </c>
      <c r="CC329" s="90">
        <f>$E329^EXP(Parameter!$D$201)</f>
        <v>1.1694068397596934E-3</v>
      </c>
      <c r="CD329" s="90">
        <f>$D329^EXP(Parameter!$D$211)</f>
        <v>1.8452614632813134E-2</v>
      </c>
      <c r="CE329" s="90">
        <f>$E329^EXP(Parameter!$D$203)</f>
        <v>7.0714474040250346E-3</v>
      </c>
      <c r="CF329" s="90">
        <f>$D329^EXP(Parameter!$D$212)</f>
        <v>5.0263903463023972E-2</v>
      </c>
      <c r="CG329" s="90">
        <f>$E329^EXP(Parameter!$D$204)</f>
        <v>4.60681609933602E-3</v>
      </c>
      <c r="CH329" s="91">
        <f>$D329^EXP(Parameter!$D$213)</f>
        <v>1.4172860746845758E-2</v>
      </c>
      <c r="CI329" s="90">
        <f>$E329^EXP(Parameter!$D$205)</f>
        <v>9.2170418593617385E-3</v>
      </c>
      <c r="CJ329" s="91">
        <f>$D329^EXP(Parameter!$D$210)</f>
        <v>6.8058677339258578E-3</v>
      </c>
      <c r="CK329" s="90">
        <f>$E329^EXP(Parameter!$D$202)</f>
        <v>4.7233018086454694E-4</v>
      </c>
      <c r="CL329" s="12">
        <f>$D329^EXP(Parameter!$D$170+Parameter!$D$177*(LN($B329/30.2*21)))</f>
        <v>7.2454095250836905E-3</v>
      </c>
      <c r="CM329" s="41">
        <f>$E329^EXP(Parameter!$D$155+Parameter!$D$162*(LN($B329/30.2*21)))</f>
        <v>5.3097503155531293E-2</v>
      </c>
      <c r="CN329" s="12">
        <f>$D329^EXP(Parameter!$D$171+Parameter!$D$178*(LN($B329/30.2*21)))</f>
        <v>9.048003153621512E-3</v>
      </c>
      <c r="CO329" s="41">
        <f>$E329^EXP(Parameter!$D$156+Parameter!$D$163*(LN($B329/30.2*21)))</f>
        <v>2.5823895427982919E-2</v>
      </c>
      <c r="CP329" s="12">
        <f>$D329^EXP(Parameter!$D$173+Parameter!$D$180*(LN($B329/30.2*21)))</f>
        <v>6.8053619665898648E-3</v>
      </c>
      <c r="CQ329" s="41">
        <f>$E329^EXP(Parameter!$D$158+Parameter!$D$165*(LN($B329/30.2*21)))</f>
        <v>2.3056700717133526E-2</v>
      </c>
      <c r="CR329" s="12">
        <f>$D329^EXP(Parameter!$D$174+Parameter!$D$181*(LN($B329/30.2*21)))</f>
        <v>4.6521923789926882E-3</v>
      </c>
      <c r="CS329" s="41">
        <f>$E329^EXP(Parameter!$D$159+Parameter!$D$166*(LN($B329/30.2*21)))</f>
        <v>4.2620757227774156E-2</v>
      </c>
      <c r="CT329" s="12">
        <f>$D329^EXP(Parameter!$D$175+Parameter!$D$182*(LN($B329/30.2*21)))</f>
        <v>4.1518404359504584E-4</v>
      </c>
      <c r="CU329" s="41">
        <f>$E329^EXP(Parameter!$D$160+Parameter!$D$167*(LN($B329/30.2*21)))</f>
        <v>2.5178225693318819E-4</v>
      </c>
      <c r="CV329" s="12">
        <f>$D329^EXP(Parameter!$D$172+Parameter!$D$179*(LN($B329/30.2*21)))</f>
        <v>8.8706261373359236E-4</v>
      </c>
      <c r="CW329" s="41">
        <f>$E329^EXP(Parameter!$D$157+Parameter!$D$164*(LN($B329/30.2*21)))</f>
        <v>2.0744569362895201E-10</v>
      </c>
      <c r="CX329" s="12">
        <f t="shared" si="37"/>
        <v>7.3621595530703471E-124</v>
      </c>
      <c r="CY329" s="85">
        <v>1.2024469823875301E-2</v>
      </c>
      <c r="CZ329" s="12">
        <f t="shared" si="31"/>
        <v>1.0055545672071403E-10</v>
      </c>
      <c r="DA329" s="85">
        <v>1.7536733049211401E-2</v>
      </c>
      <c r="DB329" s="12">
        <f t="shared" si="32"/>
        <v>2.7343291111132105E-23</v>
      </c>
      <c r="DC329" s="41">
        <v>1.69181146912323E-5</v>
      </c>
      <c r="DD329" s="12">
        <f t="shared" si="33"/>
        <v>0</v>
      </c>
      <c r="DE329" s="85">
        <v>2.4659512898045002E-4</v>
      </c>
      <c r="DF329" s="12">
        <f t="shared" si="34"/>
        <v>0</v>
      </c>
      <c r="DG329" s="41">
        <v>1.6917200000000001E-5</v>
      </c>
      <c r="DH329" s="12">
        <f t="shared" si="35"/>
        <v>1.5386327676837289E-23</v>
      </c>
      <c r="DI329" s="41">
        <v>1.6917200000000001E-5</v>
      </c>
      <c r="DJ329" s="46">
        <v>324</v>
      </c>
      <c r="DK329" s="44">
        <v>4.5260069355679303E-6</v>
      </c>
      <c r="DL329" s="44">
        <v>1.7294691459168701E-5</v>
      </c>
      <c r="DM329" s="44">
        <v>4.6372845212916403E-5</v>
      </c>
      <c r="DN329" s="44">
        <v>3.1312447643761002E-5</v>
      </c>
      <c r="DO329" s="44">
        <v>1.8239036718725699E-4</v>
      </c>
      <c r="DP329" s="44">
        <v>1.3392197882555699E-4</v>
      </c>
      <c r="DQ329" s="44">
        <v>2.1133007288831601E-4</v>
      </c>
      <c r="DR329" s="45">
        <v>7.6517684222350297E-3</v>
      </c>
      <c r="DS329" s="45">
        <v>1.37302684390294E-2</v>
      </c>
      <c r="DT329" s="45">
        <v>1.20288431826924E-2</v>
      </c>
      <c r="DU329" s="45">
        <v>8.09928370429913E-3</v>
      </c>
      <c r="DV329" s="45">
        <v>1.2981609440537299E-2</v>
      </c>
      <c r="DW329" s="45">
        <v>2.3695921811944201E-2</v>
      </c>
      <c r="DX329" s="45">
        <v>9.9301150647943502E-3</v>
      </c>
    </row>
    <row r="330" spans="1:128">
      <c r="A330" s="43">
        <f t="shared" si="36"/>
        <v>20.589041095890412</v>
      </c>
      <c r="B330" s="18">
        <v>326</v>
      </c>
      <c r="C330" s="12">
        <v>7150</v>
      </c>
      <c r="D330" s="12">
        <v>6.9622325707330204E-3</v>
      </c>
      <c r="E330" s="12">
        <v>1.6670596883640602E-5</v>
      </c>
      <c r="F330" s="92">
        <f>$D330^Parameter!$D$325</f>
        <v>2.0765569717512481E-2</v>
      </c>
      <c r="G330" s="92">
        <f>$E330^Parameter!$D$318</f>
        <v>3.6291492400171953E-4</v>
      </c>
      <c r="H330" s="92">
        <f>$D330^Parameter!$D$326</f>
        <v>1.8801773706013495E-2</v>
      </c>
      <c r="I330" s="92">
        <f>$E330^Parameter!$D$319</f>
        <v>8.7508197014329609E-4</v>
      </c>
      <c r="J330" s="92">
        <f>$D330^Parameter!$D$328</f>
        <v>2.2707764277410364E-2</v>
      </c>
      <c r="K330" s="92">
        <f>$E330^Parameter!$D$321</f>
        <v>7.6440647893097477E-3</v>
      </c>
      <c r="L330" s="92">
        <f>$D330^Parameter!$D$329</f>
        <v>6.1935432537191359E-2</v>
      </c>
      <c r="M330" s="92">
        <f>$E330^Parameter!$D$322</f>
        <v>4.5578083890159887E-3</v>
      </c>
      <c r="N330" s="92">
        <f>$D330^Parameter!$D$330</f>
        <v>1.7890657703686676E-2</v>
      </c>
      <c r="O330" s="92">
        <f>$E330^Parameter!$D$323</f>
        <v>1.2268189055458787E-2</v>
      </c>
      <c r="P330" s="92">
        <f>$D330^Parameter!$D$327</f>
        <v>8.8368319756145976E-3</v>
      </c>
      <c r="Q330" s="92">
        <f>$E330^Parameter!$D$320</f>
        <v>3.8767975379324845E-4</v>
      </c>
      <c r="R330" s="12">
        <f>$D330^EXP(Parameter!$D$96+Parameter!$D$103*(($B330/30.2*21)^(1)))</f>
        <v>9.1830977302135828E-126</v>
      </c>
      <c r="S330" s="12">
        <f>$E330^EXP(Parameter!$D$81+Parameter!$D$88*($B330/30.2*21)^(-2))</f>
        <v>1.1588163635823418E-3</v>
      </c>
      <c r="T330" s="12">
        <f>$D330^EXP(Parameter!$D$97+Parameter!$D$104*(($B330*21/30.2)^(1)))</f>
        <v>8.5540768778751837E-11</v>
      </c>
      <c r="U330" s="12">
        <f>$E330^EXP(Parameter!$D$82+Parameter!$D$89*($B330/30.2*21)^(-2))</f>
        <v>2.0864358348172238E-3</v>
      </c>
      <c r="V330" s="12">
        <f>$D330^EXP(Parameter!$D$99+Parameter!$D$106*(($B330*21/30.2)^(1)))</f>
        <v>1.640811740098659E-23</v>
      </c>
      <c r="W330" s="12">
        <f>$E330^EXP(Parameter!$D$84+Parameter!$D$91*($B330/30.2*21)^(-2))</f>
        <v>1.3894477878708534E-2</v>
      </c>
      <c r="X330" s="12">
        <f>$D330^EXP(Parameter!$D$100+Parameter!$D$107*(($B330*21/30.2)^(1)))</f>
        <v>0</v>
      </c>
      <c r="Y330" s="12">
        <f>$E330^EXP(Parameter!$D$85+Parameter!$D$92*($B330/30.2*21)^(-2))</f>
        <v>8.0940213780248595E-3</v>
      </c>
      <c r="Z330" s="12">
        <f>$D330^EXP(Parameter!$D$101+Parameter!$D$108*(($B330*21/30.2)^(1)))</f>
        <v>0</v>
      </c>
      <c r="AA330" s="12">
        <f>$E330^EXP(Parameter!$D$86+Parameter!$D$93*($B330/30.2*21)^(-2))</f>
        <v>1.2470237089379303E-2</v>
      </c>
      <c r="AB330" s="12">
        <f>$D330^EXP(Parameter!$D$98+Parameter!$D$105*(($B330*21/30.2)^(1)))</f>
        <v>9.5258095840775894E-24</v>
      </c>
      <c r="AC330" s="12">
        <f>$E330^EXP(Parameter!$D$83+Parameter!$D$90*($B330/30.2*21)^(-2))</f>
        <v>4.499175538825559E-4</v>
      </c>
      <c r="AD330" s="87">
        <f>$D330^EXP(Parameter!$D$133+Parameter!$D$140*(($B330*21/30.2)^(-0.5))+Parameter!$D$147*((LN($B330*21/30.2))))</f>
        <v>3.2643736251246998E-22</v>
      </c>
      <c r="AE330" s="12">
        <f>$E330^EXP(Parameter!$D$111+Parameter!$D$118*(($B330*21/30.2)^(-1))+Parameter!$D$125*(($B330*21/30.2)^(-0.5)))</f>
        <v>3.5490029890880487E-2</v>
      </c>
      <c r="AF330" s="12">
        <f>$D330^EXP(Parameter!$D$134+Parameter!$D$141*(($B330*21/30.2)^(-0.5))+Parameter!$D$148*((LN($B330*21/30.2))))</f>
        <v>3.0476043787479587E-6</v>
      </c>
      <c r="AG330" s="12">
        <f>$E330^EXP(Parameter!$D$112+Parameter!$D$119*(($B330*21/30.2)^(-1))+Parameter!$D$126*(($B330*21/30.2)^(-0.5)))</f>
        <v>2.6481478673073666E-3</v>
      </c>
      <c r="AH330" s="12">
        <f>$D330^EXP(Parameter!$D$136+Parameter!$D$143*(($B330*21/30.2)^(-0.5))+Parameter!$D$150*((LN($B330*21/30.2))))</f>
        <v>3.3435786609030185E-17</v>
      </c>
      <c r="AI330" s="12">
        <f>$E330^EXP(Parameter!$D$114+Parameter!$D$121*(($B330*21/30.2)^(-1))+Parameter!$D$128*(($B330*21/30.2)^(-0.5)))</f>
        <v>2.3834344656924036E-6</v>
      </c>
      <c r="AJ330" s="12">
        <f>$D330^EXP(Parameter!$D$137+Parameter!$D$144*(($B330*21/30.2)^(-0.5))+Parameter!$D$151*((LN($B330*21/30.2))))</f>
        <v>4.0696447085001942E-27</v>
      </c>
      <c r="AK330" s="12">
        <f>$E330^EXP(Parameter!$D$115+Parameter!$D$122*(($B330*21/30.2)^(-1))+Parameter!$D$129*(($B330*21/30.2)^(-0.5)))</f>
        <v>1.3580859141150408E-3</v>
      </c>
      <c r="AL330" s="12">
        <f>$D330^EXP(Parameter!$D$138+Parameter!$D$145*(($B330*21/30.2)^(-0.5))+Parameter!$D$152*((LN($B330*21/30.2))))</f>
        <v>4.0957620943753972E-140</v>
      </c>
      <c r="AM330" s="12">
        <f>$E330^EXP(Parameter!$D$116+Parameter!$D$123*(($B330*21/30.2)^(-1))+Parameter!$D$130*(($B330*21/30.2)^(-0.5)))</f>
        <v>7.3432268951212426E-8</v>
      </c>
      <c r="AN330" s="12">
        <f>$D330^EXP(Parameter!$D$135+Parameter!$D$142*(($B330*21/30.2)^(-0.5))+Parameter!$D$149*((LN($B330*21/30.2))))</f>
        <v>1.7825309471642128E-8</v>
      </c>
      <c r="AO330" s="12">
        <f>$E330^EXP(Parameter!$D$113+Parameter!$D$120*(($B330*21/30.2)^(-1))+Parameter!$D$127*(($B330*21/30.2)^(-0.5)))</f>
        <v>4.6727298715284051E-16</v>
      </c>
      <c r="AP330" s="87">
        <f>$D330^EXP(Parameter!$D$304+Parameter!$D$310*((LN($B330*21/30.2))))</f>
        <v>5.3391290527983713E-3</v>
      </c>
      <c r="AQ330" s="88">
        <f>$E330^EXP(Parameter!$D$290+Parameter!$D$296*((LN($B330*21/30.2))))</f>
        <v>5.4253709644557033E-3</v>
      </c>
      <c r="AR330" s="12">
        <f>$D330^EXP(Parameter!$D$305+Parameter!$D$311*((LN($B330*21/30.2))))</f>
        <v>9.5767479914609446E-3</v>
      </c>
      <c r="AS330" s="88">
        <f>$E330^EXP(Parameter!$D$291+Parameter!$D$297*((LN($B330*21/30.2))))</f>
        <v>3.5708211384263061E-3</v>
      </c>
      <c r="AT330" s="12">
        <f>$D330^EXP(Parameter!$D$305+Parameter!$D$307-Parameter!$D$306+(Parameter!$D$311+Parameter!$D$313-Parameter!$D$312)*((LN($B330*21/30.2))))</f>
        <v>7.461864453816169E-3</v>
      </c>
      <c r="AU330" s="88">
        <f>$E330^EXP(Parameter!$D$291+Parameter!$D$293-Parameter!$D$292+(Parameter!$D$297+Parameter!$D$299-Parameter!$D$298)*((LN($B330*21/30.2))))</f>
        <v>5.6784545530809824E-3</v>
      </c>
      <c r="AV330" s="12">
        <f>$D330^EXP(Parameter!$D$308+Parameter!$D$314*((LN($B330*21/30.2))))</f>
        <v>9.7638441615937616E-3</v>
      </c>
      <c r="AW330" s="88">
        <f>$E330^EXP(Parameter!$D$294+Parameter!$D$300*((LN($B330*21/30.2))))</f>
        <v>5.0675264281702008E-3</v>
      </c>
      <c r="AX330" s="12">
        <f>$D330^EXP(Parameter!$D$305+Parameter!$D$309-Parameter!$D$306+(Parameter!$D$311+Parameter!$D$315-Parameter!$D$312)*((LN($B330*21/30.2))))</f>
        <v>2.4754299530208384E-3</v>
      </c>
      <c r="AY330" s="88">
        <f>$E330^EXP(Parameter!$D$291+Parameter!$D$295-Parameter!$D$292+(Parameter!$D$297+Parameter!$D$301-Parameter!$D$298)*((LN($B330*21/30.2))))</f>
        <v>4.9293943872968383E-6</v>
      </c>
      <c r="AZ330" s="12">
        <f>$D330^EXP(Parameter!D$305-Parameter!D$306+(Parameter!D$311-Parameter!D$312)*((LN($B330*21/30.2))))</f>
        <v>1.6139173076977298E-3</v>
      </c>
      <c r="BA330" s="88">
        <f>$E330^EXP(Parameter!$D$291-Parameter!$D$292+(Parameter!$D$297-Parameter!$D$298)*((LN($B330*21/30.2))))</f>
        <v>1.8268656587405232E-8</v>
      </c>
      <c r="BB330" s="89">
        <f>$D330^EXP(Parameter!$D$231+Parameter!$D$238)</f>
        <v>2.2983275239396212E-2</v>
      </c>
      <c r="BC330" s="90">
        <f>$E330^EXP(Parameter!$D$216+Parameter!$D$223)</f>
        <v>9.2372708225608947E-4</v>
      </c>
      <c r="BD330" s="91">
        <f>$D330^EXP(Parameter!$D$232+Parameter!$D$239)</f>
        <v>1.6176742181198842E-2</v>
      </c>
      <c r="BE330" s="90">
        <f>$E330^EXP(Parameter!$D$217+Parameter!$D$224)</f>
        <v>1.4527504135559753E-3</v>
      </c>
      <c r="BF330" s="91">
        <f>$D330^EXP(Parameter!$D$234+Parameter!$D$241)</f>
        <v>2.0488467805965967E-2</v>
      </c>
      <c r="BG330" s="91">
        <f>$E330^EXP(Parameter!$D$219+Parameter!$D$226)</f>
        <v>9.6420077682037725E-3</v>
      </c>
      <c r="BH330" s="91">
        <f>$D330^EXP(Parameter!$D$235+Parameter!$D$242)</f>
        <v>5.0198175514680851E-2</v>
      </c>
      <c r="BI330" s="91">
        <f>$E330^EXP(Parameter!$D$220+Parameter!$D$227)</f>
        <v>5.5049251272018635E-3</v>
      </c>
      <c r="BJ330" s="91">
        <f>$D330^EXP(Parameter!$D$236)</f>
        <v>4.0171486197059922E-3</v>
      </c>
      <c r="BK330" s="91">
        <f>$E330^EXP(Parameter!$D$221)</f>
        <v>0.10137945580815026</v>
      </c>
      <c r="BL330" s="91">
        <f>$D330^EXP(Parameter!$D$233+Parameter!$D$240)</f>
        <v>6.0463306671527653E-3</v>
      </c>
      <c r="BM330" s="91">
        <f>$E330^EXP(Parameter!$D$218+Parameter!$D$225)</f>
        <v>3.3647524453548445E-4</v>
      </c>
      <c r="BN330" s="90">
        <f>$D330^EXP(Parameter!$D$268+Parameter!$D$275+Parameter!$D$282)</f>
        <v>4.1192038188788652E-2</v>
      </c>
      <c r="BO330" s="91">
        <f>$E330^EXP(Parameter!$D$246+Parameter!$D$253+Parameter!$D$260)</f>
        <v>2.9890084270061965E-3</v>
      </c>
      <c r="BP330" s="91">
        <f>$D330^EXP(Parameter!$D$269+Parameter!$D$276+Parameter!$D$283)</f>
        <v>9.2977330391513392E-3</v>
      </c>
      <c r="BQ330" s="91">
        <f>$E330^EXP(Parameter!$D$247+Parameter!$D$254+Parameter!$D$261)</f>
        <v>3.7541630957147465E-3</v>
      </c>
      <c r="BR330" s="91">
        <f>$D330^EXP(Parameter!$D$271+Parameter!$D$278+Parameter!$D$285)</f>
        <v>6.4233079321311337E-2</v>
      </c>
      <c r="BS330" s="91">
        <f>$E330^EXP(Parameter!$D$249+Parameter!$D$256+Parameter!$D$263)</f>
        <v>5.7973739603036159E-3</v>
      </c>
      <c r="BT330" s="91">
        <f>$D330^EXP(Parameter!$D$272+Parameter!$D$279+Parameter!$D$286)</f>
        <v>4.6536711538903271E-2</v>
      </c>
      <c r="BU330" s="91">
        <f>$E330^EXP(Parameter!$D$250+Parameter!D$257+Parameter!D$264)</f>
        <v>2.9544261688530995E-3</v>
      </c>
      <c r="BV330" s="91">
        <f>$D330^EXP(Parameter!$D$273+Parameter!$D$280+Parameter!$D$287)</f>
        <v>4.2252320672215175E-2</v>
      </c>
      <c r="BW330" s="91">
        <f>$E330^EXP(Parameter!$D$251+Parameter!$D$258+Parameter!$D$265)</f>
        <v>3.1514048887113747E-7</v>
      </c>
      <c r="BX330" s="91">
        <f>$D330^EXP(Parameter!$D$270+Parameter!$D$277+Parameter!$D$284)</f>
        <v>1.7092392581008994E-3</v>
      </c>
      <c r="BY330" s="91">
        <f>$E330^EXP(Parameter!$D$248+Parameter!$D$255+Parameter!$D$262)</f>
        <v>1.7790472755581783E-9</v>
      </c>
      <c r="BZ330" s="90">
        <f>$D330^EXP(Parameter!$D$208)</f>
        <v>2.0970563118188894E-2</v>
      </c>
      <c r="CA330" s="90">
        <f>$E330^EXP(Parameter!$D$200)</f>
        <v>6.0412090329252008E-4</v>
      </c>
      <c r="CB330" s="90">
        <f>$D330^EXP(Parameter!$D$209)</f>
        <v>1.6445276881163946E-2</v>
      </c>
      <c r="CC330" s="90">
        <f>$E330^EXP(Parameter!$D$201)</f>
        <v>1.1589014327286135E-3</v>
      </c>
      <c r="CD330" s="90">
        <f>$D330^EXP(Parameter!$D$211)</f>
        <v>1.834693987619573E-2</v>
      </c>
      <c r="CE330" s="90">
        <f>$E330^EXP(Parameter!$D$203)</f>
        <v>7.0247980185160121E-3</v>
      </c>
      <c r="CF330" s="90">
        <f>$D330^EXP(Parameter!$D$212)</f>
        <v>5.004814332771635E-2</v>
      </c>
      <c r="CG330" s="90">
        <f>$E330^EXP(Parameter!$D$204)</f>
        <v>4.5738049464637796E-3</v>
      </c>
      <c r="CH330" s="91">
        <f>$D330^EXP(Parameter!$D$213)</f>
        <v>1.4086347349599388E-2</v>
      </c>
      <c r="CI330" s="90">
        <f>$E330^EXP(Parameter!$D$205)</f>
        <v>9.1594819891339108E-3</v>
      </c>
      <c r="CJ330" s="91">
        <f>$D330^EXP(Parameter!$D$210)</f>
        <v>6.7571896703638281E-3</v>
      </c>
      <c r="CK330" s="90">
        <f>$E330^EXP(Parameter!$D$202)</f>
        <v>4.6752011145332354E-4</v>
      </c>
      <c r="CL330" s="12">
        <f>$D330^EXP(Parameter!$D$170+Parameter!$D$177*(LN($B330/30.2*21)))</f>
        <v>7.1858414372029996E-3</v>
      </c>
      <c r="CM330" s="41">
        <f>$E330^EXP(Parameter!$D$155+Parameter!$D$162*(LN($B330/30.2*21)))</f>
        <v>5.301097272445366E-2</v>
      </c>
      <c r="CN330" s="12">
        <f>$D330^EXP(Parameter!$D$171+Parameter!$D$178*(LN($B330/30.2*21)))</f>
        <v>8.9816363381552914E-3</v>
      </c>
      <c r="CO330" s="41">
        <f>$E330^EXP(Parameter!$D$156+Parameter!$D$163*(LN($B330/30.2*21)))</f>
        <v>2.574079764436716E-2</v>
      </c>
      <c r="CP330" s="12">
        <f>$D330^EXP(Parameter!$D$173+Parameter!$D$180*(LN($B330/30.2*21)))</f>
        <v>6.7495323370775412E-3</v>
      </c>
      <c r="CQ330" s="41">
        <f>$E330^EXP(Parameter!$D$158+Parameter!$D$165*(LN($B330/30.2*21)))</f>
        <v>2.2955181499787997E-2</v>
      </c>
      <c r="CR330" s="12">
        <f>$D330^EXP(Parameter!$D$174+Parameter!$D$181*(LN($B330/30.2*21)))</f>
        <v>4.6019933502243066E-3</v>
      </c>
      <c r="CS330" s="41">
        <f>$E330^EXP(Parameter!$D$159+Parameter!$D$166*(LN($B330/30.2*21)))</f>
        <v>4.2497840500712453E-2</v>
      </c>
      <c r="CT330" s="12">
        <f>$D330^EXP(Parameter!$D$175+Parameter!$D$182*(LN($B330/30.2*21)))</f>
        <v>4.0864532406073643E-4</v>
      </c>
      <c r="CU330" s="41">
        <f>$E330^EXP(Parameter!$D$160+Parameter!$D$167*(LN($B330/30.2*21)))</f>
        <v>2.4784939189171837E-4</v>
      </c>
      <c r="CV330" s="12">
        <f>$D330^EXP(Parameter!$D$172+Parameter!$D$179*(LN($B330/30.2*21)))</f>
        <v>8.7609181829762656E-4</v>
      </c>
      <c r="CW330" s="41">
        <f>$E330^EXP(Parameter!$D$157+Parameter!$D$164*(LN($B330/30.2*21)))</f>
        <v>1.9742786795308942E-10</v>
      </c>
      <c r="CX330" s="12">
        <f t="shared" si="37"/>
        <v>9.1830977302135828E-126</v>
      </c>
      <c r="CY330" s="85">
        <v>1.2021671649204001E-2</v>
      </c>
      <c r="CZ330" s="12">
        <f t="shared" si="31"/>
        <v>8.5540768778751837E-11</v>
      </c>
      <c r="DA330" s="85">
        <v>1.7529723618858399E-2</v>
      </c>
      <c r="DB330" s="12">
        <f t="shared" si="32"/>
        <v>1.640811740098659E-23</v>
      </c>
      <c r="DC330" s="41">
        <v>1.6671429023287301E-5</v>
      </c>
      <c r="DD330" s="12">
        <f t="shared" si="33"/>
        <v>0</v>
      </c>
      <c r="DE330" s="85">
        <v>2.4371085953091E-4</v>
      </c>
      <c r="DF330" s="12">
        <f t="shared" si="34"/>
        <v>0</v>
      </c>
      <c r="DG330" s="41">
        <v>1.6670599999999999E-5</v>
      </c>
      <c r="DH330" s="12">
        <f t="shared" si="35"/>
        <v>9.5258095840775894E-24</v>
      </c>
      <c r="DI330" s="41">
        <v>1.6670599999999999E-5</v>
      </c>
      <c r="DJ330" s="46">
        <v>325</v>
      </c>
      <c r="DK330" s="44">
        <v>4.4452079728252201E-6</v>
      </c>
      <c r="DL330" s="44">
        <v>1.7007268427904299E-5</v>
      </c>
      <c r="DM330" s="44">
        <v>4.5645984595443799E-5</v>
      </c>
      <c r="DN330" s="44">
        <v>3.0809737389336802E-5</v>
      </c>
      <c r="DO330" s="44">
        <v>1.79782330761324E-4</v>
      </c>
      <c r="DP330" s="44">
        <v>1.3196451108088401E-4</v>
      </c>
      <c r="DQ330" s="44">
        <v>2.08340524501804E-4</v>
      </c>
      <c r="DR330" s="45">
        <v>7.59912182194578E-3</v>
      </c>
      <c r="DS330" s="45">
        <v>1.36424257705864E-2</v>
      </c>
      <c r="DT330" s="45">
        <v>1.19505376017989E-2</v>
      </c>
      <c r="DU330" s="45">
        <v>8.0439267960256099E-3</v>
      </c>
      <c r="DV330" s="45">
        <v>1.2897937026867101E-2</v>
      </c>
      <c r="DW330" s="45">
        <v>2.35557556283803E-2</v>
      </c>
      <c r="DX330" s="45">
        <v>9.8638893526967805E-3</v>
      </c>
    </row>
    <row r="331" spans="1:128">
      <c r="A331" s="43">
        <f t="shared" si="36"/>
        <v>20.649315068493152</v>
      </c>
      <c r="B331" s="18">
        <v>327</v>
      </c>
      <c r="C331" s="12">
        <v>7172</v>
      </c>
      <c r="D331" s="12">
        <v>6.9128431724075397E-3</v>
      </c>
      <c r="E331" s="12">
        <v>1.6428122913213799E-5</v>
      </c>
      <c r="F331" s="92">
        <f>$D331^Parameter!$D$325</f>
        <v>2.0650578835901684E-2</v>
      </c>
      <c r="G331" s="92">
        <f>$E331^Parameter!$D$318</f>
        <v>3.5910654399576509E-4</v>
      </c>
      <c r="H331" s="92">
        <f>$D331^Parameter!$D$326</f>
        <v>1.8694995438718782E-2</v>
      </c>
      <c r="I331" s="92">
        <f>$E331^Parameter!$D$319</f>
        <v>8.6691453362475949E-4</v>
      </c>
      <c r="J331" s="92">
        <f>$D331^Parameter!$D$328</f>
        <v>2.2584912314562108E-2</v>
      </c>
      <c r="K331" s="92">
        <f>$E331^Parameter!$D$321</f>
        <v>7.5946096886281896E-3</v>
      </c>
      <c r="L331" s="92">
        <f>$D331^Parameter!$D$329</f>
        <v>6.1689003442164256E-2</v>
      </c>
      <c r="M331" s="92">
        <f>$E331^Parameter!$D$322</f>
        <v>4.5252032704975655E-3</v>
      </c>
      <c r="N331" s="92">
        <f>$D331^Parameter!$D$330</f>
        <v>1.7787787418925487E-2</v>
      </c>
      <c r="O331" s="92">
        <f>$E331^Parameter!$D$323</f>
        <v>1.2196498800629688E-2</v>
      </c>
      <c r="P331" s="92">
        <f>$D331^Parameter!$D$327</f>
        <v>8.7771431722324256E-3</v>
      </c>
      <c r="Q331" s="92">
        <f>$E331^Parameter!$D$320</f>
        <v>3.8364522015223835E-4</v>
      </c>
      <c r="R331" s="12">
        <f>$D331^EXP(Parameter!$D$96+Parameter!$D$103*(($B331/30.2*21)^(1)))</f>
        <v>1.0720133386195409E-127</v>
      </c>
      <c r="S331" s="12">
        <f>$E331^EXP(Parameter!$D$81+Parameter!$D$88*($B331/30.2*21)^(-2))</f>
        <v>1.148430693713229E-3</v>
      </c>
      <c r="T331" s="12">
        <f>$D331^EXP(Parameter!$D$97+Parameter!$D$104*(($B331*21/30.2)^(1)))</f>
        <v>7.2694355886253209E-11</v>
      </c>
      <c r="U331" s="12">
        <f>$E331^EXP(Parameter!$D$82+Parameter!$D$89*($B331/30.2*21)^(-2))</f>
        <v>2.0693561166444325E-3</v>
      </c>
      <c r="V331" s="12">
        <f>$D331^EXP(Parameter!$D$99+Parameter!$D$106*(($B331*21/30.2)^(1)))</f>
        <v>9.7995869441654257E-24</v>
      </c>
      <c r="W331" s="12">
        <f>$E331^EXP(Parameter!$D$84+Parameter!$D$91*($B331/30.2*21)^(-2))</f>
        <v>1.3815579818731003E-2</v>
      </c>
      <c r="X331" s="12">
        <f>$D331^EXP(Parameter!$D$100+Parameter!$D$107*(($B331*21/30.2)^(1)))</f>
        <v>0</v>
      </c>
      <c r="Y331" s="12">
        <f>$E331^EXP(Parameter!$D$85+Parameter!$D$92*($B331/30.2*21)^(-2))</f>
        <v>8.0422700442473252E-3</v>
      </c>
      <c r="Z331" s="12">
        <f>$D331^EXP(Parameter!$D$101+Parameter!$D$108*(($B331*21/30.2)^(1)))</f>
        <v>0</v>
      </c>
      <c r="AA331" s="12">
        <f>$E331^EXP(Parameter!$D$86+Parameter!$D$93*($B331/30.2*21)^(-2))</f>
        <v>1.2397632679963792E-2</v>
      </c>
      <c r="AB331" s="12">
        <f>$D331^EXP(Parameter!$D$98+Parameter!$D$105*(($B331*21/30.2)^(1)))</f>
        <v>5.8734122635085842E-24</v>
      </c>
      <c r="AC331" s="12">
        <f>$E331^EXP(Parameter!$D$83+Parameter!$D$90*($B331/30.2*21)^(-2))</f>
        <v>4.4532344988582848E-4</v>
      </c>
      <c r="AD331" s="87">
        <f>$D331^EXP(Parameter!$D$133+Parameter!$D$140*(($B331*21/30.2)^(-0.5))+Parameter!$D$147*((LN($B331*21/30.2))))</f>
        <v>2.5523988838745322E-22</v>
      </c>
      <c r="AE331" s="12">
        <f>$E331^EXP(Parameter!$D$111+Parameter!$D$118*(($B331*21/30.2)^(-1))+Parameter!$D$125*(($B331*21/30.2)^(-0.5)))</f>
        <v>3.5373355229532596E-2</v>
      </c>
      <c r="AF331" s="12">
        <f>$D331^EXP(Parameter!$D$134+Parameter!$D$141*(($B331*21/30.2)^(-0.5))+Parameter!$D$148*((LN($B331*21/30.2))))</f>
        <v>2.9373805452927965E-6</v>
      </c>
      <c r="AG331" s="12">
        <f>$E331^EXP(Parameter!$D$112+Parameter!$D$119*(($B331*21/30.2)^(-1))+Parameter!$D$126*(($B331*21/30.2)^(-0.5)))</f>
        <v>2.6277677304012413E-3</v>
      </c>
      <c r="AH331" s="12">
        <f>$D331^EXP(Parameter!$D$136+Parameter!$D$143*(($B331*21/30.2)^(-0.5))+Parameter!$D$150*((LN($B331*21/30.2))))</f>
        <v>2.8078785471362949E-17</v>
      </c>
      <c r="AI331" s="12">
        <f>$E331^EXP(Parameter!$D$114+Parameter!$D$121*(($B331*21/30.2)^(-1))+Parameter!$D$128*(($B331*21/30.2)^(-0.5)))</f>
        <v>2.3271108681430645E-6</v>
      </c>
      <c r="AJ331" s="12">
        <f>$D331^EXP(Parameter!$D$137+Parameter!$D$144*(($B331*21/30.2)^(-0.5))+Parameter!$D$151*((LN($B331*21/30.2))))</f>
        <v>2.9042958773100663E-27</v>
      </c>
      <c r="AK331" s="12">
        <f>$E331^EXP(Parameter!$D$115+Parameter!$D$122*(($B331*21/30.2)^(-1))+Parameter!$D$129*(($B331*21/30.2)^(-0.5)))</f>
        <v>1.3451423398136906E-3</v>
      </c>
      <c r="AL331" s="12">
        <f>$D331^EXP(Parameter!$D$138+Parameter!$D$145*(($B331*21/30.2)^(-0.5))+Parameter!$D$152*((LN($B331*21/30.2))))</f>
        <v>4.0031012259767983E-141</v>
      </c>
      <c r="AM331" s="12">
        <f>$E331^EXP(Parameter!$D$116+Parameter!$D$123*(($B331*21/30.2)^(-1))+Parameter!$D$130*(($B331*21/30.2)^(-0.5)))</f>
        <v>7.1228682561384354E-8</v>
      </c>
      <c r="AN331" s="12">
        <f>$D331^EXP(Parameter!$D$135+Parameter!$D$142*(($B331*21/30.2)^(-0.5))+Parameter!$D$149*((LN($B331*21/30.2))))</f>
        <v>1.6893634848725678E-8</v>
      </c>
      <c r="AO331" s="12">
        <f>$E331^EXP(Parameter!$D$113+Parameter!$D$120*(($B331*21/30.2)^(-1))+Parameter!$D$127*(($B331*21/30.2)^(-0.5)))</f>
        <v>4.3580361501724464E-16</v>
      </c>
      <c r="AP331" s="87">
        <f>$D331^EXP(Parameter!$D$304+Parameter!$D$310*((LN($B331*21/30.2))))</f>
        <v>5.2884319634448843E-3</v>
      </c>
      <c r="AQ331" s="88">
        <f>$E331^EXP(Parameter!$D$290+Parameter!$D$296*((LN($B331*21/30.2))))</f>
        <v>5.4001356899343756E-3</v>
      </c>
      <c r="AR331" s="12">
        <f>$D331^EXP(Parameter!$D$305+Parameter!$D$311*((LN($B331*21/30.2))))</f>
        <v>9.5065695357320137E-3</v>
      </c>
      <c r="AS331" s="88">
        <f>$E331^EXP(Parameter!$D$291+Parameter!$D$297*((LN($B331*21/30.2))))</f>
        <v>3.5473843704730895E-3</v>
      </c>
      <c r="AT331" s="12">
        <f>$D331^EXP(Parameter!$D$305+Parameter!$D$307-Parameter!$D$306+(Parameter!$D$311+Parameter!$D$313-Parameter!$D$312)*((LN($B331*21/30.2))))</f>
        <v>7.4000872607782996E-3</v>
      </c>
      <c r="AU331" s="88">
        <f>$E331^EXP(Parameter!$D$291+Parameter!$D$293-Parameter!$D$292+(Parameter!$D$297+Parameter!$D$299-Parameter!$D$298)*((LN($B331*21/30.2))))</f>
        <v>5.636605082612157E-3</v>
      </c>
      <c r="AV331" s="12">
        <f>$D331^EXP(Parameter!$D$308+Parameter!$D$314*((LN($B331*21/30.2))))</f>
        <v>9.6735263159994592E-3</v>
      </c>
      <c r="AW331" s="88">
        <f>$E331^EXP(Parameter!$D$294+Parameter!$D$300*((LN($B331*21/30.2))))</f>
        <v>5.0326818027538146E-3</v>
      </c>
      <c r="AX331" s="12">
        <f>$D331^EXP(Parameter!$D$305+Parameter!$D$309-Parameter!$D$306+(Parameter!$D$311+Parameter!$D$315-Parameter!$D$312)*((LN($B331*21/30.2))))</f>
        <v>2.4475625539207941E-3</v>
      </c>
      <c r="AY331" s="88">
        <f>$E331^EXP(Parameter!$D$291+Parameter!$D$295-Parameter!$D$292+(Parameter!$D$297+Parameter!$D$301-Parameter!$D$298)*((LN($B331*21/30.2))))</f>
        <v>4.78742614920249E-6</v>
      </c>
      <c r="AZ331" s="12">
        <f>$D331^EXP(Parameter!D$305-Parameter!D$306+(Parameter!D$311-Parameter!D$312)*((LN($B331*21/30.2))))</f>
        <v>1.5956649277068312E-3</v>
      </c>
      <c r="BA331" s="88">
        <f>$E331^EXP(Parameter!$D$291-Parameter!$D$292+(Parameter!$D$297-Parameter!$D$298)*((LN($B331*21/30.2))))</f>
        <v>1.7572525574895918E-8</v>
      </c>
      <c r="BB331" s="89">
        <f>$D331^EXP(Parameter!$D$231+Parameter!$D$238)</f>
        <v>2.2859327835011087E-2</v>
      </c>
      <c r="BC331" s="90">
        <f>$E331^EXP(Parameter!$D$216+Parameter!$D$223)</f>
        <v>9.1517155734765999E-4</v>
      </c>
      <c r="BD331" s="91">
        <f>$D331^EXP(Parameter!$D$232+Parameter!$D$239)</f>
        <v>1.6081405595111339E-2</v>
      </c>
      <c r="BE331" s="90">
        <f>$E331^EXP(Parameter!$D$217+Parameter!$D$224)</f>
        <v>1.4401632751486651E-3</v>
      </c>
      <c r="BF331" s="91">
        <f>$D331^EXP(Parameter!$D$234+Parameter!$D$241)</f>
        <v>2.0374619097904834E-2</v>
      </c>
      <c r="BG331" s="91">
        <f>$E331^EXP(Parameter!$D$219+Parameter!$D$226)</f>
        <v>9.5825893040038888E-3</v>
      </c>
      <c r="BH331" s="91">
        <f>$D331^EXP(Parameter!$D$235+Parameter!$D$242)</f>
        <v>4.9983392435597795E-2</v>
      </c>
      <c r="BI331" s="91">
        <f>$E331^EXP(Parameter!$D$220+Parameter!$D$227)</f>
        <v>5.4669190519349084E-3</v>
      </c>
      <c r="BJ331" s="91">
        <f>$D331^EXP(Parameter!$D$236)</f>
        <v>3.9855088659855441E-3</v>
      </c>
      <c r="BK331" s="91">
        <f>$E331^EXP(Parameter!$D$221)</f>
        <v>0.10107089727407997</v>
      </c>
      <c r="BL331" s="91">
        <f>$D331^EXP(Parameter!$D$233+Parameter!$D$240)</f>
        <v>6.0022250905015402E-3</v>
      </c>
      <c r="BM331" s="91">
        <f>$E331^EXP(Parameter!$D$218+Parameter!$D$225)</f>
        <v>3.3291078004000021E-4</v>
      </c>
      <c r="BN331" s="90">
        <f>$D331^EXP(Parameter!$D$268+Parameter!$D$275+Parameter!$D$282)</f>
        <v>4.1004167613051846E-2</v>
      </c>
      <c r="BO331" s="91">
        <f>$E331^EXP(Parameter!$D$246+Parameter!$D$253+Parameter!$D$260)</f>
        <v>2.9659590578736258E-3</v>
      </c>
      <c r="BP331" s="91">
        <f>$D331^EXP(Parameter!$D$269+Parameter!$D$276+Parameter!$D$283)</f>
        <v>9.2356040145454513E-3</v>
      </c>
      <c r="BQ331" s="91">
        <f>$E331^EXP(Parameter!$D$247+Parameter!$D$254+Parameter!$D$261)</f>
        <v>3.7263442510237065E-3</v>
      </c>
      <c r="BR331" s="91">
        <f>$D331^EXP(Parameter!$D$271+Parameter!$D$278+Parameter!$D$285)</f>
        <v>6.3980848459379125E-2</v>
      </c>
      <c r="BS331" s="91">
        <f>$E331^EXP(Parameter!$D$249+Parameter!$D$256+Parameter!$D$263)</f>
        <v>5.7577457070328002E-3</v>
      </c>
      <c r="BT331" s="91">
        <f>$D331^EXP(Parameter!$D$272+Parameter!$D$279+Parameter!$D$286)</f>
        <v>4.6332565183652752E-2</v>
      </c>
      <c r="BU331" s="91">
        <f>$E331^EXP(Parameter!$D$250+Parameter!D$257+Parameter!D$264)</f>
        <v>2.9315980422181085E-3</v>
      </c>
      <c r="BV331" s="91">
        <f>$D331^EXP(Parameter!$D$273+Parameter!$D$280+Parameter!$D$287)</f>
        <v>4.2061146332177682E-2</v>
      </c>
      <c r="BW331" s="91">
        <f>$E331^EXP(Parameter!$D$251+Parameter!$D$258+Parameter!$D$265)</f>
        <v>3.089198272324458E-7</v>
      </c>
      <c r="BX331" s="91">
        <f>$D331^EXP(Parameter!$D$270+Parameter!$D$277+Parameter!$D$284)</f>
        <v>1.6937014092654888E-3</v>
      </c>
      <c r="BY331" s="91">
        <f>$E331^EXP(Parameter!$D$248+Parameter!$D$255+Parameter!$D$262)</f>
        <v>1.7319480189520218E-9</v>
      </c>
      <c r="BZ331" s="90">
        <f>$D331^EXP(Parameter!$D$208)</f>
        <v>2.0854730684203775E-2</v>
      </c>
      <c r="CA331" s="90">
        <f>$E331^EXP(Parameter!$D$200)</f>
        <v>5.9818717554817953E-4</v>
      </c>
      <c r="CB331" s="90">
        <f>$D331^EXP(Parameter!$D$209)</f>
        <v>1.634874346775618E-2</v>
      </c>
      <c r="CC331" s="90">
        <f>$E331^EXP(Parameter!$D$201)</f>
        <v>1.1485145971675248E-3</v>
      </c>
      <c r="CD331" s="90">
        <f>$D331^EXP(Parameter!$D$211)</f>
        <v>1.8242104421764341E-2</v>
      </c>
      <c r="CE331" s="90">
        <f>$E331^EXP(Parameter!$D$203)</f>
        <v>6.978564202596722E-3</v>
      </c>
      <c r="CF331" s="90">
        <f>$D331^EXP(Parameter!$D$212)</f>
        <v>4.9833788403010351E-2</v>
      </c>
      <c r="CG331" s="90">
        <f>$E331^EXP(Parameter!$D$204)</f>
        <v>4.5411065819096416E-3</v>
      </c>
      <c r="CH331" s="91">
        <f>$D331^EXP(Parameter!$D$213)</f>
        <v>1.4000553605038341E-2</v>
      </c>
      <c r="CI331" s="90">
        <f>$E331^EXP(Parameter!$D$205)</f>
        <v>9.1024146969256366E-3</v>
      </c>
      <c r="CJ331" s="91">
        <f>$D331^EXP(Parameter!$D$210)</f>
        <v>6.708967384528931E-3</v>
      </c>
      <c r="CK331" s="90">
        <f>$E331^EXP(Parameter!$D$202)</f>
        <v>4.6277008466465283E-4</v>
      </c>
      <c r="CL331" s="12">
        <f>$D331^EXP(Parameter!$D$170+Parameter!$D$177*(LN($B331/30.2*21)))</f>
        <v>7.1268756799406623E-3</v>
      </c>
      <c r="CM331" s="41">
        <f>$E331^EXP(Parameter!$D$155+Parameter!$D$162*(LN($B331/30.2*21)))</f>
        <v>5.2924924830208699E-2</v>
      </c>
      <c r="CN331" s="12">
        <f>$D331^EXP(Parameter!$D$171+Parameter!$D$178*(LN($B331/30.2*21)))</f>
        <v>8.9158915719701158E-3</v>
      </c>
      <c r="CO331" s="41">
        <f>$E331^EXP(Parameter!$D$156+Parameter!$D$163*(LN($B331/30.2*21)))</f>
        <v>2.5658223440645233E-2</v>
      </c>
      <c r="CP331" s="12">
        <f>$D331^EXP(Parameter!$D$173+Parameter!$D$180*(LN($B331/30.2*21)))</f>
        <v>6.6942680260567025E-3</v>
      </c>
      <c r="CQ331" s="41">
        <f>$E331^EXP(Parameter!$D$158+Parameter!$D$165*(LN($B331/30.2*21)))</f>
        <v>2.285436998403919E-2</v>
      </c>
      <c r="CR331" s="12">
        <f>$D331^EXP(Parameter!$D$174+Parameter!$D$181*(LN($B331/30.2*21)))</f>
        <v>4.5524092002411599E-3</v>
      </c>
      <c r="CS331" s="41">
        <f>$E331^EXP(Parameter!$D$159+Parameter!$D$166*(LN($B331/30.2*21)))</f>
        <v>4.2375649151582255E-2</v>
      </c>
      <c r="CT331" s="12">
        <f>$D331^EXP(Parameter!$D$175+Parameter!$D$182*(LN($B331/30.2*21)))</f>
        <v>4.0221890495041498E-4</v>
      </c>
      <c r="CU331" s="41">
        <f>$E331^EXP(Parameter!$D$160+Parameter!$D$167*(LN($B331/30.2*21)))</f>
        <v>2.4398408884138524E-4</v>
      </c>
      <c r="CV331" s="12">
        <f>$D331^EXP(Parameter!$D$172+Parameter!$D$179*(LN($B331/30.2*21)))</f>
        <v>8.6527598877529502E-4</v>
      </c>
      <c r="CW331" s="41">
        <f>$E331^EXP(Parameter!$D$157+Parameter!$D$164*(LN($B331/30.2*21)))</f>
        <v>1.8790512839357164E-10</v>
      </c>
      <c r="CX331" s="12">
        <f t="shared" si="37"/>
        <v>1.0720133386195409E-127</v>
      </c>
      <c r="CY331" s="85">
        <v>1.20189244321963E-2</v>
      </c>
      <c r="CZ331" s="12">
        <f t="shared" si="31"/>
        <v>7.2694355886253209E-11</v>
      </c>
      <c r="DA331" s="85">
        <v>1.7522826546394501E-2</v>
      </c>
      <c r="DB331" s="12">
        <f t="shared" si="32"/>
        <v>9.7995869441654257E-24</v>
      </c>
      <c r="DC331" s="41">
        <v>1.6428851169027201E-5</v>
      </c>
      <c r="DD331" s="12">
        <f t="shared" si="33"/>
        <v>0</v>
      </c>
      <c r="DE331" s="85">
        <v>2.4087246245119601E-4</v>
      </c>
      <c r="DF331" s="12">
        <f t="shared" si="34"/>
        <v>0</v>
      </c>
      <c r="DG331" s="41">
        <v>1.6428099999999999E-5</v>
      </c>
      <c r="DH331" s="12">
        <f t="shared" si="35"/>
        <v>5.8734122635085842E-24</v>
      </c>
      <c r="DI331" s="41">
        <v>1.6428099999999999E-5</v>
      </c>
      <c r="DJ331" s="46">
        <v>326</v>
      </c>
      <c r="DK331" s="44">
        <v>4.3660213520091401E-6</v>
      </c>
      <c r="DL331" s="44">
        <v>1.6725216384627701E-5</v>
      </c>
      <c r="DM331" s="44">
        <v>4.4931997394415099E-5</v>
      </c>
      <c r="DN331" s="44">
        <v>3.03161283060627E-5</v>
      </c>
      <c r="DO331" s="44">
        <v>1.7721676324677899E-4</v>
      </c>
      <c r="DP331" s="44">
        <v>1.3003956469415101E-4</v>
      </c>
      <c r="DQ331" s="44">
        <v>2.0539918145145999E-4</v>
      </c>
      <c r="DR331" s="45">
        <v>7.54695583621867E-3</v>
      </c>
      <c r="DS331" s="45">
        <v>1.35553379802983E-2</v>
      </c>
      <c r="DT331" s="45">
        <v>1.187291472761E-2</v>
      </c>
      <c r="DU331" s="45">
        <v>7.98907246303171E-3</v>
      </c>
      <c r="DV331" s="45">
        <v>1.28149881099313E-2</v>
      </c>
      <c r="DW331" s="45">
        <v>2.34167179124639E-2</v>
      </c>
      <c r="DX331" s="45">
        <v>9.7982527549559401E-3</v>
      </c>
    </row>
    <row r="332" spans="1:128">
      <c r="A332" s="43">
        <f t="shared" si="36"/>
        <v>20.709589041095889</v>
      </c>
      <c r="B332" s="18">
        <v>328</v>
      </c>
      <c r="C332" s="12">
        <v>7194</v>
      </c>
      <c r="D332" s="12">
        <v>6.86391302895139E-3</v>
      </c>
      <c r="E332" s="12">
        <v>1.6189727917594999E-5</v>
      </c>
      <c r="F332" s="92">
        <f>$D332^Parameter!$D$325</f>
        <v>2.0536478847103409E-2</v>
      </c>
      <c r="G332" s="92">
        <f>$E332^Parameter!$D$318</f>
        <v>3.5534685501411673E-4</v>
      </c>
      <c r="H332" s="92">
        <f>$D332^Parameter!$D$326</f>
        <v>1.858905950478321E-2</v>
      </c>
      <c r="I332" s="92">
        <f>$E332^Parameter!$D$319</f>
        <v>8.5884207408890901E-4</v>
      </c>
      <c r="J332" s="92">
        <f>$D332^Parameter!$D$328</f>
        <v>2.2462996543758783E-2</v>
      </c>
      <c r="K332" s="92">
        <f>$E332^Parameter!$D$321</f>
        <v>7.5455885611303355E-3</v>
      </c>
      <c r="L332" s="92">
        <f>$D332^Parameter!$D$329</f>
        <v>6.1444100713198654E-2</v>
      </c>
      <c r="M332" s="92">
        <f>$E332^Parameter!$D$322</f>
        <v>4.4929064875087969E-3</v>
      </c>
      <c r="N332" s="92">
        <f>$D332^Parameter!$D$330</f>
        <v>1.7685735896341488E-2</v>
      </c>
      <c r="O332" s="92">
        <f>$E332^Parameter!$D$323</f>
        <v>1.2125392901938868E-2</v>
      </c>
      <c r="P332" s="92">
        <f>$D332^Parameter!$D$327</f>
        <v>8.71798920608618E-3</v>
      </c>
      <c r="Q332" s="92">
        <f>$E332^Parameter!$D$320</f>
        <v>3.7966191920813913E-4</v>
      </c>
      <c r="R332" s="12">
        <f>$D332^EXP(Parameter!$D$96+Parameter!$D$103*(($B332/30.2*21)^(1)))</f>
        <v>1.1700632109727182E-129</v>
      </c>
      <c r="S332" s="12">
        <f>$E332^EXP(Parameter!$D$81+Parameter!$D$88*($B332/30.2*21)^(-2))</f>
        <v>1.138161953948358E-3</v>
      </c>
      <c r="T332" s="12">
        <f>$D332^EXP(Parameter!$D$97+Parameter!$D$104*(($B332*21/30.2)^(1)))</f>
        <v>6.1714266017119233E-11</v>
      </c>
      <c r="U332" s="12">
        <f>$E332^EXP(Parameter!$D$82+Parameter!$D$89*($B332/30.2*21)^(-2))</f>
        <v>2.0524554850939358E-3</v>
      </c>
      <c r="V332" s="12">
        <f>$D332^EXP(Parameter!$D$99+Parameter!$D$106*(($B332*21/30.2)^(1)))</f>
        <v>5.8247748781418959E-24</v>
      </c>
      <c r="W332" s="12">
        <f>$E332^EXP(Parameter!$D$84+Parameter!$D$91*($B332/30.2*21)^(-2))</f>
        <v>1.3737311854547943E-2</v>
      </c>
      <c r="X332" s="12">
        <f>$D332^EXP(Parameter!$D$100+Parameter!$D$107*(($B332*21/30.2)^(1)))</f>
        <v>0</v>
      </c>
      <c r="Y332" s="12">
        <f>$E332^EXP(Parameter!$D$85+Parameter!$D$92*($B332/30.2*21)^(-2))</f>
        <v>7.9909689061506868E-3</v>
      </c>
      <c r="Z332" s="12">
        <f>$D332^EXP(Parameter!$D$101+Parameter!$D$108*(($B332*21/30.2)^(1)))</f>
        <v>0</v>
      </c>
      <c r="AA332" s="12">
        <f>$E332^EXP(Parameter!$D$86+Parameter!$D$93*($B332/30.2*21)^(-2))</f>
        <v>1.2325618544789673E-2</v>
      </c>
      <c r="AB332" s="12">
        <f>$D332^EXP(Parameter!$D$98+Parameter!$D$105*(($B332*21/30.2)^(1)))</f>
        <v>3.6064997694441684E-24</v>
      </c>
      <c r="AC332" s="12">
        <f>$E332^EXP(Parameter!$D$83+Parameter!$D$90*($B332/30.2*21)^(-2))</f>
        <v>4.407867881945317E-4</v>
      </c>
      <c r="AD332" s="87">
        <f>$D332^EXP(Parameter!$D$133+Parameter!$D$140*(($B332*21/30.2)^(-0.5))+Parameter!$D$147*((LN($B332*21/30.2))))</f>
        <v>1.9947688006463944E-22</v>
      </c>
      <c r="AE332" s="12">
        <f>$E332^EXP(Parameter!$D$111+Parameter!$D$118*(($B332*21/30.2)^(-1))+Parameter!$D$125*(($B332*21/30.2)^(-0.5)))</f>
        <v>3.5257342724591419E-2</v>
      </c>
      <c r="AF332" s="12">
        <f>$D332^EXP(Parameter!$D$134+Parameter!$D$141*(($B332*21/30.2)^(-0.5))+Parameter!$D$148*((LN($B332*21/30.2))))</f>
        <v>2.831178840060011E-6</v>
      </c>
      <c r="AG332" s="12">
        <f>$E332^EXP(Parameter!$D$112+Parameter!$D$119*(($B332*21/30.2)^(-1))+Parameter!$D$126*(($B332*21/30.2)^(-0.5)))</f>
        <v>2.6075915184731705E-3</v>
      </c>
      <c r="AH332" s="12">
        <f>$D332^EXP(Parameter!$D$136+Parameter!$D$143*(($B332*21/30.2)^(-0.5))+Parameter!$D$150*((LN($B332*21/30.2))))</f>
        <v>2.3573787380219406E-17</v>
      </c>
      <c r="AI332" s="12">
        <f>$E332^EXP(Parameter!$D$114+Parameter!$D$121*(($B332*21/30.2)^(-1))+Parameter!$D$128*(($B332*21/30.2)^(-0.5)))</f>
        <v>2.2722278016014776E-6</v>
      </c>
      <c r="AJ332" s="12">
        <f>$D332^EXP(Parameter!$D$137+Parameter!$D$144*(($B332*21/30.2)^(-0.5))+Parameter!$D$151*((LN($B332*21/30.2))))</f>
        <v>2.070897972298567E-27</v>
      </c>
      <c r="AK332" s="12">
        <f>$E332^EXP(Parameter!$D$115+Parameter!$D$122*(($B332*21/30.2)^(-1))+Parameter!$D$129*(($B332*21/30.2)^(-0.5)))</f>
        <v>1.3323510348830273E-3</v>
      </c>
      <c r="AL332" s="12">
        <f>$D332^EXP(Parameter!$D$138+Parameter!$D$145*(($B332*21/30.2)^(-0.5))+Parameter!$D$152*((LN($B332*21/30.2))))</f>
        <v>3.8741074230289417E-142</v>
      </c>
      <c r="AM332" s="12">
        <f>$E332^EXP(Parameter!$D$116+Parameter!$D$123*(($B332*21/30.2)^(-1))+Parameter!$D$130*(($B332*21/30.2)^(-0.5)))</f>
        <v>6.9095498592176355E-8</v>
      </c>
      <c r="AN332" s="12">
        <f>$D332^EXP(Parameter!$D$135+Parameter!$D$142*(($B332*21/30.2)^(-0.5))+Parameter!$D$149*((LN($B332*21/30.2))))</f>
        <v>1.6010862601139815E-8</v>
      </c>
      <c r="AO332" s="12">
        <f>$E332^EXP(Parameter!$D$113+Parameter!$D$120*(($B332*21/30.2)^(-1))+Parameter!$D$127*(($B332*21/30.2)^(-0.5)))</f>
        <v>4.0650849356891806E-16</v>
      </c>
      <c r="AP332" s="87">
        <f>$D332^EXP(Parameter!$D$304+Parameter!$D$310*((LN($B332*21/30.2))))</f>
        <v>5.2383018117874618E-3</v>
      </c>
      <c r="AQ332" s="88">
        <f>$E332^EXP(Parameter!$D$290+Parameter!$D$296*((LN($B332*21/30.2))))</f>
        <v>5.3750944080903354E-3</v>
      </c>
      <c r="AR332" s="12">
        <f>$D332^EXP(Parameter!$D$305+Parameter!$D$311*((LN($B332*21/30.2))))</f>
        <v>9.4370458003693886E-3</v>
      </c>
      <c r="AS332" s="88">
        <f>$E332^EXP(Parameter!$D$291+Parameter!$D$297*((LN($B332*21/30.2))))</f>
        <v>3.5241611582415675E-3</v>
      </c>
      <c r="AT332" s="12">
        <f>$D332^EXP(Parameter!$D$305+Parameter!$D$307-Parameter!$D$306+(Parameter!$D$311+Parameter!$D$313-Parameter!$D$312)*((LN($B332*21/30.2))))</f>
        <v>7.3389357474834627E-3</v>
      </c>
      <c r="AU332" s="88">
        <f>$E332^EXP(Parameter!$D$291+Parameter!$D$293-Parameter!$D$292+(Parameter!$D$297+Parameter!$D$299-Parameter!$D$298)*((LN($B332*21/30.2))))</f>
        <v>5.5951546069347626E-3</v>
      </c>
      <c r="AV332" s="12">
        <f>$D332^EXP(Parameter!$D$308+Parameter!$D$314*((LN($B332*21/30.2))))</f>
        <v>9.584176200475086E-3</v>
      </c>
      <c r="AW332" s="88">
        <f>$E332^EXP(Parameter!$D$294+Parameter!$D$300*((LN($B332*21/30.2))))</f>
        <v>4.9981583641836901E-3</v>
      </c>
      <c r="AX332" s="12">
        <f>$D332^EXP(Parameter!$D$305+Parameter!$D$309-Parameter!$D$306+(Parameter!$D$311+Parameter!$D$315-Parameter!$D$312)*((LN($B332*21/30.2))))</f>
        <v>2.4200536183878419E-3</v>
      </c>
      <c r="AY332" s="88">
        <f>$E332^EXP(Parameter!$D$291+Parameter!$D$295-Parameter!$D$292+(Parameter!$D$297+Parameter!$D$301-Parameter!$D$298)*((LN($B332*21/30.2))))</f>
        <v>4.6496835996754766E-6</v>
      </c>
      <c r="AZ332" s="12">
        <f>$D332^EXP(Parameter!D$305-Parameter!D$306+(Parameter!D$311-Parameter!D$312)*((LN($B332*21/30.2))))</f>
        <v>1.5776509130629654E-3</v>
      </c>
      <c r="BA332" s="88">
        <f>$E332^EXP(Parameter!$D$291-Parameter!$D$292+(Parameter!$D$297-Parameter!$D$298)*((LN($B332*21/30.2))))</f>
        <v>1.6903741791088814E-8</v>
      </c>
      <c r="BB332" s="89">
        <f>$D332^EXP(Parameter!$D$231+Parameter!$D$238)</f>
        <v>2.273632284677431E-2</v>
      </c>
      <c r="BC332" s="90">
        <f>$E332^EXP(Parameter!$D$216+Parameter!$D$223)</f>
        <v>9.0671491385395982E-4</v>
      </c>
      <c r="BD332" s="91">
        <f>$D332^EXP(Parameter!$D$232+Parameter!$D$239)</f>
        <v>1.5986841443591766E-2</v>
      </c>
      <c r="BE332" s="90">
        <f>$E332^EXP(Parameter!$D$217+Parameter!$D$224)</f>
        <v>1.4277141178926562E-3</v>
      </c>
      <c r="BF332" s="91">
        <f>$D332^EXP(Parameter!$D$234+Parameter!$D$241)</f>
        <v>2.0261654606289231E-2</v>
      </c>
      <c r="BG332" s="91">
        <f>$E332^EXP(Parameter!$D$219+Parameter!$D$226)</f>
        <v>9.5236740478094415E-3</v>
      </c>
      <c r="BH332" s="91">
        <f>$D332^EXP(Parameter!$D$235+Parameter!$D$242)</f>
        <v>4.9770003907118741E-2</v>
      </c>
      <c r="BI332" s="91">
        <f>$E332^EXP(Parameter!$D$220+Parameter!$D$227)</f>
        <v>5.4292629312255591E-3</v>
      </c>
      <c r="BJ332" s="91">
        <f>$D332^EXP(Parameter!$D$236)</f>
        <v>3.9541879877747254E-3</v>
      </c>
      <c r="BK332" s="91">
        <f>$E332^EXP(Parameter!$D$221)</f>
        <v>0.10076399288689281</v>
      </c>
      <c r="BL332" s="91">
        <f>$D332^EXP(Parameter!$D$233+Parameter!$D$240)</f>
        <v>5.9585384588020686E-3</v>
      </c>
      <c r="BM332" s="91">
        <f>$E332^EXP(Parameter!$D$218+Parameter!$D$225)</f>
        <v>3.2939224211416364E-4</v>
      </c>
      <c r="BN332" s="90">
        <f>$D332^EXP(Parameter!$D$268+Parameter!$D$275+Parameter!$D$282)</f>
        <v>4.0817569679373472E-2</v>
      </c>
      <c r="BO332" s="91">
        <f>$E332^EXP(Parameter!$D$246+Parameter!$D$253+Parameter!$D$260)</f>
        <v>2.9431404685630502E-3</v>
      </c>
      <c r="BP332" s="91">
        <f>$D332^EXP(Parameter!$D$269+Parameter!$D$276+Parameter!$D$283)</f>
        <v>9.1740272107650525E-3</v>
      </c>
      <c r="BQ332" s="91">
        <f>$E332^EXP(Parameter!$D$247+Parameter!$D$254+Parameter!$D$261)</f>
        <v>3.6987955889917303E-3</v>
      </c>
      <c r="BR332" s="91">
        <f>$D332^EXP(Parameter!$D$271+Parameter!$D$278+Parameter!$D$285)</f>
        <v>6.3730166826990828E-2</v>
      </c>
      <c r="BS332" s="91">
        <f>$E332^EXP(Parameter!$D$249+Parameter!$D$256+Parameter!$D$263)</f>
        <v>5.7184796415619453E-3</v>
      </c>
      <c r="BT332" s="91">
        <f>$D332^EXP(Parameter!$D$272+Parameter!$D$279+Parameter!$D$286)</f>
        <v>4.6129766306704713E-2</v>
      </c>
      <c r="BU332" s="91">
        <f>$E332^EXP(Parameter!$D$250+Parameter!D$257+Parameter!D$264)</f>
        <v>2.9089988300727747E-3</v>
      </c>
      <c r="BV332" s="91">
        <f>$D332^EXP(Parameter!$D$273+Parameter!$D$280+Parameter!$D$287)</f>
        <v>4.1871260105356724E-2</v>
      </c>
      <c r="BW332" s="91">
        <f>$E332^EXP(Parameter!$D$251+Parameter!$D$258+Parameter!$D$265)</f>
        <v>3.0283601178589126E-7</v>
      </c>
      <c r="BX332" s="91">
        <f>$D332^EXP(Parameter!$D$270+Parameter!$D$277+Parameter!$D$284)</f>
        <v>1.6783389611615108E-3</v>
      </c>
      <c r="BY332" s="91">
        <f>$E332^EXP(Parameter!$D$248+Parameter!$D$255+Parameter!$D$262)</f>
        <v>1.686201005398741E-9</v>
      </c>
      <c r="BZ332" s="90">
        <f>$D332^EXP(Parameter!$D$208)</f>
        <v>2.073979404657179E-2</v>
      </c>
      <c r="CA332" s="90">
        <f>$E332^EXP(Parameter!$D$200)</f>
        <v>5.9232533959126526E-4</v>
      </c>
      <c r="CB332" s="90">
        <f>$D332^EXP(Parameter!$D$209)</f>
        <v>1.6252989928945551E-2</v>
      </c>
      <c r="CC332" s="90">
        <f>$E332^EXP(Parameter!$D$201)</f>
        <v>1.138244710563924E-3</v>
      </c>
      <c r="CD332" s="90">
        <f>$D332^EXP(Parameter!$D$211)</f>
        <v>1.8138099620874475E-2</v>
      </c>
      <c r="CE332" s="90">
        <f>$E332^EXP(Parameter!$D$203)</f>
        <v>6.9327412426710344E-3</v>
      </c>
      <c r="CF332" s="90">
        <f>$D332^EXP(Parameter!$D$212)</f>
        <v>4.9620826161572901E-2</v>
      </c>
      <c r="CG332" s="90">
        <f>$E332^EXP(Parameter!$D$204)</f>
        <v>4.508717283732042E-3</v>
      </c>
      <c r="CH332" s="91">
        <f>$D332^EXP(Parameter!$D$213)</f>
        <v>1.3915471832905804E-2</v>
      </c>
      <c r="CI332" s="90">
        <f>$E332^EXP(Parameter!$D$205)</f>
        <v>9.0458345650650217E-3</v>
      </c>
      <c r="CJ332" s="91">
        <f>$D332^EXP(Parameter!$D$210)</f>
        <v>6.661195545471196E-3</v>
      </c>
      <c r="CK332" s="90">
        <f>$E332^EXP(Parameter!$D$202)</f>
        <v>4.5807920794378834E-4</v>
      </c>
      <c r="CL332" s="12">
        <f>$D332^EXP(Parameter!$D$170+Parameter!$D$177*(LN($B332/30.2*21)))</f>
        <v>7.0685049344521066E-3</v>
      </c>
      <c r="CM332" s="41">
        <f>$E332^EXP(Parameter!$D$155+Parameter!$D$162*(LN($B332/30.2*21)))</f>
        <v>5.283935530244286E-2</v>
      </c>
      <c r="CN332" s="12">
        <f>$D332^EXP(Parameter!$D$171+Parameter!$D$178*(LN($B332/30.2*21)))</f>
        <v>8.8507616657497248E-3</v>
      </c>
      <c r="CO332" s="41">
        <f>$E332^EXP(Parameter!$D$156+Parameter!$D$163*(LN($B332/30.2*21)))</f>
        <v>2.5576167972047321E-2</v>
      </c>
      <c r="CP332" s="12">
        <f>$D332^EXP(Parameter!$D$173+Parameter!$D$180*(LN($B332/30.2*21)))</f>
        <v>6.6395621400465107E-3</v>
      </c>
      <c r="CQ332" s="41">
        <f>$E332^EXP(Parameter!$D$158+Parameter!$D$165*(LN($B332/30.2*21)))</f>
        <v>2.2754259354899713E-2</v>
      </c>
      <c r="CR332" s="12">
        <f>$D332^EXP(Parameter!$D$174+Parameter!$D$181*(LN($B332/30.2*21)))</f>
        <v>4.5034314180508756E-3</v>
      </c>
      <c r="CS332" s="41">
        <f>$E332^EXP(Parameter!$D$159+Parameter!$D$166*(LN($B332/30.2*21)))</f>
        <v>4.2254176782818884E-2</v>
      </c>
      <c r="CT332" s="12">
        <f>$D332^EXP(Parameter!$D$175+Parameter!$D$182*(LN($B332/30.2*21)))</f>
        <v>3.9590268693862583E-4</v>
      </c>
      <c r="CU332" s="41">
        <f>$E332^EXP(Parameter!$D$160+Parameter!$D$167*(LN($B332/30.2*21)))</f>
        <v>2.4018507525231116E-4</v>
      </c>
      <c r="CV332" s="12">
        <f>$D332^EXP(Parameter!$D$172+Parameter!$D$179*(LN($B332/30.2*21)))</f>
        <v>8.5461264682330784E-4</v>
      </c>
      <c r="CW332" s="41">
        <f>$E332^EXP(Parameter!$D$157+Parameter!$D$164*(LN($B332/30.2*21)))</f>
        <v>1.788524346334796E-10</v>
      </c>
      <c r="CX332" s="12">
        <f t="shared" si="37"/>
        <v>1.1700632109727182E-129</v>
      </c>
      <c r="CY332" s="85">
        <v>1.2016227302946301E-2</v>
      </c>
      <c r="CZ332" s="12">
        <f t="shared" si="31"/>
        <v>6.1714266017119233E-11</v>
      </c>
      <c r="DA332" s="85">
        <v>1.7516040059643901E-2</v>
      </c>
      <c r="DB332" s="12">
        <f t="shared" si="32"/>
        <v>5.8247748781418959E-24</v>
      </c>
      <c r="DC332" s="41">
        <v>1.6190380435555301E-5</v>
      </c>
      <c r="DD332" s="12">
        <f t="shared" si="33"/>
        <v>0</v>
      </c>
      <c r="DE332" s="85">
        <v>2.38079145797321E-4</v>
      </c>
      <c r="DF332" s="12">
        <f t="shared" si="34"/>
        <v>0</v>
      </c>
      <c r="DG332" s="41">
        <v>1.6189699999999998E-5</v>
      </c>
      <c r="DH332" s="12">
        <f t="shared" si="35"/>
        <v>3.6064997694441684E-24</v>
      </c>
      <c r="DI332" s="41">
        <v>1.6189699999999998E-5</v>
      </c>
      <c r="DJ332" s="46">
        <v>327</v>
      </c>
      <c r="DK332" s="44">
        <v>4.2884114097585499E-6</v>
      </c>
      <c r="DL332" s="44">
        <v>1.6448423501791401E-5</v>
      </c>
      <c r="DM332" s="44">
        <v>4.42306284801353E-5</v>
      </c>
      <c r="DN332" s="44">
        <v>2.9831436344052198E-5</v>
      </c>
      <c r="DO332" s="44">
        <v>1.7469288552407499E-4</v>
      </c>
      <c r="DP332" s="44">
        <v>1.2814653193549101E-4</v>
      </c>
      <c r="DQ332" s="44">
        <v>2.0250516732789301E-4</v>
      </c>
      <c r="DR332" s="45">
        <v>7.4952649385353603E-3</v>
      </c>
      <c r="DS332" s="45">
        <v>1.34689968248023E-2</v>
      </c>
      <c r="DT332" s="45">
        <v>1.17959670123434E-2</v>
      </c>
      <c r="DU332" s="45">
        <v>7.9347149534531002E-3</v>
      </c>
      <c r="DV332" s="45">
        <v>1.2732754747237099E-2</v>
      </c>
      <c r="DW332" s="45">
        <v>2.3278797009865501E-2</v>
      </c>
      <c r="DX332" s="45">
        <v>9.7331986456935492E-3</v>
      </c>
    </row>
    <row r="333" spans="1:128">
      <c r="A333" s="43">
        <f t="shared" si="36"/>
        <v>20.769863013698629</v>
      </c>
      <c r="B333" s="18">
        <v>329</v>
      </c>
      <c r="C333" s="12">
        <v>7216</v>
      </c>
      <c r="D333" s="12">
        <v>6.8154368010149803E-3</v>
      </c>
      <c r="E333" s="12">
        <v>1.59553337521224E-5</v>
      </c>
      <c r="F333" s="92">
        <f>$D333^Parameter!$D$325</f>
        <v>2.0423260746622197E-2</v>
      </c>
      <c r="G333" s="92">
        <f>$E333^Parameter!$D$318</f>
        <v>3.5163511902466501E-4</v>
      </c>
      <c r="H333" s="92">
        <f>$D333^Parameter!$D$326</f>
        <v>1.8483957274497705E-2</v>
      </c>
      <c r="I333" s="92">
        <f>$E333^Parameter!$D$319</f>
        <v>8.5086326049414979E-4</v>
      </c>
      <c r="J333" s="92">
        <f>$D333^Parameter!$D$328</f>
        <v>2.2342007618632871E-2</v>
      </c>
      <c r="K333" s="92">
        <f>$E333^Parameter!$D$321</f>
        <v>7.4969965444193253E-3</v>
      </c>
      <c r="L333" s="92">
        <f>$D333^Parameter!$D$329</f>
        <v>6.1200711224026226E-2</v>
      </c>
      <c r="M333" s="92">
        <f>$E333^Parameter!$D$322</f>
        <v>4.4609143789792931E-3</v>
      </c>
      <c r="N333" s="92">
        <f>$D333^Parameter!$D$330</f>
        <v>1.7584494691301408E-2</v>
      </c>
      <c r="O333" s="92">
        <f>$E333^Parameter!$D$323</f>
        <v>1.2054865169244401E-2</v>
      </c>
      <c r="P333" s="92">
        <f>$D333^Parameter!$D$327</f>
        <v>8.659364036653943E-3</v>
      </c>
      <c r="Q333" s="92">
        <f>$E333^Parameter!$D$320</f>
        <v>3.7572907879651016E-4</v>
      </c>
      <c r="R333" s="12">
        <f>$D333^EXP(Parameter!$D$96+Parameter!$D$103*(($B333/30.2*21)^(1)))</f>
        <v>1.192837909227531E-131</v>
      </c>
      <c r="S333" s="12">
        <f>$E333^EXP(Parameter!$D$81+Parameter!$D$88*($B333/30.2*21)^(-2))</f>
        <v>1.1280085483276162E-3</v>
      </c>
      <c r="T333" s="12">
        <f>$D333^EXP(Parameter!$D$97+Parameter!$D$104*(($B333*21/30.2)^(1)))</f>
        <v>5.2338955722930053E-11</v>
      </c>
      <c r="U333" s="12">
        <f>$E333^EXP(Parameter!$D$82+Parameter!$D$89*($B333/30.2*21)^(-2))</f>
        <v>2.0357316324412711E-3</v>
      </c>
      <c r="V333" s="12">
        <f>$D333^EXP(Parameter!$D$99+Parameter!$D$106*(($B333*21/30.2)^(1)))</f>
        <v>3.4455140361422192E-24</v>
      </c>
      <c r="W333" s="12">
        <f>$E333^EXP(Parameter!$D$84+Parameter!$D$91*($B333/30.2*21)^(-2))</f>
        <v>1.3659667413379692E-2</v>
      </c>
      <c r="X333" s="12">
        <f>$D333^EXP(Parameter!$D$100+Parameter!$D$107*(($B333*21/30.2)^(1)))</f>
        <v>0</v>
      </c>
      <c r="Y333" s="12">
        <f>$E333^EXP(Parameter!$D$85+Parameter!$D$92*($B333/30.2*21)^(-2))</f>
        <v>7.9401129531959692E-3</v>
      </c>
      <c r="Z333" s="12">
        <f>$D333^EXP(Parameter!$D$101+Parameter!$D$108*(($B333*21/30.2)^(1)))</f>
        <v>0</v>
      </c>
      <c r="AA333" s="12">
        <f>$E333^EXP(Parameter!$D$86+Parameter!$D$93*($B333/30.2*21)^(-2))</f>
        <v>1.2254188443066152E-2</v>
      </c>
      <c r="AB333" s="12">
        <f>$D333^EXP(Parameter!$D$98+Parameter!$D$105*(($B333*21/30.2)^(1)))</f>
        <v>2.2053280738633748E-24</v>
      </c>
      <c r="AC333" s="12">
        <f>$E333^EXP(Parameter!$D$83+Parameter!$D$90*($B333/30.2*21)^(-2))</f>
        <v>4.3630671412493493E-4</v>
      </c>
      <c r="AD333" s="87">
        <f>$D333^EXP(Parameter!$D$133+Parameter!$D$140*(($B333*21/30.2)^(-0.5))+Parameter!$D$147*((LN($B333*21/30.2))))</f>
        <v>1.5582321428385376E-22</v>
      </c>
      <c r="AE333" s="12">
        <f>$E333^EXP(Parameter!$D$111+Parameter!$D$118*(($B333*21/30.2)^(-1))+Parameter!$D$125*(($B333*21/30.2)^(-0.5)))</f>
        <v>3.5141986875344339E-2</v>
      </c>
      <c r="AF333" s="12">
        <f>$D333^EXP(Parameter!$D$134+Parameter!$D$141*(($B333*21/30.2)^(-0.5))+Parameter!$D$148*((LN($B333*21/30.2))))</f>
        <v>2.7288511420188391E-6</v>
      </c>
      <c r="AG333" s="12">
        <f>$E333^EXP(Parameter!$D$112+Parameter!$D$119*(($B333*21/30.2)^(-1))+Parameter!$D$126*(($B333*21/30.2)^(-0.5)))</f>
        <v>2.5876166977702318E-3</v>
      </c>
      <c r="AH333" s="12">
        <f>$D333^EXP(Parameter!$D$136+Parameter!$D$143*(($B333*21/30.2)^(-0.5))+Parameter!$D$150*((LN($B333*21/30.2))))</f>
        <v>1.9786312281031239E-17</v>
      </c>
      <c r="AI333" s="12">
        <f>$E333^EXP(Parameter!$D$114+Parameter!$D$121*(($B333*21/30.2)^(-1))+Parameter!$D$128*(($B333*21/30.2)^(-0.5)))</f>
        <v>2.2187455879471962E-6</v>
      </c>
      <c r="AJ333" s="12">
        <f>$D333^EXP(Parameter!$D$137+Parameter!$D$144*(($B333*21/30.2)^(-0.5))+Parameter!$D$151*((LN($B333*21/30.2))))</f>
        <v>1.4754015249354798E-27</v>
      </c>
      <c r="AK333" s="12">
        <f>$E333^EXP(Parameter!$D$115+Parameter!$D$122*(($B333*21/30.2)^(-1))+Parameter!$D$129*(($B333*21/30.2)^(-0.5)))</f>
        <v>1.3197098553263584E-3</v>
      </c>
      <c r="AL333" s="12">
        <f>$D333^EXP(Parameter!$D$138+Parameter!$D$145*(($B333*21/30.2)^(-0.5))+Parameter!$D$152*((LN($B333*21/30.2))))</f>
        <v>3.7123978563500451E-143</v>
      </c>
      <c r="AM333" s="12">
        <f>$E333^EXP(Parameter!$D$116+Parameter!$D$123*(($B333*21/30.2)^(-1))+Parameter!$D$130*(($B333*21/30.2)^(-0.5)))</f>
        <v>6.7030329958802096E-8</v>
      </c>
      <c r="AN333" s="12">
        <f>$D333^EXP(Parameter!$D$135+Parameter!$D$142*(($B333*21/30.2)^(-0.5))+Parameter!$D$149*((LN($B333*21/30.2))))</f>
        <v>1.517441486941581E-8</v>
      </c>
      <c r="AO333" s="12">
        <f>$E333^EXP(Parameter!$D$113+Parameter!$D$120*(($B333*21/30.2)^(-1))+Parameter!$D$127*(($B333*21/30.2)^(-0.5)))</f>
        <v>3.7923360405656288E-16</v>
      </c>
      <c r="AP333" s="87">
        <f>$D333^EXP(Parameter!$D$304+Parameter!$D$310*((LN($B333*21/30.2))))</f>
        <v>5.1887312196785716E-3</v>
      </c>
      <c r="AQ333" s="88">
        <f>$E333^EXP(Parameter!$D$290+Parameter!$D$296*((LN($B333*21/30.2))))</f>
        <v>5.3502450571467648E-3</v>
      </c>
      <c r="AR333" s="12">
        <f>$D333^EXP(Parameter!$D$305+Parameter!$D$311*((LN($B333*21/30.2))))</f>
        <v>9.368169268630799E-3</v>
      </c>
      <c r="AS333" s="88">
        <f>$E333^EXP(Parameter!$D$291+Parameter!$D$297*((LN($B333*21/30.2))))</f>
        <v>3.5011489973913162E-3</v>
      </c>
      <c r="AT333" s="12">
        <f>$D333^EXP(Parameter!$D$305+Parameter!$D$307-Parameter!$D$306+(Parameter!$D$311+Parameter!$D$313-Parameter!$D$312)*((LN($B333*21/30.2))))</f>
        <v>7.2784023258878382E-3</v>
      </c>
      <c r="AU333" s="88">
        <f>$E333^EXP(Parameter!$D$291+Parameter!$D$293-Parameter!$D$292+(Parameter!$D$297+Parameter!$D$299-Parameter!$D$298)*((LN($B333*21/30.2))))</f>
        <v>5.5540984045484628E-3</v>
      </c>
      <c r="AV333" s="12">
        <f>$D333^EXP(Parameter!$D$308+Parameter!$D$314*((LN($B333*21/30.2))))</f>
        <v>9.495781879678122E-3</v>
      </c>
      <c r="AW333" s="88">
        <f>$E333^EXP(Parameter!$D$294+Parameter!$D$300*((LN($B333*21/30.2))))</f>
        <v>4.9639523643519616E-3</v>
      </c>
      <c r="AX333" s="12">
        <f>$D333^EXP(Parameter!$D$305+Parameter!$D$309-Parameter!$D$306+(Parameter!$D$311+Parameter!$D$315-Parameter!$D$312)*((LN($B333*21/30.2))))</f>
        <v>2.3928979148196742E-3</v>
      </c>
      <c r="AY333" s="88">
        <f>$E333^EXP(Parameter!$D$291+Parameter!$D$295-Parameter!$D$292+(Parameter!$D$297+Parameter!$D$301-Parameter!$D$298)*((LN($B333*21/30.2))))</f>
        <v>4.5160366913936567E-6</v>
      </c>
      <c r="AZ333" s="12">
        <f>$D333^EXP(Parameter!D$305-Parameter!D$306+(Parameter!D$311-Parameter!D$312)*((LN($B333*21/30.2))))</f>
        <v>1.5598717053146316E-3</v>
      </c>
      <c r="BA333" s="88">
        <f>$E333^EXP(Parameter!$D$291-Parameter!$D$292+(Parameter!$D$297-Parameter!$D$298)*((LN($B333*21/30.2))))</f>
        <v>1.6261197644601942E-8</v>
      </c>
      <c r="BB333" s="89">
        <f>$D333^EXP(Parameter!$D$231+Parameter!$D$238)</f>
        <v>2.2614250881922884E-2</v>
      </c>
      <c r="BC333" s="90">
        <f>$E333^EXP(Parameter!$D$216+Parameter!$D$223)</f>
        <v>8.98355772961071E-4</v>
      </c>
      <c r="BD333" s="91">
        <f>$D333^EXP(Parameter!$D$232+Parameter!$D$239)</f>
        <v>1.589304165188404E-2</v>
      </c>
      <c r="BE333" s="90">
        <f>$E333^EXP(Parameter!$D$217+Parameter!$D$224)</f>
        <v>1.4154010988675452E-3</v>
      </c>
      <c r="BF333" s="91">
        <f>$D333^EXP(Parameter!$D$234+Parameter!$D$241)</f>
        <v>2.0149565377639296E-2</v>
      </c>
      <c r="BG333" s="91">
        <f>$E333^EXP(Parameter!$D$219+Parameter!$D$226)</f>
        <v>9.4652565125411831E-3</v>
      </c>
      <c r="BH333" s="91">
        <f>$D333^EXP(Parameter!$D$235+Parameter!$D$242)</f>
        <v>4.9557997534175585E-2</v>
      </c>
      <c r="BI333" s="91">
        <f>$E333^EXP(Parameter!$D$220+Parameter!$D$227)</f>
        <v>5.391952695393493E-3</v>
      </c>
      <c r="BJ333" s="91">
        <f>$D333^EXP(Parameter!$D$236)</f>
        <v>3.9231820333446377E-3</v>
      </c>
      <c r="BK333" s="91">
        <f>$E333^EXP(Parameter!$D$221)</f>
        <v>0.10045872959596105</v>
      </c>
      <c r="BL333" s="91">
        <f>$D333^EXP(Parameter!$D$233+Parameter!$D$240)</f>
        <v>5.915265819024876E-3</v>
      </c>
      <c r="BM333" s="91">
        <f>$E333^EXP(Parameter!$D$218+Parameter!$D$225)</f>
        <v>3.2591893011526358E-4</v>
      </c>
      <c r="BN333" s="90">
        <f>$D333^EXP(Parameter!$D$268+Parameter!$D$275+Parameter!$D$282)</f>
        <v>4.0632232729813464E-2</v>
      </c>
      <c r="BO333" s="91">
        <f>$E333^EXP(Parameter!$D$246+Parameter!$D$253+Parameter!$D$260)</f>
        <v>2.9205497926974213E-3</v>
      </c>
      <c r="BP333" s="91">
        <f>$D333^EXP(Parameter!$D$269+Parameter!$D$276+Parameter!$D$283)</f>
        <v>9.1129964300285717E-3</v>
      </c>
      <c r="BQ333" s="91">
        <f>$E333^EXP(Parameter!$D$247+Parameter!$D$254+Parameter!$D$261)</f>
        <v>3.6715138336626007E-3</v>
      </c>
      <c r="BR333" s="91">
        <f>$D333^EXP(Parameter!$D$271+Parameter!$D$278+Parameter!$D$285)</f>
        <v>6.3481021178622588E-2</v>
      </c>
      <c r="BS333" s="91">
        <f>$E333^EXP(Parameter!$D$249+Parameter!$D$256+Parameter!$D$263)</f>
        <v>5.6795715762175212E-3</v>
      </c>
      <c r="BT333" s="91">
        <f>$D333^EXP(Parameter!$D$272+Parameter!$D$279+Parameter!$D$286)</f>
        <v>4.5928302790985878E-2</v>
      </c>
      <c r="BU333" s="91">
        <f>$E333^EXP(Parameter!$D$250+Parameter!D$257+Parameter!D$264)</f>
        <v>2.8866256857544722E-3</v>
      </c>
      <c r="BV333" s="91">
        <f>$D333^EXP(Parameter!$D$273+Parameter!$D$280+Parameter!$D$287)</f>
        <v>4.1682650237198901E-2</v>
      </c>
      <c r="BW333" s="91">
        <f>$E333^EXP(Parameter!$D$251+Parameter!$D$258+Parameter!$D$265)</f>
        <v>2.9688571723794895E-7</v>
      </c>
      <c r="BX333" s="91">
        <f>$D333^EXP(Parameter!$D$270+Parameter!$D$277+Parameter!$D$284)</f>
        <v>1.6631495308710633E-3</v>
      </c>
      <c r="BY333" s="91">
        <f>$E333^EXP(Parameter!$D$248+Parameter!$D$255+Parameter!$D$262)</f>
        <v>1.6417643486272411E-9</v>
      </c>
      <c r="BZ333" s="90">
        <f>$D333^EXP(Parameter!$D$208)</f>
        <v>2.062574416343194E-2</v>
      </c>
      <c r="CA333" s="90">
        <f>$E333^EXP(Parameter!$D$200)</f>
        <v>5.8653435331088803E-4</v>
      </c>
      <c r="CB333" s="90">
        <f>$D333^EXP(Parameter!$D$209)</f>
        <v>1.6158008130021696E-2</v>
      </c>
      <c r="CC333" s="90">
        <f>$E333^EXP(Parameter!$D$201)</f>
        <v>1.1280901766052909E-3</v>
      </c>
      <c r="CD333" s="90">
        <f>$D333^EXP(Parameter!$D$211)</f>
        <v>1.8034916935264586E-2</v>
      </c>
      <c r="CE333" s="90">
        <f>$E333^EXP(Parameter!$D$203)</f>
        <v>6.887324490458588E-3</v>
      </c>
      <c r="CF333" s="90">
        <f>$D333^EXP(Parameter!$D$212)</f>
        <v>4.9409244219200912E-2</v>
      </c>
      <c r="CG333" s="90">
        <f>$E333^EXP(Parameter!$D$204)</f>
        <v>4.4766333835853196E-3</v>
      </c>
      <c r="CH333" s="91">
        <f>$D333^EXP(Parameter!$D$213)</f>
        <v>1.3831094453703539E-2</v>
      </c>
      <c r="CI333" s="90">
        <f>$E333^EXP(Parameter!$D$205)</f>
        <v>8.9897362491383713E-3</v>
      </c>
      <c r="CJ333" s="91">
        <f>$D333^EXP(Parameter!$D$210)</f>
        <v>6.6138688974879635E-3</v>
      </c>
      <c r="CK333" s="90">
        <f>$E333^EXP(Parameter!$D$202)</f>
        <v>4.534466041854523E-4</v>
      </c>
      <c r="CL333" s="12">
        <f>$D333^EXP(Parameter!$D$170+Parameter!$D$177*(LN($B333/30.2*21)))</f>
        <v>7.0107219866223629E-3</v>
      </c>
      <c r="CM333" s="41">
        <f>$E333^EXP(Parameter!$D$155+Parameter!$D$162*(LN($B333/30.2*21)))</f>
        <v>5.2754260019500947E-2</v>
      </c>
      <c r="CN333" s="12">
        <f>$D333^EXP(Parameter!$D$171+Parameter!$D$178*(LN($B333/30.2*21)))</f>
        <v>8.7862395297593748E-3</v>
      </c>
      <c r="CO333" s="41">
        <f>$E333^EXP(Parameter!$D$156+Parameter!$D$163*(LN($B333/30.2*21)))</f>
        <v>2.5494626452767198E-2</v>
      </c>
      <c r="CP333" s="12">
        <f>$D333^EXP(Parameter!$D$173+Parameter!$D$180*(LN($B333/30.2*21)))</f>
        <v>6.5854078846809636E-3</v>
      </c>
      <c r="CQ333" s="41">
        <f>$E333^EXP(Parameter!$D$158+Parameter!$D$165*(LN($B333/30.2*21)))</f>
        <v>2.2654842881448298E-2</v>
      </c>
      <c r="CR333" s="12">
        <f>$D333^EXP(Parameter!$D$174+Parameter!$D$181*(LN($B333/30.2*21)))</f>
        <v>4.4550516251017384E-3</v>
      </c>
      <c r="CS333" s="41">
        <f>$E333^EXP(Parameter!$D$159+Parameter!$D$166*(LN($B333/30.2*21)))</f>
        <v>4.2133417071804194E-2</v>
      </c>
      <c r="CT333" s="12">
        <f>$D333^EXP(Parameter!$D$175+Parameter!$D$182*(LN($B333/30.2*21)))</f>
        <v>3.8969461332253967E-4</v>
      </c>
      <c r="CU333" s="41">
        <f>$E333^EXP(Parameter!$D$160+Parameter!$D$167*(LN($B333/30.2*21)))</f>
        <v>2.3645110478688277E-4</v>
      </c>
      <c r="CV333" s="12">
        <f>$D333^EXP(Parameter!$D$172+Parameter!$D$179*(LN($B333/30.2*21)))</f>
        <v>8.4409935860195278E-4</v>
      </c>
      <c r="CW333" s="41">
        <f>$E333^EXP(Parameter!$D$157+Parameter!$D$164*(LN($B333/30.2*21)))</f>
        <v>1.7024604251671547E-10</v>
      </c>
      <c r="CX333" s="12">
        <f t="shared" si="37"/>
        <v>1.192837909227531E-131</v>
      </c>
      <c r="CY333" s="85">
        <v>1.2013579308036201E-2</v>
      </c>
      <c r="CZ333" s="12">
        <f t="shared" si="31"/>
        <v>5.2338955722930053E-11</v>
      </c>
      <c r="DA333" s="85">
        <v>1.7509362316657E-2</v>
      </c>
      <c r="DB333" s="12">
        <f t="shared" si="32"/>
        <v>3.4455140361422192E-24</v>
      </c>
      <c r="DC333" s="41">
        <v>1.5955916189600602E-5</v>
      </c>
      <c r="DD333" s="12">
        <f t="shared" si="33"/>
        <v>0</v>
      </c>
      <c r="DE333" s="85">
        <v>2.3533003484626599E-4</v>
      </c>
      <c r="DF333" s="12">
        <f t="shared" si="34"/>
        <v>0</v>
      </c>
      <c r="DG333" s="41">
        <v>1.59553E-5</v>
      </c>
      <c r="DH333" s="12">
        <f t="shared" si="35"/>
        <v>2.2053280738633748E-24</v>
      </c>
      <c r="DI333" s="41">
        <v>1.59553E-5</v>
      </c>
      <c r="DJ333" s="46">
        <v>328</v>
      </c>
      <c r="DK333" s="44">
        <v>4.2123433502405703E-6</v>
      </c>
      <c r="DL333" s="44">
        <v>1.6176780525012399E-5</v>
      </c>
      <c r="DM333" s="44">
        <v>4.3541628332199898E-5</v>
      </c>
      <c r="DN333" s="44">
        <v>2.9355481575676901E-5</v>
      </c>
      <c r="DO333" s="44">
        <v>1.7220993442401699E-4</v>
      </c>
      <c r="DP333" s="44">
        <v>1.2628481773035999E-4</v>
      </c>
      <c r="DQ333" s="44">
        <v>1.99657623514815E-4</v>
      </c>
      <c r="DR333" s="45">
        <v>7.4440436794783703E-3</v>
      </c>
      <c r="DS333" s="45">
        <v>1.33833941706671E-2</v>
      </c>
      <c r="DT333" s="45">
        <v>1.17196870099646E-2</v>
      </c>
      <c r="DU333" s="45">
        <v>7.8808485953419903E-3</v>
      </c>
      <c r="DV333" s="45">
        <v>1.26512291027017E-2</v>
      </c>
      <c r="DW333" s="45">
        <v>2.3141981414264299E-2</v>
      </c>
      <c r="DX333" s="45">
        <v>9.6687204897007994E-3</v>
      </c>
    </row>
    <row r="334" spans="1:128">
      <c r="A334" s="43">
        <f t="shared" si="36"/>
        <v>20.830136986301369</v>
      </c>
      <c r="B334" s="18">
        <v>330</v>
      </c>
      <c r="C334" s="12">
        <v>7238</v>
      </c>
      <c r="D334" s="12">
        <v>6.76740922420837E-3</v>
      </c>
      <c r="E334" s="12">
        <v>1.572486395531E-5</v>
      </c>
      <c r="F334" s="92">
        <f>$D334^Parameter!$D$325</f>
        <v>2.031091564309814E-2</v>
      </c>
      <c r="G334" s="92">
        <f>$E334^Parameter!$D$318</f>
        <v>3.4797061097676909E-4</v>
      </c>
      <c r="H334" s="92">
        <f>$D334^Parameter!$D$326</f>
        <v>1.837968022772922E-2</v>
      </c>
      <c r="I334" s="92">
        <f>$E334^Parameter!$D$319</f>
        <v>8.4297678371418963E-4</v>
      </c>
      <c r="J334" s="92">
        <f>$D334^Parameter!$D$328</f>
        <v>2.2221936309128963E-2</v>
      </c>
      <c r="K334" s="92">
        <f>$E334^Parameter!$D$321</f>
        <v>7.4488288427828429E-3</v>
      </c>
      <c r="L334" s="92">
        <f>$D334^Parameter!$D$329</f>
        <v>6.0958821994292173E-2</v>
      </c>
      <c r="M334" s="92">
        <f>$E334^Parameter!$D$322</f>
        <v>4.4292233364376455E-3</v>
      </c>
      <c r="N334" s="92">
        <f>$D334^Parameter!$D$330</f>
        <v>1.7484055466961104E-2</v>
      </c>
      <c r="O334" s="92">
        <f>$E334^Parameter!$D$323</f>
        <v>1.1984909493618296E-2</v>
      </c>
      <c r="P334" s="92">
        <f>$D334^Parameter!$D$327</f>
        <v>8.6012617062641156E-3</v>
      </c>
      <c r="Q334" s="92">
        <f>$E334^Parameter!$D$320</f>
        <v>3.7184594026954651E-4</v>
      </c>
      <c r="R334" s="12">
        <f>$D334^EXP(Parameter!$D$96+Parameter!$D$103*(($B334/30.2*21)^(1)))</f>
        <v>1.1346839493297796E-133</v>
      </c>
      <c r="S334" s="12">
        <f>$E334^EXP(Parameter!$D$81+Parameter!$D$88*($B334/30.2*21)^(-2))</f>
        <v>1.1179689065944946E-3</v>
      </c>
      <c r="T334" s="12">
        <f>$D334^EXP(Parameter!$D$97+Parameter!$D$104*(($B334*21/30.2)^(1)))</f>
        <v>4.4342115612455704E-11</v>
      </c>
      <c r="U334" s="12">
        <f>$E334^EXP(Parameter!$D$82+Parameter!$D$89*($B334/30.2*21)^(-2))</f>
        <v>2.019182286402574E-3</v>
      </c>
      <c r="V334" s="12">
        <f>$D334^EXP(Parameter!$D$99+Parameter!$D$106*(($B334*21/30.2)^(1)))</f>
        <v>2.0282121626785842E-24</v>
      </c>
      <c r="W334" s="12">
        <f>$E334^EXP(Parameter!$D$84+Parameter!$D$91*($B334/30.2*21)^(-2))</f>
        <v>1.3582640007645596E-2</v>
      </c>
      <c r="X334" s="12">
        <f>$D334^EXP(Parameter!$D$100+Parameter!$D$107*(($B334*21/30.2)^(1)))</f>
        <v>0</v>
      </c>
      <c r="Y334" s="12">
        <f>$E334^EXP(Parameter!$D$85+Parameter!$D$92*($B334/30.2*21)^(-2))</f>
        <v>7.8896972431943806E-3</v>
      </c>
      <c r="Z334" s="12">
        <f>$D334^EXP(Parameter!$D$101+Parameter!$D$108*(($B334*21/30.2)^(1)))</f>
        <v>0</v>
      </c>
      <c r="AA334" s="12">
        <f>$E334^EXP(Parameter!$D$86+Parameter!$D$93*($B334/30.2*21)^(-2))</f>
        <v>1.2183336215759391E-2</v>
      </c>
      <c r="AB334" s="12">
        <f>$D334^EXP(Parameter!$D$98+Parameter!$D$105*(($B334*21/30.2)^(1)))</f>
        <v>1.3428802794240874E-24</v>
      </c>
      <c r="AC334" s="12">
        <f>$E334^EXP(Parameter!$D$83+Parameter!$D$90*($B334/30.2*21)^(-2))</f>
        <v>4.3188238779247144E-4</v>
      </c>
      <c r="AD334" s="87">
        <f>$D334^EXP(Parameter!$D$133+Parameter!$D$140*(($B334*21/30.2)^(-0.5))+Parameter!$D$147*((LN($B334*21/30.2))))</f>
        <v>1.2166553090943654E-22</v>
      </c>
      <c r="AE334" s="12">
        <f>$E334^EXP(Parameter!$D$111+Parameter!$D$118*(($B334*21/30.2)^(-1))+Parameter!$D$125*(($B334*21/30.2)^(-0.5)))</f>
        <v>3.5027282241932876E-2</v>
      </c>
      <c r="AF334" s="12">
        <f>$D334^EXP(Parameter!$D$134+Parameter!$D$141*(($B334*21/30.2)^(-0.5))+Parameter!$D$148*((LN($B334*21/30.2))))</f>
        <v>2.6302548366987383E-6</v>
      </c>
      <c r="AG334" s="12">
        <f>$E334^EXP(Parameter!$D$112+Parameter!$D$119*(($B334*21/30.2)^(-1))+Parameter!$D$126*(($B334*21/30.2)^(-0.5)))</f>
        <v>2.5678407723383439E-3</v>
      </c>
      <c r="AH334" s="12">
        <f>$D334^EXP(Parameter!$D$136+Parameter!$D$143*(($B334*21/30.2)^(-0.5))+Parameter!$D$150*((LN($B334*21/30.2))))</f>
        <v>1.6602939785714553E-17</v>
      </c>
      <c r="AI334" s="12">
        <f>$E334^EXP(Parameter!$D$114+Parameter!$D$121*(($B334*21/30.2)^(-1))+Parameter!$D$128*(($B334*21/30.2)^(-0.5)))</f>
        <v>2.1666257208402701E-6</v>
      </c>
      <c r="AJ334" s="12">
        <f>$D334^EXP(Parameter!$D$137+Parameter!$D$144*(($B334*21/30.2)^(-0.5))+Parameter!$D$151*((LN($B334*21/30.2))))</f>
        <v>1.0502571135806821E-27</v>
      </c>
      <c r="AK334" s="12">
        <f>$E334^EXP(Parameter!$D$115+Parameter!$D$122*(($B334*21/30.2)^(-1))+Parameter!$D$129*(($B334*21/30.2)^(-0.5)))</f>
        <v>1.3072166924310549E-3</v>
      </c>
      <c r="AL334" s="12">
        <f>$D334^EXP(Parameter!$D$138+Parameter!$D$145*(($B334*21/30.2)^(-0.5))+Parameter!$D$152*((LN($B334*21/30.2))))</f>
        <v>3.5224081320772136E-144</v>
      </c>
      <c r="AM334" s="12">
        <f>$E334^EXP(Parameter!$D$116+Parameter!$D$123*(($B334*21/30.2)^(-1))+Parameter!$D$130*(($B334*21/30.2)^(-0.5)))</f>
        <v>6.5030875220121316E-8</v>
      </c>
      <c r="AN334" s="12">
        <f>$D334^EXP(Parameter!$D$135+Parameter!$D$142*(($B334*21/30.2)^(-0.5))+Parameter!$D$149*((LN($B334*21/30.2))))</f>
        <v>1.438185027642115E-8</v>
      </c>
      <c r="AO334" s="12">
        <f>$E334^EXP(Parameter!$D$113+Parameter!$D$120*(($B334*21/30.2)^(-1))+Parameter!$D$127*(($B334*21/30.2)^(-0.5)))</f>
        <v>3.5383610737556119E-16</v>
      </c>
      <c r="AP334" s="87">
        <f>$D334^EXP(Parameter!$D$304+Parameter!$D$310*((LN($B334*21/30.2))))</f>
        <v>5.1397129194243963E-3</v>
      </c>
      <c r="AQ334" s="88">
        <f>$E334^EXP(Parameter!$D$290+Parameter!$D$296*((LN($B334*21/30.2))))</f>
        <v>5.3255856032272796E-3</v>
      </c>
      <c r="AR334" s="12">
        <f>$D334^EXP(Parameter!$D$305+Parameter!$D$311*((LN($B334*21/30.2))))</f>
        <v>9.2999325270948143E-3</v>
      </c>
      <c r="AS334" s="88">
        <f>$E334^EXP(Parameter!$D$291+Parameter!$D$297*((LN($B334*21/30.2))))</f>
        <v>3.4783454195971989E-3</v>
      </c>
      <c r="AT334" s="12">
        <f>$D334^EXP(Parameter!$D$305+Parameter!$D$307-Parameter!$D$306+(Parameter!$D$311+Parameter!$D$313-Parameter!$D$312)*((LN($B334*21/30.2))))</f>
        <v>7.2184795160752284E-3</v>
      </c>
      <c r="AU334" s="88">
        <f>$E334^EXP(Parameter!$D$291+Parameter!$D$293-Parameter!$D$292+(Parameter!$D$297+Parameter!$D$299-Parameter!$D$298)*((LN($B334*21/30.2))))</f>
        <v>5.513431821135794E-3</v>
      </c>
      <c r="AV334" s="12">
        <f>$D334^EXP(Parameter!$D$308+Parameter!$D$314*((LN($B334*21/30.2))))</f>
        <v>9.4083315864942115E-3</v>
      </c>
      <c r="AW334" s="88">
        <f>$E334^EXP(Parameter!$D$294+Parameter!$D$300*((LN($B334*21/30.2))))</f>
        <v>4.9300601083494301E-3</v>
      </c>
      <c r="AX334" s="12">
        <f>$D334^EXP(Parameter!$D$305+Parameter!$D$309-Parameter!$D$306+(Parameter!$D$311+Parameter!$D$315-Parameter!$D$312)*((LN($B334*21/30.2))))</f>
        <v>2.3660902976206598E-3</v>
      </c>
      <c r="AY334" s="88">
        <f>$E334^EXP(Parameter!$D$291+Parameter!$D$295-Parameter!$D$292+(Parameter!$D$297+Parameter!$D$301-Parameter!$D$298)*((LN($B334*21/30.2))))</f>
        <v>4.3863595168181925E-6</v>
      </c>
      <c r="AZ334" s="12">
        <f>$D334^EXP(Parameter!D$305-Parameter!D$306+(Parameter!D$311-Parameter!D$312)*((LN($B334*21/30.2))))</f>
        <v>1.5423238061541861E-3</v>
      </c>
      <c r="BA334" s="88">
        <f>$E334^EXP(Parameter!$D$291-Parameter!$D$292+(Parameter!$D$297-Parameter!$D$298)*((LN($B334*21/30.2))))</f>
        <v>1.5643831791122542E-8</v>
      </c>
      <c r="BB334" s="89">
        <f>$D334^EXP(Parameter!$D$231+Parameter!$D$238)</f>
        <v>2.249310266443182E-2</v>
      </c>
      <c r="BC334" s="90">
        <f>$E334^EXP(Parameter!$D$216+Parameter!$D$223)</f>
        <v>8.9009277846177723E-4</v>
      </c>
      <c r="BD334" s="91">
        <f>$D334^EXP(Parameter!$D$232+Parameter!$D$239)</f>
        <v>1.5799998249392721E-2</v>
      </c>
      <c r="BE334" s="90">
        <f>$E334^EXP(Parameter!$D$217+Parameter!$D$224)</f>
        <v>1.4032224043054478E-3</v>
      </c>
      <c r="BF334" s="91">
        <f>$D334^EXP(Parameter!$D$234+Parameter!$D$241)</f>
        <v>2.0038342571130883E-2</v>
      </c>
      <c r="BG334" s="91">
        <f>$E334^EXP(Parameter!$D$219+Parameter!$D$226)</f>
        <v>9.4073312847685383E-3</v>
      </c>
      <c r="BH334" s="91">
        <f>$D334^EXP(Parameter!$D$235+Parameter!$D$242)</f>
        <v>4.9347361062900878E-2</v>
      </c>
      <c r="BI334" s="91">
        <f>$E334^EXP(Parameter!$D$220+Parameter!$D$227)</f>
        <v>5.3549843322566494E-3</v>
      </c>
      <c r="BJ334" s="91">
        <f>$D334^EXP(Parameter!$D$236)</f>
        <v>3.8924871094021991E-3</v>
      </c>
      <c r="BK334" s="91">
        <f>$E334^EXP(Parameter!$D$221)</f>
        <v>0.10015509448798078</v>
      </c>
      <c r="BL334" s="91">
        <f>$D334^EXP(Parameter!$D$233+Parameter!$D$240)</f>
        <v>5.8724022886255936E-3</v>
      </c>
      <c r="BM334" s="91">
        <f>$E334^EXP(Parameter!$D$218+Parameter!$D$225)</f>
        <v>3.224901557922099E-4</v>
      </c>
      <c r="BN334" s="90">
        <f>$D334^EXP(Parameter!$D$268+Parameter!$D$275+Parameter!$D$282)</f>
        <v>4.0448145242274809E-2</v>
      </c>
      <c r="BO334" s="91">
        <f>$E334^EXP(Parameter!$D$246+Parameter!$D$253+Parameter!$D$260)</f>
        <v>2.8981842066132584E-3</v>
      </c>
      <c r="BP334" s="91">
        <f>$D334^EXP(Parameter!$D$269+Parameter!$D$276+Parameter!$D$283)</f>
        <v>9.0525055591349716E-3</v>
      </c>
      <c r="BQ334" s="91">
        <f>$E334^EXP(Parameter!$D$247+Parameter!$D$254+Parameter!$D$261)</f>
        <v>3.6444957569505142E-3</v>
      </c>
      <c r="BR334" s="91">
        <f>$D334^EXP(Parameter!$D$271+Parameter!$D$278+Parameter!$D$285)</f>
        <v>6.323339841535934E-2</v>
      </c>
      <c r="BS334" s="91">
        <f>$E334^EXP(Parameter!$D$249+Parameter!$D$256+Parameter!$D$263)</f>
        <v>5.6410173822175457E-3</v>
      </c>
      <c r="BT334" s="91">
        <f>$D334^EXP(Parameter!$D$272+Parameter!$D$279+Parameter!$D$286)</f>
        <v>4.5728162658665021E-2</v>
      </c>
      <c r="BU334" s="91">
        <f>$E334^EXP(Parameter!$D$250+Parameter!D$257+Parameter!D$264)</f>
        <v>2.8644758050623887E-3</v>
      </c>
      <c r="BV334" s="91">
        <f>$D334^EXP(Parameter!$D$273+Parameter!$D$280+Parameter!$D$287)</f>
        <v>4.1495305109725045E-2</v>
      </c>
      <c r="BW334" s="91">
        <f>$E334^EXP(Parameter!$D$251+Parameter!$D$258+Parameter!$D$265)</f>
        <v>2.9106570686213778E-7</v>
      </c>
      <c r="BX334" s="91">
        <f>$D334^EXP(Parameter!$D$270+Parameter!$D$277+Parameter!$D$284)</f>
        <v>1.6481307734972511E-3</v>
      </c>
      <c r="BY334" s="91">
        <f>$E334^EXP(Parameter!$D$248+Parameter!$D$255+Parameter!$D$262)</f>
        <v>1.5985975556993647E-9</v>
      </c>
      <c r="BZ334" s="90">
        <f>$D334^EXP(Parameter!$D$208)</f>
        <v>2.0512572106409239E-2</v>
      </c>
      <c r="CA334" s="90">
        <f>$E334^EXP(Parameter!$D$200)</f>
        <v>5.8081319224727106E-4</v>
      </c>
      <c r="CB334" s="90">
        <f>$D334^EXP(Parameter!$D$209)</f>
        <v>1.606379004102822E-2</v>
      </c>
      <c r="CC334" s="90">
        <f>$E334^EXP(Parameter!$D$201)</f>
        <v>1.1180494246901898E-3</v>
      </c>
      <c r="CD334" s="90">
        <f>$D334^EXP(Parameter!$D$211)</f>
        <v>1.7932547935368602E-2</v>
      </c>
      <c r="CE334" s="90">
        <f>$E334^EXP(Parameter!$D$203)</f>
        <v>6.8423093619219598E-3</v>
      </c>
      <c r="CF334" s="90">
        <f>$D334^EXP(Parameter!$D$212)</f>
        <v>4.9199030332816883E-2</v>
      </c>
      <c r="CG334" s="90">
        <f>$E334^EXP(Parameter!$D$204)</f>
        <v>4.4448512658110733E-3</v>
      </c>
      <c r="CH334" s="91">
        <f>$D334^EXP(Parameter!$D$213)</f>
        <v>1.3747413987117072E-2</v>
      </c>
      <c r="CI334" s="90">
        <f>$E334^EXP(Parameter!$D$205)</f>
        <v>8.934114476810643E-3</v>
      </c>
      <c r="CJ334" s="91">
        <f>$D334^EXP(Parameter!$D$210)</f>
        <v>6.5669822588752171E-3</v>
      </c>
      <c r="CK334" s="90">
        <f>$E334^EXP(Parameter!$D$202)</f>
        <v>4.488714114279536E-4</v>
      </c>
      <c r="CL334" s="12">
        <f>$D334^EXP(Parameter!$D$170+Parameter!$D$177*(LN($B334/30.2*21)))</f>
        <v>6.9535197253314286E-3</v>
      </c>
      <c r="CM334" s="41">
        <f>$E334^EXP(Parameter!$D$155+Parameter!$D$162*(LN($B334/30.2*21)))</f>
        <v>5.2669634907711309E-2</v>
      </c>
      <c r="CN334" s="12">
        <f>$D334^EXP(Parameter!$D$171+Parameter!$D$178*(LN($B334/30.2*21)))</f>
        <v>8.7223181722300043E-3</v>
      </c>
      <c r="CO334" s="41">
        <f>$E334^EXP(Parameter!$D$156+Parameter!$D$163*(LN($B334/30.2*21)))</f>
        <v>2.5413594155073937E-2</v>
      </c>
      <c r="CP334" s="12">
        <f>$D334^EXP(Parameter!$D$173+Parameter!$D$180*(LN($B334/30.2*21)))</f>
        <v>6.5317985630582763E-3</v>
      </c>
      <c r="CQ334" s="41">
        <f>$E334^EXP(Parameter!$D$158+Parameter!$D$165*(LN($B334/30.2*21)))</f>
        <v>2.2556113915563347E-2</v>
      </c>
      <c r="CR334" s="12">
        <f>$D334^EXP(Parameter!$D$174+Parameter!$D$181*(LN($B334/30.2*21)))</f>
        <v>4.4072615729786567E-3</v>
      </c>
      <c r="CS334" s="41">
        <f>$E334^EXP(Parameter!$D$159+Parameter!$D$166*(LN($B334/30.2*21)))</f>
        <v>4.2013363769772369E-2</v>
      </c>
      <c r="CT334" s="12">
        <f>$D334^EXP(Parameter!$D$175+Parameter!$D$182*(LN($B334/30.2*21)))</f>
        <v>3.8359266908435068E-4</v>
      </c>
      <c r="CU334" s="41">
        <f>$E334^EXP(Parameter!$D$160+Parameter!$D$167*(LN($B334/30.2*21)))</f>
        <v>2.3278095671263344E-4</v>
      </c>
      <c r="CV334" s="12">
        <f>$D334^EXP(Parameter!$D$172+Parameter!$D$179*(LN($B334/30.2*21)))</f>
        <v>8.3373373388479703E-4</v>
      </c>
      <c r="CW334" s="41">
        <f>$E334^EXP(Parameter!$D$157+Parameter!$D$164*(LN($B334/30.2*21)))</f>
        <v>1.6206343538216003E-10</v>
      </c>
      <c r="CX334" s="12">
        <f t="shared" si="37"/>
        <v>1.1346839493297796E-133</v>
      </c>
      <c r="CY334" s="85">
        <v>1.20109796102114E-2</v>
      </c>
      <c r="CZ334" s="12">
        <f t="shared" si="31"/>
        <v>4.4342115612455704E-11</v>
      </c>
      <c r="DA334" s="85">
        <v>1.7502791605157601E-2</v>
      </c>
      <c r="DB334" s="12">
        <f t="shared" si="32"/>
        <v>2.0282121626785842E-24</v>
      </c>
      <c r="DC334" s="41">
        <v>1.5725457852549801E-5</v>
      </c>
      <c r="DD334" s="12">
        <f t="shared" si="33"/>
        <v>0</v>
      </c>
      <c r="DE334" s="85">
        <v>2.3262437167758201E-4</v>
      </c>
      <c r="DF334" s="12">
        <f t="shared" si="34"/>
        <v>0</v>
      </c>
      <c r="DG334" s="41">
        <v>1.5724899999999999E-5</v>
      </c>
      <c r="DH334" s="12">
        <f t="shared" si="35"/>
        <v>1.3428802794240874E-24</v>
      </c>
      <c r="DI334" s="41">
        <v>1.5724899999999999E-5</v>
      </c>
      <c r="DJ334" s="46">
        <v>329</v>
      </c>
      <c r="DK334" s="44">
        <v>4.1377832225020203E-6</v>
      </c>
      <c r="DL334" s="44">
        <v>1.5910180708123001E-5</v>
      </c>
      <c r="DM334" s="44">
        <v>4.2864752903493099E-5</v>
      </c>
      <c r="DN334" s="44">
        <v>2.8888088094536401E-5</v>
      </c>
      <c r="DO334" s="44">
        <v>1.6976716236638499E-4</v>
      </c>
      <c r="DP334" s="44">
        <v>1.2445383936821001E-4</v>
      </c>
      <c r="DQ334" s="44">
        <v>1.9685570878913401E-4</v>
      </c>
      <c r="DR334" s="45">
        <v>7.3932866854632398E-3</v>
      </c>
      <c r="DS334" s="45">
        <v>1.32985219926546E-2</v>
      </c>
      <c r="DT334" s="45">
        <v>1.16440673745616E-2</v>
      </c>
      <c r="DU334" s="45">
        <v>7.8274677953548092E-3</v>
      </c>
      <c r="DV334" s="45">
        <v>1.2570403444962E-2</v>
      </c>
      <c r="DW334" s="45">
        <v>2.3006259765108401E-2</v>
      </c>
      <c r="DX334" s="45">
        <v>9.6048118409723902E-3</v>
      </c>
    </row>
    <row r="335" spans="1:128">
      <c r="A335" s="43">
        <f t="shared" si="36"/>
        <v>20.890410958904109</v>
      </c>
      <c r="B335" s="18">
        <v>331</v>
      </c>
      <c r="C335" s="12">
        <v>7260</v>
      </c>
      <c r="D335" s="12">
        <v>6.7198251078635198E-3</v>
      </c>
      <c r="E335" s="12">
        <v>1.5498243708525301E-5</v>
      </c>
      <c r="F335" s="92">
        <f>$D335^Parameter!$D$325</f>
        <v>2.0199434756600264E-2</v>
      </c>
      <c r="G335" s="92">
        <f>$E335^Parameter!$D$318</f>
        <v>3.4435261854078947E-4</v>
      </c>
      <c r="H335" s="92">
        <f>$D335^Parameter!$D$326</f>
        <v>1.8276219952253855E-2</v>
      </c>
      <c r="I335" s="92">
        <f>$E335^Parameter!$D$319</f>
        <v>8.351813561224983E-4</v>
      </c>
      <c r="J335" s="92">
        <f>$D335^Parameter!$D$328</f>
        <v>2.2102773499762755E-2</v>
      </c>
      <c r="K335" s="92">
        <f>$E335^Parameter!$D$321</f>
        <v>7.4010807261077737E-3</v>
      </c>
      <c r="L335" s="92">
        <f>$D335^Parameter!$D$329</f>
        <v>6.0718420187556674E-2</v>
      </c>
      <c r="M335" s="92">
        <f>$E335^Parameter!$D$322</f>
        <v>4.3978298031219203E-3</v>
      </c>
      <c r="N335" s="92">
        <f>$D335^Parameter!$D$330</f>
        <v>1.7384409992618852E-2</v>
      </c>
      <c r="O335" s="92">
        <f>$E335^Parameter!$D$323</f>
        <v>1.1915519846071539E-2</v>
      </c>
      <c r="P335" s="92">
        <f>$D335^Parameter!$D$327</f>
        <v>8.5436763387534229E-3</v>
      </c>
      <c r="Q335" s="92">
        <f>$E335^Parameter!$D$320</f>
        <v>3.6801175822599453E-4</v>
      </c>
      <c r="R335" s="12">
        <f>$D335^EXP(Parameter!$D$96+Parameter!$D$103*(($B335/30.2*21)^(1)))</f>
        <v>1.0061011399177538E-135</v>
      </c>
      <c r="S335" s="12">
        <f>$E335^EXP(Parameter!$D$81+Parameter!$D$88*($B335/30.2*21)^(-2))</f>
        <v>1.1080414837177646E-3</v>
      </c>
      <c r="T335" s="12">
        <f>$D335^EXP(Parameter!$D$97+Parameter!$D$104*(($B335*21/30.2)^(1)))</f>
        <v>3.7528126509759619E-11</v>
      </c>
      <c r="U335" s="12">
        <f>$E335^EXP(Parameter!$D$82+Parameter!$D$89*($B335/30.2*21)^(-2))</f>
        <v>2.002805209500969E-3</v>
      </c>
      <c r="V335" s="12">
        <f>$D335^EXP(Parameter!$D$99+Parameter!$D$106*(($B335*21/30.2)^(1)))</f>
        <v>1.1880590583851432E-24</v>
      </c>
      <c r="W335" s="12">
        <f>$E335^EXP(Parameter!$D$84+Parameter!$D$91*($B335/30.2*21)^(-2))</f>
        <v>1.3506223233639638E-2</v>
      </c>
      <c r="X335" s="12">
        <f>$D335^EXP(Parameter!$D$100+Parameter!$D$107*(($B335*21/30.2)^(1)))</f>
        <v>0</v>
      </c>
      <c r="Y335" s="12">
        <f>$E335^EXP(Parameter!$D$85+Parameter!$D$92*($B335/30.2*21)^(-2))</f>
        <v>7.8397169011996878E-3</v>
      </c>
      <c r="Z335" s="12">
        <f>$D335^EXP(Parameter!$D$101+Parameter!$D$108*(($B335*21/30.2)^(1)))</f>
        <v>0</v>
      </c>
      <c r="AA335" s="12">
        <f>$E335^EXP(Parameter!$D$86+Parameter!$D$93*($B335/30.2*21)^(-2))</f>
        <v>1.2113055784310572E-2</v>
      </c>
      <c r="AB335" s="12">
        <f>$D335^EXP(Parameter!$D$98+Parameter!$D$105*(($B335*21/30.2)^(1)))</f>
        <v>8.1425976215539118E-25</v>
      </c>
      <c r="AC335" s="12">
        <f>$E335^EXP(Parameter!$D$83+Parameter!$D$90*($B335/30.2*21)^(-2))</f>
        <v>4.2751298381877266E-4</v>
      </c>
      <c r="AD335" s="87">
        <f>$D335^EXP(Parameter!$D$133+Parameter!$D$140*(($B335*21/30.2)^(-0.5))+Parameter!$D$147*((LN($B335*21/30.2))))</f>
        <v>9.495087942965244E-23</v>
      </c>
      <c r="AE335" s="12">
        <f>$E335^EXP(Parameter!$D$111+Parameter!$D$118*(($B335*21/30.2)^(-1))+Parameter!$D$125*(($B335*21/30.2)^(-0.5)))</f>
        <v>3.4913223444507958E-2</v>
      </c>
      <c r="AF335" s="12">
        <f>$D335^EXP(Parameter!$D$134+Parameter!$D$141*(($B335*21/30.2)^(-0.5))+Parameter!$D$148*((LN($B335*21/30.2))))</f>
        <v>2.5352526094733881E-6</v>
      </c>
      <c r="AG335" s="12">
        <f>$E335^EXP(Parameter!$D$112+Parameter!$D$119*(($B335*21/30.2)^(-1))+Parameter!$D$126*(($B335*21/30.2)^(-0.5)))</f>
        <v>2.5482612833622313E-3</v>
      </c>
      <c r="AH335" s="12">
        <f>$D335^EXP(Parameter!$D$136+Parameter!$D$143*(($B335*21/30.2)^(-0.5))+Parameter!$D$150*((LN($B335*21/30.2))))</f>
        <v>1.3928038086643001E-17</v>
      </c>
      <c r="AI335" s="12">
        <f>$E335^EXP(Parameter!$D$114+Parameter!$D$121*(($B335*21/30.2)^(-1))+Parameter!$D$128*(($B335*21/30.2)^(-0.5)))</f>
        <v>2.1158308287667869E-6</v>
      </c>
      <c r="AJ335" s="12">
        <f>$D335^EXP(Parameter!$D$137+Parameter!$D$144*(($B335*21/30.2)^(-0.5))+Parameter!$D$151*((LN($B335*21/30.2))))</f>
        <v>7.4699055669779971E-28</v>
      </c>
      <c r="AK335" s="12">
        <f>$E335^EXP(Parameter!$D$115+Parameter!$D$122*(($B335*21/30.2)^(-1))+Parameter!$D$129*(($B335*21/30.2)^(-0.5)))</f>
        <v>1.2948694721024484E-3</v>
      </c>
      <c r="AL335" s="12">
        <f>$D335^EXP(Parameter!$D$138+Parameter!$D$145*(($B335*21/30.2)^(-0.5))+Parameter!$D$152*((LN($B335*21/30.2))))</f>
        <v>3.3091899233647843E-145</v>
      </c>
      <c r="AM335" s="12">
        <f>$E335^EXP(Parameter!$D$116+Parameter!$D$123*(($B335*21/30.2)^(-1))+Parameter!$D$130*(($B335*21/30.2)^(-0.5)))</f>
        <v>6.3094915336019075E-8</v>
      </c>
      <c r="AN335" s="12">
        <f>$D335^EXP(Parameter!$D$135+Parameter!$D$142*(($B335*21/30.2)^(-0.5))+Parameter!$D$149*((LN($B335*21/30.2))))</f>
        <v>1.3630856669566567E-8</v>
      </c>
      <c r="AO335" s="12">
        <f>$E335^EXP(Parameter!$D$113+Parameter!$D$120*(($B335*21/30.2)^(-1))+Parameter!$D$127*(($B335*21/30.2)^(-0.5)))</f>
        <v>3.3018351301192032E-16</v>
      </c>
      <c r="AP335" s="87">
        <f>$D335^EXP(Parameter!$D$304+Parameter!$D$310*((LN($B335*21/30.2))))</f>
        <v>5.0912397519035091E-3</v>
      </c>
      <c r="AQ335" s="88">
        <f>$E335^EXP(Parameter!$D$290+Parameter!$D$296*((LN($B335*21/30.2))))</f>
        <v>5.3011140398980345E-3</v>
      </c>
      <c r="AR335" s="12">
        <f>$D335^EXP(Parameter!$D$305+Parameter!$D$311*((LN($B335*21/30.2))))</f>
        <v>9.2323282639981061E-3</v>
      </c>
      <c r="AS335" s="88">
        <f>$E335^EXP(Parameter!$D$291+Parameter!$D$297*((LN($B335*21/30.2))))</f>
        <v>3.4557479919350314E-3</v>
      </c>
      <c r="AT335" s="12">
        <f>$D335^EXP(Parameter!$D$305+Parameter!$D$307-Parameter!$D$306+(Parameter!$D$311+Parameter!$D$313-Parameter!$D$312)*((LN($B335*21/30.2))))</f>
        <v>7.1591599444763713E-3</v>
      </c>
      <c r="AU335" s="88">
        <f>$E335^EXP(Parameter!$D$291+Parameter!$D$293-Parameter!$D$292+(Parameter!$D$297+Parameter!$D$299-Parameter!$D$298)*((LN($B335*21/30.2))))</f>
        <v>5.4731502684407952E-3</v>
      </c>
      <c r="AV335" s="12">
        <f>$D335^EXP(Parameter!$D$308+Parameter!$D$314*((LN($B335*21/30.2))))</f>
        <v>9.321813719348173E-3</v>
      </c>
      <c r="AW335" s="88">
        <f>$E335^EXP(Parameter!$D$294+Parameter!$D$300*((LN($B335*21/30.2))))</f>
        <v>4.8964779535737414E-3</v>
      </c>
      <c r="AX335" s="12">
        <f>$D335^EXP(Parameter!$D$305+Parameter!$D$309-Parameter!$D$306+(Parameter!$D$311+Parameter!$D$315-Parameter!$D$312)*((LN($B335*21/30.2))))</f>
        <v>2.33962570562054E-3</v>
      </c>
      <c r="AY335" s="88">
        <f>$E335^EXP(Parameter!$D$291+Parameter!$D$295-Parameter!$D$292+(Parameter!$D$297+Parameter!$D$301-Parameter!$D$298)*((LN($B335*21/30.2))))</f>
        <v>4.2605301718347073E-6</v>
      </c>
      <c r="AZ335" s="12">
        <f>$D335^EXP(Parameter!D$305-Parameter!D$306+(Parameter!D$311-Parameter!D$312)*((LN($B335*21/30.2))))</f>
        <v>1.5250037762772942E-3</v>
      </c>
      <c r="BA335" s="88">
        <f>$E335^EXP(Parameter!$D$291-Parameter!$D$292+(Parameter!$D$297-Parameter!$D$298)*((LN($B335*21/30.2))))</f>
        <v>1.5050627142688941E-8</v>
      </c>
      <c r="BB335" s="89">
        <f>$D335^EXP(Parameter!$D$231+Parameter!$D$238)</f>
        <v>2.237286903326843E-2</v>
      </c>
      <c r="BC335" s="90">
        <f>$E335^EXP(Parameter!$D$216+Parameter!$D$223)</f>
        <v>8.819245963284408E-4</v>
      </c>
      <c r="BD335" s="91">
        <f>$D335^EXP(Parameter!$D$232+Parameter!$D$239)</f>
        <v>1.5707703368078182E-2</v>
      </c>
      <c r="BE335" s="90">
        <f>$E335^EXP(Parameter!$D$217+Parameter!$D$224)</f>
        <v>1.3911762490566738E-3</v>
      </c>
      <c r="BF335" s="91">
        <f>$D335^EXP(Parameter!$D$234+Parameter!$D$241)</f>
        <v>1.9927977456894248E-2</v>
      </c>
      <c r="BG335" s="91">
        <f>$E335^EXP(Parameter!$D$219+Parameter!$D$226)</f>
        <v>9.3498930235317492E-3</v>
      </c>
      <c r="BH335" s="91">
        <f>$D335^EXP(Parameter!$D$235+Parameter!$D$242)</f>
        <v>4.9138082378656689E-2</v>
      </c>
      <c r="BI335" s="91">
        <f>$E335^EXP(Parameter!$D$220+Parameter!$D$227)</f>
        <v>5.3183538861722168E-3</v>
      </c>
      <c r="BJ335" s="91">
        <f>$D335^EXP(Parameter!$D$236)</f>
        <v>3.8620993800827352E-3</v>
      </c>
      <c r="BK335" s="91">
        <f>$E335^EXP(Parameter!$D$221)</f>
        <v>9.9853074785158008E-2</v>
      </c>
      <c r="BL335" s="91">
        <f>$D335^EXP(Parameter!$D$233+Parameter!$D$240)</f>
        <v>5.8299430543680133E-3</v>
      </c>
      <c r="BM335" s="91">
        <f>$E335^EXP(Parameter!$D$218+Parameter!$D$225)</f>
        <v>3.1910524303571734E-4</v>
      </c>
      <c r="BN335" s="90">
        <f>$D335^EXP(Parameter!$D$268+Parameter!$D$275+Parameter!$D$282)</f>
        <v>4.0265295828573522E-2</v>
      </c>
      <c r="BO335" s="91">
        <f>$E335^EXP(Parameter!$D$246+Parameter!$D$253+Parameter!$D$260)</f>
        <v>2.8760409286160498E-3</v>
      </c>
      <c r="BP335" s="91">
        <f>$D335^EXP(Parameter!$D$269+Parameter!$D$276+Parameter!$D$283)</f>
        <v>8.9925485680994004E-3</v>
      </c>
      <c r="BQ335" s="91">
        <f>$E335^EXP(Parameter!$D$247+Parameter!$D$254+Parameter!$D$261)</f>
        <v>3.6177381778190912E-3</v>
      </c>
      <c r="BR335" s="91">
        <f>$D335^EXP(Parameter!$D$271+Parameter!$D$278+Parameter!$D$285)</f>
        <v>6.2987285582893432E-2</v>
      </c>
      <c r="BS335" s="91">
        <f>$E335^EXP(Parameter!$D$249+Parameter!$D$256+Parameter!$D$263)</f>
        <v>5.6028129886931156E-3</v>
      </c>
      <c r="BT335" s="91">
        <f>$D335^EXP(Parameter!$D$272+Parameter!$D$279+Parameter!$D$286)</f>
        <v>4.5529334069195869E-2</v>
      </c>
      <c r="BU335" s="91">
        <f>$E335^EXP(Parameter!$D$250+Parameter!D$257+Parameter!D$264)</f>
        <v>2.8425464255167144E-3</v>
      </c>
      <c r="BV335" s="91">
        <f>$D335^EXP(Parameter!$D$273+Parameter!$D$280+Parameter!$D$287)</f>
        <v>4.1309213239593905E-2</v>
      </c>
      <c r="BW335" s="91">
        <f>$E335^EXP(Parameter!$D$251+Parameter!$D$258+Parameter!$D$265)</f>
        <v>2.8537282993085603E-7</v>
      </c>
      <c r="BX335" s="91">
        <f>$D335^EXP(Parameter!$D$270+Parameter!$D$277+Parameter!$D$284)</f>
        <v>1.633280381465381E-3</v>
      </c>
      <c r="BY335" s="91">
        <f>$E335^EXP(Parameter!$D$248+Parameter!$D$255+Parameter!$D$262)</f>
        <v>1.5566614774430239E-9</v>
      </c>
      <c r="BZ335" s="90">
        <f>$D335^EXP(Parameter!$D$208)</f>
        <v>2.0400269058904248E-2</v>
      </c>
      <c r="CA335" s="90">
        <f>$E335^EXP(Parameter!$D$200)</f>
        <v>5.7516084924887903E-4</v>
      </c>
      <c r="CB335" s="90">
        <f>$D335^EXP(Parameter!$D$209)</f>
        <v>1.597032773515086E-2</v>
      </c>
      <c r="CC335" s="90">
        <f>$E335^EXP(Parameter!$D$201)</f>
        <v>1.1081209094497796E-3</v>
      </c>
      <c r="CD335" s="90">
        <f>$D335^EXP(Parameter!$D$211)</f>
        <v>1.7830984298658974E-2</v>
      </c>
      <c r="CE335" s="90">
        <f>$E335^EXP(Parameter!$D$203)</f>
        <v>6.797691336214347E-3</v>
      </c>
      <c r="CF335" s="90">
        <f>$D335^EXP(Parameter!$D$212)</f>
        <v>4.8990172398498379E-2</v>
      </c>
      <c r="CG335" s="90">
        <f>$E335^EXP(Parameter!$D$204)</f>
        <v>4.4133673665473641E-3</v>
      </c>
      <c r="CH335" s="91">
        <f>$D335^EXP(Parameter!$D$213)</f>
        <v>1.3664423050469603E-2</v>
      </c>
      <c r="CI335" s="90">
        <f>$E335^EXP(Parameter!$D$205)</f>
        <v>8.8789640466682522E-3</v>
      </c>
      <c r="CJ335" s="91">
        <f>$D335^EXP(Parameter!$D$210)</f>
        <v>6.5205305207028013E-3</v>
      </c>
      <c r="CK335" s="90">
        <f>$E335^EXP(Parameter!$D$202)</f>
        <v>4.443527825541568E-4</v>
      </c>
      <c r="CL335" s="12">
        <f>$D335^EXP(Parameter!$D$170+Parameter!$D$177*(LN($B335/30.2*21)))</f>
        <v>6.8968911407525577E-3</v>
      </c>
      <c r="CM335" s="41">
        <f>$E335^EXP(Parameter!$D$155+Parameter!$D$162*(LN($B335/30.2*21)))</f>
        <v>5.2585475940683975E-2</v>
      </c>
      <c r="CN335" s="12">
        <f>$D335^EXP(Parameter!$D$171+Parameter!$D$178*(LN($B335/30.2*21)))</f>
        <v>8.6589906977726089E-3</v>
      </c>
      <c r="CO335" s="41">
        <f>$E335^EXP(Parameter!$D$156+Parameter!$D$163*(LN($B335/30.2*21)))</f>
        <v>2.5333066408439443E-2</v>
      </c>
      <c r="CP335" s="12">
        <f>$D335^EXP(Parameter!$D$173+Parameter!$D$180*(LN($B335/30.2*21)))</f>
        <v>6.47872757412183E-3</v>
      </c>
      <c r="CQ335" s="41">
        <f>$E335^EXP(Parameter!$D$158+Parameter!$D$165*(LN($B335/30.2*21)))</f>
        <v>2.245806589067877E-2</v>
      </c>
      <c r="CR335" s="12">
        <f>$D335^EXP(Parameter!$D$174+Parameter!$D$181*(LN($B335/30.2*21)))</f>
        <v>4.3600531411438267E-3</v>
      </c>
      <c r="CS335" s="41">
        <f>$E335^EXP(Parameter!$D$159+Parameter!$D$166*(LN($B335/30.2*21)))</f>
        <v>4.1894010700735757E-2</v>
      </c>
      <c r="CT335" s="12">
        <f>$D335^EXP(Parameter!$D$175+Parameter!$D$182*(LN($B335/30.2*21)))</f>
        <v>3.7759487997597504E-4</v>
      </c>
      <c r="CU335" s="41">
        <f>$E335^EXP(Parameter!$D$160+Parameter!$D$167*(LN($B335/30.2*21)))</f>
        <v>2.2917343532941468E-4</v>
      </c>
      <c r="CV335" s="12">
        <f>$D335^EXP(Parameter!$D$172+Parameter!$D$179*(LN($B335/30.2*21)))</f>
        <v>8.2351342518809719E-4</v>
      </c>
      <c r="CW335" s="41">
        <f>$E335^EXP(Parameter!$D$157+Parameter!$D$164*(LN($B335/30.2*21)))</f>
        <v>1.5428325912077691E-10</v>
      </c>
      <c r="CX335" s="12">
        <f t="shared" si="37"/>
        <v>1.0061011399177538E-135</v>
      </c>
      <c r="CY335" s="85">
        <v>1.20084270880628E-2</v>
      </c>
      <c r="CZ335" s="12">
        <f t="shared" si="31"/>
        <v>3.7528126509759619E-11</v>
      </c>
      <c r="DA335" s="85">
        <v>1.7496325942001199E-2</v>
      </c>
      <c r="DB335" s="12">
        <f t="shared" si="32"/>
        <v>1.1880590583851432E-24</v>
      </c>
      <c r="DC335" s="41">
        <v>1.5498704895878798E-5</v>
      </c>
      <c r="DD335" s="12">
        <f t="shared" si="33"/>
        <v>0</v>
      </c>
      <c r="DE335" s="85">
        <v>2.29961114766152E-4</v>
      </c>
      <c r="DF335" s="12">
        <f t="shared" si="34"/>
        <v>0</v>
      </c>
      <c r="DG335" s="41">
        <v>1.54982E-5</v>
      </c>
      <c r="DH335" s="12">
        <f t="shared" si="35"/>
        <v>8.1425976215539118E-25</v>
      </c>
      <c r="DI335" s="41">
        <v>1.54982E-5</v>
      </c>
      <c r="DJ335" s="46">
        <v>330</v>
      </c>
      <c r="DK335" s="44">
        <v>4.0646978981539999E-6</v>
      </c>
      <c r="DL335" s="44">
        <v>1.5648519750333101E-5</v>
      </c>
      <c r="DM335" s="44">
        <v>4.21997634881821E-5</v>
      </c>
      <c r="DN335" s="44">
        <v>2.8429083916647901E-5</v>
      </c>
      <c r="DO335" s="44">
        <v>1.6736383700755001E-4</v>
      </c>
      <c r="DP335" s="44">
        <v>1.22653026218389E-4</v>
      </c>
      <c r="DQ335" s="44">
        <v>1.9409859893104701E-4</v>
      </c>
      <c r="DR335" s="45">
        <v>7.3429886574928301E-3</v>
      </c>
      <c r="DS335" s="45">
        <v>1.3214372372014701E-2</v>
      </c>
      <c r="DT335" s="45">
        <v>1.15691008587507E-2</v>
      </c>
      <c r="DU335" s="45">
        <v>7.77456703746837E-3</v>
      </c>
      <c r="DV335" s="45">
        <v>1.24902701457169E-2</v>
      </c>
      <c r="DW335" s="45">
        <v>2.28716208454144E-2</v>
      </c>
      <c r="DX335" s="45">
        <v>9.5414663412658508E-3</v>
      </c>
    </row>
    <row r="336" spans="1:128">
      <c r="A336" s="43">
        <f t="shared" si="36"/>
        <v>20.950684931506849</v>
      </c>
      <c r="B336" s="18">
        <v>332</v>
      </c>
      <c r="C336" s="12">
        <v>7282</v>
      </c>
      <c r="D336" s="12">
        <v>6.6726793338200904E-3</v>
      </c>
      <c r="E336" s="12">
        <v>1.5275399796730601E-5</v>
      </c>
      <c r="F336" s="92">
        <f>$D336^Parameter!$D$325</f>
        <v>2.0088809416949769E-2</v>
      </c>
      <c r="G336" s="92">
        <f>$E336^Parameter!$D$318</f>
        <v>3.4078044185348273E-4</v>
      </c>
      <c r="H336" s="92">
        <f>$D336^Parameter!$D$326</f>
        <v>1.8173568142119206E-2</v>
      </c>
      <c r="I336" s="92">
        <f>$E336^Parameter!$D$319</f>
        <v>8.2747571118566444E-4</v>
      </c>
      <c r="J336" s="92">
        <f>$D336^Parameter!$D$328</f>
        <v>2.1984510187910106E-2</v>
      </c>
      <c r="K336" s="92">
        <f>$E336^Parameter!$D$321</f>
        <v>7.353747528815114E-3</v>
      </c>
      <c r="L336" s="92">
        <f>$D336^Parameter!$D$329</f>
        <v>6.0479493109328313E-2</v>
      </c>
      <c r="M336" s="92">
        <f>$E336^Parameter!$D$322</f>
        <v>4.3667302731073511E-3</v>
      </c>
      <c r="N336" s="92">
        <f>$D336^Parameter!$D$330</f>
        <v>1.728555014209775E-2</v>
      </c>
      <c r="O336" s="92">
        <f>$E336^Parameter!$D$323</f>
        <v>1.1846690276302071E-2</v>
      </c>
      <c r="P336" s="92">
        <f>$D336^Parameter!$D$327</f>
        <v>8.4866021381499596E-3</v>
      </c>
      <c r="Q336" s="92">
        <f>$E336^Parameter!$D$320</f>
        <v>3.6422580024712337E-4</v>
      </c>
      <c r="R336" s="12">
        <f>$D336^EXP(Parameter!$D$96+Parameter!$D$103*(($B336/30.2*21)^(1)))</f>
        <v>8.306668687201342E-138</v>
      </c>
      <c r="S336" s="12">
        <f>$E336^EXP(Parameter!$D$81+Parameter!$D$88*($B336/30.2*21)^(-2))</f>
        <v>1.0982247594232468E-3</v>
      </c>
      <c r="T336" s="12">
        <f>$D336^EXP(Parameter!$D$97+Parameter!$D$104*(($B336*21/30.2)^(1)))</f>
        <v>3.1728073631654854E-11</v>
      </c>
      <c r="U336" s="12">
        <f>$E336^EXP(Parameter!$D$82+Parameter!$D$89*($B336/30.2*21)^(-2))</f>
        <v>1.9865981984459021E-3</v>
      </c>
      <c r="V336" s="12">
        <f>$D336^EXP(Parameter!$D$99+Parameter!$D$106*(($B336*21/30.2)^(1)))</f>
        <v>6.9248217847959353E-25</v>
      </c>
      <c r="W336" s="12">
        <f>$E336^EXP(Parameter!$D$84+Parameter!$D$91*($B336/30.2*21)^(-2))</f>
        <v>1.3430410770229476E-2</v>
      </c>
      <c r="X336" s="12">
        <f>$D336^EXP(Parameter!$D$100+Parameter!$D$107*(($B336*21/30.2)^(1)))</f>
        <v>0</v>
      </c>
      <c r="Y336" s="12">
        <f>$E336^EXP(Parameter!$D$85+Parameter!$D$92*($B336/30.2*21)^(-2))</f>
        <v>7.7901671184212274E-3</v>
      </c>
      <c r="Z336" s="12">
        <f>$D336^EXP(Parameter!$D$101+Parameter!$D$108*(($B336*21/30.2)^(1)))</f>
        <v>0</v>
      </c>
      <c r="AA336" s="12">
        <f>$E336^EXP(Parameter!$D$86+Parameter!$D$93*($B336/30.2*21)^(-2))</f>
        <v>1.2043341149376906E-2</v>
      </c>
      <c r="AB336" s="12">
        <f>$D336^EXP(Parameter!$D$98+Parameter!$D$105*(($B336*21/30.2)^(1)))</f>
        <v>4.9162607654780574E-25</v>
      </c>
      <c r="AC336" s="12">
        <f>$E336^EXP(Parameter!$D$83+Parameter!$D$90*($B336/30.2*21)^(-2))</f>
        <v>4.231976910452237E-4</v>
      </c>
      <c r="AD336" s="87">
        <f>$D336^EXP(Parameter!$D$133+Parameter!$D$140*(($B336*21/30.2)^(-0.5))+Parameter!$D$147*((LN($B336*21/30.2))))</f>
        <v>7.4067331662367721E-23</v>
      </c>
      <c r="AE336" s="12">
        <f>$E336^EXP(Parameter!$D$111+Parameter!$D$118*(($B336*21/30.2)^(-1))+Parameter!$D$125*(($B336*21/30.2)^(-0.5)))</f>
        <v>3.4799805162399132E-2</v>
      </c>
      <c r="AF336" s="12">
        <f>$D336^EXP(Parameter!$D$134+Parameter!$D$141*(($B336*21/30.2)^(-0.5))+Parameter!$D$148*((LN($B336*21/30.2))))</f>
        <v>2.4437122466826261E-6</v>
      </c>
      <c r="AG336" s="12">
        <f>$E336^EXP(Parameter!$D$112+Parameter!$D$119*(($B336*21/30.2)^(-1))+Parameter!$D$126*(($B336*21/30.2)^(-0.5)))</f>
        <v>2.5288758085185606E-3</v>
      </c>
      <c r="AH336" s="12">
        <f>$D336^EXP(Parameter!$D$136+Parameter!$D$143*(($B336*21/30.2)^(-0.5))+Parameter!$D$150*((LN($B336*21/30.2))))</f>
        <v>1.1680996647786448E-17</v>
      </c>
      <c r="AI336" s="12">
        <f>$E336^EXP(Parameter!$D$114+Parameter!$D$121*(($B336*21/30.2)^(-1))+Parameter!$D$128*(($B336*21/30.2)^(-0.5)))</f>
        <v>2.0663246393243337E-6</v>
      </c>
      <c r="AJ336" s="12">
        <f>$D336^EXP(Parameter!$D$137+Parameter!$D$144*(($B336*21/30.2)^(-0.5))+Parameter!$D$151*((LN($B336*21/30.2))))</f>
        <v>5.3084638494612312E-28</v>
      </c>
      <c r="AK336" s="12">
        <f>$E336^EXP(Parameter!$D$115+Parameter!$D$122*(($B336*21/30.2)^(-1))+Parameter!$D$129*(($B336*21/30.2)^(-0.5)))</f>
        <v>1.2826661542119091E-3</v>
      </c>
      <c r="AL336" s="12">
        <f>$D336^EXP(Parameter!$D$138+Parameter!$D$145*(($B336*21/30.2)^(-0.5))+Parameter!$D$152*((LN($B336*21/30.2))))</f>
        <v>3.0781878893009915E-146</v>
      </c>
      <c r="AM336" s="12">
        <f>$E336^EXP(Parameter!$D$116+Parameter!$D$123*(($B336*21/30.2)^(-1))+Parameter!$D$130*(($B336*21/30.2)^(-0.5)))</f>
        <v>6.1220310554015109E-8</v>
      </c>
      <c r="AN336" s="12">
        <f>$D336^EXP(Parameter!$D$135+Parameter!$D$142*(($B336*21/30.2)^(-0.5))+Parameter!$D$149*((LN($B336*21/30.2))))</f>
        <v>1.2919244250679601E-8</v>
      </c>
      <c r="AO336" s="12">
        <f>$E336^EXP(Parameter!$D$113+Parameter!$D$120*(($B336*21/30.2)^(-1))+Parameter!$D$127*(($B336*21/30.2)^(-0.5)))</f>
        <v>3.081529112194666E-16</v>
      </c>
      <c r="AP336" s="87">
        <f>$D336^EXP(Parameter!$D$304+Parameter!$D$310*((LN($B336*21/30.2))))</f>
        <v>5.0433046647215124E-3</v>
      </c>
      <c r="AQ336" s="88">
        <f>$E336^EXP(Parameter!$D$290+Parameter!$D$296*((LN($B336*21/30.2))))</f>
        <v>5.2768283877186141E-3</v>
      </c>
      <c r="AR336" s="12">
        <f>$D336^EXP(Parameter!$D$305+Parameter!$D$311*((LN($B336*21/30.2))))</f>
        <v>9.1653492676031928E-3</v>
      </c>
      <c r="AS336" s="88">
        <f>$E336^EXP(Parameter!$D$291+Parameter!$D$297*((LN($B336*21/30.2))))</f>
        <v>3.4333543162792454E-3</v>
      </c>
      <c r="AT336" s="12">
        <f>$D336^EXP(Parameter!$D$305+Parameter!$D$307-Parameter!$D$306+(Parameter!$D$311+Parameter!$D$313-Parameter!$D$312)*((LN($B336*21/30.2))))</f>
        <v>7.1004363421215064E-3</v>
      </c>
      <c r="AU336" s="88">
        <f>$E336^EXP(Parameter!$D$291+Parameter!$D$293-Parameter!$D$292+(Parameter!$D$297+Parameter!$D$299-Parameter!$D$298)*((LN($B336*21/30.2))))</f>
        <v>5.4332492231688977E-3</v>
      </c>
      <c r="AV336" s="12">
        <f>$D336^EXP(Parameter!$D$308+Parameter!$D$314*((LN($B336*21/30.2))))</f>
        <v>9.2362168395631224E-3</v>
      </c>
      <c r="AW336" s="88">
        <f>$E336^EXP(Parameter!$D$294+Parameter!$D$300*((LN($B336*21/30.2))))</f>
        <v>4.8632023088546932E-3</v>
      </c>
      <c r="AX336" s="12">
        <f>$D336^EXP(Parameter!$D$305+Parameter!$D$309-Parameter!$D$306+(Parameter!$D$311+Parameter!$D$315-Parameter!$D$312)*((LN($B336*21/30.2))))</f>
        <v>2.3134991605253223E-3</v>
      </c>
      <c r="AY336" s="88">
        <f>$E336^EXP(Parameter!$D$291+Parameter!$D$295-Parameter!$D$292+(Parameter!$D$297+Parameter!$D$301-Parameter!$D$298)*((LN($B336*21/30.2))))</f>
        <v>4.1384306240428567E-6</v>
      </c>
      <c r="AZ336" s="12">
        <f>$D336^EXP(Parameter!D$305-Parameter!D$306+(Parameter!D$311-Parameter!D$312)*((LN($B336*21/30.2))))</f>
        <v>1.507908234266398E-3</v>
      </c>
      <c r="BA336" s="88">
        <f>$E336^EXP(Parameter!$D$291-Parameter!$D$292+(Parameter!$D$297-Parameter!$D$298)*((LN($B336*21/30.2))))</f>
        <v>1.4480608965302818E-8</v>
      </c>
      <c r="BB336" s="89">
        <f>$D336^EXP(Parameter!$D$231+Parameter!$D$238)</f>
        <v>2.2253540940677073E-2</v>
      </c>
      <c r="BC336" s="90">
        <f>$E336^EXP(Parameter!$D$216+Parameter!$D$223)</f>
        <v>8.7384991429499551E-4</v>
      </c>
      <c r="BD336" s="91">
        <f>$D336^EXP(Parameter!$D$232+Parameter!$D$239)</f>
        <v>1.561614924088027E-2</v>
      </c>
      <c r="BE336" s="90">
        <f>$E336^EXP(Parameter!$D$217+Parameter!$D$224)</f>
        <v>1.3792608760665127E-3</v>
      </c>
      <c r="BF336" s="91">
        <f>$D336^EXP(Parameter!$D$234+Parameter!$D$241)</f>
        <v>1.9818461414342545E-2</v>
      </c>
      <c r="BG336" s="91">
        <f>$E336^EXP(Parameter!$D$219+Parameter!$D$226)</f>
        <v>9.2929364591857362E-3</v>
      </c>
      <c r="BH336" s="91">
        <f>$D336^EXP(Parameter!$D$235+Parameter!$D$242)</f>
        <v>4.8930149504095584E-2</v>
      </c>
      <c r="BI336" s="91">
        <f>$E336^EXP(Parameter!$D$220+Parameter!$D$227)</f>
        <v>5.2820574570959303E-3</v>
      </c>
      <c r="BJ336" s="91">
        <f>$D336^EXP(Parameter!$D$236)</f>
        <v>3.8320150659623999E-3</v>
      </c>
      <c r="BK336" s="91">
        <f>$E336^EXP(Parameter!$D$221)</f>
        <v>9.9552657843423403E-2</v>
      </c>
      <c r="BL336" s="91">
        <f>$D336^EXP(Parameter!$D$233+Parameter!$D$240)</f>
        <v>5.7878833711696815E-3</v>
      </c>
      <c r="BM336" s="91">
        <f>$E336^EXP(Parameter!$D$218+Parameter!$D$225)</f>
        <v>3.1576352763414427E-4</v>
      </c>
      <c r="BN336" s="90">
        <f>$D336^EXP(Parameter!$D$268+Parameter!$D$275+Parameter!$D$282)</f>
        <v>4.0083673232540383E-2</v>
      </c>
      <c r="BO336" s="91">
        <f>$E336^EXP(Parameter!$D$246+Parameter!$D$253+Parameter!$D$260)</f>
        <v>2.8541172182504587E-3</v>
      </c>
      <c r="BP336" s="91">
        <f>$D336^EXP(Parameter!$D$269+Parameter!$D$276+Parameter!$D$283)</f>
        <v>8.933119508814133E-3</v>
      </c>
      <c r="BQ336" s="91">
        <f>$E336^EXP(Parameter!$D$247+Parameter!$D$254+Parameter!$D$261)</f>
        <v>3.5912379614764563E-3</v>
      </c>
      <c r="BR336" s="91">
        <f>$D336^EXP(Parameter!$D$271+Parameter!$D$278+Parameter!$D$285)</f>
        <v>6.2742669869555054E-2</v>
      </c>
      <c r="BS336" s="91">
        <f>$E336^EXP(Parameter!$D$249+Parameter!$D$256+Parameter!$D$263)</f>
        <v>5.5649543817285155E-3</v>
      </c>
      <c r="BT336" s="91">
        <f>$D336^EXP(Parameter!$D$272+Parameter!$D$279+Parameter!$D$286)</f>
        <v>4.533180531739224E-2</v>
      </c>
      <c r="BU336" s="91">
        <f>$E336^EXP(Parameter!$D$250+Parameter!D$257+Parameter!D$264)</f>
        <v>2.8208348256325436E-3</v>
      </c>
      <c r="BV336" s="91">
        <f>$D336^EXP(Parameter!$D$273+Parameter!$D$280+Parameter!$D$287)</f>
        <v>4.1124363276198041E-2</v>
      </c>
      <c r="BW336" s="91">
        <f>$E336^EXP(Parameter!$D$251+Parameter!$D$258+Parameter!$D$265)</f>
        <v>2.7980401922778545E-7</v>
      </c>
      <c r="BX336" s="91">
        <f>$D336^EXP(Parameter!$D$270+Parameter!$D$277+Parameter!$D$284)</f>
        <v>1.6185960838386718E-3</v>
      </c>
      <c r="BY336" s="91">
        <f>$E336^EXP(Parameter!$D$248+Parameter!$D$255+Parameter!$D$262)</f>
        <v>1.515918260763728E-9</v>
      </c>
      <c r="BZ336" s="90">
        <f>$D336^EXP(Parameter!$D$208)</f>
        <v>2.0288826314412596E-2</v>
      </c>
      <c r="CA336" s="90">
        <f>$E336^EXP(Parameter!$D$200)</f>
        <v>5.6957633413704022E-4</v>
      </c>
      <c r="CB336" s="90">
        <f>$D336^EXP(Parameter!$D$209)</f>
        <v>1.5877613387134504E-2</v>
      </c>
      <c r="CC336" s="90">
        <f>$E336^EXP(Parameter!$D$201)</f>
        <v>1.0983031102794014E-3</v>
      </c>
      <c r="CD336" s="90">
        <f>$D336^EXP(Parameter!$D$211)</f>
        <v>1.7730217808018946E-2</v>
      </c>
      <c r="CE336" s="90">
        <f>$E336^EXP(Parameter!$D$203)</f>
        <v>6.7534659546471219E-3</v>
      </c>
      <c r="CF336" s="90">
        <f>$D336^EXP(Parameter!$D$212)</f>
        <v>4.8782658449539447E-2</v>
      </c>
      <c r="CG336" s="90">
        <f>$E336^EXP(Parameter!$D$204)</f>
        <v>4.382178172855189E-3</v>
      </c>
      <c r="CH336" s="91">
        <f>$D336^EXP(Parameter!$D$213)</f>
        <v>1.3582114357203844E-2</v>
      </c>
      <c r="CI336" s="90">
        <f>$E336^EXP(Parameter!$D$205)</f>
        <v>8.824279827083158E-3</v>
      </c>
      <c r="CJ336" s="91">
        <f>$D336^EXP(Parameter!$D$210)</f>
        <v>6.4745086456129515E-3</v>
      </c>
      <c r="CK336" s="90">
        <f>$E336^EXP(Parameter!$D$202)</f>
        <v>4.398898849990846E-4</v>
      </c>
      <c r="CL336" s="12">
        <f>$D336^EXP(Parameter!$D$170+Parameter!$D$177*(LN($B336/30.2*21)))</f>
        <v>6.8408293226824186E-3</v>
      </c>
      <c r="CM336" s="41">
        <f>$E336^EXP(Parameter!$D$155+Parameter!$D$162*(LN($B336/30.2*21)))</f>
        <v>5.2501779138621037E-2</v>
      </c>
      <c r="CN336" s="12">
        <f>$D336^EXP(Parameter!$D$171+Parameter!$D$178*(LN($B336/30.2*21)))</f>
        <v>8.5962503058220271E-3</v>
      </c>
      <c r="CO336" s="41">
        <f>$E336^EXP(Parameter!$D$156+Parameter!$D$163*(LN($B336/30.2*21)))</f>
        <v>2.5253038598681658E-2</v>
      </c>
      <c r="CP336" s="12">
        <f>$D336^EXP(Parameter!$D$173+Parameter!$D$180*(LN($B336/30.2*21)))</f>
        <v>6.4261884110715468E-3</v>
      </c>
      <c r="CQ336" s="41">
        <f>$E336^EXP(Parameter!$D$158+Parameter!$D$165*(LN($B336/30.2*21)))</f>
        <v>2.2360692320562099E-2</v>
      </c>
      <c r="CR336" s="12">
        <f>$D336^EXP(Parameter!$D$174+Parameter!$D$181*(LN($B336/30.2*21)))</f>
        <v>4.3134183347207583E-3</v>
      </c>
      <c r="CS336" s="41">
        <f>$E336^EXP(Parameter!$D$159+Parameter!$D$166*(LN($B336/30.2*21)))</f>
        <v>4.1775351760428285E-2</v>
      </c>
      <c r="CT336" s="12">
        <f>$D336^EXP(Parameter!$D$175+Parameter!$D$182*(LN($B336/30.2*21)))</f>
        <v>3.7169931162544877E-4</v>
      </c>
      <c r="CU336" s="41">
        <f>$E336^EXP(Parameter!$D$160+Parameter!$D$167*(LN($B336/30.2*21)))</f>
        <v>2.2562736941046034E-4</v>
      </c>
      <c r="CV336" s="12">
        <f>$D336^EXP(Parameter!$D$172+Parameter!$D$179*(LN($B336/30.2*21)))</f>
        <v>8.1343612691941525E-4</v>
      </c>
      <c r="CW336" s="41">
        <f>$E336^EXP(Parameter!$D$157+Parameter!$D$164*(LN($B336/30.2*21)))</f>
        <v>1.4688526074900289E-10</v>
      </c>
      <c r="CX336" s="12">
        <f t="shared" si="37"/>
        <v>8.306668687201342E-138</v>
      </c>
      <c r="CY336" s="85">
        <v>1.20059211357157E-2</v>
      </c>
      <c r="CZ336" s="12">
        <f t="shared" si="31"/>
        <v>3.1728073631654854E-11</v>
      </c>
      <c r="DA336" s="85">
        <v>1.7489963872644398E-2</v>
      </c>
      <c r="DB336" s="12">
        <f t="shared" si="32"/>
        <v>6.9248217847959353E-25</v>
      </c>
      <c r="DC336" s="41">
        <v>1.52758568369527E-5</v>
      </c>
      <c r="DD336" s="12">
        <f t="shared" si="33"/>
        <v>0</v>
      </c>
      <c r="DE336" s="85">
        <v>2.2733973858580399E-4</v>
      </c>
      <c r="DF336" s="12">
        <f t="shared" si="34"/>
        <v>0</v>
      </c>
      <c r="DG336" s="41">
        <v>1.5275399999999999E-5</v>
      </c>
      <c r="DH336" s="12">
        <f t="shared" si="35"/>
        <v>4.9162607654780574E-25</v>
      </c>
      <c r="DI336" s="41">
        <v>1.5275399999999999E-5</v>
      </c>
      <c r="DJ336" s="46">
        <v>331</v>
      </c>
      <c r="DK336" s="44">
        <v>3.9930550493894004E-6</v>
      </c>
      <c r="DL336" s="44">
        <v>1.5391695734168199E-5</v>
      </c>
      <c r="DM336" s="44">
        <v>4.1546426592598003E-5</v>
      </c>
      <c r="DN336" s="44">
        <v>2.7978300883968499E-5</v>
      </c>
      <c r="DO336" s="44">
        <v>1.6499924089719001E-4</v>
      </c>
      <c r="DP336" s="44">
        <v>1.20881819453911E-4</v>
      </c>
      <c r="DQ336" s="44">
        <v>1.9138548634301E-4</v>
      </c>
      <c r="DR336" s="45">
        <v>7.2931443699357796E-3</v>
      </c>
      <c r="DS336" s="45">
        <v>1.31309374948091E-2</v>
      </c>
      <c r="DT336" s="45">
        <v>1.14947803121119E-2</v>
      </c>
      <c r="DU336" s="45">
        <v>7.7221408817164097E-3</v>
      </c>
      <c r="DV336" s="45">
        <v>1.2410821678098399E-2</v>
      </c>
      <c r="DW336" s="45">
        <v>2.2738053579603599E-2</v>
      </c>
      <c r="DX336" s="45">
        <v>9.4786777186893802E-3</v>
      </c>
    </row>
    <row r="337" spans="1:128">
      <c r="A337" s="43">
        <f t="shared" si="36"/>
        <v>21.010958904109589</v>
      </c>
      <c r="B337" s="18">
        <v>333</v>
      </c>
      <c r="C337" s="12">
        <v>7304</v>
      </c>
      <c r="D337" s="12">
        <v>6.6259668552342398E-3</v>
      </c>
      <c r="E337" s="12">
        <v>1.50562605702589E-5</v>
      </c>
      <c r="F337" s="92">
        <f>$D337^Parameter!$D$325</f>
        <v>1.9979031062072952E-2</v>
      </c>
      <c r="G337" s="92">
        <f>$E337^Parameter!$D$318</f>
        <v>3.3725339326914081E-4</v>
      </c>
      <c r="H337" s="92">
        <f>$D337^Parameter!$D$326</f>
        <v>1.8071716596035924E-2</v>
      </c>
      <c r="I337" s="92">
        <f>$E337^Parameter!$D$319</f>
        <v>8.1985860306549134E-4</v>
      </c>
      <c r="J337" s="92">
        <f>$D337^Parameter!$D$328</f>
        <v>2.1867137482126299E-2</v>
      </c>
      <c r="K337" s="92">
        <f>$E337^Parameter!$D$321</f>
        <v>7.3068246488150312E-3</v>
      </c>
      <c r="L337" s="92">
        <f>$D337^Parameter!$D$329</f>
        <v>6.0242028205129722E-2</v>
      </c>
      <c r="M337" s="92">
        <f>$E337^Parameter!$D$322</f>
        <v>4.3359212904510776E-3</v>
      </c>
      <c r="N337" s="92">
        <f>$D337^Parameter!$D$330</f>
        <v>1.7187467892157006E-2</v>
      </c>
      <c r="O337" s="92">
        <f>$E337^Parameter!$D$323</f>
        <v>1.1778414911465942E-2</v>
      </c>
      <c r="P337" s="92">
        <f>$D337^Parameter!$D$327</f>
        <v>8.4300333873808097E-3</v>
      </c>
      <c r="Q337" s="92">
        <f>$E337^Parameter!$D$320</f>
        <v>3.6048734663863202E-4</v>
      </c>
      <c r="R337" s="12">
        <f>$D337^EXP(Parameter!$D$96+Parameter!$D$103*(($B337/30.2*21)^(1)))</f>
        <v>6.3792439918499209E-140</v>
      </c>
      <c r="S337" s="12">
        <f>$E337^EXP(Parameter!$D$81+Parameter!$D$88*($B337/30.2*21)^(-2))</f>
        <v>1.0885172377354726E-3</v>
      </c>
      <c r="T337" s="12">
        <f>$D337^EXP(Parameter!$D$97+Parameter!$D$104*(($B337*21/30.2)^(1)))</f>
        <v>2.6796253964808302E-11</v>
      </c>
      <c r="U337" s="12">
        <f>$E337^EXP(Parameter!$D$82+Parameter!$D$89*($B337/30.2*21)^(-2))</f>
        <v>1.9705590835251093E-3</v>
      </c>
      <c r="V337" s="12">
        <f>$D337^EXP(Parameter!$D$99+Parameter!$D$106*(($B337*21/30.2)^(1)))</f>
        <v>4.016109626576329E-25</v>
      </c>
      <c r="W337" s="12">
        <f>$E337^EXP(Parameter!$D$84+Parameter!$D$91*($B337/30.2*21)^(-2))</f>
        <v>1.3355196377579519E-2</v>
      </c>
      <c r="X337" s="12">
        <f>$D337^EXP(Parameter!$D$100+Parameter!$D$107*(($B337*21/30.2)^(1)))</f>
        <v>0</v>
      </c>
      <c r="Y337" s="12">
        <f>$E337^EXP(Parameter!$D$85+Parameter!$D$92*($B337/30.2*21)^(-2))</f>
        <v>7.7410431511574758E-3</v>
      </c>
      <c r="Z337" s="12">
        <f>$D337^EXP(Parameter!$D$101+Parameter!$D$108*(($B337*21/30.2)^(1)))</f>
        <v>0</v>
      </c>
      <c r="AA337" s="12">
        <f>$E337^EXP(Parameter!$D$86+Parameter!$D$93*($B337/30.2*21)^(-2))</f>
        <v>1.1974186389596041E-2</v>
      </c>
      <c r="AB337" s="12">
        <f>$D337^EXP(Parameter!$D$98+Parameter!$D$105*(($B337*21/30.2)^(1)))</f>
        <v>2.9555455068176227E-25</v>
      </c>
      <c r="AC337" s="12">
        <f>$E337^EXP(Parameter!$D$83+Parameter!$D$90*($B337/30.2*21)^(-2))</f>
        <v>4.1893571225290726E-4</v>
      </c>
      <c r="AD337" s="87">
        <f>$D337^EXP(Parameter!$D$133+Parameter!$D$140*(($B337*21/30.2)^(-0.5))+Parameter!$D$147*((LN($B337*21/30.2))))</f>
        <v>5.7749856606384545E-23</v>
      </c>
      <c r="AE337" s="12">
        <f>$E337^EXP(Parameter!$D$111+Parameter!$D$118*(($B337*21/30.2)^(-1))+Parameter!$D$125*(($B337*21/30.2)^(-0.5)))</f>
        <v>3.4687022133297531E-2</v>
      </c>
      <c r="AF337" s="12">
        <f>$D337^EXP(Parameter!$D$134+Parameter!$D$141*(($B337*21/30.2)^(-0.5))+Parameter!$D$148*((LN($B337*21/30.2))))</f>
        <v>2.3555064442927657E-6</v>
      </c>
      <c r="AG337" s="12">
        <f>$E337^EXP(Parameter!$D$112+Parameter!$D$119*(($B337*21/30.2)^(-1))+Parameter!$D$126*(($B337*21/30.2)^(-0.5)))</f>
        <v>2.50968196134203E-3</v>
      </c>
      <c r="AH337" s="12">
        <f>$D337^EXP(Parameter!$D$136+Parameter!$D$143*(($B337*21/30.2)^(-0.5))+Parameter!$D$150*((LN($B337*21/30.2))))</f>
        <v>9.7938857709773603E-18</v>
      </c>
      <c r="AI337" s="12">
        <f>$E337^EXP(Parameter!$D$114+Parameter!$D$121*(($B337*21/30.2)^(-1))+Parameter!$D$128*(($B337*21/30.2)^(-0.5)))</f>
        <v>2.0180719447033877E-6</v>
      </c>
      <c r="AJ337" s="12">
        <f>$D337^EXP(Parameter!$D$137+Parameter!$D$144*(($B337*21/30.2)^(-0.5))+Parameter!$D$151*((LN($B337*21/30.2))))</f>
        <v>3.7692685912320695E-28</v>
      </c>
      <c r="AK337" s="12">
        <f>$E337^EXP(Parameter!$D$115+Parameter!$D$122*(($B337*21/30.2)^(-1))+Parameter!$D$129*(($B337*21/30.2)^(-0.5)))</f>
        <v>1.2706047319588161E-3</v>
      </c>
      <c r="AL337" s="12">
        <f>$D337^EXP(Parameter!$D$138+Parameter!$D$145*(($B337*21/30.2)^(-0.5))+Parameter!$D$152*((LN($B337*21/30.2))))</f>
        <v>2.8350096233351955E-147</v>
      </c>
      <c r="AM337" s="12">
        <f>$E337^EXP(Parameter!$D$116+Parameter!$D$123*(($B337*21/30.2)^(-1))+Parameter!$D$130*(($B337*21/30.2)^(-0.5)))</f>
        <v>5.9404997419707059E-8</v>
      </c>
      <c r="AN337" s="12">
        <f>$D337^EXP(Parameter!$D$135+Parameter!$D$142*(($B337*21/30.2)^(-0.5))+Parameter!$D$149*((LN($B337*21/30.2))))</f>
        <v>1.2244939072756876E-8</v>
      </c>
      <c r="AO337" s="12">
        <f>$E337^EXP(Parameter!$D$113+Parameter!$D$120*(($B337*21/30.2)^(-1))+Parameter!$D$127*(($B337*21/30.2)^(-0.5)))</f>
        <v>2.876302635084187E-16</v>
      </c>
      <c r="AP337" s="87">
        <f>$D337^EXP(Parameter!$D$304+Parameter!$D$310*((LN($B337*21/30.2))))</f>
        <v>4.9959007104011409E-3</v>
      </c>
      <c r="AQ337" s="88">
        <f>$E337^EXP(Parameter!$D$290+Parameter!$D$296*((LN($B337*21/30.2))))</f>
        <v>5.2527266938015398E-3</v>
      </c>
      <c r="AR337" s="12">
        <f>$D337^EXP(Parameter!$D$305+Parameter!$D$311*((LN($B337*21/30.2))))</f>
        <v>9.0989884245964402E-3</v>
      </c>
      <c r="AS337" s="88">
        <f>$E337^EXP(Parameter!$D$291+Parameter!$D$297*((LN($B337*21/30.2))))</f>
        <v>3.4111620287125594E-3</v>
      </c>
      <c r="AT337" s="12">
        <f>$D337^EXP(Parameter!$D$305+Parameter!$D$307-Parameter!$D$306+(Parameter!$D$311+Parameter!$D$313-Parameter!$D$312)*((LN($B337*21/30.2))))</f>
        <v>7.0423015429256861E-3</v>
      </c>
      <c r="AU337" s="88">
        <f>$E337^EXP(Parameter!$D$291+Parameter!$D$293-Parameter!$D$292+(Parameter!$D$297+Parameter!$D$299-Parameter!$D$298)*((LN($B337*21/30.2))))</f>
        <v>5.3937242259081176E-3</v>
      </c>
      <c r="AV337" s="12">
        <f>$D337^EXP(Parameter!$D$308+Parameter!$D$314*((LN($B337*21/30.2))))</f>
        <v>9.1515296687670784E-3</v>
      </c>
      <c r="AW337" s="88">
        <f>$E337^EXP(Parameter!$D$294+Parameter!$D$300*((LN($B337*21/30.2))))</f>
        <v>4.8302296335965399E-3</v>
      </c>
      <c r="AX337" s="12">
        <f>$D337^EXP(Parameter!$D$305+Parameter!$D$309-Parameter!$D$306+(Parameter!$D$311+Parameter!$D$315-Parameter!$D$312)*((LN($B337*21/30.2))))</f>
        <v>2.2877057653998118E-3</v>
      </c>
      <c r="AY337" s="88">
        <f>$E337^EXP(Parameter!$D$291+Parameter!$D$295-Parameter!$D$292+(Parameter!$D$297+Parameter!$D$301-Parameter!$D$298)*((LN($B337*21/30.2))))</f>
        <v>4.0199465855313499E-6</v>
      </c>
      <c r="AZ337" s="12">
        <f>$D337^EXP(Parameter!D$305-Parameter!D$306+(Parameter!D$311-Parameter!D$312)*((LN($B337*21/30.2))))</f>
        <v>1.4910338554977179E-3</v>
      </c>
      <c r="BA337" s="88">
        <f>$E337^EXP(Parameter!$D$291-Parameter!$D$292+(Parameter!$D$297-Parameter!$D$298)*((LN($B337*21/30.2))))</f>
        <v>1.3932843060838329E-8</v>
      </c>
      <c r="BB337" s="89">
        <f>$D337^EXP(Parameter!$D$231+Parameter!$D$238)</f>
        <v>2.2135109450493778E-2</v>
      </c>
      <c r="BC337" s="90">
        <f>$E337^EXP(Parameter!$D$216+Parameter!$D$223)</f>
        <v>8.65867441447901E-4</v>
      </c>
      <c r="BD337" s="91">
        <f>$D337^EXP(Parameter!$D$232+Parameter!$D$239)</f>
        <v>1.5525328200170387E-2</v>
      </c>
      <c r="BE337" s="90">
        <f>$E337^EXP(Parameter!$D$217+Parameter!$D$224)</f>
        <v>1.3674745558629349E-3</v>
      </c>
      <c r="BF337" s="91">
        <f>$D337^EXP(Parameter!$D$234+Parameter!$D$241)</f>
        <v>1.9709785930529845E-2</v>
      </c>
      <c r="BG337" s="91">
        <f>$E337^EXP(Parameter!$D$219+Parameter!$D$226)</f>
        <v>9.2364563922655209E-3</v>
      </c>
      <c r="BH337" s="91">
        <f>$D337^EXP(Parameter!$D$235+Parameter!$D$242)</f>
        <v>4.8723550597254014E-2</v>
      </c>
      <c r="BI337" s="91">
        <f>$E337^EXP(Parameter!$D$220+Parameter!$D$227)</f>
        <v>5.2460911996595827E-3</v>
      </c>
      <c r="BJ337" s="91">
        <f>$D337^EXP(Parameter!$D$236)</f>
        <v>3.8022304430900527E-3</v>
      </c>
      <c r="BK337" s="91">
        <f>$E337^EXP(Parameter!$D$221)</f>
        <v>9.9253831150675181E-2</v>
      </c>
      <c r="BL337" s="91">
        <f>$D337^EXP(Parameter!$D$233+Parameter!$D$240)</f>
        <v>5.7462185609696171E-3</v>
      </c>
      <c r="BM337" s="91">
        <f>$E337^EXP(Parameter!$D$218+Parameter!$D$225)</f>
        <v>3.1246435703485956E-4</v>
      </c>
      <c r="BN337" s="90">
        <f>$D337^EXP(Parameter!$D$268+Parameter!$D$275+Parameter!$D$282)</f>
        <v>3.9903266328154732E-2</v>
      </c>
      <c r="BO337" s="91">
        <f>$E337^EXP(Parameter!$D$246+Parameter!$D$253+Parameter!$D$260)</f>
        <v>2.8324103755851368E-3</v>
      </c>
      <c r="BP337" s="91">
        <f>$D337^EXP(Parameter!$D$269+Parameter!$D$276+Parameter!$D$283)</f>
        <v>8.8742125137345421E-3</v>
      </c>
      <c r="BQ337" s="91">
        <f>$E337^EXP(Parameter!$D$247+Parameter!$D$254+Parameter!$D$261)</f>
        <v>3.5649920185862132E-3</v>
      </c>
      <c r="BR337" s="91">
        <f>$D337^EXP(Parameter!$D$271+Parameter!$D$278+Parameter!$D$285)</f>
        <v>6.2499538604374981E-2</v>
      </c>
      <c r="BS337" s="91">
        <f>$E337^EXP(Parameter!$D$249+Parameter!$D$256+Parameter!$D$263)</f>
        <v>5.5274376034198476E-3</v>
      </c>
      <c r="BT337" s="91">
        <f>$D337^EXP(Parameter!$D$272+Parameter!$D$279+Parameter!$D$286)</f>
        <v>4.5135564831535288E-2</v>
      </c>
      <c r="BU337" s="91">
        <f>$E337^EXP(Parameter!$D$250+Parameter!D$257+Parameter!D$264)</f>
        <v>2.7993383242083591E-3</v>
      </c>
      <c r="BV337" s="91">
        <f>$D337^EXP(Parameter!$D$273+Parameter!$D$280+Parameter!$D$287)</f>
        <v>4.0940743999791765E-2</v>
      </c>
      <c r="BW337" s="91">
        <f>$E337^EXP(Parameter!$D$251+Parameter!$D$258+Parameter!$D$265)</f>
        <v>2.7435628863818767E-7</v>
      </c>
      <c r="BX337" s="91">
        <f>$D337^EXP(Parameter!$D$270+Parameter!$D$277+Parameter!$D$284)</f>
        <v>1.6040756456482319E-3</v>
      </c>
      <c r="BY337" s="91">
        <f>$E337^EXP(Parameter!$D$248+Parameter!$D$255+Parameter!$D$262)</f>
        <v>1.4763313027593066E-9</v>
      </c>
      <c r="BZ337" s="90">
        <f>$D337^EXP(Parameter!$D$208)</f>
        <v>2.0178235274874022E-2</v>
      </c>
      <c r="CA337" s="90">
        <f>$E337^EXP(Parameter!$D$200)</f>
        <v>5.6405867337793337E-4</v>
      </c>
      <c r="CB337" s="90">
        <f>$D337^EXP(Parameter!$D$209)</f>
        <v>1.578563927172837E-2</v>
      </c>
      <c r="CC337" s="90">
        <f>$E337^EXP(Parameter!$D$201)</f>
        <v>1.0885945308800749E-3</v>
      </c>
      <c r="CD337" s="90">
        <f>$D337^EXP(Parameter!$D$211)</f>
        <v>1.7630240350143694E-2</v>
      </c>
      <c r="CE337" s="90">
        <f>$E337^EXP(Parameter!$D$203)</f>
        <v>6.709628819676957E-3</v>
      </c>
      <c r="CF337" s="90">
        <f>$D337^EXP(Parameter!$D$212)</f>
        <v>4.8576476654544565E-2</v>
      </c>
      <c r="CG337" s="90">
        <f>$E337^EXP(Parameter!$D$204)</f>
        <v>4.3512802218619714E-3</v>
      </c>
      <c r="CH337" s="91">
        <f>$D337^EXP(Parameter!$D$213)</f>
        <v>1.3500480715391264E-2</v>
      </c>
      <c r="CI337" s="90">
        <f>$E337^EXP(Parameter!$D$205)</f>
        <v>8.7700567550983242E-3</v>
      </c>
      <c r="CJ337" s="91">
        <f>$D337^EXP(Parameter!$D$210)</f>
        <v>6.428911666641674E-3</v>
      </c>
      <c r="CK337" s="90">
        <f>$E337^EXP(Parameter!$D$202)</f>
        <v>4.354819004640256E-4</v>
      </c>
      <c r="CL337" s="12">
        <f>$D337^EXP(Parameter!$D$170+Parameter!$D$177*(LN($B337/30.2*21)))</f>
        <v>6.7853274589027455E-3</v>
      </c>
      <c r="CM337" s="41">
        <f>$E337^EXP(Parameter!$D$155+Parameter!$D$162*(LN($B337/30.2*21)))</f>
        <v>5.2418540567638831E-2</v>
      </c>
      <c r="CN337" s="12">
        <f>$D337^EXP(Parameter!$D$171+Parameter!$D$178*(LN($B337/30.2*21)))</f>
        <v>8.5340902891096748E-3</v>
      </c>
      <c r="CO337" s="41">
        <f>$E337^EXP(Parameter!$D$156+Parameter!$D$163*(LN($B337/30.2*21)))</f>
        <v>2.5173506167122991E-2</v>
      </c>
      <c r="CP337" s="12">
        <f>$D337^EXP(Parameter!$D$173+Parameter!$D$180*(LN($B337/30.2*21)))</f>
        <v>6.3741746598055243E-3</v>
      </c>
      <c r="CQ337" s="41">
        <f>$E337^EXP(Parameter!$D$158+Parameter!$D$165*(LN($B337/30.2*21)))</f>
        <v>2.2263986798114106E-2</v>
      </c>
      <c r="CR337" s="12">
        <f>$D337^EXP(Parameter!$D$174+Parameter!$D$181*(LN($B337/30.2*21)))</f>
        <v>4.2673492823211813E-3</v>
      </c>
      <c r="CS337" s="41">
        <f>$E337^EXP(Parameter!$D$159+Parameter!$D$166*(LN($B337/30.2*21)))</f>
        <v>4.1657380915268057E-2</v>
      </c>
      <c r="CT337" s="12">
        <f>$D337^EXP(Parameter!$D$175+Parameter!$D$182*(LN($B337/30.2*21)))</f>
        <v>3.659040686645047E-4</v>
      </c>
      <c r="CU337" s="41">
        <f>$E337^EXP(Parameter!$D$160+Parameter!$D$167*(LN($B337/30.2*21)))</f>
        <v>2.2214161165700857E-4</v>
      </c>
      <c r="CV337" s="12">
        <f>$D337^EXP(Parameter!$D$172+Parameter!$D$179*(LN($B337/30.2*21)))</f>
        <v>8.0349957454499421E-4</v>
      </c>
      <c r="CW337" s="41">
        <f>$E337^EXP(Parameter!$D$157+Parameter!$D$164*(LN($B337/30.2*21)))</f>
        <v>1.39850230303667E-10</v>
      </c>
      <c r="CX337" s="12">
        <f t="shared" si="37"/>
        <v>6.3792439918499209E-140</v>
      </c>
      <c r="CY337" s="85">
        <v>1.2003460762525099E-2</v>
      </c>
      <c r="CZ337" s="12">
        <f t="shared" si="31"/>
        <v>2.6796253964808302E-11</v>
      </c>
      <c r="DA337" s="85">
        <v>1.7483703570625099E-2</v>
      </c>
      <c r="DB337" s="12">
        <f t="shared" si="32"/>
        <v>4.016109626576329E-25</v>
      </c>
      <c r="DC337" s="41">
        <v>1.50567132351673E-5</v>
      </c>
      <c r="DD337" s="12">
        <f t="shared" si="33"/>
        <v>0</v>
      </c>
      <c r="DE337" s="85">
        <v>2.2475933322343601E-4</v>
      </c>
      <c r="DF337" s="12">
        <f t="shared" si="34"/>
        <v>0</v>
      </c>
      <c r="DG337" s="41">
        <v>1.50563E-5</v>
      </c>
      <c r="DH337" s="12">
        <f t="shared" si="35"/>
        <v>2.9555455068176227E-25</v>
      </c>
      <c r="DI337" s="41">
        <v>1.50563E-5</v>
      </c>
      <c r="DJ337" s="46">
        <v>332</v>
      </c>
      <c r="DK337" s="44">
        <v>3.9228231275556499E-6</v>
      </c>
      <c r="DL337" s="44">
        <v>1.5139609066072699E-5</v>
      </c>
      <c r="DM337" s="44">
        <v>4.0904513810669E-5</v>
      </c>
      <c r="DN337" s="44">
        <v>2.7535574571024802E-5</v>
      </c>
      <c r="DO337" s="44">
        <v>1.62672671142672E-4</v>
      </c>
      <c r="DP337" s="44">
        <v>1.19139671781232E-4</v>
      </c>
      <c r="DQ337" s="44">
        <v>1.8871557967914401E-4</v>
      </c>
      <c r="DR337" s="45">
        <v>7.2437486693286398E-3</v>
      </c>
      <c r="DS337" s="45">
        <v>1.3048209650266301E-2</v>
      </c>
      <c r="DT337" s="45">
        <v>1.14210986796521E-2</v>
      </c>
      <c r="DU337" s="45">
        <v>7.6701839629534901E-3</v>
      </c>
      <c r="DV337" s="45">
        <v>1.2332050615074801E-2</v>
      </c>
      <c r="DW337" s="45">
        <v>2.2605547031378102E-2</v>
      </c>
      <c r="DX337" s="45">
        <v>9.4164397863152303E-3</v>
      </c>
    </row>
    <row r="338" spans="1:128">
      <c r="A338" s="43">
        <f t="shared" si="36"/>
        <v>21.07123287671233</v>
      </c>
      <c r="B338" s="18">
        <v>334</v>
      </c>
      <c r="C338" s="12">
        <v>7326</v>
      </c>
      <c r="D338" s="12">
        <v>6.5796826954100497E-3</v>
      </c>
      <c r="E338" s="12">
        <v>1.4840755907593699E-5</v>
      </c>
      <c r="F338" s="92">
        <f>$D338^Parameter!$D$325</f>
        <v>1.9870091236383034E-2</v>
      </c>
      <c r="G338" s="92">
        <f>$E338^Parameter!$D$318</f>
        <v>3.3377079711631539E-4</v>
      </c>
      <c r="H338" s="92">
        <f>$D338^Parameter!$D$326</f>
        <v>1.7970657215797738E-2</v>
      </c>
      <c r="I338" s="92">
        <f>$E338^Parameter!$D$319</f>
        <v>8.123288062295978E-4</v>
      </c>
      <c r="J338" s="92">
        <f>$D338^Parameter!$D$328</f>
        <v>2.1750646600494559E-2</v>
      </c>
      <c r="K338" s="92">
        <f>$E338^Parameter!$D$321</f>
        <v>7.2603075464816296E-3</v>
      </c>
      <c r="L338" s="92">
        <f>$D338^Parameter!$D$329</f>
        <v>6.0006013058594827E-2</v>
      </c>
      <c r="M338" s="92">
        <f>$E338^Parameter!$D$322</f>
        <v>4.3053994483534521E-3</v>
      </c>
      <c r="N338" s="92">
        <f>$D338^Parameter!$D$330</f>
        <v>1.709015532093144E-2</v>
      </c>
      <c r="O338" s="92">
        <f>$E338^Parameter!$D$323</f>
        <v>1.1710687954970746E-2</v>
      </c>
      <c r="P338" s="92">
        <f>$D338^Parameter!$D$327</f>
        <v>8.373964447003843E-3</v>
      </c>
      <c r="Q338" s="92">
        <f>$E338^Parameter!$D$320</f>
        <v>3.5679569017833221E-4</v>
      </c>
      <c r="R338" s="12">
        <f>$D338^EXP(Parameter!$D$96+Parameter!$D$103*(($B338/30.2*21)^(1)))</f>
        <v>4.5519802008933534E-142</v>
      </c>
      <c r="S338" s="12">
        <f>$E338^EXP(Parameter!$D$81+Parameter!$D$88*($B338/30.2*21)^(-2))</f>
        <v>1.0789174465289887E-3</v>
      </c>
      <c r="T338" s="12">
        <f>$D338^EXP(Parameter!$D$97+Parameter!$D$104*(($B338*21/30.2)^(1)))</f>
        <v>2.2607119080503525E-11</v>
      </c>
      <c r="U338" s="12">
        <f>$E338^EXP(Parameter!$D$82+Parameter!$D$89*($B338/30.2*21)^(-2))</f>
        <v>1.9546857280089759E-3</v>
      </c>
      <c r="V338" s="12">
        <f>$D338^EXP(Parameter!$D$99+Parameter!$D$106*(($B338*21/30.2)^(1)))</f>
        <v>2.317443705493045E-25</v>
      </c>
      <c r="W338" s="12">
        <f>$E338^EXP(Parameter!$D$84+Parameter!$D$91*($B338/30.2*21)^(-2))</f>
        <v>1.328057389589698E-2</v>
      </c>
      <c r="X338" s="12">
        <f>$D338^EXP(Parameter!$D$100+Parameter!$D$107*(($B338*21/30.2)^(1)))</f>
        <v>0</v>
      </c>
      <c r="Y338" s="12">
        <f>$E338^EXP(Parameter!$D$85+Parameter!$D$92*($B338/30.2*21)^(-2))</f>
        <v>7.692340319749481E-3</v>
      </c>
      <c r="Z338" s="12">
        <f>$D338^EXP(Parameter!$D$101+Parameter!$D$108*(($B338*21/30.2)^(1)))</f>
        <v>0</v>
      </c>
      <c r="AA338" s="12">
        <f>$E338^EXP(Parameter!$D$86+Parameter!$D$93*($B338/30.2*21)^(-2))</f>
        <v>1.1905585660372758E-2</v>
      </c>
      <c r="AB338" s="12">
        <f>$D338^EXP(Parameter!$D$98+Parameter!$D$105*(($B338*21/30.2)^(1)))</f>
        <v>1.7691131612050521E-25</v>
      </c>
      <c r="AC338" s="12">
        <f>$E338^EXP(Parameter!$D$83+Parameter!$D$90*($B338/30.2*21)^(-2))</f>
        <v>4.1472626388875517E-4</v>
      </c>
      <c r="AD338" s="87">
        <f>$D338^EXP(Parameter!$D$133+Parameter!$D$140*(($B338*21/30.2)^(-0.5))+Parameter!$D$147*((LN($B338*21/30.2))))</f>
        <v>4.5006149209154694E-23</v>
      </c>
      <c r="AE338" s="12">
        <f>$E338^EXP(Parameter!$D$111+Parameter!$D$118*(($B338*21/30.2)^(-1))+Parameter!$D$125*(($B338*21/30.2)^(-0.5)))</f>
        <v>3.4574869152452864E-2</v>
      </c>
      <c r="AF338" s="12">
        <f>$D338^EXP(Parameter!$D$134+Parameter!$D$141*(($B338*21/30.2)^(-0.5))+Parameter!$D$148*((LN($B338*21/30.2))))</f>
        <v>2.2705126238065213E-6</v>
      </c>
      <c r="AG338" s="12">
        <f>$E338^EXP(Parameter!$D$112+Parameter!$D$119*(($B338*21/30.2)^(-1))+Parameter!$D$126*(($B338*21/30.2)^(-0.5)))</f>
        <v>2.4906773906041096E-3</v>
      </c>
      <c r="AH338" s="12">
        <f>$D338^EXP(Parameter!$D$136+Parameter!$D$143*(($B338*21/30.2)^(-0.5))+Parameter!$D$150*((LN($B338*21/30.2))))</f>
        <v>8.2094777663814584E-18</v>
      </c>
      <c r="AI338" s="12">
        <f>$E338^EXP(Parameter!$D$114+Parameter!$D$121*(($B338*21/30.2)^(-1))+Parameter!$D$128*(($B338*21/30.2)^(-0.5)))</f>
        <v>1.9710385683222621E-6</v>
      </c>
      <c r="AJ338" s="12">
        <f>$D338^EXP(Parameter!$D$137+Parameter!$D$144*(($B338*21/30.2)^(-0.5))+Parameter!$D$151*((LN($B338*21/30.2))))</f>
        <v>2.6741143299248422E-28</v>
      </c>
      <c r="AK338" s="12">
        <f>$E338^EXP(Parameter!$D$115+Parameter!$D$122*(($B338*21/30.2)^(-1))+Parameter!$D$129*(($B338*21/30.2)^(-0.5)))</f>
        <v>1.2586832312460657E-3</v>
      </c>
      <c r="AL338" s="12">
        <f>$D338^EXP(Parameter!$D$138+Parameter!$D$145*(($B338*21/30.2)^(-0.5))+Parameter!$D$152*((LN($B338*21/30.2))))</f>
        <v>2.5852021307280207E-148</v>
      </c>
      <c r="AM338" s="12">
        <f>$E338^EXP(Parameter!$D$116+Parameter!$D$123*(($B338*21/30.2)^(-1))+Parameter!$D$130*(($B338*21/30.2)^(-0.5)))</f>
        <v>5.7646985905867834E-8</v>
      </c>
      <c r="AN338" s="12">
        <f>$D338^EXP(Parameter!$D$135+Parameter!$D$142*(($B338*21/30.2)^(-0.5))+Parameter!$D$149*((LN($B338*21/30.2))))</f>
        <v>1.1605976883903681E-8</v>
      </c>
      <c r="AO338" s="12">
        <f>$E338^EXP(Parameter!$D$113+Parameter!$D$120*(($B338*21/30.2)^(-1))+Parameter!$D$127*(($B338*21/30.2)^(-0.5)))</f>
        <v>2.6850974691490472E-16</v>
      </c>
      <c r="AP338" s="87">
        <f>$D338^EXP(Parameter!$D$304+Parameter!$D$310*((LN($B338*21/30.2))))</f>
        <v>4.9490210446067988E-3</v>
      </c>
      <c r="AQ338" s="88">
        <f>$E338^EXP(Parameter!$D$290+Parameter!$D$296*((LN($B338*21/30.2))))</f>
        <v>5.2288070313803031E-3</v>
      </c>
      <c r="AR338" s="12">
        <f>$D338^EXP(Parameter!$D$305+Parameter!$D$311*((LN($B338*21/30.2))))</f>
        <v>9.0332387185155724E-3</v>
      </c>
      <c r="AS338" s="88">
        <f>$E338^EXP(Parameter!$D$291+Parameter!$D$297*((LN($B338*21/30.2))))</f>
        <v>3.3891687989471438E-3</v>
      </c>
      <c r="AT338" s="12">
        <f>$D338^EXP(Parameter!$D$305+Parameter!$D$307-Parameter!$D$306+(Parameter!$D$311+Parameter!$D$313-Parameter!$D$312)*((LN($B338*21/30.2))))</f>
        <v>6.9847484820061336E-3</v>
      </c>
      <c r="AU338" s="88">
        <f>$E338^EXP(Parameter!$D$291+Parameter!$D$293-Parameter!$D$292+(Parameter!$D$297+Parameter!$D$299-Parameter!$D$298)*((LN($B338*21/30.2))))</f>
        <v>5.3545708800707362E-3</v>
      </c>
      <c r="AV338" s="12">
        <f>$D338^EXP(Parameter!$D$308+Parameter!$D$314*((LN($B338*21/30.2))))</f>
        <v>9.0677410863461375E-3</v>
      </c>
      <c r="AW338" s="88">
        <f>$E338^EXP(Parameter!$D$294+Parameter!$D$300*((LN($B338*21/30.2))))</f>
        <v>4.7975564369368007E-3</v>
      </c>
      <c r="AX338" s="12">
        <f>$D338^EXP(Parameter!$D$305+Parameter!$D$309-Parameter!$D$306+(Parameter!$D$311+Parameter!$D$315-Parameter!$D$312)*((LN($B338*21/30.2))))</f>
        <v>2.2622407031809475E-3</v>
      </c>
      <c r="AY338" s="88">
        <f>$E338^EXP(Parameter!$D$291+Parameter!$D$295-Parameter!$D$292+(Parameter!$D$297+Parameter!$D$301-Parameter!$D$298)*((LN($B338*21/30.2))))</f>
        <v>3.9049673899793853E-6</v>
      </c>
      <c r="AZ338" s="12">
        <f>$D338^EXP(Parameter!D$305-Parameter!D$306+(Parameter!D$311-Parameter!D$312)*((LN($B338*21/30.2))))</f>
        <v>1.474377371071212E-3</v>
      </c>
      <c r="BA338" s="88">
        <f>$E338^EXP(Parameter!$D$291-Parameter!$D$292+(Parameter!$D$297-Parameter!$D$298)*((LN($B338*21/30.2))))</f>
        <v>1.3406434029394183E-8</v>
      </c>
      <c r="BB338" s="89">
        <f>$D338^EXP(Parameter!$D$231+Parameter!$D$238)</f>
        <v>2.2017565736490486E-2</v>
      </c>
      <c r="BC338" s="90">
        <f>$E338^EXP(Parameter!$D$216+Parameter!$D$223)</f>
        <v>8.5797590782580994E-4</v>
      </c>
      <c r="BD338" s="91">
        <f>$D338^EXP(Parameter!$D$232+Parameter!$D$239)</f>
        <v>1.5435232676231182E-2</v>
      </c>
      <c r="BE338" s="90">
        <f>$E338^EXP(Parameter!$D$217+Parameter!$D$224)</f>
        <v>1.3558155860549422E-3</v>
      </c>
      <c r="BF338" s="91">
        <f>$D338^EXP(Parameter!$D$234+Parameter!$D$241)</f>
        <v>1.9601942598538081E-2</v>
      </c>
      <c r="BG338" s="91">
        <f>$E338^EXP(Parameter!$D$219+Parameter!$D$226)</f>
        <v>9.1804476923726414E-3</v>
      </c>
      <c r="BH338" s="91">
        <f>$D338^EXP(Parameter!$D$235+Parameter!$D$242)</f>
        <v>4.8518273949677011E-2</v>
      </c>
      <c r="BI338" s="91">
        <f>$E338^EXP(Parameter!$D$220+Parameter!$D$227)</f>
        <v>5.2104513222661977E-3</v>
      </c>
      <c r="BJ338" s="91">
        <f>$D338^EXP(Parameter!$D$236)</f>
        <v>3.7727418420381688E-3</v>
      </c>
      <c r="BK338" s="91">
        <f>$E338^EXP(Parameter!$D$221)</f>
        <v>9.8956582325050585E-2</v>
      </c>
      <c r="BL338" s="91">
        <f>$D338^EXP(Parameter!$D$233+Parameter!$D$240)</f>
        <v>5.7049440116176903E-3</v>
      </c>
      <c r="BM338" s="91">
        <f>$E338^EXP(Parameter!$D$218+Parameter!$D$225)</f>
        <v>3.0920709011098669E-4</v>
      </c>
      <c r="BN338" s="90">
        <f>$D338^EXP(Parameter!$D$268+Parameter!$D$275+Parameter!$D$282)</f>
        <v>3.9724064117709672E-2</v>
      </c>
      <c r="BO338" s="91">
        <f>$E338^EXP(Parameter!$D$246+Parameter!$D$253+Parameter!$D$260)</f>
        <v>2.8109177405117799E-3</v>
      </c>
      <c r="BP338" s="91">
        <f>$D338^EXP(Parameter!$D$269+Parameter!$D$276+Parameter!$D$283)</f>
        <v>8.8158217945893784E-3</v>
      </c>
      <c r="BQ338" s="91">
        <f>$E338^EXP(Parameter!$D$247+Parameter!$D$254+Parameter!$D$261)</f>
        <v>3.5389973044939204E-3</v>
      </c>
      <c r="BR338" s="91">
        <f>$D338^EXP(Parameter!$D$271+Parameter!$D$278+Parameter!$D$285)</f>
        <v>6.2257879255178714E-2</v>
      </c>
      <c r="BS338" s="91">
        <f>$E338^EXP(Parameter!$D$249+Parameter!$D$256+Parameter!$D$263)</f>
        <v>5.4902587509516286E-3</v>
      </c>
      <c r="BT338" s="91">
        <f>$D338^EXP(Parameter!$D$272+Parameter!$D$279+Parameter!$D$286)</f>
        <v>4.4940601171512287E-2</v>
      </c>
      <c r="BU338" s="91">
        <f>$E338^EXP(Parameter!$D$250+Parameter!D$257+Parameter!D$264)</f>
        <v>2.7780542796286469E-3</v>
      </c>
      <c r="BV338" s="91">
        <f>$D338^EXP(Parameter!$D$273+Parameter!$D$280+Parameter!$D$287)</f>
        <v>4.0758344319650364E-2</v>
      </c>
      <c r="BW338" s="91">
        <f>$E338^EXP(Parameter!$D$251+Parameter!$D$258+Parameter!$D$265)</f>
        <v>2.6902673081444194E-7</v>
      </c>
      <c r="BX338" s="91">
        <f>$D338^EXP(Parameter!$D$270+Parameter!$D$277+Parameter!$D$284)</f>
        <v>1.5897168672369146E-3</v>
      </c>
      <c r="BY338" s="91">
        <f>$E338^EXP(Parameter!$D$248+Parameter!$D$255+Parameter!$D$262)</f>
        <v>1.4378652065652929E-9</v>
      </c>
      <c r="BZ338" s="90">
        <f>$D338^EXP(Parameter!$D$208)</f>
        <v>2.0068487449050581E-2</v>
      </c>
      <c r="CA338" s="90">
        <f>$E338^EXP(Parameter!$D$200)</f>
        <v>5.5860690976172831E-4</v>
      </c>
      <c r="CB338" s="90">
        <f>$D338^EXP(Parameter!$D$209)</f>
        <v>1.569439776215923E-2</v>
      </c>
      <c r="CC338" s="90">
        <f>$E338^EXP(Parameter!$D$201)</f>
        <v>1.078993698809634E-3</v>
      </c>
      <c r="CD338" s="90">
        <f>$D338^EXP(Parameter!$D$211)</f>
        <v>1.7531043913970035E-2</v>
      </c>
      <c r="CE338" s="90">
        <f>$E338^EXP(Parameter!$D$203)</f>
        <v>6.6661755939121077E-3</v>
      </c>
      <c r="CF338" s="90">
        <f>$D338^EXP(Parameter!$D$212)</f>
        <v>4.8371615315553861E-2</v>
      </c>
      <c r="CG338" s="90">
        <f>$E338^EXP(Parameter!$D$204)</f>
        <v>4.3206700999216929E-3</v>
      </c>
      <c r="CH338" s="91">
        <f>$D338^EXP(Parameter!$D$213)</f>
        <v>1.3419515026268427E-2</v>
      </c>
      <c r="CI338" s="90">
        <f>$E338^EXP(Parameter!$D$205)</f>
        <v>8.7162898353337747E-3</v>
      </c>
      <c r="CJ338" s="91">
        <f>$D338^EXP(Parameter!$D$210)</f>
        <v>6.3837346860625014E-3</v>
      </c>
      <c r="CK338" s="90">
        <f>$E338^EXP(Parameter!$D$202)</f>
        <v>4.3112802463697467E-4</v>
      </c>
      <c r="CL338" s="12">
        <f>$D338^EXP(Parameter!$D$170+Parameter!$D$177*(LN($B338/30.2*21)))</f>
        <v>6.7303788335727104E-3</v>
      </c>
      <c r="CM338" s="41">
        <f>$E338^EXP(Parameter!$D$155+Parameter!$D$162*(LN($B338/30.2*21)))</f>
        <v>5.233575633910257E-2</v>
      </c>
      <c r="CN338" s="12">
        <f>$D338^EXP(Parameter!$D$171+Parameter!$D$178*(LN($B338/30.2*21)))</f>
        <v>8.4725040321645944E-3</v>
      </c>
      <c r="CO338" s="41">
        <f>$E338^EXP(Parameter!$D$156+Parameter!$D$163*(LN($B338/30.2*21)))</f>
        <v>2.5094464609763768E-2</v>
      </c>
      <c r="CP338" s="12">
        <f>$D338^EXP(Parameter!$D$173+Parameter!$D$180*(LN($B338/30.2*21)))</f>
        <v>6.3226799973909193E-3</v>
      </c>
      <c r="CQ338" s="41">
        <f>$E338^EXP(Parameter!$D$158+Parameter!$D$165*(LN($B338/30.2*21)))</f>
        <v>2.2167942994189883E-2</v>
      </c>
      <c r="CR338" s="12">
        <f>$D338^EXP(Parameter!$D$174+Parameter!$D$181*(LN($B338/30.2*21)))</f>
        <v>4.2218382339135737E-3</v>
      </c>
      <c r="CS338" s="41">
        <f>$E338^EXP(Parameter!$D$159+Parameter!$D$166*(LN($B338/30.2*21)))</f>
        <v>4.1540092201337489E-2</v>
      </c>
      <c r="CT338" s="12">
        <f>$D338^EXP(Parameter!$D$175+Parameter!$D$182*(LN($B338/30.2*21)))</f>
        <v>3.6020729387675824E-4</v>
      </c>
      <c r="CU338" s="41">
        <f>$E338^EXP(Parameter!$D$160+Parameter!$D$167*(LN($B338/30.2*21)))</f>
        <v>2.1871503816609821E-4</v>
      </c>
      <c r="CV338" s="12">
        <f>$D338^EXP(Parameter!$D$172+Parameter!$D$179*(LN($B338/30.2*21)))</f>
        <v>7.9370154377542796E-4</v>
      </c>
      <c r="CW338" s="41">
        <f>$E338^EXP(Parameter!$D$157+Parameter!$D$164*(LN($B338/30.2*21)))</f>
        <v>1.3315994587458372E-10</v>
      </c>
      <c r="CX338" s="12">
        <f t="shared" si="37"/>
        <v>4.5519802008933534E-142</v>
      </c>
      <c r="CY338" s="85">
        <v>1.2001045092777701E-2</v>
      </c>
      <c r="CZ338" s="12">
        <f t="shared" si="31"/>
        <v>2.2607119080503525E-11</v>
      </c>
      <c r="DA338" s="85">
        <v>1.74775433370527E-2</v>
      </c>
      <c r="DB338" s="12">
        <f t="shared" si="32"/>
        <v>2.317443705493045E-25</v>
      </c>
      <c r="DC338" s="41">
        <v>1.48411736884021E-5</v>
      </c>
      <c r="DD338" s="12">
        <f t="shared" si="33"/>
        <v>0</v>
      </c>
      <c r="DE338" s="85">
        <v>2.2221910400337699E-4</v>
      </c>
      <c r="DF338" s="12">
        <f t="shared" si="34"/>
        <v>0</v>
      </c>
      <c r="DG338" s="41">
        <v>1.48408E-5</v>
      </c>
      <c r="DH338" s="12">
        <f t="shared" si="35"/>
        <v>1.7691131612050521E-25</v>
      </c>
      <c r="DI338" s="41">
        <v>1.48408E-5</v>
      </c>
      <c r="DJ338" s="46">
        <v>333</v>
      </c>
      <c r="DK338" s="44">
        <v>3.8539713432816899E-6</v>
      </c>
      <c r="DL338" s="44">
        <v>1.4892162418345099E-5</v>
      </c>
      <c r="DM338" s="44">
        <v>4.0273801701129499E-5</v>
      </c>
      <c r="DN338" s="44">
        <v>2.71007441940974E-5</v>
      </c>
      <c r="DO338" s="44">
        <v>1.6038343908297801E-4</v>
      </c>
      <c r="DP338" s="44">
        <v>1.1742604717746E-4</v>
      </c>
      <c r="DQ338" s="44">
        <v>1.8608810348330599E-4</v>
      </c>
      <c r="DR338" s="45">
        <v>7.1947964731997596E-3</v>
      </c>
      <c r="DS338" s="45">
        <v>1.2966181229168001E-2</v>
      </c>
      <c r="DT338" s="45">
        <v>1.1348049000297299E-2</v>
      </c>
      <c r="DU338" s="45">
        <v>7.6186909896395196E-3</v>
      </c>
      <c r="DV338" s="45">
        <v>1.2253949627879301E-2</v>
      </c>
      <c r="DW338" s="45">
        <v>2.2474090401633801E-2</v>
      </c>
      <c r="DX338" s="45">
        <v>9.3547464408193504E-3</v>
      </c>
    </row>
    <row r="339" spans="1:128">
      <c r="A339" s="43">
        <f t="shared" si="36"/>
        <v>21.13150684931507</v>
      </c>
      <c r="B339" s="18">
        <v>335</v>
      </c>
      <c r="C339" s="12">
        <v>7348</v>
      </c>
      <c r="D339" s="12">
        <v>6.5338219466530099E-3</v>
      </c>
      <c r="E339" s="12">
        <v>1.46288171791236E-5</v>
      </c>
      <c r="F339" s="92">
        <f>$D339^Parameter!$D$325</f>
        <v>1.9761981589190424E-2</v>
      </c>
      <c r="G339" s="92">
        <f>$E339^Parameter!$D$318</f>
        <v>3.3033198945998731E-4</v>
      </c>
      <c r="H339" s="92">
        <f>$D339^Parameter!$D$326</f>
        <v>1.7870382004729429E-2</v>
      </c>
      <c r="I339" s="92">
        <f>$E339^Parameter!$D$319</f>
        <v>8.0488511507030732E-4</v>
      </c>
      <c r="J339" s="92">
        <f>$D339^Parameter!$D$328</f>
        <v>2.163502886900346E-2</v>
      </c>
      <c r="K339" s="92">
        <f>$E339^Parameter!$D$321</f>
        <v>7.2141917436466842E-3</v>
      </c>
      <c r="L339" s="92">
        <f>$D339^Parameter!$D$329</f>
        <v>5.9771435389596991E-2</v>
      </c>
      <c r="M339" s="92">
        <f>$E339^Parameter!$D$322</f>
        <v>4.2751613883355282E-3</v>
      </c>
      <c r="N339" s="92">
        <f>$D339^Parameter!$D$330</f>
        <v>1.6993604606398732E-2</v>
      </c>
      <c r="O339" s="92">
        <f>$E339^Parameter!$D$323</f>
        <v>1.1643503685290936E-2</v>
      </c>
      <c r="P339" s="92">
        <f>$D339^Parameter!$D$327</f>
        <v>8.3183897539630281E-3</v>
      </c>
      <c r="Q339" s="92">
        <f>$E339^Parameter!$D$320</f>
        <v>3.5315013586945023E-4</v>
      </c>
      <c r="R339" s="12">
        <f>$D339^EXP(Parameter!$D$96+Parameter!$D$103*(($B339/30.2*21)^(1)))</f>
        <v>3.0147075250897763E-144</v>
      </c>
      <c r="S339" s="12">
        <f>$E339^EXP(Parameter!$D$81+Parameter!$D$88*($B339/30.2*21)^(-2))</f>
        <v>1.0694239370890545E-3</v>
      </c>
      <c r="T339" s="12">
        <f>$D339^EXP(Parameter!$D$97+Parameter!$D$104*(($B339*21/30.2)^(1)))</f>
        <v>1.9052601971656715E-11</v>
      </c>
      <c r="U339" s="12">
        <f>$E339^EXP(Parameter!$D$82+Parameter!$D$89*($B339/30.2*21)^(-2))</f>
        <v>1.9389760275669303E-3</v>
      </c>
      <c r="V339" s="12">
        <f>$D339^EXP(Parameter!$D$99+Parameter!$D$106*(($B339*21/30.2)^(1)))</f>
        <v>1.3304532431330965E-25</v>
      </c>
      <c r="W339" s="12">
        <f>$E339^EXP(Parameter!$D$84+Parameter!$D$91*($B339/30.2*21)^(-2))</f>
        <v>1.3206537244200308E-2</v>
      </c>
      <c r="X339" s="12">
        <f>$D339^EXP(Parameter!$D$100+Parameter!$D$107*(($B339*21/30.2)^(1)))</f>
        <v>0</v>
      </c>
      <c r="Y339" s="12">
        <f>$E339^EXP(Parameter!$D$85+Parameter!$D$92*($B339/30.2*21)^(-2))</f>
        <v>7.6440540075538256E-3</v>
      </c>
      <c r="Z339" s="12">
        <f>$D339^EXP(Parameter!$D$101+Parameter!$D$108*(($B339*21/30.2)^(1)))</f>
        <v>0</v>
      </c>
      <c r="AA339" s="12">
        <f>$E339^EXP(Parameter!$D$86+Parameter!$D$93*($B339/30.2*21)^(-2))</f>
        <v>1.183753319268762E-2</v>
      </c>
      <c r="AB339" s="12">
        <f>$D339^EXP(Parameter!$D$98+Parameter!$D$105*(($B339*21/30.2)^(1)))</f>
        <v>1.0543215664160824E-25</v>
      </c>
      <c r="AC339" s="12">
        <f>$E339^EXP(Parameter!$D$83+Parameter!$D$90*($B339/30.2*21)^(-2))</f>
        <v>4.1056857579776097E-4</v>
      </c>
      <c r="AD339" s="87">
        <f>$D339^EXP(Parameter!$D$133+Parameter!$D$140*(($B339*21/30.2)^(-0.5))+Parameter!$D$147*((LN($B339*21/30.2))))</f>
        <v>3.5058212205034351E-23</v>
      </c>
      <c r="AE339" s="12">
        <f>$E339^EXP(Parameter!$D$111+Parameter!$D$118*(($B339*21/30.2)^(-1))+Parameter!$D$125*(($B339*21/30.2)^(-0.5)))</f>
        <v>3.4463341071883223E-2</v>
      </c>
      <c r="AF339" s="12">
        <f>$D339^EXP(Parameter!$D$134+Parameter!$D$141*(($B339*21/30.2)^(-0.5))+Parameter!$D$148*((LN($B339*21/30.2))))</f>
        <v>2.1886127551446702E-6</v>
      </c>
      <c r="AG339" s="12">
        <f>$E339^EXP(Parameter!$D$112+Parameter!$D$119*(($B339*21/30.2)^(-1))+Parameter!$D$126*(($B339*21/30.2)^(-0.5)))</f>
        <v>2.471859779704092E-3</v>
      </c>
      <c r="AH339" s="12">
        <f>$D339^EXP(Parameter!$D$136+Parameter!$D$143*(($B339*21/30.2)^(-0.5))+Parameter!$D$150*((LN($B339*21/30.2))))</f>
        <v>6.8795743452293308E-18</v>
      </c>
      <c r="AI339" s="12">
        <f>$E339^EXP(Parameter!$D$114+Parameter!$D$121*(($B339*21/30.2)^(-1))+Parameter!$D$128*(($B339*21/30.2)^(-0.5)))</f>
        <v>1.9251913325744951E-6</v>
      </c>
      <c r="AJ339" s="12">
        <f>$D339^EXP(Parameter!$D$137+Parameter!$D$144*(($B339*21/30.2)^(-0.5))+Parameter!$D$151*((LN($B339*21/30.2))))</f>
        <v>1.8955607873129788E-28</v>
      </c>
      <c r="AK339" s="12">
        <f>$E339^EXP(Parameter!$D$115+Parameter!$D$122*(($B339*21/30.2)^(-1))+Parameter!$D$129*(($B339*21/30.2)^(-0.5)))</f>
        <v>1.2468997100687944E-3</v>
      </c>
      <c r="AL339" s="12">
        <f>$D339^EXP(Parameter!$D$138+Parameter!$D$145*(($B339*21/30.2)^(-0.5))+Parameter!$D$152*((LN($B339*21/30.2))))</f>
        <v>2.3340470828392131E-149</v>
      </c>
      <c r="AM339" s="12">
        <f>$E339^EXP(Parameter!$D$116+Parameter!$D$123*(($B339*21/30.2)^(-1))+Parameter!$D$130*(($B339*21/30.2)^(-0.5)))</f>
        <v>5.5944356655251978E-8</v>
      </c>
      <c r="AN339" s="12">
        <f>$D339^EXP(Parameter!$D$135+Parameter!$D$142*(($B339*21/30.2)^(-0.5))+Parameter!$D$149*((LN($B339*21/30.2))))</f>
        <v>1.1000497299851932E-8</v>
      </c>
      <c r="AO339" s="12">
        <f>$E339^EXP(Parameter!$D$113+Parameter!$D$120*(($B339*21/30.2)^(-1))+Parameter!$D$127*(($B339*21/30.2)^(-0.5)))</f>
        <v>2.5069314788092502E-16</v>
      </c>
      <c r="AP339" s="87">
        <f>$D339^EXP(Parameter!$D$304+Parameter!$D$310*((LN($B339*21/30.2))))</f>
        <v>4.9026589244030548E-3</v>
      </c>
      <c r="AQ339" s="88">
        <f>$E339^EXP(Parameter!$D$290+Parameter!$D$296*((LN($B339*21/30.2))))</f>
        <v>5.2050674993855068E-3</v>
      </c>
      <c r="AR339" s="12">
        <f>$D339^EXP(Parameter!$D$305+Parameter!$D$311*((LN($B339*21/30.2))))</f>
        <v>8.968093228206124E-3</v>
      </c>
      <c r="AS339" s="88">
        <f>$E339^EXP(Parameter!$D$291+Parameter!$D$297*((LN($B339*21/30.2))))</f>
        <v>3.3673723297571673E-3</v>
      </c>
      <c r="AT339" s="12">
        <f>$D339^EXP(Parameter!$D$305+Parameter!$D$307-Parameter!$D$306+(Parameter!$D$311+Parameter!$D$313-Parameter!$D$312)*((LN($B339*21/30.2))))</f>
        <v>6.9277701940310514E-3</v>
      </c>
      <c r="AU339" s="88">
        <f>$E339^EXP(Parameter!$D$291+Parameter!$D$293-Parameter!$D$292+(Parameter!$D$297+Parameter!$D$299-Parameter!$D$298)*((LN($B339*21/30.2))))</f>
        <v>5.3157848508551481E-3</v>
      </c>
      <c r="AV339" s="12">
        <f>$D339^EXP(Parameter!$D$308+Parameter!$D$314*((LN($B339*21/30.2))))</f>
        <v>8.9848401269430611E-3</v>
      </c>
      <c r="AW339" s="88">
        <f>$E339^EXP(Parameter!$D$294+Parameter!$D$300*((LN($B339*21/30.2))))</f>
        <v>4.7651792769211766E-3</v>
      </c>
      <c r="AX339" s="12">
        <f>$D339^EXP(Parameter!$D$305+Parameter!$D$309-Parameter!$D$306+(Parameter!$D$311+Parameter!$D$315-Parameter!$D$312)*((LN($B339*21/30.2))))</f>
        <v>2.2370992352213894E-3</v>
      </c>
      <c r="AY339" s="88">
        <f>$E339^EXP(Parameter!$D$291+Parameter!$D$295-Parameter!$D$292+(Parameter!$D$297+Parameter!$D$301-Parameter!$D$298)*((LN($B339*21/30.2))))</f>
        <v>3.7933858739327009E-6</v>
      </c>
      <c r="AZ339" s="12">
        <f>$D339^EXP(Parameter!D$305-Parameter!D$306+(Parameter!D$311-Parameter!D$312)*((LN($B339*21/30.2))))</f>
        <v>1.4579355667629886E-3</v>
      </c>
      <c r="BA339" s="88">
        <f>$E339^EXP(Parameter!$D$291-Parameter!$D$292+(Parameter!$D$297-Parameter!$D$298)*((LN($B339*21/30.2))))</f>
        <v>1.290052360842154E-8</v>
      </c>
      <c r="BB339" s="89">
        <f>$D339^EXP(Parameter!$D$231+Parameter!$D$238)</f>
        <v>2.1900901080748013E-2</v>
      </c>
      <c r="BC339" s="90">
        <f>$E339^EXP(Parameter!$D$216+Parameter!$D$223)</f>
        <v>8.5017406402772787E-4</v>
      </c>
      <c r="BD339" s="91">
        <f>$D339^EXP(Parameter!$D$232+Parameter!$D$239)</f>
        <v>1.5345855195763496E-2</v>
      </c>
      <c r="BE339" s="90">
        <f>$E339^EXP(Parameter!$D$217+Parameter!$D$224)</f>
        <v>1.3442822908412665E-3</v>
      </c>
      <c r="BF339" s="91">
        <f>$D339^EXP(Parameter!$D$234+Parameter!$D$241)</f>
        <v>1.9494923115892369E-2</v>
      </c>
      <c r="BG339" s="91">
        <f>$E339^EXP(Parameter!$D$219+Parameter!$D$226)</f>
        <v>9.1249052970819866E-3</v>
      </c>
      <c r="BH339" s="91">
        <f>$D339^EXP(Parameter!$D$235+Parameter!$D$242)</f>
        <v>4.8314307984574027E-2</v>
      </c>
      <c r="BI339" s="91">
        <f>$E339^EXP(Parameter!$D$220+Parameter!$D$227)</f>
        <v>5.1751340862023843E-3</v>
      </c>
      <c r="BJ339" s="91">
        <f>$D339^EXP(Parameter!$D$236)</f>
        <v>3.7435456469723408E-3</v>
      </c>
      <c r="BK339" s="91">
        <f>$E339^EXP(Parameter!$D$221)</f>
        <v>9.8660899113223705E-2</v>
      </c>
      <c r="BL339" s="91">
        <f>$D339^EXP(Parameter!$D$233+Parameter!$D$240)</f>
        <v>5.6640551757852278E-3</v>
      </c>
      <c r="BM339" s="91">
        <f>$E339^EXP(Parameter!$D$218+Parameter!$D$225)</f>
        <v>3.0599109693339044E-4</v>
      </c>
      <c r="BN339" s="90">
        <f>$D339^EXP(Parameter!$D$268+Parameter!$D$275+Parameter!$D$282)</f>
        <v>3.9546055730007815E-2</v>
      </c>
      <c r="BO339" s="91">
        <f>$E339^EXP(Parameter!$D$246+Parameter!$D$253+Parameter!$D$260)</f>
        <v>2.7896366920580158E-3</v>
      </c>
      <c r="BP339" s="91">
        <f>$D339^EXP(Parameter!$D$269+Parameter!$D$276+Parameter!$D$283)</f>
        <v>8.7579416411151245E-3</v>
      </c>
      <c r="BQ339" s="91">
        <f>$E339^EXP(Parameter!$D$247+Parameter!$D$254+Parameter!$D$261)</f>
        <v>3.5132508184686434E-3</v>
      </c>
      <c r="BR339" s="91">
        <f>$D339^EXP(Parameter!$D$271+Parameter!$D$278+Parameter!$D$285)</f>
        <v>6.2017679426711748E-2</v>
      </c>
      <c r="BS339" s="91">
        <f>$E339^EXP(Parameter!$D$249+Parameter!$D$256+Parameter!$D$263)</f>
        <v>5.4534139756909055E-3</v>
      </c>
      <c r="BT339" s="91">
        <f>$D339^EXP(Parameter!$D$272+Parameter!$D$279+Parameter!$D$286)</f>
        <v>4.4746903026986203E-2</v>
      </c>
      <c r="BU339" s="91">
        <f>$E339^EXP(Parameter!$D$250+Parameter!D$257+Parameter!D$264)</f>
        <v>2.7569800891803324E-3</v>
      </c>
      <c r="BV339" s="91">
        <f>$D339^EXP(Parameter!$D$273+Parameter!$D$280+Parameter!$D$287)</f>
        <v>4.057715327226008E-2</v>
      </c>
      <c r="BW339" s="91">
        <f>$E339^EXP(Parameter!$D$251+Parameter!$D$258+Parameter!$D$265)</f>
        <v>2.6381251491429254E-7</v>
      </c>
      <c r="BX339" s="91">
        <f>$D339^EXP(Parameter!$D$270+Parameter!$D$277+Parameter!$D$284)</f>
        <v>1.5755175836167669E-3</v>
      </c>
      <c r="BY339" s="91">
        <f>$E339^EXP(Parameter!$D$248+Parameter!$D$255+Parameter!$D$262)</f>
        <v>1.4004857388615725E-9</v>
      </c>
      <c r="BZ339" s="90">
        <f>$D339^EXP(Parameter!$D$208)</f>
        <v>1.9959574450933236E-2</v>
      </c>
      <c r="CA339" s="90">
        <f>$E339^EXP(Parameter!$D$200)</f>
        <v>5.5322010208870597E-4</v>
      </c>
      <c r="CB339" s="90">
        <f>$D339^EXP(Parameter!$D$209)</f>
        <v>1.5603881328631677E-2</v>
      </c>
      <c r="CC339" s="90">
        <f>$E339^EXP(Parameter!$D$201)</f>
        <v>1.0694991650432681E-3</v>
      </c>
      <c r="CD339" s="90">
        <f>$D339^EXP(Parameter!$D$211)</f>
        <v>1.7432620589133727E-2</v>
      </c>
      <c r="CE339" s="90">
        <f>$E339^EXP(Parameter!$D$203)</f>
        <v>6.6231019991373225E-3</v>
      </c>
      <c r="CF339" s="90">
        <f>$D339^EXP(Parameter!$D$212)</f>
        <v>4.8168062866199436E-2</v>
      </c>
      <c r="CG339" s="90">
        <f>$E339^EXP(Parameter!$D$204)</f>
        <v>4.2903444417911633E-3</v>
      </c>
      <c r="CH339" s="91">
        <f>$D339^EXP(Parameter!$D$213)</f>
        <v>1.3339210282799613E-2</v>
      </c>
      <c r="CI339" s="90">
        <f>$E339^EXP(Parameter!$D$205)</f>
        <v>8.6629741389128243E-3</v>
      </c>
      <c r="CJ339" s="91">
        <f>$D339^EXP(Parameter!$D$210)</f>
        <v>6.3389728742521897E-3</v>
      </c>
      <c r="CK339" s="90">
        <f>$E339^EXP(Parameter!$D$202)</f>
        <v>4.2682746691923739E-4</v>
      </c>
      <c r="CL339" s="12">
        <f>$D339^EXP(Parameter!$D$170+Parameter!$D$177*(LN($B339/30.2*21)))</f>
        <v>6.6759768256514015E-3</v>
      </c>
      <c r="CM339" s="41">
        <f>$E339^EXP(Parameter!$D$155+Parameter!$D$162*(LN($B339/30.2*21)))</f>
        <v>5.2253422608971777E-2</v>
      </c>
      <c r="CN339" s="12">
        <f>$D339^EXP(Parameter!$D$171+Parameter!$D$178*(LN($B339/30.2*21)))</f>
        <v>8.4114850098422102E-3</v>
      </c>
      <c r="CO339" s="41">
        <f>$E339^EXP(Parameter!$D$156+Parameter!$D$163*(LN($B339/30.2*21)))</f>
        <v>2.5015909476470227E-2</v>
      </c>
      <c r="CP339" s="12">
        <f>$D339^EXP(Parameter!$D$173+Parameter!$D$180*(LN($B339/30.2*21)))</f>
        <v>6.271698190563722E-3</v>
      </c>
      <c r="CQ339" s="41">
        <f>$E339^EXP(Parameter!$D$158+Parameter!$D$165*(LN($B339/30.2*21)))</f>
        <v>2.2072554656440205E-2</v>
      </c>
      <c r="CR339" s="12">
        <f>$D339^EXP(Parameter!$D$174+Parameter!$D$181*(LN($B339/30.2*21)))</f>
        <v>4.1768775587327049E-3</v>
      </c>
      <c r="CS339" s="41">
        <f>$E339^EXP(Parameter!$D$159+Parameter!$D$166*(LN($B339/30.2*21)))</f>
        <v>4.1423479723381285E-2</v>
      </c>
      <c r="CT339" s="12">
        <f>$D339^EXP(Parameter!$D$175+Parameter!$D$182*(LN($B339/30.2*21)))</f>
        <v>3.5460716736600945E-4</v>
      </c>
      <c r="CU339" s="41">
        <f>$E339^EXP(Parameter!$D$160+Parameter!$D$167*(LN($B339/30.2*21)))</f>
        <v>2.1534654791121187E-4</v>
      </c>
      <c r="CV339" s="12">
        <f>$D339^EXP(Parameter!$D$172+Parameter!$D$179*(LN($B339/30.2*21)))</f>
        <v>7.8403984976920709E-4</v>
      </c>
      <c r="CW339" s="41">
        <f>$E339^EXP(Parameter!$D$157+Parameter!$D$164*(LN($B339/30.2*21)))</f>
        <v>1.2679712160145836E-10</v>
      </c>
      <c r="CX339" s="12">
        <f t="shared" si="37"/>
        <v>3.0147075250897763E-144</v>
      </c>
      <c r="CY339" s="85">
        <v>1.1998673265399299E-2</v>
      </c>
      <c r="CZ339" s="12">
        <f t="shared" si="31"/>
        <v>1.9052601971656715E-11</v>
      </c>
      <c r="DA339" s="85">
        <v>1.7471481500109499E-2</v>
      </c>
      <c r="DB339" s="12">
        <f t="shared" si="32"/>
        <v>1.3304532431330965E-25</v>
      </c>
      <c r="DC339" s="41">
        <v>1.46291378297647E-5</v>
      </c>
      <c r="DD339" s="12">
        <f t="shared" si="33"/>
        <v>0</v>
      </c>
      <c r="DE339" s="85">
        <v>2.1971827112166799E-4</v>
      </c>
      <c r="DF339" s="12">
        <f t="shared" si="34"/>
        <v>0</v>
      </c>
      <c r="DG339" s="41">
        <v>1.46288E-5</v>
      </c>
      <c r="DH339" s="12">
        <f t="shared" si="35"/>
        <v>1.0543215664160824E-25</v>
      </c>
      <c r="DI339" s="41">
        <v>1.46288E-5</v>
      </c>
      <c r="DJ339" s="46">
        <v>334</v>
      </c>
      <c r="DK339" s="44">
        <v>3.7864696460498901E-6</v>
      </c>
      <c r="DL339" s="44">
        <v>1.46492606725168E-5</v>
      </c>
      <c r="DM339" s="44">
        <v>3.9654071669614799E-5</v>
      </c>
      <c r="DN339" s="44">
        <v>2.6673652521957999E-5</v>
      </c>
      <c r="DO339" s="44">
        <v>1.58130869969075E-4</v>
      </c>
      <c r="DP339" s="44">
        <v>1.1574042063367E-4</v>
      </c>
      <c r="DQ339" s="44">
        <v>1.8350229783536999E-4</v>
      </c>
      <c r="DR339" s="45">
        <v>7.1462827689166E-3</v>
      </c>
      <c r="DS339" s="45">
        <v>1.2884844722261901E-2</v>
      </c>
      <c r="DT339" s="45">
        <v>1.12756244054125E-2</v>
      </c>
      <c r="DU339" s="45">
        <v>7.5676567426483697E-3</v>
      </c>
      <c r="DV339" s="45">
        <v>1.2176511484471899E-2</v>
      </c>
      <c r="DW339" s="45">
        <v>2.23436730264087E-2</v>
      </c>
      <c r="DX339" s="45">
        <v>9.2935916611454096E-3</v>
      </c>
    </row>
    <row r="340" spans="1:128">
      <c r="A340" s="43">
        <f t="shared" si="36"/>
        <v>21.19178082191781</v>
      </c>
      <c r="B340" s="18">
        <v>336</v>
      </c>
      <c r="C340" s="12">
        <v>7370</v>
      </c>
      <c r="D340" s="12">
        <v>6.4883797691449698E-3</v>
      </c>
      <c r="E340" s="12">
        <v>1.4420377211845101E-5</v>
      </c>
      <c r="F340" s="92">
        <f>$D340^Parameter!$D$325</f>
        <v>1.965469387314038E-2</v>
      </c>
      <c r="G340" s="92">
        <f>$E340^Parameter!$D$318</f>
        <v>3.2693631786905882E-4</v>
      </c>
      <c r="H340" s="92">
        <f>$D340^Parameter!$D$326</f>
        <v>1.7770883066161716E-2</v>
      </c>
      <c r="I340" s="92">
        <f>$E340^Parameter!$D$319</f>
        <v>7.9752634353167284E-4</v>
      </c>
      <c r="J340" s="92">
        <f>$D340^Parameter!$D$328</f>
        <v>2.1520275719952076E-2</v>
      </c>
      <c r="K340" s="92">
        <f>$E340^Parameter!$D$321</f>
        <v>7.1684728226124716E-3</v>
      </c>
      <c r="L340" s="92">
        <f>$D340^Parameter!$D$329</f>
        <v>5.953828305240666E-2</v>
      </c>
      <c r="M340" s="92">
        <f>$E340^Parameter!$D$322</f>
        <v>4.2452037994324746E-3</v>
      </c>
      <c r="N340" s="92">
        <f>$D340^Parameter!$D$330</f>
        <v>1.6897808024873291E-2</v>
      </c>
      <c r="O340" s="92">
        <f>$E340^Parameter!$D$323</f>
        <v>1.157685645480472E-2</v>
      </c>
      <c r="P340" s="92">
        <f>$D340^Parameter!$D$327</f>
        <v>8.2633038203667152E-3</v>
      </c>
      <c r="Q340" s="92">
        <f>$E340^Parameter!$D$320</f>
        <v>3.4955000069943802E-4</v>
      </c>
      <c r="R340" s="12">
        <f>$D340^EXP(Parameter!$D$96+Parameter!$D$103*(($B340/30.2*21)^(1)))</f>
        <v>1.8510643167999328E-146</v>
      </c>
      <c r="S340" s="12">
        <f>$E340^EXP(Parameter!$D$81+Parameter!$D$88*($B340/30.2*21)^(-2))</f>
        <v>1.0600352836815728E-3</v>
      </c>
      <c r="T340" s="12">
        <f>$D340^EXP(Parameter!$D$97+Parameter!$D$104*(($B340*21/30.2)^(1)))</f>
        <v>1.6039782197108054E-11</v>
      </c>
      <c r="U340" s="12">
        <f>$E340^EXP(Parameter!$D$82+Parameter!$D$89*($B340/30.2*21)^(-2))</f>
        <v>1.9234279096956876E-3</v>
      </c>
      <c r="V340" s="12">
        <f>$D340^EXP(Parameter!$D$99+Parameter!$D$106*(($B340*21/30.2)^(1)))</f>
        <v>7.5990056037111673E-26</v>
      </c>
      <c r="W340" s="12">
        <f>$E340^EXP(Parameter!$D$84+Parameter!$D$91*($B340/30.2*21)^(-2))</f>
        <v>1.3133080419110165E-2</v>
      </c>
      <c r="X340" s="12">
        <f>$D340^EXP(Parameter!$D$100+Parameter!$D$107*(($B340*21/30.2)^(1)))</f>
        <v>0</v>
      </c>
      <c r="Y340" s="12">
        <f>$E340^EXP(Parameter!$D$85+Parameter!$D$92*($B340/30.2*21)^(-2))</f>
        <v>7.596179659934736E-3</v>
      </c>
      <c r="Z340" s="12">
        <f>$D340^EXP(Parameter!$D$101+Parameter!$D$108*(($B340*21/30.2)^(1)))</f>
        <v>0</v>
      </c>
      <c r="AA340" s="12">
        <f>$E340^EXP(Parameter!$D$86+Parameter!$D$93*($B340/30.2*21)^(-2))</f>
        <v>1.1770023291927502E-2</v>
      </c>
      <c r="AB340" s="12">
        <f>$D340^EXP(Parameter!$D$98+Parameter!$D$105*(($B340*21/30.2)^(1)))</f>
        <v>6.2556759516436555E-26</v>
      </c>
      <c r="AC340" s="12">
        <f>$E340^EXP(Parameter!$D$83+Parameter!$D$90*($B340/30.2*21)^(-2))</f>
        <v>4.0646189096111722E-4</v>
      </c>
      <c r="AD340" s="87">
        <f>$D340^EXP(Parameter!$D$133+Parameter!$D$140*(($B340*21/30.2)^(-0.5))+Parameter!$D$147*((LN($B340*21/30.2))))</f>
        <v>2.7296368257784714E-23</v>
      </c>
      <c r="AE340" s="12">
        <f>$E340^EXP(Parameter!$D$111+Parameter!$D$118*(($B340*21/30.2)^(-1))+Parameter!$D$125*(($B340*21/30.2)^(-0.5)))</f>
        <v>3.4352432799598411E-2</v>
      </c>
      <c r="AF340" s="12">
        <f>$D340^EXP(Parameter!$D$134+Parameter!$D$141*(($B340*21/30.2)^(-0.5))+Parameter!$D$148*((LN($B340*21/30.2))))</f>
        <v>2.109693186233031E-6</v>
      </c>
      <c r="AG340" s="12">
        <f>$E340^EXP(Parameter!$D$112+Parameter!$D$119*(($B340*21/30.2)^(-1))+Parameter!$D$126*(($B340*21/30.2)^(-0.5)))</f>
        <v>2.4532268460722962E-3</v>
      </c>
      <c r="AH340" s="12">
        <f>$D340^EXP(Parameter!$D$136+Parameter!$D$143*(($B340*21/30.2)^(-0.5))+Parameter!$D$150*((LN($B340*21/30.2))))</f>
        <v>5.7635932578154466E-18</v>
      </c>
      <c r="AI340" s="12">
        <f>$E340^EXP(Parameter!$D$114+Parameter!$D$121*(($B340*21/30.2)^(-1))+Parameter!$D$128*(($B340*21/30.2)^(-0.5)))</f>
        <v>1.8804980276495785E-6</v>
      </c>
      <c r="AJ340" s="12">
        <f>$D340^EXP(Parameter!$D$137+Parameter!$D$144*(($B340*21/30.2)^(-0.5))+Parameter!$D$151*((LN($B340*21/30.2))))</f>
        <v>1.3425501394717997E-28</v>
      </c>
      <c r="AK340" s="12">
        <f>$E340^EXP(Parameter!$D$115+Parameter!$D$122*(($B340*21/30.2)^(-1))+Parameter!$D$129*(($B340*21/30.2)^(-0.5)))</f>
        <v>1.2352522579160204E-3</v>
      </c>
      <c r="AL340" s="12">
        <f>$D340^EXP(Parameter!$D$138+Parameter!$D$145*(($B340*21/30.2)^(-0.5))+Parameter!$D$152*((LN($B340*21/30.2))))</f>
        <v>2.0863850010783318E-150</v>
      </c>
      <c r="AM340" s="12">
        <f>$E340^EXP(Parameter!$D$116+Parameter!$D$123*(($B340*21/30.2)^(-1))+Parameter!$D$130*(($B340*21/30.2)^(-0.5)))</f>
        <v>5.429525833238631E-8</v>
      </c>
      <c r="AN340" s="12">
        <f>$D340^EXP(Parameter!$D$135+Parameter!$D$142*(($B340*21/30.2)^(-0.5))+Parameter!$D$149*((LN($B340*21/30.2))))</f>
        <v>1.0426738287431775E-8</v>
      </c>
      <c r="AO340" s="12">
        <f>$E340^EXP(Parameter!$D$113+Parameter!$D$120*(($B340*21/30.2)^(-1))+Parameter!$D$127*(($B340*21/30.2)^(-0.5)))</f>
        <v>2.3408930190516165E-16</v>
      </c>
      <c r="AP340" s="87">
        <f>$D340^EXP(Parameter!$D$304+Parameter!$D$310*((LN($B340*21/30.2))))</f>
        <v>4.8568077065461405E-3</v>
      </c>
      <c r="AQ340" s="88">
        <f>$E340^EXP(Parameter!$D$290+Parameter!$D$296*((LN($B340*21/30.2))))</f>
        <v>5.1815062220292541E-3</v>
      </c>
      <c r="AR340" s="12">
        <f>$D340^EXP(Parameter!$D$305+Parameter!$D$311*((LN($B340*21/30.2))))</f>
        <v>8.9035451263059871E-3</v>
      </c>
      <c r="AS340" s="88">
        <f>$E340^EXP(Parameter!$D$291+Parameter!$D$297*((LN($B340*21/30.2))))</f>
        <v>3.3457703564224433E-3</v>
      </c>
      <c r="AT340" s="12">
        <f>$D340^EXP(Parameter!$D$305+Parameter!$D$307-Parameter!$D$306+(Parameter!$D$311+Parameter!$D$313-Parameter!$D$312)*((LN($B340*21/30.2))))</f>
        <v>6.8713598115988685E-3</v>
      </c>
      <c r="AU340" s="88">
        <f>$E340^EXP(Parameter!$D$291+Parameter!$D$293-Parameter!$D$292+(Parameter!$D$297+Parameter!$D$299-Parameter!$D$298)*((LN($B340*21/30.2))))</f>
        <v>5.2773618642275536E-3</v>
      </c>
      <c r="AV340" s="12">
        <f>$D340^EXP(Parameter!$D$308+Parameter!$D$314*((LN($B340*21/30.2))))</f>
        <v>8.9028159780004182E-3</v>
      </c>
      <c r="AW340" s="88">
        <f>$E340^EXP(Parameter!$D$294+Parameter!$D$300*((LN($B340*21/30.2))))</f>
        <v>4.7330947596944048E-3</v>
      </c>
      <c r="AX340" s="12">
        <f>$D340^EXP(Parameter!$D$305+Parameter!$D$309-Parameter!$D$306+(Parameter!$D$311+Parameter!$D$315-Parameter!$D$312)*((LN($B340*21/30.2))))</f>
        <v>2.2122766998624597E-3</v>
      </c>
      <c r="AY340" s="88">
        <f>$E340^EXP(Parameter!$D$291+Parameter!$D$295-Parameter!$D$292+(Parameter!$D$297+Parameter!$D$301-Parameter!$D$298)*((LN($B340*21/30.2))))</f>
        <v>3.6850982621074079E-6</v>
      </c>
      <c r="AZ340" s="12">
        <f>$D340^EXP(Parameter!D$305-Parameter!D$306+(Parameter!D$311-Parameter!D$312)*((LN($B340*21/30.2))))</f>
        <v>1.4417052819995638E-3</v>
      </c>
      <c r="BA340" s="88">
        <f>$E340^EXP(Parameter!$D$291-Parameter!$D$292+(Parameter!$D$297-Parameter!$D$298)*((LN($B340*21/30.2))))</f>
        <v>1.2414289085132175E-8</v>
      </c>
      <c r="BB340" s="89">
        <f>$D340^EXP(Parameter!$D$231+Parameter!$D$238)</f>
        <v>2.1785106872056995E-2</v>
      </c>
      <c r="BC340" s="90">
        <f>$E340^EXP(Parameter!$D$216+Parameter!$D$223)</f>
        <v>8.4246068082951522E-4</v>
      </c>
      <c r="BD340" s="91">
        <f>$D340^EXP(Parameter!$D$232+Parameter!$D$239)</f>
        <v>1.5257188380419506E-2</v>
      </c>
      <c r="BE340" s="90">
        <f>$E340^EXP(Parameter!$D$217+Parameter!$D$224)</f>
        <v>1.3328730205292713E-3</v>
      </c>
      <c r="BF340" s="91">
        <f>$D340^EXP(Parameter!$D$234+Parameter!$D$241)</f>
        <v>1.938871928300364E-2</v>
      </c>
      <c r="BG340" s="91">
        <f>$E340^EXP(Parameter!$D$219+Parameter!$D$226)</f>
        <v>9.0698242108690121E-3</v>
      </c>
      <c r="BH340" s="91">
        <f>$D340^EXP(Parameter!$D$235+Parameter!$D$242)</f>
        <v>4.8111641255004362E-2</v>
      </c>
      <c r="BI340" s="91">
        <f>$E340^EXP(Parameter!$D$220+Parameter!$D$227)</f>
        <v>5.1401358047678024E-3</v>
      </c>
      <c r="BJ340" s="91">
        <f>$D340^EXP(Parameter!$D$236)</f>
        <v>3.7146382947388671E-3</v>
      </c>
      <c r="BK340" s="91">
        <f>$E340^EXP(Parameter!$D$221)</f>
        <v>9.836676938873104E-2</v>
      </c>
      <c r="BL340" s="91">
        <f>$D340^EXP(Parameter!$D$233+Parameter!$D$240)</f>
        <v>5.6235475698961455E-3</v>
      </c>
      <c r="BM340" s="91">
        <f>$E340^EXP(Parameter!$D$218+Parameter!$D$225)</f>
        <v>3.0281575854779029E-4</v>
      </c>
      <c r="BN340" s="90">
        <f>$D340^EXP(Parameter!$D$268+Parameter!$D$275+Parameter!$D$282)</f>
        <v>3.9369230418586657E-2</v>
      </c>
      <c r="BO340" s="91">
        <f>$E340^EXP(Parameter!$D$246+Parameter!$D$253+Parameter!$D$260)</f>
        <v>2.7685646477140034E-3</v>
      </c>
      <c r="BP340" s="91">
        <f>$D340^EXP(Parameter!$D$269+Parameter!$D$276+Parameter!$D$283)</f>
        <v>8.7005664198133818E-3</v>
      </c>
      <c r="BQ340" s="91">
        <f>$E340^EXP(Parameter!$D$247+Parameter!$D$254+Parameter!$D$261)</f>
        <v>3.4877496029593856E-3</v>
      </c>
      <c r="BR340" s="91">
        <f>$D340^EXP(Parameter!$D$271+Parameter!$D$278+Parameter!$D$285)</f>
        <v>6.1778926858793957E-2</v>
      </c>
      <c r="BS340" s="91">
        <f>$E340^EXP(Parameter!$D$249+Parameter!$D$256+Parameter!$D$263)</f>
        <v>5.4168994822987176E-3</v>
      </c>
      <c r="BT340" s="91">
        <f>$D340^EXP(Parameter!$D$272+Parameter!$D$279+Parameter!$D$286)</f>
        <v>4.4554459215594901E-2</v>
      </c>
      <c r="BU340" s="91">
        <f>$E340^EXP(Parameter!$D$250+Parameter!D$257+Parameter!D$264)</f>
        <v>2.7361131883828333E-3</v>
      </c>
      <c r="BV340" s="91">
        <f>$D340^EXP(Parameter!$D$273+Parameter!$D$280+Parameter!$D$287)</f>
        <v>4.0397160019537567E-2</v>
      </c>
      <c r="BW340" s="91">
        <f>$E340^EXP(Parameter!$D$251+Parameter!$D$258+Parameter!$D$265)</f>
        <v>2.5871088440939315E-7</v>
      </c>
      <c r="BX340" s="91">
        <f>$D340^EXP(Parameter!$D$270+Parameter!$D$277+Parameter!$D$284)</f>
        <v>1.561475663839694E-3</v>
      </c>
      <c r="BY340" s="91">
        <f>$E340^EXP(Parameter!$D$248+Parameter!$D$255+Parameter!$D$262)</f>
        <v>1.3641597889742093E-9</v>
      </c>
      <c r="BZ340" s="90">
        <f>$D340^EXP(Parameter!$D$208)</f>
        <v>1.9851487998175883E-2</v>
      </c>
      <c r="CA340" s="90">
        <f>$E340^EXP(Parameter!$D$200)</f>
        <v>5.4789732486221633E-4</v>
      </c>
      <c r="CB340" s="90">
        <f>$D340^EXP(Parameter!$D$209)</f>
        <v>1.5514082536854842E-2</v>
      </c>
      <c r="CC340" s="90">
        <f>$E340^EXP(Parameter!$D$201)</f>
        <v>1.0601095035432933E-3</v>
      </c>
      <c r="CD340" s="90">
        <f>$D340^EXP(Parameter!$D$211)</f>
        <v>1.7334962564453868E-2</v>
      </c>
      <c r="CE340" s="90">
        <f>$E340^EXP(Parameter!$D$203)</f>
        <v>6.5804038153571623E-3</v>
      </c>
      <c r="CF340" s="90">
        <f>$D340^EXP(Parameter!$D$212)</f>
        <v>4.7965807869891249E-2</v>
      </c>
      <c r="CG340" s="90">
        <f>$E340^EXP(Parameter!$D$204)</f>
        <v>4.2602999298222994E-3</v>
      </c>
      <c r="CH340" s="91">
        <f>$D340^EXP(Parameter!$D$213)</f>
        <v>1.3259559568265E-2</v>
      </c>
      <c r="CI340" s="90">
        <f>$E340^EXP(Parameter!$D$205)</f>
        <v>8.6101048024083658E-3</v>
      </c>
      <c r="CJ340" s="91">
        <f>$D340^EXP(Parameter!$D$210)</f>
        <v>6.2946214685776379E-3</v>
      </c>
      <c r="CK340" s="90">
        <f>$E340^EXP(Parameter!$D$202)</f>
        <v>4.2257945015807419E-4</v>
      </c>
      <c r="CL340" s="12">
        <f>$D340^EXP(Parameter!$D$170+Parameter!$D$177*(LN($B340/30.2*21)))</f>
        <v>6.6221149073496096E-3</v>
      </c>
      <c r="CM340" s="41">
        <f>$E340^EXP(Parameter!$D$155+Parameter!$D$162*(LN($B340/30.2*21)))</f>
        <v>5.217153557715791E-2</v>
      </c>
      <c r="CN340" s="12">
        <f>$D340^EXP(Parameter!$D$171+Parameter!$D$178*(LN($B340/30.2*21)))</f>
        <v>8.3510267858800287E-3</v>
      </c>
      <c r="CO340" s="41">
        <f>$E340^EXP(Parameter!$D$156+Parameter!$D$163*(LN($B340/30.2*21)))</f>
        <v>2.4937836370177154E-2</v>
      </c>
      <c r="CP340" s="12">
        <f>$D340^EXP(Parameter!$D$173+Parameter!$D$180*(LN($B340/30.2*21)))</f>
        <v>6.2212230942564921E-3</v>
      </c>
      <c r="CQ340" s="41">
        <f>$E340^EXP(Parameter!$D$158+Parameter!$D$165*(LN($B340/30.2*21)))</f>
        <v>2.1977815608173801E-2</v>
      </c>
      <c r="CR340" s="12">
        <f>$D340^EXP(Parameter!$D$174+Parameter!$D$181*(LN($B340/30.2*21)))</f>
        <v>4.1324597432289903E-3</v>
      </c>
      <c r="CS340" s="41">
        <f>$E340^EXP(Parameter!$D$159+Parameter!$D$166*(LN($B340/30.2*21)))</f>
        <v>4.1307537653821412E-2</v>
      </c>
      <c r="CT340" s="12">
        <f>$D340^EXP(Parameter!$D$175+Parameter!$D$182*(LN($B340/30.2*21)))</f>
        <v>3.4910190574410829E-4</v>
      </c>
      <c r="CU340" s="41">
        <f>$E340^EXP(Parameter!$D$160+Parameter!$D$167*(LN($B340/30.2*21)))</f>
        <v>2.1203506223542855E-4</v>
      </c>
      <c r="CV340" s="12">
        <f>$D340^EXP(Parameter!$D$172+Parameter!$D$179*(LN($B340/30.2*21)))</f>
        <v>7.7451234635365646E-4</v>
      </c>
      <c r="CW340" s="41">
        <f>$E340^EXP(Parameter!$D$157+Parameter!$D$164*(LN($B340/30.2*21)))</f>
        <v>1.207453584715259E-10</v>
      </c>
      <c r="CX340" s="12">
        <f t="shared" si="37"/>
        <v>1.8510643167999328E-146</v>
      </c>
      <c r="CY340" s="85">
        <v>1.1996344633669401E-2</v>
      </c>
      <c r="CZ340" s="12">
        <f t="shared" si="31"/>
        <v>1.6039782197108054E-11</v>
      </c>
      <c r="DA340" s="85">
        <v>1.7465516614560701E-2</v>
      </c>
      <c r="DB340" s="12">
        <f t="shared" si="32"/>
        <v>7.5990056037111673E-26</v>
      </c>
      <c r="DC340" s="41">
        <v>1.44207053245995E-5</v>
      </c>
      <c r="DD340" s="12">
        <f t="shared" si="33"/>
        <v>0</v>
      </c>
      <c r="DE340" s="85">
        <v>2.1725626928999401E-4</v>
      </c>
      <c r="DF340" s="12">
        <f t="shared" si="34"/>
        <v>0</v>
      </c>
      <c r="DG340" s="41">
        <v>1.44204E-5</v>
      </c>
      <c r="DH340" s="12">
        <f t="shared" si="35"/>
        <v>6.2556759516436555E-26</v>
      </c>
      <c r="DI340" s="41">
        <v>1.44204E-5</v>
      </c>
      <c r="DJ340" s="46">
        <v>335</v>
      </c>
      <c r="DK340" s="44">
        <v>3.7202887048781702E-6</v>
      </c>
      <c r="DL340" s="44">
        <v>1.4410810864173801E-5</v>
      </c>
      <c r="DM340" s="44">
        <v>3.9045109851976199E-5</v>
      </c>
      <c r="DN340" s="44">
        <v>2.6254145790383099E-5</v>
      </c>
      <c r="DO340" s="44">
        <v>1.5591430265382599E-4</v>
      </c>
      <c r="DP340" s="44">
        <v>1.14082277904992E-4</v>
      </c>
      <c r="DQ340" s="44">
        <v>1.80957418007055E-4</v>
      </c>
      <c r="DR340" s="45">
        <v>7.0982026125515603E-3</v>
      </c>
      <c r="DS340" s="45">
        <v>1.2804192718706701E-2</v>
      </c>
      <c r="DT340" s="45">
        <v>1.12038181173479E-2</v>
      </c>
      <c r="DU340" s="45">
        <v>7.5170760740981297E-3</v>
      </c>
      <c r="DV340" s="45">
        <v>1.2099729048025301E-2</v>
      </c>
      <c r="DW340" s="45">
        <v>2.22142843748694E-2</v>
      </c>
      <c r="DX340" s="45">
        <v>9.2329695071942108E-3</v>
      </c>
    </row>
    <row r="341" spans="1:128">
      <c r="A341" s="43">
        <f t="shared" si="36"/>
        <v>21.252054794520546</v>
      </c>
      <c r="B341" s="18">
        <v>337</v>
      </c>
      <c r="C341" s="12">
        <v>7392</v>
      </c>
      <c r="D341" s="12">
        <v>6.4433513898403899E-3</v>
      </c>
      <c r="E341" s="12">
        <v>1.4215370254984501E-5</v>
      </c>
      <c r="F341" s="92">
        <f>$D341^Parameter!$D$325</f>
        <v>1.9548219942678358E-2</v>
      </c>
      <c r="G341" s="92">
        <f>$E341^Parameter!$D$318</f>
        <v>3.235831411890166E-4</v>
      </c>
      <c r="H341" s="92">
        <f>$D341^Parameter!$D$326</f>
        <v>1.7672152601933298E-2</v>
      </c>
      <c r="I341" s="92">
        <f>$E341^Parameter!$D$319</f>
        <v>7.9025132474437783E-4</v>
      </c>
      <c r="J341" s="92">
        <f>$D341^Parameter!$D$328</f>
        <v>2.140637869038323E-2</v>
      </c>
      <c r="K341" s="92">
        <f>$E341^Parameter!$D$321</f>
        <v>7.1231464251826767E-3</v>
      </c>
      <c r="L341" s="92">
        <f>$D341^Parameter!$D$329</f>
        <v>5.9306544033879478E-2</v>
      </c>
      <c r="M341" s="92">
        <f>$E341^Parameter!$D$322</f>
        <v>4.2155234174024395E-3</v>
      </c>
      <c r="N341" s="92">
        <f>$D341^Parameter!$D$330</f>
        <v>1.6802757949527073E-2</v>
      </c>
      <c r="O341" s="92">
        <f>$E341^Parameter!$D$323</f>
        <v>1.1510740688651851E-2</v>
      </c>
      <c r="P341" s="92">
        <f>$D341^Parameter!$D$327</f>
        <v>8.208701232288635E-3</v>
      </c>
      <c r="Q341" s="92">
        <f>$E341^Parameter!$D$320</f>
        <v>3.4599461340412314E-4</v>
      </c>
      <c r="R341" s="12">
        <f>$D341^EXP(Parameter!$D$96+Parameter!$D$103*(($B341/30.2*21)^(1)))</f>
        <v>1.0525435122669012E-148</v>
      </c>
      <c r="S341" s="12">
        <f>$E341^EXP(Parameter!$D$81+Parameter!$D$88*($B341/30.2*21)^(-2))</f>
        <v>1.0507500831319449E-3</v>
      </c>
      <c r="T341" s="12">
        <f>$D341^EXP(Parameter!$D$97+Parameter!$D$104*(($B341*21/30.2)^(1)))</f>
        <v>1.3488848732350746E-11</v>
      </c>
      <c r="U341" s="12">
        <f>$E341^EXP(Parameter!$D$82+Parameter!$D$89*($B341/30.2*21)^(-2))</f>
        <v>1.9080393331589681E-3</v>
      </c>
      <c r="V341" s="12">
        <f>$D341^EXP(Parameter!$D$99+Parameter!$D$106*(($B341*21/30.2)^(1)))</f>
        <v>4.3177788526611466E-26</v>
      </c>
      <c r="W341" s="12">
        <f>$E341^EXP(Parameter!$D$84+Parameter!$D$91*($B341/30.2*21)^(-2))</f>
        <v>1.3060197493661588E-2</v>
      </c>
      <c r="X341" s="12">
        <f>$D341^EXP(Parameter!$D$100+Parameter!$D$107*(($B341*21/30.2)^(1)))</f>
        <v>0</v>
      </c>
      <c r="Y341" s="12">
        <f>$E341^EXP(Parameter!$D$85+Parameter!$D$92*($B341/30.2*21)^(-2))</f>
        <v>7.5487127832748529E-3</v>
      </c>
      <c r="Z341" s="12">
        <f>$D341^EXP(Parameter!$D$101+Parameter!$D$108*(($B341*21/30.2)^(1)))</f>
        <v>0</v>
      </c>
      <c r="AA341" s="12">
        <f>$E341^EXP(Parameter!$D$86+Parameter!$D$93*($B341/30.2*21)^(-2))</f>
        <v>1.1703050336736819E-2</v>
      </c>
      <c r="AB341" s="12">
        <f>$D341^EXP(Parameter!$D$98+Parameter!$D$105*(($B341*21/30.2)^(1)))</f>
        <v>3.6952438915256366E-26</v>
      </c>
      <c r="AC341" s="12">
        <f>$E341^EXP(Parameter!$D$83+Parameter!$D$90*($B341/30.2*21)^(-2))</f>
        <v>4.0240546524010089E-4</v>
      </c>
      <c r="AD341" s="87">
        <f>$D341^EXP(Parameter!$D$133+Parameter!$D$140*(($B341*21/30.2)^(-0.5))+Parameter!$D$147*((LN($B341*21/30.2))))</f>
        <v>2.1243075534982708E-23</v>
      </c>
      <c r="AE341" s="12">
        <f>$E341^EXP(Parameter!$D$111+Parameter!$D$118*(($B341*21/30.2)^(-1))+Parameter!$D$125*(($B341*21/30.2)^(-0.5)))</f>
        <v>3.4242139298835558E-2</v>
      </c>
      <c r="AF341" s="12">
        <f>$D341^EXP(Parameter!$D$134+Parameter!$D$141*(($B341*21/30.2)^(-0.5))+Parameter!$D$148*((LN($B341*21/30.2))))</f>
        <v>2.0336444790380025E-6</v>
      </c>
      <c r="AG341" s="12">
        <f>$E341^EXP(Parameter!$D$112+Parameter!$D$119*(($B341*21/30.2)^(-1))+Parameter!$D$126*(($B341*21/30.2)^(-0.5)))</f>
        <v>2.4347763405849722E-3</v>
      </c>
      <c r="AH341" s="12">
        <f>$D341^EXP(Parameter!$D$136+Parameter!$D$143*(($B341*21/30.2)^(-0.5))+Parameter!$D$150*((LN($B341*21/30.2))))</f>
        <v>4.8273743413463065E-18</v>
      </c>
      <c r="AI341" s="12">
        <f>$E341^EXP(Parameter!$D$114+Parameter!$D$121*(($B341*21/30.2)^(-1))+Parameter!$D$128*(($B341*21/30.2)^(-0.5)))</f>
        <v>1.8369273813890042E-6</v>
      </c>
      <c r="AJ341" s="12">
        <f>$D341^EXP(Parameter!$D$137+Parameter!$D$144*(($B341*21/30.2)^(-0.5))+Parameter!$D$151*((LN($B341*21/30.2))))</f>
        <v>9.5007646221016508E-29</v>
      </c>
      <c r="AK341" s="12">
        <f>$E341^EXP(Parameter!$D$115+Parameter!$D$122*(($B341*21/30.2)^(-1))+Parameter!$D$129*(($B341*21/30.2)^(-0.5)))</f>
        <v>1.223738995184877E-3</v>
      </c>
      <c r="AL341" s="12">
        <f>$D341^EXP(Parameter!$D$138+Parameter!$D$145*(($B341*21/30.2)^(-0.5))+Parameter!$D$152*((LN($B341*21/30.2))))</f>
        <v>1.8464758206240248E-151</v>
      </c>
      <c r="AM341" s="12">
        <f>$E341^EXP(Parameter!$D$116+Parameter!$D$123*(($B341*21/30.2)^(-1))+Parameter!$D$130*(($B341*21/30.2)^(-0.5)))</f>
        <v>5.2697905079811368E-8</v>
      </c>
      <c r="AN341" s="12">
        <f>$D341^EXP(Parameter!$D$135+Parameter!$D$142*(($B341*21/30.2)^(-0.5))+Parameter!$D$149*((LN($B341*21/30.2))))</f>
        <v>9.883030942335666E-9</v>
      </c>
      <c r="AO341" s="12">
        <f>$E341^EXP(Parameter!$D$113+Parameter!$D$120*(($B341*21/30.2)^(-1))+Parameter!$D$127*(($B341*21/30.2)^(-0.5)))</f>
        <v>2.1861357542852417E-16</v>
      </c>
      <c r="AP341" s="87">
        <f>$D341^EXP(Parameter!$D$304+Parameter!$D$310*((LN($B341*21/30.2))))</f>
        <v>4.8114608458078648E-3</v>
      </c>
      <c r="AQ341" s="88">
        <f>$E341^EXP(Parameter!$D$290+Parameter!$D$296*((LN($B341*21/30.2))))</f>
        <v>5.1581213483972805E-3</v>
      </c>
      <c r="AR341" s="12">
        <f>$D341^EXP(Parameter!$D$305+Parameter!$D$311*((LN($B341*21/30.2))))</f>
        <v>8.8395876777578267E-3</v>
      </c>
      <c r="AS341" s="88">
        <f>$E341^EXP(Parameter!$D$291+Parameter!$D$297*((LN($B341*21/30.2))))</f>
        <v>3.3243606461828413E-3</v>
      </c>
      <c r="AT341" s="12">
        <f>$D341^EXP(Parameter!$D$305+Parameter!$D$307-Parameter!$D$306+(Parameter!$D$311+Parameter!$D$313-Parameter!$D$312)*((LN($B341*21/30.2))))</f>
        <v>6.8155105636477737E-3</v>
      </c>
      <c r="AU341" s="88">
        <f>$E341^EXP(Parameter!$D$291+Parameter!$D$293-Parameter!$D$292+(Parameter!$D$297+Parameter!$D$299-Parameter!$D$298)*((LN($B341*21/30.2))))</f>
        <v>5.239297705922785E-3</v>
      </c>
      <c r="AV341" s="12">
        <f>$D341^EXP(Parameter!$D$308+Parameter!$D$314*((LN($B341*21/30.2))))</f>
        <v>8.8216579773475294E-3</v>
      </c>
      <c r="AW341" s="88">
        <f>$E341^EXP(Parameter!$D$294+Parameter!$D$300*((LN($B341*21/30.2))))</f>
        <v>4.7012995387064023E-3</v>
      </c>
      <c r="AX341" s="12">
        <f>$D341^EXP(Parameter!$D$305+Parameter!$D$309-Parameter!$D$306+(Parameter!$D$311+Parameter!$D$315-Parameter!$D$312)*((LN($B341*21/30.2))))</f>
        <v>2.1877685110360174E-3</v>
      </c>
      <c r="AY341" s="88">
        <f>$E341^EXP(Parameter!$D$291+Parameter!$D$295-Parameter!$D$292+(Parameter!$D$297+Parameter!$D$301-Parameter!$D$298)*((LN($B341*21/30.2))))</f>
        <v>3.5800040565797063E-6</v>
      </c>
      <c r="AZ341" s="12">
        <f>$D341^EXP(Parameter!D$305-Parameter!D$306+(Parameter!D$311-Parameter!D$312)*((LN($B341*21/30.2))))</f>
        <v>1.4256834088535919E-3</v>
      </c>
      <c r="BA341" s="88">
        <f>$E341^EXP(Parameter!$D$291-Parameter!$D$292+(Parameter!$D$297-Parameter!$D$298)*((LN($B341*21/30.2))))</f>
        <v>1.1946941778853117E-8</v>
      </c>
      <c r="BB341" s="89">
        <f>$D341^EXP(Parameter!$D$231+Parameter!$D$238)</f>
        <v>2.1670174604346785E-2</v>
      </c>
      <c r="BC341" s="90">
        <f>$E341^EXP(Parameter!$D$216+Parameter!$D$223)</f>
        <v>8.3483454880846407E-4</v>
      </c>
      <c r="BD341" s="91">
        <f>$D341^EXP(Parameter!$D$232+Parameter!$D$239)</f>
        <v>1.5169224945362171E-2</v>
      </c>
      <c r="BE341" s="90">
        <f>$E341^EXP(Parameter!$D$217+Parameter!$D$224)</f>
        <v>1.3215861510637178E-3</v>
      </c>
      <c r="BF341" s="91">
        <f>$D341^EXP(Parameter!$D$234+Parameter!$D$241)</f>
        <v>1.9283323001638798E-2</v>
      </c>
      <c r="BG341" s="91">
        <f>$E341^EXP(Parameter!$D$219+Parameter!$D$226)</f>
        <v>9.0151995040563156E-3</v>
      </c>
      <c r="BH341" s="91">
        <f>$D341^EXP(Parameter!$D$235+Parameter!$D$242)</f>
        <v>4.7910262442092802E-2</v>
      </c>
      <c r="BI341" s="91">
        <f>$E341^EXP(Parameter!$D$220+Parameter!$D$227)</f>
        <v>5.1054528424209862E-3</v>
      </c>
      <c r="BJ341" s="91">
        <f>$D341^EXP(Parameter!$D$236)</f>
        <v>3.686016273970237E-3</v>
      </c>
      <c r="BK341" s="91">
        <f>$E341^EXP(Parameter!$D$221)</f>
        <v>9.8074181150322431E-2</v>
      </c>
      <c r="BL341" s="91">
        <f>$D341^EXP(Parameter!$D$233+Parameter!$D$240)</f>
        <v>5.5834167730785455E-3</v>
      </c>
      <c r="BM341" s="91">
        <f>$E341^EXP(Parameter!$D$218+Parameter!$D$225)</f>
        <v>2.996804667568462E-4</v>
      </c>
      <c r="BN341" s="90">
        <f>$D341^EXP(Parameter!$D$268+Parameter!$D$275+Parameter!$D$282)</f>
        <v>3.9193577559973811E-2</v>
      </c>
      <c r="BO341" s="91">
        <f>$E341^EXP(Parameter!$D$246+Parameter!$D$253+Parameter!$D$260)</f>
        <v>2.7476990627722086E-3</v>
      </c>
      <c r="BP341" s="91">
        <f>$D341^EXP(Parameter!$D$269+Parameter!$D$276+Parameter!$D$283)</f>
        <v>8.6436905727314568E-3</v>
      </c>
      <c r="BQ341" s="91">
        <f>$E341^EXP(Parameter!$D$247+Parameter!$D$254+Parameter!$D$261)</f>
        <v>3.4624907428659037E-3</v>
      </c>
      <c r="BR341" s="91">
        <f>$D341^EXP(Parameter!$D$271+Parameter!$D$278+Parameter!$D$285)</f>
        <v>6.1541609424504817E-2</v>
      </c>
      <c r="BS341" s="91">
        <f>$E341^EXP(Parameter!$D$249+Parameter!$D$256+Parameter!$D$263)</f>
        <v>5.3807115278582326E-3</v>
      </c>
      <c r="BT341" s="91">
        <f>$D341^EXP(Parameter!$D$272+Parameter!$D$279+Parameter!$D$286)</f>
        <v>4.4363258681180656E-2</v>
      </c>
      <c r="BU341" s="91">
        <f>$E341^EXP(Parameter!$D$250+Parameter!D$257+Parameter!D$264)</f>
        <v>2.7154510503312338E-3</v>
      </c>
      <c r="BV341" s="91">
        <f>$D341^EXP(Parameter!$D$273+Parameter!$D$280+Parameter!$D$287)</f>
        <v>4.0218353847079572E-2</v>
      </c>
      <c r="BW341" s="91">
        <f>$E341^EXP(Parameter!$D$251+Parameter!$D$258+Parameter!$D$265)</f>
        <v>2.5371915496176036E-7</v>
      </c>
      <c r="BX341" s="91">
        <f>$D341^EXP(Parameter!$D$270+Parameter!$D$277+Parameter!$D$284)</f>
        <v>1.5475890103811229E-3</v>
      </c>
      <c r="BY341" s="91">
        <f>$E341^EXP(Parameter!$D$248+Parameter!$D$255+Parameter!$D$262)</f>
        <v>1.3288553295084965E-9</v>
      </c>
      <c r="BZ341" s="90">
        <f>$D341^EXP(Parameter!$D$208)</f>
        <v>1.9744219910557078E-2</v>
      </c>
      <c r="CA341" s="90">
        <f>$E341^EXP(Parameter!$D$200)</f>
        <v>5.4263766798825933E-4</v>
      </c>
      <c r="CB341" s="90">
        <f>$D341^EXP(Parameter!$D$209)</f>
        <v>1.542499404659551E-2</v>
      </c>
      <c r="CC341" s="90">
        <f>$E341^EXP(Parameter!$D$201)</f>
        <v>1.0508233108378598E-3</v>
      </c>
      <c r="CD341" s="90">
        <f>$D341^EXP(Parameter!$D$211)</f>
        <v>1.7238062126444017E-2</v>
      </c>
      <c r="CE341" s="90">
        <f>$E341^EXP(Parameter!$D$203)</f>
        <v>6.5380768798571302E-3</v>
      </c>
      <c r="CF341" s="90">
        <f>$D341^EXP(Parameter!$D$212)</f>
        <v>4.7764839018033405E-2</v>
      </c>
      <c r="CG341" s="90">
        <f>$E341^EXP(Parameter!$D$204)</f>
        <v>4.2305332931698312E-3</v>
      </c>
      <c r="CH341" s="91">
        <f>$D341^EXP(Parameter!$D$213)</f>
        <v>1.3180556054874393E-2</v>
      </c>
      <c r="CI341" s="90">
        <f>$E341^EXP(Parameter!$D$205)</f>
        <v>8.5576770268082601E-3</v>
      </c>
      <c r="CJ341" s="91">
        <f>$D341^EXP(Parameter!$D$210)</f>
        <v>6.2506757723039289E-3</v>
      </c>
      <c r="CK341" s="90">
        <f>$E341^EXP(Parameter!$D$202)</f>
        <v>4.1838321038520322E-4</v>
      </c>
      <c r="CL341" s="12">
        <f>$D341^EXP(Parameter!$D$170+Parameter!$D$177*(LN($B341/30.2*21)))</f>
        <v>6.5687866426105751E-3</v>
      </c>
      <c r="CM341" s="41">
        <f>$E341^EXP(Parameter!$D$155+Parameter!$D$162*(LN($B341/30.2*21)))</f>
        <v>5.2090091486892524E-2</v>
      </c>
      <c r="CN341" s="12">
        <f>$D341^EXP(Parameter!$D$171+Parameter!$D$178*(LN($B341/30.2*21)))</f>
        <v>8.2911230114800904E-3</v>
      </c>
      <c r="CO341" s="41">
        <f>$E341^EXP(Parameter!$D$156+Parameter!$D$163*(LN($B341/30.2*21)))</f>
        <v>2.486024094610419E-2</v>
      </c>
      <c r="CP341" s="12">
        <f>$D341^EXP(Parameter!$D$173+Parameter!$D$180*(LN($B341/30.2*21)))</f>
        <v>6.1712486501538846E-3</v>
      </c>
      <c r="CQ341" s="41">
        <f>$E341^EXP(Parameter!$D$158+Parameter!$D$165*(LN($B341/30.2*21)))</f>
        <v>2.1883719747239121E-2</v>
      </c>
      <c r="CR341" s="12">
        <f>$D341^EXP(Parameter!$D$174+Parameter!$D$181*(LN($B341/30.2*21)))</f>
        <v>4.0885773890571662E-3</v>
      </c>
      <c r="CS341" s="41">
        <f>$E341^EXP(Parameter!$D$159+Parameter!$D$166*(LN($B341/30.2*21)))</f>
        <v>4.1192260231789062E-2</v>
      </c>
      <c r="CT341" s="12">
        <f>$D341^EXP(Parameter!$D$175+Parameter!$D$182*(LN($B341/30.2*21)))</f>
        <v>3.4368976133792082E-4</v>
      </c>
      <c r="CU341" s="41">
        <f>$E341^EXP(Parameter!$D$160+Parameter!$D$167*(LN($B341/30.2*21)))</f>
        <v>2.0877952435674889E-4</v>
      </c>
      <c r="CV341" s="12">
        <f>$D341^EXP(Parameter!$D$172+Parameter!$D$179*(LN($B341/30.2*21)))</f>
        <v>7.6511692526291407E-4</v>
      </c>
      <c r="CW341" s="41">
        <f>$E341^EXP(Parameter!$D$157+Parameter!$D$164*(LN($B341/30.2*21)))</f>
        <v>1.1498909776354775E-10</v>
      </c>
      <c r="CX341" s="12">
        <f t="shared" si="37"/>
        <v>1.0525435122669012E-148</v>
      </c>
      <c r="CY341" s="85">
        <v>1.1994058264940899E-2</v>
      </c>
      <c r="CZ341" s="12">
        <f t="shared" si="31"/>
        <v>1.3488848732350746E-11</v>
      </c>
      <c r="DA341" s="85">
        <v>1.74596469612756E-2</v>
      </c>
      <c r="DB341" s="12">
        <f t="shared" si="32"/>
        <v>4.3177788526611466E-26</v>
      </c>
      <c r="DC341" s="41">
        <v>1.4215675867743299E-5</v>
      </c>
      <c r="DD341" s="12">
        <f t="shared" si="33"/>
        <v>0</v>
      </c>
      <c r="DE341" s="85">
        <v>2.1483224738897999E-4</v>
      </c>
      <c r="DF341" s="12">
        <f t="shared" si="34"/>
        <v>0</v>
      </c>
      <c r="DG341" s="41">
        <v>1.4215399999999999E-5</v>
      </c>
      <c r="DH341" s="12">
        <f t="shared" si="35"/>
        <v>3.6952438915256366E-26</v>
      </c>
      <c r="DI341" s="41">
        <v>1.4215399999999999E-5</v>
      </c>
      <c r="DJ341" s="46">
        <v>336</v>
      </c>
      <c r="DK341" s="44">
        <v>3.6553998897792501E-6</v>
      </c>
      <c r="DL341" s="44">
        <v>1.41767221296663E-5</v>
      </c>
      <c r="DM341" s="44">
        <v>3.8446707002703897E-5</v>
      </c>
      <c r="DN341" s="44">
        <v>2.5842073617554599E-5</v>
      </c>
      <c r="DO341" s="44">
        <v>1.53733089288344E-4</v>
      </c>
      <c r="DP341" s="44">
        <v>1.12451115267032E-4</v>
      </c>
      <c r="DQ341" s="44">
        <v>1.7845273412586701E-4</v>
      </c>
      <c r="DR341" s="45">
        <v>7.0505511277743097E-3</v>
      </c>
      <c r="DS341" s="45">
        <v>1.27242179045417E-2</v>
      </c>
      <c r="DT341" s="45">
        <v>1.1132623448011801E-2</v>
      </c>
      <c r="DU341" s="45">
        <v>7.4669439062039497E-3</v>
      </c>
      <c r="DV341" s="45">
        <v>1.2023595275440399E-2</v>
      </c>
      <c r="DW341" s="45">
        <v>2.2085914047327002E-2</v>
      </c>
      <c r="DX341" s="45">
        <v>9.1728741185372904E-3</v>
      </c>
    </row>
    <row r="342" spans="1:128">
      <c r="A342" s="43">
        <f t="shared" si="36"/>
        <v>21.312328767123287</v>
      </c>
      <c r="B342" s="18">
        <v>338</v>
      </c>
      <c r="C342" s="12">
        <v>7414</v>
      </c>
      <c r="D342" s="12">
        <v>6.3987321013831699E-3</v>
      </c>
      <c r="E342" s="12">
        <v>1.4013731946514899E-5</v>
      </c>
      <c r="F342" s="92">
        <f>$D342^Parameter!$D$325</f>
        <v>1.9442551752541667E-2</v>
      </c>
      <c r="G342" s="92">
        <f>$E342^Parameter!$D$318</f>
        <v>3.2027182931965739E-4</v>
      </c>
      <c r="H342" s="92">
        <f>$D342^Parameter!$D$326</f>
        <v>1.757418291091898E-2</v>
      </c>
      <c r="I342" s="92">
        <f>$E342^Parameter!$D$319</f>
        <v>7.8305891066840017E-4</v>
      </c>
      <c r="J342" s="92">
        <f>$D342^Parameter!$D$328</f>
        <v>2.129332942054345E-2</v>
      </c>
      <c r="K342" s="92">
        <f>$E342^Parameter!$D$321</f>
        <v>7.0782082517115751E-3</v>
      </c>
      <c r="L342" s="92">
        <f>$D342^Parameter!$D$329</f>
        <v>5.9076206451673254E-2</v>
      </c>
      <c r="M342" s="92">
        <f>$E342^Parameter!$D$322</f>
        <v>4.1861170239506562E-3</v>
      </c>
      <c r="N342" s="92">
        <f>$D342^Parameter!$D$330</f>
        <v>1.6708446848936208E-2</v>
      </c>
      <c r="O342" s="92">
        <f>$E342^Parameter!$D$323</f>
        <v>1.144515088361216E-2</v>
      </c>
      <c r="P342" s="92">
        <f>$D342^Parameter!$D$327</f>
        <v>8.1545766485909381E-3</v>
      </c>
      <c r="Q342" s="92">
        <f>$E342^Parameter!$D$320</f>
        <v>3.4248331423709488E-4</v>
      </c>
      <c r="R342" s="12">
        <f>$D342^EXP(Parameter!$D$96+Parameter!$D$103*(($B342/30.2*21)^(1)))</f>
        <v>5.5361052856944735E-151</v>
      </c>
      <c r="S342" s="12">
        <f>$E342^EXP(Parameter!$D$81+Parameter!$D$88*($B342/30.2*21)^(-2))</f>
        <v>1.0415669544127533E-3</v>
      </c>
      <c r="T342" s="12">
        <f>$D342^EXP(Parameter!$D$97+Parameter!$D$104*(($B342*21/30.2)^(1)))</f>
        <v>1.1331324508614367E-11</v>
      </c>
      <c r="U342" s="12">
        <f>$E342^EXP(Parameter!$D$82+Parameter!$D$89*($B342/30.2*21)^(-2))</f>
        <v>1.8928082874385406E-3</v>
      </c>
      <c r="V342" s="12">
        <f>$D342^EXP(Parameter!$D$99+Parameter!$D$106*(($B342*21/30.2)^(1)))</f>
        <v>2.4405633401466243E-26</v>
      </c>
      <c r="W342" s="12">
        <f>$E342^EXP(Parameter!$D$84+Parameter!$D$91*($B342/30.2*21)^(-2))</f>
        <v>1.2987882616137907E-2</v>
      </c>
      <c r="X342" s="12">
        <f>$D342^EXP(Parameter!$D$100+Parameter!$D$107*(($B342*21/30.2)^(1)))</f>
        <v>0</v>
      </c>
      <c r="Y342" s="12">
        <f>$E342^EXP(Parameter!$D$85+Parameter!$D$92*($B342/30.2*21)^(-2))</f>
        <v>7.5016489440043526E-3</v>
      </c>
      <c r="Z342" s="12">
        <f>$D342^EXP(Parameter!$D$101+Parameter!$D$108*(($B342*21/30.2)^(1)))</f>
        <v>0</v>
      </c>
      <c r="AA342" s="12">
        <f>$E342^EXP(Parameter!$D$86+Parameter!$D$93*($B342/30.2*21)^(-2))</f>
        <v>1.1636608777889842E-2</v>
      </c>
      <c r="AB342" s="12">
        <f>$D342^EXP(Parameter!$D$98+Parameter!$D$105*(($B342*21/30.2)^(1)))</f>
        <v>2.1730193049327683E-26</v>
      </c>
      <c r="AC342" s="12">
        <f>$E342^EXP(Parameter!$D$83+Parameter!$D$90*($B342/30.2*21)^(-2))</f>
        <v>3.9839856712560592E-4</v>
      </c>
      <c r="AD342" s="87">
        <f>$D342^EXP(Parameter!$D$133+Parameter!$D$140*(($B342*21/30.2)^(-0.5))+Parameter!$D$147*((LN($B342*21/30.2))))</f>
        <v>1.6524471061355451E-23</v>
      </c>
      <c r="AE342" s="12">
        <f>$E342^EXP(Parameter!$D$111+Parameter!$D$118*(($B342*21/30.2)^(-1))+Parameter!$D$125*(($B342*21/30.2)^(-0.5)))</f>
        <v>3.4132455587307965E-2</v>
      </c>
      <c r="AF342" s="12">
        <f>$D342^EXP(Parameter!$D$134+Parameter!$D$141*(($B342*21/30.2)^(-0.5))+Parameter!$D$148*((LN($B342*21/30.2))))</f>
        <v>1.9603612518046246E-6</v>
      </c>
      <c r="AG342" s="12">
        <f>$E342^EXP(Parameter!$D$112+Parameter!$D$119*(($B342*21/30.2)^(-1))+Parameter!$D$126*(($B342*21/30.2)^(-0.5)))</f>
        <v>2.4165060469908532E-3</v>
      </c>
      <c r="AH342" s="12">
        <f>$D342^EXP(Parameter!$D$136+Parameter!$D$143*(($B342*21/30.2)^(-0.5))+Parameter!$D$150*((LN($B342*21/30.2))))</f>
        <v>4.0421712083240244E-18</v>
      </c>
      <c r="AI342" s="12">
        <f>$E342^EXP(Parameter!$D$114+Parameter!$D$121*(($B342*21/30.2)^(-1))+Parameter!$D$128*(($B342*21/30.2)^(-0.5)))</f>
        <v>1.7944490301412134E-6</v>
      </c>
      <c r="AJ342" s="12">
        <f>$D342^EXP(Parameter!$D$137+Parameter!$D$144*(($B342*21/30.2)^(-0.5))+Parameter!$D$151*((LN($B342*21/30.2))))</f>
        <v>6.7177222418782295E-29</v>
      </c>
      <c r="AK342" s="12">
        <f>$E342^EXP(Parameter!$D$115+Parameter!$D$122*(($B342*21/30.2)^(-1))+Parameter!$D$129*(($B342*21/30.2)^(-0.5)))</f>
        <v>1.212358072607183E-3</v>
      </c>
      <c r="AL342" s="12">
        <f>$D342^EXP(Parameter!$D$138+Parameter!$D$145*(($B342*21/30.2)^(-0.5))+Parameter!$D$152*((LN($B342*21/30.2))))</f>
        <v>1.6179002482070557E-152</v>
      </c>
      <c r="AM342" s="12">
        <f>$E342^EXP(Parameter!$D$116+Parameter!$D$123*(($B342*21/30.2)^(-1))+Parameter!$D$130*(($B342*21/30.2)^(-0.5)))</f>
        <v>5.1150574074457137E-8</v>
      </c>
      <c r="AN342" s="12">
        <f>$D342^EXP(Parameter!$D$135+Parameter!$D$142*(($B342*21/30.2)^(-0.5))+Parameter!$D$149*((LN($B342*21/30.2))))</f>
        <v>9.3677945454025018E-9</v>
      </c>
      <c r="AO342" s="12">
        <f>$E342^EXP(Parameter!$D$113+Parameter!$D$120*(($B342*21/30.2)^(-1))+Parameter!$D$127*(($B342*21/30.2)^(-0.5)))</f>
        <v>2.0418738669806338E-16</v>
      </c>
      <c r="AP342" s="87">
        <f>$D342^EXP(Parameter!$D$304+Parameter!$D$310*((LN($B342*21/30.2))))</f>
        <v>4.7666118933313789E-3</v>
      </c>
      <c r="AQ342" s="88">
        <f>$E342^EXP(Parameter!$D$290+Parameter!$D$296*((LN($B342*21/30.2))))</f>
        <v>5.1349110520489023E-3</v>
      </c>
      <c r="AR342" s="12">
        <f>$D342^EXP(Parameter!$D$305+Parameter!$D$311*((LN($B342*21/30.2))))</f>
        <v>8.776214238348564E-3</v>
      </c>
      <c r="AS342" s="88">
        <f>$E342^EXP(Parameter!$D$291+Parameter!$D$297*((LN($B342*21/30.2))))</f>
        <v>3.303140997703416E-3</v>
      </c>
      <c r="AT342" s="12">
        <f>$D342^EXP(Parameter!$D$305+Parameter!$D$307-Parameter!$D$306+(Parameter!$D$311+Parameter!$D$313-Parameter!$D$312)*((LN($B342*21/30.2))))</f>
        <v>6.7602157738945803E-3</v>
      </c>
      <c r="AU342" s="88">
        <f>$E342^EXP(Parameter!$D$291+Parameter!$D$293-Parameter!$D$292+(Parameter!$D$297+Parameter!$D$299-Parameter!$D$298)*((LN($B342*21/30.2))))</f>
        <v>5.2015882204642198E-3</v>
      </c>
      <c r="AV342" s="12">
        <f>$D342^EXP(Parameter!$D$308+Parameter!$D$314*((LN($B342*21/30.2))))</f>
        <v>8.7413556108303717E-3</v>
      </c>
      <c r="AW342" s="88">
        <f>$E342^EXP(Parameter!$D$294+Parameter!$D$300*((LN($B342*21/30.2))))</f>
        <v>4.6697903139337115E-3</v>
      </c>
      <c r="AX342" s="12">
        <f>$D342^EXP(Parameter!$D$305+Parameter!$D$309-Parameter!$D$306+(Parameter!$D$311+Parameter!$D$315-Parameter!$D$312)*((LN($B342*21/30.2))))</f>
        <v>2.1635701568945061E-3</v>
      </c>
      <c r="AY342" s="88">
        <f>$E342^EXP(Parameter!$D$291+Parameter!$D$295-Parameter!$D$292+(Parameter!$D$297+Parameter!$D$301-Parameter!$D$298)*((LN($B342*21/30.2))))</f>
        <v>3.4780059297261315E-6</v>
      </c>
      <c r="AZ342" s="12">
        <f>$D342^EXP(Parameter!D$305-Parameter!D$306+(Parameter!D$311-Parameter!D$312)*((LN($B342*21/30.2))))</f>
        <v>1.409866891060472E-3</v>
      </c>
      <c r="BA342" s="88">
        <f>$E342^EXP(Parameter!$D$291-Parameter!$D$292+(Parameter!$D$297-Parameter!$D$298)*((LN($B342*21/30.2))))</f>
        <v>1.1497725590154453E-8</v>
      </c>
      <c r="BB342" s="89">
        <f>$D342^EXP(Parameter!$D$231+Parameter!$D$238)</f>
        <v>2.1556095875141311E-2</v>
      </c>
      <c r="BC342" s="90">
        <f>$E342^EXP(Parameter!$D$216+Parameter!$D$223)</f>
        <v>8.2729447797582733E-4</v>
      </c>
      <c r="BD342" s="91">
        <f>$D342^EXP(Parameter!$D$232+Parameter!$D$239)</f>
        <v>1.5081957697850024E-2</v>
      </c>
      <c r="BE342" s="90">
        <f>$E342^EXP(Parameter!$D$217+Parameter!$D$224)</f>
        <v>1.3104200835652527E-3</v>
      </c>
      <c r="BF342" s="91">
        <f>$D342^EXP(Parameter!$D$234+Parameter!$D$241)</f>
        <v>1.9178726273417386E-2</v>
      </c>
      <c r="BG342" s="91">
        <f>$E342^EXP(Parameter!$D$219+Parameter!$D$226)</f>
        <v>8.9610263117797916E-3</v>
      </c>
      <c r="BH342" s="91">
        <f>$D342^EXP(Parameter!$D$235+Parameter!$D$242)</f>
        <v>4.7710160353274217E-2</v>
      </c>
      <c r="BI342" s="91">
        <f>$E342^EXP(Parameter!$D$220+Parameter!$D$227)</f>
        <v>5.0710816139415268E-3</v>
      </c>
      <c r="BJ342" s="91">
        <f>$D342^EXP(Parameter!$D$236)</f>
        <v>3.6576761242079073E-3</v>
      </c>
      <c r="BK342" s="91">
        <f>$E342^EXP(Parameter!$D$221)</f>
        <v>9.7783122520338772E-2</v>
      </c>
      <c r="BL342" s="91">
        <f>$D342^EXP(Parameter!$D$233+Parameter!$D$240)</f>
        <v>5.543658426136043E-3</v>
      </c>
      <c r="BM342" s="91">
        <f>$E342^EXP(Parameter!$D$218+Parameter!$D$225)</f>
        <v>2.9658462390712217E-4</v>
      </c>
      <c r="BN342" s="90">
        <f>$D342^EXP(Parameter!$D$268+Parameter!$D$275+Parameter!$D$282)</f>
        <v>3.9019086651971048E-2</v>
      </c>
      <c r="BO342" s="91">
        <f>$E342^EXP(Parameter!$D$246+Parameter!$D$253+Parameter!$D$260)</f>
        <v>2.7270374296802743E-3</v>
      </c>
      <c r="BP342" s="91">
        <f>$D342^EXP(Parameter!$D$269+Parameter!$D$276+Parameter!$D$283)</f>
        <v>8.5873086162652074E-3</v>
      </c>
      <c r="BQ342" s="91">
        <f>$E342^EXP(Parameter!$D$247+Parameter!$D$254+Parameter!$D$261)</f>
        <v>3.4374713648237898E-3</v>
      </c>
      <c r="BR342" s="91">
        <f>$D342^EXP(Parameter!$D$271+Parameter!$D$278+Parameter!$D$285)</f>
        <v>6.1305715128397061E-2</v>
      </c>
      <c r="BS342" s="91">
        <f>$E342^EXP(Parameter!$D$249+Parameter!$D$256+Parameter!$D$263)</f>
        <v>5.3448464210195321E-3</v>
      </c>
      <c r="BT342" s="91">
        <f>$D342^EXP(Parameter!$D$272+Parameter!$D$279+Parameter!$D$286)</f>
        <v>4.4173290492048392E-2</v>
      </c>
      <c r="BU342" s="91">
        <f>$E342^EXP(Parameter!$D$250+Parameter!D$257+Parameter!D$264)</f>
        <v>2.6949911850525123E-3</v>
      </c>
      <c r="BV342" s="91">
        <f>$D342^EXP(Parameter!$D$273+Parameter!$D$280+Parameter!$D$287)</f>
        <v>4.0040724162441088E-2</v>
      </c>
      <c r="BW342" s="91">
        <f>$E342^EXP(Parameter!$D$251+Parameter!$D$258+Parameter!$D$265)</f>
        <v>2.4883471236590805E-7</v>
      </c>
      <c r="BX342" s="91">
        <f>$D342^EXP(Parameter!$D$270+Parameter!$D$277+Parameter!$D$284)</f>
        <v>1.5338555585362951E-3</v>
      </c>
      <c r="BY342" s="91">
        <f>$E342^EXP(Parameter!$D$248+Parameter!$D$255+Parameter!$D$262)</f>
        <v>1.2945413784527426E-9</v>
      </c>
      <c r="BZ342" s="90">
        <f>$D342^EXP(Parameter!$D$208)</f>
        <v>1.9637762108468265E-2</v>
      </c>
      <c r="CA342" s="90">
        <f>$E342^EXP(Parameter!$D$200)</f>
        <v>5.3744023648158944E-4</v>
      </c>
      <c r="CB342" s="90">
        <f>$D342^EXP(Parameter!$D$209)</f>
        <v>1.5336608610256553E-2</v>
      </c>
      <c r="CC342" s="90">
        <f>$E342^EXP(Parameter!$D$201)</f>
        <v>1.0416392056084819E-3</v>
      </c>
      <c r="CD342" s="90">
        <f>$D342^EXP(Parameter!$D$211)</f>
        <v>1.7141911657849482E-2</v>
      </c>
      <c r="CE342" s="90">
        <f>$E342^EXP(Parameter!$D$203)</f>
        <v>6.4961170862824257E-3</v>
      </c>
      <c r="CF342" s="90">
        <f>$D342^EXP(Parameter!$D$212)</f>
        <v>4.7565145128269114E-2</v>
      </c>
      <c r="CG342" s="90">
        <f>$E342^EXP(Parameter!$D$204)</f>
        <v>4.2010413070142751E-3</v>
      </c>
      <c r="CH342" s="91">
        <f>$D342^EXP(Parameter!$D$213)</f>
        <v>1.3102193002405617E-2</v>
      </c>
      <c r="CI342" s="90">
        <f>$E342^EXP(Parameter!$D$205)</f>
        <v>8.5056860765000269E-3</v>
      </c>
      <c r="CJ342" s="91">
        <f>$D342^EXP(Parameter!$D$210)</f>
        <v>6.2071311535227946E-3</v>
      </c>
      <c r="CK342" s="90">
        <f>$E342^EXP(Parameter!$D$202)</f>
        <v>4.1423799656104991E-4</v>
      </c>
      <c r="CL342" s="12">
        <f>$D342^EXP(Parameter!$D$170+Parameter!$D$177*(LN($B342/30.2*21)))</f>
        <v>6.515985685618877E-3</v>
      </c>
      <c r="CM342" s="41">
        <f>$E342^EXP(Parameter!$D$155+Parameter!$D$162*(LN($B342/30.2*21)))</f>
        <v>5.2009086624106575E-2</v>
      </c>
      <c r="CN342" s="12">
        <f>$D342^EXP(Parameter!$D$171+Parameter!$D$178*(LN($B342/30.2*21)))</f>
        <v>8.2317674239173345E-3</v>
      </c>
      <c r="CO342" s="41">
        <f>$E342^EXP(Parameter!$D$156+Parameter!$D$163*(LN($B342/30.2*21)))</f>
        <v>2.4783118910986231E-2</v>
      </c>
      <c r="CP342" s="12">
        <f>$D342^EXP(Parameter!$D$173+Parameter!$D$180*(LN($B342/30.2*21)))</f>
        <v>6.1217688852749919E-3</v>
      </c>
      <c r="CQ342" s="41">
        <f>$E342^EXP(Parameter!$D$158+Parameter!$D$165*(LN($B342/30.2*21)))</f>
        <v>2.1790261044925912E-2</v>
      </c>
      <c r="CR342" s="12">
        <f>$D342^EXP(Parameter!$D$174+Parameter!$D$181*(LN($B342/30.2*21)))</f>
        <v>4.0452232111032509E-3</v>
      </c>
      <c r="CS342" s="41">
        <f>$E342^EXP(Parameter!$D$159+Parameter!$D$166*(LN($B342/30.2*21)))</f>
        <v>4.1077641762173413E-2</v>
      </c>
      <c r="CT342" s="12">
        <f>$D342^EXP(Parameter!$D$175+Parameter!$D$182*(LN($B342/30.2*21)))</f>
        <v>3.3836902141491068E-4</v>
      </c>
      <c r="CU342" s="41">
        <f>$E342^EXP(Parameter!$D$160+Parameter!$D$167*(LN($B342/30.2*21)))</f>
        <v>2.0557889888529854E-4</v>
      </c>
      <c r="CV342" s="12">
        <f>$D342^EXP(Parameter!$D$172+Parameter!$D$179*(LN($B342/30.2*21)))</f>
        <v>7.5585151539249787E-4</v>
      </c>
      <c r="CW342" s="41">
        <f>$E342^EXP(Parameter!$D$157+Parameter!$D$164*(LN($B342/30.2*21)))</f>
        <v>1.095135769925735E-10</v>
      </c>
      <c r="CX342" s="12">
        <f t="shared" si="37"/>
        <v>5.5361052856944735E-151</v>
      </c>
      <c r="CY342" s="85">
        <v>1.19918133403658E-2</v>
      </c>
      <c r="CZ342" s="12">
        <f t="shared" ref="CZ342:CZ353" si="38">T342</f>
        <v>1.1331324508614367E-11</v>
      </c>
      <c r="DA342" s="85">
        <v>1.7453870946757301E-2</v>
      </c>
      <c r="DB342" s="12">
        <f t="shared" ref="DB342:DB353" si="39">V342</f>
        <v>2.4405633401466243E-26</v>
      </c>
      <c r="DC342" s="41">
        <v>1.40139491810058E-5</v>
      </c>
      <c r="DD342" s="12">
        <f t="shared" ref="DD342:DD353" si="40">X342</f>
        <v>0</v>
      </c>
      <c r="DE342" s="85">
        <v>2.1244546813059401E-4</v>
      </c>
      <c r="DF342" s="12">
        <f t="shared" ref="DF342:DF353" si="41">Z342</f>
        <v>0</v>
      </c>
      <c r="DG342" s="41">
        <v>1.4013699999999999E-5</v>
      </c>
      <c r="DH342" s="12">
        <f t="shared" ref="DH342:DH353" si="42">AB342</f>
        <v>2.1730193049327683E-26</v>
      </c>
      <c r="DI342" s="41">
        <v>1.4013699999999999E-5</v>
      </c>
      <c r="DJ342" s="46">
        <v>337</v>
      </c>
      <c r="DK342" s="44">
        <v>3.5917752529979201E-6</v>
      </c>
      <c r="DL342" s="44">
        <v>1.39469056539276E-5</v>
      </c>
      <c r="DM342" s="44">
        <v>3.7858658384237702E-5</v>
      </c>
      <c r="DN342" s="44">
        <v>2.54372889223475E-5</v>
      </c>
      <c r="DO342" s="44">
        <v>1.5158659502612101E-4</v>
      </c>
      <c r="DP342" s="44">
        <v>1.10846439277834E-4</v>
      </c>
      <c r="DQ342" s="44">
        <v>1.75987530847022E-4</v>
      </c>
      <c r="DR342" s="45">
        <v>7.00332350475896E-3</v>
      </c>
      <c r="DS342" s="45">
        <v>1.26449130611866E-2</v>
      </c>
      <c r="DT342" s="45">
        <v>1.1062033797469799E-2</v>
      </c>
      <c r="DU342" s="45">
        <v>7.4172552301516896E-3</v>
      </c>
      <c r="DV342" s="45">
        <v>1.1948103215887801E-2</v>
      </c>
      <c r="DW342" s="45">
        <v>2.1958551773295799E-2</v>
      </c>
      <c r="DX342" s="45">
        <v>9.1132997131537791E-3</v>
      </c>
    </row>
    <row r="343" spans="1:128">
      <c r="A343" s="43">
        <f t="shared" si="36"/>
        <v>21.372602739726027</v>
      </c>
      <c r="B343" s="18">
        <v>339</v>
      </c>
      <c r="C343" s="12">
        <v>7436</v>
      </c>
      <c r="D343" s="12">
        <v>6.35451726104376E-3</v>
      </c>
      <c r="E343" s="12">
        <v>1.3815399280541101E-5</v>
      </c>
      <c r="F343" s="92">
        <f>$D343^Parameter!$D$325</f>
        <v>1.9337681356277565E-2</v>
      </c>
      <c r="G343" s="92">
        <f>$E343^Parameter!$D$318</f>
        <v>3.1700176299773565E-4</v>
      </c>
      <c r="H343" s="92">
        <f>$D343^Parameter!$D$326</f>
        <v>1.7476966387583465E-2</v>
      </c>
      <c r="I343" s="92">
        <f>$E343^Parameter!$D$319</f>
        <v>7.7594797174319592E-4</v>
      </c>
      <c r="J343" s="92">
        <f>$D343^Parameter!$D$328</f>
        <v>2.1181119652369729E-2</v>
      </c>
      <c r="K343" s="92">
        <f>$E343^Parameter!$D$321</f>
        <v>7.0336540601706708E-3</v>
      </c>
      <c r="L343" s="92">
        <f>$D343^Parameter!$D$329</f>
        <v>5.8847258552493481E-2</v>
      </c>
      <c r="M343" s="92">
        <f>$E343^Parameter!$D$322</f>
        <v>4.1569814459683722E-3</v>
      </c>
      <c r="N343" s="92">
        <f>$D343^Parameter!$D$330</f>
        <v>1.6614867285653104E-2</v>
      </c>
      <c r="O343" s="92">
        <f>$E343^Parameter!$D$323</f>
        <v>1.1380081607004131E-2</v>
      </c>
      <c r="P343" s="92">
        <f>$D343^Parameter!$D$327</f>
        <v>8.1009247997689288E-3</v>
      </c>
      <c r="Q343" s="92">
        <f>$E343^Parameter!$D$320</f>
        <v>3.3901545474417978E-4</v>
      </c>
      <c r="R343" s="12">
        <f>$D343^EXP(Parameter!$D$96+Parameter!$D$103*(($B343/30.2*21)^(1)))</f>
        <v>2.6903608918132745E-153</v>
      </c>
      <c r="S343" s="12">
        <f>$E343^EXP(Parameter!$D$81+Parameter!$D$88*($B343/30.2*21)^(-2))</f>
        <v>1.0324845382399612E-3</v>
      </c>
      <c r="T343" s="12">
        <f>$D343^EXP(Parameter!$D$97+Parameter!$D$104*(($B343*21/30.2)^(1)))</f>
        <v>9.5085207239992274E-12</v>
      </c>
      <c r="U343" s="12">
        <f>$E343^EXP(Parameter!$D$82+Parameter!$D$89*($B343/30.2*21)^(-2))</f>
        <v>1.8777327921962492E-3</v>
      </c>
      <c r="V343" s="12">
        <f>$D343^EXP(Parameter!$D$99+Parameter!$D$106*(($B343*21/30.2)^(1)))</f>
        <v>1.3722246753273605E-26</v>
      </c>
      <c r="W343" s="12">
        <f>$E343^EXP(Parameter!$D$84+Parameter!$D$91*($B343/30.2*21)^(-2))</f>
        <v>1.2916130008925017E-2</v>
      </c>
      <c r="X343" s="12">
        <f>$D343^EXP(Parameter!$D$100+Parameter!$D$107*(($B343*21/30.2)^(1)))</f>
        <v>0</v>
      </c>
      <c r="Y343" s="12">
        <f>$E343^EXP(Parameter!$D$85+Parameter!$D$92*($B343/30.2*21)^(-2))</f>
        <v>7.4549837676480069E-3</v>
      </c>
      <c r="Z343" s="12">
        <f>$D343^EXP(Parameter!$D$101+Parameter!$D$108*(($B343*21/30.2)^(1)))</f>
        <v>0</v>
      </c>
      <c r="AA343" s="12">
        <f>$E343^EXP(Parameter!$D$86+Parameter!$D$93*($B343/30.2*21)^(-2))</f>
        <v>1.1570693137183031E-2</v>
      </c>
      <c r="AB343" s="12">
        <f>$D343^EXP(Parameter!$D$98+Parameter!$D$105*(($B343*21/30.2)^(1)))</f>
        <v>1.2720947066038855E-26</v>
      </c>
      <c r="AC343" s="12">
        <f>$E343^EXP(Parameter!$D$83+Parameter!$D$90*($B343/30.2*21)^(-2))</f>
        <v>3.9444047749315241E-4</v>
      </c>
      <c r="AD343" s="87">
        <f>$D343^EXP(Parameter!$D$133+Parameter!$D$140*(($B343*21/30.2)^(-0.5))+Parameter!$D$147*((LN($B343*21/30.2))))</f>
        <v>1.2848002592232935E-23</v>
      </c>
      <c r="AE343" s="12">
        <f>$E343^EXP(Parameter!$D$111+Parameter!$D$118*(($B343*21/30.2)^(-1))+Parameter!$D$125*(($B343*21/30.2)^(-0.5)))</f>
        <v>3.4023376736465834E-2</v>
      </c>
      <c r="AF343" s="12">
        <f>$D343^EXP(Parameter!$D$134+Parameter!$D$141*(($B343*21/30.2)^(-0.5))+Parameter!$D$148*((LN($B343*21/30.2))))</f>
        <v>1.8897420272592439E-6</v>
      </c>
      <c r="AG343" s="12">
        <f>$E343^EXP(Parameter!$D$112+Parameter!$D$119*(($B343*21/30.2)^(-1))+Parameter!$D$126*(($B343*21/30.2)^(-0.5)))</f>
        <v>2.3984137813489151E-3</v>
      </c>
      <c r="AH343" s="12">
        <f>$D343^EXP(Parameter!$D$136+Parameter!$D$143*(($B343*21/30.2)^(-0.5))+Parameter!$D$150*((LN($B343*21/30.2))))</f>
        <v>3.3837999571698291E-18</v>
      </c>
      <c r="AI343" s="12">
        <f>$E343^EXP(Parameter!$D$114+Parameter!$D$121*(($B343*21/30.2)^(-1))+Parameter!$D$128*(($B343*21/30.2)^(-0.5)))</f>
        <v>1.7530334905804024E-6</v>
      </c>
      <c r="AJ343" s="12">
        <f>$D343^EXP(Parameter!$D$137+Parameter!$D$144*(($B343*21/30.2)^(-0.5))+Parameter!$D$151*((LN($B343*21/30.2))))</f>
        <v>4.745928152893238E-29</v>
      </c>
      <c r="AK343" s="12">
        <f>$E343^EXP(Parameter!$D$115+Parameter!$D$122*(($B343*21/30.2)^(-1))+Parameter!$D$129*(($B343*21/30.2)^(-0.5)))</f>
        <v>1.2011076706880044E-3</v>
      </c>
      <c r="AL343" s="12">
        <f>$D343^EXP(Parameter!$D$138+Parameter!$D$145*(($B343*21/30.2)^(-0.5))+Parameter!$D$152*((LN($B343*21/30.2))))</f>
        <v>1.4035032430410492E-153</v>
      </c>
      <c r="AM343" s="12">
        <f>$E343^EXP(Parameter!$D$116+Parameter!$D$123*(($B343*21/30.2)^(-1))+Parameter!$D$130*(($B343*21/30.2)^(-0.5)))</f>
        <v>4.9651603180007792E-8</v>
      </c>
      <c r="AN343" s="12">
        <f>$D343^EXP(Parameter!$D$135+Parameter!$D$142*(($B343*21/30.2)^(-0.5))+Parameter!$D$149*((LN($B343*21/30.2))))</f>
        <v>8.879531882499825E-9</v>
      </c>
      <c r="AO343" s="12">
        <f>$E343^EXP(Parameter!$D$113+Parameter!$D$120*(($B343*21/30.2)^(-1))+Parameter!$D$127*(($B343*21/30.2)^(-0.5)))</f>
        <v>1.9073776260924457E-16</v>
      </c>
      <c r="AP343" s="87">
        <f>$D343^EXP(Parameter!$D$304+Parameter!$D$310*((LN($B343*21/30.2))))</f>
        <v>4.7222544950178301E-3</v>
      </c>
      <c r="AQ343" s="88">
        <f>$E343^EXP(Parameter!$D$290+Parameter!$D$296*((LN($B343*21/30.2))))</f>
        <v>5.1118735306245411E-3</v>
      </c>
      <c r="AR343" s="12">
        <f>$D343^EXP(Parameter!$D$305+Parameter!$D$311*((LN($B343*21/30.2))))</f>
        <v>8.7134182532754203E-3</v>
      </c>
      <c r="AS343" s="88">
        <f>$E343^EXP(Parameter!$D$291+Parameter!$D$297*((LN($B343*21/30.2))))</f>
        <v>3.2821092405497937E-3</v>
      </c>
      <c r="AT343" s="12">
        <f>$D343^EXP(Parameter!$D$305+Parameter!$D$307-Parameter!$D$306+(Parameter!$D$311+Parameter!$D$313-Parameter!$D$312)*((LN($B343*21/30.2))))</f>
        <v>6.7054688593024166E-3</v>
      </c>
      <c r="AU343" s="88">
        <f>$E343^EXP(Parameter!$D$291+Parameter!$D$293-Parameter!$D$292+(Parameter!$D$297+Parameter!$D$299-Parameter!$D$298)*((LN($B343*21/30.2))))</f>
        <v>5.1642293102020309E-3</v>
      </c>
      <c r="AV343" s="12">
        <f>$D343^EXP(Parameter!$D$308+Parameter!$D$314*((LN($B343*21/30.2))))</f>
        <v>8.6618985099832149E-3</v>
      </c>
      <c r="AW343" s="88">
        <f>$E343^EXP(Parameter!$D$294+Parameter!$D$300*((LN($B343*21/30.2))))</f>
        <v>4.6385638311156555E-3</v>
      </c>
      <c r="AX343" s="12">
        <f>$D343^EXP(Parameter!$D$305+Parameter!$D$309-Parameter!$D$306+(Parameter!$D$311+Parameter!$D$315-Parameter!$D$312)*((LN($B343*21/30.2))))</f>
        <v>2.1396771984685341E-3</v>
      </c>
      <c r="AY343" s="88">
        <f>$E343^EXP(Parameter!$D$291+Parameter!$D$295-Parameter!$D$292+(Parameter!$D$297+Parameter!$D$301-Parameter!$D$298)*((LN($B343*21/30.2))))</f>
        <v>3.3790096207818071E-6</v>
      </c>
      <c r="AZ343" s="12">
        <f>$D343^EXP(Parameter!D$305-Parameter!D$306+(Parameter!D$311-Parameter!D$312)*((LN($B343*21/30.2))))</f>
        <v>1.39425272305539E-3</v>
      </c>
      <c r="BA343" s="88">
        <f>$E343^EXP(Parameter!$D$291-Parameter!$D$292+(Parameter!$D$297-Parameter!$D$298)*((LN($B343*21/30.2))))</f>
        <v>1.1065915613719938E-8</v>
      </c>
      <c r="BB343" s="89">
        <f>$D343^EXP(Parameter!$D$231+Parameter!$D$238)</f>
        <v>2.1442862384041594E-2</v>
      </c>
      <c r="BC343" s="90">
        <f>$E343^EXP(Parameter!$D$216+Parameter!$D$223)</f>
        <v>8.1983929741706E-4</v>
      </c>
      <c r="BD343" s="91">
        <f>$D343^EXP(Parameter!$D$232+Parameter!$D$239)</f>
        <v>1.4995379535846979E-2</v>
      </c>
      <c r="BE343" s="90">
        <f>$E343^EXP(Parameter!$D$217+Parameter!$D$224)</f>
        <v>1.2993732438783343E-3</v>
      </c>
      <c r="BF343" s="91">
        <f>$D343^EXP(Parameter!$D$234+Parameter!$D$241)</f>
        <v>1.9074921198334326E-2</v>
      </c>
      <c r="BG343" s="91">
        <f>$E343^EXP(Parameter!$D$219+Parameter!$D$226)</f>
        <v>8.907299832973524E-3</v>
      </c>
      <c r="BH343" s="91">
        <f>$D343^EXP(Parameter!$D$235+Parameter!$D$242)</f>
        <v>4.7511323920566832E-2</v>
      </c>
      <c r="BI343" s="91">
        <f>$E343^EXP(Parameter!$D$220+Parameter!$D$227)</f>
        <v>5.0370185836080125E-3</v>
      </c>
      <c r="BJ343" s="91">
        <f>$D343^EXP(Parameter!$D$236)</f>
        <v>3.6296144350421709E-3</v>
      </c>
      <c r="BK343" s="91">
        <f>$E343^EXP(Parameter!$D$221)</f>
        <v>9.7493581743114385E-2</v>
      </c>
      <c r="BL343" s="91">
        <f>$D343^EXP(Parameter!$D$233+Parameter!$D$240)</f>
        <v>5.5042682305385488E-3</v>
      </c>
      <c r="BM343" s="91">
        <f>$E343^EXP(Parameter!$D$218+Parameter!$D$225)</f>
        <v>2.9352764268078627E-4</v>
      </c>
      <c r="BN343" s="90">
        <f>$D343^EXP(Parameter!$D$268+Parameter!$D$275+Parameter!$D$282)</f>
        <v>3.8845747311966543E-2</v>
      </c>
      <c r="BO343" s="91">
        <f>$E343^EXP(Parameter!$D$246+Parameter!$D$253+Parameter!$D$260)</f>
        <v>2.7065772774065478E-3</v>
      </c>
      <c r="BP343" s="91">
        <f>$D343^EXP(Parameter!$D$269+Parameter!$D$276+Parameter!$D$283)</f>
        <v>8.5314151399838913E-3</v>
      </c>
      <c r="BQ343" s="91">
        <f>$E343^EXP(Parameter!$D$247+Parameter!$D$254+Parameter!$D$261)</f>
        <v>3.4126886365033293E-3</v>
      </c>
      <c r="BR343" s="91">
        <f>$D343^EXP(Parameter!$D$271+Parameter!$D$278+Parameter!$D$285)</f>
        <v>6.1071232104739109E-2</v>
      </c>
      <c r="BS343" s="91">
        <f>$E343^EXP(Parameter!$D$249+Parameter!$D$256+Parameter!$D$263)</f>
        <v>5.3093005211604146E-3</v>
      </c>
      <c r="BT343" s="91">
        <f>$D343^EXP(Parameter!$D$272+Parameter!$D$279+Parameter!$D$286)</f>
        <v>4.3984543839252384E-2</v>
      </c>
      <c r="BU343" s="91">
        <f>$E343^EXP(Parameter!$D$250+Parameter!D$257+Parameter!D$264)</f>
        <v>2.674731138874357E-3</v>
      </c>
      <c r="BV343" s="91">
        <f>$D343^EXP(Parameter!$D$273+Parameter!$D$280+Parameter!$D$287)</f>
        <v>3.986426049344198E-2</v>
      </c>
      <c r="BW343" s="91">
        <f>$E343^EXP(Parameter!$D$251+Parameter!$D$258+Parameter!$D$265)</f>
        <v>2.4405501055444657E-7</v>
      </c>
      <c r="BX343" s="91">
        <f>$D343^EXP(Parameter!$D$270+Parameter!$D$277+Parameter!$D$284)</f>
        <v>1.5202732758289384E-3</v>
      </c>
      <c r="BY343" s="91">
        <f>$E343^EXP(Parameter!$D$248+Parameter!$D$255+Parameter!$D$262)</f>
        <v>1.2611879626941902E-9</v>
      </c>
      <c r="BZ343" s="90">
        <f>$D343^EXP(Parameter!$D$208)</f>
        <v>1.9532106611428283E-2</v>
      </c>
      <c r="CA343" s="90">
        <f>$E343^EXP(Parameter!$D$200)</f>
        <v>5.3230415017813245E-4</v>
      </c>
      <c r="CB343" s="90">
        <f>$D343^EXP(Parameter!$D$209)</f>
        <v>1.5248919071480582E-2</v>
      </c>
      <c r="CC343" s="90">
        <f>$E343^EXP(Parameter!$D$201)</f>
        <v>1.0325558282860971E-3</v>
      </c>
      <c r="CD343" s="90">
        <f>$D343^EXP(Parameter!$D$211)</f>
        <v>1.704650363621011E-2</v>
      </c>
      <c r="CE343" s="90">
        <f>$E343^EXP(Parameter!$D$203)</f>
        <v>6.4545203837338416E-3</v>
      </c>
      <c r="CF343" s="90">
        <f>$D343^EXP(Parameter!$D$212)</f>
        <v>4.7366715142754527E-2</v>
      </c>
      <c r="CG343" s="90">
        <f>$E343^EXP(Parameter!$D$204)</f>
        <v>4.1718207917997669E-3</v>
      </c>
      <c r="CH343" s="91">
        <f>$D343^EXP(Parameter!$D$213)</f>
        <v>1.3024463756867166E-2</v>
      </c>
      <c r="CI343" s="90">
        <f>$E343^EXP(Parameter!$D$205)</f>
        <v>8.45412727827392E-3</v>
      </c>
      <c r="CJ343" s="91">
        <f>$D343^EXP(Parameter!$D$210)</f>
        <v>6.1639830441011989E-3</v>
      </c>
      <c r="CK343" s="90">
        <f>$E343^EXP(Parameter!$D$202)</f>
        <v>4.1014307032458054E-4</v>
      </c>
      <c r="CL343" s="12">
        <f>$D343^EXP(Parameter!$D$170+Parameter!$D$177*(LN($B343/30.2*21)))</f>
        <v>6.4637057793370256E-3</v>
      </c>
      <c r="CM343" s="41">
        <f>$E343^EXP(Parameter!$D$155+Parameter!$D$162*(LN($B343/30.2*21)))</f>
        <v>5.1928517316820633E-2</v>
      </c>
      <c r="CN343" s="12">
        <f>$D343^EXP(Parameter!$D$171+Parameter!$D$178*(LN($B343/30.2*21)))</f>
        <v>8.1729538451734123E-3</v>
      </c>
      <c r="CO343" s="41">
        <f>$E343^EXP(Parameter!$D$156+Parameter!$D$163*(LN($B343/30.2*21)))</f>
        <v>2.4706466022317287E-2</v>
      </c>
      <c r="CP343" s="12">
        <f>$D343^EXP(Parameter!$D$173+Parameter!$D$180*(LN($B343/30.2*21)))</f>
        <v>6.0727779105821953E-3</v>
      </c>
      <c r="CQ343" s="41">
        <f>$E343^EXP(Parameter!$D$158+Parameter!$D$165*(LN($B343/30.2*21)))</f>
        <v>2.1697433544885857E-2</v>
      </c>
      <c r="CR343" s="12">
        <f>$D343^EXP(Parameter!$D$174+Parameter!$D$181*(LN($B343/30.2*21)))</f>
        <v>4.002390035549047E-3</v>
      </c>
      <c r="CS343" s="41">
        <f>$E343^EXP(Parameter!$D$159+Parameter!$D$166*(LN($B343/30.2*21)))</f>
        <v>4.0963676614686459E-2</v>
      </c>
      <c r="CT343" s="12">
        <f>$D343^EXP(Parameter!$D$175+Parameter!$D$182*(LN($B343/30.2*21)))</f>
        <v>3.33138007426837E-4</v>
      </c>
      <c r="CU343" s="41">
        <f>$E343^EXP(Parameter!$D$160+Parameter!$D$167*(LN($B343/30.2*21)))</f>
        <v>2.0243217135207782E-4</v>
      </c>
      <c r="CV343" s="12">
        <f>$D343^EXP(Parameter!$D$172+Parameter!$D$179*(LN($B343/30.2*21)))</f>
        <v>7.4671408207007902E-4</v>
      </c>
      <c r="CW343" s="41">
        <f>$E343^EXP(Parameter!$D$157+Parameter!$D$164*(LN($B343/30.2*21)))</f>
        <v>1.0430478821797042E-10</v>
      </c>
      <c r="CX343" s="12">
        <f t="shared" si="37"/>
        <v>2.6903608918132745E-153</v>
      </c>
      <c r="CY343" s="85">
        <v>1.19896092546265E-2</v>
      </c>
      <c r="CZ343" s="12">
        <f t="shared" si="38"/>
        <v>9.5085207239992274E-12</v>
      </c>
      <c r="DA343" s="85">
        <v>1.7448187202682298E-2</v>
      </c>
      <c r="DB343" s="12">
        <f t="shared" si="39"/>
        <v>1.3722246753273605E-26</v>
      </c>
      <c r="DC343" s="41">
        <v>1.38156250108593E-5</v>
      </c>
      <c r="DD343" s="12">
        <f t="shared" si="40"/>
        <v>0</v>
      </c>
      <c r="DE343" s="85">
        <v>2.1009540772938301E-4</v>
      </c>
      <c r="DF343" s="12">
        <f t="shared" si="41"/>
        <v>0</v>
      </c>
      <c r="DG343" s="41">
        <v>1.38154E-5</v>
      </c>
      <c r="DH343" s="12">
        <f t="shared" si="42"/>
        <v>1.2720947066038855E-26</v>
      </c>
      <c r="DI343" s="41">
        <v>1.38154E-5</v>
      </c>
      <c r="DJ343" s="46">
        <v>338</v>
      </c>
      <c r="DK343" s="44">
        <v>3.52938751169152E-6</v>
      </c>
      <c r="DL343" s="44">
        <v>1.3721274619849E-5</v>
      </c>
      <c r="DM343" s="44">
        <v>3.7280763660496603E-5</v>
      </c>
      <c r="DN343" s="44">
        <v>2.5039647844948801E-5</v>
      </c>
      <c r="DO343" s="44">
        <v>1.49474197734256E-4</v>
      </c>
      <c r="DP343" s="44">
        <v>1.09267766545962E-4</v>
      </c>
      <c r="DQ343" s="44">
        <v>1.7356110703326E-4</v>
      </c>
      <c r="DR343" s="45">
        <v>6.9565149991167603E-3</v>
      </c>
      <c r="DS343" s="45">
        <v>1.2566271063967E-2</v>
      </c>
      <c r="DT343" s="45">
        <v>1.0992042652569801E-2</v>
      </c>
      <c r="DU343" s="45">
        <v>7.3680051049921404E-3</v>
      </c>
      <c r="DV343" s="45">
        <v>1.1873246009376099E-2</v>
      </c>
      <c r="DW343" s="45">
        <v>2.1832187409577701E-2</v>
      </c>
      <c r="DX343" s="45">
        <v>9.0542405861898708E-3</v>
      </c>
    </row>
    <row r="344" spans="1:128">
      <c r="A344" s="43">
        <f t="shared" si="36"/>
        <v>21.432876712328767</v>
      </c>
      <c r="B344" s="18">
        <v>340</v>
      </c>
      <c r="C344" s="12">
        <v>7458</v>
      </c>
      <c r="D344" s="12">
        <v>6.3107022896760597E-3</v>
      </c>
      <c r="E344" s="12">
        <v>1.3620310575528599E-5</v>
      </c>
      <c r="F344" s="92">
        <f>$D344^Parameter!$D$325</f>
        <v>1.9233600904786617E-2</v>
      </c>
      <c r="G344" s="92">
        <f>$E344^Parameter!$D$318</f>
        <v>3.1377233358442037E-4</v>
      </c>
      <c r="H344" s="92">
        <f>$D344^Parameter!$D$326</f>
        <v>1.7380495520560243E-2</v>
      </c>
      <c r="I344" s="92">
        <f>$E344^Parameter!$D$319</f>
        <v>7.6891739654524709E-4</v>
      </c>
      <c r="J344" s="92">
        <f>$D344^Parameter!$D$328</f>
        <v>2.1069741228001912E-2</v>
      </c>
      <c r="K344" s="92">
        <f>$E344^Parameter!$D$321</f>
        <v>6.9894796652326362E-3</v>
      </c>
      <c r="L344" s="92">
        <f>$D344^Parameter!$D$329</f>
        <v>5.8619688710366651E-2</v>
      </c>
      <c r="M344" s="92">
        <f>$E344^Parameter!$D$322</f>
        <v>4.128113554786283E-3</v>
      </c>
      <c r="N344" s="92">
        <f>$D344^Parameter!$D$330</f>
        <v>1.6522011914803385E-2</v>
      </c>
      <c r="O344" s="92">
        <f>$E344^Parameter!$D$323</f>
        <v>1.1315527495603234E-2</v>
      </c>
      <c r="P344" s="92">
        <f>$D344^Parameter!$D$327</f>
        <v>8.0477404868168588E-3</v>
      </c>
      <c r="Q344" s="92">
        <f>$E344^Parameter!$D$320</f>
        <v>3.3559039754288281E-4</v>
      </c>
      <c r="R344" s="12">
        <f>$D344^EXP(Parameter!$D$96+Parameter!$D$103*(($B344/30.2*21)^(1)))</f>
        <v>1.2065558136361045E-155</v>
      </c>
      <c r="S344" s="12">
        <f>$E344^EXP(Parameter!$D$81+Parameter!$D$88*($B344/30.2*21)^(-2))</f>
        <v>1.0235014966775023E-3</v>
      </c>
      <c r="T344" s="12">
        <f>$D344^EXP(Parameter!$D$97+Parameter!$D$104*(($B344*21/30.2)^(1)))</f>
        <v>7.9701926772992357E-12</v>
      </c>
      <c r="U344" s="12">
        <f>$E344^EXP(Parameter!$D$82+Parameter!$D$89*($B344/30.2*21)^(-2))</f>
        <v>1.8628108967467967E-3</v>
      </c>
      <c r="V344" s="12">
        <f>$D344^EXP(Parameter!$D$99+Parameter!$D$106*(($B344*21/30.2)^(1)))</f>
        <v>7.6744105576871256E-27</v>
      </c>
      <c r="W344" s="12">
        <f>$E344^EXP(Parameter!$D$84+Parameter!$D$91*($B344/30.2*21)^(-2))</f>
        <v>1.2844933967386315E-2</v>
      </c>
      <c r="X344" s="12">
        <f>$D344^EXP(Parameter!$D$100+Parameter!$D$107*(($B344*21/30.2)^(1)))</f>
        <v>0</v>
      </c>
      <c r="Y344" s="12">
        <f>$E344^EXP(Parameter!$D$85+Parameter!$D$92*($B344/30.2*21)^(-2))</f>
        <v>7.4087129378896943E-3</v>
      </c>
      <c r="Z344" s="12">
        <f>$D344^EXP(Parameter!$D$101+Parameter!$D$108*(($B344*21/30.2)^(1)))</f>
        <v>0</v>
      </c>
      <c r="AA344" s="12">
        <f>$E344^EXP(Parameter!$D$86+Parameter!$D$93*($B344/30.2*21)^(-2))</f>
        <v>1.1505298006347225E-2</v>
      </c>
      <c r="AB344" s="12">
        <f>$D344^EXP(Parameter!$D$98+Parameter!$D$105*(($B344*21/30.2)^(1)))</f>
        <v>7.4130056094681716E-27</v>
      </c>
      <c r="AC344" s="12">
        <f>$E344^EXP(Parameter!$D$83+Parameter!$D$90*($B344/30.2*21)^(-2))</f>
        <v>3.9053048936324718E-4</v>
      </c>
      <c r="AD344" s="87">
        <f>$D344^EXP(Parameter!$D$133+Parameter!$D$140*(($B344*21/30.2)^(-0.5))+Parameter!$D$147*((LN($B344*21/30.2))))</f>
        <v>9.9848550569925152E-24</v>
      </c>
      <c r="AE344" s="12">
        <f>$E344^EXP(Parameter!$D$111+Parameter!$D$118*(($B344*21/30.2)^(-1))+Parameter!$D$125*(($B344*21/30.2)^(-0.5)))</f>
        <v>3.391489787076897E-2</v>
      </c>
      <c r="AF344" s="12">
        <f>$D344^EXP(Parameter!$D$134+Parameter!$D$141*(($B344*21/30.2)^(-0.5))+Parameter!$D$148*((LN($B344*21/30.2))))</f>
        <v>1.8216890865499032E-6</v>
      </c>
      <c r="AG344" s="12">
        <f>$E344^EXP(Parameter!$D$112+Parameter!$D$119*(($B344*21/30.2)^(-1))+Parameter!$D$126*(($B344*21/30.2)^(-0.5)))</f>
        <v>2.380497391477214E-3</v>
      </c>
      <c r="AH344" s="12">
        <f>$D344^EXP(Parameter!$D$136+Parameter!$D$143*(($B344*21/30.2)^(-0.5))+Parameter!$D$150*((LN($B344*21/30.2))))</f>
        <v>2.8319206594532162E-18</v>
      </c>
      <c r="AI344" s="12">
        <f>$E344^EXP(Parameter!$D$114+Parameter!$D$121*(($B344*21/30.2)^(-1))+Parameter!$D$128*(($B344*21/30.2)^(-0.5)))</f>
        <v>1.7126521324552475E-6</v>
      </c>
      <c r="AJ344" s="12">
        <f>$D344^EXP(Parameter!$D$137+Parameter!$D$144*(($B344*21/30.2)^(-0.5))+Parameter!$D$151*((LN($B344*21/30.2))))</f>
        <v>3.3500871035828436E-29</v>
      </c>
      <c r="AK344" s="12">
        <f>$E344^EXP(Parameter!$D$115+Parameter!$D$122*(($B344*21/30.2)^(-1))+Parameter!$D$129*(($B344*21/30.2)^(-0.5)))</f>
        <v>1.1899859991559571E-3</v>
      </c>
      <c r="AL344" s="12">
        <f>$D344^EXP(Parameter!$D$138+Parameter!$D$145*(($B344*21/30.2)^(-0.5))+Parameter!$D$152*((LN($B344*21/30.2))))</f>
        <v>1.2053780778817014E-154</v>
      </c>
      <c r="AM344" s="12">
        <f>$E344^EXP(Parameter!$D$116+Parameter!$D$123*(($B344*21/30.2)^(-1))+Parameter!$D$130*(($B344*21/30.2)^(-0.5)))</f>
        <v>4.8199388691293292E-8</v>
      </c>
      <c r="AN344" s="12">
        <f>$D344^EXP(Parameter!$D$135+Parameter!$D$142*(($B344*21/30.2)^(-0.5))+Parameter!$D$149*((LN($B344*21/30.2))))</f>
        <v>8.4168248138883796E-9</v>
      </c>
      <c r="AO344" s="12">
        <f>$E344^EXP(Parameter!$D$113+Parameter!$D$120*(($B344*21/30.2)^(-1))+Parameter!$D$127*(($B344*21/30.2)^(-0.5)))</f>
        <v>1.7819692876293675E-16</v>
      </c>
      <c r="AP344" s="87">
        <f>$D344^EXP(Parameter!$D$304+Parameter!$D$310*((LN($B344*21/30.2))))</f>
        <v>4.6783823899434977E-3</v>
      </c>
      <c r="AQ344" s="88">
        <f>$E344^EXP(Parameter!$D$290+Parameter!$D$296*((LN($B344*21/30.2))))</f>
        <v>5.089007005460524E-3</v>
      </c>
      <c r="AR344" s="12">
        <f>$D344^EXP(Parameter!$D$305+Parameter!$D$311*((LN($B344*21/30.2))))</f>
        <v>8.6511932557379861E-3</v>
      </c>
      <c r="AS344" s="88">
        <f>$E344^EXP(Parameter!$D$291+Parameter!$D$297*((LN($B344*21/30.2))))</f>
        <v>3.2612632346737608E-3</v>
      </c>
      <c r="AT344" s="12">
        <f>$D344^EXP(Parameter!$D$305+Parameter!$D$307-Parameter!$D$306+(Parameter!$D$311+Parameter!$D$313-Parameter!$D$312)*((LN($B344*21/30.2))))</f>
        <v>6.6512633285765897E-3</v>
      </c>
      <c r="AU344" s="88">
        <f>$E344^EXP(Parameter!$D$291+Parameter!$D$293-Parameter!$D$292+(Parameter!$D$297+Parameter!$D$299-Parameter!$D$298)*((LN($B344*21/30.2))))</f>
        <v>5.1272169343696125E-3</v>
      </c>
      <c r="AV344" s="12">
        <f>$D344^EXP(Parameter!$D$308+Parameter!$D$314*((LN($B344*21/30.2))))</f>
        <v>8.5832764497417273E-3</v>
      </c>
      <c r="AW344" s="88">
        <f>$E344^EXP(Parameter!$D$294+Parameter!$D$300*((LN($B344*21/30.2))))</f>
        <v>4.6076168810049783E-3</v>
      </c>
      <c r="AX344" s="12">
        <f>$D344^EXP(Parameter!$D$305+Parameter!$D$309-Parameter!$D$306+(Parameter!$D$311+Parameter!$D$315-Parameter!$D$312)*((LN($B344*21/30.2))))</f>
        <v>2.1160852683514042E-3</v>
      </c>
      <c r="AY344" s="88">
        <f>$E344^EXP(Parameter!$D$291+Parameter!$D$295-Parameter!$D$292+(Parameter!$D$297+Parameter!$D$301-Parameter!$D$298)*((LN($B344*21/30.2))))</f>
        <v>3.2829238358911029E-6</v>
      </c>
      <c r="AZ344" s="12">
        <f>$D344^EXP(Parameter!D$305-Parameter!D$306+(Parameter!D$311-Parameter!D$312)*((LN($B344*21/30.2))))</f>
        <v>1.3788379490303206E-3</v>
      </c>
      <c r="BA344" s="88">
        <f>$E344^EXP(Parameter!$D$291-Parameter!$D$292+(Parameter!$D$297-Parameter!$D$298)*((LN($B344*21/30.2))))</f>
        <v>1.0650816812076706E-8</v>
      </c>
      <c r="BB344" s="89">
        <f>$D344^EXP(Parameter!$D$231+Parameter!$D$238)</f>
        <v>2.1330465931234104E-2</v>
      </c>
      <c r="BC344" s="90">
        <f>$E344^EXP(Parameter!$D$216+Parameter!$D$223)</f>
        <v>8.124678549396129E-4</v>
      </c>
      <c r="BD344" s="91">
        <f>$D344^EXP(Parameter!$D$232+Parameter!$D$239)</f>
        <v>1.4909483446656534E-2</v>
      </c>
      <c r="BE344" s="90">
        <f>$E344^EXP(Parameter!$D$217+Parameter!$D$224)</f>
        <v>1.288444082128401E-3</v>
      </c>
      <c r="BF344" s="91">
        <f>$D344^EXP(Parameter!$D$234+Parameter!$D$241)</f>
        <v>1.8971899973308084E-2</v>
      </c>
      <c r="BG344" s="91">
        <f>$E344^EXP(Parameter!$D$219+Parameter!$D$226)</f>
        <v>8.8540153293731414E-3</v>
      </c>
      <c r="BH344" s="91">
        <f>$D344^EXP(Parameter!$D$235+Parameter!$D$242)</f>
        <v>4.7313742198873111E-2</v>
      </c>
      <c r="BI344" s="91">
        <f>$E344^EXP(Parameter!$D$220+Parameter!$D$227)</f>
        <v>5.003260264391492E-3</v>
      </c>
      <c r="BJ344" s="91">
        <f>$D344^EXP(Parameter!$D$236)</f>
        <v>3.6018278452685432E-3</v>
      </c>
      <c r="BK344" s="91">
        <f>$E344^EXP(Parameter!$D$221)</f>
        <v>9.7205547183404642E-2</v>
      </c>
      <c r="BL344" s="91">
        <f>$D344^EXP(Parameter!$D$233+Parameter!$D$240)</f>
        <v>5.4652419474319654E-3</v>
      </c>
      <c r="BM344" s="91">
        <f>$E344^EXP(Parameter!$D$218+Parameter!$D$225)</f>
        <v>2.9050894589193209E-4</v>
      </c>
      <c r="BN344" s="90">
        <f>$D344^EXP(Parameter!$D$268+Parameter!$D$275+Parameter!$D$282)</f>
        <v>3.8673549275274839E-2</v>
      </c>
      <c r="BO344" s="91">
        <f>$E344^EXP(Parameter!$D$246+Parameter!$D$253+Parameter!$D$260)</f>
        <v>2.686316170818034E-3</v>
      </c>
      <c r="BP344" s="91">
        <f>$D344^EXP(Parameter!$D$269+Parameter!$D$276+Parameter!$D$283)</f>
        <v>8.4760048054763597E-3</v>
      </c>
      <c r="BQ344" s="91">
        <f>$E344^EXP(Parameter!$D$247+Parameter!$D$254+Parameter!$D$261)</f>
        <v>3.3881397659218876E-3</v>
      </c>
      <c r="BR344" s="91">
        <f>$D344^EXP(Parameter!$D$271+Parameter!$D$278+Parameter!$D$285)</f>
        <v>6.0838148615785258E-2</v>
      </c>
      <c r="BS344" s="91">
        <f>$E344^EXP(Parameter!$D$249+Parameter!$D$256+Parameter!$D$263)</f>
        <v>5.2740702375630045E-3</v>
      </c>
      <c r="BT344" s="91">
        <f>$D344^EXP(Parameter!$D$272+Parameter!$D$279+Parameter!$D$286)</f>
        <v>4.3797008034910975E-2</v>
      </c>
      <c r="BU344" s="91">
        <f>$E344^EXP(Parameter!$D$250+Parameter!D$257+Parameter!D$264)</f>
        <v>2.6546684938063463E-3</v>
      </c>
      <c r="BV344" s="91">
        <f>$D344^EXP(Parameter!$D$273+Parameter!$D$280+Parameter!$D$287)</f>
        <v>3.9688952486501408E-2</v>
      </c>
      <c r="BW344" s="91">
        <f>$E344^EXP(Parameter!$D$251+Parameter!$D$258+Parameter!$D$265)</f>
        <v>2.3937756966505278E-7</v>
      </c>
      <c r="BX344" s="91">
        <f>$D344^EXP(Parameter!$D$270+Parameter!$D$277+Parameter!$D$284)</f>
        <v>1.5068401614319923E-3</v>
      </c>
      <c r="BY344" s="91">
        <f>$E344^EXP(Parameter!$D$248+Parameter!$D$255+Parameter!$D$262)</f>
        <v>1.2287660828913308E-9</v>
      </c>
      <c r="BZ344" s="90">
        <f>$D344^EXP(Parameter!$D$208)</f>
        <v>1.9427245536623346E-2</v>
      </c>
      <c r="CA344" s="90">
        <f>$E344^EXP(Parameter!$D$200)</f>
        <v>5.2722854345359118E-4</v>
      </c>
      <c r="CB344" s="90">
        <f>$D344^EXP(Parameter!$D$209)</f>
        <v>1.5161918363777931E-2</v>
      </c>
      <c r="CC344" s="90">
        <f>$E344^EXP(Parameter!$D$201)</f>
        <v>1.0235718406555096E-3</v>
      </c>
      <c r="CD344" s="90">
        <f>$D344^EXP(Parameter!$D$211)</f>
        <v>1.6951830632448012E-2</v>
      </c>
      <c r="CE344" s="90">
        <f>$E344^EXP(Parameter!$D$203)</f>
        <v>6.4132827758803931E-3</v>
      </c>
      <c r="CF344" s="90">
        <f>$D344^EXP(Parameter!$D$212)</f>
        <v>4.7169538126460131E-2</v>
      </c>
      <c r="CG344" s="90">
        <f>$E344^EXP(Parameter!$D$204)</f>
        <v>4.1428686124863976E-3</v>
      </c>
      <c r="CH344" s="91">
        <f>$D344^EXP(Parameter!$D$213)</f>
        <v>1.2947361749184512E-2</v>
      </c>
      <c r="CI344" s="90">
        <f>$E344^EXP(Parameter!$D$205)</f>
        <v>8.4029960203443159E-3</v>
      </c>
      <c r="CJ344" s="91">
        <f>$D344^EXP(Parameter!$D$210)</f>
        <v>6.1212269386494572E-3</v>
      </c>
      <c r="CK344" s="90">
        <f>$E344^EXP(Parameter!$D$202)</f>
        <v>4.060977057485912E-4</v>
      </c>
      <c r="CL344" s="12">
        <f>$D344^EXP(Parameter!$D$170+Parameter!$D$177*(LN($B344/30.2*21)))</f>
        <v>6.4119407540689892E-3</v>
      </c>
      <c r="CM344" s="41">
        <f>$E344^EXP(Parameter!$D$155+Parameter!$D$162*(LN($B344/30.2*21)))</f>
        <v>5.184837993454499E-2</v>
      </c>
      <c r="CN344" s="12">
        <f>$D344^EXP(Parameter!$D$171+Parameter!$D$178*(LN($B344/30.2*21)))</f>
        <v>8.114676180595394E-3</v>
      </c>
      <c r="CO344" s="41">
        <f>$E344^EXP(Parameter!$D$156+Parameter!$D$163*(LN($B344/30.2*21)))</f>
        <v>2.463027808760734E-2</v>
      </c>
      <c r="CP344" s="12">
        <f>$D344^EXP(Parameter!$D$173+Parameter!$D$180*(LN($B344/30.2*21)))</f>
        <v>6.0242699196157885E-3</v>
      </c>
      <c r="CQ344" s="41">
        <f>$E344^EXP(Parameter!$D$158+Parameter!$D$165*(LN($B344/30.2*21)))</f>
        <v>2.1605231362071764E-2</v>
      </c>
      <c r="CR344" s="12">
        <f>$D344^EXP(Parameter!$D$174+Parameter!$D$181*(LN($B344/30.2*21)))</f>
        <v>3.9600707979733293E-3</v>
      </c>
      <c r="CS344" s="41">
        <f>$E344^EXP(Parameter!$D$159+Parameter!$D$166*(LN($B344/30.2*21)))</f>
        <v>4.0850359222943423E-2</v>
      </c>
      <c r="CT344" s="12">
        <f>$D344^EXP(Parameter!$D$175+Parameter!$D$182*(LN($B344/30.2*21)))</f>
        <v>3.2799507427114574E-4</v>
      </c>
      <c r="CU344" s="41">
        <f>$E344^EXP(Parameter!$D$160+Parameter!$D$167*(LN($B344/30.2*21)))</f>
        <v>1.993383477489746E-4</v>
      </c>
      <c r="CV344" s="12">
        <f>$D344^EXP(Parameter!$D$172+Parameter!$D$179*(LN($B344/30.2*21)))</f>
        <v>7.3770262634206558E-4</v>
      </c>
      <c r="CW344" s="41">
        <f>$E344^EXP(Parameter!$D$157+Parameter!$D$164*(LN($B344/30.2*21)))</f>
        <v>9.9349438585051713E-11</v>
      </c>
      <c r="CX344" s="12">
        <f t="shared" si="37"/>
        <v>1.2065558136361045E-155</v>
      </c>
      <c r="CY344" s="85">
        <v>1.1987445115673101E-2</v>
      </c>
      <c r="CZ344" s="12">
        <f t="shared" si="38"/>
        <v>7.9701926772992357E-12</v>
      </c>
      <c r="DA344" s="85">
        <v>1.74425940854488E-2</v>
      </c>
      <c r="DB344" s="12">
        <f t="shared" si="39"/>
        <v>7.6744105576871256E-27</v>
      </c>
      <c r="DC344" s="41">
        <v>1.3620503126318101E-5</v>
      </c>
      <c r="DD344" s="12">
        <f t="shared" si="40"/>
        <v>0</v>
      </c>
      <c r="DE344" s="85">
        <v>2.0778125558231099E-4</v>
      </c>
      <c r="DF344" s="12">
        <f t="shared" si="41"/>
        <v>0</v>
      </c>
      <c r="DG344" s="41">
        <v>1.3620300000000001E-5</v>
      </c>
      <c r="DH344" s="12">
        <f t="shared" si="42"/>
        <v>7.4130056094681716E-27</v>
      </c>
      <c r="DI344" s="41">
        <v>1.3620300000000001E-5</v>
      </c>
      <c r="DJ344" s="46">
        <v>339</v>
      </c>
      <c r="DK344" s="44">
        <v>3.4682100302774201E-6</v>
      </c>
      <c r="DL344" s="44">
        <v>1.3499744159095601E-5</v>
      </c>
      <c r="DM344" s="44">
        <v>3.6712826792961701E-5</v>
      </c>
      <c r="DN344" s="44">
        <v>2.46490096692531E-5</v>
      </c>
      <c r="DO344" s="44">
        <v>1.4739528771223799E-4</v>
      </c>
      <c r="DP344" s="44">
        <v>1.0771462350456201E-4</v>
      </c>
      <c r="DQ344" s="44">
        <v>1.71172775442985E-4</v>
      </c>
      <c r="DR344" s="45">
        <v>6.9101209308436396E-3</v>
      </c>
      <c r="DS344" s="45">
        <v>1.2488284880667E-2</v>
      </c>
      <c r="DT344" s="45">
        <v>1.0922643585589999E-2</v>
      </c>
      <c r="DU344" s="45">
        <v>7.3191886565566701E-3</v>
      </c>
      <c r="DV344" s="45">
        <v>1.17990168853456E-2</v>
      </c>
      <c r="DW344" s="45">
        <v>2.1706810938384401E-2</v>
      </c>
      <c r="DX344" s="45">
        <v>8.99569110874332E-3</v>
      </c>
    </row>
    <row r="345" spans="1:128">
      <c r="A345" s="43">
        <f t="shared" si="36"/>
        <v>21.493150684931507</v>
      </c>
      <c r="B345" s="18">
        <v>341</v>
      </c>
      <c r="C345" s="12">
        <v>7480</v>
      </c>
      <c r="D345" s="12">
        <v>6.2672826706937296E-3</v>
      </c>
      <c r="E345" s="12">
        <v>1.34284054433527E-5</v>
      </c>
      <c r="F345" s="92">
        <f>$D345^Parameter!$D$325</f>
        <v>1.9130302644891503E-2</v>
      </c>
      <c r="G345" s="92">
        <f>$E345^Parameter!$D$318</f>
        <v>3.105829428574378E-4</v>
      </c>
      <c r="H345" s="92">
        <f>$D345^Parameter!$D$326</f>
        <v>1.7284762891255315E-2</v>
      </c>
      <c r="I345" s="92">
        <f>$E345^Parameter!$D$319</f>
        <v>7.6196609145280994E-4</v>
      </c>
      <c r="J345" s="92">
        <f>$D345^Parameter!$D$328</f>
        <v>2.0959186088320942E-2</v>
      </c>
      <c r="K345" s="92">
        <f>$E345^Parameter!$D$321</f>
        <v>6.9456809373721002E-3</v>
      </c>
      <c r="L345" s="92">
        <f>$D345^Parameter!$D$329</f>
        <v>5.8393485424941521E-2</v>
      </c>
      <c r="M345" s="92">
        <f>$E345^Parameter!$D$322</f>
        <v>4.0995102654422045E-3</v>
      </c>
      <c r="N345" s="92">
        <f>$D345^Parameter!$D$330</f>
        <v>1.6429873482707465E-2</v>
      </c>
      <c r="O345" s="92">
        <f>$E345^Parameter!$D$323</f>
        <v>1.1251483254579694E-2</v>
      </c>
      <c r="P345" s="92">
        <f>$D345^Parameter!$D$327</f>
        <v>7.995018580114633E-3</v>
      </c>
      <c r="Q345" s="92">
        <f>$E345^Parameter!$D$320</f>
        <v>3.3220751610668267E-4</v>
      </c>
      <c r="R345" s="12">
        <f>$D345^EXP(Parameter!$D$96+Parameter!$D$103*(($B345/30.2*21)^(1)))</f>
        <v>4.9876524865182562E-158</v>
      </c>
      <c r="S345" s="12">
        <f>$E345^EXP(Parameter!$D$81+Parameter!$D$88*($B345/30.2*21)^(-2))</f>
        <v>1.0146165127500151E-3</v>
      </c>
      <c r="T345" s="12">
        <f>$D345^EXP(Parameter!$D$97+Parameter!$D$104*(($B345*21/30.2)^(1)))</f>
        <v>6.6733721494784904E-12</v>
      </c>
      <c r="U345" s="12">
        <f>$E345^EXP(Parameter!$D$82+Parameter!$D$89*($B345/30.2*21)^(-2))</f>
        <v>1.8480406795410818E-3</v>
      </c>
      <c r="V345" s="12">
        <f>$D345^EXP(Parameter!$D$99+Parameter!$D$106*(($B345*21/30.2)^(1)))</f>
        <v>4.2690232677210032E-27</v>
      </c>
      <c r="W345" s="12">
        <f>$E345^EXP(Parameter!$D$84+Parameter!$D$91*($B345/30.2*21)^(-2))</f>
        <v>1.2774288858757392E-2</v>
      </c>
      <c r="X345" s="12">
        <f>$D345^EXP(Parameter!$D$100+Parameter!$D$107*(($B345*21/30.2)^(1)))</f>
        <v>0</v>
      </c>
      <c r="Y345" s="12">
        <f>$E345^EXP(Parameter!$D$85+Parameter!$D$92*($B345/30.2*21)^(-2))</f>
        <v>7.3628321956541835E-3</v>
      </c>
      <c r="Z345" s="12">
        <f>$D345^EXP(Parameter!$D$101+Parameter!$D$108*(($B345*21/30.2)^(1)))</f>
        <v>0</v>
      </c>
      <c r="AA345" s="12">
        <f>$E345^EXP(Parameter!$D$86+Parameter!$D$93*($B345/30.2*21)^(-2))</f>
        <v>1.1440418045979374E-2</v>
      </c>
      <c r="AB345" s="12">
        <f>$D345^EXP(Parameter!$D$98+Parameter!$D$105*(($B345*21/30.2)^(1)))</f>
        <v>4.3000325103587789E-27</v>
      </c>
      <c r="AC345" s="12">
        <f>$E345^EXP(Parameter!$D$83+Parameter!$D$90*($B345/30.2*21)^(-2))</f>
        <v>3.866679076669758E-4</v>
      </c>
      <c r="AD345" s="87">
        <f>$D345^EXP(Parameter!$D$133+Parameter!$D$140*(($B345*21/30.2)^(-0.5))+Parameter!$D$147*((LN($B345*21/30.2))))</f>
        <v>7.7561507145544738E-24</v>
      </c>
      <c r="AE345" s="12">
        <f>$E345^EXP(Parameter!$D$111+Parameter!$D$118*(($B345*21/30.2)^(-1))+Parameter!$D$125*(($B345*21/30.2)^(-0.5)))</f>
        <v>3.3807014166971822E-2</v>
      </c>
      <c r="AF345" s="12">
        <f>$D345^EXP(Parameter!$D$134+Parameter!$D$141*(($B345*21/30.2)^(-0.5))+Parameter!$D$148*((LN($B345*21/30.2))))</f>
        <v>1.7561083287047172E-6</v>
      </c>
      <c r="AG345" s="12">
        <f>$E345^EXP(Parameter!$D$112+Parameter!$D$119*(($B345*21/30.2)^(-1))+Parameter!$D$126*(($B345*21/30.2)^(-0.5)))</f>
        <v>2.3627547564124664E-3</v>
      </c>
      <c r="AH345" s="12">
        <f>$D345^EXP(Parameter!$D$136+Parameter!$D$143*(($B345*21/30.2)^(-0.5))+Parameter!$D$150*((LN($B345*21/30.2))))</f>
        <v>2.3694310887929846E-18</v>
      </c>
      <c r="AI345" s="12">
        <f>$E345^EXP(Parameter!$D$114+Parameter!$D$121*(($B345*21/30.2)^(-1))+Parameter!$D$128*(($B345*21/30.2)^(-0.5)))</f>
        <v>1.6732771522351436E-6</v>
      </c>
      <c r="AJ345" s="12">
        <f>$D345^EXP(Parameter!$D$137+Parameter!$D$144*(($B345*21/30.2)^(-0.5))+Parameter!$D$151*((LN($B345*21/30.2))))</f>
        <v>2.3628004955592188E-29</v>
      </c>
      <c r="AK345" s="12">
        <f>$E345^EXP(Parameter!$D$115+Parameter!$D$122*(($B345*21/30.2)^(-1))+Parameter!$D$129*(($B345*21/30.2)^(-0.5)))</f>
        <v>1.1789912964249973E-3</v>
      </c>
      <c r="AL345" s="12">
        <f>$D345^EXP(Parameter!$D$138+Parameter!$D$145*(($B345*21/30.2)^(-0.5))+Parameter!$D$152*((LN($B345*21/30.2))))</f>
        <v>1.0248869943798199E-155</v>
      </c>
      <c r="AM345" s="12">
        <f>$E345^EXP(Parameter!$D$116+Parameter!$D$123*(($B345*21/30.2)^(-1))+Parameter!$D$130*(($B345*21/30.2)^(-0.5)))</f>
        <v>4.6792383166927535E-8</v>
      </c>
      <c r="AN345" s="12">
        <f>$D345^EXP(Parameter!$D$135+Parameter!$D$142*(($B345*21/30.2)^(-0.5))+Parameter!$D$149*((LN($B345*21/30.2))))</f>
        <v>7.9783300797080566E-9</v>
      </c>
      <c r="AO345" s="12">
        <f>$E345^EXP(Parameter!$D$113+Parameter!$D$120*(($B345*21/30.2)^(-1))+Parameter!$D$127*(($B345*21/30.2)^(-0.5)))</f>
        <v>1.665019301903506E-16</v>
      </c>
      <c r="AP345" s="87">
        <f>$D345^EXP(Parameter!$D$304+Parameter!$D$310*((LN($B345*21/30.2))))</f>
        <v>4.6349894088067202E-3</v>
      </c>
      <c r="AQ345" s="88">
        <f>$E345^EXP(Parameter!$D$290+Parameter!$D$296*((LN($B345*21/30.2))))</f>
        <v>5.066309721211238E-3</v>
      </c>
      <c r="AR345" s="12">
        <f>$D345^EXP(Parameter!$D$305+Parameter!$D$311*((LN($B345*21/30.2))))</f>
        <v>8.5895328655557473E-3</v>
      </c>
      <c r="AS345" s="88">
        <f>$E345^EXP(Parameter!$D$291+Parameter!$D$297*((LN($B345*21/30.2))))</f>
        <v>3.2406008699087255E-3</v>
      </c>
      <c r="AT345" s="12">
        <f>$D345^EXP(Parameter!$D$305+Parameter!$D$307-Parameter!$D$306+(Parameter!$D$311+Parameter!$D$313-Parameter!$D$312)*((LN($B345*21/30.2))))</f>
        <v>6.5975927806881558E-3</v>
      </c>
      <c r="AU345" s="88">
        <f>$E345^EXP(Parameter!$D$291+Parameter!$D$293-Parameter!$D$292+(Parameter!$D$297+Parameter!$D$299-Parameter!$D$298)*((LN($B345*21/30.2))))</f>
        <v>5.0905471081576659E-3</v>
      </c>
      <c r="AV345" s="12">
        <f>$D345^EXP(Parameter!$D$308+Parameter!$D$314*((LN($B345*21/30.2))))</f>
        <v>8.5054793461962347E-3</v>
      </c>
      <c r="AW345" s="88">
        <f>$E345^EXP(Parameter!$D$294+Parameter!$D$300*((LN($B345*21/30.2))))</f>
        <v>4.5769462986326994E-3</v>
      </c>
      <c r="AX345" s="12">
        <f>$D345^EXP(Parameter!$D$305+Parameter!$D$309-Parameter!$D$306+(Parameter!$D$311+Parameter!$D$315-Parameter!$D$312)*((LN($B345*21/30.2))))</f>
        <v>2.0927900694100378E-3</v>
      </c>
      <c r="AY345" s="88">
        <f>$E345^EXP(Parameter!$D$291+Parameter!$D$295-Parameter!$D$292+(Parameter!$D$297+Parameter!$D$301-Parameter!$D$298)*((LN($B345*21/30.2))))</f>
        <v>3.1896601515280909E-6</v>
      </c>
      <c r="AZ345" s="12">
        <f>$D345^EXP(Parameter!D$305-Parameter!D$306+(Parameter!D$311-Parameter!D$312)*((LN($B345*21/30.2))))</f>
        <v>1.3636196620105485E-3</v>
      </c>
      <c r="BA345" s="88">
        <f>$E345^EXP(Parameter!$D$291-Parameter!$D$292+(Parameter!$D$297-Parameter!$D$298)*((LN($B345*21/30.2))))</f>
        <v>1.0251762747431787E-8</v>
      </c>
      <c r="BB345" s="89">
        <f>$D345^EXP(Parameter!$D$231+Parameter!$D$238)</f>
        <v>2.1218898416024937E-2</v>
      </c>
      <c r="BC345" s="90">
        <f>$E345^EXP(Parameter!$D$216+Parameter!$D$223)</f>
        <v>8.0517901672810528E-4</v>
      </c>
      <c r="BD345" s="91">
        <f>$D345^EXP(Parameter!$D$232+Parameter!$D$239)</f>
        <v>1.4824262505579975E-2</v>
      </c>
      <c r="BE345" s="90">
        <f>$E345^EXP(Parameter!$D$217+Parameter!$D$224)</f>
        <v>1.277631072288077E-3</v>
      </c>
      <c r="BF345" s="91">
        <f>$D345^EXP(Parameter!$D$234+Parameter!$D$241)</f>
        <v>1.8869654890754147E-2</v>
      </c>
      <c r="BG345" s="91">
        <f>$E345^EXP(Parameter!$D$219+Parameter!$D$226)</f>
        <v>8.8011681245373126E-3</v>
      </c>
      <c r="BH345" s="91">
        <f>$D345^EXP(Parameter!$D$235+Parameter!$D$242)</f>
        <v>4.7117404364308661E-2</v>
      </c>
      <c r="BI345" s="91">
        <f>$E345^EXP(Parameter!$D$220+Parameter!$D$227)</f>
        <v>4.9698032171641079E-3</v>
      </c>
      <c r="BJ345" s="91">
        <f>$D345^EXP(Parameter!$D$236)</f>
        <v>3.5743130420605334E-3</v>
      </c>
      <c r="BK345" s="91">
        <f>$E345^EXP(Parameter!$D$221)</f>
        <v>9.6919007324837533E-2</v>
      </c>
      <c r="BL345" s="91">
        <f>$D345^EXP(Parameter!$D$233+Parameter!$D$240)</f>
        <v>5.4265753966665688E-3</v>
      </c>
      <c r="BM345" s="91">
        <f>$E345^EXP(Parameter!$D$218+Parameter!$D$225)</f>
        <v>2.8752796628741937E-4</v>
      </c>
      <c r="BN345" s="90">
        <f>$D345^EXP(Parameter!$D$268+Parameter!$D$275+Parameter!$D$282)</f>
        <v>3.8502482393504331E-2</v>
      </c>
      <c r="BO345" s="91">
        <f>$E345^EXP(Parameter!$D$246+Parameter!$D$253+Parameter!$D$260)</f>
        <v>2.6662517100705112E-3</v>
      </c>
      <c r="BP345" s="91">
        <f>$D345^EXP(Parameter!$D$269+Parameter!$D$276+Parameter!$D$283)</f>
        <v>8.4210723452184926E-3</v>
      </c>
      <c r="BQ345" s="91">
        <f>$E345^EXP(Parameter!$D$247+Parameter!$D$254+Parameter!$D$261)</f>
        <v>3.3638220007695973E-3</v>
      </c>
      <c r="BR345" s="91">
        <f>$D345^EXP(Parameter!$D$271+Parameter!$D$278+Parameter!$D$285)</f>
        <v>6.0606453050073804E-2</v>
      </c>
      <c r="BS345" s="91">
        <f>$E345^EXP(Parameter!$D$249+Parameter!$D$256+Parameter!$D$263)</f>
        <v>5.2391520286057952E-3</v>
      </c>
      <c r="BT345" s="91">
        <f>$D345^EXP(Parameter!$D$272+Parameter!$D$279+Parameter!$D$286)</f>
        <v>4.3610672510548704E-2</v>
      </c>
      <c r="BU345" s="91">
        <f>$E345^EXP(Parameter!$D$250+Parameter!D$257+Parameter!D$264)</f>
        <v>2.6348008669332514E-3</v>
      </c>
      <c r="BV345" s="91">
        <f>$D345^EXP(Parameter!$D$273+Parameter!$D$280+Parameter!$D$287)</f>
        <v>3.9514789904999605E-2</v>
      </c>
      <c r="BW345" s="91">
        <f>$E345^EXP(Parameter!$D$251+Parameter!$D$258+Parameter!$D$265)</f>
        <v>2.3479997416677528E-7</v>
      </c>
      <c r="BX345" s="91">
        <f>$D345^EXP(Parameter!$D$270+Parameter!$D$277+Parameter!$D$284)</f>
        <v>1.4935542456001667E-3</v>
      </c>
      <c r="BY345" s="91">
        <f>$E345^EXP(Parameter!$D$248+Parameter!$D$255+Parameter!$D$262)</f>
        <v>1.1972476796490144E-9</v>
      </c>
      <c r="BZ345" s="90">
        <f>$D345^EXP(Parameter!$D$208)</f>
        <v>1.9323171097472398E-2</v>
      </c>
      <c r="CA345" s="90">
        <f>$E345^EXP(Parameter!$D$200)</f>
        <v>5.2221256494808612E-4</v>
      </c>
      <c r="CB345" s="90">
        <f>$D345^EXP(Parameter!$D$209)</f>
        <v>1.507559950917893E-2</v>
      </c>
      <c r="CC345" s="90">
        <f>$E345^EXP(Parameter!$D$201)</f>
        <v>1.0146859254679963E-3</v>
      </c>
      <c r="CD345" s="90">
        <f>$D345^EXP(Parameter!$D$211)</f>
        <v>1.6857885309480094E-2</v>
      </c>
      <c r="CE345" s="90">
        <f>$E345^EXP(Parameter!$D$203)</f>
        <v>6.3724003200884664E-3</v>
      </c>
      <c r="CF345" s="90">
        <f>$D345^EXP(Parameter!$D$212)</f>
        <v>4.6973603265500166E-2</v>
      </c>
      <c r="CG345" s="90">
        <f>$E345^EXP(Parameter!$D$204)</f>
        <v>4.1141816778168111E-3</v>
      </c>
      <c r="CH345" s="91">
        <f>$D345^EXP(Parameter!$D$213)</f>
        <v>1.2870880493909807E-2</v>
      </c>
      <c r="CI345" s="90">
        <f>$E345^EXP(Parameter!$D$205)</f>
        <v>8.352287751388866E-3</v>
      </c>
      <c r="CJ345" s="91">
        <f>$D345^EXP(Parameter!$D$210)</f>
        <v>6.0788583935087112E-3</v>
      </c>
      <c r="CK345" s="90">
        <f>$E345^EXP(Parameter!$D$202)</f>
        <v>4.0210118910032083E-4</v>
      </c>
      <c r="CL345" s="12">
        <f>$D345^EXP(Parameter!$D$170+Parameter!$D$177*(LN($B345/30.2*21)))</f>
        <v>6.3606845260503041E-3</v>
      </c>
      <c r="CM345" s="41">
        <f>$E345^EXP(Parameter!$D$155+Parameter!$D$162*(LN($B345/30.2*21)))</f>
        <v>5.1768670887690708E-2</v>
      </c>
      <c r="CN345" s="12">
        <f>$D345^EXP(Parameter!$D$171+Parameter!$D$178*(LN($B345/30.2*21)))</f>
        <v>8.0569284175790023E-3</v>
      </c>
      <c r="CO345" s="41">
        <f>$E345^EXP(Parameter!$D$156+Parameter!$D$163*(LN($B345/30.2*21)))</f>
        <v>2.4554550963652416E-2</v>
      </c>
      <c r="CP345" s="12">
        <f>$D345^EXP(Parameter!$D$173+Parameter!$D$180*(LN($B345/30.2*21)))</f>
        <v>5.9762391871540279E-3</v>
      </c>
      <c r="CQ345" s="41">
        <f>$E345^EXP(Parameter!$D$158+Parameter!$D$165*(LN($B345/30.2*21)))</f>
        <v>2.1513648681695429E-2</v>
      </c>
      <c r="CR345" s="12">
        <f>$D345^EXP(Parameter!$D$174+Parameter!$D$181*(LN($B345/30.2*21)))</f>
        <v>3.918258541489068E-3</v>
      </c>
      <c r="CS345" s="41">
        <f>$E345^EXP(Parameter!$D$159+Parameter!$D$166*(LN($B345/30.2*21)))</f>
        <v>4.073768408355942E-2</v>
      </c>
      <c r="CT345" s="12">
        <f>$D345^EXP(Parameter!$D$175+Parameter!$D$182*(LN($B345/30.2*21)))</f>
        <v>3.229386095695868E-4</v>
      </c>
      <c r="CU345" s="41">
        <f>$E345^EXP(Parameter!$D$160+Parameter!$D$167*(LN($B345/30.2*21)))</f>
        <v>1.9629645407974084E-4</v>
      </c>
      <c r="CV345" s="12">
        <f>$D345^EXP(Parameter!$D$172+Parameter!$D$179*(LN($B345/30.2*21)))</f>
        <v>7.2881518427563388E-4</v>
      </c>
      <c r="CW345" s="41">
        <f>$E345^EXP(Parameter!$D$157+Parameter!$D$164*(LN($B345/30.2*21)))</f>
        <v>9.4634912977849486E-11</v>
      </c>
      <c r="CX345" s="12">
        <f t="shared" si="37"/>
        <v>4.9876524865182562E-158</v>
      </c>
      <c r="CY345" s="85">
        <v>1.19853202444654E-2</v>
      </c>
      <c r="CZ345" s="12">
        <f t="shared" si="38"/>
        <v>6.6733721494784904E-12</v>
      </c>
      <c r="DA345" s="85">
        <v>1.7437090175734599E-2</v>
      </c>
      <c r="DB345" s="12">
        <f t="shared" si="39"/>
        <v>4.2690232677210032E-27</v>
      </c>
      <c r="DC345" s="41">
        <v>1.3428583316996199E-5</v>
      </c>
      <c r="DD345" s="12">
        <f t="shared" si="40"/>
        <v>0</v>
      </c>
      <c r="DE345" s="85">
        <v>2.05502413956932E-4</v>
      </c>
      <c r="DF345" s="12">
        <f t="shared" si="41"/>
        <v>0</v>
      </c>
      <c r="DG345" s="41">
        <v>1.34284E-5</v>
      </c>
      <c r="DH345" s="12">
        <f t="shared" si="42"/>
        <v>4.3000325103587789E-27</v>
      </c>
      <c r="DI345" s="41">
        <v>1.34284E-5</v>
      </c>
      <c r="DJ345" s="46">
        <v>340</v>
      </c>
      <c r="DK345" s="44">
        <v>3.4082168040017201E-6</v>
      </c>
      <c r="DL345" s="44">
        <v>1.3282231303812799E-5</v>
      </c>
      <c r="DM345" s="44">
        <v>3.6154655938758197E-5</v>
      </c>
      <c r="DN345" s="44">
        <v>2.42652367473672E-5</v>
      </c>
      <c r="DO345" s="44">
        <v>1.45349267417161E-4</v>
      </c>
      <c r="DP345" s="44">
        <v>1.0618654619065601E-4</v>
      </c>
      <c r="DQ345" s="44">
        <v>1.6882186242494999E-4</v>
      </c>
      <c r="DR345" s="45">
        <v>6.8641366832918899E-3</v>
      </c>
      <c r="DS345" s="45">
        <v>1.24109475701061E-2</v>
      </c>
      <c r="DT345" s="45">
        <v>1.0853830252913199E-2</v>
      </c>
      <c r="DU345" s="45">
        <v>7.2708010763922202E-3</v>
      </c>
      <c r="DV345" s="45">
        <v>1.17254091612864E-2</v>
      </c>
      <c r="DW345" s="45">
        <v>2.1582412465489399E-2</v>
      </c>
      <c r="DX345" s="45">
        <v>8.9376457266663305E-3</v>
      </c>
    </row>
    <row r="346" spans="1:128">
      <c r="A346" s="43">
        <f t="shared" si="36"/>
        <v>21.553424657534247</v>
      </c>
      <c r="B346" s="18">
        <v>342</v>
      </c>
      <c r="C346" s="12">
        <v>7502</v>
      </c>
      <c r="D346" s="12">
        <v>6.2242539490654798E-3</v>
      </c>
      <c r="E346" s="12">
        <v>1.32396247591447E-5</v>
      </c>
      <c r="F346" s="92">
        <f>$D346^Parameter!$D$325</f>
        <v>1.9027778917930203E-2</v>
      </c>
      <c r="G346" s="92">
        <f>$E346^Parameter!$D$318</f>
        <v>3.074330028077926E-4</v>
      </c>
      <c r="H346" s="92">
        <f>$D346^Parameter!$D$326</f>
        <v>1.7189761172475015E-2</v>
      </c>
      <c r="I346" s="92">
        <f>$E346^Parameter!$D$319</f>
        <v>7.550929803176817E-4</v>
      </c>
      <c r="J346" s="92">
        <f>$D346^Parameter!$D$328</f>
        <v>2.0849446271511845E-2</v>
      </c>
      <c r="K346" s="92">
        <f>$E346^Parameter!$D$321</f>
        <v>6.9022538019830335E-3</v>
      </c>
      <c r="L346" s="92">
        <f>$D346^Parameter!$D$329</f>
        <v>5.8168637319817126E-2</v>
      </c>
      <c r="M346" s="92">
        <f>$E346^Parameter!$D$322</f>
        <v>4.0711685359626406E-3</v>
      </c>
      <c r="N346" s="92">
        <f>$D346^Parameter!$D$330</f>
        <v>1.6338444825525877E-2</v>
      </c>
      <c r="O346" s="92">
        <f>$E346^Parameter!$D$323</f>
        <v>1.1187943656455087E-2</v>
      </c>
      <c r="P346" s="92">
        <f>$D346^Parameter!$D$327</f>
        <v>7.9427540183347398E-3</v>
      </c>
      <c r="Q346" s="92">
        <f>$E346^Parameter!$D$320</f>
        <v>3.2886619455405346E-4</v>
      </c>
      <c r="R346" s="12">
        <f>$D346^EXP(Parameter!$D$96+Parameter!$D$103*(($B346/30.2*21)^(1)))</f>
        <v>1.8981495352274477E-160</v>
      </c>
      <c r="S346" s="12">
        <f>$E346^EXP(Parameter!$D$81+Parameter!$D$88*($B346/30.2*21)^(-2))</f>
        <v>1.0058282900635863E-3</v>
      </c>
      <c r="T346" s="12">
        <f>$D346^EXP(Parameter!$D$97+Parameter!$D$104*(($B346*21/30.2)^(1)))</f>
        <v>5.5813542780316928E-12</v>
      </c>
      <c r="U346" s="12">
        <f>$E346^EXP(Parameter!$D$82+Parameter!$D$89*($B346/30.2*21)^(-2))</f>
        <v>1.8334202476597999E-3</v>
      </c>
      <c r="V346" s="12">
        <f>$D346^EXP(Parameter!$D$99+Parameter!$D$106*(($B346*21/30.2)^(1)))</f>
        <v>2.3618621244470332E-27</v>
      </c>
      <c r="W346" s="12">
        <f>$E346^EXP(Parameter!$D$84+Parameter!$D$91*($B346/30.2*21)^(-2))</f>
        <v>1.270418912106047E-2</v>
      </c>
      <c r="X346" s="12">
        <f>$D346^EXP(Parameter!$D$100+Parameter!$D$107*(($B346*21/30.2)^(1)))</f>
        <v>0</v>
      </c>
      <c r="Y346" s="12">
        <f>$E346^EXP(Parameter!$D$85+Parameter!$D$92*($B346/30.2*21)^(-2))</f>
        <v>7.3173373382057214E-3</v>
      </c>
      <c r="Z346" s="12">
        <f>$D346^EXP(Parameter!$D$101+Parameter!$D$108*(($B346*21/30.2)^(1)))</f>
        <v>0</v>
      </c>
      <c r="AA346" s="12">
        <f>$E346^EXP(Parameter!$D$86+Parameter!$D$93*($B346/30.2*21)^(-2))</f>
        <v>1.1376047984493216E-2</v>
      </c>
      <c r="AB346" s="12">
        <f>$D346^EXP(Parameter!$D$98+Parameter!$D$105*(($B346*21/30.2)^(1)))</f>
        <v>2.4827617510237332E-27</v>
      </c>
      <c r="AC346" s="12">
        <f>$E346^EXP(Parameter!$D$83+Parameter!$D$90*($B346/30.2*21)^(-2))</f>
        <v>3.8285204901669466E-4</v>
      </c>
      <c r="AD346" s="87">
        <f>$D346^EXP(Parameter!$D$133+Parameter!$D$140*(($B346*21/30.2)^(-0.5))+Parameter!$D$147*((LN($B346*21/30.2))))</f>
        <v>6.0221180298573255E-24</v>
      </c>
      <c r="AE346" s="12">
        <f>$E346^EXP(Parameter!$D$111+Parameter!$D$118*(($B346*21/30.2)^(-1))+Parameter!$D$125*(($B346*21/30.2)^(-0.5)))</f>
        <v>3.3699720853419816E-2</v>
      </c>
      <c r="AF346" s="12">
        <f>$D346^EXP(Parameter!$D$134+Parameter!$D$141*(($B346*21/30.2)^(-0.5))+Parameter!$D$148*((LN($B346*21/30.2))))</f>
        <v>1.6929091353978377E-6</v>
      </c>
      <c r="AG346" s="12">
        <f>$E346^EXP(Parameter!$D$112+Parameter!$D$119*(($B346*21/30.2)^(-1))+Parameter!$D$126*(($B346*21/30.2)^(-0.5)))</f>
        <v>2.3451837858802452E-3</v>
      </c>
      <c r="AH346" s="12">
        <f>$D346^EXP(Parameter!$D$136+Parameter!$D$143*(($B346*21/30.2)^(-0.5))+Parameter!$D$150*((LN($B346*21/30.2))))</f>
        <v>1.9819553045472697E-18</v>
      </c>
      <c r="AI346" s="12">
        <f>$E346^EXP(Parameter!$D$114+Parameter!$D$121*(($B346*21/30.2)^(-1))+Parameter!$D$128*(($B346*21/30.2)^(-0.5)))</f>
        <v>1.6348815476225583E-6</v>
      </c>
      <c r="AJ346" s="12">
        <f>$D346^EXP(Parameter!$D$137+Parameter!$D$144*(($B346*21/30.2)^(-0.5))+Parameter!$D$151*((LN($B346*21/30.2))))</f>
        <v>1.6650765805726197E-29</v>
      </c>
      <c r="AK346" s="12">
        <f>$E346^EXP(Parameter!$D$115+Parameter!$D$122*(($B346*21/30.2)^(-1))+Parameter!$D$129*(($B346*21/30.2)^(-0.5)))</f>
        <v>1.1681218290673801E-3</v>
      </c>
      <c r="AL346" s="12">
        <f>$D346^EXP(Parameter!$D$138+Parameter!$D$145*(($B346*21/30.2)^(-0.5))+Parameter!$D$152*((LN($B346*21/30.2))))</f>
        <v>8.6271260728581351E-157</v>
      </c>
      <c r="AM346" s="12">
        <f>$E346^EXP(Parameter!$D$116+Parameter!$D$123*(($B346*21/30.2)^(-1))+Parameter!$D$130*(($B346*21/30.2)^(-0.5)))</f>
        <v>4.5429093346560218E-8</v>
      </c>
      <c r="AN346" s="12">
        <f>$D346^EXP(Parameter!$D$135+Parameter!$D$142*(($B346*21/30.2)^(-0.5))+Parameter!$D$149*((LN($B346*21/30.2))))</f>
        <v>7.5627753289473964E-9</v>
      </c>
      <c r="AO346" s="12">
        <f>$E346^EXP(Parameter!$D$113+Parameter!$D$120*(($B346*21/30.2)^(-1))+Parameter!$D$127*(($B346*21/30.2)^(-0.5)))</f>
        <v>1.555942803989472E-16</v>
      </c>
      <c r="AP346" s="87">
        <f>$D346^EXP(Parameter!$D$304+Parameter!$D$310*((LN($B346*21/30.2))))</f>
        <v>4.5920694724038589E-3</v>
      </c>
      <c r="AQ346" s="88">
        <f>$E346^EXP(Parameter!$D$290+Parameter!$D$296*((LN($B346*21/30.2))))</f>
        <v>5.0437799454783111E-3</v>
      </c>
      <c r="AR346" s="12">
        <f>$D346^EXP(Parameter!$D$305+Parameter!$D$311*((LN($B346*21/30.2))))</f>
        <v>8.5284307878105755E-3</v>
      </c>
      <c r="AS346" s="88">
        <f>$E346^EXP(Parameter!$D$291+Parameter!$D$297*((LN($B346*21/30.2))))</f>
        <v>3.2201200654749067E-3</v>
      </c>
      <c r="AT346" s="12">
        <f>$D346^EXP(Parameter!$D$305+Parameter!$D$307-Parameter!$D$306+(Parameter!$D$311+Parameter!$D$313-Parameter!$D$312)*((LN($B346*21/30.2))))</f>
        <v>6.5444509034244683E-3</v>
      </c>
      <c r="AU346" s="88">
        <f>$E346^EXP(Parameter!$D$291+Parameter!$D$293-Parameter!$D$292+(Parameter!$D$297+Parameter!$D$299-Parameter!$D$298)*((LN($B346*21/30.2))))</f>
        <v>5.054215901805657E-3</v>
      </c>
      <c r="AV346" s="12">
        <f>$D346^EXP(Parameter!$D$308+Parameter!$D$314*((LN($B346*21/30.2))))</f>
        <v>8.428497254384635E-3</v>
      </c>
      <c r="AW346" s="88">
        <f>$E346^EXP(Parameter!$D$294+Parameter!$D$300*((LN($B346*21/30.2))))</f>
        <v>4.5465489625867821E-3</v>
      </c>
      <c r="AX346" s="12">
        <f>$D346^EXP(Parameter!$D$305+Parameter!$D$309-Parameter!$D$306+(Parameter!$D$311+Parameter!$D$315-Parameter!$D$312)*((LN($B346*21/30.2))))</f>
        <v>2.0697873735216164E-3</v>
      </c>
      <c r="AY346" s="88">
        <f>$E346^EXP(Parameter!$D$291+Parameter!$D$295-Parameter!$D$292+(Parameter!$D$297+Parameter!$D$301-Parameter!$D$298)*((LN($B346*21/30.2))))</f>
        <v>3.0991329211695857E-6</v>
      </c>
      <c r="AZ346" s="12">
        <f>$D346^EXP(Parameter!D$305-Parameter!D$306+(Parameter!D$311-Parameter!D$312)*((LN($B346*21/30.2))))</f>
        <v>1.3485950029502197E-3</v>
      </c>
      <c r="BA346" s="88">
        <f>$E346^EXP(Parameter!$D$291-Parameter!$D$292+(Parameter!$D$297-Parameter!$D$298)*((LN($B346*21/30.2))))</f>
        <v>9.8681143689928695E-9</v>
      </c>
      <c r="BB346" s="89">
        <f>$D346^EXP(Parameter!$D$231+Parameter!$D$238)</f>
        <v>2.1108151835398749E-2</v>
      </c>
      <c r="BC346" s="90">
        <f>$E346^EXP(Parameter!$D$216+Parameter!$D$223)</f>
        <v>7.9797166700669702E-4</v>
      </c>
      <c r="BD346" s="91">
        <f>$D346^EXP(Parameter!$D$232+Parameter!$D$239)</f>
        <v>1.4739709874598043E-2</v>
      </c>
      <c r="BE346" s="90">
        <f>$E346^EXP(Parameter!$D$217+Parameter!$D$224)</f>
        <v>1.2669327117522074E-3</v>
      </c>
      <c r="BF346" s="91">
        <f>$D346^EXP(Parameter!$D$234+Parameter!$D$241)</f>
        <v>1.8768178337182782E-2</v>
      </c>
      <c r="BG346" s="91">
        <f>$E346^EXP(Parameter!$D$219+Parameter!$D$226)</f>
        <v>8.7487536028870282E-3</v>
      </c>
      <c r="BH346" s="91">
        <f>$D346^EXP(Parameter!$D$235+Parameter!$D$242)</f>
        <v>4.6922299712557694E-2</v>
      </c>
      <c r="BI346" s="91">
        <f>$E346^EXP(Parameter!$D$220+Parameter!$D$227)</f>
        <v>4.936644049922622E-3</v>
      </c>
      <c r="BJ346" s="91">
        <f>$D346^EXP(Parameter!$D$236)</f>
        <v>3.5470667601582508E-3</v>
      </c>
      <c r="BK346" s="91">
        <f>$E346^EXP(Parameter!$D$221)</f>
        <v>9.6633950768390139E-2</v>
      </c>
      <c r="BL346" s="91">
        <f>$D346^EXP(Parameter!$D$233+Parameter!$D$240)</f>
        <v>5.388264455843516E-3</v>
      </c>
      <c r="BM346" s="91">
        <f>$E346^EXP(Parameter!$D$218+Parameter!$D$225)</f>
        <v>2.8458414635211261E-4</v>
      </c>
      <c r="BN346" s="90">
        <f>$D346^EXP(Parameter!$D$268+Parameter!$D$275+Parameter!$D$282)</f>
        <v>3.8332536632951185E-2</v>
      </c>
      <c r="BO346" s="91">
        <f>$E346^EXP(Parameter!$D$246+Parameter!$D$253+Parameter!$D$260)</f>
        <v>2.6463815300105356E-3</v>
      </c>
      <c r="BP346" s="91">
        <f>$D346^EXP(Parameter!$D$269+Parameter!$D$276+Parameter!$D$283)</f>
        <v>8.3666125614610468E-3</v>
      </c>
      <c r="BQ346" s="91">
        <f>$E346^EXP(Parameter!$D$247+Parameter!$D$254+Parameter!$D$261)</f>
        <v>3.3397326277479732E-3</v>
      </c>
      <c r="BR346" s="91">
        <f>$D346^EXP(Parameter!$D$271+Parameter!$D$278+Parameter!$D$285)</f>
        <v>6.0376133920751633E-2</v>
      </c>
      <c r="BS346" s="91">
        <f>$E346^EXP(Parameter!$D$249+Parameter!$D$256+Parameter!$D$263)</f>
        <v>5.2045424009708437E-3</v>
      </c>
      <c r="BT346" s="91">
        <f>$D346^EXP(Parameter!$D$272+Parameter!$D$279+Parameter!$D$286)</f>
        <v>4.3425526815465298E-2</v>
      </c>
      <c r="BU346" s="91">
        <f>$E346^EXP(Parameter!$D$250+Parameter!D$257+Parameter!D$264)</f>
        <v>2.615125909820173E-3</v>
      </c>
      <c r="BV346" s="91">
        <f>$D346^EXP(Parameter!$D$273+Parameter!$D$280+Parameter!$D$287)</f>
        <v>3.9341762627666262E-2</v>
      </c>
      <c r="BW346" s="91">
        <f>$E346^EXP(Parameter!$D$251+Parameter!$D$258+Parameter!$D$265)</f>
        <v>2.3031987104372445E-7</v>
      </c>
      <c r="BX346" s="91">
        <f>$D346^EXP(Parameter!$D$270+Parameter!$D$277+Parameter!$D$284)</f>
        <v>1.4804135891140189E-3</v>
      </c>
      <c r="BY346" s="91">
        <f>$E346^EXP(Parameter!$D$248+Parameter!$D$255+Parameter!$D$262)</f>
        <v>1.1666056009451697E-9</v>
      </c>
      <c r="BZ346" s="90">
        <f>$D346^EXP(Parameter!$D$208)</f>
        <v>1.9219875602216968E-2</v>
      </c>
      <c r="CA346" s="90">
        <f>$E346^EXP(Parameter!$D$200)</f>
        <v>5.1725537729668857E-4</v>
      </c>
      <c r="CB346" s="90">
        <f>$D346^EXP(Parameter!$D$209)</f>
        <v>1.4989955616909493E-2</v>
      </c>
      <c r="CC346" s="90">
        <f>$E346^EXP(Parameter!$D$201)</f>
        <v>1.005896786061909E-3</v>
      </c>
      <c r="CD346" s="90">
        <f>$D346^EXP(Parameter!$D$211)</f>
        <v>1.6764660420854463E-2</v>
      </c>
      <c r="CE346" s="90">
        <f>$E346^EXP(Parameter!$D$203)</f>
        <v>6.3318691265670315E-3</v>
      </c>
      <c r="CF346" s="90">
        <f>$D346^EXP(Parameter!$D$212)</f>
        <v>4.6778899865488513E-2</v>
      </c>
      <c r="CG346" s="90">
        <f>$E346^EXP(Parameter!$D$204)</f>
        <v>4.085756939596728E-3</v>
      </c>
      <c r="CH346" s="91">
        <f>$D346^EXP(Parameter!$D$213)</f>
        <v>1.2795013587954346E-2</v>
      </c>
      <c r="CI346" s="90">
        <f>$E346^EXP(Parameter!$D$205)</f>
        <v>8.3019979796052305E-3</v>
      </c>
      <c r="CJ346" s="91">
        <f>$D346^EXP(Parameter!$D$210)</f>
        <v>6.0368730257570943E-3</v>
      </c>
      <c r="CK346" s="90">
        <f>$E346^EXP(Parameter!$D$202)</f>
        <v>3.981528186072623E-4</v>
      </c>
      <c r="CL346" s="12">
        <f>$D346^EXP(Parameter!$D$170+Parameter!$D$177*(LN($B346/30.2*21)))</f>
        <v>6.3099310960641006E-3</v>
      </c>
      <c r="CM346" s="41">
        <f>$E346^EXP(Parameter!$D$155+Parameter!$D$162*(LN($B346/30.2*21)))</f>
        <v>5.1689386626990186E-2</v>
      </c>
      <c r="CN346" s="12">
        <f>$D346^EXP(Parameter!$D$171+Parameter!$D$178*(LN($B346/30.2*21)))</f>
        <v>7.999704624275605E-3</v>
      </c>
      <c r="CO346" s="41">
        <f>$E346^EXP(Parameter!$D$156+Parameter!$D$163*(LN($B346/30.2*21)))</f>
        <v>2.4479280555817138E-2</v>
      </c>
      <c r="CP346" s="12">
        <f>$D346^EXP(Parameter!$D$173+Parameter!$D$180*(LN($B346/30.2*21)))</f>
        <v>5.9286800678978744E-3</v>
      </c>
      <c r="CQ346" s="41">
        <f>$E346^EXP(Parameter!$D$158+Parameter!$D$165*(LN($B346/30.2*21)))</f>
        <v>2.1422679758203386E-2</v>
      </c>
      <c r="CR346" s="12">
        <f>$D346^EXP(Parameter!$D$174+Parameter!$D$181*(LN($B346/30.2*21)))</f>
        <v>3.8769464149158595E-3</v>
      </c>
      <c r="CS346" s="41">
        <f>$E346^EXP(Parameter!$D$159+Parameter!$D$166*(LN($B346/30.2*21)))</f>
        <v>4.0625645755260835E-2</v>
      </c>
      <c r="CT346" s="12">
        <f>$D346^EXP(Parameter!$D$175+Parameter!$D$182*(LN($B346/30.2*21)))</f>
        <v>3.1796703296363567E-4</v>
      </c>
      <c r="CU346" s="41">
        <f>$E346^EXP(Parameter!$D$160+Parameter!$D$167*(LN($B346/30.2*21)))</f>
        <v>1.9330553592166125E-4</v>
      </c>
      <c r="CV346" s="12">
        <f>$D346^EXP(Parameter!$D$172+Parameter!$D$179*(LN($B346/30.2*21)))</f>
        <v>7.2004982627582939E-4</v>
      </c>
      <c r="CW346" s="41">
        <f>$E346^EXP(Parameter!$D$157+Parameter!$D$164*(LN($B346/30.2*21)))</f>
        <v>9.0149238667483618E-11</v>
      </c>
      <c r="CX346" s="12">
        <f t="shared" si="37"/>
        <v>1.8981495352274477E-160</v>
      </c>
      <c r="CY346" s="85">
        <v>1.19832338747207E-2</v>
      </c>
      <c r="CZ346" s="12">
        <f t="shared" si="38"/>
        <v>5.5813542780316928E-12</v>
      </c>
      <c r="DA346" s="85">
        <v>1.7431673978062601E-2</v>
      </c>
      <c r="DB346" s="12">
        <f t="shared" si="39"/>
        <v>2.3618621244470332E-27</v>
      </c>
      <c r="DC346" s="41">
        <v>1.3239765391325401E-5</v>
      </c>
      <c r="DD346" s="12">
        <f t="shared" si="40"/>
        <v>0</v>
      </c>
      <c r="DE346" s="85">
        <v>2.0325819768768301E-4</v>
      </c>
      <c r="DF346" s="12">
        <f t="shared" si="41"/>
        <v>0</v>
      </c>
      <c r="DG346" s="41">
        <v>1.3239599999999999E-5</v>
      </c>
      <c r="DH346" s="12">
        <f t="shared" si="42"/>
        <v>2.4827617510237332E-27</v>
      </c>
      <c r="DI346" s="41">
        <v>1.3239599999999999E-5</v>
      </c>
      <c r="DJ346" s="46">
        <v>341</v>
      </c>
      <c r="DK346" s="44">
        <v>3.3493824425079302E-6</v>
      </c>
      <c r="DL346" s="44">
        <v>1.30686549403292E-5</v>
      </c>
      <c r="DM346" s="44">
        <v>3.5606063352511297E-5</v>
      </c>
      <c r="DN346" s="44">
        <v>2.3888194426113802E-5</v>
      </c>
      <c r="DO346" s="44">
        <v>1.4333555119505601E-4</v>
      </c>
      <c r="DP346" s="44">
        <v>1.0468308003031E-4</v>
      </c>
      <c r="DQ346" s="44">
        <v>1.6650770762138801E-4</v>
      </c>
      <c r="DR346" s="45">
        <v>6.8185577021580004E-3</v>
      </c>
      <c r="DS346" s="45">
        <v>1.23342522807443E-2</v>
      </c>
      <c r="DT346" s="45">
        <v>1.07855963937239E-2</v>
      </c>
      <c r="DU346" s="45">
        <v>7.2228376207152901E-3</v>
      </c>
      <c r="DV346" s="45">
        <v>1.1652416241383899E-2</v>
      </c>
      <c r="DW346" s="45">
        <v>2.14589822184117E-2</v>
      </c>
      <c r="DX346" s="45">
        <v>8.8800989593943395E-3</v>
      </c>
    </row>
    <row r="347" spans="1:128">
      <c r="A347" s="43">
        <f t="shared" si="36"/>
        <v>21.613698630136987</v>
      </c>
      <c r="B347" s="18">
        <v>343</v>
      </c>
      <c r="C347" s="12">
        <v>7524</v>
      </c>
      <c r="D347" s="12">
        <v>6.1816117303289597E-3</v>
      </c>
      <c r="E347" s="12">
        <v>1.3053910631912299E-5</v>
      </c>
      <c r="F347" s="92">
        <f>$D347^Parameter!$D$325</f>
        <v>1.8926022158373468E-2</v>
      </c>
      <c r="G347" s="92">
        <f>$E347^Parameter!$D$318</f>
        <v>3.0432193544094452E-4</v>
      </c>
      <c r="H347" s="92">
        <f>$D347^Parameter!$D$326</f>
        <v>1.7095483127077454E-2</v>
      </c>
      <c r="I347" s="92">
        <f>$E347^Parameter!$D$319</f>
        <v>7.4829700414382383E-4</v>
      </c>
      <c r="J347" s="92">
        <f>$D347^Parameter!$D$328</f>
        <v>2.074051391165127E-2</v>
      </c>
      <c r="K347" s="92">
        <f>$E347^Parameter!$D$321</f>
        <v>6.8591942385122758E-3</v>
      </c>
      <c r="L347" s="92">
        <f>$D347^Parameter!$D$329</f>
        <v>5.7945133140897248E-2</v>
      </c>
      <c r="M347" s="92">
        <f>$E347^Parameter!$D$322</f>
        <v>4.043085366657981E-3</v>
      </c>
      <c r="N347" s="92">
        <f>$D347^Parameter!$D$330</f>
        <v>1.6247718867928269E-2</v>
      </c>
      <c r="O347" s="92">
        <f>$E347^Parameter!$D$323</f>
        <v>1.1124903540077617E-2</v>
      </c>
      <c r="P347" s="92">
        <f>$D347^Parameter!$D$327</f>
        <v>7.8909418073690746E-3</v>
      </c>
      <c r="Q347" s="92">
        <f>$E347^Parameter!$D$320</f>
        <v>3.2556582744209828E-4</v>
      </c>
      <c r="R347" s="12">
        <f>$D347^EXP(Parameter!$D$96+Parameter!$D$103*(($B347/30.2*21)^(1)))</f>
        <v>6.642261021816138E-163</v>
      </c>
      <c r="S347" s="12">
        <f>$E347^EXP(Parameter!$D$81+Parameter!$D$88*($B347/30.2*21)^(-2))</f>
        <v>9.971355524342738E-4</v>
      </c>
      <c r="T347" s="12">
        <f>$D347^EXP(Parameter!$D$97+Parameter!$D$104*(($B347*21/30.2)^(1)))</f>
        <v>4.66281947084043E-12</v>
      </c>
      <c r="U347" s="12">
        <f>$E347^EXP(Parameter!$D$82+Parameter!$D$89*($B347/30.2*21)^(-2))</f>
        <v>1.818947736317106E-3</v>
      </c>
      <c r="V347" s="12">
        <f>$D347^EXP(Parameter!$D$99+Parameter!$D$106*(($B347*21/30.2)^(1)))</f>
        <v>1.2995761671533857E-27</v>
      </c>
      <c r="W347" s="12">
        <f>$E347^EXP(Parameter!$D$84+Parameter!$D$91*($B347/30.2*21)^(-2))</f>
        <v>1.2634629262037877E-2</v>
      </c>
      <c r="X347" s="12">
        <f>$D347^EXP(Parameter!$D$100+Parameter!$D$107*(($B347*21/30.2)^(1)))</f>
        <v>0</v>
      </c>
      <c r="Y347" s="12">
        <f>$E347^EXP(Parameter!$D$85+Parameter!$D$92*($B347/30.2*21)^(-2))</f>
        <v>7.2722242182630403E-3</v>
      </c>
      <c r="Z347" s="12">
        <f>$D347^EXP(Parameter!$D$101+Parameter!$D$108*(($B347*21/30.2)^(1)))</f>
        <v>0</v>
      </c>
      <c r="AA347" s="12">
        <f>$E347^EXP(Parameter!$D$86+Parameter!$D$93*($B347/30.2*21)^(-2))</f>
        <v>1.1312182617088686E-2</v>
      </c>
      <c r="AB347" s="12">
        <f>$D347^EXP(Parameter!$D$98+Parameter!$D$105*(($B347*21/30.2)^(1)))</f>
        <v>1.4268143993740729E-27</v>
      </c>
      <c r="AC347" s="12">
        <f>$E347^EXP(Parameter!$D$83+Parameter!$D$90*($B347/30.2*21)^(-2))</f>
        <v>3.7908224148168262E-4</v>
      </c>
      <c r="AD347" s="87">
        <f>$D347^EXP(Parameter!$D$133+Parameter!$D$140*(($B347*21/30.2)^(-0.5))+Parameter!$D$147*((LN($B347*21/30.2))))</f>
        <v>4.6735948244500246E-24</v>
      </c>
      <c r="AE347" s="12">
        <f>$E347^EXP(Parameter!$D$111+Parameter!$D$118*(($B347*21/30.2)^(-1))+Parameter!$D$125*(($B347*21/30.2)^(-0.5)))</f>
        <v>3.3593013209357023E-2</v>
      </c>
      <c r="AF347" s="12">
        <f>$D347^EXP(Parameter!$D$134+Parameter!$D$141*(($B347*21/30.2)^(-0.5))+Parameter!$D$148*((LN($B347*21/30.2))))</f>
        <v>1.6320042408205313E-6</v>
      </c>
      <c r="AG347" s="12">
        <f>$E347^EXP(Parameter!$D$112+Parameter!$D$119*(($B347*21/30.2)^(-1))+Parameter!$D$126*(($B347*21/30.2)^(-0.5)))</f>
        <v>2.3277824197754315E-3</v>
      </c>
      <c r="AH347" s="12">
        <f>$D347^EXP(Parameter!$D$136+Parameter!$D$143*(($B347*21/30.2)^(-0.5))+Parameter!$D$150*((LN($B347*21/30.2))))</f>
        <v>1.65741237325148E-18</v>
      </c>
      <c r="AI347" s="12">
        <f>$E347^EXP(Parameter!$D$114+Parameter!$D$121*(($B347*21/30.2)^(-1))+Parameter!$D$128*(($B347*21/30.2)^(-0.5)))</f>
        <v>1.5974390929013321E-6</v>
      </c>
      <c r="AJ347" s="12">
        <f>$D347^EXP(Parameter!$D$137+Parameter!$D$144*(($B347*21/30.2)^(-0.5))+Parameter!$D$151*((LN($B347*21/30.2))))</f>
        <v>1.1724052820364822E-29</v>
      </c>
      <c r="AK347" s="12">
        <f>$E347^EXP(Parameter!$D$115+Parameter!$D$122*(($B347*21/30.2)^(-1))+Parameter!$D$129*(($B347*21/30.2)^(-0.5)))</f>
        <v>1.1573758912975874E-3</v>
      </c>
      <c r="AL347" s="12">
        <f>$D347^EXP(Parameter!$D$138+Parameter!$D$145*(($B347*21/30.2)^(-0.5))+Parameter!$D$152*((LN($B347*21/30.2))))</f>
        <v>7.1893301726344716E-158</v>
      </c>
      <c r="AM347" s="12">
        <f>$E347^EXP(Parameter!$D$116+Parameter!$D$123*(($B347*21/30.2)^(-1))+Parameter!$D$130*(($B347*21/30.2)^(-0.5)))</f>
        <v>4.4108078149277571E-8</v>
      </c>
      <c r="AN347" s="12">
        <f>$D347^EXP(Parameter!$D$135+Parameter!$D$142*(($B347*21/30.2)^(-0.5))+Parameter!$D$149*((LN($B347*21/30.2))))</f>
        <v>7.1689553599347148E-9</v>
      </c>
      <c r="AO347" s="12">
        <f>$E347^EXP(Parameter!$D$113+Parameter!$D$120*(($B347*21/30.2)^(-1))+Parameter!$D$127*(($B347*21/30.2)^(-0.5)))</f>
        <v>1.454196365759037E-16</v>
      </c>
      <c r="AP347" s="87">
        <f>$D347^EXP(Parameter!$D$304+Parameter!$D$310*((LN($B347*21/30.2))))</f>
        <v>4.5496165901338925E-3</v>
      </c>
      <c r="AQ347" s="88">
        <f>$E347^EXP(Parameter!$D$290+Parameter!$D$296*((LN($B347*21/30.2))))</f>
        <v>5.0214159684467104E-3</v>
      </c>
      <c r="AR347" s="12">
        <f>$D347^EXP(Parameter!$D$305+Parameter!$D$311*((LN($B347*21/30.2))))</f>
        <v>8.4678808115137578E-3</v>
      </c>
      <c r="AS347" s="88">
        <f>$E347^EXP(Parameter!$D$291+Parameter!$D$297*((LN($B347*21/30.2))))</f>
        <v>3.1998187694940012E-3</v>
      </c>
      <c r="AT347" s="12">
        <f>$D347^EXP(Parameter!$D$305+Parameter!$D$307-Parameter!$D$306+(Parameter!$D$311+Parameter!$D$313-Parameter!$D$312)*((LN($B347*21/30.2))))</f>
        <v>6.4918314719662864E-3</v>
      </c>
      <c r="AU347" s="88">
        <f>$E347^EXP(Parameter!$D$291+Parameter!$D$293-Parameter!$D$292+(Parameter!$D$297+Parameter!$D$299-Parameter!$D$298)*((LN($B347*21/30.2))))</f>
        <v>5.01821943971023E-3</v>
      </c>
      <c r="AV347" s="12">
        <f>$D347^EXP(Parameter!$D$308+Parameter!$D$314*((LN($B347*21/30.2))))</f>
        <v>8.3523203661241309E-3</v>
      </c>
      <c r="AW347" s="88">
        <f>$E347^EXP(Parameter!$D$294+Parameter!$D$300*((LN($B347*21/30.2))))</f>
        <v>4.5164217943044413E-3</v>
      </c>
      <c r="AX347" s="12">
        <f>$D347^EXP(Parameter!$D$305+Parameter!$D$309-Parameter!$D$306+(Parameter!$D$311+Parameter!$D$315-Parameter!$D$312)*((LN($B347*21/30.2))))</f>
        <v>2.047073020335452E-3</v>
      </c>
      <c r="AY347" s="88">
        <f>$E347^EXP(Parameter!$D$291+Parameter!$D$295-Parameter!$D$292+(Parameter!$D$297+Parameter!$D$301-Parameter!$D$298)*((LN($B347*21/30.2))))</f>
        <v>3.0112591851072008E-6</v>
      </c>
      <c r="AZ347" s="12">
        <f>$D347^EXP(Parameter!D$305-Parameter!D$306+(Parameter!D$311-Parameter!D$312)*((LN($B347*21/30.2))))</f>
        <v>1.333761159846548E-3</v>
      </c>
      <c r="BA347" s="88">
        <f>$E347^EXP(Parameter!$D$291-Parameter!$D$292+(Parameter!$D$297-Parameter!$D$298)*((LN($B347*21/30.2))))</f>
        <v>9.499258853271526E-9</v>
      </c>
      <c r="BB347" s="89">
        <f>$D347^EXP(Parameter!$D$231+Parameter!$D$238)</f>
        <v>2.0998218282602434E-2</v>
      </c>
      <c r="BC347" s="90">
        <f>$E347^EXP(Parameter!$D$216+Parameter!$D$223)</f>
        <v>7.9084470770848694E-4</v>
      </c>
      <c r="BD347" s="91">
        <f>$D347^EXP(Parameter!$D$232+Parameter!$D$239)</f>
        <v>1.4655818801075676E-2</v>
      </c>
      <c r="BE347" s="90">
        <f>$E347^EXP(Parameter!$D$217+Parameter!$D$224)</f>
        <v>1.2563475209214953E-3</v>
      </c>
      <c r="BF347" s="91">
        <f>$D347^EXP(Parameter!$D$234+Parameter!$D$241)</f>
        <v>1.8667462791821111E-2</v>
      </c>
      <c r="BG347" s="91">
        <f>$E347^EXP(Parameter!$D$219+Parameter!$D$226)</f>
        <v>8.6967672087621285E-3</v>
      </c>
      <c r="BH347" s="91">
        <f>$D347^EXP(Parameter!$D$235+Parameter!$D$242)</f>
        <v>4.6728417657255293E-2</v>
      </c>
      <c r="BI347" s="91">
        <f>$E347^EXP(Parameter!$D$220+Parameter!$D$227)</f>
        <v>4.9037794170264278E-3</v>
      </c>
      <c r="BJ347" s="91">
        <f>$D347^EXP(Parameter!$D$236)</f>
        <v>3.5200857810726203E-3</v>
      </c>
      <c r="BK347" s="91">
        <f>$E347^EXP(Parameter!$D$221)</f>
        <v>9.635036623088758E-2</v>
      </c>
      <c r="BL347" s="91">
        <f>$D347^EXP(Parameter!$D$233+Parameter!$D$240)</f>
        <v>5.3503050593791818E-3</v>
      </c>
      <c r="BM347" s="91">
        <f>$E347^EXP(Parameter!$D$218+Parameter!$D$225)</f>
        <v>2.8167693811840812E-4</v>
      </c>
      <c r="BN347" s="90">
        <f>$D347^EXP(Parameter!$D$268+Parameter!$D$275+Parameter!$D$282)</f>
        <v>3.8163702073019633E-2</v>
      </c>
      <c r="BO347" s="91">
        <f>$E347^EXP(Parameter!$D$246+Parameter!$D$253+Parameter!$D$260)</f>
        <v>2.6267032995890638E-3</v>
      </c>
      <c r="BP347" s="91">
        <f>$D347^EXP(Parameter!$D$269+Parameter!$D$276+Parameter!$D$283)</f>
        <v>8.3126203251377775E-3</v>
      </c>
      <c r="BQ347" s="91">
        <f>$E347^EXP(Parameter!$D$247+Parameter!$D$254+Parameter!$D$261)</f>
        <v>3.3158689719212063E-3</v>
      </c>
      <c r="BR347" s="91">
        <f>$D347^EXP(Parameter!$D$271+Parameter!$D$278+Parameter!$D$285)</f>
        <v>6.0147179863925627E-2</v>
      </c>
      <c r="BS347" s="91">
        <f>$E347^EXP(Parameter!$D$249+Parameter!$D$256+Parameter!$D$263)</f>
        <v>5.170237908865713E-3</v>
      </c>
      <c r="BT347" s="91">
        <f>$D347^EXP(Parameter!$D$272+Parameter!$D$279+Parameter!$D$286)</f>
        <v>4.324156061513118E-2</v>
      </c>
      <c r="BU347" s="91">
        <f>$E347^EXP(Parameter!$D$250+Parameter!D$257+Parameter!D$264)</f>
        <v>2.5956413079292182E-3</v>
      </c>
      <c r="BV347" s="91">
        <f>$D347^EXP(Parameter!$D$273+Parameter!$D$280+Parameter!$D$287)</f>
        <v>3.9169860646995479E-2</v>
      </c>
      <c r="BW347" s="91">
        <f>$E347^EXP(Parameter!$D$251+Parameter!$D$258+Parameter!$D$265)</f>
        <v>2.2593496803423404E-7</v>
      </c>
      <c r="BX347" s="91">
        <f>$D347^EXP(Parameter!$D$270+Parameter!$D$277+Parameter!$D$284)</f>
        <v>1.467416282735304E-3</v>
      </c>
      <c r="BY347" s="91">
        <f>$E347^EXP(Parameter!$D$248+Parameter!$D$255+Parameter!$D$262)</f>
        <v>1.1368135707598093E-9</v>
      </c>
      <c r="BZ347" s="90">
        <f>$D347^EXP(Parameter!$D$208)</f>
        <v>1.9117351452535306E-2</v>
      </c>
      <c r="CA347" s="90">
        <f>$E347^EXP(Parameter!$D$200)</f>
        <v>5.1235615686569724E-4</v>
      </c>
      <c r="CB347" s="90">
        <f>$D347^EXP(Parameter!$D$209)</f>
        <v>1.490497988209003E-2</v>
      </c>
      <c r="CC347" s="90">
        <f>$E347^EXP(Parameter!$D$201)</f>
        <v>9.9720314599107155E-4</v>
      </c>
      <c r="CD347" s="90">
        <f>$D347^EXP(Parameter!$D$211)</f>
        <v>1.6672148809410533E-2</v>
      </c>
      <c r="CE347" s="90">
        <f>$E347^EXP(Parameter!$D$203)</f>
        <v>6.2916853575286135E-3</v>
      </c>
      <c r="CF347" s="90">
        <f>$D347^EXP(Parameter!$D$212)</f>
        <v>4.6585417349921492E-2</v>
      </c>
      <c r="CG347" s="90">
        <f>$E347^EXP(Parameter!$D$204)</f>
        <v>4.0575913919890828E-3</v>
      </c>
      <c r="CH347" s="91">
        <f>$D347^EXP(Parameter!$D$213)</f>
        <v>1.2719754709343356E-2</v>
      </c>
      <c r="CI347" s="90">
        <f>$E347^EXP(Parameter!$D$205)</f>
        <v>8.2521222717847776E-3</v>
      </c>
      <c r="CJ347" s="91">
        <f>$D347^EXP(Parameter!$D$210)</f>
        <v>5.9952665122344432E-3</v>
      </c>
      <c r="CK347" s="90">
        <f>$E347^EXP(Parameter!$D$202)</f>
        <v>3.942519042280359E-4</v>
      </c>
      <c r="CL347" s="12">
        <f>$D347^EXP(Parameter!$D$170+Parameter!$D$177*(LN($B347/30.2*21)))</f>
        <v>6.2596745480825132E-3</v>
      </c>
      <c r="CM347" s="41">
        <f>$E347^EXP(Parameter!$D$155+Parameter!$D$162*(LN($B347/30.2*21)))</f>
        <v>5.1610523642927994E-2</v>
      </c>
      <c r="CN347" s="12">
        <f>$D347^EXP(Parameter!$D$171+Parameter!$D$178*(LN($B347/30.2*21)))</f>
        <v>7.942998948322736E-3</v>
      </c>
      <c r="CO347" s="41">
        <f>$E347^EXP(Parameter!$D$156+Parameter!$D$163*(LN($B347/30.2*21)))</f>
        <v>2.4404462817329976E-2</v>
      </c>
      <c r="CP347" s="12">
        <f>$D347^EXP(Parameter!$D$173+Parameter!$D$180*(LN($B347/30.2*21)))</f>
        <v>5.8815869951800879E-3</v>
      </c>
      <c r="CQ347" s="41">
        <f>$E347^EXP(Parameter!$D$158+Parameter!$D$165*(LN($B347/30.2*21)))</f>
        <v>2.1332318914270208E-2</v>
      </c>
      <c r="CR347" s="12">
        <f>$D347^EXP(Parameter!$D$174+Parameter!$D$181*(LN($B347/30.2*21)))</f>
        <v>3.8361276709868099E-3</v>
      </c>
      <c r="CS347" s="41">
        <f>$E347^EXP(Parameter!$D$159+Parameter!$D$166*(LN($B347/30.2*21)))</f>
        <v>4.0514238858012058E-2</v>
      </c>
      <c r="CT347" s="12">
        <f>$D347^EXP(Parameter!$D$175+Parameter!$D$182*(LN($B347/30.2*21)))</f>
        <v>3.1307879542628999E-4</v>
      </c>
      <c r="CU347" s="41">
        <f>$E347^EXP(Parameter!$D$160+Parameter!$D$167*(LN($B347/30.2*21)))</f>
        <v>1.9036465799762578E-4</v>
      </c>
      <c r="CV347" s="12">
        <f>$D347^EXP(Parameter!$D$172+Parameter!$D$179*(LN($B347/30.2*21)))</f>
        <v>7.1140465641738584E-4</v>
      </c>
      <c r="CW347" s="41">
        <f>$E347^EXP(Parameter!$D$157+Parameter!$D$164*(LN($B347/30.2*21)))</f>
        <v>8.5881051847028641E-11</v>
      </c>
      <c r="CX347" s="12">
        <f t="shared" si="37"/>
        <v>6.642261021816138E-163</v>
      </c>
      <c r="CY347" s="85">
        <v>1.1981185352666599E-2</v>
      </c>
      <c r="CZ347" s="12">
        <f t="shared" si="38"/>
        <v>4.66281947084043E-12</v>
      </c>
      <c r="DA347" s="85">
        <v>1.7426344120376299E-2</v>
      </c>
      <c r="DB347" s="12">
        <f t="shared" si="39"/>
        <v>1.2995761671533857E-27</v>
      </c>
      <c r="DC347" s="41">
        <v>1.30540491749231E-5</v>
      </c>
      <c r="DD347" s="12">
        <f t="shared" si="40"/>
        <v>0</v>
      </c>
      <c r="DE347" s="85">
        <v>2.0104803388005301E-4</v>
      </c>
      <c r="DF347" s="12">
        <f t="shared" si="41"/>
        <v>0</v>
      </c>
      <c r="DG347" s="41">
        <v>1.30539E-5</v>
      </c>
      <c r="DH347" s="12">
        <f t="shared" si="42"/>
        <v>1.4268143993740729E-27</v>
      </c>
      <c r="DI347" s="41">
        <v>1.30539E-5</v>
      </c>
      <c r="DJ347" s="46">
        <v>342</v>
      </c>
      <c r="DK347" s="44">
        <v>3.2916821536277401E-6</v>
      </c>
      <c r="DL347" s="44">
        <v>1.2858935763637701E-5</v>
      </c>
      <c r="DM347" s="44">
        <v>3.5066865289312701E-5</v>
      </c>
      <c r="DN347" s="44">
        <v>2.35177509751994E-5</v>
      </c>
      <c r="DO347" s="44">
        <v>1.4135356502009699E-4</v>
      </c>
      <c r="DP347" s="44">
        <v>1.03203779628358E-4</v>
      </c>
      <c r="DQ347" s="44">
        <v>1.64229663677573E-4</v>
      </c>
      <c r="DR347" s="45">
        <v>6.7733794944899702E-3</v>
      </c>
      <c r="DS347" s="45">
        <v>1.22581922493082E-2</v>
      </c>
      <c r="DT347" s="45">
        <v>1.0717935828729199E-2</v>
      </c>
      <c r="DU347" s="45">
        <v>7.1752936093872899E-3</v>
      </c>
      <c r="DV347" s="45">
        <v>1.15800316151848E-2</v>
      </c>
      <c r="DW347" s="45">
        <v>2.1336510544633602E-2</v>
      </c>
      <c r="DX347" s="45">
        <v>8.8230453987927504E-3</v>
      </c>
    </row>
    <row r="348" spans="1:128">
      <c r="A348" s="43">
        <f t="shared" si="36"/>
        <v>21.673972602739727</v>
      </c>
      <c r="B348" s="18">
        <v>344</v>
      </c>
      <c r="C348" s="12">
        <v>7546</v>
      </c>
      <c r="D348" s="12">
        <v>6.1393516796228002E-3</v>
      </c>
      <c r="E348" s="12">
        <v>1.2871206375913199E-5</v>
      </c>
      <c r="F348" s="92">
        <f>$D348^Parameter!$D$325</f>
        <v>1.8825024892465774E-2</v>
      </c>
      <c r="G348" s="92">
        <f>$E348^Parameter!$D$318</f>
        <v>3.0124917258234594E-4</v>
      </c>
      <c r="H348" s="92">
        <f>$D348^Parameter!$D$326</f>
        <v>1.7001921606647322E-2</v>
      </c>
      <c r="I348" s="92">
        <f>$E348^Parameter!$D$319</f>
        <v>7.415771207726924E-4</v>
      </c>
      <c r="J348" s="92">
        <f>$D348^Parameter!$D$328</f>
        <v>2.0632381237319048E-2</v>
      </c>
      <c r="K348" s="92">
        <f>$E348^Parameter!$D$321</f>
        <v>6.8164982796089573E-3</v>
      </c>
      <c r="L348" s="92">
        <f>$D348^Parameter!$D$329</f>
        <v>5.7722961754771013E-2</v>
      </c>
      <c r="M348" s="92">
        <f>$E348^Parameter!$D$322</f>
        <v>4.0152577994310018E-3</v>
      </c>
      <c r="N348" s="92">
        <f>$D348^Parameter!$D$330</f>
        <v>1.6157688621785193E-2</v>
      </c>
      <c r="O348" s="92">
        <f>$E348^Parameter!$D$323</f>
        <v>1.1062357809615573E-2</v>
      </c>
      <c r="P348" s="92">
        <f>$D348^Parameter!$D$327</f>
        <v>7.839577019275264E-3</v>
      </c>
      <c r="Q348" s="92">
        <f>$E348^Parameter!$D$320</f>
        <v>3.2230581956469188E-4</v>
      </c>
      <c r="R348" s="12">
        <f>$D348^EXP(Parameter!$D$96+Parameter!$D$103*(($B348/30.2*21)^(1)))</f>
        <v>2.1345713252530459E-165</v>
      </c>
      <c r="S348" s="12">
        <f>$E348^EXP(Parameter!$D$81+Parameter!$D$88*($B348/30.2*21)^(-2))</f>
        <v>9.8853704352425804E-4</v>
      </c>
      <c r="T348" s="12">
        <f>$D348^EXP(Parameter!$D$97+Parameter!$D$104*(($B348*21/30.2)^(1)))</f>
        <v>3.8910732206714314E-12</v>
      </c>
      <c r="U348" s="12">
        <f>$E348^EXP(Parameter!$D$82+Parameter!$D$89*($B348/30.2*21)^(-2))</f>
        <v>1.8046213083741272E-3</v>
      </c>
      <c r="V348" s="12">
        <f>$D348^EXP(Parameter!$D$99+Parameter!$D$106*(($B348*21/30.2)^(1)))</f>
        <v>7.1112929674952346E-28</v>
      </c>
      <c r="W348" s="12">
        <f>$E348^EXP(Parameter!$D$84+Parameter!$D$91*($B348/30.2*21)^(-2))</f>
        <v>1.2565603858104372E-2</v>
      </c>
      <c r="X348" s="12">
        <f>$D348^EXP(Parameter!$D$100+Parameter!$D$107*(($B348*21/30.2)^(1)))</f>
        <v>0</v>
      </c>
      <c r="Y348" s="12">
        <f>$E348^EXP(Parameter!$D$85+Parameter!$D$92*($B348/30.2*21)^(-2))</f>
        <v>7.2274887431305916E-3</v>
      </c>
      <c r="Z348" s="12">
        <f>$D348^EXP(Parameter!$D$101+Parameter!$D$108*(($B348*21/30.2)^(1)))</f>
        <v>0</v>
      </c>
      <c r="AA348" s="12">
        <f>$E348^EXP(Parameter!$D$86+Parameter!$D$93*($B348/30.2*21)^(-2))</f>
        <v>1.1248816804739574E-2</v>
      </c>
      <c r="AB348" s="12">
        <f>$D348^EXP(Parameter!$D$98+Parameter!$D$105*(($B348*21/30.2)^(1)))</f>
        <v>8.1611648076272315E-28</v>
      </c>
      <c r="AC348" s="12">
        <f>$E348^EXP(Parameter!$D$83+Parameter!$D$90*($B348/30.2*21)^(-2))</f>
        <v>3.7535782436866962E-4</v>
      </c>
      <c r="AD348" s="87">
        <f>$D348^EXP(Parameter!$D$133+Parameter!$D$140*(($B348*21/30.2)^(-0.5))+Parameter!$D$147*((LN($B348*21/30.2))))</f>
        <v>3.6253659219996529E-24</v>
      </c>
      <c r="AE348" s="12">
        <f>$E348^EXP(Parameter!$D$111+Parameter!$D$118*(($B348*21/30.2)^(-1))+Parameter!$D$125*(($B348*21/30.2)^(-0.5)))</f>
        <v>3.3486886564245512E-2</v>
      </c>
      <c r="AF348" s="12">
        <f>$D348^EXP(Parameter!$D$134+Parameter!$D$141*(($B348*21/30.2)^(-0.5))+Parameter!$D$148*((LN($B348*21/30.2))))</f>
        <v>1.5733096064626371E-6</v>
      </c>
      <c r="AG348" s="12">
        <f>$E348^EXP(Parameter!$D$112+Parameter!$D$119*(($B348*21/30.2)^(-1))+Parameter!$D$126*(($B348*21/30.2)^(-0.5)))</f>
        <v>2.3105486276528099E-3</v>
      </c>
      <c r="AH348" s="12">
        <f>$D348^EXP(Parameter!$D$136+Parameter!$D$143*(($B348*21/30.2)^(-0.5))+Parameter!$D$150*((LN($B348*21/30.2))))</f>
        <v>1.3856527743763251E-18</v>
      </c>
      <c r="AI348" s="12">
        <f>$E348^EXP(Parameter!$D$114+Parameter!$D$121*(($B348*21/30.2)^(-1))+Parameter!$D$128*(($B348*21/30.2)^(-0.5)))</f>
        <v>1.5609243150918427E-6</v>
      </c>
      <c r="AJ348" s="12">
        <f>$D348^EXP(Parameter!$D$137+Parameter!$D$144*(($B348*21/30.2)^(-0.5))+Parameter!$D$151*((LN($B348*21/30.2))))</f>
        <v>8.248175712569527E-30</v>
      </c>
      <c r="AK348" s="12">
        <f>$E348^EXP(Parameter!$D$115+Parameter!$D$122*(($B348*21/30.2)^(-1))+Parameter!$D$129*(($B348*21/30.2)^(-0.5)))</f>
        <v>1.1467518044669266E-3</v>
      </c>
      <c r="AL348" s="12">
        <f>$D348^EXP(Parameter!$D$138+Parameter!$D$145*(($B348*21/30.2)^(-0.5))+Parameter!$D$152*((LN($B348*21/30.2))))</f>
        <v>5.9311307322214472E-159</v>
      </c>
      <c r="AM348" s="12">
        <f>$E348^EXP(Parameter!$D$116+Parameter!$D$123*(($B348*21/30.2)^(-1))+Parameter!$D$130*(($B348*21/30.2)^(-0.5)))</f>
        <v>4.2827946749830087E-8</v>
      </c>
      <c r="AN348" s="12">
        <f>$D348^EXP(Parameter!$D$135+Parameter!$D$142*(($B348*21/30.2)^(-0.5))+Parameter!$D$149*((LN($B348*21/30.2))))</f>
        <v>6.7957285610341216E-9</v>
      </c>
      <c r="AO348" s="12">
        <f>$E348^EXP(Parameter!$D$113+Parameter!$D$120*(($B348*21/30.2)^(-1))+Parameter!$D$127*(($B348*21/30.2)^(-0.5)))</f>
        <v>1.3592749895476879E-16</v>
      </c>
      <c r="AP348" s="87">
        <f>$D348^EXP(Parameter!$D$304+Parameter!$D$310*((LN($B348*21/30.2))))</f>
        <v>4.5076248585308506E-3</v>
      </c>
      <c r="AQ348" s="88">
        <f>$E348^EXP(Parameter!$D$290+Parameter!$D$296*((LN($B348*21/30.2))))</f>
        <v>4.9992161025276911E-3</v>
      </c>
      <c r="AR348" s="12">
        <f>$D348^EXP(Parameter!$D$305+Parameter!$D$311*((LN($B348*21/30.2))))</f>
        <v>8.4078768082967541E-3</v>
      </c>
      <c r="AS348" s="88">
        <f>$E348^EXP(Parameter!$D$291+Parameter!$D$297*((LN($B348*21/30.2))))</f>
        <v>3.1796949585131337E-3</v>
      </c>
      <c r="AT348" s="12">
        <f>$D348^EXP(Parameter!$D$305+Parameter!$D$307-Parameter!$D$306+(Parameter!$D$311+Parameter!$D$313-Parameter!$D$312)*((LN($B348*21/30.2))))</f>
        <v>6.4397283474907736E-3</v>
      </c>
      <c r="AU348" s="88">
        <f>$E348^EXP(Parameter!$D$291+Parameter!$D$293-Parameter!$D$292+(Parameter!$D$297+Parameter!$D$299-Parameter!$D$298)*((LN($B348*21/30.2))))</f>
        <v>4.9825538995502414E-3</v>
      </c>
      <c r="AV348" s="12">
        <f>$D348^EXP(Parameter!$D$308+Parameter!$D$314*((LN($B348*21/30.2))))</f>
        <v>8.2769390078808944E-3</v>
      </c>
      <c r="AW348" s="88">
        <f>$E348^EXP(Parameter!$D$294+Parameter!$D$300*((LN($B348*21/30.2))))</f>
        <v>4.486561757377704E-3</v>
      </c>
      <c r="AX348" s="12">
        <f>$D348^EXP(Parameter!$D$305+Parameter!$D$309-Parameter!$D$306+(Parameter!$D$311+Parameter!$D$315-Parameter!$D$312)*((LN($B348*21/30.2))))</f>
        <v>2.0246429160595213E-3</v>
      </c>
      <c r="AY348" s="88">
        <f>$E348^EXP(Parameter!$D$291+Parameter!$D$295-Parameter!$D$292+(Parameter!$D$297+Parameter!$D$301-Parameter!$D$298)*((LN($B348*21/30.2))))</f>
        <v>2.925958583289212E-6</v>
      </c>
      <c r="AZ348" s="12">
        <f>$D348^EXP(Parameter!D$305-Parameter!D$306+(Parameter!D$311-Parameter!D$312)*((LN($B348*21/30.2))))</f>
        <v>1.3191153668722082E-3</v>
      </c>
      <c r="BA348" s="88">
        <f>$E348^EXP(Parameter!$D$291-Parameter!$D$292+(Parameter!$D$297-Parameter!$D$298)*((LN($B348*21/30.2))))</f>
        <v>9.1446084949843501E-9</v>
      </c>
      <c r="BB348" s="89">
        <f>$D348^EXP(Parameter!$D$231+Parameter!$D$238)</f>
        <v>2.0889089945752677E-2</v>
      </c>
      <c r="BC348" s="90">
        <f>$E348^EXP(Parameter!$D$216+Parameter!$D$223)</f>
        <v>7.8379705815179472E-4</v>
      </c>
      <c r="BD348" s="91">
        <f>$D348^EXP(Parameter!$D$232+Parameter!$D$239)</f>
        <v>1.4572582616489149E-2</v>
      </c>
      <c r="BE348" s="90">
        <f>$E348^EXP(Parameter!$D$217+Parameter!$D$224)</f>
        <v>1.2458740427945998E-3</v>
      </c>
      <c r="BF348" s="91">
        <f>$D348^EXP(Parameter!$D$234+Parameter!$D$241)</f>
        <v>1.8567500825258546E-2</v>
      </c>
      <c r="BG348" s="91">
        <f>$E348^EXP(Parameter!$D$219+Parameter!$D$226)</f>
        <v>8.6452044454949604E-3</v>
      </c>
      <c r="BH348" s="91">
        <f>$D348^EXP(Parameter!$D$235+Parameter!$D$242)</f>
        <v>4.6535747728395228E-2</v>
      </c>
      <c r="BI348" s="91">
        <f>$E348^EXP(Parameter!$D$220+Parameter!$D$227)</f>
        <v>4.8712060184498635E-3</v>
      </c>
      <c r="BJ348" s="91">
        <f>$D348^EXP(Parameter!$D$236)</f>
        <v>3.4933669323048179E-3</v>
      </c>
      <c r="BK348" s="91">
        <f>$E348^EXP(Parameter!$D$221)</f>
        <v>9.6068242543526236E-2</v>
      </c>
      <c r="BL348" s="91">
        <f>$D348^EXP(Parameter!$D$233+Parameter!$D$240)</f>
        <v>5.3126931975869133E-3</v>
      </c>
      <c r="BM348" s="91">
        <f>$E348^EXP(Parameter!$D$218+Parameter!$D$225)</f>
        <v>2.7880580297995707E-4</v>
      </c>
      <c r="BN348" s="90">
        <f>$D348^EXP(Parameter!$D$268+Parameter!$D$275+Parameter!$D$282)</f>
        <v>3.7995968904667991E-2</v>
      </c>
      <c r="BO348" s="91">
        <f>$E348^EXP(Parameter!$D$246+Parameter!$D$253+Parameter!$D$260)</f>
        <v>2.6072147212864568E-3</v>
      </c>
      <c r="BP348" s="91">
        <f>$D348^EXP(Parameter!$D$269+Parameter!$D$276+Parameter!$D$283)</f>
        <v>8.2590905747932705E-3</v>
      </c>
      <c r="BQ348" s="91">
        <f>$E348^EXP(Parameter!$D$247+Parameter!$D$254+Parameter!$D$261)</f>
        <v>3.2922283960798941E-3</v>
      </c>
      <c r="BR348" s="91">
        <f>$D348^EXP(Parameter!$D$271+Parameter!$D$278+Parameter!$D$285)</f>
        <v>5.9919579637039956E-2</v>
      </c>
      <c r="BS348" s="91">
        <f>$E348^EXP(Parameter!$D$249+Parameter!$D$256+Parameter!$D$263)</f>
        <v>5.136235153259964E-3</v>
      </c>
      <c r="BT348" s="91">
        <f>$D348^EXP(Parameter!$D$272+Parameter!$D$279+Parameter!$D$286)</f>
        <v>4.3058763689608669E-2</v>
      </c>
      <c r="BU348" s="91">
        <f>$E348^EXP(Parameter!$D$250+Parameter!D$257+Parameter!D$264)</f>
        <v>2.5763447800475387E-3</v>
      </c>
      <c r="BV348" s="91">
        <f>$D348^EXP(Parameter!$D$273+Parameter!$D$280+Parameter!$D$287)</f>
        <v>3.8999074067686129E-2</v>
      </c>
      <c r="BW348" s="91">
        <f>$E348^EXP(Parameter!$D$251+Parameter!$D$258+Parameter!$D$265)</f>
        <v>2.2164303192369772E-7</v>
      </c>
      <c r="BX348" s="91">
        <f>$D348^EXP(Parameter!$D$270+Parameter!$D$277+Parameter!$D$284)</f>
        <v>1.4545604466733378E-3</v>
      </c>
      <c r="BY348" s="91">
        <f>$E348^EXP(Parameter!$D$248+Parameter!$D$255+Parameter!$D$262)</f>
        <v>1.107846158859407E-9</v>
      </c>
      <c r="BZ348" s="90">
        <f>$D348^EXP(Parameter!$D$208)</f>
        <v>1.9015591142180044E-2</v>
      </c>
      <c r="CA348" s="90">
        <f>$E348^EXP(Parameter!$D$200)</f>
        <v>5.0751409349453832E-4</v>
      </c>
      <c r="CB348" s="90">
        <f>$D348^EXP(Parameter!$D$209)</f>
        <v>1.4820665584456702E-2</v>
      </c>
      <c r="CC348" s="90">
        <f>$E348^EXP(Parameter!$D$201)</f>
        <v>9.8860374866080176E-4</v>
      </c>
      <c r="CD348" s="90">
        <f>$D348^EXP(Parameter!$D$211)</f>
        <v>1.6580343405962147E-2</v>
      </c>
      <c r="CE348" s="90">
        <f>$E348^EXP(Parameter!$D$203)</f>
        <v>6.2518452263657671E-3</v>
      </c>
      <c r="CF348" s="90">
        <f>$D348^EXP(Parameter!$D$212)</f>
        <v>4.6393145258586219E-2</v>
      </c>
      <c r="CG348" s="90">
        <f>$E348^EXP(Parameter!$D$204)</f>
        <v>4.029682070821528E-3</v>
      </c>
      <c r="CH348" s="91">
        <f>$D348^EXP(Parameter!$D$213)</f>
        <v>1.264509761599264E-2</v>
      </c>
      <c r="CI348" s="90">
        <f>$E348^EXP(Parameter!$D$205)</f>
        <v>8.202656252403186E-3</v>
      </c>
      <c r="CJ348" s="91">
        <f>$D348^EXP(Parameter!$D$210)</f>
        <v>5.9540345885849026E-3</v>
      </c>
      <c r="CK348" s="90">
        <f>$E348^EXP(Parameter!$D$202)</f>
        <v>3.9039776742822005E-4</v>
      </c>
      <c r="CL348" s="12">
        <f>$D348^EXP(Parameter!$D$170+Parameter!$D$177*(LN($B348/30.2*21)))</f>
        <v>6.2099090479329688E-3</v>
      </c>
      <c r="CM348" s="41">
        <f>$E348^EXP(Parameter!$D$155+Parameter!$D$162*(LN($B348/30.2*21)))</f>
        <v>5.1532078465181222E-2</v>
      </c>
      <c r="CN348" s="12">
        <f>$D348^EXP(Parameter!$D$171+Parameter!$D$178*(LN($B348/30.2*21)))</f>
        <v>7.8868056155974985E-3</v>
      </c>
      <c r="CO348" s="41">
        <f>$E348^EXP(Parameter!$D$156+Parameter!$D$163*(LN($B348/30.2*21)))</f>
        <v>2.4330093748590496E-2</v>
      </c>
      <c r="CP348" s="12">
        <f>$D348^EXP(Parameter!$D$173+Parameter!$D$180*(LN($B348/30.2*21)))</f>
        <v>5.8349544796979678E-3</v>
      </c>
      <c r="CQ348" s="41">
        <f>$E348^EXP(Parameter!$D$158+Parameter!$D$165*(LN($B348/30.2*21)))</f>
        <v>2.124256053980943E-2</v>
      </c>
      <c r="CR348" s="12">
        <f>$D348^EXP(Parameter!$D$174+Parameter!$D$181*(LN($B348/30.2*21)))</f>
        <v>3.7957956645891804E-3</v>
      </c>
      <c r="CS348" s="41">
        <f>$E348^EXP(Parameter!$D$159+Parameter!$D$166*(LN($B348/30.2*21)))</f>
        <v>4.040345807215686E-2</v>
      </c>
      <c r="CT348" s="12">
        <f>$D348^EXP(Parameter!$D$175+Parameter!$D$182*(LN($B348/30.2*21)))</f>
        <v>3.0827237858983521E-4</v>
      </c>
      <c r="CU348" s="41">
        <f>$E348^EXP(Parameter!$D$160+Parameter!$D$167*(LN($B348/30.2*21)))</f>
        <v>1.8747290375834954E-4</v>
      </c>
      <c r="CV348" s="12">
        <f>$D348^EXP(Parameter!$D$172+Parameter!$D$179*(LN($B348/30.2*21)))</f>
        <v>7.028778117909066E-4</v>
      </c>
      <c r="CW348" s="41">
        <f>$E348^EXP(Parameter!$D$157+Parameter!$D$164*(LN($B348/30.2*21)))</f>
        <v>8.1819565949892684E-11</v>
      </c>
      <c r="CX348" s="12">
        <f t="shared" si="37"/>
        <v>2.1345713252530459E-165</v>
      </c>
      <c r="CY348" s="85">
        <v>1.1979173936798799E-2</v>
      </c>
      <c r="CZ348" s="12">
        <f t="shared" si="38"/>
        <v>3.8910732206714314E-12</v>
      </c>
      <c r="DA348" s="85">
        <v>1.7421099153621999E-2</v>
      </c>
      <c r="DB348" s="12">
        <f t="shared" si="39"/>
        <v>7.1112929674952346E-28</v>
      </c>
      <c r="DC348" s="41">
        <v>1.2871334509097099E-5</v>
      </c>
      <c r="DD348" s="12">
        <f t="shared" si="40"/>
        <v>0</v>
      </c>
      <c r="DE348" s="85">
        <v>1.9887126162241201E-4</v>
      </c>
      <c r="DF348" s="12">
        <f t="shared" si="41"/>
        <v>0</v>
      </c>
      <c r="DG348" s="41">
        <v>1.28712E-5</v>
      </c>
      <c r="DH348" s="12">
        <f t="shared" si="42"/>
        <v>8.1611648076272315E-28</v>
      </c>
      <c r="DI348" s="41">
        <v>1.28712E-5</v>
      </c>
      <c r="DJ348" s="46">
        <v>343</v>
      </c>
      <c r="DK348" s="44">
        <v>3.2350917286150198E-6</v>
      </c>
      <c r="DL348" s="44">
        <v>1.2652996232764799E-5</v>
      </c>
      <c r="DM348" s="44">
        <v>3.4536881911351201E-5</v>
      </c>
      <c r="DN348" s="44">
        <v>2.3153777518047901E-5</v>
      </c>
      <c r="DO348" s="44">
        <v>1.3940274623891501E-4</v>
      </c>
      <c r="DP348" s="44">
        <v>1.01748208564012E-4</v>
      </c>
      <c r="DQ348" s="44">
        <v>1.6198709595860401E-4</v>
      </c>
      <c r="DR348" s="45">
        <v>6.7285976277122704E-3</v>
      </c>
      <c r="DS348" s="45">
        <v>1.21827607994454E-2</v>
      </c>
      <c r="DT348" s="45">
        <v>1.06508424589025E-2</v>
      </c>
      <c r="DU348" s="45">
        <v>7.1281644249055996E-3</v>
      </c>
      <c r="DV348" s="45">
        <v>1.15082488562898E-2</v>
      </c>
      <c r="DW348" s="45">
        <v>2.1214987909844801E-2</v>
      </c>
      <c r="DX348" s="45">
        <v>8.7664797080262407E-3</v>
      </c>
    </row>
    <row r="349" spans="1:128">
      <c r="A349" s="43">
        <f t="shared" si="36"/>
        <v>21.734246575342464</v>
      </c>
      <c r="B349" s="18">
        <v>345</v>
      </c>
      <c r="C349" s="12">
        <v>7568</v>
      </c>
      <c r="D349" s="12">
        <v>6.0974695207365601E-3</v>
      </c>
      <c r="E349" s="12">
        <v>1.2691456482759699E-5</v>
      </c>
      <c r="F349" s="92">
        <f>$D349^Parameter!$D$325</f>
        <v>1.8724779736889689E-2</v>
      </c>
      <c r="G349" s="92">
        <f>$E349^Parameter!$D$318</f>
        <v>2.9821415568721501E-4</v>
      </c>
      <c r="H349" s="92">
        <f>$D349^Parameter!$D$326</f>
        <v>1.6909069550193456E-2</v>
      </c>
      <c r="I349" s="92">
        <f>$E349^Parameter!$D$319</f>
        <v>7.3493230457508107E-4</v>
      </c>
      <c r="J349" s="92">
        <f>$D349^Parameter!$D$328</f>
        <v>2.0525040570233376E-2</v>
      </c>
      <c r="K349" s="92">
        <f>$E349^Parameter!$D$321</f>
        <v>6.7741620102893018E-3</v>
      </c>
      <c r="L349" s="92">
        <f>$D349^Parameter!$D$329</f>
        <v>5.7502112147119207E-2</v>
      </c>
      <c r="M349" s="92">
        <f>$E349^Parameter!$D$322</f>
        <v>3.9876829170983341E-3</v>
      </c>
      <c r="N349" s="92">
        <f>$D349^Parameter!$D$330</f>
        <v>1.6068347184882766E-2</v>
      </c>
      <c r="O349" s="92">
        <f>$E349^Parameter!$D$323</f>
        <v>1.1000301433568397E-2</v>
      </c>
      <c r="P349" s="92">
        <f>$D349^Parameter!$D$327</f>
        <v>7.7886547912421446E-3</v>
      </c>
      <c r="Q349" s="92">
        <f>$E349^Parameter!$D$320</f>
        <v>3.1908558575500129E-4</v>
      </c>
      <c r="R349" s="12">
        <f>$D349^EXP(Parameter!$D$96+Parameter!$D$103*(($B349/30.2*21)^(1)))</f>
        <v>6.2916502454375436E-168</v>
      </c>
      <c r="S349" s="12">
        <f>$E349^EXP(Parameter!$D$81+Parameter!$D$88*($B349/30.2*21)^(-2))</f>
        <v>9.8003152648540228E-4</v>
      </c>
      <c r="T349" s="12">
        <f>$D349^EXP(Parameter!$D$97+Parameter!$D$104*(($B349*21/30.2)^(1)))</f>
        <v>3.2433887383021253E-12</v>
      </c>
      <c r="U349" s="12">
        <f>$E349^EXP(Parameter!$D$82+Parameter!$D$89*($B349/30.2*21)^(-2))</f>
        <v>1.7904391538620357E-3</v>
      </c>
      <c r="V349" s="12">
        <f>$D349^EXP(Parameter!$D$99+Parameter!$D$106*(($B349*21/30.2)^(1)))</f>
        <v>3.8696644443101034E-28</v>
      </c>
      <c r="W349" s="12">
        <f>$E349^EXP(Parameter!$D$84+Parameter!$D$91*($B349/30.2*21)^(-2))</f>
        <v>1.2497107553317672E-2</v>
      </c>
      <c r="X349" s="12">
        <f>$D349^EXP(Parameter!$D$100+Parameter!$D$107*(($B349*21/30.2)^(1)))</f>
        <v>0</v>
      </c>
      <c r="Y349" s="12">
        <f>$E349^EXP(Parameter!$D$85+Parameter!$D$92*($B349/30.2*21)^(-2))</f>
        <v>7.1831268738454272E-3</v>
      </c>
      <c r="Z349" s="12">
        <f>$D349^EXP(Parameter!$D$101+Parameter!$D$108*(($B349*21/30.2)^(1)))</f>
        <v>0</v>
      </c>
      <c r="AA349" s="12">
        <f>$E349^EXP(Parameter!$D$86+Parameter!$D$93*($B349/30.2*21)^(-2))</f>
        <v>1.1185945473198945E-2</v>
      </c>
      <c r="AB349" s="12">
        <f>$D349^EXP(Parameter!$D$98+Parameter!$D$105*(($B349*21/30.2)^(1)))</f>
        <v>4.6459228993781388E-28</v>
      </c>
      <c r="AC349" s="12">
        <f>$E349^EXP(Parameter!$D$83+Parameter!$D$90*($B349/30.2*21)^(-2))</f>
        <v>3.7167814800707406E-4</v>
      </c>
      <c r="AD349" s="87">
        <f>$D349^EXP(Parameter!$D$133+Parameter!$D$140*(($B349*21/30.2)^(-0.5))+Parameter!$D$147*((LN($B349*21/30.2))))</f>
        <v>2.8109417928101054E-24</v>
      </c>
      <c r="AE349" s="12">
        <f>$E349^EXP(Parameter!$D$111+Parameter!$D$118*(($B349*21/30.2)^(-1))+Parameter!$D$125*(($B349*21/30.2)^(-0.5)))</f>
        <v>3.338133629709495E-2</v>
      </c>
      <c r="AF349" s="12">
        <f>$D349^EXP(Parameter!$D$134+Parameter!$D$141*(($B349*21/30.2)^(-0.5))+Parameter!$D$148*((LN($B349*21/30.2))))</f>
        <v>1.516744300617281E-6</v>
      </c>
      <c r="AG349" s="12">
        <f>$E349^EXP(Parameter!$D$112+Parameter!$D$119*(($B349*21/30.2)^(-1))+Parameter!$D$126*(($B349*21/30.2)^(-0.5)))</f>
        <v>2.293480408227468E-3</v>
      </c>
      <c r="AH349" s="12">
        <f>$D349^EXP(Parameter!$D$136+Parameter!$D$143*(($B349*21/30.2)^(-0.5))+Parameter!$D$150*((LN($B349*21/30.2))))</f>
        <v>1.1581519555713907E-18</v>
      </c>
      <c r="AI349" s="12">
        <f>$E349^EXP(Parameter!$D$114+Parameter!$D$121*(($B349*21/30.2)^(-1))+Parameter!$D$128*(($B349*21/30.2)^(-0.5)))</f>
        <v>1.5253124708849685E-6</v>
      </c>
      <c r="AJ349" s="12">
        <f>$D349^EXP(Parameter!$D$137+Parameter!$D$144*(($B349*21/30.2)^(-0.5))+Parameter!$D$151*((LN($B349*21/30.2))))</f>
        <v>5.7979546562997929E-30</v>
      </c>
      <c r="AK349" s="12">
        <f>$E349^EXP(Parameter!$D$115+Parameter!$D$122*(($B349*21/30.2)^(-1))+Parameter!$D$129*(($B349*21/30.2)^(-0.5)))</f>
        <v>1.1362479165685409E-3</v>
      </c>
      <c r="AL349" s="12">
        <f>$D349^EXP(Parameter!$D$138+Parameter!$D$145*(($B349*21/30.2)^(-0.5))+Parameter!$D$152*((LN($B349*21/30.2))))</f>
        <v>4.8440433012547192E-160</v>
      </c>
      <c r="AM349" s="12">
        <f>$E349^EXP(Parameter!$D$116+Parameter!$D$123*(($B349*21/30.2)^(-1))+Parameter!$D$130*(($B349*21/30.2)^(-0.5)))</f>
        <v>4.1587356729507683E-8</v>
      </c>
      <c r="AN349" s="12">
        <f>$D349^EXP(Parameter!$D$135+Parameter!$D$142*(($B349*21/30.2)^(-0.5))+Parameter!$D$149*((LN($B349*21/30.2))))</f>
        <v>6.4420135408377787E-9</v>
      </c>
      <c r="AO349" s="12">
        <f>$E349^EXP(Parameter!$D$113+Parameter!$D$120*(($B349*21/30.2)^(-1))+Parameter!$D$127*(($B349*21/30.2)^(-0.5)))</f>
        <v>1.2707093250633065E-16</v>
      </c>
      <c r="AP349" s="87">
        <f>$D349^EXP(Parameter!$D$304+Parameter!$D$310*((LN($B349*21/30.2))))</f>
        <v>4.466088459823706E-3</v>
      </c>
      <c r="AQ349" s="88">
        <f>$E349^EXP(Parameter!$D$290+Parameter!$D$296*((LN($B349*21/30.2))))</f>
        <v>4.9771786820082221E-3</v>
      </c>
      <c r="AR349" s="12">
        <f>$D349^EXP(Parameter!$D$305+Parameter!$D$311*((LN($B349*21/30.2))))</f>
        <v>8.3484127311257202E-3</v>
      </c>
      <c r="AS349" s="88">
        <f>$E349^EXP(Parameter!$D$291+Parameter!$D$297*((LN($B349*21/30.2))))</f>
        <v>3.1597466370378476E-3</v>
      </c>
      <c r="AT349" s="12">
        <f>$D349^EXP(Parameter!$D$305+Parameter!$D$307-Parameter!$D$306+(Parameter!$D$311+Parameter!$D$313-Parameter!$D$312)*((LN($B349*21/30.2))))</f>
        <v>6.3881354758000275E-3</v>
      </c>
      <c r="AU349" s="88">
        <f>$E349^EXP(Parameter!$D$291+Parameter!$D$293-Parameter!$D$292+(Parameter!$D$297+Parameter!$D$299-Parameter!$D$298)*((LN($B349*21/30.2))))</f>
        <v>4.9472155114279855E-3</v>
      </c>
      <c r="AV349" s="12">
        <f>$D349^EXP(Parameter!$D$308+Parameter!$D$314*((LN($B349*21/30.2))))</f>
        <v>8.202343638677119E-3</v>
      </c>
      <c r="AW349" s="88">
        <f>$E349^EXP(Parameter!$D$294+Parameter!$D$300*((LN($B349*21/30.2))))</f>
        <v>4.4569658568718983E-3</v>
      </c>
      <c r="AX349" s="12">
        <f>$D349^EXP(Parameter!$D$305+Parameter!$D$309-Parameter!$D$306+(Parameter!$D$311+Parameter!$D$315-Parameter!$D$312)*((LN($B349*21/30.2))))</f>
        <v>2.0024930322710705E-3</v>
      </c>
      <c r="AY349" s="88">
        <f>$E349^EXP(Parameter!$D$291+Parameter!$D$295-Parameter!$D$292+(Parameter!$D$297+Parameter!$D$301-Parameter!$D$298)*((LN($B349*21/30.2))))</f>
        <v>2.8431532710869718E-6</v>
      </c>
      <c r="AZ349" s="12">
        <f>$D349^EXP(Parameter!D$305-Parameter!D$306+(Parameter!D$311-Parameter!D$312)*((LN($B349*21/30.2))))</f>
        <v>1.3046549035255252E-3</v>
      </c>
      <c r="BA349" s="88">
        <f>$E349^EXP(Parameter!$D$291-Parameter!$D$292+(Parameter!$D$297-Parameter!$D$298)*((LN($B349*21/30.2))))</f>
        <v>8.803599646276949E-9</v>
      </c>
      <c r="BB349" s="89">
        <f>$D349^EXP(Parameter!$D$231+Parameter!$D$238)</f>
        <v>2.0780759106467324E-2</v>
      </c>
      <c r="BC349" s="90">
        <f>$E349^EXP(Parameter!$D$216+Parameter!$D$223)</f>
        <v>7.7682765472312392E-4</v>
      </c>
      <c r="BD349" s="91">
        <f>$D349^EXP(Parameter!$D$232+Parameter!$D$239)</f>
        <v>1.4489994735175538E-2</v>
      </c>
      <c r="BE349" s="90">
        <f>$E349^EXP(Parameter!$D$217+Parameter!$D$224)</f>
        <v>1.2355108425684159E-3</v>
      </c>
      <c r="BF349" s="91">
        <f>$D349^EXP(Parameter!$D$234+Parameter!$D$241)</f>
        <v>1.8468285098115621E-2</v>
      </c>
      <c r="BG349" s="91">
        <f>$E349^EXP(Parameter!$D$219+Parameter!$D$226)</f>
        <v>8.594060874500516E-3</v>
      </c>
      <c r="BH349" s="91">
        <f>$D349^EXP(Parameter!$D$235+Parameter!$D$242)</f>
        <v>4.6344279570763862E-2</v>
      </c>
      <c r="BI349" s="91">
        <f>$E349^EXP(Parameter!$D$220+Parameter!$D$227)</f>
        <v>4.838920599048298E-3</v>
      </c>
      <c r="BJ349" s="91">
        <f>$D349^EXP(Parameter!$D$236)</f>
        <v>3.4669070865806237E-3</v>
      </c>
      <c r="BK349" s="91">
        <f>$E349^EXP(Parameter!$D$221)</f>
        <v>9.5787568650418417E-2</v>
      </c>
      <c r="BL349" s="91">
        <f>$D349^EXP(Parameter!$D$233+Parameter!$D$240)</f>
        <v>5.2754249157758865E-3</v>
      </c>
      <c r="BM349" s="91">
        <f>$E349^EXP(Parameter!$D$218+Parameter!$D$225)</f>
        <v>2.7597021150946001E-4</v>
      </c>
      <c r="BN349" s="90">
        <f>$D349^EXP(Parameter!$D$268+Parameter!$D$275+Parameter!$D$282)</f>
        <v>3.7829327428879962E-2</v>
      </c>
      <c r="BO349" s="91">
        <f>$E349^EXP(Parameter!$D$246+Parameter!$D$253+Parameter!$D$260)</f>
        <v>2.587913530548539E-3</v>
      </c>
      <c r="BP349" s="91">
        <f>$D349^EXP(Parameter!$D$269+Parameter!$D$276+Parameter!$D$283)</f>
        <v>8.2060183155301825E-3</v>
      </c>
      <c r="BQ349" s="91">
        <f>$E349^EXP(Parameter!$D$247+Parameter!$D$254+Parameter!$D$261)</f>
        <v>3.2688083001168136E-3</v>
      </c>
      <c r="BR349" s="91">
        <f>$D349^EXP(Parameter!$D$271+Parameter!$D$278+Parameter!$D$285)</f>
        <v>5.9693322117279048E-2</v>
      </c>
      <c r="BS349" s="91">
        <f>$E349^EXP(Parameter!$D$249+Parameter!$D$256+Parameter!$D$263)</f>
        <v>5.1025307811356883E-3</v>
      </c>
      <c r="BT349" s="91">
        <f>$D349^EXP(Parameter!$D$272+Parameter!$D$279+Parameter!$D$286)</f>
        <v>4.2877125931998945E-2</v>
      </c>
      <c r="BU349" s="91">
        <f>$E349^EXP(Parameter!$D$250+Parameter!D$257+Parameter!D$264)</f>
        <v>2.5572340777263703E-3</v>
      </c>
      <c r="BV349" s="91">
        <f>$D349^EXP(Parameter!$D$273+Parameter!$D$280+Parameter!$D$287)</f>
        <v>3.8829393105107815E-2</v>
      </c>
      <c r="BW349" s="91">
        <f>$E349^EXP(Parameter!$D$251+Parameter!$D$258+Parameter!$D$265)</f>
        <v>2.1744188688928899E-7</v>
      </c>
      <c r="BX349" s="91">
        <f>$D349^EXP(Parameter!$D$270+Parameter!$D$277+Parameter!$D$284)</f>
        <v>1.4418442300621454E-3</v>
      </c>
      <c r="BY349" s="91">
        <f>$E349^EXP(Parameter!$D$248+Parameter!$D$255+Parameter!$D$262)</f>
        <v>1.0796787516912257E-9</v>
      </c>
      <c r="BZ349" s="90">
        <f>$D349^EXP(Parameter!$D$208)</f>
        <v>1.891458725563936E-2</v>
      </c>
      <c r="CA349" s="90">
        <f>$E349^EXP(Parameter!$D$200)</f>
        <v>5.0272839024312593E-4</v>
      </c>
      <c r="CB349" s="90">
        <f>$D349^EXP(Parameter!$D$209)</f>
        <v>1.4737006087105231E-2</v>
      </c>
      <c r="CC349" s="90">
        <f>$E349^EXP(Parameter!$D$201)</f>
        <v>9.8009735697135295E-4</v>
      </c>
      <c r="CD349" s="90">
        <f>$D349^EXP(Parameter!$D$211)</f>
        <v>1.6489237228003526E-2</v>
      </c>
      <c r="CE349" s="90">
        <f>$E349^EXP(Parameter!$D$203)</f>
        <v>6.2123449968424574E-3</v>
      </c>
      <c r="CF349" s="90">
        <f>$D349^EXP(Parameter!$D$212)</f>
        <v>4.620207324599495E-2</v>
      </c>
      <c r="CG349" s="90">
        <f>$E349^EXP(Parameter!$D$204)</f>
        <v>4.0020260529068843E-3</v>
      </c>
      <c r="CH349" s="91">
        <f>$D349^EXP(Parameter!$D$213)</f>
        <v>1.2571036144506834E-2</v>
      </c>
      <c r="CI349" s="90">
        <f>$E349^EXP(Parameter!$D$205)</f>
        <v>8.1535956027272254E-3</v>
      </c>
      <c r="CJ349" s="91">
        <f>$D349^EXP(Parameter!$D$210)</f>
        <v>5.913173048317343E-3</v>
      </c>
      <c r="CK349" s="90">
        <f>$E349^EXP(Parameter!$D$202)</f>
        <v>3.8658974096099033E-4</v>
      </c>
      <c r="CL349" s="12">
        <f>$D349^EXP(Parameter!$D$170+Parameter!$D$177*(LN($B349/30.2*21)))</f>
        <v>6.1606288419888905E-3</v>
      </c>
      <c r="CM349" s="41">
        <f>$E349^EXP(Parameter!$D$155+Parameter!$D$162*(LN($B349/30.2*21)))</f>
        <v>5.1454047662069069E-2</v>
      </c>
      <c r="CN349" s="12">
        <f>$D349^EXP(Parameter!$D$171+Parameter!$D$178*(LN($B349/30.2*21)))</f>
        <v>7.831118928992499E-3</v>
      </c>
      <c r="CO349" s="41">
        <f>$E349^EXP(Parameter!$D$156+Parameter!$D$163*(LN($B349/30.2*21)))</f>
        <v>2.425616939648844E-2</v>
      </c>
      <c r="CP349" s="12">
        <f>$D349^EXP(Parameter!$D$173+Parameter!$D$180*(LN($B349/30.2*21)))</f>
        <v>5.7887771082695862E-3</v>
      </c>
      <c r="CQ349" s="41">
        <f>$E349^EXP(Parameter!$D$158+Parameter!$D$165*(LN($B349/30.2*21)))</f>
        <v>2.1153399091000852E-2</v>
      </c>
      <c r="CR349" s="12">
        <f>$D349^EXP(Parameter!$D$174+Parameter!$D$181*(LN($B349/30.2*21)))</f>
        <v>3.7559438510381686E-3</v>
      </c>
      <c r="CS349" s="41">
        <f>$E349^EXP(Parameter!$D$159+Parameter!$D$166*(LN($B349/30.2*21)))</f>
        <v>4.0293298137573881E-2</v>
      </c>
      <c r="CT349" s="12">
        <f>$D349^EXP(Parameter!$D$175+Parameter!$D$182*(LN($B349/30.2*21)))</f>
        <v>3.0354629408918537E-4</v>
      </c>
      <c r="CU349" s="41">
        <f>$E349^EXP(Parameter!$D$160+Parameter!$D$167*(LN($B349/30.2*21)))</f>
        <v>1.846293749744694E-4</v>
      </c>
      <c r="CV349" s="12">
        <f>$D349^EXP(Parameter!$D$172+Parameter!$D$179*(LN($B349/30.2*21)))</f>
        <v>6.9446746186308699E-4</v>
      </c>
      <c r="CW349" s="41">
        <f>$E349^EXP(Parameter!$D$157+Parameter!$D$164*(LN($B349/30.2*21)))</f>
        <v>7.7954541654460238E-11</v>
      </c>
      <c r="CX349" s="12">
        <f t="shared" si="37"/>
        <v>6.2916502454375436E-168</v>
      </c>
      <c r="CY349" s="85">
        <v>1.1977198997644E-2</v>
      </c>
      <c r="CZ349" s="12">
        <f t="shared" si="38"/>
        <v>3.2433887383021253E-12</v>
      </c>
      <c r="DA349" s="85">
        <v>1.7415937751340399E-2</v>
      </c>
      <c r="DB349" s="12">
        <f t="shared" si="39"/>
        <v>3.8696644443101034E-28</v>
      </c>
      <c r="DC349" s="41">
        <v>1.2691621249476E-5</v>
      </c>
      <c r="DD349" s="12">
        <f t="shared" si="40"/>
        <v>0</v>
      </c>
      <c r="DE349" s="85">
        <v>1.9672733170528799E-4</v>
      </c>
      <c r="DF349" s="12">
        <f t="shared" si="41"/>
        <v>0</v>
      </c>
      <c r="DG349" s="41">
        <v>1.26915E-5</v>
      </c>
      <c r="DH349" s="12">
        <f t="shared" si="42"/>
        <v>4.6459228993781388E-28</v>
      </c>
      <c r="DI349" s="41">
        <v>1.26915E-5</v>
      </c>
      <c r="DJ349" s="46">
        <v>344</v>
      </c>
      <c r="DK349" s="44">
        <v>3.17958752671377E-6</v>
      </c>
      <c r="DL349" s="44">
        <v>1.24507605284707E-5</v>
      </c>
      <c r="DM349" s="44">
        <v>3.4015937196874E-5</v>
      </c>
      <c r="DN349" s="44">
        <v>2.2796147963410899E-5</v>
      </c>
      <c r="DO349" s="44">
        <v>1.3748254332135399E-4</v>
      </c>
      <c r="DP349" s="44">
        <v>1.00315939191131E-4</v>
      </c>
      <c r="DQ349" s="44">
        <v>1.59779382272629E-4</v>
      </c>
      <c r="DR349" s="45">
        <v>6.6842077286701799E-3</v>
      </c>
      <c r="DS349" s="45">
        <v>1.21079513404005E-2</v>
      </c>
      <c r="DT349" s="45">
        <v>1.05843102642498E-2</v>
      </c>
      <c r="DU349" s="45">
        <v>7.0814455114167601E-3</v>
      </c>
      <c r="DV349" s="45">
        <v>1.1437061621068299E-2</v>
      </c>
      <c r="DW349" s="45">
        <v>2.10944048962186E-2</v>
      </c>
      <c r="DX349" s="45">
        <v>8.7103966204480406E-3</v>
      </c>
    </row>
    <row r="350" spans="1:128">
      <c r="A350" s="43">
        <f t="shared" si="36"/>
        <v>21.794520547945204</v>
      </c>
      <c r="B350" s="18">
        <v>346</v>
      </c>
      <c r="C350" s="12">
        <v>7590</v>
      </c>
      <c r="D350" s="12">
        <v>6.0559610351780101E-3</v>
      </c>
      <c r="E350" s="12">
        <v>1.25146065942351E-5</v>
      </c>
      <c r="F350" s="92">
        <f>$D350^Parameter!$D$325</f>
        <v>1.8625279397452767E-2</v>
      </c>
      <c r="G350" s="92">
        <f>$E350^Parameter!$D$318</f>
        <v>2.9521633565445903E-4</v>
      </c>
      <c r="H350" s="92">
        <f>$D350^Parameter!$D$326</f>
        <v>1.6816919982868619E-2</v>
      </c>
      <c r="I350" s="92">
        <f>$E350^Parameter!$D$319</f>
        <v>7.2836154614938512E-4</v>
      </c>
      <c r="J350" s="92">
        <f>$D350^Parameter!$D$328</f>
        <v>2.041848432390888E-2</v>
      </c>
      <c r="K350" s="92">
        <f>$E350^Parameter!$D$321</f>
        <v>6.7321815671167722E-3</v>
      </c>
      <c r="L350" s="92">
        <f>$D350^Parameter!$D$329</f>
        <v>5.7282573421145171E-2</v>
      </c>
      <c r="M350" s="92">
        <f>$E350^Parameter!$D$322</f>
        <v>3.9603578427247705E-3</v>
      </c>
      <c r="N350" s="92">
        <f>$D350^Parameter!$D$330</f>
        <v>1.5979687739659069E-2</v>
      </c>
      <c r="O350" s="92">
        <f>$E350^Parameter!$D$323</f>
        <v>1.0938729443795432E-2</v>
      </c>
      <c r="P350" s="92">
        <f>$D350^Parameter!$D$327</f>
        <v>7.7381703245737706E-3</v>
      </c>
      <c r="Q350" s="92">
        <f>$E350^Parameter!$D$320</f>
        <v>3.1590455069230387E-4</v>
      </c>
      <c r="R350" s="12">
        <f>$D350^EXP(Parameter!$D$96+Parameter!$D$103*(($B350/30.2*21)^(1)))</f>
        <v>1.6987109494411514E-170</v>
      </c>
      <c r="S350" s="12">
        <f>$E350^EXP(Parameter!$D$81+Parameter!$D$88*($B350/30.2*21)^(-2))</f>
        <v>9.7161778361012474E-4</v>
      </c>
      <c r="T350" s="12">
        <f>$D350^EXP(Parameter!$D$97+Parameter!$D$104*(($B350*21/30.2)^(1)))</f>
        <v>2.700439147875625E-12</v>
      </c>
      <c r="U350" s="12">
        <f>$E350^EXP(Parameter!$D$82+Parameter!$D$89*($B350/30.2*21)^(-2))</f>
        <v>1.7763994895145724E-3</v>
      </c>
      <c r="V350" s="12">
        <f>$D350^EXP(Parameter!$D$99+Parameter!$D$106*(($B350*21/30.2)^(1)))</f>
        <v>2.0938907612632261E-28</v>
      </c>
      <c r="W350" s="12">
        <f>$E350^EXP(Parameter!$D$84+Parameter!$D$91*($B350/30.2*21)^(-2))</f>
        <v>1.2429135058367223E-2</v>
      </c>
      <c r="X350" s="12">
        <f>$D350^EXP(Parameter!$D$100+Parameter!$D$107*(($B350*21/30.2)^(1)))</f>
        <v>0</v>
      </c>
      <c r="Y350" s="12">
        <f>$E350^EXP(Parameter!$D$85+Parameter!$D$92*($B350/30.2*21)^(-2))</f>
        <v>7.1391346243396088E-3</v>
      </c>
      <c r="Z350" s="12">
        <f>$D350^EXP(Parameter!$D$101+Parameter!$D$108*(($B350*21/30.2)^(1)))</f>
        <v>0</v>
      </c>
      <c r="AA350" s="12">
        <f>$E350^EXP(Parameter!$D$86+Parameter!$D$93*($B350/30.2*21)^(-2))</f>
        <v>1.1123563612022245E-2</v>
      </c>
      <c r="AB350" s="12">
        <f>$D350^EXP(Parameter!$D$98+Parameter!$D$105*(($B350*21/30.2)^(1)))</f>
        <v>2.6321452606520881E-28</v>
      </c>
      <c r="AC350" s="12">
        <f>$E350^EXP(Parameter!$D$83+Parameter!$D$90*($B350/30.2*21)^(-2))</f>
        <v>3.6804257353888241E-4</v>
      </c>
      <c r="AD350" s="87">
        <f>$D350^EXP(Parameter!$D$133+Parameter!$D$140*(($B350*21/30.2)^(-0.5))+Parameter!$D$147*((LN($B350*21/30.2))))</f>
        <v>2.1784685397679758E-24</v>
      </c>
      <c r="AE350" s="12">
        <f>$E350^EXP(Parameter!$D$111+Parameter!$D$118*(($B350*21/30.2)^(-1))+Parameter!$D$125*(($B350*21/30.2)^(-0.5)))</f>
        <v>3.3276357835803509E-2</v>
      </c>
      <c r="AF350" s="12">
        <f>$D350^EXP(Parameter!$D$134+Parameter!$D$141*(($B350*21/30.2)^(-0.5))+Parameter!$D$148*((LN($B350*21/30.2))))</f>
        <v>1.462230382428745E-6</v>
      </c>
      <c r="AG350" s="12">
        <f>$E350^EXP(Parameter!$D$112+Parameter!$D$119*(($B350*21/30.2)^(-1))+Parameter!$D$126*(($B350*21/30.2)^(-0.5)))</f>
        <v>2.2765757888848948E-3</v>
      </c>
      <c r="AH350" s="12">
        <f>$D350^EXP(Parameter!$D$136+Parameter!$D$143*(($B350*21/30.2)^(-0.5))+Parameter!$D$150*((LN($B350*21/30.2))))</f>
        <v>9.6775212822088464E-19</v>
      </c>
      <c r="AI350" s="12">
        <f>$E350^EXP(Parameter!$D$114+Parameter!$D$121*(($B350*21/30.2)^(-1))+Parameter!$D$128*(($B350*21/30.2)^(-0.5)))</f>
        <v>1.4905795243280142E-6</v>
      </c>
      <c r="AJ350" s="12">
        <f>$D350^EXP(Parameter!$D$137+Parameter!$D$144*(($B350*21/30.2)^(-0.5))+Parameter!$D$151*((LN($B350*21/30.2))))</f>
        <v>4.0721961162841074E-30</v>
      </c>
      <c r="AK350" s="12">
        <f>$E350^EXP(Parameter!$D$115+Parameter!$D$122*(($B350*21/30.2)^(-1))+Parameter!$D$129*(($B350*21/30.2)^(-0.5)))</f>
        <v>1.1258626017526608E-3</v>
      </c>
      <c r="AL350" s="12">
        <f>$D350^EXP(Parameter!$D$138+Parameter!$D$145*(($B350*21/30.2)^(-0.5))+Parameter!$D$152*((LN($B350*21/30.2))))</f>
        <v>3.9164687610878508E-161</v>
      </c>
      <c r="AM350" s="12">
        <f>$E350^EXP(Parameter!$D$116+Parameter!$D$123*(($B350*21/30.2)^(-1))+Parameter!$D$130*(($B350*21/30.2)^(-0.5)))</f>
        <v>4.0385012298624329E-8</v>
      </c>
      <c r="AN350" s="12">
        <f>$D350^EXP(Parameter!$D$135+Parameter!$D$142*(($B350*21/30.2)^(-0.5))+Parameter!$D$149*((LN($B350*21/30.2))))</f>
        <v>6.1067859377198562E-9</v>
      </c>
      <c r="AO350" s="12">
        <f>$E350^EXP(Parameter!$D$113+Parameter!$D$120*(($B350*21/30.2)^(-1))+Parameter!$D$127*(($B350*21/30.2)^(-0.5)))</f>
        <v>1.1880630925793085E-16</v>
      </c>
      <c r="AP350" s="87">
        <f>$D350^EXP(Parameter!$D$304+Parameter!$D$310*((LN($B350*21/30.2))))</f>
        <v>4.4250016605229007E-3</v>
      </c>
      <c r="AQ350" s="88">
        <f>$E350^EXP(Parameter!$D$290+Parameter!$D$296*((LN($B350*21/30.2))))</f>
        <v>4.9553020627070531E-3</v>
      </c>
      <c r="AR350" s="12">
        <f>$D350^EXP(Parameter!$D$305+Parameter!$D$311*((LN($B350*21/30.2))))</f>
        <v>8.2894826130387542E-3</v>
      </c>
      <c r="AS350" s="88">
        <f>$E350^EXP(Parameter!$D$291+Parameter!$D$297*((LN($B350*21/30.2))))</f>
        <v>3.139971837074023E-3</v>
      </c>
      <c r="AT350" s="12">
        <f>$D350^EXP(Parameter!$D$305+Parameter!$D$307-Parameter!$D$306+(Parameter!$D$311+Parameter!$D$313-Parameter!$D$312)*((LN($B350*21/30.2))))</f>
        <v>6.3370468859743718E-3</v>
      </c>
      <c r="AU350" s="88">
        <f>$E350^EXP(Parameter!$D$291+Parameter!$D$293-Parameter!$D$292+(Parameter!$D$297+Parameter!$D$299-Parameter!$D$298)*((LN($B350*21/30.2))))</f>
        <v>4.9122005570263784E-3</v>
      </c>
      <c r="AV350" s="12">
        <f>$D350^EXP(Parameter!$D$308+Parameter!$D$314*((LN($B350*21/30.2))))</f>
        <v>8.128524848034566E-3</v>
      </c>
      <c r="AW350" s="88">
        <f>$E350^EXP(Parameter!$D$294+Parameter!$D$300*((LN($B350*21/30.2))))</f>
        <v>4.4276311386569423E-3</v>
      </c>
      <c r="AX350" s="12">
        <f>$D350^EXP(Parameter!$D$305+Parameter!$D$309-Parameter!$D$306+(Parameter!$D$311+Parameter!$D$315-Parameter!$D$312)*((LN($B350*21/30.2))))</f>
        <v>1.9806194047508347E-3</v>
      </c>
      <c r="AY350" s="88">
        <f>$E350^EXP(Parameter!$D$291+Parameter!$D$295-Parameter!$D$292+(Parameter!$D$297+Parameter!$D$301-Parameter!$D$298)*((LN($B350*21/30.2))))</f>
        <v>2.7627678378842416E-6</v>
      </c>
      <c r="AZ350" s="12">
        <f>$D350^EXP(Parameter!D$305-Parameter!D$306+(Parameter!D$311-Parameter!D$312)*((LN($B350*21/30.2))))</f>
        <v>1.2903770937980376E-3</v>
      </c>
      <c r="BA350" s="88">
        <f>$E350^EXP(Parameter!$D$291-Parameter!$D$292+(Parameter!$D$297-Parameter!$D$298)*((LN($B350*21/30.2))))</f>
        <v>8.4756917021029713E-9</v>
      </c>
      <c r="BB350" s="89">
        <f>$D350^EXP(Parameter!$D$231+Parameter!$D$238)</f>
        <v>2.0673218138519606E-2</v>
      </c>
      <c r="BC350" s="90">
        <f>$E350^EXP(Parameter!$D$216+Parameter!$D$223)</f>
        <v>7.6993545056669921E-4</v>
      </c>
      <c r="BD350" s="91">
        <f>$D350^EXP(Parameter!$D$232+Parameter!$D$239)</f>
        <v>1.4408048653103672E-2</v>
      </c>
      <c r="BE350" s="90">
        <f>$E350^EXP(Parameter!$D$217+Parameter!$D$224)</f>
        <v>1.2252565072464416E-3</v>
      </c>
      <c r="BF350" s="91">
        <f>$D350^EXP(Parameter!$D$234+Parameter!$D$241)</f>
        <v>1.8369808359735246E-2</v>
      </c>
      <c r="BG350" s="91">
        <f>$E350^EXP(Parameter!$D$219+Parameter!$D$226)</f>
        <v>8.5433321143830489E-3</v>
      </c>
      <c r="BH350" s="91">
        <f>$D350^EXP(Parameter!$D$235+Parameter!$D$242)</f>
        <v>4.6154002942398499E-2</v>
      </c>
      <c r="BI350" s="91">
        <f>$E350^EXP(Parameter!$D$220+Parameter!$D$227)</f>
        <v>4.8069199478380049E-3</v>
      </c>
      <c r="BJ350" s="91">
        <f>$D350^EXP(Parameter!$D$236)</f>
        <v>3.4407031610993346E-3</v>
      </c>
      <c r="BK350" s="91">
        <f>$E350^EXP(Parameter!$D$221)</f>
        <v>9.5508333607160087E-2</v>
      </c>
      <c r="BL350" s="91">
        <f>$D350^EXP(Parameter!$D$233+Parameter!$D$240)</f>
        <v>5.2384963133666231E-3</v>
      </c>
      <c r="BM350" s="91">
        <f>$E350^EXP(Parameter!$D$218+Parameter!$D$225)</f>
        <v>2.7316964328045779E-4</v>
      </c>
      <c r="BN350" s="90">
        <f>$D350^EXP(Parameter!$D$268+Parameter!$D$275+Parameter!$D$282)</f>
        <v>3.7663768055160564E-2</v>
      </c>
      <c r="BO350" s="91">
        <f>$E350^EXP(Parameter!$D$246+Parameter!$D$253+Parameter!$D$260)</f>
        <v>2.5687974952336057E-3</v>
      </c>
      <c r="BP350" s="91">
        <f>$D350^EXP(Parameter!$D$269+Parameter!$D$276+Parameter!$D$283)</f>
        <v>8.1533986179753576E-3</v>
      </c>
      <c r="BQ350" s="91">
        <f>$E350^EXP(Parameter!$D$247+Parameter!$D$254+Parameter!$D$261)</f>
        <v>3.2456061204146516E-3</v>
      </c>
      <c r="BR350" s="91">
        <f>$D350^EXP(Parameter!$D$271+Parameter!$D$278+Parameter!$D$285)</f>
        <v>5.9468396299995369E-2</v>
      </c>
      <c r="BS350" s="91">
        <f>$E350^EXP(Parameter!$D$249+Parameter!$D$256+Parameter!$D$263)</f>
        <v>5.0691214847520382E-3</v>
      </c>
      <c r="BT350" s="91">
        <f>$D350^EXP(Parameter!$D$272+Parameter!$D$279+Parameter!$D$286)</f>
        <v>4.269663734691357E-2</v>
      </c>
      <c r="BU350" s="91">
        <f>$E350^EXP(Parameter!$D$250+Parameter!D$257+Parameter!D$264)</f>
        <v>2.5383069847309393E-3</v>
      </c>
      <c r="BV350" s="91">
        <f>$D350^EXP(Parameter!$D$273+Parameter!$D$280+Parameter!$D$287)</f>
        <v>3.8660808083791513E-2</v>
      </c>
      <c r="BW350" s="91">
        <f>$E350^EXP(Parameter!$D$251+Parameter!$D$258+Parameter!$D$265)</f>
        <v>2.1332941289489344E-7</v>
      </c>
      <c r="BX350" s="91">
        <f>$D350^EXP(Parameter!$D$270+Parameter!$D$277+Parameter!$D$284)</f>
        <v>1.4292658104481098E-3</v>
      </c>
      <c r="BY350" s="91">
        <f>$E350^EXP(Parameter!$D$248+Parameter!$D$255+Parameter!$D$262)</f>
        <v>1.0522875243445513E-9</v>
      </c>
      <c r="BZ350" s="90">
        <f>$D350^EXP(Parameter!$D$208)</f>
        <v>1.881433246682062E-2</v>
      </c>
      <c r="CA350" s="90">
        <f>$E350^EXP(Parameter!$D$200)</f>
        <v>4.9799826314458537E-4</v>
      </c>
      <c r="CB350" s="90">
        <f>$D350^EXP(Parameter!$D$209)</f>
        <v>1.4653994835256106E-2</v>
      </c>
      <c r="CC350" s="90">
        <f>$E350^EXP(Parameter!$D$201)</f>
        <v>9.7168275296865875E-4</v>
      </c>
      <c r="CD350" s="90">
        <f>$D350^EXP(Parameter!$D$211)</f>
        <v>1.6398823378437295E-2</v>
      </c>
      <c r="CE350" s="90">
        <f>$E350^EXP(Parameter!$D$203)</f>
        <v>6.1731809823004167E-3</v>
      </c>
      <c r="CF350" s="90">
        <f>$D350^EXP(Parameter!$D$212)</f>
        <v>4.6012191079843869E-2</v>
      </c>
      <c r="CG350" s="90">
        <f>$E350^EXP(Parameter!$D$204)</f>
        <v>3.9746204553764595E-3</v>
      </c>
      <c r="CH350" s="91">
        <f>$D350^EXP(Parameter!$D$213)</f>
        <v>1.2497564208998472E-2</v>
      </c>
      <c r="CI350" s="90">
        <f>$E350^EXP(Parameter!$D$205)</f>
        <v>8.104936059937784E-3</v>
      </c>
      <c r="CJ350" s="91">
        <f>$D350^EXP(Parameter!$D$210)</f>
        <v>5.8726777418829359E-3</v>
      </c>
      <c r="CK350" s="90">
        <f>$E350^EXP(Parameter!$D$202)</f>
        <v>3.8282716865248751E-4</v>
      </c>
      <c r="CL350" s="12">
        <f>$D350^EXP(Parameter!$D$170+Parameter!$D$177*(LN($B350/30.2*21)))</f>
        <v>6.1118282558841669E-3</v>
      </c>
      <c r="CM350" s="41">
        <f>$E350^EXP(Parameter!$D$155+Parameter!$D$162*(LN($B350/30.2*21)))</f>
        <v>5.1376427840011965E-2</v>
      </c>
      <c r="CN350" s="12">
        <f>$D350^EXP(Parameter!$D$171+Parameter!$D$178*(LN($B350/30.2*21)))</f>
        <v>7.7759332672136857E-3</v>
      </c>
      <c r="CO350" s="41">
        <f>$E350^EXP(Parameter!$D$156+Parameter!$D$163*(LN($B350/30.2*21)))</f>
        <v>2.4182685853734731E-2</v>
      </c>
      <c r="CP350" s="12">
        <f>$D350^EXP(Parameter!$D$173+Parameter!$D$180*(LN($B350/30.2*21)))</f>
        <v>5.7430495426125773E-3</v>
      </c>
      <c r="CQ350" s="41">
        <f>$E350^EXP(Parameter!$D$158+Parameter!$D$165*(LN($B350/30.2*21)))</f>
        <v>2.1064829089334994E-2</v>
      </c>
      <c r="CR350" s="12">
        <f>$D350^EXP(Parameter!$D$174+Parameter!$D$181*(LN($B350/30.2*21)))</f>
        <v>3.716565784382972E-3</v>
      </c>
      <c r="CS350" s="41">
        <f>$E350^EXP(Parameter!$D$159+Parameter!$D$166*(LN($B350/30.2*21)))</f>
        <v>4.0183753852846407E-2</v>
      </c>
      <c r="CT350" s="12">
        <f>$D350^EXP(Parameter!$D$175+Parameter!$D$182*(LN($B350/30.2*21)))</f>
        <v>2.9889908292040187E-4</v>
      </c>
      <c r="CU350" s="41">
        <f>$E350^EXP(Parameter!$D$160+Parameter!$D$167*(LN($B350/30.2*21)))</f>
        <v>1.8183319133827851E-4</v>
      </c>
      <c r="CV350" s="12">
        <f>$D350^EXP(Parameter!$D$172+Parameter!$D$179*(LN($B350/30.2*21)))</f>
        <v>6.8617180785061536E-4</v>
      </c>
      <c r="CW350" s="41">
        <f>$E350^EXP(Parameter!$D$157+Parameter!$D$164*(LN($B350/30.2*21)))</f>
        <v>7.4276258483198459E-11</v>
      </c>
      <c r="CX350" s="12">
        <f t="shared" si="37"/>
        <v>1.6987109494411514E-170</v>
      </c>
      <c r="CY350" s="85">
        <v>1.1975259717527499E-2</v>
      </c>
      <c r="CZ350" s="12">
        <f t="shared" si="38"/>
        <v>2.700439147875625E-12</v>
      </c>
      <c r="DA350" s="85">
        <v>1.74108584092659E-2</v>
      </c>
      <c r="DB350" s="12">
        <f t="shared" si="39"/>
        <v>2.0938907612632261E-28</v>
      </c>
      <c r="DC350" s="41">
        <v>1.2514709264755699E-5</v>
      </c>
      <c r="DD350" s="12">
        <f t="shared" si="40"/>
        <v>0</v>
      </c>
      <c r="DE350" s="85">
        <v>1.9461550634787799E-4</v>
      </c>
      <c r="DF350" s="12">
        <f t="shared" si="41"/>
        <v>0</v>
      </c>
      <c r="DG350" s="41">
        <v>1.25146E-5</v>
      </c>
      <c r="DH350" s="12">
        <f t="shared" si="42"/>
        <v>2.6321452606520881E-28</v>
      </c>
      <c r="DI350" s="41">
        <v>1.25146E-5</v>
      </c>
      <c r="DJ350" s="46">
        <v>345</v>
      </c>
      <c r="DK350" s="44">
        <v>3.1251464606141301E-6</v>
      </c>
      <c r="DL350" s="44">
        <v>1.2252154510727899E-5</v>
      </c>
      <c r="DM350" s="44">
        <v>3.3503858850147902E-5</v>
      </c>
      <c r="DN350" s="44">
        <v>2.2444738939197999E-5</v>
      </c>
      <c r="DO350" s="44">
        <v>1.35592415617558E-4</v>
      </c>
      <c r="DP350" s="44">
        <v>9.8906552443267501E-5</v>
      </c>
      <c r="DQ350" s="44">
        <v>1.57605912601166E-4</v>
      </c>
      <c r="DR350" s="45">
        <v>6.6402054826901801E-3</v>
      </c>
      <c r="DS350" s="45">
        <v>1.2033757365714E-2</v>
      </c>
      <c r="DT350" s="45">
        <v>1.0518333302596701E-2</v>
      </c>
      <c r="DU350" s="45">
        <v>7.0351323737434203E-3</v>
      </c>
      <c r="DV350" s="45">
        <v>1.13664636473952E-2</v>
      </c>
      <c r="DW350" s="45">
        <v>2.0974752200717501E-2</v>
      </c>
      <c r="DX350" s="45">
        <v>8.6547909385100708E-3</v>
      </c>
    </row>
    <row r="351" spans="1:128">
      <c r="A351" s="43">
        <f t="shared" si="36"/>
        <v>21.854794520547944</v>
      </c>
      <c r="B351" s="18">
        <v>347</v>
      </c>
      <c r="C351" s="12">
        <v>7612</v>
      </c>
      <c r="D351" s="12">
        <v>6.0148220612575801E-3</v>
      </c>
      <c r="E351" s="12">
        <v>1.23406034758015E-5</v>
      </c>
      <c r="F351" s="92">
        <f>$D351^Parameter!$D$325</f>
        <v>1.8526516667796849E-2</v>
      </c>
      <c r="G351" s="92">
        <f>$E351^Parameter!$D$318</f>
        <v>2.922551726446457E-4</v>
      </c>
      <c r="H351" s="92">
        <f>$D351^Parameter!$D$326</f>
        <v>1.6725466014711293E-2</v>
      </c>
      <c r="I351" s="92">
        <f>$E351^Parameter!$D$319</f>
        <v>7.2186385202609811E-4</v>
      </c>
      <c r="J351" s="92">
        <f>$D351^Parameter!$D$328</f>
        <v>2.0312705002337509E-2</v>
      </c>
      <c r="K351" s="92">
        <f>$E351^Parameter!$D$321</f>
        <v>6.6905531373970921E-3</v>
      </c>
      <c r="L351" s="92">
        <f>$D351^Parameter!$D$329</f>
        <v>5.7064334796030791E-2</v>
      </c>
      <c r="M351" s="92">
        <f>$E351^Parameter!$D$322</f>
        <v>3.9332797389700523E-3</v>
      </c>
      <c r="N351" s="92">
        <f>$D351^Parameter!$D$330</f>
        <v>1.5891703551962559E-2</v>
      </c>
      <c r="O351" s="92">
        <f>$E351^Parameter!$D$323</f>
        <v>1.0877636934561811E-2</v>
      </c>
      <c r="P351" s="92">
        <f>$D351^Parameter!$D$327</f>
        <v>7.6881188836918956E-3</v>
      </c>
      <c r="Q351" s="92">
        <f>$E351^Parameter!$D$320</f>
        <v>3.127621487129898E-4</v>
      </c>
      <c r="R351" s="12">
        <f>$D351^EXP(Parameter!$D$96+Parameter!$D$103*(($B351/30.2*21)^(1)))</f>
        <v>4.195744500657412E-173</v>
      </c>
      <c r="S351" s="12">
        <f>$E351^EXP(Parameter!$D$81+Parameter!$D$88*($B351/30.2*21)^(-2))</f>
        <v>9.6329461598935854E-4</v>
      </c>
      <c r="T351" s="12">
        <f>$D351^EXP(Parameter!$D$97+Parameter!$D$104*(($B351*21/30.2)^(1)))</f>
        <v>2.2458076065090692E-12</v>
      </c>
      <c r="U351" s="12">
        <f>$E351^EXP(Parameter!$D$82+Parameter!$D$89*($B351/30.2*21)^(-2))</f>
        <v>1.7625005583097469E-3</v>
      </c>
      <c r="V351" s="12">
        <f>$D351^EXP(Parameter!$D$99+Parameter!$D$106*(($B351*21/30.2)^(1)))</f>
        <v>1.126596999519286E-28</v>
      </c>
      <c r="W351" s="12">
        <f>$E351^EXP(Parameter!$D$84+Parameter!$D$91*($B351/30.2*21)^(-2))</f>
        <v>1.2361681149580622E-2</v>
      </c>
      <c r="X351" s="12">
        <f>$D351^EXP(Parameter!$D$100+Parameter!$D$107*(($B351*21/30.2)^(1)))</f>
        <v>0</v>
      </c>
      <c r="Y351" s="12">
        <f>$E351^EXP(Parameter!$D$85+Parameter!$D$92*($B351/30.2*21)^(-2))</f>
        <v>7.0955080606178861E-3</v>
      </c>
      <c r="Z351" s="12">
        <f>$D351^EXP(Parameter!$D$101+Parameter!$D$108*(($B351*21/30.2)^(1)))</f>
        <v>0</v>
      </c>
      <c r="AA351" s="12">
        <f>$E351^EXP(Parameter!$D$86+Parameter!$D$93*($B351/30.2*21)^(-2))</f>
        <v>1.1061666273607678E-2</v>
      </c>
      <c r="AB351" s="12">
        <f>$D351^EXP(Parameter!$D$98+Parameter!$D$105*(($B351*21/30.2)^(1)))</f>
        <v>1.4840495149853787E-28</v>
      </c>
      <c r="AC351" s="12">
        <f>$E351^EXP(Parameter!$D$83+Parameter!$D$90*($B351/30.2*21)^(-2))</f>
        <v>3.6445047271304264E-4</v>
      </c>
      <c r="AD351" s="87">
        <f>$D351^EXP(Parameter!$D$133+Parameter!$D$140*(($B351*21/30.2)^(-0.5))+Parameter!$D$147*((LN($B351*21/30.2))))</f>
        <v>1.6875256673687914E-24</v>
      </c>
      <c r="AE351" s="12">
        <f>$E351^EXP(Parameter!$D$111+Parameter!$D$118*(($B351*21/30.2)^(-1))+Parameter!$D$125*(($B351*21/30.2)^(-0.5)))</f>
        <v>3.3171946656509327E-2</v>
      </c>
      <c r="AF351" s="12">
        <f>$D351^EXP(Parameter!$D$134+Parameter!$D$141*(($B351*21/30.2)^(-0.5))+Parameter!$D$148*((LN($B351*21/30.2))))</f>
        <v>1.4096927903105455E-6</v>
      </c>
      <c r="AG351" s="12">
        <f>$E351^EXP(Parameter!$D$112+Parameter!$D$119*(($B351*21/30.2)^(-1))+Parameter!$D$126*(($B351*21/30.2)^(-0.5)))</f>
        <v>2.2598328252005561E-3</v>
      </c>
      <c r="AH351" s="12">
        <f>$D351^EXP(Parameter!$D$136+Parameter!$D$143*(($B351*21/30.2)^(-0.5))+Parameter!$D$150*((LN($B351*21/30.2))))</f>
        <v>8.0844477118936396E-19</v>
      </c>
      <c r="AI351" s="12">
        <f>$E351^EXP(Parameter!$D$114+Parameter!$D$121*(($B351*21/30.2)^(-1))+Parameter!$D$128*(($B351*21/30.2)^(-0.5)))</f>
        <v>1.4567021252365479E-6</v>
      </c>
      <c r="AJ351" s="12">
        <f>$D351^EXP(Parameter!$D$137+Parameter!$D$144*(($B351*21/30.2)^(-0.5))+Parameter!$D$151*((LN($B351*21/30.2))))</f>
        <v>2.8577201959191094E-30</v>
      </c>
      <c r="AK351" s="12">
        <f>$E351^EXP(Parameter!$D$115+Parameter!$D$122*(($B351*21/30.2)^(-1))+Parameter!$D$129*(($B351*21/30.2)^(-0.5)))</f>
        <v>1.1155942598518038E-3</v>
      </c>
      <c r="AL351" s="12">
        <f>$D351^EXP(Parameter!$D$138+Parameter!$D$145*(($B351*21/30.2)^(-0.5))+Parameter!$D$152*((LN($B351*21/30.2))))</f>
        <v>3.1346722066641897E-162</v>
      </c>
      <c r="AM351" s="12">
        <f>$E351^EXP(Parameter!$D$116+Parameter!$D$123*(($B351*21/30.2)^(-1))+Parameter!$D$130*(($B351*21/30.2)^(-0.5)))</f>
        <v>3.9219662587701391E-8</v>
      </c>
      <c r="AN351" s="12">
        <f>$D351^EXP(Parameter!$D$135+Parameter!$D$142*(($B351*21/30.2)^(-0.5))+Parameter!$D$149*((LN($B351*21/30.2))))</f>
        <v>5.789075399163659E-9</v>
      </c>
      <c r="AO351" s="12">
        <f>$E351^EXP(Parameter!$D$113+Parameter!$D$120*(($B351*21/30.2)^(-1))+Parameter!$D$127*(($B351*21/30.2)^(-0.5)))</f>
        <v>1.1109306967708604E-16</v>
      </c>
      <c r="AP351" s="87">
        <f>$D351^EXP(Parameter!$D$304+Parameter!$D$310*((LN($B351*21/30.2))))</f>
        <v>4.3843588100332745E-3</v>
      </c>
      <c r="AQ351" s="88">
        <f>$E351^EXP(Parameter!$D$290+Parameter!$D$296*((LN($B351*21/30.2))))</f>
        <v>4.9335846216370998E-3</v>
      </c>
      <c r="AR351" s="12">
        <f>$D351^EXP(Parameter!$D$305+Parameter!$D$311*((LN($B351*21/30.2))))</f>
        <v>8.2310805659058014E-3</v>
      </c>
      <c r="AS351" s="88">
        <f>$E351^EXP(Parameter!$D$291+Parameter!$D$297*((LN($B351*21/30.2))))</f>
        <v>3.1203686176784736E-3</v>
      </c>
      <c r="AT351" s="12">
        <f>$D351^EXP(Parameter!$D$305+Parameter!$D$307-Parameter!$D$306+(Parameter!$D$311+Parameter!$D$313-Parameter!$D$312)*((LN($B351*21/30.2))))</f>
        <v>6.2864566890501478E-3</v>
      </c>
      <c r="AU351" s="88">
        <f>$E351^EXP(Parameter!$D$291+Parameter!$D$293-Parameter!$D$292+(Parameter!$D$297+Parameter!$D$299-Parameter!$D$298)*((LN($B351*21/30.2))))</f>
        <v>4.877505368781788E-3</v>
      </c>
      <c r="AV351" s="12">
        <f>$D351^EXP(Parameter!$D$308+Parameter!$D$314*((LN($B351*21/30.2))))</f>
        <v>8.0554733539539864E-3</v>
      </c>
      <c r="AW351" s="88">
        <f>$E351^EXP(Parameter!$D$294+Parameter!$D$300*((LN($B351*21/30.2))))</f>
        <v>4.3985546887511341E-3</v>
      </c>
      <c r="AX351" s="12">
        <f>$D351^EXP(Parameter!$D$305+Parameter!$D$309-Parameter!$D$306+(Parameter!$D$311+Parameter!$D$315-Parameter!$D$312)*((LN($B351*21/30.2))))</f>
        <v>1.9590181323402922E-3</v>
      </c>
      <c r="AY351" s="88">
        <f>$E351^EXP(Parameter!$D$291+Parameter!$D$295-Parameter!$D$292+(Parameter!$D$297+Parameter!$D$301-Parameter!$D$298)*((LN($B351*21/30.2))))</f>
        <v>2.6847292283918324E-6</v>
      </c>
      <c r="AZ351" s="12">
        <f>$D351^EXP(Parameter!D$305-Parameter!D$306+(Parameter!D$311-Parameter!D$312)*((LN($B351*21/30.2))))</f>
        <v>1.2762793053590731E-3</v>
      </c>
      <c r="BA351" s="88">
        <f>$E351^EXP(Parameter!$D$291-Parameter!$D$292+(Parameter!$D$297-Parameter!$D$298)*((LN($B351*21/30.2))))</f>
        <v>8.1603661296884428E-9</v>
      </c>
      <c r="BB351" s="89">
        <f>$D351^EXP(Parameter!$D$231+Parameter!$D$238)</f>
        <v>2.0566459506515304E-2</v>
      </c>
      <c r="BC351" s="90">
        <f>$E351^EXP(Parameter!$D$216+Parameter!$D$223)</f>
        <v>7.6311941528040884E-4</v>
      </c>
      <c r="BD351" s="91">
        <f>$D351^EXP(Parameter!$D$232+Parameter!$D$239)</f>
        <v>1.4326737946666404E-2</v>
      </c>
      <c r="BE351" s="90">
        <f>$E351^EXP(Parameter!$D$217+Parameter!$D$224)</f>
        <v>1.2151096452550172E-3</v>
      </c>
      <c r="BF351" s="91">
        <f>$D351^EXP(Parameter!$D$234+Parameter!$D$241)</f>
        <v>1.8272063446896396E-2</v>
      </c>
      <c r="BG351" s="91">
        <f>$E351^EXP(Parameter!$D$219+Parameter!$D$226)</f>
        <v>8.4930138400585858E-3</v>
      </c>
      <c r="BH351" s="91">
        <f>$D351^EXP(Parameter!$D$235+Parameter!$D$242)</f>
        <v>4.5964907713070623E-2</v>
      </c>
      <c r="BI351" s="91">
        <f>$E351^EXP(Parameter!$D$220+Parameter!$D$227)</f>
        <v>4.7752008972893351E-3</v>
      </c>
      <c r="BJ351" s="91">
        <f>$D351^EXP(Parameter!$D$236)</f>
        <v>3.4147521167969771E-3</v>
      </c>
      <c r="BK351" s="91">
        <f>$E351^EXP(Parameter!$D$221)</f>
        <v>9.5230526579420813E-2</v>
      </c>
      <c r="BL351" s="91">
        <f>$D351^EXP(Parameter!$D$233+Parameter!$D$240)</f>
        <v>5.2019035430228653E-3</v>
      </c>
      <c r="BM351" s="91">
        <f>$E351^EXP(Parameter!$D$218+Parameter!$D$225)</f>
        <v>2.7040358669301053E-4</v>
      </c>
      <c r="BN351" s="90">
        <f>$D351^EXP(Parameter!$D$268+Parameter!$D$275+Parameter!$D$282)</f>
        <v>3.749928130005651E-2</v>
      </c>
      <c r="BO351" s="91">
        <f>$E351^EXP(Parameter!$D$246+Parameter!$D$253+Parameter!$D$260)</f>
        <v>2.549864415070064E-3</v>
      </c>
      <c r="BP351" s="91">
        <f>$D351^EXP(Parameter!$D$269+Parameter!$D$276+Parameter!$D$283)</f>
        <v>8.1012266172645429E-3</v>
      </c>
      <c r="BQ351" s="91">
        <f>$E351^EXP(Parameter!$D$247+Parameter!$D$254+Parameter!$D$261)</f>
        <v>3.2226193292453501E-3</v>
      </c>
      <c r="BR351" s="91">
        <f>$D351^EXP(Parameter!$D$271+Parameter!$D$278+Parameter!$D$285)</f>
        <v>5.9244791297161987E-2</v>
      </c>
      <c r="BS351" s="91">
        <f>$E351^EXP(Parameter!$D$249+Parameter!$D$256+Parameter!$D$263)</f>
        <v>5.0360040009233362E-3</v>
      </c>
      <c r="BT351" s="91">
        <f>$D351^EXP(Parameter!$D$272+Parameter!$D$279+Parameter!$D$286)</f>
        <v>4.2517288048970744E-2</v>
      </c>
      <c r="BU351" s="91">
        <f>$E351^EXP(Parameter!$D$250+Parameter!D$257+Parameter!D$264)</f>
        <v>2.5195613165009951E-3</v>
      </c>
      <c r="BV351" s="91">
        <f>$D351^EXP(Parameter!$D$273+Parameter!$D$280+Parameter!$D$287)</f>
        <v>3.8493309435944478E-2</v>
      </c>
      <c r="BW351" s="91">
        <f>$E351^EXP(Parameter!$D$251+Parameter!$D$258+Parameter!$D$265)</f>
        <v>2.0930354413461073E-7</v>
      </c>
      <c r="BX351" s="91">
        <f>$D351^EXP(Parameter!$D$270+Parameter!$D$277+Parameter!$D$284)</f>
        <v>1.4168233932879187E-3</v>
      </c>
      <c r="BY351" s="91">
        <f>$E351^EXP(Parameter!$D$248+Parameter!$D$255+Parameter!$D$262)</f>
        <v>1.0256494135372653E-9</v>
      </c>
      <c r="BZ351" s="90">
        <f>$D351^EXP(Parameter!$D$208)</f>
        <v>1.8714819537756538E-2</v>
      </c>
      <c r="CA351" s="90">
        <f>$E351^EXP(Parameter!$D$200)</f>
        <v>4.933229409632068E-4</v>
      </c>
      <c r="CB351" s="90">
        <f>$D351^EXP(Parameter!$D$209)</f>
        <v>1.4571625355041293E-2</v>
      </c>
      <c r="CC351" s="90">
        <f>$E351^EXP(Parameter!$D$201)</f>
        <v>9.6335873750218648E-4</v>
      </c>
      <c r="CD351" s="90">
        <f>$D351^EXP(Parameter!$D$211)</f>
        <v>1.6309095044324394E-2</v>
      </c>
      <c r="CE351" s="90">
        <f>$E351^EXP(Parameter!$D$203)</f>
        <v>6.1343495448799778E-3</v>
      </c>
      <c r="CF351" s="90">
        <f>$D351^EXP(Parameter!$D$212)</f>
        <v>4.5823488639496958E-2</v>
      </c>
      <c r="CG351" s="90">
        <f>$E351^EXP(Parameter!$D$204)</f>
        <v>3.9474624350258544E-3</v>
      </c>
      <c r="CH351" s="91">
        <f>$D351^EXP(Parameter!$D$213)</f>
        <v>1.2424675799927769E-2</v>
      </c>
      <c r="CI351" s="90">
        <f>$E351^EXP(Parameter!$D$205)</f>
        <v>8.0566734162686431E-3</v>
      </c>
      <c r="CJ351" s="91">
        <f>$D351^EXP(Parameter!$D$210)</f>
        <v>5.832544575769736E-3</v>
      </c>
      <c r="CK351" s="90">
        <f>$E351^EXP(Parameter!$D$202)</f>
        <v>3.7910940519178402E-4</v>
      </c>
      <c r="CL351" s="12">
        <f>$D351^EXP(Parameter!$D$170+Parameter!$D$177*(LN($B351/30.2*21)))</f>
        <v>6.0635016932510969E-3</v>
      </c>
      <c r="CM351" s="41">
        <f>$E351^EXP(Parameter!$D$155+Parameter!$D$162*(LN($B351/30.2*21)))</f>
        <v>5.1299215643000023E-2</v>
      </c>
      <c r="CN351" s="12">
        <f>$D351^EXP(Parameter!$D$171+Parameter!$D$178*(LN($B351/30.2*21)))</f>
        <v>7.7212430835998285E-3</v>
      </c>
      <c r="CO351" s="41">
        <f>$E351^EXP(Parameter!$D$156+Parameter!$D$163*(LN($B351/30.2*21)))</f>
        <v>2.4109639258203936E-2</v>
      </c>
      <c r="CP351" s="12">
        <f>$D351^EXP(Parameter!$D$173+Parameter!$D$180*(LN($B351/30.2*21)))</f>
        <v>5.6977665181453981E-3</v>
      </c>
      <c r="CQ351" s="41">
        <f>$E351^EXP(Parameter!$D$158+Parameter!$D$165*(LN($B351/30.2*21)))</f>
        <v>2.0976845120673673E-2</v>
      </c>
      <c r="CR351" s="12">
        <f>$D351^EXP(Parameter!$D$174+Parameter!$D$181*(LN($B351/30.2*21)))</f>
        <v>3.6776551157446115E-3</v>
      </c>
      <c r="CS351" s="41">
        <f>$E351^EXP(Parameter!$D$159+Parameter!$D$166*(LN($B351/30.2*21)))</f>
        <v>4.0074820074446509E-2</v>
      </c>
      <c r="CT351" s="12">
        <f>$D351^EXP(Parameter!$D$175+Parameter!$D$182*(LN($B351/30.2*21)))</f>
        <v>2.9432931481401022E-4</v>
      </c>
      <c r="CU351" s="41">
        <f>$E351^EXP(Parameter!$D$160+Parameter!$D$167*(LN($B351/30.2*21)))</f>
        <v>1.790834900748455E-4</v>
      </c>
      <c r="CV351" s="12">
        <f>$D351^EXP(Parameter!$D$172+Parameter!$D$179*(LN($B351/30.2*21)))</f>
        <v>6.7798908210747234E-4</v>
      </c>
      <c r="CW351" s="41">
        <f>$E351^EXP(Parameter!$D$157+Parameter!$D$164*(LN($B351/30.2*21)))</f>
        <v>7.0775487909517756E-11</v>
      </c>
      <c r="CX351" s="12">
        <f t="shared" si="37"/>
        <v>4.195744500657412E-173</v>
      </c>
      <c r="CY351" s="85">
        <v>1.19733555903456E-2</v>
      </c>
      <c r="CZ351" s="12">
        <f t="shared" si="38"/>
        <v>2.2458076065090692E-12</v>
      </c>
      <c r="DA351" s="85">
        <v>1.74058599449331E-2</v>
      </c>
      <c r="DB351" s="12">
        <f t="shared" si="39"/>
        <v>1.126596999519286E-28</v>
      </c>
      <c r="DC351" s="41">
        <v>1.23406984355518E-5</v>
      </c>
      <c r="DD351" s="12">
        <f t="shared" si="40"/>
        <v>0</v>
      </c>
      <c r="DE351" s="85">
        <v>1.92535358931584E-4</v>
      </c>
      <c r="DF351" s="12">
        <f t="shared" si="41"/>
        <v>0</v>
      </c>
      <c r="DG351" s="41">
        <v>1.23406E-5</v>
      </c>
      <c r="DH351" s="12">
        <f t="shared" si="42"/>
        <v>1.4840495149853787E-28</v>
      </c>
      <c r="DI351" s="41">
        <v>1.23406E-5</v>
      </c>
      <c r="DJ351" s="46">
        <v>346</v>
      </c>
      <c r="DK351" s="44">
        <v>3.0717459826856701E-6</v>
      </c>
      <c r="DL351" s="44">
        <v>1.20571056780872E-5</v>
      </c>
      <c r="DM351" s="44">
        <v>3.3000478215750002E-5</v>
      </c>
      <c r="DN351" s="44">
        <v>2.20994297287502E-5</v>
      </c>
      <c r="DO351" s="44">
        <v>1.33731833120709E-4</v>
      </c>
      <c r="DP351" s="44">
        <v>9.7519637643705997E-5</v>
      </c>
      <c r="DQ351" s="44">
        <v>1.5546608883576499E-4</v>
      </c>
      <c r="DR351" s="45">
        <v>6.5965866326577203E-3</v>
      </c>
      <c r="DS351" s="45">
        <v>1.1960172451945E-2</v>
      </c>
      <c r="DT351" s="45">
        <v>1.0452905708399299E-2</v>
      </c>
      <c r="DU351" s="45">
        <v>6.9892205764329196E-3</v>
      </c>
      <c r="DV351" s="45">
        <v>1.1296448753412101E-2</v>
      </c>
      <c r="DW351" s="45">
        <v>2.08560206334262E-2</v>
      </c>
      <c r="DX351" s="45">
        <v>8.5996575326904301E-3</v>
      </c>
    </row>
    <row r="352" spans="1:128">
      <c r="A352" s="43">
        <f t="shared" si="36"/>
        <v>21.915068493150685</v>
      </c>
      <c r="B352" s="18">
        <v>348</v>
      </c>
      <c r="C352" s="12">
        <v>7634</v>
      </c>
      <c r="D352" s="12">
        <v>5.9740484931894702E-3</v>
      </c>
      <c r="E352" s="12">
        <v>1.21693949907794E-5</v>
      </c>
      <c r="F352" s="92">
        <f>$D352^Parameter!$D$325</f>
        <v>1.8428484428129138E-2</v>
      </c>
      <c r="G352" s="92">
        <f>$E352^Parameter!$D$318</f>
        <v>2.8933013590190829E-4</v>
      </c>
      <c r="H352" s="92">
        <f>$D352^Parameter!$D$326</f>
        <v>1.6634700839408812E-2</v>
      </c>
      <c r="I352" s="92">
        <f>$E352^Parameter!$D$319</f>
        <v>7.1543824437838904E-4</v>
      </c>
      <c r="J352" s="92">
        <f>$D352^Parameter!$D$328</f>
        <v>2.0207695198691516E-2</v>
      </c>
      <c r="K352" s="92">
        <f>$E352^Parameter!$D$321</f>
        <v>6.6492729583877107E-3</v>
      </c>
      <c r="L352" s="92">
        <f>$D352^Parameter!$D$329</f>
        <v>5.6847385605416308E-2</v>
      </c>
      <c r="M352" s="92">
        <f>$E352^Parameter!$D$322</f>
        <v>3.9064458074477655E-3</v>
      </c>
      <c r="N352" s="92">
        <f>$D352^Parameter!$D$330</f>
        <v>1.580438796983143E-2</v>
      </c>
      <c r="O352" s="92">
        <f>$E352^Parameter!$D$323</f>
        <v>1.0817019061600814E-2</v>
      </c>
      <c r="P352" s="92">
        <f>$D352^Parameter!$D$327</f>
        <v>7.6384957951562337E-3</v>
      </c>
      <c r="Q352" s="92">
        <f>$E352^Parameter!$D$320</f>
        <v>3.0965782362563608E-4</v>
      </c>
      <c r="R352" s="12">
        <f>$D352^EXP(Parameter!$D$96+Parameter!$D$103*(($B352/30.2*21)^(1)))</f>
        <v>9.4680052910597429E-176</v>
      </c>
      <c r="S352" s="12">
        <f>$E352^EXP(Parameter!$D$81+Parameter!$D$88*($B352/30.2*21)^(-2))</f>
        <v>9.550608431774469E-4</v>
      </c>
      <c r="T352" s="12">
        <f>$D352^EXP(Parameter!$D$97+Parameter!$D$104*(($B352*21/30.2)^(1)))</f>
        <v>1.8655651431650035E-12</v>
      </c>
      <c r="U352" s="12">
        <f>$E352^EXP(Parameter!$D$82+Parameter!$D$89*($B352/30.2*21)^(-2))</f>
        <v>1.7487406290204932E-3</v>
      </c>
      <c r="V352" s="12">
        <f>$D352^EXP(Parameter!$D$99+Parameter!$D$106*(($B352*21/30.2)^(1)))</f>
        <v>6.0269098734652789E-29</v>
      </c>
      <c r="W352" s="12">
        <f>$E352^EXP(Parameter!$D$84+Parameter!$D$91*($B352/30.2*21)^(-2))</f>
        <v>1.2294740667947132E-2</v>
      </c>
      <c r="X352" s="12">
        <f>$D352^EXP(Parameter!$D$100+Parameter!$D$107*(($B352*21/30.2)^(1)))</f>
        <v>0</v>
      </c>
      <c r="Y352" s="12">
        <f>$E352^EXP(Parameter!$D$85+Parameter!$D$92*($B352/30.2*21)^(-2))</f>
        <v>7.0522432999499673E-3</v>
      </c>
      <c r="Z352" s="12">
        <f>$D352^EXP(Parameter!$D$101+Parameter!$D$108*(($B352*21/30.2)^(1)))</f>
        <v>0</v>
      </c>
      <c r="AA352" s="12">
        <f>$E352^EXP(Parameter!$D$86+Parameter!$D$93*($B352/30.2*21)^(-2))</f>
        <v>1.1000248572253185E-2</v>
      </c>
      <c r="AB352" s="12">
        <f>$D352^EXP(Parameter!$D$98+Parameter!$D$105*(($B352*21/30.2)^(1)))</f>
        <v>8.3266469337659704E-29</v>
      </c>
      <c r="AC352" s="12">
        <f>$E352^EXP(Parameter!$D$83+Parameter!$D$90*($B352/30.2*21)^(-2))</f>
        <v>3.6090122768424587E-4</v>
      </c>
      <c r="AD352" s="87">
        <f>$D352^EXP(Parameter!$D$133+Parameter!$D$140*(($B352*21/30.2)^(-0.5))+Parameter!$D$147*((LN($B352*21/30.2))))</f>
        <v>1.3066201621654905E-24</v>
      </c>
      <c r="AE352" s="12">
        <f>$E352^EXP(Parameter!$D$111+Parameter!$D$118*(($B352*21/30.2)^(-1))+Parameter!$D$125*(($B352*21/30.2)^(-0.5)))</f>
        <v>3.3068098282952041E-2</v>
      </c>
      <c r="AF352" s="12">
        <f>$D352^EXP(Parameter!$D$134+Parameter!$D$141*(($B352*21/30.2)^(-0.5))+Parameter!$D$148*((LN($B352*21/30.2))))</f>
        <v>1.3590592345673721E-6</v>
      </c>
      <c r="AG352" s="12">
        <f>$E352^EXP(Parameter!$D$112+Parameter!$D$119*(($B352*21/30.2)^(-1))+Parameter!$D$126*(($B352*21/30.2)^(-0.5)))</f>
        <v>2.2432496004685942E-3</v>
      </c>
      <c r="AH352" s="12">
        <f>$D352^EXP(Parameter!$D$136+Parameter!$D$143*(($B352*21/30.2)^(-0.5))+Parameter!$D$150*((LN($B352*21/30.2))))</f>
        <v>6.75187476718125E-19</v>
      </c>
      <c r="AI352" s="12">
        <f>$E352^EXP(Parameter!$D$114+Parameter!$D$121*(($B352*21/30.2)^(-1))+Parameter!$D$128*(($B352*21/30.2)^(-0.5)))</f>
        <v>1.423657588307022E-6</v>
      </c>
      <c r="AJ352" s="12">
        <f>$D352^EXP(Parameter!$D$137+Parameter!$D$144*(($B352*21/30.2)^(-0.5))+Parameter!$D$151*((LN($B352*21/30.2))))</f>
        <v>2.0037708637613107E-30</v>
      </c>
      <c r="AK352" s="12">
        <f>$E352^EXP(Parameter!$D$115+Parameter!$D$122*(($B352*21/30.2)^(-1))+Parameter!$D$129*(($B352*21/30.2)^(-0.5)))</f>
        <v>1.1054413159156892E-3</v>
      </c>
      <c r="AL352" s="12">
        <f>$D352^EXP(Parameter!$D$138+Parameter!$D$145*(($B352*21/30.2)^(-0.5))+Parameter!$D$152*((LN($B352*21/30.2))))</f>
        <v>2.4836769702892727E-163</v>
      </c>
      <c r="AM352" s="12">
        <f>$E352^EXP(Parameter!$D$116+Parameter!$D$123*(($B352*21/30.2)^(-1))+Parameter!$D$130*(($B352*21/30.2)^(-0.5)))</f>
        <v>3.8090100004552628E-8</v>
      </c>
      <c r="AN352" s="12">
        <f>$D352^EXP(Parameter!$D$135+Parameter!$D$142*(($B352*21/30.2)^(-0.5))+Parameter!$D$149*((LN($B352*21/30.2))))</f>
        <v>5.4879627217870272E-9</v>
      </c>
      <c r="AO352" s="12">
        <f>$E352^EXP(Parameter!$D$113+Parameter!$D$120*(($B352*21/30.2)^(-1))+Parameter!$D$127*(($B352*21/30.2)^(-0.5)))</f>
        <v>1.0389350167654482E-16</v>
      </c>
      <c r="AP352" s="87">
        <f>$D352^EXP(Parameter!$D$304+Parameter!$D$310*((LN($B352*21/30.2))))</f>
        <v>4.344154339292472E-3</v>
      </c>
      <c r="AQ352" s="88">
        <f>$E352^EXP(Parameter!$D$290+Parameter!$D$296*((LN($B352*21/30.2))))</f>
        <v>4.9120247566739718E-3</v>
      </c>
      <c r="AR352" s="12">
        <f>$D352^EXP(Parameter!$D$305+Parameter!$D$311*((LN($B352*21/30.2))))</f>
        <v>8.1732007792105644E-3</v>
      </c>
      <c r="AS352" s="88">
        <f>$E352^EXP(Parameter!$D$291+Parameter!$D$297*((LN($B352*21/30.2))))</f>
        <v>3.1009350645180064E-3</v>
      </c>
      <c r="AT352" s="12">
        <f>$D352^EXP(Parameter!$D$305+Parameter!$D$307-Parameter!$D$306+(Parameter!$D$311+Parameter!$D$313-Parameter!$D$312)*((LN($B352*21/30.2))))</f>
        <v>6.2363590767213414E-3</v>
      </c>
      <c r="AU352" s="88">
        <f>$E352^EXP(Parameter!$D$291+Parameter!$D$293-Parameter!$D$292+(Parameter!$D$297+Parameter!$D$299-Parameter!$D$298)*((LN($B352*21/30.2))))</f>
        <v>4.8431263290719638E-3</v>
      </c>
      <c r="AV352" s="12">
        <f>$D352^EXP(Parameter!$D$308+Parameter!$D$314*((LN($B352*21/30.2))))</f>
        <v>7.9831800009296343E-3</v>
      </c>
      <c r="AW352" s="88">
        <f>$E352^EXP(Parameter!$D$294+Parameter!$D$300*((LN($B352*21/30.2))))</f>
        <v>4.369733632676967E-3</v>
      </c>
      <c r="AX352" s="12">
        <f>$D352^EXP(Parameter!$D$305+Parameter!$D$309-Parameter!$D$306+(Parameter!$D$311+Parameter!$D$315-Parameter!$D$312)*((LN($B352*21/30.2))))</f>
        <v>1.9376853758214907E-3</v>
      </c>
      <c r="AY352" s="88">
        <f>$E352^EXP(Parameter!$D$291+Parameter!$D$295-Parameter!$D$292+(Parameter!$D$297+Parameter!$D$301-Parameter!$D$298)*((LN($B352*21/30.2))))</f>
        <v>2.608966666592649E-6</v>
      </c>
      <c r="AZ352" s="12">
        <f>$D352^EXP(Parameter!D$305-Parameter!D$306+(Parameter!D$311-Parameter!D$312)*((LN($B352*21/30.2))))</f>
        <v>1.2623589487569203E-3</v>
      </c>
      <c r="BA352" s="88">
        <f>$E352^EXP(Parameter!$D$291-Parameter!$D$292+(Parameter!$D$297-Parameter!$D$298)*((LN($B352*21/30.2))))</f>
        <v>7.8571255401078132E-9</v>
      </c>
      <c r="BB352" s="89">
        <f>$D352^EXP(Parameter!$D$231+Parameter!$D$238)</f>
        <v>2.0460475764591913E-2</v>
      </c>
      <c r="BC352" s="90">
        <f>$E352^EXP(Parameter!$D$216+Parameter!$D$223)</f>
        <v>7.5637853461797829E-4</v>
      </c>
      <c r="BD352" s="91">
        <f>$D352^EXP(Parameter!$D$232+Parameter!$D$239)</f>
        <v>1.4246056271493626E-2</v>
      </c>
      <c r="BE352" s="90">
        <f>$E352^EXP(Parameter!$D$217+Parameter!$D$224)</f>
        <v>1.2050688860672069E-3</v>
      </c>
      <c r="BF352" s="91">
        <f>$D352^EXP(Parameter!$D$234+Parameter!$D$241)</f>
        <v>1.817504328254943E-2</v>
      </c>
      <c r="BG352" s="91">
        <f>$E352^EXP(Parameter!$D$219+Parameter!$D$226)</f>
        <v>8.4431017818930986E-3</v>
      </c>
      <c r="BH352" s="91">
        <f>$D352^EXP(Parameter!$D$235+Parameter!$D$242)</f>
        <v>4.5776983862793011E-2</v>
      </c>
      <c r="BI352" s="91">
        <f>$E352^EXP(Parameter!$D$220+Parameter!$D$227)</f>
        <v>4.7437603226328879E-3</v>
      </c>
      <c r="BJ352" s="91">
        <f>$D352^EXP(Parameter!$D$236)</f>
        <v>3.3890509576234482E-3</v>
      </c>
      <c r="BK352" s="91">
        <f>$E352^EXP(Parameter!$D$221)</f>
        <v>9.4954136841554321E-2</v>
      </c>
      <c r="BL352" s="91">
        <f>$D352^EXP(Parameter!$D$233+Parameter!$D$240)</f>
        <v>5.1656428097994695E-3</v>
      </c>
      <c r="BM352" s="91">
        <f>$E352^EXP(Parameter!$D$218+Parameter!$D$225)</f>
        <v>2.6767153880316179E-4</v>
      </c>
      <c r="BN352" s="90">
        <f>$D352^EXP(Parameter!$D$268+Parameter!$D$275+Parameter!$D$282)</f>
        <v>3.7335857785700331E-2</v>
      </c>
      <c r="BO352" s="91">
        <f>$E352^EXP(Parameter!$D$246+Parameter!$D$253+Parameter!$D$260)</f>
        <v>2.5311121211244137E-3</v>
      </c>
      <c r="BP352" s="91">
        <f>$D352^EXP(Parameter!$D$269+Parameter!$D$276+Parameter!$D$283)</f>
        <v>8.0494975120452943E-3</v>
      </c>
      <c r="BQ352" s="91">
        <f>$E352^EXP(Parameter!$D$247+Parameter!$D$254+Parameter!$D$261)</f>
        <v>3.1998454341807476E-3</v>
      </c>
      <c r="BR352" s="91">
        <f>$D352^EXP(Parameter!$D$271+Parameter!$D$278+Parameter!$D$285)</f>
        <v>5.9022496335849044E-2</v>
      </c>
      <c r="BS352" s="91">
        <f>$E352^EXP(Parameter!$D$249+Parameter!$D$256+Parameter!$D$263)</f>
        <v>5.0031751103103775E-3</v>
      </c>
      <c r="BT352" s="91">
        <f>$D352^EXP(Parameter!$D$272+Parameter!$D$279+Parameter!$D$286)</f>
        <v>4.2339068261315456E-2</v>
      </c>
      <c r="BU352" s="91">
        <f>$E352^EXP(Parameter!$D$250+Parameter!D$257+Parameter!D$264)</f>
        <v>2.5009949196216088E-3</v>
      </c>
      <c r="BV352" s="91">
        <f>$D352^EXP(Parameter!$D$273+Parameter!$D$280+Parameter!$D$287)</f>
        <v>3.8326887699989154E-2</v>
      </c>
      <c r="BW352" s="91">
        <f>$E352^EXP(Parameter!$D$251+Parameter!$D$258+Parameter!$D$265)</f>
        <v>2.053622675232222E-7</v>
      </c>
      <c r="BX352" s="91">
        <f>$D352^EXP(Parameter!$D$270+Parameter!$D$277+Parameter!$D$284)</f>
        <v>1.4045152114565559E-3</v>
      </c>
      <c r="BY352" s="91">
        <f>$E352^EXP(Parameter!$D$248+Parameter!$D$255+Parameter!$D$262)</f>
        <v>9.9974209158778136E-10</v>
      </c>
      <c r="BZ352" s="90">
        <f>$D352^EXP(Parameter!$D$208)</f>
        <v>1.8616041317333135E-2</v>
      </c>
      <c r="CA352" s="90">
        <f>$E352^EXP(Parameter!$D$200)</f>
        <v>4.8870166495747572E-4</v>
      </c>
      <c r="CB352" s="90">
        <f>$D352^EXP(Parameter!$D$209)</f>
        <v>1.4489891252311716E-2</v>
      </c>
      <c r="CC352" s="90">
        <f>$E352^EXP(Parameter!$D$201)</f>
        <v>9.5512412988970133E-4</v>
      </c>
      <c r="CD352" s="90">
        <f>$D352^EXP(Parameter!$D$211)</f>
        <v>1.6220045495655176E-2</v>
      </c>
      <c r="CE352" s="90">
        <f>$E352^EXP(Parameter!$D$203)</f>
        <v>6.0958470947549493E-3</v>
      </c>
      <c r="CF352" s="90">
        <f>$D352^EXP(Parameter!$D$212)</f>
        <v>4.5635955914493452E-2</v>
      </c>
      <c r="CG352" s="90">
        <f>$E352^EXP(Parameter!$D$204)</f>
        <v>3.9205491876729169E-3</v>
      </c>
      <c r="CH352" s="91">
        <f>$D352^EXP(Parameter!$D$213)</f>
        <v>1.2352364982962603E-2</v>
      </c>
      <c r="CI352" s="90">
        <f>$E352^EXP(Parameter!$D$205)</f>
        <v>8.0088035181604747E-3</v>
      </c>
      <c r="CJ352" s="91">
        <f>$D352^EXP(Parameter!$D$210)</f>
        <v>5.792769511613758E-3</v>
      </c>
      <c r="CK352" s="90">
        <f>$E352^EXP(Parameter!$D$202)</f>
        <v>3.7543581592532559E-4</v>
      </c>
      <c r="CL352" s="12">
        <f>$D352^EXP(Parameter!$D$170+Parameter!$D$177*(LN($B352/30.2*21)))</f>
        <v>6.0156436344811354E-3</v>
      </c>
      <c r="CM352" s="41">
        <f>$E352^EXP(Parameter!$D$155+Parameter!$D$162*(LN($B352/30.2*21)))</f>
        <v>5.1222407752069869E-2</v>
      </c>
      <c r="CN352" s="12">
        <f>$D352^EXP(Parameter!$D$171+Parameter!$D$178*(LN($B352/30.2*21)))</f>
        <v>7.6670429049631094E-3</v>
      </c>
      <c r="CO352" s="41">
        <f>$E352^EXP(Parameter!$D$156+Parameter!$D$163*(LN($B352/30.2*21)))</f>
        <v>2.4037025792287857E-2</v>
      </c>
      <c r="CP352" s="12">
        <f>$D352^EXP(Parameter!$D$173+Parameter!$D$180*(LN($B352/30.2*21)))</f>
        <v>5.6529228428104242E-3</v>
      </c>
      <c r="CQ352" s="41">
        <f>$E352^EXP(Parameter!$D$158+Parameter!$D$165*(LN($B352/30.2*21)))</f>
        <v>2.088944183432645E-2</v>
      </c>
      <c r="CR352" s="12">
        <f>$D352^EXP(Parameter!$D$174+Parameter!$D$181*(LN($B352/30.2*21)))</f>
        <v>3.6392055916847949E-3</v>
      </c>
      <c r="CS352" s="41">
        <f>$E352^EXP(Parameter!$D$159+Parameter!$D$166*(LN($B352/30.2*21)))</f>
        <v>3.9966491715931633E-2</v>
      </c>
      <c r="CT352" s="12">
        <f>$D352^EXP(Parameter!$D$175+Parameter!$D$182*(LN($B352/30.2*21)))</f>
        <v>2.8983558762276355E-4</v>
      </c>
      <c r="CU352" s="41">
        <f>$E352^EXP(Parameter!$D$160+Parameter!$D$167*(LN($B352/30.2*21)))</f>
        <v>1.7637942556227189E-4</v>
      </c>
      <c r="CV352" s="12">
        <f>$D352^EXP(Parameter!$D$172+Parameter!$D$179*(LN($B352/30.2*21)))</f>
        <v>6.6991754752527177E-4</v>
      </c>
      <c r="CW352" s="41">
        <f>$E352^EXP(Parameter!$D$157+Parameter!$D$164*(LN($B352/30.2*21)))</f>
        <v>6.7443467890506142E-11</v>
      </c>
      <c r="CX352" s="12">
        <f t="shared" si="37"/>
        <v>9.4680052910597429E-176</v>
      </c>
      <c r="CY352" s="85">
        <v>1.1971485921342499E-2</v>
      </c>
      <c r="CZ352" s="12">
        <f t="shared" si="38"/>
        <v>1.8655651431650035E-12</v>
      </c>
      <c r="DA352" s="85">
        <v>1.7400940997291399E-2</v>
      </c>
      <c r="DB352" s="12">
        <f t="shared" si="39"/>
        <v>6.0269098734652789E-29</v>
      </c>
      <c r="DC352" s="41">
        <v>1.2169488653349601E-5</v>
      </c>
      <c r="DD352" s="12">
        <f t="shared" si="40"/>
        <v>0</v>
      </c>
      <c r="DE352" s="85">
        <v>1.9048627374039699E-4</v>
      </c>
      <c r="DF352" s="12">
        <f t="shared" si="41"/>
        <v>0</v>
      </c>
      <c r="DG352" s="41">
        <v>1.2169400000000001E-5</v>
      </c>
      <c r="DH352" s="12">
        <f t="shared" si="42"/>
        <v>8.3266469337659704E-29</v>
      </c>
      <c r="DI352" s="41">
        <v>1.2169400000000001E-5</v>
      </c>
      <c r="DJ352" s="46">
        <v>347</v>
      </c>
      <c r="DK352" s="44">
        <v>3.0193640705444801E-6</v>
      </c>
      <c r="DL352" s="44">
        <v>1.1865543128153399E-5</v>
      </c>
      <c r="DM352" s="44">
        <v>3.25056301934135E-5</v>
      </c>
      <c r="DN352" s="44">
        <v>2.17601022071134E-5</v>
      </c>
      <c r="DO352" s="44">
        <v>1.3190027623521901E-4</v>
      </c>
      <c r="DP352" s="44">
        <v>9.6154792320057899E-5</v>
      </c>
      <c r="DQ352" s="44">
        <v>1.5335932452043E-4</v>
      </c>
      <c r="DR352" s="45">
        <v>6.5533469781117199E-3</v>
      </c>
      <c r="DS352" s="45">
        <v>1.18871902574182E-2</v>
      </c>
      <c r="DT352" s="45">
        <v>1.0388021691573501E-2</v>
      </c>
      <c r="DU352" s="45">
        <v>6.9437057428199901E-3</v>
      </c>
      <c r="DV352" s="45">
        <v>1.1227010836308299E-2</v>
      </c>
      <c r="DW352" s="45">
        <v>2.07382011159142E-2</v>
      </c>
      <c r="DX352" s="45">
        <v>8.5449913404422907E-3</v>
      </c>
    </row>
    <row r="353" spans="1:128">
      <c r="A353" s="43">
        <f t="shared" si="36"/>
        <v>21.975342465753425</v>
      </c>
      <c r="B353" s="18">
        <v>349</v>
      </c>
      <c r="C353" s="12">
        <v>7656</v>
      </c>
      <c r="D353" s="12">
        <v>5.9336362802092403E-3</v>
      </c>
      <c r="E353" s="12">
        <v>1.20009300751815E-5</v>
      </c>
      <c r="F353" s="92">
        <f>$D353^Parameter!$D$325</f>
        <v>1.8331175643974903E-2</v>
      </c>
      <c r="G353" s="92">
        <f>$E353^Parameter!$D$318</f>
        <v>2.8644070357971809E-4</v>
      </c>
      <c r="H353" s="92">
        <f>$D353^Parameter!$D$326</f>
        <v>1.654461773308176E-2</v>
      </c>
      <c r="I353" s="92">
        <f>$E353^Parameter!$D$319</f>
        <v>7.090837607386677E-4</v>
      </c>
      <c r="J353" s="92">
        <f>$D353^Parameter!$D$328</f>
        <v>2.0103447594048342E-2</v>
      </c>
      <c r="K353" s="92">
        <f>$E353^Parameter!$D$321</f>
        <v>6.6083373165217616E-3</v>
      </c>
      <c r="L353" s="92">
        <f>$D353^Parameter!$D$329</f>
        <v>5.6631715295904349E-2</v>
      </c>
      <c r="M353" s="92">
        <f>$E353^Parameter!$D$322</f>
        <v>3.8798532880963727E-3</v>
      </c>
      <c r="N353" s="92">
        <f>$D353^Parameter!$D$330</f>
        <v>1.5717734422294169E-2</v>
      </c>
      <c r="O353" s="92">
        <f>$E353^Parameter!$D$323</f>
        <v>1.0756871041193061E-2</v>
      </c>
      <c r="P353" s="92">
        <f>$D353^Parameter!$D$327</f>
        <v>7.5892964467024837E-3</v>
      </c>
      <c r="Q353" s="92">
        <f>$E353^Parameter!$D$320</f>
        <v>3.0659102853007608E-4</v>
      </c>
      <c r="R353" s="12">
        <f>$D353^EXP(Parameter!$D$96+Parameter!$D$103*(($B353/30.2*21)^(1)))</f>
        <v>1.9493268714399161E-178</v>
      </c>
      <c r="S353" s="12">
        <f>$E353^EXP(Parameter!$D$81+Parameter!$D$88*($B353/30.2*21)^(-2))</f>
        <v>9.4691530286384403E-4</v>
      </c>
      <c r="T353" s="12">
        <f>$D353^EXP(Parameter!$D$97+Parameter!$D$104*(($B353*21/30.2)^(1)))</f>
        <v>1.5479072790368672E-12</v>
      </c>
      <c r="U353" s="12">
        <f>$E353^EXP(Parameter!$D$82+Parameter!$D$89*($B353/30.2*21)^(-2))</f>
        <v>1.7351179957741918E-3</v>
      </c>
      <c r="V353" s="12">
        <f>$D353^EXP(Parameter!$D$99+Parameter!$D$106*(($B353*21/30.2)^(1)))</f>
        <v>3.2056036485678336E-29</v>
      </c>
      <c r="W353" s="12">
        <f>$E353^EXP(Parameter!$D$84+Parameter!$D$91*($B353/30.2*21)^(-2))</f>
        <v>1.2228308518158535E-2</v>
      </c>
      <c r="X353" s="12">
        <f>$D353^EXP(Parameter!$D$100+Parameter!$D$107*(($B353*21/30.2)^(1)))</f>
        <v>0</v>
      </c>
      <c r="Y353" s="12">
        <f>$E353^EXP(Parameter!$D$85+Parameter!$D$92*($B353/30.2*21)^(-2))</f>
        <v>7.0093365100776005E-3</v>
      </c>
      <c r="Z353" s="12">
        <f>$D353^EXP(Parameter!$D$101+Parameter!$D$108*(($B353*21/30.2)^(1)))</f>
        <v>0</v>
      </c>
      <c r="AA353" s="12">
        <f>$E353^EXP(Parameter!$D$86+Parameter!$D$93*($B353/30.2*21)^(-2))</f>
        <v>1.0939305683230162E-2</v>
      </c>
      <c r="AB353" s="12">
        <f>$D353^EXP(Parameter!$D$98+Parameter!$D$105*(($B353*21/30.2)^(1)))</f>
        <v>4.6489783514400138E-29</v>
      </c>
      <c r="AC353" s="12">
        <f>$E353^EXP(Parameter!$D$83+Parameter!$D$90*($B353/30.2*21)^(-2))</f>
        <v>3.5739423081603217E-4</v>
      </c>
      <c r="AD353" s="87">
        <f>$D353^EXP(Parameter!$D$133+Parameter!$D$140*(($B353*21/30.2)^(-0.5))+Parameter!$D$147*((LN($B353*21/30.2))))</f>
        <v>1.0112264366302556E-24</v>
      </c>
      <c r="AE353" s="12">
        <f>$E353^EXP(Parameter!$D$111+Parameter!$D$118*(($B353*21/30.2)^(-1))+Parameter!$D$125*(($B353*21/30.2)^(-0.5)))</f>
        <v>3.2964808285845013E-2</v>
      </c>
      <c r="AF353" s="12">
        <f>$D353^EXP(Parameter!$D$134+Parameter!$D$141*(($B353*21/30.2)^(-0.5))+Parameter!$D$148*((LN($B353*21/30.2))))</f>
        <v>1.3102600940608439E-6</v>
      </c>
      <c r="AG353" s="12">
        <f>$E353^EXP(Parameter!$D$112+Parameter!$D$119*(($B353*21/30.2)^(-1))+Parameter!$D$126*(($B353*21/30.2)^(-0.5)))</f>
        <v>2.2268242252397219E-3</v>
      </c>
      <c r="AH353" s="12">
        <f>$D353^EXP(Parameter!$D$136+Parameter!$D$143*(($B353*21/30.2)^(-0.5))+Parameter!$D$150*((LN($B353*21/30.2))))</f>
        <v>5.6374975959229834E-19</v>
      </c>
      <c r="AI353" s="12">
        <f>$E353^EXP(Parameter!$D$114+Parameter!$D$121*(($B353*21/30.2)^(-1))+Parameter!$D$128*(($B353*21/30.2)^(-0.5)))</f>
        <v>1.3914238729062343E-6</v>
      </c>
      <c r="AJ353" s="12">
        <f>$D353^EXP(Parameter!$D$137+Parameter!$D$144*(($B353*21/30.2)^(-0.5))+Parameter!$D$151*((LN($B353*21/30.2))))</f>
        <v>1.4038281007573936E-30</v>
      </c>
      <c r="AK353" s="12">
        <f>$E353^EXP(Parameter!$D$115+Parameter!$D$122*(($B353*21/30.2)^(-1))+Parameter!$D$129*(($B353*21/30.2)^(-0.5)))</f>
        <v>1.0954022197557046E-3</v>
      </c>
      <c r="AL353" s="12">
        <f>$D353^EXP(Parameter!$D$138+Parameter!$D$145*(($B353*21/30.2)^(-0.5))+Parameter!$D$152*((LN($B353*21/30.2))))</f>
        <v>1.9480419310247998E-164</v>
      </c>
      <c r="AM353" s="12">
        <f>$E353^EXP(Parameter!$D$116+Parameter!$D$123*(($B353*21/30.2)^(-1))+Parameter!$D$130*(($B353*21/30.2)^(-0.5)))</f>
        <v>3.699515865461447E-8</v>
      </c>
      <c r="AN353" s="12">
        <f>$D353^EXP(Parameter!$D$135+Parameter!$D$142*(($B353*21/30.2)^(-0.5))+Parameter!$D$149*((LN($B353*21/30.2))))</f>
        <v>5.2025771434795134E-9</v>
      </c>
      <c r="AO353" s="12">
        <f>$E353^EXP(Parameter!$D$113+Parameter!$D$120*(($B353*21/30.2)^(-1))+Parameter!$D$127*(($B353*21/30.2)^(-0.5)))</f>
        <v>9.7172535909628024E-17</v>
      </c>
      <c r="AP353" s="87">
        <f>$D353^EXP(Parameter!$D$304+Parameter!$D$310*((LN($B353*21/30.2))))</f>
        <v>4.3043827594347441E-3</v>
      </c>
      <c r="AQ353" s="88">
        <f>$E353^EXP(Parameter!$D$290+Parameter!$D$296*((LN($B353*21/30.2))))</f>
        <v>4.8906208862307581E-3</v>
      </c>
      <c r="AR353" s="12">
        <f>$D353^EXP(Parameter!$D$305+Parameter!$D$311*((LN($B353*21/30.2))))</f>
        <v>8.1158375188541704E-3</v>
      </c>
      <c r="AS353" s="88">
        <f>$E353^EXP(Parameter!$D$291+Parameter!$D$297*((LN($B353*21/30.2))))</f>
        <v>3.0816692894369176E-3</v>
      </c>
      <c r="AT353" s="12">
        <f>$D353^EXP(Parameter!$D$305+Parameter!$D$307-Parameter!$D$306+(Parameter!$D$311+Parameter!$D$313-Parameter!$D$312)*((LN($B353*21/30.2))))</f>
        <v>6.1867483200646976E-3</v>
      </c>
      <c r="AU353" s="88">
        <f>$E353^EXP(Parameter!$D$291+Parameter!$D$293-Parameter!$D$292+(Parameter!$D$297+Parameter!$D$299-Parameter!$D$298)*((LN($B353*21/30.2))))</f>
        <v>4.8090598694191253E-3</v>
      </c>
      <c r="AV353" s="12">
        <f>$D353^EXP(Parameter!$D$308+Parameter!$D$314*((LN($B353*21/30.2))))</f>
        <v>7.9116357579983934E-3</v>
      </c>
      <c r="AW353" s="88">
        <f>$E353^EXP(Parameter!$D$294+Parameter!$D$300*((LN($B353*21/30.2))))</f>
        <v>4.3411651348291046E-3</v>
      </c>
      <c r="AX353" s="12">
        <f>$D353^EXP(Parameter!$D$305+Parameter!$D$309-Parameter!$D$306+(Parameter!$D$311+Parameter!$D$315-Parameter!$D$312)*((LN($B353*21/30.2))))</f>
        <v>1.9166173568189704E-3</v>
      </c>
      <c r="AY353" s="88">
        <f>$E353^EXP(Parameter!$D$291+Parameter!$D$295-Parameter!$D$292+(Parameter!$D$297+Parameter!$D$301-Parameter!$D$298)*((LN($B353*21/30.2))))</f>
        <v>2.535411582226922E-6</v>
      </c>
      <c r="AZ353" s="12">
        <f>$D353^EXP(Parameter!D$305-Parameter!D$306+(Parameter!D$311-Parameter!D$312)*((LN($B353*21/30.2))))</f>
        <v>1.2486134766362508E-3</v>
      </c>
      <c r="BA353" s="88">
        <f>$E353^EXP(Parameter!$D$291-Parameter!$D$292+(Parameter!$D$297-Parameter!$D$298)*((LN($B353*21/30.2))))</f>
        <v>7.565492800090909E-9</v>
      </c>
      <c r="BB353" s="89">
        <f>$D353^EXP(Parameter!$D$231+Parameter!$D$238)</f>
        <v>2.0355259555139952E-2</v>
      </c>
      <c r="BC353" s="90">
        <f>$E353^EXP(Parameter!$D$216+Parameter!$D$223)</f>
        <v>7.4971181019728981E-4</v>
      </c>
      <c r="BD353" s="91">
        <f>$D353^EXP(Parameter!$D$232+Parameter!$D$239)</f>
        <v>1.416599736128586E-2</v>
      </c>
      <c r="BE353" s="90">
        <f>$E353^EXP(Parameter!$D$217+Parameter!$D$224)</f>
        <v>1.195132879834269E-3</v>
      </c>
      <c r="BF353" s="91">
        <f>$D353^EXP(Parameter!$D$234+Parameter!$D$241)</f>
        <v>1.807874087457308E-2</v>
      </c>
      <c r="BG353" s="91">
        <f>$E353^EXP(Parameter!$D$219+Parameter!$D$226)</f>
        <v>8.3935917248561184E-3</v>
      </c>
      <c r="BH353" s="91">
        <f>$D353^EXP(Parameter!$D$235+Parameter!$D$242)</f>
        <v>4.5590221480351009E-2</v>
      </c>
      <c r="BI353" s="91">
        <f>$E353^EXP(Parameter!$D$220+Parameter!$D$227)</f>
        <v>4.7125951411786191E-3</v>
      </c>
      <c r="BJ353" s="91">
        <f>$D353^EXP(Parameter!$D$236)</f>
        <v>3.363596729833379E-3</v>
      </c>
      <c r="BK353" s="91">
        <f>$E353^EXP(Parameter!$D$221)</f>
        <v>9.4679153775231381E-2</v>
      </c>
      <c r="BL353" s="91">
        <f>$D353^EXP(Parameter!$D$233+Parameter!$D$240)</f>
        <v>5.129710370306035E-3</v>
      </c>
      <c r="BM353" s="91">
        <f>$E353^EXP(Parameter!$D$218+Parameter!$D$225)</f>
        <v>2.6497300515612135E-4</v>
      </c>
      <c r="BN353" s="90">
        <f>$D353^EXP(Parameter!$D$268+Parameter!$D$275+Parameter!$D$282)</f>
        <v>3.7173488238378183E-2</v>
      </c>
      <c r="BO353" s="91">
        <f>$E353^EXP(Parameter!$D$246+Parameter!$D$253+Parameter!$D$260)</f>
        <v>2.5125384752795249E-3</v>
      </c>
      <c r="BP353" s="91">
        <f>$D353^EXP(Parameter!$D$269+Parameter!$D$276+Parameter!$D$283)</f>
        <v>7.998206563497744E-3</v>
      </c>
      <c r="BQ353" s="91">
        <f>$E353^EXP(Parameter!$D$247+Parameter!$D$254+Parameter!$D$261)</f>
        <v>3.1772819775144658E-3</v>
      </c>
      <c r="BR353" s="91">
        <f>$D353^EXP(Parameter!$D$271+Parameter!$D$278+Parameter!$D$285)</f>
        <v>5.8801500756724551E-2</v>
      </c>
      <c r="BS353" s="91">
        <f>$E353^EXP(Parameter!$D$249+Parameter!$D$256+Parameter!$D$263)</f>
        <v>4.970631636724925E-3</v>
      </c>
      <c r="BT353" s="91">
        <f>$D353^EXP(Parameter!$D$272+Parameter!$D$279+Parameter!$D$286)</f>
        <v>4.2161968314163516E-2</v>
      </c>
      <c r="BU353" s="91">
        <f>$E353^EXP(Parameter!$D$250+Parameter!D$257+Parameter!D$264)</f>
        <v>2.482605671304232E-3</v>
      </c>
      <c r="BV353" s="91">
        <f>$D353^EXP(Parameter!$D$273+Parameter!$D$280+Parameter!$D$287)</f>
        <v>3.8161533519125705E-2</v>
      </c>
      <c r="BW353" s="91">
        <f>$E353^EXP(Parameter!$D$251+Parameter!$D$258+Parameter!$D$265)</f>
        <v>2.0150362123213603E-7</v>
      </c>
      <c r="BX353" s="91">
        <f>$D353^EXP(Parameter!$D$270+Parameter!$D$277+Parameter!$D$284)</f>
        <v>1.3923395247651567E-3</v>
      </c>
      <c r="BY353" s="91">
        <f>$E353^EXP(Parameter!$D$248+Parameter!$D$255+Parameter!$D$262)</f>
        <v>9.7454394133450413E-10</v>
      </c>
      <c r="BZ353" s="90">
        <f>$D353^EXP(Parameter!$D$208)</f>
        <v>1.8517990740039333E-2</v>
      </c>
      <c r="CA353" s="90">
        <f>$E353^EXP(Parameter!$D$200)</f>
        <v>4.8413368864811638E-4</v>
      </c>
      <c r="CB353" s="90">
        <f>$D353^EXP(Parameter!$D$209)</f>
        <v>1.440878621146542E-2</v>
      </c>
      <c r="CC353" s="90">
        <f>$E353^EXP(Parameter!$D$201)</f>
        <v>9.4697776758887603E-4</v>
      </c>
      <c r="CD353" s="90">
        <f>$D353^EXP(Parameter!$D$211)</f>
        <v>1.6131668084141772E-2</v>
      </c>
      <c r="CE353" s="90">
        <f>$E353^EXP(Parameter!$D$203)</f>
        <v>6.0576700893815848E-3</v>
      </c>
      <c r="CF353" s="90">
        <f>$D353^EXP(Parameter!$D$212)</f>
        <v>4.5449583003079629E-2</v>
      </c>
      <c r="CG353" s="90">
        <f>$E353^EXP(Parameter!$D$204)</f>
        <v>3.8938779475278257E-3</v>
      </c>
      <c r="CH353" s="91">
        <f>$D353^EXP(Parameter!$D$213)</f>
        <v>1.2280625897858315E-2</v>
      </c>
      <c r="CI353" s="90">
        <f>$E353^EXP(Parameter!$D$205)</f>
        <v>7.9613222654302818E-3</v>
      </c>
      <c r="CJ353" s="91">
        <f>$D353^EXP(Parameter!$D$210)</f>
        <v>5.7533485653264247E-3</v>
      </c>
      <c r="CK353" s="90">
        <f>$E353^EXP(Parameter!$D$202)</f>
        <v>3.7180577665577898E-4</v>
      </c>
      <c r="CL353" s="12">
        <f>$D353^EXP(Parameter!$D$170+Parameter!$D$177*(LN($B353/30.2*21)))</f>
        <v>5.9682486355081997E-3</v>
      </c>
      <c r="CM353" s="41">
        <f>$E353^EXP(Parameter!$D$155+Parameter!$D$162*(LN($B353/30.2*21)))</f>
        <v>5.1146000884790974E-2</v>
      </c>
      <c r="CN353" s="12">
        <f>$D353^EXP(Parameter!$D$171+Parameter!$D$178*(LN($B353/30.2*21)))</f>
        <v>7.6133273304504314E-3</v>
      </c>
      <c r="CO353" s="41">
        <f>$E353^EXP(Parameter!$D$156+Parameter!$D$163*(LN($B353/30.2*21)))</f>
        <v>2.3964841682260346E-2</v>
      </c>
      <c r="CP353" s="12">
        <f>$D353^EXP(Parameter!$D$173+Parameter!$D$180*(LN($B353/30.2*21)))</f>
        <v>5.6085133959184689E-3</v>
      </c>
      <c r="CQ353" s="41">
        <f>$E353^EXP(Parameter!$D$158+Parameter!$D$165*(LN($B353/30.2*21)))</f>
        <v>2.0802613942143073E-2</v>
      </c>
      <c r="CR353" s="12">
        <f>$D353^EXP(Parameter!$D$174+Parameter!$D$181*(LN($B353/30.2*21)))</f>
        <v>3.6012110526051975E-3</v>
      </c>
      <c r="CS353" s="41">
        <f>$E353^EXP(Parameter!$D$159+Parameter!$D$166*(LN($B353/30.2*21)))</f>
        <v>3.9858763747156176E-2</v>
      </c>
      <c r="CT353" s="12">
        <f>$D353^EXP(Parameter!$D$175+Parameter!$D$182*(LN($B353/30.2*21)))</f>
        <v>2.8541652672347758E-4</v>
      </c>
      <c r="CU353" s="41">
        <f>$E353^EXP(Parameter!$D$160+Parameter!$D$167*(LN($B353/30.2*21)))</f>
        <v>1.7372016896087742E-4</v>
      </c>
      <c r="CV353" s="12">
        <f>$D353^EXP(Parameter!$D$172+Parameter!$D$179*(LN($B353/30.2*21)))</f>
        <v>6.6195549694638063E-4</v>
      </c>
      <c r="CW353" s="41">
        <f>$E353^EXP(Parameter!$D$157+Parameter!$D$164*(LN($B353/30.2*21)))</f>
        <v>6.4271878748218946E-11</v>
      </c>
      <c r="CX353" s="12">
        <f t="shared" si="37"/>
        <v>1.9493268714399161E-178</v>
      </c>
      <c r="CY353" s="85">
        <v>1.1969650026892001E-2</v>
      </c>
      <c r="CZ353" s="12">
        <f t="shared" si="38"/>
        <v>1.5479072790368672E-12</v>
      </c>
      <c r="DA353" s="85">
        <v>1.7396100226327298E-2</v>
      </c>
      <c r="DB353" s="12">
        <f t="shared" si="39"/>
        <v>3.2056036485678336E-29</v>
      </c>
      <c r="DC353" s="41">
        <v>1.2000979819543701E-5</v>
      </c>
      <c r="DD353" s="12">
        <f t="shared" si="40"/>
        <v>0</v>
      </c>
      <c r="DE353" s="85">
        <v>1.8846764570791801E-4</v>
      </c>
      <c r="DF353" s="12">
        <f t="shared" si="41"/>
        <v>0</v>
      </c>
      <c r="DG353" s="41">
        <v>1.2000900000000001E-5</v>
      </c>
      <c r="DH353" s="12">
        <f t="shared" si="42"/>
        <v>4.6489783514400138E-29</v>
      </c>
      <c r="DI353" s="41">
        <v>1.2000900000000001E-5</v>
      </c>
      <c r="DJ353" s="46">
        <v>348</v>
      </c>
      <c r="DK353" s="44">
        <v>2.9679792143966202E-6</v>
      </c>
      <c r="DL353" s="44">
        <v>1.16773975189499E-5</v>
      </c>
      <c r="DM353" s="44">
        <v>3.2019153155427E-5</v>
      </c>
      <c r="DN353" s="44">
        <v>2.1426640780641799E-5</v>
      </c>
      <c r="DO353" s="44">
        <v>1.30097235550686E-4</v>
      </c>
      <c r="DP353" s="44">
        <v>9.4811622023072099E-5</v>
      </c>
      <c r="DQ353" s="44">
        <v>1.5128504460082401E-4</v>
      </c>
      <c r="DR353" s="45">
        <v>6.5104823743574701E-3</v>
      </c>
      <c r="DS353" s="45">
        <v>1.18148045209876E-2</v>
      </c>
      <c r="DT353" s="45">
        <v>1.03236755363474E-2</v>
      </c>
      <c r="DU353" s="45">
        <v>6.8985835541092201E-3</v>
      </c>
      <c r="DV353" s="45">
        <v>1.11581438711231E-2</v>
      </c>
      <c r="DW353" s="45">
        <v>2.06212846796241E-2</v>
      </c>
      <c r="DX353" s="45">
        <v>8.4907873651611804E-3</v>
      </c>
    </row>
  </sheetData>
  <mergeCells count="123">
    <mergeCell ref="CX1:DI1"/>
    <mergeCell ref="DJ1:DJ4"/>
    <mergeCell ref="DK1:DX1"/>
    <mergeCell ref="BV2:BW2"/>
    <mergeCell ref="BX2:BY2"/>
    <mergeCell ref="BZ2:CA2"/>
    <mergeCell ref="CB2:CC2"/>
    <mergeCell ref="A1:C3"/>
    <mergeCell ref="D1:E3"/>
    <mergeCell ref="R1:AC1"/>
    <mergeCell ref="AD1:AO1"/>
    <mergeCell ref="AP1:BA1"/>
    <mergeCell ref="BB1:BM1"/>
    <mergeCell ref="R2:S2"/>
    <mergeCell ref="T2:U2"/>
    <mergeCell ref="V2:W2"/>
    <mergeCell ref="X2:Y2"/>
    <mergeCell ref="Z2:AA2"/>
    <mergeCell ref="AB2:AC2"/>
    <mergeCell ref="AD2:AE2"/>
    <mergeCell ref="AF2:AG2"/>
    <mergeCell ref="AH2:AI2"/>
    <mergeCell ref="AJ2:AK2"/>
    <mergeCell ref="BN1:BY1"/>
    <mergeCell ref="BZ1:CK1"/>
    <mergeCell ref="CL1:CW1"/>
    <mergeCell ref="AX2:AY2"/>
    <mergeCell ref="AZ2:BA2"/>
    <mergeCell ref="BB2:BC2"/>
    <mergeCell ref="BD2:BE2"/>
    <mergeCell ref="BF2:BG2"/>
    <mergeCell ref="BH2:BI2"/>
    <mergeCell ref="AL2:AM2"/>
    <mergeCell ref="AN2:AO2"/>
    <mergeCell ref="AP2:AQ2"/>
    <mergeCell ref="AR2:AS2"/>
    <mergeCell ref="AT2:AU2"/>
    <mergeCell ref="AV2:AW2"/>
    <mergeCell ref="CD2:CE2"/>
    <mergeCell ref="CF2:CG2"/>
    <mergeCell ref="CH2:CI2"/>
    <mergeCell ref="CJ2:CK2"/>
    <mergeCell ref="CL2:CM2"/>
    <mergeCell ref="CN2:CO2"/>
    <mergeCell ref="BJ2:BK2"/>
    <mergeCell ref="BL2:BM2"/>
    <mergeCell ref="BN2:BO2"/>
    <mergeCell ref="BP2:BQ2"/>
    <mergeCell ref="BR2:BS2"/>
    <mergeCell ref="BT2:BU2"/>
    <mergeCell ref="DB2:DC2"/>
    <mergeCell ref="DD2:DE2"/>
    <mergeCell ref="DF2:DG2"/>
    <mergeCell ref="DH2:DI2"/>
    <mergeCell ref="DK2:DQ3"/>
    <mergeCell ref="DR2:DX3"/>
    <mergeCell ref="CP2:CQ2"/>
    <mergeCell ref="CR2:CS2"/>
    <mergeCell ref="CT2:CU2"/>
    <mergeCell ref="CV2:CW2"/>
    <mergeCell ref="CX2:CY2"/>
    <mergeCell ref="CZ2:DA2"/>
    <mergeCell ref="BZ3:CA3"/>
    <mergeCell ref="CB3:CC3"/>
    <mergeCell ref="CD3:CE3"/>
    <mergeCell ref="CF3:CG3"/>
    <mergeCell ref="CH3:CI3"/>
    <mergeCell ref="CJ3:CK3"/>
    <mergeCell ref="DD3:DE3"/>
    <mergeCell ref="DF3:DG3"/>
    <mergeCell ref="DH3:DI3"/>
    <mergeCell ref="AD3:AE3"/>
    <mergeCell ref="AF3:AG3"/>
    <mergeCell ref="AH3:AI3"/>
    <mergeCell ref="AJ3:AK3"/>
    <mergeCell ref="AL3:AM3"/>
    <mergeCell ref="AN3:AO3"/>
    <mergeCell ref="R3:S3"/>
    <mergeCell ref="T3:U3"/>
    <mergeCell ref="V3:W3"/>
    <mergeCell ref="X3:Y3"/>
    <mergeCell ref="Z3:AA3"/>
    <mergeCell ref="AB3:AC3"/>
    <mergeCell ref="BB3:BC3"/>
    <mergeCell ref="BD3:BE3"/>
    <mergeCell ref="BF3:BG3"/>
    <mergeCell ref="BH3:BI3"/>
    <mergeCell ref="BJ3:BK3"/>
    <mergeCell ref="BL3:BM3"/>
    <mergeCell ref="AP3:AQ3"/>
    <mergeCell ref="AR3:AS3"/>
    <mergeCell ref="AT3:AU3"/>
    <mergeCell ref="AV3:AW3"/>
    <mergeCell ref="AX3:AY3"/>
    <mergeCell ref="AZ3:BA3"/>
    <mergeCell ref="BN3:BO3"/>
    <mergeCell ref="BP3:BQ3"/>
    <mergeCell ref="BR3:BS3"/>
    <mergeCell ref="BT3:BU3"/>
    <mergeCell ref="BV3:BW3"/>
    <mergeCell ref="BX3:BY3"/>
    <mergeCell ref="CX3:CY3"/>
    <mergeCell ref="CZ3:DA3"/>
    <mergeCell ref="DB3:DC3"/>
    <mergeCell ref="CL3:CM3"/>
    <mergeCell ref="CN3:CO3"/>
    <mergeCell ref="CP3:CQ3"/>
    <mergeCell ref="CR3:CS3"/>
    <mergeCell ref="CT3:CU3"/>
    <mergeCell ref="CV3:CW3"/>
    <mergeCell ref="F3:G3"/>
    <mergeCell ref="H3:I3"/>
    <mergeCell ref="J3:K3"/>
    <mergeCell ref="L3:M3"/>
    <mergeCell ref="N3:O3"/>
    <mergeCell ref="P3:Q3"/>
    <mergeCell ref="F1:Q1"/>
    <mergeCell ref="F2:G2"/>
    <mergeCell ref="H2:I2"/>
    <mergeCell ref="J2:K2"/>
    <mergeCell ref="L2:M2"/>
    <mergeCell ref="N2:O2"/>
    <mergeCell ref="P2:Q2"/>
  </mergeCells>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96A12-462D-42C3-98F1-CE5974135146}">
  <sheetPr codeName="Sheet6"/>
  <dimension ref="A1:AO352"/>
  <sheetViews>
    <sheetView zoomScaleNormal="100" workbookViewId="0">
      <pane xSplit="1" topLeftCell="T1" activePane="topRight" state="frozen"/>
      <selection pane="topRight" activeCell="AJ4" sqref="AJ4:AJ352"/>
    </sheetView>
  </sheetViews>
  <sheetFormatPr defaultRowHeight="13.8"/>
  <cols>
    <col min="1" max="16384" width="8.88671875" style="12"/>
  </cols>
  <sheetData>
    <row r="1" spans="1:41" s="86" customFormat="1" ht="14.4" customHeight="1">
      <c r="A1" s="139" t="s">
        <v>163</v>
      </c>
      <c r="B1" s="139"/>
      <c r="C1" s="139" t="s">
        <v>166</v>
      </c>
      <c r="D1" s="139"/>
      <c r="E1" s="139"/>
      <c r="F1" s="139"/>
      <c r="G1" s="139"/>
      <c r="H1" s="139"/>
      <c r="I1" s="139" t="s">
        <v>170</v>
      </c>
      <c r="J1" s="139"/>
      <c r="K1" s="139"/>
      <c r="L1" s="139"/>
      <c r="M1" s="139"/>
      <c r="N1" s="139"/>
      <c r="O1" s="139" t="s">
        <v>83</v>
      </c>
      <c r="P1" s="139"/>
      <c r="Q1" s="139"/>
      <c r="R1" s="139"/>
      <c r="S1" s="139"/>
      <c r="T1" s="139"/>
      <c r="U1" s="139" t="s">
        <v>171</v>
      </c>
      <c r="V1" s="139"/>
      <c r="W1" s="139"/>
      <c r="X1" s="139"/>
      <c r="Y1" s="139"/>
      <c r="Z1" s="139"/>
      <c r="AA1" s="139"/>
      <c r="AB1" s="139"/>
      <c r="AC1" s="139"/>
      <c r="AD1" s="139" t="s">
        <v>84</v>
      </c>
      <c r="AE1" s="139"/>
      <c r="AF1" s="139"/>
      <c r="AG1" s="139"/>
      <c r="AH1" s="139"/>
      <c r="AI1" s="139"/>
      <c r="AJ1" s="139" t="s">
        <v>178</v>
      </c>
      <c r="AK1" s="139"/>
      <c r="AL1" s="139"/>
      <c r="AM1" s="139"/>
      <c r="AN1" s="139"/>
      <c r="AO1" s="139"/>
    </row>
    <row r="2" spans="1:41" s="86" customFormat="1">
      <c r="A2" s="139"/>
      <c r="B2" s="139"/>
      <c r="C2" s="139" t="s">
        <v>167</v>
      </c>
      <c r="D2" s="139"/>
      <c r="E2" s="139"/>
      <c r="F2" s="139" t="s">
        <v>168</v>
      </c>
      <c r="G2" s="139"/>
      <c r="H2" s="139"/>
      <c r="I2" s="139" t="s">
        <v>167</v>
      </c>
      <c r="J2" s="139"/>
      <c r="K2" s="139"/>
      <c r="L2" s="139" t="s">
        <v>168</v>
      </c>
      <c r="M2" s="139"/>
      <c r="N2" s="139"/>
      <c r="O2" s="139" t="s">
        <v>167</v>
      </c>
      <c r="P2" s="139"/>
      <c r="Q2" s="139"/>
      <c r="R2" s="139" t="s">
        <v>168</v>
      </c>
      <c r="S2" s="139"/>
      <c r="T2" s="139"/>
      <c r="U2" s="139" t="s">
        <v>173</v>
      </c>
      <c r="V2" s="139"/>
      <c r="W2" s="139"/>
      <c r="X2" s="139" t="s">
        <v>175</v>
      </c>
      <c r="Y2" s="139"/>
      <c r="Z2" s="139"/>
      <c r="AA2" s="139" t="s">
        <v>177</v>
      </c>
      <c r="AB2" s="139"/>
      <c r="AC2" s="139"/>
      <c r="AD2" s="139" t="s">
        <v>167</v>
      </c>
      <c r="AE2" s="139"/>
      <c r="AF2" s="139"/>
      <c r="AG2" s="139" t="s">
        <v>168</v>
      </c>
      <c r="AH2" s="139"/>
      <c r="AI2" s="139"/>
      <c r="AJ2" s="139" t="s">
        <v>167</v>
      </c>
      <c r="AK2" s="139"/>
      <c r="AL2" s="139"/>
      <c r="AM2" s="139" t="s">
        <v>177</v>
      </c>
      <c r="AN2" s="139"/>
      <c r="AO2" s="139"/>
    </row>
    <row r="3" spans="1:41">
      <c r="A3" s="12" t="s">
        <v>165</v>
      </c>
      <c r="B3" s="12" t="s">
        <v>164</v>
      </c>
      <c r="C3" s="12" t="s">
        <v>169</v>
      </c>
      <c r="D3" s="12" t="s">
        <v>60</v>
      </c>
      <c r="E3" s="12" t="s">
        <v>61</v>
      </c>
      <c r="F3" s="12" t="s">
        <v>169</v>
      </c>
      <c r="G3" s="12" t="s">
        <v>60</v>
      </c>
      <c r="H3" s="12" t="s">
        <v>61</v>
      </c>
      <c r="I3" s="12" t="s">
        <v>169</v>
      </c>
      <c r="J3" s="12" t="s">
        <v>61</v>
      </c>
      <c r="K3" s="12" t="s">
        <v>60</v>
      </c>
      <c r="L3" s="12" t="s">
        <v>169</v>
      </c>
      <c r="M3" s="12" t="s">
        <v>61</v>
      </c>
      <c r="N3" s="12" t="s">
        <v>60</v>
      </c>
      <c r="O3" s="12" t="s">
        <v>169</v>
      </c>
      <c r="P3" s="12" t="s">
        <v>61</v>
      </c>
      <c r="Q3" s="12" t="s">
        <v>60</v>
      </c>
      <c r="R3" s="12" t="s">
        <v>169</v>
      </c>
      <c r="S3" s="12" t="s">
        <v>61</v>
      </c>
      <c r="T3" s="12" t="s">
        <v>60</v>
      </c>
      <c r="U3" s="12" t="s">
        <v>169</v>
      </c>
      <c r="V3" s="12" t="s">
        <v>61</v>
      </c>
      <c r="W3" s="12" t="s">
        <v>60</v>
      </c>
      <c r="X3" s="12" t="s">
        <v>169</v>
      </c>
      <c r="Y3" s="12" t="s">
        <v>61</v>
      </c>
      <c r="Z3" s="12" t="s">
        <v>60</v>
      </c>
      <c r="AA3" s="12" t="s">
        <v>169</v>
      </c>
      <c r="AB3" s="12" t="s">
        <v>61</v>
      </c>
      <c r="AC3" s="12" t="s">
        <v>60</v>
      </c>
      <c r="AD3" s="12" t="s">
        <v>169</v>
      </c>
      <c r="AE3" s="12" t="s">
        <v>61</v>
      </c>
      <c r="AF3" s="12" t="s">
        <v>60</v>
      </c>
      <c r="AG3" s="12" t="s">
        <v>169</v>
      </c>
      <c r="AH3" s="12" t="s">
        <v>61</v>
      </c>
      <c r="AI3" s="12" t="s">
        <v>60</v>
      </c>
      <c r="AJ3" s="12" t="s">
        <v>169</v>
      </c>
      <c r="AK3" s="12" t="s">
        <v>61</v>
      </c>
      <c r="AL3" s="12" t="s">
        <v>60</v>
      </c>
      <c r="AM3" s="12" t="s">
        <v>169</v>
      </c>
      <c r="AN3" s="12" t="s">
        <v>61</v>
      </c>
      <c r="AO3" s="12" t="s">
        <v>60</v>
      </c>
    </row>
    <row r="4" spans="1:41">
      <c r="A4" s="12">
        <v>1</v>
      </c>
      <c r="B4" s="12">
        <v>0</v>
      </c>
      <c r="C4" s="12">
        <f>'Survival-1cycle NMA'!DS5</f>
        <v>1</v>
      </c>
      <c r="D4" s="41">
        <f>'Survival-1cycle NMA'!DL5</f>
        <v>1</v>
      </c>
      <c r="E4" s="12">
        <f>IF(C4-D4&gt;0,C4-D4,0)</f>
        <v>0</v>
      </c>
      <c r="F4" s="12">
        <f>'Survival-1cycle NMA'!DR5</f>
        <v>1</v>
      </c>
      <c r="G4" s="12">
        <f>'Survival-1cycle NMA'!DK5</f>
        <v>1</v>
      </c>
      <c r="H4" s="12">
        <f>IF(F4-G4&gt;0,F4-G4,0)</f>
        <v>0</v>
      </c>
      <c r="I4" s="12">
        <f>'Survival-1cycle NMA'!DT5</f>
        <v>1</v>
      </c>
      <c r="J4" s="12">
        <f>IF(I4-K4&gt;0,I4-K4,0)</f>
        <v>0</v>
      </c>
      <c r="K4" s="41">
        <f>'Survival-1cycle NMA'!DM5</f>
        <v>1</v>
      </c>
      <c r="L4" s="12">
        <f>F4</f>
        <v>1</v>
      </c>
      <c r="M4" s="41">
        <f t="shared" ref="M4:N4" si="0">G4</f>
        <v>1</v>
      </c>
      <c r="N4" s="41">
        <f t="shared" si="0"/>
        <v>0</v>
      </c>
      <c r="O4" s="12">
        <f>I4</f>
        <v>1</v>
      </c>
      <c r="P4" s="41">
        <f t="shared" ref="P4:Q4" si="1">J4</f>
        <v>0</v>
      </c>
      <c r="Q4" s="41">
        <f t="shared" si="1"/>
        <v>1</v>
      </c>
      <c r="R4" s="12">
        <f>F4</f>
        <v>1</v>
      </c>
      <c r="S4" s="41">
        <f t="shared" ref="S4:T4" si="2">G4</f>
        <v>1</v>
      </c>
      <c r="T4" s="41">
        <f t="shared" si="2"/>
        <v>0</v>
      </c>
      <c r="U4" s="12">
        <f>'Survival-1cycle NMA'!DV5</f>
        <v>1</v>
      </c>
      <c r="V4" s="12">
        <f>IF(U4-W4&gt;0,U4-W4,0)</f>
        <v>0</v>
      </c>
      <c r="W4" s="12">
        <f>'Survival-1cycle NMA'!DO5</f>
        <v>1</v>
      </c>
      <c r="X4" s="12">
        <f>O4</f>
        <v>1</v>
      </c>
      <c r="Y4" s="41">
        <f t="shared" ref="Y4:Z4" si="3">P4</f>
        <v>0</v>
      </c>
      <c r="Z4" s="41">
        <f t="shared" si="3"/>
        <v>1</v>
      </c>
      <c r="AA4" s="12">
        <f>'Survival-1cycle NMA'!DU5</f>
        <v>1</v>
      </c>
      <c r="AB4" s="12">
        <f>IF(AA4-AC4&gt;0,AA4-AC4,0)</f>
        <v>0</v>
      </c>
      <c r="AC4" s="12">
        <f>'Survival-1cycle NMA'!DN5</f>
        <v>1</v>
      </c>
      <c r="AD4" s="12">
        <f>'Survival-1cycle NMA'!DW5</f>
        <v>1</v>
      </c>
      <c r="AE4" s="12">
        <f>IF(AD4-AF4&gt;0,AD4-AF4,0)</f>
        <v>0</v>
      </c>
      <c r="AF4" s="12">
        <f>'Survival-1cycle NMA'!DP5</f>
        <v>1</v>
      </c>
      <c r="AG4" s="12">
        <f>F4</f>
        <v>1</v>
      </c>
      <c r="AH4" s="41">
        <f t="shared" ref="AH4:AI4" si="4">G4</f>
        <v>1</v>
      </c>
      <c r="AI4" s="41">
        <f t="shared" si="4"/>
        <v>0</v>
      </c>
      <c r="AJ4" s="12">
        <f>'Survival-1cycle NMA'!DX5</f>
        <v>1</v>
      </c>
      <c r="AK4" s="12">
        <f>IF(AJ4-AL4&gt;0,AJ4-AL4,0)</f>
        <v>0</v>
      </c>
      <c r="AL4" s="12">
        <f>'Survival-1cycle NMA'!DQ5</f>
        <v>1</v>
      </c>
      <c r="AM4" s="12">
        <f>AA4</f>
        <v>1</v>
      </c>
      <c r="AN4" s="41">
        <f t="shared" ref="AN4:AO4" si="5">AB4</f>
        <v>0</v>
      </c>
      <c r="AO4" s="41">
        <f t="shared" si="5"/>
        <v>1</v>
      </c>
    </row>
    <row r="5" spans="1:41">
      <c r="A5" s="12">
        <v>2</v>
      </c>
      <c r="B5" s="12">
        <f t="shared" ref="B5:B68" si="6">A4*21/365</f>
        <v>5.7534246575342465E-2</v>
      </c>
      <c r="C5" s="41">
        <f>'Survival-1cycle NMA'!DS6</f>
        <v>0.99535127325908601</v>
      </c>
      <c r="D5" s="41">
        <f>'Survival-1cycle NMA'!DL6</f>
        <v>0.99099942085491899</v>
      </c>
      <c r="E5" s="12">
        <f t="shared" ref="E5:E68" si="7">IF(C5-D5&gt;0,C5-D5,0)</f>
        <v>4.3518524041670226E-3</v>
      </c>
      <c r="F5" s="41">
        <f>'Survival-1cycle NMA'!DR6</f>
        <v>0.99114254200882801</v>
      </c>
      <c r="G5" s="41">
        <f>'Survival-1cycle NMA'!DK6</f>
        <v>0.98312428511002203</v>
      </c>
      <c r="H5" s="12">
        <f t="shared" ref="H5:H68" si="8">IF(F5-G5&gt;0,F5-G5,0)</f>
        <v>8.0182568988059755E-3</v>
      </c>
      <c r="I5" s="41">
        <f>'Survival-1cycle NMA'!DT6</f>
        <v>0.99457477689178297</v>
      </c>
      <c r="J5" s="12">
        <f t="shared" ref="J5:J68" si="9">IF(I5-K5&gt;0,I5-K5,0)</f>
        <v>0</v>
      </c>
      <c r="K5" s="41">
        <f>'Survival-1cycle NMA'!DM6</f>
        <v>0.99468817056699899</v>
      </c>
      <c r="L5" s="41">
        <f t="shared" ref="L5:L68" si="10">F5</f>
        <v>0.99114254200882801</v>
      </c>
      <c r="M5" s="41">
        <f t="shared" ref="M5:M68" si="11">G5</f>
        <v>0.98312428511002203</v>
      </c>
      <c r="N5" s="41">
        <f t="shared" ref="N5:N68" si="12">H5</f>
        <v>8.0182568988059755E-3</v>
      </c>
      <c r="O5" s="41">
        <f t="shared" ref="O5:O68" si="13">I5</f>
        <v>0.99457477689178297</v>
      </c>
      <c r="P5" s="41">
        <f t="shared" ref="P5:P68" si="14">J5</f>
        <v>0</v>
      </c>
      <c r="Q5" s="41">
        <f t="shared" ref="Q5:Q68" si="15">K5</f>
        <v>0.99468817056699899</v>
      </c>
      <c r="R5" s="41">
        <f t="shared" ref="R5:R68" si="16">F5</f>
        <v>0.99114254200882801</v>
      </c>
      <c r="S5" s="41">
        <f t="shared" ref="S5:S68" si="17">G5</f>
        <v>0.98312428511002203</v>
      </c>
      <c r="T5" s="41">
        <f t="shared" ref="T5:T68" si="18">H5</f>
        <v>8.0182568988059755E-3</v>
      </c>
      <c r="U5" s="41">
        <f>'Survival-1cycle NMA'!DV6</f>
        <v>0.99503349979113398</v>
      </c>
      <c r="V5" s="12">
        <f t="shared" ref="V5:V68" si="19">IF(U5-W5&gt;0,U5-W5,0)</f>
        <v>0</v>
      </c>
      <c r="W5" s="41">
        <f>'Survival-1cycle NMA'!DO6</f>
        <v>0.99771549838852502</v>
      </c>
      <c r="X5" s="41">
        <f t="shared" ref="X5:X68" si="20">O5</f>
        <v>0.99457477689178297</v>
      </c>
      <c r="Y5" s="41">
        <f t="shared" ref="Y5:Y68" si="21">P5</f>
        <v>0</v>
      </c>
      <c r="Z5" s="41">
        <f t="shared" ref="Z5:Z68" si="22">Q5</f>
        <v>0.99468817056699899</v>
      </c>
      <c r="AA5" s="41">
        <f>'Survival-1cycle NMA'!DU6</f>
        <v>0.99164646338950302</v>
      </c>
      <c r="AB5" s="12">
        <f t="shared" ref="AB5:AB68" si="23">IF(AA5-AC5&gt;0,AA5-AC5,0)</f>
        <v>0</v>
      </c>
      <c r="AC5" s="41">
        <f>'Survival-1cycle NMA'!DN6</f>
        <v>0.99339931441354701</v>
      </c>
      <c r="AD5" s="41">
        <f>'Survival-1cycle NMA'!DW6</f>
        <v>0.99768943940057297</v>
      </c>
      <c r="AE5" s="12">
        <f t="shared" ref="AE5:AE68" si="24">IF(AD5-AF5&gt;0,AD5-AF5,0)</f>
        <v>4.8835670564895128E-4</v>
      </c>
      <c r="AF5" s="41">
        <f>'Survival-1cycle NMA'!DP6</f>
        <v>0.99720108269492402</v>
      </c>
      <c r="AG5" s="41">
        <f t="shared" ref="AG5:AG68" si="25">F5</f>
        <v>0.99114254200882801</v>
      </c>
      <c r="AH5" s="41">
        <f t="shared" ref="AH5:AH68" si="26">G5</f>
        <v>0.98312428511002203</v>
      </c>
      <c r="AI5" s="41">
        <f t="shared" ref="AI5:AI68" si="27">H5</f>
        <v>8.0182568988059755E-3</v>
      </c>
      <c r="AJ5" s="41">
        <f>'Survival-1cycle NMA'!DX6</f>
        <v>0.99327583533908503</v>
      </c>
      <c r="AK5" s="12">
        <f t="shared" ref="AK5:AK68" si="28">IF(AJ5-AL5&gt;0,AJ5-AL5,0)</f>
        <v>0</v>
      </c>
      <c r="AL5" s="41">
        <f>'Survival-1cycle NMA'!DQ6</f>
        <v>0.99793227843995103</v>
      </c>
      <c r="AM5" s="41">
        <f t="shared" ref="AM5:AM68" si="29">AA5</f>
        <v>0.99164646338950302</v>
      </c>
      <c r="AN5" s="41">
        <f t="shared" ref="AN5:AN68" si="30">AB5</f>
        <v>0</v>
      </c>
      <c r="AO5" s="41">
        <f t="shared" ref="AO5:AO68" si="31">AC5</f>
        <v>0.99339931441354701</v>
      </c>
    </row>
    <row r="6" spans="1:41">
      <c r="A6" s="12">
        <v>3</v>
      </c>
      <c r="B6" s="12">
        <f t="shared" si="6"/>
        <v>0.11506849315068493</v>
      </c>
      <c r="C6" s="41">
        <f>'Survival-1cycle NMA'!DS7</f>
        <v>0.978006695890977</v>
      </c>
      <c r="D6" s="41">
        <f>'Survival-1cycle NMA'!DL7</f>
        <v>0.95083222977706405</v>
      </c>
      <c r="E6" s="12">
        <f t="shared" si="7"/>
        <v>2.7174466113912943E-2</v>
      </c>
      <c r="F6" s="41">
        <f>'Survival-1cycle NMA'!DR7</f>
        <v>0.96294674012971104</v>
      </c>
      <c r="G6" s="41">
        <f>'Survival-1cycle NMA'!DK7</f>
        <v>0.91993677577492405</v>
      </c>
      <c r="H6" s="12">
        <f t="shared" si="8"/>
        <v>4.3009964354786989E-2</v>
      </c>
      <c r="I6" s="41">
        <f>'Survival-1cycle NMA'!DT7</f>
        <v>0.97506295953583999</v>
      </c>
      <c r="J6" s="12">
        <f t="shared" si="9"/>
        <v>7.4580521725340354E-3</v>
      </c>
      <c r="K6" s="41">
        <f>'Survival-1cycle NMA'!DM7</f>
        <v>0.96760490736330595</v>
      </c>
      <c r="L6" s="41">
        <f t="shared" si="10"/>
        <v>0.96294674012971104</v>
      </c>
      <c r="M6" s="41">
        <f t="shared" si="11"/>
        <v>0.91993677577492405</v>
      </c>
      <c r="N6" s="41">
        <f t="shared" si="12"/>
        <v>4.3009964354786989E-2</v>
      </c>
      <c r="O6" s="41">
        <f t="shared" si="13"/>
        <v>0.97506295953583999</v>
      </c>
      <c r="P6" s="41">
        <f t="shared" si="14"/>
        <v>7.4580521725340354E-3</v>
      </c>
      <c r="Q6" s="41">
        <f t="shared" si="15"/>
        <v>0.96760490736330595</v>
      </c>
      <c r="R6" s="41">
        <f t="shared" si="16"/>
        <v>0.96294674012971104</v>
      </c>
      <c r="S6" s="41">
        <f t="shared" si="17"/>
        <v>0.91993677577492405</v>
      </c>
      <c r="T6" s="41">
        <f t="shared" si="18"/>
        <v>4.3009964354786989E-2</v>
      </c>
      <c r="U6" s="41">
        <f>'Survival-1cycle NMA'!DV7</f>
        <v>0.97679061058708505</v>
      </c>
      <c r="V6" s="12">
        <f t="shared" si="19"/>
        <v>0</v>
      </c>
      <c r="W6" s="41">
        <f>'Survival-1cycle NMA'!DO7</f>
        <v>0.98359645084265002</v>
      </c>
      <c r="X6" s="41">
        <f t="shared" si="20"/>
        <v>0.97506295953583999</v>
      </c>
      <c r="Y6" s="41">
        <f t="shared" si="21"/>
        <v>7.4580521725340354E-3</v>
      </c>
      <c r="Z6" s="41">
        <f t="shared" si="22"/>
        <v>0.96760490736330595</v>
      </c>
      <c r="AA6" s="41">
        <f>'Survival-1cycle NMA'!DU7</f>
        <v>0.96465133619298404</v>
      </c>
      <c r="AB6" s="12">
        <f t="shared" si="23"/>
        <v>3.1531408251420645E-3</v>
      </c>
      <c r="AC6" s="41">
        <f>'Survival-1cycle NMA'!DN7</f>
        <v>0.96149819536784198</v>
      </c>
      <c r="AD6" s="41">
        <f>'Survival-1cycle NMA'!DW7</f>
        <v>0.98759922447598503</v>
      </c>
      <c r="AE6" s="12">
        <f t="shared" si="24"/>
        <v>6.9473869764520302E-3</v>
      </c>
      <c r="AF6" s="41">
        <f>'Survival-1cycle NMA'!DP7</f>
        <v>0.980651837499533</v>
      </c>
      <c r="AG6" s="41">
        <f t="shared" si="25"/>
        <v>0.96294674012971104</v>
      </c>
      <c r="AH6" s="41">
        <f t="shared" si="26"/>
        <v>0.91993677577492405</v>
      </c>
      <c r="AI6" s="41">
        <f t="shared" si="27"/>
        <v>4.3009964354786989E-2</v>
      </c>
      <c r="AJ6" s="41">
        <f>'Survival-1cycle NMA'!DX7</f>
        <v>0.97032613024937298</v>
      </c>
      <c r="AK6" s="12">
        <f t="shared" si="28"/>
        <v>0</v>
      </c>
      <c r="AL6" s="41">
        <f>'Survival-1cycle NMA'!DQ7</f>
        <v>0.98487781376662997</v>
      </c>
      <c r="AM6" s="41">
        <f t="shared" si="29"/>
        <v>0.96465133619298404</v>
      </c>
      <c r="AN6" s="41">
        <f t="shared" si="30"/>
        <v>3.1531408251420645E-3</v>
      </c>
      <c r="AO6" s="41">
        <f t="shared" si="31"/>
        <v>0.96149819536784198</v>
      </c>
    </row>
    <row r="7" spans="1:41">
      <c r="A7" s="12">
        <v>4</v>
      </c>
      <c r="B7" s="12">
        <f t="shared" si="6"/>
        <v>0.17260273972602741</v>
      </c>
      <c r="C7" s="41">
        <f>'Survival-1cycle NMA'!DS8</f>
        <v>0.95277361536310201</v>
      </c>
      <c r="D7" s="41">
        <f>'Survival-1cycle NMA'!DL8</f>
        <v>0.89032859205062398</v>
      </c>
      <c r="E7" s="12">
        <f t="shared" si="7"/>
        <v>6.2445023312478032E-2</v>
      </c>
      <c r="F7" s="41">
        <f>'Survival-1cycle NMA'!DR8</f>
        <v>0.92573704376467303</v>
      </c>
      <c r="G7" s="41">
        <f>'Survival-1cycle NMA'!DK8</f>
        <v>0.83558579167007196</v>
      </c>
      <c r="H7" s="12">
        <f t="shared" si="8"/>
        <v>9.0151252094601064E-2</v>
      </c>
      <c r="I7" s="41">
        <f>'Survival-1cycle NMA'!DT8</f>
        <v>0.94731296867866999</v>
      </c>
      <c r="J7" s="12">
        <f t="shared" si="9"/>
        <v>2.4434874656940941E-2</v>
      </c>
      <c r="K7" s="41">
        <f>'Survival-1cycle NMA'!DM8</f>
        <v>0.92287809402172905</v>
      </c>
      <c r="L7" s="41">
        <f t="shared" si="10"/>
        <v>0.92573704376467303</v>
      </c>
      <c r="M7" s="41">
        <f t="shared" si="11"/>
        <v>0.83558579167007196</v>
      </c>
      <c r="N7" s="41">
        <f t="shared" si="12"/>
        <v>9.0151252094601064E-2</v>
      </c>
      <c r="O7" s="41">
        <f t="shared" si="13"/>
        <v>0.94731296867866999</v>
      </c>
      <c r="P7" s="41">
        <f t="shared" si="14"/>
        <v>2.4434874656940941E-2</v>
      </c>
      <c r="Q7" s="41">
        <f t="shared" si="15"/>
        <v>0.92287809402172905</v>
      </c>
      <c r="R7" s="41">
        <f t="shared" si="16"/>
        <v>0.92573704376467303</v>
      </c>
      <c r="S7" s="41">
        <f t="shared" si="17"/>
        <v>0.83558579167007196</v>
      </c>
      <c r="T7" s="41">
        <f t="shared" si="18"/>
        <v>9.0151252094601064E-2</v>
      </c>
      <c r="U7" s="41">
        <f>'Survival-1cycle NMA'!DV8</f>
        <v>0.95050553476064603</v>
      </c>
      <c r="V7" s="12">
        <f t="shared" si="19"/>
        <v>0</v>
      </c>
      <c r="W7" s="41">
        <f>'Survival-1cycle NMA'!DO8</f>
        <v>0.95695758127122499</v>
      </c>
      <c r="X7" s="41">
        <f t="shared" si="20"/>
        <v>0.94731296867866999</v>
      </c>
      <c r="Y7" s="41">
        <f t="shared" si="21"/>
        <v>2.4434874656940941E-2</v>
      </c>
      <c r="Z7" s="41">
        <f t="shared" si="22"/>
        <v>0.92287809402172905</v>
      </c>
      <c r="AA7" s="41">
        <f>'Survival-1cycle NMA'!DU8</f>
        <v>0.92869731882196904</v>
      </c>
      <c r="AB7" s="12">
        <f t="shared" si="23"/>
        <v>1.7969506971958094E-2</v>
      </c>
      <c r="AC7" s="41">
        <f>'Survival-1cycle NMA'!DN8</f>
        <v>0.91072781185001095</v>
      </c>
      <c r="AD7" s="41">
        <f>'Survival-1cycle NMA'!DW8</f>
        <v>0.97141179345705497</v>
      </c>
      <c r="AE7" s="12">
        <f t="shared" si="24"/>
        <v>2.1040938993644009E-2</v>
      </c>
      <c r="AF7" s="41">
        <f>'Survival-1cycle NMA'!DP8</f>
        <v>0.95037085446341096</v>
      </c>
      <c r="AG7" s="41">
        <f t="shared" si="25"/>
        <v>0.92573704376467303</v>
      </c>
      <c r="AH7" s="41">
        <f t="shared" si="26"/>
        <v>0.83558579167007196</v>
      </c>
      <c r="AI7" s="41">
        <f t="shared" si="27"/>
        <v>9.0151252094601064E-2</v>
      </c>
      <c r="AJ7" s="41">
        <f>'Survival-1cycle NMA'!DX8</f>
        <v>0.93872083924357796</v>
      </c>
      <c r="AK7" s="12">
        <f t="shared" si="28"/>
        <v>0</v>
      </c>
      <c r="AL7" s="41">
        <f>'Survival-1cycle NMA'!DQ8</f>
        <v>0.95988122639959295</v>
      </c>
      <c r="AM7" s="41">
        <f t="shared" si="29"/>
        <v>0.92869731882196904</v>
      </c>
      <c r="AN7" s="41">
        <f t="shared" si="30"/>
        <v>1.7969506971958094E-2</v>
      </c>
      <c r="AO7" s="41">
        <f t="shared" si="31"/>
        <v>0.91072781185001095</v>
      </c>
    </row>
    <row r="8" spans="1:41">
      <c r="A8" s="12">
        <v>5</v>
      </c>
      <c r="B8" s="12">
        <f t="shared" si="6"/>
        <v>0.23013698630136986</v>
      </c>
      <c r="C8" s="41">
        <f>'Survival-1cycle NMA'!DS9</f>
        <v>0.92370038821924305</v>
      </c>
      <c r="D8" s="41">
        <f>'Survival-1cycle NMA'!DL9</f>
        <v>0.82208780210978605</v>
      </c>
      <c r="E8" s="12">
        <f t="shared" si="7"/>
        <v>0.101612586109457</v>
      </c>
      <c r="F8" s="41">
        <f>'Survival-1cycle NMA'!DR9</f>
        <v>0.88556420248066203</v>
      </c>
      <c r="G8" s="41">
        <f>'Survival-1cycle NMA'!DK9</f>
        <v>0.74826580110733099</v>
      </c>
      <c r="H8" s="12">
        <f t="shared" si="8"/>
        <v>0.13729840137333105</v>
      </c>
      <c r="I8" s="41">
        <f>'Survival-1cycle NMA'!DT9</f>
        <v>0.91582057142406403</v>
      </c>
      <c r="J8" s="12">
        <f t="shared" si="9"/>
        <v>4.6810853020344045E-2</v>
      </c>
      <c r="K8" s="41">
        <f>'Survival-1cycle NMA'!DM9</f>
        <v>0.86900971840371999</v>
      </c>
      <c r="L8" s="41">
        <f t="shared" si="10"/>
        <v>0.88556420248066203</v>
      </c>
      <c r="M8" s="41">
        <f t="shared" si="11"/>
        <v>0.74826580110733099</v>
      </c>
      <c r="N8" s="41">
        <f t="shared" si="12"/>
        <v>0.13729840137333105</v>
      </c>
      <c r="O8" s="41">
        <f t="shared" si="13"/>
        <v>0.91582057142406403</v>
      </c>
      <c r="P8" s="41">
        <f t="shared" si="14"/>
        <v>4.6810853020344045E-2</v>
      </c>
      <c r="Q8" s="41">
        <f t="shared" si="15"/>
        <v>0.86900971840371999</v>
      </c>
      <c r="R8" s="41">
        <f t="shared" si="16"/>
        <v>0.88556420248066203</v>
      </c>
      <c r="S8" s="41">
        <f t="shared" si="17"/>
        <v>0.74826580110733099</v>
      </c>
      <c r="T8" s="41">
        <f t="shared" si="18"/>
        <v>0.13729840137333105</v>
      </c>
      <c r="U8" s="41">
        <f>'Survival-1cycle NMA'!DV9</f>
        <v>0.92041505727846995</v>
      </c>
      <c r="V8" s="12">
        <f t="shared" si="19"/>
        <v>0</v>
      </c>
      <c r="W8" s="41">
        <f>'Survival-1cycle NMA'!DO9</f>
        <v>0.92165985907675696</v>
      </c>
      <c r="X8" s="41">
        <f t="shared" si="20"/>
        <v>0.91582057142406403</v>
      </c>
      <c r="Y8" s="41">
        <f t="shared" si="21"/>
        <v>4.6810853020344045E-2</v>
      </c>
      <c r="Z8" s="41">
        <f t="shared" si="22"/>
        <v>0.86900971840371999</v>
      </c>
      <c r="AA8" s="41">
        <f>'Survival-1cycle NMA'!DU9</f>
        <v>0.88964204261591295</v>
      </c>
      <c r="AB8" s="12">
        <f t="shared" si="23"/>
        <v>3.846732208552095E-2</v>
      </c>
      <c r="AC8" s="41">
        <f>'Survival-1cycle NMA'!DN9</f>
        <v>0.851174720530392</v>
      </c>
      <c r="AD8" s="41">
        <f>'Survival-1cycle NMA'!DW9</f>
        <v>0.95149624427906099</v>
      </c>
      <c r="AE8" s="12">
        <f t="shared" si="24"/>
        <v>4.0374746100813041E-2</v>
      </c>
      <c r="AF8" s="41">
        <f>'Survival-1cycle NMA'!DP9</f>
        <v>0.91112149817824795</v>
      </c>
      <c r="AG8" s="41">
        <f t="shared" si="25"/>
        <v>0.88556420248066203</v>
      </c>
      <c r="AH8" s="41">
        <f t="shared" si="26"/>
        <v>0.74826580110733099</v>
      </c>
      <c r="AI8" s="41">
        <f t="shared" si="27"/>
        <v>0.13729840137333105</v>
      </c>
      <c r="AJ8" s="41">
        <f>'Survival-1cycle NMA'!DX9</f>
        <v>0.90361590730873698</v>
      </c>
      <c r="AK8" s="12">
        <f t="shared" si="28"/>
        <v>0</v>
      </c>
      <c r="AL8" s="41">
        <f>'Survival-1cycle NMA'!DQ9</f>
        <v>0.92640611932148997</v>
      </c>
      <c r="AM8" s="41">
        <f t="shared" si="29"/>
        <v>0.88964204261591295</v>
      </c>
      <c r="AN8" s="41">
        <f t="shared" si="30"/>
        <v>3.846732208552095E-2</v>
      </c>
      <c r="AO8" s="41">
        <f t="shared" si="31"/>
        <v>0.851174720530392</v>
      </c>
    </row>
    <row r="9" spans="1:41">
      <c r="A9" s="12">
        <v>6</v>
      </c>
      <c r="B9" s="12">
        <f t="shared" si="6"/>
        <v>0.28767123287671231</v>
      </c>
      <c r="C9" s="41">
        <f>'Survival-1cycle NMA'!DS10</f>
        <v>0.89308051230985697</v>
      </c>
      <c r="D9" s="41">
        <f>'Survival-1cycle NMA'!DL10</f>
        <v>0.75324656521155997</v>
      </c>
      <c r="E9" s="12">
        <f t="shared" si="7"/>
        <v>0.139833947098297</v>
      </c>
      <c r="F9" s="41">
        <f>'Survival-1cycle NMA'!DR10</f>
        <v>0.84525632879837198</v>
      </c>
      <c r="G9" s="41">
        <f>'Survival-1cycle NMA'!DK10</f>
        <v>0.66584273688646001</v>
      </c>
      <c r="H9" s="12">
        <f t="shared" si="8"/>
        <v>0.17941359191191197</v>
      </c>
      <c r="I9" s="41">
        <f>'Survival-1cycle NMA'!DT10</f>
        <v>0.88302552291595304</v>
      </c>
      <c r="J9" s="12">
        <f t="shared" si="9"/>
        <v>7.1199635133768036E-2</v>
      </c>
      <c r="K9" s="41">
        <f>'Survival-1cycle NMA'!DM10</f>
        <v>0.81182588778218501</v>
      </c>
      <c r="L9" s="41">
        <f t="shared" si="10"/>
        <v>0.84525632879837198</v>
      </c>
      <c r="M9" s="41">
        <f t="shared" si="11"/>
        <v>0.66584273688646001</v>
      </c>
      <c r="N9" s="41">
        <f t="shared" si="12"/>
        <v>0.17941359191191197</v>
      </c>
      <c r="O9" s="41">
        <f t="shared" si="13"/>
        <v>0.88302552291595304</v>
      </c>
      <c r="P9" s="41">
        <f t="shared" si="14"/>
        <v>7.1199635133768036E-2</v>
      </c>
      <c r="Q9" s="41">
        <f t="shared" si="15"/>
        <v>0.81182588778218501</v>
      </c>
      <c r="R9" s="41">
        <f t="shared" si="16"/>
        <v>0.84525632879837198</v>
      </c>
      <c r="S9" s="41">
        <f t="shared" si="17"/>
        <v>0.66584273688646001</v>
      </c>
      <c r="T9" s="41">
        <f t="shared" si="18"/>
        <v>0.17941359191191197</v>
      </c>
      <c r="U9" s="41">
        <f>'Survival-1cycle NMA'!DV10</f>
        <v>0.88887602491554496</v>
      </c>
      <c r="V9" s="12">
        <f t="shared" si="19"/>
        <v>7.5755130067080012E-3</v>
      </c>
      <c r="W9" s="41">
        <f>'Survival-1cycle NMA'!DO10</f>
        <v>0.88130051190883696</v>
      </c>
      <c r="X9" s="41">
        <f t="shared" si="20"/>
        <v>0.88302552291595304</v>
      </c>
      <c r="Y9" s="41">
        <f t="shared" si="21"/>
        <v>7.1199635133768036E-2</v>
      </c>
      <c r="Z9" s="41">
        <f t="shared" si="22"/>
        <v>0.81182588778218501</v>
      </c>
      <c r="AA9" s="41">
        <f>'Survival-1cycle NMA'!DU10</f>
        <v>0.85027661700761503</v>
      </c>
      <c r="AB9" s="12">
        <f t="shared" si="23"/>
        <v>6.1036157561229043E-2</v>
      </c>
      <c r="AC9" s="41">
        <f>'Survival-1cycle NMA'!DN10</f>
        <v>0.78924045944638599</v>
      </c>
      <c r="AD9" s="41">
        <f>'Survival-1cycle NMA'!DW10</f>
        <v>0.92946822306916399</v>
      </c>
      <c r="AE9" s="12">
        <f t="shared" si="24"/>
        <v>6.2461103065707957E-2</v>
      </c>
      <c r="AF9" s="41">
        <f>'Survival-1cycle NMA'!DP10</f>
        <v>0.86700712000345603</v>
      </c>
      <c r="AG9" s="41">
        <f t="shared" si="25"/>
        <v>0.84525632879837198</v>
      </c>
      <c r="AH9" s="41">
        <f t="shared" si="26"/>
        <v>0.66584273688646001</v>
      </c>
      <c r="AI9" s="41">
        <f t="shared" si="27"/>
        <v>0.17941359191191197</v>
      </c>
      <c r="AJ9" s="41">
        <f>'Survival-1cycle NMA'!DX10</f>
        <v>0.86763996477368299</v>
      </c>
      <c r="AK9" s="12">
        <f t="shared" si="28"/>
        <v>0</v>
      </c>
      <c r="AL9" s="41">
        <f>'Survival-1cycle NMA'!DQ10</f>
        <v>0.88781296130087195</v>
      </c>
      <c r="AM9" s="41">
        <f t="shared" si="29"/>
        <v>0.85027661700761503</v>
      </c>
      <c r="AN9" s="41">
        <f t="shared" si="30"/>
        <v>6.1036157561229043E-2</v>
      </c>
      <c r="AO9" s="41">
        <f t="shared" si="31"/>
        <v>0.78924045944638599</v>
      </c>
    </row>
    <row r="10" spans="1:41">
      <c r="A10" s="12">
        <v>7</v>
      </c>
      <c r="B10" s="12">
        <f t="shared" si="6"/>
        <v>0.34520547945205482</v>
      </c>
      <c r="C10" s="41">
        <f>'Survival-1cycle NMA'!DS11</f>
        <v>0.86219564826353401</v>
      </c>
      <c r="D10" s="41">
        <f>'Survival-1cycle NMA'!DL11</f>
        <v>0.68737110118933198</v>
      </c>
      <c r="E10" s="12">
        <f t="shared" si="7"/>
        <v>0.17482454707420203</v>
      </c>
      <c r="F10" s="41">
        <f>'Survival-1cycle NMA'!DR11</f>
        <v>0.80613753425831003</v>
      </c>
      <c r="G10" s="41">
        <f>'Survival-1cycle NMA'!DK11</f>
        <v>0.59115041530479195</v>
      </c>
      <c r="H10" s="12">
        <f t="shared" si="8"/>
        <v>0.21498711895351807</v>
      </c>
      <c r="I10" s="41">
        <f>'Survival-1cycle NMA'!DT11</f>
        <v>0.85024276053313896</v>
      </c>
      <c r="J10" s="12">
        <f t="shared" si="9"/>
        <v>9.5471878324074E-2</v>
      </c>
      <c r="K10" s="41">
        <f>'Survival-1cycle NMA'!DM11</f>
        <v>0.75477088220906496</v>
      </c>
      <c r="L10" s="41">
        <f t="shared" si="10"/>
        <v>0.80613753425831003</v>
      </c>
      <c r="M10" s="41">
        <f t="shared" si="11"/>
        <v>0.59115041530479195</v>
      </c>
      <c r="N10" s="41">
        <f t="shared" si="12"/>
        <v>0.21498711895351807</v>
      </c>
      <c r="O10" s="41">
        <f t="shared" si="13"/>
        <v>0.85024276053313896</v>
      </c>
      <c r="P10" s="41">
        <f t="shared" si="14"/>
        <v>9.5471878324074E-2</v>
      </c>
      <c r="Q10" s="41">
        <f t="shared" si="15"/>
        <v>0.75477088220906496</v>
      </c>
      <c r="R10" s="41">
        <f t="shared" si="16"/>
        <v>0.80613753425831003</v>
      </c>
      <c r="S10" s="41">
        <f t="shared" si="17"/>
        <v>0.59115041530479195</v>
      </c>
      <c r="T10" s="41">
        <f t="shared" si="18"/>
        <v>0.21498711895351807</v>
      </c>
      <c r="U10" s="41">
        <f>'Survival-1cycle NMA'!DV11</f>
        <v>0.85718569092228603</v>
      </c>
      <c r="V10" s="12">
        <f t="shared" si="19"/>
        <v>1.8683940243254038E-2</v>
      </c>
      <c r="W10" s="41">
        <f>'Survival-1cycle NMA'!DO11</f>
        <v>0.83850175067903199</v>
      </c>
      <c r="X10" s="41">
        <f t="shared" si="20"/>
        <v>0.85024276053313896</v>
      </c>
      <c r="Y10" s="41">
        <f t="shared" si="21"/>
        <v>9.5471878324074E-2</v>
      </c>
      <c r="Z10" s="41">
        <f t="shared" si="22"/>
        <v>0.75477088220906496</v>
      </c>
      <c r="AA10" s="41">
        <f>'Survival-1cycle NMA'!DU11</f>
        <v>0.81193386300718295</v>
      </c>
      <c r="AB10" s="12">
        <f t="shared" si="23"/>
        <v>8.3457013093903964E-2</v>
      </c>
      <c r="AC10" s="41">
        <f>'Survival-1cycle NMA'!DN11</f>
        <v>0.72847684991327899</v>
      </c>
      <c r="AD10" s="41">
        <f>'Survival-1cycle NMA'!DW11</f>
        <v>0.90636604280890398</v>
      </c>
      <c r="AE10" s="12">
        <f t="shared" si="24"/>
        <v>8.5485643890440999E-2</v>
      </c>
      <c r="AF10" s="41">
        <f>'Survival-1cycle NMA'!DP11</f>
        <v>0.82088039891846298</v>
      </c>
      <c r="AG10" s="41">
        <f t="shared" si="25"/>
        <v>0.80613753425831003</v>
      </c>
      <c r="AH10" s="41">
        <f t="shared" si="26"/>
        <v>0.59115041530479195</v>
      </c>
      <c r="AI10" s="41">
        <f t="shared" si="27"/>
        <v>0.21498711895351807</v>
      </c>
      <c r="AJ10" s="41">
        <f>'Survival-1cycle NMA'!DX11</f>
        <v>0.83213298028907101</v>
      </c>
      <c r="AK10" s="12">
        <f t="shared" si="28"/>
        <v>0</v>
      </c>
      <c r="AL10" s="41">
        <f>'Survival-1cycle NMA'!DQ11</f>
        <v>0.84660840863948705</v>
      </c>
      <c r="AM10" s="41">
        <f t="shared" si="29"/>
        <v>0.81193386300718295</v>
      </c>
      <c r="AN10" s="41">
        <f t="shared" si="30"/>
        <v>8.3457013093903964E-2</v>
      </c>
      <c r="AO10" s="41">
        <f t="shared" si="31"/>
        <v>0.72847684991327899</v>
      </c>
    </row>
    <row r="11" spans="1:41">
      <c r="A11" s="12">
        <v>8</v>
      </c>
      <c r="B11" s="12">
        <f t="shared" si="6"/>
        <v>0.40273972602739727</v>
      </c>
      <c r="C11" s="41">
        <f>'Survival-1cycle NMA'!DS12</f>
        <v>0.83176566086344705</v>
      </c>
      <c r="D11" s="41">
        <f>'Survival-1cycle NMA'!DL12</f>
        <v>0.62606391057710797</v>
      </c>
      <c r="E11" s="12">
        <f t="shared" si="7"/>
        <v>0.20570175028633908</v>
      </c>
      <c r="F11" s="41">
        <f>'Survival-1cycle NMA'!DR12</f>
        <v>0.76880806502264198</v>
      </c>
      <c r="G11" s="41">
        <f>'Survival-1cycle NMA'!DK12</f>
        <v>0.52477866724936395</v>
      </c>
      <c r="H11" s="12">
        <f t="shared" si="8"/>
        <v>0.24402939777327803</v>
      </c>
      <c r="I11" s="41">
        <f>'Survival-1cycle NMA'!DT12</f>
        <v>0.81818285087611298</v>
      </c>
      <c r="J11" s="12">
        <f t="shared" si="9"/>
        <v>0.11842889052757399</v>
      </c>
      <c r="K11" s="41">
        <f>'Survival-1cycle NMA'!DM12</f>
        <v>0.69975396034853898</v>
      </c>
      <c r="L11" s="41">
        <f t="shared" si="10"/>
        <v>0.76880806502264198</v>
      </c>
      <c r="M11" s="41">
        <f t="shared" si="11"/>
        <v>0.52477866724936395</v>
      </c>
      <c r="N11" s="41">
        <f t="shared" si="12"/>
        <v>0.24402939777327803</v>
      </c>
      <c r="O11" s="41">
        <f t="shared" si="13"/>
        <v>0.81818285087611298</v>
      </c>
      <c r="P11" s="41">
        <f t="shared" si="14"/>
        <v>0.11842889052757399</v>
      </c>
      <c r="Q11" s="41">
        <f t="shared" si="15"/>
        <v>0.69975396034853898</v>
      </c>
      <c r="R11" s="41">
        <f t="shared" si="16"/>
        <v>0.76880806502264198</v>
      </c>
      <c r="S11" s="41">
        <f t="shared" si="17"/>
        <v>0.52477866724936395</v>
      </c>
      <c r="T11" s="41">
        <f t="shared" si="18"/>
        <v>0.24402939777327803</v>
      </c>
      <c r="U11" s="41">
        <f>'Survival-1cycle NMA'!DV12</f>
        <v>0.826061170801069</v>
      </c>
      <c r="V11" s="12">
        <f t="shared" si="19"/>
        <v>3.1023226955016026E-2</v>
      </c>
      <c r="W11" s="41">
        <f>'Survival-1cycle NMA'!DO12</f>
        <v>0.79503794384605297</v>
      </c>
      <c r="X11" s="41">
        <f t="shared" si="20"/>
        <v>0.81818285087611298</v>
      </c>
      <c r="Y11" s="41">
        <f t="shared" si="21"/>
        <v>0.11842889052757399</v>
      </c>
      <c r="Z11" s="41">
        <f t="shared" si="22"/>
        <v>0.69975396034853898</v>
      </c>
      <c r="AA11" s="41">
        <f>'Survival-1cycle NMA'!DU12</f>
        <v>0.77523489335762696</v>
      </c>
      <c r="AB11" s="12">
        <f t="shared" si="23"/>
        <v>0.104519382474482</v>
      </c>
      <c r="AC11" s="41">
        <f>'Survival-1cycle NMA'!DN12</f>
        <v>0.67071551088314496</v>
      </c>
      <c r="AD11" s="41">
        <f>'Survival-1cycle NMA'!DW12</f>
        <v>0.88285558747982595</v>
      </c>
      <c r="AE11" s="12">
        <f t="shared" si="24"/>
        <v>0.10826135321483898</v>
      </c>
      <c r="AF11" s="41">
        <f>'Survival-1cycle NMA'!DP12</f>
        <v>0.77459423426498697</v>
      </c>
      <c r="AG11" s="41">
        <f t="shared" si="25"/>
        <v>0.76880806502264198</v>
      </c>
      <c r="AH11" s="41">
        <f t="shared" si="26"/>
        <v>0.52477866724936395</v>
      </c>
      <c r="AI11" s="41">
        <f t="shared" si="27"/>
        <v>0.24402939777327803</v>
      </c>
      <c r="AJ11" s="41">
        <f>'Survival-1cycle NMA'!DX12</f>
        <v>0.79777409527709997</v>
      </c>
      <c r="AK11" s="12">
        <f t="shared" si="28"/>
        <v>0</v>
      </c>
      <c r="AL11" s="41">
        <f>'Survival-1cycle NMA'!DQ12</f>
        <v>0.80452141637473595</v>
      </c>
      <c r="AM11" s="41">
        <f t="shared" si="29"/>
        <v>0.77523489335762696</v>
      </c>
      <c r="AN11" s="41">
        <f t="shared" si="30"/>
        <v>0.104519382474482</v>
      </c>
      <c r="AO11" s="41">
        <f t="shared" si="31"/>
        <v>0.67071551088314496</v>
      </c>
    </row>
    <row r="12" spans="1:41">
      <c r="A12" s="12">
        <v>9</v>
      </c>
      <c r="B12" s="12">
        <f t="shared" si="6"/>
        <v>0.46027397260273972</v>
      </c>
      <c r="C12" s="41">
        <f>'Survival-1cycle NMA'!DS13</f>
        <v>0.80219112729530095</v>
      </c>
      <c r="D12" s="41">
        <f>'Survival-1cycle NMA'!DL13</f>
        <v>0.56988762650145697</v>
      </c>
      <c r="E12" s="12">
        <f t="shared" si="7"/>
        <v>0.23230350079384399</v>
      </c>
      <c r="F12" s="41">
        <f>'Survival-1cycle NMA'!DR13</f>
        <v>0.73350524324474997</v>
      </c>
      <c r="G12" s="41">
        <f>'Survival-1cycle NMA'!DK13</f>
        <v>0.46636160559993201</v>
      </c>
      <c r="H12" s="12">
        <f t="shared" si="8"/>
        <v>0.26714363764481797</v>
      </c>
      <c r="I12" s="41">
        <f>'Survival-1cycle NMA'!DT13</f>
        <v>0.78722202451093604</v>
      </c>
      <c r="J12" s="12">
        <f t="shared" si="9"/>
        <v>0.13946334596378507</v>
      </c>
      <c r="K12" s="41">
        <f>'Survival-1cycle NMA'!DM13</f>
        <v>0.64775867854715097</v>
      </c>
      <c r="L12" s="41">
        <f t="shared" si="10"/>
        <v>0.73350524324474997</v>
      </c>
      <c r="M12" s="41">
        <f t="shared" si="11"/>
        <v>0.46636160559993201</v>
      </c>
      <c r="N12" s="41">
        <f t="shared" si="12"/>
        <v>0.26714363764481797</v>
      </c>
      <c r="O12" s="41">
        <f t="shared" si="13"/>
        <v>0.78722202451093604</v>
      </c>
      <c r="P12" s="41">
        <f t="shared" si="14"/>
        <v>0.13946334596378507</v>
      </c>
      <c r="Q12" s="41">
        <f t="shared" si="15"/>
        <v>0.64775867854715097</v>
      </c>
      <c r="R12" s="41">
        <f t="shared" si="16"/>
        <v>0.73350524324474997</v>
      </c>
      <c r="S12" s="41">
        <f t="shared" si="17"/>
        <v>0.46636160559993201</v>
      </c>
      <c r="T12" s="41">
        <f t="shared" si="18"/>
        <v>0.26714363764481797</v>
      </c>
      <c r="U12" s="41">
        <f>'Survival-1cycle NMA'!DV13</f>
        <v>0.79589360459018099</v>
      </c>
      <c r="V12" s="12">
        <f t="shared" si="19"/>
        <v>4.3828381666640936E-2</v>
      </c>
      <c r="W12" s="41">
        <f>'Survival-1cycle NMA'!DO13</f>
        <v>0.75206522292354006</v>
      </c>
      <c r="X12" s="41">
        <f t="shared" si="20"/>
        <v>0.78722202451093604</v>
      </c>
      <c r="Y12" s="41">
        <f t="shared" si="21"/>
        <v>0.13946334596378507</v>
      </c>
      <c r="Z12" s="41">
        <f t="shared" si="22"/>
        <v>0.64775867854715097</v>
      </c>
      <c r="AA12" s="41">
        <f>'Survival-1cycle NMA'!DU13</f>
        <v>0.74043925230806795</v>
      </c>
      <c r="AB12" s="12">
        <f t="shared" si="23"/>
        <v>0.12363714167971995</v>
      </c>
      <c r="AC12" s="41">
        <f>'Survival-1cycle NMA'!DN13</f>
        <v>0.616802110628348</v>
      </c>
      <c r="AD12" s="41">
        <f>'Survival-1cycle NMA'!DW13</f>
        <v>0.85936590021258596</v>
      </c>
      <c r="AE12" s="12">
        <f t="shared" si="24"/>
        <v>0.13006007897878091</v>
      </c>
      <c r="AF12" s="41">
        <f>'Survival-1cycle NMA'!DP13</f>
        <v>0.72930582123380505</v>
      </c>
      <c r="AG12" s="41">
        <f t="shared" si="25"/>
        <v>0.73350524324474997</v>
      </c>
      <c r="AH12" s="41">
        <f t="shared" si="26"/>
        <v>0.46636160559993201</v>
      </c>
      <c r="AI12" s="41">
        <f t="shared" si="27"/>
        <v>0.26714363764481797</v>
      </c>
      <c r="AJ12" s="41">
        <f>'Survival-1cycle NMA'!DX13</f>
        <v>0.76489126562327503</v>
      </c>
      <c r="AK12" s="12">
        <f t="shared" si="28"/>
        <v>2.1910783504400788E-3</v>
      </c>
      <c r="AL12" s="41">
        <f>'Survival-1cycle NMA'!DQ13</f>
        <v>0.76270018727283495</v>
      </c>
      <c r="AM12" s="41">
        <f t="shared" si="29"/>
        <v>0.74043925230806795</v>
      </c>
      <c r="AN12" s="41">
        <f t="shared" si="30"/>
        <v>0.12363714167971995</v>
      </c>
      <c r="AO12" s="41">
        <f t="shared" si="31"/>
        <v>0.616802110628348</v>
      </c>
    </row>
    <row r="13" spans="1:41">
      <c r="A13" s="12">
        <v>10</v>
      </c>
      <c r="B13" s="12">
        <f t="shared" si="6"/>
        <v>0.51780821917808217</v>
      </c>
      <c r="C13" s="41">
        <f>'Survival-1cycle NMA'!DS14</f>
        <v>0.77368627961119396</v>
      </c>
      <c r="D13" s="41">
        <f>'Survival-1cycle NMA'!DL14</f>
        <v>0.51886685589623904</v>
      </c>
      <c r="E13" s="12">
        <f t="shared" si="7"/>
        <v>0.25481942371495492</v>
      </c>
      <c r="F13" s="41">
        <f>'Survival-1cycle NMA'!DR14</f>
        <v>0.70027994729140097</v>
      </c>
      <c r="G13" s="41">
        <f>'Survival-1cycle NMA'!DK14</f>
        <v>0.41516697813499098</v>
      </c>
      <c r="H13" s="12">
        <f t="shared" si="8"/>
        <v>0.28511296915640999</v>
      </c>
      <c r="I13" s="41">
        <f>'Survival-1cycle NMA'!DT14</f>
        <v>0.75754630938494605</v>
      </c>
      <c r="J13" s="12">
        <f t="shared" si="9"/>
        <v>0.15832418143572402</v>
      </c>
      <c r="K13" s="41">
        <f>'Survival-1cycle NMA'!DM14</f>
        <v>0.59922212794922203</v>
      </c>
      <c r="L13" s="41">
        <f t="shared" si="10"/>
        <v>0.70027994729140097</v>
      </c>
      <c r="M13" s="41">
        <f t="shared" si="11"/>
        <v>0.41516697813499098</v>
      </c>
      <c r="N13" s="41">
        <f t="shared" si="12"/>
        <v>0.28511296915640999</v>
      </c>
      <c r="O13" s="41">
        <f t="shared" si="13"/>
        <v>0.75754630938494605</v>
      </c>
      <c r="P13" s="41">
        <f t="shared" si="14"/>
        <v>0.15832418143572402</v>
      </c>
      <c r="Q13" s="41">
        <f t="shared" si="15"/>
        <v>0.59922212794922203</v>
      </c>
      <c r="R13" s="41">
        <f t="shared" si="16"/>
        <v>0.70027994729140097</v>
      </c>
      <c r="S13" s="41">
        <f t="shared" si="17"/>
        <v>0.41516697813499098</v>
      </c>
      <c r="T13" s="41">
        <f t="shared" si="18"/>
        <v>0.28511296915640999</v>
      </c>
      <c r="U13" s="41">
        <f>'Survival-1cycle NMA'!DV14</f>
        <v>0.76688590582617899</v>
      </c>
      <c r="V13" s="12">
        <f t="shared" si="19"/>
        <v>5.6573613010052037E-2</v>
      </c>
      <c r="W13" s="41">
        <f>'Survival-1cycle NMA'!DO14</f>
        <v>0.71031229281612696</v>
      </c>
      <c r="X13" s="41">
        <f t="shared" si="20"/>
        <v>0.75754630938494605</v>
      </c>
      <c r="Y13" s="41">
        <f t="shared" si="21"/>
        <v>0.15832418143572402</v>
      </c>
      <c r="Z13" s="41">
        <f t="shared" si="22"/>
        <v>0.59922212794922203</v>
      </c>
      <c r="AA13" s="41">
        <f>'Survival-1cycle NMA'!DU14</f>
        <v>0.70761800098972205</v>
      </c>
      <c r="AB13" s="12">
        <f t="shared" si="23"/>
        <v>0.14059001139474003</v>
      </c>
      <c r="AC13" s="41">
        <f>'Survival-1cycle NMA'!DN14</f>
        <v>0.56702798959498202</v>
      </c>
      <c r="AD13" s="41">
        <f>'Survival-1cycle NMA'!DW14</f>
        <v>0.83617356124755604</v>
      </c>
      <c r="AE13" s="12">
        <f t="shared" si="24"/>
        <v>0.15046528666557502</v>
      </c>
      <c r="AF13" s="41">
        <f>'Survival-1cycle NMA'!DP14</f>
        <v>0.68570827458198103</v>
      </c>
      <c r="AG13" s="41">
        <f t="shared" si="25"/>
        <v>0.70027994729140097</v>
      </c>
      <c r="AH13" s="41">
        <f t="shared" si="26"/>
        <v>0.41516697813499098</v>
      </c>
      <c r="AI13" s="41">
        <f t="shared" si="27"/>
        <v>0.28511296915640999</v>
      </c>
      <c r="AJ13" s="41">
        <f>'Survival-1cycle NMA'!DX14</f>
        <v>0.73362045228608597</v>
      </c>
      <c r="AK13" s="12">
        <f t="shared" si="28"/>
        <v>1.1736116830604937E-2</v>
      </c>
      <c r="AL13" s="41">
        <f>'Survival-1cycle NMA'!DQ14</f>
        <v>0.72188433545548103</v>
      </c>
      <c r="AM13" s="41">
        <f t="shared" si="29"/>
        <v>0.70761800098972205</v>
      </c>
      <c r="AN13" s="41">
        <f t="shared" si="30"/>
        <v>0.14059001139474003</v>
      </c>
      <c r="AO13" s="41">
        <f t="shared" si="31"/>
        <v>0.56702798959498202</v>
      </c>
    </row>
    <row r="14" spans="1:41">
      <c r="A14" s="12">
        <v>11</v>
      </c>
      <c r="B14" s="12">
        <f t="shared" si="6"/>
        <v>0.57534246575342463</v>
      </c>
      <c r="C14" s="41">
        <f>'Survival-1cycle NMA'!DS15</f>
        <v>0.74635434505842702</v>
      </c>
      <c r="D14" s="41">
        <f>'Survival-1cycle NMA'!DL15</f>
        <v>0.47275895084680702</v>
      </c>
      <c r="E14" s="12">
        <f t="shared" si="7"/>
        <v>0.27359539421161999</v>
      </c>
      <c r="F14" s="41">
        <f>'Survival-1cycle NMA'!DR15</f>
        <v>0.66908710848039699</v>
      </c>
      <c r="G14" s="41">
        <f>'Survival-1cycle NMA'!DK15</f>
        <v>0.37036471367639501</v>
      </c>
      <c r="H14" s="12">
        <f t="shared" si="8"/>
        <v>0.29872239480400198</v>
      </c>
      <c r="I14" s="41">
        <f>'Survival-1cycle NMA'!DT15</f>
        <v>0.72923142218744497</v>
      </c>
      <c r="J14" s="12">
        <f t="shared" si="9"/>
        <v>0.17496803452237597</v>
      </c>
      <c r="K14" s="41">
        <f>'Survival-1cycle NMA'!DM15</f>
        <v>0.554263387665069</v>
      </c>
      <c r="L14" s="41">
        <f t="shared" si="10"/>
        <v>0.66908710848039699</v>
      </c>
      <c r="M14" s="41">
        <f t="shared" si="11"/>
        <v>0.37036471367639501</v>
      </c>
      <c r="N14" s="41">
        <f t="shared" si="12"/>
        <v>0.29872239480400198</v>
      </c>
      <c r="O14" s="41">
        <f t="shared" si="13"/>
        <v>0.72923142218744497</v>
      </c>
      <c r="P14" s="41">
        <f t="shared" si="14"/>
        <v>0.17496803452237597</v>
      </c>
      <c r="Q14" s="41">
        <f t="shared" si="15"/>
        <v>0.554263387665069</v>
      </c>
      <c r="R14" s="41">
        <f t="shared" si="16"/>
        <v>0.66908710848039699</v>
      </c>
      <c r="S14" s="41">
        <f t="shared" si="17"/>
        <v>0.37036471367639501</v>
      </c>
      <c r="T14" s="41">
        <f t="shared" si="18"/>
        <v>0.29872239480400198</v>
      </c>
      <c r="U14" s="41">
        <f>'Survival-1cycle NMA'!DV15</f>
        <v>0.73913009490604598</v>
      </c>
      <c r="V14" s="12">
        <f t="shared" si="19"/>
        <v>6.8911857522815922E-2</v>
      </c>
      <c r="W14" s="41">
        <f>'Survival-1cycle NMA'!DO15</f>
        <v>0.67021823738323005</v>
      </c>
      <c r="X14" s="41">
        <f t="shared" si="20"/>
        <v>0.72923142218744497</v>
      </c>
      <c r="Y14" s="41">
        <f t="shared" si="21"/>
        <v>0.17496803452237597</v>
      </c>
      <c r="Z14" s="41">
        <f t="shared" si="22"/>
        <v>0.554263387665069</v>
      </c>
      <c r="AA14" s="41">
        <f>'Survival-1cycle NMA'!DU15</f>
        <v>0.67674338198068795</v>
      </c>
      <c r="AB14" s="12">
        <f t="shared" si="23"/>
        <v>0.15536442959002594</v>
      </c>
      <c r="AC14" s="41">
        <f>'Survival-1cycle NMA'!DN15</f>
        <v>0.52137895239066201</v>
      </c>
      <c r="AD14" s="41">
        <f>'Survival-1cycle NMA'!DW15</f>
        <v>0.81345537250257105</v>
      </c>
      <c r="AE14" s="12">
        <f t="shared" si="24"/>
        <v>0.16926526632546601</v>
      </c>
      <c r="AF14" s="41">
        <f>'Survival-1cycle NMA'!DP15</f>
        <v>0.64419010617710504</v>
      </c>
      <c r="AG14" s="41">
        <f t="shared" si="25"/>
        <v>0.66908710848039699</v>
      </c>
      <c r="AH14" s="41">
        <f t="shared" si="26"/>
        <v>0.37036471367639501</v>
      </c>
      <c r="AI14" s="41">
        <f t="shared" si="27"/>
        <v>0.29872239480400198</v>
      </c>
      <c r="AJ14" s="41">
        <f>'Survival-1cycle NMA'!DX15</f>
        <v>0.703991054817522</v>
      </c>
      <c r="AK14" s="12">
        <f t="shared" si="28"/>
        <v>2.1458640542623031E-2</v>
      </c>
      <c r="AL14" s="41">
        <f>'Survival-1cycle NMA'!DQ15</f>
        <v>0.68253241427489897</v>
      </c>
      <c r="AM14" s="41">
        <f t="shared" si="29"/>
        <v>0.67674338198068795</v>
      </c>
      <c r="AN14" s="41">
        <f t="shared" si="30"/>
        <v>0.15536442959002594</v>
      </c>
      <c r="AO14" s="41">
        <f t="shared" si="31"/>
        <v>0.52137895239066201</v>
      </c>
    </row>
    <row r="15" spans="1:41">
      <c r="A15" s="12">
        <v>12</v>
      </c>
      <c r="B15" s="12">
        <f t="shared" si="6"/>
        <v>0.63287671232876708</v>
      </c>
      <c r="C15" s="41">
        <f>'Survival-1cycle NMA'!DS16</f>
        <v>0.72023162114664596</v>
      </c>
      <c r="D15" s="41">
        <f>'Survival-1cycle NMA'!DL16</f>
        <v>0.431200253498918</v>
      </c>
      <c r="E15" s="12">
        <f t="shared" si="7"/>
        <v>0.28903136764772797</v>
      </c>
      <c r="F15" s="41">
        <f>'Survival-1cycle NMA'!DR16</f>
        <v>0.63983379510966798</v>
      </c>
      <c r="G15" s="41">
        <f>'Survival-1cycle NMA'!DK16</f>
        <v>0.33114603027605299</v>
      </c>
      <c r="H15" s="12">
        <f t="shared" si="8"/>
        <v>0.30868776483361499</v>
      </c>
      <c r="I15" s="41">
        <f>'Survival-1cycle NMA'!DT16</f>
        <v>0.702288568741259</v>
      </c>
      <c r="J15" s="12">
        <f t="shared" si="9"/>
        <v>0.18946817389408699</v>
      </c>
      <c r="K15" s="41">
        <f>'Survival-1cycle NMA'!DM16</f>
        <v>0.51282039484717201</v>
      </c>
      <c r="L15" s="41">
        <f t="shared" si="10"/>
        <v>0.63983379510966798</v>
      </c>
      <c r="M15" s="41">
        <f t="shared" si="11"/>
        <v>0.33114603027605299</v>
      </c>
      <c r="N15" s="41">
        <f t="shared" si="12"/>
        <v>0.30868776483361499</v>
      </c>
      <c r="O15" s="41">
        <f t="shared" si="13"/>
        <v>0.702288568741259</v>
      </c>
      <c r="P15" s="41">
        <f t="shared" si="14"/>
        <v>0.18946817389408699</v>
      </c>
      <c r="Q15" s="41">
        <f t="shared" si="15"/>
        <v>0.51282039484717201</v>
      </c>
      <c r="R15" s="41">
        <f t="shared" si="16"/>
        <v>0.63983379510966798</v>
      </c>
      <c r="S15" s="41">
        <f t="shared" si="17"/>
        <v>0.33114603027605299</v>
      </c>
      <c r="T15" s="41">
        <f t="shared" si="18"/>
        <v>0.30868776483361499</v>
      </c>
      <c r="U15" s="41">
        <f>'Survival-1cycle NMA'!DV16</f>
        <v>0.71265215600684095</v>
      </c>
      <c r="V15" s="12">
        <f t="shared" si="19"/>
        <v>8.062438915689496E-2</v>
      </c>
      <c r="W15" s="41">
        <f>'Survival-1cycle NMA'!DO16</f>
        <v>0.63202776684994599</v>
      </c>
      <c r="X15" s="41">
        <f t="shared" si="20"/>
        <v>0.702288568741259</v>
      </c>
      <c r="Y15" s="41">
        <f t="shared" si="21"/>
        <v>0.18946817389408699</v>
      </c>
      <c r="Z15" s="41">
        <f t="shared" si="22"/>
        <v>0.51282039484717201</v>
      </c>
      <c r="AA15" s="41">
        <f>'Survival-1cycle NMA'!DU16</f>
        <v>0.64773696093770305</v>
      </c>
      <c r="AB15" s="12">
        <f t="shared" si="23"/>
        <v>0.16805844675006604</v>
      </c>
      <c r="AC15" s="41">
        <f>'Survival-1cycle NMA'!DN16</f>
        <v>0.47967851418763702</v>
      </c>
      <c r="AD15" s="41">
        <f>'Survival-1cycle NMA'!DW16</f>
        <v>0.79132183557677904</v>
      </c>
      <c r="AE15" s="12">
        <f t="shared" si="24"/>
        <v>0.18638013638857709</v>
      </c>
      <c r="AF15" s="41">
        <f>'Survival-1cycle NMA'!DP16</f>
        <v>0.60494169918820195</v>
      </c>
      <c r="AG15" s="41">
        <f t="shared" si="25"/>
        <v>0.63983379510966798</v>
      </c>
      <c r="AH15" s="41">
        <f t="shared" si="26"/>
        <v>0.33114603027605299</v>
      </c>
      <c r="AI15" s="41">
        <f t="shared" si="27"/>
        <v>0.30868776483361499</v>
      </c>
      <c r="AJ15" s="41">
        <f>'Survival-1cycle NMA'!DX16</f>
        <v>0.67597341594336802</v>
      </c>
      <c r="AK15" s="12">
        <f t="shared" si="28"/>
        <v>3.106179759793104E-2</v>
      </c>
      <c r="AL15" s="41">
        <f>'Survival-1cycle NMA'!DQ16</f>
        <v>0.64491161834543698</v>
      </c>
      <c r="AM15" s="41">
        <f t="shared" si="29"/>
        <v>0.64773696093770305</v>
      </c>
      <c r="AN15" s="41">
        <f t="shared" si="30"/>
        <v>0.16805844675006604</v>
      </c>
      <c r="AO15" s="41">
        <f t="shared" si="31"/>
        <v>0.47967851418763702</v>
      </c>
    </row>
    <row r="16" spans="1:41">
      <c r="A16" s="12">
        <v>13</v>
      </c>
      <c r="B16" s="12">
        <f t="shared" si="6"/>
        <v>0.69041095890410964</v>
      </c>
      <c r="C16" s="41">
        <f>'Survival-1cycle NMA'!DS17</f>
        <v>0.695313963507741</v>
      </c>
      <c r="D16" s="41">
        <f>'Survival-1cycle NMA'!DL17</f>
        <v>0.39378475614878</v>
      </c>
      <c r="E16" s="12">
        <f t="shared" si="7"/>
        <v>0.30152920735896099</v>
      </c>
      <c r="F16" s="41">
        <f>'Survival-1cycle NMA'!DR17</f>
        <v>0.61240536419552005</v>
      </c>
      <c r="G16" s="41">
        <f>'Survival-1cycle NMA'!DK17</f>
        <v>0.29677204478338698</v>
      </c>
      <c r="H16" s="12">
        <f t="shared" si="8"/>
        <v>0.31563331941213307</v>
      </c>
      <c r="I16" s="41">
        <f>'Survival-1cycle NMA'!DT17</f>
        <v>0.67669142905011703</v>
      </c>
      <c r="J16" s="12">
        <f t="shared" si="9"/>
        <v>0.20195939268616703</v>
      </c>
      <c r="K16" s="41">
        <f>'Survival-1cycle NMA'!DM17</f>
        <v>0.47473203636395001</v>
      </c>
      <c r="L16" s="41">
        <f t="shared" si="10"/>
        <v>0.61240536419552005</v>
      </c>
      <c r="M16" s="41">
        <f t="shared" si="11"/>
        <v>0.29677204478338698</v>
      </c>
      <c r="N16" s="41">
        <f t="shared" si="12"/>
        <v>0.31563331941213307</v>
      </c>
      <c r="O16" s="41">
        <f t="shared" si="13"/>
        <v>0.67669142905011703</v>
      </c>
      <c r="P16" s="41">
        <f t="shared" si="14"/>
        <v>0.20195939268616703</v>
      </c>
      <c r="Q16" s="41">
        <f t="shared" si="15"/>
        <v>0.47473203636395001</v>
      </c>
      <c r="R16" s="41">
        <f t="shared" si="16"/>
        <v>0.61240536419552005</v>
      </c>
      <c r="S16" s="41">
        <f t="shared" si="17"/>
        <v>0.29677204478338698</v>
      </c>
      <c r="T16" s="41">
        <f t="shared" si="18"/>
        <v>0.31563331941213307</v>
      </c>
      <c r="U16" s="41">
        <f>'Survival-1cycle NMA'!DV17</f>
        <v>0.68743877284598898</v>
      </c>
      <c r="V16" s="12">
        <f t="shared" si="19"/>
        <v>9.1582672608732985E-2</v>
      </c>
      <c r="W16" s="41">
        <f>'Survival-1cycle NMA'!DO17</f>
        <v>0.59585610023725599</v>
      </c>
      <c r="X16" s="41">
        <f t="shared" si="20"/>
        <v>0.67669142905011703</v>
      </c>
      <c r="Y16" s="41">
        <f t="shared" si="21"/>
        <v>0.20195939268616703</v>
      </c>
      <c r="Z16" s="41">
        <f t="shared" si="22"/>
        <v>0.47473203636395001</v>
      </c>
      <c r="AA16" s="41">
        <f>'Survival-1cycle NMA'!DU17</f>
        <v>0.62049611520990799</v>
      </c>
      <c r="AB16" s="12">
        <f t="shared" si="23"/>
        <v>0.17882564840263099</v>
      </c>
      <c r="AC16" s="41">
        <f>'Survival-1cycle NMA'!DN17</f>
        <v>0.44167046680727701</v>
      </c>
      <c r="AD16" s="41">
        <f>'Survival-1cycle NMA'!DW17</f>
        <v>0.76983885373878302</v>
      </c>
      <c r="AE16" s="12">
        <f t="shared" si="24"/>
        <v>0.20181307714806107</v>
      </c>
      <c r="AF16" s="41">
        <f>'Survival-1cycle NMA'!DP17</f>
        <v>0.56802577659072195</v>
      </c>
      <c r="AG16" s="41">
        <f t="shared" si="25"/>
        <v>0.61240536419552005</v>
      </c>
      <c r="AH16" s="41">
        <f t="shared" si="26"/>
        <v>0.29677204478338698</v>
      </c>
      <c r="AI16" s="41">
        <f t="shared" si="27"/>
        <v>0.31563331941213307</v>
      </c>
      <c r="AJ16" s="41">
        <f>'Survival-1cycle NMA'!DX17</f>
        <v>0.64950595679400802</v>
      </c>
      <c r="AK16" s="12">
        <f t="shared" si="28"/>
        <v>4.0346198549627066E-2</v>
      </c>
      <c r="AL16" s="41">
        <f>'Survival-1cycle NMA'!DQ17</f>
        <v>0.60915975824438096</v>
      </c>
      <c r="AM16" s="41">
        <f t="shared" si="29"/>
        <v>0.62049611520990799</v>
      </c>
      <c r="AN16" s="41">
        <f t="shared" si="30"/>
        <v>0.17882564840263099</v>
      </c>
      <c r="AO16" s="41">
        <f t="shared" si="31"/>
        <v>0.44167046680727701</v>
      </c>
    </row>
    <row r="17" spans="1:41">
      <c r="A17" s="12">
        <v>14</v>
      </c>
      <c r="B17" s="12">
        <f t="shared" si="6"/>
        <v>0.74794520547945209</v>
      </c>
      <c r="C17" s="41">
        <f>'Survival-1cycle NMA'!DS18</f>
        <v>0.67157305082126595</v>
      </c>
      <c r="D17" s="41">
        <f>'Survival-1cycle NMA'!DL18</f>
        <v>0.360105676092774</v>
      </c>
      <c r="E17" s="12">
        <f t="shared" si="7"/>
        <v>0.31146737472849195</v>
      </c>
      <c r="F17" s="41">
        <f>'Survival-1cycle NMA'!DR18</f>
        <v>0.586679836223859</v>
      </c>
      <c r="G17" s="41">
        <f>'Survival-1cycle NMA'!DK18</f>
        <v>0.26658913192389699</v>
      </c>
      <c r="H17" s="12">
        <f t="shared" si="8"/>
        <v>0.320090704299962</v>
      </c>
      <c r="I17" s="41">
        <f>'Survival-1cycle NMA'!DT18</f>
        <v>0.65239239187755305</v>
      </c>
      <c r="J17" s="12">
        <f t="shared" si="9"/>
        <v>0.21260499184961706</v>
      </c>
      <c r="K17" s="41">
        <f>'Survival-1cycle NMA'!DM18</f>
        <v>0.43978740002793598</v>
      </c>
      <c r="L17" s="41">
        <f t="shared" si="10"/>
        <v>0.586679836223859</v>
      </c>
      <c r="M17" s="41">
        <f t="shared" si="11"/>
        <v>0.26658913192389699</v>
      </c>
      <c r="N17" s="41">
        <f t="shared" si="12"/>
        <v>0.320090704299962</v>
      </c>
      <c r="O17" s="41">
        <f t="shared" si="13"/>
        <v>0.65239239187755305</v>
      </c>
      <c r="P17" s="41">
        <f t="shared" si="14"/>
        <v>0.21260499184961706</v>
      </c>
      <c r="Q17" s="41">
        <f t="shared" si="15"/>
        <v>0.43978740002793598</v>
      </c>
      <c r="R17" s="41">
        <f t="shared" si="16"/>
        <v>0.586679836223859</v>
      </c>
      <c r="S17" s="41">
        <f t="shared" si="17"/>
        <v>0.26658913192389699</v>
      </c>
      <c r="T17" s="41">
        <f t="shared" si="18"/>
        <v>0.320090704299962</v>
      </c>
      <c r="U17" s="41">
        <f>'Survival-1cycle NMA'!DV18</f>
        <v>0.66345360741787696</v>
      </c>
      <c r="V17" s="12">
        <f t="shared" si="19"/>
        <v>0.10172060639470293</v>
      </c>
      <c r="W17" s="41">
        <f>'Survival-1cycle NMA'!DO18</f>
        <v>0.56173300102317403</v>
      </c>
      <c r="X17" s="41">
        <f t="shared" si="20"/>
        <v>0.65239239187755305</v>
      </c>
      <c r="Y17" s="41">
        <f t="shared" si="21"/>
        <v>0.21260499184961706</v>
      </c>
      <c r="Z17" s="41">
        <f t="shared" si="22"/>
        <v>0.43978740002793598</v>
      </c>
      <c r="AA17" s="41">
        <f>'Survival-1cycle NMA'!DU18</f>
        <v>0.59490879841582101</v>
      </c>
      <c r="AB17" s="12">
        <f t="shared" si="23"/>
        <v>0.18784249004544401</v>
      </c>
      <c r="AC17" s="41">
        <f>'Survival-1cycle NMA'!DN18</f>
        <v>0.40706630837037699</v>
      </c>
      <c r="AD17" s="41">
        <f>'Survival-1cycle NMA'!DW18</f>
        <v>0.74904206865691503</v>
      </c>
      <c r="AE17" s="12">
        <f t="shared" si="24"/>
        <v>0.21561807577556902</v>
      </c>
      <c r="AF17" s="41">
        <f>'Survival-1cycle NMA'!DP18</f>
        <v>0.53342399288134601</v>
      </c>
      <c r="AG17" s="41">
        <f t="shared" si="25"/>
        <v>0.586679836223859</v>
      </c>
      <c r="AH17" s="41">
        <f t="shared" si="26"/>
        <v>0.26658913192389699</v>
      </c>
      <c r="AI17" s="41">
        <f t="shared" si="27"/>
        <v>0.320090704299962</v>
      </c>
      <c r="AJ17" s="41">
        <f>'Survival-1cycle NMA'!DX18</f>
        <v>0.62451096561730901</v>
      </c>
      <c r="AK17" s="12">
        <f t="shared" si="28"/>
        <v>4.9183114190668009E-2</v>
      </c>
      <c r="AL17" s="41">
        <f>'Survival-1cycle NMA'!DQ18</f>
        <v>0.575327851426641</v>
      </c>
      <c r="AM17" s="41">
        <f t="shared" si="29"/>
        <v>0.59490879841582101</v>
      </c>
      <c r="AN17" s="41">
        <f t="shared" si="30"/>
        <v>0.18784249004544401</v>
      </c>
      <c r="AO17" s="41">
        <f t="shared" si="31"/>
        <v>0.40706630837037699</v>
      </c>
    </row>
    <row r="18" spans="1:41">
      <c r="A18" s="12">
        <v>15</v>
      </c>
      <c r="B18" s="12">
        <f t="shared" si="6"/>
        <v>0.80547945205479454</v>
      </c>
      <c r="C18" s="41">
        <f>'Survival-1cycle NMA'!DS19</f>
        <v>0.64896653556209205</v>
      </c>
      <c r="D18" s="41">
        <f>'Survival-1cycle NMA'!DL19</f>
        <v>0.32977650985072599</v>
      </c>
      <c r="E18" s="12">
        <f t="shared" si="7"/>
        <v>0.31919002571136607</v>
      </c>
      <c r="F18" s="41">
        <f>'Survival-1cycle NMA'!DR19</f>
        <v>0.56253575976172498</v>
      </c>
      <c r="G18" s="41">
        <f>'Survival-1cycle NMA'!DK19</f>
        <v>0.24002896369718099</v>
      </c>
      <c r="H18" s="12">
        <f t="shared" si="8"/>
        <v>0.32250679606454402</v>
      </c>
      <c r="I18" s="41">
        <f>'Survival-1cycle NMA'!DT19</f>
        <v>0.62933246378197005</v>
      </c>
      <c r="J18" s="12">
        <f t="shared" si="9"/>
        <v>0.22157727245691206</v>
      </c>
      <c r="K18" s="41">
        <f>'Survival-1cycle NMA'!DM19</f>
        <v>0.407755191325058</v>
      </c>
      <c r="L18" s="41">
        <f t="shared" si="10"/>
        <v>0.56253575976172498</v>
      </c>
      <c r="M18" s="41">
        <f t="shared" si="11"/>
        <v>0.24002896369718099</v>
      </c>
      <c r="N18" s="41">
        <f t="shared" si="12"/>
        <v>0.32250679606454402</v>
      </c>
      <c r="O18" s="41">
        <f t="shared" si="13"/>
        <v>0.62933246378197005</v>
      </c>
      <c r="P18" s="41">
        <f t="shared" si="14"/>
        <v>0.22157727245691206</v>
      </c>
      <c r="Q18" s="41">
        <f t="shared" si="15"/>
        <v>0.407755191325058</v>
      </c>
      <c r="R18" s="41">
        <f t="shared" si="16"/>
        <v>0.56253575976172498</v>
      </c>
      <c r="S18" s="41">
        <f t="shared" si="17"/>
        <v>0.24002896369718099</v>
      </c>
      <c r="T18" s="41">
        <f t="shared" si="18"/>
        <v>0.32250679606454402</v>
      </c>
      <c r="U18" s="41">
        <f>'Survival-1cycle NMA'!DV19</f>
        <v>0.640647367316034</v>
      </c>
      <c r="V18" s="12">
        <f t="shared" si="19"/>
        <v>0.111014694686843</v>
      </c>
      <c r="W18" s="41">
        <f>'Survival-1cycle NMA'!DO19</f>
        <v>0.529632672629191</v>
      </c>
      <c r="X18" s="41">
        <f t="shared" si="20"/>
        <v>0.62933246378197005</v>
      </c>
      <c r="Y18" s="41">
        <f t="shared" si="21"/>
        <v>0.22157727245691206</v>
      </c>
      <c r="Z18" s="41">
        <f t="shared" si="22"/>
        <v>0.407755191325058</v>
      </c>
      <c r="AA18" s="41">
        <f>'Survival-1cycle NMA'!DU19</f>
        <v>0.57086176748762696</v>
      </c>
      <c r="AB18" s="12">
        <f t="shared" si="23"/>
        <v>0.19528962508775793</v>
      </c>
      <c r="AC18" s="41">
        <f>'Survival-1cycle NMA'!DN19</f>
        <v>0.37557214239986902</v>
      </c>
      <c r="AD18" s="41">
        <f>'Survival-1cycle NMA'!DW19</f>
        <v>0.728946492156478</v>
      </c>
      <c r="AE18" s="12">
        <f t="shared" si="24"/>
        <v>0.22787871703238505</v>
      </c>
      <c r="AF18" s="41">
        <f>'Survival-1cycle NMA'!DP19</f>
        <v>0.50106777512409295</v>
      </c>
      <c r="AG18" s="41">
        <f t="shared" si="25"/>
        <v>0.56253575976172498</v>
      </c>
      <c r="AH18" s="41">
        <f t="shared" si="26"/>
        <v>0.24002896369718099</v>
      </c>
      <c r="AI18" s="41">
        <f t="shared" si="27"/>
        <v>0.32250679606454402</v>
      </c>
      <c r="AJ18" s="41">
        <f>'Survival-1cycle NMA'!DX19</f>
        <v>0.60090387404017798</v>
      </c>
      <c r="AK18" s="12">
        <f t="shared" si="28"/>
        <v>5.7494494783587924E-2</v>
      </c>
      <c r="AL18" s="41">
        <f>'Survival-1cycle NMA'!DQ19</f>
        <v>0.54340937925659005</v>
      </c>
      <c r="AM18" s="41">
        <f t="shared" si="29"/>
        <v>0.57086176748762696</v>
      </c>
      <c r="AN18" s="41">
        <f t="shared" si="30"/>
        <v>0.19528962508775793</v>
      </c>
      <c r="AO18" s="41">
        <f t="shared" si="31"/>
        <v>0.37557214239986902</v>
      </c>
    </row>
    <row r="19" spans="1:41">
      <c r="A19" s="12">
        <v>16</v>
      </c>
      <c r="B19" s="12">
        <f t="shared" si="6"/>
        <v>0.86301369863013699</v>
      </c>
      <c r="C19" s="41">
        <f>'Survival-1cycle NMA'!DS20</f>
        <v>0.62744444830775503</v>
      </c>
      <c r="D19" s="41">
        <f>'Survival-1cycle NMA'!DL20</f>
        <v>0.30244070522201999</v>
      </c>
      <c r="E19" s="12">
        <f t="shared" si="7"/>
        <v>0.32500374308573504</v>
      </c>
      <c r="F19" s="41">
        <f>'Survival-1cycle NMA'!DR20</f>
        <v>0.53985640083959796</v>
      </c>
      <c r="G19" s="41">
        <f>'Survival-1cycle NMA'!DK20</f>
        <v>0.21660195843691299</v>
      </c>
      <c r="H19" s="12">
        <f t="shared" si="8"/>
        <v>0.32325444240268497</v>
      </c>
      <c r="I19" s="41">
        <f>'Survival-1cycle NMA'!DT20</f>
        <v>0.60744736433483304</v>
      </c>
      <c r="J19" s="12">
        <f t="shared" si="9"/>
        <v>0.22904628643712704</v>
      </c>
      <c r="K19" s="41">
        <f>'Survival-1cycle NMA'!DM20</f>
        <v>0.378401077897706</v>
      </c>
      <c r="L19" s="41">
        <f t="shared" si="10"/>
        <v>0.53985640083959796</v>
      </c>
      <c r="M19" s="41">
        <f t="shared" si="11"/>
        <v>0.21660195843691299</v>
      </c>
      <c r="N19" s="41">
        <f t="shared" si="12"/>
        <v>0.32325444240268497</v>
      </c>
      <c r="O19" s="41">
        <f t="shared" si="13"/>
        <v>0.60744736433483304</v>
      </c>
      <c r="P19" s="41">
        <f t="shared" si="14"/>
        <v>0.22904628643712704</v>
      </c>
      <c r="Q19" s="41">
        <f t="shared" si="15"/>
        <v>0.378401077897706</v>
      </c>
      <c r="R19" s="41">
        <f t="shared" si="16"/>
        <v>0.53985640083959796</v>
      </c>
      <c r="S19" s="41">
        <f t="shared" si="17"/>
        <v>0.21660195843691299</v>
      </c>
      <c r="T19" s="41">
        <f t="shared" si="18"/>
        <v>0.32325444240268497</v>
      </c>
      <c r="U19" s="41">
        <f>'Survival-1cycle NMA'!DV20</f>
        <v>0.61896409261791396</v>
      </c>
      <c r="V19" s="12">
        <f t="shared" si="19"/>
        <v>0.11947001506598798</v>
      </c>
      <c r="W19" s="41">
        <f>'Survival-1cycle NMA'!DO20</f>
        <v>0.49949407755192599</v>
      </c>
      <c r="X19" s="41">
        <f t="shared" si="20"/>
        <v>0.60744736433483304</v>
      </c>
      <c r="Y19" s="41">
        <f t="shared" si="21"/>
        <v>0.22904628643712704</v>
      </c>
      <c r="Z19" s="41">
        <f t="shared" si="22"/>
        <v>0.378401077897706</v>
      </c>
      <c r="AA19" s="41">
        <f>'Survival-1cycle NMA'!DU20</f>
        <v>0.54824508342029299</v>
      </c>
      <c r="AB19" s="12">
        <f t="shared" si="23"/>
        <v>0.20134158941254099</v>
      </c>
      <c r="AC19" s="41">
        <f>'Survival-1cycle NMA'!DN20</f>
        <v>0.346903494007752</v>
      </c>
      <c r="AD19" s="41">
        <f>'Survival-1cycle NMA'!DW20</f>
        <v>0.70955307138203205</v>
      </c>
      <c r="AE19" s="12">
        <f t="shared" si="24"/>
        <v>0.23869431926546003</v>
      </c>
      <c r="AF19" s="41">
        <f>'Survival-1cycle NMA'!DP20</f>
        <v>0.47085875211657202</v>
      </c>
      <c r="AG19" s="41">
        <f t="shared" si="25"/>
        <v>0.53985640083959796</v>
      </c>
      <c r="AH19" s="41">
        <f t="shared" si="26"/>
        <v>0.21660195843691299</v>
      </c>
      <c r="AI19" s="41">
        <f t="shared" si="27"/>
        <v>0.32325444240268497</v>
      </c>
      <c r="AJ19" s="41">
        <f>'Survival-1cycle NMA'!DX20</f>
        <v>0.57859870514572698</v>
      </c>
      <c r="AK19" s="12">
        <f t="shared" si="28"/>
        <v>6.523829950814497E-2</v>
      </c>
      <c r="AL19" s="41">
        <f>'Survival-1cycle NMA'!DQ20</f>
        <v>0.51336040563758201</v>
      </c>
      <c r="AM19" s="41">
        <f t="shared" si="29"/>
        <v>0.54824508342029299</v>
      </c>
      <c r="AN19" s="41">
        <f t="shared" si="30"/>
        <v>0.20134158941254099</v>
      </c>
      <c r="AO19" s="41">
        <f t="shared" si="31"/>
        <v>0.346903494007752</v>
      </c>
    </row>
    <row r="20" spans="1:41">
      <c r="A20" s="12">
        <v>17</v>
      </c>
      <c r="B20" s="12">
        <f t="shared" si="6"/>
        <v>0.92054794520547945</v>
      </c>
      <c r="C20" s="41">
        <f>'Survival-1cycle NMA'!DS21</f>
        <v>0.606953259521952</v>
      </c>
      <c r="D20" s="41">
        <f>'Survival-1cycle NMA'!DL21</f>
        <v>0.27777506279983599</v>
      </c>
      <c r="E20" s="12">
        <f t="shared" si="7"/>
        <v>0.32917819672211601</v>
      </c>
      <c r="F20" s="41">
        <f>'Survival-1cycle NMA'!DR21</f>
        <v>0.51853183006987802</v>
      </c>
      <c r="G20" s="41">
        <f>'Survival-1cycle NMA'!DK21</f>
        <v>0.195888382737582</v>
      </c>
      <c r="H20" s="12">
        <f t="shared" si="8"/>
        <v>0.322643447332296</v>
      </c>
      <c r="I20" s="41">
        <f>'Survival-1cycle NMA'!DT21</f>
        <v>0.58667127587301804</v>
      </c>
      <c r="J20" s="12">
        <f t="shared" si="9"/>
        <v>0.23517363247833306</v>
      </c>
      <c r="K20" s="41">
        <f>'Survival-1cycle NMA'!DM21</f>
        <v>0.35149764339468498</v>
      </c>
      <c r="L20" s="41">
        <f t="shared" si="10"/>
        <v>0.51853183006987802</v>
      </c>
      <c r="M20" s="41">
        <f t="shared" si="11"/>
        <v>0.195888382737582</v>
      </c>
      <c r="N20" s="41">
        <f t="shared" si="12"/>
        <v>0.322643447332296</v>
      </c>
      <c r="O20" s="41">
        <f t="shared" si="13"/>
        <v>0.58667127587301804</v>
      </c>
      <c r="P20" s="41">
        <f t="shared" si="14"/>
        <v>0.23517363247833306</v>
      </c>
      <c r="Q20" s="41">
        <f t="shared" si="15"/>
        <v>0.35149764339468498</v>
      </c>
      <c r="R20" s="41">
        <f t="shared" si="16"/>
        <v>0.51853183006987802</v>
      </c>
      <c r="S20" s="41">
        <f t="shared" si="17"/>
        <v>0.195888382737582</v>
      </c>
      <c r="T20" s="41">
        <f t="shared" si="18"/>
        <v>0.322643447332296</v>
      </c>
      <c r="U20" s="41">
        <f>'Survival-1cycle NMA'!DV21</f>
        <v>0.59834509515698298</v>
      </c>
      <c r="V20" s="12">
        <f t="shared" si="19"/>
        <v>0.12711034272852295</v>
      </c>
      <c r="W20" s="41">
        <f>'Survival-1cycle NMA'!DO21</f>
        <v>0.47123475242846002</v>
      </c>
      <c r="X20" s="41">
        <f t="shared" si="20"/>
        <v>0.58667127587301804</v>
      </c>
      <c r="Y20" s="41">
        <f t="shared" si="21"/>
        <v>0.23517363247833306</v>
      </c>
      <c r="Z20" s="41">
        <f t="shared" si="22"/>
        <v>0.35149764339468498</v>
      </c>
      <c r="AA20" s="41">
        <f>'Survival-1cycle NMA'!DU21</f>
        <v>0.526954456668144</v>
      </c>
      <c r="AB20" s="12">
        <f t="shared" si="23"/>
        <v>0.20616146487130699</v>
      </c>
      <c r="AC20" s="41">
        <f>'Survival-1cycle NMA'!DN21</f>
        <v>0.32079299179683701</v>
      </c>
      <c r="AD20" s="41">
        <f>'Survival-1cycle NMA'!DW21</f>
        <v>0.69085321822986401</v>
      </c>
      <c r="AE20" s="12">
        <f t="shared" si="24"/>
        <v>0.24817095049668203</v>
      </c>
      <c r="AF20" s="41">
        <f>'Survival-1cycle NMA'!DP21</f>
        <v>0.44268226773318198</v>
      </c>
      <c r="AG20" s="41">
        <f t="shared" si="25"/>
        <v>0.51853183006987802</v>
      </c>
      <c r="AH20" s="41">
        <f t="shared" si="26"/>
        <v>0.195888382737582</v>
      </c>
      <c r="AI20" s="41">
        <f t="shared" si="27"/>
        <v>0.322643447332296</v>
      </c>
      <c r="AJ20" s="41">
        <f>'Survival-1cycle NMA'!DX21</f>
        <v>0.55751122975725698</v>
      </c>
      <c r="AK20" s="12">
        <f t="shared" si="28"/>
        <v>7.2397807489416988E-2</v>
      </c>
      <c r="AL20" s="41">
        <f>'Survival-1cycle NMA'!DQ21</f>
        <v>0.48511342226783999</v>
      </c>
      <c r="AM20" s="41">
        <f t="shared" si="29"/>
        <v>0.526954456668144</v>
      </c>
      <c r="AN20" s="41">
        <f t="shared" si="30"/>
        <v>0.20616146487130699</v>
      </c>
      <c r="AO20" s="41">
        <f t="shared" si="31"/>
        <v>0.32079299179683701</v>
      </c>
    </row>
    <row r="21" spans="1:41">
      <c r="A21" s="12">
        <v>18</v>
      </c>
      <c r="B21" s="12">
        <f t="shared" si="6"/>
        <v>0.9780821917808219</v>
      </c>
      <c r="C21" s="41">
        <f>'Survival-1cycle NMA'!DS22</f>
        <v>0.587438452202523</v>
      </c>
      <c r="D21" s="41">
        <f>'Survival-1cycle NMA'!DL22</f>
        <v>0.25548975539575403</v>
      </c>
      <c r="E21" s="12">
        <f t="shared" si="7"/>
        <v>0.33194869680676897</v>
      </c>
      <c r="F21" s="41">
        <f>'Survival-1cycle NMA'!DR22</f>
        <v>0.49845980182788502</v>
      </c>
      <c r="G21" s="41">
        <f>'Survival-1cycle NMA'!DK22</f>
        <v>0.17752912541886101</v>
      </c>
      <c r="H21" s="12">
        <f t="shared" si="8"/>
        <v>0.32093067640902401</v>
      </c>
      <c r="I21" s="41">
        <f>'Survival-1cycle NMA'!DT22</f>
        <v>0.56693912818272096</v>
      </c>
      <c r="J21" s="12">
        <f t="shared" si="9"/>
        <v>0.24010932264342694</v>
      </c>
      <c r="K21" s="41">
        <f>'Survival-1cycle NMA'!DM22</f>
        <v>0.32682980553929403</v>
      </c>
      <c r="L21" s="41">
        <f t="shared" si="10"/>
        <v>0.49845980182788502</v>
      </c>
      <c r="M21" s="41">
        <f t="shared" si="11"/>
        <v>0.17752912541886101</v>
      </c>
      <c r="N21" s="41">
        <f t="shared" si="12"/>
        <v>0.32093067640902401</v>
      </c>
      <c r="O21" s="41">
        <f t="shared" si="13"/>
        <v>0.56693912818272096</v>
      </c>
      <c r="P21" s="41">
        <f t="shared" si="14"/>
        <v>0.24010932264342694</v>
      </c>
      <c r="Q21" s="41">
        <f t="shared" si="15"/>
        <v>0.32682980553929403</v>
      </c>
      <c r="R21" s="41">
        <f t="shared" si="16"/>
        <v>0.49845980182788502</v>
      </c>
      <c r="S21" s="41">
        <f t="shared" si="17"/>
        <v>0.17752912541886101</v>
      </c>
      <c r="T21" s="41">
        <f t="shared" si="18"/>
        <v>0.32093067640902401</v>
      </c>
      <c r="U21" s="41">
        <f>'Survival-1cycle NMA'!DV22</f>
        <v>0.57873141614384205</v>
      </c>
      <c r="V21" s="12">
        <f t="shared" si="19"/>
        <v>0.13397123031915503</v>
      </c>
      <c r="W21" s="41">
        <f>'Survival-1cycle NMA'!DO22</f>
        <v>0.44476018582468702</v>
      </c>
      <c r="X21" s="41">
        <f t="shared" si="20"/>
        <v>0.56693912818272096</v>
      </c>
      <c r="Y21" s="41">
        <f t="shared" si="21"/>
        <v>0.24010932264342694</v>
      </c>
      <c r="Z21" s="41">
        <f t="shared" si="22"/>
        <v>0.32682980553929403</v>
      </c>
      <c r="AA21" s="41">
        <f>'Survival-1cycle NMA'!DU22</f>
        <v>0.50689233707633596</v>
      </c>
      <c r="AB21" s="12">
        <f t="shared" si="23"/>
        <v>0.20989848865922894</v>
      </c>
      <c r="AC21" s="41">
        <f>'Survival-1cycle NMA'!DN22</f>
        <v>0.29699384841710702</v>
      </c>
      <c r="AD21" s="41">
        <f>'Survival-1cycle NMA'!DW22</f>
        <v>0.67283196502475295</v>
      </c>
      <c r="AE21" s="12">
        <f t="shared" si="24"/>
        <v>0.25641568911928897</v>
      </c>
      <c r="AF21" s="41">
        <f>'Survival-1cycle NMA'!DP22</f>
        <v>0.41641627590546398</v>
      </c>
      <c r="AG21" s="41">
        <f t="shared" si="25"/>
        <v>0.49845980182788502</v>
      </c>
      <c r="AH21" s="41">
        <f t="shared" si="26"/>
        <v>0.17752912541886101</v>
      </c>
      <c r="AI21" s="41">
        <f t="shared" si="27"/>
        <v>0.32093067640902401</v>
      </c>
      <c r="AJ21" s="41">
        <f>'Survival-1cycle NMA'!DX22</f>
        <v>0.53756073298615104</v>
      </c>
      <c r="AK21" s="12">
        <f t="shared" si="28"/>
        <v>7.8973862240548032E-2</v>
      </c>
      <c r="AL21" s="41">
        <f>'Survival-1cycle NMA'!DQ22</f>
        <v>0.458586870745603</v>
      </c>
      <c r="AM21" s="41">
        <f t="shared" si="29"/>
        <v>0.50689233707633596</v>
      </c>
      <c r="AN21" s="41">
        <f t="shared" si="30"/>
        <v>0.20989848865922894</v>
      </c>
      <c r="AO21" s="41">
        <f t="shared" si="31"/>
        <v>0.29699384841710702</v>
      </c>
    </row>
    <row r="22" spans="1:41">
      <c r="A22" s="12">
        <v>19</v>
      </c>
      <c r="B22" s="12">
        <f t="shared" si="6"/>
        <v>1.0356164383561643</v>
      </c>
      <c r="C22" s="41">
        <f>'Survival-1cycle NMA'!DS23</f>
        <v>0.56884613543183504</v>
      </c>
      <c r="D22" s="41">
        <f>'Survival-1cycle NMA'!DL23</f>
        <v>0.235326606161083</v>
      </c>
      <c r="E22" s="12">
        <f t="shared" si="7"/>
        <v>0.33351952927075201</v>
      </c>
      <c r="F22" s="41">
        <f>'Survival-1cycle NMA'!DR23</f>
        <v>0.479545943690523</v>
      </c>
      <c r="G22" s="41">
        <f>'Survival-1cycle NMA'!DK23</f>
        <v>0.161217050885618</v>
      </c>
      <c r="H22" s="12">
        <f t="shared" si="8"/>
        <v>0.31832889280490501</v>
      </c>
      <c r="I22" s="41">
        <f>'Survival-1cycle NMA'!DT23</f>
        <v>0.54818795751478799</v>
      </c>
      <c r="J22" s="12">
        <f t="shared" si="9"/>
        <v>0.24399050075481898</v>
      </c>
      <c r="K22" s="41">
        <f>'Survival-1cycle NMA'!DM23</f>
        <v>0.30419745675996901</v>
      </c>
      <c r="L22" s="41">
        <f t="shared" si="10"/>
        <v>0.479545943690523</v>
      </c>
      <c r="M22" s="41">
        <f t="shared" si="11"/>
        <v>0.161217050885618</v>
      </c>
      <c r="N22" s="41">
        <f t="shared" si="12"/>
        <v>0.31832889280490501</v>
      </c>
      <c r="O22" s="41">
        <f t="shared" si="13"/>
        <v>0.54818795751478799</v>
      </c>
      <c r="P22" s="41">
        <f t="shared" si="14"/>
        <v>0.24399050075481898</v>
      </c>
      <c r="Q22" s="41">
        <f t="shared" si="15"/>
        <v>0.30419745675996901</v>
      </c>
      <c r="R22" s="41">
        <f t="shared" si="16"/>
        <v>0.479545943690523</v>
      </c>
      <c r="S22" s="41">
        <f t="shared" si="17"/>
        <v>0.161217050885618</v>
      </c>
      <c r="T22" s="41">
        <f t="shared" si="18"/>
        <v>0.31832889280490501</v>
      </c>
      <c r="U22" s="41">
        <f>'Survival-1cycle NMA'!DV23</f>
        <v>0.56006533692901705</v>
      </c>
      <c r="V22" s="12">
        <f t="shared" si="19"/>
        <v>0.14009518246921004</v>
      </c>
      <c r="W22" s="41">
        <f>'Survival-1cycle NMA'!DO23</f>
        <v>0.41997015445980701</v>
      </c>
      <c r="X22" s="41">
        <f t="shared" si="20"/>
        <v>0.54818795751478799</v>
      </c>
      <c r="Y22" s="41">
        <f t="shared" si="21"/>
        <v>0.24399050075481898</v>
      </c>
      <c r="Z22" s="41">
        <f t="shared" si="22"/>
        <v>0.30419745675996901</v>
      </c>
      <c r="AA22" s="41">
        <f>'Survival-1cycle NMA'!DU23</f>
        <v>0.4879682740463</v>
      </c>
      <c r="AB22" s="12">
        <f t="shared" si="23"/>
        <v>0.21268737963782303</v>
      </c>
      <c r="AC22" s="41">
        <f>'Survival-1cycle NMA'!DN23</f>
        <v>0.27528089440847697</v>
      </c>
      <c r="AD22" s="41">
        <f>'Survival-1cycle NMA'!DW23</f>
        <v>0.65547017960371701</v>
      </c>
      <c r="AE22" s="12">
        <f t="shared" si="24"/>
        <v>0.26353304296014501</v>
      </c>
      <c r="AF22" s="41">
        <f>'Survival-1cycle NMA'!DP23</f>
        <v>0.39193713664357199</v>
      </c>
      <c r="AG22" s="41">
        <f t="shared" si="25"/>
        <v>0.479545943690523</v>
      </c>
      <c r="AH22" s="41">
        <f t="shared" si="26"/>
        <v>0.161217050885618</v>
      </c>
      <c r="AI22" s="41">
        <f t="shared" si="27"/>
        <v>0.31832889280490501</v>
      </c>
      <c r="AJ22" s="41">
        <f>'Survival-1cycle NMA'!DX23</f>
        <v>0.51867093198229497</v>
      </c>
      <c r="AK22" s="12">
        <f t="shared" si="28"/>
        <v>8.4979259838140975E-2</v>
      </c>
      <c r="AL22" s="41">
        <f>'Survival-1cycle NMA'!DQ23</f>
        <v>0.43369167214415399</v>
      </c>
      <c r="AM22" s="41">
        <f t="shared" si="29"/>
        <v>0.4879682740463</v>
      </c>
      <c r="AN22" s="41">
        <f t="shared" si="30"/>
        <v>0.21268737963782303</v>
      </c>
      <c r="AO22" s="41">
        <f t="shared" si="31"/>
        <v>0.27528089440847697</v>
      </c>
    </row>
    <row r="23" spans="1:41">
      <c r="A23" s="12">
        <v>20</v>
      </c>
      <c r="B23" s="12">
        <f t="shared" si="6"/>
        <v>1.0931506849315069</v>
      </c>
      <c r="C23" s="41">
        <f>'Survival-1cycle NMA'!DS24</f>
        <v>0.55112403419955203</v>
      </c>
      <c r="D23" s="41">
        <f>'Survival-1cycle NMA'!DL24</f>
        <v>0.21705655629186499</v>
      </c>
      <c r="E23" s="12">
        <f t="shared" si="7"/>
        <v>0.33406747790768704</v>
      </c>
      <c r="F23" s="41">
        <f>'Survival-1cycle NMA'!DR24</f>
        <v>0.46170356050721401</v>
      </c>
      <c r="G23" s="41">
        <f>'Survival-1cycle NMA'!DK24</f>
        <v>0.14668928496726</v>
      </c>
      <c r="H23" s="12">
        <f t="shared" si="8"/>
        <v>0.31501427553995398</v>
      </c>
      <c r="I23" s="41">
        <f>'Survival-1cycle NMA'!DT24</f>
        <v>0.53035767650679699</v>
      </c>
      <c r="J23" s="12">
        <f t="shared" si="9"/>
        <v>0.24694125731578898</v>
      </c>
      <c r="K23" s="41">
        <f>'Survival-1cycle NMA'!DM24</f>
        <v>0.28341641919100802</v>
      </c>
      <c r="L23" s="41">
        <f t="shared" si="10"/>
        <v>0.46170356050721401</v>
      </c>
      <c r="M23" s="41">
        <f t="shared" si="11"/>
        <v>0.14668928496726</v>
      </c>
      <c r="N23" s="41">
        <f t="shared" si="12"/>
        <v>0.31501427553995398</v>
      </c>
      <c r="O23" s="41">
        <f t="shared" si="13"/>
        <v>0.53035767650679699</v>
      </c>
      <c r="P23" s="41">
        <f t="shared" si="14"/>
        <v>0.24694125731578898</v>
      </c>
      <c r="Q23" s="41">
        <f t="shared" si="15"/>
        <v>0.28341641919100802</v>
      </c>
      <c r="R23" s="41">
        <f t="shared" si="16"/>
        <v>0.46170356050721401</v>
      </c>
      <c r="S23" s="41">
        <f t="shared" si="17"/>
        <v>0.14668928496726</v>
      </c>
      <c r="T23" s="41">
        <f t="shared" si="18"/>
        <v>0.31501427553995398</v>
      </c>
      <c r="U23" s="41">
        <f>'Survival-1cycle NMA'!DV24</f>
        <v>0.54229127933865695</v>
      </c>
      <c r="V23" s="12">
        <f t="shared" si="19"/>
        <v>0.14552831347491096</v>
      </c>
      <c r="W23" s="41">
        <f>'Survival-1cycle NMA'!DO24</f>
        <v>0.39676296586374599</v>
      </c>
      <c r="X23" s="41">
        <f t="shared" si="20"/>
        <v>0.53035767650679699</v>
      </c>
      <c r="Y23" s="41">
        <f t="shared" si="21"/>
        <v>0.24694125731578898</v>
      </c>
      <c r="Z23" s="41">
        <f t="shared" si="22"/>
        <v>0.28341641919100802</v>
      </c>
      <c r="AA23" s="41">
        <f>'Survival-1cycle NMA'!DU24</f>
        <v>0.47009885858946099</v>
      </c>
      <c r="AB23" s="12">
        <f t="shared" si="23"/>
        <v>0.21464863700210196</v>
      </c>
      <c r="AC23" s="41">
        <f>'Survival-1cycle NMA'!DN24</f>
        <v>0.25545022158735903</v>
      </c>
      <c r="AD23" s="41">
        <f>'Survival-1cycle NMA'!DW24</f>
        <v>0.63874612814265497</v>
      </c>
      <c r="AE23" s="12">
        <f t="shared" si="24"/>
        <v>0.26962280286805995</v>
      </c>
      <c r="AF23" s="41">
        <f>'Survival-1cycle NMA'!DP24</f>
        <v>0.36912332527459502</v>
      </c>
      <c r="AG23" s="41">
        <f t="shared" si="25"/>
        <v>0.46170356050721401</v>
      </c>
      <c r="AH23" s="41">
        <f t="shared" si="26"/>
        <v>0.14668928496726</v>
      </c>
      <c r="AI23" s="41">
        <f t="shared" si="27"/>
        <v>0.31501427553995398</v>
      </c>
      <c r="AJ23" s="41">
        <f>'Survival-1cycle NMA'!DX24</f>
        <v>0.50077037490438503</v>
      </c>
      <c r="AK23" s="12">
        <f t="shared" si="28"/>
        <v>9.0434698553989057E-2</v>
      </c>
      <c r="AL23" s="41">
        <f>'Survival-1cycle NMA'!DQ24</f>
        <v>0.41033567635039597</v>
      </c>
      <c r="AM23" s="41">
        <f t="shared" si="29"/>
        <v>0.47009885858946099</v>
      </c>
      <c r="AN23" s="41">
        <f t="shared" si="30"/>
        <v>0.21464863700210196</v>
      </c>
      <c r="AO23" s="41">
        <f t="shared" si="31"/>
        <v>0.25545022158735903</v>
      </c>
    </row>
    <row r="24" spans="1:41">
      <c r="A24" s="12">
        <v>21</v>
      </c>
      <c r="B24" s="12">
        <f t="shared" si="6"/>
        <v>1.1506849315068493</v>
      </c>
      <c r="C24" s="41">
        <f>'Survival-1cycle NMA'!DS25</f>
        <v>0.53422207108574304</v>
      </c>
      <c r="D24" s="41">
        <f>'Survival-1cycle NMA'!DL25</f>
        <v>0.20047684502716101</v>
      </c>
      <c r="E24" s="12">
        <f t="shared" si="7"/>
        <v>0.33374522605858203</v>
      </c>
      <c r="F24" s="41">
        <f>'Survival-1cycle NMA'!DR25</f>
        <v>0.44485323333832</v>
      </c>
      <c r="G24" s="41">
        <f>'Survival-1cycle NMA'!DK25</f>
        <v>0.13372051526859599</v>
      </c>
      <c r="H24" s="12">
        <f t="shared" si="8"/>
        <v>0.31113271806972398</v>
      </c>
      <c r="I24" s="41">
        <f>'Survival-1cycle NMA'!DT25</f>
        <v>0.51339146825445903</v>
      </c>
      <c r="J24" s="12">
        <f t="shared" si="9"/>
        <v>0.24907307243821702</v>
      </c>
      <c r="K24" s="41">
        <f>'Survival-1cycle NMA'!DM25</f>
        <v>0.264318395816242</v>
      </c>
      <c r="L24" s="41">
        <f t="shared" si="10"/>
        <v>0.44485323333832</v>
      </c>
      <c r="M24" s="41">
        <f t="shared" si="11"/>
        <v>0.13372051526859599</v>
      </c>
      <c r="N24" s="41">
        <f t="shared" si="12"/>
        <v>0.31113271806972398</v>
      </c>
      <c r="O24" s="41">
        <f t="shared" si="13"/>
        <v>0.51339146825445903</v>
      </c>
      <c r="P24" s="41">
        <f t="shared" si="14"/>
        <v>0.24907307243821702</v>
      </c>
      <c r="Q24" s="41">
        <f t="shared" si="15"/>
        <v>0.264318395816242</v>
      </c>
      <c r="R24" s="41">
        <f t="shared" si="16"/>
        <v>0.44485323333832</v>
      </c>
      <c r="S24" s="41">
        <f t="shared" si="17"/>
        <v>0.13372051526859599</v>
      </c>
      <c r="T24" s="41">
        <f t="shared" si="18"/>
        <v>0.31113271806972398</v>
      </c>
      <c r="U24" s="41">
        <f>'Survival-1cycle NMA'!DV25</f>
        <v>0.52535631056334198</v>
      </c>
      <c r="V24" s="12">
        <f t="shared" si="19"/>
        <v>0.15031805504727197</v>
      </c>
      <c r="W24" s="41">
        <f>'Survival-1cycle NMA'!DO25</f>
        <v>0.37503825551607001</v>
      </c>
      <c r="X24" s="41">
        <f t="shared" si="20"/>
        <v>0.51339146825445903</v>
      </c>
      <c r="Y24" s="41">
        <f t="shared" si="21"/>
        <v>0.24907307243821702</v>
      </c>
      <c r="Z24" s="41">
        <f t="shared" si="22"/>
        <v>0.264318395816242</v>
      </c>
      <c r="AA24" s="41">
        <f>'Survival-1cycle NMA'!DU25</f>
        <v>0.45320743383484802</v>
      </c>
      <c r="AB24" s="12">
        <f t="shared" si="23"/>
        <v>0.21588936058829203</v>
      </c>
      <c r="AC24" s="41">
        <f>'Survival-1cycle NMA'!DN25</f>
        <v>0.23731807324655599</v>
      </c>
      <c r="AD24" s="41">
        <f>'Survival-1cycle NMA'!DW25</f>
        <v>0.622636580650898</v>
      </c>
      <c r="AE24" s="12">
        <f t="shared" si="24"/>
        <v>0.27477884658763602</v>
      </c>
      <c r="AF24" s="41">
        <f>'Survival-1cycle NMA'!DP25</f>
        <v>0.34785773406326198</v>
      </c>
      <c r="AG24" s="41">
        <f t="shared" si="25"/>
        <v>0.44485323333832</v>
      </c>
      <c r="AH24" s="41">
        <f t="shared" si="26"/>
        <v>0.13372051526859599</v>
      </c>
      <c r="AI24" s="41">
        <f t="shared" si="27"/>
        <v>0.31113271806972398</v>
      </c>
      <c r="AJ24" s="41">
        <f>'Survival-1cycle NMA'!DX25</f>
        <v>0.48379252518330201</v>
      </c>
      <c r="AK24" s="12">
        <f t="shared" si="28"/>
        <v>9.536586485089299E-2</v>
      </c>
      <c r="AL24" s="41">
        <f>'Survival-1cycle NMA'!DQ25</f>
        <v>0.38842666033240902</v>
      </c>
      <c r="AM24" s="41">
        <f t="shared" si="29"/>
        <v>0.45320743383484802</v>
      </c>
      <c r="AN24" s="41">
        <f t="shared" si="30"/>
        <v>0.21588936058829203</v>
      </c>
      <c r="AO24" s="41">
        <f t="shared" si="31"/>
        <v>0.23731807324655599</v>
      </c>
    </row>
    <row r="25" spans="1:41">
      <c r="A25" s="12">
        <v>22</v>
      </c>
      <c r="B25" s="12">
        <f t="shared" si="6"/>
        <v>1.2082191780821918</v>
      </c>
      <c r="C25" s="41">
        <f>'Survival-1cycle NMA'!DS26</f>
        <v>0.51809268025497202</v>
      </c>
      <c r="D25" s="41">
        <f>'Survival-1cycle NMA'!DL26</f>
        <v>0.18540818840405099</v>
      </c>
      <c r="E25" s="12">
        <f t="shared" si="7"/>
        <v>0.33268449185092103</v>
      </c>
      <c r="F25" s="41">
        <f>'Survival-1cycle NMA'!DR26</f>
        <v>0.42892232017909798</v>
      </c>
      <c r="G25" s="41">
        <f>'Survival-1cycle NMA'!DK26</f>
        <v>0.12211726175387901</v>
      </c>
      <c r="H25" s="12">
        <f t="shared" si="8"/>
        <v>0.30680505842521899</v>
      </c>
      <c r="I25" s="41">
        <f>'Survival-1cycle NMA'!DT26</f>
        <v>0.49723594131898102</v>
      </c>
      <c r="J25" s="12">
        <f t="shared" si="9"/>
        <v>0.250485596735045</v>
      </c>
      <c r="K25" s="41">
        <f>'Survival-1cycle NMA'!DM26</f>
        <v>0.24675034458393599</v>
      </c>
      <c r="L25" s="41">
        <f t="shared" si="10"/>
        <v>0.42892232017909798</v>
      </c>
      <c r="M25" s="41">
        <f t="shared" si="11"/>
        <v>0.12211726175387901</v>
      </c>
      <c r="N25" s="41">
        <f t="shared" si="12"/>
        <v>0.30680505842521899</v>
      </c>
      <c r="O25" s="41">
        <f t="shared" si="13"/>
        <v>0.49723594131898102</v>
      </c>
      <c r="P25" s="41">
        <f t="shared" si="14"/>
        <v>0.250485596735045</v>
      </c>
      <c r="Q25" s="41">
        <f t="shared" si="15"/>
        <v>0.24675034458393599</v>
      </c>
      <c r="R25" s="41">
        <f t="shared" si="16"/>
        <v>0.42892232017909798</v>
      </c>
      <c r="S25" s="41">
        <f t="shared" si="17"/>
        <v>0.12211726175387901</v>
      </c>
      <c r="T25" s="41">
        <f t="shared" si="18"/>
        <v>0.30680505842521899</v>
      </c>
      <c r="U25" s="41">
        <f>'Survival-1cycle NMA'!DV26</f>
        <v>0.50921039177106597</v>
      </c>
      <c r="V25" s="12">
        <f t="shared" si="19"/>
        <v>0.15451160747365195</v>
      </c>
      <c r="W25" s="41">
        <f>'Survival-1cycle NMA'!DO26</f>
        <v>0.35469878429741403</v>
      </c>
      <c r="X25" s="41">
        <f t="shared" si="20"/>
        <v>0.49723594131898102</v>
      </c>
      <c r="Y25" s="41">
        <f t="shared" si="21"/>
        <v>0.250485596735045</v>
      </c>
      <c r="Z25" s="41">
        <f t="shared" si="22"/>
        <v>0.24675034458393599</v>
      </c>
      <c r="AA25" s="41">
        <f>'Survival-1cycle NMA'!DU26</f>
        <v>0.43722368615041401</v>
      </c>
      <c r="AB25" s="12">
        <f t="shared" si="23"/>
        <v>0.21650432162583902</v>
      </c>
      <c r="AC25" s="41">
        <f>'Survival-1cycle NMA'!DN26</f>
        <v>0.220719364524575</v>
      </c>
      <c r="AD25" s="41">
        <f>'Survival-1cycle NMA'!DW26</f>
        <v>0.60711759275827903</v>
      </c>
      <c r="AE25" s="12">
        <f t="shared" si="24"/>
        <v>0.27908856779340402</v>
      </c>
      <c r="AF25" s="41">
        <f>'Survival-1cycle NMA'!DP26</f>
        <v>0.32802902496487502</v>
      </c>
      <c r="AG25" s="41">
        <f t="shared" si="25"/>
        <v>0.42892232017909798</v>
      </c>
      <c r="AH25" s="41">
        <f t="shared" si="26"/>
        <v>0.12211726175387901</v>
      </c>
      <c r="AI25" s="41">
        <f t="shared" si="27"/>
        <v>0.30680505842521899</v>
      </c>
      <c r="AJ25" s="41">
        <f>'Survival-1cycle NMA'!DX26</f>
        <v>0.46767565851526299</v>
      </c>
      <c r="AK25" s="12">
        <f t="shared" si="28"/>
        <v>9.9801346632017007E-2</v>
      </c>
      <c r="AL25" s="41">
        <f>'Survival-1cycle NMA'!DQ26</f>
        <v>0.36787431188324599</v>
      </c>
      <c r="AM25" s="41">
        <f t="shared" si="29"/>
        <v>0.43722368615041401</v>
      </c>
      <c r="AN25" s="41">
        <f t="shared" si="30"/>
        <v>0.21650432162583902</v>
      </c>
      <c r="AO25" s="41">
        <f t="shared" si="31"/>
        <v>0.220719364524575</v>
      </c>
    </row>
    <row r="26" spans="1:41">
      <c r="A26" s="12">
        <v>23</v>
      </c>
      <c r="B26" s="12">
        <f t="shared" si="6"/>
        <v>1.2657534246575342</v>
      </c>
      <c r="C26" s="41">
        <f>'Survival-1cycle NMA'!DS27</f>
        <v>0.50269094627419797</v>
      </c>
      <c r="D26" s="41">
        <f>'Survival-1cycle NMA'!DL27</f>
        <v>0.17169210624487899</v>
      </c>
      <c r="E26" s="12">
        <f t="shared" si="7"/>
        <v>0.33099884002931901</v>
      </c>
      <c r="F26" s="41">
        <f>'Survival-1cycle NMA'!DR27</f>
        <v>0.41384442150367601</v>
      </c>
      <c r="G26" s="41">
        <f>'Survival-1cycle NMA'!DK27</f>
        <v>0.111713020688626</v>
      </c>
      <c r="H26" s="12">
        <f t="shared" si="8"/>
        <v>0.30213140081505002</v>
      </c>
      <c r="I26" s="41">
        <f>'Survival-1cycle NMA'!DT27</f>
        <v>0.48184113425970798</v>
      </c>
      <c r="J26" s="12">
        <f t="shared" si="9"/>
        <v>0.25126759189197101</v>
      </c>
      <c r="K26" s="41">
        <f>'Survival-1cycle NMA'!DM27</f>
        <v>0.230573542367737</v>
      </c>
      <c r="L26" s="41">
        <f t="shared" si="10"/>
        <v>0.41384442150367601</v>
      </c>
      <c r="M26" s="41">
        <f t="shared" si="11"/>
        <v>0.111713020688626</v>
      </c>
      <c r="N26" s="41">
        <f t="shared" si="12"/>
        <v>0.30213140081505002</v>
      </c>
      <c r="O26" s="41">
        <f t="shared" si="13"/>
        <v>0.48184113425970798</v>
      </c>
      <c r="P26" s="41">
        <f t="shared" si="14"/>
        <v>0.25126759189197101</v>
      </c>
      <c r="Q26" s="41">
        <f t="shared" si="15"/>
        <v>0.230573542367737</v>
      </c>
      <c r="R26" s="41">
        <f t="shared" si="16"/>
        <v>0.41384442150367601</v>
      </c>
      <c r="S26" s="41">
        <f t="shared" si="17"/>
        <v>0.111713020688626</v>
      </c>
      <c r="T26" s="41">
        <f t="shared" si="18"/>
        <v>0.30213140081505002</v>
      </c>
      <c r="U26" s="41">
        <f>'Survival-1cycle NMA'!DV27</f>
        <v>0.49380646148871499</v>
      </c>
      <c r="V26" s="12">
        <f t="shared" si="19"/>
        <v>0.15815491671152698</v>
      </c>
      <c r="W26" s="41">
        <f>'Survival-1cycle NMA'!DO27</f>
        <v>0.335651544777188</v>
      </c>
      <c r="X26" s="41">
        <f t="shared" si="20"/>
        <v>0.48184113425970798</v>
      </c>
      <c r="Y26" s="41">
        <f t="shared" si="21"/>
        <v>0.25126759189197101</v>
      </c>
      <c r="Z26" s="41">
        <f t="shared" si="22"/>
        <v>0.230573542367737</v>
      </c>
      <c r="AA26" s="41">
        <f>'Survival-1cycle NMA'!DU27</f>
        <v>0.42208318414896001</v>
      </c>
      <c r="AB26" s="12">
        <f t="shared" si="23"/>
        <v>0.21657712289710002</v>
      </c>
      <c r="AC26" s="41">
        <f>'Survival-1cycle NMA'!DN27</f>
        <v>0.20550606125185999</v>
      </c>
      <c r="AD26" s="41">
        <f>'Survival-1cycle NMA'!DW27</f>
        <v>0.592165056548552</v>
      </c>
      <c r="AE26" s="12">
        <f t="shared" si="24"/>
        <v>0.28263271139836799</v>
      </c>
      <c r="AF26" s="41">
        <f>'Survival-1cycle NMA'!DP27</f>
        <v>0.30953234515018402</v>
      </c>
      <c r="AG26" s="41">
        <f t="shared" si="25"/>
        <v>0.41384442150367601</v>
      </c>
      <c r="AH26" s="41">
        <f t="shared" si="26"/>
        <v>0.111713020688626</v>
      </c>
      <c r="AI26" s="41">
        <f t="shared" si="27"/>
        <v>0.30213140081505002</v>
      </c>
      <c r="AJ26" s="41">
        <f>'Survival-1cycle NMA'!DX27</f>
        <v>0.45236265263664899</v>
      </c>
      <c r="AK26" s="12">
        <f t="shared" si="28"/>
        <v>0.10377114913366697</v>
      </c>
      <c r="AL26" s="41">
        <f>'Survival-1cycle NMA'!DQ27</f>
        <v>0.34859150350298201</v>
      </c>
      <c r="AM26" s="41">
        <f t="shared" si="29"/>
        <v>0.42208318414896001</v>
      </c>
      <c r="AN26" s="41">
        <f t="shared" si="30"/>
        <v>0.21657712289710002</v>
      </c>
      <c r="AO26" s="41">
        <f t="shared" si="31"/>
        <v>0.20550606125185999</v>
      </c>
    </row>
    <row r="27" spans="1:41">
      <c r="A27" s="12">
        <v>24</v>
      </c>
      <c r="B27" s="12">
        <f t="shared" si="6"/>
        <v>1.3232876712328767</v>
      </c>
      <c r="C27" s="41">
        <f>'Survival-1cycle NMA'!DS28</f>
        <v>0.48797462922354401</v>
      </c>
      <c r="D27" s="41">
        <f>'Survival-1cycle NMA'!DL28</f>
        <v>0.159188467760597</v>
      </c>
      <c r="E27" s="12">
        <f t="shared" si="7"/>
        <v>0.32878616146294704</v>
      </c>
      <c r="F27" s="41">
        <f>'Survival-1cycle NMA'!DR28</f>
        <v>0.39955884714638001</v>
      </c>
      <c r="G27" s="41">
        <f>'Survival-1cycle NMA'!DK28</f>
        <v>0.102364169362017</v>
      </c>
      <c r="H27" s="12">
        <f t="shared" si="8"/>
        <v>0.29719467778436304</v>
      </c>
      <c r="I27" s="41">
        <f>'Survival-1cycle NMA'!DT28</f>
        <v>0.46716042745474201</v>
      </c>
      <c r="J27" s="12">
        <f t="shared" si="9"/>
        <v>0.25149792288054401</v>
      </c>
      <c r="K27" s="41">
        <f>'Survival-1cycle NMA'!DM28</f>
        <v>0.215662504574198</v>
      </c>
      <c r="L27" s="41">
        <f t="shared" si="10"/>
        <v>0.39955884714638001</v>
      </c>
      <c r="M27" s="41">
        <f t="shared" si="11"/>
        <v>0.102364169362017</v>
      </c>
      <c r="N27" s="41">
        <f t="shared" si="12"/>
        <v>0.29719467778436304</v>
      </c>
      <c r="O27" s="41">
        <f t="shared" si="13"/>
        <v>0.46716042745474201</v>
      </c>
      <c r="P27" s="41">
        <f t="shared" si="14"/>
        <v>0.25149792288054401</v>
      </c>
      <c r="Q27" s="41">
        <f t="shared" si="15"/>
        <v>0.215662504574198</v>
      </c>
      <c r="R27" s="41">
        <f t="shared" si="16"/>
        <v>0.39955884714638001</v>
      </c>
      <c r="S27" s="41">
        <f t="shared" si="17"/>
        <v>0.102364169362017</v>
      </c>
      <c r="T27" s="41">
        <f t="shared" si="18"/>
        <v>0.29719467778436304</v>
      </c>
      <c r="U27" s="41">
        <f>'Survival-1cycle NMA'!DV28</f>
        <v>0.479100413789741</v>
      </c>
      <c r="V27" s="12">
        <f t="shared" si="19"/>
        <v>0.16129202284700001</v>
      </c>
      <c r="W27" s="41">
        <f>'Survival-1cycle NMA'!DO28</f>
        <v>0.31780839094274099</v>
      </c>
      <c r="X27" s="41">
        <f t="shared" si="20"/>
        <v>0.46716042745474201</v>
      </c>
      <c r="Y27" s="41">
        <f t="shared" si="21"/>
        <v>0.25149792288054401</v>
      </c>
      <c r="Z27" s="41">
        <f t="shared" si="22"/>
        <v>0.215662504574198</v>
      </c>
      <c r="AA27" s="41">
        <f>'Survival-1cycle NMA'!DU28</f>
        <v>0.40772690547828899</v>
      </c>
      <c r="AB27" s="12">
        <f t="shared" si="23"/>
        <v>0.21618135502236499</v>
      </c>
      <c r="AC27" s="41">
        <f>'Survival-1cycle NMA'!DN28</f>
        <v>0.191545550455924</v>
      </c>
      <c r="AD27" s="41">
        <f>'Survival-1cycle NMA'!DW28</f>
        <v>0.57775508554672095</v>
      </c>
      <c r="AE27" s="12">
        <f t="shared" si="24"/>
        <v>0.28548546758093996</v>
      </c>
      <c r="AF27" s="41">
        <f>'Survival-1cycle NMA'!DP28</f>
        <v>0.29226961796578099</v>
      </c>
      <c r="AG27" s="41">
        <f t="shared" si="25"/>
        <v>0.39955884714638001</v>
      </c>
      <c r="AH27" s="41">
        <f t="shared" si="26"/>
        <v>0.102364169362017</v>
      </c>
      <c r="AI27" s="41">
        <f t="shared" si="27"/>
        <v>0.29719467778436304</v>
      </c>
      <c r="AJ27" s="41">
        <f>'Survival-1cycle NMA'!DX28</f>
        <v>0.43780072024271799</v>
      </c>
      <c r="AK27" s="12">
        <f t="shared" si="28"/>
        <v>0.10730565008432397</v>
      </c>
      <c r="AL27" s="41">
        <f>'Survival-1cycle NMA'!DQ28</f>
        <v>0.33049507015839402</v>
      </c>
      <c r="AM27" s="41">
        <f t="shared" si="29"/>
        <v>0.40772690547828899</v>
      </c>
      <c r="AN27" s="41">
        <f t="shared" si="30"/>
        <v>0.21618135502236499</v>
      </c>
      <c r="AO27" s="41">
        <f t="shared" si="31"/>
        <v>0.191545550455924</v>
      </c>
    </row>
    <row r="28" spans="1:41">
      <c r="A28" s="12">
        <v>25</v>
      </c>
      <c r="B28" s="12">
        <f t="shared" si="6"/>
        <v>1.3808219178082193</v>
      </c>
      <c r="C28" s="41">
        <f>'Survival-1cycle NMA'!DS29</f>
        <v>0.47390411720319298</v>
      </c>
      <c r="D28" s="41">
        <f>'Survival-1cycle NMA'!DL29</f>
        <v>0.14777328107773199</v>
      </c>
      <c r="E28" s="12">
        <f t="shared" si="7"/>
        <v>0.32613083612546101</v>
      </c>
      <c r="F28" s="41">
        <f>'Survival-1cycle NMA'!DR29</f>
        <v>0.38601010492785398</v>
      </c>
      <c r="G28" s="41">
        <f>'Survival-1cycle NMA'!DK29</f>
        <v>9.3946521037855696E-2</v>
      </c>
      <c r="H28" s="12">
        <f t="shared" si="8"/>
        <v>0.29206358388999831</v>
      </c>
      <c r="I28" s="41">
        <f>'Survival-1cycle NMA'!DT29</f>
        <v>0.45315040001042101</v>
      </c>
      <c r="J28" s="12">
        <f t="shared" si="9"/>
        <v>0.251246537999335</v>
      </c>
      <c r="K28" s="41">
        <f>'Survival-1cycle NMA'!DM29</f>
        <v>0.20190386201108601</v>
      </c>
      <c r="L28" s="41">
        <f t="shared" si="10"/>
        <v>0.38601010492785398</v>
      </c>
      <c r="M28" s="41">
        <f t="shared" si="11"/>
        <v>9.3946521037855696E-2</v>
      </c>
      <c r="N28" s="41">
        <f t="shared" si="12"/>
        <v>0.29206358388999831</v>
      </c>
      <c r="O28" s="41">
        <f t="shared" si="13"/>
        <v>0.45315040001042101</v>
      </c>
      <c r="P28" s="41">
        <f t="shared" si="14"/>
        <v>0.251246537999335</v>
      </c>
      <c r="Q28" s="41">
        <f t="shared" si="15"/>
        <v>0.20190386201108601</v>
      </c>
      <c r="R28" s="41">
        <f t="shared" si="16"/>
        <v>0.38601010492785398</v>
      </c>
      <c r="S28" s="41">
        <f t="shared" si="17"/>
        <v>9.3946521037855696E-2</v>
      </c>
      <c r="T28" s="41">
        <f t="shared" si="18"/>
        <v>0.29206358388999831</v>
      </c>
      <c r="U28" s="41">
        <f>'Survival-1cycle NMA'!DV29</f>
        <v>0.46505101109249802</v>
      </c>
      <c r="V28" s="12">
        <f t="shared" si="19"/>
        <v>0.16396466981672703</v>
      </c>
      <c r="W28" s="41">
        <f>'Survival-1cycle NMA'!DO29</f>
        <v>0.301086341275771</v>
      </c>
      <c r="X28" s="41">
        <f t="shared" si="20"/>
        <v>0.45315040001042101</v>
      </c>
      <c r="Y28" s="41">
        <f t="shared" si="21"/>
        <v>0.251246537999335</v>
      </c>
      <c r="Z28" s="41">
        <f t="shared" si="22"/>
        <v>0.20190386201108601</v>
      </c>
      <c r="AA28" s="41">
        <f>'Survival-1cycle NMA'!DU29</f>
        <v>0.39410077448825298</v>
      </c>
      <c r="AB28" s="12">
        <f t="shared" si="23"/>
        <v>0.21538169721556899</v>
      </c>
      <c r="AC28" s="41">
        <f>'Survival-1cycle NMA'!DN29</f>
        <v>0.17871907727268399</v>
      </c>
      <c r="AD28" s="41">
        <f>'Survival-1cycle NMA'!DW29</f>
        <v>0.56386428001908995</v>
      </c>
      <c r="AE28" s="12">
        <f t="shared" si="24"/>
        <v>0.28771472511553497</v>
      </c>
      <c r="AF28" s="41">
        <f>'Survival-1cycle NMA'!DP29</f>
        <v>0.27614955490355497</v>
      </c>
      <c r="AG28" s="41">
        <f t="shared" si="25"/>
        <v>0.38601010492785398</v>
      </c>
      <c r="AH28" s="41">
        <f t="shared" si="26"/>
        <v>9.3946521037855696E-2</v>
      </c>
      <c r="AI28" s="41">
        <f t="shared" si="27"/>
        <v>0.29206358388999831</v>
      </c>
      <c r="AJ28" s="41">
        <f>'Survival-1cycle NMA'!DX29</f>
        <v>0.42394111661029898</v>
      </c>
      <c r="AK28" s="12">
        <f t="shared" si="28"/>
        <v>0.11043487506299998</v>
      </c>
      <c r="AL28" s="41">
        <f>'Survival-1cycle NMA'!DQ29</f>
        <v>0.313506241547299</v>
      </c>
      <c r="AM28" s="41">
        <f t="shared" si="29"/>
        <v>0.39410077448825298</v>
      </c>
      <c r="AN28" s="41">
        <f t="shared" si="30"/>
        <v>0.21538169721556899</v>
      </c>
      <c r="AO28" s="41">
        <f t="shared" si="31"/>
        <v>0.17871907727268399</v>
      </c>
    </row>
    <row r="29" spans="1:41">
      <c r="A29" s="12">
        <v>26</v>
      </c>
      <c r="B29" s="12">
        <f t="shared" si="6"/>
        <v>1.4383561643835616</v>
      </c>
      <c r="C29" s="41">
        <f>'Survival-1cycle NMA'!DS30</f>
        <v>0.46044233382801902</v>
      </c>
      <c r="D29" s="41">
        <f>'Survival-1cycle NMA'!DL30</f>
        <v>0.137336726977424</v>
      </c>
      <c r="E29" s="12">
        <f t="shared" si="7"/>
        <v>0.32310560685059503</v>
      </c>
      <c r="F29" s="41">
        <f>'Survival-1cycle NMA'!DR30</f>
        <v>0.37314742164096298</v>
      </c>
      <c r="G29" s="41">
        <f>'Survival-1cycle NMA'!DK30</f>
        <v>8.6352429392778096E-2</v>
      </c>
      <c r="H29" s="12">
        <f t="shared" si="8"/>
        <v>0.28679499224818489</v>
      </c>
      <c r="I29" s="41">
        <f>'Survival-1cycle NMA'!DT30</f>
        <v>0.439770656500096</v>
      </c>
      <c r="J29" s="12">
        <f t="shared" si="9"/>
        <v>0.250575400728831</v>
      </c>
      <c r="K29" s="41">
        <f>'Survival-1cycle NMA'!DM30</f>
        <v>0.189195255771265</v>
      </c>
      <c r="L29" s="41">
        <f t="shared" si="10"/>
        <v>0.37314742164096298</v>
      </c>
      <c r="M29" s="41">
        <f t="shared" si="11"/>
        <v>8.6352429392778096E-2</v>
      </c>
      <c r="N29" s="41">
        <f t="shared" si="12"/>
        <v>0.28679499224818489</v>
      </c>
      <c r="O29" s="41">
        <f t="shared" si="13"/>
        <v>0.439770656500096</v>
      </c>
      <c r="P29" s="41">
        <f t="shared" si="14"/>
        <v>0.250575400728831</v>
      </c>
      <c r="Q29" s="41">
        <f t="shared" si="15"/>
        <v>0.189195255771265</v>
      </c>
      <c r="R29" s="41">
        <f t="shared" si="16"/>
        <v>0.37314742164096298</v>
      </c>
      <c r="S29" s="41">
        <f t="shared" si="17"/>
        <v>8.6352429392778096E-2</v>
      </c>
      <c r="T29" s="41">
        <f t="shared" si="18"/>
        <v>0.28679499224818489</v>
      </c>
      <c r="U29" s="41">
        <f>'Survival-1cycle NMA'!DV30</f>
        <v>0.45161975802573401</v>
      </c>
      <c r="V29" s="12">
        <f t="shared" si="19"/>
        <v>0.16621209781351803</v>
      </c>
      <c r="W29" s="41">
        <f>'Survival-1cycle NMA'!DO30</f>
        <v>0.28540766021221597</v>
      </c>
      <c r="X29" s="41">
        <f t="shared" si="20"/>
        <v>0.439770656500096</v>
      </c>
      <c r="Y29" s="41">
        <f t="shared" si="21"/>
        <v>0.250575400728831</v>
      </c>
      <c r="Z29" s="41">
        <f t="shared" si="22"/>
        <v>0.189195255771265</v>
      </c>
      <c r="AA29" s="41">
        <f>'Survival-1cycle NMA'!DU30</f>
        <v>0.38115522351752201</v>
      </c>
      <c r="AB29" s="12">
        <f t="shared" si="23"/>
        <v>0.21423493629026902</v>
      </c>
      <c r="AC29" s="41">
        <f>'Survival-1cycle NMA'!DN30</f>
        <v>0.16692028722725299</v>
      </c>
      <c r="AD29" s="41">
        <f>'Survival-1cycle NMA'!DW30</f>
        <v>0.55046990560045295</v>
      </c>
      <c r="AE29" s="12">
        <f t="shared" si="24"/>
        <v>0.28938241722983493</v>
      </c>
      <c r="AF29" s="41">
        <f>'Survival-1cycle NMA'!DP30</f>
        <v>0.26108748837061801</v>
      </c>
      <c r="AG29" s="41">
        <f t="shared" si="25"/>
        <v>0.37314742164096298</v>
      </c>
      <c r="AH29" s="41">
        <f t="shared" si="26"/>
        <v>8.6352429392778096E-2</v>
      </c>
      <c r="AI29" s="41">
        <f t="shared" si="27"/>
        <v>0.28679499224818489</v>
      </c>
      <c r="AJ29" s="41">
        <f>'Survival-1cycle NMA'!DX30</f>
        <v>0.410738841482016</v>
      </c>
      <c r="AK29" s="12">
        <f t="shared" si="28"/>
        <v>0.11318800608358098</v>
      </c>
      <c r="AL29" s="41">
        <f>'Survival-1cycle NMA'!DQ30</f>
        <v>0.29755083539843502</v>
      </c>
      <c r="AM29" s="41">
        <f t="shared" si="29"/>
        <v>0.38115522351752201</v>
      </c>
      <c r="AN29" s="41">
        <f t="shared" si="30"/>
        <v>0.21423493629026902</v>
      </c>
      <c r="AO29" s="41">
        <f t="shared" si="31"/>
        <v>0.16692028722725299</v>
      </c>
    </row>
    <row r="30" spans="1:41">
      <c r="A30" s="12">
        <v>27</v>
      </c>
      <c r="B30" s="12">
        <f t="shared" si="6"/>
        <v>1.4958904109589042</v>
      </c>
      <c r="C30" s="41">
        <f>'Survival-1cycle NMA'!DS31</f>
        <v>0.44755461925133599</v>
      </c>
      <c r="D30" s="41">
        <f>'Survival-1cycle NMA'!DL31</f>
        <v>0.12778142393401001</v>
      </c>
      <c r="E30" s="12">
        <f t="shared" si="7"/>
        <v>0.31977319531732595</v>
      </c>
      <c r="F30" s="41">
        <f>'Survival-1cycle NMA'!DR31</f>
        <v>0.36092430109186902</v>
      </c>
      <c r="G30" s="41">
        <f>'Survival-1cycle NMA'!DK31</f>
        <v>7.9488354219994103E-2</v>
      </c>
      <c r="H30" s="12">
        <f t="shared" si="8"/>
        <v>0.2814359468718749</v>
      </c>
      <c r="I30" s="41">
        <f>'Survival-1cycle NMA'!DT31</f>
        <v>0.42698363965592401</v>
      </c>
      <c r="J30" s="12">
        <f t="shared" si="9"/>
        <v>0.24953935476164102</v>
      </c>
      <c r="K30" s="41">
        <f>'Survival-1cycle NMA'!DM31</f>
        <v>0.17744428489428299</v>
      </c>
      <c r="L30" s="41">
        <f t="shared" si="10"/>
        <v>0.36092430109186902</v>
      </c>
      <c r="M30" s="41">
        <f t="shared" si="11"/>
        <v>7.9488354219994103E-2</v>
      </c>
      <c r="N30" s="41">
        <f t="shared" si="12"/>
        <v>0.2814359468718749</v>
      </c>
      <c r="O30" s="41">
        <f t="shared" si="13"/>
        <v>0.42698363965592401</v>
      </c>
      <c r="P30" s="41">
        <f t="shared" si="14"/>
        <v>0.24953935476164102</v>
      </c>
      <c r="Q30" s="41">
        <f t="shared" si="15"/>
        <v>0.17744428489428299</v>
      </c>
      <c r="R30" s="41">
        <f t="shared" si="16"/>
        <v>0.36092430109186902</v>
      </c>
      <c r="S30" s="41">
        <f t="shared" si="17"/>
        <v>7.9488354219994103E-2</v>
      </c>
      <c r="T30" s="41">
        <f t="shared" si="18"/>
        <v>0.2814359468718749</v>
      </c>
      <c r="U30" s="41">
        <f>'Survival-1cycle NMA'!DV31</f>
        <v>0.43877075393172998</v>
      </c>
      <c r="V30" s="12">
        <f t="shared" si="19"/>
        <v>0.16807096221750201</v>
      </c>
      <c r="W30" s="41">
        <f>'Survival-1cycle NMA'!DO31</f>
        <v>0.27069979171422798</v>
      </c>
      <c r="X30" s="41">
        <f t="shared" si="20"/>
        <v>0.42698363965592401</v>
      </c>
      <c r="Y30" s="41">
        <f t="shared" si="21"/>
        <v>0.24953935476164102</v>
      </c>
      <c r="Z30" s="41">
        <f t="shared" si="22"/>
        <v>0.17744428489428299</v>
      </c>
      <c r="AA30" s="41">
        <f>'Survival-1cycle NMA'!DU31</f>
        <v>0.36884478418261102</v>
      </c>
      <c r="AB30" s="12">
        <f t="shared" si="23"/>
        <v>0.21279089305198701</v>
      </c>
      <c r="AC30" s="41">
        <f>'Survival-1cycle NMA'!DN31</f>
        <v>0.15605389113062401</v>
      </c>
      <c r="AD30" s="41">
        <f>'Survival-1cycle NMA'!DW31</f>
        <v>0.53755000904514405</v>
      </c>
      <c r="AE30" s="12">
        <f t="shared" si="24"/>
        <v>0.29054491541850302</v>
      </c>
      <c r="AF30" s="41">
        <f>'Survival-1cycle NMA'!DP31</f>
        <v>0.247005093626641</v>
      </c>
      <c r="AG30" s="41">
        <f t="shared" si="25"/>
        <v>0.36092430109186902</v>
      </c>
      <c r="AH30" s="41">
        <f t="shared" si="26"/>
        <v>7.9488354219994103E-2</v>
      </c>
      <c r="AI30" s="41">
        <f t="shared" si="27"/>
        <v>0.2814359468718749</v>
      </c>
      <c r="AJ30" s="41">
        <f>'Survival-1cycle NMA'!DX31</f>
        <v>0.39815234706722502</v>
      </c>
      <c r="AK30" s="12">
        <f t="shared" si="28"/>
        <v>0.11559305972705902</v>
      </c>
      <c r="AL30" s="41">
        <f>'Survival-1cycle NMA'!DQ31</f>
        <v>0.282559287340166</v>
      </c>
      <c r="AM30" s="41">
        <f t="shared" si="29"/>
        <v>0.36884478418261102</v>
      </c>
      <c r="AN30" s="41">
        <f t="shared" si="30"/>
        <v>0.21279089305198701</v>
      </c>
      <c r="AO30" s="41">
        <f t="shared" si="31"/>
        <v>0.15605389113062401</v>
      </c>
    </row>
    <row r="31" spans="1:41">
      <c r="A31" s="12">
        <v>28</v>
      </c>
      <c r="B31" s="12">
        <f t="shared" si="6"/>
        <v>1.5534246575342465</v>
      </c>
      <c r="C31" s="41">
        <f>'Survival-1cycle NMA'!DS32</f>
        <v>0.43520859714923699</v>
      </c>
      <c r="D31" s="41">
        <f>'Survival-1cycle NMA'!DL32</f>
        <v>0.119020905257405</v>
      </c>
      <c r="E31" s="12">
        <f t="shared" si="7"/>
        <v>0.31618769189183199</v>
      </c>
      <c r="F31" s="41">
        <f>'Survival-1cycle NMA'!DR32</f>
        <v>0.34929812036367602</v>
      </c>
      <c r="G31" s="41">
        <f>'Survival-1cycle NMA'!DK32</f>
        <v>7.3272812901993306E-2</v>
      </c>
      <c r="H31" s="12">
        <f t="shared" si="8"/>
        <v>0.27602530746168275</v>
      </c>
      <c r="I31" s="41">
        <f>'Survival-1cycle NMA'!DT32</f>
        <v>0.41475443941614398</v>
      </c>
      <c r="J31" s="12">
        <f t="shared" si="9"/>
        <v>0.24818691430727999</v>
      </c>
      <c r="K31" s="41">
        <f>'Survival-1cycle NMA'!DM32</f>
        <v>0.166567525108864</v>
      </c>
      <c r="L31" s="41">
        <f t="shared" si="10"/>
        <v>0.34929812036367602</v>
      </c>
      <c r="M31" s="41">
        <f t="shared" si="11"/>
        <v>7.3272812901993306E-2</v>
      </c>
      <c r="N31" s="41">
        <f t="shared" si="12"/>
        <v>0.27602530746168275</v>
      </c>
      <c r="O31" s="41">
        <f t="shared" si="13"/>
        <v>0.41475443941614398</v>
      </c>
      <c r="P31" s="41">
        <f t="shared" si="14"/>
        <v>0.24818691430727999</v>
      </c>
      <c r="Q31" s="41">
        <f t="shared" si="15"/>
        <v>0.166567525108864</v>
      </c>
      <c r="R31" s="41">
        <f t="shared" si="16"/>
        <v>0.34929812036367602</v>
      </c>
      <c r="S31" s="41">
        <f t="shared" si="17"/>
        <v>7.3272812901993306E-2</v>
      </c>
      <c r="T31" s="41">
        <f t="shared" si="18"/>
        <v>0.27602530746168275</v>
      </c>
      <c r="U31" s="41">
        <f>'Survival-1cycle NMA'!DV32</f>
        <v>0.42647053561824799</v>
      </c>
      <c r="V31" s="12">
        <f t="shared" si="19"/>
        <v>0.16957533889863602</v>
      </c>
      <c r="W31" s="41">
        <f>'Survival-1cycle NMA'!DO32</f>
        <v>0.25689519671961197</v>
      </c>
      <c r="X31" s="41">
        <f t="shared" si="20"/>
        <v>0.41475443941614398</v>
      </c>
      <c r="Y31" s="41">
        <f t="shared" si="21"/>
        <v>0.24818691430727999</v>
      </c>
      <c r="Z31" s="41">
        <f t="shared" si="22"/>
        <v>0.166567525108864</v>
      </c>
      <c r="AA31" s="41">
        <f>'Survival-1cycle NMA'!DU32</f>
        <v>0.35712771117659697</v>
      </c>
      <c r="AB31" s="12">
        <f t="shared" si="23"/>
        <v>0.21109325428718498</v>
      </c>
      <c r="AC31" s="41">
        <f>'Survival-1cycle NMA'!DN32</f>
        <v>0.146034456889412</v>
      </c>
      <c r="AD31" s="41">
        <f>'Survival-1cycle NMA'!DW32</f>
        <v>0.52508348836970897</v>
      </c>
      <c r="AE31" s="12">
        <f t="shared" si="24"/>
        <v>0.29125344178828994</v>
      </c>
      <c r="AF31" s="41">
        <f>'Survival-1cycle NMA'!DP32</f>
        <v>0.23383004658141901</v>
      </c>
      <c r="AG31" s="41">
        <f t="shared" si="25"/>
        <v>0.34929812036367602</v>
      </c>
      <c r="AH31" s="41">
        <f t="shared" si="26"/>
        <v>7.3272812901993306E-2</v>
      </c>
      <c r="AI31" s="41">
        <f t="shared" si="27"/>
        <v>0.27602530746168275</v>
      </c>
      <c r="AJ31" s="41">
        <f>'Survival-1cycle NMA'!DX32</f>
        <v>0.38614325906219998</v>
      </c>
      <c r="AK31" s="12">
        <f t="shared" si="28"/>
        <v>0.11767668810163101</v>
      </c>
      <c r="AL31" s="41">
        <f>'Survival-1cycle NMA'!DQ32</f>
        <v>0.26846657096056897</v>
      </c>
      <c r="AM31" s="41">
        <f t="shared" si="29"/>
        <v>0.35712771117659697</v>
      </c>
      <c r="AN31" s="41">
        <f t="shared" si="30"/>
        <v>0.21109325428718498</v>
      </c>
      <c r="AO31" s="41">
        <f t="shared" si="31"/>
        <v>0.146034456889412</v>
      </c>
    </row>
    <row r="32" spans="1:41">
      <c r="A32" s="12">
        <v>29</v>
      </c>
      <c r="B32" s="12">
        <f t="shared" si="6"/>
        <v>1.6109589041095891</v>
      </c>
      <c r="C32" s="41">
        <f>'Survival-1cycle NMA'!DS33</f>
        <v>0.42337403594614298</v>
      </c>
      <c r="D32" s="41">
        <f>'Survival-1cycle NMA'!DL33</f>
        <v>0.110978286849957</v>
      </c>
      <c r="E32" s="12">
        <f t="shared" si="7"/>
        <v>0.31239574909618595</v>
      </c>
      <c r="F32" s="41">
        <f>'Survival-1cycle NMA'!DR33</f>
        <v>0.33822976342397698</v>
      </c>
      <c r="G32" s="41">
        <f>'Survival-1cycle NMA'!DK33</f>
        <v>6.7634653938786995E-2</v>
      </c>
      <c r="H32" s="12">
        <f t="shared" si="8"/>
        <v>0.27059510948519</v>
      </c>
      <c r="I32" s="41">
        <f>'Survival-1cycle NMA'!DT33</f>
        <v>0.403050604916045</v>
      </c>
      <c r="J32" s="12">
        <f t="shared" si="9"/>
        <v>0.24656097827512</v>
      </c>
      <c r="K32" s="41">
        <f>'Survival-1cycle NMA'!DM33</f>
        <v>0.156489626640925</v>
      </c>
      <c r="L32" s="41">
        <f t="shared" si="10"/>
        <v>0.33822976342397698</v>
      </c>
      <c r="M32" s="41">
        <f t="shared" si="11"/>
        <v>6.7634653938786995E-2</v>
      </c>
      <c r="N32" s="41">
        <f t="shared" si="12"/>
        <v>0.27059510948519</v>
      </c>
      <c r="O32" s="41">
        <f t="shared" si="13"/>
        <v>0.403050604916045</v>
      </c>
      <c r="P32" s="41">
        <f t="shared" si="14"/>
        <v>0.24656097827512</v>
      </c>
      <c r="Q32" s="41">
        <f t="shared" si="15"/>
        <v>0.156489626640925</v>
      </c>
      <c r="R32" s="41">
        <f t="shared" si="16"/>
        <v>0.33822976342397698</v>
      </c>
      <c r="S32" s="41">
        <f t="shared" si="17"/>
        <v>6.7634653938786995E-2</v>
      </c>
      <c r="T32" s="41">
        <f t="shared" si="18"/>
        <v>0.27059510948519</v>
      </c>
      <c r="U32" s="41">
        <f>'Survival-1cycle NMA'!DV33</f>
        <v>0.41468791795191301</v>
      </c>
      <c r="V32" s="12">
        <f t="shared" si="19"/>
        <v>0.17075678719717802</v>
      </c>
      <c r="W32" s="41">
        <f>'Survival-1cycle NMA'!DO33</f>
        <v>0.24393113075473499</v>
      </c>
      <c r="X32" s="41">
        <f t="shared" si="20"/>
        <v>0.403050604916045</v>
      </c>
      <c r="Y32" s="41">
        <f t="shared" si="21"/>
        <v>0.24656097827512</v>
      </c>
      <c r="Z32" s="41">
        <f t="shared" si="22"/>
        <v>0.156489626640925</v>
      </c>
      <c r="AA32" s="41">
        <f>'Survival-1cycle NMA'!DU33</f>
        <v>0.345965638766288</v>
      </c>
      <c r="AB32" s="12">
        <f t="shared" si="23"/>
        <v>0.209180313722341</v>
      </c>
      <c r="AC32" s="41">
        <f>'Survival-1cycle NMA'!DN33</f>
        <v>0.136785325043947</v>
      </c>
      <c r="AD32" s="41">
        <f>'Survival-1cycle NMA'!DW33</f>
        <v>0.51305012998926902</v>
      </c>
      <c r="AE32" s="12">
        <f t="shared" si="24"/>
        <v>0.291554480849053</v>
      </c>
      <c r="AF32" s="41">
        <f>'Survival-1cycle NMA'!DP33</f>
        <v>0.22149564914021599</v>
      </c>
      <c r="AG32" s="41">
        <f t="shared" si="25"/>
        <v>0.33822976342397698</v>
      </c>
      <c r="AH32" s="41">
        <f t="shared" si="26"/>
        <v>6.7634653938786995E-2</v>
      </c>
      <c r="AI32" s="41">
        <f t="shared" si="27"/>
        <v>0.27059510948519</v>
      </c>
      <c r="AJ32" s="41">
        <f>'Survival-1cycle NMA'!DX33</f>
        <v>0.37467611441291898</v>
      </c>
      <c r="AK32" s="12">
        <f t="shared" si="28"/>
        <v>0.11946406829445999</v>
      </c>
      <c r="AL32" s="41">
        <f>'Survival-1cycle NMA'!DQ33</f>
        <v>0.25521204611845899</v>
      </c>
      <c r="AM32" s="41">
        <f t="shared" si="29"/>
        <v>0.345965638766288</v>
      </c>
      <c r="AN32" s="41">
        <f t="shared" si="30"/>
        <v>0.209180313722341</v>
      </c>
      <c r="AO32" s="41">
        <f t="shared" si="31"/>
        <v>0.136785325043947</v>
      </c>
    </row>
    <row r="33" spans="1:41">
      <c r="A33" s="12">
        <v>30</v>
      </c>
      <c r="B33" s="12">
        <f t="shared" si="6"/>
        <v>1.6684931506849314</v>
      </c>
      <c r="C33" s="41">
        <f>'Survival-1cycle NMA'!DS34</f>
        <v>0.41202270972958999</v>
      </c>
      <c r="D33" s="41">
        <f>'Survival-1cycle NMA'!DL34</f>
        <v>0.103585104032499</v>
      </c>
      <c r="E33" s="12">
        <f t="shared" si="7"/>
        <v>0.308437605697091</v>
      </c>
      <c r="F33" s="41">
        <f>'Survival-1cycle NMA'!DR34</f>
        <v>0.32768329007021602</v>
      </c>
      <c r="G33" s="41">
        <f>'Survival-1cycle NMA'!DK34</f>
        <v>6.2511599216281202E-2</v>
      </c>
      <c r="H33" s="12">
        <f t="shared" si="8"/>
        <v>0.26517169085393483</v>
      </c>
      <c r="I33" s="41">
        <f>'Survival-1cycle NMA'!DT34</f>
        <v>0.39184196346308803</v>
      </c>
      <c r="J33" s="12">
        <f t="shared" si="9"/>
        <v>0.24469947074626003</v>
      </c>
      <c r="K33" s="41">
        <f>'Survival-1cycle NMA'!DM34</f>
        <v>0.147142492716828</v>
      </c>
      <c r="L33" s="41">
        <f t="shared" si="10"/>
        <v>0.32768329007021602</v>
      </c>
      <c r="M33" s="41">
        <f t="shared" si="11"/>
        <v>6.2511599216281202E-2</v>
      </c>
      <c r="N33" s="41">
        <f t="shared" si="12"/>
        <v>0.26517169085393483</v>
      </c>
      <c r="O33" s="41">
        <f t="shared" si="13"/>
        <v>0.39184196346308803</v>
      </c>
      <c r="P33" s="41">
        <f t="shared" si="14"/>
        <v>0.24469947074626003</v>
      </c>
      <c r="Q33" s="41">
        <f t="shared" si="15"/>
        <v>0.147142492716828</v>
      </c>
      <c r="R33" s="41">
        <f t="shared" si="16"/>
        <v>0.32768329007021602</v>
      </c>
      <c r="S33" s="41">
        <f t="shared" si="17"/>
        <v>6.2511599216281202E-2</v>
      </c>
      <c r="T33" s="41">
        <f t="shared" si="18"/>
        <v>0.26517169085393483</v>
      </c>
      <c r="U33" s="41">
        <f>'Survival-1cycle NMA'!DV34</f>
        <v>0.403393837166514</v>
      </c>
      <c r="V33" s="12">
        <f t="shared" si="19"/>
        <v>0.17164445012060001</v>
      </c>
      <c r="W33" s="41">
        <f>'Survival-1cycle NMA'!DO34</f>
        <v>0.231749387045914</v>
      </c>
      <c r="X33" s="41">
        <f t="shared" si="20"/>
        <v>0.39184196346308803</v>
      </c>
      <c r="Y33" s="41">
        <f t="shared" si="21"/>
        <v>0.24469947074626003</v>
      </c>
      <c r="Z33" s="41">
        <f t="shared" si="22"/>
        <v>0.147142492716828</v>
      </c>
      <c r="AA33" s="41">
        <f>'Survival-1cycle NMA'!DU34</f>
        <v>0.33532326883489699</v>
      </c>
      <c r="AB33" s="12">
        <f t="shared" si="23"/>
        <v>0.20708562806772499</v>
      </c>
      <c r="AC33" s="41">
        <f>'Survival-1cycle NMA'!DN34</f>
        <v>0.12823764076717201</v>
      </c>
      <c r="AD33" s="41">
        <f>'Survival-1cycle NMA'!DW34</f>
        <v>0.50143062208762401</v>
      </c>
      <c r="AE33" s="12">
        <f t="shared" si="24"/>
        <v>0.29149017871768701</v>
      </c>
      <c r="AF33" s="41">
        <f>'Survival-1cycle NMA'!DP34</f>
        <v>0.209940443369937</v>
      </c>
      <c r="AG33" s="41">
        <f t="shared" si="25"/>
        <v>0.32768329007021602</v>
      </c>
      <c r="AH33" s="41">
        <f t="shared" si="26"/>
        <v>6.2511599216281202E-2</v>
      </c>
      <c r="AI33" s="41">
        <f t="shared" si="27"/>
        <v>0.26517169085393483</v>
      </c>
      <c r="AJ33" s="41">
        <f>'Survival-1cycle NMA'!DX34</f>
        <v>0.36371811751620903</v>
      </c>
      <c r="AK33" s="12">
        <f t="shared" si="28"/>
        <v>0.12097885505161102</v>
      </c>
      <c r="AL33" s="41">
        <f>'Survival-1cycle NMA'!DQ34</f>
        <v>0.24273926246459801</v>
      </c>
      <c r="AM33" s="41">
        <f t="shared" si="29"/>
        <v>0.33532326883489699</v>
      </c>
      <c r="AN33" s="41">
        <f t="shared" si="30"/>
        <v>0.20708562806772499</v>
      </c>
      <c r="AO33" s="41">
        <f t="shared" si="31"/>
        <v>0.12823764076717201</v>
      </c>
    </row>
    <row r="34" spans="1:41">
      <c r="A34" s="12">
        <v>31</v>
      </c>
      <c r="B34" s="12">
        <f t="shared" si="6"/>
        <v>1.726027397260274</v>
      </c>
      <c r="C34" s="41">
        <f>'Survival-1cycle NMA'!DS35</f>
        <v>0.40112826236403998</v>
      </c>
      <c r="D34" s="41">
        <f>'Survival-1cycle NMA'!DL35</f>
        <v>9.6780297030308798E-2</v>
      </c>
      <c r="E34" s="12">
        <f t="shared" si="7"/>
        <v>0.30434796533373121</v>
      </c>
      <c r="F34" s="41">
        <f>'Survival-1cycle NMA'!DR35</f>
        <v>0.31762563764601098</v>
      </c>
      <c r="G34" s="41">
        <f>'Survival-1cycle NMA'!DK35</f>
        <v>5.7849010624525597E-2</v>
      </c>
      <c r="H34" s="12">
        <f t="shared" si="8"/>
        <v>0.25977662702148541</v>
      </c>
      <c r="I34" s="41">
        <f>'Survival-1cycle NMA'!DT35</f>
        <v>0.38110044883699601</v>
      </c>
      <c r="J34" s="12">
        <f t="shared" si="9"/>
        <v>0.242635912242117</v>
      </c>
      <c r="K34" s="41">
        <f>'Survival-1cycle NMA'!DM35</f>
        <v>0.13846453659487901</v>
      </c>
      <c r="L34" s="41">
        <f t="shared" si="10"/>
        <v>0.31762563764601098</v>
      </c>
      <c r="M34" s="41">
        <f t="shared" si="11"/>
        <v>5.7849010624525597E-2</v>
      </c>
      <c r="N34" s="41">
        <f t="shared" si="12"/>
        <v>0.25977662702148541</v>
      </c>
      <c r="O34" s="41">
        <f t="shared" si="13"/>
        <v>0.38110044883699601</v>
      </c>
      <c r="P34" s="41">
        <f t="shared" si="14"/>
        <v>0.242635912242117</v>
      </c>
      <c r="Q34" s="41">
        <f t="shared" si="15"/>
        <v>0.13846453659487901</v>
      </c>
      <c r="R34" s="41">
        <f t="shared" si="16"/>
        <v>0.31762563764601098</v>
      </c>
      <c r="S34" s="41">
        <f t="shared" si="17"/>
        <v>5.7849010624525597E-2</v>
      </c>
      <c r="T34" s="41">
        <f t="shared" si="18"/>
        <v>0.25977662702148541</v>
      </c>
      <c r="U34" s="41">
        <f>'Survival-1cycle NMA'!DV35</f>
        <v>0.392561199916861</v>
      </c>
      <c r="V34" s="12">
        <f t="shared" si="19"/>
        <v>0.172265177221718</v>
      </c>
      <c r="W34" s="41">
        <f>'Survival-1cycle NMA'!DO35</f>
        <v>0.22029602269514301</v>
      </c>
      <c r="X34" s="41">
        <f t="shared" si="20"/>
        <v>0.38110044883699601</v>
      </c>
      <c r="Y34" s="41">
        <f t="shared" si="21"/>
        <v>0.242635912242117</v>
      </c>
      <c r="Z34" s="41">
        <f t="shared" si="22"/>
        <v>0.13846453659487901</v>
      </c>
      <c r="AA34" s="41">
        <f>'Survival-1cycle NMA'!DU35</f>
        <v>0.32516808858762197</v>
      </c>
      <c r="AB34" s="12">
        <f t="shared" si="23"/>
        <v>0.20483859551761596</v>
      </c>
      <c r="AC34" s="41">
        <f>'Survival-1cycle NMA'!DN35</f>
        <v>0.120329493070006</v>
      </c>
      <c r="AD34" s="41">
        <f>'Survival-1cycle NMA'!DW35</f>
        <v>0.49020655102115901</v>
      </c>
      <c r="AE34" s="12">
        <f t="shared" si="24"/>
        <v>0.29109872249825902</v>
      </c>
      <c r="AF34" s="41">
        <f>'Survival-1cycle NMA'!DP35</f>
        <v>0.19910782852289999</v>
      </c>
      <c r="AG34" s="41">
        <f t="shared" si="25"/>
        <v>0.31762563764601098</v>
      </c>
      <c r="AH34" s="41">
        <f t="shared" si="26"/>
        <v>5.7849010624525597E-2</v>
      </c>
      <c r="AI34" s="41">
        <f t="shared" si="27"/>
        <v>0.25977662702148541</v>
      </c>
      <c r="AJ34" s="41">
        <f>'Survival-1cycle NMA'!DX35</f>
        <v>0.35323891527913898</v>
      </c>
      <c r="AK34" s="12">
        <f t="shared" si="28"/>
        <v>0.12224317809055599</v>
      </c>
      <c r="AL34" s="41">
        <f>'Survival-1cycle NMA'!DQ35</f>
        <v>0.23099573718858299</v>
      </c>
      <c r="AM34" s="41">
        <f t="shared" si="29"/>
        <v>0.32516808858762197</v>
      </c>
      <c r="AN34" s="41">
        <f t="shared" si="30"/>
        <v>0.20483859551761596</v>
      </c>
      <c r="AO34" s="41">
        <f t="shared" si="31"/>
        <v>0.120329493070006</v>
      </c>
    </row>
    <row r="35" spans="1:41">
      <c r="A35" s="12">
        <v>32</v>
      </c>
      <c r="B35" s="12">
        <f t="shared" si="6"/>
        <v>1.7835616438356163</v>
      </c>
      <c r="C35" s="41">
        <f>'Survival-1cycle NMA'!DS36</f>
        <v>0.39066607698658701</v>
      </c>
      <c r="D35" s="41">
        <f>'Survival-1cycle NMA'!DL36</f>
        <v>9.0509326418837896E-2</v>
      </c>
      <c r="E35" s="12">
        <f t="shared" si="7"/>
        <v>0.3001567505677491</v>
      </c>
      <c r="F35" s="41">
        <f>'Survival-1cycle NMA'!DR36</f>
        <v>0.30802635274623302</v>
      </c>
      <c r="G35" s="41">
        <f>'Survival-1cycle NMA'!DK36</f>
        <v>5.35988441686246E-2</v>
      </c>
      <c r="H35" s="12">
        <f t="shared" si="8"/>
        <v>0.25442750857760843</v>
      </c>
      <c r="I35" s="41">
        <f>'Survival-1cycle NMA'!DT36</f>
        <v>0.37079994012672102</v>
      </c>
      <c r="J35" s="12">
        <f t="shared" si="9"/>
        <v>0.24039992731987603</v>
      </c>
      <c r="K35" s="41">
        <f>'Survival-1cycle NMA'!DM36</f>
        <v>0.13040001280684499</v>
      </c>
      <c r="L35" s="41">
        <f t="shared" si="10"/>
        <v>0.30802635274623302</v>
      </c>
      <c r="M35" s="41">
        <f t="shared" si="11"/>
        <v>5.35988441686246E-2</v>
      </c>
      <c r="N35" s="41">
        <f t="shared" si="12"/>
        <v>0.25442750857760843</v>
      </c>
      <c r="O35" s="41">
        <f t="shared" si="13"/>
        <v>0.37079994012672102</v>
      </c>
      <c r="P35" s="41">
        <f t="shared" si="14"/>
        <v>0.24039992731987603</v>
      </c>
      <c r="Q35" s="41">
        <f t="shared" si="15"/>
        <v>0.13040001280684499</v>
      </c>
      <c r="R35" s="41">
        <f t="shared" si="16"/>
        <v>0.30802635274623302</v>
      </c>
      <c r="S35" s="41">
        <f t="shared" si="17"/>
        <v>5.35988441686246E-2</v>
      </c>
      <c r="T35" s="41">
        <f t="shared" si="18"/>
        <v>0.25442750857760843</v>
      </c>
      <c r="U35" s="41">
        <f>'Survival-1cycle NMA'!DV36</f>
        <v>0.38216473986195798</v>
      </c>
      <c r="V35" s="12">
        <f t="shared" si="19"/>
        <v>0.17264365989766198</v>
      </c>
      <c r="W35" s="41">
        <f>'Survival-1cycle NMA'!DO36</f>
        <v>0.209521079964296</v>
      </c>
      <c r="X35" s="41">
        <f t="shared" si="20"/>
        <v>0.37079994012672102</v>
      </c>
      <c r="Y35" s="41">
        <f t="shared" si="21"/>
        <v>0.24039992731987603</v>
      </c>
      <c r="Z35" s="41">
        <f t="shared" si="22"/>
        <v>0.13040001280684499</v>
      </c>
      <c r="AA35" s="41">
        <f>'Survival-1cycle NMA'!DU36</f>
        <v>0.31547011568889399</v>
      </c>
      <c r="AB35" s="12">
        <f t="shared" si="23"/>
        <v>0.20246496444353199</v>
      </c>
      <c r="AC35" s="41">
        <f>'Survival-1cycle NMA'!DN36</f>
        <v>0.11300515124536201</v>
      </c>
      <c r="AD35" s="41">
        <f>'Survival-1cycle NMA'!DW36</f>
        <v>0.47936038577398898</v>
      </c>
      <c r="AE35" s="12">
        <f t="shared" si="24"/>
        <v>0.290414695844051</v>
      </c>
      <c r="AF35" s="41">
        <f>'Survival-1cycle NMA'!DP36</f>
        <v>0.18894568992993799</v>
      </c>
      <c r="AG35" s="41">
        <f t="shared" si="25"/>
        <v>0.30802635274623302</v>
      </c>
      <c r="AH35" s="41">
        <f t="shared" si="26"/>
        <v>5.35988441686246E-2</v>
      </c>
      <c r="AI35" s="41">
        <f t="shared" si="27"/>
        <v>0.25442750857760843</v>
      </c>
      <c r="AJ35" s="41">
        <f>'Survival-1cycle NMA'!DX36</f>
        <v>0.34321039067228798</v>
      </c>
      <c r="AK35" s="12">
        <f t="shared" si="28"/>
        <v>0.12327767036424597</v>
      </c>
      <c r="AL35" s="41">
        <f>'Survival-1cycle NMA'!DQ36</f>
        <v>0.21993272030804201</v>
      </c>
      <c r="AM35" s="41">
        <f t="shared" si="29"/>
        <v>0.31547011568889399</v>
      </c>
      <c r="AN35" s="41">
        <f t="shared" si="30"/>
        <v>0.20246496444353199</v>
      </c>
      <c r="AO35" s="41">
        <f t="shared" si="31"/>
        <v>0.11300515124536201</v>
      </c>
    </row>
    <row r="36" spans="1:41">
      <c r="A36" s="12">
        <v>33</v>
      </c>
      <c r="B36" s="12">
        <f t="shared" si="6"/>
        <v>1.8410958904109589</v>
      </c>
      <c r="C36" s="41">
        <f>'Survival-1cycle NMA'!DS37</f>
        <v>0.38061315216082497</v>
      </c>
      <c r="D36" s="41">
        <f>'Survival-1cycle NMA'!DL37</f>
        <v>8.4723401750874894E-2</v>
      </c>
      <c r="E36" s="12">
        <f t="shared" si="7"/>
        <v>0.29588975040995008</v>
      </c>
      <c r="F36" s="41">
        <f>'Survival-1cycle NMA'!DR37</f>
        <v>0.298857350119687</v>
      </c>
      <c r="G36" s="41">
        <f>'Survival-1cycle NMA'!DK37</f>
        <v>4.9718761007173998E-2</v>
      </c>
      <c r="H36" s="12">
        <f t="shared" si="8"/>
        <v>0.24913858911251302</v>
      </c>
      <c r="I36" s="41">
        <f>'Survival-1cycle NMA'!DT37</f>
        <v>0.36091611157343501</v>
      </c>
      <c r="J36" s="12">
        <f t="shared" si="9"/>
        <v>0.238017694382782</v>
      </c>
      <c r="K36" s="41">
        <f>'Survival-1cycle NMA'!DM37</f>
        <v>0.122898417190653</v>
      </c>
      <c r="L36" s="41">
        <f t="shared" si="10"/>
        <v>0.298857350119687</v>
      </c>
      <c r="M36" s="41">
        <f t="shared" si="11"/>
        <v>4.9718761007173998E-2</v>
      </c>
      <c r="N36" s="41">
        <f t="shared" si="12"/>
        <v>0.24913858911251302</v>
      </c>
      <c r="O36" s="41">
        <f t="shared" si="13"/>
        <v>0.36091611157343501</v>
      </c>
      <c r="P36" s="41">
        <f t="shared" si="14"/>
        <v>0.238017694382782</v>
      </c>
      <c r="Q36" s="41">
        <f t="shared" si="15"/>
        <v>0.122898417190653</v>
      </c>
      <c r="R36" s="41">
        <f t="shared" si="16"/>
        <v>0.298857350119687</v>
      </c>
      <c r="S36" s="41">
        <f t="shared" si="17"/>
        <v>4.9718761007173998E-2</v>
      </c>
      <c r="T36" s="41">
        <f t="shared" si="18"/>
        <v>0.24913858911251302</v>
      </c>
      <c r="U36" s="41">
        <f>'Survival-1cycle NMA'!DV37</f>
        <v>0.37218088272097499</v>
      </c>
      <c r="V36" s="12">
        <f t="shared" si="19"/>
        <v>0.17280257193536999</v>
      </c>
      <c r="W36" s="41">
        <f>'Survival-1cycle NMA'!DO37</f>
        <v>0.199378310785605</v>
      </c>
      <c r="X36" s="41">
        <f t="shared" si="20"/>
        <v>0.36091611157343501</v>
      </c>
      <c r="Y36" s="41">
        <f t="shared" si="21"/>
        <v>0.238017694382782</v>
      </c>
      <c r="Z36" s="41">
        <f t="shared" si="22"/>
        <v>0.122898417190653</v>
      </c>
      <c r="AA36" s="41">
        <f>'Survival-1cycle NMA'!DU37</f>
        <v>0.30620166848546498</v>
      </c>
      <c r="AB36" s="12">
        <f t="shared" si="23"/>
        <v>0.199987279862261</v>
      </c>
      <c r="AC36" s="41">
        <f>'Survival-1cycle NMA'!DN37</f>
        <v>0.106214388623204</v>
      </c>
      <c r="AD36" s="41">
        <f>'Survival-1cycle NMA'!DW37</f>
        <v>0.46887545417159499</v>
      </c>
      <c r="AE36" s="12">
        <f t="shared" si="24"/>
        <v>0.28946940887761596</v>
      </c>
      <c r="AF36" s="41">
        <f>'Survival-1cycle NMA'!DP37</f>
        <v>0.17940604529397899</v>
      </c>
      <c r="AG36" s="41">
        <f t="shared" si="25"/>
        <v>0.298857350119687</v>
      </c>
      <c r="AH36" s="41">
        <f t="shared" si="26"/>
        <v>4.9718761007173998E-2</v>
      </c>
      <c r="AI36" s="41">
        <f t="shared" si="27"/>
        <v>0.24913858911251302</v>
      </c>
      <c r="AJ36" s="41">
        <f>'Survival-1cycle NMA'!DX37</f>
        <v>0.33360647394952903</v>
      </c>
      <c r="AK36" s="12">
        <f t="shared" si="28"/>
        <v>0.12410151722715904</v>
      </c>
      <c r="AL36" s="41">
        <f>'Survival-1cycle NMA'!DQ37</f>
        <v>0.20950495672236999</v>
      </c>
      <c r="AM36" s="41">
        <f t="shared" si="29"/>
        <v>0.30620166848546498</v>
      </c>
      <c r="AN36" s="41">
        <f t="shared" si="30"/>
        <v>0.199987279862261</v>
      </c>
      <c r="AO36" s="41">
        <f t="shared" si="31"/>
        <v>0.106214388623204</v>
      </c>
    </row>
    <row r="37" spans="1:41">
      <c r="A37" s="12">
        <v>34</v>
      </c>
      <c r="B37" s="12">
        <f t="shared" si="6"/>
        <v>1.8986301369863015</v>
      </c>
      <c r="C37" s="41">
        <f>'Survival-1cycle NMA'!DS38</f>
        <v>0.37094798534898199</v>
      </c>
      <c r="D37" s="41">
        <f>'Survival-1cycle NMA'!DL38</f>
        <v>7.9378808517438906E-2</v>
      </c>
      <c r="E37" s="12">
        <f t="shared" si="7"/>
        <v>0.2915691768315431</v>
      </c>
      <c r="F37" s="41">
        <f>'Survival-1cycle NMA'!DR38</f>
        <v>0.29009269608761101</v>
      </c>
      <c r="G37" s="41">
        <f>'Survival-1cycle NMA'!DK38</f>
        <v>4.61713700748239E-2</v>
      </c>
      <c r="H37" s="12">
        <f t="shared" si="8"/>
        <v>0.2439213260127871</v>
      </c>
      <c r="I37" s="41">
        <f>'Survival-1cycle NMA'!DT38</f>
        <v>0.35142629340772402</v>
      </c>
      <c r="J37" s="12">
        <f t="shared" si="9"/>
        <v>0.23551234355068601</v>
      </c>
      <c r="K37" s="41">
        <f>'Survival-1cycle NMA'!DM38</f>
        <v>0.115913949857038</v>
      </c>
      <c r="L37" s="41">
        <f t="shared" si="10"/>
        <v>0.29009269608761101</v>
      </c>
      <c r="M37" s="41">
        <f t="shared" si="11"/>
        <v>4.61713700748239E-2</v>
      </c>
      <c r="N37" s="41">
        <f t="shared" si="12"/>
        <v>0.2439213260127871</v>
      </c>
      <c r="O37" s="41">
        <f t="shared" si="13"/>
        <v>0.35142629340772402</v>
      </c>
      <c r="P37" s="41">
        <f t="shared" si="14"/>
        <v>0.23551234355068601</v>
      </c>
      <c r="Q37" s="41">
        <f t="shared" si="15"/>
        <v>0.115913949857038</v>
      </c>
      <c r="R37" s="41">
        <f t="shared" si="16"/>
        <v>0.29009269608761101</v>
      </c>
      <c r="S37" s="41">
        <f t="shared" si="17"/>
        <v>4.61713700748239E-2</v>
      </c>
      <c r="T37" s="41">
        <f t="shared" si="18"/>
        <v>0.2439213260127871</v>
      </c>
      <c r="U37" s="41">
        <f>'Survival-1cycle NMA'!DV38</f>
        <v>0.36258762018438301</v>
      </c>
      <c r="V37" s="12">
        <f t="shared" si="19"/>
        <v>0.172762710357723</v>
      </c>
      <c r="W37" s="41">
        <f>'Survival-1cycle NMA'!DO38</f>
        <v>0.18982490982666</v>
      </c>
      <c r="X37" s="41">
        <f t="shared" si="20"/>
        <v>0.35142629340772402</v>
      </c>
      <c r="Y37" s="41">
        <f t="shared" si="21"/>
        <v>0.23551234355068601</v>
      </c>
      <c r="Z37" s="41">
        <f t="shared" si="22"/>
        <v>0.115913949857038</v>
      </c>
      <c r="AA37" s="41">
        <f>'Survival-1cycle NMA'!DU38</f>
        <v>0.29733715899505903</v>
      </c>
      <c r="AB37" s="12">
        <f t="shared" si="23"/>
        <v>0.19742527481957534</v>
      </c>
      <c r="AC37" s="41">
        <f>'Survival-1cycle NMA'!DN38</f>
        <v>9.9911884175483703E-2</v>
      </c>
      <c r="AD37" s="41">
        <f>'Survival-1cycle NMA'!DW38</f>
        <v>0.45873591359277599</v>
      </c>
      <c r="AE37" s="12">
        <f t="shared" si="24"/>
        <v>0.28829120207583803</v>
      </c>
      <c r="AF37" s="41">
        <f>'Survival-1cycle NMA'!DP38</f>
        <v>0.17044471151693799</v>
      </c>
      <c r="AG37" s="41">
        <f t="shared" si="25"/>
        <v>0.29009269608761101</v>
      </c>
      <c r="AH37" s="41">
        <f t="shared" si="26"/>
        <v>4.61713700748239E-2</v>
      </c>
      <c r="AI37" s="41">
        <f t="shared" si="27"/>
        <v>0.2439213260127871</v>
      </c>
      <c r="AJ37" s="41">
        <f>'Survival-1cycle NMA'!DX38</f>
        <v>0.324402970453673</v>
      </c>
      <c r="AK37" s="12">
        <f t="shared" si="28"/>
        <v>0.12473251914307901</v>
      </c>
      <c r="AL37" s="41">
        <f>'Survival-1cycle NMA'!DQ38</f>
        <v>0.19967045131059399</v>
      </c>
      <c r="AM37" s="41">
        <f t="shared" si="29"/>
        <v>0.29733715899505903</v>
      </c>
      <c r="AN37" s="41">
        <f t="shared" si="30"/>
        <v>0.19742527481957534</v>
      </c>
      <c r="AO37" s="41">
        <f t="shared" si="31"/>
        <v>9.9911884175483703E-2</v>
      </c>
    </row>
    <row r="38" spans="1:41">
      <c r="A38" s="12">
        <v>35</v>
      </c>
      <c r="B38" s="12">
        <f t="shared" si="6"/>
        <v>1.9561643835616438</v>
      </c>
      <c r="C38" s="41">
        <f>'Survival-1cycle NMA'!DS39</f>
        <v>0.36165046394750999</v>
      </c>
      <c r="D38" s="41">
        <f>'Survival-1cycle NMA'!DL39</f>
        <v>7.4436320424553101E-2</v>
      </c>
      <c r="E38" s="12">
        <f t="shared" si="7"/>
        <v>0.28721414352295688</v>
      </c>
      <c r="F38" s="41">
        <f>'Survival-1cycle NMA'!DR39</f>
        <v>0.281708413969528</v>
      </c>
      <c r="G38" s="41">
        <f>'Survival-1cycle NMA'!DK39</f>
        <v>4.2923581262569101E-2</v>
      </c>
      <c r="H38" s="12">
        <f t="shared" si="8"/>
        <v>0.23878483270695891</v>
      </c>
      <c r="I38" s="41">
        <f>'Survival-1cycle NMA'!DT39</f>
        <v>0.34230934336580698</v>
      </c>
      <c r="J38" s="12">
        <f t="shared" si="9"/>
        <v>0.23290430816313099</v>
      </c>
      <c r="K38" s="41">
        <f>'Survival-1cycle NMA'!DM39</f>
        <v>0.109405035202676</v>
      </c>
      <c r="L38" s="41">
        <f t="shared" si="10"/>
        <v>0.281708413969528</v>
      </c>
      <c r="M38" s="41">
        <f t="shared" si="11"/>
        <v>4.2923581262569101E-2</v>
      </c>
      <c r="N38" s="41">
        <f t="shared" si="12"/>
        <v>0.23878483270695891</v>
      </c>
      <c r="O38" s="41">
        <f t="shared" si="13"/>
        <v>0.34230934336580698</v>
      </c>
      <c r="P38" s="41">
        <f t="shared" si="14"/>
        <v>0.23290430816313099</v>
      </c>
      <c r="Q38" s="41">
        <f t="shared" si="15"/>
        <v>0.109405035202676</v>
      </c>
      <c r="R38" s="41">
        <f t="shared" si="16"/>
        <v>0.281708413969528</v>
      </c>
      <c r="S38" s="41">
        <f t="shared" si="17"/>
        <v>4.2923581262569101E-2</v>
      </c>
      <c r="T38" s="41">
        <f t="shared" si="18"/>
        <v>0.23878483270695891</v>
      </c>
      <c r="U38" s="41">
        <f>'Survival-1cycle NMA'!DV39</f>
        <v>0.35336439269331998</v>
      </c>
      <c r="V38" s="12">
        <f t="shared" si="19"/>
        <v>0.17254313323173898</v>
      </c>
      <c r="W38" s="41">
        <f>'Survival-1cycle NMA'!DO39</f>
        <v>0.18082125946158101</v>
      </c>
      <c r="X38" s="41">
        <f t="shared" si="20"/>
        <v>0.34230934336580698</v>
      </c>
      <c r="Y38" s="41">
        <f t="shared" si="21"/>
        <v>0.23290430816313099</v>
      </c>
      <c r="Z38" s="41">
        <f t="shared" si="22"/>
        <v>0.109405035202676</v>
      </c>
      <c r="AA38" s="41">
        <f>'Survival-1cycle NMA'!DU39</f>
        <v>0.28885290644634198</v>
      </c>
      <c r="AB38" s="12">
        <f t="shared" si="23"/>
        <v>0.19479621324827989</v>
      </c>
      <c r="AC38" s="41">
        <f>'Survival-1cycle NMA'!DN39</f>
        <v>9.4056693198062105E-2</v>
      </c>
      <c r="AD38" s="41">
        <f>'Survival-1cycle NMA'!DW39</f>
        <v>0.44892671820182201</v>
      </c>
      <c r="AE38" s="12">
        <f t="shared" si="24"/>
        <v>0.28690572464755304</v>
      </c>
      <c r="AF38" s="41">
        <f>'Survival-1cycle NMA'!DP39</f>
        <v>0.16202099355426899</v>
      </c>
      <c r="AG38" s="41">
        <f t="shared" si="25"/>
        <v>0.281708413969528</v>
      </c>
      <c r="AH38" s="41">
        <f t="shared" si="26"/>
        <v>4.2923581262569101E-2</v>
      </c>
      <c r="AI38" s="41">
        <f t="shared" si="27"/>
        <v>0.23878483270695891</v>
      </c>
      <c r="AJ38" s="41">
        <f>'Survival-1cycle NMA'!DX39</f>
        <v>0.31557740380906302</v>
      </c>
      <c r="AK38" s="12">
        <f t="shared" si="28"/>
        <v>0.12518716256890303</v>
      </c>
      <c r="AL38" s="41">
        <f>'Survival-1cycle NMA'!DQ39</f>
        <v>0.19039024124015999</v>
      </c>
      <c r="AM38" s="41">
        <f t="shared" si="29"/>
        <v>0.28885290644634198</v>
      </c>
      <c r="AN38" s="41">
        <f t="shared" si="30"/>
        <v>0.19479621324827989</v>
      </c>
      <c r="AO38" s="41">
        <f t="shared" si="31"/>
        <v>9.4056693198062105E-2</v>
      </c>
    </row>
    <row r="39" spans="1:41">
      <c r="A39" s="12">
        <v>36</v>
      </c>
      <c r="B39" s="12">
        <f t="shared" si="6"/>
        <v>2.0136986301369864</v>
      </c>
      <c r="C39" s="41">
        <f>'Survival-1cycle NMA'!DS40</f>
        <v>0.35270176385617302</v>
      </c>
      <c r="D39" s="41">
        <f>'Survival-1cycle NMA'!DL40</f>
        <v>6.9860685643944903E-2</v>
      </c>
      <c r="E39" s="12">
        <f t="shared" si="7"/>
        <v>0.28284107821222815</v>
      </c>
      <c r="F39" s="41">
        <f>'Survival-1cycle NMA'!DR40</f>
        <v>0.27368230921021802</v>
      </c>
      <c r="G39" s="41">
        <f>'Survival-1cycle NMA'!DK40</f>
        <v>3.99460516911401E-2</v>
      </c>
      <c r="H39" s="12">
        <f t="shared" si="8"/>
        <v>0.23373625751907792</v>
      </c>
      <c r="I39" s="41">
        <f>'Survival-1cycle NMA'!DT40</f>
        <v>0.33354552838657803</v>
      </c>
      <c r="J39" s="12">
        <f t="shared" si="9"/>
        <v>0.23021163509150103</v>
      </c>
      <c r="K39" s="41">
        <f>'Survival-1cycle NMA'!DM40</f>
        <v>0.103333893295077</v>
      </c>
      <c r="L39" s="41">
        <f t="shared" si="10"/>
        <v>0.27368230921021802</v>
      </c>
      <c r="M39" s="41">
        <f t="shared" si="11"/>
        <v>3.99460516911401E-2</v>
      </c>
      <c r="N39" s="41">
        <f t="shared" si="12"/>
        <v>0.23373625751907792</v>
      </c>
      <c r="O39" s="41">
        <f t="shared" si="13"/>
        <v>0.33354552838657803</v>
      </c>
      <c r="P39" s="41">
        <f t="shared" si="14"/>
        <v>0.23021163509150103</v>
      </c>
      <c r="Q39" s="41">
        <f t="shared" si="15"/>
        <v>0.103333893295077</v>
      </c>
      <c r="R39" s="41">
        <f t="shared" si="16"/>
        <v>0.27368230921021802</v>
      </c>
      <c r="S39" s="41">
        <f t="shared" si="17"/>
        <v>3.99460516911401E-2</v>
      </c>
      <c r="T39" s="41">
        <f t="shared" si="18"/>
        <v>0.23373625751907792</v>
      </c>
      <c r="U39" s="41">
        <f>'Survival-1cycle NMA'!DV40</f>
        <v>0.34449198086286598</v>
      </c>
      <c r="V39" s="12">
        <f t="shared" si="19"/>
        <v>0.17216129225666998</v>
      </c>
      <c r="W39" s="41">
        <f>'Survival-1cycle NMA'!DO40</f>
        <v>0.17233068860619599</v>
      </c>
      <c r="X39" s="41">
        <f t="shared" si="20"/>
        <v>0.33354552838657803</v>
      </c>
      <c r="Y39" s="41">
        <f t="shared" si="21"/>
        <v>0.23021163509150103</v>
      </c>
      <c r="Z39" s="41">
        <f t="shared" si="22"/>
        <v>0.103333893295077</v>
      </c>
      <c r="AA39" s="41">
        <f>'Survival-1cycle NMA'!DU40</f>
        <v>0.28072696930492702</v>
      </c>
      <c r="AB39" s="12">
        <f t="shared" si="23"/>
        <v>0.19211519022454704</v>
      </c>
      <c r="AC39" s="41">
        <f>'Survival-1cycle NMA'!DN40</f>
        <v>8.8611779080379996E-2</v>
      </c>
      <c r="AD39" s="41">
        <f>'Survival-1cycle NMA'!DW40</f>
        <v>0.43943358418825301</v>
      </c>
      <c r="AE39" s="12">
        <f t="shared" si="24"/>
        <v>0.28533618850124898</v>
      </c>
      <c r="AF39" s="41">
        <f>'Survival-1cycle NMA'!DP40</f>
        <v>0.15409739568700401</v>
      </c>
      <c r="AG39" s="41">
        <f t="shared" si="25"/>
        <v>0.27368230921021802</v>
      </c>
      <c r="AH39" s="41">
        <f t="shared" si="26"/>
        <v>3.99460516911401E-2</v>
      </c>
      <c r="AI39" s="41">
        <f t="shared" si="27"/>
        <v>0.23373625751907792</v>
      </c>
      <c r="AJ39" s="41">
        <f>'Survival-1cycle NMA'!DX40</f>
        <v>0.30710887327034297</v>
      </c>
      <c r="AK39" s="12">
        <f t="shared" si="28"/>
        <v>0.12548069512985197</v>
      </c>
      <c r="AL39" s="41">
        <f>'Survival-1cycle NMA'!DQ40</f>
        <v>0.18162817814049101</v>
      </c>
      <c r="AM39" s="41">
        <f t="shared" si="29"/>
        <v>0.28072696930492702</v>
      </c>
      <c r="AN39" s="41">
        <f t="shared" si="30"/>
        <v>0.19211519022454704</v>
      </c>
      <c r="AO39" s="41">
        <f t="shared" si="31"/>
        <v>8.8611779080379996E-2</v>
      </c>
    </row>
    <row r="40" spans="1:41">
      <c r="A40" s="12">
        <v>37</v>
      </c>
      <c r="B40" s="12">
        <f t="shared" si="6"/>
        <v>2.0712328767123287</v>
      </c>
      <c r="C40" s="41">
        <f>'Survival-1cycle NMA'!DS41</f>
        <v>0.34408425537297599</v>
      </c>
      <c r="D40" s="41">
        <f>'Survival-1cycle NMA'!DL41</f>
        <v>6.5620177197609403E-2</v>
      </c>
      <c r="E40" s="12">
        <f t="shared" si="7"/>
        <v>0.27846407817536656</v>
      </c>
      <c r="F40" s="41">
        <f>'Survival-1cycle NMA'!DR41</f>
        <v>0.265993812112785</v>
      </c>
      <c r="G40" s="41">
        <f>'Survival-1cycle NMA'!DK41</f>
        <v>3.7212710549219798E-2</v>
      </c>
      <c r="H40" s="12">
        <f t="shared" si="8"/>
        <v>0.22878110156356521</v>
      </c>
      <c r="I40" s="41">
        <f>'Survival-1cycle NMA'!DT41</f>
        <v>0.32511641588937501</v>
      </c>
      <c r="J40" s="12">
        <f t="shared" si="9"/>
        <v>0.22745025858660992</v>
      </c>
      <c r="K40" s="41">
        <f>'Survival-1cycle NMA'!DM41</f>
        <v>9.7666157302765094E-2</v>
      </c>
      <c r="L40" s="41">
        <f t="shared" si="10"/>
        <v>0.265993812112785</v>
      </c>
      <c r="M40" s="41">
        <f t="shared" si="11"/>
        <v>3.7212710549219798E-2</v>
      </c>
      <c r="N40" s="41">
        <f t="shared" si="12"/>
        <v>0.22878110156356521</v>
      </c>
      <c r="O40" s="41">
        <f t="shared" si="13"/>
        <v>0.32511641588937501</v>
      </c>
      <c r="P40" s="41">
        <f t="shared" si="14"/>
        <v>0.22745025858660992</v>
      </c>
      <c r="Q40" s="41">
        <f t="shared" si="15"/>
        <v>9.7666157302765094E-2</v>
      </c>
      <c r="R40" s="41">
        <f t="shared" si="16"/>
        <v>0.265993812112785</v>
      </c>
      <c r="S40" s="41">
        <f t="shared" si="17"/>
        <v>3.7212710549219798E-2</v>
      </c>
      <c r="T40" s="41">
        <f t="shared" si="18"/>
        <v>0.22878110156356521</v>
      </c>
      <c r="U40" s="41">
        <f>'Survival-1cycle NMA'!DV41</f>
        <v>0.33595240517828001</v>
      </c>
      <c r="V40" s="12">
        <f t="shared" si="19"/>
        <v>0.171633158778488</v>
      </c>
      <c r="W40" s="41">
        <f>'Survival-1cycle NMA'!DO41</f>
        <v>0.16431924639979201</v>
      </c>
      <c r="X40" s="41">
        <f t="shared" si="20"/>
        <v>0.32511641588937501</v>
      </c>
      <c r="Y40" s="41">
        <f t="shared" si="21"/>
        <v>0.22745025858660992</v>
      </c>
      <c r="Z40" s="41">
        <f t="shared" si="22"/>
        <v>9.7666157302765094E-2</v>
      </c>
      <c r="AA40" s="41">
        <f>'Survival-1cycle NMA'!DU41</f>
        <v>0.27293899388781101</v>
      </c>
      <c r="AB40" s="12">
        <f t="shared" si="23"/>
        <v>0.18939539491134491</v>
      </c>
      <c r="AC40" s="41">
        <f>'Survival-1cycle NMA'!DN41</f>
        <v>8.3543598976466099E-2</v>
      </c>
      <c r="AD40" s="41">
        <f>'Survival-1cycle NMA'!DW41</f>
        <v>0.43024295410247099</v>
      </c>
      <c r="AE40" s="12">
        <f t="shared" si="24"/>
        <v>0.28360359923081802</v>
      </c>
      <c r="AF40" s="41">
        <f>'Survival-1cycle NMA'!DP41</f>
        <v>0.146639354871653</v>
      </c>
      <c r="AG40" s="41">
        <f t="shared" si="25"/>
        <v>0.265993812112785</v>
      </c>
      <c r="AH40" s="41">
        <f t="shared" si="26"/>
        <v>3.7212710549219798E-2</v>
      </c>
      <c r="AI40" s="41">
        <f t="shared" si="27"/>
        <v>0.22878110156356521</v>
      </c>
      <c r="AJ40" s="41">
        <f>'Survival-1cycle NMA'!DX41</f>
        <v>0.29897792401816398</v>
      </c>
      <c r="AK40" s="12">
        <f t="shared" si="28"/>
        <v>0.12562720230147498</v>
      </c>
      <c r="AL40" s="41">
        <f>'Survival-1cycle NMA'!DQ41</f>
        <v>0.173350721716689</v>
      </c>
      <c r="AM40" s="41">
        <f t="shared" si="29"/>
        <v>0.27293899388781101</v>
      </c>
      <c r="AN40" s="41">
        <f t="shared" si="30"/>
        <v>0.18939539491134491</v>
      </c>
      <c r="AO40" s="41">
        <f t="shared" si="31"/>
        <v>8.3543598976466099E-2</v>
      </c>
    </row>
    <row r="41" spans="1:41">
      <c r="A41" s="12">
        <v>38</v>
      </c>
      <c r="B41" s="12">
        <f t="shared" si="6"/>
        <v>2.128767123287671</v>
      </c>
      <c r="C41" s="41">
        <f>'Survival-1cycle NMA'!DS42</f>
        <v>0.33578141609645701</v>
      </c>
      <c r="D41" s="41">
        <f>'Survival-1cycle NMA'!DL42</f>
        <v>6.1686198962782601E-2</v>
      </c>
      <c r="E41" s="12">
        <f t="shared" si="7"/>
        <v>0.27409521713367441</v>
      </c>
      <c r="F41" s="41">
        <f>'Survival-1cycle NMA'!DR42</f>
        <v>0.25862383628978802</v>
      </c>
      <c r="G41" s="41">
        <f>'Survival-1cycle NMA'!DK42</f>
        <v>3.4700350389213E-2</v>
      </c>
      <c r="H41" s="12">
        <f t="shared" si="8"/>
        <v>0.22392348590057504</v>
      </c>
      <c r="I41" s="41">
        <f>'Survival-1cycle NMA'!DT42</f>
        <v>0.31700477398481303</v>
      </c>
      <c r="J41" s="12">
        <f t="shared" si="9"/>
        <v>0.22463424192539022</v>
      </c>
      <c r="K41" s="41">
        <f>'Survival-1cycle NMA'!DM42</f>
        <v>9.2370532059422805E-2</v>
      </c>
      <c r="L41" s="41">
        <f t="shared" si="10"/>
        <v>0.25862383628978802</v>
      </c>
      <c r="M41" s="41">
        <f t="shared" si="11"/>
        <v>3.4700350389213E-2</v>
      </c>
      <c r="N41" s="41">
        <f t="shared" si="12"/>
        <v>0.22392348590057504</v>
      </c>
      <c r="O41" s="41">
        <f t="shared" si="13"/>
        <v>0.31700477398481303</v>
      </c>
      <c r="P41" s="41">
        <f t="shared" si="14"/>
        <v>0.22463424192539022</v>
      </c>
      <c r="Q41" s="41">
        <f t="shared" si="15"/>
        <v>9.2370532059422805E-2</v>
      </c>
      <c r="R41" s="41">
        <f t="shared" si="16"/>
        <v>0.25862383628978802</v>
      </c>
      <c r="S41" s="41">
        <f t="shared" si="17"/>
        <v>3.4700350389213E-2</v>
      </c>
      <c r="T41" s="41">
        <f t="shared" si="18"/>
        <v>0.22392348590057504</v>
      </c>
      <c r="U41" s="41">
        <f>'Survival-1cycle NMA'!DV42</f>
        <v>0.32772883350867199</v>
      </c>
      <c r="V41" s="12">
        <f t="shared" si="19"/>
        <v>0.17097334246726398</v>
      </c>
      <c r="W41" s="41">
        <f>'Survival-1cycle NMA'!DO42</f>
        <v>0.15675549104140801</v>
      </c>
      <c r="X41" s="41">
        <f t="shared" si="20"/>
        <v>0.31700477398481303</v>
      </c>
      <c r="Y41" s="41">
        <f t="shared" si="21"/>
        <v>0.22463424192539022</v>
      </c>
      <c r="Z41" s="41">
        <f t="shared" si="22"/>
        <v>9.2370532059422805E-2</v>
      </c>
      <c r="AA41" s="41">
        <f>'Survival-1cycle NMA'!DU42</f>
        <v>0.26547007784108001</v>
      </c>
      <c r="AB41" s="12">
        <f t="shared" si="23"/>
        <v>0.18664834087263171</v>
      </c>
      <c r="AC41" s="41">
        <f>'Survival-1cycle NMA'!DN42</f>
        <v>7.8821736968448297E-2</v>
      </c>
      <c r="AD41" s="41">
        <f>'Survival-1cycle NMA'!DW42</f>
        <v>0.42134196107684002</v>
      </c>
      <c r="AE41" s="12">
        <f t="shared" si="24"/>
        <v>0.28172696571510503</v>
      </c>
      <c r="AF41" s="41">
        <f>'Survival-1cycle NMA'!DP42</f>
        <v>0.13961499536173499</v>
      </c>
      <c r="AG41" s="41">
        <f t="shared" si="25"/>
        <v>0.25862383628978802</v>
      </c>
      <c r="AH41" s="41">
        <f t="shared" si="26"/>
        <v>3.4700350389213E-2</v>
      </c>
      <c r="AI41" s="41">
        <f t="shared" si="27"/>
        <v>0.22392348590057504</v>
      </c>
      <c r="AJ41" s="41">
        <f>'Survival-1cycle NMA'!DX42</f>
        <v>0.29116642924625202</v>
      </c>
      <c r="AK41" s="12">
        <f t="shared" si="28"/>
        <v>0.12563968363063402</v>
      </c>
      <c r="AL41" s="41">
        <f>'Survival-1cycle NMA'!DQ42</f>
        <v>0.165526745615618</v>
      </c>
      <c r="AM41" s="41">
        <f t="shared" si="29"/>
        <v>0.26547007784108001</v>
      </c>
      <c r="AN41" s="41">
        <f t="shared" si="30"/>
        <v>0.18664834087263171</v>
      </c>
      <c r="AO41" s="41">
        <f t="shared" si="31"/>
        <v>7.8821736968448297E-2</v>
      </c>
    </row>
    <row r="42" spans="1:41">
      <c r="A42" s="12">
        <v>39</v>
      </c>
      <c r="B42" s="12">
        <f t="shared" si="6"/>
        <v>2.1863013698630138</v>
      </c>
      <c r="C42" s="41">
        <f>'Survival-1cycle NMA'!DS43</f>
        <v>0.32777775045318902</v>
      </c>
      <c r="D42" s="41">
        <f>'Survival-1cycle NMA'!DL43</f>
        <v>5.80329399442642E-2</v>
      </c>
      <c r="E42" s="12">
        <f t="shared" si="7"/>
        <v>0.26974481050892485</v>
      </c>
      <c r="F42" s="41">
        <f>'Survival-1cycle NMA'!DR43</f>
        <v>0.25155465114067999</v>
      </c>
      <c r="G42" s="41">
        <f>'Survival-1cycle NMA'!DK43</f>
        <v>3.2388274770856401E-2</v>
      </c>
      <c r="H42" s="12">
        <f t="shared" si="8"/>
        <v>0.21916637636982358</v>
      </c>
      <c r="I42" s="41">
        <f>'Survival-1cycle NMA'!DT43</f>
        <v>0.30919447995911897</v>
      </c>
      <c r="J42" s="12">
        <f t="shared" si="9"/>
        <v>0.22177599067003287</v>
      </c>
      <c r="K42" s="41">
        <f>'Survival-1cycle NMA'!DM43</f>
        <v>8.7418489289086104E-2</v>
      </c>
      <c r="L42" s="41">
        <f t="shared" si="10"/>
        <v>0.25155465114067999</v>
      </c>
      <c r="M42" s="41">
        <f t="shared" si="11"/>
        <v>3.2388274770856401E-2</v>
      </c>
      <c r="N42" s="41">
        <f t="shared" si="12"/>
        <v>0.21916637636982358</v>
      </c>
      <c r="O42" s="41">
        <f t="shared" si="13"/>
        <v>0.30919447995911897</v>
      </c>
      <c r="P42" s="41">
        <f t="shared" si="14"/>
        <v>0.22177599067003287</v>
      </c>
      <c r="Q42" s="41">
        <f t="shared" si="15"/>
        <v>8.7418489289086104E-2</v>
      </c>
      <c r="R42" s="41">
        <f t="shared" si="16"/>
        <v>0.25155465114067999</v>
      </c>
      <c r="S42" s="41">
        <f t="shared" si="17"/>
        <v>3.2388274770856401E-2</v>
      </c>
      <c r="T42" s="41">
        <f t="shared" si="18"/>
        <v>0.21916637636982358</v>
      </c>
      <c r="U42" s="41">
        <f>'Survival-1cycle NMA'!DV43</f>
        <v>0.31980549594007601</v>
      </c>
      <c r="V42" s="12">
        <f t="shared" si="19"/>
        <v>0.17019520230985302</v>
      </c>
      <c r="W42" s="41">
        <f>'Survival-1cycle NMA'!DO43</f>
        <v>0.14961029363022299</v>
      </c>
      <c r="X42" s="41">
        <f t="shared" si="20"/>
        <v>0.30919447995911897</v>
      </c>
      <c r="Y42" s="41">
        <f t="shared" si="21"/>
        <v>0.22177599067003287</v>
      </c>
      <c r="Z42" s="41">
        <f t="shared" si="22"/>
        <v>8.7418489289086104E-2</v>
      </c>
      <c r="AA42" s="41">
        <f>'Survival-1cycle NMA'!DU43</f>
        <v>0.25830264692361898</v>
      </c>
      <c r="AB42" s="12">
        <f t="shared" si="23"/>
        <v>0.1838840678818483</v>
      </c>
      <c r="AC42" s="41">
        <f>'Survival-1cycle NMA'!DN43</f>
        <v>7.4418579041770697E-2</v>
      </c>
      <c r="AD42" s="41">
        <f>'Survival-1cycle NMA'!DW43</f>
        <v>0.412718393497853</v>
      </c>
      <c r="AE42" s="12">
        <f t="shared" si="24"/>
        <v>0.27972348998630503</v>
      </c>
      <c r="AF42" s="41">
        <f>'Survival-1cycle NMA'!DP43</f>
        <v>0.132994903511548</v>
      </c>
      <c r="AG42" s="41">
        <f t="shared" si="25"/>
        <v>0.25155465114067999</v>
      </c>
      <c r="AH42" s="41">
        <f t="shared" si="26"/>
        <v>3.2388274770856401E-2</v>
      </c>
      <c r="AI42" s="41">
        <f t="shared" si="27"/>
        <v>0.21916637636982358</v>
      </c>
      <c r="AJ42" s="41">
        <f>'Survival-1cycle NMA'!DX43</f>
        <v>0.28365748295554799</v>
      </c>
      <c r="AK42" s="12">
        <f t="shared" si="28"/>
        <v>0.125530127133126</v>
      </c>
      <c r="AL42" s="41">
        <f>'Survival-1cycle NMA'!DQ43</f>
        <v>0.15812735582242199</v>
      </c>
      <c r="AM42" s="41">
        <f t="shared" si="29"/>
        <v>0.25830264692361898</v>
      </c>
      <c r="AN42" s="41">
        <f t="shared" si="30"/>
        <v>0.1838840678818483</v>
      </c>
      <c r="AO42" s="41">
        <f t="shared" si="31"/>
        <v>7.4418579041770697E-2</v>
      </c>
    </row>
    <row r="43" spans="1:41">
      <c r="A43" s="12">
        <v>40</v>
      </c>
      <c r="B43" s="12">
        <f t="shared" si="6"/>
        <v>2.2438356164383562</v>
      </c>
      <c r="C43" s="41">
        <f>'Survival-1cycle NMA'!DS44</f>
        <v>0.32005871543608</v>
      </c>
      <c r="D43" s="41">
        <f>'Survival-1cycle NMA'!DL44</f>
        <v>5.46370704691366E-2</v>
      </c>
      <c r="E43" s="12">
        <f t="shared" si="7"/>
        <v>0.26542164496694343</v>
      </c>
      <c r="F43" s="41">
        <f>'Survival-1cycle NMA'!DR44</f>
        <v>0.24476976684551699</v>
      </c>
      <c r="G43" s="41">
        <f>'Survival-1cycle NMA'!DK44</f>
        <v>3.0257993793076799E-2</v>
      </c>
      <c r="H43" s="12">
        <f t="shared" si="8"/>
        <v>0.21451177305244018</v>
      </c>
      <c r="I43" s="41">
        <f>'Survival-1cycle NMA'!DT44</f>
        <v>0.30167043638373198</v>
      </c>
      <c r="J43" s="12">
        <f t="shared" si="9"/>
        <v>0.21888644092926107</v>
      </c>
      <c r="K43" s="41">
        <f>'Survival-1cycle NMA'!DM44</f>
        <v>8.2783995454470904E-2</v>
      </c>
      <c r="L43" s="41">
        <f t="shared" si="10"/>
        <v>0.24476976684551699</v>
      </c>
      <c r="M43" s="41">
        <f t="shared" si="11"/>
        <v>3.0257993793076799E-2</v>
      </c>
      <c r="N43" s="41">
        <f t="shared" si="12"/>
        <v>0.21451177305244018</v>
      </c>
      <c r="O43" s="41">
        <f t="shared" si="13"/>
        <v>0.30167043638373198</v>
      </c>
      <c r="P43" s="41">
        <f t="shared" si="14"/>
        <v>0.21888644092926107</v>
      </c>
      <c r="Q43" s="41">
        <f t="shared" si="15"/>
        <v>8.2783995454470904E-2</v>
      </c>
      <c r="R43" s="41">
        <f t="shared" si="16"/>
        <v>0.24476976684551699</v>
      </c>
      <c r="S43" s="41">
        <f t="shared" si="17"/>
        <v>3.0257993793076799E-2</v>
      </c>
      <c r="T43" s="41">
        <f t="shared" si="18"/>
        <v>0.21451177305244018</v>
      </c>
      <c r="U43" s="41">
        <f>'Survival-1cycle NMA'!DV44</f>
        <v>0.31216760641587699</v>
      </c>
      <c r="V43" s="12">
        <f t="shared" si="19"/>
        <v>0.16931094985985698</v>
      </c>
      <c r="W43" s="41">
        <f>'Survival-1cycle NMA'!DO44</f>
        <v>0.14285665655602001</v>
      </c>
      <c r="X43" s="41">
        <f t="shared" si="20"/>
        <v>0.30167043638373198</v>
      </c>
      <c r="Y43" s="41">
        <f t="shared" si="21"/>
        <v>0.21888644092926107</v>
      </c>
      <c r="Z43" s="41">
        <f t="shared" si="22"/>
        <v>8.2783995454470904E-2</v>
      </c>
      <c r="AA43" s="41">
        <f>'Survival-1cycle NMA'!DU44</f>
        <v>0.25142034369843302</v>
      </c>
      <c r="AB43" s="12">
        <f t="shared" si="23"/>
        <v>0.18111131884024512</v>
      </c>
      <c r="AC43" s="41">
        <f>'Survival-1cycle NMA'!DN44</f>
        <v>7.0309024858187893E-2</v>
      </c>
      <c r="AD43" s="41">
        <f>'Survival-1cycle NMA'!DW44</f>
        <v>0.404360660527394</v>
      </c>
      <c r="AE43" s="12">
        <f t="shared" si="24"/>
        <v>0.27760873901057104</v>
      </c>
      <c r="AF43" s="41">
        <f>'Survival-1cycle NMA'!DP44</f>
        <v>0.12675192151682299</v>
      </c>
      <c r="AG43" s="41">
        <f t="shared" si="25"/>
        <v>0.24476976684551699</v>
      </c>
      <c r="AH43" s="41">
        <f t="shared" si="26"/>
        <v>3.0257993793076799E-2</v>
      </c>
      <c r="AI43" s="41">
        <f t="shared" si="27"/>
        <v>0.21451177305244018</v>
      </c>
      <c r="AJ43" s="41">
        <f>'Survival-1cycle NMA'!DX44</f>
        <v>0.27643530245091902</v>
      </c>
      <c r="AK43" s="12">
        <f t="shared" si="28"/>
        <v>0.12530958095342001</v>
      </c>
      <c r="AL43" s="41">
        <f>'Survival-1cycle NMA'!DQ44</f>
        <v>0.151125721497499</v>
      </c>
      <c r="AM43" s="41">
        <f t="shared" si="29"/>
        <v>0.25142034369843302</v>
      </c>
      <c r="AN43" s="41">
        <f t="shared" si="30"/>
        <v>0.18111131884024512</v>
      </c>
      <c r="AO43" s="41">
        <f t="shared" si="31"/>
        <v>7.0309024858187893E-2</v>
      </c>
    </row>
    <row r="44" spans="1:41">
      <c r="A44" s="12">
        <v>41</v>
      </c>
      <c r="B44" s="12">
        <f t="shared" si="6"/>
        <v>2.3013698630136985</v>
      </c>
      <c r="C44" s="41">
        <f>'Survival-1cycle NMA'!DS45</f>
        <v>0.31261065212880901</v>
      </c>
      <c r="D44" s="41">
        <f>'Survival-1cycle NMA'!DL45</f>
        <v>5.1477474830740902E-2</v>
      </c>
      <c r="E44" s="12">
        <f t="shared" si="7"/>
        <v>0.26113317729806812</v>
      </c>
      <c r="F44" s="41">
        <f>'Survival-1cycle NMA'!DR45</f>
        <v>0.23825383053073701</v>
      </c>
      <c r="G44" s="41">
        <f>'Survival-1cycle NMA'!DK45</f>
        <v>2.8292960419738299E-2</v>
      </c>
      <c r="H44" s="12">
        <f t="shared" si="8"/>
        <v>0.2099608701109987</v>
      </c>
      <c r="I44" s="41">
        <f>'Survival-1cycle NMA'!DT45</f>
        <v>0.29441849422754202</v>
      </c>
      <c r="J44" s="12">
        <f t="shared" si="9"/>
        <v>0.21597522562128163</v>
      </c>
      <c r="K44" s="41">
        <f>'Survival-1cycle NMA'!DM45</f>
        <v>7.84432686062604E-2</v>
      </c>
      <c r="L44" s="41">
        <f t="shared" si="10"/>
        <v>0.23825383053073701</v>
      </c>
      <c r="M44" s="41">
        <f t="shared" si="11"/>
        <v>2.8292960419738299E-2</v>
      </c>
      <c r="N44" s="41">
        <f t="shared" si="12"/>
        <v>0.2099608701109987</v>
      </c>
      <c r="O44" s="41">
        <f t="shared" si="13"/>
        <v>0.29441849422754202</v>
      </c>
      <c r="P44" s="41">
        <f t="shared" si="14"/>
        <v>0.21597522562128163</v>
      </c>
      <c r="Q44" s="41">
        <f t="shared" si="15"/>
        <v>7.84432686062604E-2</v>
      </c>
      <c r="R44" s="41">
        <f t="shared" si="16"/>
        <v>0.23825383053073701</v>
      </c>
      <c r="S44" s="41">
        <f t="shared" si="17"/>
        <v>2.8292960419738299E-2</v>
      </c>
      <c r="T44" s="41">
        <f t="shared" si="18"/>
        <v>0.2099608701109987</v>
      </c>
      <c r="U44" s="41">
        <f>'Survival-1cycle NMA'!DV45</f>
        <v>0.30480129067698603</v>
      </c>
      <c r="V44" s="12">
        <f t="shared" si="19"/>
        <v>0.16833174488407202</v>
      </c>
      <c r="W44" s="41">
        <f>'Survival-1cycle NMA'!DO45</f>
        <v>0.13646954579291401</v>
      </c>
      <c r="X44" s="41">
        <f t="shared" si="20"/>
        <v>0.29441849422754202</v>
      </c>
      <c r="Y44" s="41">
        <f t="shared" si="21"/>
        <v>0.21597522562128163</v>
      </c>
      <c r="Z44" s="41">
        <f t="shared" si="22"/>
        <v>7.84432686062604E-2</v>
      </c>
      <c r="AA44" s="41">
        <f>'Survival-1cycle NMA'!DU45</f>
        <v>0.24480792688018799</v>
      </c>
      <c r="AB44" s="12">
        <f t="shared" si="23"/>
        <v>0.17833769496580149</v>
      </c>
      <c r="AC44" s="41">
        <f>'Survival-1cycle NMA'!DN45</f>
        <v>6.6470231914386502E-2</v>
      </c>
      <c r="AD44" s="41">
        <f>'Survival-1cycle NMA'!DW45</f>
        <v>0.39625775874526398</v>
      </c>
      <c r="AE44" s="12">
        <f t="shared" si="24"/>
        <v>0.27539679996713196</v>
      </c>
      <c r="AF44" s="41">
        <f>'Survival-1cycle NMA'!DP45</f>
        <v>0.12086095877813199</v>
      </c>
      <c r="AG44" s="41">
        <f t="shared" si="25"/>
        <v>0.23825383053073701</v>
      </c>
      <c r="AH44" s="41">
        <f t="shared" si="26"/>
        <v>2.8292960419738299E-2</v>
      </c>
      <c r="AI44" s="41">
        <f t="shared" si="27"/>
        <v>0.2099608701109987</v>
      </c>
      <c r="AJ44" s="41">
        <f>'Survival-1cycle NMA'!DX45</f>
        <v>0.26948513961829601</v>
      </c>
      <c r="AK44" s="12">
        <f t="shared" si="28"/>
        <v>0.12498822170189902</v>
      </c>
      <c r="AL44" s="41">
        <f>'Survival-1cycle NMA'!DQ45</f>
        <v>0.14449691791639699</v>
      </c>
      <c r="AM44" s="41">
        <f t="shared" si="29"/>
        <v>0.24480792688018799</v>
      </c>
      <c r="AN44" s="41">
        <f t="shared" si="30"/>
        <v>0.17833769496580149</v>
      </c>
      <c r="AO44" s="41">
        <f t="shared" si="31"/>
        <v>6.6470231914386502E-2</v>
      </c>
    </row>
    <row r="45" spans="1:41">
      <c r="A45" s="12">
        <v>42</v>
      </c>
      <c r="B45" s="12">
        <f t="shared" si="6"/>
        <v>2.3589041095890413</v>
      </c>
      <c r="C45" s="41">
        <f>'Survival-1cycle NMA'!DS46</f>
        <v>0.30542072259560299</v>
      </c>
      <c r="D45" s="41">
        <f>'Survival-1cycle NMA'!DL46</f>
        <v>4.8535015660319598E-2</v>
      </c>
      <c r="E45" s="12">
        <f t="shared" si="7"/>
        <v>0.2568857069352834</v>
      </c>
      <c r="F45" s="41">
        <f>'Survival-1cycle NMA'!DR46</f>
        <v>0.231992532412403</v>
      </c>
      <c r="G45" s="41">
        <f>'Survival-1cycle NMA'!DK46</f>
        <v>2.64783416363913E-2</v>
      </c>
      <c r="H45" s="12">
        <f t="shared" si="8"/>
        <v>0.20551419077601171</v>
      </c>
      <c r="I45" s="41">
        <f>'Survival-1cycle NMA'!DT46</f>
        <v>0.28742538238322901</v>
      </c>
      <c r="J45" s="12">
        <f t="shared" si="9"/>
        <v>0.2130508213841919</v>
      </c>
      <c r="K45" s="41">
        <f>'Survival-1cycle NMA'!DM46</f>
        <v>7.4374560999037095E-2</v>
      </c>
      <c r="L45" s="41">
        <f t="shared" si="10"/>
        <v>0.231992532412403</v>
      </c>
      <c r="M45" s="41">
        <f t="shared" si="11"/>
        <v>2.64783416363913E-2</v>
      </c>
      <c r="N45" s="41">
        <f t="shared" si="12"/>
        <v>0.20551419077601171</v>
      </c>
      <c r="O45" s="41">
        <f t="shared" si="13"/>
        <v>0.28742538238322901</v>
      </c>
      <c r="P45" s="41">
        <f t="shared" si="14"/>
        <v>0.2130508213841919</v>
      </c>
      <c r="Q45" s="41">
        <f t="shared" si="15"/>
        <v>7.4374560999037095E-2</v>
      </c>
      <c r="R45" s="41">
        <f t="shared" si="16"/>
        <v>0.231992532412403</v>
      </c>
      <c r="S45" s="41">
        <f t="shared" si="17"/>
        <v>2.64783416363913E-2</v>
      </c>
      <c r="T45" s="41">
        <f t="shared" si="18"/>
        <v>0.20551419077601171</v>
      </c>
      <c r="U45" s="41">
        <f>'Survival-1cycle NMA'!DV46</f>
        <v>0.29769352001072502</v>
      </c>
      <c r="V45" s="12">
        <f t="shared" si="19"/>
        <v>0.16726778367525702</v>
      </c>
      <c r="W45" s="41">
        <f>'Survival-1cycle NMA'!DO46</f>
        <v>0.130425736335468</v>
      </c>
      <c r="X45" s="41">
        <f t="shared" si="20"/>
        <v>0.28742538238322901</v>
      </c>
      <c r="Y45" s="41">
        <f t="shared" si="21"/>
        <v>0.2130508213841919</v>
      </c>
      <c r="Z45" s="41">
        <f t="shared" si="22"/>
        <v>7.4374560999037095E-2</v>
      </c>
      <c r="AA45" s="41">
        <f>'Survival-1cycle NMA'!DU46</f>
        <v>0.238451180221954</v>
      </c>
      <c r="AB45" s="12">
        <f t="shared" si="23"/>
        <v>0.17556979201045331</v>
      </c>
      <c r="AC45" s="41">
        <f>'Survival-1cycle NMA'!DN46</f>
        <v>6.2881388211500702E-2</v>
      </c>
      <c r="AD45" s="41">
        <f>'Survival-1cycle NMA'!DW46</f>
        <v>0.388399240091229</v>
      </c>
      <c r="AE45" s="12">
        <f t="shared" si="24"/>
        <v>0.27310042052820099</v>
      </c>
      <c r="AF45" s="41">
        <f>'Survival-1cycle NMA'!DP46</f>
        <v>0.115298819563028</v>
      </c>
      <c r="AG45" s="41">
        <f t="shared" si="25"/>
        <v>0.231992532412403</v>
      </c>
      <c r="AH45" s="41">
        <f t="shared" si="26"/>
        <v>2.64783416363913E-2</v>
      </c>
      <c r="AI45" s="41">
        <f t="shared" si="27"/>
        <v>0.20551419077601171</v>
      </c>
      <c r="AJ45" s="41">
        <f>'Survival-1cycle NMA'!DX46</f>
        <v>0.26279320014100999</v>
      </c>
      <c r="AK45" s="12">
        <f t="shared" si="28"/>
        <v>0.12457541912644299</v>
      </c>
      <c r="AL45" s="41">
        <f>'Survival-1cycle NMA'!DQ46</f>
        <v>0.138217781014567</v>
      </c>
      <c r="AM45" s="41">
        <f t="shared" si="29"/>
        <v>0.238451180221954</v>
      </c>
      <c r="AN45" s="41">
        <f t="shared" si="30"/>
        <v>0.17556979201045331</v>
      </c>
      <c r="AO45" s="41">
        <f t="shared" si="31"/>
        <v>6.2881388211500702E-2</v>
      </c>
    </row>
    <row r="46" spans="1:41">
      <c r="A46" s="12">
        <v>43</v>
      </c>
      <c r="B46" s="12">
        <f t="shared" si="6"/>
        <v>2.4164383561643836</v>
      </c>
      <c r="C46" s="41">
        <f>'Survival-1cycle NMA'!DS47</f>
        <v>0.29847685172902699</v>
      </c>
      <c r="D46" s="41">
        <f>'Survival-1cycle NMA'!DL47</f>
        <v>4.5792325951330502E-2</v>
      </c>
      <c r="E46" s="12">
        <f t="shared" si="7"/>
        <v>0.25268452577769651</v>
      </c>
      <c r="F46" s="41">
        <f>'Survival-1cycle NMA'!DR47</f>
        <v>0.225972520856459</v>
      </c>
      <c r="G46" s="41">
        <f>'Survival-1cycle NMA'!DK47</f>
        <v>2.48008194147347E-2</v>
      </c>
      <c r="H46" s="12">
        <f t="shared" si="8"/>
        <v>0.2011717014417243</v>
      </c>
      <c r="I46" s="41">
        <f>'Survival-1cycle NMA'!DT47</f>
        <v>0.280678643057719</v>
      </c>
      <c r="J46" s="12">
        <f t="shared" si="9"/>
        <v>0.21012067846228438</v>
      </c>
      <c r="K46" s="41">
        <f>'Survival-1cycle NMA'!DM47</f>
        <v>7.0557964595434605E-2</v>
      </c>
      <c r="L46" s="41">
        <f t="shared" si="10"/>
        <v>0.225972520856459</v>
      </c>
      <c r="M46" s="41">
        <f t="shared" si="11"/>
        <v>2.48008194147347E-2</v>
      </c>
      <c r="N46" s="41">
        <f t="shared" si="12"/>
        <v>0.2011717014417243</v>
      </c>
      <c r="O46" s="41">
        <f t="shared" si="13"/>
        <v>0.280678643057719</v>
      </c>
      <c r="P46" s="41">
        <f t="shared" si="14"/>
        <v>0.21012067846228438</v>
      </c>
      <c r="Q46" s="41">
        <f t="shared" si="15"/>
        <v>7.0557964595434605E-2</v>
      </c>
      <c r="R46" s="41">
        <f t="shared" si="16"/>
        <v>0.225972520856459</v>
      </c>
      <c r="S46" s="41">
        <f t="shared" si="17"/>
        <v>2.48008194147347E-2</v>
      </c>
      <c r="T46" s="41">
        <f t="shared" si="18"/>
        <v>0.2011717014417243</v>
      </c>
      <c r="U46" s="41">
        <f>'Survival-1cycle NMA'!DV47</f>
        <v>0.29083205034117399</v>
      </c>
      <c r="V46" s="12">
        <f t="shared" si="19"/>
        <v>0.16612838038345698</v>
      </c>
      <c r="W46" s="41">
        <f>'Survival-1cycle NMA'!DO47</f>
        <v>0.12470366995771701</v>
      </c>
      <c r="X46" s="41">
        <f t="shared" si="20"/>
        <v>0.280678643057719</v>
      </c>
      <c r="Y46" s="41">
        <f t="shared" si="21"/>
        <v>0.21012067846228438</v>
      </c>
      <c r="Z46" s="41">
        <f t="shared" si="22"/>
        <v>7.0557964595434605E-2</v>
      </c>
      <c r="AA46" s="41">
        <f>'Survival-1cycle NMA'!DU47</f>
        <v>0.232336829945581</v>
      </c>
      <c r="AB46" s="12">
        <f t="shared" si="23"/>
        <v>0.1728133199083994</v>
      </c>
      <c r="AC46" s="41">
        <f>'Survival-1cycle NMA'!DN47</f>
        <v>5.95235100371816E-2</v>
      </c>
      <c r="AD46" s="41">
        <f>'Survival-1cycle NMA'!DW47</f>
        <v>0.38077518121494902</v>
      </c>
      <c r="AE46" s="12">
        <f t="shared" si="24"/>
        <v>0.27073113554306105</v>
      </c>
      <c r="AF46" s="41">
        <f>'Survival-1cycle NMA'!DP47</f>
        <v>0.110044045671888</v>
      </c>
      <c r="AG46" s="41">
        <f t="shared" si="25"/>
        <v>0.225972520856459</v>
      </c>
      <c r="AH46" s="41">
        <f t="shared" si="26"/>
        <v>2.48008194147347E-2</v>
      </c>
      <c r="AI46" s="41">
        <f t="shared" si="27"/>
        <v>0.2011717014417243</v>
      </c>
      <c r="AJ46" s="41">
        <f>'Survival-1cycle NMA'!DX47</f>
        <v>0.25634656989167698</v>
      </c>
      <c r="AK46" s="12">
        <f t="shared" si="28"/>
        <v>0.12407979695071997</v>
      </c>
      <c r="AL46" s="41">
        <f>'Survival-1cycle NMA'!DQ47</f>
        <v>0.13226677294095701</v>
      </c>
      <c r="AM46" s="41">
        <f t="shared" si="29"/>
        <v>0.232336829945581</v>
      </c>
      <c r="AN46" s="41">
        <f t="shared" si="30"/>
        <v>0.1728133199083994</v>
      </c>
      <c r="AO46" s="41">
        <f t="shared" si="31"/>
        <v>5.95235100371816E-2</v>
      </c>
    </row>
    <row r="47" spans="1:41">
      <c r="A47" s="12">
        <v>44</v>
      </c>
      <c r="B47" s="12">
        <f t="shared" si="6"/>
        <v>2.473972602739726</v>
      </c>
      <c r="C47" s="41">
        <f>'Survival-1cycle NMA'!DS48</f>
        <v>0.29176767366745698</v>
      </c>
      <c r="D47" s="41">
        <f>'Survival-1cycle NMA'!DL48</f>
        <v>4.3233625217050702E-2</v>
      </c>
      <c r="E47" s="12">
        <f t="shared" si="7"/>
        <v>0.24853404845040628</v>
      </c>
      <c r="F47" s="41">
        <f>'Survival-1cycle NMA'!DR48</f>
        <v>0.220181325415023</v>
      </c>
      <c r="G47" s="41">
        <f>'Survival-1cycle NMA'!DK48</f>
        <v>2.3248417243334301E-2</v>
      </c>
      <c r="H47" s="12">
        <f t="shared" si="8"/>
        <v>0.19693290817168871</v>
      </c>
      <c r="I47" s="41">
        <f>'Survival-1cycle NMA'!DT48</f>
        <v>0.27416657251680998</v>
      </c>
      <c r="J47" s="12">
        <f t="shared" si="9"/>
        <v>0.2071913356139285</v>
      </c>
      <c r="K47" s="41">
        <f>'Survival-1cycle NMA'!DM48</f>
        <v>6.6975236902881499E-2</v>
      </c>
      <c r="L47" s="41">
        <f t="shared" si="10"/>
        <v>0.220181325415023</v>
      </c>
      <c r="M47" s="41">
        <f t="shared" si="11"/>
        <v>2.3248417243334301E-2</v>
      </c>
      <c r="N47" s="41">
        <f t="shared" si="12"/>
        <v>0.19693290817168871</v>
      </c>
      <c r="O47" s="41">
        <f t="shared" si="13"/>
        <v>0.27416657251680998</v>
      </c>
      <c r="P47" s="41">
        <f t="shared" si="14"/>
        <v>0.2071913356139285</v>
      </c>
      <c r="Q47" s="41">
        <f t="shared" si="15"/>
        <v>6.6975236902881499E-2</v>
      </c>
      <c r="R47" s="41">
        <f t="shared" si="16"/>
        <v>0.220181325415023</v>
      </c>
      <c r="S47" s="41">
        <f t="shared" si="17"/>
        <v>2.3248417243334301E-2</v>
      </c>
      <c r="T47" s="41">
        <f t="shared" si="18"/>
        <v>0.19693290817168871</v>
      </c>
      <c r="U47" s="41">
        <f>'Survival-1cycle NMA'!DV48</f>
        <v>0.28420536622158898</v>
      </c>
      <c r="V47" s="12">
        <f t="shared" si="19"/>
        <v>0.16492204176585498</v>
      </c>
      <c r="W47" s="41">
        <f>'Survival-1cycle NMA'!DO48</f>
        <v>0.119283324455734</v>
      </c>
      <c r="X47" s="41">
        <f t="shared" si="20"/>
        <v>0.27416657251680998</v>
      </c>
      <c r="Y47" s="41">
        <f t="shared" si="21"/>
        <v>0.2071913356139285</v>
      </c>
      <c r="Z47" s="41">
        <f t="shared" si="22"/>
        <v>6.6975236902881499E-2</v>
      </c>
      <c r="AA47" s="41">
        <f>'Survival-1cycle NMA'!DU48</f>
        <v>0.22645246982926101</v>
      </c>
      <c r="AB47" s="12">
        <f t="shared" si="23"/>
        <v>0.1700732079473421</v>
      </c>
      <c r="AC47" s="41">
        <f>'Survival-1cycle NMA'!DN48</f>
        <v>5.6379261881918899E-2</v>
      </c>
      <c r="AD47" s="41">
        <f>'Survival-1cycle NMA'!DW48</f>
        <v>0.37337615429010701</v>
      </c>
      <c r="AE47" s="12">
        <f t="shared" si="24"/>
        <v>0.26829938142409204</v>
      </c>
      <c r="AF47" s="41">
        <f>'Survival-1cycle NMA'!DP48</f>
        <v>0.10507677286601499</v>
      </c>
      <c r="AG47" s="41">
        <f t="shared" si="25"/>
        <v>0.220181325415023</v>
      </c>
      <c r="AH47" s="41">
        <f t="shared" si="26"/>
        <v>2.3248417243334301E-2</v>
      </c>
      <c r="AI47" s="41">
        <f t="shared" si="27"/>
        <v>0.19693290817168871</v>
      </c>
      <c r="AJ47" s="41">
        <f>'Survival-1cycle NMA'!DX48</f>
        <v>0.25013314780865498</v>
      </c>
      <c r="AK47" s="12">
        <f t="shared" si="28"/>
        <v>0.12350928983747797</v>
      </c>
      <c r="AL47" s="41">
        <f>'Survival-1cycle NMA'!DQ48</f>
        <v>0.12662385797117701</v>
      </c>
      <c r="AM47" s="41">
        <f t="shared" si="29"/>
        <v>0.22645246982926101</v>
      </c>
      <c r="AN47" s="41">
        <f t="shared" si="30"/>
        <v>0.1700732079473421</v>
      </c>
      <c r="AO47" s="41">
        <f t="shared" si="31"/>
        <v>5.6379261881918899E-2</v>
      </c>
    </row>
    <row r="48" spans="1:41">
      <c r="A48" s="12">
        <v>45</v>
      </c>
      <c r="B48" s="12">
        <f t="shared" si="6"/>
        <v>2.5315068493150683</v>
      </c>
      <c r="C48" s="41">
        <f>'Survival-1cycle NMA'!DS49</f>
        <v>0.28528248241637</v>
      </c>
      <c r="D48" s="41">
        <f>'Survival-1cycle NMA'!DL49</f>
        <v>4.0844556739240298E-2</v>
      </c>
      <c r="E48" s="12">
        <f t="shared" si="7"/>
        <v>0.24443792567712969</v>
      </c>
      <c r="F48" s="41">
        <f>'Survival-1cycle NMA'!DR49</f>
        <v>0.21460728700394699</v>
      </c>
      <c r="G48" s="41">
        <f>'Survival-1cycle NMA'!DK49</f>
        <v>2.18103486351141E-2</v>
      </c>
      <c r="H48" s="12">
        <f t="shared" si="8"/>
        <v>0.19279693836883288</v>
      </c>
      <c r="I48" s="41">
        <f>'Survival-1cycle NMA'!DT49</f>
        <v>0.26787816671437897</v>
      </c>
      <c r="J48" s="12">
        <f t="shared" si="9"/>
        <v>0.20426852183676619</v>
      </c>
      <c r="K48" s="41">
        <f>'Survival-1cycle NMA'!DM49</f>
        <v>6.3609644877612795E-2</v>
      </c>
      <c r="L48" s="41">
        <f t="shared" si="10"/>
        <v>0.21460728700394699</v>
      </c>
      <c r="M48" s="41">
        <f t="shared" si="11"/>
        <v>2.18103486351141E-2</v>
      </c>
      <c r="N48" s="41">
        <f t="shared" si="12"/>
        <v>0.19279693836883288</v>
      </c>
      <c r="O48" s="41">
        <f t="shared" si="13"/>
        <v>0.26787816671437897</v>
      </c>
      <c r="P48" s="41">
        <f t="shared" si="14"/>
        <v>0.20426852183676619</v>
      </c>
      <c r="Q48" s="41">
        <f t="shared" si="15"/>
        <v>6.3609644877612795E-2</v>
      </c>
      <c r="R48" s="41">
        <f t="shared" si="16"/>
        <v>0.21460728700394699</v>
      </c>
      <c r="S48" s="41">
        <f t="shared" si="17"/>
        <v>2.18103486351141E-2</v>
      </c>
      <c r="T48" s="41">
        <f t="shared" si="18"/>
        <v>0.19279693836883288</v>
      </c>
      <c r="U48" s="41">
        <f>'Survival-1cycle NMA'!DV49</f>
        <v>0.27780262931932798</v>
      </c>
      <c r="V48" s="12">
        <f t="shared" si="19"/>
        <v>0.16365653577842698</v>
      </c>
      <c r="W48" s="41">
        <f>'Survival-1cycle NMA'!DO49</f>
        <v>0.11414609354090099</v>
      </c>
      <c r="X48" s="41">
        <f t="shared" si="20"/>
        <v>0.26787816671437897</v>
      </c>
      <c r="Y48" s="41">
        <f t="shared" si="21"/>
        <v>0.20426852183676619</v>
      </c>
      <c r="Z48" s="41">
        <f t="shared" si="22"/>
        <v>6.3609644877612795E-2</v>
      </c>
      <c r="AA48" s="41">
        <f>'Survival-1cycle NMA'!DU49</f>
        <v>0.22078649316342699</v>
      </c>
      <c r="AB48" s="12">
        <f t="shared" si="23"/>
        <v>0.16735369728311078</v>
      </c>
      <c r="AC48" s="41">
        <f>'Survival-1cycle NMA'!DN49</f>
        <v>5.34327958803162E-2</v>
      </c>
      <c r="AD48" s="41">
        <f>'Survival-1cycle NMA'!DW49</f>
        <v>0.366193199311111</v>
      </c>
      <c r="AE48" s="12">
        <f t="shared" si="24"/>
        <v>0.26581459942607899</v>
      </c>
      <c r="AF48" s="41">
        <f>'Survival-1cycle NMA'!DP49</f>
        <v>0.100378599885032</v>
      </c>
      <c r="AG48" s="41">
        <f t="shared" si="25"/>
        <v>0.21460728700394699</v>
      </c>
      <c r="AH48" s="41">
        <f t="shared" si="26"/>
        <v>2.18103486351141E-2</v>
      </c>
      <c r="AI48" s="41">
        <f t="shared" si="27"/>
        <v>0.19279693836883288</v>
      </c>
      <c r="AJ48" s="41">
        <f>'Survival-1cycle NMA'!DX49</f>
        <v>0.244141584633389</v>
      </c>
      <c r="AK48" s="12">
        <f t="shared" si="28"/>
        <v>0.12287119652411101</v>
      </c>
      <c r="AL48" s="41">
        <f>'Survival-1cycle NMA'!DQ49</f>
        <v>0.121270388109278</v>
      </c>
      <c r="AM48" s="41">
        <f t="shared" si="29"/>
        <v>0.22078649316342699</v>
      </c>
      <c r="AN48" s="41">
        <f t="shared" si="30"/>
        <v>0.16735369728311078</v>
      </c>
      <c r="AO48" s="41">
        <f t="shared" si="31"/>
        <v>5.34327958803162E-2</v>
      </c>
    </row>
    <row r="49" spans="1:41">
      <c r="A49" s="12">
        <v>46</v>
      </c>
      <c r="B49" s="12">
        <f t="shared" si="6"/>
        <v>2.5890410958904111</v>
      </c>
      <c r="C49" s="41">
        <f>'Survival-1cycle NMA'!DS50</f>
        <v>0.27901118633148603</v>
      </c>
      <c r="D49" s="41">
        <f>'Survival-1cycle NMA'!DL50</f>
        <v>3.8612043275376401E-2</v>
      </c>
      <c r="E49" s="12">
        <f t="shared" si="7"/>
        <v>0.24039914305610963</v>
      </c>
      <c r="F49" s="41">
        <f>'Survival-1cycle NMA'!DR50</f>
        <v>0.20923949448079401</v>
      </c>
      <c r="G49" s="41">
        <f>'Survival-1cycle NMA'!DK50</f>
        <v>2.0476884566986001E-2</v>
      </c>
      <c r="H49" s="12">
        <f t="shared" si="8"/>
        <v>0.188762609913808</v>
      </c>
      <c r="I49" s="41">
        <f>'Survival-1cycle NMA'!DT50</f>
        <v>0.26180307137527598</v>
      </c>
      <c r="J49" s="12">
        <f t="shared" si="9"/>
        <v>0.20135724648514067</v>
      </c>
      <c r="K49" s="41">
        <f>'Survival-1cycle NMA'!DM50</f>
        <v>6.0445824890135301E-2</v>
      </c>
      <c r="L49" s="41">
        <f t="shared" si="10"/>
        <v>0.20923949448079401</v>
      </c>
      <c r="M49" s="41">
        <f t="shared" si="11"/>
        <v>2.0476884566986001E-2</v>
      </c>
      <c r="N49" s="41">
        <f t="shared" si="12"/>
        <v>0.188762609913808</v>
      </c>
      <c r="O49" s="41">
        <f t="shared" si="13"/>
        <v>0.26180307137527598</v>
      </c>
      <c r="P49" s="41">
        <f t="shared" si="14"/>
        <v>0.20135724648514067</v>
      </c>
      <c r="Q49" s="41">
        <f t="shared" si="15"/>
        <v>6.0445824890135301E-2</v>
      </c>
      <c r="R49" s="41">
        <f t="shared" si="16"/>
        <v>0.20923949448079401</v>
      </c>
      <c r="S49" s="41">
        <f t="shared" si="17"/>
        <v>2.0476884566986001E-2</v>
      </c>
      <c r="T49" s="41">
        <f t="shared" si="18"/>
        <v>0.188762609913808</v>
      </c>
      <c r="U49" s="41">
        <f>'Survival-1cycle NMA'!DV50</f>
        <v>0.27161363101394798</v>
      </c>
      <c r="V49" s="12">
        <f t="shared" si="19"/>
        <v>0.16233895443865598</v>
      </c>
      <c r="W49" s="41">
        <f>'Survival-1cycle NMA'!DO50</f>
        <v>0.109274676575292</v>
      </c>
      <c r="X49" s="41">
        <f t="shared" si="20"/>
        <v>0.26180307137527598</v>
      </c>
      <c r="Y49" s="41">
        <f t="shared" si="21"/>
        <v>0.20135724648514067</v>
      </c>
      <c r="Z49" s="41">
        <f t="shared" si="22"/>
        <v>6.0445824890135301E-2</v>
      </c>
      <c r="AA49" s="41">
        <f>'Survival-1cycle NMA'!DU50</f>
        <v>0.21532803087292399</v>
      </c>
      <c r="AB49" s="12">
        <f t="shared" si="23"/>
        <v>0.16465842238167239</v>
      </c>
      <c r="AC49" s="41">
        <f>'Survival-1cycle NMA'!DN50</f>
        <v>5.06696084912516E-2</v>
      </c>
      <c r="AD49" s="41">
        <f>'Survival-1cycle NMA'!DW50</f>
        <v>0.35921779786293501</v>
      </c>
      <c r="AE49" s="12">
        <f t="shared" si="24"/>
        <v>0.2632853289061593</v>
      </c>
      <c r="AF49" s="41">
        <f>'Survival-1cycle NMA'!DP50</f>
        <v>9.5932468956775693E-2</v>
      </c>
      <c r="AG49" s="41">
        <f t="shared" si="25"/>
        <v>0.20923949448079401</v>
      </c>
      <c r="AH49" s="41">
        <f t="shared" si="26"/>
        <v>2.0476884566986001E-2</v>
      </c>
      <c r="AI49" s="41">
        <f t="shared" si="27"/>
        <v>0.188762609913808</v>
      </c>
      <c r="AJ49" s="41">
        <f>'Survival-1cycle NMA'!DX50</f>
        <v>0.238361226946666</v>
      </c>
      <c r="AK49" s="12">
        <f t="shared" si="28"/>
        <v>0.12217222923918</v>
      </c>
      <c r="AL49" s="41">
        <f>'Survival-1cycle NMA'!DQ50</f>
        <v>0.116188997707486</v>
      </c>
      <c r="AM49" s="41">
        <f t="shared" si="29"/>
        <v>0.21532803087292399</v>
      </c>
      <c r="AN49" s="41">
        <f t="shared" si="30"/>
        <v>0.16465842238167239</v>
      </c>
      <c r="AO49" s="41">
        <f t="shared" si="31"/>
        <v>5.06696084912516E-2</v>
      </c>
    </row>
    <row r="50" spans="1:41">
      <c r="A50" s="12">
        <v>47</v>
      </c>
      <c r="B50" s="12">
        <f t="shared" si="6"/>
        <v>2.6465753424657534</v>
      </c>
      <c r="C50" s="41">
        <f>'Survival-1cycle NMA'!DS51</f>
        <v>0.272944266146328</v>
      </c>
      <c r="D50" s="41">
        <f>'Survival-1cycle NMA'!DL51</f>
        <v>3.6524158943869602E-2</v>
      </c>
      <c r="E50" s="12">
        <f t="shared" si="7"/>
        <v>0.2364201072024584</v>
      </c>
      <c r="F50" s="41">
        <f>'Survival-1cycle NMA'!DR51</f>
        <v>0.204067726965695</v>
      </c>
      <c r="G50" s="41">
        <f>'Survival-1cycle NMA'!DK51</f>
        <v>1.92392372633471E-2</v>
      </c>
      <c r="H50" s="12">
        <f t="shared" si="8"/>
        <v>0.18482848970234789</v>
      </c>
      <c r="I50" s="41">
        <f>'Survival-1cycle NMA'!DT51</f>
        <v>0.25593153613820202</v>
      </c>
      <c r="J50" s="12">
        <f t="shared" si="9"/>
        <v>0.19846187916094962</v>
      </c>
      <c r="K50" s="41">
        <f>'Survival-1cycle NMA'!DM51</f>
        <v>5.7469656977252398E-2</v>
      </c>
      <c r="L50" s="41">
        <f t="shared" si="10"/>
        <v>0.204067726965695</v>
      </c>
      <c r="M50" s="41">
        <f t="shared" si="11"/>
        <v>1.92392372633471E-2</v>
      </c>
      <c r="N50" s="41">
        <f t="shared" si="12"/>
        <v>0.18482848970234789</v>
      </c>
      <c r="O50" s="41">
        <f t="shared" si="13"/>
        <v>0.25593153613820202</v>
      </c>
      <c r="P50" s="41">
        <f t="shared" si="14"/>
        <v>0.19846187916094962</v>
      </c>
      <c r="Q50" s="41">
        <f t="shared" si="15"/>
        <v>5.7469656977252398E-2</v>
      </c>
      <c r="R50" s="41">
        <f t="shared" si="16"/>
        <v>0.204067726965695</v>
      </c>
      <c r="S50" s="41">
        <f t="shared" si="17"/>
        <v>1.92392372633471E-2</v>
      </c>
      <c r="T50" s="41">
        <f t="shared" si="18"/>
        <v>0.18482848970234789</v>
      </c>
      <c r="U50" s="41">
        <f>'Survival-1cycle NMA'!DV51</f>
        <v>0.26562874875877801</v>
      </c>
      <c r="V50" s="12">
        <f t="shared" si="19"/>
        <v>0.160975771382664</v>
      </c>
      <c r="W50" s="41">
        <f>'Survival-1cycle NMA'!DO51</f>
        <v>0.104652977376114</v>
      </c>
      <c r="X50" s="41">
        <f t="shared" si="20"/>
        <v>0.25593153613820202</v>
      </c>
      <c r="Y50" s="41">
        <f t="shared" si="21"/>
        <v>0.19846187916094962</v>
      </c>
      <c r="Z50" s="41">
        <f t="shared" si="22"/>
        <v>5.7469656977252398E-2</v>
      </c>
      <c r="AA50" s="41">
        <f>'Survival-1cycle NMA'!DU51</f>
        <v>0.21006689518074001</v>
      </c>
      <c r="AB50" s="12">
        <f t="shared" si="23"/>
        <v>0.16199048276720002</v>
      </c>
      <c r="AC50" s="41">
        <f>'Survival-1cycle NMA'!DN51</f>
        <v>4.807641241354E-2</v>
      </c>
      <c r="AD50" s="41">
        <f>'Survival-1cycle NMA'!DW51</f>
        <v>0.352441848334904</v>
      </c>
      <c r="AE50" s="12">
        <f t="shared" si="24"/>
        <v>0.26071929155258461</v>
      </c>
      <c r="AF50" s="41">
        <f>'Survival-1cycle NMA'!DP51</f>
        <v>9.17225567823194E-2</v>
      </c>
      <c r="AG50" s="41">
        <f t="shared" si="25"/>
        <v>0.204067726965695</v>
      </c>
      <c r="AH50" s="41">
        <f t="shared" si="26"/>
        <v>1.92392372633471E-2</v>
      </c>
      <c r="AI50" s="41">
        <f t="shared" si="27"/>
        <v>0.18482848970234789</v>
      </c>
      <c r="AJ50" s="41">
        <f>'Survival-1cycle NMA'!DX51</f>
        <v>0.232782065997959</v>
      </c>
      <c r="AK50" s="12">
        <f t="shared" si="28"/>
        <v>0.12141855954950401</v>
      </c>
      <c r="AL50" s="41">
        <f>'Survival-1cycle NMA'!DQ51</f>
        <v>0.111363506448455</v>
      </c>
      <c r="AM50" s="41">
        <f t="shared" si="29"/>
        <v>0.21006689518074001</v>
      </c>
      <c r="AN50" s="41">
        <f t="shared" si="30"/>
        <v>0.16199048276720002</v>
      </c>
      <c r="AO50" s="41">
        <f t="shared" si="31"/>
        <v>4.807641241354E-2</v>
      </c>
    </row>
    <row r="51" spans="1:41">
      <c r="A51" s="12">
        <v>48</v>
      </c>
      <c r="B51" s="12">
        <f t="shared" si="6"/>
        <v>2.7041095890410958</v>
      </c>
      <c r="C51" s="41">
        <f>'Survival-1cycle NMA'!DS52</f>
        <v>0.26707273625067601</v>
      </c>
      <c r="D51" s="41">
        <f>'Survival-1cycle NMA'!DL52</f>
        <v>3.4570015309111003E-2</v>
      </c>
      <c r="E51" s="12">
        <f t="shared" si="7"/>
        <v>0.23250272094156502</v>
      </c>
      <c r="F51" s="41">
        <f>'Survival-1cycle NMA'!DR52</f>
        <v>0.19908240132080701</v>
      </c>
      <c r="G51" s="41">
        <f>'Survival-1cycle NMA'!DK52</f>
        <v>1.8089458118247199E-2</v>
      </c>
      <c r="H51" s="12">
        <f t="shared" si="8"/>
        <v>0.18099294320255982</v>
      </c>
      <c r="I51" s="41">
        <f>'Survival-1cycle NMA'!DT52</f>
        <v>0.250254372399485</v>
      </c>
      <c r="J51" s="12">
        <f t="shared" si="9"/>
        <v>0.19558622058891231</v>
      </c>
      <c r="K51" s="41">
        <f>'Survival-1cycle NMA'!DM52</f>
        <v>5.4668151810572697E-2</v>
      </c>
      <c r="L51" s="41">
        <f t="shared" si="10"/>
        <v>0.19908240132080701</v>
      </c>
      <c r="M51" s="41">
        <f t="shared" si="11"/>
        <v>1.8089458118247199E-2</v>
      </c>
      <c r="N51" s="41">
        <f t="shared" si="12"/>
        <v>0.18099294320255982</v>
      </c>
      <c r="O51" s="41">
        <f t="shared" si="13"/>
        <v>0.250254372399485</v>
      </c>
      <c r="P51" s="41">
        <f t="shared" si="14"/>
        <v>0.19558622058891231</v>
      </c>
      <c r="Q51" s="41">
        <f t="shared" si="15"/>
        <v>5.4668151810572697E-2</v>
      </c>
      <c r="R51" s="41">
        <f t="shared" si="16"/>
        <v>0.19908240132080701</v>
      </c>
      <c r="S51" s="41">
        <f t="shared" si="17"/>
        <v>1.8089458118247199E-2</v>
      </c>
      <c r="T51" s="41">
        <f t="shared" si="18"/>
        <v>0.18099294320255982</v>
      </c>
      <c r="U51" s="41">
        <f>'Survival-1cycle NMA'!DV52</f>
        <v>0.25983890588487302</v>
      </c>
      <c r="V51" s="12">
        <f t="shared" si="19"/>
        <v>0.15957289452642001</v>
      </c>
      <c r="W51" s="41">
        <f>'Survival-1cycle NMA'!DO52</f>
        <v>0.10026601135845301</v>
      </c>
      <c r="X51" s="41">
        <f t="shared" si="20"/>
        <v>0.250254372399485</v>
      </c>
      <c r="Y51" s="41">
        <f t="shared" si="21"/>
        <v>0.19558622058891231</v>
      </c>
      <c r="Z51" s="41">
        <f t="shared" si="22"/>
        <v>5.4668151810572697E-2</v>
      </c>
      <c r="AA51" s="41">
        <f>'Survival-1cycle NMA'!DU52</f>
        <v>0.20499352825690501</v>
      </c>
      <c r="AB51" s="12">
        <f t="shared" si="23"/>
        <v>0.15935250627630221</v>
      </c>
      <c r="AC51" s="41">
        <f>'Survival-1cycle NMA'!DN52</f>
        <v>4.5641021980602797E-2</v>
      </c>
      <c r="AD51" s="41">
        <f>'Survival-1cycle NMA'!DW52</f>
        <v>0.34585764253539703</v>
      </c>
      <c r="AE51" s="12">
        <f t="shared" si="24"/>
        <v>0.25812346747743004</v>
      </c>
      <c r="AF51" s="41">
        <f>'Survival-1cycle NMA'!DP52</f>
        <v>8.7734175057967004E-2</v>
      </c>
      <c r="AG51" s="41">
        <f t="shared" si="25"/>
        <v>0.19908240132080701</v>
      </c>
      <c r="AH51" s="41">
        <f t="shared" si="26"/>
        <v>1.8089458118247199E-2</v>
      </c>
      <c r="AI51" s="41">
        <f t="shared" si="27"/>
        <v>0.18099294320255982</v>
      </c>
      <c r="AJ51" s="41">
        <f>'Survival-1cycle NMA'!DX52</f>
        <v>0.227394690872877</v>
      </c>
      <c r="AK51" s="12">
        <f t="shared" si="28"/>
        <v>0.12061586081310301</v>
      </c>
      <c r="AL51" s="41">
        <f>'Survival-1cycle NMA'!DQ52</f>
        <v>0.106778830059774</v>
      </c>
      <c r="AM51" s="41">
        <f t="shared" si="29"/>
        <v>0.20499352825690501</v>
      </c>
      <c r="AN51" s="41">
        <f t="shared" si="30"/>
        <v>0.15935250627630221</v>
      </c>
      <c r="AO51" s="41">
        <f t="shared" si="31"/>
        <v>4.5641021980602797E-2</v>
      </c>
    </row>
    <row r="52" spans="1:41">
      <c r="A52" s="12">
        <v>49</v>
      </c>
      <c r="B52" s="12">
        <f t="shared" si="6"/>
        <v>2.7616438356164386</v>
      </c>
      <c r="C52" s="41">
        <f>'Survival-1cycle NMA'!DS53</f>
        <v>0.26138810894970899</v>
      </c>
      <c r="D52" s="41">
        <f>'Survival-1cycle NMA'!DL53</f>
        <v>3.2739659948266303E-2</v>
      </c>
      <c r="E52" s="12">
        <f t="shared" si="7"/>
        <v>0.22864844900144268</v>
      </c>
      <c r="F52" s="41">
        <f>'Survival-1cycle NMA'!DR53</f>
        <v>0.194274524269136</v>
      </c>
      <c r="G52" s="41">
        <f>'Survival-1cycle NMA'!DK53</f>
        <v>1.7020347873326399E-2</v>
      </c>
      <c r="H52" s="12">
        <f t="shared" si="8"/>
        <v>0.17725417639580959</v>
      </c>
      <c r="I52" s="41">
        <f>'Survival-1cycle NMA'!DT53</f>
        <v>0.244762914531064</v>
      </c>
      <c r="J52" s="12">
        <f t="shared" si="9"/>
        <v>0.1927335655384157</v>
      </c>
      <c r="K52" s="41">
        <f>'Survival-1cycle NMA'!DM53</f>
        <v>5.20293489926483E-2</v>
      </c>
      <c r="L52" s="41">
        <f t="shared" si="10"/>
        <v>0.194274524269136</v>
      </c>
      <c r="M52" s="41">
        <f t="shared" si="11"/>
        <v>1.7020347873326399E-2</v>
      </c>
      <c r="N52" s="41">
        <f t="shared" si="12"/>
        <v>0.17725417639580959</v>
      </c>
      <c r="O52" s="41">
        <f t="shared" si="13"/>
        <v>0.244762914531064</v>
      </c>
      <c r="P52" s="41">
        <f t="shared" si="14"/>
        <v>0.1927335655384157</v>
      </c>
      <c r="Q52" s="41">
        <f t="shared" si="15"/>
        <v>5.20293489926483E-2</v>
      </c>
      <c r="R52" s="41">
        <f t="shared" si="16"/>
        <v>0.194274524269136</v>
      </c>
      <c r="S52" s="41">
        <f t="shared" si="17"/>
        <v>1.7020347873326399E-2</v>
      </c>
      <c r="T52" s="41">
        <f t="shared" si="18"/>
        <v>0.17725417639580959</v>
      </c>
      <c r="U52" s="41">
        <f>'Survival-1cycle NMA'!DV53</f>
        <v>0.25423553455320402</v>
      </c>
      <c r="V52" s="12">
        <f t="shared" si="19"/>
        <v>0.15813571422169323</v>
      </c>
      <c r="W52" s="41">
        <f>'Survival-1cycle NMA'!DO53</f>
        <v>9.6099820331510794E-2</v>
      </c>
      <c r="X52" s="41">
        <f t="shared" si="20"/>
        <v>0.244762914531064</v>
      </c>
      <c r="Y52" s="41">
        <f t="shared" si="21"/>
        <v>0.1927335655384157</v>
      </c>
      <c r="Z52" s="41">
        <f t="shared" si="22"/>
        <v>5.20293489926483E-2</v>
      </c>
      <c r="AA52" s="41">
        <f>'Survival-1cycle NMA'!DU53</f>
        <v>0.20009895535703101</v>
      </c>
      <c r="AB52" s="12">
        <f t="shared" si="23"/>
        <v>0.15674670486388942</v>
      </c>
      <c r="AC52" s="41">
        <f>'Survival-1cycle NMA'!DN53</f>
        <v>4.3352250493141599E-2</v>
      </c>
      <c r="AD52" s="41">
        <f>'Survival-1cycle NMA'!DW53</f>
        <v>0.33945784365507597</v>
      </c>
      <c r="AE52" s="12">
        <f t="shared" si="24"/>
        <v>0.25550416398193077</v>
      </c>
      <c r="AF52" s="41">
        <f>'Survival-1cycle NMA'!DP53</f>
        <v>8.3953679673145196E-2</v>
      </c>
      <c r="AG52" s="41">
        <f t="shared" si="25"/>
        <v>0.194274524269136</v>
      </c>
      <c r="AH52" s="41">
        <f t="shared" si="26"/>
        <v>1.7020347873326399E-2</v>
      </c>
      <c r="AI52" s="41">
        <f t="shared" si="27"/>
        <v>0.17725417639580959</v>
      </c>
      <c r="AJ52" s="41">
        <f>'Survival-1cycle NMA'!DX53</f>
        <v>0.22219024558962799</v>
      </c>
      <c r="AK52" s="12">
        <f t="shared" si="28"/>
        <v>0.119769347427941</v>
      </c>
      <c r="AL52" s="41">
        <f>'Survival-1cycle NMA'!DQ53</f>
        <v>0.10242089816168699</v>
      </c>
      <c r="AM52" s="41">
        <f t="shared" si="29"/>
        <v>0.20009895535703101</v>
      </c>
      <c r="AN52" s="41">
        <f t="shared" si="30"/>
        <v>0.15674670486388942</v>
      </c>
      <c r="AO52" s="41">
        <f t="shared" si="31"/>
        <v>4.3352250493141599E-2</v>
      </c>
    </row>
    <row r="53" spans="1:41">
      <c r="A53" s="12">
        <v>50</v>
      </c>
      <c r="B53" s="12">
        <f t="shared" si="6"/>
        <v>2.8191780821917809</v>
      </c>
      <c r="C53" s="41">
        <f>'Survival-1cycle NMA'!DS54</f>
        <v>0.255882361455609</v>
      </c>
      <c r="D53" s="41">
        <f>'Survival-1cycle NMA'!DL54</f>
        <v>3.1023986005596398E-2</v>
      </c>
      <c r="E53" s="12">
        <f t="shared" si="7"/>
        <v>0.22485837545001261</v>
      </c>
      <c r="F53" s="41">
        <f>'Survival-1cycle NMA'!DR54</f>
        <v>0.18963564869058699</v>
      </c>
      <c r="G53" s="41">
        <f>'Survival-1cycle NMA'!DK54</f>
        <v>1.6025377440361699E-2</v>
      </c>
      <c r="H53" s="12">
        <f t="shared" si="8"/>
        <v>0.1736102712502253</v>
      </c>
      <c r="I53" s="41">
        <f>'Survival-1cycle NMA'!DT54</f>
        <v>0.239448984175583</v>
      </c>
      <c r="J53" s="12">
        <f t="shared" si="9"/>
        <v>0.1899067587236152</v>
      </c>
      <c r="K53" s="41">
        <f>'Survival-1cycle NMA'!DM54</f>
        <v>4.9542225451967799E-2</v>
      </c>
      <c r="L53" s="41">
        <f t="shared" si="10"/>
        <v>0.18963564869058699</v>
      </c>
      <c r="M53" s="41">
        <f t="shared" si="11"/>
        <v>1.6025377440361699E-2</v>
      </c>
      <c r="N53" s="41">
        <f t="shared" si="12"/>
        <v>0.1736102712502253</v>
      </c>
      <c r="O53" s="41">
        <f t="shared" si="13"/>
        <v>0.239448984175583</v>
      </c>
      <c r="P53" s="41">
        <f t="shared" si="14"/>
        <v>0.1899067587236152</v>
      </c>
      <c r="Q53" s="41">
        <f t="shared" si="15"/>
        <v>4.9542225451967799E-2</v>
      </c>
      <c r="R53" s="41">
        <f t="shared" si="16"/>
        <v>0.18963564869058699</v>
      </c>
      <c r="S53" s="41">
        <f t="shared" si="17"/>
        <v>1.6025377440361699E-2</v>
      </c>
      <c r="T53" s="41">
        <f t="shared" si="18"/>
        <v>0.1736102712502253</v>
      </c>
      <c r="U53" s="41">
        <f>'Survival-1cycle NMA'!DV54</f>
        <v>0.24881054158621799</v>
      </c>
      <c r="V53" s="12">
        <f t="shared" si="19"/>
        <v>0.15666914727555528</v>
      </c>
      <c r="W53" s="41">
        <f>'Survival-1cycle NMA'!DO54</f>
        <v>9.2141394310662705E-2</v>
      </c>
      <c r="X53" s="41">
        <f t="shared" si="20"/>
        <v>0.239448984175583</v>
      </c>
      <c r="Y53" s="41">
        <f t="shared" si="21"/>
        <v>0.1899067587236152</v>
      </c>
      <c r="Z53" s="41">
        <f t="shared" si="22"/>
        <v>4.9542225451967799E-2</v>
      </c>
      <c r="AA53" s="41">
        <f>'Survival-1cycle NMA'!DU54</f>
        <v>0.19537474200859101</v>
      </c>
      <c r="AB53" s="12">
        <f t="shared" si="23"/>
        <v>0.1541749238717452</v>
      </c>
      <c r="AC53" s="41">
        <f>'Survival-1cycle NMA'!DN54</f>
        <v>4.1199818136845798E-2</v>
      </c>
      <c r="AD53" s="41">
        <f>'Survival-1cycle NMA'!DW54</f>
        <v>0.33323546552042599</v>
      </c>
      <c r="AE53" s="12">
        <f t="shared" si="24"/>
        <v>0.25286707772380407</v>
      </c>
      <c r="AF53" s="41">
        <f>'Survival-1cycle NMA'!DP54</f>
        <v>8.0368387796621907E-2</v>
      </c>
      <c r="AG53" s="41">
        <f t="shared" si="25"/>
        <v>0.18963564869058699</v>
      </c>
      <c r="AH53" s="41">
        <f t="shared" si="26"/>
        <v>1.6025377440361699E-2</v>
      </c>
      <c r="AI53" s="41">
        <f t="shared" si="27"/>
        <v>0.1736102712502253</v>
      </c>
      <c r="AJ53" s="41">
        <f>'Survival-1cycle NMA'!DX54</f>
        <v>0.21716038975670099</v>
      </c>
      <c r="AK53" s="12">
        <f t="shared" si="28"/>
        <v>0.11888381107289449</v>
      </c>
      <c r="AL53" s="41">
        <f>'Survival-1cycle NMA'!DQ54</f>
        <v>9.8276578683806501E-2</v>
      </c>
      <c r="AM53" s="41">
        <f t="shared" si="29"/>
        <v>0.19537474200859101</v>
      </c>
      <c r="AN53" s="41">
        <f t="shared" si="30"/>
        <v>0.1541749238717452</v>
      </c>
      <c r="AO53" s="41">
        <f t="shared" si="31"/>
        <v>4.1199818136845798E-2</v>
      </c>
    </row>
    <row r="54" spans="1:41">
      <c r="A54" s="12">
        <v>51</v>
      </c>
      <c r="B54" s="12">
        <f t="shared" si="6"/>
        <v>2.8767123287671232</v>
      </c>
      <c r="C54" s="41">
        <f>'Survival-1cycle NMA'!DS55</f>
        <v>0.25054790538414201</v>
      </c>
      <c r="D54" s="41">
        <f>'Survival-1cycle NMA'!DL55</f>
        <v>2.94146514329886E-2</v>
      </c>
      <c r="E54" s="12">
        <f t="shared" si="7"/>
        <v>0.22113325395115341</v>
      </c>
      <c r="F54" s="41">
        <f>'Survival-1cycle NMA'!DR55</f>
        <v>0.18515783368370201</v>
      </c>
      <c r="G54" s="41">
        <f>'Survival-1cycle NMA'!DK55</f>
        <v>1.50986179868982E-2</v>
      </c>
      <c r="H54" s="12">
        <f t="shared" si="8"/>
        <v>0.17005921569680379</v>
      </c>
      <c r="I54" s="41">
        <f>'Survival-1cycle NMA'!DT55</f>
        <v>0.23430485734895301</v>
      </c>
      <c r="J54" s="12">
        <f t="shared" si="9"/>
        <v>0.1871082444996775</v>
      </c>
      <c r="K54" s="41">
        <f>'Survival-1cycle NMA'!DM55</f>
        <v>4.7196612849275503E-2</v>
      </c>
      <c r="L54" s="41">
        <f t="shared" si="10"/>
        <v>0.18515783368370201</v>
      </c>
      <c r="M54" s="41">
        <f t="shared" si="11"/>
        <v>1.50986179868982E-2</v>
      </c>
      <c r="N54" s="41">
        <f t="shared" si="12"/>
        <v>0.17005921569680379</v>
      </c>
      <c r="O54" s="41">
        <f t="shared" si="13"/>
        <v>0.23430485734895301</v>
      </c>
      <c r="P54" s="41">
        <f t="shared" si="14"/>
        <v>0.1871082444996775</v>
      </c>
      <c r="Q54" s="41">
        <f t="shared" si="15"/>
        <v>4.7196612849275503E-2</v>
      </c>
      <c r="R54" s="41">
        <f t="shared" si="16"/>
        <v>0.18515783368370201</v>
      </c>
      <c r="S54" s="41">
        <f t="shared" si="17"/>
        <v>1.50986179868982E-2</v>
      </c>
      <c r="T54" s="41">
        <f t="shared" si="18"/>
        <v>0.17005921569680379</v>
      </c>
      <c r="U54" s="41">
        <f>'Survival-1cycle NMA'!DV55</f>
        <v>0.24355627693342199</v>
      </c>
      <c r="V54" s="12">
        <f t="shared" si="19"/>
        <v>0.15517767717876879</v>
      </c>
      <c r="W54" s="41">
        <f>'Survival-1cycle NMA'!DO55</f>
        <v>8.8378599754653203E-2</v>
      </c>
      <c r="X54" s="41">
        <f t="shared" si="20"/>
        <v>0.23430485734895301</v>
      </c>
      <c r="Y54" s="41">
        <f t="shared" si="21"/>
        <v>0.1871082444996775</v>
      </c>
      <c r="Z54" s="41">
        <f t="shared" si="22"/>
        <v>4.7196612849275503E-2</v>
      </c>
      <c r="AA54" s="41">
        <f>'Survival-1cycle NMA'!DU55</f>
        <v>0.190812954850723</v>
      </c>
      <c r="AB54" s="12">
        <f t="shared" si="23"/>
        <v>0.15163868555449039</v>
      </c>
      <c r="AC54" s="41">
        <f>'Survival-1cycle NMA'!DN55</f>
        <v>3.9174269296232599E-2</v>
      </c>
      <c r="AD54" s="41">
        <f>'Survival-1cycle NMA'!DW55</f>
        <v>0.32718385307589698</v>
      </c>
      <c r="AE54" s="12">
        <f t="shared" si="24"/>
        <v>0.25021735094319147</v>
      </c>
      <c r="AF54" s="41">
        <f>'Survival-1cycle NMA'!DP55</f>
        <v>7.6966502132705505E-2</v>
      </c>
      <c r="AG54" s="41">
        <f t="shared" si="25"/>
        <v>0.18515783368370201</v>
      </c>
      <c r="AH54" s="41">
        <f t="shared" si="26"/>
        <v>1.50986179868982E-2</v>
      </c>
      <c r="AI54" s="41">
        <f t="shared" si="27"/>
        <v>0.17005921569680379</v>
      </c>
      <c r="AJ54" s="41">
        <f>'Survival-1cycle NMA'!DX55</f>
        <v>0.21229726246101099</v>
      </c>
      <c r="AK54" s="12">
        <f t="shared" si="28"/>
        <v>0.11796365413803299</v>
      </c>
      <c r="AL54" s="41">
        <f>'Survival-1cycle NMA'!DQ55</f>
        <v>9.4333608322978005E-2</v>
      </c>
      <c r="AM54" s="41">
        <f t="shared" si="29"/>
        <v>0.190812954850723</v>
      </c>
      <c r="AN54" s="41">
        <f t="shared" si="30"/>
        <v>0.15163868555449039</v>
      </c>
      <c r="AO54" s="41">
        <f t="shared" si="31"/>
        <v>3.9174269296232599E-2</v>
      </c>
    </row>
    <row r="55" spans="1:41">
      <c r="A55" s="12">
        <v>52</v>
      </c>
      <c r="B55" s="12">
        <f t="shared" si="6"/>
        <v>2.9342465753424656</v>
      </c>
      <c r="C55" s="41">
        <f>'Survival-1cycle NMA'!DS56</f>
        <v>0.245377558547997</v>
      </c>
      <c r="D55" s="41">
        <f>'Survival-1cycle NMA'!DL56</f>
        <v>2.7904006781776802E-2</v>
      </c>
      <c r="E55" s="12">
        <f t="shared" si="7"/>
        <v>0.21747355176622021</v>
      </c>
      <c r="F55" s="41">
        <f>'Survival-1cycle NMA'!DR56</f>
        <v>0.180833608026232</v>
      </c>
      <c r="G55" s="41">
        <f>'Survival-1cycle NMA'!DK56</f>
        <v>1.42346790979039E-2</v>
      </c>
      <c r="H55" s="12">
        <f t="shared" si="8"/>
        <v>0.16659892892832809</v>
      </c>
      <c r="I55" s="41">
        <f>'Survival-1cycle NMA'!DT56</f>
        <v>0.229323234105517</v>
      </c>
      <c r="J55" s="12">
        <f t="shared" si="9"/>
        <v>0.18434011107330731</v>
      </c>
      <c r="K55" s="41">
        <f>'Survival-1cycle NMA'!DM56</f>
        <v>4.49831230322097E-2</v>
      </c>
      <c r="L55" s="41">
        <f t="shared" si="10"/>
        <v>0.180833608026232</v>
      </c>
      <c r="M55" s="41">
        <f t="shared" si="11"/>
        <v>1.42346790979039E-2</v>
      </c>
      <c r="N55" s="41">
        <f t="shared" si="12"/>
        <v>0.16659892892832809</v>
      </c>
      <c r="O55" s="41">
        <f t="shared" si="13"/>
        <v>0.229323234105517</v>
      </c>
      <c r="P55" s="41">
        <f t="shared" si="14"/>
        <v>0.18434011107330731</v>
      </c>
      <c r="Q55" s="41">
        <f t="shared" si="15"/>
        <v>4.49831230322097E-2</v>
      </c>
      <c r="R55" s="41">
        <f t="shared" si="16"/>
        <v>0.180833608026232</v>
      </c>
      <c r="S55" s="41">
        <f t="shared" si="17"/>
        <v>1.42346790979039E-2</v>
      </c>
      <c r="T55" s="41">
        <f t="shared" si="18"/>
        <v>0.16659892892832809</v>
      </c>
      <c r="U55" s="41">
        <f>'Survival-1cycle NMA'!DV56</f>
        <v>0.238465504547268</v>
      </c>
      <c r="V55" s="12">
        <f t="shared" si="19"/>
        <v>0.15366539086439729</v>
      </c>
      <c r="W55" s="41">
        <f>'Survival-1cycle NMA'!DO56</f>
        <v>8.4800113682870701E-2</v>
      </c>
      <c r="X55" s="41">
        <f t="shared" si="20"/>
        <v>0.229323234105517</v>
      </c>
      <c r="Y55" s="41">
        <f t="shared" si="21"/>
        <v>0.18434011107330731</v>
      </c>
      <c r="Z55" s="41">
        <f t="shared" si="22"/>
        <v>4.49831230322097E-2</v>
      </c>
      <c r="AA55" s="41">
        <f>'Survival-1cycle NMA'!DU56</f>
        <v>0.18640612577546201</v>
      </c>
      <c r="AB55" s="12">
        <f t="shared" si="23"/>
        <v>0.1491392275565481</v>
      </c>
      <c r="AC55" s="41">
        <f>'Survival-1cycle NMA'!DN56</f>
        <v>3.7266898218913901E-2</v>
      </c>
      <c r="AD55" s="41">
        <f>'Survival-1cycle NMA'!DW56</f>
        <v>0.321296664031542</v>
      </c>
      <c r="AE55" s="12">
        <f t="shared" si="24"/>
        <v>0.24755962233797502</v>
      </c>
      <c r="AF55" s="41">
        <f>'Survival-1cycle NMA'!DP56</f>
        <v>7.3737041693566999E-2</v>
      </c>
      <c r="AG55" s="41">
        <f t="shared" si="25"/>
        <v>0.180833608026232</v>
      </c>
      <c r="AH55" s="41">
        <f t="shared" si="26"/>
        <v>1.42346790979039E-2</v>
      </c>
      <c r="AI55" s="41">
        <f t="shared" si="27"/>
        <v>0.16659892892832809</v>
      </c>
      <c r="AJ55" s="41">
        <f>'Survival-1cycle NMA'!DX56</f>
        <v>0.20759344908899</v>
      </c>
      <c r="AK55" s="12">
        <f t="shared" si="28"/>
        <v>0.11701292053788409</v>
      </c>
      <c r="AL55" s="41">
        <f>'Survival-1cycle NMA'!DQ56</f>
        <v>9.0580528551105904E-2</v>
      </c>
      <c r="AM55" s="41">
        <f t="shared" si="29"/>
        <v>0.18640612577546201</v>
      </c>
      <c r="AN55" s="41">
        <f t="shared" si="30"/>
        <v>0.1491392275565481</v>
      </c>
      <c r="AO55" s="41">
        <f t="shared" si="31"/>
        <v>3.7266898218913901E-2</v>
      </c>
    </row>
    <row r="56" spans="1:41">
      <c r="A56" s="12">
        <v>53</v>
      </c>
      <c r="B56" s="12">
        <f t="shared" si="6"/>
        <v>2.9917808219178084</v>
      </c>
      <c r="C56" s="41">
        <f>'Survival-1cycle NMA'!DS57</f>
        <v>0.24036451885658</v>
      </c>
      <c r="D56" s="41">
        <f>'Survival-1cycle NMA'!DL57</f>
        <v>2.6485030554648001E-2</v>
      </c>
      <c r="E56" s="12">
        <f t="shared" si="7"/>
        <v>0.21387948830193199</v>
      </c>
      <c r="F56" s="41">
        <f>'Survival-1cycle NMA'!DR57</f>
        <v>0.17665593670700599</v>
      </c>
      <c r="G56" s="41">
        <f>'Survival-1cycle NMA'!DK57</f>
        <v>1.34286539914313E-2</v>
      </c>
      <c r="H56" s="12">
        <f t="shared" si="8"/>
        <v>0.16322728271557468</v>
      </c>
      <c r="I56" s="41">
        <f>'Survival-1cycle NMA'!DT57</f>
        <v>0.22449721054367799</v>
      </c>
      <c r="J56" s="12">
        <f t="shared" si="9"/>
        <v>0.18160412985866581</v>
      </c>
      <c r="K56" s="41">
        <f>'Survival-1cycle NMA'!DM57</f>
        <v>4.28930806850122E-2</v>
      </c>
      <c r="L56" s="41">
        <f t="shared" si="10"/>
        <v>0.17665593670700599</v>
      </c>
      <c r="M56" s="41">
        <f t="shared" si="11"/>
        <v>1.34286539914313E-2</v>
      </c>
      <c r="N56" s="41">
        <f t="shared" si="12"/>
        <v>0.16322728271557468</v>
      </c>
      <c r="O56" s="41">
        <f t="shared" si="13"/>
        <v>0.22449721054367799</v>
      </c>
      <c r="P56" s="41">
        <f t="shared" si="14"/>
        <v>0.18160412985866581</v>
      </c>
      <c r="Q56" s="41">
        <f t="shared" si="15"/>
        <v>4.28930806850122E-2</v>
      </c>
      <c r="R56" s="41">
        <f t="shared" si="16"/>
        <v>0.17665593670700599</v>
      </c>
      <c r="S56" s="41">
        <f t="shared" si="17"/>
        <v>1.34286539914313E-2</v>
      </c>
      <c r="T56" s="41">
        <f t="shared" si="18"/>
        <v>0.16322728271557468</v>
      </c>
      <c r="U56" s="41">
        <f>'Survival-1cycle NMA'!DV57</f>
        <v>0.23353137546550101</v>
      </c>
      <c r="V56" s="12">
        <f t="shared" si="19"/>
        <v>0.15213601229416482</v>
      </c>
      <c r="W56" s="41">
        <f>'Survival-1cycle NMA'!DO57</f>
        <v>8.1395363171336194E-2</v>
      </c>
      <c r="X56" s="41">
        <f t="shared" si="20"/>
        <v>0.22449721054367799</v>
      </c>
      <c r="Y56" s="41">
        <f t="shared" si="21"/>
        <v>0.18160412985866581</v>
      </c>
      <c r="Z56" s="41">
        <f t="shared" si="22"/>
        <v>4.28930806850122E-2</v>
      </c>
      <c r="AA56" s="41">
        <f>'Survival-1cycle NMA'!DU57</f>
        <v>0.182147219055669</v>
      </c>
      <c r="AB56" s="12">
        <f t="shared" si="23"/>
        <v>0.14667753694605951</v>
      </c>
      <c r="AC56" s="41">
        <f>'Survival-1cycle NMA'!DN57</f>
        <v>3.5469682109609497E-2</v>
      </c>
      <c r="AD56" s="41">
        <f>'Survival-1cycle NMA'!DW57</f>
        <v>0.31556785161290501</v>
      </c>
      <c r="AE56" s="12">
        <f t="shared" si="24"/>
        <v>0.24489807311940212</v>
      </c>
      <c r="AF56" s="41">
        <f>'Survival-1cycle NMA'!DP57</f>
        <v>7.0669778493502894E-2</v>
      </c>
      <c r="AG56" s="41">
        <f t="shared" si="25"/>
        <v>0.17665593670700599</v>
      </c>
      <c r="AH56" s="41">
        <f t="shared" si="26"/>
        <v>1.34286539914313E-2</v>
      </c>
      <c r="AI56" s="41">
        <f t="shared" si="27"/>
        <v>0.16322728271557468</v>
      </c>
      <c r="AJ56" s="41">
        <f>'Survival-1cycle NMA'!DX57</f>
        <v>0.20304195081291801</v>
      </c>
      <c r="AK56" s="12">
        <f t="shared" si="28"/>
        <v>0.11603532409513531</v>
      </c>
      <c r="AL56" s="41">
        <f>'Survival-1cycle NMA'!DQ57</f>
        <v>8.7006626717782698E-2</v>
      </c>
      <c r="AM56" s="41">
        <f t="shared" si="29"/>
        <v>0.182147219055669</v>
      </c>
      <c r="AN56" s="41">
        <f t="shared" si="30"/>
        <v>0.14667753694605951</v>
      </c>
      <c r="AO56" s="41">
        <f t="shared" si="31"/>
        <v>3.5469682109609497E-2</v>
      </c>
    </row>
    <row r="57" spans="1:41">
      <c r="A57" s="12">
        <v>54</v>
      </c>
      <c r="B57" s="12">
        <f t="shared" si="6"/>
        <v>3.0493150684931507</v>
      </c>
      <c r="C57" s="41">
        <f>'Survival-1cycle NMA'!DS58</f>
        <v>0.235502340148353</v>
      </c>
      <c r="D57" s="41">
        <f>'Survival-1cycle NMA'!DL58</f>
        <v>2.5151271250721401E-2</v>
      </c>
      <c r="E57" s="12">
        <f t="shared" si="7"/>
        <v>0.21035106889763161</v>
      </c>
      <c r="F57" s="41">
        <f>'Survival-1cycle NMA'!DR58</f>
        <v>0.17261819023656999</v>
      </c>
      <c r="G57" s="41">
        <f>'Survival-1cycle NMA'!DK58</f>
        <v>1.26760709066196E-2</v>
      </c>
      <c r="H57" s="12">
        <f t="shared" si="8"/>
        <v>0.15994211932995039</v>
      </c>
      <c r="I57" s="41">
        <f>'Survival-1cycle NMA'!DT58</f>
        <v>0.21982025295050001</v>
      </c>
      <c r="J57" s="12">
        <f t="shared" si="9"/>
        <v>0.1789017905337289</v>
      </c>
      <c r="K57" s="41">
        <f>'Survival-1cycle NMA'!DM58</f>
        <v>4.0918462416771099E-2</v>
      </c>
      <c r="L57" s="41">
        <f t="shared" si="10"/>
        <v>0.17261819023656999</v>
      </c>
      <c r="M57" s="41">
        <f t="shared" si="11"/>
        <v>1.26760709066196E-2</v>
      </c>
      <c r="N57" s="41">
        <f t="shared" si="12"/>
        <v>0.15994211932995039</v>
      </c>
      <c r="O57" s="41">
        <f t="shared" si="13"/>
        <v>0.21982025295050001</v>
      </c>
      <c r="P57" s="41">
        <f t="shared" si="14"/>
        <v>0.1789017905337289</v>
      </c>
      <c r="Q57" s="41">
        <f t="shared" si="15"/>
        <v>4.0918462416771099E-2</v>
      </c>
      <c r="R57" s="41">
        <f t="shared" si="16"/>
        <v>0.17261819023656999</v>
      </c>
      <c r="S57" s="41">
        <f t="shared" si="17"/>
        <v>1.26760709066196E-2</v>
      </c>
      <c r="T57" s="41">
        <f t="shared" si="18"/>
        <v>0.15994211932995039</v>
      </c>
      <c r="U57" s="41">
        <f>'Survival-1cycle NMA'!DV58</f>
        <v>0.22874740291436699</v>
      </c>
      <c r="V57" s="12">
        <f t="shared" si="19"/>
        <v>0.15059293314701469</v>
      </c>
      <c r="W57" s="41">
        <f>'Survival-1cycle NMA'!DO58</f>
        <v>7.8154469767352297E-2</v>
      </c>
      <c r="X57" s="41">
        <f t="shared" si="20"/>
        <v>0.21982025295050001</v>
      </c>
      <c r="Y57" s="41">
        <f t="shared" si="21"/>
        <v>0.1789017905337289</v>
      </c>
      <c r="Z57" s="41">
        <f t="shared" si="22"/>
        <v>4.0918462416771099E-2</v>
      </c>
      <c r="AA57" s="41">
        <f>'Survival-1cycle NMA'!DU58</f>
        <v>0.17802960117800401</v>
      </c>
      <c r="AB57" s="12">
        <f t="shared" si="23"/>
        <v>0.14425438033552862</v>
      </c>
      <c r="AC57" s="41">
        <f>'Survival-1cycle NMA'!DN58</f>
        <v>3.3775220842475397E-2</v>
      </c>
      <c r="AD57" s="41">
        <f>'Survival-1cycle NMA'!DW58</f>
        <v>0.30999164835079301</v>
      </c>
      <c r="AE57" s="12">
        <f t="shared" si="24"/>
        <v>0.24223646872498392</v>
      </c>
      <c r="AF57" s="41">
        <f>'Survival-1cycle NMA'!DP58</f>
        <v>6.7755179625809098E-2</v>
      </c>
      <c r="AG57" s="41">
        <f t="shared" si="25"/>
        <v>0.17261819023656999</v>
      </c>
      <c r="AH57" s="41">
        <f t="shared" si="26"/>
        <v>1.26760709066196E-2</v>
      </c>
      <c r="AI57" s="41">
        <f t="shared" si="27"/>
        <v>0.15994211932995039</v>
      </c>
      <c r="AJ57" s="41">
        <f>'Survival-1cycle NMA'!DX58</f>
        <v>0.19863615650138</v>
      </c>
      <c r="AK57" s="12">
        <f t="shared" si="28"/>
        <v>0.11503427467404501</v>
      </c>
      <c r="AL57" s="41">
        <f>'Survival-1cycle NMA'!DQ58</f>
        <v>8.3601881827334995E-2</v>
      </c>
      <c r="AM57" s="41">
        <f t="shared" si="29"/>
        <v>0.17802960117800401</v>
      </c>
      <c r="AN57" s="41">
        <f t="shared" si="30"/>
        <v>0.14425438033552862</v>
      </c>
      <c r="AO57" s="41">
        <f t="shared" si="31"/>
        <v>3.3775220842475397E-2</v>
      </c>
    </row>
    <row r="58" spans="1:41">
      <c r="A58" s="12">
        <v>55</v>
      </c>
      <c r="B58" s="12">
        <f t="shared" si="6"/>
        <v>3.106849315068493</v>
      </c>
      <c r="C58" s="41">
        <f>'Survival-1cycle NMA'!DS59</f>
        <v>0.23078490979704</v>
      </c>
      <c r="D58" s="41">
        <f>'Survival-1cycle NMA'!DL59</f>
        <v>2.3896795344510301E-2</v>
      </c>
      <c r="E58" s="12">
        <f t="shared" si="7"/>
        <v>0.20688811445252969</v>
      </c>
      <c r="F58" s="41">
        <f>'Survival-1cycle NMA'!DR59</f>
        <v>0.168714116474833</v>
      </c>
      <c r="G58" s="41">
        <f>'Survival-1cycle NMA'!DK59</f>
        <v>1.19728499019998E-2</v>
      </c>
      <c r="H58" s="12">
        <f t="shared" si="8"/>
        <v>0.15674126657283322</v>
      </c>
      <c r="I58" s="41">
        <f>'Survival-1cycle NMA'!DT59</f>
        <v>0.215286173902345</v>
      </c>
      <c r="J58" s="12">
        <f t="shared" si="9"/>
        <v>0.17623433228543819</v>
      </c>
      <c r="K58" s="41">
        <f>'Survival-1cycle NMA'!DM59</f>
        <v>3.90518416169068E-2</v>
      </c>
      <c r="L58" s="41">
        <f t="shared" si="10"/>
        <v>0.168714116474833</v>
      </c>
      <c r="M58" s="41">
        <f t="shared" si="11"/>
        <v>1.19728499019998E-2</v>
      </c>
      <c r="N58" s="41">
        <f t="shared" si="12"/>
        <v>0.15674126657283322</v>
      </c>
      <c r="O58" s="41">
        <f t="shared" si="13"/>
        <v>0.215286173902345</v>
      </c>
      <c r="P58" s="41">
        <f t="shared" si="14"/>
        <v>0.17623433228543819</v>
      </c>
      <c r="Q58" s="41">
        <f t="shared" si="15"/>
        <v>3.90518416169068E-2</v>
      </c>
      <c r="R58" s="41">
        <f t="shared" si="16"/>
        <v>0.168714116474833</v>
      </c>
      <c r="S58" s="41">
        <f t="shared" si="17"/>
        <v>1.19728499019998E-2</v>
      </c>
      <c r="T58" s="41">
        <f t="shared" si="18"/>
        <v>0.15674126657283322</v>
      </c>
      <c r="U58" s="41">
        <f>'Survival-1cycle NMA'!DV59</f>
        <v>0.224107439263701</v>
      </c>
      <c r="V58" s="12">
        <f t="shared" si="19"/>
        <v>0.14903924086227421</v>
      </c>
      <c r="W58" s="41">
        <f>'Survival-1cycle NMA'!DO59</f>
        <v>7.5068198401426797E-2</v>
      </c>
      <c r="X58" s="41">
        <f t="shared" si="20"/>
        <v>0.215286173902345</v>
      </c>
      <c r="Y58" s="41">
        <f t="shared" si="21"/>
        <v>0.17623433228543819</v>
      </c>
      <c r="Z58" s="41">
        <f t="shared" si="22"/>
        <v>3.90518416169068E-2</v>
      </c>
      <c r="AA58" s="41">
        <f>'Survival-1cycle NMA'!DU59</f>
        <v>0.174047013128656</v>
      </c>
      <c r="AB58" s="12">
        <f t="shared" si="23"/>
        <v>0.14187033055284409</v>
      </c>
      <c r="AC58" s="41">
        <f>'Survival-1cycle NMA'!DN59</f>
        <v>3.2176682575811903E-2</v>
      </c>
      <c r="AD58" s="41">
        <f>'Survival-1cycle NMA'!DW59</f>
        <v>0.30456255085026301</v>
      </c>
      <c r="AE58" s="12">
        <f t="shared" si="24"/>
        <v>0.23957819661709373</v>
      </c>
      <c r="AF58" s="41">
        <f>'Survival-1cycle NMA'!DP59</f>
        <v>6.4984354233169297E-2</v>
      </c>
      <c r="AG58" s="41">
        <f t="shared" si="25"/>
        <v>0.168714116474833</v>
      </c>
      <c r="AH58" s="41">
        <f t="shared" si="26"/>
        <v>1.19728499019998E-2</v>
      </c>
      <c r="AI58" s="41">
        <f t="shared" si="27"/>
        <v>0.15674126657283322</v>
      </c>
      <c r="AJ58" s="41">
        <f>'Survival-1cycle NMA'!DX59</f>
        <v>0.19436981683665999</v>
      </c>
      <c r="AK58" s="12">
        <f t="shared" si="28"/>
        <v>0.1140129022336623</v>
      </c>
      <c r="AL58" s="41">
        <f>'Survival-1cycle NMA'!DQ59</f>
        <v>8.0356914602997695E-2</v>
      </c>
      <c r="AM58" s="41">
        <f t="shared" si="29"/>
        <v>0.174047013128656</v>
      </c>
      <c r="AN58" s="41">
        <f t="shared" si="30"/>
        <v>0.14187033055284409</v>
      </c>
      <c r="AO58" s="41">
        <f t="shared" si="31"/>
        <v>3.2176682575811903E-2</v>
      </c>
    </row>
    <row r="59" spans="1:41">
      <c r="A59" s="12">
        <v>56</v>
      </c>
      <c r="B59" s="12">
        <f t="shared" si="6"/>
        <v>3.1643835616438358</v>
      </c>
      <c r="C59" s="41">
        <f>'Survival-1cycle NMA'!DS60</f>
        <v>0.22620642794672399</v>
      </c>
      <c r="D59" s="41">
        <f>'Survival-1cycle NMA'!DL60</f>
        <v>2.27161405327918E-2</v>
      </c>
      <c r="E59" s="12">
        <f t="shared" si="7"/>
        <v>0.20349028741393219</v>
      </c>
      <c r="F59" s="41">
        <f>'Survival-1cycle NMA'!DR60</f>
        <v>0.16493781474135599</v>
      </c>
      <c r="G59" s="41">
        <f>'Survival-1cycle NMA'!DK60</f>
        <v>1.1315264404206E-2</v>
      </c>
      <c r="H59" s="12">
        <f t="shared" si="8"/>
        <v>0.15362255033715</v>
      </c>
      <c r="I59" s="41">
        <f>'Survival-1cycle NMA'!DT60</f>
        <v>0.210889110155598</v>
      </c>
      <c r="J59" s="12">
        <f t="shared" si="9"/>
        <v>0.17360277167384711</v>
      </c>
      <c r="K59" s="41">
        <f>'Survival-1cycle NMA'!DM60</f>
        <v>3.7286338481750898E-2</v>
      </c>
      <c r="L59" s="41">
        <f t="shared" si="10"/>
        <v>0.16493781474135599</v>
      </c>
      <c r="M59" s="41">
        <f t="shared" si="11"/>
        <v>1.1315264404206E-2</v>
      </c>
      <c r="N59" s="41">
        <f t="shared" si="12"/>
        <v>0.15362255033715</v>
      </c>
      <c r="O59" s="41">
        <f t="shared" si="13"/>
        <v>0.210889110155598</v>
      </c>
      <c r="P59" s="41">
        <f t="shared" si="14"/>
        <v>0.17360277167384711</v>
      </c>
      <c r="Q59" s="41">
        <f t="shared" si="15"/>
        <v>3.7286338481750898E-2</v>
      </c>
      <c r="R59" s="41">
        <f t="shared" si="16"/>
        <v>0.16493781474135599</v>
      </c>
      <c r="S59" s="41">
        <f t="shared" si="17"/>
        <v>1.1315264404206E-2</v>
      </c>
      <c r="T59" s="41">
        <f t="shared" si="18"/>
        <v>0.15362255033715</v>
      </c>
      <c r="U59" s="41">
        <f>'Survival-1cycle NMA'!DV60</f>
        <v>0.21960565467998799</v>
      </c>
      <c r="V59" s="12">
        <f t="shared" si="19"/>
        <v>0.14747774426884819</v>
      </c>
      <c r="W59" s="41">
        <f>'Survival-1cycle NMA'!DO60</f>
        <v>7.2127910411139806E-2</v>
      </c>
      <c r="X59" s="41">
        <f t="shared" si="20"/>
        <v>0.210889110155598</v>
      </c>
      <c r="Y59" s="41">
        <f t="shared" si="21"/>
        <v>0.17360277167384711</v>
      </c>
      <c r="Z59" s="41">
        <f t="shared" si="22"/>
        <v>3.7286338481750898E-2</v>
      </c>
      <c r="AA59" s="41">
        <f>'Survival-1cycle NMA'!DU60</f>
        <v>0.17019354490561101</v>
      </c>
      <c r="AB59" s="12">
        <f t="shared" si="23"/>
        <v>0.13952579026882461</v>
      </c>
      <c r="AC59" s="41">
        <f>'Survival-1cycle NMA'!DN60</f>
        <v>3.06677546367864E-2</v>
      </c>
      <c r="AD59" s="41">
        <f>'Survival-1cycle NMA'!DW60</f>
        <v>0.29927530548022202</v>
      </c>
      <c r="AE59" s="12">
        <f t="shared" si="24"/>
        <v>0.23692630055194991</v>
      </c>
      <c r="AF59" s="41">
        <f>'Survival-1cycle NMA'!DP60</f>
        <v>6.2349004928272098E-2</v>
      </c>
      <c r="AG59" s="41">
        <f t="shared" si="25"/>
        <v>0.16493781474135599</v>
      </c>
      <c r="AH59" s="41">
        <f t="shared" si="26"/>
        <v>1.1315264404206E-2</v>
      </c>
      <c r="AI59" s="41">
        <f t="shared" si="27"/>
        <v>0.15362255033715</v>
      </c>
      <c r="AJ59" s="41">
        <f>'Survival-1cycle NMA'!DX60</f>
        <v>0.19023702044320501</v>
      </c>
      <c r="AK59" s="12">
        <f t="shared" si="28"/>
        <v>0.1129740789610133</v>
      </c>
      <c r="AL59" s="41">
        <f>'Survival-1cycle NMA'!DQ60</f>
        <v>7.7262941482191705E-2</v>
      </c>
      <c r="AM59" s="41">
        <f t="shared" si="29"/>
        <v>0.17019354490561101</v>
      </c>
      <c r="AN59" s="41">
        <f t="shared" si="30"/>
        <v>0.13952579026882461</v>
      </c>
      <c r="AO59" s="41">
        <f t="shared" si="31"/>
        <v>3.06677546367864E-2</v>
      </c>
    </row>
    <row r="60" spans="1:41">
      <c r="A60" s="12">
        <v>57</v>
      </c>
      <c r="B60" s="12">
        <f t="shared" si="6"/>
        <v>3.2219178082191782</v>
      </c>
      <c r="C60" s="41">
        <f>'Survival-1cycle NMA'!DS61</f>
        <v>0.22176138824366601</v>
      </c>
      <c r="D60" s="41">
        <f>'Survival-1cycle NMA'!DL61</f>
        <v>2.1604273664445801E-2</v>
      </c>
      <c r="E60" s="12">
        <f t="shared" si="7"/>
        <v>0.2001571145792202</v>
      </c>
      <c r="F60" s="41">
        <f>'Survival-1cycle NMA'!DR61</f>
        <v>0.16128371199809699</v>
      </c>
      <c r="G60" s="41">
        <f>'Survival-1cycle NMA'!DK61</f>
        <v>1.0699906934607E-2</v>
      </c>
      <c r="H60" s="12">
        <f t="shared" si="8"/>
        <v>0.15058380506348998</v>
      </c>
      <c r="I60" s="41">
        <f>'Survival-1cycle NMA'!DT61</f>
        <v>0.20662350217679801</v>
      </c>
      <c r="J60" s="12">
        <f t="shared" si="9"/>
        <v>0.17100792749445509</v>
      </c>
      <c r="K60" s="41">
        <f>'Survival-1cycle NMA'!DM61</f>
        <v>3.5615574682342901E-2</v>
      </c>
      <c r="L60" s="41">
        <f t="shared" si="10"/>
        <v>0.16128371199809699</v>
      </c>
      <c r="M60" s="41">
        <f t="shared" si="11"/>
        <v>1.0699906934607E-2</v>
      </c>
      <c r="N60" s="41">
        <f t="shared" si="12"/>
        <v>0.15058380506348998</v>
      </c>
      <c r="O60" s="41">
        <f t="shared" si="13"/>
        <v>0.20662350217679801</v>
      </c>
      <c r="P60" s="41">
        <f t="shared" si="14"/>
        <v>0.17100792749445509</v>
      </c>
      <c r="Q60" s="41">
        <f t="shared" si="15"/>
        <v>3.5615574682342901E-2</v>
      </c>
      <c r="R60" s="41">
        <f t="shared" si="16"/>
        <v>0.16128371199809699</v>
      </c>
      <c r="S60" s="41">
        <f t="shared" si="17"/>
        <v>1.0699906934607E-2</v>
      </c>
      <c r="T60" s="41">
        <f t="shared" si="18"/>
        <v>0.15058380506348998</v>
      </c>
      <c r="U60" s="41">
        <f>'Survival-1cycle NMA'!DV61</f>
        <v>0.215236517337346</v>
      </c>
      <c r="V60" s="12">
        <f t="shared" si="19"/>
        <v>0.14591099701242691</v>
      </c>
      <c r="W60" s="41">
        <f>'Survival-1cycle NMA'!DO61</f>
        <v>6.9325520324919093E-2</v>
      </c>
      <c r="X60" s="41">
        <f t="shared" si="20"/>
        <v>0.20662350217679801</v>
      </c>
      <c r="Y60" s="41">
        <f t="shared" si="21"/>
        <v>0.17100792749445509</v>
      </c>
      <c r="Z60" s="41">
        <f t="shared" si="22"/>
        <v>3.5615574682342901E-2</v>
      </c>
      <c r="AA60" s="41">
        <f>'Survival-1cycle NMA'!DU61</f>
        <v>0.16646361205429699</v>
      </c>
      <c r="AB60" s="12">
        <f t="shared" si="23"/>
        <v>0.13722101293729869</v>
      </c>
      <c r="AC60" s="41">
        <f>'Survival-1cycle NMA'!DN61</f>
        <v>2.9242599116998301E-2</v>
      </c>
      <c r="AD60" s="41">
        <f>'Survival-1cycle NMA'!DW61</f>
        <v>0.29412489492744098</v>
      </c>
      <c r="AE60" s="12">
        <f t="shared" si="24"/>
        <v>0.23428351166438788</v>
      </c>
      <c r="AF60" s="41">
        <f>'Survival-1cycle NMA'!DP61</f>
        <v>5.9841383263053098E-2</v>
      </c>
      <c r="AG60" s="41">
        <f t="shared" si="25"/>
        <v>0.16128371199809699</v>
      </c>
      <c r="AH60" s="41">
        <f t="shared" si="26"/>
        <v>1.0699906934607E-2</v>
      </c>
      <c r="AI60" s="41">
        <f t="shared" si="27"/>
        <v>0.15058380506348998</v>
      </c>
      <c r="AJ60" s="41">
        <f>'Survival-1cycle NMA'!DX61</f>
        <v>0.18623217185041799</v>
      </c>
      <c r="AK60" s="12">
        <f t="shared" si="28"/>
        <v>0.11192043963430669</v>
      </c>
      <c r="AL60" s="41">
        <f>'Survival-1cycle NMA'!DQ61</f>
        <v>7.4311732216111301E-2</v>
      </c>
      <c r="AM60" s="41">
        <f t="shared" si="29"/>
        <v>0.16646361205429699</v>
      </c>
      <c r="AN60" s="41">
        <f t="shared" si="30"/>
        <v>0.13722101293729869</v>
      </c>
      <c r="AO60" s="41">
        <f t="shared" si="31"/>
        <v>2.9242599116998301E-2</v>
      </c>
    </row>
    <row r="61" spans="1:41">
      <c r="A61" s="12">
        <v>58</v>
      </c>
      <c r="B61" s="12">
        <f t="shared" si="6"/>
        <v>3.2794520547945205</v>
      </c>
      <c r="C61" s="41">
        <f>'Survival-1cycle NMA'!DS62</f>
        <v>0.217444559944062</v>
      </c>
      <c r="D61" s="41">
        <f>'Survival-1cycle NMA'!DL62</f>
        <v>2.0556552838769698E-2</v>
      </c>
      <c r="E61" s="12">
        <f t="shared" si="7"/>
        <v>0.19688800710529231</v>
      </c>
      <c r="F61" s="41">
        <f>'Survival-1cycle NMA'!DR62</f>
        <v>0.157746540916018</v>
      </c>
      <c r="G61" s="41">
        <f>'Survival-1cycle NMA'!DK62</f>
        <v>1.0123658516295399E-2</v>
      </c>
      <c r="H61" s="12">
        <f t="shared" si="8"/>
        <v>0.1476228823997226</v>
      </c>
      <c r="I61" s="41">
        <f>'Survival-1cycle NMA'!DT62</f>
        <v>0.20248407517529499</v>
      </c>
      <c r="J61" s="12">
        <f t="shared" si="9"/>
        <v>0.16845044297324149</v>
      </c>
      <c r="K61" s="41">
        <f>'Survival-1cycle NMA'!DM62</f>
        <v>3.40336322020535E-2</v>
      </c>
      <c r="L61" s="41">
        <f t="shared" si="10"/>
        <v>0.157746540916018</v>
      </c>
      <c r="M61" s="41">
        <f t="shared" si="11"/>
        <v>1.0123658516295399E-2</v>
      </c>
      <c r="N61" s="41">
        <f t="shared" si="12"/>
        <v>0.1476228823997226</v>
      </c>
      <c r="O61" s="41">
        <f t="shared" si="13"/>
        <v>0.20248407517529499</v>
      </c>
      <c r="P61" s="41">
        <f t="shared" si="14"/>
        <v>0.16845044297324149</v>
      </c>
      <c r="Q61" s="41">
        <f t="shared" si="15"/>
        <v>3.40336322020535E-2</v>
      </c>
      <c r="R61" s="41">
        <f t="shared" si="16"/>
        <v>0.157746540916018</v>
      </c>
      <c r="S61" s="41">
        <f t="shared" si="17"/>
        <v>1.0123658516295399E-2</v>
      </c>
      <c r="T61" s="41">
        <f t="shared" si="18"/>
        <v>0.1476228823997226</v>
      </c>
      <c r="U61" s="41">
        <f>'Survival-1cycle NMA'!DV62</f>
        <v>0.210994775058818</v>
      </c>
      <c r="V61" s="12">
        <f t="shared" si="19"/>
        <v>0.14434131897437569</v>
      </c>
      <c r="W61" s="41">
        <f>'Survival-1cycle NMA'!DO62</f>
        <v>6.66534560844423E-2</v>
      </c>
      <c r="X61" s="41">
        <f t="shared" si="20"/>
        <v>0.20248407517529499</v>
      </c>
      <c r="Y61" s="41">
        <f t="shared" si="21"/>
        <v>0.16845044297324149</v>
      </c>
      <c r="Z61" s="41">
        <f t="shared" si="22"/>
        <v>3.40336322020535E-2</v>
      </c>
      <c r="AA61" s="41">
        <f>'Survival-1cycle NMA'!DU62</f>
        <v>0.16285193404416401</v>
      </c>
      <c r="AB61" s="12">
        <f t="shared" si="23"/>
        <v>0.134956121360297</v>
      </c>
      <c r="AC61" s="41">
        <f>'Survival-1cycle NMA'!DN62</f>
        <v>2.7895812683867E-2</v>
      </c>
      <c r="AD61" s="41">
        <f>'Survival-1cycle NMA'!DW62</f>
        <v>0.289106525561526</v>
      </c>
      <c r="AE61" s="12">
        <f t="shared" si="24"/>
        <v>0.2316522766787216</v>
      </c>
      <c r="AF61" s="41">
        <f>'Survival-1cycle NMA'!DP62</f>
        <v>5.7454248882804398E-2</v>
      </c>
      <c r="AG61" s="41">
        <f t="shared" si="25"/>
        <v>0.157746540916018</v>
      </c>
      <c r="AH61" s="41">
        <f t="shared" si="26"/>
        <v>1.0123658516295399E-2</v>
      </c>
      <c r="AI61" s="41">
        <f t="shared" si="27"/>
        <v>0.1476228823997226</v>
      </c>
      <c r="AJ61" s="41">
        <f>'Survival-1cycle NMA'!DX62</f>
        <v>0.182349971130188</v>
      </c>
      <c r="AK61" s="12">
        <f t="shared" si="28"/>
        <v>0.1108544003561219</v>
      </c>
      <c r="AL61" s="41">
        <f>'Survival-1cycle NMA'!DQ62</f>
        <v>7.1495570774066097E-2</v>
      </c>
      <c r="AM61" s="41">
        <f t="shared" si="29"/>
        <v>0.16285193404416401</v>
      </c>
      <c r="AN61" s="41">
        <f t="shared" si="30"/>
        <v>0.134956121360297</v>
      </c>
      <c r="AO61" s="41">
        <f t="shared" si="31"/>
        <v>2.7895812683867E-2</v>
      </c>
    </row>
    <row r="62" spans="1:41">
      <c r="A62" s="12">
        <v>59</v>
      </c>
      <c r="B62" s="12">
        <f t="shared" si="6"/>
        <v>3.3369863013698629</v>
      </c>
      <c r="C62" s="41">
        <f>'Survival-1cycle NMA'!DS63</f>
        <v>0.21325097128762199</v>
      </c>
      <c r="D62" s="41">
        <f>'Survival-1cycle NMA'!DL63</f>
        <v>1.9568693219121899E-2</v>
      </c>
      <c r="E62" s="12">
        <f t="shared" si="7"/>
        <v>0.19368227806850008</v>
      </c>
      <c r="F62" s="41">
        <f>'Survival-1cycle NMA'!DR63</f>
        <v>0.15432131965597401</v>
      </c>
      <c r="G62" s="41">
        <f>'Survival-1cycle NMA'!DK63</f>
        <v>9.5836613282608302E-3</v>
      </c>
      <c r="H62" s="12">
        <f t="shared" si="8"/>
        <v>0.14473765832771318</v>
      </c>
      <c r="I62" s="41">
        <f>'Survival-1cycle NMA'!DT63</f>
        <v>0.198465821514063</v>
      </c>
      <c r="J62" s="12">
        <f t="shared" si="9"/>
        <v>0.1659308055897861</v>
      </c>
      <c r="K62" s="41">
        <f>'Survival-1cycle NMA'!DM63</f>
        <v>3.2535015924276899E-2</v>
      </c>
      <c r="L62" s="41">
        <f t="shared" si="10"/>
        <v>0.15432131965597401</v>
      </c>
      <c r="M62" s="41">
        <f t="shared" si="11"/>
        <v>9.5836613282608302E-3</v>
      </c>
      <c r="N62" s="41">
        <f t="shared" si="12"/>
        <v>0.14473765832771318</v>
      </c>
      <c r="O62" s="41">
        <f t="shared" si="13"/>
        <v>0.198465821514063</v>
      </c>
      <c r="P62" s="41">
        <f t="shared" si="14"/>
        <v>0.1659308055897861</v>
      </c>
      <c r="Q62" s="41">
        <f t="shared" si="15"/>
        <v>3.2535015924276899E-2</v>
      </c>
      <c r="R62" s="41">
        <f t="shared" si="16"/>
        <v>0.15432131965597401</v>
      </c>
      <c r="S62" s="41">
        <f t="shared" si="17"/>
        <v>9.5836613282608302E-3</v>
      </c>
      <c r="T62" s="41">
        <f t="shared" si="18"/>
        <v>0.14473765832771318</v>
      </c>
      <c r="U62" s="41">
        <f>'Survival-1cycle NMA'!DV63</f>
        <v>0.20687543827173799</v>
      </c>
      <c r="V62" s="12">
        <f t="shared" si="19"/>
        <v>0.14277081585916218</v>
      </c>
      <c r="W62" s="41">
        <f>'Survival-1cycle NMA'!DO63</f>
        <v>6.4104622412575807E-2</v>
      </c>
      <c r="X62" s="41">
        <f t="shared" si="20"/>
        <v>0.198465821514063</v>
      </c>
      <c r="Y62" s="41">
        <f t="shared" si="21"/>
        <v>0.1659308055897861</v>
      </c>
      <c r="Z62" s="41">
        <f t="shared" si="22"/>
        <v>3.2535015924276899E-2</v>
      </c>
      <c r="AA62" s="41">
        <f>'Survival-1cycle NMA'!DU63</f>
        <v>0.159353514321871</v>
      </c>
      <c r="AB62" s="12">
        <f t="shared" si="23"/>
        <v>0.1327311241527506</v>
      </c>
      <c r="AC62" s="41">
        <f>'Survival-1cycle NMA'!DN63</f>
        <v>2.6622390169120401E-2</v>
      </c>
      <c r="AD62" s="41">
        <f>'Survival-1cycle NMA'!DW63</f>
        <v>0.28421561556004499</v>
      </c>
      <c r="AE62" s="12">
        <f t="shared" si="24"/>
        <v>0.22903478352436529</v>
      </c>
      <c r="AF62" s="41">
        <f>'Survival-1cycle NMA'!DP63</f>
        <v>5.5180832035679701E-2</v>
      </c>
      <c r="AG62" s="41">
        <f t="shared" si="25"/>
        <v>0.15432131965597401</v>
      </c>
      <c r="AH62" s="41">
        <f t="shared" si="26"/>
        <v>9.5836613282608302E-3</v>
      </c>
      <c r="AI62" s="41">
        <f t="shared" si="27"/>
        <v>0.14473765832771318</v>
      </c>
      <c r="AJ62" s="41">
        <f>'Survival-1cycle NMA'!DX63</f>
        <v>0.17858539506485399</v>
      </c>
      <c r="AK62" s="12">
        <f t="shared" si="28"/>
        <v>0.10977817578662889</v>
      </c>
      <c r="AL62" s="41">
        <f>'Survival-1cycle NMA'!DQ63</f>
        <v>6.8807219278225099E-2</v>
      </c>
      <c r="AM62" s="41">
        <f t="shared" si="29"/>
        <v>0.159353514321871</v>
      </c>
      <c r="AN62" s="41">
        <f t="shared" si="30"/>
        <v>0.1327311241527506</v>
      </c>
      <c r="AO62" s="41">
        <f t="shared" si="31"/>
        <v>2.6622390169120401E-2</v>
      </c>
    </row>
    <row r="63" spans="1:41">
      <c r="A63" s="12">
        <v>60</v>
      </c>
      <c r="B63" s="12">
        <f t="shared" si="6"/>
        <v>3.3945205479452056</v>
      </c>
      <c r="C63" s="41">
        <f>'Survival-1cycle NMA'!DS64</f>
        <v>0.20917589403626499</v>
      </c>
      <c r="D63" s="41">
        <f>'Survival-1cycle NMA'!DL64</f>
        <v>1.8636736162228901E-2</v>
      </c>
      <c r="E63" s="12">
        <f t="shared" si="7"/>
        <v>0.19053915787403608</v>
      </c>
      <c r="F63" s="41">
        <f>'Survival-1cycle NMA'!DR64</f>
        <v>0.15100333321137899</v>
      </c>
      <c r="G63" s="41">
        <f>'Survival-1cycle NMA'!DK64</f>
        <v>9.0772942289420993E-3</v>
      </c>
      <c r="H63" s="12">
        <f t="shared" si="8"/>
        <v>0.14192603898243689</v>
      </c>
      <c r="I63" s="41">
        <f>'Survival-1cycle NMA'!DT64</f>
        <v>0.19456398438557401</v>
      </c>
      <c r="J63" s="12">
        <f t="shared" si="9"/>
        <v>0.1634493647895098</v>
      </c>
      <c r="K63" s="41">
        <f>'Survival-1cycle NMA'!DM64</f>
        <v>3.1114619596064201E-2</v>
      </c>
      <c r="L63" s="41">
        <f t="shared" si="10"/>
        <v>0.15100333321137899</v>
      </c>
      <c r="M63" s="41">
        <f t="shared" si="11"/>
        <v>9.0772942289420993E-3</v>
      </c>
      <c r="N63" s="41">
        <f t="shared" si="12"/>
        <v>0.14192603898243689</v>
      </c>
      <c r="O63" s="41">
        <f t="shared" si="13"/>
        <v>0.19456398438557401</v>
      </c>
      <c r="P63" s="41">
        <f t="shared" si="14"/>
        <v>0.1634493647895098</v>
      </c>
      <c r="Q63" s="41">
        <f t="shared" si="15"/>
        <v>3.1114619596064201E-2</v>
      </c>
      <c r="R63" s="41">
        <f t="shared" si="16"/>
        <v>0.15100333321137899</v>
      </c>
      <c r="S63" s="41">
        <f t="shared" si="17"/>
        <v>9.0772942289420993E-3</v>
      </c>
      <c r="T63" s="41">
        <f t="shared" si="18"/>
        <v>0.14192603898243689</v>
      </c>
      <c r="U63" s="41">
        <f>'Survival-1cycle NMA'!DV64</f>
        <v>0.202873764171213</v>
      </c>
      <c r="V63" s="12">
        <f t="shared" si="19"/>
        <v>0.14120139711157201</v>
      </c>
      <c r="W63" s="41">
        <f>'Survival-1cycle NMA'!DO64</f>
        <v>6.1672367059640999E-2</v>
      </c>
      <c r="X63" s="41">
        <f t="shared" si="20"/>
        <v>0.19456398438557401</v>
      </c>
      <c r="Y63" s="41">
        <f t="shared" si="21"/>
        <v>0.1634493647895098</v>
      </c>
      <c r="Z63" s="41">
        <f t="shared" si="22"/>
        <v>3.1114619596064201E-2</v>
      </c>
      <c r="AA63" s="41">
        <f>'Survival-1cycle NMA'!DU64</f>
        <v>0.15596362189322599</v>
      </c>
      <c r="AB63" s="12">
        <f t="shared" si="23"/>
        <v>0.13054593034810699</v>
      </c>
      <c r="AC63" s="41">
        <f>'Survival-1cycle NMA'!DN64</f>
        <v>2.5417691545119001E-2</v>
      </c>
      <c r="AD63" s="41">
        <f>'Survival-1cycle NMA'!DW64</f>
        <v>0.27944778374580997</v>
      </c>
      <c r="AE63" s="12">
        <f t="shared" si="24"/>
        <v>0.22643298460663619</v>
      </c>
      <c r="AF63" s="41">
        <f>'Survival-1cycle NMA'!DP64</f>
        <v>5.3014799139173799E-2</v>
      </c>
      <c r="AG63" s="41">
        <f t="shared" si="25"/>
        <v>0.15100333321137899</v>
      </c>
      <c r="AH63" s="41">
        <f t="shared" si="26"/>
        <v>9.0772942289420993E-3</v>
      </c>
      <c r="AI63" s="41">
        <f t="shared" si="27"/>
        <v>0.14192603898243689</v>
      </c>
      <c r="AJ63" s="41">
        <f>'Survival-1cycle NMA'!DX64</f>
        <v>0.17493367971511301</v>
      </c>
      <c r="AK63" s="12">
        <f t="shared" si="28"/>
        <v>0.10869379499741021</v>
      </c>
      <c r="AL63" s="41">
        <f>'Survival-1cycle NMA'!DQ64</f>
        <v>6.6239884717702799E-2</v>
      </c>
      <c r="AM63" s="41">
        <f t="shared" si="29"/>
        <v>0.15596362189322599</v>
      </c>
      <c r="AN63" s="41">
        <f t="shared" si="30"/>
        <v>0.13054593034810699</v>
      </c>
      <c r="AO63" s="41">
        <f t="shared" si="31"/>
        <v>2.5417691545119001E-2</v>
      </c>
    </row>
    <row r="64" spans="1:41">
      <c r="A64" s="12">
        <v>61</v>
      </c>
      <c r="B64" s="12">
        <f t="shared" si="6"/>
        <v>3.452054794520548</v>
      </c>
      <c r="C64" s="41">
        <f>'Survival-1cycle NMA'!DS65</f>
        <v>0.20521482908607799</v>
      </c>
      <c r="D64" s="41">
        <f>'Survival-1cycle NMA'!DL65</f>
        <v>1.77570213101889E-2</v>
      </c>
      <c r="E64" s="12">
        <f t="shared" si="7"/>
        <v>0.18745780777588911</v>
      </c>
      <c r="F64" s="41">
        <f>'Survival-1cycle NMA'!DR65</f>
        <v>0.147788116175227</v>
      </c>
      <c r="G64" s="41">
        <f>'Survival-1cycle NMA'!DK65</f>
        <v>8.6021508191306308E-3</v>
      </c>
      <c r="H64" s="12">
        <f t="shared" si="8"/>
        <v>0.13918596535609637</v>
      </c>
      <c r="I64" s="41">
        <f>'Survival-1cycle NMA'!DT65</f>
        <v>0.190774042649836</v>
      </c>
      <c r="J64" s="12">
        <f t="shared" si="9"/>
        <v>0.16100634781592341</v>
      </c>
      <c r="K64" s="41">
        <f>'Survival-1cycle NMA'!DM65</f>
        <v>2.9767694833912599E-2</v>
      </c>
      <c r="L64" s="41">
        <f t="shared" si="10"/>
        <v>0.147788116175227</v>
      </c>
      <c r="M64" s="41">
        <f t="shared" si="11"/>
        <v>8.6021508191306308E-3</v>
      </c>
      <c r="N64" s="41">
        <f t="shared" si="12"/>
        <v>0.13918596535609637</v>
      </c>
      <c r="O64" s="41">
        <f t="shared" si="13"/>
        <v>0.190774042649836</v>
      </c>
      <c r="P64" s="41">
        <f t="shared" si="14"/>
        <v>0.16100634781592341</v>
      </c>
      <c r="Q64" s="41">
        <f t="shared" si="15"/>
        <v>2.9767694833912599E-2</v>
      </c>
      <c r="R64" s="41">
        <f t="shared" si="16"/>
        <v>0.147788116175227</v>
      </c>
      <c r="S64" s="41">
        <f t="shared" si="17"/>
        <v>8.6021508191306308E-3</v>
      </c>
      <c r="T64" s="41">
        <f t="shared" si="18"/>
        <v>0.13918596535609637</v>
      </c>
      <c r="U64" s="41">
        <f>'Survival-1cycle NMA'!DV65</f>
        <v>0.19898524199512899</v>
      </c>
      <c r="V64" s="12">
        <f t="shared" si="19"/>
        <v>0.13963479231071338</v>
      </c>
      <c r="W64" s="41">
        <f>'Survival-1cycle NMA'!DO65</f>
        <v>5.93504496844156E-2</v>
      </c>
      <c r="X64" s="41">
        <f t="shared" si="20"/>
        <v>0.190774042649836</v>
      </c>
      <c r="Y64" s="41">
        <f t="shared" si="21"/>
        <v>0.16100634781592341</v>
      </c>
      <c r="Z64" s="41">
        <f t="shared" si="22"/>
        <v>2.9767694833912599E-2</v>
      </c>
      <c r="AA64" s="41">
        <f>'Survival-1cycle NMA'!DU65</f>
        <v>0.15267777430045901</v>
      </c>
      <c r="AB64" s="12">
        <f t="shared" si="23"/>
        <v>0.1284003623572306</v>
      </c>
      <c r="AC64" s="41">
        <f>'Survival-1cycle NMA'!DN65</f>
        <v>2.42774119432284E-2</v>
      </c>
      <c r="AD64" s="41">
        <f>'Survival-1cycle NMA'!DW65</f>
        <v>0.27479883909105801</v>
      </c>
      <c r="AE64" s="12">
        <f t="shared" si="24"/>
        <v>0.2238486179578294</v>
      </c>
      <c r="AF64" s="41">
        <f>'Survival-1cycle NMA'!DP65</f>
        <v>5.0950221133228599E-2</v>
      </c>
      <c r="AG64" s="41">
        <f t="shared" si="25"/>
        <v>0.147788116175227</v>
      </c>
      <c r="AH64" s="41">
        <f t="shared" si="26"/>
        <v>8.6021508191306308E-3</v>
      </c>
      <c r="AI64" s="41">
        <f t="shared" si="27"/>
        <v>0.13918596535609637</v>
      </c>
      <c r="AJ64" s="41">
        <f>'Survival-1cycle NMA'!DX65</f>
        <v>0.171390304269675</v>
      </c>
      <c r="AK64" s="12">
        <f t="shared" si="28"/>
        <v>0.1076031160573331</v>
      </c>
      <c r="AL64" s="41">
        <f>'Survival-1cycle NMA'!DQ65</f>
        <v>6.3787188212341903E-2</v>
      </c>
      <c r="AM64" s="41">
        <f t="shared" si="29"/>
        <v>0.15267777430045901</v>
      </c>
      <c r="AN64" s="41">
        <f t="shared" si="30"/>
        <v>0.1284003623572306</v>
      </c>
      <c r="AO64" s="41">
        <f t="shared" si="31"/>
        <v>2.42774119432284E-2</v>
      </c>
    </row>
    <row r="65" spans="1:41">
      <c r="A65" s="12">
        <v>62</v>
      </c>
      <c r="B65" s="12">
        <f t="shared" si="6"/>
        <v>3.5095890410958903</v>
      </c>
      <c r="C65" s="41">
        <f>'Survival-1cycle NMA'!DS66</f>
        <v>0.201363493068515</v>
      </c>
      <c r="D65" s="41">
        <f>'Survival-1cycle NMA'!DL66</f>
        <v>1.6926161333027601E-2</v>
      </c>
      <c r="E65" s="12">
        <f t="shared" si="7"/>
        <v>0.1844373317354874</v>
      </c>
      <c r="F65" s="41">
        <f>'Survival-1cycle NMA'!DR66</f>
        <v>0.144671436807568</v>
      </c>
      <c r="G65" s="41">
        <f>'Survival-1cycle NMA'!DK66</f>
        <v>8.1560197554399992E-3</v>
      </c>
      <c r="H65" s="12">
        <f t="shared" si="8"/>
        <v>0.136515417052128</v>
      </c>
      <c r="I65" s="41">
        <f>'Survival-1cycle NMA'!DT66</f>
        <v>0.18709169674092099</v>
      </c>
      <c r="J65" s="12">
        <f t="shared" si="9"/>
        <v>0.1586018738672873</v>
      </c>
      <c r="K65" s="41">
        <f>'Survival-1cycle NMA'!DM66</f>
        <v>2.8489822873633702E-2</v>
      </c>
      <c r="L65" s="41">
        <f t="shared" si="10"/>
        <v>0.144671436807568</v>
      </c>
      <c r="M65" s="41">
        <f t="shared" si="11"/>
        <v>8.1560197554399992E-3</v>
      </c>
      <c r="N65" s="41">
        <f t="shared" si="12"/>
        <v>0.136515417052128</v>
      </c>
      <c r="O65" s="41">
        <f t="shared" si="13"/>
        <v>0.18709169674092099</v>
      </c>
      <c r="P65" s="41">
        <f t="shared" si="14"/>
        <v>0.1586018738672873</v>
      </c>
      <c r="Q65" s="41">
        <f t="shared" si="15"/>
        <v>2.8489822873633702E-2</v>
      </c>
      <c r="R65" s="41">
        <f t="shared" si="16"/>
        <v>0.144671436807568</v>
      </c>
      <c r="S65" s="41">
        <f t="shared" si="17"/>
        <v>8.1560197554399992E-3</v>
      </c>
      <c r="T65" s="41">
        <f t="shared" si="18"/>
        <v>0.136515417052128</v>
      </c>
      <c r="U65" s="41">
        <f>'Survival-1cycle NMA'!DV66</f>
        <v>0.19520557932256</v>
      </c>
      <c r="V65" s="12">
        <f t="shared" si="19"/>
        <v>0.13807256617469449</v>
      </c>
      <c r="W65" s="41">
        <f>'Survival-1cycle NMA'!DO66</f>
        <v>5.7133013147865501E-2</v>
      </c>
      <c r="X65" s="41">
        <f t="shared" si="20"/>
        <v>0.18709169674092099</v>
      </c>
      <c r="Y65" s="41">
        <f t="shared" si="21"/>
        <v>0.1586018738672873</v>
      </c>
      <c r="Z65" s="41">
        <f t="shared" si="22"/>
        <v>2.8489822873633702E-2</v>
      </c>
      <c r="AA65" s="41">
        <f>'Survival-1cycle NMA'!DU66</f>
        <v>0.149491721874427</v>
      </c>
      <c r="AB65" s="12">
        <f t="shared" si="23"/>
        <v>0.1262941674676909</v>
      </c>
      <c r="AC65" s="41">
        <f>'Survival-1cycle NMA'!DN66</f>
        <v>2.3197554406736098E-2</v>
      </c>
      <c r="AD65" s="41">
        <f>'Survival-1cycle NMA'!DW66</f>
        <v>0.27026477084599598</v>
      </c>
      <c r="AE65" s="12">
        <f t="shared" si="24"/>
        <v>0.22128322647100337</v>
      </c>
      <c r="AF65" s="41">
        <f>'Survival-1cycle NMA'!DP66</f>
        <v>4.8981544374992601E-2</v>
      </c>
      <c r="AG65" s="41">
        <f t="shared" si="25"/>
        <v>0.144671436807568</v>
      </c>
      <c r="AH65" s="41">
        <f t="shared" si="26"/>
        <v>8.1560197554399992E-3</v>
      </c>
      <c r="AI65" s="41">
        <f t="shared" si="27"/>
        <v>0.136515417052128</v>
      </c>
      <c r="AJ65" s="41">
        <f>'Survival-1cycle NMA'!DX66</f>
        <v>0.167950976069554</v>
      </c>
      <c r="AK65" s="12">
        <f t="shared" si="28"/>
        <v>0.1065078394533337</v>
      </c>
      <c r="AL65" s="41">
        <f>'Survival-1cycle NMA'!DQ66</f>
        <v>6.1443136616220299E-2</v>
      </c>
      <c r="AM65" s="41">
        <f t="shared" si="29"/>
        <v>0.149491721874427</v>
      </c>
      <c r="AN65" s="41">
        <f t="shared" si="30"/>
        <v>0.1262941674676909</v>
      </c>
      <c r="AO65" s="41">
        <f t="shared" si="31"/>
        <v>2.3197554406736098E-2</v>
      </c>
    </row>
    <row r="66" spans="1:41">
      <c r="A66" s="12">
        <v>63</v>
      </c>
      <c r="B66" s="12">
        <f t="shared" si="6"/>
        <v>3.5671232876712327</v>
      </c>
      <c r="C66" s="41">
        <f>'Survival-1cycle NMA'!DS67</f>
        <v>0.19761780586401601</v>
      </c>
      <c r="D66" s="41">
        <f>'Survival-1cycle NMA'!DL67</f>
        <v>1.6141019045412E-2</v>
      </c>
      <c r="E66" s="12">
        <f t="shared" si="7"/>
        <v>0.18147678681860402</v>
      </c>
      <c r="F66" s="41">
        <f>'Survival-1cycle NMA'!DR67</f>
        <v>0.141649282291545</v>
      </c>
      <c r="G66" s="41">
        <f>'Survival-1cycle NMA'!DK67</f>
        <v>7.7368670612445499E-3</v>
      </c>
      <c r="H66" s="12">
        <f t="shared" si="8"/>
        <v>0.13391241523030045</v>
      </c>
      <c r="I66" s="41">
        <f>'Survival-1cycle NMA'!DT67</f>
        <v>0.18351285555664701</v>
      </c>
      <c r="J66" s="12">
        <f t="shared" si="9"/>
        <v>0.156235966758801</v>
      </c>
      <c r="K66" s="41">
        <f>'Survival-1cycle NMA'!DM67</f>
        <v>2.7276888797846E-2</v>
      </c>
      <c r="L66" s="41">
        <f t="shared" si="10"/>
        <v>0.141649282291545</v>
      </c>
      <c r="M66" s="41">
        <f t="shared" si="11"/>
        <v>7.7368670612445499E-3</v>
      </c>
      <c r="N66" s="41">
        <f t="shared" si="12"/>
        <v>0.13391241523030045</v>
      </c>
      <c r="O66" s="41">
        <f t="shared" si="13"/>
        <v>0.18351285555664701</v>
      </c>
      <c r="P66" s="41">
        <f t="shared" si="14"/>
        <v>0.156235966758801</v>
      </c>
      <c r="Q66" s="41">
        <f t="shared" si="15"/>
        <v>2.7276888797846E-2</v>
      </c>
      <c r="R66" s="41">
        <f t="shared" si="16"/>
        <v>0.141649282291545</v>
      </c>
      <c r="S66" s="41">
        <f t="shared" si="17"/>
        <v>7.7368670612445499E-3</v>
      </c>
      <c r="T66" s="41">
        <f t="shared" si="18"/>
        <v>0.13391241523030045</v>
      </c>
      <c r="U66" s="41">
        <f>'Survival-1cycle NMA'!DV67</f>
        <v>0.19153068931508299</v>
      </c>
      <c r="V66" s="12">
        <f t="shared" si="19"/>
        <v>0.13651613229782589</v>
      </c>
      <c r="W66" s="41">
        <f>'Survival-1cycle NMA'!DO67</f>
        <v>5.5014557017257097E-2</v>
      </c>
      <c r="X66" s="41">
        <f t="shared" si="20"/>
        <v>0.18351285555664701</v>
      </c>
      <c r="Y66" s="41">
        <f t="shared" si="21"/>
        <v>0.156235966758801</v>
      </c>
      <c r="Z66" s="41">
        <f t="shared" si="22"/>
        <v>2.7276888797846E-2</v>
      </c>
      <c r="AA66" s="41">
        <f>'Survival-1cycle NMA'!DU67</f>
        <v>0.14640143315291401</v>
      </c>
      <c r="AB66" s="12">
        <f t="shared" si="23"/>
        <v>0.12422702804837621</v>
      </c>
      <c r="AC66" s="41">
        <f>'Survival-1cycle NMA'!DN67</f>
        <v>2.21744051045378E-2</v>
      </c>
      <c r="AD66" s="41">
        <f>'Survival-1cycle NMA'!DW67</f>
        <v>0.26584173925174098</v>
      </c>
      <c r="AE66" s="12">
        <f t="shared" si="24"/>
        <v>0.21873817539856527</v>
      </c>
      <c r="AF66" s="41">
        <f>'Survival-1cycle NMA'!DP67</f>
        <v>4.7103563853175698E-2</v>
      </c>
      <c r="AG66" s="41">
        <f t="shared" si="25"/>
        <v>0.141649282291545</v>
      </c>
      <c r="AH66" s="41">
        <f t="shared" si="26"/>
        <v>7.7368670612445499E-3</v>
      </c>
      <c r="AI66" s="41">
        <f t="shared" si="27"/>
        <v>0.13391241523030045</v>
      </c>
      <c r="AJ66" s="41">
        <f>'Survival-1cycle NMA'!DX67</f>
        <v>0.16461161670982699</v>
      </c>
      <c r="AK66" s="12">
        <f t="shared" si="28"/>
        <v>0.10540952044089889</v>
      </c>
      <c r="AL66" s="41">
        <f>'Survival-1cycle NMA'!DQ67</f>
        <v>5.9202096268928098E-2</v>
      </c>
      <c r="AM66" s="41">
        <f t="shared" si="29"/>
        <v>0.14640143315291401</v>
      </c>
      <c r="AN66" s="41">
        <f t="shared" si="30"/>
        <v>0.12422702804837621</v>
      </c>
      <c r="AO66" s="41">
        <f t="shared" si="31"/>
        <v>2.21744051045378E-2</v>
      </c>
    </row>
    <row r="67" spans="1:41">
      <c r="A67" s="12">
        <v>64</v>
      </c>
      <c r="B67" s="12">
        <f t="shared" si="6"/>
        <v>3.6246575342465754</v>
      </c>
      <c r="C67" s="41">
        <f>'Survival-1cycle NMA'!DS68</f>
        <v>0.19397387895784901</v>
      </c>
      <c r="D67" s="41">
        <f>'Survival-1cycle NMA'!DL68</f>
        <v>1.53986866524582E-2</v>
      </c>
      <c r="E67" s="12">
        <f t="shared" si="7"/>
        <v>0.17857519230539082</v>
      </c>
      <c r="F67" s="41">
        <f>'Survival-1cycle NMA'!DR68</f>
        <v>0.138717845076886</v>
      </c>
      <c r="G67" s="41">
        <f>'Survival-1cycle NMA'!DK68</f>
        <v>7.3428202129297597E-3</v>
      </c>
      <c r="H67" s="12">
        <f t="shared" si="8"/>
        <v>0.13137502486395625</v>
      </c>
      <c r="I67" s="41">
        <f>'Survival-1cycle NMA'!DT68</f>
        <v>0.18003362425358299</v>
      </c>
      <c r="J67" s="12">
        <f t="shared" si="9"/>
        <v>0.15390856625090388</v>
      </c>
      <c r="K67" s="41">
        <f>'Survival-1cycle NMA'!DM68</f>
        <v>2.61250580026791E-2</v>
      </c>
      <c r="L67" s="41">
        <f t="shared" si="10"/>
        <v>0.138717845076886</v>
      </c>
      <c r="M67" s="41">
        <f t="shared" si="11"/>
        <v>7.3428202129297597E-3</v>
      </c>
      <c r="N67" s="41">
        <f t="shared" si="12"/>
        <v>0.13137502486395625</v>
      </c>
      <c r="O67" s="41">
        <f t="shared" si="13"/>
        <v>0.18003362425358299</v>
      </c>
      <c r="P67" s="41">
        <f t="shared" si="14"/>
        <v>0.15390856625090388</v>
      </c>
      <c r="Q67" s="41">
        <f t="shared" si="15"/>
        <v>2.61250580026791E-2</v>
      </c>
      <c r="R67" s="41">
        <f t="shared" si="16"/>
        <v>0.138717845076886</v>
      </c>
      <c r="S67" s="41">
        <f t="shared" si="17"/>
        <v>7.3428202129297597E-3</v>
      </c>
      <c r="T67" s="41">
        <f t="shared" si="18"/>
        <v>0.13137502486395625</v>
      </c>
      <c r="U67" s="41">
        <f>'Survival-1cycle NMA'!DV68</f>
        <v>0.18795667882755901</v>
      </c>
      <c r="V67" s="12">
        <f t="shared" si="19"/>
        <v>0.13496676573133842</v>
      </c>
      <c r="W67" s="41">
        <f>'Survival-1cycle NMA'!DO68</f>
        <v>5.2989913096220601E-2</v>
      </c>
      <c r="X67" s="41">
        <f t="shared" si="20"/>
        <v>0.18003362425358299</v>
      </c>
      <c r="Y67" s="41">
        <f t="shared" si="21"/>
        <v>0.15390856625090388</v>
      </c>
      <c r="Z67" s="41">
        <f t="shared" si="22"/>
        <v>2.61250580026791E-2</v>
      </c>
      <c r="AA67" s="41">
        <f>'Survival-1cycle NMA'!DU68</f>
        <v>0.14340308136660401</v>
      </c>
      <c r="AB67" s="12">
        <f t="shared" si="23"/>
        <v>0.12219857060502211</v>
      </c>
      <c r="AC67" s="41">
        <f>'Survival-1cycle NMA'!DN68</f>
        <v>2.1204510761581901E-2</v>
      </c>
      <c r="AD67" s="41">
        <f>'Survival-1cycle NMA'!DW68</f>
        <v>0.26152606680021401</v>
      </c>
      <c r="AE67" s="12">
        <f t="shared" si="24"/>
        <v>0.21621466827956332</v>
      </c>
      <c r="AF67" s="41">
        <f>'Survival-1cycle NMA'!DP68</f>
        <v>4.5311398520650699E-2</v>
      </c>
      <c r="AG67" s="41">
        <f t="shared" si="25"/>
        <v>0.138717845076886</v>
      </c>
      <c r="AH67" s="41">
        <f t="shared" si="26"/>
        <v>7.3428202129297597E-3</v>
      </c>
      <c r="AI67" s="41">
        <f t="shared" si="27"/>
        <v>0.13137502486395625</v>
      </c>
      <c r="AJ67" s="41">
        <f>'Survival-1cycle NMA'!DX68</f>
        <v>0.16136834913065401</v>
      </c>
      <c r="AK67" s="12">
        <f t="shared" si="28"/>
        <v>0.104309580411478</v>
      </c>
      <c r="AL67" s="41">
        <f>'Survival-1cycle NMA'!DQ68</f>
        <v>5.7058768719175999E-2</v>
      </c>
      <c r="AM67" s="41">
        <f t="shared" si="29"/>
        <v>0.14340308136660401</v>
      </c>
      <c r="AN67" s="41">
        <f t="shared" si="30"/>
        <v>0.12219857060502211</v>
      </c>
      <c r="AO67" s="41">
        <f t="shared" si="31"/>
        <v>2.1204510761581901E-2</v>
      </c>
    </row>
    <row r="68" spans="1:41">
      <c r="A68" s="12">
        <v>65</v>
      </c>
      <c r="B68" s="12">
        <f t="shared" si="6"/>
        <v>3.6821917808219178</v>
      </c>
      <c r="C68" s="41">
        <f>'Survival-1cycle NMA'!DS69</f>
        <v>0.190428004573793</v>
      </c>
      <c r="D68" s="41">
        <f>'Survival-1cycle NMA'!DL69</f>
        <v>1.4696466907077601E-2</v>
      </c>
      <c r="E68" s="12">
        <f t="shared" si="7"/>
        <v>0.1757315376667154</v>
      </c>
      <c r="F68" s="41">
        <f>'Survival-1cycle NMA'!DR69</f>
        <v>0.135873510219328</v>
      </c>
      <c r="G68" s="41">
        <f>'Survival-1cycle NMA'!DK69</f>
        <v>6.9721538061489098E-3</v>
      </c>
      <c r="H68" s="12">
        <f t="shared" si="8"/>
        <v>0.1289013564131791</v>
      </c>
      <c r="I68" s="41">
        <f>'Survival-1cycle NMA'!DT69</f>
        <v>0.17665029287640999</v>
      </c>
      <c r="J68" s="12">
        <f t="shared" si="9"/>
        <v>0.1516195381862589</v>
      </c>
      <c r="K68" s="41">
        <f>'Survival-1cycle NMA'!DM69</f>
        <v>2.5030754690151098E-2</v>
      </c>
      <c r="L68" s="41">
        <f t="shared" si="10"/>
        <v>0.135873510219328</v>
      </c>
      <c r="M68" s="41">
        <f t="shared" si="11"/>
        <v>6.9721538061489098E-3</v>
      </c>
      <c r="N68" s="41">
        <f t="shared" si="12"/>
        <v>0.1289013564131791</v>
      </c>
      <c r="O68" s="41">
        <f t="shared" si="13"/>
        <v>0.17665029287640999</v>
      </c>
      <c r="P68" s="41">
        <f t="shared" si="14"/>
        <v>0.1516195381862589</v>
      </c>
      <c r="Q68" s="41">
        <f t="shared" si="15"/>
        <v>2.5030754690151098E-2</v>
      </c>
      <c r="R68" s="41">
        <f t="shared" si="16"/>
        <v>0.135873510219328</v>
      </c>
      <c r="S68" s="41">
        <f t="shared" si="17"/>
        <v>6.9721538061489098E-3</v>
      </c>
      <c r="T68" s="41">
        <f t="shared" si="18"/>
        <v>0.1289013564131791</v>
      </c>
      <c r="U68" s="41">
        <f>'Survival-1cycle NMA'!DV69</f>
        <v>0.18447983732118101</v>
      </c>
      <c r="V68" s="12">
        <f t="shared" si="19"/>
        <v>0.13342561450855822</v>
      </c>
      <c r="W68" s="41">
        <f>'Survival-1cycle NMA'!DO69</f>
        <v>5.1054222812622799E-2</v>
      </c>
      <c r="X68" s="41">
        <f t="shared" si="20"/>
        <v>0.17665029287640999</v>
      </c>
      <c r="Y68" s="41">
        <f t="shared" si="21"/>
        <v>0.1516195381862589</v>
      </c>
      <c r="Z68" s="41">
        <f t="shared" si="22"/>
        <v>2.5030754690151098E-2</v>
      </c>
      <c r="AA68" s="41">
        <f>'Survival-1cycle NMA'!DU69</f>
        <v>0.140493031903548</v>
      </c>
      <c r="AB68" s="12">
        <f t="shared" si="23"/>
        <v>0.12020837381520801</v>
      </c>
      <c r="AC68" s="41">
        <f>'Survival-1cycle NMA'!DN69</f>
        <v>2.0284658088339999E-2</v>
      </c>
      <c r="AD68" s="41">
        <f>'Survival-1cycle NMA'!DW69</f>
        <v>0.257314230005946</v>
      </c>
      <c r="AE68" s="12">
        <f t="shared" si="24"/>
        <v>0.21371376144331131</v>
      </c>
      <c r="AF68" s="41">
        <f>'Survival-1cycle NMA'!DP69</f>
        <v>4.3600468562634699E-2</v>
      </c>
      <c r="AG68" s="41">
        <f t="shared" si="25"/>
        <v>0.135873510219328</v>
      </c>
      <c r="AH68" s="41">
        <f t="shared" si="26"/>
        <v>6.9721538061489098E-3</v>
      </c>
      <c r="AI68" s="41">
        <f t="shared" si="27"/>
        <v>0.1289013564131791</v>
      </c>
      <c r="AJ68" s="41">
        <f>'Survival-1cycle NMA'!DX69</f>
        <v>0.158217485617341</v>
      </c>
      <c r="AK68" s="12">
        <f t="shared" si="28"/>
        <v>0.1032093173569958</v>
      </c>
      <c r="AL68" s="41">
        <f>'Survival-1cycle NMA'!DQ69</f>
        <v>5.50081682603452E-2</v>
      </c>
      <c r="AM68" s="41">
        <f t="shared" si="29"/>
        <v>0.140493031903548</v>
      </c>
      <c r="AN68" s="41">
        <f t="shared" si="30"/>
        <v>0.12020837381520801</v>
      </c>
      <c r="AO68" s="41">
        <f t="shared" si="31"/>
        <v>2.0284658088339999E-2</v>
      </c>
    </row>
    <row r="69" spans="1:41">
      <c r="A69" s="12">
        <v>66</v>
      </c>
      <c r="B69" s="12">
        <f t="shared" ref="B69:B132" si="32">A68*21/365</f>
        <v>3.7397260273972601</v>
      </c>
      <c r="C69" s="41">
        <f>'Survival-1cycle NMA'!DS70</f>
        <v>0.186976645526858</v>
      </c>
      <c r="D69" s="41">
        <f>'Survival-1cycle NMA'!DL70</f>
        <v>1.40318559854895E-2</v>
      </c>
      <c r="E69" s="12">
        <f t="shared" ref="E69:E132" si="33">IF(C69-D69&gt;0,C69-D69,0)</f>
        <v>0.17294478954136849</v>
      </c>
      <c r="F69" s="41">
        <f>'Survival-1cycle NMA'!DR70</f>
        <v>0.13311284363311299</v>
      </c>
      <c r="G69" s="41">
        <f>'Survival-1cycle NMA'!DK70</f>
        <v>6.6232766301337299E-3</v>
      </c>
      <c r="H69" s="12">
        <f t="shared" ref="H69:H132" si="34">IF(F69-G69&gt;0,F69-G69,0)</f>
        <v>0.12648956700297925</v>
      </c>
      <c r="I69" s="41">
        <f>'Survival-1cycle NMA'!DT70</f>
        <v>0.173359325756795</v>
      </c>
      <c r="J69" s="12">
        <f t="shared" ref="J69:J132" si="35">IF(I69-K69&gt;0,I69-K69,0)</f>
        <v>0.14936868356201999</v>
      </c>
      <c r="K69" s="41">
        <f>'Survival-1cycle NMA'!DM70</f>
        <v>2.3990642194775001E-2</v>
      </c>
      <c r="L69" s="41">
        <f t="shared" ref="L69:L132" si="36">F69</f>
        <v>0.13311284363311299</v>
      </c>
      <c r="M69" s="41">
        <f t="shared" ref="M69:M132" si="37">G69</f>
        <v>6.6232766301337299E-3</v>
      </c>
      <c r="N69" s="41">
        <f t="shared" ref="N69:N132" si="38">H69</f>
        <v>0.12648956700297925</v>
      </c>
      <c r="O69" s="41">
        <f t="shared" ref="O69:O132" si="39">I69</f>
        <v>0.173359325756795</v>
      </c>
      <c r="P69" s="41">
        <f t="shared" ref="P69:P132" si="40">J69</f>
        <v>0.14936868356201999</v>
      </c>
      <c r="Q69" s="41">
        <f t="shared" ref="Q69:Q132" si="41">K69</f>
        <v>2.3990642194775001E-2</v>
      </c>
      <c r="R69" s="41">
        <f t="shared" ref="R69:R132" si="42">F69</f>
        <v>0.13311284363311299</v>
      </c>
      <c r="S69" s="41">
        <f t="shared" ref="S69:S132" si="43">G69</f>
        <v>6.6232766301337299E-3</v>
      </c>
      <c r="T69" s="41">
        <f t="shared" ref="T69:T132" si="44">H69</f>
        <v>0.12648956700297925</v>
      </c>
      <c r="U69" s="41">
        <f>'Survival-1cycle NMA'!DV70</f>
        <v>0.18109662651736999</v>
      </c>
      <c r="V69" s="12">
        <f t="shared" ref="V69:V132" si="45">IF(U69-W69&gt;0,U69-W69,0)</f>
        <v>0.1318937102064392</v>
      </c>
      <c r="W69" s="41">
        <f>'Survival-1cycle NMA'!DO70</f>
        <v>4.9202916310930801E-2</v>
      </c>
      <c r="X69" s="41">
        <f t="shared" ref="X69:X132" si="46">O69</f>
        <v>0.173359325756795</v>
      </c>
      <c r="Y69" s="41">
        <f t="shared" ref="Y69:Y132" si="47">P69</f>
        <v>0.14936868356201999</v>
      </c>
      <c r="Z69" s="41">
        <f t="shared" ref="Z69:Z132" si="48">Q69</f>
        <v>2.3990642194775001E-2</v>
      </c>
      <c r="AA69" s="41">
        <f>'Survival-1cycle NMA'!DU70</f>
        <v>0.13766783067129301</v>
      </c>
      <c r="AB69" s="12">
        <f t="shared" ref="AB69:AB132" si="49">IF(AA69-AC69&gt;0,AA69-AC69,0)</f>
        <v>0.11825597565648031</v>
      </c>
      <c r="AC69" s="41">
        <f>'Survival-1cycle NMA'!DN70</f>
        <v>1.9411855014812698E-2</v>
      </c>
      <c r="AD69" s="41">
        <f>'Survival-1cycle NMA'!DW70</f>
        <v>0.25320285165701201</v>
      </c>
      <c r="AE69" s="12">
        <f t="shared" ref="AE69:AE132" si="50">IF(AD69-AF69&gt;0,AD69-AF69,0)</f>
        <v>0.2112363772223439</v>
      </c>
      <c r="AF69" s="41">
        <f>'Survival-1cycle NMA'!DP70</f>
        <v>4.1966474434668097E-2</v>
      </c>
      <c r="AG69" s="41">
        <f t="shared" ref="AG69:AG132" si="51">F69</f>
        <v>0.13311284363311299</v>
      </c>
      <c r="AH69" s="41">
        <f t="shared" ref="AH69:AH132" si="52">G69</f>
        <v>6.6232766301337299E-3</v>
      </c>
      <c r="AI69" s="41">
        <f t="shared" ref="AI69:AI132" si="53">H69</f>
        <v>0.12648956700297925</v>
      </c>
      <c r="AJ69" s="41">
        <f>'Survival-1cycle NMA'!DX70</f>
        <v>0.155155516636548</v>
      </c>
      <c r="AK69" s="12">
        <f t="shared" ref="AK69:AK132" si="54">IF(AJ69-AL69&gt;0,AJ69-AL69,0)</f>
        <v>0.1021099155051623</v>
      </c>
      <c r="AL69" s="41">
        <f>'Survival-1cycle NMA'!DQ70</f>
        <v>5.3045601131385699E-2</v>
      </c>
      <c r="AM69" s="41">
        <f t="shared" ref="AM69:AM132" si="55">AA69</f>
        <v>0.13766783067129301</v>
      </c>
      <c r="AN69" s="41">
        <f t="shared" ref="AN69:AN132" si="56">AB69</f>
        <v>0.11825597565648031</v>
      </c>
      <c r="AO69" s="41">
        <f t="shared" ref="AO69:AO132" si="57">AC69</f>
        <v>1.9411855014812698E-2</v>
      </c>
    </row>
    <row r="70" spans="1:41">
      <c r="A70" s="12">
        <v>67</v>
      </c>
      <c r="B70" s="12">
        <f t="shared" si="32"/>
        <v>3.7972602739726029</v>
      </c>
      <c r="C70" s="41">
        <f>'Survival-1cycle NMA'!DS71</f>
        <v>0.183616425741008</v>
      </c>
      <c r="D70" s="41">
        <f>'Survival-1cycle NMA'!DL71</f>
        <v>1.3402527908806E-2</v>
      </c>
      <c r="E70" s="12">
        <f t="shared" si="33"/>
        <v>0.170213897832202</v>
      </c>
      <c r="F70" s="41">
        <f>'Survival-1cycle NMA'!DR71</f>
        <v>0.13043258118135601</v>
      </c>
      <c r="G70" s="41">
        <f>'Survival-1cycle NMA'!DK71</f>
        <v>6.2947199984502199E-3</v>
      </c>
      <c r="H70" s="12">
        <f t="shared" si="34"/>
        <v>0.12413786118290579</v>
      </c>
      <c r="I70" s="41">
        <f>'Survival-1cycle NMA'!DT71</f>
        <v>0.17015735162258699</v>
      </c>
      <c r="J70" s="12">
        <f t="shared" si="35"/>
        <v>0.1471557466499917</v>
      </c>
      <c r="K70" s="41">
        <f>'Survival-1cycle NMA'!DM71</f>
        <v>2.3001604972595301E-2</v>
      </c>
      <c r="L70" s="41">
        <f t="shared" si="36"/>
        <v>0.13043258118135601</v>
      </c>
      <c r="M70" s="41">
        <f t="shared" si="37"/>
        <v>6.2947199984502199E-3</v>
      </c>
      <c r="N70" s="41">
        <f t="shared" si="38"/>
        <v>0.12413786118290579</v>
      </c>
      <c r="O70" s="41">
        <f t="shared" si="39"/>
        <v>0.17015735162258699</v>
      </c>
      <c r="P70" s="41">
        <f t="shared" si="40"/>
        <v>0.1471557466499917</v>
      </c>
      <c r="Q70" s="41">
        <f t="shared" si="41"/>
        <v>2.3001604972595301E-2</v>
      </c>
      <c r="R70" s="41">
        <f t="shared" si="42"/>
        <v>0.13043258118135601</v>
      </c>
      <c r="S70" s="41">
        <f t="shared" si="43"/>
        <v>6.2947199984502199E-3</v>
      </c>
      <c r="T70" s="41">
        <f t="shared" si="44"/>
        <v>0.12413786118290579</v>
      </c>
      <c r="U70" s="41">
        <f>'Survival-1cycle NMA'!DV71</f>
        <v>0.177803670736291</v>
      </c>
      <c r="V70" s="12">
        <f t="shared" si="45"/>
        <v>0.13037197762706679</v>
      </c>
      <c r="W70" s="41">
        <f>'Survival-1cycle NMA'!DO71</f>
        <v>4.7431693109224203E-2</v>
      </c>
      <c r="X70" s="41">
        <f t="shared" si="46"/>
        <v>0.17015735162258699</v>
      </c>
      <c r="Y70" s="41">
        <f t="shared" si="47"/>
        <v>0.1471557466499917</v>
      </c>
      <c r="Z70" s="41">
        <f t="shared" si="48"/>
        <v>2.3001604972595301E-2</v>
      </c>
      <c r="AA70" s="41">
        <f>'Survival-1cycle NMA'!DU71</f>
        <v>0.13492419328330399</v>
      </c>
      <c r="AB70" s="12">
        <f t="shared" si="49"/>
        <v>0.11634087972815189</v>
      </c>
      <c r="AC70" s="41">
        <f>'Survival-1cycle NMA'!DN71</f>
        <v>1.8583313555152099E-2</v>
      </c>
      <c r="AD70" s="41">
        <f>'Survival-1cycle NMA'!DW71</f>
        <v>0.249188693514454</v>
      </c>
      <c r="AE70" s="12">
        <f t="shared" si="50"/>
        <v>0.2087833159946049</v>
      </c>
      <c r="AF70" s="41">
        <f>'Survival-1cycle NMA'!DP71</f>
        <v>4.0405377519849101E-2</v>
      </c>
      <c r="AG70" s="41">
        <f t="shared" si="51"/>
        <v>0.13043258118135601</v>
      </c>
      <c r="AH70" s="41">
        <f t="shared" si="52"/>
        <v>6.2947199984502199E-3</v>
      </c>
      <c r="AI70" s="41">
        <f t="shared" si="53"/>
        <v>0.12413786118290579</v>
      </c>
      <c r="AJ70" s="41">
        <f>'Survival-1cycle NMA'!DX71</f>
        <v>0.152179100442212</v>
      </c>
      <c r="AK70" s="12">
        <f t="shared" si="54"/>
        <v>0.10101245419319249</v>
      </c>
      <c r="AL70" s="41">
        <f>'Survival-1cycle NMA'!DQ71</f>
        <v>5.1166646249019503E-2</v>
      </c>
      <c r="AM70" s="41">
        <f t="shared" si="55"/>
        <v>0.13492419328330399</v>
      </c>
      <c r="AN70" s="41">
        <f t="shared" si="56"/>
        <v>0.11634087972815189</v>
      </c>
      <c r="AO70" s="41">
        <f t="shared" si="57"/>
        <v>1.8583313555152099E-2</v>
      </c>
    </row>
    <row r="71" spans="1:41">
      <c r="A71" s="12">
        <v>68</v>
      </c>
      <c r="B71" s="12">
        <f t="shared" si="32"/>
        <v>3.8547945205479452</v>
      </c>
      <c r="C71" s="41">
        <f>'Survival-1cycle NMA'!DS72</f>
        <v>0.18034412138245301</v>
      </c>
      <c r="D71" s="41">
        <f>'Survival-1cycle NMA'!DL72</f>
        <v>1.28063203573551E-2</v>
      </c>
      <c r="E71" s="12">
        <f t="shared" si="33"/>
        <v>0.16753780102509791</v>
      </c>
      <c r="F71" s="41">
        <f>'Survival-1cycle NMA'!DR72</f>
        <v>0.12782961853604499</v>
      </c>
      <c r="G71" s="41">
        <f>'Survival-1cycle NMA'!DK72</f>
        <v>5.9851272023346801E-3</v>
      </c>
      <c r="H71" s="12">
        <f t="shared" si="34"/>
        <v>0.12184449133371031</v>
      </c>
      <c r="I71" s="41">
        <f>'Survival-1cycle NMA'!DT72</f>
        <v>0.167041154363129</v>
      </c>
      <c r="J71" s="12">
        <f t="shared" si="35"/>
        <v>0.14498042226479468</v>
      </c>
      <c r="K71" s="41">
        <f>'Survival-1cycle NMA'!DM72</f>
        <v>2.2060732098334299E-2</v>
      </c>
      <c r="L71" s="41">
        <f t="shared" si="36"/>
        <v>0.12782961853604499</v>
      </c>
      <c r="M71" s="41">
        <f t="shared" si="37"/>
        <v>5.9851272023346801E-3</v>
      </c>
      <c r="N71" s="41">
        <f t="shared" si="38"/>
        <v>0.12184449133371031</v>
      </c>
      <c r="O71" s="41">
        <f t="shared" si="39"/>
        <v>0.167041154363129</v>
      </c>
      <c r="P71" s="41">
        <f t="shared" si="40"/>
        <v>0.14498042226479468</v>
      </c>
      <c r="Q71" s="41">
        <f t="shared" si="41"/>
        <v>2.2060732098334299E-2</v>
      </c>
      <c r="R71" s="41">
        <f t="shared" si="42"/>
        <v>0.12782961853604499</v>
      </c>
      <c r="S71" s="41">
        <f t="shared" si="43"/>
        <v>5.9851272023346801E-3</v>
      </c>
      <c r="T71" s="41">
        <f t="shared" si="44"/>
        <v>0.12184449133371031</v>
      </c>
      <c r="U71" s="41">
        <f>'Survival-1cycle NMA'!DV72</f>
        <v>0.17459774786850901</v>
      </c>
      <c r="V71" s="12">
        <f t="shared" si="45"/>
        <v>0.12886124367524521</v>
      </c>
      <c r="W71" s="41">
        <f>'Survival-1cycle NMA'!DO72</f>
        <v>4.5736504193263798E-2</v>
      </c>
      <c r="X71" s="41">
        <f t="shared" si="46"/>
        <v>0.167041154363129</v>
      </c>
      <c r="Y71" s="41">
        <f t="shared" si="47"/>
        <v>0.14498042226479468</v>
      </c>
      <c r="Z71" s="41">
        <f t="shared" si="48"/>
        <v>2.2060732098334299E-2</v>
      </c>
      <c r="AA71" s="41">
        <f>'Survival-1cycle NMA'!DU72</f>
        <v>0.13225899500303301</v>
      </c>
      <c r="AB71" s="12">
        <f t="shared" si="49"/>
        <v>0.1144625608558263</v>
      </c>
      <c r="AC71" s="41">
        <f>'Survival-1cycle NMA'!DN72</f>
        <v>1.7796434147206702E-2</v>
      </c>
      <c r="AD71" s="41">
        <f>'Survival-1cycle NMA'!DW72</f>
        <v>0.245268649431581</v>
      </c>
      <c r="AE71" s="12">
        <f t="shared" si="50"/>
        <v>0.20635526716303298</v>
      </c>
      <c r="AF71" s="41">
        <f>'Survival-1cycle NMA'!DP72</f>
        <v>3.8913382268548E-2</v>
      </c>
      <c r="AG71" s="41">
        <f t="shared" si="51"/>
        <v>0.12782961853604499</v>
      </c>
      <c r="AH71" s="41">
        <f t="shared" si="52"/>
        <v>5.9851272023346801E-3</v>
      </c>
      <c r="AI71" s="41">
        <f t="shared" si="53"/>
        <v>0.12184449133371031</v>
      </c>
      <c r="AJ71" s="41">
        <f>'Survival-1cycle NMA'!DX72</f>
        <v>0.14928505339065501</v>
      </c>
      <c r="AK71" s="12">
        <f t="shared" si="54"/>
        <v>9.9917916041984411E-2</v>
      </c>
      <c r="AL71" s="41">
        <f>'Survival-1cycle NMA'!DQ72</f>
        <v>4.9367137348670598E-2</v>
      </c>
      <c r="AM71" s="41">
        <f t="shared" si="55"/>
        <v>0.13225899500303301</v>
      </c>
      <c r="AN71" s="41">
        <f t="shared" si="56"/>
        <v>0.1144625608558263</v>
      </c>
      <c r="AO71" s="41">
        <f t="shared" si="57"/>
        <v>1.7796434147206702E-2</v>
      </c>
    </row>
    <row r="72" spans="1:41">
      <c r="A72" s="12">
        <v>69</v>
      </c>
      <c r="B72" s="12">
        <f t="shared" si="32"/>
        <v>3.9123287671232876</v>
      </c>
      <c r="C72" s="41">
        <f>'Survival-1cycle NMA'!DS73</f>
        <v>0.177156652563072</v>
      </c>
      <c r="D72" s="41">
        <f>'Survival-1cycle NMA'!DL73</f>
        <v>1.22412217409535E-2</v>
      </c>
      <c r="E72" s="12">
        <f t="shared" si="33"/>
        <v>0.16491543082211851</v>
      </c>
      <c r="F72" s="41">
        <f>'Survival-1cycle NMA'!DR73</f>
        <v>0.125301001745696</v>
      </c>
      <c r="G72" s="41">
        <f>'Survival-1cycle NMA'!DK73</f>
        <v>5.6932439682474403E-3</v>
      </c>
      <c r="H72" s="12">
        <f t="shared" si="34"/>
        <v>0.11960775777744856</v>
      </c>
      <c r="I72" s="41">
        <f>'Survival-1cycle NMA'!DT73</f>
        <v>0.16400766440115699</v>
      </c>
      <c r="J72" s="12">
        <f t="shared" si="35"/>
        <v>0.14284236226926861</v>
      </c>
      <c r="K72" s="41">
        <f>'Survival-1cycle NMA'!DM73</f>
        <v>2.11653021318884E-2</v>
      </c>
      <c r="L72" s="41">
        <f t="shared" si="36"/>
        <v>0.125301001745696</v>
      </c>
      <c r="M72" s="41">
        <f t="shared" si="37"/>
        <v>5.6932439682474403E-3</v>
      </c>
      <c r="N72" s="41">
        <f t="shared" si="38"/>
        <v>0.11960775777744856</v>
      </c>
      <c r="O72" s="41">
        <f t="shared" si="39"/>
        <v>0.16400766440115699</v>
      </c>
      <c r="P72" s="41">
        <f t="shared" si="40"/>
        <v>0.14284236226926861</v>
      </c>
      <c r="Q72" s="41">
        <f t="shared" si="41"/>
        <v>2.11653021318884E-2</v>
      </c>
      <c r="R72" s="41">
        <f t="shared" si="42"/>
        <v>0.125301001745696</v>
      </c>
      <c r="S72" s="41">
        <f t="shared" si="43"/>
        <v>5.6932439682474403E-3</v>
      </c>
      <c r="T72" s="41">
        <f t="shared" si="44"/>
        <v>0.11960775777744856</v>
      </c>
      <c r="U72" s="41">
        <f>'Survival-1cycle NMA'!DV73</f>
        <v>0.17147578093258201</v>
      </c>
      <c r="V72" s="12">
        <f t="shared" si="45"/>
        <v>0.12736224550143752</v>
      </c>
      <c r="W72" s="41">
        <f>'Survival-1cycle NMA'!DO73</f>
        <v>4.4113535431144497E-2</v>
      </c>
      <c r="X72" s="41">
        <f t="shared" si="46"/>
        <v>0.16400766440115699</v>
      </c>
      <c r="Y72" s="41">
        <f t="shared" si="47"/>
        <v>0.14284236226926861</v>
      </c>
      <c r="Z72" s="41">
        <f t="shared" si="48"/>
        <v>2.11653021318884E-2</v>
      </c>
      <c r="AA72" s="41">
        <f>'Survival-1cycle NMA'!DU73</f>
        <v>0.12966926138499199</v>
      </c>
      <c r="AB72" s="12">
        <f t="shared" si="49"/>
        <v>0.1126204700575241</v>
      </c>
      <c r="AC72" s="41">
        <f>'Survival-1cycle NMA'!DN73</f>
        <v>1.7048791327467901E-2</v>
      </c>
      <c r="AD72" s="41">
        <f>'Survival-1cycle NMA'!DW73</f>
        <v>0.241439738866464</v>
      </c>
      <c r="AE72" s="12">
        <f t="shared" si="50"/>
        <v>0.20395281917019631</v>
      </c>
      <c r="AF72" s="41">
        <f>'Survival-1cycle NMA'!DP73</f>
        <v>3.7486919696267697E-2</v>
      </c>
      <c r="AG72" s="41">
        <f t="shared" si="51"/>
        <v>0.125301001745696</v>
      </c>
      <c r="AH72" s="41">
        <f t="shared" si="52"/>
        <v>5.6932439682474403E-3</v>
      </c>
      <c r="AI72" s="41">
        <f t="shared" si="53"/>
        <v>0.11960775777744856</v>
      </c>
      <c r="AJ72" s="41">
        <f>'Survival-1cycle NMA'!DX73</f>
        <v>0.146470340909685</v>
      </c>
      <c r="AK72" s="12">
        <f t="shared" si="54"/>
        <v>9.8827194487686301E-2</v>
      </c>
      <c r="AL72" s="41">
        <f>'Survival-1cycle NMA'!DQ73</f>
        <v>4.7643146421998697E-2</v>
      </c>
      <c r="AM72" s="41">
        <f t="shared" si="55"/>
        <v>0.12966926138499199</v>
      </c>
      <c r="AN72" s="41">
        <f t="shared" si="56"/>
        <v>0.1126204700575241</v>
      </c>
      <c r="AO72" s="41">
        <f t="shared" si="57"/>
        <v>1.7048791327467901E-2</v>
      </c>
    </row>
    <row r="73" spans="1:41">
      <c r="A73" s="12">
        <v>70</v>
      </c>
      <c r="B73" s="12">
        <f t="shared" si="32"/>
        <v>3.9698630136986299</v>
      </c>
      <c r="C73" s="41">
        <f>'Survival-1cycle NMA'!DS74</f>
        <v>0.17405107557229499</v>
      </c>
      <c r="D73" s="41">
        <f>'Survival-1cycle NMA'!DL74</f>
        <v>1.1705359402967901E-2</v>
      </c>
      <c r="E73" s="12">
        <f t="shared" si="33"/>
        <v>0.16234571616932708</v>
      </c>
      <c r="F73" s="41">
        <f>'Survival-1cycle NMA'!DR74</f>
        <v>0.12284391845420101</v>
      </c>
      <c r="G73" s="41">
        <f>'Survival-1cycle NMA'!DK74</f>
        <v>5.4179098148506898E-3</v>
      </c>
      <c r="H73" s="12">
        <f t="shared" si="34"/>
        <v>0.11742600863935032</v>
      </c>
      <c r="I73" s="41">
        <f>'Survival-1cycle NMA'!DT74</f>
        <v>0.16105395062587199</v>
      </c>
      <c r="J73" s="12">
        <f t="shared" si="35"/>
        <v>0.1407411813965703</v>
      </c>
      <c r="K73" s="41">
        <f>'Survival-1cycle NMA'!DM74</f>
        <v>2.0312769229301701E-2</v>
      </c>
      <c r="L73" s="41">
        <f t="shared" si="36"/>
        <v>0.12284391845420101</v>
      </c>
      <c r="M73" s="41">
        <f t="shared" si="37"/>
        <v>5.4179098148506898E-3</v>
      </c>
      <c r="N73" s="41">
        <f t="shared" si="38"/>
        <v>0.11742600863935032</v>
      </c>
      <c r="O73" s="41">
        <f t="shared" si="39"/>
        <v>0.16105395062587199</v>
      </c>
      <c r="P73" s="41">
        <f t="shared" si="40"/>
        <v>0.1407411813965703</v>
      </c>
      <c r="Q73" s="41">
        <f t="shared" si="41"/>
        <v>2.0312769229301701E-2</v>
      </c>
      <c r="R73" s="41">
        <f t="shared" si="42"/>
        <v>0.12284391845420101</v>
      </c>
      <c r="S73" s="41">
        <f t="shared" si="43"/>
        <v>5.4179098148506898E-3</v>
      </c>
      <c r="T73" s="41">
        <f t="shared" si="44"/>
        <v>0.11742600863935032</v>
      </c>
      <c r="U73" s="41">
        <f>'Survival-1cycle NMA'!DV74</f>
        <v>0.168434830175301</v>
      </c>
      <c r="V73" s="12">
        <f t="shared" si="45"/>
        <v>0.1258756379731078</v>
      </c>
      <c r="W73" s="41">
        <f>'Survival-1cycle NMA'!DO74</f>
        <v>4.2559192202193202E-2</v>
      </c>
      <c r="X73" s="41">
        <f t="shared" si="46"/>
        <v>0.16105395062587199</v>
      </c>
      <c r="Y73" s="41">
        <f t="shared" si="47"/>
        <v>0.1407411813965703</v>
      </c>
      <c r="Z73" s="41">
        <f t="shared" si="48"/>
        <v>2.0312769229301701E-2</v>
      </c>
      <c r="AA73" s="41">
        <f>'Survival-1cycle NMA'!DU74</f>
        <v>0.12715215955766901</v>
      </c>
      <c r="AB73" s="12">
        <f t="shared" si="49"/>
        <v>0.11081403894141231</v>
      </c>
      <c r="AC73" s="41">
        <f>'Survival-1cycle NMA'!DN74</f>
        <v>1.63381206162567E-2</v>
      </c>
      <c r="AD73" s="41">
        <f>'Survival-1cycle NMA'!DW74</f>
        <v>0.237699100762682</v>
      </c>
      <c r="AE73" s="12">
        <f t="shared" si="50"/>
        <v>0.2015764686361261</v>
      </c>
      <c r="AF73" s="41">
        <f>'Survival-1cycle NMA'!DP74</f>
        <v>3.6122632126555899E-2</v>
      </c>
      <c r="AG73" s="41">
        <f t="shared" si="51"/>
        <v>0.12284391845420101</v>
      </c>
      <c r="AH73" s="41">
        <f t="shared" si="52"/>
        <v>5.4179098148506898E-3</v>
      </c>
      <c r="AI73" s="41">
        <f t="shared" si="53"/>
        <v>0.11742600863935032</v>
      </c>
      <c r="AJ73" s="41">
        <f>'Survival-1cycle NMA'!DX74</f>
        <v>0.14373206907129901</v>
      </c>
      <c r="AK73" s="12">
        <f t="shared" si="54"/>
        <v>9.7741100722862614E-2</v>
      </c>
      <c r="AL73" s="41">
        <f>'Survival-1cycle NMA'!DQ74</f>
        <v>4.5990968348436398E-2</v>
      </c>
      <c r="AM73" s="41">
        <f t="shared" si="55"/>
        <v>0.12715215955766901</v>
      </c>
      <c r="AN73" s="41">
        <f t="shared" si="56"/>
        <v>0.11081403894141231</v>
      </c>
      <c r="AO73" s="41">
        <f t="shared" si="57"/>
        <v>1.63381206162567E-2</v>
      </c>
    </row>
    <row r="74" spans="1:41">
      <c r="A74" s="12">
        <v>71</v>
      </c>
      <c r="B74" s="12">
        <f t="shared" si="32"/>
        <v>4.0273972602739727</v>
      </c>
      <c r="C74" s="41">
        <f>'Survival-1cycle NMA'!DS75</f>
        <v>0.171024575599144</v>
      </c>
      <c r="D74" s="41">
        <f>'Survival-1cycle NMA'!DL75</f>
        <v>1.11969888489361E-2</v>
      </c>
      <c r="E74" s="12">
        <f t="shared" si="33"/>
        <v>0.15982758675020789</v>
      </c>
      <c r="F74" s="41">
        <f>'Survival-1cycle NMA'!DR75</f>
        <v>0.120455689719526</v>
      </c>
      <c r="G74" s="41">
        <f>'Survival-1cycle NMA'!DK75</f>
        <v>5.1580502165015103E-3</v>
      </c>
      <c r="H74" s="12">
        <f t="shared" si="34"/>
        <v>0.11529763950302449</v>
      </c>
      <c r="I74" s="41">
        <f>'Survival-1cycle NMA'!DT75</f>
        <v>0.158177212845585</v>
      </c>
      <c r="J74" s="12">
        <f t="shared" si="35"/>
        <v>0.13867646245986401</v>
      </c>
      <c r="K74" s="41">
        <f>'Survival-1cycle NMA'!DM75</f>
        <v>1.9500750385721001E-2</v>
      </c>
      <c r="L74" s="41">
        <f t="shared" si="36"/>
        <v>0.120455689719526</v>
      </c>
      <c r="M74" s="41">
        <f t="shared" si="37"/>
        <v>5.1580502165015103E-3</v>
      </c>
      <c r="N74" s="41">
        <f t="shared" si="38"/>
        <v>0.11529763950302449</v>
      </c>
      <c r="O74" s="41">
        <f t="shared" si="39"/>
        <v>0.158177212845585</v>
      </c>
      <c r="P74" s="41">
        <f t="shared" si="40"/>
        <v>0.13867646245986401</v>
      </c>
      <c r="Q74" s="41">
        <f t="shared" si="41"/>
        <v>1.9500750385721001E-2</v>
      </c>
      <c r="R74" s="41">
        <f t="shared" si="42"/>
        <v>0.120455689719526</v>
      </c>
      <c r="S74" s="41">
        <f t="shared" si="43"/>
        <v>5.1580502165015103E-3</v>
      </c>
      <c r="T74" s="41">
        <f t="shared" si="44"/>
        <v>0.11529763950302449</v>
      </c>
      <c r="U74" s="41">
        <f>'Survival-1cycle NMA'!DV75</f>
        <v>0.165472085674888</v>
      </c>
      <c r="V74" s="12">
        <f t="shared" si="45"/>
        <v>0.12440200053193909</v>
      </c>
      <c r="W74" s="41">
        <f>'Survival-1cycle NMA'!DO75</f>
        <v>4.1070085142948902E-2</v>
      </c>
      <c r="X74" s="41">
        <f t="shared" si="46"/>
        <v>0.158177212845585</v>
      </c>
      <c r="Y74" s="41">
        <f t="shared" si="47"/>
        <v>0.13867646245986401</v>
      </c>
      <c r="Z74" s="41">
        <f t="shared" si="48"/>
        <v>1.9500750385721001E-2</v>
      </c>
      <c r="AA74" s="41">
        <f>'Survival-1cycle NMA'!DU75</f>
        <v>0.12470499009798899</v>
      </c>
      <c r="AB74" s="12">
        <f t="shared" si="49"/>
        <v>0.10904268359723379</v>
      </c>
      <c r="AC74" s="41">
        <f>'Survival-1cycle NMA'!DN75</f>
        <v>1.5662306500755199E-2</v>
      </c>
      <c r="AD74" s="41">
        <f>'Survival-1cycle NMA'!DW75</f>
        <v>0.234043987775062</v>
      </c>
      <c r="AE74" s="12">
        <f t="shared" si="50"/>
        <v>0.1992266286990233</v>
      </c>
      <c r="AF74" s="41">
        <f>'Survival-1cycle NMA'!DP75</f>
        <v>3.4817359076038702E-2</v>
      </c>
      <c r="AG74" s="41">
        <f t="shared" si="51"/>
        <v>0.120455689719526</v>
      </c>
      <c r="AH74" s="41">
        <f t="shared" si="52"/>
        <v>5.1580502165015103E-3</v>
      </c>
      <c r="AI74" s="41">
        <f t="shared" si="53"/>
        <v>0.11529763950302449</v>
      </c>
      <c r="AJ74" s="41">
        <f>'Survival-1cycle NMA'!DX75</f>
        <v>0.14106747672189099</v>
      </c>
      <c r="AK74" s="12">
        <f t="shared" si="54"/>
        <v>9.666037009507028E-2</v>
      </c>
      <c r="AL74" s="41">
        <f>'Survival-1cycle NMA'!DQ75</f>
        <v>4.4407106626820701E-2</v>
      </c>
      <c r="AM74" s="41">
        <f t="shared" si="55"/>
        <v>0.12470499009798899</v>
      </c>
      <c r="AN74" s="41">
        <f t="shared" si="56"/>
        <v>0.10904268359723379</v>
      </c>
      <c r="AO74" s="41">
        <f t="shared" si="57"/>
        <v>1.5662306500755199E-2</v>
      </c>
    </row>
    <row r="75" spans="1:41">
      <c r="A75" s="12">
        <v>72</v>
      </c>
      <c r="B75" s="12">
        <f t="shared" si="32"/>
        <v>4.0849315068493155</v>
      </c>
      <c r="C75" s="41">
        <f>'Survival-1cycle NMA'!DS76</f>
        <v>0.16807445990921199</v>
      </c>
      <c r="D75" s="41">
        <f>'Survival-1cycle NMA'!DL76</f>
        <v>1.0714483901975901E-2</v>
      </c>
      <c r="E75" s="12">
        <f t="shared" si="33"/>
        <v>0.15735997600723609</v>
      </c>
      <c r="F75" s="41">
        <f>'Survival-1cycle NMA'!DR76</f>
        <v>0.11813376238541801</v>
      </c>
      <c r="G75" s="41">
        <f>'Survival-1cycle NMA'!DK76</f>
        <v>4.9126694907867304E-3</v>
      </c>
      <c r="H75" s="12">
        <f t="shared" si="34"/>
        <v>0.11322109289463128</v>
      </c>
      <c r="I75" s="41">
        <f>'Survival-1cycle NMA'!DT76</f>
        <v>0.155374774721763</v>
      </c>
      <c r="J75" s="12">
        <f t="shared" si="35"/>
        <v>0.13664776101286019</v>
      </c>
      <c r="K75" s="41">
        <f>'Survival-1cycle NMA'!DM76</f>
        <v>1.8727013708902802E-2</v>
      </c>
      <c r="L75" s="41">
        <f t="shared" si="36"/>
        <v>0.11813376238541801</v>
      </c>
      <c r="M75" s="41">
        <f t="shared" si="37"/>
        <v>4.9126694907867304E-3</v>
      </c>
      <c r="N75" s="41">
        <f t="shared" si="38"/>
        <v>0.11322109289463128</v>
      </c>
      <c r="O75" s="41">
        <f t="shared" si="39"/>
        <v>0.155374774721763</v>
      </c>
      <c r="P75" s="41">
        <f t="shared" si="40"/>
        <v>0.13664776101286019</v>
      </c>
      <c r="Q75" s="41">
        <f t="shared" si="41"/>
        <v>1.8727013708902802E-2</v>
      </c>
      <c r="R75" s="41">
        <f t="shared" si="42"/>
        <v>0.11813376238541801</v>
      </c>
      <c r="S75" s="41">
        <f t="shared" si="43"/>
        <v>4.9126694907867304E-3</v>
      </c>
      <c r="T75" s="41">
        <f t="shared" si="44"/>
        <v>0.11322109289463128</v>
      </c>
      <c r="U75" s="41">
        <f>'Survival-1cycle NMA'!DV76</f>
        <v>0.16258486041061099</v>
      </c>
      <c r="V75" s="12">
        <f t="shared" si="45"/>
        <v>0.12294184348917539</v>
      </c>
      <c r="W75" s="41">
        <f>'Survival-1cycle NMA'!DO76</f>
        <v>3.9643016921435598E-2</v>
      </c>
      <c r="X75" s="41">
        <f t="shared" si="46"/>
        <v>0.155374774721763</v>
      </c>
      <c r="Y75" s="41">
        <f t="shared" si="47"/>
        <v>0.13664776101286019</v>
      </c>
      <c r="Z75" s="41">
        <f t="shared" si="48"/>
        <v>1.8727013708902802E-2</v>
      </c>
      <c r="AA75" s="41">
        <f>'Survival-1cycle NMA'!DU76</f>
        <v>0.122325179451428</v>
      </c>
      <c r="AB75" s="12">
        <f t="shared" si="49"/>
        <v>0.1073058080365752</v>
      </c>
      <c r="AC75" s="41">
        <f>'Survival-1cycle NMA'!DN76</f>
        <v>1.50193714148528E-2</v>
      </c>
      <c r="AD75" s="41">
        <f>'Survival-1cycle NMA'!DW76</f>
        <v>0.230471760818763</v>
      </c>
      <c r="AE75" s="12">
        <f t="shared" si="50"/>
        <v>0.19690363663091809</v>
      </c>
      <c r="AF75" s="41">
        <f>'Survival-1cycle NMA'!DP76</f>
        <v>3.3568124187844897E-2</v>
      </c>
      <c r="AG75" s="41">
        <f t="shared" si="51"/>
        <v>0.11813376238541801</v>
      </c>
      <c r="AH75" s="41">
        <f t="shared" si="52"/>
        <v>4.9126694907867304E-3</v>
      </c>
      <c r="AI75" s="41">
        <f t="shared" si="53"/>
        <v>0.11322109289463128</v>
      </c>
      <c r="AJ75" s="41">
        <f>'Survival-1cycle NMA'!DX76</f>
        <v>0.13847392812787301</v>
      </c>
      <c r="AK75" s="12">
        <f t="shared" si="54"/>
        <v>9.5585668006754221E-2</v>
      </c>
      <c r="AL75" s="41">
        <f>'Survival-1cycle NMA'!DQ76</f>
        <v>4.28882601211188E-2</v>
      </c>
      <c r="AM75" s="41">
        <f t="shared" si="55"/>
        <v>0.122325179451428</v>
      </c>
      <c r="AN75" s="41">
        <f t="shared" si="56"/>
        <v>0.1073058080365752</v>
      </c>
      <c r="AO75" s="41">
        <f t="shared" si="57"/>
        <v>1.50193714148528E-2</v>
      </c>
    </row>
    <row r="76" spans="1:41">
      <c r="A76" s="12">
        <v>73</v>
      </c>
      <c r="B76" s="12">
        <f t="shared" si="32"/>
        <v>4.1424657534246574</v>
      </c>
      <c r="C76" s="41">
        <f>'Survival-1cycle NMA'!DS77</f>
        <v>0.16519815144417599</v>
      </c>
      <c r="D76" s="41">
        <f>'Survival-1cycle NMA'!DL77</f>
        <v>1.0256327697372499E-2</v>
      </c>
      <c r="E76" s="12">
        <f t="shared" si="33"/>
        <v>0.15494182374680349</v>
      </c>
      <c r="F76" s="41">
        <f>'Survival-1cycle NMA'!DR77</f>
        <v>0.1158757019634</v>
      </c>
      <c r="G76" s="41">
        <f>'Survival-1cycle NMA'!DK77</f>
        <v>4.6808443367932799E-3</v>
      </c>
      <c r="H76" s="12">
        <f t="shared" si="34"/>
        <v>0.11119485762660672</v>
      </c>
      <c r="I76" s="41">
        <f>'Survival-1cycle NMA'!DT77</f>
        <v>0.15264407714946401</v>
      </c>
      <c r="J76" s="12">
        <f t="shared" si="35"/>
        <v>0.134654609517732</v>
      </c>
      <c r="K76" s="41">
        <f>'Survival-1cycle NMA'!DM77</f>
        <v>1.7989467631731999E-2</v>
      </c>
      <c r="L76" s="41">
        <f t="shared" si="36"/>
        <v>0.1158757019634</v>
      </c>
      <c r="M76" s="41">
        <f t="shared" si="37"/>
        <v>4.6808443367932799E-3</v>
      </c>
      <c r="N76" s="41">
        <f t="shared" si="38"/>
        <v>0.11119485762660672</v>
      </c>
      <c r="O76" s="41">
        <f t="shared" si="39"/>
        <v>0.15264407714946401</v>
      </c>
      <c r="P76" s="41">
        <f t="shared" si="40"/>
        <v>0.134654609517732</v>
      </c>
      <c r="Q76" s="41">
        <f t="shared" si="41"/>
        <v>1.7989467631731999E-2</v>
      </c>
      <c r="R76" s="41">
        <f t="shared" si="42"/>
        <v>0.1158757019634</v>
      </c>
      <c r="S76" s="41">
        <f t="shared" si="43"/>
        <v>4.6808443367932799E-3</v>
      </c>
      <c r="T76" s="41">
        <f t="shared" si="44"/>
        <v>0.11119485762660672</v>
      </c>
      <c r="U76" s="41">
        <f>'Survival-1cycle NMA'!DV77</f>
        <v>0.15977058376533401</v>
      </c>
      <c r="V76" s="12">
        <f t="shared" si="45"/>
        <v>0.12149561380680642</v>
      </c>
      <c r="W76" s="41">
        <f>'Survival-1cycle NMA'!DO77</f>
        <v>3.8274969958527597E-2</v>
      </c>
      <c r="X76" s="41">
        <f t="shared" si="46"/>
        <v>0.15264407714946401</v>
      </c>
      <c r="Y76" s="41">
        <f t="shared" si="47"/>
        <v>0.134654609517732</v>
      </c>
      <c r="Z76" s="41">
        <f t="shared" si="48"/>
        <v>1.7989467631731999E-2</v>
      </c>
      <c r="AA76" s="41">
        <f>'Survival-1cycle NMA'!DU77</f>
        <v>0.120010272855919</v>
      </c>
      <c r="AB76" s="12">
        <f t="shared" si="49"/>
        <v>0.1056028072310229</v>
      </c>
      <c r="AC76" s="41">
        <f>'Survival-1cycle NMA'!DN77</f>
        <v>1.44074656248961E-2</v>
      </c>
      <c r="AD76" s="41">
        <f>'Survival-1cycle NMA'!DW77</f>
        <v>0.226979883921409</v>
      </c>
      <c r="AE76" s="12">
        <f t="shared" si="50"/>
        <v>0.19460776079340991</v>
      </c>
      <c r="AF76" s="41">
        <f>'Survival-1cycle NMA'!DP77</f>
        <v>3.23721231279991E-2</v>
      </c>
      <c r="AG76" s="41">
        <f t="shared" si="51"/>
        <v>0.1158757019634</v>
      </c>
      <c r="AH76" s="41">
        <f t="shared" si="52"/>
        <v>4.6808443367932799E-3</v>
      </c>
      <c r="AI76" s="41">
        <f t="shared" si="53"/>
        <v>0.11119485762660672</v>
      </c>
      <c r="AJ76" s="41">
        <f>'Survival-1cycle NMA'!DX77</f>
        <v>0.13594890609815299</v>
      </c>
      <c r="AK76" s="12">
        <f t="shared" si="54"/>
        <v>9.4517595356679293E-2</v>
      </c>
      <c r="AL76" s="41">
        <f>'Survival-1cycle NMA'!DQ77</f>
        <v>4.1431310741473701E-2</v>
      </c>
      <c r="AM76" s="41">
        <f t="shared" si="55"/>
        <v>0.120010272855919</v>
      </c>
      <c r="AN76" s="41">
        <f t="shared" si="56"/>
        <v>0.1056028072310229</v>
      </c>
      <c r="AO76" s="41">
        <f t="shared" si="57"/>
        <v>1.44074656248961E-2</v>
      </c>
    </row>
    <row r="77" spans="1:41">
      <c r="A77" s="12">
        <v>74</v>
      </c>
      <c r="B77" s="12">
        <f t="shared" si="32"/>
        <v>4.2</v>
      </c>
      <c r="C77" s="41">
        <f>'Survival-1cycle NMA'!DS78</f>
        <v>0.162393182814036</v>
      </c>
      <c r="D77" s="41">
        <f>'Survival-1cycle NMA'!DL78</f>
        <v>9.8211044377444195E-3</v>
      </c>
      <c r="E77" s="12">
        <f t="shared" si="33"/>
        <v>0.15257207837629158</v>
      </c>
      <c r="F77" s="41">
        <f>'Survival-1cycle NMA'!DR78</f>
        <v>0.11367918598602</v>
      </c>
      <c r="G77" s="41">
        <f>'Survival-1cycle NMA'!DK78</f>
        <v>4.4617179588763997E-3</v>
      </c>
      <c r="H77" s="12">
        <f t="shared" si="34"/>
        <v>0.1092174680271436</v>
      </c>
      <c r="I77" s="41">
        <f>'Survival-1cycle NMA'!DT78</f>
        <v>0.149982672051924</v>
      </c>
      <c r="J77" s="12">
        <f t="shared" si="35"/>
        <v>0.13269652107086341</v>
      </c>
      <c r="K77" s="41">
        <f>'Survival-1cycle NMA'!DM78</f>
        <v>1.7286150981060601E-2</v>
      </c>
      <c r="L77" s="41">
        <f t="shared" si="36"/>
        <v>0.11367918598602</v>
      </c>
      <c r="M77" s="41">
        <f t="shared" si="37"/>
        <v>4.4617179588763997E-3</v>
      </c>
      <c r="N77" s="41">
        <f t="shared" si="38"/>
        <v>0.1092174680271436</v>
      </c>
      <c r="O77" s="41">
        <f t="shared" si="39"/>
        <v>0.149982672051924</v>
      </c>
      <c r="P77" s="41">
        <f t="shared" si="40"/>
        <v>0.13269652107086341</v>
      </c>
      <c r="Q77" s="41">
        <f t="shared" si="41"/>
        <v>1.7286150981060601E-2</v>
      </c>
      <c r="R77" s="41">
        <f t="shared" si="42"/>
        <v>0.11367918598602</v>
      </c>
      <c r="S77" s="41">
        <f t="shared" si="43"/>
        <v>4.4617179588763997E-3</v>
      </c>
      <c r="T77" s="41">
        <f t="shared" si="44"/>
        <v>0.1092174680271436</v>
      </c>
      <c r="U77" s="41">
        <f>'Survival-1cycle NMA'!DV78</f>
        <v>0.15702679543013101</v>
      </c>
      <c r="V77" s="12">
        <f t="shared" si="45"/>
        <v>0.12006370040800321</v>
      </c>
      <c r="W77" s="41">
        <f>'Survival-1cycle NMA'!DO78</f>
        <v>3.6963095022127801E-2</v>
      </c>
      <c r="X77" s="41">
        <f t="shared" si="46"/>
        <v>0.149982672051924</v>
      </c>
      <c r="Y77" s="41">
        <f t="shared" si="47"/>
        <v>0.13269652107086341</v>
      </c>
      <c r="Z77" s="41">
        <f t="shared" si="48"/>
        <v>1.7286150981060601E-2</v>
      </c>
      <c r="AA77" s="41">
        <f>'Survival-1cycle NMA'!DU78</f>
        <v>0.117757927731267</v>
      </c>
      <c r="AB77" s="12">
        <f t="shared" si="49"/>
        <v>0.10393306979180091</v>
      </c>
      <c r="AC77" s="41">
        <f>'Survival-1cycle NMA'!DN78</f>
        <v>1.38248579394661E-2</v>
      </c>
      <c r="AD77" s="41">
        <f>'Survival-1cycle NMA'!DW78</f>
        <v>0.22356591935947601</v>
      </c>
      <c r="AE77" s="12">
        <f t="shared" si="50"/>
        <v>0.19233920699256821</v>
      </c>
      <c r="AF77" s="41">
        <f>'Survival-1cycle NMA'!DP78</f>
        <v>3.12267123669078E-2</v>
      </c>
      <c r="AG77" s="41">
        <f t="shared" si="51"/>
        <v>0.11367918598602</v>
      </c>
      <c r="AH77" s="41">
        <f t="shared" si="52"/>
        <v>4.4617179588763997E-3</v>
      </c>
      <c r="AI77" s="41">
        <f t="shared" si="53"/>
        <v>0.1092174680271436</v>
      </c>
      <c r="AJ77" s="41">
        <f>'Survival-1cycle NMA'!DX78</f>
        <v>0.133490005548105</v>
      </c>
      <c r="AK77" s="12">
        <f t="shared" si="54"/>
        <v>9.3456693559737902E-2</v>
      </c>
      <c r="AL77" s="41">
        <f>'Survival-1cycle NMA'!DQ78</f>
        <v>4.0033311988367098E-2</v>
      </c>
      <c r="AM77" s="41">
        <f t="shared" si="55"/>
        <v>0.117757927731267</v>
      </c>
      <c r="AN77" s="41">
        <f t="shared" si="56"/>
        <v>0.10393306979180091</v>
      </c>
      <c r="AO77" s="41">
        <f t="shared" si="57"/>
        <v>1.38248579394661E-2</v>
      </c>
    </row>
    <row r="78" spans="1:41">
      <c r="A78" s="12">
        <v>75</v>
      </c>
      <c r="B78" s="12">
        <f t="shared" si="32"/>
        <v>4.2575342465753421</v>
      </c>
      <c r="C78" s="41">
        <f>'Survival-1cycle NMA'!DS79</f>
        <v>0.15965719065457901</v>
      </c>
      <c r="D78" s="41">
        <f>'Survival-1cycle NMA'!DL79</f>
        <v>9.4074918382166493E-3</v>
      </c>
      <c r="E78" s="12">
        <f t="shared" si="33"/>
        <v>0.15024969881636235</v>
      </c>
      <c r="F78" s="41">
        <f>'Survival-1cycle NMA'!DR79</f>
        <v>0.1115419977957</v>
      </c>
      <c r="G78" s="41">
        <f>'Survival-1cycle NMA'!DK79</f>
        <v>4.2544947177948203E-3</v>
      </c>
      <c r="H78" s="12">
        <f t="shared" si="34"/>
        <v>0.10728750307790517</v>
      </c>
      <c r="I78" s="41">
        <f>'Survival-1cycle NMA'!DT79</f>
        <v>0.147388216559767</v>
      </c>
      <c r="J78" s="12">
        <f t="shared" si="35"/>
        <v>0.13077299273166079</v>
      </c>
      <c r="K78" s="41">
        <f>'Survival-1cycle NMA'!DM79</f>
        <v>1.66152238281062E-2</v>
      </c>
      <c r="L78" s="41">
        <f t="shared" si="36"/>
        <v>0.1115419977957</v>
      </c>
      <c r="M78" s="41">
        <f t="shared" si="37"/>
        <v>4.2544947177948203E-3</v>
      </c>
      <c r="N78" s="41">
        <f t="shared" si="38"/>
        <v>0.10728750307790517</v>
      </c>
      <c r="O78" s="41">
        <f t="shared" si="39"/>
        <v>0.147388216559767</v>
      </c>
      <c r="P78" s="41">
        <f t="shared" si="40"/>
        <v>0.13077299273166079</v>
      </c>
      <c r="Q78" s="41">
        <f t="shared" si="41"/>
        <v>1.66152238281062E-2</v>
      </c>
      <c r="R78" s="41">
        <f t="shared" si="42"/>
        <v>0.1115419977957</v>
      </c>
      <c r="S78" s="41">
        <f t="shared" si="43"/>
        <v>4.2544947177948203E-3</v>
      </c>
      <c r="T78" s="41">
        <f t="shared" si="44"/>
        <v>0.10728750307790517</v>
      </c>
      <c r="U78" s="41">
        <f>'Survival-1cycle NMA'!DV79</f>
        <v>0.154351139682564</v>
      </c>
      <c r="V78" s="12">
        <f t="shared" si="45"/>
        <v>0.11864643905640659</v>
      </c>
      <c r="W78" s="41">
        <f>'Survival-1cycle NMA'!DO79</f>
        <v>3.5704700626157403E-2</v>
      </c>
      <c r="X78" s="41">
        <f t="shared" si="46"/>
        <v>0.147388216559767</v>
      </c>
      <c r="Y78" s="41">
        <f t="shared" si="47"/>
        <v>0.13077299273166079</v>
      </c>
      <c r="Z78" s="41">
        <f t="shared" si="48"/>
        <v>1.66152238281062E-2</v>
      </c>
      <c r="AA78" s="41">
        <f>'Survival-1cycle NMA'!DU79</f>
        <v>0.115565907499044</v>
      </c>
      <c r="AB78" s="12">
        <f t="shared" si="49"/>
        <v>0.10229598032968749</v>
      </c>
      <c r="AC78" s="41">
        <f>'Survival-1cycle NMA'!DN79</f>
        <v>1.32699271693565E-2</v>
      </c>
      <c r="AD78" s="41">
        <f>'Survival-1cycle NMA'!DW79</f>
        <v>0.22022752306125001</v>
      </c>
      <c r="AE78" s="12">
        <f t="shared" si="50"/>
        <v>0.19009812428637582</v>
      </c>
      <c r="AF78" s="41">
        <f>'Survival-1cycle NMA'!DP79</f>
        <v>3.0129398774874201E-2</v>
      </c>
      <c r="AG78" s="41">
        <f t="shared" si="51"/>
        <v>0.1115419977957</v>
      </c>
      <c r="AH78" s="41">
        <f t="shared" si="52"/>
        <v>4.2544947177948203E-3</v>
      </c>
      <c r="AI78" s="41">
        <f t="shared" si="53"/>
        <v>0.10728750307790517</v>
      </c>
      <c r="AJ78" s="41">
        <f>'Survival-1cycle NMA'!DX79</f>
        <v>0.13109492747266799</v>
      </c>
      <c r="AK78" s="12">
        <f t="shared" si="54"/>
        <v>9.2403449178960387E-2</v>
      </c>
      <c r="AL78" s="41">
        <f>'Survival-1cycle NMA'!DQ79</f>
        <v>3.8691478293707601E-2</v>
      </c>
      <c r="AM78" s="41">
        <f t="shared" si="55"/>
        <v>0.115565907499044</v>
      </c>
      <c r="AN78" s="41">
        <f t="shared" si="56"/>
        <v>0.10229598032968749</v>
      </c>
      <c r="AO78" s="41">
        <f t="shared" si="57"/>
        <v>1.32699271693565E-2</v>
      </c>
    </row>
    <row r="79" spans="1:41">
      <c r="A79" s="12">
        <v>76</v>
      </c>
      <c r="B79" s="12">
        <f t="shared" si="32"/>
        <v>4.3150684931506849</v>
      </c>
      <c r="C79" s="41">
        <f>'Survival-1cycle NMA'!DS80</f>
        <v>0.156987910324737</v>
      </c>
      <c r="D79" s="41">
        <f>'Survival-1cycle NMA'!DL80</f>
        <v>9.0142541981536005E-3</v>
      </c>
      <c r="E79" s="12">
        <f t="shared" si="33"/>
        <v>0.14797365612658339</v>
      </c>
      <c r="F79" s="41">
        <f>'Survival-1cycle NMA'!DR80</f>
        <v>0.109462020736506</v>
      </c>
      <c r="G79" s="41">
        <f>'Survival-1cycle NMA'!DK80</f>
        <v>4.0584352573623797E-3</v>
      </c>
      <c r="H79" s="12">
        <f t="shared" si="34"/>
        <v>0.10540358547914362</v>
      </c>
      <c r="I79" s="41">
        <f>'Survival-1cycle NMA'!DT80</f>
        <v>0.14485846754756301</v>
      </c>
      <c r="J79" s="12">
        <f t="shared" si="35"/>
        <v>0.12888350849480831</v>
      </c>
      <c r="K79" s="41">
        <f>'Survival-1cycle NMA'!DM80</f>
        <v>1.59749590527547E-2</v>
      </c>
      <c r="L79" s="41">
        <f t="shared" si="36"/>
        <v>0.109462020736506</v>
      </c>
      <c r="M79" s="41">
        <f t="shared" si="37"/>
        <v>4.0584352573623797E-3</v>
      </c>
      <c r="N79" s="41">
        <f t="shared" si="38"/>
        <v>0.10540358547914362</v>
      </c>
      <c r="O79" s="41">
        <f t="shared" si="39"/>
        <v>0.14485846754756301</v>
      </c>
      <c r="P79" s="41">
        <f t="shared" si="40"/>
        <v>0.12888350849480831</v>
      </c>
      <c r="Q79" s="41">
        <f t="shared" si="41"/>
        <v>1.59749590527547E-2</v>
      </c>
      <c r="R79" s="41">
        <f t="shared" si="42"/>
        <v>0.109462020736506</v>
      </c>
      <c r="S79" s="41">
        <f t="shared" si="43"/>
        <v>4.0584352573623797E-3</v>
      </c>
      <c r="T79" s="41">
        <f t="shared" si="44"/>
        <v>0.10540358547914362</v>
      </c>
      <c r="U79" s="41">
        <f>'Survival-1cycle NMA'!DV80</f>
        <v>0.15174136001249799</v>
      </c>
      <c r="V79" s="12">
        <f t="shared" si="45"/>
        <v>0.11724411684040958</v>
      </c>
      <c r="W79" s="41">
        <f>'Survival-1cycle NMA'!DO80</f>
        <v>3.4497243172088403E-2</v>
      </c>
      <c r="X79" s="41">
        <f t="shared" si="46"/>
        <v>0.14485846754756301</v>
      </c>
      <c r="Y79" s="41">
        <f t="shared" si="47"/>
        <v>0.12888350849480831</v>
      </c>
      <c r="Z79" s="41">
        <f t="shared" si="48"/>
        <v>1.59749590527547E-2</v>
      </c>
      <c r="AA79" s="41">
        <f>'Survival-1cycle NMA'!DU80</f>
        <v>0.11343207580093601</v>
      </c>
      <c r="AB79" s="12">
        <f t="shared" si="49"/>
        <v>0.1006909215297916</v>
      </c>
      <c r="AC79" s="41">
        <f>'Survival-1cycle NMA'!DN80</f>
        <v>1.27411542711444E-2</v>
      </c>
      <c r="AD79" s="41">
        <f>'Survival-1cycle NMA'!DW80</f>
        <v>0.216962440259997</v>
      </c>
      <c r="AE79" s="12">
        <f t="shared" si="50"/>
        <v>0.18788461029322562</v>
      </c>
      <c r="AF79" s="41">
        <f>'Survival-1cycle NMA'!DP80</f>
        <v>2.9077829966771399E-2</v>
      </c>
      <c r="AG79" s="41">
        <f t="shared" si="51"/>
        <v>0.109462020736506</v>
      </c>
      <c r="AH79" s="41">
        <f t="shared" si="52"/>
        <v>4.0584352573623797E-3</v>
      </c>
      <c r="AI79" s="41">
        <f t="shared" si="53"/>
        <v>0.10540358547914362</v>
      </c>
      <c r="AJ79" s="41">
        <f>'Survival-1cycle NMA'!DX80</f>
        <v>0.128761473298835</v>
      </c>
      <c r="AK79" s="12">
        <f t="shared" si="54"/>
        <v>9.1358298200725399E-2</v>
      </c>
      <c r="AL79" s="41">
        <f>'Survival-1cycle NMA'!DQ80</f>
        <v>3.7403175098109601E-2</v>
      </c>
      <c r="AM79" s="41">
        <f t="shared" si="55"/>
        <v>0.11343207580093601</v>
      </c>
      <c r="AN79" s="41">
        <f t="shared" si="56"/>
        <v>0.1006909215297916</v>
      </c>
      <c r="AO79" s="41">
        <f t="shared" si="57"/>
        <v>1.27411542711444E-2</v>
      </c>
    </row>
    <row r="80" spans="1:41">
      <c r="A80" s="12">
        <v>77</v>
      </c>
      <c r="B80" s="12">
        <f t="shared" si="32"/>
        <v>4.3726027397260276</v>
      </c>
      <c r="C80" s="41">
        <f>'Survival-1cycle NMA'!DS81</f>
        <v>0.154383170920492</v>
      </c>
      <c r="D80" s="41">
        <f>'Survival-1cycle NMA'!DL81</f>
        <v>8.6402360423566398E-3</v>
      </c>
      <c r="E80" s="12">
        <f t="shared" si="33"/>
        <v>0.14574293487813536</v>
      </c>
      <c r="F80" s="41">
        <f>'Survival-1cycle NMA'!DR81</f>
        <v>0.107437232718993</v>
      </c>
      <c r="G80" s="41">
        <f>'Survival-1cycle NMA'!DK81</f>
        <v>3.8728520602983002E-3</v>
      </c>
      <c r="H80" s="12">
        <f t="shared" si="34"/>
        <v>0.10356438065869469</v>
      </c>
      <c r="I80" s="41">
        <f>'Survival-1cycle NMA'!DT81</f>
        <v>0.14239127650269301</v>
      </c>
      <c r="J80" s="12">
        <f t="shared" si="35"/>
        <v>0.1270275419421999</v>
      </c>
      <c r="K80" s="41">
        <f>'Survival-1cycle NMA'!DM81</f>
        <v>1.53637345604931E-2</v>
      </c>
      <c r="L80" s="41">
        <f t="shared" si="36"/>
        <v>0.107437232718993</v>
      </c>
      <c r="M80" s="41">
        <f t="shared" si="37"/>
        <v>3.8728520602983002E-3</v>
      </c>
      <c r="N80" s="41">
        <f t="shared" si="38"/>
        <v>0.10356438065869469</v>
      </c>
      <c r="O80" s="41">
        <f t="shared" si="39"/>
        <v>0.14239127650269301</v>
      </c>
      <c r="P80" s="41">
        <f t="shared" si="40"/>
        <v>0.1270275419421999</v>
      </c>
      <c r="Q80" s="41">
        <f t="shared" si="41"/>
        <v>1.53637345604931E-2</v>
      </c>
      <c r="R80" s="41">
        <f t="shared" si="42"/>
        <v>0.107437232718993</v>
      </c>
      <c r="S80" s="41">
        <f t="shared" si="43"/>
        <v>3.8728520602983002E-3</v>
      </c>
      <c r="T80" s="41">
        <f t="shared" si="44"/>
        <v>0.10356438065869469</v>
      </c>
      <c r="U80" s="41">
        <f>'Survival-1cycle NMA'!DV81</f>
        <v>0.149195294071338</v>
      </c>
      <c r="V80" s="12">
        <f t="shared" si="45"/>
        <v>0.1158569762953813</v>
      </c>
      <c r="W80" s="41">
        <f>'Survival-1cycle NMA'!DO81</f>
        <v>3.3338317775956701E-2</v>
      </c>
      <c r="X80" s="41">
        <f t="shared" si="46"/>
        <v>0.14239127650269301</v>
      </c>
      <c r="Y80" s="41">
        <f t="shared" si="47"/>
        <v>0.1270275419421999</v>
      </c>
      <c r="Z80" s="41">
        <f t="shared" si="48"/>
        <v>1.53637345604931E-2</v>
      </c>
      <c r="AA80" s="41">
        <f>'Survival-1cycle NMA'!DU81</f>
        <v>0.111354391086119</v>
      </c>
      <c r="AB80" s="12">
        <f t="shared" si="49"/>
        <v>9.9117275971941893E-2</v>
      </c>
      <c r="AC80" s="41">
        <f>'Survival-1cycle NMA'!DN81</f>
        <v>1.22371151141771E-2</v>
      </c>
      <c r="AD80" s="41">
        <f>'Survival-1cycle NMA'!DW81</f>
        <v>0.21376850138197601</v>
      </c>
      <c r="AE80" s="12">
        <f t="shared" si="50"/>
        <v>0.185698716045373</v>
      </c>
      <c r="AF80" s="41">
        <f>'Survival-1cycle NMA'!DP81</f>
        <v>2.8069785336602999E-2</v>
      </c>
      <c r="AG80" s="41">
        <f t="shared" si="51"/>
        <v>0.107437232718993</v>
      </c>
      <c r="AH80" s="41">
        <f t="shared" si="52"/>
        <v>3.8728520602983002E-3</v>
      </c>
      <c r="AI80" s="41">
        <f t="shared" si="53"/>
        <v>0.10356438065869469</v>
      </c>
      <c r="AJ80" s="41">
        <f>'Survival-1cycle NMA'!DX81</f>
        <v>0.126487539590208</v>
      </c>
      <c r="AK80" s="12">
        <f t="shared" si="54"/>
        <v>9.0321629981564705E-2</v>
      </c>
      <c r="AL80" s="41">
        <f>'Survival-1cycle NMA'!DQ81</f>
        <v>3.6165909608643299E-2</v>
      </c>
      <c r="AM80" s="41">
        <f t="shared" si="55"/>
        <v>0.111354391086119</v>
      </c>
      <c r="AN80" s="41">
        <f t="shared" si="56"/>
        <v>9.9117275971941893E-2</v>
      </c>
      <c r="AO80" s="41">
        <f t="shared" si="57"/>
        <v>1.22371151141771E-2</v>
      </c>
    </row>
    <row r="81" spans="1:41">
      <c r="A81" s="12">
        <v>78</v>
      </c>
      <c r="B81" s="12">
        <f t="shared" si="32"/>
        <v>4.4301369863013695</v>
      </c>
      <c r="C81" s="41">
        <f>'Survival-1cycle NMA'!DS82</f>
        <v>0.151840890583717</v>
      </c>
      <c r="D81" s="41">
        <f>'Survival-1cycle NMA'!DL82</f>
        <v>8.2843562803084393E-3</v>
      </c>
      <c r="E81" s="12">
        <f t="shared" si="33"/>
        <v>0.14355653430340856</v>
      </c>
      <c r="F81" s="41">
        <f>'Survival-1cycle NMA'!DR82</f>
        <v>0.105465701130672</v>
      </c>
      <c r="G81" s="41">
        <f>'Survival-1cycle NMA'!DK82</f>
        <v>3.6971053918719598E-3</v>
      </c>
      <c r="H81" s="12">
        <f t="shared" si="34"/>
        <v>0.10176859573880004</v>
      </c>
      <c r="I81" s="41">
        <f>'Survival-1cycle NMA'!DT82</f>
        <v>0.139984584703402</v>
      </c>
      <c r="J81" s="12">
        <f t="shared" si="35"/>
        <v>0.1252045586069763</v>
      </c>
      <c r="K81" s="41">
        <f>'Survival-1cycle NMA'!DM82</f>
        <v>1.4780026096425701E-2</v>
      </c>
      <c r="L81" s="41">
        <f t="shared" si="36"/>
        <v>0.105465701130672</v>
      </c>
      <c r="M81" s="41">
        <f t="shared" si="37"/>
        <v>3.6971053918719598E-3</v>
      </c>
      <c r="N81" s="41">
        <f t="shared" si="38"/>
        <v>0.10176859573880004</v>
      </c>
      <c r="O81" s="41">
        <f t="shared" si="39"/>
        <v>0.139984584703402</v>
      </c>
      <c r="P81" s="41">
        <f t="shared" si="40"/>
        <v>0.1252045586069763</v>
      </c>
      <c r="Q81" s="41">
        <f t="shared" si="41"/>
        <v>1.4780026096425701E-2</v>
      </c>
      <c r="R81" s="41">
        <f t="shared" si="42"/>
        <v>0.105465701130672</v>
      </c>
      <c r="S81" s="41">
        <f t="shared" si="43"/>
        <v>3.6971053918719598E-3</v>
      </c>
      <c r="T81" s="41">
        <f t="shared" si="44"/>
        <v>0.10176859573880004</v>
      </c>
      <c r="U81" s="41">
        <f>'Survival-1cycle NMA'!DV82</f>
        <v>0.14671086892243099</v>
      </c>
      <c r="V81" s="12">
        <f t="shared" si="45"/>
        <v>0.11448521919389248</v>
      </c>
      <c r="W81" s="41">
        <f>'Survival-1cycle NMA'!DO82</f>
        <v>3.2225649728538502E-2</v>
      </c>
      <c r="X81" s="41">
        <f t="shared" si="46"/>
        <v>0.139984584703402</v>
      </c>
      <c r="Y81" s="41">
        <f t="shared" si="47"/>
        <v>0.1252045586069763</v>
      </c>
      <c r="Z81" s="41">
        <f t="shared" si="48"/>
        <v>1.4780026096425701E-2</v>
      </c>
      <c r="AA81" s="41">
        <f>'Survival-1cycle NMA'!DU82</f>
        <v>0.10933090154077101</v>
      </c>
      <c r="AB81" s="12">
        <f t="shared" si="49"/>
        <v>9.7574427724196999E-2</v>
      </c>
      <c r="AC81" s="41">
        <f>'Survival-1cycle NMA'!DN82</f>
        <v>1.1756473816573999E-2</v>
      </c>
      <c r="AD81" s="41">
        <f>'Survival-1cycle NMA'!DW82</f>
        <v>0.21064361815501101</v>
      </c>
      <c r="AE81" s="12">
        <f t="shared" si="50"/>
        <v>0.18354045042723091</v>
      </c>
      <c r="AF81" s="41">
        <f>'Survival-1cycle NMA'!DP82</f>
        <v>2.7103167727780101E-2</v>
      </c>
      <c r="AG81" s="41">
        <f t="shared" si="51"/>
        <v>0.105465701130672</v>
      </c>
      <c r="AH81" s="41">
        <f t="shared" si="52"/>
        <v>3.6971053918719598E-3</v>
      </c>
      <c r="AI81" s="41">
        <f t="shared" si="53"/>
        <v>0.10176859573880004</v>
      </c>
      <c r="AJ81" s="41">
        <f>'Survival-1cycle NMA'!DX82</f>
        <v>0.124271113078533</v>
      </c>
      <c r="AK81" s="12">
        <f t="shared" si="54"/>
        <v>8.9293790892661012E-2</v>
      </c>
      <c r="AL81" s="41">
        <f>'Survival-1cycle NMA'!DQ82</f>
        <v>3.4977322185871997E-2</v>
      </c>
      <c r="AM81" s="41">
        <f t="shared" si="55"/>
        <v>0.10933090154077101</v>
      </c>
      <c r="AN81" s="41">
        <f t="shared" si="56"/>
        <v>9.7574427724196999E-2</v>
      </c>
      <c r="AO81" s="41">
        <f t="shared" si="57"/>
        <v>1.1756473816573999E-2</v>
      </c>
    </row>
    <row r="82" spans="1:41">
      <c r="A82" s="12">
        <v>79</v>
      </c>
      <c r="B82" s="12">
        <f t="shared" si="32"/>
        <v>4.4876712328767123</v>
      </c>
      <c r="C82" s="41">
        <f>'Survival-1cycle NMA'!DS83</f>
        <v>0.14935907208605101</v>
      </c>
      <c r="D82" s="41">
        <f>'Survival-1cycle NMA'!DL83</f>
        <v>7.9456028370896697E-3</v>
      </c>
      <c r="E82" s="12">
        <f t="shared" si="33"/>
        <v>0.14141346924896134</v>
      </c>
      <c r="F82" s="41">
        <f>'Survival-1cycle NMA'!DR83</f>
        <v>0.103545578066984</v>
      </c>
      <c r="G82" s="41">
        <f>'Survival-1cycle NMA'!DK83</f>
        <v>3.5305995942701601E-3</v>
      </c>
      <c r="H82" s="12">
        <f t="shared" si="34"/>
        <v>0.10001497847271384</v>
      </c>
      <c r="I82" s="41">
        <f>'Survival-1cycle NMA'!DT83</f>
        <v>0.13763641868475299</v>
      </c>
      <c r="J82" s="12">
        <f t="shared" si="35"/>
        <v>0.12341401807877228</v>
      </c>
      <c r="K82" s="41">
        <f>'Survival-1cycle NMA'!DM83</f>
        <v>1.4222400605980699E-2</v>
      </c>
      <c r="L82" s="41">
        <f t="shared" si="36"/>
        <v>0.103545578066984</v>
      </c>
      <c r="M82" s="41">
        <f t="shared" si="37"/>
        <v>3.5305995942701601E-3</v>
      </c>
      <c r="N82" s="41">
        <f t="shared" si="38"/>
        <v>0.10001497847271384</v>
      </c>
      <c r="O82" s="41">
        <f t="shared" si="39"/>
        <v>0.13763641868475299</v>
      </c>
      <c r="P82" s="41">
        <f t="shared" si="40"/>
        <v>0.12341401807877228</v>
      </c>
      <c r="Q82" s="41">
        <f t="shared" si="41"/>
        <v>1.4222400605980699E-2</v>
      </c>
      <c r="R82" s="41">
        <f t="shared" si="42"/>
        <v>0.103545578066984</v>
      </c>
      <c r="S82" s="41">
        <f t="shared" si="43"/>
        <v>3.5305995942701601E-3</v>
      </c>
      <c r="T82" s="41">
        <f t="shared" si="44"/>
        <v>0.10001497847271384</v>
      </c>
      <c r="U82" s="41">
        <f>'Survival-1cycle NMA'!DV83</f>
        <v>0.14428609657215999</v>
      </c>
      <c r="V82" s="12">
        <f t="shared" si="45"/>
        <v>0.11312901003146258</v>
      </c>
      <c r="W82" s="41">
        <f>'Survival-1cycle NMA'!DO83</f>
        <v>3.1157086540697401E-2</v>
      </c>
      <c r="X82" s="41">
        <f t="shared" si="46"/>
        <v>0.13763641868475299</v>
      </c>
      <c r="Y82" s="41">
        <f t="shared" si="47"/>
        <v>0.12341401807877228</v>
      </c>
      <c r="Z82" s="41">
        <f t="shared" si="48"/>
        <v>1.4222400605980699E-2</v>
      </c>
      <c r="AA82" s="41">
        <f>'Survival-1cycle NMA'!DU83</f>
        <v>0.107359740334942</v>
      </c>
      <c r="AB82" s="12">
        <f t="shared" si="49"/>
        <v>9.6061763733921404E-2</v>
      </c>
      <c r="AC82" s="41">
        <f>'Survival-1cycle NMA'!DN83</f>
        <v>1.1297976601020601E-2</v>
      </c>
      <c r="AD82" s="41">
        <f>'Survival-1cycle NMA'!DW83</f>
        <v>0.207585779924261</v>
      </c>
      <c r="AE82" s="12">
        <f t="shared" si="50"/>
        <v>0.18140978423470619</v>
      </c>
      <c r="AF82" s="41">
        <f>'Survival-1cycle NMA'!DP83</f>
        <v>2.6175995689554799E-2</v>
      </c>
      <c r="AG82" s="41">
        <f t="shared" si="51"/>
        <v>0.103545578066984</v>
      </c>
      <c r="AH82" s="41">
        <f t="shared" si="52"/>
        <v>3.5305995942701601E-3</v>
      </c>
      <c r="AI82" s="41">
        <f t="shared" si="53"/>
        <v>0.10001497847271384</v>
      </c>
      <c r="AJ82" s="41">
        <f>'Survival-1cycle NMA'!DX83</f>
        <v>0.122110265999121</v>
      </c>
      <c r="AK82" s="12">
        <f t="shared" si="54"/>
        <v>8.8275087685949202E-2</v>
      </c>
      <c r="AL82" s="41">
        <f>'Survival-1cycle NMA'!DQ83</f>
        <v>3.3835178313171801E-2</v>
      </c>
      <c r="AM82" s="41">
        <f t="shared" si="55"/>
        <v>0.107359740334942</v>
      </c>
      <c r="AN82" s="41">
        <f t="shared" si="56"/>
        <v>9.6061763733921404E-2</v>
      </c>
      <c r="AO82" s="41">
        <f t="shared" si="57"/>
        <v>1.1297976601020601E-2</v>
      </c>
    </row>
    <row r="83" spans="1:41">
      <c r="A83" s="12">
        <v>80</v>
      </c>
      <c r="B83" s="12">
        <f t="shared" si="32"/>
        <v>4.5452054794520551</v>
      </c>
      <c r="C83" s="41">
        <f>'Survival-1cycle NMA'!DS84</f>
        <v>0.14693579866937101</v>
      </c>
      <c r="D83" s="41">
        <f>'Survival-1cycle NMA'!DL84</f>
        <v>7.6230277141263701E-3</v>
      </c>
      <c r="E83" s="12">
        <f t="shared" si="33"/>
        <v>0.13931277095524464</v>
      </c>
      <c r="F83" s="41">
        <f>'Survival-1cycle NMA'!DR84</f>
        <v>0.10167509585968899</v>
      </c>
      <c r="G83" s="41">
        <f>'Survival-1cycle NMA'!DK84</f>
        <v>3.3727796984757098E-3</v>
      </c>
      <c r="H83" s="12">
        <f t="shared" si="34"/>
        <v>9.830231616121328E-2</v>
      </c>
      <c r="I83" s="41">
        <f>'Survival-1cycle NMA'!DT84</f>
        <v>0.13534488597283301</v>
      </c>
      <c r="J83" s="12">
        <f t="shared" si="35"/>
        <v>0.1216553758762903</v>
      </c>
      <c r="K83" s="41">
        <f>'Survival-1cycle NMA'!DM84</f>
        <v>1.3689510096542699E-2</v>
      </c>
      <c r="L83" s="41">
        <f t="shared" si="36"/>
        <v>0.10167509585968899</v>
      </c>
      <c r="M83" s="41">
        <f t="shared" si="37"/>
        <v>3.3727796984757098E-3</v>
      </c>
      <c r="N83" s="41">
        <f t="shared" si="38"/>
        <v>9.830231616121328E-2</v>
      </c>
      <c r="O83" s="41">
        <f t="shared" si="39"/>
        <v>0.13534488597283301</v>
      </c>
      <c r="P83" s="41">
        <f t="shared" si="40"/>
        <v>0.1216553758762903</v>
      </c>
      <c r="Q83" s="41">
        <f t="shared" si="41"/>
        <v>1.3689510096542699E-2</v>
      </c>
      <c r="R83" s="41">
        <f t="shared" si="42"/>
        <v>0.10167509585968899</v>
      </c>
      <c r="S83" s="41">
        <f t="shared" si="43"/>
        <v>3.3727796984757098E-3</v>
      </c>
      <c r="T83" s="41">
        <f t="shared" si="44"/>
        <v>9.830231616121328E-2</v>
      </c>
      <c r="U83" s="41">
        <f>'Survival-1cycle NMA'!DV84</f>
        <v>0.14191906976270699</v>
      </c>
      <c r="V83" s="12">
        <f t="shared" si="45"/>
        <v>0.11178847923284609</v>
      </c>
      <c r="W83" s="41">
        <f>'Survival-1cycle NMA'!DO84</f>
        <v>3.01305905298609E-2</v>
      </c>
      <c r="X83" s="41">
        <f t="shared" si="46"/>
        <v>0.13534488597283301</v>
      </c>
      <c r="Y83" s="41">
        <f t="shared" si="47"/>
        <v>0.1216553758762903</v>
      </c>
      <c r="Z83" s="41">
        <f t="shared" si="48"/>
        <v>1.3689510096542699E-2</v>
      </c>
      <c r="AA83" s="41">
        <f>'Survival-1cycle NMA'!DU84</f>
        <v>0.10543912116406499</v>
      </c>
      <c r="AB83" s="12">
        <f t="shared" si="49"/>
        <v>9.4578675038303694E-2</v>
      </c>
      <c r="AC83" s="41">
        <f>'Survival-1cycle NMA'!DN84</f>
        <v>1.08604461257613E-2</v>
      </c>
      <c r="AD83" s="41">
        <f>'Survival-1cycle NMA'!DW84</f>
        <v>0.20459305016273899</v>
      </c>
      <c r="AE83" s="12">
        <f t="shared" si="50"/>
        <v>0.17930665388848768</v>
      </c>
      <c r="AF83" s="41">
        <f>'Survival-1cycle NMA'!DP84</f>
        <v>2.5286396274251301E-2</v>
      </c>
      <c r="AG83" s="41">
        <f t="shared" si="51"/>
        <v>0.10167509585968899</v>
      </c>
      <c r="AH83" s="41">
        <f t="shared" si="52"/>
        <v>3.3727796984757098E-3</v>
      </c>
      <c r="AI83" s="41">
        <f t="shared" si="53"/>
        <v>9.830231616121328E-2</v>
      </c>
      <c r="AJ83" s="41">
        <f>'Survival-1cycle NMA'!DX84</f>
        <v>0.120003151708875</v>
      </c>
      <c r="AK83" s="12">
        <f t="shared" si="54"/>
        <v>8.7265790603754001E-2</v>
      </c>
      <c r="AL83" s="41">
        <f>'Survival-1cycle NMA'!DQ84</f>
        <v>3.2737361105121002E-2</v>
      </c>
      <c r="AM83" s="41">
        <f t="shared" si="55"/>
        <v>0.10543912116406499</v>
      </c>
      <c r="AN83" s="41">
        <f t="shared" si="56"/>
        <v>9.4578675038303694E-2</v>
      </c>
      <c r="AO83" s="41">
        <f t="shared" si="57"/>
        <v>1.08604461257613E-2</v>
      </c>
    </row>
    <row r="84" spans="1:41">
      <c r="A84" s="12">
        <v>81</v>
      </c>
      <c r="B84" s="12">
        <f t="shared" si="32"/>
        <v>4.602739726027397</v>
      </c>
      <c r="C84" s="41">
        <f>'Survival-1cycle NMA'!DS85</f>
        <v>0.14456923012581999</v>
      </c>
      <c r="D84" s="41">
        <f>'Survival-1cycle NMA'!DL85</f>
        <v>7.3157424419637599E-3</v>
      </c>
      <c r="E84" s="12">
        <f t="shared" si="33"/>
        <v>0.13725348768385623</v>
      </c>
      <c r="F84" s="41">
        <f>'Survival-1cycle NMA'!DR85</f>
        <v>9.9852562881429005E-2</v>
      </c>
      <c r="G84" s="41">
        <f>'Survival-1cycle NMA'!DK85</f>
        <v>3.2231283238569599E-3</v>
      </c>
      <c r="H84" s="12">
        <f t="shared" si="34"/>
        <v>9.6629434557572044E-2</v>
      </c>
      <c r="I84" s="41">
        <f>'Survival-1cycle NMA'!DT85</f>
        <v>0.13310817106902501</v>
      </c>
      <c r="J84" s="12">
        <f t="shared" si="35"/>
        <v>0.11992808511058881</v>
      </c>
      <c r="K84" s="41">
        <f>'Survival-1cycle NMA'!DM85</f>
        <v>1.31800859584362E-2</v>
      </c>
      <c r="L84" s="41">
        <f t="shared" si="36"/>
        <v>9.9852562881429005E-2</v>
      </c>
      <c r="M84" s="41">
        <f t="shared" si="37"/>
        <v>3.2231283238569599E-3</v>
      </c>
      <c r="N84" s="41">
        <f t="shared" si="38"/>
        <v>9.6629434557572044E-2</v>
      </c>
      <c r="O84" s="41">
        <f t="shared" si="39"/>
        <v>0.13310817106902501</v>
      </c>
      <c r="P84" s="41">
        <f t="shared" si="40"/>
        <v>0.11992808511058881</v>
      </c>
      <c r="Q84" s="41">
        <f t="shared" si="41"/>
        <v>1.31800859584362E-2</v>
      </c>
      <c r="R84" s="41">
        <f t="shared" si="42"/>
        <v>9.9852562881429005E-2</v>
      </c>
      <c r="S84" s="41">
        <f t="shared" si="43"/>
        <v>3.2231283238569599E-3</v>
      </c>
      <c r="T84" s="41">
        <f t="shared" si="44"/>
        <v>9.6629434557572044E-2</v>
      </c>
      <c r="U84" s="41">
        <f>'Survival-1cycle NMA'!DV85</f>
        <v>0.139607958009032</v>
      </c>
      <c r="V84" s="12">
        <f t="shared" si="45"/>
        <v>0.1104637261018652</v>
      </c>
      <c r="W84" s="41">
        <f>'Survival-1cycle NMA'!DO85</f>
        <v>2.91442319071668E-2</v>
      </c>
      <c r="X84" s="41">
        <f t="shared" si="46"/>
        <v>0.13310817106902501</v>
      </c>
      <c r="Y84" s="41">
        <f t="shared" si="47"/>
        <v>0.11992808511058881</v>
      </c>
      <c r="Z84" s="41">
        <f t="shared" si="48"/>
        <v>1.31800859584362E-2</v>
      </c>
      <c r="AA84" s="41">
        <f>'Survival-1cycle NMA'!DU85</f>
        <v>0.10356733406423101</v>
      </c>
      <c r="AB84" s="12">
        <f t="shared" si="49"/>
        <v>9.31245578138538E-2</v>
      </c>
      <c r="AC84" s="41">
        <f>'Survival-1cycle NMA'!DN85</f>
        <v>1.0442776250377201E-2</v>
      </c>
      <c r="AD84" s="41">
        <f>'Survival-1cycle NMA'!DW85</f>
        <v>0.20166356316489301</v>
      </c>
      <c r="AE84" s="12">
        <f t="shared" si="50"/>
        <v>0.17723096483113981</v>
      </c>
      <c r="AF84" s="41">
        <f>'Survival-1cycle NMA'!DP85</f>
        <v>2.4432598333753199E-2</v>
      </c>
      <c r="AG84" s="41">
        <f t="shared" si="51"/>
        <v>9.9852562881429005E-2</v>
      </c>
      <c r="AH84" s="41">
        <f t="shared" si="52"/>
        <v>3.2231283238569599E-3</v>
      </c>
      <c r="AI84" s="41">
        <f t="shared" si="53"/>
        <v>9.6629434557572044E-2</v>
      </c>
      <c r="AJ84" s="41">
        <f>'Survival-1cycle NMA'!DX85</f>
        <v>0.117948000567344</v>
      </c>
      <c r="AK84" s="12">
        <f t="shared" si="54"/>
        <v>8.6266136252125508E-2</v>
      </c>
      <c r="AL84" s="41">
        <f>'Survival-1cycle NMA'!DQ85</f>
        <v>3.1681864315218501E-2</v>
      </c>
      <c r="AM84" s="41">
        <f t="shared" si="55"/>
        <v>0.10356733406423101</v>
      </c>
      <c r="AN84" s="41">
        <f t="shared" si="56"/>
        <v>9.31245578138538E-2</v>
      </c>
      <c r="AO84" s="41">
        <f t="shared" si="57"/>
        <v>1.0442776250377201E-2</v>
      </c>
    </row>
    <row r="85" spans="1:41">
      <c r="A85" s="12">
        <v>82</v>
      </c>
      <c r="B85" s="12">
        <f t="shared" si="32"/>
        <v>4.6602739726027398</v>
      </c>
      <c r="C85" s="41">
        <f>'Survival-1cycle NMA'!DS86</f>
        <v>0.14225759910161601</v>
      </c>
      <c r="D85" s="41">
        <f>'Survival-1cycle NMA'!DL86</f>
        <v>7.0229138908851603E-3</v>
      </c>
      <c r="E85" s="12">
        <f t="shared" si="33"/>
        <v>0.13523468521073084</v>
      </c>
      <c r="F85" s="41">
        <f>'Survival-1cycle NMA'!DR86</f>
        <v>9.8076359606988003E-2</v>
      </c>
      <c r="G85" s="41">
        <f>'Survival-1cycle NMA'!DK86</f>
        <v>3.08116283871396E-3</v>
      </c>
      <c r="H85" s="12">
        <f t="shared" si="34"/>
        <v>9.4995196768274046E-2</v>
      </c>
      <c r="I85" s="41">
        <f>'Survival-1cycle NMA'!DT86</f>
        <v>0.130924531667615</v>
      </c>
      <c r="J85" s="12">
        <f t="shared" si="35"/>
        <v>0.1182315979601898</v>
      </c>
      <c r="K85" s="41">
        <f>'Survival-1cycle NMA'!DM86</f>
        <v>1.26929337074252E-2</v>
      </c>
      <c r="L85" s="41">
        <f t="shared" si="36"/>
        <v>9.8076359606988003E-2</v>
      </c>
      <c r="M85" s="41">
        <f t="shared" si="37"/>
        <v>3.08116283871396E-3</v>
      </c>
      <c r="N85" s="41">
        <f t="shared" si="38"/>
        <v>9.4995196768274046E-2</v>
      </c>
      <c r="O85" s="41">
        <f t="shared" si="39"/>
        <v>0.130924531667615</v>
      </c>
      <c r="P85" s="41">
        <f t="shared" si="40"/>
        <v>0.1182315979601898</v>
      </c>
      <c r="Q85" s="41">
        <f t="shared" si="41"/>
        <v>1.26929337074252E-2</v>
      </c>
      <c r="R85" s="41">
        <f t="shared" si="42"/>
        <v>9.8076359606988003E-2</v>
      </c>
      <c r="S85" s="41">
        <f t="shared" si="43"/>
        <v>3.08116283871396E-3</v>
      </c>
      <c r="T85" s="41">
        <f t="shared" si="44"/>
        <v>9.4995196768274046E-2</v>
      </c>
      <c r="U85" s="41">
        <f>'Survival-1cycle NMA'!DV86</f>
        <v>0.13735100386379101</v>
      </c>
      <c r="V85" s="12">
        <f t="shared" si="45"/>
        <v>0.10915482153567541</v>
      </c>
      <c r="W85" s="41">
        <f>'Survival-1cycle NMA'!DO86</f>
        <v>2.8196182328115601E-2</v>
      </c>
      <c r="X85" s="41">
        <f t="shared" si="46"/>
        <v>0.130924531667615</v>
      </c>
      <c r="Y85" s="41">
        <f t="shared" si="47"/>
        <v>0.1182315979601898</v>
      </c>
      <c r="Z85" s="41">
        <f t="shared" si="48"/>
        <v>1.26929337074252E-2</v>
      </c>
      <c r="AA85" s="41">
        <f>'Survival-1cycle NMA'!DU86</f>
        <v>0.10174274148196499</v>
      </c>
      <c r="AB85" s="12">
        <f t="shared" si="49"/>
        <v>9.16988142822876E-2</v>
      </c>
      <c r="AC85" s="41">
        <f>'Survival-1cycle NMA'!DN86</f>
        <v>1.0043927199677401E-2</v>
      </c>
      <c r="AD85" s="41">
        <f>'Survival-1cycle NMA'!DW86</f>
        <v>0.198795520912429</v>
      </c>
      <c r="AE85" s="12">
        <f t="shared" si="50"/>
        <v>0.17518259463525529</v>
      </c>
      <c r="AF85" s="41">
        <f>'Survival-1cycle NMA'!DP86</f>
        <v>2.36129262771737E-2</v>
      </c>
      <c r="AG85" s="41">
        <f t="shared" si="51"/>
        <v>9.8076359606988003E-2</v>
      </c>
      <c r="AH85" s="41">
        <f t="shared" si="52"/>
        <v>3.08116283871396E-3</v>
      </c>
      <c r="AI85" s="41">
        <f t="shared" si="53"/>
        <v>9.4995196768274046E-2</v>
      </c>
      <c r="AJ85" s="41">
        <f>'Survival-1cycle NMA'!DX86</f>
        <v>0.11594311606273899</v>
      </c>
      <c r="AK85" s="12">
        <f t="shared" si="54"/>
        <v>8.5276330256363789E-2</v>
      </c>
      <c r="AL85" s="41">
        <f>'Survival-1cycle NMA'!DQ86</f>
        <v>3.0666785806375201E-2</v>
      </c>
      <c r="AM85" s="41">
        <f t="shared" si="55"/>
        <v>0.10174274148196499</v>
      </c>
      <c r="AN85" s="41">
        <f t="shared" si="56"/>
        <v>9.16988142822876E-2</v>
      </c>
      <c r="AO85" s="41">
        <f t="shared" si="57"/>
        <v>1.0043927199677401E-2</v>
      </c>
    </row>
    <row r="86" spans="1:41">
      <c r="A86" s="12">
        <v>83</v>
      </c>
      <c r="B86" s="12">
        <f t="shared" si="32"/>
        <v>4.7178082191780826</v>
      </c>
      <c r="C86" s="41">
        <f>'Survival-1cycle NMA'!DS87</f>
        <v>0.139999207610049</v>
      </c>
      <c r="D86" s="41">
        <f>'Survival-1cycle NMA'!DL87</f>
        <v>6.7437604084432702E-3</v>
      </c>
      <c r="E86" s="12">
        <f t="shared" si="33"/>
        <v>0.13325544720160573</v>
      </c>
      <c r="F86" s="41">
        <f>'Survival-1cycle NMA'!DR87</f>
        <v>9.6344934913232996E-2</v>
      </c>
      <c r="G86" s="41">
        <f>'Survival-1cycle NMA'!DK87</f>
        <v>2.9464327577253301E-3</v>
      </c>
      <c r="H86" s="12">
        <f t="shared" si="34"/>
        <v>9.3398502155507671E-2</v>
      </c>
      <c r="I86" s="41">
        <f>'Survival-1cycle NMA'!DT87</f>
        <v>0.12879229509119999</v>
      </c>
      <c r="J86" s="12">
        <f t="shared" si="35"/>
        <v>0.11656536697688699</v>
      </c>
      <c r="K86" s="41">
        <f>'Survival-1cycle NMA'!DM87</f>
        <v>1.2226928114313E-2</v>
      </c>
      <c r="L86" s="41">
        <f t="shared" si="36"/>
        <v>9.6344934913232996E-2</v>
      </c>
      <c r="M86" s="41">
        <f t="shared" si="37"/>
        <v>2.9464327577253301E-3</v>
      </c>
      <c r="N86" s="41">
        <f t="shared" si="38"/>
        <v>9.3398502155507671E-2</v>
      </c>
      <c r="O86" s="41">
        <f t="shared" si="39"/>
        <v>0.12879229509119999</v>
      </c>
      <c r="P86" s="41">
        <f t="shared" si="40"/>
        <v>0.11656536697688699</v>
      </c>
      <c r="Q86" s="41">
        <f t="shared" si="41"/>
        <v>1.2226928114313E-2</v>
      </c>
      <c r="R86" s="41">
        <f t="shared" si="42"/>
        <v>9.6344934913232996E-2</v>
      </c>
      <c r="S86" s="41">
        <f t="shared" si="43"/>
        <v>2.9464327577253301E-3</v>
      </c>
      <c r="T86" s="41">
        <f t="shared" si="44"/>
        <v>9.3398502155507671E-2</v>
      </c>
      <c r="U86" s="41">
        <f>'Survival-1cycle NMA'!DV87</f>
        <v>0.13514651939524799</v>
      </c>
      <c r="V86" s="12">
        <f t="shared" si="45"/>
        <v>0.1078618105226946</v>
      </c>
      <c r="W86" s="41">
        <f>'Survival-1cycle NMA'!DO87</f>
        <v>2.7284708872553399E-2</v>
      </c>
      <c r="X86" s="41">
        <f t="shared" si="46"/>
        <v>0.12879229509119999</v>
      </c>
      <c r="Y86" s="41">
        <f t="shared" si="47"/>
        <v>0.11656536697688699</v>
      </c>
      <c r="Z86" s="41">
        <f t="shared" si="48"/>
        <v>1.2226928114313E-2</v>
      </c>
      <c r="AA86" s="41">
        <f>'Survival-1cycle NMA'!DU87</f>
        <v>9.9963774580811599E-2</v>
      </c>
      <c r="AB86" s="12">
        <f t="shared" si="49"/>
        <v>9.0300853488410632E-2</v>
      </c>
      <c r="AC86" s="41">
        <f>'Survival-1cycle NMA'!DN87</f>
        <v>9.6629210924009702E-3</v>
      </c>
      <c r="AD86" s="41">
        <f>'Survival-1cycle NMA'!DW87</f>
        <v>0.19598719010214999</v>
      </c>
      <c r="AE86" s="12">
        <f t="shared" si="50"/>
        <v>0.17316139584735449</v>
      </c>
      <c r="AF86" s="41">
        <f>'Survival-1cycle NMA'!DP87</f>
        <v>2.2825794254795501E-2</v>
      </c>
      <c r="AG86" s="41">
        <f t="shared" si="51"/>
        <v>9.6344934913232996E-2</v>
      </c>
      <c r="AH86" s="41">
        <f t="shared" si="52"/>
        <v>2.9464327577253301E-3</v>
      </c>
      <c r="AI86" s="41">
        <f t="shared" si="53"/>
        <v>9.3398502155507671E-2</v>
      </c>
      <c r="AJ86" s="41">
        <f>'Survival-1cycle NMA'!DX87</f>
        <v>0.113986871166225</v>
      </c>
      <c r="AK86" s="12">
        <f t="shared" si="54"/>
        <v>8.4296549715714195E-2</v>
      </c>
      <c r="AL86" s="41">
        <f>'Survival-1cycle NMA'!DQ87</f>
        <v>2.9690321450510801E-2</v>
      </c>
      <c r="AM86" s="41">
        <f t="shared" si="55"/>
        <v>9.9963774580811599E-2</v>
      </c>
      <c r="AN86" s="41">
        <f t="shared" si="56"/>
        <v>9.0300853488410632E-2</v>
      </c>
      <c r="AO86" s="41">
        <f t="shared" si="57"/>
        <v>9.6629210924009702E-3</v>
      </c>
    </row>
    <row r="87" spans="1:41">
      <c r="A87" s="12">
        <v>84</v>
      </c>
      <c r="B87" s="12">
        <f t="shared" si="32"/>
        <v>4.7753424657534245</v>
      </c>
      <c r="C87" s="41">
        <f>'Survival-1cycle NMA'!DS88</f>
        <v>0.13779242374008599</v>
      </c>
      <c r="D87" s="41">
        <f>'Survival-1cycle NMA'!DL88</f>
        <v>6.4775482558820903E-3</v>
      </c>
      <c r="E87" s="12">
        <f t="shared" si="33"/>
        <v>0.1313148754842039</v>
      </c>
      <c r="F87" s="41">
        <f>'Survival-1cycle NMA'!DR88</f>
        <v>9.4656802601225595E-2</v>
      </c>
      <c r="G87" s="41">
        <f>'Survival-1cycle NMA'!DK88</f>
        <v>2.8185173546558802E-3</v>
      </c>
      <c r="H87" s="12">
        <f t="shared" si="34"/>
        <v>9.1838285246569715E-2</v>
      </c>
      <c r="I87" s="41">
        <f>'Survival-1cycle NMA'!DT88</f>
        <v>0.12670985492954301</v>
      </c>
      <c r="J87" s="12">
        <f t="shared" si="35"/>
        <v>0.11492884623926811</v>
      </c>
      <c r="K87" s="41">
        <f>'Survival-1cycle NMA'!DM88</f>
        <v>1.1781008690274901E-2</v>
      </c>
      <c r="L87" s="41">
        <f t="shared" si="36"/>
        <v>9.4656802601225595E-2</v>
      </c>
      <c r="M87" s="41">
        <f t="shared" si="37"/>
        <v>2.8185173546558802E-3</v>
      </c>
      <c r="N87" s="41">
        <f t="shared" si="38"/>
        <v>9.1838285246569715E-2</v>
      </c>
      <c r="O87" s="41">
        <f t="shared" si="39"/>
        <v>0.12670985492954301</v>
      </c>
      <c r="P87" s="41">
        <f t="shared" si="40"/>
        <v>0.11492884623926811</v>
      </c>
      <c r="Q87" s="41">
        <f t="shared" si="41"/>
        <v>1.1781008690274901E-2</v>
      </c>
      <c r="R87" s="41">
        <f t="shared" si="42"/>
        <v>9.4656802601225595E-2</v>
      </c>
      <c r="S87" s="41">
        <f t="shared" si="43"/>
        <v>2.8185173546558802E-3</v>
      </c>
      <c r="T87" s="41">
        <f t="shared" si="44"/>
        <v>9.1838285246569715E-2</v>
      </c>
      <c r="U87" s="41">
        <f>'Survival-1cycle NMA'!DV88</f>
        <v>0.13299288286425701</v>
      </c>
      <c r="V87" s="12">
        <f t="shared" si="45"/>
        <v>0.10658471444170381</v>
      </c>
      <c r="W87" s="41">
        <f>'Survival-1cycle NMA'!DO88</f>
        <v>2.64081684225532E-2</v>
      </c>
      <c r="X87" s="41">
        <f t="shared" si="46"/>
        <v>0.12670985492954301</v>
      </c>
      <c r="Y87" s="41">
        <f t="shared" si="47"/>
        <v>0.11492884623926811</v>
      </c>
      <c r="Z87" s="41">
        <f t="shared" si="48"/>
        <v>1.1781008690274901E-2</v>
      </c>
      <c r="AA87" s="41">
        <f>'Survival-1cycle NMA'!DU88</f>
        <v>9.8228929768384599E-2</v>
      </c>
      <c r="AB87" s="12">
        <f t="shared" si="49"/>
        <v>8.8930091963915991E-2</v>
      </c>
      <c r="AC87" s="41">
        <f>'Survival-1cycle NMA'!DN88</f>
        <v>9.2988378044686106E-3</v>
      </c>
      <c r="AD87" s="41">
        <f>'Survival-1cycle NMA'!DW88</f>
        <v>0.19323689932634799</v>
      </c>
      <c r="AE87" s="12">
        <f t="shared" si="50"/>
        <v>0.17116719859010648</v>
      </c>
      <c r="AF87" s="41">
        <f>'Survival-1cycle NMA'!DP88</f>
        <v>2.2069700736241499E-2</v>
      </c>
      <c r="AG87" s="41">
        <f t="shared" si="51"/>
        <v>9.4656802601225595E-2</v>
      </c>
      <c r="AH87" s="41">
        <f t="shared" si="52"/>
        <v>2.8185173546558802E-3</v>
      </c>
      <c r="AI87" s="41">
        <f t="shared" si="53"/>
        <v>9.1838285246569715E-2</v>
      </c>
      <c r="AJ87" s="41">
        <f>'Survival-1cycle NMA'!DX88</f>
        <v>0.11207770489909499</v>
      </c>
      <c r="AK87" s="12">
        <f t="shared" si="54"/>
        <v>8.3326945472830288E-2</v>
      </c>
      <c r="AL87" s="41">
        <f>'Survival-1cycle NMA'!DQ88</f>
        <v>2.8750759426264701E-2</v>
      </c>
      <c r="AM87" s="41">
        <f t="shared" si="55"/>
        <v>9.8228929768384599E-2</v>
      </c>
      <c r="AN87" s="41">
        <f t="shared" si="56"/>
        <v>8.8930091963915991E-2</v>
      </c>
      <c r="AO87" s="41">
        <f t="shared" si="57"/>
        <v>9.2988378044686106E-3</v>
      </c>
    </row>
    <row r="88" spans="1:41">
      <c r="A88" s="12">
        <v>85</v>
      </c>
      <c r="B88" s="12">
        <f t="shared" si="32"/>
        <v>4.8328767123287673</v>
      </c>
      <c r="C88" s="41">
        <f>'Survival-1cycle NMA'!DS89</f>
        <v>0.13563567854807501</v>
      </c>
      <c r="D88" s="41">
        <f>'Survival-1cycle NMA'!DL89</f>
        <v>6.2235883180424799E-3</v>
      </c>
      <c r="E88" s="12">
        <f t="shared" si="33"/>
        <v>0.12941209023003253</v>
      </c>
      <c r="F88" s="41">
        <f>'Survival-1cycle NMA'!DR89</f>
        <v>9.3010538125201297E-2</v>
      </c>
      <c r="G88" s="41">
        <f>'Survival-1cycle NMA'!DK89</f>
        <v>2.6970234708268998E-3</v>
      </c>
      <c r="H88" s="12">
        <f t="shared" si="34"/>
        <v>9.0313514654374399E-2</v>
      </c>
      <c r="I88" s="41">
        <f>'Survival-1cycle NMA'!DT89</f>
        <v>0.12467566786859099</v>
      </c>
      <c r="J88" s="12">
        <f t="shared" si="35"/>
        <v>0.1133214923692575</v>
      </c>
      <c r="K88" s="41">
        <f>'Survival-1cycle NMA'!DM89</f>
        <v>1.1354175499333499E-2</v>
      </c>
      <c r="L88" s="41">
        <f t="shared" si="36"/>
        <v>9.3010538125201297E-2</v>
      </c>
      <c r="M88" s="41">
        <f t="shared" si="37"/>
        <v>2.6970234708268998E-3</v>
      </c>
      <c r="N88" s="41">
        <f t="shared" si="38"/>
        <v>9.0313514654374399E-2</v>
      </c>
      <c r="O88" s="41">
        <f t="shared" si="39"/>
        <v>0.12467566786859099</v>
      </c>
      <c r="P88" s="41">
        <f t="shared" si="40"/>
        <v>0.1133214923692575</v>
      </c>
      <c r="Q88" s="41">
        <f t="shared" si="41"/>
        <v>1.1354175499333499E-2</v>
      </c>
      <c r="R88" s="41">
        <f t="shared" si="42"/>
        <v>9.3010538125201297E-2</v>
      </c>
      <c r="S88" s="41">
        <f t="shared" si="43"/>
        <v>2.6970234708268998E-3</v>
      </c>
      <c r="T88" s="41">
        <f t="shared" si="44"/>
        <v>9.0313514654374399E-2</v>
      </c>
      <c r="U88" s="41">
        <f>'Survival-1cycle NMA'!DV89</f>
        <v>0.13088853558743699</v>
      </c>
      <c r="V88" s="12">
        <f t="shared" si="45"/>
        <v>0.10532353317818079</v>
      </c>
      <c r="W88" s="41">
        <f>'Survival-1cycle NMA'!DO89</f>
        <v>2.5565002409256202E-2</v>
      </c>
      <c r="X88" s="41">
        <f t="shared" si="46"/>
        <v>0.12467566786859099</v>
      </c>
      <c r="Y88" s="41">
        <f t="shared" si="47"/>
        <v>0.1133214923692575</v>
      </c>
      <c r="Z88" s="41">
        <f t="shared" si="48"/>
        <v>1.1354175499333499E-2</v>
      </c>
      <c r="AA88" s="41">
        <f>'Survival-1cycle NMA'!DU89</f>
        <v>9.6536765428831994E-2</v>
      </c>
      <c r="AB88" s="12">
        <f t="shared" si="49"/>
        <v>8.7585954289575774E-2</v>
      </c>
      <c r="AC88" s="41">
        <f>'Survival-1cycle NMA'!DN89</f>
        <v>8.9508111392562206E-3</v>
      </c>
      <c r="AD88" s="41">
        <f>'Survival-1cycle NMA'!DW89</f>
        <v>0.19054303639683201</v>
      </c>
      <c r="AE88" s="12">
        <f t="shared" si="50"/>
        <v>0.16919981294336742</v>
      </c>
      <c r="AF88" s="41">
        <f>'Survival-1cycle NMA'!DP89</f>
        <v>2.1343223453464601E-2</v>
      </c>
      <c r="AG88" s="41">
        <f t="shared" si="51"/>
        <v>9.3010538125201297E-2</v>
      </c>
      <c r="AH88" s="41">
        <f t="shared" si="52"/>
        <v>2.6970234708268998E-3</v>
      </c>
      <c r="AI88" s="41">
        <f t="shared" si="53"/>
        <v>9.0313514654374399E-2</v>
      </c>
      <c r="AJ88" s="41">
        <f>'Survival-1cycle NMA'!DX89</f>
        <v>0.110214119098607</v>
      </c>
      <c r="AK88" s="12">
        <f t="shared" si="54"/>
        <v>8.2367644212365601E-2</v>
      </c>
      <c r="AL88" s="41">
        <f>'Survival-1cycle NMA'!DQ89</f>
        <v>2.7846474886241399E-2</v>
      </c>
      <c r="AM88" s="41">
        <f t="shared" si="55"/>
        <v>9.6536765428831994E-2</v>
      </c>
      <c r="AN88" s="41">
        <f t="shared" si="56"/>
        <v>8.7585954289575774E-2</v>
      </c>
      <c r="AO88" s="41">
        <f t="shared" si="57"/>
        <v>8.9508111392562206E-3</v>
      </c>
    </row>
    <row r="89" spans="1:41">
      <c r="A89" s="12">
        <v>86</v>
      </c>
      <c r="B89" s="12">
        <f t="shared" si="32"/>
        <v>4.8904109589041092</v>
      </c>
      <c r="C89" s="41">
        <f>'Survival-1cycle NMA'!DS90</f>
        <v>0.13352746312085201</v>
      </c>
      <c r="D89" s="41">
        <f>'Survival-1cycle NMA'!DL90</f>
        <v>5.9812330637034599E-3</v>
      </c>
      <c r="E89" s="12">
        <f t="shared" si="33"/>
        <v>0.12754623005714855</v>
      </c>
      <c r="F89" s="41">
        <f>'Survival-1cycle NMA'!DR90</f>
        <v>9.1404775514365197E-2</v>
      </c>
      <c r="G89" s="41">
        <f>'Survival-1cycle NMA'!DK90</f>
        <v>2.5815835017758402E-3</v>
      </c>
      <c r="H89" s="12">
        <f t="shared" si="34"/>
        <v>8.8823192012589355E-2</v>
      </c>
      <c r="I89" s="41">
        <f>'Survival-1cycle NMA'!DT90</f>
        <v>0.12268825069733801</v>
      </c>
      <c r="J89" s="12">
        <f t="shared" si="35"/>
        <v>0.11174276542544501</v>
      </c>
      <c r="K89" s="41">
        <f>'Survival-1cycle NMA'!DM90</f>
        <v>1.0945485271893001E-2</v>
      </c>
      <c r="L89" s="41">
        <f t="shared" si="36"/>
        <v>9.1404775514365197E-2</v>
      </c>
      <c r="M89" s="41">
        <f t="shared" si="37"/>
        <v>2.5815835017758402E-3</v>
      </c>
      <c r="N89" s="41">
        <f t="shared" si="38"/>
        <v>8.8823192012589355E-2</v>
      </c>
      <c r="O89" s="41">
        <f t="shared" si="39"/>
        <v>0.12268825069733801</v>
      </c>
      <c r="P89" s="41">
        <f t="shared" si="40"/>
        <v>0.11174276542544501</v>
      </c>
      <c r="Q89" s="41">
        <f t="shared" si="41"/>
        <v>1.0945485271893001E-2</v>
      </c>
      <c r="R89" s="41">
        <f t="shared" si="42"/>
        <v>9.1404775514365197E-2</v>
      </c>
      <c r="S89" s="41">
        <f t="shared" si="43"/>
        <v>2.5815835017758402E-3</v>
      </c>
      <c r="T89" s="41">
        <f t="shared" si="44"/>
        <v>8.8823192012589355E-2</v>
      </c>
      <c r="U89" s="41">
        <f>'Survival-1cycle NMA'!DV90</f>
        <v>0.12883197897461801</v>
      </c>
      <c r="V89" s="12">
        <f t="shared" si="45"/>
        <v>0.10407824707258562</v>
      </c>
      <c r="W89" s="41">
        <f>'Survival-1cycle NMA'!DO90</f>
        <v>2.4753731902032401E-2</v>
      </c>
      <c r="X89" s="41">
        <f t="shared" si="46"/>
        <v>0.12268825069733801</v>
      </c>
      <c r="Y89" s="41">
        <f t="shared" si="47"/>
        <v>0.11174276542544501</v>
      </c>
      <c r="Z89" s="41">
        <f t="shared" si="48"/>
        <v>1.0945485271893001E-2</v>
      </c>
      <c r="AA89" s="41">
        <f>'Survival-1cycle NMA'!DU90</f>
        <v>9.4885898846807107E-2</v>
      </c>
      <c r="AB89" s="12">
        <f t="shared" si="49"/>
        <v>8.6267873566973866E-2</v>
      </c>
      <c r="AC89" s="41">
        <f>'Survival-1cycle NMA'!DN90</f>
        <v>8.6180252798332396E-3</v>
      </c>
      <c r="AD89" s="41">
        <f>'Survival-1cycle NMA'!DW90</f>
        <v>0.187904045804305</v>
      </c>
      <c r="AE89" s="12">
        <f t="shared" si="50"/>
        <v>0.16725903112277909</v>
      </c>
      <c r="AF89" s="41">
        <f>'Survival-1cycle NMA'!DP90</f>
        <v>2.0645014681525901E-2</v>
      </c>
      <c r="AG89" s="41">
        <f t="shared" si="51"/>
        <v>9.1404775514365197E-2</v>
      </c>
      <c r="AH89" s="41">
        <f t="shared" si="52"/>
        <v>2.5815835017758402E-3</v>
      </c>
      <c r="AI89" s="41">
        <f t="shared" si="53"/>
        <v>8.8823192012589355E-2</v>
      </c>
      <c r="AJ89" s="41">
        <f>'Survival-1cycle NMA'!DX90</f>
        <v>0.108394675369309</v>
      </c>
      <c r="AK89" s="12">
        <f t="shared" si="54"/>
        <v>8.1418750401854201E-2</v>
      </c>
      <c r="AL89" s="41">
        <f>'Survival-1cycle NMA'!DQ90</f>
        <v>2.6975924967454799E-2</v>
      </c>
      <c r="AM89" s="41">
        <f t="shared" si="55"/>
        <v>9.4885898846807107E-2</v>
      </c>
      <c r="AN89" s="41">
        <f t="shared" si="56"/>
        <v>8.6267873566973866E-2</v>
      </c>
      <c r="AO89" s="41">
        <f t="shared" si="57"/>
        <v>8.6180252798332396E-3</v>
      </c>
    </row>
    <row r="90" spans="1:41">
      <c r="A90" s="12">
        <v>87</v>
      </c>
      <c r="B90" s="12">
        <f t="shared" si="32"/>
        <v>4.9479452054794519</v>
      </c>
      <c r="C90" s="41">
        <f>'Survival-1cycle NMA'!DS91</f>
        <v>0.13146632579946099</v>
      </c>
      <c r="D90" s="41">
        <f>'Survival-1cycle NMA'!DL91</f>
        <v>5.74987373541813E-3</v>
      </c>
      <c r="E90" s="12">
        <f t="shared" si="33"/>
        <v>0.12571645206404286</v>
      </c>
      <c r="F90" s="41">
        <f>'Survival-1cycle NMA'!DR91</f>
        <v>8.98382044744854E-2</v>
      </c>
      <c r="G90" s="41">
        <f>'Survival-1cycle NMA'!DK91</f>
        <v>2.47185354624269E-3</v>
      </c>
      <c r="H90" s="12">
        <f t="shared" si="34"/>
        <v>8.7366350928242714E-2</v>
      </c>
      <c r="I90" s="41">
        <f>'Survival-1cycle NMA'!DT91</f>
        <v>0.120746177481106</v>
      </c>
      <c r="J90" s="12">
        <f t="shared" si="35"/>
        <v>0.1101921296855924</v>
      </c>
      <c r="K90" s="41">
        <f>'Survival-1cycle NMA'!DM91</f>
        <v>1.05540477955136E-2</v>
      </c>
      <c r="L90" s="41">
        <f t="shared" si="36"/>
        <v>8.98382044744854E-2</v>
      </c>
      <c r="M90" s="41">
        <f t="shared" si="37"/>
        <v>2.47185354624269E-3</v>
      </c>
      <c r="N90" s="41">
        <f t="shared" si="38"/>
        <v>8.7366350928242714E-2</v>
      </c>
      <c r="O90" s="41">
        <f t="shared" si="39"/>
        <v>0.120746177481106</v>
      </c>
      <c r="P90" s="41">
        <f t="shared" si="40"/>
        <v>0.1101921296855924</v>
      </c>
      <c r="Q90" s="41">
        <f t="shared" si="41"/>
        <v>1.05540477955136E-2</v>
      </c>
      <c r="R90" s="41">
        <f t="shared" si="42"/>
        <v>8.98382044744854E-2</v>
      </c>
      <c r="S90" s="41">
        <f t="shared" si="43"/>
        <v>2.47185354624269E-3</v>
      </c>
      <c r="T90" s="41">
        <f t="shared" si="44"/>
        <v>8.7366350928242714E-2</v>
      </c>
      <c r="U90" s="41">
        <f>'Survival-1cycle NMA'!DV91</f>
        <v>0.126821771729445</v>
      </c>
      <c r="V90" s="12">
        <f t="shared" si="45"/>
        <v>0.1028488187140361</v>
      </c>
      <c r="W90" s="41">
        <f>'Survival-1cycle NMA'!DO91</f>
        <v>2.3972953015408902E-2</v>
      </c>
      <c r="X90" s="41">
        <f t="shared" si="46"/>
        <v>0.120746177481106</v>
      </c>
      <c r="Y90" s="41">
        <f t="shared" si="47"/>
        <v>0.1101921296855924</v>
      </c>
      <c r="Z90" s="41">
        <f t="shared" si="48"/>
        <v>1.05540477955136E-2</v>
      </c>
      <c r="AA90" s="41">
        <f>'Survival-1cycle NMA'!DU91</f>
        <v>9.3275003310094001E-2</v>
      </c>
      <c r="AB90" s="12">
        <f t="shared" si="49"/>
        <v>8.4975291809758963E-2</v>
      </c>
      <c r="AC90" s="41">
        <f>'Survival-1cycle NMA'!DN91</f>
        <v>8.2997115003350403E-3</v>
      </c>
      <c r="AD90" s="41">
        <f>'Survival-1cycle NMA'!DW91</f>
        <v>0.18531842630525699</v>
      </c>
      <c r="AE90" s="12">
        <f t="shared" si="50"/>
        <v>0.16534462947293338</v>
      </c>
      <c r="AF90" s="41">
        <f>'Survival-1cycle NMA'!DP91</f>
        <v>1.9973796832323601E-2</v>
      </c>
      <c r="AG90" s="41">
        <f t="shared" si="51"/>
        <v>8.98382044744854E-2</v>
      </c>
      <c r="AH90" s="41">
        <f t="shared" si="52"/>
        <v>2.47185354624269E-3</v>
      </c>
      <c r="AI90" s="41">
        <f t="shared" si="53"/>
        <v>8.7366350928242714E-2</v>
      </c>
      <c r="AJ90" s="41">
        <f>'Survival-1cycle NMA'!DX91</f>
        <v>0.106617992207669</v>
      </c>
      <c r="AK90" s="12">
        <f t="shared" si="54"/>
        <v>8.0480348087000997E-2</v>
      </c>
      <c r="AL90" s="41">
        <f>'Survival-1cycle NMA'!DQ91</f>
        <v>2.6137644120668001E-2</v>
      </c>
      <c r="AM90" s="41">
        <f t="shared" si="55"/>
        <v>9.3275003310094001E-2</v>
      </c>
      <c r="AN90" s="41">
        <f t="shared" si="56"/>
        <v>8.4975291809758963E-2</v>
      </c>
      <c r="AO90" s="41">
        <f t="shared" si="57"/>
        <v>8.2997115003350403E-3</v>
      </c>
    </row>
    <row r="91" spans="1:41">
      <c r="A91" s="12">
        <v>88</v>
      </c>
      <c r="B91" s="12">
        <f t="shared" si="32"/>
        <v>5.0054794520547947</v>
      </c>
      <c r="C91" s="41">
        <f>'Survival-1cycle NMA'!DS92</f>
        <v>0.12945086955341301</v>
      </c>
      <c r="D91" s="41">
        <f>'Survival-1cycle NMA'!DL92</f>
        <v>5.5289377498188904E-3</v>
      </c>
      <c r="E91" s="12">
        <f t="shared" si="33"/>
        <v>0.12392193180359412</v>
      </c>
      <c r="F91" s="41">
        <f>'Survival-1cycle NMA'!DR92</f>
        <v>8.8309567657254007E-2</v>
      </c>
      <c r="G91" s="41">
        <f>'Survival-1cycle NMA'!DK92</f>
        <v>2.3675117031569698E-3</v>
      </c>
      <c r="H91" s="12">
        <f t="shared" si="34"/>
        <v>8.5942055954097041E-2</v>
      </c>
      <c r="I91" s="41">
        <f>'Survival-1cycle NMA'!DT92</f>
        <v>0.118848076890662</v>
      </c>
      <c r="J91" s="12">
        <f t="shared" si="35"/>
        <v>0.1086690543294952</v>
      </c>
      <c r="K91" s="41">
        <f>'Survival-1cycle NMA'!DM92</f>
        <v>1.01790225611668E-2</v>
      </c>
      <c r="L91" s="41">
        <f t="shared" si="36"/>
        <v>8.8309567657254007E-2</v>
      </c>
      <c r="M91" s="41">
        <f t="shared" si="37"/>
        <v>2.3675117031569698E-3</v>
      </c>
      <c r="N91" s="41">
        <f t="shared" si="38"/>
        <v>8.5942055954097041E-2</v>
      </c>
      <c r="O91" s="41">
        <f t="shared" si="39"/>
        <v>0.118848076890662</v>
      </c>
      <c r="P91" s="41">
        <f t="shared" si="40"/>
        <v>0.1086690543294952</v>
      </c>
      <c r="Q91" s="41">
        <f t="shared" si="41"/>
        <v>1.01790225611668E-2</v>
      </c>
      <c r="R91" s="41">
        <f t="shared" si="42"/>
        <v>8.8309567657254007E-2</v>
      </c>
      <c r="S91" s="41">
        <f t="shared" si="43"/>
        <v>2.3675117031569698E-3</v>
      </c>
      <c r="T91" s="41">
        <f t="shared" si="44"/>
        <v>8.5942055954097041E-2</v>
      </c>
      <c r="U91" s="41">
        <f>'Survival-1cycle NMA'!DV92</f>
        <v>0.124856527202882</v>
      </c>
      <c r="V91" s="12">
        <f t="shared" si="45"/>
        <v>0.101635194591758</v>
      </c>
      <c r="W91" s="41">
        <f>'Survival-1cycle NMA'!DO92</f>
        <v>2.3221332611123999E-2</v>
      </c>
      <c r="X91" s="41">
        <f t="shared" si="46"/>
        <v>0.118848076890662</v>
      </c>
      <c r="Y91" s="41">
        <f t="shared" si="47"/>
        <v>0.1086690543294952</v>
      </c>
      <c r="Z91" s="41">
        <f t="shared" si="48"/>
        <v>1.01790225611668E-2</v>
      </c>
      <c r="AA91" s="41">
        <f>'Survival-1cycle NMA'!DU92</f>
        <v>9.1702805379013305E-2</v>
      </c>
      <c r="AB91" s="12">
        <f t="shared" si="49"/>
        <v>8.3707660263353287E-2</v>
      </c>
      <c r="AC91" s="41">
        <f>'Survival-1cycle NMA'!DN92</f>
        <v>7.9951451156600201E-3</v>
      </c>
      <c r="AD91" s="41">
        <f>'Survival-1cycle NMA'!DW92</f>
        <v>0.18278472862916001</v>
      </c>
      <c r="AE91" s="12">
        <f t="shared" si="50"/>
        <v>0.1634563702907478</v>
      </c>
      <c r="AF91" s="41">
        <f>'Survival-1cycle NMA'!DP92</f>
        <v>1.9328358338412201E-2</v>
      </c>
      <c r="AG91" s="41">
        <f t="shared" si="51"/>
        <v>8.8309567657254007E-2</v>
      </c>
      <c r="AH91" s="41">
        <f t="shared" si="52"/>
        <v>2.3675117031569698E-3</v>
      </c>
      <c r="AI91" s="41">
        <f t="shared" si="53"/>
        <v>8.5942055954097041E-2</v>
      </c>
      <c r="AJ91" s="41">
        <f>'Survival-1cycle NMA'!DX92</f>
        <v>0.104882742288742</v>
      </c>
      <c r="AK91" s="12">
        <f t="shared" si="54"/>
        <v>7.9552502552543605E-2</v>
      </c>
      <c r="AL91" s="41">
        <f>'Survival-1cycle NMA'!DQ92</f>
        <v>2.5330239736198398E-2</v>
      </c>
      <c r="AM91" s="41">
        <f t="shared" si="55"/>
        <v>9.1702805379013305E-2</v>
      </c>
      <c r="AN91" s="41">
        <f t="shared" si="56"/>
        <v>8.3707660263353287E-2</v>
      </c>
      <c r="AO91" s="41">
        <f t="shared" si="57"/>
        <v>7.9951451156600201E-3</v>
      </c>
    </row>
    <row r="92" spans="1:41">
      <c r="A92" s="12">
        <v>89</v>
      </c>
      <c r="B92" s="12">
        <f t="shared" si="32"/>
        <v>5.0630136986301366</v>
      </c>
      <c r="C92" s="41">
        <f>'Survival-1cycle NMA'!DS93</f>
        <v>0.12747974949614199</v>
      </c>
      <c r="D92" s="41">
        <f>'Survival-1cycle NMA'!DL93</f>
        <v>5.3178862910797696E-3</v>
      </c>
      <c r="E92" s="12">
        <f t="shared" si="33"/>
        <v>0.12216186320506223</v>
      </c>
      <c r="F92" s="41">
        <f>'Survival-1cycle NMA'!DR93</f>
        <v>8.6817658086317001E-2</v>
      </c>
      <c r="G92" s="41">
        <f>'Survival-1cycle NMA'!DK93</f>
        <v>2.26825650367135E-3</v>
      </c>
      <c r="H92" s="12">
        <f t="shared" si="34"/>
        <v>8.454940158264565E-2</v>
      </c>
      <c r="I92" s="41">
        <f>'Survival-1cycle NMA'!DT93</f>
        <v>0.116992629677314</v>
      </c>
      <c r="J92" s="12">
        <f t="shared" si="35"/>
        <v>0.10717301403224716</v>
      </c>
      <c r="K92" s="41">
        <f>'Survival-1cycle NMA'!DM93</f>
        <v>9.8196156450668405E-3</v>
      </c>
      <c r="L92" s="41">
        <f t="shared" si="36"/>
        <v>8.6817658086317001E-2</v>
      </c>
      <c r="M92" s="41">
        <f t="shared" si="37"/>
        <v>2.26825650367135E-3</v>
      </c>
      <c r="N92" s="41">
        <f t="shared" si="38"/>
        <v>8.454940158264565E-2</v>
      </c>
      <c r="O92" s="41">
        <f t="shared" si="39"/>
        <v>0.116992629677314</v>
      </c>
      <c r="P92" s="41">
        <f t="shared" si="40"/>
        <v>0.10717301403224716</v>
      </c>
      <c r="Q92" s="41">
        <f t="shared" si="41"/>
        <v>9.8196156450668405E-3</v>
      </c>
      <c r="R92" s="41">
        <f t="shared" si="42"/>
        <v>8.6817658086317001E-2</v>
      </c>
      <c r="S92" s="41">
        <f t="shared" si="43"/>
        <v>2.26825650367135E-3</v>
      </c>
      <c r="T92" s="41">
        <f t="shared" si="44"/>
        <v>8.454940158264565E-2</v>
      </c>
      <c r="U92" s="41">
        <f>'Survival-1cycle NMA'!DV93</f>
        <v>0.122934910890032</v>
      </c>
      <c r="V92" s="12">
        <f t="shared" si="45"/>
        <v>0.1004373066155947</v>
      </c>
      <c r="W92" s="41">
        <f>'Survival-1cycle NMA'!DO93</f>
        <v>2.24976042744373E-2</v>
      </c>
      <c r="X92" s="41">
        <f t="shared" si="46"/>
        <v>0.116992629677314</v>
      </c>
      <c r="Y92" s="41">
        <f t="shared" si="47"/>
        <v>0.10717301403224716</v>
      </c>
      <c r="Z92" s="41">
        <f t="shared" si="48"/>
        <v>9.8196156450668405E-3</v>
      </c>
      <c r="AA92" s="41">
        <f>'Survival-1cycle NMA'!DU93</f>
        <v>9.0168082311619893E-2</v>
      </c>
      <c r="AB92" s="12">
        <f t="shared" si="49"/>
        <v>8.2464439661121061E-2</v>
      </c>
      <c r="AC92" s="41">
        <f>'Survival-1cycle NMA'!DN93</f>
        <v>7.7036426504988303E-3</v>
      </c>
      <c r="AD92" s="41">
        <f>'Survival-1cycle NMA'!DW93</f>
        <v>0.180301553299059</v>
      </c>
      <c r="AE92" s="12">
        <f t="shared" si="50"/>
        <v>0.16159400349317671</v>
      </c>
      <c r="AF92" s="41">
        <f>'Survival-1cycle NMA'!DP93</f>
        <v>1.8707549805882299E-2</v>
      </c>
      <c r="AG92" s="41">
        <f t="shared" si="51"/>
        <v>8.6817658086317001E-2</v>
      </c>
      <c r="AH92" s="41">
        <f t="shared" si="52"/>
        <v>2.26825650367135E-3</v>
      </c>
      <c r="AI92" s="41">
        <f t="shared" si="53"/>
        <v>8.454940158264565E-2</v>
      </c>
      <c r="AJ92" s="41">
        <f>'Survival-1cycle NMA'!DX93</f>
        <v>0.103187649904409</v>
      </c>
      <c r="AK92" s="12">
        <f t="shared" si="54"/>
        <v>7.8635261858932701E-2</v>
      </c>
      <c r="AL92" s="41">
        <f>'Survival-1cycle NMA'!DQ93</f>
        <v>2.4552388045476301E-2</v>
      </c>
      <c r="AM92" s="41">
        <f t="shared" si="55"/>
        <v>9.0168082311619893E-2</v>
      </c>
      <c r="AN92" s="41">
        <f t="shared" si="56"/>
        <v>8.2464439661121061E-2</v>
      </c>
      <c r="AO92" s="41">
        <f t="shared" si="57"/>
        <v>7.7036426504988303E-3</v>
      </c>
    </row>
    <row r="93" spans="1:41">
      <c r="A93" s="12">
        <v>90</v>
      </c>
      <c r="B93" s="12">
        <f t="shared" si="32"/>
        <v>5.1205479452054794</v>
      </c>
      <c r="C93" s="41">
        <f>'Survival-1cycle NMA'!DS94</f>
        <v>0.125551670532972</v>
      </c>
      <c r="D93" s="41">
        <f>'Survival-1cycle NMA'!DL94</f>
        <v>5.1162120817773698E-3</v>
      </c>
      <c r="E93" s="12">
        <f t="shared" si="33"/>
        <v>0.12043545845119463</v>
      </c>
      <c r="F93" s="41">
        <f>'Survival-1cycle NMA'!DR94</f>
        <v>8.5361316729680406E-2</v>
      </c>
      <c r="G93" s="41">
        <f>'Survival-1cycle NMA'!DK94</f>
        <v>2.1738054665215701E-3</v>
      </c>
      <c r="H93" s="12">
        <f t="shared" si="34"/>
        <v>8.3187511263158834E-2</v>
      </c>
      <c r="I93" s="41">
        <f>'Survival-1cycle NMA'!DT94</f>
        <v>0.115178566284864</v>
      </c>
      <c r="J93" s="12">
        <f t="shared" si="35"/>
        <v>0.10570348947698793</v>
      </c>
      <c r="K93" s="41">
        <f>'Survival-1cycle NMA'!DM94</f>
        <v>9.4750768078760705E-3</v>
      </c>
      <c r="L93" s="41">
        <f t="shared" si="36"/>
        <v>8.5361316729680406E-2</v>
      </c>
      <c r="M93" s="41">
        <f t="shared" si="37"/>
        <v>2.1738054665215701E-3</v>
      </c>
      <c r="N93" s="41">
        <f t="shared" si="38"/>
        <v>8.3187511263158834E-2</v>
      </c>
      <c r="O93" s="41">
        <f t="shared" si="39"/>
        <v>0.115178566284864</v>
      </c>
      <c r="P93" s="41">
        <f t="shared" si="40"/>
        <v>0.10570348947698793</v>
      </c>
      <c r="Q93" s="41">
        <f t="shared" si="41"/>
        <v>9.4750768078760705E-3</v>
      </c>
      <c r="R93" s="41">
        <f t="shared" si="42"/>
        <v>8.5361316729680406E-2</v>
      </c>
      <c r="S93" s="41">
        <f t="shared" si="43"/>
        <v>2.1738054665215701E-3</v>
      </c>
      <c r="T93" s="41">
        <f t="shared" si="44"/>
        <v>8.3187511263158834E-2</v>
      </c>
      <c r="U93" s="41">
        <f>'Survival-1cycle NMA'!DV94</f>
        <v>0.12105563806139299</v>
      </c>
      <c r="V93" s="12">
        <f t="shared" si="45"/>
        <v>9.9255073515977191E-2</v>
      </c>
      <c r="W93" s="41">
        <f>'Survival-1cycle NMA'!DO94</f>
        <v>2.1800564545415801E-2</v>
      </c>
      <c r="X93" s="41">
        <f t="shared" si="46"/>
        <v>0.115178566284864</v>
      </c>
      <c r="Y93" s="41">
        <f t="shared" si="47"/>
        <v>0.10570348947698793</v>
      </c>
      <c r="Z93" s="41">
        <f t="shared" si="48"/>
        <v>9.4750768078760705E-3</v>
      </c>
      <c r="AA93" s="41">
        <f>'Survival-1cycle NMA'!DU94</f>
        <v>8.8669659634516895E-2</v>
      </c>
      <c r="AB93" s="12">
        <f t="shared" si="49"/>
        <v>8.1245100424163441E-2</v>
      </c>
      <c r="AC93" s="41">
        <f>'Survival-1cycle NMA'!DN94</f>
        <v>7.4245592103534498E-3</v>
      </c>
      <c r="AD93" s="41">
        <f>'Survival-1cycle NMA'!DW94</f>
        <v>0.177867548559238</v>
      </c>
      <c r="AE93" s="12">
        <f t="shared" si="50"/>
        <v>0.15975726814230831</v>
      </c>
      <c r="AF93" s="41">
        <f>'Survival-1cycle NMA'!DP94</f>
        <v>1.8110280416929699E-2</v>
      </c>
      <c r="AG93" s="41">
        <f t="shared" si="51"/>
        <v>8.5361316729680406E-2</v>
      </c>
      <c r="AH93" s="41">
        <f t="shared" si="52"/>
        <v>2.1738054665215701E-3</v>
      </c>
      <c r="AI93" s="41">
        <f t="shared" si="53"/>
        <v>8.3187511263158834E-2</v>
      </c>
      <c r="AJ93" s="41">
        <f>'Survival-1cycle NMA'!DX94</f>
        <v>0.10153148854348901</v>
      </c>
      <c r="AK93" s="12">
        <f t="shared" si="54"/>
        <v>7.7728658264271708E-2</v>
      </c>
      <c r="AL93" s="41">
        <f>'Survival-1cycle NMA'!DQ94</f>
        <v>2.3802830279217299E-2</v>
      </c>
      <c r="AM93" s="41">
        <f t="shared" si="55"/>
        <v>8.8669659634516895E-2</v>
      </c>
      <c r="AN93" s="41">
        <f t="shared" si="56"/>
        <v>8.1245100424163441E-2</v>
      </c>
      <c r="AO93" s="41">
        <f t="shared" si="57"/>
        <v>7.4245592103534498E-3</v>
      </c>
    </row>
    <row r="94" spans="1:41">
      <c r="A94" s="12">
        <v>91</v>
      </c>
      <c r="B94" s="12">
        <f t="shared" si="32"/>
        <v>5.1780821917808222</v>
      </c>
      <c r="C94" s="41">
        <f>'Survival-1cycle NMA'!DS95</f>
        <v>0.123665385133486</v>
      </c>
      <c r="D94" s="41">
        <f>'Survival-1cycle NMA'!DL95</f>
        <v>4.9234373167890101E-3</v>
      </c>
      <c r="E94" s="12">
        <f t="shared" si="33"/>
        <v>0.11874194781669699</v>
      </c>
      <c r="F94" s="41">
        <f>'Survival-1cycle NMA'!DR95</f>
        <v>8.3939430208961996E-2</v>
      </c>
      <c r="G94" s="41">
        <f>'Survival-1cycle NMA'!DK95</f>
        <v>2.0838937660955202E-3</v>
      </c>
      <c r="H94" s="12">
        <f t="shared" si="34"/>
        <v>8.1855536442866472E-2</v>
      </c>
      <c r="I94" s="41">
        <f>'Survival-1cycle NMA'!DT95</f>
        <v>0.113404664589911</v>
      </c>
      <c r="J94" s="12">
        <f t="shared" si="35"/>
        <v>0.10425996779530394</v>
      </c>
      <c r="K94" s="41">
        <f>'Survival-1cycle NMA'!DM95</f>
        <v>9.1446967946070493E-3</v>
      </c>
      <c r="L94" s="41">
        <f t="shared" si="36"/>
        <v>8.3939430208961996E-2</v>
      </c>
      <c r="M94" s="41">
        <f t="shared" si="37"/>
        <v>2.0838937660955202E-3</v>
      </c>
      <c r="N94" s="41">
        <f t="shared" si="38"/>
        <v>8.1855536442866472E-2</v>
      </c>
      <c r="O94" s="41">
        <f t="shared" si="39"/>
        <v>0.113404664589911</v>
      </c>
      <c r="P94" s="41">
        <f t="shared" si="40"/>
        <v>0.10425996779530394</v>
      </c>
      <c r="Q94" s="41">
        <f t="shared" si="41"/>
        <v>9.1446967946070493E-3</v>
      </c>
      <c r="R94" s="41">
        <f t="shared" si="42"/>
        <v>8.3939430208961996E-2</v>
      </c>
      <c r="S94" s="41">
        <f t="shared" si="43"/>
        <v>2.0838937660955202E-3</v>
      </c>
      <c r="T94" s="41">
        <f t="shared" si="44"/>
        <v>8.1855536442866472E-2</v>
      </c>
      <c r="U94" s="41">
        <f>'Survival-1cycle NMA'!DV95</f>
        <v>0.119217471520271</v>
      </c>
      <c r="V94" s="12">
        <f t="shared" si="45"/>
        <v>9.8088402132864599E-2</v>
      </c>
      <c r="W94" s="41">
        <f>'Survival-1cycle NMA'!DO95</f>
        <v>2.1129069387406399E-2</v>
      </c>
      <c r="X94" s="41">
        <f t="shared" si="46"/>
        <v>0.113404664589911</v>
      </c>
      <c r="Y94" s="41">
        <f t="shared" si="47"/>
        <v>0.10425996779530394</v>
      </c>
      <c r="Z94" s="41">
        <f t="shared" si="48"/>
        <v>9.1446967946070493E-3</v>
      </c>
      <c r="AA94" s="41">
        <f>'Survival-1cycle NMA'!DU95</f>
        <v>8.7206408849857503E-2</v>
      </c>
      <c r="AB94" s="12">
        <f t="shared" si="49"/>
        <v>8.0049122811154921E-2</v>
      </c>
      <c r="AC94" s="41">
        <f>'Survival-1cycle NMA'!DN95</f>
        <v>7.1572860387025799E-3</v>
      </c>
      <c r="AD94" s="41">
        <f>'Survival-1cycle NMA'!DW95</f>
        <v>0.17548140840390899</v>
      </c>
      <c r="AE94" s="12">
        <f t="shared" si="50"/>
        <v>0.15794589383965149</v>
      </c>
      <c r="AF94" s="41">
        <f>'Survival-1cycle NMA'!DP95</f>
        <v>1.75355145642575E-2</v>
      </c>
      <c r="AG94" s="41">
        <f t="shared" si="51"/>
        <v>8.3939430208961996E-2</v>
      </c>
      <c r="AH94" s="41">
        <f t="shared" si="52"/>
        <v>2.0838937660955202E-3</v>
      </c>
      <c r="AI94" s="41">
        <f t="shared" si="53"/>
        <v>8.1855536442866472E-2</v>
      </c>
      <c r="AJ94" s="41">
        <f>'Survival-1cycle NMA'!DX95</f>
        <v>9.99130786047282E-2</v>
      </c>
      <c r="AK94" s="12">
        <f t="shared" si="54"/>
        <v>7.6832709540212804E-2</v>
      </c>
      <c r="AL94" s="41">
        <f>'Survival-1cycle NMA'!DQ95</f>
        <v>2.30803690645154E-2</v>
      </c>
      <c r="AM94" s="41">
        <f t="shared" si="55"/>
        <v>8.7206408849857503E-2</v>
      </c>
      <c r="AN94" s="41">
        <f t="shared" si="56"/>
        <v>8.0049122811154921E-2</v>
      </c>
      <c r="AO94" s="41">
        <f t="shared" si="57"/>
        <v>7.1572860387025799E-3</v>
      </c>
    </row>
    <row r="95" spans="1:41">
      <c r="A95" s="12">
        <v>92</v>
      </c>
      <c r="B95" s="12">
        <f t="shared" si="32"/>
        <v>5.2356164383561641</v>
      </c>
      <c r="C95" s="41">
        <f>'Survival-1cycle NMA'!DS96</f>
        <v>0.121819691220774</v>
      </c>
      <c r="D95" s="41">
        <f>'Survival-1cycle NMA'!DL96</f>
        <v>4.7391117471403702E-3</v>
      </c>
      <c r="E95" s="12">
        <f t="shared" si="33"/>
        <v>0.11708057947363364</v>
      </c>
      <c r="F95" s="41">
        <f>'Survival-1cycle NMA'!DR96</f>
        <v>8.25509286366546E-2</v>
      </c>
      <c r="G95" s="41">
        <f>'Survival-1cycle NMA'!DK96</f>
        <v>1.9982730035899001E-3</v>
      </c>
      <c r="H95" s="12">
        <f t="shared" si="34"/>
        <v>8.0552655633064699E-2</v>
      </c>
      <c r="I95" s="41">
        <f>'Survival-1cycle NMA'!DT96</f>
        <v>0.11166974776260501</v>
      </c>
      <c r="J95" s="12">
        <f t="shared" si="35"/>
        <v>0.1028419429426614</v>
      </c>
      <c r="K95" s="41">
        <f>'Survival-1cycle NMA'!DM96</f>
        <v>8.8278048199436094E-3</v>
      </c>
      <c r="L95" s="41">
        <f t="shared" si="36"/>
        <v>8.25509286366546E-2</v>
      </c>
      <c r="M95" s="41">
        <f t="shared" si="37"/>
        <v>1.9982730035899001E-3</v>
      </c>
      <c r="N95" s="41">
        <f t="shared" si="38"/>
        <v>8.0552655633064699E-2</v>
      </c>
      <c r="O95" s="41">
        <f t="shared" si="39"/>
        <v>0.11166974776260501</v>
      </c>
      <c r="P95" s="41">
        <f t="shared" si="40"/>
        <v>0.1028419429426614</v>
      </c>
      <c r="Q95" s="41">
        <f t="shared" si="41"/>
        <v>8.8278048199436094E-3</v>
      </c>
      <c r="R95" s="41">
        <f t="shared" si="42"/>
        <v>8.25509286366546E-2</v>
      </c>
      <c r="S95" s="41">
        <f t="shared" si="43"/>
        <v>1.9982730035899001E-3</v>
      </c>
      <c r="T95" s="41">
        <f t="shared" si="44"/>
        <v>8.0552655633064699E-2</v>
      </c>
      <c r="U95" s="41">
        <f>'Survival-1cycle NMA'!DV96</f>
        <v>0.11741921947867</v>
      </c>
      <c r="V95" s="12">
        <f t="shared" si="45"/>
        <v>9.69371886024228E-2</v>
      </c>
      <c r="W95" s="41">
        <f>'Survival-1cycle NMA'!DO96</f>
        <v>2.0482030876247202E-2</v>
      </c>
      <c r="X95" s="41">
        <f t="shared" si="46"/>
        <v>0.11166974776260501</v>
      </c>
      <c r="Y95" s="41">
        <f t="shared" si="47"/>
        <v>0.1028419429426614</v>
      </c>
      <c r="Z95" s="41">
        <f t="shared" si="48"/>
        <v>8.8278048199436094E-3</v>
      </c>
      <c r="AA95" s="41">
        <f>'Survival-1cycle NMA'!DU96</f>
        <v>8.5777245269792399E-2</v>
      </c>
      <c r="AB95" s="12">
        <f t="shared" si="49"/>
        <v>7.887599702397112E-2</v>
      </c>
      <c r="AC95" s="41">
        <f>'Survival-1cycle NMA'!DN96</f>
        <v>6.9012482458212796E-3</v>
      </c>
      <c r="AD95" s="41">
        <f>'Survival-1cycle NMA'!DW96</f>
        <v>0.17314187070135201</v>
      </c>
      <c r="AE95" s="12">
        <f t="shared" si="50"/>
        <v>0.15615960200049342</v>
      </c>
      <c r="AF95" s="41">
        <f>'Survival-1cycle NMA'!DP96</f>
        <v>1.6982268700858599E-2</v>
      </c>
      <c r="AG95" s="41">
        <f t="shared" si="51"/>
        <v>8.25509286366546E-2</v>
      </c>
      <c r="AH95" s="41">
        <f t="shared" si="52"/>
        <v>1.9982730035899001E-3</v>
      </c>
      <c r="AI95" s="41">
        <f t="shared" si="53"/>
        <v>8.0552655633064699E-2</v>
      </c>
      <c r="AJ95" s="41">
        <f>'Survival-1cycle NMA'!DX96</f>
        <v>9.8331285234314905E-2</v>
      </c>
      <c r="AK95" s="12">
        <f t="shared" si="54"/>
        <v>7.5947420189819301E-2</v>
      </c>
      <c r="AL95" s="41">
        <f>'Survival-1cycle NMA'!DQ96</f>
        <v>2.2383865044495601E-2</v>
      </c>
      <c r="AM95" s="41">
        <f t="shared" si="55"/>
        <v>8.5777245269792399E-2</v>
      </c>
      <c r="AN95" s="41">
        <f t="shared" si="56"/>
        <v>7.887599702397112E-2</v>
      </c>
      <c r="AO95" s="41">
        <f t="shared" si="57"/>
        <v>6.9012482458212796E-3</v>
      </c>
    </row>
    <row r="96" spans="1:41">
      <c r="A96" s="12">
        <v>93</v>
      </c>
      <c r="B96" s="12">
        <f t="shared" si="32"/>
        <v>5.2931506849315069</v>
      </c>
      <c r="C96" s="41">
        <f>'Survival-1cycle NMA'!DS97</f>
        <v>0.12001343017051699</v>
      </c>
      <c r="D96" s="41">
        <f>'Survival-1cycle NMA'!DL97</f>
        <v>4.56281090184729E-3</v>
      </c>
      <c r="E96" s="12">
        <f t="shared" si="33"/>
        <v>0.1154506192686697</v>
      </c>
      <c r="F96" s="41">
        <f>'Survival-1cycle NMA'!DR97</f>
        <v>8.1194783573229803E-2</v>
      </c>
      <c r="G96" s="41">
        <f>'Survival-1cycle NMA'!DK97</f>
        <v>1.9167100725215899E-3</v>
      </c>
      <c r="H96" s="12">
        <f t="shared" si="34"/>
        <v>7.9278073500708215E-2</v>
      </c>
      <c r="I96" s="41">
        <f>'Survival-1cycle NMA'!DT97</f>
        <v>0.10997268224049001</v>
      </c>
      <c r="J96" s="12">
        <f t="shared" si="35"/>
        <v>0.10144891601551936</v>
      </c>
      <c r="K96" s="41">
        <f>'Survival-1cycle NMA'!DM97</f>
        <v>8.5237662249706397E-3</v>
      </c>
      <c r="L96" s="41">
        <f t="shared" si="36"/>
        <v>8.1194783573229803E-2</v>
      </c>
      <c r="M96" s="41">
        <f t="shared" si="37"/>
        <v>1.9167100725215899E-3</v>
      </c>
      <c r="N96" s="41">
        <f t="shared" si="38"/>
        <v>7.9278073500708215E-2</v>
      </c>
      <c r="O96" s="41">
        <f t="shared" si="39"/>
        <v>0.10997268224049001</v>
      </c>
      <c r="P96" s="41">
        <f t="shared" si="40"/>
        <v>0.10144891601551936</v>
      </c>
      <c r="Q96" s="41">
        <f t="shared" si="41"/>
        <v>8.5237662249706397E-3</v>
      </c>
      <c r="R96" s="41">
        <f t="shared" si="42"/>
        <v>8.1194783573229803E-2</v>
      </c>
      <c r="S96" s="41">
        <f t="shared" si="43"/>
        <v>1.9167100725215899E-3</v>
      </c>
      <c r="T96" s="41">
        <f t="shared" si="44"/>
        <v>7.9278073500708215E-2</v>
      </c>
      <c r="U96" s="41">
        <f>'Survival-1cycle NMA'!DV97</f>
        <v>0.115659733544469</v>
      </c>
      <c r="V96" s="12">
        <f t="shared" si="45"/>
        <v>9.5801319449446698E-2</v>
      </c>
      <c r="W96" s="41">
        <f>'Survival-1cycle NMA'!DO97</f>
        <v>1.98584140950223E-2</v>
      </c>
      <c r="X96" s="41">
        <f t="shared" si="46"/>
        <v>0.10997268224049001</v>
      </c>
      <c r="Y96" s="41">
        <f t="shared" si="47"/>
        <v>0.10144891601551936</v>
      </c>
      <c r="Z96" s="41">
        <f t="shared" si="48"/>
        <v>8.5237662249706397E-3</v>
      </c>
      <c r="AA96" s="41">
        <f>'Survival-1cycle NMA'!DU97</f>
        <v>8.4381125970258694E-2</v>
      </c>
      <c r="AB96" s="12">
        <f t="shared" si="49"/>
        <v>7.772522327426433E-2</v>
      </c>
      <c r="AC96" s="41">
        <f>'Survival-1cycle NMA'!DN97</f>
        <v>6.6559026959943602E-3</v>
      </c>
      <c r="AD96" s="41">
        <f>'Survival-1cycle NMA'!DW97</f>
        <v>0.17084771540820001</v>
      </c>
      <c r="AE96" s="12">
        <f t="shared" si="50"/>
        <v>0.15439810701820972</v>
      </c>
      <c r="AF96" s="41">
        <f>'Survival-1cycle NMA'!DP97</f>
        <v>1.6449608389990301E-2</v>
      </c>
      <c r="AG96" s="41">
        <f t="shared" si="51"/>
        <v>8.1194783573229803E-2</v>
      </c>
      <c r="AH96" s="41">
        <f t="shared" si="52"/>
        <v>1.9167100725215899E-3</v>
      </c>
      <c r="AI96" s="41">
        <f t="shared" si="53"/>
        <v>7.9278073500708215E-2</v>
      </c>
      <c r="AJ96" s="41">
        <f>'Survival-1cycle NMA'!DX97</f>
        <v>9.6785016280144798E-2</v>
      </c>
      <c r="AK96" s="12">
        <f t="shared" si="54"/>
        <v>7.5072782574763894E-2</v>
      </c>
      <c r="AL96" s="41">
        <f>'Survival-1cycle NMA'!DQ97</f>
        <v>2.17122337053809E-2</v>
      </c>
      <c r="AM96" s="41">
        <f t="shared" si="55"/>
        <v>8.4381125970258694E-2</v>
      </c>
      <c r="AN96" s="41">
        <f t="shared" si="56"/>
        <v>7.772522327426433E-2</v>
      </c>
      <c r="AO96" s="41">
        <f t="shared" si="57"/>
        <v>6.6559026959943602E-3</v>
      </c>
    </row>
    <row r="97" spans="1:41">
      <c r="A97" s="12">
        <v>94</v>
      </c>
      <c r="B97" s="12">
        <f t="shared" si="32"/>
        <v>5.3506849315068497</v>
      </c>
      <c r="C97" s="41">
        <f>'Survival-1cycle NMA'!DS98</f>
        <v>0.118245484913385</v>
      </c>
      <c r="D97" s="41">
        <f>'Survival-1cycle NMA'!DL98</f>
        <v>4.3941344368493302E-3</v>
      </c>
      <c r="E97" s="12">
        <f t="shared" si="33"/>
        <v>0.11385135047653568</v>
      </c>
      <c r="F97" s="41">
        <f>'Survival-1cycle NMA'!DR98</f>
        <v>7.9870006096463705E-2</v>
      </c>
      <c r="G97" s="41">
        <f>'Survival-1cycle NMA'!DK98</f>
        <v>1.83898611066913E-3</v>
      </c>
      <c r="H97" s="12">
        <f t="shared" si="34"/>
        <v>7.8031019985794578E-2</v>
      </c>
      <c r="I97" s="41">
        <f>'Survival-1cycle NMA'!DT98</f>
        <v>0.10831237580860401</v>
      </c>
      <c r="J97" s="12">
        <f t="shared" si="35"/>
        <v>0.1000803955161447</v>
      </c>
      <c r="K97" s="41">
        <f>'Survival-1cycle NMA'!DM98</f>
        <v>8.2319802924593101E-3</v>
      </c>
      <c r="L97" s="41">
        <f t="shared" si="36"/>
        <v>7.9870006096463705E-2</v>
      </c>
      <c r="M97" s="41">
        <f t="shared" si="37"/>
        <v>1.83898611066913E-3</v>
      </c>
      <c r="N97" s="41">
        <f t="shared" si="38"/>
        <v>7.8031019985794578E-2</v>
      </c>
      <c r="O97" s="41">
        <f t="shared" si="39"/>
        <v>0.10831237580860401</v>
      </c>
      <c r="P97" s="41">
        <f t="shared" si="40"/>
        <v>0.1000803955161447</v>
      </c>
      <c r="Q97" s="41">
        <f t="shared" si="41"/>
        <v>8.2319802924593101E-3</v>
      </c>
      <c r="R97" s="41">
        <f t="shared" si="42"/>
        <v>7.9870006096463705E-2</v>
      </c>
      <c r="S97" s="41">
        <f t="shared" si="43"/>
        <v>1.83898611066913E-3</v>
      </c>
      <c r="T97" s="41">
        <f t="shared" si="44"/>
        <v>7.8031019985794578E-2</v>
      </c>
      <c r="U97" s="41">
        <f>'Survival-1cycle NMA'!DV98</f>
        <v>0.113937906813215</v>
      </c>
      <c r="V97" s="12">
        <f t="shared" si="45"/>
        <v>9.4680672592917098E-2</v>
      </c>
      <c r="W97" s="41">
        <f>'Survival-1cycle NMA'!DO98</f>
        <v>1.92572342202979E-2</v>
      </c>
      <c r="X97" s="41">
        <f t="shared" si="46"/>
        <v>0.10831237580860401</v>
      </c>
      <c r="Y97" s="41">
        <f t="shared" si="47"/>
        <v>0.1000803955161447</v>
      </c>
      <c r="Z97" s="41">
        <f t="shared" si="48"/>
        <v>8.2319802924593101E-3</v>
      </c>
      <c r="AA97" s="41">
        <f>'Survival-1cycle NMA'!DU98</f>
        <v>8.3017047856576404E-2</v>
      </c>
      <c r="AB97" s="12">
        <f t="shared" si="49"/>
        <v>7.6596311815595813E-2</v>
      </c>
      <c r="AC97" s="41">
        <f>'Survival-1cycle NMA'!DN98</f>
        <v>6.4207360409805903E-3</v>
      </c>
      <c r="AD97" s="41">
        <f>'Survival-1cycle NMA'!DW98</f>
        <v>0.16859776286893599</v>
      </c>
      <c r="AE97" s="12">
        <f t="shared" si="50"/>
        <v>0.15266111732761251</v>
      </c>
      <c r="AF97" s="41">
        <f>'Survival-1cycle NMA'!DP98</f>
        <v>1.5936645541323499E-2</v>
      </c>
      <c r="AG97" s="41">
        <f t="shared" si="51"/>
        <v>7.9870006096463705E-2</v>
      </c>
      <c r="AH97" s="41">
        <f t="shared" si="52"/>
        <v>1.83898611066913E-3</v>
      </c>
      <c r="AI97" s="41">
        <f t="shared" si="53"/>
        <v>7.8031019985794578E-2</v>
      </c>
      <c r="AJ97" s="41">
        <f>'Survival-1cycle NMA'!DX98</f>
        <v>9.52732203556131E-2</v>
      </c>
      <c r="AK97" s="12">
        <f t="shared" si="54"/>
        <v>7.4208777958660904E-2</v>
      </c>
      <c r="AL97" s="41">
        <f>'Survival-1cycle NMA'!DQ98</f>
        <v>2.1064442396952199E-2</v>
      </c>
      <c r="AM97" s="41">
        <f t="shared" si="55"/>
        <v>8.3017047856576404E-2</v>
      </c>
      <c r="AN97" s="41">
        <f t="shared" si="56"/>
        <v>7.6596311815595813E-2</v>
      </c>
      <c r="AO97" s="41">
        <f t="shared" si="57"/>
        <v>6.4207360409805903E-3</v>
      </c>
    </row>
    <row r="98" spans="1:41">
      <c r="A98" s="12">
        <v>95</v>
      </c>
      <c r="B98" s="12">
        <f t="shared" si="32"/>
        <v>5.4082191780821915</v>
      </c>
      <c r="C98" s="41">
        <f>'Survival-1cycle NMA'!DS99</f>
        <v>0.11651477813460299</v>
      </c>
      <c r="D98" s="41">
        <f>'Survival-1cycle NMA'!DL99</f>
        <v>4.2327046010567403E-3</v>
      </c>
      <c r="E98" s="12">
        <f t="shared" si="33"/>
        <v>0.11228207353354626</v>
      </c>
      <c r="F98" s="41">
        <f>'Survival-1cycle NMA'!DR99</f>
        <v>7.85756449759345E-2</v>
      </c>
      <c r="G98" s="41">
        <f>'Survival-1cycle NMA'!DK99</f>
        <v>1.7648955312376E-3</v>
      </c>
      <c r="H98" s="12">
        <f t="shared" si="34"/>
        <v>7.6810749444696902E-2</v>
      </c>
      <c r="I98" s="41">
        <f>'Survival-1cycle NMA'!DT99</f>
        <v>0.106687775779424</v>
      </c>
      <c r="J98" s="12">
        <f t="shared" si="35"/>
        <v>9.8735897570521022E-2</v>
      </c>
      <c r="K98" s="41">
        <f>'Survival-1cycle NMA'!DM99</f>
        <v>7.9518782089029703E-3</v>
      </c>
      <c r="L98" s="41">
        <f t="shared" si="36"/>
        <v>7.85756449759345E-2</v>
      </c>
      <c r="M98" s="41">
        <f t="shared" si="37"/>
        <v>1.7648955312376E-3</v>
      </c>
      <c r="N98" s="41">
        <f t="shared" si="38"/>
        <v>7.6810749444696902E-2</v>
      </c>
      <c r="O98" s="41">
        <f t="shared" si="39"/>
        <v>0.106687775779424</v>
      </c>
      <c r="P98" s="41">
        <f t="shared" si="40"/>
        <v>9.8735897570521022E-2</v>
      </c>
      <c r="Q98" s="41">
        <f t="shared" si="41"/>
        <v>7.9518782089029703E-3</v>
      </c>
      <c r="R98" s="41">
        <f t="shared" si="42"/>
        <v>7.85756449759345E-2</v>
      </c>
      <c r="S98" s="41">
        <f t="shared" si="43"/>
        <v>1.7648955312376E-3</v>
      </c>
      <c r="T98" s="41">
        <f t="shared" si="44"/>
        <v>7.6810749444696902E-2</v>
      </c>
      <c r="U98" s="41">
        <f>'Survival-1cycle NMA'!DV99</f>
        <v>0.112252672058308</v>
      </c>
      <c r="V98" s="12">
        <f t="shared" si="45"/>
        <v>9.35751182714777E-2</v>
      </c>
      <c r="W98" s="41">
        <f>'Survival-1cycle NMA'!DO99</f>
        <v>1.8677553786830298E-2</v>
      </c>
      <c r="X98" s="41">
        <f t="shared" si="46"/>
        <v>0.106687775779424</v>
      </c>
      <c r="Y98" s="41">
        <f t="shared" si="47"/>
        <v>9.8735897570521022E-2</v>
      </c>
      <c r="Z98" s="41">
        <f t="shared" si="48"/>
        <v>7.9518782089029703E-3</v>
      </c>
      <c r="AA98" s="41">
        <f>'Survival-1cycle NMA'!DU99</f>
        <v>8.1684045833859006E-2</v>
      </c>
      <c r="AB98" s="12">
        <f t="shared" si="49"/>
        <v>7.5488782945263608E-2</v>
      </c>
      <c r="AC98" s="41">
        <f>'Survival-1cycle NMA'!DN99</f>
        <v>6.1952628885954004E-3</v>
      </c>
      <c r="AD98" s="41">
        <f>'Survival-1cycle NMA'!DW99</f>
        <v>0.16639087219596699</v>
      </c>
      <c r="AE98" s="12">
        <f t="shared" si="50"/>
        <v>0.15094833637564389</v>
      </c>
      <c r="AF98" s="41">
        <f>'Survival-1cycle NMA'!DP99</f>
        <v>1.54425358203231E-2</v>
      </c>
      <c r="AG98" s="41">
        <f t="shared" si="51"/>
        <v>7.85756449759345E-2</v>
      </c>
      <c r="AH98" s="41">
        <f t="shared" si="52"/>
        <v>1.7648955312376E-3</v>
      </c>
      <c r="AI98" s="41">
        <f t="shared" si="53"/>
        <v>7.6810749444696902E-2</v>
      </c>
      <c r="AJ98" s="41">
        <f>'Survival-1cycle NMA'!DX99</f>
        <v>9.3794885006241599E-2</v>
      </c>
      <c r="AK98" s="12">
        <f t="shared" si="54"/>
        <v>7.33553774728231E-2</v>
      </c>
      <c r="AL98" s="41">
        <f>'Survival-1cycle NMA'!DQ99</f>
        <v>2.0439507533418499E-2</v>
      </c>
      <c r="AM98" s="41">
        <f t="shared" si="55"/>
        <v>8.1684045833859006E-2</v>
      </c>
      <c r="AN98" s="41">
        <f t="shared" si="56"/>
        <v>7.5488782945263608E-2</v>
      </c>
      <c r="AO98" s="41">
        <f t="shared" si="57"/>
        <v>6.1952628885954004E-3</v>
      </c>
    </row>
    <row r="99" spans="1:41">
      <c r="A99" s="12">
        <v>96</v>
      </c>
      <c r="B99" s="12">
        <f t="shared" si="32"/>
        <v>5.4657534246575343</v>
      </c>
      <c r="C99" s="41">
        <f>'Survival-1cycle NMA'!DS100</f>
        <v>0.114820270565009</v>
      </c>
      <c r="D99" s="41">
        <f>'Survival-1cycle NMA'!DL100</f>
        <v>4.0781648103971301E-3</v>
      </c>
      <c r="E99" s="12">
        <f t="shared" si="33"/>
        <v>0.11074210575461187</v>
      </c>
      <c r="F99" s="41">
        <f>'Survival-1cycle NMA'!DR100</f>
        <v>7.7310784946137995E-2</v>
      </c>
      <c r="G99" s="41">
        <f>'Survival-1cycle NMA'!DK100</f>
        <v>1.69424512669747E-3</v>
      </c>
      <c r="H99" s="12">
        <f t="shared" si="34"/>
        <v>7.5616539819440526E-2</v>
      </c>
      <c r="I99" s="41">
        <f>'Survival-1cycle NMA'!DT100</f>
        <v>0.105097867266723</v>
      </c>
      <c r="J99" s="12">
        <f t="shared" si="35"/>
        <v>9.7414946104264835E-2</v>
      </c>
      <c r="K99" s="41">
        <f>'Survival-1cycle NMA'!DM100</f>
        <v>7.6829211624581699E-3</v>
      </c>
      <c r="L99" s="41">
        <f t="shared" si="36"/>
        <v>7.7310784946137995E-2</v>
      </c>
      <c r="M99" s="41">
        <f t="shared" si="37"/>
        <v>1.69424512669747E-3</v>
      </c>
      <c r="N99" s="41">
        <f t="shared" si="38"/>
        <v>7.5616539819440526E-2</v>
      </c>
      <c r="O99" s="41">
        <f t="shared" si="39"/>
        <v>0.105097867266723</v>
      </c>
      <c r="P99" s="41">
        <f t="shared" si="40"/>
        <v>9.7414946104264835E-2</v>
      </c>
      <c r="Q99" s="41">
        <f t="shared" si="41"/>
        <v>7.6829211624581699E-3</v>
      </c>
      <c r="R99" s="41">
        <f t="shared" si="42"/>
        <v>7.7310784946137995E-2</v>
      </c>
      <c r="S99" s="41">
        <f t="shared" si="43"/>
        <v>1.69424512669747E-3</v>
      </c>
      <c r="T99" s="41">
        <f t="shared" si="44"/>
        <v>7.5616539819440526E-2</v>
      </c>
      <c r="U99" s="41">
        <f>'Survival-1cycle NMA'!DV100</f>
        <v>0.110603000013742</v>
      </c>
      <c r="V99" s="12">
        <f t="shared" si="45"/>
        <v>9.2484519895042194E-2</v>
      </c>
      <c r="W99" s="41">
        <f>'Survival-1cycle NMA'!DO100</f>
        <v>1.8118480118699799E-2</v>
      </c>
      <c r="X99" s="41">
        <f t="shared" si="46"/>
        <v>0.105097867266723</v>
      </c>
      <c r="Y99" s="41">
        <f t="shared" si="47"/>
        <v>9.7414946104264835E-2</v>
      </c>
      <c r="Z99" s="41">
        <f t="shared" si="48"/>
        <v>7.6829211624581699E-3</v>
      </c>
      <c r="AA99" s="41">
        <f>'Survival-1cycle NMA'!DU100</f>
        <v>8.0381191075739197E-2</v>
      </c>
      <c r="AB99" s="12">
        <f t="shared" si="49"/>
        <v>7.4402166979527215E-2</v>
      </c>
      <c r="AC99" s="41">
        <f>'Survival-1cycle NMA'!DN100</f>
        <v>5.9790240962119797E-3</v>
      </c>
      <c r="AD99" s="41">
        <f>'Survival-1cycle NMA'!DW100</f>
        <v>0.164225939725895</v>
      </c>
      <c r="AE99" s="12">
        <f t="shared" si="50"/>
        <v>0.14925946350700159</v>
      </c>
      <c r="AF99" s="41">
        <f>'Survival-1cycle NMA'!DP100</f>
        <v>1.4966476218893399E-2</v>
      </c>
      <c r="AG99" s="41">
        <f t="shared" si="51"/>
        <v>7.7310784946137995E-2</v>
      </c>
      <c r="AH99" s="41">
        <f t="shared" si="52"/>
        <v>1.69424512669747E-3</v>
      </c>
      <c r="AI99" s="41">
        <f t="shared" si="53"/>
        <v>7.5616539819440526E-2</v>
      </c>
      <c r="AJ99" s="41">
        <f>'Survival-1cycle NMA'!DX100</f>
        <v>9.2349034972845995E-2</v>
      </c>
      <c r="AK99" s="12">
        <f t="shared" si="54"/>
        <v>7.2512543010189792E-2</v>
      </c>
      <c r="AL99" s="41">
        <f>'Survival-1cycle NMA'!DQ100</f>
        <v>1.9836491962656199E-2</v>
      </c>
      <c r="AM99" s="41">
        <f t="shared" si="55"/>
        <v>8.0381191075739197E-2</v>
      </c>
      <c r="AN99" s="41">
        <f t="shared" si="56"/>
        <v>7.4402166979527215E-2</v>
      </c>
      <c r="AO99" s="41">
        <f t="shared" si="57"/>
        <v>5.9790240962119797E-3</v>
      </c>
    </row>
    <row r="100" spans="1:41">
      <c r="A100" s="12">
        <v>97</v>
      </c>
      <c r="B100" s="12">
        <f t="shared" si="32"/>
        <v>5.5232876712328771</v>
      </c>
      <c r="C100" s="41">
        <f>'Survival-1cycle NMA'!DS101</f>
        <v>0.113160959358271</v>
      </c>
      <c r="D100" s="41">
        <f>'Survival-1cycle NMA'!DL101</f>
        <v>3.9301783215121002E-3</v>
      </c>
      <c r="E100" s="12">
        <f t="shared" si="33"/>
        <v>0.1092307810367589</v>
      </c>
      <c r="F100" s="41">
        <f>'Survival-1cycle NMA'!DR101</f>
        <v>7.6074545072119401E-2</v>
      </c>
      <c r="G100" s="41">
        <f>'Survival-1cycle NMA'!DK101</f>
        <v>1.6268532393333101E-3</v>
      </c>
      <c r="H100" s="12">
        <f t="shared" si="34"/>
        <v>7.4447691832786086E-2</v>
      </c>
      <c r="I100" s="41">
        <f>'Survival-1cycle NMA'!DT101</f>
        <v>0.10354167154779401</v>
      </c>
      <c r="J100" s="12">
        <f t="shared" si="35"/>
        <v>9.6117072980972801E-2</v>
      </c>
      <c r="K100" s="41">
        <f>'Survival-1cycle NMA'!DM101</f>
        <v>7.4245985668212099E-3</v>
      </c>
      <c r="L100" s="41">
        <f t="shared" si="36"/>
        <v>7.6074545072119401E-2</v>
      </c>
      <c r="M100" s="41">
        <f t="shared" si="37"/>
        <v>1.6268532393333101E-3</v>
      </c>
      <c r="N100" s="41">
        <f t="shared" si="38"/>
        <v>7.4447691832786086E-2</v>
      </c>
      <c r="O100" s="41">
        <f t="shared" si="39"/>
        <v>0.10354167154779401</v>
      </c>
      <c r="P100" s="41">
        <f t="shared" si="40"/>
        <v>9.6117072980972801E-2</v>
      </c>
      <c r="Q100" s="41">
        <f t="shared" si="41"/>
        <v>7.4245985668212099E-3</v>
      </c>
      <c r="R100" s="41">
        <f t="shared" si="42"/>
        <v>7.6074545072119401E-2</v>
      </c>
      <c r="S100" s="41">
        <f t="shared" si="43"/>
        <v>1.6268532393333101E-3</v>
      </c>
      <c r="T100" s="41">
        <f t="shared" si="44"/>
        <v>7.4447691832786086E-2</v>
      </c>
      <c r="U100" s="41">
        <f>'Survival-1cycle NMA'!DV101</f>
        <v>0.108987897744</v>
      </c>
      <c r="V100" s="12">
        <f t="shared" si="45"/>
        <v>9.1408734828288304E-2</v>
      </c>
      <c r="W100" s="41">
        <f>'Survival-1cycle NMA'!DO101</f>
        <v>1.75791629157117E-2</v>
      </c>
      <c r="X100" s="41">
        <f t="shared" si="46"/>
        <v>0.10354167154779401</v>
      </c>
      <c r="Y100" s="41">
        <f t="shared" si="47"/>
        <v>9.6117072980972801E-2</v>
      </c>
      <c r="Z100" s="41">
        <f t="shared" si="48"/>
        <v>7.4245985668212099E-3</v>
      </c>
      <c r="AA100" s="41">
        <f>'Survival-1cycle NMA'!DU101</f>
        <v>7.9107589385355295E-2</v>
      </c>
      <c r="AB100" s="12">
        <f t="shared" si="49"/>
        <v>7.3336004205544272E-2</v>
      </c>
      <c r="AC100" s="41">
        <f>'Survival-1cycle NMA'!DN101</f>
        <v>5.7715851798110203E-3</v>
      </c>
      <c r="AD100" s="41">
        <f>'Survival-1cycle NMA'!DW101</f>
        <v>0.16210189754790399</v>
      </c>
      <c r="AE100" s="12">
        <f t="shared" si="50"/>
        <v>0.14759419477167249</v>
      </c>
      <c r="AF100" s="41">
        <f>'Survival-1cycle NMA'!DP101</f>
        <v>1.45077027762315E-2</v>
      </c>
      <c r="AG100" s="41">
        <f t="shared" si="51"/>
        <v>7.6074545072119401E-2</v>
      </c>
      <c r="AH100" s="41">
        <f t="shared" si="52"/>
        <v>1.6268532393333101E-3</v>
      </c>
      <c r="AI100" s="41">
        <f t="shared" si="53"/>
        <v>7.4447691832786086E-2</v>
      </c>
      <c r="AJ100" s="41">
        <f>'Survival-1cycle NMA'!DX101</f>
        <v>9.0934730545449205E-2</v>
      </c>
      <c r="AK100" s="12">
        <f t="shared" si="54"/>
        <v>7.1680228052789813E-2</v>
      </c>
      <c r="AL100" s="41">
        <f>'Survival-1cycle NMA'!DQ101</f>
        <v>1.9254502492659399E-2</v>
      </c>
      <c r="AM100" s="41">
        <f t="shared" si="55"/>
        <v>7.9107589385355295E-2</v>
      </c>
      <c r="AN100" s="41">
        <f t="shared" si="56"/>
        <v>7.3336004205544272E-2</v>
      </c>
      <c r="AO100" s="41">
        <f t="shared" si="57"/>
        <v>5.7715851798110203E-3</v>
      </c>
    </row>
    <row r="101" spans="1:41">
      <c r="A101" s="12">
        <v>98</v>
      </c>
      <c r="B101" s="12">
        <f t="shared" si="32"/>
        <v>5.580821917808219</v>
      </c>
      <c r="C101" s="41">
        <f>'Survival-1cycle NMA'!DS102</f>
        <v>0.111535876549268</v>
      </c>
      <c r="D101" s="41">
        <f>'Survival-1cycle NMA'!DL102</f>
        <v>3.7884269974635099E-3</v>
      </c>
      <c r="E101" s="12">
        <f t="shared" si="33"/>
        <v>0.10774744955180449</v>
      </c>
      <c r="F101" s="41">
        <f>'Survival-1cycle NMA'!DR102</f>
        <v>7.4866077201947906E-2</v>
      </c>
      <c r="G101" s="41">
        <f>'Survival-1cycle NMA'!DK102</f>
        <v>1.56254899306962E-3</v>
      </c>
      <c r="H101" s="12">
        <f t="shared" si="34"/>
        <v>7.3303528208878282E-2</v>
      </c>
      <c r="I101" s="41">
        <f>'Survival-1cycle NMA'!DT102</f>
        <v>0.102018244508826</v>
      </c>
      <c r="J101" s="12">
        <f t="shared" si="35"/>
        <v>9.4841818106957229E-2</v>
      </c>
      <c r="K101" s="41">
        <f>'Survival-1cycle NMA'!DM102</f>
        <v>7.1764264018687697E-3</v>
      </c>
      <c r="L101" s="41">
        <f t="shared" si="36"/>
        <v>7.4866077201947906E-2</v>
      </c>
      <c r="M101" s="41">
        <f t="shared" si="37"/>
        <v>1.56254899306962E-3</v>
      </c>
      <c r="N101" s="41">
        <f t="shared" si="38"/>
        <v>7.3303528208878282E-2</v>
      </c>
      <c r="O101" s="41">
        <f t="shared" si="39"/>
        <v>0.102018244508826</v>
      </c>
      <c r="P101" s="41">
        <f t="shared" si="40"/>
        <v>9.4841818106957229E-2</v>
      </c>
      <c r="Q101" s="41">
        <f t="shared" si="41"/>
        <v>7.1764264018687697E-3</v>
      </c>
      <c r="R101" s="41">
        <f t="shared" si="42"/>
        <v>7.4866077201947906E-2</v>
      </c>
      <c r="S101" s="41">
        <f t="shared" si="43"/>
        <v>1.56254899306962E-3</v>
      </c>
      <c r="T101" s="41">
        <f t="shared" si="44"/>
        <v>7.3303528208878282E-2</v>
      </c>
      <c r="U101" s="41">
        <f>'Survival-1cycle NMA'!DV102</f>
        <v>0.107406407096028</v>
      </c>
      <c r="V101" s="12">
        <f t="shared" si="45"/>
        <v>9.0347615111309301E-2</v>
      </c>
      <c r="W101" s="41">
        <f>'Survival-1cycle NMA'!DO102</f>
        <v>1.7058791984718699E-2</v>
      </c>
      <c r="X101" s="41">
        <f t="shared" si="46"/>
        <v>0.102018244508826</v>
      </c>
      <c r="Y101" s="41">
        <f t="shared" si="47"/>
        <v>9.4841818106957229E-2</v>
      </c>
      <c r="Z101" s="41">
        <f t="shared" si="48"/>
        <v>7.1764264018687697E-3</v>
      </c>
      <c r="AA101" s="41">
        <f>'Survival-1cycle NMA'!DU102</f>
        <v>7.7862379642978499E-2</v>
      </c>
      <c r="AB101" s="12">
        <f t="shared" si="49"/>
        <v>7.2289844812995954E-2</v>
      </c>
      <c r="AC101" s="41">
        <f>'Survival-1cycle NMA'!DN102</f>
        <v>5.5725348299825502E-3</v>
      </c>
      <c r="AD101" s="41">
        <f>'Survival-1cycle NMA'!DW102</f>
        <v>0.160017712100403</v>
      </c>
      <c r="AE101" s="12">
        <f t="shared" si="50"/>
        <v>0.1459522236607578</v>
      </c>
      <c r="AF101" s="41">
        <f>'Survival-1cycle NMA'!DP102</f>
        <v>1.40654884396452E-2</v>
      </c>
      <c r="AG101" s="41">
        <f t="shared" si="51"/>
        <v>7.4866077201947906E-2</v>
      </c>
      <c r="AH101" s="41">
        <f t="shared" si="52"/>
        <v>1.56254899306962E-3</v>
      </c>
      <c r="AI101" s="41">
        <f t="shared" si="53"/>
        <v>7.3303528208878282E-2</v>
      </c>
      <c r="AJ101" s="41">
        <f>'Survival-1cycle NMA'!DX102</f>
        <v>8.9551066002505605E-2</v>
      </c>
      <c r="AK101" s="12">
        <f t="shared" si="54"/>
        <v>7.0858378437659714E-2</v>
      </c>
      <c r="AL101" s="41">
        <f>'Survival-1cycle NMA'!DQ102</f>
        <v>1.8692687564845899E-2</v>
      </c>
      <c r="AM101" s="41">
        <f t="shared" si="55"/>
        <v>7.7862379642978499E-2</v>
      </c>
      <c r="AN101" s="41">
        <f t="shared" si="56"/>
        <v>7.2289844812995954E-2</v>
      </c>
      <c r="AO101" s="41">
        <f t="shared" si="57"/>
        <v>5.5725348299825502E-3</v>
      </c>
    </row>
    <row r="102" spans="1:41">
      <c r="A102" s="12">
        <v>99</v>
      </c>
      <c r="B102" s="12">
        <f t="shared" si="32"/>
        <v>5.6383561643835618</v>
      </c>
      <c r="C102" s="41">
        <f>'Survival-1cycle NMA'!DS103</f>
        <v>0.10994408758900399</v>
      </c>
      <c r="D102" s="41">
        <f>'Survival-1cycle NMA'!DL103</f>
        <v>3.6526101584422E-3</v>
      </c>
      <c r="E102" s="12">
        <f t="shared" si="33"/>
        <v>0.10629147743056179</v>
      </c>
      <c r="F102" s="41">
        <f>'Survival-1cycle NMA'!DR103</f>
        <v>7.3684564500747798E-2</v>
      </c>
      <c r="G102" s="41">
        <f>'Survival-1cycle NMA'!DK103</f>
        <v>1.50117158162477E-3</v>
      </c>
      <c r="H102" s="12">
        <f t="shared" si="34"/>
        <v>7.2183392919123027E-2</v>
      </c>
      <c r="I102" s="41">
        <f>'Survival-1cycle NMA'!DT103</f>
        <v>0.10052667516862999</v>
      </c>
      <c r="J102" s="12">
        <f t="shared" si="35"/>
        <v>9.3588729506014254E-2</v>
      </c>
      <c r="K102" s="41">
        <f>'Survival-1cycle NMA'!DM103</f>
        <v>6.9379456626157401E-3</v>
      </c>
      <c r="L102" s="41">
        <f t="shared" si="36"/>
        <v>7.3684564500747798E-2</v>
      </c>
      <c r="M102" s="41">
        <f t="shared" si="37"/>
        <v>1.50117158162477E-3</v>
      </c>
      <c r="N102" s="41">
        <f t="shared" si="38"/>
        <v>7.2183392919123027E-2</v>
      </c>
      <c r="O102" s="41">
        <f t="shared" si="39"/>
        <v>0.10052667516862999</v>
      </c>
      <c r="P102" s="41">
        <f t="shared" si="40"/>
        <v>9.3588729506014254E-2</v>
      </c>
      <c r="Q102" s="41">
        <f t="shared" si="41"/>
        <v>6.9379456626157401E-3</v>
      </c>
      <c r="R102" s="41">
        <f t="shared" si="42"/>
        <v>7.3684564500747798E-2</v>
      </c>
      <c r="S102" s="41">
        <f t="shared" si="43"/>
        <v>1.50117158162477E-3</v>
      </c>
      <c r="T102" s="41">
        <f t="shared" si="44"/>
        <v>7.2183392919123027E-2</v>
      </c>
      <c r="U102" s="41">
        <f>'Survival-1cycle NMA'!DV103</f>
        <v>0.10585760322853401</v>
      </c>
      <c r="V102" s="12">
        <f t="shared" si="45"/>
        <v>8.9301008122254999E-2</v>
      </c>
      <c r="W102" s="41">
        <f>'Survival-1cycle NMA'!DO103</f>
        <v>1.6556595106279E-2</v>
      </c>
      <c r="X102" s="41">
        <f t="shared" si="46"/>
        <v>0.10052667516862999</v>
      </c>
      <c r="Y102" s="41">
        <f t="shared" si="47"/>
        <v>9.3588729506014254E-2</v>
      </c>
      <c r="Z102" s="41">
        <f t="shared" si="48"/>
        <v>6.9379456626157401E-3</v>
      </c>
      <c r="AA102" s="41">
        <f>'Survival-1cycle NMA'!DU103</f>
        <v>7.6644732335027693E-2</v>
      </c>
      <c r="AB102" s="12">
        <f t="shared" si="49"/>
        <v>7.1263248808052709E-2</v>
      </c>
      <c r="AC102" s="41">
        <f>'Survival-1cycle NMA'!DN103</f>
        <v>5.3814835269749804E-3</v>
      </c>
      <c r="AD102" s="41">
        <f>'Survival-1cycle NMA'!DW103</f>
        <v>0.157972382832306</v>
      </c>
      <c r="AE102" s="12">
        <f t="shared" si="50"/>
        <v>0.14433324177643239</v>
      </c>
      <c r="AF102" s="41">
        <f>'Survival-1cycle NMA'!DP103</f>
        <v>1.36391410558736E-2</v>
      </c>
      <c r="AG102" s="41">
        <f t="shared" si="51"/>
        <v>7.3684564500747798E-2</v>
      </c>
      <c r="AH102" s="41">
        <f t="shared" si="52"/>
        <v>1.50117158162477E-3</v>
      </c>
      <c r="AI102" s="41">
        <f t="shared" si="53"/>
        <v>7.2183392919123027E-2</v>
      </c>
      <c r="AJ102" s="41">
        <f>'Survival-1cycle NMA'!DX103</f>
        <v>8.8197168130349904E-2</v>
      </c>
      <c r="AK102" s="12">
        <f t="shared" si="54"/>
        <v>7.0046933065739309E-2</v>
      </c>
      <c r="AL102" s="41">
        <f>'Survival-1cycle NMA'!DQ103</f>
        <v>1.8150235064610599E-2</v>
      </c>
      <c r="AM102" s="41">
        <f t="shared" si="55"/>
        <v>7.6644732335027693E-2</v>
      </c>
      <c r="AN102" s="41">
        <f t="shared" si="56"/>
        <v>7.1263248808052709E-2</v>
      </c>
      <c r="AO102" s="41">
        <f t="shared" si="57"/>
        <v>5.3814835269749804E-3</v>
      </c>
    </row>
    <row r="103" spans="1:41">
      <c r="A103" s="12">
        <v>100</v>
      </c>
      <c r="B103" s="12">
        <f t="shared" si="32"/>
        <v>5.6958904109589037</v>
      </c>
      <c r="C103" s="41">
        <f>'Survival-1cycle NMA'!DS104</f>
        <v>0.108384689951684</v>
      </c>
      <c r="D103" s="41">
        <f>'Survival-1cycle NMA'!DL104</f>
        <v>3.5224435110564598E-3</v>
      </c>
      <c r="E103" s="12">
        <f t="shared" si="33"/>
        <v>0.10486224644062754</v>
      </c>
      <c r="F103" s="41">
        <f>'Survival-1cycle NMA'!DR104</f>
        <v>7.2529220061383001E-2</v>
      </c>
      <c r="G103" s="41">
        <f>'Survival-1cycle NMA'!DK104</f>
        <v>1.4425696084729999E-3</v>
      </c>
      <c r="H103" s="12">
        <f t="shared" si="34"/>
        <v>7.1086650452910002E-2</v>
      </c>
      <c r="I103" s="41">
        <f>'Survival-1cycle NMA'!DT104</f>
        <v>9.90660842761584E-2</v>
      </c>
      <c r="J103" s="12">
        <f t="shared" si="35"/>
        <v>9.2357363367442852E-2</v>
      </c>
      <c r="K103" s="41">
        <f>'Survival-1cycle NMA'!DM104</f>
        <v>6.7087209087155503E-3</v>
      </c>
      <c r="L103" s="41">
        <f t="shared" si="36"/>
        <v>7.2529220061383001E-2</v>
      </c>
      <c r="M103" s="41">
        <f t="shared" si="37"/>
        <v>1.4425696084729999E-3</v>
      </c>
      <c r="N103" s="41">
        <f t="shared" si="38"/>
        <v>7.1086650452910002E-2</v>
      </c>
      <c r="O103" s="41">
        <f t="shared" si="39"/>
        <v>9.90660842761584E-2</v>
      </c>
      <c r="P103" s="41">
        <f t="shared" si="40"/>
        <v>9.2357363367442852E-2</v>
      </c>
      <c r="Q103" s="41">
        <f t="shared" si="41"/>
        <v>6.7087209087155503E-3</v>
      </c>
      <c r="R103" s="41">
        <f t="shared" si="42"/>
        <v>7.2529220061383001E-2</v>
      </c>
      <c r="S103" s="41">
        <f t="shared" si="43"/>
        <v>1.4425696084729999E-3</v>
      </c>
      <c r="T103" s="41">
        <f t="shared" si="44"/>
        <v>7.1086650452910002E-2</v>
      </c>
      <c r="U103" s="41">
        <f>'Survival-1cycle NMA'!DV104</f>
        <v>0.10434059321421001</v>
      </c>
      <c r="V103" s="12">
        <f t="shared" si="45"/>
        <v>8.8268757186463098E-2</v>
      </c>
      <c r="W103" s="41">
        <f>'Survival-1cycle NMA'!DO104</f>
        <v>1.6071836027746901E-2</v>
      </c>
      <c r="X103" s="41">
        <f t="shared" si="46"/>
        <v>9.90660842761584E-2</v>
      </c>
      <c r="Y103" s="41">
        <f t="shared" si="47"/>
        <v>9.2357363367442852E-2</v>
      </c>
      <c r="Z103" s="41">
        <f t="shared" si="48"/>
        <v>6.7087209087155503E-3</v>
      </c>
      <c r="AA103" s="41">
        <f>'Survival-1cycle NMA'!DU104</f>
        <v>7.5453848159592898E-2</v>
      </c>
      <c r="AB103" s="12">
        <f t="shared" si="49"/>
        <v>7.0255785912062621E-2</v>
      </c>
      <c r="AC103" s="41">
        <f>'Survival-1cycle NMA'!DN104</f>
        <v>5.1980622475302799E-3</v>
      </c>
      <c r="AD103" s="41">
        <f>'Survival-1cycle NMA'!DW104</f>
        <v>0.15596494092554899</v>
      </c>
      <c r="AE103" s="12">
        <f t="shared" si="50"/>
        <v>0.14273693944141819</v>
      </c>
      <c r="AF103" s="41">
        <f>'Survival-1cycle NMA'!DP104</f>
        <v>1.3228001484130799E-2</v>
      </c>
      <c r="AG103" s="41">
        <f t="shared" si="51"/>
        <v>7.2529220061383001E-2</v>
      </c>
      <c r="AH103" s="41">
        <f t="shared" si="52"/>
        <v>1.4425696084729999E-3</v>
      </c>
      <c r="AI103" s="41">
        <f t="shared" si="53"/>
        <v>7.1086650452910002E-2</v>
      </c>
      <c r="AJ103" s="41">
        <f>'Survival-1cycle NMA'!DX104</f>
        <v>8.6872194818173501E-2</v>
      </c>
      <c r="AK103" s="12">
        <f t="shared" si="54"/>
        <v>6.9245824557971403E-2</v>
      </c>
      <c r="AL103" s="41">
        <f>'Survival-1cycle NMA'!DQ104</f>
        <v>1.7626370260202098E-2</v>
      </c>
      <c r="AM103" s="41">
        <f t="shared" si="55"/>
        <v>7.5453848159592898E-2</v>
      </c>
      <c r="AN103" s="41">
        <f t="shared" si="56"/>
        <v>7.0255785912062621E-2</v>
      </c>
      <c r="AO103" s="41">
        <f t="shared" si="57"/>
        <v>5.1980622475302799E-3</v>
      </c>
    </row>
    <row r="104" spans="1:41">
      <c r="A104" s="12">
        <v>101</v>
      </c>
      <c r="B104" s="12">
        <f t="shared" si="32"/>
        <v>5.7534246575342465</v>
      </c>
      <c r="C104" s="41">
        <f>'Survival-1cycle NMA'!DS105</f>
        <v>0.106856811809886</v>
      </c>
      <c r="D104" s="41">
        <f>'Survival-1cycle NMA'!DL105</f>
        <v>3.3976581503040201E-3</v>
      </c>
      <c r="E104" s="12">
        <f t="shared" si="33"/>
        <v>0.10345915365958198</v>
      </c>
      <c r="F104" s="41">
        <f>'Survival-1cycle NMA'!DR105</f>
        <v>7.1399285587184003E-2</v>
      </c>
      <c r="G104" s="41">
        <f>'Survival-1cycle NMA'!DK105</f>
        <v>1.38660047449413E-3</v>
      </c>
      <c r="H104" s="12">
        <f t="shared" si="34"/>
        <v>7.0012685112689876E-2</v>
      </c>
      <c r="I104" s="41">
        <f>'Survival-1cycle NMA'!DT105</f>
        <v>9.7635622977615202E-2</v>
      </c>
      <c r="J104" s="12">
        <f t="shared" si="35"/>
        <v>9.1147284070283954E-2</v>
      </c>
      <c r="K104" s="41">
        <f>'Survival-1cycle NMA'!DM105</f>
        <v>6.4883389073312498E-3</v>
      </c>
      <c r="L104" s="41">
        <f t="shared" si="36"/>
        <v>7.1399285587184003E-2</v>
      </c>
      <c r="M104" s="41">
        <f t="shared" si="37"/>
        <v>1.38660047449413E-3</v>
      </c>
      <c r="N104" s="41">
        <f t="shared" si="38"/>
        <v>7.0012685112689876E-2</v>
      </c>
      <c r="O104" s="41">
        <f t="shared" si="39"/>
        <v>9.7635622977615202E-2</v>
      </c>
      <c r="P104" s="41">
        <f t="shared" si="40"/>
        <v>9.1147284070283954E-2</v>
      </c>
      <c r="Q104" s="41">
        <f t="shared" si="41"/>
        <v>6.4883389073312498E-3</v>
      </c>
      <c r="R104" s="41">
        <f t="shared" si="42"/>
        <v>7.1399285587184003E-2</v>
      </c>
      <c r="S104" s="41">
        <f t="shared" si="43"/>
        <v>1.38660047449413E-3</v>
      </c>
      <c r="T104" s="41">
        <f t="shared" si="44"/>
        <v>7.0012685112689876E-2</v>
      </c>
      <c r="U104" s="41">
        <f>'Survival-1cycle NMA'!DV105</f>
        <v>0.10285451471071499</v>
      </c>
      <c r="V104" s="12">
        <f t="shared" si="45"/>
        <v>8.7250702136179401E-2</v>
      </c>
      <c r="W104" s="41">
        <f>'Survival-1cycle NMA'!DO105</f>
        <v>1.56038125745356E-2</v>
      </c>
      <c r="X104" s="41">
        <f t="shared" si="46"/>
        <v>9.7635622977615202E-2</v>
      </c>
      <c r="Y104" s="41">
        <f t="shared" si="47"/>
        <v>9.1147284070283954E-2</v>
      </c>
      <c r="Z104" s="41">
        <f t="shared" si="48"/>
        <v>6.4883389073312498E-3</v>
      </c>
      <c r="AA104" s="41">
        <f>'Survival-1cycle NMA'!DU105</f>
        <v>7.42889567039101E-2</v>
      </c>
      <c r="AB104" s="12">
        <f t="shared" si="49"/>
        <v>6.9267035447095324E-2</v>
      </c>
      <c r="AC104" s="41">
        <f>'Survival-1cycle NMA'!DN105</f>
        <v>5.0219212568147799E-3</v>
      </c>
      <c r="AD104" s="41">
        <f>'Survival-1cycle NMA'!DW105</f>
        <v>0.15399444807563301</v>
      </c>
      <c r="AE104" s="12">
        <f t="shared" si="50"/>
        <v>0.14116300625288691</v>
      </c>
      <c r="AF104" s="41">
        <f>'Survival-1cycle NMA'!DP105</f>
        <v>1.2831441822746099E-2</v>
      </c>
      <c r="AG104" s="41">
        <f t="shared" si="51"/>
        <v>7.1399285587184003E-2</v>
      </c>
      <c r="AH104" s="41">
        <f t="shared" si="52"/>
        <v>1.38660047449413E-3</v>
      </c>
      <c r="AI104" s="41">
        <f t="shared" si="53"/>
        <v>7.0012685112689876E-2</v>
      </c>
      <c r="AJ104" s="41">
        <f>'Survival-1cycle NMA'!DX105</f>
        <v>8.55753337241031E-2</v>
      </c>
      <c r="AK104" s="12">
        <f t="shared" si="54"/>
        <v>6.8454979862474605E-2</v>
      </c>
      <c r="AL104" s="41">
        <f>'Survival-1cycle NMA'!DQ105</f>
        <v>1.7120353861628499E-2</v>
      </c>
      <c r="AM104" s="41">
        <f t="shared" si="55"/>
        <v>7.42889567039101E-2</v>
      </c>
      <c r="AN104" s="41">
        <f t="shared" si="56"/>
        <v>6.9267035447095324E-2</v>
      </c>
      <c r="AO104" s="41">
        <f t="shared" si="57"/>
        <v>5.0219212568147799E-3</v>
      </c>
    </row>
    <row r="105" spans="1:41">
      <c r="A105" s="12">
        <v>102</v>
      </c>
      <c r="B105" s="12">
        <f t="shared" si="32"/>
        <v>5.8109589041095893</v>
      </c>
      <c r="C105" s="41">
        <f>'Survival-1cycle NMA'!DS106</f>
        <v>0.105359610773998</v>
      </c>
      <c r="D105" s="41">
        <f>'Survival-1cycle NMA'!DL106</f>
        <v>3.2779996288141398E-3</v>
      </c>
      <c r="E105" s="12">
        <f t="shared" si="33"/>
        <v>0.10208161114518385</v>
      </c>
      <c r="F105" s="41">
        <f>'Survival-1cycle NMA'!DR106</f>
        <v>7.0294030142460301E-2</v>
      </c>
      <c r="G105" s="41">
        <f>'Survival-1cycle NMA'!DK106</f>
        <v>1.3331298095405899E-3</v>
      </c>
      <c r="H105" s="12">
        <f t="shared" si="34"/>
        <v>6.8960900332919711E-2</v>
      </c>
      <c r="I105" s="41">
        <f>'Survival-1cycle NMA'!DT106</f>
        <v>9.6234471549171002E-2</v>
      </c>
      <c r="J105" s="12">
        <f t="shared" si="35"/>
        <v>8.9958064186399206E-2</v>
      </c>
      <c r="K105" s="41">
        <f>'Survival-1cycle NMA'!DM106</f>
        <v>6.2764073627717999E-3</v>
      </c>
      <c r="L105" s="41">
        <f t="shared" si="36"/>
        <v>7.0294030142460301E-2</v>
      </c>
      <c r="M105" s="41">
        <f t="shared" si="37"/>
        <v>1.3331298095405899E-3</v>
      </c>
      <c r="N105" s="41">
        <f t="shared" si="38"/>
        <v>6.8960900332919711E-2</v>
      </c>
      <c r="O105" s="41">
        <f t="shared" si="39"/>
        <v>9.6234471549171002E-2</v>
      </c>
      <c r="P105" s="41">
        <f t="shared" si="40"/>
        <v>8.9958064186399206E-2</v>
      </c>
      <c r="Q105" s="41">
        <f t="shared" si="41"/>
        <v>6.2764073627717999E-3</v>
      </c>
      <c r="R105" s="41">
        <f t="shared" si="42"/>
        <v>7.0294030142460301E-2</v>
      </c>
      <c r="S105" s="41">
        <f t="shared" si="43"/>
        <v>1.3331298095405899E-3</v>
      </c>
      <c r="T105" s="41">
        <f t="shared" si="44"/>
        <v>6.8960900332919711E-2</v>
      </c>
      <c r="U105" s="41">
        <f>'Survival-1cycle NMA'!DV106</f>
        <v>0.101398534696544</v>
      </c>
      <c r="V105" s="12">
        <f t="shared" si="45"/>
        <v>8.6246679824655906E-2</v>
      </c>
      <c r="W105" s="41">
        <f>'Survival-1cycle NMA'!DO106</f>
        <v>1.5151854871888099E-2</v>
      </c>
      <c r="X105" s="41">
        <f t="shared" si="46"/>
        <v>9.6234471549171002E-2</v>
      </c>
      <c r="Y105" s="41">
        <f t="shared" si="47"/>
        <v>8.9958064186399206E-2</v>
      </c>
      <c r="Z105" s="41">
        <f t="shared" si="48"/>
        <v>6.2764073627717999E-3</v>
      </c>
      <c r="AA105" s="41">
        <f>'Survival-1cycle NMA'!DU106</f>
        <v>7.3149315189539599E-2</v>
      </c>
      <c r="AB105" s="12">
        <f t="shared" si="49"/>
        <v>6.8296586210240817E-2</v>
      </c>
      <c r="AC105" s="41">
        <f>'Survival-1cycle NMA'!DN106</f>
        <v>4.8527289792987798E-3</v>
      </c>
      <c r="AD105" s="41">
        <f>'Survival-1cycle NMA'!DW106</f>
        <v>0.15205999532716399</v>
      </c>
      <c r="AE105" s="12">
        <f t="shared" si="50"/>
        <v>0.13961113158530039</v>
      </c>
      <c r="AF105" s="41">
        <f>'Survival-1cycle NMA'!DP106</f>
        <v>1.2448863741863599E-2</v>
      </c>
      <c r="AG105" s="41">
        <f t="shared" si="51"/>
        <v>7.0294030142460301E-2</v>
      </c>
      <c r="AH105" s="41">
        <f t="shared" si="52"/>
        <v>1.3331298095405899E-3</v>
      </c>
      <c r="AI105" s="41">
        <f t="shared" si="53"/>
        <v>6.8960900332919711E-2</v>
      </c>
      <c r="AJ105" s="41">
        <f>'Survival-1cycle NMA'!DX106</f>
        <v>8.4305801008242295E-2</v>
      </c>
      <c r="AK105" s="12">
        <f t="shared" si="54"/>
        <v>6.7674320816347888E-2</v>
      </c>
      <c r="AL105" s="41">
        <f>'Survival-1cycle NMA'!DQ106</f>
        <v>1.66314801918944E-2</v>
      </c>
      <c r="AM105" s="41">
        <f t="shared" si="55"/>
        <v>7.3149315189539599E-2</v>
      </c>
      <c r="AN105" s="41">
        <f t="shared" si="56"/>
        <v>6.8296586210240817E-2</v>
      </c>
      <c r="AO105" s="41">
        <f t="shared" si="57"/>
        <v>4.8527289792987798E-3</v>
      </c>
    </row>
    <row r="106" spans="1:41">
      <c r="A106" s="12">
        <v>103</v>
      </c>
      <c r="B106" s="12">
        <f t="shared" si="32"/>
        <v>5.8684931506849312</v>
      </c>
      <c r="C106" s="41">
        <f>'Survival-1cycle NMA'!DS107</f>
        <v>0.103892272692376</v>
      </c>
      <c r="D106" s="41">
        <f>'Survival-1cycle NMA'!DL107</f>
        <v>3.16322708838468E-3</v>
      </c>
      <c r="E106" s="12">
        <f t="shared" si="33"/>
        <v>0.10072904560399132</v>
      </c>
      <c r="F106" s="41">
        <f>'Survival-1cycle NMA'!DR107</f>
        <v>6.9212748966794205E-2</v>
      </c>
      <c r="G106" s="41">
        <f>'Survival-1cycle NMA'!DK107</f>
        <v>1.2820309444802099E-3</v>
      </c>
      <c r="H106" s="12">
        <f t="shared" si="34"/>
        <v>6.7930718022313999E-2</v>
      </c>
      <c r="I106" s="41">
        <f>'Survival-1cycle NMA'!DT107</f>
        <v>9.4861838191614603E-2</v>
      </c>
      <c r="J106" s="12">
        <f t="shared" si="35"/>
        <v>8.8789284464829657E-2</v>
      </c>
      <c r="K106" s="41">
        <f>'Survival-1cycle NMA'!DM107</f>
        <v>6.0725537267849504E-3</v>
      </c>
      <c r="L106" s="41">
        <f t="shared" si="36"/>
        <v>6.9212748966794205E-2</v>
      </c>
      <c r="M106" s="41">
        <f t="shared" si="37"/>
        <v>1.2820309444802099E-3</v>
      </c>
      <c r="N106" s="41">
        <f t="shared" si="38"/>
        <v>6.7930718022313999E-2</v>
      </c>
      <c r="O106" s="41">
        <f t="shared" si="39"/>
        <v>9.4861838191614603E-2</v>
      </c>
      <c r="P106" s="41">
        <f t="shared" si="40"/>
        <v>8.8789284464829657E-2</v>
      </c>
      <c r="Q106" s="41">
        <f t="shared" si="41"/>
        <v>6.0725537267849504E-3</v>
      </c>
      <c r="R106" s="41">
        <f t="shared" si="42"/>
        <v>6.9212748966794205E-2</v>
      </c>
      <c r="S106" s="41">
        <f t="shared" si="43"/>
        <v>1.2820309444802099E-3</v>
      </c>
      <c r="T106" s="41">
        <f t="shared" si="44"/>
        <v>6.7930718022313999E-2</v>
      </c>
      <c r="U106" s="41">
        <f>'Survival-1cycle NMA'!DV107</f>
        <v>9.9971848268154098E-2</v>
      </c>
      <c r="V106" s="12">
        <f t="shared" si="45"/>
        <v>8.5256524598131697E-2</v>
      </c>
      <c r="W106" s="41">
        <f>'Survival-1cycle NMA'!DO107</f>
        <v>1.4715323670022399E-2</v>
      </c>
      <c r="X106" s="41">
        <f t="shared" si="46"/>
        <v>9.4861838191614603E-2</v>
      </c>
      <c r="Y106" s="41">
        <f t="shared" si="47"/>
        <v>8.8789284464829657E-2</v>
      </c>
      <c r="Z106" s="41">
        <f t="shared" si="48"/>
        <v>6.0725537267849504E-3</v>
      </c>
      <c r="AA106" s="41">
        <f>'Survival-1cycle NMA'!DU107</f>
        <v>7.2034207281271301E-2</v>
      </c>
      <c r="AB106" s="12">
        <f t="shared" si="49"/>
        <v>6.7344036338360613E-2</v>
      </c>
      <c r="AC106" s="41">
        <f>'Survival-1cycle NMA'!DN107</f>
        <v>4.6901709429106901E-3</v>
      </c>
      <c r="AD106" s="41">
        <f>'Survival-1cycle NMA'!DW107</f>
        <v>0.15016070196159001</v>
      </c>
      <c r="AE106" s="12">
        <f t="shared" si="50"/>
        <v>0.1380810050463783</v>
      </c>
      <c r="AF106" s="41">
        <f>'Survival-1cycle NMA'!DP107</f>
        <v>1.2079696915211701E-2</v>
      </c>
      <c r="AG106" s="41">
        <f t="shared" si="51"/>
        <v>6.9212748966794205E-2</v>
      </c>
      <c r="AH106" s="41">
        <f t="shared" si="52"/>
        <v>1.2820309444802099E-3</v>
      </c>
      <c r="AI106" s="41">
        <f t="shared" si="53"/>
        <v>6.7930718022313999E-2</v>
      </c>
      <c r="AJ106" s="41">
        <f>'Survival-1cycle NMA'!DX107</f>
        <v>8.3062840128865306E-2</v>
      </c>
      <c r="AK106" s="12">
        <f t="shared" si="54"/>
        <v>6.6903764665473708E-2</v>
      </c>
      <c r="AL106" s="41">
        <f>'Survival-1cycle NMA'!DQ107</f>
        <v>1.6159075463391601E-2</v>
      </c>
      <c r="AM106" s="41">
        <f t="shared" si="55"/>
        <v>7.2034207281271301E-2</v>
      </c>
      <c r="AN106" s="41">
        <f t="shared" si="56"/>
        <v>6.7344036338360613E-2</v>
      </c>
      <c r="AO106" s="41">
        <f t="shared" si="57"/>
        <v>4.6901709429106901E-3</v>
      </c>
    </row>
    <row r="107" spans="1:41">
      <c r="A107" s="12">
        <v>104</v>
      </c>
      <c r="B107" s="12">
        <f t="shared" si="32"/>
        <v>5.9260273972602739</v>
      </c>
      <c r="C107" s="41">
        <f>'Survival-1cycle NMA'!DS108</f>
        <v>0.10245401050883</v>
      </c>
      <c r="D107" s="41">
        <f>'Survival-1cycle NMA'!DL108</f>
        <v>3.0531124492408899E-3</v>
      </c>
      <c r="E107" s="12">
        <f t="shared" si="33"/>
        <v>9.9400898059589113E-2</v>
      </c>
      <c r="F107" s="41">
        <f>'Survival-1cycle NMA'!DR108</f>
        <v>6.8154762349401099E-2</v>
      </c>
      <c r="G107" s="41">
        <f>'Survival-1cycle NMA'!DK108</f>
        <v>1.23318442056231E-3</v>
      </c>
      <c r="H107" s="12">
        <f t="shared" si="34"/>
        <v>6.6921577928838794E-2</v>
      </c>
      <c r="I107" s="41">
        <f>'Survival-1cycle NMA'!DT108</f>
        <v>9.35169578834434E-2</v>
      </c>
      <c r="J107" s="12">
        <f t="shared" si="35"/>
        <v>8.7640533799559731E-2</v>
      </c>
      <c r="K107" s="41">
        <f>'Survival-1cycle NMA'!DM108</f>
        <v>5.8764240838836699E-3</v>
      </c>
      <c r="L107" s="41">
        <f t="shared" si="36"/>
        <v>6.8154762349401099E-2</v>
      </c>
      <c r="M107" s="41">
        <f t="shared" si="37"/>
        <v>1.23318442056231E-3</v>
      </c>
      <c r="N107" s="41">
        <f t="shared" si="38"/>
        <v>6.6921577928838794E-2</v>
      </c>
      <c r="O107" s="41">
        <f t="shared" si="39"/>
        <v>9.35169578834434E-2</v>
      </c>
      <c r="P107" s="41">
        <f t="shared" si="40"/>
        <v>8.7640533799559731E-2</v>
      </c>
      <c r="Q107" s="41">
        <f t="shared" si="41"/>
        <v>5.8764240838836699E-3</v>
      </c>
      <c r="R107" s="41">
        <f t="shared" si="42"/>
        <v>6.8154762349401099E-2</v>
      </c>
      <c r="S107" s="41">
        <f t="shared" si="43"/>
        <v>1.23318442056231E-3</v>
      </c>
      <c r="T107" s="41">
        <f t="shared" si="44"/>
        <v>6.6921577928838794E-2</v>
      </c>
      <c r="U107" s="41">
        <f>'Survival-1cycle NMA'!DV108</f>
        <v>9.8573677494946194E-2</v>
      </c>
      <c r="V107" s="12">
        <f t="shared" si="45"/>
        <v>8.4280068728917593E-2</v>
      </c>
      <c r="W107" s="41">
        <f>'Survival-1cycle NMA'!DO108</f>
        <v>1.4293608766028599E-2</v>
      </c>
      <c r="X107" s="41">
        <f t="shared" si="46"/>
        <v>9.35169578834434E-2</v>
      </c>
      <c r="Y107" s="41">
        <f t="shared" si="47"/>
        <v>8.7640533799559731E-2</v>
      </c>
      <c r="Z107" s="41">
        <f t="shared" si="48"/>
        <v>5.8764240838836699E-3</v>
      </c>
      <c r="AA107" s="41">
        <f>'Survival-1cycle NMA'!DU108</f>
        <v>7.0942941956065403E-2</v>
      </c>
      <c r="AB107" s="12">
        <f t="shared" si="49"/>
        <v>6.6408993164821711E-2</v>
      </c>
      <c r="AC107" s="41">
        <f>'Survival-1cycle NMA'!DN108</f>
        <v>4.5339487912436898E-3</v>
      </c>
      <c r="AD107" s="41">
        <f>'Survival-1cycle NMA'!DW108</f>
        <v>0.14829571443440401</v>
      </c>
      <c r="AE107" s="12">
        <f t="shared" si="50"/>
        <v>0.13657231688994911</v>
      </c>
      <c r="AF107" s="41">
        <f>'Survival-1cycle NMA'!DP108</f>
        <v>1.17233975444549E-2</v>
      </c>
      <c r="AG107" s="41">
        <f t="shared" si="51"/>
        <v>6.8154762349401099E-2</v>
      </c>
      <c r="AH107" s="41">
        <f t="shared" si="52"/>
        <v>1.23318442056231E-3</v>
      </c>
      <c r="AI107" s="41">
        <f t="shared" si="53"/>
        <v>6.6921577928838794E-2</v>
      </c>
      <c r="AJ107" s="41">
        <f>'Survival-1cycle NMA'!DX108</f>
        <v>8.1845720698111496E-2</v>
      </c>
      <c r="AK107" s="12">
        <f t="shared" si="54"/>
        <v>6.6143224545322787E-2</v>
      </c>
      <c r="AL107" s="41">
        <f>'Survival-1cycle NMA'!DQ108</f>
        <v>1.5702496152788702E-2</v>
      </c>
      <c r="AM107" s="41">
        <f t="shared" si="55"/>
        <v>7.0942941956065403E-2</v>
      </c>
      <c r="AN107" s="41">
        <f t="shared" si="56"/>
        <v>6.6408993164821711E-2</v>
      </c>
      <c r="AO107" s="41">
        <f t="shared" si="57"/>
        <v>4.5339487912436898E-3</v>
      </c>
    </row>
    <row r="108" spans="1:41">
      <c r="A108" s="12">
        <v>105</v>
      </c>
      <c r="B108" s="12">
        <f t="shared" si="32"/>
        <v>5.9835616438356167</v>
      </c>
      <c r="C108" s="41">
        <f>'Survival-1cycle NMA'!DS109</f>
        <v>0.101044063174329</v>
      </c>
      <c r="D108" s="41">
        <f>'Survival-1cycle NMA'!DL109</f>
        <v>2.9474396528058602E-3</v>
      </c>
      <c r="E108" s="12">
        <f t="shared" si="33"/>
        <v>9.8096623521523138E-2</v>
      </c>
      <c r="F108" s="41">
        <f>'Survival-1cycle NMA'!DR109</f>
        <v>6.7119414560051799E-2</v>
      </c>
      <c r="G108" s="41">
        <f>'Survival-1cycle NMA'!DK109</f>
        <v>1.1864775332236499E-3</v>
      </c>
      <c r="H108" s="12">
        <f t="shared" si="34"/>
        <v>6.5932937026828148E-2</v>
      </c>
      <c r="I108" s="41">
        <f>'Survival-1cycle NMA'!DT109</f>
        <v>9.2199091289150506E-2</v>
      </c>
      <c r="J108" s="12">
        <f t="shared" si="35"/>
        <v>8.6511409182655777E-2</v>
      </c>
      <c r="K108" s="41">
        <f>'Survival-1cycle NMA'!DM109</f>
        <v>5.68768210649473E-3</v>
      </c>
      <c r="L108" s="41">
        <f t="shared" si="36"/>
        <v>6.7119414560051799E-2</v>
      </c>
      <c r="M108" s="41">
        <f t="shared" si="37"/>
        <v>1.1864775332236499E-3</v>
      </c>
      <c r="N108" s="41">
        <f t="shared" si="38"/>
        <v>6.5932937026828148E-2</v>
      </c>
      <c r="O108" s="41">
        <f t="shared" si="39"/>
        <v>9.2199091289150506E-2</v>
      </c>
      <c r="P108" s="41">
        <f t="shared" si="40"/>
        <v>8.6511409182655777E-2</v>
      </c>
      <c r="Q108" s="41">
        <f t="shared" si="41"/>
        <v>5.68768210649473E-3</v>
      </c>
      <c r="R108" s="41">
        <f t="shared" si="42"/>
        <v>6.7119414560051799E-2</v>
      </c>
      <c r="S108" s="41">
        <f t="shared" si="43"/>
        <v>1.1864775332236499E-3</v>
      </c>
      <c r="T108" s="41">
        <f t="shared" si="44"/>
        <v>6.5932937026828148E-2</v>
      </c>
      <c r="U108" s="41">
        <f>'Survival-1cycle NMA'!DV109</f>
        <v>9.7203270328906605E-2</v>
      </c>
      <c r="V108" s="12">
        <f t="shared" si="45"/>
        <v>8.3317142812551898E-2</v>
      </c>
      <c r="W108" s="41">
        <f>'Survival-1cycle NMA'!DO109</f>
        <v>1.38861275163547E-2</v>
      </c>
      <c r="X108" s="41">
        <f t="shared" si="46"/>
        <v>9.2199091289150506E-2</v>
      </c>
      <c r="Y108" s="41">
        <f t="shared" si="47"/>
        <v>8.6511409182655777E-2</v>
      </c>
      <c r="Z108" s="41">
        <f t="shared" si="48"/>
        <v>5.68768210649473E-3</v>
      </c>
      <c r="AA108" s="41">
        <f>'Survival-1cycle NMA'!DU109</f>
        <v>6.9874852428551307E-2</v>
      </c>
      <c r="AB108" s="12">
        <f t="shared" si="49"/>
        <v>6.5491073069555719E-2</v>
      </c>
      <c r="AC108" s="41">
        <f>'Survival-1cycle NMA'!DN109</f>
        <v>4.3837793589955902E-3</v>
      </c>
      <c r="AD108" s="41">
        <f>'Survival-1cycle NMA'!DW109</f>
        <v>0.14646420535933299</v>
      </c>
      <c r="AE108" s="12">
        <f t="shared" si="50"/>
        <v>0.1350847583892294</v>
      </c>
      <c r="AF108" s="41">
        <f>'Survival-1cycle NMA'!DP109</f>
        <v>1.13794469701036E-2</v>
      </c>
      <c r="AG108" s="41">
        <f t="shared" si="51"/>
        <v>6.7119414560051799E-2</v>
      </c>
      <c r="AH108" s="41">
        <f t="shared" si="52"/>
        <v>1.1864775332236499E-3</v>
      </c>
      <c r="AI108" s="41">
        <f t="shared" si="53"/>
        <v>6.5932937026828148E-2</v>
      </c>
      <c r="AJ108" s="41">
        <f>'Survival-1cycle NMA'!DX109</f>
        <v>8.0653737393846195E-2</v>
      </c>
      <c r="AK108" s="12">
        <f t="shared" si="54"/>
        <v>6.5392609925641387E-2</v>
      </c>
      <c r="AL108" s="41">
        <f>'Survival-1cycle NMA'!DQ109</f>
        <v>1.5261127468204801E-2</v>
      </c>
      <c r="AM108" s="41">
        <f t="shared" si="55"/>
        <v>6.9874852428551307E-2</v>
      </c>
      <c r="AN108" s="41">
        <f t="shared" si="56"/>
        <v>6.5491073069555719E-2</v>
      </c>
      <c r="AO108" s="41">
        <f t="shared" si="57"/>
        <v>4.3837793589955902E-3</v>
      </c>
    </row>
    <row r="109" spans="1:41">
      <c r="A109" s="12">
        <v>106</v>
      </c>
      <c r="B109" s="12">
        <f t="shared" si="32"/>
        <v>6.0410958904109586</v>
      </c>
      <c r="C109" s="41">
        <f>'Survival-1cycle NMA'!DS110</f>
        <v>9.9661694609954707E-2</v>
      </c>
      <c r="D109" s="41">
        <f>'Survival-1cycle NMA'!DL110</f>
        <v>2.8460039541098299E-3</v>
      </c>
      <c r="E109" s="12">
        <f t="shared" si="33"/>
        <v>9.6815690655844874E-2</v>
      </c>
      <c r="F109" s="41">
        <f>'Survival-1cycle NMA'!DR110</f>
        <v>6.6106072833339399E-2</v>
      </c>
      <c r="G109" s="41">
        <f>'Survival-1cycle NMA'!DK110</f>
        <v>1.1418039076905901E-3</v>
      </c>
      <c r="H109" s="12">
        <f t="shared" si="34"/>
        <v>6.4964268925648813E-2</v>
      </c>
      <c r="I109" s="41">
        <f>'Survival-1cycle NMA'!DT110</f>
        <v>9.0907523719684497E-2</v>
      </c>
      <c r="J109" s="12">
        <f t="shared" si="35"/>
        <v>8.5401515644560028E-2</v>
      </c>
      <c r="K109" s="41">
        <f>'Survival-1cycle NMA'!DM110</f>
        <v>5.5060080751244697E-3</v>
      </c>
      <c r="L109" s="41">
        <f t="shared" si="36"/>
        <v>6.6106072833339399E-2</v>
      </c>
      <c r="M109" s="41">
        <f t="shared" si="37"/>
        <v>1.1418039076905901E-3</v>
      </c>
      <c r="N109" s="41">
        <f t="shared" si="38"/>
        <v>6.4964268925648813E-2</v>
      </c>
      <c r="O109" s="41">
        <f t="shared" si="39"/>
        <v>9.0907523719684497E-2</v>
      </c>
      <c r="P109" s="41">
        <f t="shared" si="40"/>
        <v>8.5401515644560028E-2</v>
      </c>
      <c r="Q109" s="41">
        <f t="shared" si="41"/>
        <v>5.5060080751244697E-3</v>
      </c>
      <c r="R109" s="41">
        <f t="shared" si="42"/>
        <v>6.6106072833339399E-2</v>
      </c>
      <c r="S109" s="41">
        <f t="shared" si="43"/>
        <v>1.1418039076905901E-3</v>
      </c>
      <c r="T109" s="41">
        <f t="shared" si="44"/>
        <v>6.4964268925648813E-2</v>
      </c>
      <c r="U109" s="41">
        <f>'Survival-1cycle NMA'!DV110</f>
        <v>9.58598995659172E-2</v>
      </c>
      <c r="V109" s="12">
        <f t="shared" si="45"/>
        <v>8.2367576131764E-2</v>
      </c>
      <c r="W109" s="41">
        <f>'Survival-1cycle NMA'!DO110</f>
        <v>1.34923234341532E-2</v>
      </c>
      <c r="X109" s="41">
        <f t="shared" si="46"/>
        <v>9.0907523719684497E-2</v>
      </c>
      <c r="Y109" s="41">
        <f t="shared" si="47"/>
        <v>8.5401515644560028E-2</v>
      </c>
      <c r="Z109" s="41">
        <f t="shared" si="48"/>
        <v>5.5060080751244697E-3</v>
      </c>
      <c r="AA109" s="41">
        <f>'Survival-1cycle NMA'!DU110</f>
        <v>6.8829295129854903E-2</v>
      </c>
      <c r="AB109" s="12">
        <f t="shared" si="49"/>
        <v>6.4589901323660479E-2</v>
      </c>
      <c r="AC109" s="41">
        <f>'Survival-1cycle NMA'!DN110</f>
        <v>4.2393938061944204E-3</v>
      </c>
      <c r="AD109" s="41">
        <f>'Survival-1cycle NMA'!DW110</f>
        <v>0.14466537253711301</v>
      </c>
      <c r="AE109" s="12">
        <f t="shared" si="50"/>
        <v>0.1336180221737229</v>
      </c>
      <c r="AF109" s="41">
        <f>'Survival-1cycle NMA'!DP110</f>
        <v>1.10473503633901E-2</v>
      </c>
      <c r="AG109" s="41">
        <f t="shared" si="51"/>
        <v>6.6106072833339399E-2</v>
      </c>
      <c r="AH109" s="41">
        <f t="shared" si="52"/>
        <v>1.1418039076905901E-3</v>
      </c>
      <c r="AI109" s="41">
        <f t="shared" si="53"/>
        <v>6.4964268925648813E-2</v>
      </c>
      <c r="AJ109" s="41">
        <f>'Survival-1cycle NMA'!DX110</f>
        <v>7.9486208924500396E-2</v>
      </c>
      <c r="AK109" s="12">
        <f t="shared" si="54"/>
        <v>6.465182702160599E-2</v>
      </c>
      <c r="AL109" s="41">
        <f>'Survival-1cycle NMA'!DQ110</f>
        <v>1.4834381902894401E-2</v>
      </c>
      <c r="AM109" s="41">
        <f t="shared" si="55"/>
        <v>6.8829295129854903E-2</v>
      </c>
      <c r="AN109" s="41">
        <f t="shared" si="56"/>
        <v>6.4589901323660479E-2</v>
      </c>
      <c r="AO109" s="41">
        <f t="shared" si="57"/>
        <v>4.2393938061944204E-3</v>
      </c>
    </row>
    <row r="110" spans="1:41">
      <c r="A110" s="12">
        <v>107</v>
      </c>
      <c r="B110" s="12">
        <f t="shared" si="32"/>
        <v>6.0986301369863014</v>
      </c>
      <c r="C110" s="41">
        <f>'Survival-1cycle NMA'!DS111</f>
        <v>9.8306192718353294E-2</v>
      </c>
      <c r="D110" s="41">
        <f>'Survival-1cycle NMA'!DL111</f>
        <v>2.74861126026871E-3</v>
      </c>
      <c r="E110" s="12">
        <f t="shared" si="33"/>
        <v>9.5557581458084587E-2</v>
      </c>
      <c r="F110" s="41">
        <f>'Survival-1cycle NMA'!DR111</f>
        <v>6.5114126403206504E-2</v>
      </c>
      <c r="G110" s="41">
        <f>'Survival-1cycle NMA'!DK111</f>
        <v>1.0990631039556899E-3</v>
      </c>
      <c r="H110" s="12">
        <f t="shared" si="34"/>
        <v>6.4015063299250816E-2</v>
      </c>
      <c r="I110" s="41">
        <f>'Survival-1cycle NMA'!DT111</f>
        <v>8.9641564142187699E-2</v>
      </c>
      <c r="J110" s="12">
        <f t="shared" si="35"/>
        <v>8.4310466183096996E-2</v>
      </c>
      <c r="K110" s="41">
        <f>'Survival-1cycle NMA'!DM111</f>
        <v>5.3310979590907E-3</v>
      </c>
      <c r="L110" s="41">
        <f t="shared" si="36"/>
        <v>6.5114126403206504E-2</v>
      </c>
      <c r="M110" s="41">
        <f t="shared" si="37"/>
        <v>1.0990631039556899E-3</v>
      </c>
      <c r="N110" s="41">
        <f t="shared" si="38"/>
        <v>6.4015063299250816E-2</v>
      </c>
      <c r="O110" s="41">
        <f t="shared" si="39"/>
        <v>8.9641564142187699E-2</v>
      </c>
      <c r="P110" s="41">
        <f t="shared" si="40"/>
        <v>8.4310466183096996E-2</v>
      </c>
      <c r="Q110" s="41">
        <f t="shared" si="41"/>
        <v>5.3310979590907E-3</v>
      </c>
      <c r="R110" s="41">
        <f t="shared" si="42"/>
        <v>6.5114126403206504E-2</v>
      </c>
      <c r="S110" s="41">
        <f t="shared" si="43"/>
        <v>1.0990631039556899E-3</v>
      </c>
      <c r="T110" s="41">
        <f t="shared" si="44"/>
        <v>6.4015063299250816E-2</v>
      </c>
      <c r="U110" s="41">
        <f>'Survival-1cycle NMA'!DV111</f>
        <v>9.4542861855933899E-2</v>
      </c>
      <c r="V110" s="12">
        <f t="shared" si="45"/>
        <v>8.1431196989790802E-2</v>
      </c>
      <c r="W110" s="41">
        <f>'Survival-1cycle NMA'!DO111</f>
        <v>1.31116648661431E-2</v>
      </c>
      <c r="X110" s="41">
        <f t="shared" si="46"/>
        <v>8.9641564142187699E-2</v>
      </c>
      <c r="Y110" s="41">
        <f t="shared" si="47"/>
        <v>8.4310466183096996E-2</v>
      </c>
      <c r="Z110" s="41">
        <f t="shared" si="48"/>
        <v>5.3310979590907E-3</v>
      </c>
      <c r="AA110" s="41">
        <f>'Survival-1cycle NMA'!DU111</f>
        <v>6.7805648736723706E-2</v>
      </c>
      <c r="AB110" s="12">
        <f t="shared" si="49"/>
        <v>6.3705111929619279E-2</v>
      </c>
      <c r="AC110" s="41">
        <f>'Survival-1cycle NMA'!DN111</f>
        <v>4.1005368071044303E-3</v>
      </c>
      <c r="AD110" s="41">
        <f>'Survival-1cycle NMA'!DW111</f>
        <v>0.14289843802661201</v>
      </c>
      <c r="AE110" s="12">
        <f t="shared" si="50"/>
        <v>0.13217180253270741</v>
      </c>
      <c r="AF110" s="41">
        <f>'Survival-1cycle NMA'!DP111</f>
        <v>1.0726635493904599E-2</v>
      </c>
      <c r="AG110" s="41">
        <f t="shared" si="51"/>
        <v>6.5114126403206504E-2</v>
      </c>
      <c r="AH110" s="41">
        <f t="shared" si="52"/>
        <v>1.0990631039556899E-3</v>
      </c>
      <c r="AI110" s="41">
        <f t="shared" si="53"/>
        <v>6.4015063299250816E-2</v>
      </c>
      <c r="AJ110" s="41">
        <f>'Survival-1cycle NMA'!DX111</f>
        <v>7.8342477043967698E-2</v>
      </c>
      <c r="AK110" s="12">
        <f t="shared" si="54"/>
        <v>6.392077917391159E-2</v>
      </c>
      <c r="AL110" s="41">
        <f>'Survival-1cycle NMA'!DQ111</f>
        <v>1.4421697870056101E-2</v>
      </c>
      <c r="AM110" s="41">
        <f t="shared" si="55"/>
        <v>6.7805648736723706E-2</v>
      </c>
      <c r="AN110" s="41">
        <f t="shared" si="56"/>
        <v>6.3705111929619279E-2</v>
      </c>
      <c r="AO110" s="41">
        <f t="shared" si="57"/>
        <v>4.1005368071044303E-3</v>
      </c>
    </row>
    <row r="111" spans="1:41">
      <c r="A111" s="12">
        <v>108</v>
      </c>
      <c r="B111" s="12">
        <f t="shared" si="32"/>
        <v>6.1561643835616442</v>
      </c>
      <c r="C111" s="41">
        <f>'Survival-1cycle NMA'!DS112</f>
        <v>9.6976868441069897E-2</v>
      </c>
      <c r="D111" s="41">
        <f>'Survival-1cycle NMA'!DL112</f>
        <v>2.6550775117414301E-3</v>
      </c>
      <c r="E111" s="12">
        <f t="shared" si="33"/>
        <v>9.4321790929328464E-2</v>
      </c>
      <c r="F111" s="41">
        <f>'Survival-1cycle NMA'!DR112</f>
        <v>6.4142985584909606E-2</v>
      </c>
      <c r="G111" s="41">
        <f>'Survival-1cycle NMA'!DK112</f>
        <v>1.05816024890704E-3</v>
      </c>
      <c r="H111" s="12">
        <f t="shared" si="34"/>
        <v>6.308482533600257E-2</v>
      </c>
      <c r="I111" s="41">
        <f>'Survival-1cycle NMA'!DT112</f>
        <v>8.8400544236369602E-2</v>
      </c>
      <c r="J111" s="12">
        <f t="shared" si="35"/>
        <v>8.3237881682662704E-2</v>
      </c>
      <c r="K111" s="41">
        <f>'Survival-1cycle NMA'!DM112</f>
        <v>5.1626625537068999E-3</v>
      </c>
      <c r="L111" s="41">
        <f t="shared" si="36"/>
        <v>6.4142985584909606E-2</v>
      </c>
      <c r="M111" s="41">
        <f t="shared" si="37"/>
        <v>1.05816024890704E-3</v>
      </c>
      <c r="N111" s="41">
        <f t="shared" si="38"/>
        <v>6.308482533600257E-2</v>
      </c>
      <c r="O111" s="41">
        <f t="shared" si="39"/>
        <v>8.8400544236369602E-2</v>
      </c>
      <c r="P111" s="41">
        <f t="shared" si="40"/>
        <v>8.3237881682662704E-2</v>
      </c>
      <c r="Q111" s="41">
        <f t="shared" si="41"/>
        <v>5.1626625537068999E-3</v>
      </c>
      <c r="R111" s="41">
        <f t="shared" si="42"/>
        <v>6.4142985584909606E-2</v>
      </c>
      <c r="S111" s="41">
        <f t="shared" si="43"/>
        <v>1.05816024890704E-3</v>
      </c>
      <c r="T111" s="41">
        <f t="shared" si="44"/>
        <v>6.308482533600257E-2</v>
      </c>
      <c r="U111" s="41">
        <f>'Survival-1cycle NMA'!DV112</f>
        <v>9.3251476759383195E-2</v>
      </c>
      <c r="V111" s="12">
        <f t="shared" si="45"/>
        <v>8.0507833015356689E-2</v>
      </c>
      <c r="W111" s="41">
        <f>'Survival-1cycle NMA'!DO112</f>
        <v>1.2743643744026501E-2</v>
      </c>
      <c r="X111" s="41">
        <f t="shared" si="46"/>
        <v>8.8400544236369602E-2</v>
      </c>
      <c r="Y111" s="41">
        <f t="shared" si="47"/>
        <v>8.3237881682662704E-2</v>
      </c>
      <c r="Z111" s="41">
        <f t="shared" si="48"/>
        <v>5.1626625537068999E-3</v>
      </c>
      <c r="AA111" s="41">
        <f>'Survival-1cycle NMA'!DU112</f>
        <v>6.68033132481088E-2</v>
      </c>
      <c r="AB111" s="12">
        <f t="shared" si="49"/>
        <v>6.283634745809015E-2</v>
      </c>
      <c r="AC111" s="41">
        <f>'Survival-1cycle NMA'!DN112</f>
        <v>3.9669657900186497E-3</v>
      </c>
      <c r="AD111" s="41">
        <f>'Survival-1cycle NMA'!DW112</f>
        <v>0.14116264725619701</v>
      </c>
      <c r="AE111" s="12">
        <f t="shared" si="50"/>
        <v>0.1307457956880351</v>
      </c>
      <c r="AF111" s="41">
        <f>'Survival-1cycle NMA'!DP112</f>
        <v>1.0416851568161901E-2</v>
      </c>
      <c r="AG111" s="41">
        <f t="shared" si="51"/>
        <v>6.4142985584909606E-2</v>
      </c>
      <c r="AH111" s="41">
        <f t="shared" si="52"/>
        <v>1.05816024890704E-3</v>
      </c>
      <c r="AI111" s="41">
        <f t="shared" si="53"/>
        <v>6.308482533600257E-2</v>
      </c>
      <c r="AJ111" s="41">
        <f>'Survival-1cycle NMA'!DX112</f>
        <v>7.7221905613750003E-2</v>
      </c>
      <c r="AK111" s="12">
        <f t="shared" si="54"/>
        <v>6.3199367199996609E-2</v>
      </c>
      <c r="AL111" s="41">
        <f>'Survival-1cycle NMA'!DQ112</f>
        <v>1.4022538413753401E-2</v>
      </c>
      <c r="AM111" s="41">
        <f t="shared" si="55"/>
        <v>6.68033132481088E-2</v>
      </c>
      <c r="AN111" s="41">
        <f t="shared" si="56"/>
        <v>6.283634745809015E-2</v>
      </c>
      <c r="AO111" s="41">
        <f t="shared" si="57"/>
        <v>3.9669657900186497E-3</v>
      </c>
    </row>
    <row r="112" spans="1:41">
      <c r="A112" s="12">
        <v>109</v>
      </c>
      <c r="B112" s="12">
        <f t="shared" si="32"/>
        <v>6.2136986301369861</v>
      </c>
      <c r="C112" s="41">
        <f>'Survival-1cycle NMA'!DS113</f>
        <v>9.56730548593233E-2</v>
      </c>
      <c r="D112" s="41">
        <f>'Survival-1cycle NMA'!DL113</f>
        <v>2.5652281033338199E-3</v>
      </c>
      <c r="E112" s="12">
        <f t="shared" si="33"/>
        <v>9.3107826755989484E-2</v>
      </c>
      <c r="F112" s="41">
        <f>'Survival-1cycle NMA'!DR113</f>
        <v>6.3192080901748202E-2</v>
      </c>
      <c r="G112" s="41">
        <f>'Survival-1cycle NMA'!DK113</f>
        <v>1.01900569356983E-3</v>
      </c>
      <c r="H112" s="12">
        <f t="shared" si="34"/>
        <v>6.2173075208178372E-2</v>
      </c>
      <c r="I112" s="41">
        <f>'Survival-1cycle NMA'!DT113</f>
        <v>8.7183817494971394E-2</v>
      </c>
      <c r="J112" s="12">
        <f t="shared" si="35"/>
        <v>8.2183390824867364E-2</v>
      </c>
      <c r="K112" s="41">
        <f>'Survival-1cycle NMA'!DM113</f>
        <v>5.0004266701040301E-3</v>
      </c>
      <c r="L112" s="41">
        <f t="shared" si="36"/>
        <v>6.3192080901748202E-2</v>
      </c>
      <c r="M112" s="41">
        <f t="shared" si="37"/>
        <v>1.01900569356983E-3</v>
      </c>
      <c r="N112" s="41">
        <f t="shared" si="38"/>
        <v>6.2173075208178372E-2</v>
      </c>
      <c r="O112" s="41">
        <f t="shared" si="39"/>
        <v>8.7183817494971394E-2</v>
      </c>
      <c r="P112" s="41">
        <f t="shared" si="40"/>
        <v>8.2183390824867364E-2</v>
      </c>
      <c r="Q112" s="41">
        <f t="shared" si="41"/>
        <v>5.0004266701040301E-3</v>
      </c>
      <c r="R112" s="41">
        <f t="shared" si="42"/>
        <v>6.3192080901748202E-2</v>
      </c>
      <c r="S112" s="41">
        <f t="shared" si="43"/>
        <v>1.01900569356983E-3</v>
      </c>
      <c r="T112" s="41">
        <f t="shared" si="44"/>
        <v>6.2173075208178372E-2</v>
      </c>
      <c r="U112" s="41">
        <f>'Survival-1cycle NMA'!DV113</f>
        <v>9.1985085847325301E-2</v>
      </c>
      <c r="V112" s="12">
        <f t="shared" si="45"/>
        <v>7.9597311441504004E-2</v>
      </c>
      <c r="W112" s="41">
        <f>'Survival-1cycle NMA'!DO113</f>
        <v>1.2387774405821299E-2</v>
      </c>
      <c r="X112" s="41">
        <f t="shared" si="46"/>
        <v>8.7183817494971394E-2</v>
      </c>
      <c r="Y112" s="41">
        <f t="shared" si="47"/>
        <v>8.2183390824867364E-2</v>
      </c>
      <c r="Z112" s="41">
        <f t="shared" si="48"/>
        <v>5.0004266701040301E-3</v>
      </c>
      <c r="AA112" s="41">
        <f>'Survival-1cycle NMA'!DU113</f>
        <v>6.5821709106555604E-2</v>
      </c>
      <c r="AB112" s="12">
        <f t="shared" si="49"/>
        <v>6.1983258882123866E-2</v>
      </c>
      <c r="AC112" s="41">
        <f>'Survival-1cycle NMA'!DN113</f>
        <v>3.8384502244317399E-3</v>
      </c>
      <c r="AD112" s="41">
        <f>'Survival-1cycle NMA'!DW113</f>
        <v>0.13945726817331999</v>
      </c>
      <c r="AE112" s="12">
        <f t="shared" si="50"/>
        <v>0.1293397000387248</v>
      </c>
      <c r="AF112" s="41">
        <f>'Survival-1cycle NMA'!DP113</f>
        <v>1.01175681345952E-2</v>
      </c>
      <c r="AG112" s="41">
        <f t="shared" si="51"/>
        <v>6.3192080901748202E-2</v>
      </c>
      <c r="AH112" s="41">
        <f t="shared" si="52"/>
        <v>1.01900569356983E-3</v>
      </c>
      <c r="AI112" s="41">
        <f t="shared" si="53"/>
        <v>6.2173075208178372E-2</v>
      </c>
      <c r="AJ112" s="41">
        <f>'Survival-1cycle NMA'!DX113</f>
        <v>7.6123879709779504E-2</v>
      </c>
      <c r="AK112" s="12">
        <f t="shared" si="54"/>
        <v>6.2487489718517905E-2</v>
      </c>
      <c r="AL112" s="41">
        <f>'Survival-1cycle NMA'!DQ113</f>
        <v>1.3636389991261599E-2</v>
      </c>
      <c r="AM112" s="41">
        <f t="shared" si="55"/>
        <v>6.5821709106555604E-2</v>
      </c>
      <c r="AN112" s="41">
        <f t="shared" si="56"/>
        <v>6.1983258882123866E-2</v>
      </c>
      <c r="AO112" s="41">
        <f t="shared" si="57"/>
        <v>3.8384502244317399E-3</v>
      </c>
    </row>
    <row r="113" spans="1:41">
      <c r="A113" s="12">
        <v>110</v>
      </c>
      <c r="B113" s="12">
        <f t="shared" si="32"/>
        <v>6.2712328767123289</v>
      </c>
      <c r="C113" s="41">
        <f>'Survival-1cycle NMA'!DS114</f>
        <v>9.4394106335942904E-2</v>
      </c>
      <c r="D113" s="41">
        <f>'Survival-1cycle NMA'!DL114</f>
        <v>2.4788973421473498E-3</v>
      </c>
      <c r="E113" s="12">
        <f t="shared" si="33"/>
        <v>9.1915208993795558E-2</v>
      </c>
      <c r="F113" s="41">
        <f>'Survival-1cycle NMA'!DR114</f>
        <v>6.2260862254058399E-2</v>
      </c>
      <c r="G113" s="41">
        <f>'Survival-1cycle NMA'!DK114</f>
        <v>9.815146935870931E-4</v>
      </c>
      <c r="H113" s="12">
        <f t="shared" si="34"/>
        <v>6.1279347560471306E-2</v>
      </c>
      <c r="I113" s="41">
        <f>'Survival-1cycle NMA'!DT114</f>
        <v>8.5990758365980705E-2</v>
      </c>
      <c r="J113" s="12">
        <f t="shared" si="35"/>
        <v>8.1146629991818445E-2</v>
      </c>
      <c r="K113" s="41">
        <f>'Survival-1cycle NMA'!DM114</f>
        <v>4.8441283741622598E-3</v>
      </c>
      <c r="L113" s="41">
        <f t="shared" si="36"/>
        <v>6.2260862254058399E-2</v>
      </c>
      <c r="M113" s="41">
        <f t="shared" si="37"/>
        <v>9.815146935870931E-4</v>
      </c>
      <c r="N113" s="41">
        <f t="shared" si="38"/>
        <v>6.1279347560471306E-2</v>
      </c>
      <c r="O113" s="41">
        <f t="shared" si="39"/>
        <v>8.5990758365980705E-2</v>
      </c>
      <c r="P113" s="41">
        <f t="shared" si="40"/>
        <v>8.1146629991818445E-2</v>
      </c>
      <c r="Q113" s="41">
        <f t="shared" si="41"/>
        <v>4.8441283741622598E-3</v>
      </c>
      <c r="R113" s="41">
        <f t="shared" si="42"/>
        <v>6.2260862254058399E-2</v>
      </c>
      <c r="S113" s="41">
        <f t="shared" si="43"/>
        <v>9.815146935870931E-4</v>
      </c>
      <c r="T113" s="41">
        <f t="shared" si="44"/>
        <v>6.1279347560471306E-2</v>
      </c>
      <c r="U113" s="41">
        <f>'Survival-1cycle NMA'!DV114</f>
        <v>9.0743051843028E-2</v>
      </c>
      <c r="V113" s="12">
        <f t="shared" si="45"/>
        <v>7.8699459360228999E-2</v>
      </c>
      <c r="W113" s="41">
        <f>'Survival-1cycle NMA'!DO114</f>
        <v>1.2043592482798999E-2</v>
      </c>
      <c r="X113" s="41">
        <f t="shared" si="46"/>
        <v>8.5990758365980705E-2</v>
      </c>
      <c r="Y113" s="41">
        <f t="shared" si="47"/>
        <v>8.1146629991818445E-2</v>
      </c>
      <c r="Z113" s="41">
        <f t="shared" si="48"/>
        <v>4.8441283741622598E-3</v>
      </c>
      <c r="AA113" s="41">
        <f>'Survival-1cycle NMA'!DU114</f>
        <v>6.4860276361905805E-2</v>
      </c>
      <c r="AB113" s="12">
        <f t="shared" si="49"/>
        <v>6.1145505409556516E-2</v>
      </c>
      <c r="AC113" s="41">
        <f>'Survival-1cycle NMA'!DN114</f>
        <v>3.7147709523492902E-3</v>
      </c>
      <c r="AD113" s="41">
        <f>'Survival-1cycle NMA'!DW114</f>
        <v>0.13778159043046601</v>
      </c>
      <c r="AE113" s="12">
        <f t="shared" si="50"/>
        <v>0.12795321637967139</v>
      </c>
      <c r="AF113" s="41">
        <f>'Survival-1cycle NMA'!DP114</f>
        <v>9.8283740507946193E-3</v>
      </c>
      <c r="AG113" s="41">
        <f t="shared" si="51"/>
        <v>6.2260862254058399E-2</v>
      </c>
      <c r="AH113" s="41">
        <f t="shared" si="52"/>
        <v>9.815146935870931E-4</v>
      </c>
      <c r="AI113" s="41">
        <f t="shared" si="53"/>
        <v>6.1279347560471306E-2</v>
      </c>
      <c r="AJ113" s="41">
        <f>'Survival-1cycle NMA'!DX114</f>
        <v>7.5047804771472201E-2</v>
      </c>
      <c r="AK113" s="12">
        <f t="shared" si="54"/>
        <v>6.1785043448991397E-2</v>
      </c>
      <c r="AL113" s="41">
        <f>'Survival-1cycle NMA'!DQ114</f>
        <v>1.32627613224808E-2</v>
      </c>
      <c r="AM113" s="41">
        <f t="shared" si="55"/>
        <v>6.4860276361905805E-2</v>
      </c>
      <c r="AN113" s="41">
        <f t="shared" si="56"/>
        <v>6.1145505409556516E-2</v>
      </c>
      <c r="AO113" s="41">
        <f t="shared" si="57"/>
        <v>3.7147709523492902E-3</v>
      </c>
    </row>
    <row r="114" spans="1:41">
      <c r="A114" s="12">
        <v>111</v>
      </c>
      <c r="B114" s="12">
        <f t="shared" si="32"/>
        <v>6.3287671232876717</v>
      </c>
      <c r="C114" s="41">
        <f>'Survival-1cycle NMA'!DS115</f>
        <v>9.3139397696290094E-2</v>
      </c>
      <c r="D114" s="41">
        <f>'Survival-1cycle NMA'!DL115</f>
        <v>2.3959279398895199E-3</v>
      </c>
      <c r="E114" s="12">
        <f t="shared" si="33"/>
        <v>9.0743469756400574E-2</v>
      </c>
      <c r="F114" s="41">
        <f>'Survival-1cycle NMA'!DR115</f>
        <v>6.1348798128130003E-2</v>
      </c>
      <c r="G114" s="41">
        <f>'Survival-1cycle NMA'!DK115</f>
        <v>9.4560711121804996E-4</v>
      </c>
      <c r="H114" s="12">
        <f t="shared" si="34"/>
        <v>6.0403191016911953E-2</v>
      </c>
      <c r="I114" s="41">
        <f>'Survival-1cycle NMA'!DT115</f>
        <v>8.4820761434351799E-2</v>
      </c>
      <c r="J114" s="12">
        <f t="shared" si="35"/>
        <v>8.0127243163072848E-2</v>
      </c>
      <c r="K114" s="41">
        <f>'Survival-1cycle NMA'!DM115</f>
        <v>4.6935182712789496E-3</v>
      </c>
      <c r="L114" s="41">
        <f t="shared" si="36"/>
        <v>6.1348798128130003E-2</v>
      </c>
      <c r="M114" s="41">
        <f t="shared" si="37"/>
        <v>9.4560711121804996E-4</v>
      </c>
      <c r="N114" s="41">
        <f t="shared" si="38"/>
        <v>6.0403191016911953E-2</v>
      </c>
      <c r="O114" s="41">
        <f t="shared" si="39"/>
        <v>8.4820761434351799E-2</v>
      </c>
      <c r="P114" s="41">
        <f t="shared" si="40"/>
        <v>8.0127243163072848E-2</v>
      </c>
      <c r="Q114" s="41">
        <f t="shared" si="41"/>
        <v>4.6935182712789496E-3</v>
      </c>
      <c r="R114" s="41">
        <f t="shared" si="42"/>
        <v>6.1348798128130003E-2</v>
      </c>
      <c r="S114" s="41">
        <f t="shared" si="43"/>
        <v>9.4560711121804996E-4</v>
      </c>
      <c r="T114" s="41">
        <f t="shared" si="44"/>
        <v>6.0403191016911953E-2</v>
      </c>
      <c r="U114" s="41">
        <f>'Survival-1cycle NMA'!DV115</f>
        <v>8.9524757802782504E-2</v>
      </c>
      <c r="V114" s="12">
        <f t="shared" si="45"/>
        <v>7.7814103954785802E-2</v>
      </c>
      <c r="W114" s="41">
        <f>'Survival-1cycle NMA'!DO115</f>
        <v>1.17106538479967E-2</v>
      </c>
      <c r="X114" s="41">
        <f t="shared" si="46"/>
        <v>8.4820761434351799E-2</v>
      </c>
      <c r="Y114" s="41">
        <f t="shared" si="47"/>
        <v>8.0127243163072848E-2</v>
      </c>
      <c r="Z114" s="41">
        <f t="shared" si="48"/>
        <v>4.6935182712789496E-3</v>
      </c>
      <c r="AA114" s="41">
        <f>'Survival-1cycle NMA'!DU115</f>
        <v>6.3918473874989404E-2</v>
      </c>
      <c r="AB114" s="12">
        <f t="shared" si="49"/>
        <v>6.0322754314256051E-2</v>
      </c>
      <c r="AC114" s="41">
        <f>'Survival-1cycle NMA'!DN115</f>
        <v>3.5957195607333502E-3</v>
      </c>
      <c r="AD114" s="41">
        <f>'Survival-1cycle NMA'!DW115</f>
        <v>0.13613492460566501</v>
      </c>
      <c r="AE114" s="12">
        <f t="shared" si="50"/>
        <v>0.1265860480965777</v>
      </c>
      <c r="AF114" s="41">
        <f>'Survival-1cycle NMA'!DP115</f>
        <v>9.54887650908731E-3</v>
      </c>
      <c r="AG114" s="41">
        <f t="shared" si="51"/>
        <v>6.1348798128130003E-2</v>
      </c>
      <c r="AH114" s="41">
        <f t="shared" si="52"/>
        <v>9.4560711121804996E-4</v>
      </c>
      <c r="AI114" s="41">
        <f t="shared" si="53"/>
        <v>6.0403191016911953E-2</v>
      </c>
      <c r="AJ114" s="41">
        <f>'Survival-1cycle NMA'!DX115</f>
        <v>7.3993105790720395E-2</v>
      </c>
      <c r="AK114" s="12">
        <f t="shared" si="54"/>
        <v>6.1091923488375395E-2</v>
      </c>
      <c r="AL114" s="41">
        <f>'Survival-1cycle NMA'!DQ115</f>
        <v>1.2901182302345E-2</v>
      </c>
      <c r="AM114" s="41">
        <f t="shared" si="55"/>
        <v>6.3918473874989404E-2</v>
      </c>
      <c r="AN114" s="41">
        <f t="shared" si="56"/>
        <v>6.0322754314256051E-2</v>
      </c>
      <c r="AO114" s="41">
        <f t="shared" si="57"/>
        <v>3.5957195607333502E-3</v>
      </c>
    </row>
    <row r="115" spans="1:41">
      <c r="A115" s="12">
        <v>112</v>
      </c>
      <c r="B115" s="12">
        <f t="shared" si="32"/>
        <v>6.3863013698630136</v>
      </c>
      <c r="C115" s="41">
        <f>'Survival-1cycle NMA'!DS116</f>
        <v>9.19083234461293E-2</v>
      </c>
      <c r="D115" s="41">
        <f>'Survival-1cycle NMA'!DL116</f>
        <v>2.3161705371562702E-3</v>
      </c>
      <c r="E115" s="12">
        <f t="shared" si="33"/>
        <v>8.959215290897303E-2</v>
      </c>
      <c r="F115" s="41">
        <f>'Survival-1cycle NMA'!DR116</f>
        <v>6.0455374842858699E-2</v>
      </c>
      <c r="G115" s="41">
        <f>'Survival-1cycle NMA'!DK116</f>
        <v>9.1120713727121895E-4</v>
      </c>
      <c r="H115" s="12">
        <f t="shared" si="34"/>
        <v>5.9544167705587479E-2</v>
      </c>
      <c r="I115" s="41">
        <f>'Survival-1cycle NMA'!DT116</f>
        <v>8.3673240641176205E-2</v>
      </c>
      <c r="J115" s="12">
        <f t="shared" si="35"/>
        <v>7.9124881807237757E-2</v>
      </c>
      <c r="K115" s="41">
        <f>'Survival-1cycle NMA'!DM116</f>
        <v>4.5483588339384502E-3</v>
      </c>
      <c r="L115" s="41">
        <f t="shared" si="36"/>
        <v>6.0455374842858699E-2</v>
      </c>
      <c r="M115" s="41">
        <f t="shared" si="37"/>
        <v>9.1120713727121895E-4</v>
      </c>
      <c r="N115" s="41">
        <f t="shared" si="38"/>
        <v>5.9544167705587479E-2</v>
      </c>
      <c r="O115" s="41">
        <f t="shared" si="39"/>
        <v>8.3673240641176205E-2</v>
      </c>
      <c r="P115" s="41">
        <f t="shared" si="40"/>
        <v>7.9124881807237757E-2</v>
      </c>
      <c r="Q115" s="41">
        <f t="shared" si="41"/>
        <v>4.5483588339384502E-3</v>
      </c>
      <c r="R115" s="41">
        <f t="shared" si="42"/>
        <v>6.0455374842858699E-2</v>
      </c>
      <c r="S115" s="41">
        <f t="shared" si="43"/>
        <v>9.1120713727121895E-4</v>
      </c>
      <c r="T115" s="41">
        <f t="shared" si="44"/>
        <v>5.9544167705587479E-2</v>
      </c>
      <c r="U115" s="41">
        <f>'Survival-1cycle NMA'!DV116</f>
        <v>8.8329606333913194E-2</v>
      </c>
      <c r="V115" s="12">
        <f t="shared" si="45"/>
        <v>7.6941072711357694E-2</v>
      </c>
      <c r="W115" s="41">
        <f>'Survival-1cycle NMA'!DO116</f>
        <v>1.13885336225555E-2</v>
      </c>
      <c r="X115" s="41">
        <f t="shared" si="46"/>
        <v>8.3673240641176205E-2</v>
      </c>
      <c r="Y115" s="41">
        <f t="shared" si="47"/>
        <v>7.9124881807237757E-2</v>
      </c>
      <c r="Z115" s="41">
        <f t="shared" si="48"/>
        <v>4.5483588339384502E-3</v>
      </c>
      <c r="AA115" s="41">
        <f>'Survival-1cycle NMA'!DU116</f>
        <v>6.2995778559101795E-2</v>
      </c>
      <c r="AB115" s="12">
        <f t="shared" si="49"/>
        <v>5.9514680766798028E-2</v>
      </c>
      <c r="AC115" s="41">
        <f>'Survival-1cycle NMA'!DN116</f>
        <v>3.4810977923037702E-3</v>
      </c>
      <c r="AD115" s="41">
        <f>'Survival-1cycle NMA'!DW116</f>
        <v>0.13451660145588401</v>
      </c>
      <c r="AE115" s="12">
        <f t="shared" si="50"/>
        <v>0.12523790133905116</v>
      </c>
      <c r="AF115" s="41">
        <f>'Survival-1cycle NMA'!DP116</f>
        <v>9.2787001168328498E-3</v>
      </c>
      <c r="AG115" s="41">
        <f t="shared" si="51"/>
        <v>6.0455374842858699E-2</v>
      </c>
      <c r="AH115" s="41">
        <f t="shared" si="52"/>
        <v>9.1120713727121895E-4</v>
      </c>
      <c r="AI115" s="41">
        <f t="shared" si="53"/>
        <v>5.9544167705587479E-2</v>
      </c>
      <c r="AJ115" s="41">
        <f>'Survival-1cycle NMA'!DX116</f>
        <v>7.2959226538686001E-2</v>
      </c>
      <c r="AK115" s="12">
        <f t="shared" si="54"/>
        <v>6.0408023566269897E-2</v>
      </c>
      <c r="AL115" s="41">
        <f>'Survival-1cycle NMA'!DQ116</f>
        <v>1.25512029724161E-2</v>
      </c>
      <c r="AM115" s="41">
        <f t="shared" si="55"/>
        <v>6.2995778559101795E-2</v>
      </c>
      <c r="AN115" s="41">
        <f t="shared" si="56"/>
        <v>5.9514680766798028E-2</v>
      </c>
      <c r="AO115" s="41">
        <f t="shared" si="57"/>
        <v>3.4810977923037702E-3</v>
      </c>
    </row>
    <row r="116" spans="1:41">
      <c r="A116" s="12">
        <v>113</v>
      </c>
      <c r="B116" s="12">
        <f t="shared" si="32"/>
        <v>6.4438356164383563</v>
      </c>
      <c r="C116" s="41">
        <f>'Survival-1cycle NMA'!DS117</f>
        <v>9.0700297024560603E-2</v>
      </c>
      <c r="D116" s="41">
        <f>'Survival-1cycle NMA'!DL117</f>
        <v>2.2394832574792502E-3</v>
      </c>
      <c r="E116" s="12">
        <f t="shared" si="33"/>
        <v>8.8460813767081356E-2</v>
      </c>
      <c r="F116" s="41">
        <f>'Survival-1cycle NMA'!DR117</f>
        <v>5.9580095832058498E-2</v>
      </c>
      <c r="G116" s="41">
        <f>'Survival-1cycle NMA'!DK117</f>
        <v>8.7824303151407001E-4</v>
      </c>
      <c r="H116" s="12">
        <f t="shared" si="34"/>
        <v>5.8701852800544428E-2</v>
      </c>
      <c r="I116" s="41">
        <f>'Survival-1cycle NMA'!DT117</f>
        <v>8.2547628538303594E-2</v>
      </c>
      <c r="J116" s="12">
        <f t="shared" si="35"/>
        <v>7.8139204769035284E-2</v>
      </c>
      <c r="K116" s="41">
        <f>'Survival-1cycle NMA'!DM117</f>
        <v>4.4084237692683104E-3</v>
      </c>
      <c r="L116" s="41">
        <f t="shared" si="36"/>
        <v>5.9580095832058498E-2</v>
      </c>
      <c r="M116" s="41">
        <f t="shared" si="37"/>
        <v>8.7824303151407001E-4</v>
      </c>
      <c r="N116" s="41">
        <f t="shared" si="38"/>
        <v>5.8701852800544428E-2</v>
      </c>
      <c r="O116" s="41">
        <f t="shared" si="39"/>
        <v>8.2547628538303594E-2</v>
      </c>
      <c r="P116" s="41">
        <f t="shared" si="40"/>
        <v>7.8139204769035284E-2</v>
      </c>
      <c r="Q116" s="41">
        <f t="shared" si="41"/>
        <v>4.4084237692683104E-3</v>
      </c>
      <c r="R116" s="41">
        <f t="shared" si="42"/>
        <v>5.9580095832058498E-2</v>
      </c>
      <c r="S116" s="41">
        <f t="shared" si="43"/>
        <v>8.7824303151407001E-4</v>
      </c>
      <c r="T116" s="41">
        <f t="shared" si="44"/>
        <v>5.8701852800544428E-2</v>
      </c>
      <c r="U116" s="41">
        <f>'Survival-1cycle NMA'!DV117</f>
        <v>8.7157018848018297E-2</v>
      </c>
      <c r="V116" s="12">
        <f t="shared" si="45"/>
        <v>7.6080193611648403E-2</v>
      </c>
      <c r="W116" s="41">
        <f>'Survival-1cycle NMA'!DO117</f>
        <v>1.10768252363699E-2</v>
      </c>
      <c r="X116" s="41">
        <f t="shared" si="46"/>
        <v>8.2547628538303594E-2</v>
      </c>
      <c r="Y116" s="41">
        <f t="shared" si="47"/>
        <v>7.8139204769035284E-2</v>
      </c>
      <c r="Z116" s="41">
        <f t="shared" si="48"/>
        <v>4.4084237692683104E-3</v>
      </c>
      <c r="AA116" s="41">
        <f>'Survival-1cycle NMA'!DU117</f>
        <v>6.2091684657235399E-2</v>
      </c>
      <c r="AB116" s="12">
        <f t="shared" si="49"/>
        <v>5.8720967665112186E-2</v>
      </c>
      <c r="AC116" s="41">
        <f>'Survival-1cycle NMA'!DN117</f>
        <v>3.3707169921232101E-3</v>
      </c>
      <c r="AD116" s="41">
        <f>'Survival-1cycle NMA'!DW117</f>
        <v>0.132925971201721</v>
      </c>
      <c r="AE116" s="12">
        <f t="shared" si="50"/>
        <v>0.12390848517367881</v>
      </c>
      <c r="AF116" s="41">
        <f>'Survival-1cycle NMA'!DP117</f>
        <v>9.0174860280422004E-3</v>
      </c>
      <c r="AG116" s="41">
        <f t="shared" si="51"/>
        <v>5.9580095832058498E-2</v>
      </c>
      <c r="AH116" s="41">
        <f t="shared" si="52"/>
        <v>8.7824303151407001E-4</v>
      </c>
      <c r="AI116" s="41">
        <f t="shared" si="53"/>
        <v>5.8701852800544428E-2</v>
      </c>
      <c r="AJ116" s="41">
        <f>'Survival-1cycle NMA'!DX117</f>
        <v>7.1945628828366595E-2</v>
      </c>
      <c r="AK116" s="12">
        <f t="shared" si="54"/>
        <v>5.9733236280249499E-2</v>
      </c>
      <c r="AL116" s="41">
        <f>'Survival-1cycle NMA'!DQ117</f>
        <v>1.2212392548117099E-2</v>
      </c>
      <c r="AM116" s="41">
        <f t="shared" si="55"/>
        <v>6.2091684657235399E-2</v>
      </c>
      <c r="AN116" s="41">
        <f t="shared" si="56"/>
        <v>5.8720967665112186E-2</v>
      </c>
      <c r="AO116" s="41">
        <f t="shared" si="57"/>
        <v>3.3707169921232101E-3</v>
      </c>
    </row>
    <row r="117" spans="1:41">
      <c r="A117" s="12">
        <v>114</v>
      </c>
      <c r="B117" s="12">
        <f t="shared" si="32"/>
        <v>6.5013698630136982</v>
      </c>
      <c r="C117" s="41">
        <f>'Survival-1cycle NMA'!DS118</f>
        <v>8.9514750090182199E-2</v>
      </c>
      <c r="D117" s="41">
        <f>'Survival-1cycle NMA'!DL118</f>
        <v>2.1657312890975798E-3</v>
      </c>
      <c r="E117" s="12">
        <f t="shared" si="33"/>
        <v>8.7349018801084616E-2</v>
      </c>
      <c r="F117" s="41">
        <f>'Survival-1cycle NMA'!DR118</f>
        <v>5.8722480960524702E-2</v>
      </c>
      <c r="G117" s="41">
        <f>'Survival-1cycle NMA'!DK118</f>
        <v>8.4664688022006995E-4</v>
      </c>
      <c r="H117" s="12">
        <f t="shared" si="34"/>
        <v>5.7875834080304632E-2</v>
      </c>
      <c r="I117" s="41">
        <f>'Survival-1cycle NMA'!DT118</f>
        <v>8.1443375576597393E-2</v>
      </c>
      <c r="J117" s="12">
        <f t="shared" si="35"/>
        <v>7.7169878152629295E-2</v>
      </c>
      <c r="K117" s="41">
        <f>'Survival-1cycle NMA'!DM118</f>
        <v>4.2734974239680996E-3</v>
      </c>
      <c r="L117" s="41">
        <f t="shared" si="36"/>
        <v>5.8722480960524702E-2</v>
      </c>
      <c r="M117" s="41">
        <f t="shared" si="37"/>
        <v>8.4664688022006995E-4</v>
      </c>
      <c r="N117" s="41">
        <f t="shared" si="38"/>
        <v>5.7875834080304632E-2</v>
      </c>
      <c r="O117" s="41">
        <f t="shared" si="39"/>
        <v>8.1443375576597393E-2</v>
      </c>
      <c r="P117" s="41">
        <f t="shared" si="40"/>
        <v>7.7169878152629295E-2</v>
      </c>
      <c r="Q117" s="41">
        <f t="shared" si="41"/>
        <v>4.2734974239680996E-3</v>
      </c>
      <c r="R117" s="41">
        <f t="shared" si="42"/>
        <v>5.8722480960524702E-2</v>
      </c>
      <c r="S117" s="41">
        <f t="shared" si="43"/>
        <v>8.4664688022006995E-4</v>
      </c>
      <c r="T117" s="41">
        <f t="shared" si="44"/>
        <v>5.7875834080304632E-2</v>
      </c>
      <c r="U117" s="41">
        <f>'Survival-1cycle NMA'!DV118</f>
        <v>8.6006434847644406E-2</v>
      </c>
      <c r="V117" s="12">
        <f t="shared" si="45"/>
        <v>7.5231295307860407E-2</v>
      </c>
      <c r="W117" s="41">
        <f>'Survival-1cycle NMA'!DO118</f>
        <v>1.0775139539784E-2</v>
      </c>
      <c r="X117" s="41">
        <f t="shared" si="46"/>
        <v>8.1443375576597393E-2</v>
      </c>
      <c r="Y117" s="41">
        <f t="shared" si="47"/>
        <v>7.7169878152629295E-2</v>
      </c>
      <c r="Z117" s="41">
        <f t="shared" si="48"/>
        <v>4.2734974239680996E-3</v>
      </c>
      <c r="AA117" s="41">
        <f>'Survival-1cycle NMA'!DU118</f>
        <v>6.1205703053113701E-2</v>
      </c>
      <c r="AB117" s="12">
        <f t="shared" si="49"/>
        <v>5.7941305465536462E-2</v>
      </c>
      <c r="AC117" s="41">
        <f>'Survival-1cycle NMA'!DN118</f>
        <v>3.2643975875772399E-3</v>
      </c>
      <c r="AD117" s="41">
        <f>'Survival-1cycle NMA'!DW118</f>
        <v>0.13136240284188599</v>
      </c>
      <c r="AE117" s="12">
        <f t="shared" si="50"/>
        <v>0.12259751171871475</v>
      </c>
      <c r="AF117" s="41">
        <f>'Survival-1cycle NMA'!DP118</f>
        <v>8.7648911231712496E-3</v>
      </c>
      <c r="AG117" s="41">
        <f t="shared" si="51"/>
        <v>5.8722480960524702E-2</v>
      </c>
      <c r="AH117" s="41">
        <f t="shared" si="52"/>
        <v>8.4664688022006995E-4</v>
      </c>
      <c r="AI117" s="41">
        <f t="shared" si="53"/>
        <v>5.7875834080304632E-2</v>
      </c>
      <c r="AJ117" s="41">
        <f>'Survival-1cycle NMA'!DX118</f>
        <v>7.0951791811043899E-2</v>
      </c>
      <c r="AK117" s="12">
        <f t="shared" si="54"/>
        <v>5.9067453312757701E-2</v>
      </c>
      <c r="AL117" s="41">
        <f>'Survival-1cycle NMA'!DQ118</f>
        <v>1.18843384982862E-2</v>
      </c>
      <c r="AM117" s="41">
        <f t="shared" si="55"/>
        <v>6.1205703053113701E-2</v>
      </c>
      <c r="AN117" s="41">
        <f t="shared" si="56"/>
        <v>5.7941305465536462E-2</v>
      </c>
      <c r="AO117" s="41">
        <f t="shared" si="57"/>
        <v>3.2643975875772399E-3</v>
      </c>
    </row>
    <row r="118" spans="1:41">
      <c r="A118" s="12">
        <v>115</v>
      </c>
      <c r="B118" s="12">
        <f t="shared" si="32"/>
        <v>6.558904109589041</v>
      </c>
      <c r="C118" s="41">
        <f>'Survival-1cycle NMA'!DS119</f>
        <v>8.8351131838812297E-2</v>
      </c>
      <c r="D118" s="41">
        <f>'Survival-1cycle NMA'!DL119</f>
        <v>2.0947864925622301E-3</v>
      </c>
      <c r="E118" s="12">
        <f t="shared" si="33"/>
        <v>8.6256345346250068E-2</v>
      </c>
      <c r="F118" s="41">
        <f>'Survival-1cycle NMA'!DR119</f>
        <v>5.7882065872009697E-2</v>
      </c>
      <c r="G118" s="41">
        <f>'Survival-1cycle NMA'!DK119</f>
        <v>8.1635436961446895E-4</v>
      </c>
      <c r="H118" s="12">
        <f t="shared" si="34"/>
        <v>5.7065711502395228E-2</v>
      </c>
      <c r="I118" s="41">
        <f>'Survival-1cycle NMA'!DT119</f>
        <v>8.0359949426070706E-2</v>
      </c>
      <c r="J118" s="12">
        <f t="shared" si="35"/>
        <v>7.6216575201885614E-2</v>
      </c>
      <c r="K118" s="41">
        <f>'Survival-1cycle NMA'!DM119</f>
        <v>4.1433742241850898E-3</v>
      </c>
      <c r="L118" s="41">
        <f t="shared" si="36"/>
        <v>5.7882065872009697E-2</v>
      </c>
      <c r="M118" s="41">
        <f t="shared" si="37"/>
        <v>8.1635436961446895E-4</v>
      </c>
      <c r="N118" s="41">
        <f t="shared" si="38"/>
        <v>5.7065711502395228E-2</v>
      </c>
      <c r="O118" s="41">
        <f t="shared" si="39"/>
        <v>8.0359949426070706E-2</v>
      </c>
      <c r="P118" s="41">
        <f t="shared" si="40"/>
        <v>7.6216575201885614E-2</v>
      </c>
      <c r="Q118" s="41">
        <f t="shared" si="41"/>
        <v>4.1433742241850898E-3</v>
      </c>
      <c r="R118" s="41">
        <f t="shared" si="42"/>
        <v>5.7882065872009697E-2</v>
      </c>
      <c r="S118" s="41">
        <f t="shared" si="43"/>
        <v>8.1635436961446895E-4</v>
      </c>
      <c r="T118" s="41">
        <f t="shared" si="44"/>
        <v>5.7065711502395228E-2</v>
      </c>
      <c r="U118" s="41">
        <f>'Survival-1cycle NMA'!DV119</f>
        <v>8.4877311244668102E-2</v>
      </c>
      <c r="V118" s="12">
        <f t="shared" si="45"/>
        <v>7.4394207281396202E-2</v>
      </c>
      <c r="W118" s="41">
        <f>'Survival-1cycle NMA'!DO119</f>
        <v>1.04831039632719E-2</v>
      </c>
      <c r="X118" s="41">
        <f t="shared" si="46"/>
        <v>8.0359949426070706E-2</v>
      </c>
      <c r="Y118" s="41">
        <f t="shared" si="47"/>
        <v>7.6216575201885614E-2</v>
      </c>
      <c r="Z118" s="41">
        <f t="shared" si="48"/>
        <v>4.1433742241850898E-3</v>
      </c>
      <c r="AA118" s="41">
        <f>'Survival-1cycle NMA'!DU119</f>
        <v>6.0337360614238202E-2</v>
      </c>
      <c r="AB118" s="12">
        <f t="shared" si="49"/>
        <v>5.7175392014699324E-2</v>
      </c>
      <c r="AC118" s="41">
        <f>'Survival-1cycle NMA'!DN119</f>
        <v>3.1619685995388802E-3</v>
      </c>
      <c r="AD118" s="41">
        <f>'Survival-1cycle NMA'!DW119</f>
        <v>0.12982528349603301</v>
      </c>
      <c r="AE118" s="12">
        <f t="shared" si="50"/>
        <v>0.12130469626189416</v>
      </c>
      <c r="AF118" s="41">
        <f>'Survival-1cycle NMA'!DP119</f>
        <v>8.5205872341388399E-3</v>
      </c>
      <c r="AG118" s="41">
        <f t="shared" si="51"/>
        <v>5.7882065872009697E-2</v>
      </c>
      <c r="AH118" s="41">
        <f t="shared" si="52"/>
        <v>8.1635436961446895E-4</v>
      </c>
      <c r="AI118" s="41">
        <f t="shared" si="53"/>
        <v>5.7065711502395228E-2</v>
      </c>
      <c r="AJ118" s="41">
        <f>'Survival-1cycle NMA'!DX119</f>
        <v>6.9977211304832407E-2</v>
      </c>
      <c r="AK118" s="12">
        <f t="shared" si="54"/>
        <v>5.8410565630888506E-2</v>
      </c>
      <c r="AL118" s="41">
        <f>'Survival-1cycle NMA'!DQ119</f>
        <v>1.1566645673943899E-2</v>
      </c>
      <c r="AM118" s="41">
        <f t="shared" si="55"/>
        <v>6.0337360614238202E-2</v>
      </c>
      <c r="AN118" s="41">
        <f t="shared" si="56"/>
        <v>5.7175392014699324E-2</v>
      </c>
      <c r="AO118" s="41">
        <f t="shared" si="57"/>
        <v>3.1619685995388802E-3</v>
      </c>
    </row>
    <row r="119" spans="1:41">
      <c r="A119" s="12">
        <v>116</v>
      </c>
      <c r="B119" s="12">
        <f t="shared" si="32"/>
        <v>6.6164383561643838</v>
      </c>
      <c r="C119" s="41">
        <f>'Survival-1cycle NMA'!DS120</f>
        <v>8.7208908351149805E-2</v>
      </c>
      <c r="D119" s="41">
        <f>'Survival-1cycle NMA'!DL120</f>
        <v>2.0265270324264502E-3</v>
      </c>
      <c r="E119" s="12">
        <f t="shared" si="33"/>
        <v>8.5182381318723355E-2</v>
      </c>
      <c r="F119" s="41">
        <f>'Survival-1cycle NMA'!DR120</f>
        <v>5.7058401367422601E-2</v>
      </c>
      <c r="G119" s="41">
        <f>'Survival-1cycle NMA'!DK120</f>
        <v>7.8730457408393605E-4</v>
      </c>
      <c r="H119" s="12">
        <f t="shared" si="34"/>
        <v>5.6271096793338665E-2</v>
      </c>
      <c r="I119" s="41">
        <f>'Survival-1cycle NMA'!DT120</f>
        <v>7.9296834326263804E-2</v>
      </c>
      <c r="J119" s="12">
        <f t="shared" si="35"/>
        <v>7.5278976178184714E-2</v>
      </c>
      <c r="K119" s="41">
        <f>'Survival-1cycle NMA'!DM120</f>
        <v>4.0178581480790898E-3</v>
      </c>
      <c r="L119" s="41">
        <f t="shared" si="36"/>
        <v>5.7058401367422601E-2</v>
      </c>
      <c r="M119" s="41">
        <f t="shared" si="37"/>
        <v>7.8730457408393605E-4</v>
      </c>
      <c r="N119" s="41">
        <f t="shared" si="38"/>
        <v>5.6271096793338665E-2</v>
      </c>
      <c r="O119" s="41">
        <f t="shared" si="39"/>
        <v>7.9296834326263804E-2</v>
      </c>
      <c r="P119" s="41">
        <f t="shared" si="40"/>
        <v>7.5278976178184714E-2</v>
      </c>
      <c r="Q119" s="41">
        <f t="shared" si="41"/>
        <v>4.0178581480790898E-3</v>
      </c>
      <c r="R119" s="41">
        <f t="shared" si="42"/>
        <v>5.7058401367422601E-2</v>
      </c>
      <c r="S119" s="41">
        <f t="shared" si="43"/>
        <v>7.8730457408393605E-4</v>
      </c>
      <c r="T119" s="41">
        <f t="shared" si="44"/>
        <v>5.6271096793338665E-2</v>
      </c>
      <c r="U119" s="41">
        <f>'Survival-1cycle NMA'!DV120</f>
        <v>8.3769121708774402E-2</v>
      </c>
      <c r="V119" s="12">
        <f t="shared" si="45"/>
        <v>7.3568759986529397E-2</v>
      </c>
      <c r="W119" s="41">
        <f>'Survival-1cycle NMA'!DO120</f>
        <v>1.0200361722245E-2</v>
      </c>
      <c r="X119" s="41">
        <f t="shared" si="46"/>
        <v>7.9296834326263804E-2</v>
      </c>
      <c r="Y119" s="41">
        <f t="shared" si="47"/>
        <v>7.5278976178184714E-2</v>
      </c>
      <c r="Z119" s="41">
        <f t="shared" si="48"/>
        <v>4.0178581480790898E-3</v>
      </c>
      <c r="AA119" s="41">
        <f>'Survival-1cycle NMA'!DU120</f>
        <v>5.94861995652275E-2</v>
      </c>
      <c r="AB119" s="12">
        <f t="shared" si="49"/>
        <v>5.6422932382564017E-2</v>
      </c>
      <c r="AC119" s="41">
        <f>'Survival-1cycle NMA'!DN120</f>
        <v>3.06326718266348E-3</v>
      </c>
      <c r="AD119" s="41">
        <f>'Survival-1cycle NMA'!DW120</f>
        <v>0.12831401777464099</v>
      </c>
      <c r="AE119" s="12">
        <f t="shared" si="50"/>
        <v>0.12002975736281538</v>
      </c>
      <c r="AF119" s="41">
        <f>'Survival-1cycle NMA'!DP120</f>
        <v>8.2842604118256204E-3</v>
      </c>
      <c r="AG119" s="41">
        <f t="shared" si="51"/>
        <v>5.7058401367422601E-2</v>
      </c>
      <c r="AH119" s="41">
        <f t="shared" si="52"/>
        <v>7.8730457408393605E-4</v>
      </c>
      <c r="AI119" s="41">
        <f t="shared" si="53"/>
        <v>5.6271096793338665E-2</v>
      </c>
      <c r="AJ119" s="41">
        <f>'Survival-1cycle NMA'!DX120</f>
        <v>6.9021399153643706E-2</v>
      </c>
      <c r="AK119" s="12">
        <f t="shared" si="54"/>
        <v>5.7762463670268709E-2</v>
      </c>
      <c r="AL119" s="41">
        <f>'Survival-1cycle NMA'!DQ120</f>
        <v>1.1258935483374999E-2</v>
      </c>
      <c r="AM119" s="41">
        <f t="shared" si="55"/>
        <v>5.94861995652275E-2</v>
      </c>
      <c r="AN119" s="41">
        <f t="shared" si="56"/>
        <v>5.6422932382564017E-2</v>
      </c>
      <c r="AO119" s="41">
        <f t="shared" si="57"/>
        <v>3.06326718266348E-3</v>
      </c>
    </row>
    <row r="120" spans="1:41">
      <c r="A120" s="12">
        <v>117</v>
      </c>
      <c r="B120" s="12">
        <f t="shared" si="32"/>
        <v>6.6739726027397257</v>
      </c>
      <c r="C120" s="41">
        <f>'Survival-1cycle NMA'!DS121</f>
        <v>8.6087561968883203E-2</v>
      </c>
      <c r="D120" s="41">
        <f>'Survival-1cycle NMA'!DL121</f>
        <v>1.9608370314004898E-3</v>
      </c>
      <c r="E120" s="12">
        <f t="shared" si="33"/>
        <v>8.4126724937482716E-2</v>
      </c>
      <c r="F120" s="41">
        <f>'Survival-1cycle NMA'!DR121</f>
        <v>5.62510528116432E-2</v>
      </c>
      <c r="G120" s="41">
        <f>'Survival-1cycle NMA'!DK121</f>
        <v>7.5943975809500397E-4</v>
      </c>
      <c r="H120" s="12">
        <f t="shared" si="34"/>
        <v>5.5491613053548196E-2</v>
      </c>
      <c r="I120" s="41">
        <f>'Survival-1cycle NMA'!DT121</f>
        <v>7.8253530465331303E-2</v>
      </c>
      <c r="J120" s="12">
        <f t="shared" si="35"/>
        <v>7.4356768236349027E-2</v>
      </c>
      <c r="K120" s="41">
        <f>'Survival-1cycle NMA'!DM121</f>
        <v>3.89676222898228E-3</v>
      </c>
      <c r="L120" s="41">
        <f t="shared" si="36"/>
        <v>5.62510528116432E-2</v>
      </c>
      <c r="M120" s="41">
        <f t="shared" si="37"/>
        <v>7.5943975809500397E-4</v>
      </c>
      <c r="N120" s="41">
        <f t="shared" si="38"/>
        <v>5.5491613053548196E-2</v>
      </c>
      <c r="O120" s="41">
        <f t="shared" si="39"/>
        <v>7.8253530465331303E-2</v>
      </c>
      <c r="P120" s="41">
        <f t="shared" si="40"/>
        <v>7.4356768236349027E-2</v>
      </c>
      <c r="Q120" s="41">
        <f t="shared" si="41"/>
        <v>3.89676222898228E-3</v>
      </c>
      <c r="R120" s="41">
        <f t="shared" si="42"/>
        <v>5.62510528116432E-2</v>
      </c>
      <c r="S120" s="41">
        <f t="shared" si="43"/>
        <v>7.5943975809500397E-4</v>
      </c>
      <c r="T120" s="41">
        <f t="shared" si="44"/>
        <v>5.5491613053548196E-2</v>
      </c>
      <c r="U120" s="41">
        <f>'Survival-1cycle NMA'!DV121</f>
        <v>8.2681356044495696E-2</v>
      </c>
      <c r="V120" s="12">
        <f t="shared" si="45"/>
        <v>7.2754784980177761E-2</v>
      </c>
      <c r="W120" s="41">
        <f>'Survival-1cycle NMA'!DO121</f>
        <v>9.9265710643179402E-3</v>
      </c>
      <c r="X120" s="41">
        <f t="shared" si="46"/>
        <v>7.8253530465331303E-2</v>
      </c>
      <c r="Y120" s="41">
        <f t="shared" si="47"/>
        <v>7.4356768236349027E-2</v>
      </c>
      <c r="Z120" s="41">
        <f t="shared" si="48"/>
        <v>3.89676222898228E-3</v>
      </c>
      <c r="AA120" s="41">
        <f>'Survival-1cycle NMA'!DU121</f>
        <v>5.8651776889871901E-2</v>
      </c>
      <c r="AB120" s="12">
        <f t="shared" si="49"/>
        <v>5.5683638696963043E-2</v>
      </c>
      <c r="AC120" s="41">
        <f>'Survival-1cycle NMA'!DN121</f>
        <v>2.9681381929088598E-3</v>
      </c>
      <c r="AD120" s="41">
        <f>'Survival-1cycle NMA'!DW121</f>
        <v>0.126828027174609</v>
      </c>
      <c r="AE120" s="12">
        <f t="shared" si="50"/>
        <v>0.11877241694112234</v>
      </c>
      <c r="AF120" s="41">
        <f>'Survival-1cycle NMA'!DP121</f>
        <v>8.0556102334866705E-3</v>
      </c>
      <c r="AG120" s="41">
        <f t="shared" si="51"/>
        <v>5.62510528116432E-2</v>
      </c>
      <c r="AH120" s="41">
        <f t="shared" si="52"/>
        <v>7.5943975809500397E-4</v>
      </c>
      <c r="AI120" s="41">
        <f t="shared" si="53"/>
        <v>5.5491613053548196E-2</v>
      </c>
      <c r="AJ120" s="41">
        <f>'Survival-1cycle NMA'!DX121</f>
        <v>6.8083882614996497E-2</v>
      </c>
      <c r="AK120" s="12">
        <f t="shared" si="54"/>
        <v>5.7123037504186194E-2</v>
      </c>
      <c r="AL120" s="41">
        <f>'Survival-1cycle NMA'!DQ121</f>
        <v>1.09608451108103E-2</v>
      </c>
      <c r="AM120" s="41">
        <f t="shared" si="55"/>
        <v>5.8651776889871901E-2</v>
      </c>
      <c r="AN120" s="41">
        <f t="shared" si="56"/>
        <v>5.5683638696963043E-2</v>
      </c>
      <c r="AO120" s="41">
        <f t="shared" si="57"/>
        <v>2.9681381929088598E-3</v>
      </c>
    </row>
    <row r="121" spans="1:41">
      <c r="A121" s="12">
        <v>118</v>
      </c>
      <c r="B121" s="12">
        <f t="shared" si="32"/>
        <v>6.7315068493150685</v>
      </c>
      <c r="C121" s="41">
        <f>'Survival-1cycle NMA'!DS122</f>
        <v>8.4986590697819997E-2</v>
      </c>
      <c r="D121" s="41">
        <f>'Survival-1cycle NMA'!DL122</f>
        <v>1.89760624546942E-3</v>
      </c>
      <c r="E121" s="12">
        <f t="shared" si="33"/>
        <v>8.3088984452350578E-2</v>
      </c>
      <c r="F121" s="41">
        <f>'Survival-1cycle NMA'!DR122</f>
        <v>5.5459599567442799E-2</v>
      </c>
      <c r="G121" s="41">
        <f>'Survival-1cycle NMA'!DK122</f>
        <v>7.3270519085499896E-4</v>
      </c>
      <c r="H121" s="12">
        <f t="shared" si="34"/>
        <v>5.4726894376587801E-2</v>
      </c>
      <c r="I121" s="41">
        <f>'Survival-1cycle NMA'!DT122</f>
        <v>7.7229553386376604E-2</v>
      </c>
      <c r="J121" s="12">
        <f t="shared" si="35"/>
        <v>7.344964529917497E-2</v>
      </c>
      <c r="K121" s="41">
        <f>'Survival-1cycle NMA'!DM122</f>
        <v>3.7799080872016298E-3</v>
      </c>
      <c r="L121" s="41">
        <f t="shared" si="36"/>
        <v>5.5459599567442799E-2</v>
      </c>
      <c r="M121" s="41">
        <f t="shared" si="37"/>
        <v>7.3270519085499896E-4</v>
      </c>
      <c r="N121" s="41">
        <f t="shared" si="38"/>
        <v>5.4726894376587801E-2</v>
      </c>
      <c r="O121" s="41">
        <f t="shared" si="39"/>
        <v>7.7229553386376604E-2</v>
      </c>
      <c r="P121" s="41">
        <f t="shared" si="40"/>
        <v>7.344964529917497E-2</v>
      </c>
      <c r="Q121" s="41">
        <f t="shared" si="41"/>
        <v>3.7799080872016298E-3</v>
      </c>
      <c r="R121" s="41">
        <f t="shared" si="42"/>
        <v>5.5459599567442799E-2</v>
      </c>
      <c r="S121" s="41">
        <f t="shared" si="43"/>
        <v>7.3270519085499896E-4</v>
      </c>
      <c r="T121" s="41">
        <f t="shared" si="44"/>
        <v>5.4726894376587801E-2</v>
      </c>
      <c r="U121" s="41">
        <f>'Survival-1cycle NMA'!DV122</f>
        <v>8.16135195953962E-2</v>
      </c>
      <c r="V121" s="12">
        <f t="shared" si="45"/>
        <v>7.1952115038866671E-2</v>
      </c>
      <c r="W121" s="41">
        <f>'Survival-1cycle NMA'!DO122</f>
        <v>9.6614045565295292E-3</v>
      </c>
      <c r="X121" s="41">
        <f t="shared" si="46"/>
        <v>7.7229553386376604E-2</v>
      </c>
      <c r="Y121" s="41">
        <f t="shared" si="47"/>
        <v>7.344964529917497E-2</v>
      </c>
      <c r="Z121" s="41">
        <f t="shared" si="48"/>
        <v>3.7799080872016298E-3</v>
      </c>
      <c r="AA121" s="41">
        <f>'Survival-1cycle NMA'!DU122</f>
        <v>5.7833663760369497E-2</v>
      </c>
      <c r="AB121" s="12">
        <f t="shared" si="49"/>
        <v>5.4957229979858545E-2</v>
      </c>
      <c r="AC121" s="41">
        <f>'Survival-1cycle NMA'!DN122</f>
        <v>2.87643378051095E-3</v>
      </c>
      <c r="AD121" s="41">
        <f>'Survival-1cycle NMA'!DW122</f>
        <v>0.12536674949940499</v>
      </c>
      <c r="AE121" s="12">
        <f t="shared" si="50"/>
        <v>0.11753240035172322</v>
      </c>
      <c r="AF121" s="41">
        <f>'Survival-1cycle NMA'!DP122</f>
        <v>7.8343491476817705E-3</v>
      </c>
      <c r="AG121" s="41">
        <f t="shared" si="51"/>
        <v>5.5459599567442799E-2</v>
      </c>
      <c r="AH121" s="41">
        <f t="shared" si="52"/>
        <v>7.3270519085499896E-4</v>
      </c>
      <c r="AI121" s="41">
        <f t="shared" si="53"/>
        <v>5.4726894376587801E-2</v>
      </c>
      <c r="AJ121" s="41">
        <f>'Survival-1cycle NMA'!DX122</f>
        <v>6.7164203775182105E-2</v>
      </c>
      <c r="AK121" s="12">
        <f t="shared" si="54"/>
        <v>5.6492176999014501E-2</v>
      </c>
      <c r="AL121" s="41">
        <f>'Survival-1cycle NMA'!DQ122</f>
        <v>1.06720267761676E-2</v>
      </c>
      <c r="AM121" s="41">
        <f t="shared" si="55"/>
        <v>5.7833663760369497E-2</v>
      </c>
      <c r="AN121" s="41">
        <f t="shared" si="56"/>
        <v>5.4957229979858545E-2</v>
      </c>
      <c r="AO121" s="41">
        <f t="shared" si="57"/>
        <v>2.87643378051095E-3</v>
      </c>
    </row>
    <row r="122" spans="1:41">
      <c r="A122" s="12">
        <v>119</v>
      </c>
      <c r="B122" s="12">
        <f t="shared" si="32"/>
        <v>6.7890410958904113</v>
      </c>
      <c r="C122" s="41">
        <f>'Survival-1cycle NMA'!DS123</f>
        <v>8.3905507636678603E-2</v>
      </c>
      <c r="D122" s="41">
        <f>'Survival-1cycle NMA'!DL123</f>
        <v>1.8367297585815099E-3</v>
      </c>
      <c r="E122" s="12">
        <f t="shared" si="33"/>
        <v>8.2068777878097091E-2</v>
      </c>
      <c r="F122" s="41">
        <f>'Survival-1cycle NMA'!DR123</f>
        <v>5.4683634455102603E-2</v>
      </c>
      <c r="G122" s="41">
        <f>'Survival-1cycle NMA'!DK123</f>
        <v>7.0704897282058998E-4</v>
      </c>
      <c r="H122" s="12">
        <f t="shared" si="34"/>
        <v>5.3976585482282013E-2</v>
      </c>
      <c r="I122" s="41">
        <f>'Survival-1cycle NMA'!DT123</f>
        <v>7.6224433419659093E-2</v>
      </c>
      <c r="J122" s="12">
        <f t="shared" si="35"/>
        <v>7.255730793100687E-2</v>
      </c>
      <c r="K122" s="41">
        <f>'Survival-1cycle NMA'!DM123</f>
        <v>3.6671254886522201E-3</v>
      </c>
      <c r="L122" s="41">
        <f t="shared" si="36"/>
        <v>5.4683634455102603E-2</v>
      </c>
      <c r="M122" s="41">
        <f t="shared" si="37"/>
        <v>7.0704897282058998E-4</v>
      </c>
      <c r="N122" s="41">
        <f t="shared" si="38"/>
        <v>5.3976585482282013E-2</v>
      </c>
      <c r="O122" s="41">
        <f t="shared" si="39"/>
        <v>7.6224433419659093E-2</v>
      </c>
      <c r="P122" s="41">
        <f t="shared" si="40"/>
        <v>7.255730793100687E-2</v>
      </c>
      <c r="Q122" s="41">
        <f t="shared" si="41"/>
        <v>3.6671254886522201E-3</v>
      </c>
      <c r="R122" s="41">
        <f t="shared" si="42"/>
        <v>5.4683634455102603E-2</v>
      </c>
      <c r="S122" s="41">
        <f t="shared" si="43"/>
        <v>7.0704897282058998E-4</v>
      </c>
      <c r="T122" s="41">
        <f t="shared" si="44"/>
        <v>5.3976585482282013E-2</v>
      </c>
      <c r="U122" s="41">
        <f>'Survival-1cycle NMA'!DV123</f>
        <v>8.0565132674025694E-2</v>
      </c>
      <c r="V122" s="12">
        <f t="shared" si="45"/>
        <v>7.116058426384024E-2</v>
      </c>
      <c r="W122" s="41">
        <f>'Survival-1cycle NMA'!DO123</f>
        <v>9.4045484101854503E-3</v>
      </c>
      <c r="X122" s="41">
        <f t="shared" si="46"/>
        <v>7.6224433419659093E-2</v>
      </c>
      <c r="Y122" s="41">
        <f t="shared" si="47"/>
        <v>7.255730793100687E-2</v>
      </c>
      <c r="Z122" s="41">
        <f t="shared" si="48"/>
        <v>3.6671254886522201E-3</v>
      </c>
      <c r="AA122" s="41">
        <f>'Survival-1cycle NMA'!DU123</f>
        <v>5.7031444992361603E-2</v>
      </c>
      <c r="AB122" s="12">
        <f t="shared" si="49"/>
        <v>5.4243431985592262E-2</v>
      </c>
      <c r="AC122" s="41">
        <f>'Survival-1cycle NMA'!DN123</f>
        <v>2.7880130067693401E-3</v>
      </c>
      <c r="AD122" s="41">
        <f>'Survival-1cycle NMA'!DW123</f>
        <v>0.123929638302609</v>
      </c>
      <c r="AE122" s="12">
        <f t="shared" si="50"/>
        <v>0.11630943644812336</v>
      </c>
      <c r="AF122" s="41">
        <f>'Survival-1cycle NMA'!DP123</f>
        <v>7.6202018544856403E-3</v>
      </c>
      <c r="AG122" s="41">
        <f t="shared" si="51"/>
        <v>5.4683634455102603E-2</v>
      </c>
      <c r="AH122" s="41">
        <f t="shared" si="52"/>
        <v>7.0704897282058998E-4</v>
      </c>
      <c r="AI122" s="41">
        <f t="shared" si="53"/>
        <v>5.3976585482282013E-2</v>
      </c>
      <c r="AJ122" s="41">
        <f>'Survival-1cycle NMA'!DX123</f>
        <v>6.62619189903806E-2</v>
      </c>
      <c r="AK122" s="12">
        <f t="shared" si="54"/>
        <v>5.5869771956910098E-2</v>
      </c>
      <c r="AL122" s="41">
        <f>'Survival-1cycle NMA'!DQ123</f>
        <v>1.03921470334705E-2</v>
      </c>
      <c r="AM122" s="41">
        <f t="shared" si="55"/>
        <v>5.7031444992361603E-2</v>
      </c>
      <c r="AN122" s="41">
        <f t="shared" si="56"/>
        <v>5.4243431985592262E-2</v>
      </c>
      <c r="AO122" s="41">
        <f t="shared" si="57"/>
        <v>2.7880130067693401E-3</v>
      </c>
    </row>
    <row r="123" spans="1:41">
      <c r="A123" s="12">
        <v>120</v>
      </c>
      <c r="B123" s="12">
        <f t="shared" si="32"/>
        <v>6.8465753424657532</v>
      </c>
      <c r="C123" s="41">
        <f>'Survival-1cycle NMA'!DS124</f>
        <v>8.2843840430312496E-2</v>
      </c>
      <c r="D123" s="41">
        <f>'Survival-1cycle NMA'!DL124</f>
        <v>1.77810769561482E-3</v>
      </c>
      <c r="E123" s="12">
        <f t="shared" si="33"/>
        <v>8.1065732734697679E-2</v>
      </c>
      <c r="F123" s="41">
        <f>'Survival-1cycle NMA'!DR124</f>
        <v>5.3922763236379297E-2</v>
      </c>
      <c r="G123" s="41">
        <f>'Survival-1cycle NMA'!DK124</f>
        <v>6.8242187322431502E-4</v>
      </c>
      <c r="H123" s="12">
        <f t="shared" si="34"/>
        <v>5.3240341363154982E-2</v>
      </c>
      <c r="I123" s="41">
        <f>'Survival-1cycle NMA'!DT124</f>
        <v>7.5237715139398698E-2</v>
      </c>
      <c r="J123" s="12">
        <f t="shared" si="35"/>
        <v>7.1679463210769012E-2</v>
      </c>
      <c r="K123" s="41">
        <f>'Survival-1cycle NMA'!DM124</f>
        <v>3.5582519286296902E-3</v>
      </c>
      <c r="L123" s="41">
        <f t="shared" si="36"/>
        <v>5.3922763236379297E-2</v>
      </c>
      <c r="M123" s="41">
        <f t="shared" si="37"/>
        <v>6.8242187322431502E-4</v>
      </c>
      <c r="N123" s="41">
        <f t="shared" si="38"/>
        <v>5.3240341363154982E-2</v>
      </c>
      <c r="O123" s="41">
        <f t="shared" si="39"/>
        <v>7.5237715139398698E-2</v>
      </c>
      <c r="P123" s="41">
        <f t="shared" si="40"/>
        <v>7.1679463210769012E-2</v>
      </c>
      <c r="Q123" s="41">
        <f t="shared" si="41"/>
        <v>3.5582519286296902E-3</v>
      </c>
      <c r="R123" s="41">
        <f t="shared" si="42"/>
        <v>5.3922763236379297E-2</v>
      </c>
      <c r="S123" s="41">
        <f t="shared" si="43"/>
        <v>6.8242187322431502E-4</v>
      </c>
      <c r="T123" s="41">
        <f t="shared" si="44"/>
        <v>5.3240341363154982E-2</v>
      </c>
      <c r="U123" s="41">
        <f>'Survival-1cycle NMA'!DV124</f>
        <v>7.9535730016372597E-2</v>
      </c>
      <c r="V123" s="12">
        <f t="shared" si="45"/>
        <v>7.0380028175243248E-2</v>
      </c>
      <c r="W123" s="41">
        <f>'Survival-1cycle NMA'!DO124</f>
        <v>9.1557018411293507E-3</v>
      </c>
      <c r="X123" s="41">
        <f t="shared" si="46"/>
        <v>7.5237715139398698E-2</v>
      </c>
      <c r="Y123" s="41">
        <f t="shared" si="47"/>
        <v>7.1679463210769012E-2</v>
      </c>
      <c r="Z123" s="41">
        <f t="shared" si="48"/>
        <v>3.5582519286296902E-3</v>
      </c>
      <c r="AA123" s="41">
        <f>'Survival-1cycle NMA'!DU124</f>
        <v>5.62447185244042E-2</v>
      </c>
      <c r="AB123" s="12">
        <f t="shared" si="49"/>
        <v>5.3541977041288422E-2</v>
      </c>
      <c r="AC123" s="41">
        <f>'Survival-1cycle NMA'!DN124</f>
        <v>2.7027414831157798E-3</v>
      </c>
      <c r="AD123" s="41">
        <f>'Survival-1cycle NMA'!DW124</f>
        <v>0.122516162353762</v>
      </c>
      <c r="AE123" s="12">
        <f t="shared" si="50"/>
        <v>0.11510325763487811</v>
      </c>
      <c r="AF123" s="41">
        <f>'Survival-1cycle NMA'!DP124</f>
        <v>7.4129047188838896E-3</v>
      </c>
      <c r="AG123" s="41">
        <f t="shared" si="51"/>
        <v>5.3922763236379297E-2</v>
      </c>
      <c r="AH123" s="41">
        <f t="shared" si="52"/>
        <v>6.8242187322431502E-4</v>
      </c>
      <c r="AI123" s="41">
        <f t="shared" si="53"/>
        <v>5.3240341363154982E-2</v>
      </c>
      <c r="AJ123" s="41">
        <f>'Survival-1cycle NMA'!DX124</f>
        <v>6.5376598352412399E-2</v>
      </c>
      <c r="AK123" s="12">
        <f t="shared" si="54"/>
        <v>5.5255712246691999E-2</v>
      </c>
      <c r="AL123" s="41">
        <f>'Survival-1cycle NMA'!DQ124</f>
        <v>1.01208861057204E-2</v>
      </c>
      <c r="AM123" s="41">
        <f t="shared" si="55"/>
        <v>5.62447185244042E-2</v>
      </c>
      <c r="AN123" s="41">
        <f t="shared" si="56"/>
        <v>5.3541977041288422E-2</v>
      </c>
      <c r="AO123" s="41">
        <f t="shared" si="57"/>
        <v>2.7027414831157798E-3</v>
      </c>
    </row>
    <row r="124" spans="1:41">
      <c r="A124" s="12">
        <v>121</v>
      </c>
      <c r="B124" s="12">
        <f t="shared" si="32"/>
        <v>6.904109589041096</v>
      </c>
      <c r="C124" s="41">
        <f>'Survival-1cycle NMA'!DS125</f>
        <v>8.1801130746131795E-2</v>
      </c>
      <c r="D124" s="41">
        <f>'Survival-1cycle NMA'!DL125</f>
        <v>1.7216449524247699E-3</v>
      </c>
      <c r="E124" s="12">
        <f t="shared" si="33"/>
        <v>8.0079485793707023E-2</v>
      </c>
      <c r="F124" s="41">
        <f>'Survival-1cycle NMA'!DR125</f>
        <v>5.3176604121587298E-2</v>
      </c>
      <c r="G124" s="41">
        <f>'Survival-1cycle NMA'!DK125</f>
        <v>6.5877717785789403E-4</v>
      </c>
      <c r="H124" s="12">
        <f t="shared" si="34"/>
        <v>5.2517826943729404E-2</v>
      </c>
      <c r="I124" s="41">
        <f>'Survival-1cycle NMA'!DT125</f>
        <v>7.4268956843936598E-2</v>
      </c>
      <c r="J124" s="12">
        <f t="shared" si="35"/>
        <v>7.0815824604786706E-2</v>
      </c>
      <c r="K124" s="41">
        <f>'Survival-1cycle NMA'!DM125</f>
        <v>3.4531322391498898E-3</v>
      </c>
      <c r="L124" s="41">
        <f t="shared" si="36"/>
        <v>5.3176604121587298E-2</v>
      </c>
      <c r="M124" s="41">
        <f t="shared" si="37"/>
        <v>6.5877717785789403E-4</v>
      </c>
      <c r="N124" s="41">
        <f t="shared" si="38"/>
        <v>5.2517826943729404E-2</v>
      </c>
      <c r="O124" s="41">
        <f t="shared" si="39"/>
        <v>7.4268956843936598E-2</v>
      </c>
      <c r="P124" s="41">
        <f t="shared" si="40"/>
        <v>7.0815824604786706E-2</v>
      </c>
      <c r="Q124" s="41">
        <f t="shared" si="41"/>
        <v>3.4531322391498898E-3</v>
      </c>
      <c r="R124" s="41">
        <f t="shared" si="42"/>
        <v>5.3176604121587298E-2</v>
      </c>
      <c r="S124" s="41">
        <f t="shared" si="43"/>
        <v>6.5877717785789403E-4</v>
      </c>
      <c r="T124" s="41">
        <f t="shared" si="44"/>
        <v>5.2517826943729404E-2</v>
      </c>
      <c r="U124" s="41">
        <f>'Survival-1cycle NMA'!DV125</f>
        <v>7.8524860259613402E-2</v>
      </c>
      <c r="V124" s="12">
        <f t="shared" si="45"/>
        <v>6.9610283796215297E-2</v>
      </c>
      <c r="W124" s="41">
        <f>'Survival-1cycle NMA'!DO125</f>
        <v>8.9145764633981103E-3</v>
      </c>
      <c r="X124" s="41">
        <f t="shared" si="46"/>
        <v>7.4268956843936598E-2</v>
      </c>
      <c r="Y124" s="41">
        <f t="shared" si="47"/>
        <v>7.0815824604786706E-2</v>
      </c>
      <c r="Z124" s="41">
        <f t="shared" si="48"/>
        <v>3.4531322391498898E-3</v>
      </c>
      <c r="AA124" s="41">
        <f>'Survival-1cycle NMA'!DU125</f>
        <v>5.5473094920640502E-2</v>
      </c>
      <c r="AB124" s="12">
        <f t="shared" si="49"/>
        <v>5.2852603889598615E-2</v>
      </c>
      <c r="AC124" s="41">
        <f>'Survival-1cycle NMA'!DN125</f>
        <v>2.6204910310418899E-3</v>
      </c>
      <c r="AD124" s="41">
        <f>'Survival-1cycle NMA'!DW125</f>
        <v>0.12112580512549601</v>
      </c>
      <c r="AE124" s="12">
        <f t="shared" si="50"/>
        <v>0.11391359991009811</v>
      </c>
      <c r="AF124" s="41">
        <f>'Survival-1cycle NMA'!DP125</f>
        <v>7.2122052153978898E-3</v>
      </c>
      <c r="AG124" s="41">
        <f t="shared" si="51"/>
        <v>5.3176604121587298E-2</v>
      </c>
      <c r="AH124" s="41">
        <f t="shared" si="52"/>
        <v>6.5877717785789403E-4</v>
      </c>
      <c r="AI124" s="41">
        <f t="shared" si="53"/>
        <v>5.2517826943729404E-2</v>
      </c>
      <c r="AJ124" s="41">
        <f>'Survival-1cycle NMA'!DX125</f>
        <v>6.4507825177890304E-2</v>
      </c>
      <c r="AK124" s="12">
        <f t="shared" si="54"/>
        <v>5.4649887923760652E-2</v>
      </c>
      <c r="AL124" s="41">
        <f>'Survival-1cycle NMA'!DQ125</f>
        <v>9.8579372541296503E-3</v>
      </c>
      <c r="AM124" s="41">
        <f t="shared" si="55"/>
        <v>5.5473094920640502E-2</v>
      </c>
      <c r="AN124" s="41">
        <f t="shared" si="56"/>
        <v>5.2852603889598615E-2</v>
      </c>
      <c r="AO124" s="41">
        <f t="shared" si="57"/>
        <v>2.6204910310418899E-3</v>
      </c>
    </row>
    <row r="125" spans="1:41">
      <c r="A125" s="12">
        <v>122</v>
      </c>
      <c r="B125" s="12">
        <f t="shared" si="32"/>
        <v>6.9616438356164387</v>
      </c>
      <c r="C125" s="41">
        <f>'Survival-1cycle NMA'!DS126</f>
        <v>8.0776933772609499E-2</v>
      </c>
      <c r="D125" s="41">
        <f>'Survival-1cycle NMA'!DL126</f>
        <v>1.6672509418563799E-3</v>
      </c>
      <c r="E125" s="12">
        <f t="shared" si="33"/>
        <v>7.910968283075312E-2</v>
      </c>
      <c r="F125" s="41">
        <f>'Survival-1cycle NMA'!DR126</f>
        <v>5.2444787298580403E-2</v>
      </c>
      <c r="G125" s="41">
        <f>'Survival-1cycle NMA'!DK126</f>
        <v>6.3607054640402204E-4</v>
      </c>
      <c r="H125" s="12">
        <f t="shared" si="34"/>
        <v>5.1808716752176381E-2</v>
      </c>
      <c r="I125" s="41">
        <f>'Survival-1cycle NMA'!DT126</f>
        <v>7.3317730058108502E-2</v>
      </c>
      <c r="J125" s="12">
        <f t="shared" si="35"/>
        <v>6.9966111839717585E-2</v>
      </c>
      <c r="K125" s="41">
        <f>'Survival-1cycle NMA'!DM126</f>
        <v>3.3516182183909202E-3</v>
      </c>
      <c r="L125" s="41">
        <f t="shared" si="36"/>
        <v>5.2444787298580403E-2</v>
      </c>
      <c r="M125" s="41">
        <f t="shared" si="37"/>
        <v>6.3607054640402204E-4</v>
      </c>
      <c r="N125" s="41">
        <f t="shared" si="38"/>
        <v>5.1808716752176381E-2</v>
      </c>
      <c r="O125" s="41">
        <f t="shared" si="39"/>
        <v>7.3317730058108502E-2</v>
      </c>
      <c r="P125" s="41">
        <f t="shared" si="40"/>
        <v>6.9966111839717585E-2</v>
      </c>
      <c r="Q125" s="41">
        <f t="shared" si="41"/>
        <v>3.3516182183909202E-3</v>
      </c>
      <c r="R125" s="41">
        <f t="shared" si="42"/>
        <v>5.2444787298580403E-2</v>
      </c>
      <c r="S125" s="41">
        <f t="shared" si="43"/>
        <v>6.3607054640402204E-4</v>
      </c>
      <c r="T125" s="41">
        <f t="shared" si="44"/>
        <v>5.1808716752176381E-2</v>
      </c>
      <c r="U125" s="41">
        <f>'Survival-1cycle NMA'!DV126</f>
        <v>7.7532085442009499E-2</v>
      </c>
      <c r="V125" s="12">
        <f t="shared" si="45"/>
        <v>6.8851189727672887E-2</v>
      </c>
      <c r="W125" s="41">
        <f>'Survival-1cycle NMA'!DO126</f>
        <v>8.6808957143366099E-3</v>
      </c>
      <c r="X125" s="41">
        <f t="shared" si="46"/>
        <v>7.3317730058108502E-2</v>
      </c>
      <c r="Y125" s="41">
        <f t="shared" si="47"/>
        <v>6.9966111839717585E-2</v>
      </c>
      <c r="Z125" s="41">
        <f t="shared" si="48"/>
        <v>3.3516182183909202E-3</v>
      </c>
      <c r="AA125" s="41">
        <f>'Survival-1cycle NMA'!DU126</f>
        <v>5.4716196895480997E-2</v>
      </c>
      <c r="AB125" s="12">
        <f t="shared" si="49"/>
        <v>5.2175057533916464E-2</v>
      </c>
      <c r="AC125" s="41">
        <f>'Survival-1cycle NMA'!DN126</f>
        <v>2.54113936156453E-3</v>
      </c>
      <c r="AD125" s="41">
        <f>'Survival-1cycle NMA'!DW126</f>
        <v>0.119758064300986</v>
      </c>
      <c r="AE125" s="12">
        <f t="shared" si="50"/>
        <v>0.11274020289887819</v>
      </c>
      <c r="AF125" s="41">
        <f>'Survival-1cycle NMA'!DP126</f>
        <v>7.01786140210781E-3</v>
      </c>
      <c r="AG125" s="41">
        <f t="shared" si="51"/>
        <v>5.2444787298580403E-2</v>
      </c>
      <c r="AH125" s="41">
        <f t="shared" si="52"/>
        <v>6.3607054640402204E-4</v>
      </c>
      <c r="AI125" s="41">
        <f t="shared" si="53"/>
        <v>5.1808716752176381E-2</v>
      </c>
      <c r="AJ125" s="41">
        <f>'Survival-1cycle NMA'!DX126</f>
        <v>6.3655195519577698E-2</v>
      </c>
      <c r="AK125" s="12">
        <f t="shared" si="54"/>
        <v>5.405218933981519E-2</v>
      </c>
      <c r="AL125" s="41">
        <f>'Survival-1cycle NMA'!DQ126</f>
        <v>9.6030061797625094E-3</v>
      </c>
      <c r="AM125" s="41">
        <f t="shared" si="55"/>
        <v>5.4716196895480997E-2</v>
      </c>
      <c r="AN125" s="41">
        <f t="shared" si="56"/>
        <v>5.2175057533916464E-2</v>
      </c>
      <c r="AO125" s="41">
        <f t="shared" si="57"/>
        <v>2.54113936156453E-3</v>
      </c>
    </row>
    <row r="126" spans="1:41">
      <c r="A126" s="12">
        <v>123</v>
      </c>
      <c r="B126" s="12">
        <f t="shared" si="32"/>
        <v>7.0191780821917806</v>
      </c>
      <c r="C126" s="41">
        <f>'Survival-1cycle NMA'!DS127</f>
        <v>7.9770817738812796E-2</v>
      </c>
      <c r="D126" s="41">
        <f>'Survival-1cycle NMA'!DL127</f>
        <v>1.6148393546886501E-3</v>
      </c>
      <c r="E126" s="12">
        <f t="shared" si="33"/>
        <v>7.815597838412415E-2</v>
      </c>
      <c r="F126" s="41">
        <f>'Survival-1cycle NMA'!DR127</f>
        <v>5.1726954482555799E-2</v>
      </c>
      <c r="G126" s="41">
        <f>'Survival-1cycle NMA'!DK127</f>
        <v>6.1425987866336996E-4</v>
      </c>
      <c r="H126" s="12">
        <f t="shared" si="34"/>
        <v>5.1112694603892429E-2</v>
      </c>
      <c r="I126" s="41">
        <f>'Survival-1cycle NMA'!DT127</f>
        <v>7.2383619056749296E-2</v>
      </c>
      <c r="J126" s="12">
        <f t="shared" si="35"/>
        <v>6.9130050775880983E-2</v>
      </c>
      <c r="K126" s="41">
        <f>'Survival-1cycle NMA'!DM127</f>
        <v>3.25356828086831E-3</v>
      </c>
      <c r="L126" s="41">
        <f t="shared" si="36"/>
        <v>5.1726954482555799E-2</v>
      </c>
      <c r="M126" s="41">
        <f t="shared" si="37"/>
        <v>6.1425987866336996E-4</v>
      </c>
      <c r="N126" s="41">
        <f t="shared" si="38"/>
        <v>5.1112694603892429E-2</v>
      </c>
      <c r="O126" s="41">
        <f t="shared" si="39"/>
        <v>7.2383619056749296E-2</v>
      </c>
      <c r="P126" s="41">
        <f t="shared" si="40"/>
        <v>6.9130050775880983E-2</v>
      </c>
      <c r="Q126" s="41">
        <f t="shared" si="41"/>
        <v>3.25356828086831E-3</v>
      </c>
      <c r="R126" s="41">
        <f t="shared" si="42"/>
        <v>5.1726954482555799E-2</v>
      </c>
      <c r="S126" s="41">
        <f t="shared" si="43"/>
        <v>6.1425987866336996E-4</v>
      </c>
      <c r="T126" s="41">
        <f t="shared" si="44"/>
        <v>5.1112694603892429E-2</v>
      </c>
      <c r="U126" s="41">
        <f>'Survival-1cycle NMA'!DV127</f>
        <v>7.6556980523881504E-2</v>
      </c>
      <c r="V126" s="12">
        <f t="shared" si="45"/>
        <v>6.8102586214505947E-2</v>
      </c>
      <c r="W126" s="41">
        <f>'Survival-1cycle NMA'!DO127</f>
        <v>8.4543943093755604E-3</v>
      </c>
      <c r="X126" s="41">
        <f t="shared" si="46"/>
        <v>7.2383619056749296E-2</v>
      </c>
      <c r="Y126" s="41">
        <f t="shared" si="47"/>
        <v>6.9130050775880983E-2</v>
      </c>
      <c r="Z126" s="41">
        <f t="shared" si="48"/>
        <v>3.25356828086831E-3</v>
      </c>
      <c r="AA126" s="41">
        <f>'Survival-1cycle NMA'!DU127</f>
        <v>5.3973658859184898E-2</v>
      </c>
      <c r="AB126" s="12">
        <f t="shared" si="49"/>
        <v>5.1509089086188536E-2</v>
      </c>
      <c r="AC126" s="41">
        <f>'Survival-1cycle NMA'!DN127</f>
        <v>2.4645697729963599E-3</v>
      </c>
      <c r="AD126" s="41">
        <f>'Survival-1cycle NMA'!DW127</f>
        <v>0.118412451300776</v>
      </c>
      <c r="AE126" s="12">
        <f t="shared" si="50"/>
        <v>0.11158280987841747</v>
      </c>
      <c r="AF126" s="41">
        <f>'Survival-1cycle NMA'!DP127</f>
        <v>6.8296414223585301E-3</v>
      </c>
      <c r="AG126" s="41">
        <f t="shared" si="51"/>
        <v>5.1726954482555799E-2</v>
      </c>
      <c r="AH126" s="41">
        <f t="shared" si="52"/>
        <v>6.1425987866336996E-4</v>
      </c>
      <c r="AI126" s="41">
        <f t="shared" si="53"/>
        <v>5.1112694603892429E-2</v>
      </c>
      <c r="AJ126" s="41">
        <f>'Survival-1cycle NMA'!DX127</f>
        <v>6.2818317698869294E-2</v>
      </c>
      <c r="AK126" s="12">
        <f t="shared" si="54"/>
        <v>5.3462507243123444E-2</v>
      </c>
      <c r="AL126" s="41">
        <f>'Survival-1cycle NMA'!DQ127</f>
        <v>9.3558104557458499E-3</v>
      </c>
      <c r="AM126" s="41">
        <f t="shared" si="55"/>
        <v>5.3973658859184898E-2</v>
      </c>
      <c r="AN126" s="41">
        <f t="shared" si="56"/>
        <v>5.1509089086188536E-2</v>
      </c>
      <c r="AO126" s="41">
        <f t="shared" si="57"/>
        <v>2.4645697729963599E-3</v>
      </c>
    </row>
    <row r="127" spans="1:41">
      <c r="A127" s="12">
        <v>124</v>
      </c>
      <c r="B127" s="12">
        <f t="shared" si="32"/>
        <v>7.0767123287671234</v>
      </c>
      <c r="C127" s="41">
        <f>'Survival-1cycle NMA'!DS128</f>
        <v>7.8782363453927903E-2</v>
      </c>
      <c r="D127" s="41">
        <f>'Survival-1cycle NMA'!DL128</f>
        <v>1.5643279345496401E-3</v>
      </c>
      <c r="E127" s="12">
        <f t="shared" si="33"/>
        <v>7.7218035519378267E-2</v>
      </c>
      <c r="F127" s="41">
        <f>'Survival-1cycle NMA'!DR128</f>
        <v>5.1022758485595898E-2</v>
      </c>
      <c r="G127" s="41">
        <f>'Survival-1cycle NMA'!DK128</f>
        <v>5.9330518907019204E-4</v>
      </c>
      <c r="H127" s="12">
        <f t="shared" si="34"/>
        <v>5.0429453296525706E-2</v>
      </c>
      <c r="I127" s="41">
        <f>'Survival-1cycle NMA'!DT128</f>
        <v>7.1466220408289802E-2</v>
      </c>
      <c r="J127" s="12">
        <f t="shared" si="35"/>
        <v>6.8307373281218428E-2</v>
      </c>
      <c r="K127" s="41">
        <f>'Survival-1cycle NMA'!DM128</f>
        <v>3.1588471270713701E-3</v>
      </c>
      <c r="L127" s="41">
        <f t="shared" si="36"/>
        <v>5.1022758485595898E-2</v>
      </c>
      <c r="M127" s="41">
        <f t="shared" si="37"/>
        <v>5.9330518907019204E-4</v>
      </c>
      <c r="N127" s="41">
        <f t="shared" si="38"/>
        <v>5.0429453296525706E-2</v>
      </c>
      <c r="O127" s="41">
        <f t="shared" si="39"/>
        <v>7.1466220408289802E-2</v>
      </c>
      <c r="P127" s="41">
        <f t="shared" si="40"/>
        <v>6.8307373281218428E-2</v>
      </c>
      <c r="Q127" s="41">
        <f t="shared" si="41"/>
        <v>3.1588471270713701E-3</v>
      </c>
      <c r="R127" s="41">
        <f t="shared" si="42"/>
        <v>5.1022758485595898E-2</v>
      </c>
      <c r="S127" s="41">
        <f t="shared" si="43"/>
        <v>5.9330518907019204E-4</v>
      </c>
      <c r="T127" s="41">
        <f t="shared" si="44"/>
        <v>5.0429453296525706E-2</v>
      </c>
      <c r="U127" s="41">
        <f>'Survival-1cycle NMA'!DV128</f>
        <v>7.5599132928637597E-2</v>
      </c>
      <c r="V127" s="12">
        <f t="shared" si="45"/>
        <v>6.7364315203852526E-2</v>
      </c>
      <c r="W127" s="41">
        <f>'Survival-1cycle NMA'!DO128</f>
        <v>8.2348177247850707E-3</v>
      </c>
      <c r="X127" s="41">
        <f t="shared" si="46"/>
        <v>7.1466220408289802E-2</v>
      </c>
      <c r="Y127" s="41">
        <f t="shared" si="47"/>
        <v>6.8307373281218428E-2</v>
      </c>
      <c r="Z127" s="41">
        <f t="shared" si="48"/>
        <v>3.1588471270713701E-3</v>
      </c>
      <c r="AA127" s="41">
        <f>'Survival-1cycle NMA'!DU128</f>
        <v>5.3245126483283597E-2</v>
      </c>
      <c r="AB127" s="12">
        <f t="shared" si="49"/>
        <v>5.0854455617408735E-2</v>
      </c>
      <c r="AC127" s="41">
        <f>'Survival-1cycle NMA'!DN128</f>
        <v>2.3906708658748602E-3</v>
      </c>
      <c r="AD127" s="41">
        <f>'Survival-1cycle NMA'!DW128</f>
        <v>0.11708849082813</v>
      </c>
      <c r="AE127" s="12">
        <f t="shared" si="50"/>
        <v>0.11044116779558422</v>
      </c>
      <c r="AF127" s="41">
        <f>'Survival-1cycle NMA'!DP128</f>
        <v>6.6473230325457804E-3</v>
      </c>
      <c r="AG127" s="41">
        <f t="shared" si="51"/>
        <v>5.1022758485595898E-2</v>
      </c>
      <c r="AH127" s="41">
        <f t="shared" si="52"/>
        <v>5.9330518907019204E-4</v>
      </c>
      <c r="AI127" s="41">
        <f t="shared" si="53"/>
        <v>5.0429453296525706E-2</v>
      </c>
      <c r="AJ127" s="41">
        <f>'Survival-1cycle NMA'!DX128</f>
        <v>6.19968118583328E-2</v>
      </c>
      <c r="AK127" s="12">
        <f t="shared" si="54"/>
        <v>5.2880732870006802E-2</v>
      </c>
      <c r="AL127" s="41">
        <f>'Survival-1cycle NMA'!DQ128</f>
        <v>9.1160789883260006E-3</v>
      </c>
      <c r="AM127" s="41">
        <f t="shared" si="55"/>
        <v>5.3245126483283597E-2</v>
      </c>
      <c r="AN127" s="41">
        <f t="shared" si="56"/>
        <v>5.0854455617408735E-2</v>
      </c>
      <c r="AO127" s="41">
        <f t="shared" si="57"/>
        <v>2.3906708658748602E-3</v>
      </c>
    </row>
    <row r="128" spans="1:41">
      <c r="A128" s="12">
        <v>125</v>
      </c>
      <c r="B128" s="12">
        <f t="shared" si="32"/>
        <v>7.1342465753424653</v>
      </c>
      <c r="C128" s="41">
        <f>'Survival-1cycle NMA'!DS129</f>
        <v>7.7811163865843205E-2</v>
      </c>
      <c r="D128" s="41">
        <f>'Survival-1cycle NMA'!DL129</f>
        <v>1.5156382659063899E-3</v>
      </c>
      <c r="E128" s="12">
        <f t="shared" si="33"/>
        <v>7.6295525599936811E-2</v>
      </c>
      <c r="F128" s="41">
        <f>'Survival-1cycle NMA'!DR129</f>
        <v>5.0331862804981697E-2</v>
      </c>
      <c r="G128" s="41">
        <f>'Survival-1cycle NMA'!DK129</f>
        <v>5.7316848893773599E-4</v>
      </c>
      <c r="H128" s="12">
        <f t="shared" si="34"/>
        <v>4.9758694316043961E-2</v>
      </c>
      <c r="I128" s="41">
        <f>'Survival-1cycle NMA'!DT129</f>
        <v>7.0565142537480405E-2</v>
      </c>
      <c r="J128" s="12">
        <f t="shared" si="35"/>
        <v>6.7497817106109401E-2</v>
      </c>
      <c r="K128" s="41">
        <f>'Survival-1cycle NMA'!DM129</f>
        <v>3.0673254313710002E-3</v>
      </c>
      <c r="L128" s="41">
        <f t="shared" si="36"/>
        <v>5.0331862804981697E-2</v>
      </c>
      <c r="M128" s="41">
        <f t="shared" si="37"/>
        <v>5.7316848893773599E-4</v>
      </c>
      <c r="N128" s="41">
        <f t="shared" si="38"/>
        <v>4.9758694316043961E-2</v>
      </c>
      <c r="O128" s="41">
        <f t="shared" si="39"/>
        <v>7.0565142537480405E-2</v>
      </c>
      <c r="P128" s="41">
        <f t="shared" si="40"/>
        <v>6.7497817106109401E-2</v>
      </c>
      <c r="Q128" s="41">
        <f t="shared" si="41"/>
        <v>3.0673254313710002E-3</v>
      </c>
      <c r="R128" s="41">
        <f t="shared" si="42"/>
        <v>5.0331862804981697E-2</v>
      </c>
      <c r="S128" s="41">
        <f t="shared" si="43"/>
        <v>5.7316848893773599E-4</v>
      </c>
      <c r="T128" s="41">
        <f t="shared" si="44"/>
        <v>4.9758694316043961E-2</v>
      </c>
      <c r="U128" s="41">
        <f>'Survival-1cycle NMA'!DV129</f>
        <v>7.4658142102891498E-2</v>
      </c>
      <c r="V128" s="12">
        <f t="shared" si="45"/>
        <v>6.6636220396070686E-2</v>
      </c>
      <c r="W128" s="41">
        <f>'Survival-1cycle NMA'!DO129</f>
        <v>8.0219217068208098E-3</v>
      </c>
      <c r="X128" s="41">
        <f t="shared" si="46"/>
        <v>7.0565142537480405E-2</v>
      </c>
      <c r="Y128" s="41">
        <f t="shared" si="47"/>
        <v>6.7497817106109401E-2</v>
      </c>
      <c r="Z128" s="41">
        <f t="shared" si="48"/>
        <v>3.0673254313710002E-3</v>
      </c>
      <c r="AA128" s="41">
        <f>'Survival-1cycle NMA'!DU129</f>
        <v>5.2530256284856101E-2</v>
      </c>
      <c r="AB128" s="12">
        <f t="shared" si="49"/>
        <v>5.0210920010875029E-2</v>
      </c>
      <c r="AC128" s="41">
        <f>'Survival-1cycle NMA'!DN129</f>
        <v>2.31933627398107E-3</v>
      </c>
      <c r="AD128" s="41">
        <f>'Survival-1cycle NMA'!DW129</f>
        <v>0.11578572043205</v>
      </c>
      <c r="AE128" s="12">
        <f t="shared" si="50"/>
        <v>0.10931502727757332</v>
      </c>
      <c r="AF128" s="41">
        <f>'Survival-1cycle NMA'!DP129</f>
        <v>6.4706931544766802E-3</v>
      </c>
      <c r="AG128" s="41">
        <f t="shared" si="51"/>
        <v>5.0331862804981697E-2</v>
      </c>
      <c r="AH128" s="41">
        <f t="shared" si="52"/>
        <v>5.7316848893773599E-4</v>
      </c>
      <c r="AI128" s="41">
        <f t="shared" si="53"/>
        <v>4.9758694316043961E-2</v>
      </c>
      <c r="AJ128" s="41">
        <f>'Survival-1cycle NMA'!DX129</f>
        <v>6.1190309533330399E-2</v>
      </c>
      <c r="AK128" s="12">
        <f t="shared" si="54"/>
        <v>5.2306758028168331E-2</v>
      </c>
      <c r="AL128" s="41">
        <f>'Survival-1cycle NMA'!DQ129</f>
        <v>8.8835515051620701E-3</v>
      </c>
      <c r="AM128" s="41">
        <f t="shared" si="55"/>
        <v>5.2530256284856101E-2</v>
      </c>
      <c r="AN128" s="41">
        <f t="shared" si="56"/>
        <v>5.0210920010875029E-2</v>
      </c>
      <c r="AO128" s="41">
        <f t="shared" si="57"/>
        <v>2.31933627398107E-3</v>
      </c>
    </row>
    <row r="129" spans="1:41">
      <c r="A129" s="12">
        <v>126</v>
      </c>
      <c r="B129" s="12">
        <f t="shared" si="32"/>
        <v>7.1917808219178081</v>
      </c>
      <c r="C129" s="41">
        <f>'Survival-1cycle NMA'!DS130</f>
        <v>7.6856823637872801E-2</v>
      </c>
      <c r="D129" s="41">
        <f>'Survival-1cycle NMA'!DL130</f>
        <v>1.4686955742995199E-3</v>
      </c>
      <c r="E129" s="12">
        <f t="shared" si="33"/>
        <v>7.5388128063573284E-2</v>
      </c>
      <c r="F129" s="41">
        <f>'Survival-1cycle NMA'!DR130</f>
        <v>4.9653941229321499E-2</v>
      </c>
      <c r="G129" s="41">
        <f>'Survival-1cycle NMA'!DK130</f>
        <v>5.5381367591278397E-4</v>
      </c>
      <c r="H129" s="12">
        <f t="shared" si="34"/>
        <v>4.9100127553408715E-2</v>
      </c>
      <c r="I129" s="41">
        <f>'Survival-1cycle NMA'!DT130</f>
        <v>6.9680005306320306E-2</v>
      </c>
      <c r="J129" s="12">
        <f t="shared" si="35"/>
        <v>6.6701125759231331E-2</v>
      </c>
      <c r="K129" s="41">
        <f>'Survival-1cycle NMA'!DM130</f>
        <v>2.9788795470889798E-3</v>
      </c>
      <c r="L129" s="41">
        <f t="shared" si="36"/>
        <v>4.9653941229321499E-2</v>
      </c>
      <c r="M129" s="41">
        <f t="shared" si="37"/>
        <v>5.5381367591278397E-4</v>
      </c>
      <c r="N129" s="41">
        <f t="shared" si="38"/>
        <v>4.9100127553408715E-2</v>
      </c>
      <c r="O129" s="41">
        <f t="shared" si="39"/>
        <v>6.9680005306320306E-2</v>
      </c>
      <c r="P129" s="41">
        <f t="shared" si="40"/>
        <v>6.6701125759231331E-2</v>
      </c>
      <c r="Q129" s="41">
        <f t="shared" si="41"/>
        <v>2.9788795470889798E-3</v>
      </c>
      <c r="R129" s="41">
        <f t="shared" si="42"/>
        <v>4.9653941229321499E-2</v>
      </c>
      <c r="S129" s="41">
        <f t="shared" si="43"/>
        <v>5.5381367591278397E-4</v>
      </c>
      <c r="T129" s="41">
        <f t="shared" si="44"/>
        <v>4.9100127553408715E-2</v>
      </c>
      <c r="U129" s="41">
        <f>'Survival-1cycle NMA'!DV130</f>
        <v>7.3733619094772301E-2</v>
      </c>
      <c r="V129" s="12">
        <f t="shared" si="45"/>
        <v>6.5918147288990953E-2</v>
      </c>
      <c r="W129" s="41">
        <f>'Survival-1cycle NMA'!DO130</f>
        <v>7.8154718057813505E-3</v>
      </c>
      <c r="X129" s="41">
        <f t="shared" si="46"/>
        <v>6.9680005306320306E-2</v>
      </c>
      <c r="Y129" s="41">
        <f t="shared" si="47"/>
        <v>6.6701125759231331E-2</v>
      </c>
      <c r="Z129" s="41">
        <f t="shared" si="48"/>
        <v>2.9788795470889798E-3</v>
      </c>
      <c r="AA129" s="41">
        <f>'Survival-1cycle NMA'!DU130</f>
        <v>5.18287152287292E-2</v>
      </c>
      <c r="AB129" s="12">
        <f t="shared" si="49"/>
        <v>4.9578250818277353E-2</v>
      </c>
      <c r="AC129" s="41">
        <f>'Survival-1cycle NMA'!DN130</f>
        <v>2.2504644104518498E-3</v>
      </c>
      <c r="AD129" s="41">
        <f>'Survival-1cycle NMA'!DW130</f>
        <v>0.114503690087187</v>
      </c>
      <c r="AE129" s="12">
        <f t="shared" si="50"/>
        <v>0.10820414263628844</v>
      </c>
      <c r="AF129" s="41">
        <f>'Survival-1cycle NMA'!DP130</f>
        <v>6.2995474508985598E-3</v>
      </c>
      <c r="AG129" s="41">
        <f t="shared" si="51"/>
        <v>4.9653941229321499E-2</v>
      </c>
      <c r="AH129" s="41">
        <f t="shared" si="52"/>
        <v>5.5381367591278397E-4</v>
      </c>
      <c r="AI129" s="41">
        <f t="shared" si="53"/>
        <v>4.9100127553408715E-2</v>
      </c>
      <c r="AJ129" s="41">
        <f>'Survival-1cycle NMA'!DX130</f>
        <v>6.0398453241793999E-2</v>
      </c>
      <c r="AK129" s="12">
        <f t="shared" si="54"/>
        <v>5.1740475172461997E-2</v>
      </c>
      <c r="AL129" s="41">
        <f>'Survival-1cycle NMA'!DQ130</f>
        <v>8.6579780693320004E-3</v>
      </c>
      <c r="AM129" s="41">
        <f t="shared" si="55"/>
        <v>5.18287152287292E-2</v>
      </c>
      <c r="AN129" s="41">
        <f t="shared" si="56"/>
        <v>4.9578250818277353E-2</v>
      </c>
      <c r="AO129" s="41">
        <f t="shared" si="57"/>
        <v>2.2504644104518498E-3</v>
      </c>
    </row>
    <row r="130" spans="1:41">
      <c r="A130" s="12">
        <v>127</v>
      </c>
      <c r="B130" s="12">
        <f t="shared" si="32"/>
        <v>7.2493150684931509</v>
      </c>
      <c r="C130" s="41">
        <f>'Survival-1cycle NMA'!DS131</f>
        <v>7.5918958742776294E-2</v>
      </c>
      <c r="D130" s="41">
        <f>'Survival-1cycle NMA'!DL131</f>
        <v>1.42342853804578E-3</v>
      </c>
      <c r="E130" s="12">
        <f t="shared" si="33"/>
        <v>7.4495530204730515E-2</v>
      </c>
      <c r="F130" s="41">
        <f>'Survival-1cycle NMA'!DR131</f>
        <v>4.8988677461634503E-2</v>
      </c>
      <c r="G130" s="41">
        <f>'Survival-1cycle NMA'!DK131</f>
        <v>5.3520643015703096E-4</v>
      </c>
      <c r="H130" s="12">
        <f t="shared" si="34"/>
        <v>4.8453471031477471E-2</v>
      </c>
      <c r="I130" s="41">
        <f>'Survival-1cycle NMA'!DT131</f>
        <v>6.8810439612329896E-2</v>
      </c>
      <c r="J130" s="12">
        <f t="shared" si="35"/>
        <v>6.591704838463773E-2</v>
      </c>
      <c r="K130" s="41">
        <f>'Survival-1cycle NMA'!DM131</f>
        <v>2.8933912276921702E-3</v>
      </c>
      <c r="L130" s="41">
        <f t="shared" si="36"/>
        <v>4.8988677461634503E-2</v>
      </c>
      <c r="M130" s="41">
        <f t="shared" si="37"/>
        <v>5.3520643015703096E-4</v>
      </c>
      <c r="N130" s="41">
        <f t="shared" si="38"/>
        <v>4.8453471031477471E-2</v>
      </c>
      <c r="O130" s="41">
        <f t="shared" si="39"/>
        <v>6.8810439612329896E-2</v>
      </c>
      <c r="P130" s="41">
        <f t="shared" si="40"/>
        <v>6.591704838463773E-2</v>
      </c>
      <c r="Q130" s="41">
        <f t="shared" si="41"/>
        <v>2.8933912276921702E-3</v>
      </c>
      <c r="R130" s="41">
        <f t="shared" si="42"/>
        <v>4.8988677461634503E-2</v>
      </c>
      <c r="S130" s="41">
        <f t="shared" si="43"/>
        <v>5.3520643015703096E-4</v>
      </c>
      <c r="T130" s="41">
        <f t="shared" si="44"/>
        <v>4.8453471031477471E-2</v>
      </c>
      <c r="U130" s="41">
        <f>'Survival-1cycle NMA'!DV131</f>
        <v>7.28251861495431E-2</v>
      </c>
      <c r="V130" s="12">
        <f t="shared" si="45"/>
        <v>6.5209943215963587E-2</v>
      </c>
      <c r="W130" s="41">
        <f>'Survival-1cycle NMA'!DO131</f>
        <v>7.6152429335795101E-3</v>
      </c>
      <c r="X130" s="41">
        <f t="shared" si="46"/>
        <v>6.8810439612329896E-2</v>
      </c>
      <c r="Y130" s="41">
        <f t="shared" si="47"/>
        <v>6.591704838463773E-2</v>
      </c>
      <c r="Z130" s="41">
        <f t="shared" si="48"/>
        <v>2.8933912276921702E-3</v>
      </c>
      <c r="AA130" s="41">
        <f>'Survival-1cycle NMA'!DU131</f>
        <v>5.1140180346704499E-2</v>
      </c>
      <c r="AB130" s="12">
        <f t="shared" si="49"/>
        <v>4.8956222118648439E-2</v>
      </c>
      <c r="AC130" s="41">
        <f>'Survival-1cycle NMA'!DN131</f>
        <v>2.1839582280560599E-3</v>
      </c>
      <c r="AD130" s="41">
        <f>'Survival-1cycle NMA'!DW131</f>
        <v>0.11324196178990199</v>
      </c>
      <c r="AE130" s="12">
        <f t="shared" si="50"/>
        <v>0.10710827186702755</v>
      </c>
      <c r="AF130" s="41">
        <f>'Survival-1cycle NMA'!DP131</f>
        <v>6.1336899228744404E-3</v>
      </c>
      <c r="AG130" s="41">
        <f t="shared" si="51"/>
        <v>4.8988677461634503E-2</v>
      </c>
      <c r="AH130" s="41">
        <f t="shared" si="52"/>
        <v>5.3520643015703096E-4</v>
      </c>
      <c r="AI130" s="41">
        <f t="shared" si="53"/>
        <v>4.8453471031477471E-2</v>
      </c>
      <c r="AJ130" s="41">
        <f>'Survival-1cycle NMA'!DX131</f>
        <v>5.9620896091265502E-2</v>
      </c>
      <c r="AK130" s="12">
        <f t="shared" si="54"/>
        <v>5.1181777473635032E-2</v>
      </c>
      <c r="AL130" s="41">
        <f>'Survival-1cycle NMA'!DQ131</f>
        <v>8.43911861763047E-3</v>
      </c>
      <c r="AM130" s="41">
        <f t="shared" si="55"/>
        <v>5.1140180346704499E-2</v>
      </c>
      <c r="AN130" s="41">
        <f t="shared" si="56"/>
        <v>4.8956222118648439E-2</v>
      </c>
      <c r="AO130" s="41">
        <f t="shared" si="57"/>
        <v>2.1839582280560599E-3</v>
      </c>
    </row>
    <row r="131" spans="1:41">
      <c r="A131" s="12">
        <v>128</v>
      </c>
      <c r="B131" s="12">
        <f t="shared" si="32"/>
        <v>7.3068493150684928</v>
      </c>
      <c r="C131" s="41">
        <f>'Survival-1cycle NMA'!DS132</f>
        <v>7.49971960732536E-2</v>
      </c>
      <c r="D131" s="41">
        <f>'Survival-1cycle NMA'!DL132</f>
        <v>1.3797691106907099E-3</v>
      </c>
      <c r="E131" s="12">
        <f t="shared" si="33"/>
        <v>7.361742696256289E-2</v>
      </c>
      <c r="F131" s="41">
        <f>'Survival-1cycle NMA'!DR132</f>
        <v>4.8335764758532997E-2</v>
      </c>
      <c r="G131" s="41">
        <f>'Survival-1cycle NMA'!DK132</f>
        <v>5.1731411681010797E-4</v>
      </c>
      <c r="H131" s="12">
        <f t="shared" si="34"/>
        <v>4.7818450641722889E-2</v>
      </c>
      <c r="I131" s="41">
        <f>'Survival-1cycle NMA'!DT132</f>
        <v>6.7956087003328905E-2</v>
      </c>
      <c r="J131" s="12">
        <f t="shared" si="35"/>
        <v>6.5145339640184333E-2</v>
      </c>
      <c r="K131" s="41">
        <f>'Survival-1cycle NMA'!DM132</f>
        <v>2.8107473631445701E-3</v>
      </c>
      <c r="L131" s="41">
        <f t="shared" si="36"/>
        <v>4.8335764758532997E-2</v>
      </c>
      <c r="M131" s="41">
        <f t="shared" si="37"/>
        <v>5.1731411681010797E-4</v>
      </c>
      <c r="N131" s="41">
        <f t="shared" si="38"/>
        <v>4.7818450641722889E-2</v>
      </c>
      <c r="O131" s="41">
        <f t="shared" si="39"/>
        <v>6.7956087003328905E-2</v>
      </c>
      <c r="P131" s="41">
        <f t="shared" si="40"/>
        <v>6.5145339640184333E-2</v>
      </c>
      <c r="Q131" s="41">
        <f t="shared" si="41"/>
        <v>2.8107473631445701E-3</v>
      </c>
      <c r="R131" s="41">
        <f t="shared" si="42"/>
        <v>4.8335764758532997E-2</v>
      </c>
      <c r="S131" s="41">
        <f t="shared" si="43"/>
        <v>5.1731411681010797E-4</v>
      </c>
      <c r="T131" s="41">
        <f t="shared" si="44"/>
        <v>4.7818450641722889E-2</v>
      </c>
      <c r="U131" s="41">
        <f>'Survival-1cycle NMA'!DV132</f>
        <v>7.1932476321734704E-2</v>
      </c>
      <c r="V131" s="12">
        <f t="shared" si="45"/>
        <v>6.4511457378210499E-2</v>
      </c>
      <c r="W131" s="41">
        <f>'Survival-1cycle NMA'!DO132</f>
        <v>7.4210189435242003E-3</v>
      </c>
      <c r="X131" s="41">
        <f t="shared" si="46"/>
        <v>6.7956087003328905E-2</v>
      </c>
      <c r="Y131" s="41">
        <f t="shared" si="47"/>
        <v>6.5145339640184333E-2</v>
      </c>
      <c r="Z131" s="41">
        <f t="shared" si="48"/>
        <v>2.8107473631445701E-3</v>
      </c>
      <c r="AA131" s="41">
        <f>'Survival-1cycle NMA'!DU132</f>
        <v>5.04643383729909E-2</v>
      </c>
      <c r="AB131" s="12">
        <f t="shared" si="49"/>
        <v>4.8344613380222098E-2</v>
      </c>
      <c r="AC131" s="41">
        <f>'Survival-1cycle NMA'!DN132</f>
        <v>2.1197249927687998E-3</v>
      </c>
      <c r="AD131" s="41">
        <f>'Survival-1cycle NMA'!DW132</f>
        <v>0.11200010916974</v>
      </c>
      <c r="AE131" s="12">
        <f t="shared" si="50"/>
        <v>0.10602717664197379</v>
      </c>
      <c r="AF131" s="41">
        <f>'Survival-1cycle NMA'!DP132</f>
        <v>5.9729325277662103E-3</v>
      </c>
      <c r="AG131" s="41">
        <f t="shared" si="51"/>
        <v>4.8335764758532997E-2</v>
      </c>
      <c r="AH131" s="41">
        <f t="shared" si="52"/>
        <v>5.1731411681010797E-4</v>
      </c>
      <c r="AI131" s="41">
        <f t="shared" si="53"/>
        <v>4.7818450641722889E-2</v>
      </c>
      <c r="AJ131" s="41">
        <f>'Survival-1cycle NMA'!DX132</f>
        <v>5.8857301402374398E-2</v>
      </c>
      <c r="AK131" s="12">
        <f t="shared" si="54"/>
        <v>5.0630558880553747E-2</v>
      </c>
      <c r="AL131" s="41">
        <f>'Survival-1cycle NMA'!DQ132</f>
        <v>8.2267425218206496E-3</v>
      </c>
      <c r="AM131" s="41">
        <f t="shared" si="55"/>
        <v>5.04643383729909E-2</v>
      </c>
      <c r="AN131" s="41">
        <f t="shared" si="56"/>
        <v>4.8344613380222098E-2</v>
      </c>
      <c r="AO131" s="41">
        <f t="shared" si="57"/>
        <v>2.1197249927687998E-3</v>
      </c>
    </row>
    <row r="132" spans="1:41">
      <c r="A132" s="12">
        <v>129</v>
      </c>
      <c r="B132" s="12">
        <f t="shared" si="32"/>
        <v>7.3643835616438356</v>
      </c>
      <c r="C132" s="41">
        <f>'Survival-1cycle NMA'!DS133</f>
        <v>7.4091173068154395E-2</v>
      </c>
      <c r="D132" s="41">
        <f>'Survival-1cycle NMA'!DL133</f>
        <v>1.3376523535363299E-3</v>
      </c>
      <c r="E132" s="12">
        <f t="shared" si="33"/>
        <v>7.2753520714618061E-2</v>
      </c>
      <c r="F132" s="41">
        <f>'Survival-1cycle NMA'!DR133</f>
        <v>4.7694905584734097E-2</v>
      </c>
      <c r="G132" s="41">
        <f>'Survival-1cycle NMA'!DK133</f>
        <v>5.0010569431846496E-4</v>
      </c>
      <c r="H132" s="12">
        <f t="shared" si="34"/>
        <v>4.7194799890415633E-2</v>
      </c>
      <c r="I132" s="41">
        <f>'Survival-1cycle NMA'!DT133</f>
        <v>6.7116599307961905E-2</v>
      </c>
      <c r="J132" s="12">
        <f t="shared" si="35"/>
        <v>6.4385759577451213E-2</v>
      </c>
      <c r="K132" s="41">
        <f>'Survival-1cycle NMA'!DM133</f>
        <v>2.7308397305106898E-3</v>
      </c>
      <c r="L132" s="41">
        <f t="shared" si="36"/>
        <v>4.7694905584734097E-2</v>
      </c>
      <c r="M132" s="41">
        <f t="shared" si="37"/>
        <v>5.0010569431846496E-4</v>
      </c>
      <c r="N132" s="41">
        <f t="shared" si="38"/>
        <v>4.7194799890415633E-2</v>
      </c>
      <c r="O132" s="41">
        <f t="shared" si="39"/>
        <v>6.7116599307961905E-2</v>
      </c>
      <c r="P132" s="41">
        <f t="shared" si="40"/>
        <v>6.4385759577451213E-2</v>
      </c>
      <c r="Q132" s="41">
        <f t="shared" si="41"/>
        <v>2.7308397305106898E-3</v>
      </c>
      <c r="R132" s="41">
        <f t="shared" si="42"/>
        <v>4.7694905584734097E-2</v>
      </c>
      <c r="S132" s="41">
        <f t="shared" si="43"/>
        <v>5.0010569431846496E-4</v>
      </c>
      <c r="T132" s="41">
        <f t="shared" si="44"/>
        <v>4.7194799890415633E-2</v>
      </c>
      <c r="U132" s="41">
        <f>'Survival-1cycle NMA'!DV133</f>
        <v>7.1055133103005902E-2</v>
      </c>
      <c r="V132" s="12">
        <f t="shared" si="45"/>
        <v>6.3822540871924932E-2</v>
      </c>
      <c r="W132" s="41">
        <f>'Survival-1cycle NMA'!DO133</f>
        <v>7.2325922310809698E-3</v>
      </c>
      <c r="X132" s="41">
        <f t="shared" si="46"/>
        <v>6.7116599307961905E-2</v>
      </c>
      <c r="Y132" s="41">
        <f t="shared" si="47"/>
        <v>6.4385759577451213E-2</v>
      </c>
      <c r="Z132" s="41">
        <f t="shared" si="48"/>
        <v>2.7308397305106898E-3</v>
      </c>
      <c r="AA132" s="41">
        <f>'Survival-1cycle NMA'!DU133</f>
        <v>4.9800885395045798E-2</v>
      </c>
      <c r="AB132" s="12">
        <f t="shared" si="49"/>
        <v>4.7743209325212491E-2</v>
      </c>
      <c r="AC132" s="41">
        <f>'Survival-1cycle NMA'!DN133</f>
        <v>2.0576760698333102E-3</v>
      </c>
      <c r="AD132" s="41">
        <f>'Survival-1cycle NMA'!DW133</f>
        <v>0.110777717115674</v>
      </c>
      <c r="AE132" s="12">
        <f t="shared" si="50"/>
        <v>0.10496062229900674</v>
      </c>
      <c r="AF132" s="41">
        <f>'Survival-1cycle NMA'!DP133</f>
        <v>5.8170948166672599E-3</v>
      </c>
      <c r="AG132" s="41">
        <f t="shared" si="51"/>
        <v>4.7694905584734097E-2</v>
      </c>
      <c r="AH132" s="41">
        <f t="shared" si="52"/>
        <v>5.0010569431846496E-4</v>
      </c>
      <c r="AI132" s="41">
        <f t="shared" si="53"/>
        <v>4.7194799890415633E-2</v>
      </c>
      <c r="AJ132" s="41">
        <f>'Survival-1cycle NMA'!DX133</f>
        <v>5.8107342347960798E-2</v>
      </c>
      <c r="AK132" s="12">
        <f t="shared" si="54"/>
        <v>5.0086714176382566E-2</v>
      </c>
      <c r="AL132" s="41">
        <f>'Survival-1cycle NMA'!DQ133</f>
        <v>8.0206281715782292E-3</v>
      </c>
      <c r="AM132" s="41">
        <f t="shared" si="55"/>
        <v>4.9800885395045798E-2</v>
      </c>
      <c r="AN132" s="41">
        <f t="shared" si="56"/>
        <v>4.7743209325212491E-2</v>
      </c>
      <c r="AO132" s="41">
        <f t="shared" si="57"/>
        <v>2.0576760698333102E-3</v>
      </c>
    </row>
    <row r="133" spans="1:41">
      <c r="A133" s="12">
        <v>130</v>
      </c>
      <c r="B133" s="12">
        <f t="shared" ref="B133:B196" si="58">A132*21/365</f>
        <v>7.4219178082191783</v>
      </c>
      <c r="C133" s="41">
        <f>'Survival-1cycle NMA'!DS134</f>
        <v>7.3200537353678999E-2</v>
      </c>
      <c r="D133" s="41">
        <f>'Survival-1cycle NMA'!DL134</f>
        <v>1.2970162776192501E-3</v>
      </c>
      <c r="E133" s="12">
        <f t="shared" ref="E133:E196" si="59">IF(C133-D133&gt;0,C133-D133,0)</f>
        <v>7.1903521076059754E-2</v>
      </c>
      <c r="F133" s="41">
        <f>'Survival-1cycle NMA'!DR134</f>
        <v>4.70658112821438E-2</v>
      </c>
      <c r="G133" s="41">
        <f>'Survival-1cycle NMA'!DK134</f>
        <v>4.8355162824531599E-4</v>
      </c>
      <c r="H133" s="12">
        <f t="shared" ref="H133:H196" si="60">IF(F133-G133&gt;0,F133-G133,0)</f>
        <v>4.6582259653898485E-2</v>
      </c>
      <c r="I133" s="41">
        <f>'Survival-1cycle NMA'!DT134</f>
        <v>6.6291638281220394E-2</v>
      </c>
      <c r="J133" s="12">
        <f t="shared" ref="J133:J196" si="61">IF(I133-K133&gt;0,I133-K133,0)</f>
        <v>6.3638073523254207E-2</v>
      </c>
      <c r="K133" s="41">
        <f>'Survival-1cycle NMA'!DM134</f>
        <v>2.65356475796619E-3</v>
      </c>
      <c r="L133" s="41">
        <f t="shared" ref="L133:L196" si="62">F133</f>
        <v>4.70658112821438E-2</v>
      </c>
      <c r="M133" s="41">
        <f t="shared" ref="M133:M196" si="63">G133</f>
        <v>4.8355162824531599E-4</v>
      </c>
      <c r="N133" s="41">
        <f t="shared" ref="N133:N196" si="64">H133</f>
        <v>4.6582259653898485E-2</v>
      </c>
      <c r="O133" s="41">
        <f t="shared" ref="O133:O196" si="65">I133</f>
        <v>6.6291638281220394E-2</v>
      </c>
      <c r="P133" s="41">
        <f t="shared" ref="P133:P196" si="66">J133</f>
        <v>6.3638073523254207E-2</v>
      </c>
      <c r="Q133" s="41">
        <f t="shared" ref="Q133:Q196" si="67">K133</f>
        <v>2.65356475796619E-3</v>
      </c>
      <c r="R133" s="41">
        <f t="shared" ref="R133:R196" si="68">F133</f>
        <v>4.70658112821438E-2</v>
      </c>
      <c r="S133" s="41">
        <f t="shared" ref="S133:S196" si="69">G133</f>
        <v>4.8355162824531599E-4</v>
      </c>
      <c r="T133" s="41">
        <f t="shared" ref="T133:T196" si="70">H133</f>
        <v>4.6582259653898485E-2</v>
      </c>
      <c r="U133" s="41">
        <f>'Survival-1cycle NMA'!DV134</f>
        <v>7.0192810065009006E-2</v>
      </c>
      <c r="V133" s="12">
        <f t="shared" ref="V133:V196" si="71">IF(U133-W133&gt;0,U133-W133,0)</f>
        <v>6.314304671055028E-2</v>
      </c>
      <c r="W133" s="41">
        <f>'Survival-1cycle NMA'!DO134</f>
        <v>7.0497633544587303E-3</v>
      </c>
      <c r="X133" s="41">
        <f t="shared" ref="X133:X196" si="72">O133</f>
        <v>6.6291638281220394E-2</v>
      </c>
      <c r="Y133" s="41">
        <f t="shared" ref="Y133:Y196" si="73">P133</f>
        <v>6.3638073523254207E-2</v>
      </c>
      <c r="Z133" s="41">
        <f t="shared" ref="Z133:Z196" si="74">Q133</f>
        <v>2.65356475796619E-3</v>
      </c>
      <c r="AA133" s="41">
        <f>'Survival-1cycle NMA'!DU134</f>
        <v>4.9149526519082901E-2</v>
      </c>
      <c r="AB133" s="12">
        <f t="shared" ref="AB133:AB196" si="75">IF(AA133-AC133&gt;0,AA133-AC133,0)</f>
        <v>4.7151799797525831E-2</v>
      </c>
      <c r="AC133" s="41">
        <f>'Survival-1cycle NMA'!DN134</f>
        <v>1.9977267215570702E-3</v>
      </c>
      <c r="AD133" s="41">
        <f>'Survival-1cycle NMA'!DW134</f>
        <v>0.109574381416442</v>
      </c>
      <c r="AE133" s="12">
        <f t="shared" ref="AE133:AE196" si="76">IF(AD133-AF133&gt;0,AD133-AF133,0)</f>
        <v>0.1039083778262518</v>
      </c>
      <c r="AF133" s="41">
        <f>'Survival-1cycle NMA'!DP134</f>
        <v>5.6660035901902103E-3</v>
      </c>
      <c r="AG133" s="41">
        <f t="shared" ref="AG133:AG196" si="77">F133</f>
        <v>4.70658112821438E-2</v>
      </c>
      <c r="AH133" s="41">
        <f t="shared" ref="AH133:AH196" si="78">G133</f>
        <v>4.8355162824531599E-4</v>
      </c>
      <c r="AI133" s="41">
        <f t="shared" ref="AI133:AI196" si="79">H133</f>
        <v>4.6582259653898485E-2</v>
      </c>
      <c r="AJ133" s="41">
        <f>'Survival-1cycle NMA'!DX134</f>
        <v>5.73707016071053E-2</v>
      </c>
      <c r="AK133" s="12">
        <f t="shared" ref="AK133:AK196" si="80">IF(AJ133-AL133&gt;0,AJ133-AL133,0)</f>
        <v>4.9550139029154248E-2</v>
      </c>
      <c r="AL133" s="41">
        <f>'Survival-1cycle NMA'!DQ134</f>
        <v>7.8205625779510495E-3</v>
      </c>
      <c r="AM133" s="41">
        <f t="shared" ref="AM133:AM196" si="81">AA133</f>
        <v>4.9149526519082901E-2</v>
      </c>
      <c r="AN133" s="41">
        <f t="shared" ref="AN133:AN196" si="82">AB133</f>
        <v>4.7151799797525831E-2</v>
      </c>
      <c r="AO133" s="41">
        <f t="shared" ref="AO133:AO196" si="83">AC133</f>
        <v>1.9977267215570702E-3</v>
      </c>
    </row>
    <row r="134" spans="1:41">
      <c r="A134" s="12">
        <v>131</v>
      </c>
      <c r="B134" s="12">
        <f t="shared" si="58"/>
        <v>7.4794520547945202</v>
      </c>
      <c r="C134" s="41">
        <f>'Survival-1cycle NMA'!DS135</f>
        <v>7.2324946398872297E-2</v>
      </c>
      <c r="D134" s="41">
        <f>'Survival-1cycle NMA'!DL135</f>
        <v>1.2578016945552499E-3</v>
      </c>
      <c r="E134" s="12">
        <f t="shared" si="59"/>
        <v>7.1067144704317048E-2</v>
      </c>
      <c r="F134" s="41">
        <f>'Survival-1cycle NMA'!DR135</f>
        <v>4.6448201752818698E-2</v>
      </c>
      <c r="G134" s="41">
        <f>'Survival-1cycle NMA'!DK135</f>
        <v>4.6762381020459798E-4</v>
      </c>
      <c r="H134" s="12">
        <f t="shared" si="60"/>
        <v>4.59805779426141E-2</v>
      </c>
      <c r="I134" s="41">
        <f>'Survival-1cycle NMA'!DT135</f>
        <v>6.5480875264265298E-2</v>
      </c>
      <c r="J134" s="12">
        <f t="shared" si="61"/>
        <v>6.2902051962841737E-2</v>
      </c>
      <c r="K134" s="41">
        <f>'Survival-1cycle NMA'!DM135</f>
        <v>2.5788233014235602E-3</v>
      </c>
      <c r="L134" s="41">
        <f t="shared" si="62"/>
        <v>4.6448201752818698E-2</v>
      </c>
      <c r="M134" s="41">
        <f t="shared" si="63"/>
        <v>4.6762381020459798E-4</v>
      </c>
      <c r="N134" s="41">
        <f t="shared" si="64"/>
        <v>4.59805779426141E-2</v>
      </c>
      <c r="O134" s="41">
        <f t="shared" si="65"/>
        <v>6.5480875264265298E-2</v>
      </c>
      <c r="P134" s="41">
        <f t="shared" si="66"/>
        <v>6.2902051962841737E-2</v>
      </c>
      <c r="Q134" s="41">
        <f t="shared" si="67"/>
        <v>2.5788233014235602E-3</v>
      </c>
      <c r="R134" s="41">
        <f t="shared" si="68"/>
        <v>4.6448201752818698E-2</v>
      </c>
      <c r="S134" s="41">
        <f t="shared" si="69"/>
        <v>4.6762381020459798E-4</v>
      </c>
      <c r="T134" s="41">
        <f t="shared" si="70"/>
        <v>4.59805779426141E-2</v>
      </c>
      <c r="U134" s="41">
        <f>'Survival-1cycle NMA'!DV135</f>
        <v>6.9345170516559307E-2</v>
      </c>
      <c r="V134" s="12">
        <f t="shared" si="71"/>
        <v>6.247282984262148E-2</v>
      </c>
      <c r="W134" s="41">
        <f>'Survival-1cycle NMA'!DO135</f>
        <v>6.8723406739378302E-3</v>
      </c>
      <c r="X134" s="41">
        <f t="shared" si="72"/>
        <v>6.5480875264265298E-2</v>
      </c>
      <c r="Y134" s="41">
        <f t="shared" si="73"/>
        <v>6.2902051962841737E-2</v>
      </c>
      <c r="Z134" s="41">
        <f t="shared" si="74"/>
        <v>2.5788233014235602E-3</v>
      </c>
      <c r="AA134" s="41">
        <f>'Survival-1cycle NMA'!DU135</f>
        <v>4.8509975549540098E-2</v>
      </c>
      <c r="AB134" s="12">
        <f t="shared" si="75"/>
        <v>4.657017963340597E-2</v>
      </c>
      <c r="AC134" s="41">
        <f>'Survival-1cycle NMA'!DN135</f>
        <v>1.9397959161341299E-3</v>
      </c>
      <c r="AD134" s="41">
        <f>'Survival-1cycle NMA'!DW135</f>
        <v>0.108389708414382</v>
      </c>
      <c r="AE134" s="12">
        <f t="shared" si="76"/>
        <v>0.10287021584279277</v>
      </c>
      <c r="AF134" s="41">
        <f>'Survival-1cycle NMA'!DP135</f>
        <v>5.5194925715892403E-3</v>
      </c>
      <c r="AG134" s="41">
        <f t="shared" si="77"/>
        <v>4.6448201752818698E-2</v>
      </c>
      <c r="AH134" s="41">
        <f t="shared" si="78"/>
        <v>4.6762381020459798E-4</v>
      </c>
      <c r="AI134" s="41">
        <f t="shared" si="79"/>
        <v>4.59805779426141E-2</v>
      </c>
      <c r="AJ134" s="41">
        <f>'Survival-1cycle NMA'!DX135</f>
        <v>5.6647071033358101E-2</v>
      </c>
      <c r="AK134" s="12">
        <f t="shared" si="80"/>
        <v>4.9020730037140699E-2</v>
      </c>
      <c r="AL134" s="41">
        <f>'Survival-1cycle NMA'!DQ135</f>
        <v>7.6263409962173999E-3</v>
      </c>
      <c r="AM134" s="41">
        <f t="shared" si="81"/>
        <v>4.8509975549540098E-2</v>
      </c>
      <c r="AN134" s="41">
        <f t="shared" si="82"/>
        <v>4.657017963340597E-2</v>
      </c>
      <c r="AO134" s="41">
        <f t="shared" si="83"/>
        <v>1.9397959161341299E-3</v>
      </c>
    </row>
    <row r="135" spans="1:41">
      <c r="A135" s="12">
        <v>132</v>
      </c>
      <c r="B135" s="12">
        <f t="shared" si="58"/>
        <v>7.536986301369863</v>
      </c>
      <c r="C135" s="41">
        <f>'Survival-1cycle NMA'!DS136</f>
        <v>7.1464067184758798E-2</v>
      </c>
      <c r="D135" s="41">
        <f>'Survival-1cycle NMA'!DL136</f>
        <v>1.2199520757060201E-3</v>
      </c>
      <c r="E135" s="12">
        <f t="shared" si="59"/>
        <v>7.0244115109052777E-2</v>
      </c>
      <c r="F135" s="41">
        <f>'Survival-1cycle NMA'!DR136</f>
        <v>4.5841805155136799E-2</v>
      </c>
      <c r="G135" s="41">
        <f>'Survival-1cycle NMA'!DK136</f>
        <v>4.5229548158565202E-4</v>
      </c>
      <c r="H135" s="12">
        <f t="shared" si="60"/>
        <v>4.5389509673551147E-2</v>
      </c>
      <c r="I135" s="41">
        <f>'Survival-1cycle NMA'!DT136</f>
        <v>6.4683990857896306E-2</v>
      </c>
      <c r="J135" s="12">
        <f t="shared" si="61"/>
        <v>6.217747042486374E-2</v>
      </c>
      <c r="K135" s="41">
        <f>'Survival-1cycle NMA'!DM136</f>
        <v>2.5065204330325698E-3</v>
      </c>
      <c r="L135" s="41">
        <f t="shared" si="62"/>
        <v>4.5841805155136799E-2</v>
      </c>
      <c r="M135" s="41">
        <f t="shared" si="63"/>
        <v>4.5229548158565202E-4</v>
      </c>
      <c r="N135" s="41">
        <f t="shared" si="64"/>
        <v>4.5389509673551147E-2</v>
      </c>
      <c r="O135" s="41">
        <f t="shared" si="65"/>
        <v>6.4683990857896306E-2</v>
      </c>
      <c r="P135" s="41">
        <f t="shared" si="66"/>
        <v>6.217747042486374E-2</v>
      </c>
      <c r="Q135" s="41">
        <f t="shared" si="67"/>
        <v>2.5065204330325698E-3</v>
      </c>
      <c r="R135" s="41">
        <f t="shared" si="68"/>
        <v>4.5841805155136799E-2</v>
      </c>
      <c r="S135" s="41">
        <f t="shared" si="69"/>
        <v>4.5229548158565202E-4</v>
      </c>
      <c r="T135" s="41">
        <f t="shared" si="70"/>
        <v>4.5389509673551147E-2</v>
      </c>
      <c r="U135" s="41">
        <f>'Survival-1cycle NMA'!DV136</f>
        <v>6.8511887174455194E-2</v>
      </c>
      <c r="V135" s="12">
        <f t="shared" si="71"/>
        <v>6.1811747165535252E-2</v>
      </c>
      <c r="W135" s="41">
        <f>'Survival-1cycle NMA'!DO136</f>
        <v>6.7001400089199397E-3</v>
      </c>
      <c r="X135" s="41">
        <f t="shared" si="72"/>
        <v>6.4683990857896306E-2</v>
      </c>
      <c r="Y135" s="41">
        <f t="shared" si="73"/>
        <v>6.217747042486374E-2</v>
      </c>
      <c r="Z135" s="41">
        <f t="shared" si="74"/>
        <v>2.5065204330325698E-3</v>
      </c>
      <c r="AA135" s="41">
        <f>'Survival-1cycle NMA'!DU136</f>
        <v>4.7881954681844599E-2</v>
      </c>
      <c r="AB135" s="12">
        <f t="shared" si="75"/>
        <v>4.599814853500879E-2</v>
      </c>
      <c r="AC135" s="41">
        <f>'Survival-1cycle NMA'!DN136</f>
        <v>1.88380614683581E-3</v>
      </c>
      <c r="AD135" s="41">
        <f>'Survival-1cycle NMA'!DW136</f>
        <v>0.10722331467219499</v>
      </c>
      <c r="AE135" s="12">
        <f t="shared" si="76"/>
        <v>0.1018459125759394</v>
      </c>
      <c r="AF135" s="41">
        <f>'Survival-1cycle NMA'!DP136</f>
        <v>5.3774020962555902E-3</v>
      </c>
      <c r="AG135" s="41">
        <f t="shared" si="77"/>
        <v>4.5841805155136799E-2</v>
      </c>
      <c r="AH135" s="41">
        <f t="shared" si="78"/>
        <v>4.5229548158565202E-4</v>
      </c>
      <c r="AI135" s="41">
        <f t="shared" si="79"/>
        <v>4.5389509673551147E-2</v>
      </c>
      <c r="AJ135" s="41">
        <f>'Survival-1cycle NMA'!DX136</f>
        <v>5.5936151336499498E-2</v>
      </c>
      <c r="AK135" s="12">
        <f t="shared" si="80"/>
        <v>4.8498384769400785E-2</v>
      </c>
      <c r="AL135" s="41">
        <f>'Survival-1cycle NMA'!DQ136</f>
        <v>7.4377665670987102E-3</v>
      </c>
      <c r="AM135" s="41">
        <f t="shared" si="81"/>
        <v>4.7881954681844599E-2</v>
      </c>
      <c r="AN135" s="41">
        <f t="shared" si="82"/>
        <v>4.599814853500879E-2</v>
      </c>
      <c r="AO135" s="41">
        <f t="shared" si="83"/>
        <v>1.88380614683581E-3</v>
      </c>
    </row>
    <row r="136" spans="1:41">
      <c r="A136" s="12">
        <v>133</v>
      </c>
      <c r="B136" s="12">
        <f t="shared" si="58"/>
        <v>7.5945205479452058</v>
      </c>
      <c r="C136" s="41">
        <f>'Survival-1cycle NMA'!DS137</f>
        <v>7.0617575886507897E-2</v>
      </c>
      <c r="D136" s="41">
        <f>'Survival-1cycle NMA'!DL137</f>
        <v>1.1834134191584E-3</v>
      </c>
      <c r="E136" s="12">
        <f t="shared" si="59"/>
        <v>6.94341624673495E-2</v>
      </c>
      <c r="F136" s="41">
        <f>'Survival-1cycle NMA'!DR137</f>
        <v>4.5246357612545501E-2</v>
      </c>
      <c r="G136" s="41">
        <f>'Survival-1cycle NMA'!DK137</f>
        <v>4.3754116176108999E-4</v>
      </c>
      <c r="H136" s="12">
        <f t="shared" si="60"/>
        <v>4.4808816450784411E-2</v>
      </c>
      <c r="I136" s="41">
        <f>'Survival-1cycle NMA'!DT137</f>
        <v>6.3900674609030803E-2</v>
      </c>
      <c r="J136" s="12">
        <f t="shared" si="61"/>
        <v>6.1464109368167916E-2</v>
      </c>
      <c r="K136" s="41">
        <f>'Survival-1cycle NMA'!DM137</f>
        <v>2.4365652408628899E-3</v>
      </c>
      <c r="L136" s="41">
        <f t="shared" si="62"/>
        <v>4.5246357612545501E-2</v>
      </c>
      <c r="M136" s="41">
        <f t="shared" si="63"/>
        <v>4.3754116176108999E-4</v>
      </c>
      <c r="N136" s="41">
        <f t="shared" si="64"/>
        <v>4.4808816450784411E-2</v>
      </c>
      <c r="O136" s="41">
        <f t="shared" si="65"/>
        <v>6.3900674609030803E-2</v>
      </c>
      <c r="P136" s="41">
        <f t="shared" si="66"/>
        <v>6.1464109368167916E-2</v>
      </c>
      <c r="Q136" s="41">
        <f t="shared" si="67"/>
        <v>2.4365652408628899E-3</v>
      </c>
      <c r="R136" s="41">
        <f t="shared" si="68"/>
        <v>4.5246357612545501E-2</v>
      </c>
      <c r="S136" s="41">
        <f t="shared" si="69"/>
        <v>4.3754116176108999E-4</v>
      </c>
      <c r="T136" s="41">
        <f t="shared" si="70"/>
        <v>4.4808816450784411E-2</v>
      </c>
      <c r="U136" s="41">
        <f>'Survival-1cycle NMA'!DV137</f>
        <v>6.7692641847329399E-2</v>
      </c>
      <c r="V136" s="12">
        <f t="shared" si="71"/>
        <v>6.1159657535591411E-2</v>
      </c>
      <c r="W136" s="41">
        <f>'Survival-1cycle NMA'!DO137</f>
        <v>6.5329843117379899E-3</v>
      </c>
      <c r="X136" s="41">
        <f t="shared" si="72"/>
        <v>6.3900674609030803E-2</v>
      </c>
      <c r="Y136" s="41">
        <f t="shared" si="73"/>
        <v>6.1464109368167916E-2</v>
      </c>
      <c r="Z136" s="41">
        <f t="shared" si="74"/>
        <v>2.4365652408628899E-3</v>
      </c>
      <c r="AA136" s="41">
        <f>'Survival-1cycle NMA'!DU137</f>
        <v>4.7265194207842497E-2</v>
      </c>
      <c r="AB136" s="12">
        <f t="shared" si="75"/>
        <v>4.54355109468896E-2</v>
      </c>
      <c r="AC136" s="41">
        <f>'Survival-1cycle NMA'!DN137</f>
        <v>1.8296832609529E-3</v>
      </c>
      <c r="AD136" s="41">
        <f>'Survival-1cycle NMA'!DW137</f>
        <v>0.106074826652059</v>
      </c>
      <c r="AE136" s="12">
        <f t="shared" si="76"/>
        <v>0.10083524783537598</v>
      </c>
      <c r="AF136" s="41">
        <f>'Survival-1cycle NMA'!DP137</f>
        <v>5.2395788166830198E-3</v>
      </c>
      <c r="AG136" s="41">
        <f t="shared" si="77"/>
        <v>4.5246357612545501E-2</v>
      </c>
      <c r="AH136" s="41">
        <f t="shared" si="78"/>
        <v>4.3754116176108999E-4</v>
      </c>
      <c r="AI136" s="41">
        <f t="shared" si="79"/>
        <v>4.4808816450784411E-2</v>
      </c>
      <c r="AJ136" s="41">
        <f>'Survival-1cycle NMA'!DX137</f>
        <v>5.5237651777196903E-2</v>
      </c>
      <c r="AK136" s="12">
        <f t="shared" si="80"/>
        <v>4.7983001801853484E-2</v>
      </c>
      <c r="AL136" s="41">
        <f>'Survival-1cycle NMA'!DQ137</f>
        <v>7.2546499753434199E-3</v>
      </c>
      <c r="AM136" s="41">
        <f t="shared" si="81"/>
        <v>4.7265194207842497E-2</v>
      </c>
      <c r="AN136" s="41">
        <f t="shared" si="82"/>
        <v>4.54355109468896E-2</v>
      </c>
      <c r="AO136" s="41">
        <f t="shared" si="83"/>
        <v>1.8296832609529E-3</v>
      </c>
    </row>
    <row r="137" spans="1:41">
      <c r="A137" s="12">
        <v>134</v>
      </c>
      <c r="B137" s="12">
        <f t="shared" si="58"/>
        <v>7.6520547945205477</v>
      </c>
      <c r="C137" s="41">
        <f>'Survival-1cycle NMA'!DS138</f>
        <v>6.9785157568036202E-2</v>
      </c>
      <c r="D137" s="41">
        <f>'Survival-1cycle NMA'!DL138</f>
        <v>1.14813412404324E-3</v>
      </c>
      <c r="E137" s="12">
        <f t="shared" si="59"/>
        <v>6.8637023443992959E-2</v>
      </c>
      <c r="F137" s="41">
        <f>'Survival-1cycle NMA'!DR138</f>
        <v>4.4661602934295601E-2</v>
      </c>
      <c r="G137" s="41">
        <f>'Survival-1cycle NMA'!DK138</f>
        <v>4.2333658048954197E-4</v>
      </c>
      <c r="H137" s="12">
        <f t="shared" si="60"/>
        <v>4.4238266353806059E-2</v>
      </c>
      <c r="I137" s="41">
        <f>'Survival-1cycle NMA'!DT138</f>
        <v>6.3130624709602595E-2</v>
      </c>
      <c r="J137" s="12">
        <f t="shared" si="61"/>
        <v>6.0761754070483204E-2</v>
      </c>
      <c r="K137" s="41">
        <f>'Survival-1cycle NMA'!DM138</f>
        <v>2.3688706391193901E-3</v>
      </c>
      <c r="L137" s="41">
        <f t="shared" si="62"/>
        <v>4.4661602934295601E-2</v>
      </c>
      <c r="M137" s="41">
        <f t="shared" si="63"/>
        <v>4.2333658048954197E-4</v>
      </c>
      <c r="N137" s="41">
        <f t="shared" si="64"/>
        <v>4.4238266353806059E-2</v>
      </c>
      <c r="O137" s="41">
        <f t="shared" si="65"/>
        <v>6.3130624709602595E-2</v>
      </c>
      <c r="P137" s="41">
        <f t="shared" si="66"/>
        <v>6.0761754070483204E-2</v>
      </c>
      <c r="Q137" s="41">
        <f t="shared" si="67"/>
        <v>2.3688706391193901E-3</v>
      </c>
      <c r="R137" s="41">
        <f t="shared" si="68"/>
        <v>4.4661602934295601E-2</v>
      </c>
      <c r="S137" s="41">
        <f t="shared" si="69"/>
        <v>4.2333658048954197E-4</v>
      </c>
      <c r="T137" s="41">
        <f t="shared" si="70"/>
        <v>4.4238266353806059E-2</v>
      </c>
      <c r="U137" s="41">
        <f>'Survival-1cycle NMA'!DV138</f>
        <v>6.68871251319334E-2</v>
      </c>
      <c r="V137" s="12">
        <f t="shared" si="71"/>
        <v>6.0516421774605922E-2</v>
      </c>
      <c r="W137" s="41">
        <f>'Survival-1cycle NMA'!DO138</f>
        <v>6.3707033573274802E-3</v>
      </c>
      <c r="X137" s="41">
        <f t="shared" si="72"/>
        <v>6.3130624709602595E-2</v>
      </c>
      <c r="Y137" s="41">
        <f t="shared" si="73"/>
        <v>6.0761754070483204E-2</v>
      </c>
      <c r="Z137" s="41">
        <f t="shared" si="74"/>
        <v>2.3688706391193901E-3</v>
      </c>
      <c r="AA137" s="41">
        <f>'Survival-1cycle NMA'!DU138</f>
        <v>4.6659432233290499E-2</v>
      </c>
      <c r="AB137" s="12">
        <f t="shared" si="75"/>
        <v>4.4882075935378407E-2</v>
      </c>
      <c r="AC137" s="41">
        <f>'Survival-1cycle NMA'!DN138</f>
        <v>1.7773562979120901E-3</v>
      </c>
      <c r="AD137" s="41">
        <f>'Survival-1cycle NMA'!DW138</f>
        <v>0.104943880406574</v>
      </c>
      <c r="AE137" s="12">
        <f t="shared" si="76"/>
        <v>9.983800498451946E-2</v>
      </c>
      <c r="AF137" s="41">
        <f>'Survival-1cycle NMA'!DP138</f>
        <v>5.1058754220545399E-3</v>
      </c>
      <c r="AG137" s="41">
        <f t="shared" si="77"/>
        <v>4.4661602934295601E-2</v>
      </c>
      <c r="AH137" s="41">
        <f t="shared" si="78"/>
        <v>4.2333658048954197E-4</v>
      </c>
      <c r="AI137" s="41">
        <f t="shared" si="79"/>
        <v>4.4238266353806059E-2</v>
      </c>
      <c r="AJ137" s="41">
        <f>'Survival-1cycle NMA'!DX138</f>
        <v>5.4551289873967998E-2</v>
      </c>
      <c r="AK137" s="12">
        <f t="shared" si="80"/>
        <v>4.7474480749215051E-2</v>
      </c>
      <c r="AL137" s="41">
        <f>'Survival-1cycle NMA'!DQ138</f>
        <v>7.07680912475295E-3</v>
      </c>
      <c r="AM137" s="41">
        <f t="shared" si="81"/>
        <v>4.6659432233290499E-2</v>
      </c>
      <c r="AN137" s="41">
        <f t="shared" si="82"/>
        <v>4.4882075935378407E-2</v>
      </c>
      <c r="AO137" s="41">
        <f t="shared" si="83"/>
        <v>1.7773562979120901E-3</v>
      </c>
    </row>
    <row r="138" spans="1:41">
      <c r="A138" s="12">
        <v>135</v>
      </c>
      <c r="B138" s="12">
        <f t="shared" si="58"/>
        <v>7.7095890410958905</v>
      </c>
      <c r="C138" s="41">
        <f>'Survival-1cycle NMA'!DS139</f>
        <v>6.8966505888482493E-2</v>
      </c>
      <c r="D138" s="41">
        <f>'Survival-1cycle NMA'!DL139</f>
        <v>1.1140648717495899E-3</v>
      </c>
      <c r="E138" s="12">
        <f t="shared" si="59"/>
        <v>6.7852441016732906E-2</v>
      </c>
      <c r="F138" s="41">
        <f>'Survival-1cycle NMA'!DR139</f>
        <v>4.4087292347598298E-2</v>
      </c>
      <c r="G138" s="41">
        <f>'Survival-1cycle NMA'!DK139</f>
        <v>4.0965861424579998E-4</v>
      </c>
      <c r="H138" s="12">
        <f t="shared" si="60"/>
        <v>4.3677633733352497E-2</v>
      </c>
      <c r="I138" s="41">
        <f>'Survival-1cycle NMA'!DT139</f>
        <v>6.2373547707322403E-2</v>
      </c>
      <c r="J138" s="12">
        <f t="shared" si="61"/>
        <v>6.0070194519039846E-2</v>
      </c>
      <c r="K138" s="41">
        <f>'Survival-1cycle NMA'!DM139</f>
        <v>2.3033531882825599E-3</v>
      </c>
      <c r="L138" s="41">
        <f t="shared" si="62"/>
        <v>4.4087292347598298E-2</v>
      </c>
      <c r="M138" s="41">
        <f t="shared" si="63"/>
        <v>4.0965861424579998E-4</v>
      </c>
      <c r="N138" s="41">
        <f t="shared" si="64"/>
        <v>4.3677633733352497E-2</v>
      </c>
      <c r="O138" s="41">
        <f t="shared" si="65"/>
        <v>6.2373547707322403E-2</v>
      </c>
      <c r="P138" s="41">
        <f t="shared" si="66"/>
        <v>6.0070194519039846E-2</v>
      </c>
      <c r="Q138" s="41">
        <f t="shared" si="67"/>
        <v>2.3033531882825599E-3</v>
      </c>
      <c r="R138" s="41">
        <f t="shared" si="68"/>
        <v>4.4087292347598298E-2</v>
      </c>
      <c r="S138" s="41">
        <f t="shared" si="69"/>
        <v>4.0965861424579998E-4</v>
      </c>
      <c r="T138" s="41">
        <f t="shared" si="70"/>
        <v>4.3677633733352497E-2</v>
      </c>
      <c r="U138" s="41">
        <f>'Survival-1cycle NMA'!DV139</f>
        <v>6.6095036121301298E-2</v>
      </c>
      <c r="V138" s="12">
        <f t="shared" si="71"/>
        <v>5.9881902673394771E-2</v>
      </c>
      <c r="W138" s="41">
        <f>'Survival-1cycle NMA'!DO139</f>
        <v>6.2131334479065296E-3</v>
      </c>
      <c r="X138" s="41">
        <f t="shared" si="72"/>
        <v>6.2373547707322403E-2</v>
      </c>
      <c r="Y138" s="41">
        <f t="shared" si="73"/>
        <v>6.0070194519039846E-2</v>
      </c>
      <c r="Z138" s="41">
        <f t="shared" si="74"/>
        <v>2.3033531882825599E-3</v>
      </c>
      <c r="AA138" s="41">
        <f>'Survival-1cycle NMA'!DU139</f>
        <v>4.6064414406854902E-2</v>
      </c>
      <c r="AB138" s="12">
        <f t="shared" si="75"/>
        <v>4.4337657070827124E-2</v>
      </c>
      <c r="AC138" s="41">
        <f>'Survival-1cycle NMA'!DN139</f>
        <v>1.72675733602778E-3</v>
      </c>
      <c r="AD138" s="41">
        <f>'Survival-1cycle NMA'!DW139</f>
        <v>0.103830121281062</v>
      </c>
      <c r="AE138" s="12">
        <f t="shared" si="76"/>
        <v>9.8853970909408562E-2</v>
      </c>
      <c r="AF138" s="41">
        <f>'Survival-1cycle NMA'!DP139</f>
        <v>4.9761503716534402E-3</v>
      </c>
      <c r="AG138" s="41">
        <f t="shared" si="77"/>
        <v>4.4087292347598298E-2</v>
      </c>
      <c r="AH138" s="41">
        <f t="shared" si="78"/>
        <v>4.0965861424579998E-4</v>
      </c>
      <c r="AI138" s="41">
        <f t="shared" si="79"/>
        <v>4.3677633733352497E-2</v>
      </c>
      <c r="AJ138" s="41">
        <f>'Survival-1cycle NMA'!DX139</f>
        <v>5.3876791121874601E-2</v>
      </c>
      <c r="AK138" s="12">
        <f t="shared" si="80"/>
        <v>4.697272229309557E-2</v>
      </c>
      <c r="AL138" s="41">
        <f>'Survival-1cycle NMA'!DQ139</f>
        <v>6.90406882877903E-3</v>
      </c>
      <c r="AM138" s="41">
        <f t="shared" si="81"/>
        <v>4.6064414406854902E-2</v>
      </c>
      <c r="AN138" s="41">
        <f t="shared" si="82"/>
        <v>4.4337657070827124E-2</v>
      </c>
      <c r="AO138" s="41">
        <f t="shared" si="83"/>
        <v>1.72675733602778E-3</v>
      </c>
    </row>
    <row r="139" spans="1:41">
      <c r="A139" s="12">
        <v>136</v>
      </c>
      <c r="B139" s="12">
        <f t="shared" si="58"/>
        <v>7.7671232876712333</v>
      </c>
      <c r="C139" s="41">
        <f>'Survival-1cycle NMA'!DS140</f>
        <v>6.8161322820036105E-2</v>
      </c>
      <c r="D139" s="41">
        <f>'Survival-1cycle NMA'!DL140</f>
        <v>1.08115851362089E-3</v>
      </c>
      <c r="E139" s="12">
        <f t="shared" si="59"/>
        <v>6.708016430641521E-2</v>
      </c>
      <c r="F139" s="41">
        <f>'Survival-1cycle NMA'!DR140</f>
        <v>4.35231842406609E-2</v>
      </c>
      <c r="G139" s="41">
        <f>'Survival-1cycle NMA'!DK140</f>
        <v>3.9648522622970399E-4</v>
      </c>
      <c r="H139" s="12">
        <f t="shared" si="60"/>
        <v>4.3126699014431197E-2</v>
      </c>
      <c r="I139" s="41">
        <f>'Survival-1cycle NMA'!DT140</f>
        <v>6.1629158227752397E-2</v>
      </c>
      <c r="J139" s="12">
        <f t="shared" si="61"/>
        <v>5.9389225303146727E-2</v>
      </c>
      <c r="K139" s="41">
        <f>'Survival-1cycle NMA'!DM140</f>
        <v>2.2399329246056698E-3</v>
      </c>
      <c r="L139" s="41">
        <f t="shared" si="62"/>
        <v>4.35231842406609E-2</v>
      </c>
      <c r="M139" s="41">
        <f t="shared" si="63"/>
        <v>3.9648522622970399E-4</v>
      </c>
      <c r="N139" s="41">
        <f t="shared" si="64"/>
        <v>4.3126699014431197E-2</v>
      </c>
      <c r="O139" s="41">
        <f t="shared" si="65"/>
        <v>6.1629158227752397E-2</v>
      </c>
      <c r="P139" s="41">
        <f t="shared" si="66"/>
        <v>5.9389225303146727E-2</v>
      </c>
      <c r="Q139" s="41">
        <f t="shared" si="67"/>
        <v>2.2399329246056698E-3</v>
      </c>
      <c r="R139" s="41">
        <f t="shared" si="68"/>
        <v>4.35231842406609E-2</v>
      </c>
      <c r="S139" s="41">
        <f t="shared" si="69"/>
        <v>3.9648522622970399E-4</v>
      </c>
      <c r="T139" s="41">
        <f t="shared" si="70"/>
        <v>4.3126699014431197E-2</v>
      </c>
      <c r="U139" s="41">
        <f>'Survival-1cycle NMA'!DV140</f>
        <v>6.53160821242494E-2</v>
      </c>
      <c r="V139" s="12">
        <f t="shared" si="71"/>
        <v>5.925596499238224E-2</v>
      </c>
      <c r="W139" s="41">
        <f>'Survival-1cycle NMA'!DO140</f>
        <v>6.0601171318671598E-3</v>
      </c>
      <c r="X139" s="41">
        <f t="shared" si="72"/>
        <v>6.1629158227752397E-2</v>
      </c>
      <c r="Y139" s="41">
        <f t="shared" si="73"/>
        <v>5.9389225303146727E-2</v>
      </c>
      <c r="Z139" s="41">
        <f t="shared" si="74"/>
        <v>2.2399329246056698E-3</v>
      </c>
      <c r="AA139" s="41">
        <f>'Survival-1cycle NMA'!DU140</f>
        <v>4.5479893660074697E-2</v>
      </c>
      <c r="AB139" s="12">
        <f t="shared" si="75"/>
        <v>4.3802072312689996E-2</v>
      </c>
      <c r="AC139" s="41">
        <f>'Survival-1cycle NMA'!DN140</f>
        <v>1.6778213473846999E-3</v>
      </c>
      <c r="AD139" s="41">
        <f>'Survival-1cycle NMA'!DW140</f>
        <v>0.10273320362669</v>
      </c>
      <c r="AE139" s="12">
        <f t="shared" si="76"/>
        <v>9.7882935985341674E-2</v>
      </c>
      <c r="AF139" s="41">
        <f>'Survival-1cycle NMA'!DP140</f>
        <v>4.8502676413483296E-3</v>
      </c>
      <c r="AG139" s="41">
        <f t="shared" si="77"/>
        <v>4.35231842406609E-2</v>
      </c>
      <c r="AH139" s="41">
        <f t="shared" si="78"/>
        <v>3.9648522622970399E-4</v>
      </c>
      <c r="AI139" s="41">
        <f t="shared" si="79"/>
        <v>4.3126699014431197E-2</v>
      </c>
      <c r="AJ139" s="41">
        <f>'Survival-1cycle NMA'!DX140</f>
        <v>5.3213888722412603E-2</v>
      </c>
      <c r="AK139" s="12">
        <f t="shared" si="80"/>
        <v>4.6477628206544094E-2</v>
      </c>
      <c r="AL139" s="41">
        <f>'Survival-1cycle NMA'!DQ140</f>
        <v>6.7362605158685102E-3</v>
      </c>
      <c r="AM139" s="41">
        <f t="shared" si="81"/>
        <v>4.5479893660074697E-2</v>
      </c>
      <c r="AN139" s="41">
        <f t="shared" si="82"/>
        <v>4.3802072312689996E-2</v>
      </c>
      <c r="AO139" s="41">
        <f t="shared" si="83"/>
        <v>1.6778213473846999E-3</v>
      </c>
    </row>
    <row r="140" spans="1:41">
      <c r="A140" s="12">
        <v>137</v>
      </c>
      <c r="B140" s="12">
        <f t="shared" si="58"/>
        <v>7.8246575342465752</v>
      </c>
      <c r="C140" s="41">
        <f>'Survival-1cycle NMA'!DS141</f>
        <v>6.7369318376609505E-2</v>
      </c>
      <c r="D140" s="41">
        <f>'Survival-1cycle NMA'!DL141</f>
        <v>1.04936996474514E-3</v>
      </c>
      <c r="E140" s="12">
        <f t="shared" si="59"/>
        <v>6.6319948411864366E-2</v>
      </c>
      <c r="F140" s="41">
        <f>'Survival-1cycle NMA'!DR141</f>
        <v>4.2969043916111699E-2</v>
      </c>
      <c r="G140" s="41">
        <f>'Survival-1cycle NMA'!DK141</f>
        <v>3.83795409823251E-4</v>
      </c>
      <c r="H140" s="12">
        <f t="shared" si="60"/>
        <v>4.2585248506288448E-2</v>
      </c>
      <c r="I140" s="41">
        <f>'Survival-1cycle NMA'!DT141</f>
        <v>6.08971787071989E-2</v>
      </c>
      <c r="J140" s="12">
        <f t="shared" si="61"/>
        <v>5.8718645508767917E-2</v>
      </c>
      <c r="K140" s="41">
        <f>'Survival-1cycle NMA'!DM141</f>
        <v>2.1785331984309798E-3</v>
      </c>
      <c r="L140" s="41">
        <f t="shared" si="62"/>
        <v>4.2969043916111699E-2</v>
      </c>
      <c r="M140" s="41">
        <f t="shared" si="63"/>
        <v>3.83795409823251E-4</v>
      </c>
      <c r="N140" s="41">
        <f t="shared" si="64"/>
        <v>4.2585248506288448E-2</v>
      </c>
      <c r="O140" s="41">
        <f t="shared" si="65"/>
        <v>6.08971787071989E-2</v>
      </c>
      <c r="P140" s="41">
        <f t="shared" si="66"/>
        <v>5.8718645508767917E-2</v>
      </c>
      <c r="Q140" s="41">
        <f t="shared" si="67"/>
        <v>2.1785331984309798E-3</v>
      </c>
      <c r="R140" s="41">
        <f t="shared" si="68"/>
        <v>4.2969043916111699E-2</v>
      </c>
      <c r="S140" s="41">
        <f t="shared" si="69"/>
        <v>3.83795409823251E-4</v>
      </c>
      <c r="T140" s="41">
        <f t="shared" si="70"/>
        <v>4.2585248506288448E-2</v>
      </c>
      <c r="U140" s="41">
        <f>'Survival-1cycle NMA'!DV141</f>
        <v>6.45499783957241E-2</v>
      </c>
      <c r="V140" s="12">
        <f t="shared" si="71"/>
        <v>5.8638475459601908E-2</v>
      </c>
      <c r="W140" s="41">
        <f>'Survival-1cycle NMA'!DO141</f>
        <v>5.9115029361221901E-3</v>
      </c>
      <c r="X140" s="41">
        <f t="shared" si="72"/>
        <v>6.08971787071989E-2</v>
      </c>
      <c r="Y140" s="41">
        <f t="shared" si="73"/>
        <v>5.8718645508767917E-2</v>
      </c>
      <c r="Z140" s="41">
        <f t="shared" si="74"/>
        <v>2.1785331984309798E-3</v>
      </c>
      <c r="AA140" s="41">
        <f>'Survival-1cycle NMA'!DU141</f>
        <v>4.4905629957779102E-2</v>
      </c>
      <c r="AB140" s="12">
        <f t="shared" si="75"/>
        <v>4.3275143897402349E-2</v>
      </c>
      <c r="AC140" s="41">
        <f>'Survival-1cycle NMA'!DN141</f>
        <v>1.63048606037675E-3</v>
      </c>
      <c r="AD140" s="41">
        <f>'Survival-1cycle NMA'!DW141</f>
        <v>0.10165279052402799</v>
      </c>
      <c r="AE140" s="12">
        <f t="shared" si="76"/>
        <v>9.6924694041581674E-2</v>
      </c>
      <c r="AF140" s="41">
        <f>'Survival-1cycle NMA'!DP141</f>
        <v>4.7280964824463201E-3</v>
      </c>
      <c r="AG140" s="41">
        <f t="shared" si="77"/>
        <v>4.2969043916111699E-2</v>
      </c>
      <c r="AH140" s="41">
        <f t="shared" si="78"/>
        <v>3.83795409823251E-4</v>
      </c>
      <c r="AI140" s="41">
        <f t="shared" si="79"/>
        <v>4.2585248506288448E-2</v>
      </c>
      <c r="AJ140" s="41">
        <f>'Survival-1cycle NMA'!DX141</f>
        <v>5.2562323324090297E-2</v>
      </c>
      <c r="AK140" s="12">
        <f t="shared" si="80"/>
        <v>4.5989101375306901E-2</v>
      </c>
      <c r="AL140" s="41">
        <f>'Survival-1cycle NMA'!DQ141</f>
        <v>6.5732219487833997E-3</v>
      </c>
      <c r="AM140" s="41">
        <f t="shared" si="81"/>
        <v>4.4905629957779102E-2</v>
      </c>
      <c r="AN140" s="41">
        <f t="shared" si="82"/>
        <v>4.3275143897402349E-2</v>
      </c>
      <c r="AO140" s="41">
        <f t="shared" si="83"/>
        <v>1.63048606037675E-3</v>
      </c>
    </row>
    <row r="141" spans="1:41">
      <c r="A141" s="12">
        <v>138</v>
      </c>
      <c r="B141" s="12">
        <f t="shared" si="58"/>
        <v>7.882191780821918</v>
      </c>
      <c r="C141" s="41">
        <f>'Survival-1cycle NMA'!DS142</f>
        <v>6.6590210352879695E-2</v>
      </c>
      <c r="D141" s="41">
        <f>'Survival-1cycle NMA'!DL142</f>
        <v>1.0186561034782899E-3</v>
      </c>
      <c r="E141" s="12">
        <f t="shared" si="59"/>
        <v>6.5571554249401406E-2</v>
      </c>
      <c r="F141" s="41">
        <f>'Survival-1cycle NMA'!DR142</f>
        <v>4.24246433543203E-2</v>
      </c>
      <c r="G141" s="41">
        <f>'Survival-1cycle NMA'!DK142</f>
        <v>3.7156913527691698E-4</v>
      </c>
      <c r="H141" s="12">
        <f t="shared" si="60"/>
        <v>4.2053074219043383E-2</v>
      </c>
      <c r="I141" s="41">
        <f>'Survival-1cycle NMA'!DT142</f>
        <v>6.0177339135935301E-2</v>
      </c>
      <c r="J141" s="12">
        <f t="shared" si="61"/>
        <v>5.8058258615106093E-2</v>
      </c>
      <c r="K141" s="41">
        <f>'Survival-1cycle NMA'!DM142</f>
        <v>2.1190805208292098E-3</v>
      </c>
      <c r="L141" s="41">
        <f t="shared" si="62"/>
        <v>4.24246433543203E-2</v>
      </c>
      <c r="M141" s="41">
        <f t="shared" si="63"/>
        <v>3.7156913527691698E-4</v>
      </c>
      <c r="N141" s="41">
        <f t="shared" si="64"/>
        <v>4.2053074219043383E-2</v>
      </c>
      <c r="O141" s="41">
        <f t="shared" si="65"/>
        <v>6.0177339135935301E-2</v>
      </c>
      <c r="P141" s="41">
        <f t="shared" si="66"/>
        <v>5.8058258615106093E-2</v>
      </c>
      <c r="Q141" s="41">
        <f t="shared" si="67"/>
        <v>2.1190805208292098E-3</v>
      </c>
      <c r="R141" s="41">
        <f t="shared" si="68"/>
        <v>4.24246433543203E-2</v>
      </c>
      <c r="S141" s="41">
        <f t="shared" si="69"/>
        <v>3.7156913527691698E-4</v>
      </c>
      <c r="T141" s="41">
        <f t="shared" si="70"/>
        <v>4.2053074219043383E-2</v>
      </c>
      <c r="U141" s="41">
        <f>'Survival-1cycle NMA'!DV142</f>
        <v>6.3796447877496706E-2</v>
      </c>
      <c r="V141" s="12">
        <f t="shared" si="71"/>
        <v>5.8029302766295469E-2</v>
      </c>
      <c r="W141" s="41">
        <f>'Survival-1cycle NMA'!DO142</f>
        <v>5.7671451112012396E-3</v>
      </c>
      <c r="X141" s="41">
        <f t="shared" si="72"/>
        <v>6.0177339135935301E-2</v>
      </c>
      <c r="Y141" s="41">
        <f t="shared" si="73"/>
        <v>5.8058258615106093E-2</v>
      </c>
      <c r="Z141" s="41">
        <f t="shared" si="74"/>
        <v>2.1190805208292098E-3</v>
      </c>
      <c r="AA141" s="41">
        <f>'Survival-1cycle NMA'!DU142</f>
        <v>4.4341390058490499E-2</v>
      </c>
      <c r="AB141" s="12">
        <f t="shared" si="75"/>
        <v>4.2756698229029305E-2</v>
      </c>
      <c r="AC141" s="41">
        <f>'Survival-1cycle NMA'!DN142</f>
        <v>1.5846918294611901E-3</v>
      </c>
      <c r="AD141" s="41">
        <f>'Survival-1cycle NMA'!DW142</f>
        <v>0.10058855351654999</v>
      </c>
      <c r="AE141" s="12">
        <f t="shared" si="76"/>
        <v>9.597904232430049E-2</v>
      </c>
      <c r="AF141" s="41">
        <f>'Survival-1cycle NMA'!DP142</f>
        <v>4.6095111922495003E-3</v>
      </c>
      <c r="AG141" s="41">
        <f t="shared" si="77"/>
        <v>4.24246433543203E-2</v>
      </c>
      <c r="AH141" s="41">
        <f t="shared" si="78"/>
        <v>3.7156913527691698E-4</v>
      </c>
      <c r="AI141" s="41">
        <f t="shared" si="79"/>
        <v>4.2053074219043383E-2</v>
      </c>
      <c r="AJ141" s="41">
        <f>'Survival-1cycle NMA'!DX142</f>
        <v>5.1921842773204697E-2</v>
      </c>
      <c r="AK141" s="12">
        <f t="shared" si="80"/>
        <v>4.5507045816041959E-2</v>
      </c>
      <c r="AL141" s="41">
        <f>'Survival-1cycle NMA'!DQ142</f>
        <v>6.4147969571627401E-3</v>
      </c>
      <c r="AM141" s="41">
        <f t="shared" si="81"/>
        <v>4.4341390058490499E-2</v>
      </c>
      <c r="AN141" s="41">
        <f t="shared" si="82"/>
        <v>4.2756698229029305E-2</v>
      </c>
      <c r="AO141" s="41">
        <f t="shared" si="83"/>
        <v>1.5846918294611901E-3</v>
      </c>
    </row>
    <row r="142" spans="1:41">
      <c r="A142" s="12">
        <v>139</v>
      </c>
      <c r="B142" s="12">
        <f t="shared" si="58"/>
        <v>7.9397260273972599</v>
      </c>
      <c r="C142" s="41">
        <f>'Survival-1cycle NMA'!DS143</f>
        <v>6.5823724073241996E-2</v>
      </c>
      <c r="D142" s="41">
        <f>'Survival-1cycle NMA'!DL143</f>
        <v>9.8897567636091499E-4</v>
      </c>
      <c r="E142" s="12">
        <f t="shared" si="59"/>
        <v>6.4834748396881081E-2</v>
      </c>
      <c r="F142" s="41">
        <f>'Survival-1cycle NMA'!DR143</f>
        <v>4.1889760986167E-2</v>
      </c>
      <c r="G142" s="41">
        <f>'Survival-1cycle NMA'!DK143</f>
        <v>3.59787299427539E-4</v>
      </c>
      <c r="H142" s="12">
        <f t="shared" si="60"/>
        <v>4.1529973686739462E-2</v>
      </c>
      <c r="I142" s="41">
        <f>'Survival-1cycle NMA'!DT143</f>
        <v>5.9469376811296201E-2</v>
      </c>
      <c r="J142" s="12">
        <f t="shared" si="61"/>
        <v>5.7407872393208034E-2</v>
      </c>
      <c r="K142" s="41">
        <f>'Survival-1cycle NMA'!DM143</f>
        <v>2.06150441808817E-3</v>
      </c>
      <c r="L142" s="41">
        <f t="shared" si="62"/>
        <v>4.1889760986167E-2</v>
      </c>
      <c r="M142" s="41">
        <f t="shared" si="63"/>
        <v>3.59787299427539E-4</v>
      </c>
      <c r="N142" s="41">
        <f t="shared" si="64"/>
        <v>4.1529973686739462E-2</v>
      </c>
      <c r="O142" s="41">
        <f t="shared" si="65"/>
        <v>5.9469376811296201E-2</v>
      </c>
      <c r="P142" s="41">
        <f t="shared" si="66"/>
        <v>5.7407872393208034E-2</v>
      </c>
      <c r="Q142" s="41">
        <f t="shared" si="67"/>
        <v>2.06150441808817E-3</v>
      </c>
      <c r="R142" s="41">
        <f t="shared" si="68"/>
        <v>4.1889760986167E-2</v>
      </c>
      <c r="S142" s="41">
        <f t="shared" si="69"/>
        <v>3.59787299427539E-4</v>
      </c>
      <c r="T142" s="41">
        <f t="shared" si="70"/>
        <v>4.1529973686739462E-2</v>
      </c>
      <c r="U142" s="41">
        <f>'Survival-1cycle NMA'!DV143</f>
        <v>6.3055220948772403E-2</v>
      </c>
      <c r="V142" s="12">
        <f t="shared" si="71"/>
        <v>5.7428317560347761E-2</v>
      </c>
      <c r="W142" s="41">
        <f>'Survival-1cycle NMA'!DO143</f>
        <v>5.6269033884246396E-3</v>
      </c>
      <c r="X142" s="41">
        <f t="shared" si="72"/>
        <v>5.9469376811296201E-2</v>
      </c>
      <c r="Y142" s="41">
        <f t="shared" si="73"/>
        <v>5.7407872393208034E-2</v>
      </c>
      <c r="Z142" s="41">
        <f t="shared" si="74"/>
        <v>2.06150441808817E-3</v>
      </c>
      <c r="AA142" s="41">
        <f>'Survival-1cycle NMA'!DU143</f>
        <v>4.3786947284342202E-2</v>
      </c>
      <c r="AB142" s="12">
        <f t="shared" si="75"/>
        <v>4.224656577262955E-2</v>
      </c>
      <c r="AC142" s="41">
        <f>'Survival-1cycle NMA'!DN143</f>
        <v>1.5403815117126501E-3</v>
      </c>
      <c r="AD142" s="41">
        <f>'Survival-1cycle NMA'!DW143</f>
        <v>9.9540172353706893E-2</v>
      </c>
      <c r="AE142" s="12">
        <f t="shared" si="76"/>
        <v>9.5045781458014747E-2</v>
      </c>
      <c r="AF142" s="41">
        <f>'Survival-1cycle NMA'!DP143</f>
        <v>4.4943908956921498E-3</v>
      </c>
      <c r="AG142" s="41">
        <f t="shared" si="77"/>
        <v>4.1889760986167E-2</v>
      </c>
      <c r="AH142" s="41">
        <f t="shared" si="78"/>
        <v>3.59787299427539E-4</v>
      </c>
      <c r="AI142" s="41">
        <f t="shared" si="79"/>
        <v>4.1529973686739462E-2</v>
      </c>
      <c r="AJ142" s="41">
        <f>'Survival-1cycle NMA'!DX143</f>
        <v>5.1292201874360503E-2</v>
      </c>
      <c r="AK142" s="12">
        <f t="shared" si="80"/>
        <v>4.5031366691719303E-2</v>
      </c>
      <c r="AL142" s="41">
        <f>'Survival-1cycle NMA'!DQ143</f>
        <v>6.2608351826412001E-3</v>
      </c>
      <c r="AM142" s="41">
        <f t="shared" si="81"/>
        <v>4.3786947284342202E-2</v>
      </c>
      <c r="AN142" s="41">
        <f t="shared" si="82"/>
        <v>4.224656577262955E-2</v>
      </c>
      <c r="AO142" s="41">
        <f t="shared" si="83"/>
        <v>1.5403815117126501E-3</v>
      </c>
    </row>
    <row r="143" spans="1:41">
      <c r="A143" s="12">
        <v>140</v>
      </c>
      <c r="B143" s="12">
        <f t="shared" si="58"/>
        <v>7.9972602739726026</v>
      </c>
      <c r="C143" s="41">
        <f>'Survival-1cycle NMA'!DS144</f>
        <v>6.50695921502462E-2</v>
      </c>
      <c r="D143" s="41">
        <f>'Survival-1cycle NMA'!DL144</f>
        <v>9.6028920811330699E-4</v>
      </c>
      <c r="E143" s="12">
        <f t="shared" si="59"/>
        <v>6.4109302942132892E-2</v>
      </c>
      <c r="F143" s="41">
        <f>'Survival-1cycle NMA'!DR144</f>
        <v>4.1364181474824603E-2</v>
      </c>
      <c r="G143" s="41">
        <f>'Survival-1cycle NMA'!DK144</f>
        <v>3.4843167825626703E-4</v>
      </c>
      <c r="H143" s="12">
        <f t="shared" si="60"/>
        <v>4.1015749796568336E-2</v>
      </c>
      <c r="I143" s="41">
        <f>'Survival-1cycle NMA'!DT144</f>
        <v>5.87730361002144E-2</v>
      </c>
      <c r="J143" s="12">
        <f t="shared" si="61"/>
        <v>5.6767298806603091E-2</v>
      </c>
      <c r="K143" s="41">
        <f>'Survival-1cycle NMA'!DM144</f>
        <v>2.0057372936113098E-3</v>
      </c>
      <c r="L143" s="41">
        <f t="shared" si="62"/>
        <v>4.1364181474824603E-2</v>
      </c>
      <c r="M143" s="41">
        <f t="shared" si="63"/>
        <v>3.4843167825626703E-4</v>
      </c>
      <c r="N143" s="41">
        <f t="shared" si="64"/>
        <v>4.1015749796568336E-2</v>
      </c>
      <c r="O143" s="41">
        <f t="shared" si="65"/>
        <v>5.87730361002144E-2</v>
      </c>
      <c r="P143" s="41">
        <f t="shared" si="66"/>
        <v>5.6767298806603091E-2</v>
      </c>
      <c r="Q143" s="41">
        <f t="shared" si="67"/>
        <v>2.0057372936113098E-3</v>
      </c>
      <c r="R143" s="41">
        <f t="shared" si="68"/>
        <v>4.1364181474824603E-2</v>
      </c>
      <c r="S143" s="41">
        <f t="shared" si="69"/>
        <v>3.4843167825626703E-4</v>
      </c>
      <c r="T143" s="41">
        <f t="shared" si="70"/>
        <v>4.1015749796568336E-2</v>
      </c>
      <c r="U143" s="41">
        <f>'Survival-1cycle NMA'!DV144</f>
        <v>6.2326035186253799E-2</v>
      </c>
      <c r="V143" s="12">
        <f t="shared" si="71"/>
        <v>5.6835392437728068E-2</v>
      </c>
      <c r="W143" s="41">
        <f>'Survival-1cycle NMA'!DO144</f>
        <v>5.4906427485257297E-3</v>
      </c>
      <c r="X143" s="41">
        <f t="shared" si="72"/>
        <v>5.87730361002144E-2</v>
      </c>
      <c r="Y143" s="41">
        <f t="shared" si="73"/>
        <v>5.6767298806603091E-2</v>
      </c>
      <c r="Z143" s="41">
        <f t="shared" si="74"/>
        <v>2.0057372936113098E-3</v>
      </c>
      <c r="AA143" s="41">
        <f>'Survival-1cycle NMA'!DU144</f>
        <v>4.3242081300087901E-2</v>
      </c>
      <c r="AB143" s="12">
        <f t="shared" si="75"/>
        <v>4.1744580950301771E-2</v>
      </c>
      <c r="AC143" s="41">
        <f>'Survival-1cycle NMA'!DN144</f>
        <v>1.4975003497861301E-3</v>
      </c>
      <c r="AD143" s="41">
        <f>'Survival-1cycle NMA'!DW144</f>
        <v>9.8507334743154401E-2</v>
      </c>
      <c r="AE143" s="12">
        <f t="shared" si="76"/>
        <v>9.4124715405688092E-2</v>
      </c>
      <c r="AF143" s="41">
        <f>'Survival-1cycle NMA'!DP144</f>
        <v>4.38261933746631E-3</v>
      </c>
      <c r="AG143" s="41">
        <f t="shared" si="77"/>
        <v>4.1364181474824603E-2</v>
      </c>
      <c r="AH143" s="41">
        <f t="shared" si="78"/>
        <v>3.4843167825626703E-4</v>
      </c>
      <c r="AI143" s="41">
        <f t="shared" si="79"/>
        <v>4.1015749796568336E-2</v>
      </c>
      <c r="AJ143" s="41">
        <f>'Survival-1cycle NMA'!DX144</f>
        <v>5.0673162160301703E-2</v>
      </c>
      <c r="AK143" s="12">
        <f t="shared" si="80"/>
        <v>4.4561970324429205E-2</v>
      </c>
      <c r="AL143" s="41">
        <f>'Survival-1cycle NMA'!DQ144</f>
        <v>6.1111918358724999E-3</v>
      </c>
      <c r="AM143" s="41">
        <f t="shared" si="81"/>
        <v>4.3242081300087901E-2</v>
      </c>
      <c r="AN143" s="41">
        <f t="shared" si="82"/>
        <v>4.1744580950301771E-2</v>
      </c>
      <c r="AO143" s="41">
        <f t="shared" si="83"/>
        <v>1.4975003497861301E-3</v>
      </c>
    </row>
    <row r="144" spans="1:41">
      <c r="A144" s="12">
        <v>141</v>
      </c>
      <c r="B144" s="12">
        <f t="shared" si="58"/>
        <v>8.0547945205479454</v>
      </c>
      <c r="C144" s="41">
        <f>'Survival-1cycle NMA'!DS145</f>
        <v>6.4327554252102306E-2</v>
      </c>
      <c r="D144" s="41">
        <f>'Survival-1cycle NMA'!DL145</f>
        <v>9.32558916409421E-4</v>
      </c>
      <c r="E144" s="12">
        <f t="shared" si="59"/>
        <v>6.3394995335692886E-2</v>
      </c>
      <c r="F144" s="41">
        <f>'Survival-1cycle NMA'!DR145</f>
        <v>4.0847695506152602E-2</v>
      </c>
      <c r="G144" s="41">
        <f>'Survival-1cycle NMA'!DK145</f>
        <v>3.3748488211515797E-4</v>
      </c>
      <c r="H144" s="12">
        <f t="shared" si="60"/>
        <v>4.0510210624037445E-2</v>
      </c>
      <c r="I144" s="41">
        <f>'Survival-1cycle NMA'!DT145</f>
        <v>5.8088068210776403E-2</v>
      </c>
      <c r="J144" s="12">
        <f t="shared" si="61"/>
        <v>5.6136353913963551E-2</v>
      </c>
      <c r="K144" s="41">
        <f>'Survival-1cycle NMA'!DM145</f>
        <v>1.9517142968128499E-3</v>
      </c>
      <c r="L144" s="41">
        <f t="shared" si="62"/>
        <v>4.0847695506152602E-2</v>
      </c>
      <c r="M144" s="41">
        <f t="shared" si="63"/>
        <v>3.3748488211515797E-4</v>
      </c>
      <c r="N144" s="41">
        <f t="shared" si="64"/>
        <v>4.0510210624037445E-2</v>
      </c>
      <c r="O144" s="41">
        <f t="shared" si="65"/>
        <v>5.8088068210776403E-2</v>
      </c>
      <c r="P144" s="41">
        <f t="shared" si="66"/>
        <v>5.6136353913963551E-2</v>
      </c>
      <c r="Q144" s="41">
        <f t="shared" si="67"/>
        <v>1.9517142968128499E-3</v>
      </c>
      <c r="R144" s="41">
        <f t="shared" si="68"/>
        <v>4.0847695506152602E-2</v>
      </c>
      <c r="S144" s="41">
        <f t="shared" si="69"/>
        <v>3.3748488211515797E-4</v>
      </c>
      <c r="T144" s="41">
        <f t="shared" si="70"/>
        <v>4.0510210624037445E-2</v>
      </c>
      <c r="U144" s="41">
        <f>'Survival-1cycle NMA'!DV145</f>
        <v>6.1608635133272902E-2</v>
      </c>
      <c r="V144" s="12">
        <f t="shared" si="71"/>
        <v>5.625040193214452E-2</v>
      </c>
      <c r="W144" s="41">
        <f>'Survival-1cycle NMA'!DO145</f>
        <v>5.35823320112838E-3</v>
      </c>
      <c r="X144" s="41">
        <f t="shared" si="72"/>
        <v>5.8088068210776403E-2</v>
      </c>
      <c r="Y144" s="41">
        <f t="shared" si="73"/>
        <v>5.6136353913963551E-2</v>
      </c>
      <c r="Z144" s="41">
        <f t="shared" si="74"/>
        <v>1.9517142968128499E-3</v>
      </c>
      <c r="AA144" s="41">
        <f>'Survival-1cycle NMA'!DU145</f>
        <v>4.2706577900786802E-2</v>
      </c>
      <c r="AB144" s="12">
        <f t="shared" si="75"/>
        <v>4.125058203985954E-2</v>
      </c>
      <c r="AC144" s="41">
        <f>'Survival-1cycle NMA'!DN145</f>
        <v>1.4559958609272599E-3</v>
      </c>
      <c r="AD144" s="41">
        <f>'Survival-1cycle NMA'!DW145</f>
        <v>9.7489736111765604E-2</v>
      </c>
      <c r="AE144" s="12">
        <f t="shared" si="76"/>
        <v>9.3215651427680971E-2</v>
      </c>
      <c r="AF144" s="41">
        <f>'Survival-1cycle NMA'!DP145</f>
        <v>4.2740846840846301E-3</v>
      </c>
      <c r="AG144" s="41">
        <f t="shared" si="77"/>
        <v>4.0847695506152602E-2</v>
      </c>
      <c r="AH144" s="41">
        <f t="shared" si="78"/>
        <v>3.3748488211515797E-4</v>
      </c>
      <c r="AI144" s="41">
        <f t="shared" si="79"/>
        <v>4.0510210624037445E-2</v>
      </c>
      <c r="AJ144" s="41">
        <f>'Survival-1cycle NMA'!DX145</f>
        <v>5.0064491670625801E-2</v>
      </c>
      <c r="AK144" s="12">
        <f t="shared" si="80"/>
        <v>4.4098764205779878E-2</v>
      </c>
      <c r="AL144" s="41">
        <f>'Survival-1cycle NMA'!DQ145</f>
        <v>5.9657274648459201E-3</v>
      </c>
      <c r="AM144" s="41">
        <f t="shared" si="81"/>
        <v>4.2706577900786802E-2</v>
      </c>
      <c r="AN144" s="41">
        <f t="shared" si="82"/>
        <v>4.125058203985954E-2</v>
      </c>
      <c r="AO144" s="41">
        <f t="shared" si="83"/>
        <v>1.4559958609272599E-3</v>
      </c>
    </row>
    <row r="145" spans="1:41">
      <c r="A145" s="12">
        <v>142</v>
      </c>
      <c r="B145" s="12">
        <f t="shared" si="58"/>
        <v>8.1123287671232873</v>
      </c>
      <c r="C145" s="41">
        <f>'Survival-1cycle NMA'!DS146</f>
        <v>6.3597356878872094E-2</v>
      </c>
      <c r="D145" s="41">
        <f>'Survival-1cycle NMA'!DL146</f>
        <v>9.0574863115522298E-4</v>
      </c>
      <c r="E145" s="12">
        <f t="shared" si="59"/>
        <v>6.2691608247716871E-2</v>
      </c>
      <c r="F145" s="41">
        <f>'Survival-1cycle NMA'!DR146</f>
        <v>4.0340099587302398E-2</v>
      </c>
      <c r="G145" s="41">
        <f>'Survival-1cycle NMA'!DK146</f>
        <v>3.2693031345632E-4</v>
      </c>
      <c r="H145" s="12">
        <f t="shared" si="60"/>
        <v>4.0013169273846079E-2</v>
      </c>
      <c r="I145" s="41">
        <f>'Survival-1cycle NMA'!DT146</f>
        <v>5.7414230972418899E-2</v>
      </c>
      <c r="J145" s="12">
        <f t="shared" si="61"/>
        <v>5.5514857773799241E-2</v>
      </c>
      <c r="K145" s="41">
        <f>'Survival-1cycle NMA'!DM146</f>
        <v>1.89937319861966E-3</v>
      </c>
      <c r="L145" s="41">
        <f t="shared" si="62"/>
        <v>4.0340099587302398E-2</v>
      </c>
      <c r="M145" s="41">
        <f t="shared" si="63"/>
        <v>3.2693031345632E-4</v>
      </c>
      <c r="N145" s="41">
        <f t="shared" si="64"/>
        <v>4.0013169273846079E-2</v>
      </c>
      <c r="O145" s="41">
        <f t="shared" si="65"/>
        <v>5.7414230972418899E-2</v>
      </c>
      <c r="P145" s="41">
        <f t="shared" si="66"/>
        <v>5.5514857773799241E-2</v>
      </c>
      <c r="Q145" s="41">
        <f t="shared" si="67"/>
        <v>1.89937319861966E-3</v>
      </c>
      <c r="R145" s="41">
        <f t="shared" si="68"/>
        <v>4.0340099587302398E-2</v>
      </c>
      <c r="S145" s="41">
        <f t="shared" si="69"/>
        <v>3.2693031345632E-4</v>
      </c>
      <c r="T145" s="41">
        <f t="shared" si="70"/>
        <v>4.0013169273846079E-2</v>
      </c>
      <c r="U145" s="41">
        <f>'Survival-1cycle NMA'!DV146</f>
        <v>6.0902772077583503E-2</v>
      </c>
      <c r="V145" s="12">
        <f t="shared" si="71"/>
        <v>5.5673222503067679E-2</v>
      </c>
      <c r="W145" s="41">
        <f>'Survival-1cycle NMA'!DO146</f>
        <v>5.2295495745158203E-3</v>
      </c>
      <c r="X145" s="41">
        <f t="shared" si="72"/>
        <v>5.7414230972418899E-2</v>
      </c>
      <c r="Y145" s="41">
        <f t="shared" si="73"/>
        <v>5.5514857773799241E-2</v>
      </c>
      <c r="Z145" s="41">
        <f t="shared" si="74"/>
        <v>1.89937319861966E-3</v>
      </c>
      <c r="AA145" s="41">
        <f>'Survival-1cycle NMA'!DU146</f>
        <v>4.21802288077818E-2</v>
      </c>
      <c r="AB145" s="12">
        <f t="shared" si="75"/>
        <v>4.0764411076097053E-2</v>
      </c>
      <c r="AC145" s="41">
        <f>'Survival-1cycle NMA'!DN146</f>
        <v>1.4158177316847501E-3</v>
      </c>
      <c r="AD145" s="41">
        <f>'Survival-1cycle NMA'!DW146</f>
        <v>9.6487079375076404E-2</v>
      </c>
      <c r="AE145" s="12">
        <f t="shared" si="76"/>
        <v>9.2318400039720486E-2</v>
      </c>
      <c r="AF145" s="41">
        <f>'Survival-1cycle NMA'!DP146</f>
        <v>4.1686793353559199E-3</v>
      </c>
      <c r="AG145" s="41">
        <f t="shared" si="77"/>
        <v>4.0340099587302398E-2</v>
      </c>
      <c r="AH145" s="41">
        <f t="shared" si="78"/>
        <v>3.2693031345632E-4</v>
      </c>
      <c r="AI145" s="41">
        <f t="shared" si="79"/>
        <v>4.0013169273846079E-2</v>
      </c>
      <c r="AJ145" s="41">
        <f>'Survival-1cycle NMA'!DX146</f>
        <v>4.9465964739008203E-2</v>
      </c>
      <c r="AK145" s="12">
        <f t="shared" si="80"/>
        <v>4.3641657005090026E-2</v>
      </c>
      <c r="AL145" s="41">
        <f>'Survival-1cycle NMA'!DQ146</f>
        <v>5.8243077339181796E-3</v>
      </c>
      <c r="AM145" s="41">
        <f t="shared" si="81"/>
        <v>4.21802288077818E-2</v>
      </c>
      <c r="AN145" s="41">
        <f t="shared" si="82"/>
        <v>4.0764411076097053E-2</v>
      </c>
      <c r="AO145" s="41">
        <f t="shared" si="83"/>
        <v>1.4158177316847501E-3</v>
      </c>
    </row>
    <row r="146" spans="1:41">
      <c r="A146" s="12">
        <v>143</v>
      </c>
      <c r="B146" s="12">
        <f t="shared" si="58"/>
        <v>8.169863013698631</v>
      </c>
      <c r="C146" s="41">
        <f>'Survival-1cycle NMA'!DS147</f>
        <v>6.2878753146962202E-2</v>
      </c>
      <c r="D146" s="41">
        <f>'Survival-1cycle NMA'!DL147</f>
        <v>8.7982371800821003E-4</v>
      </c>
      <c r="E146" s="12">
        <f t="shared" si="59"/>
        <v>6.1998929428953992E-2</v>
      </c>
      <c r="F146" s="41">
        <f>'Survival-1cycle NMA'!DR147</f>
        <v>3.9841195853179599E-2</v>
      </c>
      <c r="G146" s="41">
        <f>'Survival-1cycle NMA'!DK147</f>
        <v>3.1675212691162401E-4</v>
      </c>
      <c r="H146" s="12">
        <f t="shared" si="60"/>
        <v>3.9524443726267976E-2</v>
      </c>
      <c r="I146" s="41">
        <f>'Survival-1cycle NMA'!DT147</f>
        <v>5.6751288624372197E-2</v>
      </c>
      <c r="J146" s="12">
        <f t="shared" si="61"/>
        <v>5.4902634351157734E-2</v>
      </c>
      <c r="K146" s="41">
        <f>'Survival-1cycle NMA'!DM147</f>
        <v>1.8486542732144601E-3</v>
      </c>
      <c r="L146" s="41">
        <f t="shared" si="62"/>
        <v>3.9841195853179599E-2</v>
      </c>
      <c r="M146" s="41">
        <f t="shared" si="63"/>
        <v>3.1675212691162401E-4</v>
      </c>
      <c r="N146" s="41">
        <f t="shared" si="64"/>
        <v>3.9524443726267976E-2</v>
      </c>
      <c r="O146" s="41">
        <f t="shared" si="65"/>
        <v>5.6751288624372197E-2</v>
      </c>
      <c r="P146" s="41">
        <f t="shared" si="66"/>
        <v>5.4902634351157734E-2</v>
      </c>
      <c r="Q146" s="41">
        <f t="shared" si="67"/>
        <v>1.8486542732144601E-3</v>
      </c>
      <c r="R146" s="41">
        <f t="shared" si="68"/>
        <v>3.9841195853179599E-2</v>
      </c>
      <c r="S146" s="41">
        <f t="shared" si="69"/>
        <v>3.1675212691162401E-4</v>
      </c>
      <c r="T146" s="41">
        <f t="shared" si="70"/>
        <v>3.9524443726267976E-2</v>
      </c>
      <c r="U146" s="41">
        <f>'Survival-1cycle NMA'!DV147</f>
        <v>6.0208203837440001E-2</v>
      </c>
      <c r="V146" s="12">
        <f t="shared" si="71"/>
        <v>5.5103732522273893E-2</v>
      </c>
      <c r="W146" s="41">
        <f>'Survival-1cycle NMA'!DO147</f>
        <v>5.1044713151661104E-3</v>
      </c>
      <c r="X146" s="41">
        <f t="shared" si="72"/>
        <v>5.6751288624372197E-2</v>
      </c>
      <c r="Y146" s="41">
        <f t="shared" si="73"/>
        <v>5.4902634351157734E-2</v>
      </c>
      <c r="Z146" s="41">
        <f t="shared" si="74"/>
        <v>1.8486542732144601E-3</v>
      </c>
      <c r="AA146" s="41">
        <f>'Survival-1cycle NMA'!DU147</f>
        <v>4.1662831472589798E-2</v>
      </c>
      <c r="AB146" s="12">
        <f t="shared" si="75"/>
        <v>4.028591375458361E-2</v>
      </c>
      <c r="AC146" s="41">
        <f>'Survival-1cycle NMA'!DN147</f>
        <v>1.3769177180061899E-3</v>
      </c>
      <c r="AD146" s="41">
        <f>'Survival-1cycle NMA'!DW147</f>
        <v>9.5499074714816307E-2</v>
      </c>
      <c r="AE146" s="12">
        <f t="shared" si="76"/>
        <v>9.1432774970036074E-2</v>
      </c>
      <c r="AF146" s="41">
        <f>'Survival-1cycle NMA'!DP147</f>
        <v>4.0662997447802303E-3</v>
      </c>
      <c r="AG146" s="41">
        <f t="shared" si="77"/>
        <v>3.9841195853179599E-2</v>
      </c>
      <c r="AH146" s="41">
        <f t="shared" si="78"/>
        <v>3.1675212691162401E-4</v>
      </c>
      <c r="AI146" s="41">
        <f t="shared" si="79"/>
        <v>3.9524443726267976E-2</v>
      </c>
      <c r="AJ146" s="41">
        <f>'Survival-1cycle NMA'!DX147</f>
        <v>4.8877361788542198E-2</v>
      </c>
      <c r="AK146" s="12">
        <f t="shared" si="80"/>
        <v>4.319055857552858E-2</v>
      </c>
      <c r="AL146" s="41">
        <f>'Survival-1cycle NMA'!DQ147</f>
        <v>5.6868032130136196E-3</v>
      </c>
      <c r="AM146" s="41">
        <f t="shared" si="81"/>
        <v>4.1662831472589798E-2</v>
      </c>
      <c r="AN146" s="41">
        <f t="shared" si="82"/>
        <v>4.028591375458361E-2</v>
      </c>
      <c r="AO146" s="41">
        <f t="shared" si="83"/>
        <v>1.3769177180061899E-3</v>
      </c>
    </row>
    <row r="147" spans="1:41">
      <c r="A147" s="12">
        <v>144</v>
      </c>
      <c r="B147" s="12">
        <f t="shared" si="58"/>
        <v>8.2273972602739729</v>
      </c>
      <c r="C147" s="41">
        <f>'Survival-1cycle NMA'!DS148</f>
        <v>6.2171502581578802E-2</v>
      </c>
      <c r="D147" s="41">
        <f>'Survival-1cycle NMA'!DL148</f>
        <v>8.5475100589660303E-4</v>
      </c>
      <c r="E147" s="12">
        <f t="shared" si="59"/>
        <v>6.1316751575682199E-2</v>
      </c>
      <c r="F147" s="41">
        <f>'Survival-1cycle NMA'!DR148</f>
        <v>3.9350791880400797E-2</v>
      </c>
      <c r="G147" s="41">
        <f>'Survival-1cycle NMA'!DK148</f>
        <v>3.0693519158153703E-4</v>
      </c>
      <c r="H147" s="12">
        <f t="shared" si="60"/>
        <v>3.904385668881926E-2</v>
      </c>
      <c r="I147" s="41">
        <f>'Survival-1cycle NMA'!DT148</f>
        <v>5.6099011612021799E-2</v>
      </c>
      <c r="J147" s="12">
        <f t="shared" si="61"/>
        <v>5.4299511426343372E-2</v>
      </c>
      <c r="K147" s="41">
        <f>'Survival-1cycle NMA'!DM148</f>
        <v>1.79950018567843E-3</v>
      </c>
      <c r="L147" s="41">
        <f t="shared" si="62"/>
        <v>3.9350791880400797E-2</v>
      </c>
      <c r="M147" s="41">
        <f t="shared" si="63"/>
        <v>3.0693519158153703E-4</v>
      </c>
      <c r="N147" s="41">
        <f t="shared" si="64"/>
        <v>3.904385668881926E-2</v>
      </c>
      <c r="O147" s="41">
        <f t="shared" si="65"/>
        <v>5.6099011612021799E-2</v>
      </c>
      <c r="P147" s="41">
        <f t="shared" si="66"/>
        <v>5.4299511426343372E-2</v>
      </c>
      <c r="Q147" s="41">
        <f t="shared" si="67"/>
        <v>1.79950018567843E-3</v>
      </c>
      <c r="R147" s="41">
        <f t="shared" si="68"/>
        <v>3.9350791880400797E-2</v>
      </c>
      <c r="S147" s="41">
        <f t="shared" si="69"/>
        <v>3.0693519158153703E-4</v>
      </c>
      <c r="T147" s="41">
        <f t="shared" si="70"/>
        <v>3.904385668881926E-2</v>
      </c>
      <c r="U147" s="41">
        <f>'Survival-1cycle NMA'!DV148</f>
        <v>5.95246945556243E-2</v>
      </c>
      <c r="V147" s="12">
        <f t="shared" si="71"/>
        <v>5.4541812259073771E-2</v>
      </c>
      <c r="W147" s="41">
        <f>'Survival-1cycle NMA'!DO148</f>
        <v>4.9828822965505299E-3</v>
      </c>
      <c r="X147" s="41">
        <f t="shared" si="72"/>
        <v>5.6099011612021799E-2</v>
      </c>
      <c r="Y147" s="41">
        <f t="shared" si="73"/>
        <v>5.4299511426343372E-2</v>
      </c>
      <c r="Z147" s="41">
        <f t="shared" si="74"/>
        <v>1.79950018567843E-3</v>
      </c>
      <c r="AA147" s="41">
        <f>'Survival-1cycle NMA'!DU148</f>
        <v>4.1154188888366298E-2</v>
      </c>
      <c r="AB147" s="12">
        <f t="shared" si="75"/>
        <v>3.9814939337952882E-2</v>
      </c>
      <c r="AC147" s="41">
        <f>'Survival-1cycle NMA'!DN148</f>
        <v>1.33924955041342E-3</v>
      </c>
      <c r="AD147" s="41">
        <f>'Survival-1cycle NMA'!DW148</f>
        <v>9.4525439364200395E-2</v>
      </c>
      <c r="AE147" s="12">
        <f t="shared" si="76"/>
        <v>9.0558593115797573E-2</v>
      </c>
      <c r="AF147" s="41">
        <f>'Survival-1cycle NMA'!DP148</f>
        <v>3.9668462484028196E-3</v>
      </c>
      <c r="AG147" s="41">
        <f t="shared" si="77"/>
        <v>3.9350791880400797E-2</v>
      </c>
      <c r="AH147" s="41">
        <f t="shared" si="78"/>
        <v>3.0693519158153703E-4</v>
      </c>
      <c r="AI147" s="41">
        <f t="shared" si="79"/>
        <v>3.904385668881926E-2</v>
      </c>
      <c r="AJ147" s="41">
        <f>'Survival-1cycle NMA'!DX148</f>
        <v>4.8298469134856699E-2</v>
      </c>
      <c r="AK147" s="12">
        <f t="shared" si="80"/>
        <v>4.2745379958377801E-2</v>
      </c>
      <c r="AL147" s="41">
        <f>'Survival-1cycle NMA'!DQ148</f>
        <v>5.5530891764788998E-3</v>
      </c>
      <c r="AM147" s="41">
        <f t="shared" si="81"/>
        <v>4.1154188888366298E-2</v>
      </c>
      <c r="AN147" s="41">
        <f t="shared" si="82"/>
        <v>3.9814939337952882E-2</v>
      </c>
      <c r="AO147" s="41">
        <f t="shared" si="83"/>
        <v>1.33924955041342E-3</v>
      </c>
    </row>
    <row r="148" spans="1:41">
      <c r="A148" s="12">
        <v>145</v>
      </c>
      <c r="B148" s="12">
        <f t="shared" si="58"/>
        <v>8.2849315068493148</v>
      </c>
      <c r="C148" s="41">
        <f>'Survival-1cycle NMA'!DS149</f>
        <v>6.1475370916798097E-2</v>
      </c>
      <c r="D148" s="41">
        <f>'Survival-1cycle NMA'!DL149</f>
        <v>8.3049871830798096E-4</v>
      </c>
      <c r="E148" s="12">
        <f t="shared" si="59"/>
        <v>6.0644872198490116E-2</v>
      </c>
      <c r="F148" s="41">
        <f>'Survival-1cycle NMA'!DR149</f>
        <v>3.8868700508425301E-2</v>
      </c>
      <c r="G148" s="41">
        <f>'Survival-1cycle NMA'!DK149</f>
        <v>2.9746505539851597E-4</v>
      </c>
      <c r="H148" s="12">
        <f t="shared" si="60"/>
        <v>3.8571235453026785E-2</v>
      </c>
      <c r="I148" s="41">
        <f>'Survival-1cycle NMA'!DT149</f>
        <v>5.5457176390817903E-2</v>
      </c>
      <c r="J148" s="12">
        <f t="shared" si="61"/>
        <v>5.3705320505608806E-2</v>
      </c>
      <c r="K148" s="41">
        <f>'Survival-1cycle NMA'!DM149</f>
        <v>1.7518558852090999E-3</v>
      </c>
      <c r="L148" s="41">
        <f t="shared" si="62"/>
        <v>3.8868700508425301E-2</v>
      </c>
      <c r="M148" s="41">
        <f t="shared" si="63"/>
        <v>2.9746505539851597E-4</v>
      </c>
      <c r="N148" s="41">
        <f t="shared" si="64"/>
        <v>3.8571235453026785E-2</v>
      </c>
      <c r="O148" s="41">
        <f t="shared" si="65"/>
        <v>5.5457176390817903E-2</v>
      </c>
      <c r="P148" s="41">
        <f t="shared" si="66"/>
        <v>5.3705320505608806E-2</v>
      </c>
      <c r="Q148" s="41">
        <f t="shared" si="67"/>
        <v>1.7518558852090999E-3</v>
      </c>
      <c r="R148" s="41">
        <f t="shared" si="68"/>
        <v>3.8868700508425301E-2</v>
      </c>
      <c r="S148" s="41">
        <f t="shared" si="69"/>
        <v>2.9746505539851597E-4</v>
      </c>
      <c r="T148" s="41">
        <f t="shared" si="70"/>
        <v>3.8571235453026785E-2</v>
      </c>
      <c r="U148" s="41">
        <f>'Survival-1cycle NMA'!DV149</f>
        <v>5.8852014501064399E-2</v>
      </c>
      <c r="V148" s="12">
        <f t="shared" si="71"/>
        <v>5.398734386433738E-2</v>
      </c>
      <c r="W148" s="41">
        <f>'Survival-1cycle NMA'!DO149</f>
        <v>4.8646706367270198E-3</v>
      </c>
      <c r="X148" s="41">
        <f t="shared" si="72"/>
        <v>5.5457176390817903E-2</v>
      </c>
      <c r="Y148" s="41">
        <f t="shared" si="73"/>
        <v>5.3705320505608806E-2</v>
      </c>
      <c r="Z148" s="41">
        <f t="shared" si="74"/>
        <v>1.7518558852090999E-3</v>
      </c>
      <c r="AA148" s="41">
        <f>'Survival-1cycle NMA'!DU149</f>
        <v>4.0654109408595498E-2</v>
      </c>
      <c r="AB148" s="12">
        <f t="shared" si="75"/>
        <v>3.9351340564618878E-2</v>
      </c>
      <c r="AC148" s="41">
        <f>'Survival-1cycle NMA'!DN149</f>
        <v>1.3027688439766201E-3</v>
      </c>
      <c r="AD148" s="41">
        <f>'Survival-1cycle NMA'!DW149</f>
        <v>9.3565897400672393E-2</v>
      </c>
      <c r="AE148" s="12">
        <f t="shared" si="76"/>
        <v>8.9695674498988465E-2</v>
      </c>
      <c r="AF148" s="41">
        <f>'Survival-1cycle NMA'!DP149</f>
        <v>3.8702229016839302E-3</v>
      </c>
      <c r="AG148" s="41">
        <f t="shared" si="77"/>
        <v>3.8868700508425301E-2</v>
      </c>
      <c r="AH148" s="41">
        <f t="shared" si="78"/>
        <v>2.9746505539851597E-4</v>
      </c>
      <c r="AI148" s="41">
        <f t="shared" si="79"/>
        <v>3.8571235453026785E-2</v>
      </c>
      <c r="AJ148" s="41">
        <f>'Survival-1cycle NMA'!DX149</f>
        <v>4.7729078796663903E-2</v>
      </c>
      <c r="AK148" s="12">
        <f t="shared" si="80"/>
        <v>4.2306033385561402E-2</v>
      </c>
      <c r="AL148" s="41">
        <f>'Survival-1cycle NMA'!DQ149</f>
        <v>5.4230454111024997E-3</v>
      </c>
      <c r="AM148" s="41">
        <f t="shared" si="81"/>
        <v>4.0654109408595498E-2</v>
      </c>
      <c r="AN148" s="41">
        <f t="shared" si="82"/>
        <v>3.9351340564618878E-2</v>
      </c>
      <c r="AO148" s="41">
        <f t="shared" si="83"/>
        <v>1.3027688439766201E-3</v>
      </c>
    </row>
    <row r="149" spans="1:41">
      <c r="A149" s="12">
        <v>146</v>
      </c>
      <c r="B149" s="12">
        <f t="shared" si="58"/>
        <v>8.3424657534246567</v>
      </c>
      <c r="C149" s="41">
        <f>'Survival-1cycle NMA'!DS150</f>
        <v>6.0790129902937202E-2</v>
      </c>
      <c r="D149" s="41">
        <f>'Survival-1cycle NMA'!DL150</f>
        <v>8.0703640813317701E-4</v>
      </c>
      <c r="E149" s="12">
        <f t="shared" si="59"/>
        <v>5.9983093494804025E-2</v>
      </c>
      <c r="F149" s="41">
        <f>'Survival-1cycle NMA'!DR150</f>
        <v>3.8394739667531499E-2</v>
      </c>
      <c r="G149" s="41">
        <f>'Survival-1cycle NMA'!DK150</f>
        <v>2.8832791144151E-4</v>
      </c>
      <c r="H149" s="12">
        <f t="shared" si="60"/>
        <v>3.8106411756089989E-2</v>
      </c>
      <c r="I149" s="41">
        <f>'Survival-1cycle NMA'!DT150</f>
        <v>5.48255652374375E-2</v>
      </c>
      <c r="J149" s="12">
        <f t="shared" si="61"/>
        <v>5.3119896733826631E-2</v>
      </c>
      <c r="K149" s="41">
        <f>'Survival-1cycle NMA'!DM150</f>
        <v>1.70566850361087E-3</v>
      </c>
      <c r="L149" s="41">
        <f t="shared" si="62"/>
        <v>3.8394739667531499E-2</v>
      </c>
      <c r="M149" s="41">
        <f t="shared" si="63"/>
        <v>2.8832791144151E-4</v>
      </c>
      <c r="N149" s="41">
        <f t="shared" si="64"/>
        <v>3.8106411756089989E-2</v>
      </c>
      <c r="O149" s="41">
        <f t="shared" si="65"/>
        <v>5.48255652374375E-2</v>
      </c>
      <c r="P149" s="41">
        <f t="shared" si="66"/>
        <v>5.3119896733826631E-2</v>
      </c>
      <c r="Q149" s="41">
        <f t="shared" si="67"/>
        <v>1.70566850361087E-3</v>
      </c>
      <c r="R149" s="41">
        <f t="shared" si="68"/>
        <v>3.8394739667531499E-2</v>
      </c>
      <c r="S149" s="41">
        <f t="shared" si="69"/>
        <v>2.8832791144151E-4</v>
      </c>
      <c r="T149" s="41">
        <f t="shared" si="70"/>
        <v>3.8106411756089989E-2</v>
      </c>
      <c r="U149" s="41">
        <f>'Survival-1cycle NMA'!DV150</f>
        <v>5.8189939877733597E-2</v>
      </c>
      <c r="V149" s="12">
        <f t="shared" si="71"/>
        <v>5.344021135345281E-2</v>
      </c>
      <c r="W149" s="41">
        <f>'Survival-1cycle NMA'!DO150</f>
        <v>4.7497285242807897E-3</v>
      </c>
      <c r="X149" s="41">
        <f t="shared" si="72"/>
        <v>5.48255652374375E-2</v>
      </c>
      <c r="Y149" s="41">
        <f t="shared" si="73"/>
        <v>5.3119896733826631E-2</v>
      </c>
      <c r="Z149" s="41">
        <f t="shared" si="74"/>
        <v>1.70566850361087E-3</v>
      </c>
      <c r="AA149" s="41">
        <f>'Survival-1cycle NMA'!DU150</f>
        <v>4.0162406572704798E-2</v>
      </c>
      <c r="AB149" s="12">
        <f t="shared" si="75"/>
        <v>3.8894973559884957E-2</v>
      </c>
      <c r="AC149" s="41">
        <f>'Survival-1cycle NMA'!DN150</f>
        <v>1.2674330128198399E-3</v>
      </c>
      <c r="AD149" s="41">
        <f>'Survival-1cycle NMA'!DW150</f>
        <v>9.2620179545799805E-2</v>
      </c>
      <c r="AE149" s="12">
        <f t="shared" si="76"/>
        <v>8.8843842221825162E-2</v>
      </c>
      <c r="AF149" s="41">
        <f>'Survival-1cycle NMA'!DP150</f>
        <v>3.7763373239746399E-3</v>
      </c>
      <c r="AG149" s="41">
        <f t="shared" si="77"/>
        <v>3.8394739667531499E-2</v>
      </c>
      <c r="AH149" s="41">
        <f t="shared" si="78"/>
        <v>2.8832791144151E-4</v>
      </c>
      <c r="AI149" s="41">
        <f t="shared" si="79"/>
        <v>3.8106411756089989E-2</v>
      </c>
      <c r="AJ149" s="41">
        <f>'Survival-1cycle NMA'!DX150</f>
        <v>4.7168988313417599E-2</v>
      </c>
      <c r="AK149" s="12">
        <f t="shared" si="80"/>
        <v>4.187243228057453E-2</v>
      </c>
      <c r="AL149" s="41">
        <f>'Survival-1cycle NMA'!DQ150</f>
        <v>5.2965560328430703E-3</v>
      </c>
      <c r="AM149" s="41">
        <f t="shared" si="81"/>
        <v>4.0162406572704798E-2</v>
      </c>
      <c r="AN149" s="41">
        <f t="shared" si="82"/>
        <v>3.8894973559884957E-2</v>
      </c>
      <c r="AO149" s="41">
        <f t="shared" si="83"/>
        <v>1.2674330128198399E-3</v>
      </c>
    </row>
    <row r="150" spans="1:41">
      <c r="A150" s="12">
        <v>147</v>
      </c>
      <c r="B150" s="12">
        <f t="shared" si="58"/>
        <v>8.4</v>
      </c>
      <c r="C150" s="41">
        <f>'Survival-1cycle NMA'!DS151</f>
        <v>6.0115557120914903E-2</v>
      </c>
      <c r="D150" s="41">
        <f>'Survival-1cycle NMA'!DL151</f>
        <v>7.8433489586482398E-4</v>
      </c>
      <c r="E150" s="12">
        <f t="shared" si="59"/>
        <v>5.9331222225050079E-2</v>
      </c>
      <c r="F150" s="41">
        <f>'Survival-1cycle NMA'!DR151</f>
        <v>3.7928732213352502E-2</v>
      </c>
      <c r="G150" s="41">
        <f>'Survival-1cycle NMA'!DK151</f>
        <v>2.79510566084329E-4</v>
      </c>
      <c r="H150" s="12">
        <f t="shared" si="60"/>
        <v>3.7649221647268173E-2</v>
      </c>
      <c r="I150" s="41">
        <f>'Survival-1cycle NMA'!DT151</f>
        <v>5.4203966067885197E-2</v>
      </c>
      <c r="J150" s="12">
        <f t="shared" si="61"/>
        <v>5.2543078809112749E-2</v>
      </c>
      <c r="K150" s="41">
        <f>'Survival-1cycle NMA'!DM151</f>
        <v>1.6608872587724501E-3</v>
      </c>
      <c r="L150" s="41">
        <f t="shared" si="62"/>
        <v>3.7928732213352502E-2</v>
      </c>
      <c r="M150" s="41">
        <f t="shared" si="63"/>
        <v>2.79510566084329E-4</v>
      </c>
      <c r="N150" s="41">
        <f t="shared" si="64"/>
        <v>3.7649221647268173E-2</v>
      </c>
      <c r="O150" s="41">
        <f t="shared" si="65"/>
        <v>5.4203966067885197E-2</v>
      </c>
      <c r="P150" s="41">
        <f t="shared" si="66"/>
        <v>5.2543078809112749E-2</v>
      </c>
      <c r="Q150" s="41">
        <f t="shared" si="67"/>
        <v>1.6608872587724501E-3</v>
      </c>
      <c r="R150" s="41">
        <f t="shared" si="68"/>
        <v>3.7928732213352502E-2</v>
      </c>
      <c r="S150" s="41">
        <f t="shared" si="69"/>
        <v>2.79510566084329E-4</v>
      </c>
      <c r="T150" s="41">
        <f t="shared" si="70"/>
        <v>3.7649221647268173E-2</v>
      </c>
      <c r="U150" s="41">
        <f>'Survival-1cycle NMA'!DV151</f>
        <v>5.7538252640522702E-2</v>
      </c>
      <c r="V150" s="12">
        <f t="shared" si="71"/>
        <v>5.2900300588329952E-2</v>
      </c>
      <c r="W150" s="41">
        <f>'Survival-1cycle NMA'!DO151</f>
        <v>4.63795205219275E-3</v>
      </c>
      <c r="X150" s="41">
        <f t="shared" si="72"/>
        <v>5.4203966067885197E-2</v>
      </c>
      <c r="Y150" s="41">
        <f t="shared" si="73"/>
        <v>5.2543078809112749E-2</v>
      </c>
      <c r="Z150" s="41">
        <f t="shared" si="74"/>
        <v>1.6608872587724501E-3</v>
      </c>
      <c r="AA150" s="41">
        <f>'Survival-1cycle NMA'!DU151</f>
        <v>3.9678898938284198E-2</v>
      </c>
      <c r="AB150" s="12">
        <f t="shared" si="75"/>
        <v>3.8445697749375847E-2</v>
      </c>
      <c r="AC150" s="41">
        <f>'Survival-1cycle NMA'!DN151</f>
        <v>1.2332011889083501E-3</v>
      </c>
      <c r="AD150" s="41">
        <f>'Survival-1cycle NMA'!DW151</f>
        <v>9.1688022972040206E-2</v>
      </c>
      <c r="AE150" s="12">
        <f t="shared" si="76"/>
        <v>8.8002922421831775E-2</v>
      </c>
      <c r="AF150" s="41">
        <f>'Survival-1cycle NMA'!DP151</f>
        <v>3.6851005502084302E-3</v>
      </c>
      <c r="AG150" s="41">
        <f t="shared" si="77"/>
        <v>3.7928732213352502E-2</v>
      </c>
      <c r="AH150" s="41">
        <f t="shared" si="78"/>
        <v>2.79510566084329E-4</v>
      </c>
      <c r="AI150" s="41">
        <f t="shared" si="79"/>
        <v>3.7649221647268173E-2</v>
      </c>
      <c r="AJ150" s="41">
        <f>'Survival-1cycle NMA'!DX151</f>
        <v>4.6618000569782297E-2</v>
      </c>
      <c r="AK150" s="12">
        <f t="shared" si="80"/>
        <v>4.144449125795549E-2</v>
      </c>
      <c r="AL150" s="41">
        <f>'Survival-1cycle NMA'!DQ151</f>
        <v>5.1735093118268098E-3</v>
      </c>
      <c r="AM150" s="41">
        <f t="shared" si="81"/>
        <v>3.9678898938284198E-2</v>
      </c>
      <c r="AN150" s="41">
        <f t="shared" si="82"/>
        <v>3.8445697749375847E-2</v>
      </c>
      <c r="AO150" s="41">
        <f t="shared" si="83"/>
        <v>1.2332011889083501E-3</v>
      </c>
    </row>
    <row r="151" spans="1:41">
      <c r="A151" s="12">
        <v>148</v>
      </c>
      <c r="B151" s="12">
        <f t="shared" si="58"/>
        <v>8.4575342465753423</v>
      </c>
      <c r="C151" s="41">
        <f>'Survival-1cycle NMA'!DS152</f>
        <v>5.9451435803317597E-2</v>
      </c>
      <c r="D151" s="41">
        <f>'Survival-1cycle NMA'!DL152</f>
        <v>7.6236621096159596E-4</v>
      </c>
      <c r="E151" s="12">
        <f t="shared" si="59"/>
        <v>5.8689069592356001E-2</v>
      </c>
      <c r="F151" s="41">
        <f>'Survival-1cycle NMA'!DR152</f>
        <v>3.7470505767677097E-2</v>
      </c>
      <c r="G151" s="41">
        <f>'Survival-1cycle NMA'!DK152</f>
        <v>2.7100040887051403E-4</v>
      </c>
      <c r="H151" s="12">
        <f t="shared" si="60"/>
        <v>3.7199505358806582E-2</v>
      </c>
      <c r="I151" s="41">
        <f>'Survival-1cycle NMA'!DT152</f>
        <v>5.3592172262230099E-2</v>
      </c>
      <c r="J151" s="12">
        <f t="shared" si="61"/>
        <v>5.1974708899367707E-2</v>
      </c>
      <c r="K151" s="41">
        <f>'Survival-1cycle NMA'!DM152</f>
        <v>1.6174633628623901E-3</v>
      </c>
      <c r="L151" s="41">
        <f t="shared" si="62"/>
        <v>3.7470505767677097E-2</v>
      </c>
      <c r="M151" s="41">
        <f t="shared" si="63"/>
        <v>2.7100040887051403E-4</v>
      </c>
      <c r="N151" s="41">
        <f t="shared" si="64"/>
        <v>3.7199505358806582E-2</v>
      </c>
      <c r="O151" s="41">
        <f t="shared" si="65"/>
        <v>5.3592172262230099E-2</v>
      </c>
      <c r="P151" s="41">
        <f t="shared" si="66"/>
        <v>5.1974708899367707E-2</v>
      </c>
      <c r="Q151" s="41">
        <f t="shared" si="67"/>
        <v>1.6174633628623901E-3</v>
      </c>
      <c r="R151" s="41">
        <f t="shared" si="68"/>
        <v>3.7470505767677097E-2</v>
      </c>
      <c r="S151" s="41">
        <f t="shared" si="69"/>
        <v>2.7100040887051403E-4</v>
      </c>
      <c r="T151" s="41">
        <f t="shared" si="70"/>
        <v>3.7199505358806582E-2</v>
      </c>
      <c r="U151" s="41">
        <f>'Survival-1cycle NMA'!DV152</f>
        <v>5.6896740317795499E-2</v>
      </c>
      <c r="V151" s="12">
        <f t="shared" si="71"/>
        <v>5.2367499258556702E-2</v>
      </c>
      <c r="W151" s="41">
        <f>'Survival-1cycle NMA'!DO152</f>
        <v>4.5292410592388003E-3</v>
      </c>
      <c r="X151" s="41">
        <f t="shared" si="72"/>
        <v>5.3592172262230099E-2</v>
      </c>
      <c r="Y151" s="41">
        <f t="shared" si="73"/>
        <v>5.1974708899367707E-2</v>
      </c>
      <c r="Z151" s="41">
        <f t="shared" si="74"/>
        <v>1.6174633628623901E-3</v>
      </c>
      <c r="AA151" s="41">
        <f>'Survival-1cycle NMA'!DU152</f>
        <v>3.9203409919643599E-2</v>
      </c>
      <c r="AB151" s="12">
        <f t="shared" si="75"/>
        <v>3.8003375774761136E-2</v>
      </c>
      <c r="AC151" s="41">
        <f>'Survival-1cycle NMA'!DN152</f>
        <v>1.20003414488246E-3</v>
      </c>
      <c r="AD151" s="41">
        <f>'Survival-1cycle NMA'!DW152</f>
        <v>9.0769171116104497E-2</v>
      </c>
      <c r="AE151" s="12">
        <f t="shared" si="76"/>
        <v>8.7172744226666654E-2</v>
      </c>
      <c r="AF151" s="41">
        <f>'Survival-1cycle NMA'!DP152</f>
        <v>3.59642688943784E-3</v>
      </c>
      <c r="AG151" s="41">
        <f t="shared" si="77"/>
        <v>3.7470505767677097E-2</v>
      </c>
      <c r="AH151" s="41">
        <f t="shared" si="78"/>
        <v>2.7100040887051403E-4</v>
      </c>
      <c r="AI151" s="41">
        <f t="shared" si="79"/>
        <v>3.7199505358806582E-2</v>
      </c>
      <c r="AJ151" s="41">
        <f>'Survival-1cycle NMA'!DX152</f>
        <v>4.60759236266104E-2</v>
      </c>
      <c r="AK151" s="12">
        <f t="shared" si="80"/>
        <v>4.1022126121402547E-2</v>
      </c>
      <c r="AL151" s="41">
        <f>'Survival-1cycle NMA'!DQ152</f>
        <v>5.05379750520785E-3</v>
      </c>
      <c r="AM151" s="41">
        <f t="shared" si="81"/>
        <v>3.9203409919643599E-2</v>
      </c>
      <c r="AN151" s="41">
        <f t="shared" si="82"/>
        <v>3.8003375774761136E-2</v>
      </c>
      <c r="AO151" s="41">
        <f t="shared" si="83"/>
        <v>1.20003414488246E-3</v>
      </c>
    </row>
    <row r="152" spans="1:41">
      <c r="A152" s="12">
        <v>149</v>
      </c>
      <c r="B152" s="12">
        <f t="shared" si="58"/>
        <v>8.5150684931506841</v>
      </c>
      <c r="C152" s="41">
        <f>'Survival-1cycle NMA'!DS153</f>
        <v>5.8797554661887401E-2</v>
      </c>
      <c r="D152" s="41">
        <f>'Survival-1cycle NMA'!DL153</f>
        <v>7.4110353619938297E-4</v>
      </c>
      <c r="E152" s="12">
        <f t="shared" si="59"/>
        <v>5.8056451125688018E-2</v>
      </c>
      <c r="F152" s="41">
        <f>'Survival-1cycle NMA'!DR153</f>
        <v>3.7019892565242102E-2</v>
      </c>
      <c r="G152" s="41">
        <f>'Survival-1cycle NMA'!DK153</f>
        <v>2.6278538401025602E-4</v>
      </c>
      <c r="H152" s="12">
        <f t="shared" si="60"/>
        <v>3.6757107181231846E-2</v>
      </c>
      <c r="I152" s="41">
        <f>'Survival-1cycle NMA'!DT153</f>
        <v>5.2989982495712899E-2</v>
      </c>
      <c r="J152" s="12">
        <f t="shared" si="61"/>
        <v>5.1414632560723032E-2</v>
      </c>
      <c r="K152" s="41">
        <f>'Survival-1cycle NMA'!DM153</f>
        <v>1.57534993498987E-3</v>
      </c>
      <c r="L152" s="41">
        <f t="shared" si="62"/>
        <v>3.7019892565242102E-2</v>
      </c>
      <c r="M152" s="41">
        <f t="shared" si="63"/>
        <v>2.6278538401025602E-4</v>
      </c>
      <c r="N152" s="41">
        <f t="shared" si="64"/>
        <v>3.6757107181231846E-2</v>
      </c>
      <c r="O152" s="41">
        <f t="shared" si="65"/>
        <v>5.2989982495712899E-2</v>
      </c>
      <c r="P152" s="41">
        <f t="shared" si="66"/>
        <v>5.1414632560723032E-2</v>
      </c>
      <c r="Q152" s="41">
        <f t="shared" si="67"/>
        <v>1.57534993498987E-3</v>
      </c>
      <c r="R152" s="41">
        <f t="shared" si="68"/>
        <v>3.7019892565242102E-2</v>
      </c>
      <c r="S152" s="41">
        <f t="shared" si="69"/>
        <v>2.6278538401025602E-4</v>
      </c>
      <c r="T152" s="41">
        <f t="shared" si="70"/>
        <v>3.6757107181231846E-2</v>
      </c>
      <c r="U152" s="41">
        <f>'Survival-1cycle NMA'!DV153</f>
        <v>5.6265195840338997E-2</v>
      </c>
      <c r="V152" s="12">
        <f t="shared" si="71"/>
        <v>5.1841696861796446E-2</v>
      </c>
      <c r="W152" s="41">
        <f>'Survival-1cycle NMA'!DO153</f>
        <v>4.4234989785425496E-3</v>
      </c>
      <c r="X152" s="41">
        <f t="shared" si="72"/>
        <v>5.2989982495712899E-2</v>
      </c>
      <c r="Y152" s="41">
        <f t="shared" si="73"/>
        <v>5.1414632560723032E-2</v>
      </c>
      <c r="Z152" s="41">
        <f t="shared" si="74"/>
        <v>1.57534993498987E-3</v>
      </c>
      <c r="AA152" s="41">
        <f>'Survival-1cycle NMA'!DU153</f>
        <v>3.8735767632417401E-2</v>
      </c>
      <c r="AB152" s="12">
        <f t="shared" si="75"/>
        <v>3.7567873411698344E-2</v>
      </c>
      <c r="AC152" s="41">
        <f>'Survival-1cycle NMA'!DN153</f>
        <v>1.16789422071906E-3</v>
      </c>
      <c r="AD152" s="41">
        <f>'Survival-1cycle NMA'!DW153</f>
        <v>8.9863373498662705E-2</v>
      </c>
      <c r="AE152" s="12">
        <f t="shared" si="76"/>
        <v>8.6353139708789897E-2</v>
      </c>
      <c r="AF152" s="41">
        <f>'Survival-1cycle NMA'!DP153</f>
        <v>3.5102337898728101E-3</v>
      </c>
      <c r="AG152" s="41">
        <f t="shared" si="77"/>
        <v>3.7019892565242102E-2</v>
      </c>
      <c r="AH152" s="41">
        <f t="shared" si="78"/>
        <v>2.6278538401025602E-4</v>
      </c>
      <c r="AI152" s="41">
        <f t="shared" si="79"/>
        <v>3.6757107181231846E-2</v>
      </c>
      <c r="AJ152" s="41">
        <f>'Survival-1cycle NMA'!DX153</f>
        <v>4.5542570558164998E-2</v>
      </c>
      <c r="AK152" s="12">
        <f t="shared" si="80"/>
        <v>4.0605253860667136E-2</v>
      </c>
      <c r="AL152" s="41">
        <f>'Survival-1cycle NMA'!DQ153</f>
        <v>4.9373166974978596E-3</v>
      </c>
      <c r="AM152" s="41">
        <f t="shared" si="81"/>
        <v>3.8735767632417401E-2</v>
      </c>
      <c r="AN152" s="41">
        <f t="shared" si="82"/>
        <v>3.7567873411698344E-2</v>
      </c>
      <c r="AO152" s="41">
        <f t="shared" si="83"/>
        <v>1.16789422071906E-3</v>
      </c>
    </row>
    <row r="153" spans="1:41">
      <c r="A153" s="12">
        <v>150</v>
      </c>
      <c r="B153" s="12">
        <f t="shared" si="58"/>
        <v>8.5726027397260278</v>
      </c>
      <c r="C153" s="41">
        <f>'Survival-1cycle NMA'!DS154</f>
        <v>5.8153707721171601E-2</v>
      </c>
      <c r="D153" s="41">
        <f>'Survival-1cycle NMA'!DL154</f>
        <v>7.2052115484566603E-4</v>
      </c>
      <c r="E153" s="12">
        <f t="shared" si="59"/>
        <v>5.7433186566325935E-2</v>
      </c>
      <c r="F153" s="41">
        <f>'Survival-1cycle NMA'!DR154</f>
        <v>3.6576729306270601E-2</v>
      </c>
      <c r="G153" s="41">
        <f>'Survival-1cycle NMA'!DK154</f>
        <v>2.5485396340751997E-4</v>
      </c>
      <c r="H153" s="12">
        <f t="shared" si="60"/>
        <v>3.6321875342863082E-2</v>
      </c>
      <c r="I153" s="41">
        <f>'Survival-1cycle NMA'!DT154</f>
        <v>5.2397200575960597E-2</v>
      </c>
      <c r="J153" s="12">
        <f t="shared" si="61"/>
        <v>5.0862698657867474E-2</v>
      </c>
      <c r="K153" s="41">
        <f>'Survival-1cycle NMA'!DM154</f>
        <v>1.5345019180931199E-3</v>
      </c>
      <c r="L153" s="41">
        <f t="shared" si="62"/>
        <v>3.6576729306270601E-2</v>
      </c>
      <c r="M153" s="41">
        <f t="shared" si="63"/>
        <v>2.5485396340751997E-4</v>
      </c>
      <c r="N153" s="41">
        <f t="shared" si="64"/>
        <v>3.6321875342863082E-2</v>
      </c>
      <c r="O153" s="41">
        <f t="shared" si="65"/>
        <v>5.2397200575960597E-2</v>
      </c>
      <c r="P153" s="41">
        <f t="shared" si="66"/>
        <v>5.0862698657867474E-2</v>
      </c>
      <c r="Q153" s="41">
        <f t="shared" si="67"/>
        <v>1.5345019180931199E-3</v>
      </c>
      <c r="R153" s="41">
        <f t="shared" si="68"/>
        <v>3.6576729306270601E-2</v>
      </c>
      <c r="S153" s="41">
        <f t="shared" si="69"/>
        <v>2.5485396340751997E-4</v>
      </c>
      <c r="T153" s="41">
        <f t="shared" si="70"/>
        <v>3.6321875342863082E-2</v>
      </c>
      <c r="U153" s="41">
        <f>'Survival-1cycle NMA'!DV154</f>
        <v>5.56434173764669E-2</v>
      </c>
      <c r="V153" s="12">
        <f t="shared" si="71"/>
        <v>5.1322784683539298E-2</v>
      </c>
      <c r="W153" s="41">
        <f>'Survival-1cycle NMA'!DO154</f>
        <v>4.3206326929276003E-3</v>
      </c>
      <c r="X153" s="41">
        <f t="shared" si="72"/>
        <v>5.2397200575960597E-2</v>
      </c>
      <c r="Y153" s="41">
        <f t="shared" si="73"/>
        <v>5.0862698657867474E-2</v>
      </c>
      <c r="Z153" s="41">
        <f t="shared" si="74"/>
        <v>1.5345019180931199E-3</v>
      </c>
      <c r="AA153" s="41">
        <f>'Survival-1cycle NMA'!DU154</f>
        <v>3.8275804743965101E-2</v>
      </c>
      <c r="AB153" s="12">
        <f t="shared" si="75"/>
        <v>3.7139059489955793E-2</v>
      </c>
      <c r="AC153" s="41">
        <f>'Survival-1cycle NMA'!DN154</f>
        <v>1.1367452540093101E-3</v>
      </c>
      <c r="AD153" s="41">
        <f>'Survival-1cycle NMA'!DW154</f>
        <v>8.8970385550138004E-2</v>
      </c>
      <c r="AE153" s="12">
        <f t="shared" si="76"/>
        <v>8.5543943840050457E-2</v>
      </c>
      <c r="AF153" s="41">
        <f>'Survival-1cycle NMA'!DP154</f>
        <v>3.4264417100875501E-3</v>
      </c>
      <c r="AG153" s="41">
        <f t="shared" si="77"/>
        <v>3.6576729306270601E-2</v>
      </c>
      <c r="AH153" s="41">
        <f t="shared" si="78"/>
        <v>2.5485396340751997E-4</v>
      </c>
      <c r="AI153" s="41">
        <f t="shared" si="79"/>
        <v>3.6321875342863082E-2</v>
      </c>
      <c r="AJ153" s="41">
        <f>'Survival-1cycle NMA'!DX154</f>
        <v>4.5017759295313597E-2</v>
      </c>
      <c r="AK153" s="12">
        <f t="shared" si="80"/>
        <v>4.0193792647312154E-2</v>
      </c>
      <c r="AL153" s="41">
        <f>'Survival-1cycle NMA'!DQ154</f>
        <v>4.8239666480014397E-3</v>
      </c>
      <c r="AM153" s="41">
        <f t="shared" si="81"/>
        <v>3.8275804743965101E-2</v>
      </c>
      <c r="AN153" s="41">
        <f t="shared" si="82"/>
        <v>3.7139059489955793E-2</v>
      </c>
      <c r="AO153" s="41">
        <f t="shared" si="83"/>
        <v>1.1367452540093101E-3</v>
      </c>
    </row>
    <row r="154" spans="1:41">
      <c r="A154" s="12">
        <v>151</v>
      </c>
      <c r="B154" s="12">
        <f t="shared" si="58"/>
        <v>8.6301369863013697</v>
      </c>
      <c r="C154" s="41">
        <f>'Survival-1cycle NMA'!DS155</f>
        <v>5.7519694158080101E-2</v>
      </c>
      <c r="D154" s="41">
        <f>'Survival-1cycle NMA'!DL155</f>
        <v>7.0059440049807797E-4</v>
      </c>
      <c r="E154" s="12">
        <f t="shared" si="59"/>
        <v>5.6819099757582023E-2</v>
      </c>
      <c r="F154" s="41">
        <f>'Survival-1cycle NMA'!DR155</f>
        <v>3.6140857014497103E-2</v>
      </c>
      <c r="G154" s="41">
        <f>'Survival-1cycle NMA'!DK155</f>
        <v>2.4719512112425502E-4</v>
      </c>
      <c r="H154" s="12">
        <f t="shared" si="60"/>
        <v>3.5893661893372848E-2</v>
      </c>
      <c r="I154" s="41">
        <f>'Survival-1cycle NMA'!DT155</f>
        <v>5.18136352860376E-2</v>
      </c>
      <c r="J154" s="12">
        <f t="shared" si="61"/>
        <v>5.0318759286207257E-2</v>
      </c>
      <c r="K154" s="41">
        <f>'Survival-1cycle NMA'!DM155</f>
        <v>1.4948759998303399E-3</v>
      </c>
      <c r="L154" s="41">
        <f t="shared" si="62"/>
        <v>3.6140857014497103E-2</v>
      </c>
      <c r="M154" s="41">
        <f t="shared" si="63"/>
        <v>2.4719512112425502E-4</v>
      </c>
      <c r="N154" s="41">
        <f t="shared" si="64"/>
        <v>3.5893661893372848E-2</v>
      </c>
      <c r="O154" s="41">
        <f t="shared" si="65"/>
        <v>5.18136352860376E-2</v>
      </c>
      <c r="P154" s="41">
        <f t="shared" si="66"/>
        <v>5.0318759286207257E-2</v>
      </c>
      <c r="Q154" s="41">
        <f t="shared" si="67"/>
        <v>1.4948759998303399E-3</v>
      </c>
      <c r="R154" s="41">
        <f t="shared" si="68"/>
        <v>3.6140857014497103E-2</v>
      </c>
      <c r="S154" s="41">
        <f t="shared" si="69"/>
        <v>2.4719512112425502E-4</v>
      </c>
      <c r="T154" s="41">
        <f t="shared" si="70"/>
        <v>3.5893661893372848E-2</v>
      </c>
      <c r="U154" s="41">
        <f>'Survival-1cycle NMA'!DV155</f>
        <v>5.5031208172992799E-2</v>
      </c>
      <c r="V154" s="12">
        <f t="shared" si="71"/>
        <v>5.0810655776259109E-2</v>
      </c>
      <c r="W154" s="41">
        <f>'Survival-1cycle NMA'!DO155</f>
        <v>4.22055239673369E-3</v>
      </c>
      <c r="X154" s="41">
        <f t="shared" si="72"/>
        <v>5.18136352860376E-2</v>
      </c>
      <c r="Y154" s="41">
        <f t="shared" si="73"/>
        <v>5.0318759286207257E-2</v>
      </c>
      <c r="Z154" s="41">
        <f t="shared" si="74"/>
        <v>1.4948759998303399E-3</v>
      </c>
      <c r="AA154" s="41">
        <f>'Survival-1cycle NMA'!DU155</f>
        <v>3.7823358329325298E-2</v>
      </c>
      <c r="AB154" s="12">
        <f t="shared" si="75"/>
        <v>3.6716805815664645E-2</v>
      </c>
      <c r="AC154" s="41">
        <f>'Survival-1cycle NMA'!DN155</f>
        <v>1.1065525136606501E-3</v>
      </c>
      <c r="AD154" s="41">
        <f>'Survival-1cycle NMA'!DW155</f>
        <v>8.8089968442362901E-2</v>
      </c>
      <c r="AE154" s="12">
        <f t="shared" si="76"/>
        <v>8.4744994446273439E-2</v>
      </c>
      <c r="AF154" s="41">
        <f>'Survival-1cycle NMA'!DP155</f>
        <v>3.3449739960894598E-3</v>
      </c>
      <c r="AG154" s="41">
        <f t="shared" si="77"/>
        <v>3.6140857014497103E-2</v>
      </c>
      <c r="AH154" s="41">
        <f t="shared" si="78"/>
        <v>2.4719512112425502E-4</v>
      </c>
      <c r="AI154" s="41">
        <f t="shared" si="79"/>
        <v>3.5893661893372848E-2</v>
      </c>
      <c r="AJ154" s="41">
        <f>'Survival-1cycle NMA'!DX155</f>
        <v>4.45013124744503E-2</v>
      </c>
      <c r="AK154" s="12">
        <f t="shared" si="80"/>
        <v>3.978766182944346E-2</v>
      </c>
      <c r="AL154" s="41">
        <f>'Survival-1cycle NMA'!DQ155</f>
        <v>4.7136506450068403E-3</v>
      </c>
      <c r="AM154" s="41">
        <f t="shared" si="81"/>
        <v>3.7823358329325298E-2</v>
      </c>
      <c r="AN154" s="41">
        <f t="shared" si="82"/>
        <v>3.6716805815664645E-2</v>
      </c>
      <c r="AO154" s="41">
        <f t="shared" si="83"/>
        <v>1.1065525136606501E-3</v>
      </c>
    </row>
    <row r="155" spans="1:41">
      <c r="A155" s="12">
        <v>152</v>
      </c>
      <c r="B155" s="12">
        <f t="shared" si="58"/>
        <v>8.6876712328767116</v>
      </c>
      <c r="C155" s="41">
        <f>'Survival-1cycle NMA'!DS156</f>
        <v>5.68953181471092E-2</v>
      </c>
      <c r="D155" s="41">
        <f>'Survival-1cycle NMA'!DL156</f>
        <v>6.8129960944163204E-4</v>
      </c>
      <c r="E155" s="12">
        <f t="shared" si="59"/>
        <v>5.6214018537667568E-2</v>
      </c>
      <c r="F155" s="41">
        <f>'Survival-1cycle NMA'!DR156</f>
        <v>3.5712120900451498E-2</v>
      </c>
      <c r="G155" s="41">
        <f>'Survival-1cycle NMA'!DK156</f>
        <v>2.39798309201955E-4</v>
      </c>
      <c r="H155" s="12">
        <f t="shared" si="60"/>
        <v>3.5472322591249543E-2</v>
      </c>
      <c r="I155" s="41">
        <f>'Survival-1cycle NMA'!DT156</f>
        <v>5.1239100233118097E-2</v>
      </c>
      <c r="J155" s="12">
        <f t="shared" si="61"/>
        <v>4.978266969585602E-2</v>
      </c>
      <c r="K155" s="41">
        <f>'Survival-1cycle NMA'!DM156</f>
        <v>1.45643053726208E-3</v>
      </c>
      <c r="L155" s="41">
        <f t="shared" si="62"/>
        <v>3.5712120900451498E-2</v>
      </c>
      <c r="M155" s="41">
        <f t="shared" si="63"/>
        <v>2.39798309201955E-4</v>
      </c>
      <c r="N155" s="41">
        <f t="shared" si="64"/>
        <v>3.5472322591249543E-2</v>
      </c>
      <c r="O155" s="41">
        <f t="shared" si="65"/>
        <v>5.1239100233118097E-2</v>
      </c>
      <c r="P155" s="41">
        <f t="shared" si="66"/>
        <v>4.978266969585602E-2</v>
      </c>
      <c r="Q155" s="41">
        <f t="shared" si="67"/>
        <v>1.45643053726208E-3</v>
      </c>
      <c r="R155" s="41">
        <f t="shared" si="68"/>
        <v>3.5712120900451498E-2</v>
      </c>
      <c r="S155" s="41">
        <f t="shared" si="69"/>
        <v>2.39798309201955E-4</v>
      </c>
      <c r="T155" s="41">
        <f t="shared" si="70"/>
        <v>3.5472322591249543E-2</v>
      </c>
      <c r="U155" s="41">
        <f>'Survival-1cycle NMA'!DV156</f>
        <v>5.4428376401856902E-2</v>
      </c>
      <c r="V155" s="12">
        <f t="shared" si="71"/>
        <v>5.0305204938080619E-2</v>
      </c>
      <c r="W155" s="41">
        <f>'Survival-1cycle NMA'!DO156</f>
        <v>4.1231714637762797E-3</v>
      </c>
      <c r="X155" s="41">
        <f t="shared" si="72"/>
        <v>5.1239100233118097E-2</v>
      </c>
      <c r="Y155" s="41">
        <f t="shared" si="73"/>
        <v>4.978266969585602E-2</v>
      </c>
      <c r="Z155" s="41">
        <f t="shared" si="74"/>
        <v>1.45643053726208E-3</v>
      </c>
      <c r="AA155" s="41">
        <f>'Survival-1cycle NMA'!DU156</f>
        <v>3.7378269732477397E-2</v>
      </c>
      <c r="AB155" s="12">
        <f t="shared" si="75"/>
        <v>3.6300987095639919E-2</v>
      </c>
      <c r="AC155" s="41">
        <f>'Survival-1cycle NMA'!DN156</f>
        <v>1.07728263683748E-3</v>
      </c>
      <c r="AD155" s="41">
        <f>'Survival-1cycle NMA'!DW156</f>
        <v>8.7221888925858193E-2</v>
      </c>
      <c r="AE155" s="12">
        <f t="shared" si="76"/>
        <v>8.3956132161903285E-2</v>
      </c>
      <c r="AF155" s="41">
        <f>'Survival-1cycle NMA'!DP156</f>
        <v>3.2657567639549101E-3</v>
      </c>
      <c r="AG155" s="41">
        <f t="shared" si="77"/>
        <v>3.5712120900451498E-2</v>
      </c>
      <c r="AH155" s="41">
        <f t="shared" si="78"/>
        <v>2.39798309201955E-4</v>
      </c>
      <c r="AI155" s="41">
        <f t="shared" si="79"/>
        <v>3.5472322591249543E-2</v>
      </c>
      <c r="AJ155" s="41">
        <f>'Survival-1cycle NMA'!DX156</f>
        <v>4.3993057291898001E-2</v>
      </c>
      <c r="AK155" s="12">
        <f t="shared" si="80"/>
        <v>3.9386781925495537E-2</v>
      </c>
      <c r="AL155" s="41">
        <f>'Survival-1cycle NMA'!DQ156</f>
        <v>4.6062753664024604E-3</v>
      </c>
      <c r="AM155" s="41">
        <f t="shared" si="81"/>
        <v>3.7378269732477397E-2</v>
      </c>
      <c r="AN155" s="41">
        <f t="shared" si="82"/>
        <v>3.6300987095639919E-2</v>
      </c>
      <c r="AO155" s="41">
        <f t="shared" si="83"/>
        <v>1.07728263683748E-3</v>
      </c>
    </row>
    <row r="156" spans="1:41">
      <c r="A156" s="12">
        <v>153</v>
      </c>
      <c r="B156" s="12">
        <f t="shared" si="58"/>
        <v>8.7452054794520553</v>
      </c>
      <c r="C156" s="41">
        <f>'Survival-1cycle NMA'!DS157</f>
        <v>5.6280388711008003E-2</v>
      </c>
      <c r="D156" s="41">
        <f>'Survival-1cycle NMA'!DL157</f>
        <v>6.6261407538514795E-4</v>
      </c>
      <c r="E156" s="12">
        <f t="shared" si="59"/>
        <v>5.5617774635622855E-2</v>
      </c>
      <c r="F156" s="41">
        <f>'Survival-1cycle NMA'!DR157</f>
        <v>3.52903702297813E-2</v>
      </c>
      <c r="G156" s="41">
        <f>'Survival-1cycle NMA'!DK157</f>
        <v>2.3265343475820099E-4</v>
      </c>
      <c r="H156" s="12">
        <f t="shared" si="60"/>
        <v>3.5057716795023099E-2</v>
      </c>
      <c r="I156" s="41">
        <f>'Survival-1cycle NMA'!DT157</f>
        <v>5.0673413702528897E-2</v>
      </c>
      <c r="J156" s="12">
        <f t="shared" si="61"/>
        <v>4.9254288217402437E-2</v>
      </c>
      <c r="K156" s="41">
        <f>'Survival-1cycle NMA'!DM157</f>
        <v>1.4191254851264601E-3</v>
      </c>
      <c r="L156" s="41">
        <f t="shared" si="62"/>
        <v>3.52903702297813E-2</v>
      </c>
      <c r="M156" s="41">
        <f t="shared" si="63"/>
        <v>2.3265343475820099E-4</v>
      </c>
      <c r="N156" s="41">
        <f t="shared" si="64"/>
        <v>3.5057716795023099E-2</v>
      </c>
      <c r="O156" s="41">
        <f t="shared" si="65"/>
        <v>5.0673413702528897E-2</v>
      </c>
      <c r="P156" s="41">
        <f t="shared" si="66"/>
        <v>4.9254288217402437E-2</v>
      </c>
      <c r="Q156" s="41">
        <f t="shared" si="67"/>
        <v>1.4191254851264601E-3</v>
      </c>
      <c r="R156" s="41">
        <f t="shared" si="68"/>
        <v>3.52903702297813E-2</v>
      </c>
      <c r="S156" s="41">
        <f t="shared" si="69"/>
        <v>2.3265343475820099E-4</v>
      </c>
      <c r="T156" s="41">
        <f t="shared" si="70"/>
        <v>3.5057716795023099E-2</v>
      </c>
      <c r="U156" s="41">
        <f>'Survival-1cycle NMA'!DV157</f>
        <v>5.3834735012174603E-2</v>
      </c>
      <c r="V156" s="12">
        <f t="shared" si="71"/>
        <v>4.9806328691021182E-2</v>
      </c>
      <c r="W156" s="41">
        <f>'Survival-1cycle NMA'!DO157</f>
        <v>4.0284063211534198E-3</v>
      </c>
      <c r="X156" s="41">
        <f t="shared" si="72"/>
        <v>5.0673413702528897E-2</v>
      </c>
      <c r="Y156" s="41">
        <f t="shared" si="73"/>
        <v>4.9254288217402437E-2</v>
      </c>
      <c r="Z156" s="41">
        <f t="shared" si="74"/>
        <v>1.4191254851264601E-3</v>
      </c>
      <c r="AA156" s="41">
        <f>'Survival-1cycle NMA'!DU157</f>
        <v>3.6940384432693103E-2</v>
      </c>
      <c r="AB156" s="12">
        <f t="shared" si="75"/>
        <v>3.5891480863726961E-2</v>
      </c>
      <c r="AC156" s="41">
        <f>'Survival-1cycle NMA'!DN157</f>
        <v>1.0489035689661399E-3</v>
      </c>
      <c r="AD156" s="41">
        <f>'Survival-1cycle NMA'!DW157</f>
        <v>8.6365919172530101E-2</v>
      </c>
      <c r="AE156" s="12">
        <f t="shared" si="76"/>
        <v>8.3177200384774927E-2</v>
      </c>
      <c r="AF156" s="41">
        <f>'Survival-1cycle NMA'!DP157</f>
        <v>3.1887187877551698E-3</v>
      </c>
      <c r="AG156" s="41">
        <f t="shared" si="77"/>
        <v>3.52903702297813E-2</v>
      </c>
      <c r="AH156" s="41">
        <f t="shared" si="78"/>
        <v>2.3265343475820099E-4</v>
      </c>
      <c r="AI156" s="41">
        <f t="shared" si="79"/>
        <v>3.5057716795023099E-2</v>
      </c>
      <c r="AJ156" s="41">
        <f>'Survival-1cycle NMA'!DX157</f>
        <v>4.3492825363569798E-2</v>
      </c>
      <c r="AK156" s="12">
        <f t="shared" si="80"/>
        <v>3.8991074617161225E-2</v>
      </c>
      <c r="AL156" s="41">
        <f>'Survival-1cycle NMA'!DQ157</f>
        <v>4.50175074640857E-3</v>
      </c>
      <c r="AM156" s="41">
        <f t="shared" si="81"/>
        <v>3.6940384432693103E-2</v>
      </c>
      <c r="AN156" s="41">
        <f t="shared" si="82"/>
        <v>3.5891480863726961E-2</v>
      </c>
      <c r="AO156" s="41">
        <f t="shared" si="83"/>
        <v>1.0489035689661399E-3</v>
      </c>
    </row>
    <row r="157" spans="1:41">
      <c r="A157" s="12">
        <v>154</v>
      </c>
      <c r="B157" s="12">
        <f t="shared" si="58"/>
        <v>8.8027397260273972</v>
      </c>
      <c r="C157" s="41">
        <f>'Survival-1cycle NMA'!DS158</f>
        <v>5.5674719576654298E-2</v>
      </c>
      <c r="D157" s="41">
        <f>'Survival-1cycle NMA'!DL158</f>
        <v>6.4451600644932505E-4</v>
      </c>
      <c r="E157" s="12">
        <f t="shared" si="59"/>
        <v>5.5030203570204973E-2</v>
      </c>
      <c r="F157" s="41">
        <f>'Survival-1cycle NMA'!DR158</f>
        <v>3.4875458196398E-2</v>
      </c>
      <c r="G157" s="41">
        <f>'Survival-1cycle NMA'!DK158</f>
        <v>2.2575083828846299E-4</v>
      </c>
      <c r="H157" s="12">
        <f t="shared" si="60"/>
        <v>3.4649707358109537E-2</v>
      </c>
      <c r="I157" s="41">
        <f>'Survival-1cycle NMA'!DT158</f>
        <v>5.0116398516955998E-2</v>
      </c>
      <c r="J157" s="12">
        <f t="shared" si="61"/>
        <v>4.8733476189437422E-2</v>
      </c>
      <c r="K157" s="41">
        <f>'Survival-1cycle NMA'!DM158</f>
        <v>1.3829223275185799E-3</v>
      </c>
      <c r="L157" s="41">
        <f t="shared" si="62"/>
        <v>3.4875458196398E-2</v>
      </c>
      <c r="M157" s="41">
        <f t="shared" si="63"/>
        <v>2.2575083828846299E-4</v>
      </c>
      <c r="N157" s="41">
        <f t="shared" si="64"/>
        <v>3.4649707358109537E-2</v>
      </c>
      <c r="O157" s="41">
        <f t="shared" si="65"/>
        <v>5.0116398516955998E-2</v>
      </c>
      <c r="P157" s="41">
        <f t="shared" si="66"/>
        <v>4.8733476189437422E-2</v>
      </c>
      <c r="Q157" s="41">
        <f t="shared" si="67"/>
        <v>1.3829223275185799E-3</v>
      </c>
      <c r="R157" s="41">
        <f t="shared" si="68"/>
        <v>3.4875458196398E-2</v>
      </c>
      <c r="S157" s="41">
        <f t="shared" si="69"/>
        <v>2.2575083828846299E-4</v>
      </c>
      <c r="T157" s="41">
        <f t="shared" si="70"/>
        <v>3.4649707358109537E-2</v>
      </c>
      <c r="U157" s="41">
        <f>'Survival-1cycle NMA'!DV158</f>
        <v>5.32501015874665E-2</v>
      </c>
      <c r="V157" s="12">
        <f t="shared" si="71"/>
        <v>4.9313925258856181E-2</v>
      </c>
      <c r="W157" s="41">
        <f>'Survival-1cycle NMA'!DO158</f>
        <v>3.9361763286103199E-3</v>
      </c>
      <c r="X157" s="41">
        <f t="shared" si="72"/>
        <v>5.0116398516955998E-2</v>
      </c>
      <c r="Y157" s="41">
        <f t="shared" si="73"/>
        <v>4.8733476189437422E-2</v>
      </c>
      <c r="Z157" s="41">
        <f t="shared" si="74"/>
        <v>1.3829223275185799E-3</v>
      </c>
      <c r="AA157" s="41">
        <f>'Survival-1cycle NMA'!DU158</f>
        <v>3.6509551915767303E-2</v>
      </c>
      <c r="AB157" s="12">
        <f t="shared" si="75"/>
        <v>3.5488167409122952E-2</v>
      </c>
      <c r="AC157" s="41">
        <f>'Survival-1cycle NMA'!DN158</f>
        <v>1.0213845066443499E-3</v>
      </c>
      <c r="AD157" s="41">
        <f>'Survival-1cycle NMA'!DW158</f>
        <v>8.5521836623574501E-2</v>
      </c>
      <c r="AE157" s="12">
        <f t="shared" si="76"/>
        <v>8.24080452310645E-2</v>
      </c>
      <c r="AF157" s="41">
        <f>'Survival-1cycle NMA'!DP158</f>
        <v>3.1137913925100001E-3</v>
      </c>
      <c r="AG157" s="41">
        <f t="shared" si="77"/>
        <v>3.4875458196398E-2</v>
      </c>
      <c r="AH157" s="41">
        <f t="shared" si="78"/>
        <v>2.2575083828846299E-4</v>
      </c>
      <c r="AI157" s="41">
        <f t="shared" si="79"/>
        <v>3.4649707358109537E-2</v>
      </c>
      <c r="AJ157" s="41">
        <f>'Survival-1cycle NMA'!DX158</f>
        <v>4.3000452589674297E-2</v>
      </c>
      <c r="AK157" s="12">
        <f t="shared" si="80"/>
        <v>3.8600462741545674E-2</v>
      </c>
      <c r="AL157" s="41">
        <f>'Survival-1cycle NMA'!DQ158</f>
        <v>4.3999898481286203E-3</v>
      </c>
      <c r="AM157" s="41">
        <f t="shared" si="81"/>
        <v>3.6509551915767303E-2</v>
      </c>
      <c r="AN157" s="41">
        <f t="shared" si="82"/>
        <v>3.5488167409122952E-2</v>
      </c>
      <c r="AO157" s="41">
        <f t="shared" si="83"/>
        <v>1.0213845066443499E-3</v>
      </c>
    </row>
    <row r="158" spans="1:41">
      <c r="A158" s="12">
        <v>155</v>
      </c>
      <c r="B158" s="12">
        <f t="shared" si="58"/>
        <v>8.8602739726027391</v>
      </c>
      <c r="C158" s="41">
        <f>'Survival-1cycle NMA'!DS159</f>
        <v>5.5078129035954299E-2</v>
      </c>
      <c r="D158" s="41">
        <f>'Survival-1cycle NMA'!DL159</f>
        <v>6.26984484280668E-4</v>
      </c>
      <c r="E158" s="12">
        <f t="shared" si="59"/>
        <v>5.445114455167363E-2</v>
      </c>
      <c r="F158" s="41">
        <f>'Survival-1cycle NMA'!DR159</f>
        <v>3.4467241800243201E-2</v>
      </c>
      <c r="G158" s="41">
        <f>'Survival-1cycle NMA'!DK159</f>
        <v>2.1908127310177301E-4</v>
      </c>
      <c r="H158" s="12">
        <f t="shared" si="60"/>
        <v>3.4248160527141427E-2</v>
      </c>
      <c r="I158" s="41">
        <f>'Survival-1cycle NMA'!DT159</f>
        <v>4.9567881900601601E-2</v>
      </c>
      <c r="J158" s="12">
        <f t="shared" si="61"/>
        <v>4.8220097887804819E-2</v>
      </c>
      <c r="K158" s="41">
        <f>'Survival-1cycle NMA'!DM159</f>
        <v>1.34778401279678E-3</v>
      </c>
      <c r="L158" s="41">
        <f t="shared" si="62"/>
        <v>3.4467241800243201E-2</v>
      </c>
      <c r="M158" s="41">
        <f t="shared" si="63"/>
        <v>2.1908127310177301E-4</v>
      </c>
      <c r="N158" s="41">
        <f t="shared" si="64"/>
        <v>3.4248160527141427E-2</v>
      </c>
      <c r="O158" s="41">
        <f t="shared" si="65"/>
        <v>4.9567881900601601E-2</v>
      </c>
      <c r="P158" s="41">
        <f t="shared" si="66"/>
        <v>4.8220097887804819E-2</v>
      </c>
      <c r="Q158" s="41">
        <f t="shared" si="67"/>
        <v>1.34778401279678E-3</v>
      </c>
      <c r="R158" s="41">
        <f t="shared" si="68"/>
        <v>3.4467241800243201E-2</v>
      </c>
      <c r="S158" s="41">
        <f t="shared" si="69"/>
        <v>2.1908127310177301E-4</v>
      </c>
      <c r="T158" s="41">
        <f t="shared" si="70"/>
        <v>3.4248160527141427E-2</v>
      </c>
      <c r="U158" s="41">
        <f>'Survival-1cycle NMA'!DV159</f>
        <v>5.2674298207887403E-2</v>
      </c>
      <c r="V158" s="12">
        <f t="shared" si="71"/>
        <v>4.8827894544692184E-2</v>
      </c>
      <c r="W158" s="41">
        <f>'Survival-1cycle NMA'!DO159</f>
        <v>3.8464036631952201E-3</v>
      </c>
      <c r="X158" s="41">
        <f t="shared" si="72"/>
        <v>4.9567881900601601E-2</v>
      </c>
      <c r="Y158" s="41">
        <f t="shared" si="73"/>
        <v>4.8220097887804819E-2</v>
      </c>
      <c r="Z158" s="41">
        <f t="shared" si="74"/>
        <v>1.34778401279678E-3</v>
      </c>
      <c r="AA158" s="41">
        <f>'Survival-1cycle NMA'!DU159</f>
        <v>3.6085625549916199E-2</v>
      </c>
      <c r="AB158" s="12">
        <f t="shared" si="75"/>
        <v>3.5090929706618944E-2</v>
      </c>
      <c r="AC158" s="41">
        <f>'Survival-1cycle NMA'!DN159</f>
        <v>9.9469584329725503E-4</v>
      </c>
      <c r="AD158" s="41">
        <f>'Survival-1cycle NMA'!DW159</f>
        <v>8.4689423842386993E-2</v>
      </c>
      <c r="AE158" s="12">
        <f t="shared" si="76"/>
        <v>8.164851549046527E-2</v>
      </c>
      <c r="AF158" s="41">
        <f>'Survival-1cycle NMA'!DP159</f>
        <v>3.0409083519217202E-3</v>
      </c>
      <c r="AG158" s="41">
        <f t="shared" si="77"/>
        <v>3.4467241800243201E-2</v>
      </c>
      <c r="AH158" s="41">
        <f t="shared" si="78"/>
        <v>2.1908127310177301E-4</v>
      </c>
      <c r="AI158" s="41">
        <f t="shared" si="79"/>
        <v>3.4248160527141427E-2</v>
      </c>
      <c r="AJ158" s="41">
        <f>'Survival-1cycle NMA'!DX159</f>
        <v>4.2515779024247101E-2</v>
      </c>
      <c r="AK158" s="12">
        <f t="shared" si="80"/>
        <v>3.8214870282607644E-2</v>
      </c>
      <c r="AL158" s="41">
        <f>'Survival-1cycle NMA'!DQ159</f>
        <v>4.3009087416394599E-3</v>
      </c>
      <c r="AM158" s="41">
        <f t="shared" si="81"/>
        <v>3.6085625549916199E-2</v>
      </c>
      <c r="AN158" s="41">
        <f t="shared" si="82"/>
        <v>3.5090929706618944E-2</v>
      </c>
      <c r="AO158" s="41">
        <f t="shared" si="83"/>
        <v>9.9469584329725503E-4</v>
      </c>
    </row>
    <row r="159" spans="1:41">
      <c r="A159" s="12">
        <v>156</v>
      </c>
      <c r="B159" s="12">
        <f t="shared" si="58"/>
        <v>8.9178082191780828</v>
      </c>
      <c r="C159" s="41">
        <f>'Survival-1cycle NMA'!DS160</f>
        <v>5.4490439811540801E-2</v>
      </c>
      <c r="D159" s="41">
        <f>'Survival-1cycle NMA'!DL160</f>
        <v>6.0999942517969696E-4</v>
      </c>
      <c r="E159" s="12">
        <f t="shared" si="59"/>
        <v>5.3880440386361104E-2</v>
      </c>
      <c r="F159" s="41">
        <f>'Survival-1cycle NMA'!DR160</f>
        <v>3.4065581729485497E-2</v>
      </c>
      <c r="G159" s="41">
        <f>'Survival-1cycle NMA'!DK160</f>
        <v>2.1263588582609599E-4</v>
      </c>
      <c r="H159" s="12">
        <f t="shared" si="60"/>
        <v>3.3852945843659402E-2</v>
      </c>
      <c r="I159" s="41">
        <f>'Survival-1cycle NMA'!DT160</f>
        <v>4.9027695348092003E-2</v>
      </c>
      <c r="J159" s="12">
        <f t="shared" si="61"/>
        <v>4.7714020456541356E-2</v>
      </c>
      <c r="K159" s="41">
        <f>'Survival-1cycle NMA'!DM160</f>
        <v>1.3136748915506501E-3</v>
      </c>
      <c r="L159" s="41">
        <f t="shared" si="62"/>
        <v>3.4065581729485497E-2</v>
      </c>
      <c r="M159" s="41">
        <f t="shared" si="63"/>
        <v>2.1263588582609599E-4</v>
      </c>
      <c r="N159" s="41">
        <f t="shared" si="64"/>
        <v>3.3852945843659402E-2</v>
      </c>
      <c r="O159" s="41">
        <f t="shared" si="65"/>
        <v>4.9027695348092003E-2</v>
      </c>
      <c r="P159" s="41">
        <f t="shared" si="66"/>
        <v>4.7714020456541356E-2</v>
      </c>
      <c r="Q159" s="41">
        <f t="shared" si="67"/>
        <v>1.3136748915506501E-3</v>
      </c>
      <c r="R159" s="41">
        <f t="shared" si="68"/>
        <v>3.4065581729485497E-2</v>
      </c>
      <c r="S159" s="41">
        <f t="shared" si="69"/>
        <v>2.1263588582609599E-4</v>
      </c>
      <c r="T159" s="41">
        <f t="shared" si="70"/>
        <v>3.3852945843659402E-2</v>
      </c>
      <c r="U159" s="41">
        <f>'Survival-1cycle NMA'!DV160</f>
        <v>5.2107151317242202E-2</v>
      </c>
      <c r="V159" s="12">
        <f t="shared" si="71"/>
        <v>4.8348138108292089E-2</v>
      </c>
      <c r="W159" s="41">
        <f>'Survival-1cycle NMA'!DO160</f>
        <v>3.7590132089501101E-3</v>
      </c>
      <c r="X159" s="41">
        <f t="shared" si="72"/>
        <v>4.9027695348092003E-2</v>
      </c>
      <c r="Y159" s="41">
        <f t="shared" si="73"/>
        <v>4.7714020456541356E-2</v>
      </c>
      <c r="Z159" s="41">
        <f t="shared" si="74"/>
        <v>1.3136748915506501E-3</v>
      </c>
      <c r="AA159" s="41">
        <f>'Survival-1cycle NMA'!DU160</f>
        <v>3.5668462466158103E-2</v>
      </c>
      <c r="AB159" s="12">
        <f t="shared" si="75"/>
        <v>3.4699653348719751E-2</v>
      </c>
      <c r="AC159" s="41">
        <f>'Survival-1cycle NMA'!DN160</f>
        <v>9.6880911743835196E-4</v>
      </c>
      <c r="AD159" s="41">
        <f>'Survival-1cycle NMA'!DW160</f>
        <v>8.3868468372296598E-2</v>
      </c>
      <c r="AE159" s="12">
        <f t="shared" si="76"/>
        <v>8.0898462581642835E-2</v>
      </c>
      <c r="AF159" s="41">
        <f>'Survival-1cycle NMA'!DP160</f>
        <v>2.9700057906537599E-3</v>
      </c>
      <c r="AG159" s="41">
        <f t="shared" si="77"/>
        <v>3.4065581729485497E-2</v>
      </c>
      <c r="AH159" s="41">
        <f t="shared" si="78"/>
        <v>2.1263588582609599E-4</v>
      </c>
      <c r="AI159" s="41">
        <f t="shared" si="79"/>
        <v>3.3852945843659402E-2</v>
      </c>
      <c r="AJ159" s="41">
        <f>'Survival-1cycle NMA'!DX160</f>
        <v>4.2038648749323899E-2</v>
      </c>
      <c r="AK159" s="12">
        <f t="shared" si="80"/>
        <v>3.7834222361967491E-2</v>
      </c>
      <c r="AL159" s="41">
        <f>'Survival-1cycle NMA'!DQ160</f>
        <v>4.2044263873564098E-3</v>
      </c>
      <c r="AM159" s="41">
        <f t="shared" si="81"/>
        <v>3.5668462466158103E-2</v>
      </c>
      <c r="AN159" s="41">
        <f t="shared" si="82"/>
        <v>3.4699653348719751E-2</v>
      </c>
      <c r="AO159" s="41">
        <f t="shared" si="83"/>
        <v>9.6880911743835196E-4</v>
      </c>
    </row>
    <row r="160" spans="1:41">
      <c r="A160" s="12">
        <v>157</v>
      </c>
      <c r="B160" s="12">
        <f t="shared" si="58"/>
        <v>8.9753424657534246</v>
      </c>
      <c r="C160" s="41">
        <f>'Survival-1cycle NMA'!DS161</f>
        <v>5.3911478927097203E-2</v>
      </c>
      <c r="D160" s="41">
        <f>'Survival-1cycle NMA'!DL161</f>
        <v>5.93541543132736E-4</v>
      </c>
      <c r="E160" s="12">
        <f t="shared" si="59"/>
        <v>5.3317937383964467E-2</v>
      </c>
      <c r="F160" s="41">
        <f>'Survival-1cycle NMA'!DR161</f>
        <v>3.3670342246966502E-2</v>
      </c>
      <c r="G160" s="41">
        <f>'Survival-1cycle NMA'!DK161</f>
        <v>2.06406197923892E-4</v>
      </c>
      <c r="H160" s="12">
        <f t="shared" si="60"/>
        <v>3.346393604904261E-2</v>
      </c>
      <c r="I160" s="41">
        <f>'Survival-1cycle NMA'!DT161</f>
        <v>4.84956744979472E-2</v>
      </c>
      <c r="J160" s="12">
        <f t="shared" si="61"/>
        <v>4.7215113840477468E-2</v>
      </c>
      <c r="K160" s="41">
        <f>'Survival-1cycle NMA'!DM161</f>
        <v>1.2805606574697299E-3</v>
      </c>
      <c r="L160" s="41">
        <f t="shared" si="62"/>
        <v>3.3670342246966502E-2</v>
      </c>
      <c r="M160" s="41">
        <f t="shared" si="63"/>
        <v>2.06406197923892E-4</v>
      </c>
      <c r="N160" s="41">
        <f t="shared" si="64"/>
        <v>3.346393604904261E-2</v>
      </c>
      <c r="O160" s="41">
        <f t="shared" si="65"/>
        <v>4.84956744979472E-2</v>
      </c>
      <c r="P160" s="41">
        <f t="shared" si="66"/>
        <v>4.7215113840477468E-2</v>
      </c>
      <c r="Q160" s="41">
        <f t="shared" si="67"/>
        <v>1.2805606574697299E-3</v>
      </c>
      <c r="R160" s="41">
        <f t="shared" si="68"/>
        <v>3.3670342246966502E-2</v>
      </c>
      <c r="S160" s="41">
        <f t="shared" si="69"/>
        <v>2.06406197923892E-4</v>
      </c>
      <c r="T160" s="41">
        <f t="shared" si="70"/>
        <v>3.346393604904261E-2</v>
      </c>
      <c r="U160" s="41">
        <f>'Survival-1cycle NMA'!DV161</f>
        <v>5.15484915945933E-2</v>
      </c>
      <c r="V160" s="12">
        <f t="shared" si="71"/>
        <v>4.7874559143198388E-2</v>
      </c>
      <c r="W160" s="41">
        <f>'Survival-1cycle NMA'!DO161</f>
        <v>3.6739324513949101E-3</v>
      </c>
      <c r="X160" s="41">
        <f t="shared" si="72"/>
        <v>4.84956744979472E-2</v>
      </c>
      <c r="Y160" s="41">
        <f t="shared" si="73"/>
        <v>4.7215113840477468E-2</v>
      </c>
      <c r="Z160" s="41">
        <f t="shared" si="74"/>
        <v>1.2805606574697299E-3</v>
      </c>
      <c r="AA160" s="41">
        <f>'Survival-1cycle NMA'!DU161</f>
        <v>3.5257923442987699E-2</v>
      </c>
      <c r="AB160" s="12">
        <f t="shared" si="75"/>
        <v>3.4314226479589788E-2</v>
      </c>
      <c r="AC160" s="41">
        <f>'Survival-1cycle NMA'!DN161</f>
        <v>9.4369696339791098E-4</v>
      </c>
      <c r="AD160" s="41">
        <f>'Survival-1cycle NMA'!DW161</f>
        <v>8.3058762598927693E-2</v>
      </c>
      <c r="AE160" s="12">
        <f t="shared" si="76"/>
        <v>8.0157740507994124E-2</v>
      </c>
      <c r="AF160" s="41">
        <f>'Survival-1cycle NMA'!DP161</f>
        <v>2.9010220909335702E-3</v>
      </c>
      <c r="AG160" s="41">
        <f t="shared" si="77"/>
        <v>3.3670342246966502E-2</v>
      </c>
      <c r="AH160" s="41">
        <f t="shared" si="78"/>
        <v>2.06406197923892E-4</v>
      </c>
      <c r="AI160" s="41">
        <f t="shared" si="79"/>
        <v>3.346393604904261E-2</v>
      </c>
      <c r="AJ160" s="41">
        <f>'Survival-1cycle NMA'!DX161</f>
        <v>4.1568909753558002E-2</v>
      </c>
      <c r="AK160" s="12">
        <f t="shared" si="80"/>
        <v>3.7458445229136245E-2</v>
      </c>
      <c r="AL160" s="41">
        <f>'Survival-1cycle NMA'!DQ161</f>
        <v>4.1104645244217598E-3</v>
      </c>
      <c r="AM160" s="41">
        <f t="shared" si="81"/>
        <v>3.5257923442987699E-2</v>
      </c>
      <c r="AN160" s="41">
        <f t="shared" si="82"/>
        <v>3.4314226479589788E-2</v>
      </c>
      <c r="AO160" s="41">
        <f t="shared" si="83"/>
        <v>9.4369696339791098E-4</v>
      </c>
    </row>
    <row r="161" spans="1:41">
      <c r="A161" s="12">
        <v>158</v>
      </c>
      <c r="B161" s="12">
        <f t="shared" si="58"/>
        <v>9.0328767123287665</v>
      </c>
      <c r="C161" s="41">
        <f>'Survival-1cycle NMA'!DS162</f>
        <v>5.3341077582120401E-2</v>
      </c>
      <c r="D161" s="41">
        <f>'Survival-1cycle NMA'!DL162</f>
        <v>5.7759231464626904E-4</v>
      </c>
      <c r="E161" s="12">
        <f t="shared" si="59"/>
        <v>5.2763485267474132E-2</v>
      </c>
      <c r="F161" s="41">
        <f>'Survival-1cycle NMA'!DR162</f>
        <v>3.3281391080713998E-2</v>
      </c>
      <c r="G161" s="41">
        <f>'Survival-1cycle NMA'!DK162</f>
        <v>2.0038408815958899E-4</v>
      </c>
      <c r="H161" s="12">
        <f t="shared" si="60"/>
        <v>3.308100699255441E-2</v>
      </c>
      <c r="I161" s="41">
        <f>'Survival-1cycle NMA'!DT162</f>
        <v>4.7971659010428498E-2</v>
      </c>
      <c r="J161" s="12">
        <f t="shared" si="61"/>
        <v>4.672325071946077E-2</v>
      </c>
      <c r="K161" s="41">
        <f>'Survival-1cycle NMA'!DM162</f>
        <v>1.2484082909677301E-3</v>
      </c>
      <c r="L161" s="41">
        <f t="shared" si="62"/>
        <v>3.3281391080713998E-2</v>
      </c>
      <c r="M161" s="41">
        <f t="shared" si="63"/>
        <v>2.0038408815958899E-4</v>
      </c>
      <c r="N161" s="41">
        <f t="shared" si="64"/>
        <v>3.308100699255441E-2</v>
      </c>
      <c r="O161" s="41">
        <f t="shared" si="65"/>
        <v>4.7971659010428498E-2</v>
      </c>
      <c r="P161" s="41">
        <f t="shared" si="66"/>
        <v>4.672325071946077E-2</v>
      </c>
      <c r="Q161" s="41">
        <f t="shared" si="67"/>
        <v>1.2484082909677301E-3</v>
      </c>
      <c r="R161" s="41">
        <f t="shared" si="68"/>
        <v>3.3281391080713998E-2</v>
      </c>
      <c r="S161" s="41">
        <f t="shared" si="69"/>
        <v>2.0038408815958899E-4</v>
      </c>
      <c r="T161" s="41">
        <f t="shared" si="70"/>
        <v>3.308100699255441E-2</v>
      </c>
      <c r="U161" s="41">
        <f>'Survival-1cycle NMA'!DV162</f>
        <v>5.0998153830289501E-2</v>
      </c>
      <c r="V161" s="12">
        <f t="shared" si="71"/>
        <v>4.7407062453714399E-2</v>
      </c>
      <c r="W161" s="41">
        <f>'Survival-1cycle NMA'!DO162</f>
        <v>3.5910913765750999E-3</v>
      </c>
      <c r="X161" s="41">
        <f t="shared" si="72"/>
        <v>4.7971659010428498E-2</v>
      </c>
      <c r="Y161" s="41">
        <f t="shared" si="73"/>
        <v>4.672325071946077E-2</v>
      </c>
      <c r="Z161" s="41">
        <f t="shared" si="74"/>
        <v>1.2484082909677301E-3</v>
      </c>
      <c r="AA161" s="41">
        <f>'Survival-1cycle NMA'!DU162</f>
        <v>3.4853872795164297E-2</v>
      </c>
      <c r="AB161" s="12">
        <f t="shared" si="75"/>
        <v>3.393453973077578E-2</v>
      </c>
      <c r="AC161" s="41">
        <f>'Survival-1cycle NMA'!DN162</f>
        <v>9.1933306438851702E-4</v>
      </c>
      <c r="AD161" s="41">
        <f>'Survival-1cycle NMA'!DW162</f>
        <v>8.2260103617041294E-2</v>
      </c>
      <c r="AE161" s="12">
        <f t="shared" si="76"/>
        <v>7.9426205813774367E-2</v>
      </c>
      <c r="AF161" s="41">
        <f>'Survival-1cycle NMA'!DP162</f>
        <v>2.8338978032669301E-3</v>
      </c>
      <c r="AG161" s="41">
        <f t="shared" si="77"/>
        <v>3.3281391080713998E-2</v>
      </c>
      <c r="AH161" s="41">
        <f t="shared" si="78"/>
        <v>2.0038408815958899E-4</v>
      </c>
      <c r="AI161" s="41">
        <f t="shared" si="79"/>
        <v>3.308100699255441E-2</v>
      </c>
      <c r="AJ161" s="41">
        <f>'Survival-1cycle NMA'!DX162</f>
        <v>4.11064138151035E-2</v>
      </c>
      <c r="AK161" s="12">
        <f t="shared" si="80"/>
        <v>3.7087466251225276E-2</v>
      </c>
      <c r="AL161" s="41">
        <f>'Survival-1cycle NMA'!DQ162</f>
        <v>4.0189475638782203E-3</v>
      </c>
      <c r="AM161" s="41">
        <f t="shared" si="81"/>
        <v>3.4853872795164297E-2</v>
      </c>
      <c r="AN161" s="41">
        <f t="shared" si="82"/>
        <v>3.393453973077578E-2</v>
      </c>
      <c r="AO161" s="41">
        <f t="shared" si="83"/>
        <v>9.1933306438851702E-4</v>
      </c>
    </row>
    <row r="162" spans="1:41">
      <c r="A162" s="12">
        <v>159</v>
      </c>
      <c r="B162" s="12">
        <f t="shared" si="58"/>
        <v>9.0904109589041102</v>
      </c>
      <c r="C162" s="41">
        <f>'Survival-1cycle NMA'!DS163</f>
        <v>5.2779071030939803E-2</v>
      </c>
      <c r="D162" s="41">
        <f>'Survival-1cycle NMA'!DL163</f>
        <v>5.6213394528814597E-4</v>
      </c>
      <c r="E162" s="12">
        <f t="shared" si="59"/>
        <v>5.2216937085651657E-2</v>
      </c>
      <c r="F162" s="41">
        <f>'Survival-1cycle NMA'!DR163</f>
        <v>3.2898599318362497E-2</v>
      </c>
      <c r="G162" s="41">
        <f>'Survival-1cycle NMA'!DK163</f>
        <v>1.9456177596655099E-4</v>
      </c>
      <c r="H162" s="12">
        <f t="shared" si="60"/>
        <v>3.2704037542395946E-2</v>
      </c>
      <c r="I162" s="41">
        <f>'Survival-1cycle NMA'!DT163</f>
        <v>4.7455492449598298E-2</v>
      </c>
      <c r="J162" s="12">
        <f t="shared" si="61"/>
        <v>4.6238306444179318E-2</v>
      </c>
      <c r="K162" s="41">
        <f>'Survival-1cycle NMA'!DM163</f>
        <v>1.21718600541898E-3</v>
      </c>
      <c r="L162" s="41">
        <f t="shared" si="62"/>
        <v>3.2898599318362497E-2</v>
      </c>
      <c r="M162" s="41">
        <f t="shared" si="63"/>
        <v>1.9456177596655099E-4</v>
      </c>
      <c r="N162" s="41">
        <f t="shared" si="64"/>
        <v>3.2704037542395946E-2</v>
      </c>
      <c r="O162" s="41">
        <f t="shared" si="65"/>
        <v>4.7455492449598298E-2</v>
      </c>
      <c r="P162" s="41">
        <f t="shared" si="66"/>
        <v>4.6238306444179318E-2</v>
      </c>
      <c r="Q162" s="41">
        <f t="shared" si="67"/>
        <v>1.21718600541898E-3</v>
      </c>
      <c r="R162" s="41">
        <f t="shared" si="68"/>
        <v>3.2898599318362497E-2</v>
      </c>
      <c r="S162" s="41">
        <f t="shared" si="69"/>
        <v>1.9456177596655099E-4</v>
      </c>
      <c r="T162" s="41">
        <f t="shared" si="70"/>
        <v>3.2704037542395946E-2</v>
      </c>
      <c r="U162" s="41">
        <f>'Survival-1cycle NMA'!DV163</f>
        <v>5.0455976806232698E-2</v>
      </c>
      <c r="V162" s="12">
        <f t="shared" si="71"/>
        <v>4.6945554431775935E-2</v>
      </c>
      <c r="W162" s="41">
        <f>'Survival-1cycle NMA'!DO163</f>
        <v>3.5104223744567599E-3</v>
      </c>
      <c r="X162" s="41">
        <f t="shared" si="72"/>
        <v>4.7455492449598298E-2</v>
      </c>
      <c r="Y162" s="41">
        <f t="shared" si="73"/>
        <v>4.6238306444179318E-2</v>
      </c>
      <c r="Z162" s="41">
        <f t="shared" si="74"/>
        <v>1.21718600541898E-3</v>
      </c>
      <c r="AA162" s="41">
        <f>'Survival-1cycle NMA'!DU163</f>
        <v>3.44561782664565E-2</v>
      </c>
      <c r="AB162" s="12">
        <f t="shared" si="75"/>
        <v>3.3560486158667996E-2</v>
      </c>
      <c r="AC162" s="41">
        <f>'Survival-1cycle NMA'!DN163</f>
        <v>8.9569210778850405E-4</v>
      </c>
      <c r="AD162" s="41">
        <f>'Survival-1cycle NMA'!DW163</f>
        <v>8.1472293101658905E-2</v>
      </c>
      <c r="AE162" s="12">
        <f t="shared" si="76"/>
        <v>7.8703717540591328E-2</v>
      </c>
      <c r="AF162" s="41">
        <f>'Survival-1cycle NMA'!DP163</f>
        <v>2.7685755610675801E-3</v>
      </c>
      <c r="AG162" s="41">
        <f t="shared" si="77"/>
        <v>3.2898599318362497E-2</v>
      </c>
      <c r="AH162" s="41">
        <f t="shared" si="78"/>
        <v>1.9456177596655099E-4</v>
      </c>
      <c r="AI162" s="41">
        <f t="shared" si="79"/>
        <v>3.2704037542395946E-2</v>
      </c>
      <c r="AJ162" s="41">
        <f>'Survival-1cycle NMA'!DX163</f>
        <v>4.0651016388597999E-2</v>
      </c>
      <c r="AK162" s="12">
        <f t="shared" si="80"/>
        <v>3.6721213902196147E-2</v>
      </c>
      <c r="AL162" s="41">
        <f>'Survival-1cycle NMA'!DQ163</f>
        <v>3.9298024864018498E-3</v>
      </c>
      <c r="AM162" s="41">
        <f t="shared" si="81"/>
        <v>3.44561782664565E-2</v>
      </c>
      <c r="AN162" s="41">
        <f t="shared" si="82"/>
        <v>3.3560486158667996E-2</v>
      </c>
      <c r="AO162" s="41">
        <f t="shared" si="83"/>
        <v>8.9569210778850405E-4</v>
      </c>
    </row>
    <row r="163" spans="1:41">
      <c r="A163" s="12">
        <v>160</v>
      </c>
      <c r="B163" s="12">
        <f t="shared" si="58"/>
        <v>9.1479452054794521</v>
      </c>
      <c r="C163" s="41">
        <f>'Survival-1cycle NMA'!DS164</f>
        <v>5.2225298465847697E-2</v>
      </c>
      <c r="D163" s="41">
        <f>'Survival-1cycle NMA'!DL164</f>
        <v>5.4714933784449904E-4</v>
      </c>
      <c r="E163" s="12">
        <f t="shared" si="59"/>
        <v>5.1678149128003198E-2</v>
      </c>
      <c r="F163" s="41">
        <f>'Survival-1cycle NMA'!DR164</f>
        <v>3.2521841305318801E-2</v>
      </c>
      <c r="G163" s="41">
        <f>'Survival-1cycle NMA'!DK164</f>
        <v>1.8893180566215099E-4</v>
      </c>
      <c r="H163" s="12">
        <f t="shared" si="60"/>
        <v>3.2332909499656649E-2</v>
      </c>
      <c r="I163" s="41">
        <f>'Survival-1cycle NMA'!DT164</f>
        <v>4.6947022169410199E-2</v>
      </c>
      <c r="J163" s="12">
        <f t="shared" si="61"/>
        <v>4.5760158973534401E-2</v>
      </c>
      <c r="K163" s="41">
        <f>'Survival-1cycle NMA'!DM164</f>
        <v>1.1868631958758E-3</v>
      </c>
      <c r="L163" s="41">
        <f t="shared" si="62"/>
        <v>3.2521841305318801E-2</v>
      </c>
      <c r="M163" s="41">
        <f t="shared" si="63"/>
        <v>1.8893180566215099E-4</v>
      </c>
      <c r="N163" s="41">
        <f t="shared" si="64"/>
        <v>3.2332909499656649E-2</v>
      </c>
      <c r="O163" s="41">
        <f t="shared" si="65"/>
        <v>4.6947022169410199E-2</v>
      </c>
      <c r="P163" s="41">
        <f t="shared" si="66"/>
        <v>4.5760158973534401E-2</v>
      </c>
      <c r="Q163" s="41">
        <f t="shared" si="67"/>
        <v>1.1868631958758E-3</v>
      </c>
      <c r="R163" s="41">
        <f t="shared" si="68"/>
        <v>3.2521841305318801E-2</v>
      </c>
      <c r="S163" s="41">
        <f t="shared" si="69"/>
        <v>1.8893180566215099E-4</v>
      </c>
      <c r="T163" s="41">
        <f t="shared" si="70"/>
        <v>3.2332909499656649E-2</v>
      </c>
      <c r="U163" s="41">
        <f>'Survival-1cycle NMA'!DV164</f>
        <v>4.9921803180220201E-2</v>
      </c>
      <c r="V163" s="12">
        <f t="shared" si="71"/>
        <v>4.6489943033757399E-2</v>
      </c>
      <c r="W163" s="41">
        <f>'Survival-1cycle NMA'!DO164</f>
        <v>3.4318601464627999E-3</v>
      </c>
      <c r="X163" s="41">
        <f t="shared" si="72"/>
        <v>4.6947022169410199E-2</v>
      </c>
      <c r="Y163" s="41">
        <f t="shared" si="73"/>
        <v>4.5760158973534401E-2</v>
      </c>
      <c r="Z163" s="41">
        <f t="shared" si="74"/>
        <v>1.1868631958758E-3</v>
      </c>
      <c r="AA163" s="41">
        <f>'Survival-1cycle NMA'!DU164</f>
        <v>3.4064710926169001E-2</v>
      </c>
      <c r="AB163" s="12">
        <f t="shared" si="75"/>
        <v>3.3191961183640845E-2</v>
      </c>
      <c r="AC163" s="41">
        <f>'Survival-1cycle NMA'!DN164</f>
        <v>8.7274974252815596E-4</v>
      </c>
      <c r="AD163" s="41">
        <f>'Survival-1cycle NMA'!DW164</f>
        <v>8.0695137183338803E-2</v>
      </c>
      <c r="AE163" s="12">
        <f t="shared" si="76"/>
        <v>7.7990137184327055E-2</v>
      </c>
      <c r="AF163" s="41">
        <f>'Survival-1cycle NMA'!DP164</f>
        <v>2.7049999990117501E-3</v>
      </c>
      <c r="AG163" s="41">
        <f t="shared" si="77"/>
        <v>3.2521841305318801E-2</v>
      </c>
      <c r="AH163" s="41">
        <f t="shared" si="78"/>
        <v>1.8893180566215099E-4</v>
      </c>
      <c r="AI163" s="41">
        <f t="shared" si="79"/>
        <v>3.2332909499656649E-2</v>
      </c>
      <c r="AJ163" s="41">
        <f>'Survival-1cycle NMA'!DX164</f>
        <v>4.02025764960754E-2</v>
      </c>
      <c r="AK163" s="12">
        <f t="shared" si="80"/>
        <v>3.6359617751695057E-2</v>
      </c>
      <c r="AL163" s="41">
        <f>'Survival-1cycle NMA'!DQ164</f>
        <v>3.84295874438034E-3</v>
      </c>
      <c r="AM163" s="41">
        <f t="shared" si="81"/>
        <v>3.4064710926169001E-2</v>
      </c>
      <c r="AN163" s="41">
        <f t="shared" si="82"/>
        <v>3.3191961183640845E-2</v>
      </c>
      <c r="AO163" s="41">
        <f t="shared" si="83"/>
        <v>8.7274974252815596E-4</v>
      </c>
    </row>
    <row r="164" spans="1:41">
      <c r="A164" s="12">
        <v>161</v>
      </c>
      <c r="B164" s="12">
        <f t="shared" si="58"/>
        <v>9.205479452054794</v>
      </c>
      <c r="C164" s="41">
        <f>'Survival-1cycle NMA'!DS165</f>
        <v>5.1679602904152598E-2</v>
      </c>
      <c r="D164" s="41">
        <f>'Survival-1cycle NMA'!DL165</f>
        <v>5.3262206200721497E-4</v>
      </c>
      <c r="E164" s="12">
        <f t="shared" si="59"/>
        <v>5.1146980842145383E-2</v>
      </c>
      <c r="F164" s="41">
        <f>'Survival-1cycle NMA'!DR165</f>
        <v>3.2150994546523502E-2</v>
      </c>
      <c r="G164" s="41">
        <f>'Survival-1cycle NMA'!DK165</f>
        <v>1.8348703146531299E-4</v>
      </c>
      <c r="H164" s="12">
        <f t="shared" si="60"/>
        <v>3.196750751505819E-2</v>
      </c>
      <c r="I164" s="41">
        <f>'Survival-1cycle NMA'!DT165</f>
        <v>4.6446099203691998E-2</v>
      </c>
      <c r="J164" s="12">
        <f t="shared" si="61"/>
        <v>4.5288688813551498E-2</v>
      </c>
      <c r="K164" s="41">
        <f>'Survival-1cycle NMA'!DM165</f>
        <v>1.1574103901405E-3</v>
      </c>
      <c r="L164" s="41">
        <f t="shared" si="62"/>
        <v>3.2150994546523502E-2</v>
      </c>
      <c r="M164" s="41">
        <f t="shared" si="63"/>
        <v>1.8348703146531299E-4</v>
      </c>
      <c r="N164" s="41">
        <f t="shared" si="64"/>
        <v>3.196750751505819E-2</v>
      </c>
      <c r="O164" s="41">
        <f t="shared" si="65"/>
        <v>4.6446099203691998E-2</v>
      </c>
      <c r="P164" s="41">
        <f t="shared" si="66"/>
        <v>4.5288688813551498E-2</v>
      </c>
      <c r="Q164" s="41">
        <f t="shared" si="67"/>
        <v>1.1574103901405E-3</v>
      </c>
      <c r="R164" s="41">
        <f t="shared" si="68"/>
        <v>3.2150994546523502E-2</v>
      </c>
      <c r="S164" s="41">
        <f t="shared" si="69"/>
        <v>1.8348703146531299E-4</v>
      </c>
      <c r="T164" s="41">
        <f t="shared" si="70"/>
        <v>3.196750751505819E-2</v>
      </c>
      <c r="U164" s="41">
        <f>'Survival-1cycle NMA'!DV165</f>
        <v>4.9395479374205603E-2</v>
      </c>
      <c r="V164" s="12">
        <f t="shared" si="71"/>
        <v>4.604013775725143E-2</v>
      </c>
      <c r="W164" s="41">
        <f>'Survival-1cycle NMA'!DO165</f>
        <v>3.35534161695417E-3</v>
      </c>
      <c r="X164" s="41">
        <f t="shared" si="72"/>
        <v>4.6446099203691998E-2</v>
      </c>
      <c r="Y164" s="41">
        <f t="shared" si="73"/>
        <v>4.5288688813551498E-2</v>
      </c>
      <c r="Z164" s="41">
        <f t="shared" si="74"/>
        <v>1.1574103901405E-3</v>
      </c>
      <c r="AA164" s="41">
        <f>'Survival-1cycle NMA'!DU165</f>
        <v>3.3679345069314401E-2</v>
      </c>
      <c r="AB164" s="12">
        <f t="shared" si="75"/>
        <v>3.2828862530845868E-2</v>
      </c>
      <c r="AC164" s="41">
        <f>'Survival-1cycle NMA'!DN165</f>
        <v>8.5048253846853295E-4</v>
      </c>
      <c r="AD164" s="41">
        <f>'Survival-1cycle NMA'!DW165</f>
        <v>7.9928446327424102E-2</v>
      </c>
      <c r="AE164" s="12">
        <f t="shared" si="76"/>
        <v>7.7285328652486024E-2</v>
      </c>
      <c r="AF164" s="41">
        <f>'Survival-1cycle NMA'!DP165</f>
        <v>2.6431176749380802E-3</v>
      </c>
      <c r="AG164" s="41">
        <f t="shared" si="77"/>
        <v>3.2150994546523502E-2</v>
      </c>
      <c r="AH164" s="41">
        <f t="shared" si="78"/>
        <v>1.8348703146531299E-4</v>
      </c>
      <c r="AI164" s="41">
        <f t="shared" si="79"/>
        <v>3.196750751505819E-2</v>
      </c>
      <c r="AJ164" s="41">
        <f>'Survival-1cycle NMA'!DX165</f>
        <v>3.9760956621652702E-2</v>
      </c>
      <c r="AK164" s="12">
        <f t="shared" si="80"/>
        <v>3.6002608453519234E-2</v>
      </c>
      <c r="AL164" s="41">
        <f>'Survival-1cycle NMA'!DQ165</f>
        <v>3.7583481681334702E-3</v>
      </c>
      <c r="AM164" s="41">
        <f t="shared" si="81"/>
        <v>3.3679345069314401E-2</v>
      </c>
      <c r="AN164" s="41">
        <f t="shared" si="82"/>
        <v>3.2828862530845868E-2</v>
      </c>
      <c r="AO164" s="41">
        <f t="shared" si="83"/>
        <v>8.5048253846853295E-4</v>
      </c>
    </row>
    <row r="165" spans="1:41">
      <c r="A165" s="12">
        <v>162</v>
      </c>
      <c r="B165" s="12">
        <f t="shared" si="58"/>
        <v>9.2630136986301377</v>
      </c>
      <c r="C165" s="41">
        <f>'Survival-1cycle NMA'!DS166</f>
        <v>5.1141831079029101E-2</v>
      </c>
      <c r="D165" s="41">
        <f>'Survival-1cycle NMA'!DL166</f>
        <v>5.1853632551168705E-4</v>
      </c>
      <c r="E165" s="12">
        <f t="shared" si="59"/>
        <v>5.0623294753517414E-2</v>
      </c>
      <c r="F165" s="41">
        <f>'Survival-1cycle NMA'!DR166</f>
        <v>3.1785939611657703E-2</v>
      </c>
      <c r="G165" s="41">
        <f>'Survival-1cycle NMA'!DK166</f>
        <v>1.78220603270884E-4</v>
      </c>
      <c r="H165" s="12">
        <f t="shared" si="60"/>
        <v>3.1607719008386818E-2</v>
      </c>
      <c r="I165" s="41">
        <f>'Survival-1cycle NMA'!DT166</f>
        <v>4.5952578159847199E-2</v>
      </c>
      <c r="J165" s="12">
        <f t="shared" si="61"/>
        <v>4.4823778957772217E-2</v>
      </c>
      <c r="K165" s="41">
        <f>'Survival-1cycle NMA'!DM166</f>
        <v>1.12879920207498E-3</v>
      </c>
      <c r="L165" s="41">
        <f t="shared" si="62"/>
        <v>3.1785939611657703E-2</v>
      </c>
      <c r="M165" s="41">
        <f t="shared" si="63"/>
        <v>1.78220603270884E-4</v>
      </c>
      <c r="N165" s="41">
        <f t="shared" si="64"/>
        <v>3.1607719008386818E-2</v>
      </c>
      <c r="O165" s="41">
        <f t="shared" si="65"/>
        <v>4.5952578159847199E-2</v>
      </c>
      <c r="P165" s="41">
        <f t="shared" si="66"/>
        <v>4.4823778957772217E-2</v>
      </c>
      <c r="Q165" s="41">
        <f t="shared" si="67"/>
        <v>1.12879920207498E-3</v>
      </c>
      <c r="R165" s="41">
        <f t="shared" si="68"/>
        <v>3.1785939611657703E-2</v>
      </c>
      <c r="S165" s="41">
        <f t="shared" si="69"/>
        <v>1.78220603270884E-4</v>
      </c>
      <c r="T165" s="41">
        <f t="shared" si="70"/>
        <v>3.1607719008386818E-2</v>
      </c>
      <c r="U165" s="41">
        <f>'Survival-1cycle NMA'!DV166</f>
        <v>4.8876855466318599E-2</v>
      </c>
      <c r="V165" s="12">
        <f t="shared" si="71"/>
        <v>4.5596049617846586E-2</v>
      </c>
      <c r="W165" s="41">
        <f>'Survival-1cycle NMA'!DO166</f>
        <v>3.28080584847201E-3</v>
      </c>
      <c r="X165" s="41">
        <f t="shared" si="72"/>
        <v>4.5952578159847199E-2</v>
      </c>
      <c r="Y165" s="41">
        <f t="shared" si="73"/>
        <v>4.4823778957772217E-2</v>
      </c>
      <c r="Z165" s="41">
        <f t="shared" si="74"/>
        <v>1.12879920207498E-3</v>
      </c>
      <c r="AA165" s="41">
        <f>'Survival-1cycle NMA'!DU166</f>
        <v>3.3299958120265399E-2</v>
      </c>
      <c r="AB165" s="12">
        <f t="shared" si="75"/>
        <v>3.2471090172591283E-2</v>
      </c>
      <c r="AC165" s="41">
        <f>'Survival-1cycle NMA'!DN166</f>
        <v>8.2886794767411697E-4</v>
      </c>
      <c r="AD165" s="41">
        <f>'Survival-1cycle NMA'!DW166</f>
        <v>7.9172035217142903E-2</v>
      </c>
      <c r="AE165" s="12">
        <f t="shared" si="76"/>
        <v>7.6589158222015633E-2</v>
      </c>
      <c r="AF165" s="41">
        <f>'Survival-1cycle NMA'!DP166</f>
        <v>2.5828769951272701E-3</v>
      </c>
      <c r="AG165" s="41">
        <f t="shared" si="77"/>
        <v>3.1785939611657703E-2</v>
      </c>
      <c r="AH165" s="41">
        <f t="shared" si="78"/>
        <v>1.78220603270884E-4</v>
      </c>
      <c r="AI165" s="41">
        <f t="shared" si="79"/>
        <v>3.1607719008386818E-2</v>
      </c>
      <c r="AJ165" s="41">
        <f>'Survival-1cycle NMA'!DX166</f>
        <v>3.9326022609844601E-2</v>
      </c>
      <c r="AK165" s="12">
        <f t="shared" si="80"/>
        <v>3.5650117733762442E-2</v>
      </c>
      <c r="AL165" s="41">
        <f>'Survival-1cycle NMA'!DQ166</f>
        <v>3.6759048760821602E-3</v>
      </c>
      <c r="AM165" s="41">
        <f t="shared" si="81"/>
        <v>3.3299958120265399E-2</v>
      </c>
      <c r="AN165" s="41">
        <f t="shared" si="82"/>
        <v>3.2471090172591283E-2</v>
      </c>
      <c r="AO165" s="41">
        <f t="shared" si="83"/>
        <v>8.2886794767411697E-4</v>
      </c>
    </row>
    <row r="166" spans="1:41">
      <c r="A166" s="12">
        <v>163</v>
      </c>
      <c r="B166" s="12">
        <f t="shared" si="58"/>
        <v>9.3205479452054796</v>
      </c>
      <c r="C166" s="41">
        <f>'Survival-1cycle NMA'!DS167</f>
        <v>5.0611833334008101E-2</v>
      </c>
      <c r="D166" s="41">
        <f>'Survival-1cycle NMA'!DL167</f>
        <v>5.0487694664946804E-4</v>
      </c>
      <c r="E166" s="12">
        <f t="shared" si="59"/>
        <v>5.0106956387358632E-2</v>
      </c>
      <c r="F166" s="41">
        <f>'Survival-1cycle NMA'!DR167</f>
        <v>3.1426560043661601E-2</v>
      </c>
      <c r="G166" s="41">
        <f>'Survival-1cycle NMA'!DK167</f>
        <v>1.73125953139897E-4</v>
      </c>
      <c r="H166" s="12">
        <f t="shared" si="60"/>
        <v>3.1253434090521705E-2</v>
      </c>
      <c r="I166" s="41">
        <f>'Survival-1cycle NMA'!DT167</f>
        <v>4.5466317116152802E-2</v>
      </c>
      <c r="J166" s="12">
        <f t="shared" si="61"/>
        <v>4.4365314829118895E-2</v>
      </c>
      <c r="K166" s="41">
        <f>'Survival-1cycle NMA'!DM167</f>
        <v>1.1010022870339099E-3</v>
      </c>
      <c r="L166" s="41">
        <f t="shared" si="62"/>
        <v>3.1426560043661601E-2</v>
      </c>
      <c r="M166" s="41">
        <f t="shared" si="63"/>
        <v>1.73125953139897E-4</v>
      </c>
      <c r="N166" s="41">
        <f t="shared" si="64"/>
        <v>3.1253434090521705E-2</v>
      </c>
      <c r="O166" s="41">
        <f t="shared" si="65"/>
        <v>4.5466317116152802E-2</v>
      </c>
      <c r="P166" s="41">
        <f t="shared" si="66"/>
        <v>4.4365314829118895E-2</v>
      </c>
      <c r="Q166" s="41">
        <f t="shared" si="67"/>
        <v>1.1010022870339099E-3</v>
      </c>
      <c r="R166" s="41">
        <f t="shared" si="68"/>
        <v>3.1426560043661601E-2</v>
      </c>
      <c r="S166" s="41">
        <f t="shared" si="69"/>
        <v>1.73125953139897E-4</v>
      </c>
      <c r="T166" s="41">
        <f t="shared" si="70"/>
        <v>3.1253434090521705E-2</v>
      </c>
      <c r="U166" s="41">
        <f>'Survival-1cycle NMA'!DV167</f>
        <v>4.8365785086511501E-2</v>
      </c>
      <c r="V166" s="12">
        <f t="shared" si="71"/>
        <v>4.5157591125946681E-2</v>
      </c>
      <c r="W166" s="41">
        <f>'Survival-1cycle NMA'!DO167</f>
        <v>3.2081939605648202E-3</v>
      </c>
      <c r="X166" s="41">
        <f t="shared" si="72"/>
        <v>4.5466317116152802E-2</v>
      </c>
      <c r="Y166" s="41">
        <f t="shared" si="73"/>
        <v>4.4365314829118895E-2</v>
      </c>
      <c r="Z166" s="41">
        <f t="shared" si="74"/>
        <v>1.1010022870339099E-3</v>
      </c>
      <c r="AA166" s="41">
        <f>'Survival-1cycle NMA'!DU167</f>
        <v>3.2926430539770297E-2</v>
      </c>
      <c r="AB166" s="12">
        <f t="shared" si="75"/>
        <v>3.2118546272290945E-2</v>
      </c>
      <c r="AC166" s="41">
        <f>'Survival-1cycle NMA'!DN167</f>
        <v>8.0788426747935304E-4</v>
      </c>
      <c r="AD166" s="41">
        <f>'Survival-1cycle NMA'!DW167</f>
        <v>7.8425722640399598E-2</v>
      </c>
      <c r="AE166" s="12">
        <f t="shared" si="76"/>
        <v>7.5901494497603084E-2</v>
      </c>
      <c r="AF166" s="41">
        <f>'Survival-1cycle NMA'!DP167</f>
        <v>2.5242281427965102E-3</v>
      </c>
      <c r="AG166" s="41">
        <f t="shared" si="77"/>
        <v>3.1426560043661601E-2</v>
      </c>
      <c r="AH166" s="41">
        <f t="shared" si="78"/>
        <v>1.73125953139897E-4</v>
      </c>
      <c r="AI166" s="41">
        <f t="shared" si="79"/>
        <v>3.1253434090521705E-2</v>
      </c>
      <c r="AJ166" s="41">
        <f>'Survival-1cycle NMA'!DX167</f>
        <v>3.8897643567360501E-2</v>
      </c>
      <c r="AK166" s="12">
        <f t="shared" si="80"/>
        <v>3.5302078378676188E-2</v>
      </c>
      <c r="AL166" s="41">
        <f>'Survival-1cycle NMA'!DQ167</f>
        <v>3.5955651886843101E-3</v>
      </c>
      <c r="AM166" s="41">
        <f t="shared" si="81"/>
        <v>3.2926430539770297E-2</v>
      </c>
      <c r="AN166" s="41">
        <f t="shared" si="82"/>
        <v>3.2118546272290945E-2</v>
      </c>
      <c r="AO166" s="41">
        <f t="shared" si="83"/>
        <v>8.0788426747935304E-4</v>
      </c>
    </row>
    <row r="167" spans="1:41">
      <c r="A167" s="12">
        <v>164</v>
      </c>
      <c r="B167" s="12">
        <f t="shared" si="58"/>
        <v>9.3780821917808215</v>
      </c>
      <c r="C167" s="41">
        <f>'Survival-1cycle NMA'!DS168</f>
        <v>5.0089463520962198E-2</v>
      </c>
      <c r="D167" s="41">
        <f>'Survival-1cycle NMA'!DL168</f>
        <v>4.9162932808344295E-4</v>
      </c>
      <c r="E167" s="12">
        <f t="shared" si="59"/>
        <v>4.9597834192878755E-2</v>
      </c>
      <c r="F167" s="41">
        <f>'Survival-1cycle NMA'!DR168</f>
        <v>3.1072742270436202E-2</v>
      </c>
      <c r="G167" s="41">
        <f>'Survival-1cycle NMA'!DK168</f>
        <v>1.6819678246615701E-4</v>
      </c>
      <c r="H167" s="12">
        <f t="shared" si="60"/>
        <v>3.0904545487970045E-2</v>
      </c>
      <c r="I167" s="41">
        <f>'Survival-1cycle NMA'!DT168</f>
        <v>4.4987177522496903E-2</v>
      </c>
      <c r="J167" s="12">
        <f t="shared" si="61"/>
        <v>4.3913184223179892E-2</v>
      </c>
      <c r="K167" s="41">
        <f>'Survival-1cycle NMA'!DM168</f>
        <v>1.0739932993170101E-3</v>
      </c>
      <c r="L167" s="41">
        <f t="shared" si="62"/>
        <v>3.1072742270436202E-2</v>
      </c>
      <c r="M167" s="41">
        <f t="shared" si="63"/>
        <v>1.6819678246615701E-4</v>
      </c>
      <c r="N167" s="41">
        <f t="shared" si="64"/>
        <v>3.0904545487970045E-2</v>
      </c>
      <c r="O167" s="41">
        <f t="shared" si="65"/>
        <v>4.4987177522496903E-2</v>
      </c>
      <c r="P167" s="41">
        <f t="shared" si="66"/>
        <v>4.3913184223179892E-2</v>
      </c>
      <c r="Q167" s="41">
        <f t="shared" si="67"/>
        <v>1.0739932993170101E-3</v>
      </c>
      <c r="R167" s="41">
        <f t="shared" si="68"/>
        <v>3.1072742270436202E-2</v>
      </c>
      <c r="S167" s="41">
        <f t="shared" si="69"/>
        <v>1.6819678246615701E-4</v>
      </c>
      <c r="T167" s="41">
        <f t="shared" si="70"/>
        <v>3.0904545487970045E-2</v>
      </c>
      <c r="U167" s="41">
        <f>'Survival-1cycle NMA'!DV168</f>
        <v>4.7862125315679301E-2</v>
      </c>
      <c r="V167" s="12">
        <f t="shared" si="71"/>
        <v>4.4724676263646353E-2</v>
      </c>
      <c r="W167" s="41">
        <f>'Survival-1cycle NMA'!DO168</f>
        <v>3.1374490520329501E-3</v>
      </c>
      <c r="X167" s="41">
        <f t="shared" si="72"/>
        <v>4.4987177522496903E-2</v>
      </c>
      <c r="Y167" s="41">
        <f t="shared" si="73"/>
        <v>4.3913184223179892E-2</v>
      </c>
      <c r="Z167" s="41">
        <f t="shared" si="74"/>
        <v>1.0739932993170101E-3</v>
      </c>
      <c r="AA167" s="41">
        <f>'Survival-1cycle NMA'!DU168</f>
        <v>3.2558645735171997E-2</v>
      </c>
      <c r="AB167" s="12">
        <f t="shared" si="75"/>
        <v>3.1771135129910942E-2</v>
      </c>
      <c r="AC167" s="41">
        <f>'Survival-1cycle NMA'!DN168</f>
        <v>7.8751060526105498E-4</v>
      </c>
      <c r="AD167" s="41">
        <f>'Survival-1cycle NMA'!DW168</f>
        <v>7.7689331380136298E-2</v>
      </c>
      <c r="AE167" s="12">
        <f t="shared" si="76"/>
        <v>7.5222208370477175E-2</v>
      </c>
      <c r="AF167" s="41">
        <f>'Survival-1cycle NMA'!DP168</f>
        <v>2.4671230096591202E-3</v>
      </c>
      <c r="AG167" s="41">
        <f t="shared" si="77"/>
        <v>3.1072742270436202E-2</v>
      </c>
      <c r="AH167" s="41">
        <f t="shared" si="78"/>
        <v>1.6819678246615701E-4</v>
      </c>
      <c r="AI167" s="41">
        <f t="shared" si="79"/>
        <v>3.0904545487970045E-2</v>
      </c>
      <c r="AJ167" s="41">
        <f>'Survival-1cycle NMA'!DX168</f>
        <v>3.8475691768249699E-2</v>
      </c>
      <c r="AK167" s="12">
        <f t="shared" si="80"/>
        <v>3.4958424222286212E-2</v>
      </c>
      <c r="AL167" s="41">
        <f>'Survival-1cycle NMA'!DQ168</f>
        <v>3.5172675459634898E-3</v>
      </c>
      <c r="AM167" s="41">
        <f t="shared" si="81"/>
        <v>3.2558645735171997E-2</v>
      </c>
      <c r="AN167" s="41">
        <f t="shared" si="82"/>
        <v>3.1771135129910942E-2</v>
      </c>
      <c r="AO167" s="41">
        <f t="shared" si="83"/>
        <v>7.8751060526105498E-4</v>
      </c>
    </row>
    <row r="168" spans="1:41">
      <c r="A168" s="12">
        <v>165</v>
      </c>
      <c r="B168" s="12">
        <f t="shared" si="58"/>
        <v>9.4356164383561651</v>
      </c>
      <c r="C168" s="41">
        <f>'Survival-1cycle NMA'!DS169</f>
        <v>4.95745789014694E-2</v>
      </c>
      <c r="D168" s="41">
        <f>'Survival-1cycle NMA'!DL169</f>
        <v>4.7877943189889E-4</v>
      </c>
      <c r="E168" s="12">
        <f t="shared" si="59"/>
        <v>4.909579946957051E-2</v>
      </c>
      <c r="F168" s="41">
        <f>'Survival-1cycle NMA'!DR169</f>
        <v>3.0724375519590001E-2</v>
      </c>
      <c r="G168" s="41">
        <f>'Survival-1cycle NMA'!DK169</f>
        <v>1.63427049782672E-4</v>
      </c>
      <c r="H168" s="12">
        <f t="shared" si="60"/>
        <v>3.0560948469807329E-2</v>
      </c>
      <c r="I168" s="41">
        <f>'Survival-1cycle NMA'!DT169</f>
        <v>4.4515024104436397E-2</v>
      </c>
      <c r="J168" s="12">
        <f t="shared" si="61"/>
        <v>4.3467277252895987E-2</v>
      </c>
      <c r="K168" s="41">
        <f>'Survival-1cycle NMA'!DM169</f>
        <v>1.04774685154041E-3</v>
      </c>
      <c r="L168" s="41">
        <f t="shared" si="62"/>
        <v>3.0724375519590001E-2</v>
      </c>
      <c r="M168" s="41">
        <f t="shared" si="63"/>
        <v>1.63427049782672E-4</v>
      </c>
      <c r="N168" s="41">
        <f t="shared" si="64"/>
        <v>3.0560948469807329E-2</v>
      </c>
      <c r="O168" s="41">
        <f t="shared" si="65"/>
        <v>4.4515024104436397E-2</v>
      </c>
      <c r="P168" s="41">
        <f t="shared" si="66"/>
        <v>4.3467277252895987E-2</v>
      </c>
      <c r="Q168" s="41">
        <f t="shared" si="67"/>
        <v>1.04774685154041E-3</v>
      </c>
      <c r="R168" s="41">
        <f t="shared" si="68"/>
        <v>3.0724375519590001E-2</v>
      </c>
      <c r="S168" s="41">
        <f t="shared" si="69"/>
        <v>1.63427049782672E-4</v>
      </c>
      <c r="T168" s="41">
        <f t="shared" si="70"/>
        <v>3.0560948469807329E-2</v>
      </c>
      <c r="U168" s="41">
        <f>'Survival-1cycle NMA'!DV169</f>
        <v>4.7365736588131098E-2</v>
      </c>
      <c r="V168" s="12">
        <f t="shared" si="71"/>
        <v>4.4297220461697331E-2</v>
      </c>
      <c r="W168" s="41">
        <f>'Survival-1cycle NMA'!DO169</f>
        <v>3.06851612643377E-3</v>
      </c>
      <c r="X168" s="41">
        <f t="shared" si="72"/>
        <v>4.4515024104436397E-2</v>
      </c>
      <c r="Y168" s="41">
        <f t="shared" si="73"/>
        <v>4.3467277252895987E-2</v>
      </c>
      <c r="Z168" s="41">
        <f t="shared" si="74"/>
        <v>1.04774685154041E-3</v>
      </c>
      <c r="AA168" s="41">
        <f>'Survival-1cycle NMA'!DU169</f>
        <v>3.2196489973733401E-2</v>
      </c>
      <c r="AB168" s="12">
        <f t="shared" si="75"/>
        <v>3.1428763128904559E-2</v>
      </c>
      <c r="AC168" s="41">
        <f>'Survival-1cycle NMA'!DN169</f>
        <v>7.6772684482884202E-4</v>
      </c>
      <c r="AD168" s="41">
        <f>'Survival-1cycle NMA'!DW169</f>
        <v>7.69626881081278E-2</v>
      </c>
      <c r="AE168" s="12">
        <f t="shared" si="76"/>
        <v>7.4551172977722638E-2</v>
      </c>
      <c r="AF168" s="41">
        <f>'Survival-1cycle NMA'!DP169</f>
        <v>2.4115151304051601E-3</v>
      </c>
      <c r="AG168" s="41">
        <f t="shared" si="77"/>
        <v>3.0724375519590001E-2</v>
      </c>
      <c r="AH168" s="41">
        <f t="shared" si="78"/>
        <v>1.63427049782672E-4</v>
      </c>
      <c r="AI168" s="41">
        <f t="shared" si="79"/>
        <v>3.0560948469807329E-2</v>
      </c>
      <c r="AJ168" s="41">
        <f>'Survival-1cycle NMA'!DX169</f>
        <v>3.8060042562259498E-2</v>
      </c>
      <c r="AK168" s="12">
        <f t="shared" si="80"/>
        <v>3.4619090133795175E-2</v>
      </c>
      <c r="AL168" s="41">
        <f>'Survival-1cycle NMA'!DQ169</f>
        <v>3.4409524284643202E-3</v>
      </c>
      <c r="AM168" s="41">
        <f t="shared" si="81"/>
        <v>3.2196489973733401E-2</v>
      </c>
      <c r="AN168" s="41">
        <f t="shared" si="82"/>
        <v>3.1428763128904559E-2</v>
      </c>
      <c r="AO168" s="41">
        <f t="shared" si="83"/>
        <v>7.6772684482884202E-4</v>
      </c>
    </row>
    <row r="169" spans="1:41">
      <c r="A169" s="12">
        <v>166</v>
      </c>
      <c r="B169" s="12">
        <f t="shared" si="58"/>
        <v>9.493150684931507</v>
      </c>
      <c r="C169" s="41">
        <f>'Survival-1cycle NMA'!DS170</f>
        <v>4.9067040051408398E-2</v>
      </c>
      <c r="D169" s="41">
        <f>'Survival-1cycle NMA'!DL170</f>
        <v>4.6631375582584201E-4</v>
      </c>
      <c r="E169" s="12">
        <f t="shared" si="59"/>
        <v>4.8600726295582555E-2</v>
      </c>
      <c r="F169" s="41">
        <f>'Survival-1cycle NMA'!DR170</f>
        <v>3.03813517361252E-2</v>
      </c>
      <c r="G169" s="41">
        <f>'Survival-1cycle NMA'!DK170</f>
        <v>1.58810959172584E-4</v>
      </c>
      <c r="H169" s="12">
        <f t="shared" si="60"/>
        <v>3.0222540776952616E-2</v>
      </c>
      <c r="I169" s="41">
        <f>'Survival-1cycle NMA'!DT170</f>
        <v>4.4049724770435401E-2</v>
      </c>
      <c r="J169" s="12">
        <f t="shared" si="61"/>
        <v>4.3027486294604463E-2</v>
      </c>
      <c r="K169" s="41">
        <f>'Survival-1cycle NMA'!DM170</f>
        <v>1.0222384758309399E-3</v>
      </c>
      <c r="L169" s="41">
        <f t="shared" si="62"/>
        <v>3.03813517361252E-2</v>
      </c>
      <c r="M169" s="41">
        <f t="shared" si="63"/>
        <v>1.58810959172584E-4</v>
      </c>
      <c r="N169" s="41">
        <f t="shared" si="64"/>
        <v>3.0222540776952616E-2</v>
      </c>
      <c r="O169" s="41">
        <f t="shared" si="65"/>
        <v>4.4049724770435401E-2</v>
      </c>
      <c r="P169" s="41">
        <f t="shared" si="66"/>
        <v>4.3027486294604463E-2</v>
      </c>
      <c r="Q169" s="41">
        <f t="shared" si="67"/>
        <v>1.0222384758309399E-3</v>
      </c>
      <c r="R169" s="41">
        <f t="shared" si="68"/>
        <v>3.03813517361252E-2</v>
      </c>
      <c r="S169" s="41">
        <f t="shared" si="69"/>
        <v>1.58810959172584E-4</v>
      </c>
      <c r="T169" s="41">
        <f t="shared" si="70"/>
        <v>3.0222540776952616E-2</v>
      </c>
      <c r="U169" s="41">
        <f>'Survival-1cycle NMA'!DV170</f>
        <v>4.6876482597279903E-2</v>
      </c>
      <c r="V169" s="12">
        <f t="shared" si="71"/>
        <v>4.3875140576584551E-2</v>
      </c>
      <c r="W169" s="41">
        <f>'Survival-1cycle NMA'!DO170</f>
        <v>3.0013420206953501E-3</v>
      </c>
      <c r="X169" s="41">
        <f t="shared" si="72"/>
        <v>4.4049724770435401E-2</v>
      </c>
      <c r="Y169" s="41">
        <f t="shared" si="73"/>
        <v>4.3027486294604463E-2</v>
      </c>
      <c r="Z169" s="41">
        <f t="shared" si="74"/>
        <v>1.0222384758309399E-3</v>
      </c>
      <c r="AA169" s="41">
        <f>'Survival-1cycle NMA'!DU170</f>
        <v>3.1839852298918198E-2</v>
      </c>
      <c r="AB169" s="12">
        <f t="shared" si="75"/>
        <v>3.10913386845664E-2</v>
      </c>
      <c r="AC169" s="41">
        <f>'Survival-1cycle NMA'!DN170</f>
        <v>7.4851361435179797E-4</v>
      </c>
      <c r="AD169" s="41">
        <f>'Survival-1cycle NMA'!DW170</f>
        <v>7.62456232820862E-2</v>
      </c>
      <c r="AE169" s="12">
        <f t="shared" si="76"/>
        <v>7.388826366212134E-2</v>
      </c>
      <c r="AF169" s="41">
        <f>'Survival-1cycle NMA'!DP170</f>
        <v>2.3573596199648601E-3</v>
      </c>
      <c r="AG169" s="41">
        <f t="shared" si="77"/>
        <v>3.03813517361252E-2</v>
      </c>
      <c r="AH169" s="41">
        <f t="shared" si="78"/>
        <v>1.58810959172584E-4</v>
      </c>
      <c r="AI169" s="41">
        <f t="shared" si="79"/>
        <v>3.0222540776952616E-2</v>
      </c>
      <c r="AJ169" s="41">
        <f>'Survival-1cycle NMA'!DX170</f>
        <v>3.76505742862904E-2</v>
      </c>
      <c r="AK169" s="12">
        <f t="shared" si="80"/>
        <v>3.4284012004811598E-2</v>
      </c>
      <c r="AL169" s="41">
        <f>'Survival-1cycle NMA'!DQ170</f>
        <v>3.3665622814787999E-3</v>
      </c>
      <c r="AM169" s="41">
        <f t="shared" si="81"/>
        <v>3.1839852298918198E-2</v>
      </c>
      <c r="AN169" s="41">
        <f t="shared" si="82"/>
        <v>3.10913386845664E-2</v>
      </c>
      <c r="AO169" s="41">
        <f t="shared" si="83"/>
        <v>7.4851361435179797E-4</v>
      </c>
    </row>
    <row r="170" spans="1:41">
      <c r="A170" s="12">
        <v>167</v>
      </c>
      <c r="B170" s="12">
        <f t="shared" si="58"/>
        <v>9.5506849315068489</v>
      </c>
      <c r="C170" s="41">
        <f>'Survival-1cycle NMA'!DS171</f>
        <v>4.8566710768682103E-2</v>
      </c>
      <c r="D170" s="41">
        <f>'Survival-1cycle NMA'!DL171</f>
        <v>4.5421931057376702E-4</v>
      </c>
      <c r="E170" s="12">
        <f t="shared" si="59"/>
        <v>4.8112491458108336E-2</v>
      </c>
      <c r="F170" s="41">
        <f>'Survival-1cycle NMA'!DR171</f>
        <v>3.0043565502934699E-2</v>
      </c>
      <c r="G170" s="41">
        <f>'Survival-1cycle NMA'!DK171</f>
        <v>1.5434294925309501E-4</v>
      </c>
      <c r="H170" s="12">
        <f t="shared" si="60"/>
        <v>2.9889222553681604E-2</v>
      </c>
      <c r="I170" s="41">
        <f>'Survival-1cycle NMA'!DT171</f>
        <v>4.35911505221779E-2</v>
      </c>
      <c r="J170" s="12">
        <f t="shared" si="61"/>
        <v>4.2593705935422686E-2</v>
      </c>
      <c r="K170" s="41">
        <f>'Survival-1cycle NMA'!DM171</f>
        <v>9.9744458675521397E-4</v>
      </c>
      <c r="L170" s="41">
        <f t="shared" si="62"/>
        <v>3.0043565502934699E-2</v>
      </c>
      <c r="M170" s="41">
        <f t="shared" si="63"/>
        <v>1.5434294925309501E-4</v>
      </c>
      <c r="N170" s="41">
        <f t="shared" si="64"/>
        <v>2.9889222553681604E-2</v>
      </c>
      <c r="O170" s="41">
        <f t="shared" si="65"/>
        <v>4.35911505221779E-2</v>
      </c>
      <c r="P170" s="41">
        <f t="shared" si="66"/>
        <v>4.2593705935422686E-2</v>
      </c>
      <c r="Q170" s="41">
        <f t="shared" si="67"/>
        <v>9.9744458675521397E-4</v>
      </c>
      <c r="R170" s="41">
        <f t="shared" si="68"/>
        <v>3.0043565502934699E-2</v>
      </c>
      <c r="S170" s="41">
        <f t="shared" si="69"/>
        <v>1.5434294925309501E-4</v>
      </c>
      <c r="T170" s="41">
        <f t="shared" si="70"/>
        <v>2.9889222553681604E-2</v>
      </c>
      <c r="U170" s="41">
        <f>'Survival-1cycle NMA'!DV171</f>
        <v>4.6394230204429801E-2</v>
      </c>
      <c r="V170" s="12">
        <f t="shared" si="71"/>
        <v>4.3458354867731759E-2</v>
      </c>
      <c r="W170" s="41">
        <f>'Survival-1cycle NMA'!DO171</f>
        <v>2.9358753366980398E-3</v>
      </c>
      <c r="X170" s="41">
        <f t="shared" si="72"/>
        <v>4.35911505221779E-2</v>
      </c>
      <c r="Y170" s="41">
        <f t="shared" si="73"/>
        <v>4.2593705935422686E-2</v>
      </c>
      <c r="Z170" s="41">
        <f t="shared" si="74"/>
        <v>9.9744458675521397E-4</v>
      </c>
      <c r="AA170" s="41">
        <f>'Survival-1cycle NMA'!DU171</f>
        <v>3.1488624449534201E-2</v>
      </c>
      <c r="AB170" s="12">
        <f t="shared" si="75"/>
        <v>3.0758772193787469E-2</v>
      </c>
      <c r="AC170" s="41">
        <f>'Survival-1cycle NMA'!DN171</f>
        <v>7.2985225574673197E-4</v>
      </c>
      <c r="AD170" s="41">
        <f>'Survival-1cycle NMA'!DW171</f>
        <v>7.5537971045966198E-2</v>
      </c>
      <c r="AE170" s="12">
        <f t="shared" si="76"/>
        <v>7.3233357932540641E-2</v>
      </c>
      <c r="AF170" s="41">
        <f>'Survival-1cycle NMA'!DP171</f>
        <v>2.3046131134255598E-3</v>
      </c>
      <c r="AG170" s="41">
        <f t="shared" si="77"/>
        <v>3.0043565502934699E-2</v>
      </c>
      <c r="AH170" s="41">
        <f t="shared" si="78"/>
        <v>1.5434294925309501E-4</v>
      </c>
      <c r="AI170" s="41">
        <f t="shared" si="79"/>
        <v>2.9889222553681604E-2</v>
      </c>
      <c r="AJ170" s="41">
        <f>'Survival-1cycle NMA'!DX171</f>
        <v>3.7247168178817E-2</v>
      </c>
      <c r="AK170" s="12">
        <f t="shared" si="80"/>
        <v>3.3953126736421577E-2</v>
      </c>
      <c r="AL170" s="41">
        <f>'Survival-1cycle NMA'!DQ171</f>
        <v>3.2940414423954199E-3</v>
      </c>
      <c r="AM170" s="41">
        <f t="shared" si="81"/>
        <v>3.1488624449534201E-2</v>
      </c>
      <c r="AN170" s="41">
        <f t="shared" si="82"/>
        <v>3.0758772193787469E-2</v>
      </c>
      <c r="AO170" s="41">
        <f t="shared" si="83"/>
        <v>7.2985225574673197E-4</v>
      </c>
    </row>
    <row r="171" spans="1:41">
      <c r="A171" s="12">
        <v>168</v>
      </c>
      <c r="B171" s="12">
        <f t="shared" si="58"/>
        <v>9.6082191780821926</v>
      </c>
      <c r="C171" s="41">
        <f>'Survival-1cycle NMA'!DS172</f>
        <v>4.80734579839351E-2</v>
      </c>
      <c r="D171" s="41">
        <f>'Survival-1cycle NMA'!DL172</f>
        <v>4.42483598221188E-4</v>
      </c>
      <c r="E171" s="12">
        <f t="shared" si="59"/>
        <v>4.7630974385713912E-2</v>
      </c>
      <c r="F171" s="41">
        <f>'Survival-1cycle NMA'!DR172</f>
        <v>2.9710913964010901E-2</v>
      </c>
      <c r="G171" s="41">
        <f>'Survival-1cycle NMA'!DK172</f>
        <v>1.5001768269951E-4</v>
      </c>
      <c r="H171" s="12">
        <f t="shared" si="60"/>
        <v>2.9560896281311391E-2</v>
      </c>
      <c r="I171" s="41">
        <f>'Survival-1cycle NMA'!DT172</f>
        <v>4.3139175367826202E-2</v>
      </c>
      <c r="J171" s="12">
        <f t="shared" si="61"/>
        <v>4.2165832921928784E-2</v>
      </c>
      <c r="K171" s="41">
        <f>'Survival-1cycle NMA'!DM172</f>
        <v>9.7334244589741803E-4</v>
      </c>
      <c r="L171" s="41">
        <f t="shared" si="62"/>
        <v>2.9710913964010901E-2</v>
      </c>
      <c r="M171" s="41">
        <f t="shared" si="63"/>
        <v>1.5001768269951E-4</v>
      </c>
      <c r="N171" s="41">
        <f t="shared" si="64"/>
        <v>2.9560896281311391E-2</v>
      </c>
      <c r="O171" s="41">
        <f t="shared" si="65"/>
        <v>4.3139175367826202E-2</v>
      </c>
      <c r="P171" s="41">
        <f t="shared" si="66"/>
        <v>4.2165832921928784E-2</v>
      </c>
      <c r="Q171" s="41">
        <f t="shared" si="67"/>
        <v>9.7334244589741803E-4</v>
      </c>
      <c r="R171" s="41">
        <f t="shared" si="68"/>
        <v>2.9710913964010901E-2</v>
      </c>
      <c r="S171" s="41">
        <f t="shared" si="69"/>
        <v>1.5001768269951E-4</v>
      </c>
      <c r="T171" s="41">
        <f t="shared" si="70"/>
        <v>2.9560896281311391E-2</v>
      </c>
      <c r="U171" s="41">
        <f>'Survival-1cycle NMA'!DV172</f>
        <v>4.5918849350549601E-2</v>
      </c>
      <c r="V171" s="12">
        <f t="shared" si="71"/>
        <v>4.304678297486389E-2</v>
      </c>
      <c r="W171" s="41">
        <f>'Survival-1cycle NMA'!DO172</f>
        <v>2.8720663756857099E-3</v>
      </c>
      <c r="X171" s="41">
        <f t="shared" si="72"/>
        <v>4.3139175367826202E-2</v>
      </c>
      <c r="Y171" s="41">
        <f t="shared" si="73"/>
        <v>4.2165832921928784E-2</v>
      </c>
      <c r="Z171" s="41">
        <f t="shared" si="74"/>
        <v>9.7334244589741803E-4</v>
      </c>
      <c r="AA171" s="41">
        <f>'Survival-1cycle NMA'!DU172</f>
        <v>3.11427007816132E-2</v>
      </c>
      <c r="AB171" s="12">
        <f t="shared" si="75"/>
        <v>3.0430975986160083E-2</v>
      </c>
      <c r="AC171" s="41">
        <f>'Survival-1cycle NMA'!DN172</f>
        <v>7.1172479545311695E-4</v>
      </c>
      <c r="AD171" s="41">
        <f>'Survival-1cycle NMA'!DW172</f>
        <v>7.4839569133342901E-2</v>
      </c>
      <c r="AE171" s="12">
        <f t="shared" si="76"/>
        <v>7.2586335424863715E-2</v>
      </c>
      <c r="AF171" s="41">
        <f>'Survival-1cycle NMA'!DP172</f>
        <v>2.2532337084791901E-3</v>
      </c>
      <c r="AG171" s="41">
        <f t="shared" si="77"/>
        <v>2.9710913964010901E-2</v>
      </c>
      <c r="AH171" s="41">
        <f t="shared" si="78"/>
        <v>1.5001768269951E-4</v>
      </c>
      <c r="AI171" s="41">
        <f t="shared" si="79"/>
        <v>2.9560896281311391E-2</v>
      </c>
      <c r="AJ171" s="41">
        <f>'Survival-1cycle NMA'!DX172</f>
        <v>3.6849708297171997E-2</v>
      </c>
      <c r="AK171" s="12">
        <f t="shared" si="80"/>
        <v>3.3626372226144459E-2</v>
      </c>
      <c r="AL171" s="41">
        <f>'Survival-1cycle NMA'!DQ172</f>
        <v>3.22333607102754E-3</v>
      </c>
      <c r="AM171" s="41">
        <f t="shared" si="81"/>
        <v>3.11427007816132E-2</v>
      </c>
      <c r="AN171" s="41">
        <f t="shared" si="82"/>
        <v>3.0430975986160083E-2</v>
      </c>
      <c r="AO171" s="41">
        <f t="shared" si="83"/>
        <v>7.1172479545311695E-4</v>
      </c>
    </row>
    <row r="172" spans="1:41">
      <c r="A172" s="12">
        <v>169</v>
      </c>
      <c r="B172" s="12">
        <f t="shared" si="58"/>
        <v>9.6657534246575345</v>
      </c>
      <c r="C172" s="41">
        <f>'Survival-1cycle NMA'!DS173</f>
        <v>4.75871516741724E-2</v>
      </c>
      <c r="D172" s="41">
        <f>'Survival-1cycle NMA'!DL173</f>
        <v>4.3109459160584101E-4</v>
      </c>
      <c r="E172" s="12">
        <f t="shared" si="59"/>
        <v>4.7156057082566559E-2</v>
      </c>
      <c r="F172" s="41">
        <f>'Survival-1cycle NMA'!DR173</f>
        <v>2.9383296750251201E-2</v>
      </c>
      <c r="G172" s="41">
        <f>'Survival-1cycle NMA'!DK173</f>
        <v>1.4583003628365599E-4</v>
      </c>
      <c r="H172" s="12">
        <f t="shared" si="60"/>
        <v>2.9237466713967545E-2</v>
      </c>
      <c r="I172" s="41">
        <f>'Survival-1cycle NMA'!DT173</f>
        <v>4.2693676238121703E-2</v>
      </c>
      <c r="J172" s="12">
        <f t="shared" si="61"/>
        <v>4.1743766110115099E-2</v>
      </c>
      <c r="K172" s="41">
        <f>'Survival-1cycle NMA'!DM173</f>
        <v>9.49910128006604E-4</v>
      </c>
      <c r="L172" s="41">
        <f t="shared" si="62"/>
        <v>2.9383296750251201E-2</v>
      </c>
      <c r="M172" s="41">
        <f t="shared" si="63"/>
        <v>1.4583003628365599E-4</v>
      </c>
      <c r="N172" s="41">
        <f t="shared" si="64"/>
        <v>2.9237466713967545E-2</v>
      </c>
      <c r="O172" s="41">
        <f t="shared" si="65"/>
        <v>4.2693676238121703E-2</v>
      </c>
      <c r="P172" s="41">
        <f t="shared" si="66"/>
        <v>4.1743766110115099E-2</v>
      </c>
      <c r="Q172" s="41">
        <f t="shared" si="67"/>
        <v>9.49910128006604E-4</v>
      </c>
      <c r="R172" s="41">
        <f t="shared" si="68"/>
        <v>2.9383296750251201E-2</v>
      </c>
      <c r="S172" s="41">
        <f t="shared" si="69"/>
        <v>1.4583003628365599E-4</v>
      </c>
      <c r="T172" s="41">
        <f t="shared" si="70"/>
        <v>2.9237466713967545E-2</v>
      </c>
      <c r="U172" s="41">
        <f>'Survival-1cycle NMA'!DV173</f>
        <v>4.5450212970909599E-2</v>
      </c>
      <c r="V172" s="12">
        <f t="shared" si="71"/>
        <v>4.2640345895528932E-2</v>
      </c>
      <c r="W172" s="41">
        <f>'Survival-1cycle NMA'!DO173</f>
        <v>2.8098670753806702E-3</v>
      </c>
      <c r="X172" s="41">
        <f t="shared" si="72"/>
        <v>4.2693676238121703E-2</v>
      </c>
      <c r="Y172" s="41">
        <f t="shared" si="73"/>
        <v>4.1743766110115099E-2</v>
      </c>
      <c r="Z172" s="41">
        <f t="shared" si="74"/>
        <v>9.49910128006604E-4</v>
      </c>
      <c r="AA172" s="41">
        <f>'Survival-1cycle NMA'!DU173</f>
        <v>3.0801978192929302E-2</v>
      </c>
      <c r="AB172" s="12">
        <f t="shared" si="75"/>
        <v>3.0107864276402895E-2</v>
      </c>
      <c r="AC172" s="41">
        <f>'Survival-1cycle NMA'!DN173</f>
        <v>6.9411391652640696E-4</v>
      </c>
      <c r="AD172" s="41">
        <f>'Survival-1cycle NMA'!DW173</f>
        <v>7.4150258773765895E-2</v>
      </c>
      <c r="AE172" s="12">
        <f t="shared" si="76"/>
        <v>7.1947077863483186E-2</v>
      </c>
      <c r="AF172" s="41">
        <f>'Survival-1cycle NMA'!DP173</f>
        <v>2.2031809102827102E-3</v>
      </c>
      <c r="AG172" s="41">
        <f t="shared" si="77"/>
        <v>2.9383296750251201E-2</v>
      </c>
      <c r="AH172" s="41">
        <f t="shared" si="78"/>
        <v>1.4583003628365599E-4</v>
      </c>
      <c r="AI172" s="41">
        <f t="shared" si="79"/>
        <v>2.9237466713967545E-2</v>
      </c>
      <c r="AJ172" s="41">
        <f>'Survival-1cycle NMA'!DX173</f>
        <v>3.6458081437578303E-2</v>
      </c>
      <c r="AK172" s="12">
        <f t="shared" si="80"/>
        <v>3.3303687354790244E-2</v>
      </c>
      <c r="AL172" s="41">
        <f>'Survival-1cycle NMA'!DQ173</f>
        <v>3.1543940827880599E-3</v>
      </c>
      <c r="AM172" s="41">
        <f t="shared" si="81"/>
        <v>3.0801978192929302E-2</v>
      </c>
      <c r="AN172" s="41">
        <f t="shared" si="82"/>
        <v>3.0107864276402895E-2</v>
      </c>
      <c r="AO172" s="41">
        <f t="shared" si="83"/>
        <v>6.9411391652640696E-4</v>
      </c>
    </row>
    <row r="173" spans="1:41">
      <c r="A173" s="12">
        <v>170</v>
      </c>
      <c r="B173" s="12">
        <f t="shared" si="58"/>
        <v>9.7232876712328764</v>
      </c>
      <c r="C173" s="41">
        <f>'Survival-1cycle NMA'!DS174</f>
        <v>4.7107664779147997E-2</v>
      </c>
      <c r="D173" s="41">
        <f>'Survival-1cycle NMA'!DL174</f>
        <v>4.2004071466661402E-4</v>
      </c>
      <c r="E173" s="12">
        <f t="shared" si="59"/>
        <v>4.6687624064481383E-2</v>
      </c>
      <c r="F173" s="41">
        <f>'Survival-1cycle NMA'!DR174</f>
        <v>2.9060615907768799E-2</v>
      </c>
      <c r="G173" s="41">
        <f>'Survival-1cycle NMA'!DK174</f>
        <v>1.41775091395568E-4</v>
      </c>
      <c r="H173" s="12">
        <f t="shared" si="60"/>
        <v>2.8918840816373231E-2</v>
      </c>
      <c r="I173" s="41">
        <f>'Survival-1cycle NMA'!DT174</f>
        <v>4.2254532905215997E-2</v>
      </c>
      <c r="J173" s="12">
        <f t="shared" si="61"/>
        <v>4.1327406416579421E-2</v>
      </c>
      <c r="K173" s="41">
        <f>'Survival-1cycle NMA'!DM174</f>
        <v>9.2712648863657598E-4</v>
      </c>
      <c r="L173" s="41">
        <f t="shared" si="62"/>
        <v>2.9060615907768799E-2</v>
      </c>
      <c r="M173" s="41">
        <f t="shared" si="63"/>
        <v>1.41775091395568E-4</v>
      </c>
      <c r="N173" s="41">
        <f t="shared" si="64"/>
        <v>2.8918840816373231E-2</v>
      </c>
      <c r="O173" s="41">
        <f t="shared" si="65"/>
        <v>4.2254532905215997E-2</v>
      </c>
      <c r="P173" s="41">
        <f t="shared" si="66"/>
        <v>4.1327406416579421E-2</v>
      </c>
      <c r="Q173" s="41">
        <f t="shared" si="67"/>
        <v>9.2712648863657598E-4</v>
      </c>
      <c r="R173" s="41">
        <f t="shared" si="68"/>
        <v>2.9060615907768799E-2</v>
      </c>
      <c r="S173" s="41">
        <f t="shared" si="69"/>
        <v>1.41775091395568E-4</v>
      </c>
      <c r="T173" s="41">
        <f t="shared" si="70"/>
        <v>2.8918840816373231E-2</v>
      </c>
      <c r="U173" s="41">
        <f>'Survival-1cycle NMA'!DV174</f>
        <v>4.4988196912487198E-2</v>
      </c>
      <c r="V173" s="12">
        <f t="shared" si="71"/>
        <v>4.2238965962809037E-2</v>
      </c>
      <c r="W173" s="41">
        <f>'Survival-1cycle NMA'!DO174</f>
        <v>2.74923094967816E-3</v>
      </c>
      <c r="X173" s="41">
        <f t="shared" si="72"/>
        <v>4.2254532905215997E-2</v>
      </c>
      <c r="Y173" s="41">
        <f t="shared" si="73"/>
        <v>4.1327406416579421E-2</v>
      </c>
      <c r="Z173" s="41">
        <f t="shared" si="74"/>
        <v>9.2712648863657598E-4</v>
      </c>
      <c r="AA173" s="41">
        <f>'Survival-1cycle NMA'!DU174</f>
        <v>3.0466356050050498E-2</v>
      </c>
      <c r="AB173" s="12">
        <f t="shared" si="75"/>
        <v>2.9789353118064917E-2</v>
      </c>
      <c r="AC173" s="41">
        <f>'Survival-1cycle NMA'!DN174</f>
        <v>6.7700293198558203E-4</v>
      </c>
      <c r="AD173" s="41">
        <f>'Survival-1cycle NMA'!DW174</f>
        <v>7.3469884601974206E-2</v>
      </c>
      <c r="AE173" s="12">
        <f t="shared" si="76"/>
        <v>7.1315469023353589E-2</v>
      </c>
      <c r="AF173" s="41">
        <f>'Survival-1cycle NMA'!DP174</f>
        <v>2.15441557862062E-3</v>
      </c>
      <c r="AG173" s="41">
        <f t="shared" si="77"/>
        <v>2.9060615907768799E-2</v>
      </c>
      <c r="AH173" s="41">
        <f t="shared" si="78"/>
        <v>1.41775091395568E-4</v>
      </c>
      <c r="AI173" s="41">
        <f t="shared" si="79"/>
        <v>2.8918840816373231E-2</v>
      </c>
      <c r="AJ173" s="41">
        <f>'Survival-1cycle NMA'!DX174</f>
        <v>3.6072177057825103E-2</v>
      </c>
      <c r="AK173" s="12">
        <f t="shared" si="80"/>
        <v>3.2985011973242155E-2</v>
      </c>
      <c r="AL173" s="41">
        <f>'Survival-1cycle NMA'!DQ174</f>
        <v>3.0871650845829498E-3</v>
      </c>
      <c r="AM173" s="41">
        <f t="shared" si="81"/>
        <v>3.0466356050050498E-2</v>
      </c>
      <c r="AN173" s="41">
        <f t="shared" si="82"/>
        <v>2.9789353118064917E-2</v>
      </c>
      <c r="AO173" s="41">
        <f t="shared" si="83"/>
        <v>6.7700293198558203E-4</v>
      </c>
    </row>
    <row r="174" spans="1:41">
      <c r="A174" s="12">
        <v>171</v>
      </c>
      <c r="B174" s="12">
        <f t="shared" si="58"/>
        <v>9.7808219178082183</v>
      </c>
      <c r="C174" s="41">
        <f>'Survival-1cycle NMA'!DS175</f>
        <v>4.6634873120446597E-2</v>
      </c>
      <c r="D174" s="41">
        <f>'Survival-1cycle NMA'!DL175</f>
        <v>4.0931082368722598E-4</v>
      </c>
      <c r="E174" s="12">
        <f t="shared" si="59"/>
        <v>4.6225562296759372E-2</v>
      </c>
      <c r="F174" s="41">
        <f>'Survival-1cycle NMA'!DR175</f>
        <v>2.8742775828606199E-2</v>
      </c>
      <c r="G174" s="41">
        <f>'Survival-1cycle NMA'!DK175</f>
        <v>1.3784812502670699E-4</v>
      </c>
      <c r="H174" s="12">
        <f t="shared" si="60"/>
        <v>2.8604927703579492E-2</v>
      </c>
      <c r="I174" s="41">
        <f>'Survival-1cycle NMA'!DT175</f>
        <v>4.1821627904136099E-2</v>
      </c>
      <c r="J174" s="12">
        <f t="shared" si="61"/>
        <v>4.0916656770929899E-2</v>
      </c>
      <c r="K174" s="41">
        <f>'Survival-1cycle NMA'!DM175</f>
        <v>9.0497113320620005E-4</v>
      </c>
      <c r="L174" s="41">
        <f t="shared" si="62"/>
        <v>2.8742775828606199E-2</v>
      </c>
      <c r="M174" s="41">
        <f t="shared" si="63"/>
        <v>1.3784812502670699E-4</v>
      </c>
      <c r="N174" s="41">
        <f t="shared" si="64"/>
        <v>2.8604927703579492E-2</v>
      </c>
      <c r="O174" s="41">
        <f t="shared" si="65"/>
        <v>4.1821627904136099E-2</v>
      </c>
      <c r="P174" s="41">
        <f t="shared" si="66"/>
        <v>4.0916656770929899E-2</v>
      </c>
      <c r="Q174" s="41">
        <f t="shared" si="67"/>
        <v>9.0497113320620005E-4</v>
      </c>
      <c r="R174" s="41">
        <f t="shared" si="68"/>
        <v>2.8742775828606199E-2</v>
      </c>
      <c r="S174" s="41">
        <f t="shared" si="69"/>
        <v>1.3784812502670699E-4</v>
      </c>
      <c r="T174" s="41">
        <f t="shared" si="70"/>
        <v>2.8604927703579492E-2</v>
      </c>
      <c r="U174" s="41">
        <f>'Survival-1cycle NMA'!DV175</f>
        <v>4.4532679854032302E-2</v>
      </c>
      <c r="V174" s="12">
        <f t="shared" si="71"/>
        <v>4.1842566823228282E-2</v>
      </c>
      <c r="W174" s="41">
        <f>'Survival-1cycle NMA'!DO175</f>
        <v>2.69011303080402E-3</v>
      </c>
      <c r="X174" s="41">
        <f t="shared" si="72"/>
        <v>4.1821627904136099E-2</v>
      </c>
      <c r="Y174" s="41">
        <f t="shared" si="73"/>
        <v>4.0916656770929899E-2</v>
      </c>
      <c r="Z174" s="41">
        <f t="shared" si="74"/>
        <v>9.0497113320620005E-4</v>
      </c>
      <c r="AA174" s="41">
        <f>'Survival-1cycle NMA'!DU175</f>
        <v>3.01357361178273E-2</v>
      </c>
      <c r="AB174" s="12">
        <f t="shared" si="75"/>
        <v>2.9475360358474784E-2</v>
      </c>
      <c r="AC174" s="41">
        <f>'Survival-1cycle NMA'!DN175</f>
        <v>6.6037575935251603E-4</v>
      </c>
      <c r="AD174" s="41">
        <f>'Survival-1cycle NMA'!DW175</f>
        <v>7.2798294569881503E-2</v>
      </c>
      <c r="AE174" s="12">
        <f t="shared" si="76"/>
        <v>7.0691394692617635E-2</v>
      </c>
      <c r="AF174" s="41">
        <f>'Survival-1cycle NMA'!DP175</f>
        <v>2.1068998772638698E-3</v>
      </c>
      <c r="AG174" s="41">
        <f t="shared" si="77"/>
        <v>2.8742775828606199E-2</v>
      </c>
      <c r="AH174" s="41">
        <f t="shared" si="78"/>
        <v>1.3784812502670699E-4</v>
      </c>
      <c r="AI174" s="41">
        <f t="shared" si="79"/>
        <v>2.8604927703579492E-2</v>
      </c>
      <c r="AJ174" s="41">
        <f>'Survival-1cycle NMA'!DX175</f>
        <v>3.5691887202486602E-2</v>
      </c>
      <c r="AK174" s="12">
        <f t="shared" si="80"/>
        <v>3.2670286889186925E-2</v>
      </c>
      <c r="AL174" s="41">
        <f>'Survival-1cycle NMA'!DQ175</f>
        <v>3.0216003132996802E-3</v>
      </c>
      <c r="AM174" s="41">
        <f t="shared" si="81"/>
        <v>3.01357361178273E-2</v>
      </c>
      <c r="AN174" s="41">
        <f t="shared" si="82"/>
        <v>2.9475360358474784E-2</v>
      </c>
      <c r="AO174" s="41">
        <f t="shared" si="83"/>
        <v>6.6037575935251603E-4</v>
      </c>
    </row>
    <row r="175" spans="1:41">
      <c r="A175" s="12">
        <v>172</v>
      </c>
      <c r="B175" s="12">
        <f t="shared" si="58"/>
        <v>9.838356164383562</v>
      </c>
      <c r="C175" s="41">
        <f>'Survival-1cycle NMA'!DS176</f>
        <v>4.6168655323140503E-2</v>
      </c>
      <c r="D175" s="41">
        <f>'Survival-1cycle NMA'!DL176</f>
        <v>3.9889418939842398E-4</v>
      </c>
      <c r="E175" s="12">
        <f t="shared" si="59"/>
        <v>4.5769761133742079E-2</v>
      </c>
      <c r="F175" s="41">
        <f>'Survival-1cycle NMA'!DR176</f>
        <v>2.84296831837609E-2</v>
      </c>
      <c r="G175" s="41">
        <f>'Survival-1cycle NMA'!DK176</f>
        <v>1.3404460118648901E-4</v>
      </c>
      <c r="H175" s="12">
        <f t="shared" si="60"/>
        <v>2.829563858257441E-2</v>
      </c>
      <c r="I175" s="41">
        <f>'Survival-1cycle NMA'!DT176</f>
        <v>4.1394846456779801E-2</v>
      </c>
      <c r="J175" s="12">
        <f t="shared" si="61"/>
        <v>4.0511422069367177E-2</v>
      </c>
      <c r="K175" s="41">
        <f>'Survival-1cycle NMA'!DM176</f>
        <v>8.8342438741262396E-4</v>
      </c>
      <c r="L175" s="41">
        <f t="shared" si="62"/>
        <v>2.84296831837609E-2</v>
      </c>
      <c r="M175" s="41">
        <f t="shared" si="63"/>
        <v>1.3404460118648901E-4</v>
      </c>
      <c r="N175" s="41">
        <f t="shared" si="64"/>
        <v>2.829563858257441E-2</v>
      </c>
      <c r="O175" s="41">
        <f t="shared" si="65"/>
        <v>4.1394846456779801E-2</v>
      </c>
      <c r="P175" s="41">
        <f t="shared" si="66"/>
        <v>4.0511422069367177E-2</v>
      </c>
      <c r="Q175" s="41">
        <f t="shared" si="67"/>
        <v>8.8342438741262396E-4</v>
      </c>
      <c r="R175" s="41">
        <f t="shared" si="68"/>
        <v>2.84296831837609E-2</v>
      </c>
      <c r="S175" s="41">
        <f t="shared" si="69"/>
        <v>1.3404460118648901E-4</v>
      </c>
      <c r="T175" s="41">
        <f t="shared" si="70"/>
        <v>2.829563858257441E-2</v>
      </c>
      <c r="U175" s="41">
        <f>'Survival-1cycle NMA'!DV176</f>
        <v>4.4083543228693199E-2</v>
      </c>
      <c r="V175" s="12">
        <f t="shared" si="71"/>
        <v>4.1451073414867499E-2</v>
      </c>
      <c r="W175" s="41">
        <f>'Survival-1cycle NMA'!DO176</f>
        <v>2.6324698138257001E-3</v>
      </c>
      <c r="X175" s="41">
        <f t="shared" si="72"/>
        <v>4.1394846456779801E-2</v>
      </c>
      <c r="Y175" s="41">
        <f t="shared" si="73"/>
        <v>4.0511422069367177E-2</v>
      </c>
      <c r="Z175" s="41">
        <f t="shared" si="74"/>
        <v>8.8342438741262396E-4</v>
      </c>
      <c r="AA175" s="41">
        <f>'Survival-1cycle NMA'!DU176</f>
        <v>2.9810022491225802E-2</v>
      </c>
      <c r="AB175" s="12">
        <f t="shared" si="75"/>
        <v>2.9165805594901034E-2</v>
      </c>
      <c r="AC175" s="41">
        <f>'Survival-1cycle NMA'!DN176</f>
        <v>6.4421689632476698E-4</v>
      </c>
      <c r="AD175" s="41">
        <f>'Survival-1cycle NMA'!DW176</f>
        <v>7.2135339861222905E-2</v>
      </c>
      <c r="AE175" s="12">
        <f t="shared" si="76"/>
        <v>7.0074742635797729E-2</v>
      </c>
      <c r="AF175" s="41">
        <f>'Survival-1cycle NMA'!DP176</f>
        <v>2.0605972254251802E-3</v>
      </c>
      <c r="AG175" s="41">
        <f t="shared" si="77"/>
        <v>2.84296831837609E-2</v>
      </c>
      <c r="AH175" s="41">
        <f t="shared" si="78"/>
        <v>1.3404460118648901E-4</v>
      </c>
      <c r="AI175" s="41">
        <f t="shared" si="79"/>
        <v>2.829563858257441E-2</v>
      </c>
      <c r="AJ175" s="41">
        <f>'Survival-1cycle NMA'!DX176</f>
        <v>3.5317106430595199E-2</v>
      </c>
      <c r="AK175" s="12">
        <f t="shared" si="80"/>
        <v>3.2359453853817367E-2</v>
      </c>
      <c r="AL175" s="41">
        <f>'Survival-1cycle NMA'!DQ176</f>
        <v>2.9576525767778302E-3</v>
      </c>
      <c r="AM175" s="41">
        <f t="shared" si="81"/>
        <v>2.9810022491225802E-2</v>
      </c>
      <c r="AN175" s="41">
        <f t="shared" si="82"/>
        <v>2.9165805594901034E-2</v>
      </c>
      <c r="AO175" s="41">
        <f t="shared" si="83"/>
        <v>6.4421689632476698E-4</v>
      </c>
    </row>
    <row r="176" spans="1:41">
      <c r="A176" s="12">
        <v>173</v>
      </c>
      <c r="B176" s="12">
        <f t="shared" si="58"/>
        <v>9.8958904109589039</v>
      </c>
      <c r="C176" s="41">
        <f>'Survival-1cycle NMA'!DS177</f>
        <v>4.5708892739936197E-2</v>
      </c>
      <c r="D176" s="41">
        <f>'Survival-1cycle NMA'!DL177</f>
        <v>3.88780479893991E-4</v>
      </c>
      <c r="E176" s="12">
        <f t="shared" si="59"/>
        <v>4.5320112260042206E-2</v>
      </c>
      <c r="F176" s="41">
        <f>'Survival-1cycle NMA'!DR177</f>
        <v>2.8121246858437299E-2</v>
      </c>
      <c r="G176" s="41">
        <f>'Survival-1cycle NMA'!DK177</f>
        <v>1.30360162732823E-4</v>
      </c>
      <c r="H176" s="12">
        <f t="shared" si="60"/>
        <v>2.7990886695704476E-2</v>
      </c>
      <c r="I176" s="41">
        <f>'Survival-1cycle NMA'!DT177</f>
        <v>4.0974076398356901E-2</v>
      </c>
      <c r="J176" s="12">
        <f t="shared" si="61"/>
        <v>4.011160912942488E-2</v>
      </c>
      <c r="K176" s="41">
        <f>'Survival-1cycle NMA'!DM177</f>
        <v>8.6246726893202097E-4</v>
      </c>
      <c r="L176" s="41">
        <f t="shared" si="62"/>
        <v>2.8121246858437299E-2</v>
      </c>
      <c r="M176" s="41">
        <f t="shared" si="63"/>
        <v>1.30360162732823E-4</v>
      </c>
      <c r="N176" s="41">
        <f t="shared" si="64"/>
        <v>2.7990886695704476E-2</v>
      </c>
      <c r="O176" s="41">
        <f t="shared" si="65"/>
        <v>4.0974076398356901E-2</v>
      </c>
      <c r="P176" s="41">
        <f t="shared" si="66"/>
        <v>4.011160912942488E-2</v>
      </c>
      <c r="Q176" s="41">
        <f t="shared" si="67"/>
        <v>8.6246726893202097E-4</v>
      </c>
      <c r="R176" s="41">
        <f t="shared" si="68"/>
        <v>2.8121246858437299E-2</v>
      </c>
      <c r="S176" s="41">
        <f t="shared" si="69"/>
        <v>1.30360162732823E-4</v>
      </c>
      <c r="T176" s="41">
        <f t="shared" si="70"/>
        <v>2.7990886695704476E-2</v>
      </c>
      <c r="U176" s="41">
        <f>'Survival-1cycle NMA'!DV177</f>
        <v>4.3640671149113602E-2</v>
      </c>
      <c r="V176" s="12">
        <f t="shared" si="71"/>
        <v>4.1064411945702955E-2</v>
      </c>
      <c r="W176" s="41">
        <f>'Survival-1cycle NMA'!DO177</f>
        <v>2.5762592034106499E-3</v>
      </c>
      <c r="X176" s="41">
        <f t="shared" si="72"/>
        <v>4.0974076398356901E-2</v>
      </c>
      <c r="Y176" s="41">
        <f t="shared" si="73"/>
        <v>4.011160912942488E-2</v>
      </c>
      <c r="Z176" s="41">
        <f t="shared" si="74"/>
        <v>8.6246726893202097E-4</v>
      </c>
      <c r="AA176" s="41">
        <f>'Survival-1cycle NMA'!DU177</f>
        <v>2.9489121529414498E-2</v>
      </c>
      <c r="AB176" s="12">
        <f t="shared" si="75"/>
        <v>2.8860610131887211E-2</v>
      </c>
      <c r="AC176" s="41">
        <f>'Survival-1cycle NMA'!DN177</f>
        <v>6.2851139752728702E-4</v>
      </c>
      <c r="AD176" s="41">
        <f>'Survival-1cycle NMA'!DW177</f>
        <v>7.1480874808783998E-2</v>
      </c>
      <c r="AE176" s="12">
        <f t="shared" si="76"/>
        <v>6.9465402557569209E-2</v>
      </c>
      <c r="AF176" s="41">
        <f>'Survival-1cycle NMA'!DP177</f>
        <v>2.0154722512147902E-3</v>
      </c>
      <c r="AG176" s="41">
        <f t="shared" si="77"/>
        <v>2.8121246858437299E-2</v>
      </c>
      <c r="AH176" s="41">
        <f t="shared" si="78"/>
        <v>1.30360162732823E-4</v>
      </c>
      <c r="AI176" s="41">
        <f t="shared" si="79"/>
        <v>2.7990886695704476E-2</v>
      </c>
      <c r="AJ176" s="41">
        <f>'Survival-1cycle NMA'!DX177</f>
        <v>3.4947731745666497E-2</v>
      </c>
      <c r="AK176" s="12">
        <f t="shared" si="80"/>
        <v>3.2052455548516587E-2</v>
      </c>
      <c r="AL176" s="41">
        <f>'Survival-1cycle NMA'!DQ177</f>
        <v>2.8952761971499101E-3</v>
      </c>
      <c r="AM176" s="41">
        <f t="shared" si="81"/>
        <v>2.9489121529414498E-2</v>
      </c>
      <c r="AN176" s="41">
        <f t="shared" si="82"/>
        <v>2.8860610131887211E-2</v>
      </c>
      <c r="AO176" s="41">
        <f t="shared" si="83"/>
        <v>6.2851139752728702E-4</v>
      </c>
    </row>
    <row r="177" spans="1:41">
      <c r="A177" s="12">
        <v>174</v>
      </c>
      <c r="B177" s="12">
        <f t="shared" si="58"/>
        <v>9.9534246575342458</v>
      </c>
      <c r="C177" s="41">
        <f>'Survival-1cycle NMA'!DS178</f>
        <v>4.5255469377719001E-2</v>
      </c>
      <c r="D177" s="41">
        <f>'Survival-1cycle NMA'!DL178</f>
        <v>3.7895974432167201E-4</v>
      </c>
      <c r="E177" s="12">
        <f t="shared" si="59"/>
        <v>4.487650963339733E-2</v>
      </c>
      <c r="F177" s="41">
        <f>'Survival-1cycle NMA'!DR178</f>
        <v>2.7817377889435901E-2</v>
      </c>
      <c r="G177" s="41">
        <f>'Survival-1cycle NMA'!DK178</f>
        <v>1.2679062359244301E-4</v>
      </c>
      <c r="H177" s="12">
        <f t="shared" si="60"/>
        <v>2.7690587265843458E-2</v>
      </c>
      <c r="I177" s="41">
        <f>'Survival-1cycle NMA'!DT178</f>
        <v>4.0559208106173597E-2</v>
      </c>
      <c r="J177" s="12">
        <f t="shared" si="61"/>
        <v>3.9717126645826786E-2</v>
      </c>
      <c r="K177" s="41">
        <f>'Survival-1cycle NMA'!DM178</f>
        <v>8.4208146034681097E-4</v>
      </c>
      <c r="L177" s="41">
        <f t="shared" si="62"/>
        <v>2.7817377889435901E-2</v>
      </c>
      <c r="M177" s="41">
        <f t="shared" si="63"/>
        <v>1.2679062359244301E-4</v>
      </c>
      <c r="N177" s="41">
        <f t="shared" si="64"/>
        <v>2.7690587265843458E-2</v>
      </c>
      <c r="O177" s="41">
        <f t="shared" si="65"/>
        <v>4.0559208106173597E-2</v>
      </c>
      <c r="P177" s="41">
        <f t="shared" si="66"/>
        <v>3.9717126645826786E-2</v>
      </c>
      <c r="Q177" s="41">
        <f t="shared" si="67"/>
        <v>8.4208146034681097E-4</v>
      </c>
      <c r="R177" s="41">
        <f t="shared" si="68"/>
        <v>2.7817377889435901E-2</v>
      </c>
      <c r="S177" s="41">
        <f t="shared" si="69"/>
        <v>1.2679062359244301E-4</v>
      </c>
      <c r="T177" s="41">
        <f t="shared" si="70"/>
        <v>2.7690587265843458E-2</v>
      </c>
      <c r="U177" s="41">
        <f>'Survival-1cycle NMA'!DV178</f>
        <v>4.3203950334905601E-2</v>
      </c>
      <c r="V177" s="12">
        <f t="shared" si="71"/>
        <v>4.0682509872172319E-2</v>
      </c>
      <c r="W177" s="41">
        <f>'Survival-1cycle NMA'!DO178</f>
        <v>2.5214404627332799E-3</v>
      </c>
      <c r="X177" s="41">
        <f t="shared" si="72"/>
        <v>4.0559208106173597E-2</v>
      </c>
      <c r="Y177" s="41">
        <f t="shared" si="73"/>
        <v>3.9717126645826786E-2</v>
      </c>
      <c r="Z177" s="41">
        <f t="shared" si="74"/>
        <v>8.4208146034681097E-4</v>
      </c>
      <c r="AA177" s="41">
        <f>'Survival-1cycle NMA'!DU178</f>
        <v>2.9172941792023899E-2</v>
      </c>
      <c r="AB177" s="12">
        <f t="shared" si="75"/>
        <v>2.8559696939734147E-2</v>
      </c>
      <c r="AC177" s="41">
        <f>'Survival-1cycle NMA'!DN178</f>
        <v>6.13244852289752E-4</v>
      </c>
      <c r="AD177" s="41">
        <f>'Survival-1cycle NMA'!DW178</f>
        <v>7.0834756814111097E-2</v>
      </c>
      <c r="AE177" s="12">
        <f t="shared" si="76"/>
        <v>6.8863266067103676E-2</v>
      </c>
      <c r="AF177" s="41">
        <f>'Survival-1cycle NMA'!DP178</f>
        <v>1.9714907470074201E-3</v>
      </c>
      <c r="AG177" s="41">
        <f t="shared" si="77"/>
        <v>2.7817377889435901E-2</v>
      </c>
      <c r="AH177" s="41">
        <f t="shared" si="78"/>
        <v>1.2679062359244301E-4</v>
      </c>
      <c r="AI177" s="41">
        <f t="shared" si="79"/>
        <v>2.7690587265843458E-2</v>
      </c>
      <c r="AJ177" s="41">
        <f>'Survival-1cycle NMA'!DX178</f>
        <v>3.45836625279951E-2</v>
      </c>
      <c r="AK177" s="12">
        <f t="shared" si="80"/>
        <v>3.174923557154679E-2</v>
      </c>
      <c r="AL177" s="41">
        <f>'Survival-1cycle NMA'!DQ178</f>
        <v>2.83442695644831E-3</v>
      </c>
      <c r="AM177" s="41">
        <f t="shared" si="81"/>
        <v>2.9172941792023899E-2</v>
      </c>
      <c r="AN177" s="41">
        <f t="shared" si="82"/>
        <v>2.8559696939734147E-2</v>
      </c>
      <c r="AO177" s="41">
        <f t="shared" si="83"/>
        <v>6.13244852289752E-4</v>
      </c>
    </row>
    <row r="178" spans="1:41">
      <c r="A178" s="12">
        <v>175</v>
      </c>
      <c r="B178" s="12">
        <f t="shared" si="58"/>
        <v>10.010958904109589</v>
      </c>
      <c r="C178" s="41">
        <f>'Survival-1cycle NMA'!DS179</f>
        <v>4.4808271826407599E-2</v>
      </c>
      <c r="D178" s="41">
        <f>'Survival-1cycle NMA'!DL179</f>
        <v>3.6942239730930498E-4</v>
      </c>
      <c r="E178" s="12">
        <f t="shared" si="59"/>
        <v>4.4438849429098294E-2</v>
      </c>
      <c r="F178" s="41">
        <f>'Survival-1cycle NMA'!DR179</f>
        <v>2.7517989404606098E-2</v>
      </c>
      <c r="G178" s="41">
        <f>'Survival-1cycle NMA'!DK179</f>
        <v>1.2333196135272401E-4</v>
      </c>
      <c r="H178" s="12">
        <f t="shared" si="60"/>
        <v>2.7394657443253374E-2</v>
      </c>
      <c r="I178" s="41">
        <f>'Survival-1cycle NMA'!DT179</f>
        <v>4.0150134430686199E-2</v>
      </c>
      <c r="J178" s="12">
        <f t="shared" si="61"/>
        <v>3.9327885147445826E-2</v>
      </c>
      <c r="K178" s="41">
        <f>'Survival-1cycle NMA'!DM179</f>
        <v>8.2224928324037304E-4</v>
      </c>
      <c r="L178" s="41">
        <f t="shared" si="62"/>
        <v>2.7517989404606098E-2</v>
      </c>
      <c r="M178" s="41">
        <f t="shared" si="63"/>
        <v>1.2333196135272401E-4</v>
      </c>
      <c r="N178" s="41">
        <f t="shared" si="64"/>
        <v>2.7394657443253374E-2</v>
      </c>
      <c r="O178" s="41">
        <f t="shared" si="65"/>
        <v>4.0150134430686199E-2</v>
      </c>
      <c r="P178" s="41">
        <f t="shared" si="66"/>
        <v>3.9327885147445826E-2</v>
      </c>
      <c r="Q178" s="41">
        <f t="shared" si="67"/>
        <v>8.2224928324037304E-4</v>
      </c>
      <c r="R178" s="41">
        <f t="shared" si="68"/>
        <v>2.7517989404606098E-2</v>
      </c>
      <c r="S178" s="41">
        <f t="shared" si="69"/>
        <v>1.2333196135272401E-4</v>
      </c>
      <c r="T178" s="41">
        <f t="shared" si="70"/>
        <v>2.7394657443253374E-2</v>
      </c>
      <c r="U178" s="41">
        <f>'Survival-1cycle NMA'!DV179</f>
        <v>4.2773270042419903E-2</v>
      </c>
      <c r="V178" s="12">
        <f t="shared" si="71"/>
        <v>4.0305295877987E-2</v>
      </c>
      <c r="W178" s="41">
        <f>'Survival-1cycle NMA'!DO179</f>
        <v>2.4679741644329E-3</v>
      </c>
      <c r="X178" s="41">
        <f t="shared" si="72"/>
        <v>4.0150134430686199E-2</v>
      </c>
      <c r="Y178" s="41">
        <f t="shared" si="73"/>
        <v>3.9327885147445826E-2</v>
      </c>
      <c r="Z178" s="41">
        <f t="shared" si="74"/>
        <v>8.2224928324037304E-4</v>
      </c>
      <c r="AA178" s="41">
        <f>'Survival-1cycle NMA'!DU179</f>
        <v>2.8861393977490501E-2</v>
      </c>
      <c r="AB178" s="12">
        <f t="shared" si="75"/>
        <v>2.8262990614089167E-2</v>
      </c>
      <c r="AC178" s="41">
        <f>'Survival-1cycle NMA'!DN179</f>
        <v>5.9840336340133405E-4</v>
      </c>
      <c r="AD178" s="41">
        <f>'Survival-1cycle NMA'!DW179</f>
        <v>7.0196846269625496E-2</v>
      </c>
      <c r="AE178" s="12">
        <f t="shared" si="76"/>
        <v>6.826822664299334E-2</v>
      </c>
      <c r="AF178" s="41">
        <f>'Survival-1cycle NMA'!DP179</f>
        <v>1.9286196266321599E-3</v>
      </c>
      <c r="AG178" s="41">
        <f t="shared" si="77"/>
        <v>2.7517989404606098E-2</v>
      </c>
      <c r="AH178" s="41">
        <f t="shared" si="78"/>
        <v>1.2333196135272401E-4</v>
      </c>
      <c r="AI178" s="41">
        <f t="shared" si="79"/>
        <v>2.7394657443253374E-2</v>
      </c>
      <c r="AJ178" s="41">
        <f>'Survival-1cycle NMA'!DX179</f>
        <v>3.4224800469138901E-2</v>
      </c>
      <c r="AK178" s="12">
        <f t="shared" si="80"/>
        <v>3.1449738424760849E-2</v>
      </c>
      <c r="AL178" s="41">
        <f>'Survival-1cycle NMA'!DQ179</f>
        <v>2.7750620443780499E-3</v>
      </c>
      <c r="AM178" s="41">
        <f t="shared" si="81"/>
        <v>2.8861393977490501E-2</v>
      </c>
      <c r="AN178" s="41">
        <f t="shared" si="82"/>
        <v>2.8262990614089167E-2</v>
      </c>
      <c r="AO178" s="41">
        <f t="shared" si="83"/>
        <v>5.9840336340133405E-4</v>
      </c>
    </row>
    <row r="179" spans="1:41">
      <c r="A179" s="12">
        <v>176</v>
      </c>
      <c r="B179" s="12">
        <f t="shared" si="58"/>
        <v>10.068493150684931</v>
      </c>
      <c r="C179" s="41">
        <f>'Survival-1cycle NMA'!DS180</f>
        <v>4.4367189190035301E-2</v>
      </c>
      <c r="D179" s="41">
        <f>'Survival-1cycle NMA'!DL180</f>
        <v>3.6015920409182599E-4</v>
      </c>
      <c r="E179" s="12">
        <f t="shared" si="59"/>
        <v>4.4007029985943476E-2</v>
      </c>
      <c r="F179" s="41">
        <f>'Survival-1cycle NMA'!DR180</f>
        <v>2.7222996564276802E-2</v>
      </c>
      <c r="G179" s="41">
        <f>'Survival-1cycle NMA'!DK180</f>
        <v>1.19980310203327E-4</v>
      </c>
      <c r="H179" s="12">
        <f t="shared" si="60"/>
        <v>2.7103016254073475E-2</v>
      </c>
      <c r="I179" s="41">
        <f>'Survival-1cycle NMA'!DT180</f>
        <v>3.9746750628736602E-2</v>
      </c>
      <c r="J179" s="12">
        <f t="shared" si="61"/>
        <v>3.8943796955330165E-2</v>
      </c>
      <c r="K179" s="41">
        <f>'Survival-1cycle NMA'!DM180</f>
        <v>8.0295367340643697E-4</v>
      </c>
      <c r="L179" s="41">
        <f t="shared" si="62"/>
        <v>2.7222996564276802E-2</v>
      </c>
      <c r="M179" s="41">
        <f t="shared" si="63"/>
        <v>1.19980310203327E-4</v>
      </c>
      <c r="N179" s="41">
        <f t="shared" si="64"/>
        <v>2.7103016254073475E-2</v>
      </c>
      <c r="O179" s="41">
        <f t="shared" si="65"/>
        <v>3.9746750628736602E-2</v>
      </c>
      <c r="P179" s="41">
        <f t="shared" si="66"/>
        <v>3.8943796955330165E-2</v>
      </c>
      <c r="Q179" s="41">
        <f t="shared" si="67"/>
        <v>8.0295367340643697E-4</v>
      </c>
      <c r="R179" s="41">
        <f t="shared" si="68"/>
        <v>2.7222996564276802E-2</v>
      </c>
      <c r="S179" s="41">
        <f t="shared" si="69"/>
        <v>1.19980310203327E-4</v>
      </c>
      <c r="T179" s="41">
        <f t="shared" si="70"/>
        <v>2.7103016254073475E-2</v>
      </c>
      <c r="U179" s="41">
        <f>'Survival-1cycle NMA'!DV180</f>
        <v>4.2348521996716099E-2</v>
      </c>
      <c r="V179" s="12">
        <f t="shared" si="71"/>
        <v>3.993269985318168E-2</v>
      </c>
      <c r="W179" s="41">
        <f>'Survival-1cycle NMA'!DO180</f>
        <v>2.4158221435344198E-3</v>
      </c>
      <c r="X179" s="41">
        <f t="shared" si="72"/>
        <v>3.9746750628736602E-2</v>
      </c>
      <c r="Y179" s="41">
        <f t="shared" si="73"/>
        <v>3.8943796955330165E-2</v>
      </c>
      <c r="Z179" s="41">
        <f t="shared" si="74"/>
        <v>8.0295367340643697E-4</v>
      </c>
      <c r="AA179" s="41">
        <f>'Survival-1cycle NMA'!DU180</f>
        <v>2.8554390863414401E-2</v>
      </c>
      <c r="AB179" s="12">
        <f t="shared" si="75"/>
        <v>2.7970417336619667E-2</v>
      </c>
      <c r="AC179" s="41">
        <f>'Survival-1cycle NMA'!DN180</f>
        <v>5.8397352679473403E-4</v>
      </c>
      <c r="AD179" s="41">
        <f>'Survival-1cycle NMA'!DW180</f>
        <v>6.9567006483050101E-2</v>
      </c>
      <c r="AE179" s="12">
        <f t="shared" si="76"/>
        <v>6.7680179598744131E-2</v>
      </c>
      <c r="AF179" s="41">
        <f>'Survival-1cycle NMA'!DP180</f>
        <v>1.8868268843059699E-3</v>
      </c>
      <c r="AG179" s="41">
        <f t="shared" si="77"/>
        <v>2.7222996564276802E-2</v>
      </c>
      <c r="AH179" s="41">
        <f t="shared" si="78"/>
        <v>1.19980310203327E-4</v>
      </c>
      <c r="AI179" s="41">
        <f t="shared" si="79"/>
        <v>2.7103016254073475E-2</v>
      </c>
      <c r="AJ179" s="41">
        <f>'Survival-1cycle NMA'!DX180</f>
        <v>3.3871049508500901E-2</v>
      </c>
      <c r="AK179" s="12">
        <f t="shared" si="80"/>
        <v>3.1153909500338091E-2</v>
      </c>
      <c r="AL179" s="41">
        <f>'Survival-1cycle NMA'!DQ180</f>
        <v>2.7171400081628101E-3</v>
      </c>
      <c r="AM179" s="41">
        <f t="shared" si="81"/>
        <v>2.8554390863414401E-2</v>
      </c>
      <c r="AN179" s="41">
        <f t="shared" si="82"/>
        <v>2.7970417336619667E-2</v>
      </c>
      <c r="AO179" s="41">
        <f t="shared" si="83"/>
        <v>5.8397352679473403E-4</v>
      </c>
    </row>
    <row r="180" spans="1:41">
      <c r="A180" s="12">
        <v>177</v>
      </c>
      <c r="B180" s="12">
        <f t="shared" si="58"/>
        <v>10.126027397260273</v>
      </c>
      <c r="C180" s="41">
        <f>'Survival-1cycle NMA'!DS181</f>
        <v>4.3932113019981997E-2</v>
      </c>
      <c r="D180" s="41">
        <f>'Survival-1cycle NMA'!DL181</f>
        <v>3.5116126630174699E-4</v>
      </c>
      <c r="E180" s="12">
        <f t="shared" si="59"/>
        <v>4.358095175368025E-2</v>
      </c>
      <c r="F180" s="41">
        <f>'Survival-1cycle NMA'!DR181</f>
        <v>2.6932316504597001E-2</v>
      </c>
      <c r="G180" s="41">
        <f>'Survival-1cycle NMA'!DK181</f>
        <v>1.16731954212912E-4</v>
      </c>
      <c r="H180" s="12">
        <f t="shared" si="60"/>
        <v>2.6815584550384089E-2</v>
      </c>
      <c r="I180" s="41">
        <f>'Survival-1cycle NMA'!DT181</f>
        <v>3.9348954298888003E-2</v>
      </c>
      <c r="J180" s="12">
        <f t="shared" si="61"/>
        <v>3.8564776141770826E-2</v>
      </c>
      <c r="K180" s="41">
        <f>'Survival-1cycle NMA'!DM181</f>
        <v>7.8417815711717697E-4</v>
      </c>
      <c r="L180" s="41">
        <f t="shared" si="62"/>
        <v>2.6932316504597001E-2</v>
      </c>
      <c r="M180" s="41">
        <f t="shared" si="63"/>
        <v>1.16731954212912E-4</v>
      </c>
      <c r="N180" s="41">
        <f t="shared" si="64"/>
        <v>2.6815584550384089E-2</v>
      </c>
      <c r="O180" s="41">
        <f t="shared" si="65"/>
        <v>3.9348954298888003E-2</v>
      </c>
      <c r="P180" s="41">
        <f t="shared" si="66"/>
        <v>3.8564776141770826E-2</v>
      </c>
      <c r="Q180" s="41">
        <f t="shared" si="67"/>
        <v>7.8417815711717697E-4</v>
      </c>
      <c r="R180" s="41">
        <f t="shared" si="68"/>
        <v>2.6932316504597001E-2</v>
      </c>
      <c r="S180" s="41">
        <f t="shared" si="69"/>
        <v>1.16731954212912E-4</v>
      </c>
      <c r="T180" s="41">
        <f t="shared" si="70"/>
        <v>2.6815584550384089E-2</v>
      </c>
      <c r="U180" s="41">
        <f>'Survival-1cycle NMA'!DV181</f>
        <v>4.19296003256725E-2</v>
      </c>
      <c r="V180" s="12">
        <f t="shared" si="71"/>
        <v>3.9564652873427593E-2</v>
      </c>
      <c r="W180" s="41">
        <f>'Survival-1cycle NMA'!DO181</f>
        <v>2.36494745224491E-3</v>
      </c>
      <c r="X180" s="41">
        <f t="shared" si="72"/>
        <v>3.9348954298888003E-2</v>
      </c>
      <c r="Y180" s="41">
        <f t="shared" si="73"/>
        <v>3.8564776141770826E-2</v>
      </c>
      <c r="Z180" s="41">
        <f t="shared" si="74"/>
        <v>7.8417815711717697E-4</v>
      </c>
      <c r="AA180" s="41">
        <f>'Survival-1cycle NMA'!DU181</f>
        <v>2.8251847248849001E-2</v>
      </c>
      <c r="AB180" s="12">
        <f t="shared" si="75"/>
        <v>2.7681904836733946E-2</v>
      </c>
      <c r="AC180" s="41">
        <f>'Survival-1cycle NMA'!DN181</f>
        <v>5.6994241211505404E-4</v>
      </c>
      <c r="AD180" s="41">
        <f>'Survival-1cycle NMA'!DW181</f>
        <v>6.8945103604085206E-2</v>
      </c>
      <c r="AE180" s="12">
        <f t="shared" si="76"/>
        <v>6.7099022048854401E-2</v>
      </c>
      <c r="AF180" s="41">
        <f>'Survival-1cycle NMA'!DP181</f>
        <v>1.84608155523081E-3</v>
      </c>
      <c r="AG180" s="41">
        <f t="shared" si="77"/>
        <v>2.6932316504597001E-2</v>
      </c>
      <c r="AH180" s="41">
        <f t="shared" si="78"/>
        <v>1.16731954212912E-4</v>
      </c>
      <c r="AI180" s="41">
        <f t="shared" si="79"/>
        <v>2.6815584550384089E-2</v>
      </c>
      <c r="AJ180" s="41">
        <f>'Survival-1cycle NMA'!DX181</f>
        <v>3.3522315771947801E-2</v>
      </c>
      <c r="AK180" s="12">
        <f t="shared" si="80"/>
        <v>3.0861695067578351E-2</v>
      </c>
      <c r="AL180" s="41">
        <f>'Survival-1cycle NMA'!DQ181</f>
        <v>2.6606207043694502E-3</v>
      </c>
      <c r="AM180" s="41">
        <f t="shared" si="81"/>
        <v>2.8251847248849001E-2</v>
      </c>
      <c r="AN180" s="41">
        <f t="shared" si="82"/>
        <v>2.7681904836733946E-2</v>
      </c>
      <c r="AO180" s="41">
        <f t="shared" si="83"/>
        <v>5.6994241211505404E-4</v>
      </c>
    </row>
    <row r="181" spans="1:41">
      <c r="A181" s="12">
        <v>178</v>
      </c>
      <c r="B181" s="12">
        <f t="shared" si="58"/>
        <v>10.183561643835617</v>
      </c>
      <c r="C181" s="41">
        <f>'Survival-1cycle NMA'!DS182</f>
        <v>4.3502937250272301E-2</v>
      </c>
      <c r="D181" s="41">
        <f>'Survival-1cycle NMA'!DL182</f>
        <v>3.4242000839501701E-4</v>
      </c>
      <c r="E181" s="12">
        <f t="shared" si="59"/>
        <v>4.3160517241877284E-2</v>
      </c>
      <c r="F181" s="41">
        <f>'Survival-1cycle NMA'!DR182</f>
        <v>2.66458682827133E-2</v>
      </c>
      <c r="G181" s="41">
        <f>'Survival-1cycle NMA'!DK182</f>
        <v>1.1358332092059601E-4</v>
      </c>
      <c r="H181" s="12">
        <f t="shared" si="60"/>
        <v>2.6532284961792704E-2</v>
      </c>
      <c r="I181" s="41">
        <f>'Survival-1cycle NMA'!DT182</f>
        <v>3.8956645318791401E-2</v>
      </c>
      <c r="J181" s="12">
        <f t="shared" si="61"/>
        <v>3.8190738490387795E-2</v>
      </c>
      <c r="K181" s="41">
        <f>'Survival-1cycle NMA'!DM182</f>
        <v>7.6590682840360603E-4</v>
      </c>
      <c r="L181" s="41">
        <f t="shared" si="62"/>
        <v>2.66458682827133E-2</v>
      </c>
      <c r="M181" s="41">
        <f t="shared" si="63"/>
        <v>1.1358332092059601E-4</v>
      </c>
      <c r="N181" s="41">
        <f t="shared" si="64"/>
        <v>2.6532284961792704E-2</v>
      </c>
      <c r="O181" s="41">
        <f t="shared" si="65"/>
        <v>3.8956645318791401E-2</v>
      </c>
      <c r="P181" s="41">
        <f t="shared" si="66"/>
        <v>3.8190738490387795E-2</v>
      </c>
      <c r="Q181" s="41">
        <f t="shared" si="67"/>
        <v>7.6590682840360603E-4</v>
      </c>
      <c r="R181" s="41">
        <f t="shared" si="68"/>
        <v>2.66458682827133E-2</v>
      </c>
      <c r="S181" s="41">
        <f t="shared" si="69"/>
        <v>1.1358332092059601E-4</v>
      </c>
      <c r="T181" s="41">
        <f t="shared" si="70"/>
        <v>2.6532284961792704E-2</v>
      </c>
      <c r="U181" s="41">
        <f>'Survival-1cycle NMA'!DV182</f>
        <v>4.1516401496142899E-2</v>
      </c>
      <c r="V181" s="12">
        <f t="shared" si="71"/>
        <v>3.9201087179600261E-2</v>
      </c>
      <c r="W181" s="41">
        <f>'Survival-1cycle NMA'!DO182</f>
        <v>2.3153143165426399E-3</v>
      </c>
      <c r="X181" s="41">
        <f t="shared" si="72"/>
        <v>3.8956645318791401E-2</v>
      </c>
      <c r="Y181" s="41">
        <f t="shared" si="73"/>
        <v>3.8190738490387795E-2</v>
      </c>
      <c r="Z181" s="41">
        <f t="shared" si="74"/>
        <v>7.6590682840360603E-4</v>
      </c>
      <c r="AA181" s="41">
        <f>'Survival-1cycle NMA'!DU182</f>
        <v>2.7953679898459202E-2</v>
      </c>
      <c r="AB181" s="12">
        <f t="shared" si="75"/>
        <v>2.7397382354326202E-2</v>
      </c>
      <c r="AC181" s="41">
        <f>'Survival-1cycle NMA'!DN182</f>
        <v>5.5629754413300003E-4</v>
      </c>
      <c r="AD181" s="41">
        <f>'Survival-1cycle NMA'!DW182</f>
        <v>6.8331006553234694E-2</v>
      </c>
      <c r="AE181" s="12">
        <f t="shared" si="76"/>
        <v>6.6524652875453102E-2</v>
      </c>
      <c r="AF181" s="41">
        <f>'Survival-1cycle NMA'!DP182</f>
        <v>1.8063536777815901E-3</v>
      </c>
      <c r="AG181" s="41">
        <f t="shared" si="77"/>
        <v>2.66458682827133E-2</v>
      </c>
      <c r="AH181" s="41">
        <f t="shared" si="78"/>
        <v>1.1358332092059601E-4</v>
      </c>
      <c r="AI181" s="41">
        <f t="shared" si="79"/>
        <v>2.6532284961792704E-2</v>
      </c>
      <c r="AJ181" s="41">
        <f>'Survival-1cycle NMA'!DX182</f>
        <v>3.3178507512373702E-2</v>
      </c>
      <c r="AK181" s="12">
        <f t="shared" si="80"/>
        <v>3.0573042259743093E-2</v>
      </c>
      <c r="AL181" s="41">
        <f>'Survival-1cycle NMA'!DQ182</f>
        <v>2.60546525263061E-3</v>
      </c>
      <c r="AM181" s="41">
        <f t="shared" si="81"/>
        <v>2.7953679898459202E-2</v>
      </c>
      <c r="AN181" s="41">
        <f t="shared" si="82"/>
        <v>2.7397382354326202E-2</v>
      </c>
      <c r="AO181" s="41">
        <f t="shared" si="83"/>
        <v>5.5629754413300003E-4</v>
      </c>
    </row>
    <row r="182" spans="1:41">
      <c r="A182" s="12">
        <v>179</v>
      </c>
      <c r="B182" s="12">
        <f t="shared" si="58"/>
        <v>10.241095890410959</v>
      </c>
      <c r="C182" s="41">
        <f>'Survival-1cycle NMA'!DS183</f>
        <v>4.3079558134875601E-2</v>
      </c>
      <c r="D182" s="41">
        <f>'Survival-1cycle NMA'!DL183</f>
        <v>3.3392716467606199E-4</v>
      </c>
      <c r="E182" s="12">
        <f t="shared" si="59"/>
        <v>4.2745630970199539E-2</v>
      </c>
      <c r="F182" s="41">
        <f>'Survival-1cycle NMA'!DR183</f>
        <v>2.6363572823718599E-2</v>
      </c>
      <c r="G182" s="41">
        <f>'Survival-1cycle NMA'!DK183</f>
        <v>1.10530975227729E-4</v>
      </c>
      <c r="H182" s="12">
        <f t="shared" si="60"/>
        <v>2.6253041848490869E-2</v>
      </c>
      <c r="I182" s="41">
        <f>'Survival-1cycle NMA'!DT183</f>
        <v>3.8569725784504703E-2</v>
      </c>
      <c r="J182" s="12">
        <f t="shared" si="61"/>
        <v>3.7821601457205499E-2</v>
      </c>
      <c r="K182" s="41">
        <f>'Survival-1cycle NMA'!DM183</f>
        <v>7.4812432729920398E-4</v>
      </c>
      <c r="L182" s="41">
        <f t="shared" si="62"/>
        <v>2.6363572823718599E-2</v>
      </c>
      <c r="M182" s="41">
        <f t="shared" si="63"/>
        <v>1.10530975227729E-4</v>
      </c>
      <c r="N182" s="41">
        <f t="shared" si="64"/>
        <v>2.6253041848490869E-2</v>
      </c>
      <c r="O182" s="41">
        <f t="shared" si="65"/>
        <v>3.8569725784504703E-2</v>
      </c>
      <c r="P182" s="41">
        <f t="shared" si="66"/>
        <v>3.7821601457205499E-2</v>
      </c>
      <c r="Q182" s="41">
        <f t="shared" si="67"/>
        <v>7.4812432729920398E-4</v>
      </c>
      <c r="R182" s="41">
        <f t="shared" si="68"/>
        <v>2.6363572823718599E-2</v>
      </c>
      <c r="S182" s="41">
        <f t="shared" si="69"/>
        <v>1.10530975227729E-4</v>
      </c>
      <c r="T182" s="41">
        <f t="shared" si="70"/>
        <v>2.6253041848490869E-2</v>
      </c>
      <c r="U182" s="41">
        <f>'Survival-1cycle NMA'!DV183</f>
        <v>4.1108824252094098E-2</v>
      </c>
      <c r="V182" s="12">
        <f t="shared" si="71"/>
        <v>3.884193615761216E-2</v>
      </c>
      <c r="W182" s="41">
        <f>'Survival-1cycle NMA'!DO183</f>
        <v>2.26688809448194E-3</v>
      </c>
      <c r="X182" s="41">
        <f t="shared" si="72"/>
        <v>3.8569725784504703E-2</v>
      </c>
      <c r="Y182" s="41">
        <f t="shared" si="73"/>
        <v>3.7821601457205499E-2</v>
      </c>
      <c r="Z182" s="41">
        <f t="shared" si="74"/>
        <v>7.4812432729920398E-4</v>
      </c>
      <c r="AA182" s="41">
        <f>'Survival-1cycle NMA'!DU183</f>
        <v>2.7659807488467698E-2</v>
      </c>
      <c r="AB182" s="12">
        <f t="shared" si="75"/>
        <v>2.7116780603507702E-2</v>
      </c>
      <c r="AC182" s="41">
        <f>'Survival-1cycle NMA'!DN183</f>
        <v>5.4302688495999596E-4</v>
      </c>
      <c r="AD182" s="41">
        <f>'Survival-1cycle NMA'!DW183</f>
        <v>6.7724586952727497E-2</v>
      </c>
      <c r="AE182" s="12">
        <f t="shared" si="76"/>
        <v>6.595697269551333E-2</v>
      </c>
      <c r="AF182" s="41">
        <f>'Survival-1cycle NMA'!DP183</f>
        <v>1.7676142572141699E-3</v>
      </c>
      <c r="AG182" s="41">
        <f t="shared" si="77"/>
        <v>2.6363572823718599E-2</v>
      </c>
      <c r="AH182" s="41">
        <f t="shared" si="78"/>
        <v>1.10530975227729E-4</v>
      </c>
      <c r="AI182" s="41">
        <f t="shared" si="79"/>
        <v>2.6253041848490869E-2</v>
      </c>
      <c r="AJ182" s="41">
        <f>'Survival-1cycle NMA'!DX183</f>
        <v>3.28395350521496E-2</v>
      </c>
      <c r="AK182" s="12">
        <f t="shared" si="80"/>
        <v>3.0287899060971242E-2</v>
      </c>
      <c r="AL182" s="41">
        <f>'Survival-1cycle NMA'!DQ183</f>
        <v>2.5516359911783599E-3</v>
      </c>
      <c r="AM182" s="41">
        <f t="shared" si="81"/>
        <v>2.7659807488467698E-2</v>
      </c>
      <c r="AN182" s="41">
        <f t="shared" si="82"/>
        <v>2.7116780603507702E-2</v>
      </c>
      <c r="AO182" s="41">
        <f t="shared" si="83"/>
        <v>5.4302688495999596E-4</v>
      </c>
    </row>
    <row r="183" spans="1:41">
      <c r="A183" s="12">
        <v>180</v>
      </c>
      <c r="B183" s="12">
        <f t="shared" si="58"/>
        <v>10.298630136986301</v>
      </c>
      <c r="C183" s="41">
        <f>'Survival-1cycle NMA'!DS184</f>
        <v>4.2661874186929898E-2</v>
      </c>
      <c r="D183" s="41">
        <f>'Survival-1cycle NMA'!DL184</f>
        <v>3.2567476689870901E-4</v>
      </c>
      <c r="E183" s="12">
        <f t="shared" si="59"/>
        <v>4.2336199420031188E-2</v>
      </c>
      <c r="F183" s="41">
        <f>'Survival-1cycle NMA'!DR184</f>
        <v>2.6085352869298702E-2</v>
      </c>
      <c r="G183" s="41">
        <f>'Survival-1cycle NMA'!DK184</f>
        <v>1.07571613574442E-4</v>
      </c>
      <c r="H183" s="12">
        <f t="shared" si="60"/>
        <v>2.597778125572426E-2</v>
      </c>
      <c r="I183" s="41">
        <f>'Survival-1cycle NMA'!DT184</f>
        <v>3.8188099951696697E-2</v>
      </c>
      <c r="J183" s="12">
        <f t="shared" si="61"/>
        <v>3.7457284132693336E-2</v>
      </c>
      <c r="K183" s="41">
        <f>'Survival-1cycle NMA'!DM184</f>
        <v>7.3081581900336101E-4</v>
      </c>
      <c r="L183" s="41">
        <f t="shared" si="62"/>
        <v>2.6085352869298702E-2</v>
      </c>
      <c r="M183" s="41">
        <f t="shared" si="63"/>
        <v>1.07571613574442E-4</v>
      </c>
      <c r="N183" s="41">
        <f t="shared" si="64"/>
        <v>2.597778125572426E-2</v>
      </c>
      <c r="O183" s="41">
        <f t="shared" si="65"/>
        <v>3.8188099951696697E-2</v>
      </c>
      <c r="P183" s="41">
        <f t="shared" si="66"/>
        <v>3.7457284132693336E-2</v>
      </c>
      <c r="Q183" s="41">
        <f t="shared" si="67"/>
        <v>7.3081581900336101E-4</v>
      </c>
      <c r="R183" s="41">
        <f t="shared" si="68"/>
        <v>2.6085352869298702E-2</v>
      </c>
      <c r="S183" s="41">
        <f t="shared" si="69"/>
        <v>1.07571613574442E-4</v>
      </c>
      <c r="T183" s="41">
        <f t="shared" si="70"/>
        <v>2.597778125572426E-2</v>
      </c>
      <c r="U183" s="41">
        <f>'Survival-1cycle NMA'!DV184</f>
        <v>4.0706769554656998E-2</v>
      </c>
      <c r="V183" s="12">
        <f t="shared" si="71"/>
        <v>3.8487134318518121E-2</v>
      </c>
      <c r="W183" s="41">
        <f>'Survival-1cycle NMA'!DO184</f>
        <v>2.2196352361388799E-3</v>
      </c>
      <c r="X183" s="41">
        <f t="shared" si="72"/>
        <v>3.8188099951696697E-2</v>
      </c>
      <c r="Y183" s="41">
        <f t="shared" si="73"/>
        <v>3.7457284132693336E-2</v>
      </c>
      <c r="Z183" s="41">
        <f t="shared" si="74"/>
        <v>7.3081581900336101E-4</v>
      </c>
      <c r="AA183" s="41">
        <f>'Survival-1cycle NMA'!DU184</f>
        <v>2.73701505543377E-2</v>
      </c>
      <c r="AB183" s="12">
        <f t="shared" si="75"/>
        <v>2.6840031737308676E-2</v>
      </c>
      <c r="AC183" s="41">
        <f>'Survival-1cycle NMA'!DN184</f>
        <v>5.3011881702902397E-4</v>
      </c>
      <c r="AD183" s="41">
        <f>'Survival-1cycle NMA'!DW184</f>
        <v>6.7125719059462602E-2</v>
      </c>
      <c r="AE183" s="12">
        <f t="shared" si="76"/>
        <v>6.5395883828636564E-2</v>
      </c>
      <c r="AF183" s="41">
        <f>'Survival-1cycle NMA'!DP184</f>
        <v>1.72983523082604E-3</v>
      </c>
      <c r="AG183" s="41">
        <f t="shared" si="77"/>
        <v>2.6085352869298702E-2</v>
      </c>
      <c r="AH183" s="41">
        <f t="shared" si="78"/>
        <v>1.07571613574442E-4</v>
      </c>
      <c r="AI183" s="41">
        <f t="shared" si="79"/>
        <v>2.597778125572426E-2</v>
      </c>
      <c r="AJ183" s="41">
        <f>'Survival-1cycle NMA'!DX184</f>
        <v>3.2505310727388298E-2</v>
      </c>
      <c r="AK183" s="12">
        <f t="shared" si="80"/>
        <v>3.0006214293274797E-2</v>
      </c>
      <c r="AL183" s="41">
        <f>'Survival-1cycle NMA'!DQ184</f>
        <v>2.4990964341135001E-3</v>
      </c>
      <c r="AM183" s="41">
        <f t="shared" si="81"/>
        <v>2.73701505543377E-2</v>
      </c>
      <c r="AN183" s="41">
        <f t="shared" si="82"/>
        <v>2.6840031737308676E-2</v>
      </c>
      <c r="AO183" s="41">
        <f t="shared" si="83"/>
        <v>5.3011881702902397E-4</v>
      </c>
    </row>
    <row r="184" spans="1:41">
      <c r="A184" s="12">
        <v>181</v>
      </c>
      <c r="B184" s="12">
        <f t="shared" si="58"/>
        <v>10.356164383561644</v>
      </c>
      <c r="C184" s="41">
        <f>'Survival-1cycle NMA'!DS185</f>
        <v>4.22497861198253E-2</v>
      </c>
      <c r="D184" s="41">
        <f>'Survival-1cycle NMA'!DL185</f>
        <v>3.1765513241033299E-4</v>
      </c>
      <c r="E184" s="12">
        <f t="shared" si="59"/>
        <v>4.1932130987414967E-2</v>
      </c>
      <c r="F184" s="41">
        <f>'Survival-1cycle NMA'!DR185</f>
        <v>2.58111329280287E-2</v>
      </c>
      <c r="G184" s="41">
        <f>'Survival-1cycle NMA'!DK185</f>
        <v>1.04702058386197E-4</v>
      </c>
      <c r="H184" s="12">
        <f t="shared" si="60"/>
        <v>2.5706430869642503E-2</v>
      </c>
      <c r="I184" s="41">
        <f>'Survival-1cycle NMA'!DT185</f>
        <v>3.7811674178669402E-2</v>
      </c>
      <c r="J184" s="12">
        <f t="shared" si="61"/>
        <v>3.7097707204748837E-2</v>
      </c>
      <c r="K184" s="41">
        <f>'Survival-1cycle NMA'!DM185</f>
        <v>7.1396697392056595E-4</v>
      </c>
      <c r="L184" s="41">
        <f t="shared" si="62"/>
        <v>2.58111329280287E-2</v>
      </c>
      <c r="M184" s="41">
        <f t="shared" si="63"/>
        <v>1.04702058386197E-4</v>
      </c>
      <c r="N184" s="41">
        <f t="shared" si="64"/>
        <v>2.5706430869642503E-2</v>
      </c>
      <c r="O184" s="41">
        <f t="shared" si="65"/>
        <v>3.7811674178669402E-2</v>
      </c>
      <c r="P184" s="41">
        <f t="shared" si="66"/>
        <v>3.7097707204748837E-2</v>
      </c>
      <c r="Q184" s="41">
        <f t="shared" si="67"/>
        <v>7.1396697392056595E-4</v>
      </c>
      <c r="R184" s="41">
        <f t="shared" si="68"/>
        <v>2.58111329280287E-2</v>
      </c>
      <c r="S184" s="41">
        <f t="shared" si="69"/>
        <v>1.04702058386197E-4</v>
      </c>
      <c r="T184" s="41">
        <f t="shared" si="70"/>
        <v>2.5706430869642503E-2</v>
      </c>
      <c r="U184" s="41">
        <f>'Survival-1cycle NMA'!DV185</f>
        <v>4.0310140524013202E-2</v>
      </c>
      <c r="V184" s="12">
        <f t="shared" si="71"/>
        <v>3.8136617278886439E-2</v>
      </c>
      <c r="W184" s="41">
        <f>'Survival-1cycle NMA'!DO185</f>
        <v>2.1735232451267602E-3</v>
      </c>
      <c r="X184" s="41">
        <f t="shared" si="72"/>
        <v>3.7811674178669402E-2</v>
      </c>
      <c r="Y184" s="41">
        <f t="shared" si="73"/>
        <v>3.7097707204748837E-2</v>
      </c>
      <c r="Z184" s="41">
        <f t="shared" si="74"/>
        <v>7.1396697392056595E-4</v>
      </c>
      <c r="AA184" s="41">
        <f>'Survival-1cycle NMA'!DU185</f>
        <v>2.7084631440114901E-2</v>
      </c>
      <c r="AB184" s="12">
        <f t="shared" si="75"/>
        <v>2.6567069313310585E-2</v>
      </c>
      <c r="AC184" s="41">
        <f>'Survival-1cycle NMA'!DN185</f>
        <v>5.1756212680431602E-4</v>
      </c>
      <c r="AD184" s="41">
        <f>'Survival-1cycle NMA'!DW185</f>
        <v>6.6534279699895907E-2</v>
      </c>
      <c r="AE184" s="12">
        <f t="shared" si="76"/>
        <v>6.4841290265390331E-2</v>
      </c>
      <c r="AF184" s="41">
        <f>'Survival-1cycle NMA'!DP185</f>
        <v>1.6929894345055799E-3</v>
      </c>
      <c r="AG184" s="41">
        <f t="shared" si="77"/>
        <v>2.58111329280287E-2</v>
      </c>
      <c r="AH184" s="41">
        <f t="shared" si="78"/>
        <v>1.04702058386197E-4</v>
      </c>
      <c r="AI184" s="41">
        <f t="shared" si="79"/>
        <v>2.5706430869642503E-2</v>
      </c>
      <c r="AJ184" s="41">
        <f>'Survival-1cycle NMA'!DX185</f>
        <v>3.2175748833953202E-2</v>
      </c>
      <c r="AK184" s="12">
        <f t="shared" si="80"/>
        <v>2.9727937603616982E-2</v>
      </c>
      <c r="AL184" s="41">
        <f>'Survival-1cycle NMA'!DQ185</f>
        <v>2.44781123033622E-3</v>
      </c>
      <c r="AM184" s="41">
        <f t="shared" si="81"/>
        <v>2.7084631440114901E-2</v>
      </c>
      <c r="AN184" s="41">
        <f t="shared" si="82"/>
        <v>2.6567069313310585E-2</v>
      </c>
      <c r="AO184" s="41">
        <f t="shared" si="83"/>
        <v>5.1756212680431602E-4</v>
      </c>
    </row>
    <row r="185" spans="1:41">
      <c r="A185" s="12">
        <v>182</v>
      </c>
      <c r="B185" s="12">
        <f t="shared" si="58"/>
        <v>10.413698630136986</v>
      </c>
      <c r="C185" s="41">
        <f>'Survival-1cycle NMA'!DS186</f>
        <v>4.18431967900839E-2</v>
      </c>
      <c r="D185" s="41">
        <f>'Survival-1cycle NMA'!DL186</f>
        <v>3.0986085281603499E-4</v>
      </c>
      <c r="E185" s="12">
        <f t="shared" si="59"/>
        <v>4.1533335937267865E-2</v>
      </c>
      <c r="F185" s="41">
        <f>'Survival-1cycle NMA'!DR186</f>
        <v>2.55408392272422E-2</v>
      </c>
      <c r="G185" s="41">
        <f>'Survival-1cycle NMA'!DK186</f>
        <v>1.01919252777249E-4</v>
      </c>
      <c r="H185" s="12">
        <f t="shared" si="60"/>
        <v>2.5438919974464951E-2</v>
      </c>
      <c r="I185" s="41">
        <f>'Survival-1cycle NMA'!DT186</f>
        <v>3.7440356871133999E-2</v>
      </c>
      <c r="J185" s="12">
        <f t="shared" si="61"/>
        <v>3.6742792922597405E-2</v>
      </c>
      <c r="K185" s="41">
        <f>'Survival-1cycle NMA'!DM186</f>
        <v>6.9756394853659497E-4</v>
      </c>
      <c r="L185" s="41">
        <f t="shared" si="62"/>
        <v>2.55408392272422E-2</v>
      </c>
      <c r="M185" s="41">
        <f t="shared" si="63"/>
        <v>1.01919252777249E-4</v>
      </c>
      <c r="N185" s="41">
        <f t="shared" si="64"/>
        <v>2.5438919974464951E-2</v>
      </c>
      <c r="O185" s="41">
        <f t="shared" si="65"/>
        <v>3.7440356871133999E-2</v>
      </c>
      <c r="P185" s="41">
        <f t="shared" si="66"/>
        <v>3.6742792922597405E-2</v>
      </c>
      <c r="Q185" s="41">
        <f t="shared" si="67"/>
        <v>6.9756394853659497E-4</v>
      </c>
      <c r="R185" s="41">
        <f t="shared" si="68"/>
        <v>2.55408392272422E-2</v>
      </c>
      <c r="S185" s="41">
        <f t="shared" si="69"/>
        <v>1.01919252777249E-4</v>
      </c>
      <c r="T185" s="41">
        <f t="shared" si="70"/>
        <v>2.5438919974464951E-2</v>
      </c>
      <c r="U185" s="41">
        <f>'Survival-1cycle NMA'!DV186</f>
        <v>3.9918842383066602E-2</v>
      </c>
      <c r="V185" s="12">
        <f t="shared" si="71"/>
        <v>3.7790321741452762E-2</v>
      </c>
      <c r="W185" s="41">
        <f>'Survival-1cycle NMA'!DO186</f>
        <v>2.1285206416138398E-3</v>
      </c>
      <c r="X185" s="41">
        <f t="shared" si="72"/>
        <v>3.7440356871133999E-2</v>
      </c>
      <c r="Y185" s="41">
        <f t="shared" si="73"/>
        <v>3.6742792922597405E-2</v>
      </c>
      <c r="Z185" s="41">
        <f t="shared" si="74"/>
        <v>6.9756394853659497E-4</v>
      </c>
      <c r="AA185" s="41">
        <f>'Survival-1cycle NMA'!DU186</f>
        <v>2.6803174249381501E-2</v>
      </c>
      <c r="AB185" s="12">
        <f t="shared" si="75"/>
        <v>2.6297828260194556E-2</v>
      </c>
      <c r="AC185" s="41">
        <f>'Survival-1cycle NMA'!DN186</f>
        <v>5.0534598918694495E-4</v>
      </c>
      <c r="AD185" s="41">
        <f>'Survival-1cycle NMA'!DW186</f>
        <v>6.5950148206819298E-2</v>
      </c>
      <c r="AE185" s="12">
        <f t="shared" si="76"/>
        <v>6.4293097636208579E-2</v>
      </c>
      <c r="AF185" s="41">
        <f>'Survival-1cycle NMA'!DP186</f>
        <v>1.6570505706107201E-3</v>
      </c>
      <c r="AG185" s="41">
        <f t="shared" si="77"/>
        <v>2.55408392272422E-2</v>
      </c>
      <c r="AH185" s="41">
        <f t="shared" si="78"/>
        <v>1.01919252777249E-4</v>
      </c>
      <c r="AI185" s="41">
        <f t="shared" si="79"/>
        <v>2.5438919974464951E-2</v>
      </c>
      <c r="AJ185" s="41">
        <f>'Survival-1cycle NMA'!DX186</f>
        <v>3.1850765575160998E-2</v>
      </c>
      <c r="AK185" s="12">
        <f t="shared" si="80"/>
        <v>2.945301945109537E-2</v>
      </c>
      <c r="AL185" s="41">
        <f>'Survival-1cycle NMA'!DQ186</f>
        <v>2.3977461240656298E-3</v>
      </c>
      <c r="AM185" s="41">
        <f t="shared" si="81"/>
        <v>2.6803174249381501E-2</v>
      </c>
      <c r="AN185" s="41">
        <f t="shared" si="82"/>
        <v>2.6297828260194556E-2</v>
      </c>
      <c r="AO185" s="41">
        <f t="shared" si="83"/>
        <v>5.0534598918694495E-4</v>
      </c>
    </row>
    <row r="186" spans="1:41">
      <c r="A186" s="12">
        <v>183</v>
      </c>
      <c r="B186" s="12">
        <f t="shared" si="58"/>
        <v>10.471232876712328</v>
      </c>
      <c r="C186" s="41">
        <f>'Survival-1cycle NMA'!DS187</f>
        <v>4.1442011141966398E-2</v>
      </c>
      <c r="D186" s="41">
        <f>'Survival-1cycle NMA'!DL187</f>
        <v>3.0228478313720802E-4</v>
      </c>
      <c r="E186" s="12">
        <f t="shared" si="59"/>
        <v>4.113972635882919E-2</v>
      </c>
      <c r="F186" s="41">
        <f>'Survival-1cycle NMA'!DR187</f>
        <v>2.5274399666433401E-2</v>
      </c>
      <c r="G186" s="41">
        <f>'Survival-1cycle NMA'!DK187</f>
        <v>9.92202554975785E-5</v>
      </c>
      <c r="H186" s="12">
        <f t="shared" si="60"/>
        <v>2.5175179410935822E-2</v>
      </c>
      <c r="I186" s="41">
        <f>'Survival-1cycle NMA'!DT187</f>
        <v>3.70740584286759E-2</v>
      </c>
      <c r="J186" s="12">
        <f t="shared" si="61"/>
        <v>3.639246506158373E-2</v>
      </c>
      <c r="K186" s="41">
        <f>'Survival-1cycle NMA'!DM187</f>
        <v>6.8159336709217001E-4</v>
      </c>
      <c r="L186" s="41">
        <f t="shared" si="62"/>
        <v>2.5274399666433401E-2</v>
      </c>
      <c r="M186" s="41">
        <f t="shared" si="63"/>
        <v>9.92202554975785E-5</v>
      </c>
      <c r="N186" s="41">
        <f t="shared" si="64"/>
        <v>2.5175179410935822E-2</v>
      </c>
      <c r="O186" s="41">
        <f t="shared" si="65"/>
        <v>3.70740584286759E-2</v>
      </c>
      <c r="P186" s="41">
        <f t="shared" si="66"/>
        <v>3.639246506158373E-2</v>
      </c>
      <c r="Q186" s="41">
        <f t="shared" si="67"/>
        <v>6.8159336709217001E-4</v>
      </c>
      <c r="R186" s="41">
        <f t="shared" si="68"/>
        <v>2.5274399666433401E-2</v>
      </c>
      <c r="S186" s="41">
        <f t="shared" si="69"/>
        <v>9.92202554975785E-5</v>
      </c>
      <c r="T186" s="41">
        <f t="shared" si="70"/>
        <v>2.5175179410935822E-2</v>
      </c>
      <c r="U186" s="41">
        <f>'Survival-1cycle NMA'!DV187</f>
        <v>3.9532782402825199E-2</v>
      </c>
      <c r="V186" s="12">
        <f t="shared" si="71"/>
        <v>3.744818547604644E-2</v>
      </c>
      <c r="W186" s="41">
        <f>'Survival-1cycle NMA'!DO187</f>
        <v>2.0845969267787598E-3</v>
      </c>
      <c r="X186" s="41">
        <f t="shared" si="72"/>
        <v>3.70740584286759E-2</v>
      </c>
      <c r="Y186" s="41">
        <f t="shared" si="73"/>
        <v>3.639246506158373E-2</v>
      </c>
      <c r="Z186" s="41">
        <f t="shared" si="74"/>
        <v>6.8159336709217001E-4</v>
      </c>
      <c r="AA186" s="41">
        <f>'Survival-1cycle NMA'!DU187</f>
        <v>2.6525704797750401E-2</v>
      </c>
      <c r="AB186" s="12">
        <f t="shared" si="75"/>
        <v>2.6032244845168747E-2</v>
      </c>
      <c r="AC186" s="41">
        <f>'Survival-1cycle NMA'!DN187</f>
        <v>4.9345995258165398E-4</v>
      </c>
      <c r="AD186" s="41">
        <f>'Survival-1cycle NMA'!DW187</f>
        <v>6.5373206357963107E-2</v>
      </c>
      <c r="AE186" s="12">
        <f t="shared" si="76"/>
        <v>6.3751213180846242E-2</v>
      </c>
      <c r="AF186" s="41">
        <f>'Survival-1cycle NMA'!DP187</f>
        <v>1.62199317711686E-3</v>
      </c>
      <c r="AG186" s="41">
        <f t="shared" si="77"/>
        <v>2.5274399666433401E-2</v>
      </c>
      <c r="AH186" s="41">
        <f t="shared" si="78"/>
        <v>9.92202554975785E-5</v>
      </c>
      <c r="AI186" s="41">
        <f t="shared" si="79"/>
        <v>2.5175179410935822E-2</v>
      </c>
      <c r="AJ186" s="41">
        <f>'Survival-1cycle NMA'!DX187</f>
        <v>3.1530279011101697E-2</v>
      </c>
      <c r="AK186" s="12">
        <f t="shared" si="80"/>
        <v>2.9181411094219758E-2</v>
      </c>
      <c r="AL186" s="41">
        <f>'Survival-1cycle NMA'!DQ187</f>
        <v>2.3488679168819399E-3</v>
      </c>
      <c r="AM186" s="41">
        <f t="shared" si="81"/>
        <v>2.6525704797750401E-2</v>
      </c>
      <c r="AN186" s="41">
        <f t="shared" si="82"/>
        <v>2.6032244845168747E-2</v>
      </c>
      <c r="AO186" s="41">
        <f t="shared" si="83"/>
        <v>4.9345995258165398E-4</v>
      </c>
    </row>
    <row r="187" spans="1:41">
      <c r="A187" s="12">
        <v>184</v>
      </c>
      <c r="B187" s="12">
        <f t="shared" si="58"/>
        <v>10.528767123287672</v>
      </c>
      <c r="C187" s="41">
        <f>'Survival-1cycle NMA'!DS188</f>
        <v>4.1046136153753902E-2</v>
      </c>
      <c r="D187" s="41">
        <f>'Survival-1cycle NMA'!DL188</f>
        <v>2.9492003144093699E-4</v>
      </c>
      <c r="E187" s="12">
        <f t="shared" si="59"/>
        <v>4.0751216122312965E-2</v>
      </c>
      <c r="F187" s="41">
        <f>'Survival-1cycle NMA'!DR188</f>
        <v>2.5011743772120301E-2</v>
      </c>
      <c r="G187" s="41">
        <f>'Survival-1cycle NMA'!DK188</f>
        <v>9.6602236111409403E-5</v>
      </c>
      <c r="H187" s="12">
        <f t="shared" si="60"/>
        <v>2.4915141536008892E-2</v>
      </c>
      <c r="I187" s="41">
        <f>'Survival-1cycle NMA'!DT188</f>
        <v>3.6712691192857597E-2</v>
      </c>
      <c r="J187" s="12">
        <f t="shared" si="61"/>
        <v>3.6046648888839364E-2</v>
      </c>
      <c r="K187" s="41">
        <f>'Survival-1cycle NMA'!DM188</f>
        <v>6.6604230401823305E-4</v>
      </c>
      <c r="L187" s="41">
        <f t="shared" si="62"/>
        <v>2.5011743772120301E-2</v>
      </c>
      <c r="M187" s="41">
        <f t="shared" si="63"/>
        <v>9.6602236111409403E-5</v>
      </c>
      <c r="N187" s="41">
        <f t="shared" si="64"/>
        <v>2.4915141536008892E-2</v>
      </c>
      <c r="O187" s="41">
        <f t="shared" si="65"/>
        <v>3.6712691192857597E-2</v>
      </c>
      <c r="P187" s="41">
        <f t="shared" si="66"/>
        <v>3.6046648888839364E-2</v>
      </c>
      <c r="Q187" s="41">
        <f t="shared" si="67"/>
        <v>6.6604230401823305E-4</v>
      </c>
      <c r="R187" s="41">
        <f t="shared" si="68"/>
        <v>2.5011743772120301E-2</v>
      </c>
      <c r="S187" s="41">
        <f t="shared" si="69"/>
        <v>9.6602236111409403E-5</v>
      </c>
      <c r="T187" s="41">
        <f t="shared" si="70"/>
        <v>2.4915141536008892E-2</v>
      </c>
      <c r="U187" s="41">
        <f>'Survival-1cycle NMA'!DV188</f>
        <v>3.91518698494389E-2</v>
      </c>
      <c r="V187" s="12">
        <f t="shared" si="71"/>
        <v>3.7110147300796578E-2</v>
      </c>
      <c r="W187" s="41">
        <f>'Survival-1cycle NMA'!DO188</f>
        <v>2.0417225486423201E-3</v>
      </c>
      <c r="X187" s="41">
        <f t="shared" si="72"/>
        <v>3.6712691192857597E-2</v>
      </c>
      <c r="Y187" s="41">
        <f t="shared" si="73"/>
        <v>3.6046648888839364E-2</v>
      </c>
      <c r="Z187" s="41">
        <f t="shared" si="74"/>
        <v>6.6604230401823305E-4</v>
      </c>
      <c r="AA187" s="41">
        <f>'Survival-1cycle NMA'!DU188</f>
        <v>2.6252150566855901E-2</v>
      </c>
      <c r="AB187" s="12">
        <f t="shared" si="75"/>
        <v>2.5770256642259379E-2</v>
      </c>
      <c r="AC187" s="41">
        <f>'Survival-1cycle NMA'!DN188</f>
        <v>4.8189392459652098E-4</v>
      </c>
      <c r="AD187" s="41">
        <f>'Survival-1cycle NMA'!DW188</f>
        <v>6.4803338316355999E-2</v>
      </c>
      <c r="AE187" s="12">
        <f t="shared" si="76"/>
        <v>6.3215545718375524E-2</v>
      </c>
      <c r="AF187" s="41">
        <f>'Survival-1cycle NMA'!DP188</f>
        <v>1.58779259798048E-3</v>
      </c>
      <c r="AG187" s="41">
        <f t="shared" si="77"/>
        <v>2.5011743772120301E-2</v>
      </c>
      <c r="AH187" s="41">
        <f t="shared" si="78"/>
        <v>9.6602236111409403E-5</v>
      </c>
      <c r="AI187" s="41">
        <f t="shared" si="79"/>
        <v>2.4915141536008892E-2</v>
      </c>
      <c r="AJ187" s="41">
        <f>'Survival-1cycle NMA'!DX188</f>
        <v>3.1214209009531799E-2</v>
      </c>
      <c r="AK187" s="12">
        <f t="shared" si="80"/>
        <v>2.8913064578306159E-2</v>
      </c>
      <c r="AL187" s="41">
        <f>'Survival-1cycle NMA'!DQ188</f>
        <v>2.30114443122564E-3</v>
      </c>
      <c r="AM187" s="41">
        <f t="shared" si="81"/>
        <v>2.6252150566855901E-2</v>
      </c>
      <c r="AN187" s="41">
        <f t="shared" si="82"/>
        <v>2.5770256642259379E-2</v>
      </c>
      <c r="AO187" s="41">
        <f t="shared" si="83"/>
        <v>4.8189392459652098E-4</v>
      </c>
    </row>
    <row r="188" spans="1:41">
      <c r="A188" s="12">
        <v>185</v>
      </c>
      <c r="B188" s="12">
        <f t="shared" si="58"/>
        <v>10.586301369863014</v>
      </c>
      <c r="C188" s="41">
        <f>'Survival-1cycle NMA'!DS189</f>
        <v>4.06554807856436E-2</v>
      </c>
      <c r="D188" s="41">
        <f>'Survival-1cycle NMA'!DL189</f>
        <v>2.8775994891772099E-4</v>
      </c>
      <c r="E188" s="12">
        <f t="shared" si="59"/>
        <v>4.0367720836725879E-2</v>
      </c>
      <c r="F188" s="41">
        <f>'Survival-1cycle NMA'!DR189</f>
        <v>2.4752802654129699E-2</v>
      </c>
      <c r="G188" s="41">
        <f>'Survival-1cycle NMA'!DK189</f>
        <v>9.4062470395672699E-5</v>
      </c>
      <c r="H188" s="12">
        <f t="shared" si="60"/>
        <v>2.4658740183734026E-2</v>
      </c>
      <c r="I188" s="41">
        <f>'Survival-1cycle NMA'!DT189</f>
        <v>3.6356169396893803E-2</v>
      </c>
      <c r="J188" s="12">
        <f t="shared" si="61"/>
        <v>3.5705271129795171E-2</v>
      </c>
      <c r="K188" s="41">
        <f>'Survival-1cycle NMA'!DM189</f>
        <v>6.5089826709863196E-4</v>
      </c>
      <c r="L188" s="41">
        <f t="shared" si="62"/>
        <v>2.4752802654129699E-2</v>
      </c>
      <c r="M188" s="41">
        <f t="shared" si="63"/>
        <v>9.4062470395672699E-5</v>
      </c>
      <c r="N188" s="41">
        <f t="shared" si="64"/>
        <v>2.4658740183734026E-2</v>
      </c>
      <c r="O188" s="41">
        <f t="shared" si="65"/>
        <v>3.6356169396893803E-2</v>
      </c>
      <c r="P188" s="41">
        <f t="shared" si="66"/>
        <v>3.5705271129795171E-2</v>
      </c>
      <c r="Q188" s="41">
        <f t="shared" si="67"/>
        <v>6.5089826709863196E-4</v>
      </c>
      <c r="R188" s="41">
        <f t="shared" si="68"/>
        <v>2.4752802654129699E-2</v>
      </c>
      <c r="S188" s="41">
        <f t="shared" si="69"/>
        <v>9.4062470395672699E-5</v>
      </c>
      <c r="T188" s="41">
        <f t="shared" si="70"/>
        <v>2.4658740183734026E-2</v>
      </c>
      <c r="U188" s="41">
        <f>'Survival-1cycle NMA'!DV189</f>
        <v>3.8776015932839199E-2</v>
      </c>
      <c r="V188" s="12">
        <f t="shared" si="71"/>
        <v>3.6776147063621652E-2</v>
      </c>
      <c r="W188" s="41">
        <f>'Survival-1cycle NMA'!DO189</f>
        <v>1.9998688692175501E-3</v>
      </c>
      <c r="X188" s="41">
        <f t="shared" si="72"/>
        <v>3.6356169396893803E-2</v>
      </c>
      <c r="Y188" s="41">
        <f t="shared" si="73"/>
        <v>3.5705271129795171E-2</v>
      </c>
      <c r="Z188" s="41">
        <f t="shared" si="74"/>
        <v>6.5089826709863196E-4</v>
      </c>
      <c r="AA188" s="41">
        <f>'Survival-1cycle NMA'!DU189</f>
        <v>2.59824406597827E-2</v>
      </c>
      <c r="AB188" s="12">
        <f t="shared" si="75"/>
        <v>2.5511802501437229E-2</v>
      </c>
      <c r="AC188" s="41">
        <f>'Survival-1cycle NMA'!DN189</f>
        <v>4.7063815834547102E-4</v>
      </c>
      <c r="AD188" s="41">
        <f>'Survival-1cycle NMA'!DW189</f>
        <v>6.4240430572399407E-2</v>
      </c>
      <c r="AE188" s="12">
        <f t="shared" si="76"/>
        <v>6.2686005617733784E-2</v>
      </c>
      <c r="AF188" s="41">
        <f>'Survival-1cycle NMA'!DP189</f>
        <v>1.55442495466562E-3</v>
      </c>
      <c r="AG188" s="41">
        <f t="shared" si="77"/>
        <v>2.4752802654129699E-2</v>
      </c>
      <c r="AH188" s="41">
        <f t="shared" si="78"/>
        <v>9.4062470395672699E-5</v>
      </c>
      <c r="AI188" s="41">
        <f t="shared" si="79"/>
        <v>2.4658740183734026E-2</v>
      </c>
      <c r="AJ188" s="41">
        <f>'Survival-1cycle NMA'!DX189</f>
        <v>3.0902477198278801E-2</v>
      </c>
      <c r="AK188" s="12">
        <f t="shared" si="80"/>
        <v>2.864793272298519E-2</v>
      </c>
      <c r="AL188" s="41">
        <f>'Survival-1cycle NMA'!DQ189</f>
        <v>2.2545444752936098E-3</v>
      </c>
      <c r="AM188" s="41">
        <f t="shared" si="81"/>
        <v>2.59824406597827E-2</v>
      </c>
      <c r="AN188" s="41">
        <f t="shared" si="82"/>
        <v>2.5511802501437229E-2</v>
      </c>
      <c r="AO188" s="41">
        <f t="shared" si="83"/>
        <v>4.7063815834547102E-4</v>
      </c>
    </row>
    <row r="189" spans="1:41">
      <c r="A189" s="12">
        <v>186</v>
      </c>
      <c r="B189" s="12">
        <f t="shared" si="58"/>
        <v>10.643835616438356</v>
      </c>
      <c r="C189" s="41">
        <f>'Survival-1cycle NMA'!DS190</f>
        <v>4.0269955929196598E-2</v>
      </c>
      <c r="D189" s="41">
        <f>'Survival-1cycle NMA'!DL190</f>
        <v>2.8079812038639401E-4</v>
      </c>
      <c r="E189" s="12">
        <f t="shared" si="59"/>
        <v>3.9989157808810204E-2</v>
      </c>
      <c r="F189" s="41">
        <f>'Survival-1cycle NMA'!DR190</f>
        <v>2.4497508963245401E-2</v>
      </c>
      <c r="G189" s="41">
        <f>'Survival-1cycle NMA'!DK190</f>
        <v>9.1598335947518095E-5</v>
      </c>
      <c r="H189" s="12">
        <f t="shared" si="60"/>
        <v>2.4405910627297883E-2</v>
      </c>
      <c r="I189" s="41">
        <f>'Survival-1cycle NMA'!DT190</f>
        <v>3.6004409116844799E-2</v>
      </c>
      <c r="J189" s="12">
        <f t="shared" si="61"/>
        <v>3.5368259935518981E-2</v>
      </c>
      <c r="K189" s="41">
        <f>'Survival-1cycle NMA'!DM190</f>
        <v>6.3614918132581799E-4</v>
      </c>
      <c r="L189" s="41">
        <f t="shared" si="62"/>
        <v>2.4497508963245401E-2</v>
      </c>
      <c r="M189" s="41">
        <f t="shared" si="63"/>
        <v>9.1598335947518095E-5</v>
      </c>
      <c r="N189" s="41">
        <f t="shared" si="64"/>
        <v>2.4405910627297883E-2</v>
      </c>
      <c r="O189" s="41">
        <f t="shared" si="65"/>
        <v>3.6004409116844799E-2</v>
      </c>
      <c r="P189" s="41">
        <f t="shared" si="66"/>
        <v>3.5368259935518981E-2</v>
      </c>
      <c r="Q189" s="41">
        <f t="shared" si="67"/>
        <v>6.3614918132581799E-4</v>
      </c>
      <c r="R189" s="41">
        <f t="shared" si="68"/>
        <v>2.4497508963245401E-2</v>
      </c>
      <c r="S189" s="41">
        <f t="shared" si="69"/>
        <v>9.1598335947518095E-5</v>
      </c>
      <c r="T189" s="41">
        <f t="shared" si="70"/>
        <v>2.4405910627297883E-2</v>
      </c>
      <c r="U189" s="41">
        <f>'Survival-1cycle NMA'!DV190</f>
        <v>3.8405133756914199E-2</v>
      </c>
      <c r="V189" s="12">
        <f t="shared" si="71"/>
        <v>3.6446125623992708E-2</v>
      </c>
      <c r="W189" s="41">
        <f>'Survival-1cycle NMA'!DO190</f>
        <v>1.9590081329214902E-3</v>
      </c>
      <c r="X189" s="41">
        <f t="shared" si="72"/>
        <v>3.6004409116844799E-2</v>
      </c>
      <c r="Y189" s="41">
        <f t="shared" si="73"/>
        <v>3.5368259935518981E-2</v>
      </c>
      <c r="Z189" s="41">
        <f t="shared" si="74"/>
        <v>6.3614918132581799E-4</v>
      </c>
      <c r="AA189" s="41">
        <f>'Survival-1cycle NMA'!DU190</f>
        <v>2.57165057578774E-2</v>
      </c>
      <c r="AB189" s="12">
        <f t="shared" si="75"/>
        <v>2.5256822518552741E-2</v>
      </c>
      <c r="AC189" s="41">
        <f>'Survival-1cycle NMA'!DN190</f>
        <v>4.5968323932465998E-4</v>
      </c>
      <c r="AD189" s="41">
        <f>'Survival-1cycle NMA'!DW190</f>
        <v>6.3684371887579402E-2</v>
      </c>
      <c r="AE189" s="12">
        <f t="shared" si="76"/>
        <v>6.216250476879729E-2</v>
      </c>
      <c r="AF189" s="41">
        <f>'Survival-1cycle NMA'!DP190</f>
        <v>1.5218671187821099E-3</v>
      </c>
      <c r="AG189" s="41">
        <f t="shared" si="77"/>
        <v>2.4497508963245401E-2</v>
      </c>
      <c r="AH189" s="41">
        <f t="shared" si="78"/>
        <v>9.1598335947518095E-5</v>
      </c>
      <c r="AI189" s="41">
        <f t="shared" si="79"/>
        <v>2.4405910627297883E-2</v>
      </c>
      <c r="AJ189" s="41">
        <f>'Survival-1cycle NMA'!DX190</f>
        <v>3.0595006919107499E-2</v>
      </c>
      <c r="AK189" s="12">
        <f t="shared" si="80"/>
        <v>2.8385969109835769E-2</v>
      </c>
      <c r="AL189" s="41">
        <f>'Survival-1cycle NMA'!DQ190</f>
        <v>2.20903780927173E-3</v>
      </c>
      <c r="AM189" s="41">
        <f t="shared" si="81"/>
        <v>2.57165057578774E-2</v>
      </c>
      <c r="AN189" s="41">
        <f t="shared" si="82"/>
        <v>2.5256822518552741E-2</v>
      </c>
      <c r="AO189" s="41">
        <f t="shared" si="83"/>
        <v>4.5968323932465998E-4</v>
      </c>
    </row>
    <row r="190" spans="1:41">
      <c r="A190" s="12">
        <v>187</v>
      </c>
      <c r="B190" s="12">
        <f t="shared" si="58"/>
        <v>10.701369863013699</v>
      </c>
      <c r="C190" s="41">
        <f>'Survival-1cycle NMA'!DS191</f>
        <v>3.9889474358300397E-2</v>
      </c>
      <c r="D190" s="41">
        <f>'Survival-1cycle NMA'!DL191</f>
        <v>2.74028355207512E-4</v>
      </c>
      <c r="E190" s="12">
        <f t="shared" si="59"/>
        <v>3.9615446003092886E-2</v>
      </c>
      <c r="F190" s="41">
        <f>'Survival-1cycle NMA'!DR191</f>
        <v>2.4245796850173699E-2</v>
      </c>
      <c r="G190" s="41">
        <f>'Survival-1cycle NMA'!DK191</f>
        <v>8.9207307990668601E-5</v>
      </c>
      <c r="H190" s="12">
        <f t="shared" si="60"/>
        <v>2.415658954218303E-2</v>
      </c>
      <c r="I190" s="41">
        <f>'Survival-1cycle NMA'!DT191</f>
        <v>3.5657328224283101E-2</v>
      </c>
      <c r="J190" s="12">
        <f t="shared" si="61"/>
        <v>3.5035544850862986E-2</v>
      </c>
      <c r="K190" s="41">
        <f>'Survival-1cycle NMA'!DM191</f>
        <v>6.2178337342011503E-4</v>
      </c>
      <c r="L190" s="41">
        <f t="shared" si="62"/>
        <v>2.4245796850173699E-2</v>
      </c>
      <c r="M190" s="41">
        <f t="shared" si="63"/>
        <v>8.9207307990668601E-5</v>
      </c>
      <c r="N190" s="41">
        <f t="shared" si="64"/>
        <v>2.415658954218303E-2</v>
      </c>
      <c r="O190" s="41">
        <f t="shared" si="65"/>
        <v>3.5657328224283101E-2</v>
      </c>
      <c r="P190" s="41">
        <f t="shared" si="66"/>
        <v>3.5035544850862986E-2</v>
      </c>
      <c r="Q190" s="41">
        <f t="shared" si="67"/>
        <v>6.2178337342011503E-4</v>
      </c>
      <c r="R190" s="41">
        <f t="shared" si="68"/>
        <v>2.4245796850173699E-2</v>
      </c>
      <c r="S190" s="41">
        <f t="shared" si="69"/>
        <v>8.9207307990668601E-5</v>
      </c>
      <c r="T190" s="41">
        <f t="shared" si="70"/>
        <v>2.415658954218303E-2</v>
      </c>
      <c r="U190" s="41">
        <f>'Survival-1cycle NMA'!DV191</f>
        <v>3.8039138271183902E-2</v>
      </c>
      <c r="V190" s="12">
        <f t="shared" si="71"/>
        <v>3.6120024834988135E-2</v>
      </c>
      <c r="W190" s="41">
        <f>'Survival-1cycle NMA'!DO191</f>
        <v>1.9191134361957699E-3</v>
      </c>
      <c r="X190" s="41">
        <f t="shared" si="72"/>
        <v>3.5657328224283101E-2</v>
      </c>
      <c r="Y190" s="41">
        <f t="shared" si="73"/>
        <v>3.5035544850862986E-2</v>
      </c>
      <c r="Z190" s="41">
        <f t="shared" si="74"/>
        <v>6.2178337342011503E-4</v>
      </c>
      <c r="AA190" s="41">
        <f>'Survival-1cycle NMA'!DU191</f>
        <v>2.5454278078902E-2</v>
      </c>
      <c r="AB190" s="12">
        <f t="shared" si="75"/>
        <v>2.5005258006063687E-2</v>
      </c>
      <c r="AC190" s="41">
        <f>'Survival-1cycle NMA'!DN191</f>
        <v>4.4902007283831303E-4</v>
      </c>
      <c r="AD190" s="41">
        <f>'Survival-1cycle NMA'!DW191</f>
        <v>6.31350532397814E-2</v>
      </c>
      <c r="AE190" s="12">
        <f t="shared" si="76"/>
        <v>6.1644956553991367E-2</v>
      </c>
      <c r="AF190" s="41">
        <f>'Survival-1cycle NMA'!DP191</f>
        <v>1.49009668579003E-3</v>
      </c>
      <c r="AG190" s="41">
        <f t="shared" si="77"/>
        <v>2.4245796850173699E-2</v>
      </c>
      <c r="AH190" s="41">
        <f t="shared" si="78"/>
        <v>8.9207307990668601E-5</v>
      </c>
      <c r="AI190" s="41">
        <f t="shared" si="79"/>
        <v>2.415658954218303E-2</v>
      </c>
      <c r="AJ190" s="41">
        <f>'Survival-1cycle NMA'!DX191</f>
        <v>3.02917231829892E-2</v>
      </c>
      <c r="AK190" s="12">
        <f t="shared" si="80"/>
        <v>2.812712807013959E-2</v>
      </c>
      <c r="AL190" s="41">
        <f>'Survival-1cycle NMA'!DQ191</f>
        <v>2.1645951128496099E-3</v>
      </c>
      <c r="AM190" s="41">
        <f t="shared" si="81"/>
        <v>2.5454278078902E-2</v>
      </c>
      <c r="AN190" s="41">
        <f t="shared" si="82"/>
        <v>2.5005258006063687E-2</v>
      </c>
      <c r="AO190" s="41">
        <f t="shared" si="83"/>
        <v>4.4902007283831303E-4</v>
      </c>
    </row>
    <row r="191" spans="1:41">
      <c r="A191" s="12">
        <v>188</v>
      </c>
      <c r="B191" s="12">
        <f t="shared" si="58"/>
        <v>10.758904109589041</v>
      </c>
      <c r="C191" s="41">
        <f>'Survival-1cycle NMA'!DS192</f>
        <v>3.9513950681574199E-2</v>
      </c>
      <c r="D191" s="41">
        <f>'Survival-1cycle NMA'!DL192</f>
        <v>2.6744467858319499E-4</v>
      </c>
      <c r="E191" s="12">
        <f t="shared" si="59"/>
        <v>3.9246506002991004E-2</v>
      </c>
      <c r="F191" s="41">
        <f>'Survival-1cycle NMA'!DR192</f>
        <v>2.3997601925778399E-2</v>
      </c>
      <c r="G191" s="41">
        <f>'Survival-1cycle NMA'!DK192</f>
        <v>8.6886955370624199E-5</v>
      </c>
      <c r="H191" s="12">
        <f t="shared" si="60"/>
        <v>2.3910714970407775E-2</v>
      </c>
      <c r="I191" s="41">
        <f>'Survival-1cycle NMA'!DT192</f>
        <v>3.5314846340376599E-2</v>
      </c>
      <c r="J191" s="12">
        <f t="shared" si="61"/>
        <v>3.4707056783394891E-2</v>
      </c>
      <c r="K191" s="41">
        <f>'Survival-1cycle NMA'!DM192</f>
        <v>6.0778955698170801E-4</v>
      </c>
      <c r="L191" s="41">
        <f t="shared" si="62"/>
        <v>2.3997601925778399E-2</v>
      </c>
      <c r="M191" s="41">
        <f t="shared" si="63"/>
        <v>8.6886955370624199E-5</v>
      </c>
      <c r="N191" s="41">
        <f t="shared" si="64"/>
        <v>2.3910714970407775E-2</v>
      </c>
      <c r="O191" s="41">
        <f t="shared" si="65"/>
        <v>3.5314846340376599E-2</v>
      </c>
      <c r="P191" s="41">
        <f t="shared" si="66"/>
        <v>3.4707056783394891E-2</v>
      </c>
      <c r="Q191" s="41">
        <f t="shared" si="67"/>
        <v>6.0778955698170801E-4</v>
      </c>
      <c r="R191" s="41">
        <f t="shared" si="68"/>
        <v>2.3997601925778399E-2</v>
      </c>
      <c r="S191" s="41">
        <f t="shared" si="69"/>
        <v>8.6886955370624199E-5</v>
      </c>
      <c r="T191" s="41">
        <f t="shared" si="70"/>
        <v>2.3910714970407775E-2</v>
      </c>
      <c r="U191" s="41">
        <f>'Survival-1cycle NMA'!DV192</f>
        <v>3.7677946223904003E-2</v>
      </c>
      <c r="V191" s="12">
        <f t="shared" si="71"/>
        <v>3.5797787525618942E-2</v>
      </c>
      <c r="W191" s="41">
        <f>'Survival-1cycle NMA'!DO192</f>
        <v>1.88015869828506E-3</v>
      </c>
      <c r="X191" s="41">
        <f t="shared" si="72"/>
        <v>3.5314846340376599E-2</v>
      </c>
      <c r="Y191" s="41">
        <f t="shared" si="73"/>
        <v>3.4707056783394891E-2</v>
      </c>
      <c r="Z191" s="41">
        <f t="shared" si="74"/>
        <v>6.0778955698170801E-4</v>
      </c>
      <c r="AA191" s="41">
        <f>'Survival-1cycle NMA'!DU192</f>
        <v>2.5195691336475999E-2</v>
      </c>
      <c r="AB191" s="12">
        <f t="shared" si="75"/>
        <v>2.47570514645283E-2</v>
      </c>
      <c r="AC191" s="41">
        <f>'Survival-1cycle NMA'!DN192</f>
        <v>4.3863987194769899E-4</v>
      </c>
      <c r="AD191" s="41">
        <f>'Survival-1cycle NMA'!DW192</f>
        <v>6.2592367770149995E-2</v>
      </c>
      <c r="AE191" s="12">
        <f t="shared" si="76"/>
        <v>6.1133275820427393E-2</v>
      </c>
      <c r="AF191" s="41">
        <f>'Survival-1cycle NMA'!DP192</f>
        <v>1.4590919497226001E-3</v>
      </c>
      <c r="AG191" s="41">
        <f t="shared" si="77"/>
        <v>2.3997601925778399E-2</v>
      </c>
      <c r="AH191" s="41">
        <f t="shared" si="78"/>
        <v>8.6886955370624199E-5</v>
      </c>
      <c r="AI191" s="41">
        <f t="shared" si="79"/>
        <v>2.3910714970407775E-2</v>
      </c>
      <c r="AJ191" s="41">
        <f>'Survival-1cycle NMA'!DX192</f>
        <v>2.99925526267356E-2</v>
      </c>
      <c r="AK191" s="12">
        <f t="shared" si="80"/>
        <v>2.78713646727725E-2</v>
      </c>
      <c r="AL191" s="41">
        <f>'Survival-1cycle NMA'!DQ192</f>
        <v>2.1211879539631E-3</v>
      </c>
      <c r="AM191" s="41">
        <f t="shared" si="81"/>
        <v>2.5195691336475999E-2</v>
      </c>
      <c r="AN191" s="41">
        <f t="shared" si="82"/>
        <v>2.47570514645283E-2</v>
      </c>
      <c r="AO191" s="41">
        <f t="shared" si="83"/>
        <v>4.3863987194769899E-4</v>
      </c>
    </row>
    <row r="192" spans="1:41">
      <c r="A192" s="12">
        <v>189</v>
      </c>
      <c r="B192" s="12">
        <f t="shared" si="58"/>
        <v>10.816438356164383</v>
      </c>
      <c r="C192" s="41">
        <f>'Survival-1cycle NMA'!DS193</f>
        <v>3.9143301296188503E-2</v>
      </c>
      <c r="D192" s="41">
        <f>'Survival-1cycle NMA'!DL193</f>
        <v>2.6104132322835001E-4</v>
      </c>
      <c r="E192" s="12">
        <f t="shared" si="59"/>
        <v>3.8882259972960152E-2</v>
      </c>
      <c r="F192" s="41">
        <f>'Survival-1cycle NMA'!DR193</f>
        <v>2.37528612225427E-2</v>
      </c>
      <c r="G192" s="41">
        <f>'Survival-1cycle NMA'!DK193</f>
        <v>8.4634936729832702E-5</v>
      </c>
      <c r="H192" s="12">
        <f t="shared" si="60"/>
        <v>2.3668226285812867E-2</v>
      </c>
      <c r="I192" s="41">
        <f>'Survival-1cycle NMA'!DT193</f>
        <v>3.4976884791338002E-2</v>
      </c>
      <c r="J192" s="12">
        <f t="shared" si="61"/>
        <v>3.4382727973091297E-2</v>
      </c>
      <c r="K192" s="41">
        <f>'Survival-1cycle NMA'!DM193</f>
        <v>5.9415681824670497E-4</v>
      </c>
      <c r="L192" s="41">
        <f t="shared" si="62"/>
        <v>2.37528612225427E-2</v>
      </c>
      <c r="M192" s="41">
        <f t="shared" si="63"/>
        <v>8.4634936729832702E-5</v>
      </c>
      <c r="N192" s="41">
        <f t="shared" si="64"/>
        <v>2.3668226285812867E-2</v>
      </c>
      <c r="O192" s="41">
        <f t="shared" si="65"/>
        <v>3.4976884791338002E-2</v>
      </c>
      <c r="P192" s="41">
        <f t="shared" si="66"/>
        <v>3.4382727973091297E-2</v>
      </c>
      <c r="Q192" s="41">
        <f t="shared" si="67"/>
        <v>5.9415681824670497E-4</v>
      </c>
      <c r="R192" s="41">
        <f t="shared" si="68"/>
        <v>2.37528612225427E-2</v>
      </c>
      <c r="S192" s="41">
        <f t="shared" si="69"/>
        <v>8.4634936729832702E-5</v>
      </c>
      <c r="T192" s="41">
        <f t="shared" si="70"/>
        <v>2.3668226285812867E-2</v>
      </c>
      <c r="U192" s="41">
        <f>'Survival-1cycle NMA'!DV193</f>
        <v>3.73214761165662E-2</v>
      </c>
      <c r="V192" s="12">
        <f t="shared" si="71"/>
        <v>3.5479357483440638E-2</v>
      </c>
      <c r="W192" s="41">
        <f>'Survival-1cycle NMA'!DO193</f>
        <v>1.84211863312556E-3</v>
      </c>
      <c r="X192" s="41">
        <f t="shared" si="72"/>
        <v>3.4976884791338002E-2</v>
      </c>
      <c r="Y192" s="41">
        <f t="shared" si="73"/>
        <v>3.4382727973091297E-2</v>
      </c>
      <c r="Z192" s="41">
        <f t="shared" si="74"/>
        <v>5.9415681824670497E-4</v>
      </c>
      <c r="AA192" s="41">
        <f>'Survival-1cycle NMA'!DU193</f>
        <v>2.4940680700763201E-2</v>
      </c>
      <c r="AB192" s="12">
        <f t="shared" si="75"/>
        <v>2.4512146554843722E-2</v>
      </c>
      <c r="AC192" s="41">
        <f>'Survival-1cycle NMA'!DN193</f>
        <v>4.2853414591947897E-4</v>
      </c>
      <c r="AD192" s="41">
        <f>'Survival-1cycle NMA'!DW193</f>
        <v>6.2056210731429799E-2</v>
      </c>
      <c r="AE192" s="12">
        <f t="shared" si="76"/>
        <v>6.0627378852544038E-2</v>
      </c>
      <c r="AF192" s="41">
        <f>'Survival-1cycle NMA'!DP193</f>
        <v>1.4288318788857599E-3</v>
      </c>
      <c r="AG192" s="41">
        <f t="shared" si="77"/>
        <v>2.37528612225427E-2</v>
      </c>
      <c r="AH192" s="41">
        <f t="shared" si="78"/>
        <v>8.4634936729832702E-5</v>
      </c>
      <c r="AI192" s="41">
        <f t="shared" si="79"/>
        <v>2.3668226285812867E-2</v>
      </c>
      <c r="AJ192" s="41">
        <f>'Survival-1cycle NMA'!DX193</f>
        <v>2.9697423470941502E-2</v>
      </c>
      <c r="AK192" s="12">
        <f t="shared" si="80"/>
        <v>2.7618634712227912E-2</v>
      </c>
      <c r="AL192" s="41">
        <f>'Survival-1cycle NMA'!DQ193</f>
        <v>2.07878875871359E-3</v>
      </c>
      <c r="AM192" s="41">
        <f t="shared" si="81"/>
        <v>2.4940680700763201E-2</v>
      </c>
      <c r="AN192" s="41">
        <f t="shared" si="82"/>
        <v>2.4512146554843722E-2</v>
      </c>
      <c r="AO192" s="41">
        <f t="shared" si="83"/>
        <v>4.2853414591947897E-4</v>
      </c>
    </row>
    <row r="193" spans="1:41">
      <c r="A193" s="12">
        <v>190</v>
      </c>
      <c r="B193" s="12">
        <f t="shared" si="58"/>
        <v>10.873972602739727</v>
      </c>
      <c r="C193" s="41">
        <f>'Survival-1cycle NMA'!DS194</f>
        <v>3.87774443430337E-2</v>
      </c>
      <c r="D193" s="41">
        <f>'Survival-1cycle NMA'!DL194</f>
        <v>2.5481272139493699E-4</v>
      </c>
      <c r="E193" s="12">
        <f t="shared" si="59"/>
        <v>3.8522631621638763E-2</v>
      </c>
      <c r="F193" s="41">
        <f>'Survival-1cycle NMA'!DR194</f>
        <v>2.3511513157212002E-2</v>
      </c>
      <c r="G193" s="41">
        <f>'Survival-1cycle NMA'!DK194</f>
        <v>8.2448996853501404E-5</v>
      </c>
      <c r="H193" s="12">
        <f t="shared" si="60"/>
        <v>2.34290641603585E-2</v>
      </c>
      <c r="I193" s="41">
        <f>'Survival-1cycle NMA'!DT194</f>
        <v>3.4643366565199403E-2</v>
      </c>
      <c r="J193" s="12">
        <f t="shared" si="61"/>
        <v>3.406249196277767E-2</v>
      </c>
      <c r="K193" s="41">
        <f>'Survival-1cycle NMA'!DM194</f>
        <v>5.8087460242173304E-4</v>
      </c>
      <c r="L193" s="41">
        <f t="shared" si="62"/>
        <v>2.3511513157212002E-2</v>
      </c>
      <c r="M193" s="41">
        <f t="shared" si="63"/>
        <v>8.2448996853501404E-5</v>
      </c>
      <c r="N193" s="41">
        <f t="shared" si="64"/>
        <v>2.34290641603585E-2</v>
      </c>
      <c r="O193" s="41">
        <f t="shared" si="65"/>
        <v>3.4643366565199403E-2</v>
      </c>
      <c r="P193" s="41">
        <f t="shared" si="66"/>
        <v>3.406249196277767E-2</v>
      </c>
      <c r="Q193" s="41">
        <f t="shared" si="67"/>
        <v>5.8087460242173304E-4</v>
      </c>
      <c r="R193" s="41">
        <f t="shared" si="68"/>
        <v>2.3511513157212002E-2</v>
      </c>
      <c r="S193" s="41">
        <f t="shared" si="69"/>
        <v>8.2448996853501404E-5</v>
      </c>
      <c r="T193" s="41">
        <f t="shared" si="70"/>
        <v>2.34290641603585E-2</v>
      </c>
      <c r="U193" s="41">
        <f>'Survival-1cycle NMA'!DV194</f>
        <v>3.6969648159739597E-2</v>
      </c>
      <c r="V193" s="12">
        <f t="shared" si="71"/>
        <v>3.5164679437443745E-2</v>
      </c>
      <c r="W193" s="41">
        <f>'Survival-1cycle NMA'!DO194</f>
        <v>1.80496872229585E-3</v>
      </c>
      <c r="X193" s="41">
        <f t="shared" si="72"/>
        <v>3.4643366565199403E-2</v>
      </c>
      <c r="Y193" s="41">
        <f t="shared" si="73"/>
        <v>3.406249196277767E-2</v>
      </c>
      <c r="Z193" s="41">
        <f t="shared" si="74"/>
        <v>5.8087460242173304E-4</v>
      </c>
      <c r="AA193" s="41">
        <f>'Survival-1cycle NMA'!DU194</f>
        <v>2.4689182760358901E-2</v>
      </c>
      <c r="AB193" s="12">
        <f t="shared" si="75"/>
        <v>2.4270488071207224E-2</v>
      </c>
      <c r="AC193" s="41">
        <f>'Survival-1cycle NMA'!DN194</f>
        <v>4.1869468915167702E-4</v>
      </c>
      <c r="AD193" s="41">
        <f>'Survival-1cycle NMA'!DW194</f>
        <v>6.15264794377662E-2</v>
      </c>
      <c r="AE193" s="12">
        <f t="shared" si="76"/>
        <v>6.0127183345274747E-2</v>
      </c>
      <c r="AF193" s="41">
        <f>'Survival-1cycle NMA'!DP194</f>
        <v>1.39929609249145E-3</v>
      </c>
      <c r="AG193" s="41">
        <f t="shared" si="77"/>
        <v>2.3511513157212002E-2</v>
      </c>
      <c r="AH193" s="41">
        <f t="shared" si="78"/>
        <v>8.2448996853501404E-5</v>
      </c>
      <c r="AI193" s="41">
        <f t="shared" si="79"/>
        <v>2.34290641603585E-2</v>
      </c>
      <c r="AJ193" s="41">
        <f>'Survival-1cycle NMA'!DX194</f>
        <v>2.94062654791961E-2</v>
      </c>
      <c r="AK193" s="12">
        <f t="shared" si="80"/>
        <v>2.7368894696780711E-2</v>
      </c>
      <c r="AL193" s="41">
        <f>'Survival-1cycle NMA'!DQ194</f>
        <v>2.03737078241539E-3</v>
      </c>
      <c r="AM193" s="41">
        <f t="shared" si="81"/>
        <v>2.4689182760358901E-2</v>
      </c>
      <c r="AN193" s="41">
        <f t="shared" si="82"/>
        <v>2.4270488071207224E-2</v>
      </c>
      <c r="AO193" s="41">
        <f t="shared" si="83"/>
        <v>4.1869468915167702E-4</v>
      </c>
    </row>
    <row r="194" spans="1:41">
      <c r="A194" s="12">
        <v>191</v>
      </c>
      <c r="B194" s="12">
        <f t="shared" si="58"/>
        <v>10.931506849315069</v>
      </c>
      <c r="C194" s="41">
        <f>'Survival-1cycle NMA'!DS195</f>
        <v>3.8416299663202397E-2</v>
      </c>
      <c r="D194" s="41">
        <f>'Survival-1cycle NMA'!DL195</f>
        <v>2.4875349723174601E-4</v>
      </c>
      <c r="E194" s="12">
        <f t="shared" si="59"/>
        <v>3.8167546165970651E-2</v>
      </c>
      <c r="F194" s="41">
        <f>'Survival-1cycle NMA'!DR195</f>
        <v>2.3273497494576599E-2</v>
      </c>
      <c r="G194" s="41">
        <f>'Survival-1cycle NMA'!DK195</f>
        <v>8.0326963177945702E-5</v>
      </c>
      <c r="H194" s="12">
        <f t="shared" si="60"/>
        <v>2.3193170531398653E-2</v>
      </c>
      <c r="I194" s="41">
        <f>'Survival-1cycle NMA'!DT195</f>
        <v>3.4314216269864403E-2</v>
      </c>
      <c r="J194" s="12">
        <f t="shared" si="61"/>
        <v>3.3746283569294086E-2</v>
      </c>
      <c r="K194" s="41">
        <f>'Survival-1cycle NMA'!DM195</f>
        <v>5.6793270057031698E-4</v>
      </c>
      <c r="L194" s="41">
        <f t="shared" si="62"/>
        <v>2.3273497494576599E-2</v>
      </c>
      <c r="M194" s="41">
        <f t="shared" si="63"/>
        <v>8.0326963177945702E-5</v>
      </c>
      <c r="N194" s="41">
        <f t="shared" si="64"/>
        <v>2.3193170531398653E-2</v>
      </c>
      <c r="O194" s="41">
        <f t="shared" si="65"/>
        <v>3.4314216269864403E-2</v>
      </c>
      <c r="P194" s="41">
        <f t="shared" si="66"/>
        <v>3.3746283569294086E-2</v>
      </c>
      <c r="Q194" s="41">
        <f t="shared" si="67"/>
        <v>5.6793270057031698E-4</v>
      </c>
      <c r="R194" s="41">
        <f t="shared" si="68"/>
        <v>2.3273497494576599E-2</v>
      </c>
      <c r="S194" s="41">
        <f t="shared" si="69"/>
        <v>8.0326963177945702E-5</v>
      </c>
      <c r="T194" s="41">
        <f t="shared" si="70"/>
        <v>2.3193170531398653E-2</v>
      </c>
      <c r="U194" s="41">
        <f>'Survival-1cycle NMA'!DV195</f>
        <v>3.6622384230208402E-2</v>
      </c>
      <c r="V194" s="12">
        <f t="shared" si="71"/>
        <v>3.4853699041220862E-2</v>
      </c>
      <c r="W194" s="41">
        <f>'Survival-1cycle NMA'!DO195</f>
        <v>1.7686851889875399E-3</v>
      </c>
      <c r="X194" s="41">
        <f t="shared" si="72"/>
        <v>3.4314216269864403E-2</v>
      </c>
      <c r="Y194" s="41">
        <f t="shared" si="73"/>
        <v>3.3746283569294086E-2</v>
      </c>
      <c r="Z194" s="41">
        <f t="shared" si="74"/>
        <v>5.6793270057031698E-4</v>
      </c>
      <c r="AA194" s="41">
        <f>'Survival-1cycle NMA'!DU195</f>
        <v>2.4441135485340201E-2</v>
      </c>
      <c r="AB194" s="12">
        <f t="shared" si="75"/>
        <v>2.4032021914785359E-2</v>
      </c>
      <c r="AC194" s="41">
        <f>'Survival-1cycle NMA'!DN195</f>
        <v>4.0911357055484199E-4</v>
      </c>
      <c r="AD194" s="41">
        <f>'Survival-1cycle NMA'!DW195</f>
        <v>6.1003073215894398E-2</v>
      </c>
      <c r="AE194" s="12">
        <f t="shared" si="76"/>
        <v>5.9632608377706696E-2</v>
      </c>
      <c r="AF194" s="41">
        <f>'Survival-1cycle NMA'!DP195</f>
        <v>1.3704648381877001E-3</v>
      </c>
      <c r="AG194" s="41">
        <f t="shared" si="77"/>
        <v>2.3273497494576599E-2</v>
      </c>
      <c r="AH194" s="41">
        <f t="shared" si="78"/>
        <v>8.0326963177945702E-5</v>
      </c>
      <c r="AI194" s="41">
        <f t="shared" si="79"/>
        <v>2.3193170531398653E-2</v>
      </c>
      <c r="AJ194" s="41">
        <f>'Survival-1cycle NMA'!DX195</f>
        <v>2.9119009918515001E-2</v>
      </c>
      <c r="AK194" s="12">
        <f t="shared" si="80"/>
        <v>2.7122101836788853E-2</v>
      </c>
      <c r="AL194" s="41">
        <f>'Survival-1cycle NMA'!DQ195</f>
        <v>1.9969080817261501E-3</v>
      </c>
      <c r="AM194" s="41">
        <f t="shared" si="81"/>
        <v>2.4441135485340201E-2</v>
      </c>
      <c r="AN194" s="41">
        <f t="shared" si="82"/>
        <v>2.4032021914785359E-2</v>
      </c>
      <c r="AO194" s="41">
        <f t="shared" si="83"/>
        <v>4.0911357055484199E-4</v>
      </c>
    </row>
    <row r="195" spans="1:41">
      <c r="A195" s="12">
        <v>192</v>
      </c>
      <c r="B195" s="12">
        <f t="shared" si="58"/>
        <v>10.989041095890411</v>
      </c>
      <c r="C195" s="41">
        <f>'Survival-1cycle NMA'!DS196</f>
        <v>3.8059788755740703E-2</v>
      </c>
      <c r="D195" s="41">
        <f>'Survival-1cycle NMA'!DL196</f>
        <v>2.4285845946680999E-4</v>
      </c>
      <c r="E195" s="12">
        <f t="shared" si="59"/>
        <v>3.7816930296273893E-2</v>
      </c>
      <c r="F195" s="41">
        <f>'Survival-1cycle NMA'!DR196</f>
        <v>2.3038755312359702E-2</v>
      </c>
      <c r="G195" s="41">
        <f>'Survival-1cycle NMA'!DK196</f>
        <v>7.8266742454258202E-5</v>
      </c>
      <c r="H195" s="12">
        <f t="shared" si="60"/>
        <v>2.2960488569905443E-2</v>
      </c>
      <c r="I195" s="41">
        <f>'Survival-1cycle NMA'!DT196</f>
        <v>3.39893600923932E-2</v>
      </c>
      <c r="J195" s="12">
        <f t="shared" si="61"/>
        <v>3.3434038855366693E-2</v>
      </c>
      <c r="K195" s="41">
        <f>'Survival-1cycle NMA'!DM196</f>
        <v>5.5532123702650704E-4</v>
      </c>
      <c r="L195" s="41">
        <f t="shared" si="62"/>
        <v>2.3038755312359702E-2</v>
      </c>
      <c r="M195" s="41">
        <f t="shared" si="63"/>
        <v>7.8266742454258202E-5</v>
      </c>
      <c r="N195" s="41">
        <f t="shared" si="64"/>
        <v>2.2960488569905443E-2</v>
      </c>
      <c r="O195" s="41">
        <f t="shared" si="65"/>
        <v>3.39893600923932E-2</v>
      </c>
      <c r="P195" s="41">
        <f t="shared" si="66"/>
        <v>3.3434038855366693E-2</v>
      </c>
      <c r="Q195" s="41">
        <f t="shared" si="67"/>
        <v>5.5532123702650704E-4</v>
      </c>
      <c r="R195" s="41">
        <f t="shared" si="68"/>
        <v>2.3038755312359702E-2</v>
      </c>
      <c r="S195" s="41">
        <f t="shared" si="69"/>
        <v>7.8266742454258202E-5</v>
      </c>
      <c r="T195" s="41">
        <f t="shared" si="70"/>
        <v>2.2960488569905443E-2</v>
      </c>
      <c r="U195" s="41">
        <f>'Survival-1cycle NMA'!DV196</f>
        <v>3.6279607829363E-2</v>
      </c>
      <c r="V195" s="12">
        <f t="shared" si="71"/>
        <v>3.4546362856410308E-2</v>
      </c>
      <c r="W195" s="41">
        <f>'Survival-1cycle NMA'!DO196</f>
        <v>1.7332449729526901E-3</v>
      </c>
      <c r="X195" s="41">
        <f t="shared" si="72"/>
        <v>3.39893600923932E-2</v>
      </c>
      <c r="Y195" s="41">
        <f t="shared" si="73"/>
        <v>3.3434038855366693E-2</v>
      </c>
      <c r="Z195" s="41">
        <f t="shared" si="74"/>
        <v>5.5532123702650704E-4</v>
      </c>
      <c r="AA195" s="41">
        <f>'Survival-1cycle NMA'!DU196</f>
        <v>2.4196478191429401E-2</v>
      </c>
      <c r="AB195" s="12">
        <f t="shared" si="75"/>
        <v>2.3796695068060987E-2</v>
      </c>
      <c r="AC195" s="41">
        <f>'Survival-1cycle NMA'!DN196</f>
        <v>3.99783123368413E-4</v>
      </c>
      <c r="AD195" s="41">
        <f>'Survival-1cycle NMA'!DW196</f>
        <v>6.0485893357688399E-2</v>
      </c>
      <c r="AE195" s="12">
        <f t="shared" si="76"/>
        <v>5.9143574387242936E-2</v>
      </c>
      <c r="AF195" s="41">
        <f>'Survival-1cycle NMA'!DP196</f>
        <v>1.34231897044546E-3</v>
      </c>
      <c r="AG195" s="41">
        <f t="shared" si="77"/>
        <v>2.3038755312359702E-2</v>
      </c>
      <c r="AH195" s="41">
        <f t="shared" si="78"/>
        <v>7.8266742454258202E-5</v>
      </c>
      <c r="AI195" s="41">
        <f t="shared" si="79"/>
        <v>2.2960488569905443E-2</v>
      </c>
      <c r="AJ195" s="41">
        <f>'Survival-1cycle NMA'!DX196</f>
        <v>2.8835589520956099E-2</v>
      </c>
      <c r="AK195" s="12">
        <f t="shared" si="80"/>
        <v>2.6878214033143381E-2</v>
      </c>
      <c r="AL195" s="41">
        <f>'Survival-1cycle NMA'!DQ196</f>
        <v>1.9573754878127198E-3</v>
      </c>
      <c r="AM195" s="41">
        <f t="shared" si="81"/>
        <v>2.4196478191429401E-2</v>
      </c>
      <c r="AN195" s="41">
        <f t="shared" si="82"/>
        <v>2.3796695068060987E-2</v>
      </c>
      <c r="AO195" s="41">
        <f t="shared" si="83"/>
        <v>3.99783123368413E-4</v>
      </c>
    </row>
    <row r="196" spans="1:41">
      <c r="A196" s="12">
        <v>193</v>
      </c>
      <c r="B196" s="12">
        <f t="shared" si="58"/>
        <v>11.046575342465754</v>
      </c>
      <c r="C196" s="41">
        <f>'Survival-1cycle NMA'!DS197</f>
        <v>3.7707834736624E-2</v>
      </c>
      <c r="D196" s="41">
        <f>'Survival-1cycle NMA'!DL197</f>
        <v>2.3712259439501201E-4</v>
      </c>
      <c r="E196" s="12">
        <f t="shared" si="59"/>
        <v>3.7470712142228989E-2</v>
      </c>
      <c r="F196" s="41">
        <f>'Survival-1cycle NMA'!DR197</f>
        <v>2.2807228967161301E-2</v>
      </c>
      <c r="G196" s="41">
        <f>'Survival-1cycle NMA'!DK197</f>
        <v>7.6266317558859598E-5</v>
      </c>
      <c r="H196" s="12">
        <f t="shared" si="60"/>
        <v>2.2730962649602442E-2</v>
      </c>
      <c r="I196" s="41">
        <f>'Survival-1cycle NMA'!DT197</f>
        <v>3.3668725759482897E-2</v>
      </c>
      <c r="J196" s="12">
        <f t="shared" si="61"/>
        <v>3.3125695102169027E-2</v>
      </c>
      <c r="K196" s="41">
        <f>'Survival-1cycle NMA'!DM197</f>
        <v>5.4303065731387001E-4</v>
      </c>
      <c r="L196" s="41">
        <f t="shared" si="62"/>
        <v>2.2807228967161301E-2</v>
      </c>
      <c r="M196" s="41">
        <f t="shared" si="63"/>
        <v>7.6266317558859598E-5</v>
      </c>
      <c r="N196" s="41">
        <f t="shared" si="64"/>
        <v>2.2730962649602442E-2</v>
      </c>
      <c r="O196" s="41">
        <f t="shared" si="65"/>
        <v>3.3668725759482897E-2</v>
      </c>
      <c r="P196" s="41">
        <f t="shared" si="66"/>
        <v>3.3125695102169027E-2</v>
      </c>
      <c r="Q196" s="41">
        <f t="shared" si="67"/>
        <v>5.4303065731387001E-4</v>
      </c>
      <c r="R196" s="41">
        <f t="shared" si="68"/>
        <v>2.2807228967161301E-2</v>
      </c>
      <c r="S196" s="41">
        <f t="shared" si="69"/>
        <v>7.6266317558859598E-5</v>
      </c>
      <c r="T196" s="41">
        <f t="shared" si="70"/>
        <v>2.2730962649602442E-2</v>
      </c>
      <c r="U196" s="41">
        <f>'Survival-1cycle NMA'!DV197</f>
        <v>3.5941244042808199E-2</v>
      </c>
      <c r="V196" s="12">
        <f t="shared" si="71"/>
        <v>3.4242618336420519E-2</v>
      </c>
      <c r="W196" s="41">
        <f>'Survival-1cycle NMA'!DO197</f>
        <v>1.69862570638768E-3</v>
      </c>
      <c r="X196" s="41">
        <f t="shared" si="72"/>
        <v>3.3668725759482897E-2</v>
      </c>
      <c r="Y196" s="41">
        <f t="shared" si="73"/>
        <v>3.3125695102169027E-2</v>
      </c>
      <c r="Z196" s="41">
        <f t="shared" si="74"/>
        <v>5.4303065731387001E-4</v>
      </c>
      <c r="AA196" s="41">
        <f>'Survival-1cycle NMA'!DU197</f>
        <v>2.39551515052445E-2</v>
      </c>
      <c r="AB196" s="12">
        <f t="shared" si="75"/>
        <v>2.3564455569852517E-2</v>
      </c>
      <c r="AC196" s="41">
        <f>'Survival-1cycle NMA'!DN197</f>
        <v>3.9069593539198299E-4</v>
      </c>
      <c r="AD196" s="41">
        <f>'Survival-1cycle NMA'!DW197</f>
        <v>5.9974843074016099E-2</v>
      </c>
      <c r="AE196" s="12">
        <f t="shared" si="76"/>
        <v>5.8660003144249316E-2</v>
      </c>
      <c r="AF196" s="41">
        <f>'Survival-1cycle NMA'!DP197</f>
        <v>1.31483992976678E-3</v>
      </c>
      <c r="AG196" s="41">
        <f t="shared" si="77"/>
        <v>2.2807228967161301E-2</v>
      </c>
      <c r="AH196" s="41">
        <f t="shared" si="78"/>
        <v>7.6266317558859598E-5</v>
      </c>
      <c r="AI196" s="41">
        <f t="shared" si="79"/>
        <v>2.2730962649602442E-2</v>
      </c>
      <c r="AJ196" s="41">
        <f>'Survival-1cycle NMA'!DX197</f>
        <v>2.8555938446373701E-2</v>
      </c>
      <c r="AK196" s="12">
        <f t="shared" si="80"/>
        <v>2.663718986585982E-2</v>
      </c>
      <c r="AL196" s="41">
        <f>'Survival-1cycle NMA'!DQ197</f>
        <v>1.9187485805138801E-3</v>
      </c>
      <c r="AM196" s="41">
        <f t="shared" si="81"/>
        <v>2.39551515052445E-2</v>
      </c>
      <c r="AN196" s="41">
        <f t="shared" si="82"/>
        <v>2.3564455569852517E-2</v>
      </c>
      <c r="AO196" s="41">
        <f t="shared" si="83"/>
        <v>3.9069593539198299E-4</v>
      </c>
    </row>
    <row r="197" spans="1:41">
      <c r="A197" s="12">
        <v>194</v>
      </c>
      <c r="B197" s="12">
        <f t="shared" ref="B197:B260" si="84">A196*21/365</f>
        <v>11.104109589041096</v>
      </c>
      <c r="C197" s="41">
        <f>'Survival-1cycle NMA'!DS198</f>
        <v>3.7360362298913999E-2</v>
      </c>
      <c r="D197" s="41">
        <f>'Survival-1cycle NMA'!DL198</f>
        <v>2.3154105915901301E-4</v>
      </c>
      <c r="E197" s="12">
        <f t="shared" ref="E197:E260" si="85">IF(C197-D197&gt;0,C197-D197,0)</f>
        <v>3.7128821239754986E-2</v>
      </c>
      <c r="F197" s="41">
        <f>'Survival-1cycle NMA'!DR198</f>
        <v>2.25788620614359E-2</v>
      </c>
      <c r="G197" s="41">
        <f>'Survival-1cycle NMA'!DK198</f>
        <v>7.4323744444382305E-5</v>
      </c>
      <c r="H197" s="12">
        <f t="shared" ref="H197:H260" si="86">IF(F197-G197&gt;0,F197-G197,0)</f>
        <v>2.2504538316991517E-2</v>
      </c>
      <c r="I197" s="41">
        <f>'Survival-1cycle NMA'!DT198</f>
        <v>3.3352242499097302E-2</v>
      </c>
      <c r="J197" s="12">
        <f t="shared" ref="J197:J260" si="87">IF(I197-K197&gt;0,I197-K197,0)</f>
        <v>3.282119078255142E-2</v>
      </c>
      <c r="K197" s="41">
        <f>'Survival-1cycle NMA'!DM198</f>
        <v>5.3105171654588301E-4</v>
      </c>
      <c r="L197" s="41">
        <f t="shared" ref="L197:L260" si="88">F197</f>
        <v>2.25788620614359E-2</v>
      </c>
      <c r="M197" s="41">
        <f t="shared" ref="M197:M260" si="89">G197</f>
        <v>7.4323744444382305E-5</v>
      </c>
      <c r="N197" s="41">
        <f t="shared" ref="N197:N260" si="90">H197</f>
        <v>2.2504538316991517E-2</v>
      </c>
      <c r="O197" s="41">
        <f t="shared" ref="O197:O260" si="91">I197</f>
        <v>3.3352242499097302E-2</v>
      </c>
      <c r="P197" s="41">
        <f t="shared" ref="P197:P260" si="92">J197</f>
        <v>3.282119078255142E-2</v>
      </c>
      <c r="Q197" s="41">
        <f t="shared" ref="Q197:Q260" si="93">K197</f>
        <v>5.3105171654588301E-4</v>
      </c>
      <c r="R197" s="41">
        <f t="shared" ref="R197:R260" si="94">F197</f>
        <v>2.25788620614359E-2</v>
      </c>
      <c r="S197" s="41">
        <f t="shared" ref="S197:S260" si="95">G197</f>
        <v>7.4323744444382305E-5</v>
      </c>
      <c r="T197" s="41">
        <f t="shared" ref="T197:T260" si="96">H197</f>
        <v>2.2504538316991517E-2</v>
      </c>
      <c r="U197" s="41">
        <f>'Survival-1cycle NMA'!DV198</f>
        <v>3.5607219501132797E-2</v>
      </c>
      <c r="V197" s="12">
        <f t="shared" ref="V197:V260" si="97">IF(U197-W197&gt;0,U197-W197,0)</f>
        <v>3.3942413810417314E-2</v>
      </c>
      <c r="W197" s="41">
        <f>'Survival-1cycle NMA'!DO198</f>
        <v>1.6648056907154799E-3</v>
      </c>
      <c r="X197" s="41">
        <f t="shared" ref="X197:X260" si="98">O197</f>
        <v>3.3352242499097302E-2</v>
      </c>
      <c r="Y197" s="41">
        <f t="shared" ref="Y197:Y260" si="99">P197</f>
        <v>3.282119078255142E-2</v>
      </c>
      <c r="Z197" s="41">
        <f t="shared" ref="Z197:Z260" si="100">Q197</f>
        <v>5.3105171654588301E-4</v>
      </c>
      <c r="AA197" s="41">
        <f>'Survival-1cycle NMA'!DU198</f>
        <v>2.3717097330587598E-2</v>
      </c>
      <c r="AB197" s="12">
        <f t="shared" ref="AB197:AB260" si="101">IF(AA197-AC197&gt;0,AA197-AC197,0)</f>
        <v>2.3335252490972812E-2</v>
      </c>
      <c r="AC197" s="41">
        <f>'Survival-1cycle NMA'!DN198</f>
        <v>3.8184483961478698E-4</v>
      </c>
      <c r="AD197" s="41">
        <f>'Survival-1cycle NMA'!DW198</f>
        <v>5.9469827449865599E-2</v>
      </c>
      <c r="AE197" s="12">
        <f t="shared" ref="AE197:AE260" si="102">IF(AD197-AF197&gt;0,AD197-AF197,0)</f>
        <v>5.8181817727183976E-2</v>
      </c>
      <c r="AF197" s="41">
        <f>'Survival-1cycle NMA'!DP198</f>
        <v>1.28800972268162E-3</v>
      </c>
      <c r="AG197" s="41">
        <f t="shared" ref="AG197:AG260" si="103">F197</f>
        <v>2.25788620614359E-2</v>
      </c>
      <c r="AH197" s="41">
        <f t="shared" ref="AH197:AH260" si="104">G197</f>
        <v>7.4323744444382305E-5</v>
      </c>
      <c r="AI197" s="41">
        <f t="shared" ref="AI197:AI260" si="105">H197</f>
        <v>2.2504538316991517E-2</v>
      </c>
      <c r="AJ197" s="41">
        <f>'Survival-1cycle NMA'!DX198</f>
        <v>2.8279992246278401E-2</v>
      </c>
      <c r="AK197" s="12">
        <f t="shared" ref="AK197:AK260" si="106">IF(AJ197-AL197&gt;0,AJ197-AL197,0)</f>
        <v>2.6398988582822282E-2</v>
      </c>
      <c r="AL197" s="41">
        <f>'Survival-1cycle NMA'!DQ198</f>
        <v>1.8810036634561199E-3</v>
      </c>
      <c r="AM197" s="41">
        <f t="shared" ref="AM197:AM260" si="107">AA197</f>
        <v>2.3717097330587598E-2</v>
      </c>
      <c r="AN197" s="41">
        <f t="shared" ref="AN197:AN260" si="108">AB197</f>
        <v>2.3335252490972812E-2</v>
      </c>
      <c r="AO197" s="41">
        <f t="shared" ref="AO197:AO260" si="109">AC197</f>
        <v>3.8184483961478698E-4</v>
      </c>
    </row>
    <row r="198" spans="1:41">
      <c r="A198" s="12">
        <v>195</v>
      </c>
      <c r="B198" s="12">
        <f t="shared" si="84"/>
        <v>11.161643835616438</v>
      </c>
      <c r="C198" s="41">
        <f>'Survival-1cycle NMA'!DS199</f>
        <v>3.7017297674066398E-2</v>
      </c>
      <c r="D198" s="41">
        <f>'Survival-1cycle NMA'!DL199</f>
        <v>2.2610917530840901E-4</v>
      </c>
      <c r="E198" s="12">
        <f t="shared" si="85"/>
        <v>3.6791188498757989E-2</v>
      </c>
      <c r="F198" s="41">
        <f>'Survival-1cycle NMA'!DR199</f>
        <v>2.23535994114566E-2</v>
      </c>
      <c r="G198" s="41">
        <f>'Survival-1cycle NMA'!DK199</f>
        <v>7.2437149224002795E-5</v>
      </c>
      <c r="H198" s="12">
        <f t="shared" si="86"/>
        <v>2.2281162262232597E-2</v>
      </c>
      <c r="I198" s="41">
        <f>'Survival-1cycle NMA'!DT199</f>
        <v>3.3039841003214103E-2</v>
      </c>
      <c r="J198" s="12">
        <f t="shared" si="87"/>
        <v>3.2520465534925595E-2</v>
      </c>
      <c r="K198" s="41">
        <f>'Survival-1cycle NMA'!DM199</f>
        <v>5.1937546828850799E-4</v>
      </c>
      <c r="L198" s="41">
        <f t="shared" si="88"/>
        <v>2.23535994114566E-2</v>
      </c>
      <c r="M198" s="41">
        <f t="shared" si="89"/>
        <v>7.2437149224002795E-5</v>
      </c>
      <c r="N198" s="41">
        <f t="shared" si="90"/>
        <v>2.2281162262232597E-2</v>
      </c>
      <c r="O198" s="41">
        <f t="shared" si="91"/>
        <v>3.3039841003214103E-2</v>
      </c>
      <c r="P198" s="41">
        <f t="shared" si="92"/>
        <v>3.2520465534925595E-2</v>
      </c>
      <c r="Q198" s="41">
        <f t="shared" si="93"/>
        <v>5.1937546828850799E-4</v>
      </c>
      <c r="R198" s="41">
        <f t="shared" si="94"/>
        <v>2.23535994114566E-2</v>
      </c>
      <c r="S198" s="41">
        <f t="shared" si="95"/>
        <v>7.2437149224002795E-5</v>
      </c>
      <c r="T198" s="41">
        <f t="shared" si="96"/>
        <v>2.2281162262232597E-2</v>
      </c>
      <c r="U198" s="41">
        <f>'Survival-1cycle NMA'!DV199</f>
        <v>3.5277462341822899E-2</v>
      </c>
      <c r="V198" s="12">
        <f t="shared" si="97"/>
        <v>3.3645698467593868E-2</v>
      </c>
      <c r="W198" s="41">
        <f>'Survival-1cycle NMA'!DO199</f>
        <v>1.6317638742290299E-3</v>
      </c>
      <c r="X198" s="41">
        <f t="shared" si="98"/>
        <v>3.3039841003214103E-2</v>
      </c>
      <c r="Y198" s="41">
        <f t="shared" si="99"/>
        <v>3.2520465534925595E-2</v>
      </c>
      <c r="Z198" s="41">
        <f t="shared" si="100"/>
        <v>5.1937546828850799E-4</v>
      </c>
      <c r="AA198" s="41">
        <f>'Survival-1cycle NMA'!DU199</f>
        <v>2.34822588157442E-2</v>
      </c>
      <c r="AB198" s="12">
        <f t="shared" si="101"/>
        <v>2.3109035910520187E-2</v>
      </c>
      <c r="AC198" s="41">
        <f>'Survival-1cycle NMA'!DN199</f>
        <v>3.7322290522401298E-4</v>
      </c>
      <c r="AD198" s="41">
        <f>'Survival-1cycle NMA'!DW199</f>
        <v>5.8970753400701098E-2</v>
      </c>
      <c r="AE198" s="12">
        <f t="shared" si="102"/>
        <v>5.7708942498202881E-2</v>
      </c>
      <c r="AF198" s="41">
        <f>'Survival-1cycle NMA'!DP199</f>
        <v>1.26181090249822E-3</v>
      </c>
      <c r="AG198" s="41">
        <f t="shared" si="103"/>
        <v>2.23535994114566E-2</v>
      </c>
      <c r="AH198" s="41">
        <f t="shared" si="104"/>
        <v>7.2437149224002795E-5</v>
      </c>
      <c r="AI198" s="41">
        <f t="shared" si="105"/>
        <v>2.2281162262232597E-2</v>
      </c>
      <c r="AJ198" s="41">
        <f>'Survival-1cycle NMA'!DX199</f>
        <v>2.8007687828756699E-2</v>
      </c>
      <c r="AK198" s="12">
        <f t="shared" si="106"/>
        <v>2.6163570088670728E-2</v>
      </c>
      <c r="AL198" s="41">
        <f>'Survival-1cycle NMA'!DQ199</f>
        <v>1.8441177400859701E-3</v>
      </c>
      <c r="AM198" s="41">
        <f t="shared" si="107"/>
        <v>2.34822588157442E-2</v>
      </c>
      <c r="AN198" s="41">
        <f t="shared" si="108"/>
        <v>2.3109035910520187E-2</v>
      </c>
      <c r="AO198" s="41">
        <f t="shared" si="109"/>
        <v>3.7322290522401298E-4</v>
      </c>
    </row>
    <row r="199" spans="1:41">
      <c r="A199" s="12">
        <v>196</v>
      </c>
      <c r="B199" s="12">
        <f t="shared" si="84"/>
        <v>11.219178082191782</v>
      </c>
      <c r="C199" s="41">
        <f>'Survival-1cycle NMA'!DS200</f>
        <v>3.6678568594340502E-2</v>
      </c>
      <c r="D199" s="41">
        <f>'Survival-1cycle NMA'!DL200</f>
        <v>2.2082242262677599E-4</v>
      </c>
      <c r="E199" s="12">
        <f t="shared" si="85"/>
        <v>3.6457746171713726E-2</v>
      </c>
      <c r="F199" s="41">
        <f>'Survival-1cycle NMA'!DR200</f>
        <v>2.2131387016236501E-2</v>
      </c>
      <c r="G199" s="41">
        <f>'Survival-1cycle NMA'!DK200</f>
        <v>7.0604725383338604E-5</v>
      </c>
      <c r="H199" s="12">
        <f t="shared" si="86"/>
        <v>2.2060782290853162E-2</v>
      </c>
      <c r="I199" s="41">
        <f>'Survival-1cycle NMA'!DT200</f>
        <v>3.2731453391648603E-2</v>
      </c>
      <c r="J199" s="12">
        <f t="shared" si="87"/>
        <v>3.2223460137785521E-2</v>
      </c>
      <c r="K199" s="41">
        <f>'Survival-1cycle NMA'!DM200</f>
        <v>5.0799325386308202E-4</v>
      </c>
      <c r="L199" s="41">
        <f t="shared" si="88"/>
        <v>2.2131387016236501E-2</v>
      </c>
      <c r="M199" s="41">
        <f t="shared" si="89"/>
        <v>7.0604725383338604E-5</v>
      </c>
      <c r="N199" s="41">
        <f t="shared" si="90"/>
        <v>2.2060782290853162E-2</v>
      </c>
      <c r="O199" s="41">
        <f t="shared" si="91"/>
        <v>3.2731453391648603E-2</v>
      </c>
      <c r="P199" s="41">
        <f t="shared" si="92"/>
        <v>3.2223460137785521E-2</v>
      </c>
      <c r="Q199" s="41">
        <f t="shared" si="93"/>
        <v>5.0799325386308202E-4</v>
      </c>
      <c r="R199" s="41">
        <f t="shared" si="94"/>
        <v>2.2131387016236501E-2</v>
      </c>
      <c r="S199" s="41">
        <f t="shared" si="95"/>
        <v>7.0604725383338604E-5</v>
      </c>
      <c r="T199" s="41">
        <f t="shared" si="96"/>
        <v>2.2060782290853162E-2</v>
      </c>
      <c r="U199" s="41">
        <f>'Survival-1cycle NMA'!DV200</f>
        <v>3.4951902172262503E-2</v>
      </c>
      <c r="V199" s="12">
        <f t="shared" si="97"/>
        <v>3.3352422341700425E-2</v>
      </c>
      <c r="W199" s="41">
        <f>'Survival-1cycle NMA'!DO200</f>
        <v>1.5994798305620801E-3</v>
      </c>
      <c r="X199" s="41">
        <f t="shared" si="98"/>
        <v>3.2731453391648603E-2</v>
      </c>
      <c r="Y199" s="41">
        <f t="shared" si="99"/>
        <v>3.2223460137785521E-2</v>
      </c>
      <c r="Z199" s="41">
        <f t="shared" si="100"/>
        <v>5.0799325386308202E-4</v>
      </c>
      <c r="AA199" s="41">
        <f>'Survival-1cycle NMA'!DU200</f>
        <v>2.32505803217531E-2</v>
      </c>
      <c r="AB199" s="12">
        <f t="shared" si="101"/>
        <v>2.2885756892777952E-2</v>
      </c>
      <c r="AC199" s="41">
        <f>'Survival-1cycle NMA'!DN200</f>
        <v>3.6482342897514698E-4</v>
      </c>
      <c r="AD199" s="41">
        <f>'Survival-1cycle NMA'!DW200</f>
        <v>5.8477529630011599E-2</v>
      </c>
      <c r="AE199" s="12">
        <f t="shared" si="102"/>
        <v>5.7241303079233447E-2</v>
      </c>
      <c r="AF199" s="41">
        <f>'Survival-1cycle NMA'!DP200</f>
        <v>1.2362265507781501E-3</v>
      </c>
      <c r="AG199" s="41">
        <f t="shared" si="103"/>
        <v>2.2131387016236501E-2</v>
      </c>
      <c r="AH199" s="41">
        <f t="shared" si="104"/>
        <v>7.0604725383338604E-5</v>
      </c>
      <c r="AI199" s="41">
        <f t="shared" si="105"/>
        <v>2.2060782290853162E-2</v>
      </c>
      <c r="AJ199" s="41">
        <f>'Survival-1cycle NMA'!DX200</f>
        <v>2.7738963424425798E-2</v>
      </c>
      <c r="AK199" s="12">
        <f t="shared" si="106"/>
        <v>2.5930894933845008E-2</v>
      </c>
      <c r="AL199" s="41">
        <f>'Survival-1cycle NMA'!DQ200</f>
        <v>1.8080684905807901E-3</v>
      </c>
      <c r="AM199" s="41">
        <f t="shared" si="107"/>
        <v>2.32505803217531E-2</v>
      </c>
      <c r="AN199" s="41">
        <f t="shared" si="108"/>
        <v>2.2885756892777952E-2</v>
      </c>
      <c r="AO199" s="41">
        <f t="shared" si="109"/>
        <v>3.6482342897514698E-4</v>
      </c>
    </row>
    <row r="200" spans="1:41">
      <c r="A200" s="12">
        <v>197</v>
      </c>
      <c r="B200" s="12">
        <f t="shared" si="84"/>
        <v>11.276712328767124</v>
      </c>
      <c r="C200" s="41">
        <f>'Survival-1cycle NMA'!DS201</f>
        <v>3.6344104256284503E-2</v>
      </c>
      <c r="D200" s="41">
        <f>'Survival-1cycle NMA'!DL201</f>
        <v>2.1567643321174199E-4</v>
      </c>
      <c r="E200" s="12">
        <f t="shared" si="85"/>
        <v>3.612842782307276E-2</v>
      </c>
      <c r="F200" s="41">
        <f>'Survival-1cycle NMA'!DR201</f>
        <v>2.1912172027375599E-2</v>
      </c>
      <c r="G200" s="41">
        <f>'Survival-1cycle NMA'!DK201</f>
        <v>6.8824731113359405E-5</v>
      </c>
      <c r="H200" s="12">
        <f t="shared" si="86"/>
        <v>2.184334729626224E-2</v>
      </c>
      <c r="I200" s="41">
        <f>'Survival-1cycle NMA'!DT201</f>
        <v>3.24270131769194E-2</v>
      </c>
      <c r="J200" s="12">
        <f t="shared" si="87"/>
        <v>3.1930116484846754E-2</v>
      </c>
      <c r="K200" s="41">
        <f>'Survival-1cycle NMA'!DM201</f>
        <v>4.9689669207264597E-4</v>
      </c>
      <c r="L200" s="41">
        <f t="shared" si="88"/>
        <v>2.1912172027375599E-2</v>
      </c>
      <c r="M200" s="41">
        <f t="shared" si="89"/>
        <v>6.8824731113359405E-5</v>
      </c>
      <c r="N200" s="41">
        <f t="shared" si="90"/>
        <v>2.184334729626224E-2</v>
      </c>
      <c r="O200" s="41">
        <f t="shared" si="91"/>
        <v>3.24270131769194E-2</v>
      </c>
      <c r="P200" s="41">
        <f t="shared" si="92"/>
        <v>3.1930116484846754E-2</v>
      </c>
      <c r="Q200" s="41">
        <f t="shared" si="93"/>
        <v>4.9689669207264597E-4</v>
      </c>
      <c r="R200" s="41">
        <f t="shared" si="94"/>
        <v>2.1912172027375599E-2</v>
      </c>
      <c r="S200" s="41">
        <f t="shared" si="95"/>
        <v>6.8824731113359405E-5</v>
      </c>
      <c r="T200" s="41">
        <f t="shared" si="96"/>
        <v>2.184334729626224E-2</v>
      </c>
      <c r="U200" s="41">
        <f>'Survival-1cycle NMA'!DV201</f>
        <v>3.4630470033796698E-2</v>
      </c>
      <c r="V200" s="12">
        <f t="shared" si="97"/>
        <v>3.3062536295845421E-2</v>
      </c>
      <c r="W200" s="41">
        <f>'Survival-1cycle NMA'!DO201</f>
        <v>1.56793373795128E-3</v>
      </c>
      <c r="X200" s="41">
        <f t="shared" si="98"/>
        <v>3.24270131769194E-2</v>
      </c>
      <c r="Y200" s="41">
        <f t="shared" si="99"/>
        <v>3.1930116484846754E-2</v>
      </c>
      <c r="Z200" s="41">
        <f t="shared" si="100"/>
        <v>4.9689669207264597E-4</v>
      </c>
      <c r="AA200" s="41">
        <f>'Survival-1cycle NMA'!DU201</f>
        <v>2.3022007391620199E-2</v>
      </c>
      <c r="AB200" s="12">
        <f t="shared" si="101"/>
        <v>2.2665367464709825E-2</v>
      </c>
      <c r="AC200" s="41">
        <f>'Survival-1cycle NMA'!DN201</f>
        <v>3.5663992691037399E-4</v>
      </c>
      <c r="AD200" s="41">
        <f>'Survival-1cycle NMA'!DW201</f>
        <v>5.79900665880064E-2</v>
      </c>
      <c r="AE200" s="12">
        <f t="shared" si="102"/>
        <v>5.6778826328502813E-2</v>
      </c>
      <c r="AF200" s="41">
        <f>'Survival-1cycle NMA'!DP201</f>
        <v>1.21124025950359E-3</v>
      </c>
      <c r="AG200" s="41">
        <f t="shared" si="103"/>
        <v>2.1912172027375599E-2</v>
      </c>
      <c r="AH200" s="41">
        <f t="shared" si="104"/>
        <v>6.8824731113359405E-5</v>
      </c>
      <c r="AI200" s="41">
        <f t="shared" si="105"/>
        <v>2.184334729626224E-2</v>
      </c>
      <c r="AJ200" s="41">
        <f>'Survival-1cycle NMA'!DX201</f>
        <v>2.7473758553377099E-2</v>
      </c>
      <c r="AK200" s="12">
        <f t="shared" si="106"/>
        <v>2.5700924303774589E-2</v>
      </c>
      <c r="AL200" s="41">
        <f>'Survival-1cycle NMA'!DQ201</f>
        <v>1.7728342496025099E-3</v>
      </c>
      <c r="AM200" s="41">
        <f t="shared" si="107"/>
        <v>2.3022007391620199E-2</v>
      </c>
      <c r="AN200" s="41">
        <f t="shared" si="108"/>
        <v>2.2665367464709825E-2</v>
      </c>
      <c r="AO200" s="41">
        <f t="shared" si="109"/>
        <v>3.5663992691037399E-4</v>
      </c>
    </row>
    <row r="201" spans="1:41">
      <c r="A201" s="12">
        <v>198</v>
      </c>
      <c r="B201" s="12">
        <f t="shared" si="84"/>
        <v>11.334246575342465</v>
      </c>
      <c r="C201" s="41">
        <f>'Survival-1cycle NMA'!DS202</f>
        <v>3.6013835285254397E-2</v>
      </c>
      <c r="D201" s="41">
        <f>'Survival-1cycle NMA'!DL202</f>
        <v>2.10666985798635E-4</v>
      </c>
      <c r="E201" s="12">
        <f t="shared" si="85"/>
        <v>3.5803168299455762E-2</v>
      </c>
      <c r="F201" s="41">
        <f>'Survival-1cycle NMA'!DR202</f>
        <v>2.1695902719800399E-2</v>
      </c>
      <c r="G201" s="41">
        <f>'Survival-1cycle NMA'!DK202</f>
        <v>6.7095486757873205E-5</v>
      </c>
      <c r="H201" s="12">
        <f t="shared" si="86"/>
        <v>2.1628807233042526E-2</v>
      </c>
      <c r="I201" s="41">
        <f>'Survival-1cycle NMA'!DT202</f>
        <v>3.21264552301209E-2</v>
      </c>
      <c r="J201" s="12">
        <f t="shared" si="87"/>
        <v>3.1640377560790169E-2</v>
      </c>
      <c r="K201" s="41">
        <f>'Survival-1cycle NMA'!DM202</f>
        <v>4.8607766933073099E-4</v>
      </c>
      <c r="L201" s="41">
        <f t="shared" si="88"/>
        <v>2.1695902719800399E-2</v>
      </c>
      <c r="M201" s="41">
        <f t="shared" si="89"/>
        <v>6.7095486757873205E-5</v>
      </c>
      <c r="N201" s="41">
        <f t="shared" si="90"/>
        <v>2.1628807233042526E-2</v>
      </c>
      <c r="O201" s="41">
        <f t="shared" si="91"/>
        <v>3.21264552301209E-2</v>
      </c>
      <c r="P201" s="41">
        <f t="shared" si="92"/>
        <v>3.1640377560790169E-2</v>
      </c>
      <c r="Q201" s="41">
        <f t="shared" si="93"/>
        <v>4.8607766933073099E-4</v>
      </c>
      <c r="R201" s="41">
        <f t="shared" si="94"/>
        <v>2.1695902719800399E-2</v>
      </c>
      <c r="S201" s="41">
        <f t="shared" si="95"/>
        <v>6.7095486757873205E-5</v>
      </c>
      <c r="T201" s="41">
        <f t="shared" si="96"/>
        <v>2.1628807233042526E-2</v>
      </c>
      <c r="U201" s="41">
        <f>'Survival-1cycle NMA'!DV202</f>
        <v>3.4313098366818701E-2</v>
      </c>
      <c r="V201" s="12">
        <f t="shared" si="97"/>
        <v>3.2775992007558069E-2</v>
      </c>
      <c r="W201" s="41">
        <f>'Survival-1cycle NMA'!DO202</f>
        <v>1.53710635926063E-3</v>
      </c>
      <c r="X201" s="41">
        <f t="shared" si="98"/>
        <v>3.21264552301209E-2</v>
      </c>
      <c r="Y201" s="41">
        <f t="shared" si="99"/>
        <v>3.1640377560790169E-2</v>
      </c>
      <c r="Z201" s="41">
        <f t="shared" si="100"/>
        <v>4.8607766933073099E-4</v>
      </c>
      <c r="AA201" s="41">
        <f>'Survival-1cycle NMA'!DU202</f>
        <v>2.27964867204371E-2</v>
      </c>
      <c r="AB201" s="12">
        <f t="shared" si="101"/>
        <v>2.2447820594030051E-2</v>
      </c>
      <c r="AC201" s="41">
        <f>'Survival-1cycle NMA'!DN202</f>
        <v>3.4866612640704902E-4</v>
      </c>
      <c r="AD201" s="41">
        <f>'Survival-1cycle NMA'!DW202</f>
        <v>5.7508276431434503E-2</v>
      </c>
      <c r="AE201" s="12">
        <f t="shared" si="102"/>
        <v>5.6321440317522821E-2</v>
      </c>
      <c r="AF201" s="41">
        <f>'Survival-1cycle NMA'!DP202</f>
        <v>1.1868361139116799E-3</v>
      </c>
      <c r="AG201" s="41">
        <f t="shared" si="103"/>
        <v>2.1695902719800399E-2</v>
      </c>
      <c r="AH201" s="41">
        <f t="shared" si="104"/>
        <v>6.7095486757873205E-5</v>
      </c>
      <c r="AI201" s="41">
        <f t="shared" si="105"/>
        <v>2.1628807233042526E-2</v>
      </c>
      <c r="AJ201" s="41">
        <f>'Survival-1cycle NMA'!DX202</f>
        <v>2.7212013993085302E-2</v>
      </c>
      <c r="AK201" s="12">
        <f t="shared" si="106"/>
        <v>2.5473620008223553E-2</v>
      </c>
      <c r="AL201" s="41">
        <f>'Survival-1cycle NMA'!DQ202</f>
        <v>1.7383939848617501E-3</v>
      </c>
      <c r="AM201" s="41">
        <f t="shared" si="107"/>
        <v>2.27964867204371E-2</v>
      </c>
      <c r="AN201" s="41">
        <f t="shared" si="108"/>
        <v>2.2447820594030051E-2</v>
      </c>
      <c r="AO201" s="41">
        <f t="shared" si="109"/>
        <v>3.4866612640704902E-4</v>
      </c>
    </row>
    <row r="202" spans="1:41">
      <c r="A202" s="12">
        <v>199</v>
      </c>
      <c r="B202" s="12">
        <f t="shared" si="84"/>
        <v>11.391780821917807</v>
      </c>
      <c r="C202" s="41">
        <f>'Survival-1cycle NMA'!DS203</f>
        <v>3.5687693700939799E-2</v>
      </c>
      <c r="D202" s="41">
        <f>'Survival-1cycle NMA'!DL203</f>
        <v>2.05790000316952E-4</v>
      </c>
      <c r="E202" s="12">
        <f t="shared" si="85"/>
        <v>3.5481903700622847E-2</v>
      </c>
      <c r="F202" s="41">
        <f>'Survival-1cycle NMA'!DR203</f>
        <v>2.1482528463368102E-2</v>
      </c>
      <c r="G202" s="41">
        <f>'Survival-1cycle NMA'!DK203</f>
        <v>6.5415372373034395E-5</v>
      </c>
      <c r="H202" s="12">
        <f t="shared" si="86"/>
        <v>2.1417113090995067E-2</v>
      </c>
      <c r="I202" s="41">
        <f>'Survival-1cycle NMA'!DT203</f>
        <v>3.1829715747770999E-2</v>
      </c>
      <c r="J202" s="12">
        <f t="shared" si="87"/>
        <v>3.13541874175935E-2</v>
      </c>
      <c r="K202" s="41">
        <f>'Survival-1cycle NMA'!DM203</f>
        <v>4.7552833017749902E-4</v>
      </c>
      <c r="L202" s="41">
        <f t="shared" si="88"/>
        <v>2.1482528463368102E-2</v>
      </c>
      <c r="M202" s="41">
        <f t="shared" si="89"/>
        <v>6.5415372373034395E-5</v>
      </c>
      <c r="N202" s="41">
        <f t="shared" si="90"/>
        <v>2.1417113090995067E-2</v>
      </c>
      <c r="O202" s="41">
        <f t="shared" si="91"/>
        <v>3.1829715747770999E-2</v>
      </c>
      <c r="P202" s="41">
        <f t="shared" si="92"/>
        <v>3.13541874175935E-2</v>
      </c>
      <c r="Q202" s="41">
        <f t="shared" si="93"/>
        <v>4.7552833017749902E-4</v>
      </c>
      <c r="R202" s="41">
        <f t="shared" si="94"/>
        <v>2.1482528463368102E-2</v>
      </c>
      <c r="S202" s="41">
        <f t="shared" si="95"/>
        <v>6.5415372373034395E-5</v>
      </c>
      <c r="T202" s="41">
        <f t="shared" si="96"/>
        <v>2.1417113090995067E-2</v>
      </c>
      <c r="U202" s="41">
        <f>'Survival-1cycle NMA'!DV203</f>
        <v>3.3999720976849002E-2</v>
      </c>
      <c r="V202" s="12">
        <f t="shared" si="97"/>
        <v>3.2492741954114113E-2</v>
      </c>
      <c r="W202" s="41">
        <f>'Survival-1cycle NMA'!DO203</f>
        <v>1.50697902273489E-3</v>
      </c>
      <c r="X202" s="41">
        <f t="shared" si="98"/>
        <v>3.1829715747770999E-2</v>
      </c>
      <c r="Y202" s="41">
        <f t="shared" si="99"/>
        <v>3.13541874175935E-2</v>
      </c>
      <c r="Z202" s="41">
        <f t="shared" si="100"/>
        <v>4.7552833017749902E-4</v>
      </c>
      <c r="AA202" s="41">
        <f>'Survival-1cycle NMA'!DU203</f>
        <v>2.25739661263775E-2</v>
      </c>
      <c r="AB202" s="12">
        <f t="shared" si="101"/>
        <v>2.2233070167833137E-2</v>
      </c>
      <c r="AC202" s="41">
        <f>'Survival-1cycle NMA'!DN203</f>
        <v>3.4089595854436299E-4</v>
      </c>
      <c r="AD202" s="41">
        <f>'Survival-1cycle NMA'!DW203</f>
        <v>5.7032072984482797E-2</v>
      </c>
      <c r="AE202" s="12">
        <f t="shared" si="102"/>
        <v>5.5869074308517661E-2</v>
      </c>
      <c r="AF202" s="41">
        <f>'Survival-1cycle NMA'!DP203</f>
        <v>1.1629986759651399E-3</v>
      </c>
      <c r="AG202" s="41">
        <f t="shared" si="103"/>
        <v>2.1482528463368102E-2</v>
      </c>
      <c r="AH202" s="41">
        <f t="shared" si="104"/>
        <v>6.5415372373034395E-5</v>
      </c>
      <c r="AI202" s="41">
        <f t="shared" si="105"/>
        <v>2.1417113090995067E-2</v>
      </c>
      <c r="AJ202" s="41">
        <f>'Survival-1cycle NMA'!DX203</f>
        <v>2.6953671747245202E-2</v>
      </c>
      <c r="AK202" s="12">
        <f t="shared" si="106"/>
        <v>2.5248944470786881E-2</v>
      </c>
      <c r="AL202" s="41">
        <f>'Survival-1cycle NMA'!DQ203</f>
        <v>1.7047272764583201E-3</v>
      </c>
      <c r="AM202" s="41">
        <f t="shared" si="107"/>
        <v>2.25739661263775E-2</v>
      </c>
      <c r="AN202" s="41">
        <f t="shared" si="108"/>
        <v>2.2233070167833137E-2</v>
      </c>
      <c r="AO202" s="41">
        <f t="shared" si="109"/>
        <v>3.4089595854436299E-4</v>
      </c>
    </row>
    <row r="203" spans="1:41">
      <c r="A203" s="12">
        <v>200</v>
      </c>
      <c r="B203" s="12">
        <f t="shared" si="84"/>
        <v>11.449315068493151</v>
      </c>
      <c r="C203" s="41">
        <f>'Survival-1cycle NMA'!DS204</f>
        <v>3.5365612883852197E-2</v>
      </c>
      <c r="D203" s="41">
        <f>'Survival-1cycle NMA'!DL204</f>
        <v>2.01041532667534E-4</v>
      </c>
      <c r="E203" s="12">
        <f t="shared" si="85"/>
        <v>3.5164571351184663E-2</v>
      </c>
      <c r="F203" s="41">
        <f>'Survival-1cycle NMA'!DR204</f>
        <v>2.1271999695299401E-2</v>
      </c>
      <c r="G203" s="41">
        <f>'Survival-1cycle NMA'!DK204</f>
        <v>6.3782825389435693E-5</v>
      </c>
      <c r="H203" s="12">
        <f t="shared" si="86"/>
        <v>2.1208216869909965E-2</v>
      </c>
      <c r="I203" s="41">
        <f>'Survival-1cycle NMA'!DT204</f>
        <v>3.1536732219601002E-2</v>
      </c>
      <c r="J203" s="12">
        <f t="shared" si="87"/>
        <v>3.1071491151434857E-2</v>
      </c>
      <c r="K203" s="41">
        <f>'Survival-1cycle NMA'!DM204</f>
        <v>4.6524106816614501E-4</v>
      </c>
      <c r="L203" s="41">
        <f t="shared" si="88"/>
        <v>2.1271999695299401E-2</v>
      </c>
      <c r="M203" s="41">
        <f t="shared" si="89"/>
        <v>6.3782825389435693E-5</v>
      </c>
      <c r="N203" s="41">
        <f t="shared" si="90"/>
        <v>2.1208216869909965E-2</v>
      </c>
      <c r="O203" s="41">
        <f t="shared" si="91"/>
        <v>3.1536732219601002E-2</v>
      </c>
      <c r="P203" s="41">
        <f t="shared" si="92"/>
        <v>3.1071491151434857E-2</v>
      </c>
      <c r="Q203" s="41">
        <f t="shared" si="93"/>
        <v>4.6524106816614501E-4</v>
      </c>
      <c r="R203" s="41">
        <f t="shared" si="94"/>
        <v>2.1271999695299401E-2</v>
      </c>
      <c r="S203" s="41">
        <f t="shared" si="95"/>
        <v>6.3782825389435693E-5</v>
      </c>
      <c r="T203" s="41">
        <f t="shared" si="96"/>
        <v>2.1208216869909965E-2</v>
      </c>
      <c r="U203" s="41">
        <f>'Survival-1cycle NMA'!DV204</f>
        <v>3.36902730015693E-2</v>
      </c>
      <c r="V203" s="12">
        <f t="shared" si="97"/>
        <v>3.2212739398114483E-2</v>
      </c>
      <c r="W203" s="41">
        <f>'Survival-1cycle NMA'!DO204</f>
        <v>1.47753360345482E-3</v>
      </c>
      <c r="X203" s="41">
        <f t="shared" si="98"/>
        <v>3.1536732219601002E-2</v>
      </c>
      <c r="Y203" s="41">
        <f t="shared" si="99"/>
        <v>3.1071491151434857E-2</v>
      </c>
      <c r="Z203" s="41">
        <f t="shared" si="100"/>
        <v>4.6524106816614501E-4</v>
      </c>
      <c r="AA203" s="41">
        <f>'Survival-1cycle NMA'!DU204</f>
        <v>2.23543945225461E-2</v>
      </c>
      <c r="AB203" s="12">
        <f t="shared" si="101"/>
        <v>2.2021070971774009E-2</v>
      </c>
      <c r="AC203" s="41">
        <f>'Survival-1cycle NMA'!DN204</f>
        <v>3.3332355077209097E-4</v>
      </c>
      <c r="AD203" s="41">
        <f>'Survival-1cycle NMA'!DW204</f>
        <v>5.6561371700725803E-2</v>
      </c>
      <c r="AE203" s="12">
        <f t="shared" si="102"/>
        <v>5.5421658732289734E-2</v>
      </c>
      <c r="AF203" s="41">
        <f>'Survival-1cycle NMA'!DP204</f>
        <v>1.13971296843607E-3</v>
      </c>
      <c r="AG203" s="41">
        <f t="shared" si="103"/>
        <v>2.1271999695299401E-2</v>
      </c>
      <c r="AH203" s="41">
        <f t="shared" si="104"/>
        <v>6.3782825389435693E-5</v>
      </c>
      <c r="AI203" s="41">
        <f t="shared" si="105"/>
        <v>2.1208216869909965E-2</v>
      </c>
      <c r="AJ203" s="41">
        <f>'Survival-1cycle NMA'!DX204</f>
        <v>2.6698675015507999E-2</v>
      </c>
      <c r="AK203" s="12">
        <f t="shared" si="106"/>
        <v>2.5026860718539948E-2</v>
      </c>
      <c r="AL203" s="41">
        <f>'Survival-1cycle NMA'!DQ204</f>
        <v>1.67181429696805E-3</v>
      </c>
      <c r="AM203" s="41">
        <f t="shared" si="107"/>
        <v>2.23543945225461E-2</v>
      </c>
      <c r="AN203" s="41">
        <f t="shared" si="108"/>
        <v>2.2021070971774009E-2</v>
      </c>
      <c r="AO203" s="41">
        <f t="shared" si="109"/>
        <v>3.3332355077209097E-4</v>
      </c>
    </row>
    <row r="204" spans="1:41">
      <c r="A204" s="12">
        <v>201</v>
      </c>
      <c r="B204" s="12">
        <f t="shared" si="84"/>
        <v>11.506849315068493</v>
      </c>
      <c r="C204" s="41">
        <f>'Survival-1cycle NMA'!DS205</f>
        <v>3.5047527542761303E-2</v>
      </c>
      <c r="D204" s="41">
        <f>'Survival-1cycle NMA'!DL205</f>
        <v>1.9641776971246499E-4</v>
      </c>
      <c r="E204" s="12">
        <f t="shared" si="85"/>
        <v>3.4851109773048838E-2</v>
      </c>
      <c r="F204" s="41">
        <f>'Survival-1cycle NMA'!DR205</f>
        <v>2.1064267893424402E-2</v>
      </c>
      <c r="G204" s="41">
        <f>'Survival-1cycle NMA'!DK205</f>
        <v>6.2196338375453104E-5</v>
      </c>
      <c r="H204" s="12">
        <f t="shared" si="86"/>
        <v>2.1002071555048948E-2</v>
      </c>
      <c r="I204" s="41">
        <f>'Survival-1cycle NMA'!DT205</f>
        <v>3.1247443397258299E-2</v>
      </c>
      <c r="J204" s="12">
        <f t="shared" si="87"/>
        <v>3.0792234880155065E-2</v>
      </c>
      <c r="K204" s="41">
        <f>'Survival-1cycle NMA'!DM205</f>
        <v>4.5520851710323401E-4</v>
      </c>
      <c r="L204" s="41">
        <f t="shared" si="88"/>
        <v>2.1064267893424402E-2</v>
      </c>
      <c r="M204" s="41">
        <f t="shared" si="89"/>
        <v>6.2196338375453104E-5</v>
      </c>
      <c r="N204" s="41">
        <f t="shared" si="90"/>
        <v>2.1002071555048948E-2</v>
      </c>
      <c r="O204" s="41">
        <f t="shared" si="91"/>
        <v>3.1247443397258299E-2</v>
      </c>
      <c r="P204" s="41">
        <f t="shared" si="92"/>
        <v>3.0792234880155065E-2</v>
      </c>
      <c r="Q204" s="41">
        <f t="shared" si="93"/>
        <v>4.5520851710323401E-4</v>
      </c>
      <c r="R204" s="41">
        <f t="shared" si="94"/>
        <v>2.1064267893424402E-2</v>
      </c>
      <c r="S204" s="41">
        <f t="shared" si="95"/>
        <v>6.2196338375453104E-5</v>
      </c>
      <c r="T204" s="41">
        <f t="shared" si="96"/>
        <v>2.1002071555048948E-2</v>
      </c>
      <c r="U204" s="41">
        <f>'Survival-1cycle NMA'!DV205</f>
        <v>3.3384690878791298E-2</v>
      </c>
      <c r="V204" s="12">
        <f t="shared" si="97"/>
        <v>3.1935938373326908E-2</v>
      </c>
      <c r="W204" s="41">
        <f>'Survival-1cycle NMA'!DO205</f>
        <v>1.4487525054643899E-3</v>
      </c>
      <c r="X204" s="41">
        <f t="shared" si="98"/>
        <v>3.1247443397258299E-2</v>
      </c>
      <c r="Y204" s="41">
        <f t="shared" si="99"/>
        <v>3.0792234880155065E-2</v>
      </c>
      <c r="Z204" s="41">
        <f t="shared" si="100"/>
        <v>4.5520851710323401E-4</v>
      </c>
      <c r="AA204" s="41">
        <f>'Survival-1cycle NMA'!DU205</f>
        <v>2.2137721889641901E-2</v>
      </c>
      <c r="AB204" s="12">
        <f t="shared" si="101"/>
        <v>2.181177866977134E-2</v>
      </c>
      <c r="AC204" s="41">
        <f>'Survival-1cycle NMA'!DN205</f>
        <v>3.2594321987056097E-4</v>
      </c>
      <c r="AD204" s="41">
        <f>'Survival-1cycle NMA'!DW205</f>
        <v>5.6096089626087101E-2</v>
      </c>
      <c r="AE204" s="12">
        <f t="shared" si="102"/>
        <v>5.4979125166511003E-2</v>
      </c>
      <c r="AF204" s="41">
        <f>'Survival-1cycle NMA'!DP205</f>
        <v>1.1169644595761001E-3</v>
      </c>
      <c r="AG204" s="41">
        <f t="shared" si="103"/>
        <v>2.1064267893424402E-2</v>
      </c>
      <c r="AH204" s="41">
        <f t="shared" si="104"/>
        <v>6.2196338375453104E-5</v>
      </c>
      <c r="AI204" s="41">
        <f t="shared" si="105"/>
        <v>2.1002071555048948E-2</v>
      </c>
      <c r="AJ204" s="41">
        <f>'Survival-1cycle NMA'!DX205</f>
        <v>2.6446968164085101E-2</v>
      </c>
      <c r="AK204" s="12">
        <f t="shared" si="106"/>
        <v>2.4807332371838301E-2</v>
      </c>
      <c r="AL204" s="41">
        <f>'Survival-1cycle NMA'!DQ205</f>
        <v>1.6396357922468E-3</v>
      </c>
      <c r="AM204" s="41">
        <f t="shared" si="107"/>
        <v>2.2137721889641901E-2</v>
      </c>
      <c r="AN204" s="41">
        <f t="shared" si="108"/>
        <v>2.181177866977134E-2</v>
      </c>
      <c r="AO204" s="41">
        <f t="shared" si="109"/>
        <v>3.2594321987056097E-4</v>
      </c>
    </row>
    <row r="205" spans="1:41">
      <c r="A205" s="12">
        <v>202</v>
      </c>
      <c r="B205" s="12">
        <f t="shared" si="84"/>
        <v>11.564383561643835</v>
      </c>
      <c r="C205" s="41">
        <f>'Survival-1cycle NMA'!DS206</f>
        <v>3.4733373683035397E-2</v>
      </c>
      <c r="D205" s="41">
        <f>'Survival-1cycle NMA'!DL206</f>
        <v>1.9191502446735999E-4</v>
      </c>
      <c r="E205" s="12">
        <f t="shared" si="85"/>
        <v>3.4541458658568037E-2</v>
      </c>
      <c r="F205" s="41">
        <f>'Survival-1cycle NMA'!DR206</f>
        <v>2.0859285550202399E-2</v>
      </c>
      <c r="G205" s="41">
        <f>'Survival-1cycle NMA'!DK206</f>
        <v>6.0654456896180902E-5</v>
      </c>
      <c r="H205" s="12">
        <f t="shared" si="86"/>
        <v>2.0798631093306218E-2</v>
      </c>
      <c r="I205" s="41">
        <f>'Survival-1cycle NMA'!DT206</f>
        <v>3.0961789263889698E-2</v>
      </c>
      <c r="J205" s="12">
        <f t="shared" si="87"/>
        <v>3.0516365721262033E-2</v>
      </c>
      <c r="K205" s="41">
        <f>'Survival-1cycle NMA'!DM206</f>
        <v>4.4542354262766499E-4</v>
      </c>
      <c r="L205" s="41">
        <f t="shared" si="88"/>
        <v>2.0859285550202399E-2</v>
      </c>
      <c r="M205" s="41">
        <f t="shared" si="89"/>
        <v>6.0654456896180902E-5</v>
      </c>
      <c r="N205" s="41">
        <f t="shared" si="90"/>
        <v>2.0798631093306218E-2</v>
      </c>
      <c r="O205" s="41">
        <f t="shared" si="91"/>
        <v>3.0961789263889698E-2</v>
      </c>
      <c r="P205" s="41">
        <f t="shared" si="92"/>
        <v>3.0516365721262033E-2</v>
      </c>
      <c r="Q205" s="41">
        <f t="shared" si="93"/>
        <v>4.4542354262766499E-4</v>
      </c>
      <c r="R205" s="41">
        <f t="shared" si="94"/>
        <v>2.0859285550202399E-2</v>
      </c>
      <c r="S205" s="41">
        <f t="shared" si="95"/>
        <v>6.0654456896180902E-5</v>
      </c>
      <c r="T205" s="41">
        <f t="shared" si="96"/>
        <v>2.0798631093306218E-2</v>
      </c>
      <c r="U205" s="41">
        <f>'Survival-1cycle NMA'!DV206</f>
        <v>3.3082912315316897E-2</v>
      </c>
      <c r="V205" s="12">
        <f t="shared" si="97"/>
        <v>3.1662293670771779E-2</v>
      </c>
      <c r="W205" s="41">
        <f>'Survival-1cycle NMA'!DO206</f>
        <v>1.42061864454512E-3</v>
      </c>
      <c r="X205" s="41">
        <f t="shared" si="98"/>
        <v>3.0961789263889698E-2</v>
      </c>
      <c r="Y205" s="41">
        <f t="shared" si="99"/>
        <v>3.0516365721262033E-2</v>
      </c>
      <c r="Z205" s="41">
        <f t="shared" si="100"/>
        <v>4.4542354262766499E-4</v>
      </c>
      <c r="AA205" s="41">
        <f>'Survival-1cycle NMA'!DU206</f>
        <v>2.1923899249420099E-2</v>
      </c>
      <c r="AB205" s="12">
        <f t="shared" si="101"/>
        <v>2.1605149784233259E-2</v>
      </c>
      <c r="AC205" s="41">
        <f>'Survival-1cycle NMA'!DN206</f>
        <v>3.1874946518684099E-4</v>
      </c>
      <c r="AD205" s="41">
        <f>'Survival-1cycle NMA'!DW206</f>
        <v>5.56361453627967E-2</v>
      </c>
      <c r="AE205" s="12">
        <f t="shared" si="102"/>
        <v>5.4541406314446143E-2</v>
      </c>
      <c r="AF205" s="41">
        <f>'Survival-1cycle NMA'!DP206</f>
        <v>1.0947390483505601E-3</v>
      </c>
      <c r="AG205" s="41">
        <f t="shared" si="103"/>
        <v>2.0859285550202399E-2</v>
      </c>
      <c r="AH205" s="41">
        <f t="shared" si="104"/>
        <v>6.0654456896180902E-5</v>
      </c>
      <c r="AI205" s="41">
        <f t="shared" si="105"/>
        <v>2.0798631093306218E-2</v>
      </c>
      <c r="AJ205" s="41">
        <f>'Survival-1cycle NMA'!DX206</f>
        <v>2.6198496697196001E-2</v>
      </c>
      <c r="AK205" s="12">
        <f t="shared" si="106"/>
        <v>2.4590323634274061E-2</v>
      </c>
      <c r="AL205" s="41">
        <f>'Survival-1cycle NMA'!DQ206</f>
        <v>1.6081730629219401E-3</v>
      </c>
      <c r="AM205" s="41">
        <f t="shared" si="107"/>
        <v>2.1923899249420099E-2</v>
      </c>
      <c r="AN205" s="41">
        <f t="shared" si="108"/>
        <v>2.1605149784233259E-2</v>
      </c>
      <c r="AO205" s="41">
        <f t="shared" si="109"/>
        <v>3.1874946518684099E-4</v>
      </c>
    </row>
    <row r="206" spans="1:41">
      <c r="A206" s="12">
        <v>203</v>
      </c>
      <c r="B206" s="12">
        <f t="shared" si="84"/>
        <v>11.621917808219179</v>
      </c>
      <c r="C206" s="41">
        <f>'Survival-1cycle NMA'!DS207</f>
        <v>3.4423088575861203E-2</v>
      </c>
      <c r="D206" s="41">
        <f>'Survival-1cycle NMA'!DL207</f>
        <v>1.8752973148705699E-4</v>
      </c>
      <c r="E206" s="12">
        <f t="shared" si="85"/>
        <v>3.4235558844374146E-2</v>
      </c>
      <c r="F206" s="41">
        <f>'Survival-1cycle NMA'!DR207</f>
        <v>2.0657006147496101E-2</v>
      </c>
      <c r="G206" s="41">
        <f>'Survival-1cycle NMA'!DK207</f>
        <v>5.9155777462183098E-5</v>
      </c>
      <c r="H206" s="12">
        <f t="shared" si="86"/>
        <v>2.0597850370033918E-2</v>
      </c>
      <c r="I206" s="41">
        <f>'Survival-1cycle NMA'!DT207</f>
        <v>3.0679711004582999E-2</v>
      </c>
      <c r="J206" s="12">
        <f t="shared" si="87"/>
        <v>3.0243831770467411E-2</v>
      </c>
      <c r="K206" s="41">
        <f>'Survival-1cycle NMA'!DM207</f>
        <v>4.3587923411558799E-4</v>
      </c>
      <c r="L206" s="41">
        <f t="shared" si="88"/>
        <v>2.0657006147496101E-2</v>
      </c>
      <c r="M206" s="41">
        <f t="shared" si="89"/>
        <v>5.9155777462183098E-5</v>
      </c>
      <c r="N206" s="41">
        <f t="shared" si="90"/>
        <v>2.0597850370033918E-2</v>
      </c>
      <c r="O206" s="41">
        <f t="shared" si="91"/>
        <v>3.0679711004582999E-2</v>
      </c>
      <c r="P206" s="41">
        <f t="shared" si="92"/>
        <v>3.0243831770467411E-2</v>
      </c>
      <c r="Q206" s="41">
        <f t="shared" si="93"/>
        <v>4.3587923411558799E-4</v>
      </c>
      <c r="R206" s="41">
        <f t="shared" si="94"/>
        <v>2.0657006147496101E-2</v>
      </c>
      <c r="S206" s="41">
        <f t="shared" si="95"/>
        <v>5.9155777462183098E-5</v>
      </c>
      <c r="T206" s="41">
        <f t="shared" si="96"/>
        <v>2.0597850370033918E-2</v>
      </c>
      <c r="U206" s="41">
        <f>'Survival-1cycle NMA'!DV207</f>
        <v>3.2784876256671799E-2</v>
      </c>
      <c r="V206" s="12">
        <f t="shared" si="97"/>
        <v>3.1391760825062107E-2</v>
      </c>
      <c r="W206" s="41">
        <f>'Survival-1cycle NMA'!DO207</f>
        <v>1.3931154316096899E-3</v>
      </c>
      <c r="X206" s="41">
        <f t="shared" si="98"/>
        <v>3.0679711004582999E-2</v>
      </c>
      <c r="Y206" s="41">
        <f t="shared" si="99"/>
        <v>3.0243831770467411E-2</v>
      </c>
      <c r="Z206" s="41">
        <f t="shared" si="100"/>
        <v>4.3587923411558799E-4</v>
      </c>
      <c r="AA206" s="41">
        <f>'Survival-1cycle NMA'!DU207</f>
        <v>2.1712878638914499E-2</v>
      </c>
      <c r="AB206" s="12">
        <f t="shared" si="101"/>
        <v>2.1401141676777011E-2</v>
      </c>
      <c r="AC206" s="41">
        <f>'Survival-1cycle NMA'!DN207</f>
        <v>3.1173696213748802E-4</v>
      </c>
      <c r="AD206" s="41">
        <f>'Survival-1cycle NMA'!DW207</f>
        <v>5.5181459034291898E-2</v>
      </c>
      <c r="AE206" s="12">
        <f t="shared" si="102"/>
        <v>5.4108435984078621E-2</v>
      </c>
      <c r="AF206" s="41">
        <f>'Survival-1cycle NMA'!DP207</f>
        <v>1.0730230502132799E-3</v>
      </c>
      <c r="AG206" s="41">
        <f t="shared" si="103"/>
        <v>2.0657006147496101E-2</v>
      </c>
      <c r="AH206" s="41">
        <f t="shared" si="104"/>
        <v>5.9155777462183098E-5</v>
      </c>
      <c r="AI206" s="41">
        <f t="shared" si="105"/>
        <v>2.0597850370033918E-2</v>
      </c>
      <c r="AJ206" s="41">
        <f>'Survival-1cycle NMA'!DX207</f>
        <v>2.59532072293234E-2</v>
      </c>
      <c r="AK206" s="12">
        <f t="shared" si="106"/>
        <v>2.4375799282777579E-2</v>
      </c>
      <c r="AL206" s="41">
        <f>'Survival-1cycle NMA'!DQ207</f>
        <v>1.5774079465458201E-3</v>
      </c>
      <c r="AM206" s="41">
        <f t="shared" si="107"/>
        <v>2.1712878638914499E-2</v>
      </c>
      <c r="AN206" s="41">
        <f t="shared" si="108"/>
        <v>2.1401141676777011E-2</v>
      </c>
      <c r="AO206" s="41">
        <f t="shared" si="109"/>
        <v>3.1173696213748802E-4</v>
      </c>
    </row>
    <row r="207" spans="1:41">
      <c r="A207" s="12">
        <v>204</v>
      </c>
      <c r="B207" s="12">
        <f t="shared" si="84"/>
        <v>11.67945205479452</v>
      </c>
      <c r="C207" s="41">
        <f>'Survival-1cycle NMA'!DS208</f>
        <v>3.4116610728317703E-2</v>
      </c>
      <c r="D207" s="41">
        <f>'Survival-1cycle NMA'!DL208</f>
        <v>1.8325844243716199E-4</v>
      </c>
      <c r="E207" s="12">
        <f t="shared" si="85"/>
        <v>3.3933352285880541E-2</v>
      </c>
      <c r="F207" s="41">
        <f>'Survival-1cycle NMA'!DR208</f>
        <v>2.0457384132076002E-2</v>
      </c>
      <c r="G207" s="41">
        <f>'Survival-1cycle NMA'!DK208</f>
        <v>5.7698945565842797E-5</v>
      </c>
      <c r="H207" s="12">
        <f t="shared" si="86"/>
        <v>2.0399685186510159E-2</v>
      </c>
      <c r="I207" s="41">
        <f>'Survival-1cycle NMA'!DT208</f>
        <v>3.0401150977630301E-2</v>
      </c>
      <c r="J207" s="12">
        <f t="shared" si="87"/>
        <v>2.9974582080734783E-2</v>
      </c>
      <c r="K207" s="41">
        <f>'Survival-1cycle NMA'!DM208</f>
        <v>4.2656889689551798E-4</v>
      </c>
      <c r="L207" s="41">
        <f t="shared" si="88"/>
        <v>2.0457384132076002E-2</v>
      </c>
      <c r="M207" s="41">
        <f t="shared" si="89"/>
        <v>5.7698945565842797E-5</v>
      </c>
      <c r="N207" s="41">
        <f t="shared" si="90"/>
        <v>2.0399685186510159E-2</v>
      </c>
      <c r="O207" s="41">
        <f t="shared" si="91"/>
        <v>3.0401150977630301E-2</v>
      </c>
      <c r="P207" s="41">
        <f t="shared" si="92"/>
        <v>2.9974582080734783E-2</v>
      </c>
      <c r="Q207" s="41">
        <f t="shared" si="93"/>
        <v>4.2656889689551798E-4</v>
      </c>
      <c r="R207" s="41">
        <f t="shared" si="94"/>
        <v>2.0457384132076002E-2</v>
      </c>
      <c r="S207" s="41">
        <f t="shared" si="95"/>
        <v>5.7698945565842797E-5</v>
      </c>
      <c r="T207" s="41">
        <f t="shared" si="96"/>
        <v>2.0399685186510159E-2</v>
      </c>
      <c r="U207" s="41">
        <f>'Survival-1cycle NMA'!DV208</f>
        <v>3.2490522857679102E-2</v>
      </c>
      <c r="V207" s="12">
        <f t="shared" si="97"/>
        <v>3.1124296100986371E-2</v>
      </c>
      <c r="W207" s="41">
        <f>'Survival-1cycle NMA'!DO208</f>
        <v>1.3662267566927301E-3</v>
      </c>
      <c r="X207" s="41">
        <f t="shared" si="98"/>
        <v>3.0401150977630301E-2</v>
      </c>
      <c r="Y207" s="41">
        <f t="shared" si="99"/>
        <v>2.9974582080734783E-2</v>
      </c>
      <c r="Z207" s="41">
        <f t="shared" si="100"/>
        <v>4.2656889689551798E-4</v>
      </c>
      <c r="AA207" s="41">
        <f>'Survival-1cycle NMA'!DU208</f>
        <v>2.1504613085406701E-2</v>
      </c>
      <c r="AB207" s="12">
        <f t="shared" si="101"/>
        <v>2.1199712529441486E-2</v>
      </c>
      <c r="AC207" s="41">
        <f>'Survival-1cycle NMA'!DN208</f>
        <v>3.0490055596521498E-4</v>
      </c>
      <c r="AD207" s="41">
        <f>'Survival-1cycle NMA'!DW208</f>
        <v>5.4731952251053997E-2</v>
      </c>
      <c r="AE207" s="12">
        <f t="shared" si="102"/>
        <v>5.3680149067654184E-2</v>
      </c>
      <c r="AF207" s="41">
        <f>'Survival-1cycle NMA'!DP208</f>
        <v>1.0518031833998099E-3</v>
      </c>
      <c r="AG207" s="41">
        <f t="shared" si="103"/>
        <v>2.0457384132076002E-2</v>
      </c>
      <c r="AH207" s="41">
        <f t="shared" si="104"/>
        <v>5.7698945565842797E-5</v>
      </c>
      <c r="AI207" s="41">
        <f t="shared" si="105"/>
        <v>2.0399685186510159E-2</v>
      </c>
      <c r="AJ207" s="41">
        <f>'Survival-1cycle NMA'!DX208</f>
        <v>2.5711047458263199E-2</v>
      </c>
      <c r="AK207" s="12">
        <f t="shared" si="106"/>
        <v>2.4163724657879259E-2</v>
      </c>
      <c r="AL207" s="41">
        <f>'Survival-1cycle NMA'!DQ208</f>
        <v>1.54732280038394E-3</v>
      </c>
      <c r="AM207" s="41">
        <f t="shared" si="107"/>
        <v>2.1504613085406701E-2</v>
      </c>
      <c r="AN207" s="41">
        <f t="shared" si="108"/>
        <v>2.1199712529441486E-2</v>
      </c>
      <c r="AO207" s="41">
        <f t="shared" si="109"/>
        <v>3.0490055596521498E-4</v>
      </c>
    </row>
    <row r="208" spans="1:41">
      <c r="A208" s="12">
        <v>205</v>
      </c>
      <c r="B208" s="12">
        <f t="shared" si="84"/>
        <v>11.736986301369862</v>
      </c>
      <c r="C208" s="41">
        <f>'Survival-1cycle NMA'!DS209</f>
        <v>3.3813879854276099E-2</v>
      </c>
      <c r="D208" s="41">
        <f>'Survival-1cycle NMA'!DL209</f>
        <v>1.7909782184144499E-4</v>
      </c>
      <c r="E208" s="12">
        <f t="shared" si="85"/>
        <v>3.3634782032434654E-2</v>
      </c>
      <c r="F208" s="41">
        <f>'Survival-1cycle NMA'!DR209</f>
        <v>2.0260374891826201E-2</v>
      </c>
      <c r="G208" s="41">
        <f>'Survival-1cycle NMA'!DK209</f>
        <v>5.62826538000882E-5</v>
      </c>
      <c r="H208" s="12">
        <f t="shared" si="86"/>
        <v>2.0204092238026113E-2</v>
      </c>
      <c r="I208" s="41">
        <f>'Survival-1cycle NMA'!DT209</f>
        <v>3.01260526865927E-2</v>
      </c>
      <c r="J208" s="12">
        <f t="shared" si="87"/>
        <v>2.9708566641830594E-2</v>
      </c>
      <c r="K208" s="41">
        <f>'Survival-1cycle NMA'!DM209</f>
        <v>4.17486044762105E-4</v>
      </c>
      <c r="L208" s="41">
        <f t="shared" si="88"/>
        <v>2.0260374891826201E-2</v>
      </c>
      <c r="M208" s="41">
        <f t="shared" si="89"/>
        <v>5.62826538000882E-5</v>
      </c>
      <c r="N208" s="41">
        <f t="shared" si="90"/>
        <v>2.0204092238026113E-2</v>
      </c>
      <c r="O208" s="41">
        <f t="shared" si="91"/>
        <v>3.01260526865927E-2</v>
      </c>
      <c r="P208" s="41">
        <f t="shared" si="92"/>
        <v>2.9708566641830594E-2</v>
      </c>
      <c r="Q208" s="41">
        <f t="shared" si="93"/>
        <v>4.17486044762105E-4</v>
      </c>
      <c r="R208" s="41">
        <f t="shared" si="94"/>
        <v>2.0260374891826201E-2</v>
      </c>
      <c r="S208" s="41">
        <f t="shared" si="95"/>
        <v>5.62826538000882E-5</v>
      </c>
      <c r="T208" s="41">
        <f t="shared" si="96"/>
        <v>2.0204092238026113E-2</v>
      </c>
      <c r="U208" s="41">
        <f>'Survival-1cycle NMA'!DV209</f>
        <v>3.2199793453846999E-2</v>
      </c>
      <c r="V208" s="12">
        <f t="shared" si="97"/>
        <v>3.0859856480334239E-2</v>
      </c>
      <c r="W208" s="41">
        <f>'Survival-1cycle NMA'!DO209</f>
        <v>1.3399369735127599E-3</v>
      </c>
      <c r="X208" s="41">
        <f t="shared" si="98"/>
        <v>3.01260526865927E-2</v>
      </c>
      <c r="Y208" s="41">
        <f t="shared" si="99"/>
        <v>2.9708566641830594E-2</v>
      </c>
      <c r="Z208" s="41">
        <f t="shared" si="100"/>
        <v>4.17486044762105E-4</v>
      </c>
      <c r="AA208" s="41">
        <f>'Survival-1cycle NMA'!DU209</f>
        <v>2.1299056582110499E-2</v>
      </c>
      <c r="AB208" s="12">
        <f t="shared" si="101"/>
        <v>2.10008213263717E-2</v>
      </c>
      <c r="AC208" s="41">
        <f>'Survival-1cycle NMA'!DN209</f>
        <v>2.98235255738799E-4</v>
      </c>
      <c r="AD208" s="41">
        <f>'Survival-1cycle NMA'!DW209</f>
        <v>5.4287548077338599E-2</v>
      </c>
      <c r="AE208" s="12">
        <f t="shared" si="102"/>
        <v>5.3256481521619096E-2</v>
      </c>
      <c r="AF208" s="41">
        <f>'Survival-1cycle NMA'!DP209</f>
        <v>1.0310665557194999E-3</v>
      </c>
      <c r="AG208" s="41">
        <f t="shared" si="103"/>
        <v>2.0260374891826201E-2</v>
      </c>
      <c r="AH208" s="41">
        <f t="shared" si="104"/>
        <v>5.62826538000882E-5</v>
      </c>
      <c r="AI208" s="41">
        <f t="shared" si="105"/>
        <v>2.0204092238026113E-2</v>
      </c>
      <c r="AJ208" s="41">
        <f>'Survival-1cycle NMA'!DX209</f>
        <v>2.5471966138928302E-2</v>
      </c>
      <c r="AK208" s="12">
        <f t="shared" si="106"/>
        <v>2.3954065654114152E-2</v>
      </c>
      <c r="AL208" s="41">
        <f>'Survival-1cycle NMA'!DQ209</f>
        <v>1.51790048481415E-3</v>
      </c>
      <c r="AM208" s="41">
        <f t="shared" si="107"/>
        <v>2.1299056582110499E-2</v>
      </c>
      <c r="AN208" s="41">
        <f t="shared" si="108"/>
        <v>2.10008213263717E-2</v>
      </c>
      <c r="AO208" s="41">
        <f t="shared" si="109"/>
        <v>2.98235255738799E-4</v>
      </c>
    </row>
    <row r="209" spans="1:41">
      <c r="A209" s="12">
        <v>206</v>
      </c>
      <c r="B209" s="12">
        <f t="shared" si="84"/>
        <v>11.794520547945206</v>
      </c>
      <c r="C209" s="41">
        <f>'Survival-1cycle NMA'!DS210</f>
        <v>3.3514836846092903E-2</v>
      </c>
      <c r="D209" s="41">
        <f>'Survival-1cycle NMA'!DL210</f>
        <v>1.7504464299999999E-4</v>
      </c>
      <c r="E209" s="12">
        <f t="shared" si="85"/>
        <v>3.3339792203092904E-2</v>
      </c>
      <c r="F209" s="41">
        <f>'Survival-1cycle NMA'!DR210</f>
        <v>2.0065934732633801E-2</v>
      </c>
      <c r="G209" s="41">
        <f>'Survival-1cycle NMA'!DK210</f>
        <v>5.4905640056057699E-5</v>
      </c>
      <c r="H209" s="12">
        <f t="shared" si="86"/>
        <v>2.0011029092577744E-2</v>
      </c>
      <c r="I209" s="41">
        <f>'Survival-1cycle NMA'!DT210</f>
        <v>2.98543607531443E-2</v>
      </c>
      <c r="J209" s="12">
        <f t="shared" si="87"/>
        <v>2.9445736360368964E-2</v>
      </c>
      <c r="K209" s="41">
        <f>'Survival-1cycle NMA'!DM210</f>
        <v>4.0862439277533597E-4</v>
      </c>
      <c r="L209" s="41">
        <f t="shared" si="88"/>
        <v>2.0065934732633801E-2</v>
      </c>
      <c r="M209" s="41">
        <f t="shared" si="89"/>
        <v>5.4905640056057699E-5</v>
      </c>
      <c r="N209" s="41">
        <f t="shared" si="90"/>
        <v>2.0011029092577744E-2</v>
      </c>
      <c r="O209" s="41">
        <f t="shared" si="91"/>
        <v>2.98543607531443E-2</v>
      </c>
      <c r="P209" s="41">
        <f t="shared" si="92"/>
        <v>2.9445736360368964E-2</v>
      </c>
      <c r="Q209" s="41">
        <f t="shared" si="93"/>
        <v>4.0862439277533597E-4</v>
      </c>
      <c r="R209" s="41">
        <f t="shared" si="94"/>
        <v>2.0065934732633801E-2</v>
      </c>
      <c r="S209" s="41">
        <f t="shared" si="95"/>
        <v>5.4905640056057699E-5</v>
      </c>
      <c r="T209" s="41">
        <f t="shared" si="96"/>
        <v>2.0011029092577744E-2</v>
      </c>
      <c r="U209" s="41">
        <f>'Survival-1cycle NMA'!DV210</f>
        <v>3.1912630533546898E-2</v>
      </c>
      <c r="V209" s="12">
        <f t="shared" si="97"/>
        <v>3.0598399648961858E-2</v>
      </c>
      <c r="W209" s="41">
        <f>'Survival-1cycle NMA'!DO210</f>
        <v>1.31423088458504E-3</v>
      </c>
      <c r="X209" s="41">
        <f t="shared" si="98"/>
        <v>2.98543607531443E-2</v>
      </c>
      <c r="Y209" s="41">
        <f t="shared" si="99"/>
        <v>2.9445736360368964E-2</v>
      </c>
      <c r="Z209" s="41">
        <f t="shared" si="100"/>
        <v>4.0862439277533597E-4</v>
      </c>
      <c r="AA209" s="41">
        <f>'Survival-1cycle NMA'!DU210</f>
        <v>2.1096164064546299E-2</v>
      </c>
      <c r="AB209" s="12">
        <f t="shared" si="101"/>
        <v>2.0804427835960607E-2</v>
      </c>
      <c r="AC209" s="41">
        <f>'Survival-1cycle NMA'!DN210</f>
        <v>2.9173622858569298E-4</v>
      </c>
      <c r="AD209" s="41">
        <f>'Survival-1cycle NMA'!DW210</f>
        <v>5.3848170998776403E-2</v>
      </c>
      <c r="AE209" s="12">
        <f t="shared" si="102"/>
        <v>5.2837370346950616E-2</v>
      </c>
      <c r="AF209" s="41">
        <f>'Survival-1cycle NMA'!DP210</f>
        <v>1.01080065182579E-3</v>
      </c>
      <c r="AG209" s="41">
        <f t="shared" si="103"/>
        <v>2.0065934732633801E-2</v>
      </c>
      <c r="AH209" s="41">
        <f t="shared" si="104"/>
        <v>5.4905640056057699E-5</v>
      </c>
      <c r="AI209" s="41">
        <f t="shared" si="105"/>
        <v>2.0011029092577744E-2</v>
      </c>
      <c r="AJ209" s="41">
        <f>'Survival-1cycle NMA'!DX210</f>
        <v>2.5235913057892599E-2</v>
      </c>
      <c r="AK209" s="12">
        <f t="shared" si="106"/>
        <v>2.3746788710580859E-2</v>
      </c>
      <c r="AL209" s="41">
        <f>'Survival-1cycle NMA'!DQ210</f>
        <v>1.48912434731174E-3</v>
      </c>
      <c r="AM209" s="41">
        <f t="shared" si="107"/>
        <v>2.1096164064546299E-2</v>
      </c>
      <c r="AN209" s="41">
        <f t="shared" si="108"/>
        <v>2.0804427835960607E-2</v>
      </c>
      <c r="AO209" s="41">
        <f t="shared" si="109"/>
        <v>2.9173622858569298E-4</v>
      </c>
    </row>
    <row r="210" spans="1:41">
      <c r="A210" s="12">
        <v>207</v>
      </c>
      <c r="B210" s="12">
        <f t="shared" si="84"/>
        <v>11.852054794520548</v>
      </c>
      <c r="C210" s="41">
        <f>'Survival-1cycle NMA'!DS211</f>
        <v>3.32194237470863E-2</v>
      </c>
      <c r="D210" s="41">
        <f>'Survival-1cycle NMA'!DL211</f>
        <v>1.7109578406837599E-4</v>
      </c>
      <c r="E210" s="12">
        <f t="shared" si="85"/>
        <v>3.3048327963017925E-2</v>
      </c>
      <c r="F210" s="41">
        <f>'Survival-1cycle NMA'!DR211</f>
        <v>1.9874020855936699E-2</v>
      </c>
      <c r="G210" s="41">
        <f>'Survival-1cycle NMA'!DK211</f>
        <v>5.3566685796369002E-5</v>
      </c>
      <c r="H210" s="12">
        <f t="shared" si="86"/>
        <v>1.982045417014033E-2</v>
      </c>
      <c r="I210" s="41">
        <f>'Survival-1cycle NMA'!DT211</f>
        <v>2.9586020890659499E-2</v>
      </c>
      <c r="J210" s="12">
        <f t="shared" si="87"/>
        <v>2.9186043040326199E-2</v>
      </c>
      <c r="K210" s="41">
        <f>'Survival-1cycle NMA'!DM211</f>
        <v>3.9997785033330001E-4</v>
      </c>
      <c r="L210" s="41">
        <f t="shared" si="88"/>
        <v>1.9874020855936699E-2</v>
      </c>
      <c r="M210" s="41">
        <f t="shared" si="89"/>
        <v>5.3566685796369002E-5</v>
      </c>
      <c r="N210" s="41">
        <f t="shared" si="90"/>
        <v>1.982045417014033E-2</v>
      </c>
      <c r="O210" s="41">
        <f t="shared" si="91"/>
        <v>2.9586020890659499E-2</v>
      </c>
      <c r="P210" s="41">
        <f t="shared" si="92"/>
        <v>2.9186043040326199E-2</v>
      </c>
      <c r="Q210" s="41">
        <f t="shared" si="93"/>
        <v>3.9997785033330001E-4</v>
      </c>
      <c r="R210" s="41">
        <f t="shared" si="94"/>
        <v>1.9874020855936699E-2</v>
      </c>
      <c r="S210" s="41">
        <f t="shared" si="95"/>
        <v>5.3566685796369002E-5</v>
      </c>
      <c r="T210" s="41">
        <f t="shared" si="96"/>
        <v>1.982045417014033E-2</v>
      </c>
      <c r="U210" s="41">
        <f>'Survival-1cycle NMA'!DV211</f>
        <v>3.1628977710954902E-2</v>
      </c>
      <c r="V210" s="12">
        <f t="shared" si="97"/>
        <v>3.0339883984091983E-2</v>
      </c>
      <c r="W210" s="41">
        <f>'Survival-1cycle NMA'!DO211</f>
        <v>1.2890937268629199E-3</v>
      </c>
      <c r="X210" s="41">
        <f t="shared" si="98"/>
        <v>2.9586020890659499E-2</v>
      </c>
      <c r="Y210" s="41">
        <f t="shared" si="99"/>
        <v>2.9186043040326199E-2</v>
      </c>
      <c r="Z210" s="41">
        <f t="shared" si="100"/>
        <v>3.9997785033330001E-4</v>
      </c>
      <c r="AA210" s="41">
        <f>'Survival-1cycle NMA'!DU211</f>
        <v>2.0895891387593499E-2</v>
      </c>
      <c r="AB210" s="12">
        <f t="shared" si="101"/>
        <v>2.0610492593444815E-2</v>
      </c>
      <c r="AC210" s="41">
        <f>'Survival-1cycle NMA'!DN211</f>
        <v>2.8539879414868401E-4</v>
      </c>
      <c r="AD210" s="41">
        <f>'Survival-1cycle NMA'!DW211</f>
        <v>5.3413746890825703E-2</v>
      </c>
      <c r="AE210" s="12">
        <f t="shared" si="102"/>
        <v>5.2422753569879715E-2</v>
      </c>
      <c r="AF210" s="41">
        <f>'Survival-1cycle NMA'!DP211</f>
        <v>9.9099332094598801E-4</v>
      </c>
      <c r="AG210" s="41">
        <f t="shared" si="103"/>
        <v>1.9874020855936699E-2</v>
      </c>
      <c r="AH210" s="41">
        <f t="shared" si="104"/>
        <v>5.3566685796369002E-5</v>
      </c>
      <c r="AI210" s="41">
        <f t="shared" si="105"/>
        <v>1.982045417014033E-2</v>
      </c>
      <c r="AJ210" s="41">
        <f>'Survival-1cycle NMA'!DX211</f>
        <v>2.50028390086484E-2</v>
      </c>
      <c r="AK210" s="12">
        <f t="shared" si="106"/>
        <v>2.3541860801649092E-2</v>
      </c>
      <c r="AL210" s="41">
        <f>'Survival-1cycle NMA'!DQ211</f>
        <v>1.46097820699931E-3</v>
      </c>
      <c r="AM210" s="41">
        <f t="shared" si="107"/>
        <v>2.0895891387593499E-2</v>
      </c>
      <c r="AN210" s="41">
        <f t="shared" si="108"/>
        <v>2.0610492593444815E-2</v>
      </c>
      <c r="AO210" s="41">
        <f t="shared" si="109"/>
        <v>2.8539879414868401E-4</v>
      </c>
    </row>
    <row r="211" spans="1:41">
      <c r="A211" s="12">
        <v>208</v>
      </c>
      <c r="B211" s="12">
        <f t="shared" si="84"/>
        <v>11.90958904109589</v>
      </c>
      <c r="C211" s="41">
        <f>'Survival-1cycle NMA'!DS212</f>
        <v>3.2927583724751901E-2</v>
      </c>
      <c r="D211" s="41">
        <f>'Survival-1cycle NMA'!DL212</f>
        <v>1.67248224292149E-4</v>
      </c>
      <c r="E211" s="12">
        <f t="shared" si="85"/>
        <v>3.2760335500459752E-2</v>
      </c>
      <c r="F211" s="41">
        <f>'Survival-1cycle NMA'!DR212</f>
        <v>1.9684591336907399E-2</v>
      </c>
      <c r="G211" s="41">
        <f>'Survival-1cycle NMA'!DK212</f>
        <v>5.2264614400221502E-5</v>
      </c>
      <c r="H211" s="12">
        <f t="shared" si="86"/>
        <v>1.9632326722507178E-2</v>
      </c>
      <c r="I211" s="41">
        <f>'Survival-1cycle NMA'!DT212</f>
        <v>2.93209798785312E-2</v>
      </c>
      <c r="J211" s="12">
        <f t="shared" si="87"/>
        <v>2.8929439364023906E-2</v>
      </c>
      <c r="K211" s="41">
        <f>'Survival-1cycle NMA'!DM212</f>
        <v>3.9154051450729398E-4</v>
      </c>
      <c r="L211" s="41">
        <f t="shared" si="88"/>
        <v>1.9684591336907399E-2</v>
      </c>
      <c r="M211" s="41">
        <f t="shared" si="89"/>
        <v>5.2264614400221502E-5</v>
      </c>
      <c r="N211" s="41">
        <f t="shared" si="90"/>
        <v>1.9632326722507178E-2</v>
      </c>
      <c r="O211" s="41">
        <f t="shared" si="91"/>
        <v>2.93209798785312E-2</v>
      </c>
      <c r="P211" s="41">
        <f t="shared" si="92"/>
        <v>2.8929439364023906E-2</v>
      </c>
      <c r="Q211" s="41">
        <f t="shared" si="93"/>
        <v>3.9154051450729398E-4</v>
      </c>
      <c r="R211" s="41">
        <f t="shared" si="94"/>
        <v>1.9684591336907399E-2</v>
      </c>
      <c r="S211" s="41">
        <f t="shared" si="95"/>
        <v>5.2264614400221502E-5</v>
      </c>
      <c r="T211" s="41">
        <f t="shared" si="96"/>
        <v>1.9632326722507178E-2</v>
      </c>
      <c r="U211" s="41">
        <f>'Survival-1cycle NMA'!DV212</f>
        <v>3.1348779699733702E-2</v>
      </c>
      <c r="V211" s="12">
        <f t="shared" si="97"/>
        <v>3.0084268541847533E-2</v>
      </c>
      <c r="W211" s="41">
        <f>'Survival-1cycle NMA'!DO212</f>
        <v>1.2645111578861699E-3</v>
      </c>
      <c r="X211" s="41">
        <f t="shared" si="98"/>
        <v>2.93209798785312E-2</v>
      </c>
      <c r="Y211" s="41">
        <f t="shared" si="99"/>
        <v>2.8929439364023906E-2</v>
      </c>
      <c r="Z211" s="41">
        <f t="shared" si="100"/>
        <v>3.9154051450729398E-4</v>
      </c>
      <c r="AA211" s="41">
        <f>'Survival-1cycle NMA'!DU212</f>
        <v>2.0698195303185798E-2</v>
      </c>
      <c r="AB211" s="12">
        <f t="shared" si="101"/>
        <v>2.0418976883930975E-2</v>
      </c>
      <c r="AC211" s="41">
        <f>'Survival-1cycle NMA'!DN212</f>
        <v>2.7921841925482299E-4</v>
      </c>
      <c r="AD211" s="41">
        <f>'Survival-1cycle NMA'!DW212</f>
        <v>5.2984202988038201E-2</v>
      </c>
      <c r="AE211" s="12">
        <f t="shared" si="102"/>
        <v>5.2012570222986346E-2</v>
      </c>
      <c r="AF211" s="41">
        <f>'Survival-1cycle NMA'!DP212</f>
        <v>9.7163276505185503E-4</v>
      </c>
      <c r="AG211" s="41">
        <f t="shared" si="103"/>
        <v>1.9684591336907399E-2</v>
      </c>
      <c r="AH211" s="41">
        <f t="shared" si="104"/>
        <v>5.2264614400221502E-5</v>
      </c>
      <c r="AI211" s="41">
        <f t="shared" si="105"/>
        <v>1.9632326722507178E-2</v>
      </c>
      <c r="AJ211" s="41">
        <f>'Survival-1cycle NMA'!DX212</f>
        <v>2.4772695767552901E-2</v>
      </c>
      <c r="AK211" s="12">
        <f t="shared" si="106"/>
        <v>2.333924942781471E-2</v>
      </c>
      <c r="AL211" s="41">
        <f>'Survival-1cycle NMA'!DQ212</f>
        <v>1.43344633973819E-3</v>
      </c>
      <c r="AM211" s="41">
        <f t="shared" si="107"/>
        <v>2.0698195303185798E-2</v>
      </c>
      <c r="AN211" s="41">
        <f t="shared" si="108"/>
        <v>2.0418976883930975E-2</v>
      </c>
      <c r="AO211" s="41">
        <f t="shared" si="109"/>
        <v>2.7921841925482299E-4</v>
      </c>
    </row>
    <row r="212" spans="1:41">
      <c r="A212" s="12">
        <v>209</v>
      </c>
      <c r="B212" s="12">
        <f t="shared" si="84"/>
        <v>11.967123287671233</v>
      </c>
      <c r="C212" s="41">
        <f>'Survival-1cycle NMA'!DS213</f>
        <v>3.2639261044713701E-2</v>
      </c>
      <c r="D212" s="41">
        <f>'Survival-1cycle NMA'!DL213</f>
        <v>1.6349904038948101E-4</v>
      </c>
      <c r="E212" s="12">
        <f t="shared" si="85"/>
        <v>3.247576200432422E-2</v>
      </c>
      <c r="F212" s="41">
        <f>'Survival-1cycle NMA'!DR213</f>
        <v>1.9497605103257199E-2</v>
      </c>
      <c r="G212" s="41">
        <f>'Survival-1cycle NMA'!DK213</f>
        <v>5.0998289576775802E-5</v>
      </c>
      <c r="H212" s="12">
        <f t="shared" si="86"/>
        <v>1.9446606813680423E-2</v>
      </c>
      <c r="I212" s="41">
        <f>'Survival-1cycle NMA'!DT213</f>
        <v>2.9059185537192399E-2</v>
      </c>
      <c r="J212" s="12">
        <f t="shared" si="87"/>
        <v>2.8675878873563664E-2</v>
      </c>
      <c r="K212" s="41">
        <f>'Survival-1cycle NMA'!DM213</f>
        <v>3.8330666362873501E-4</v>
      </c>
      <c r="L212" s="41">
        <f t="shared" si="88"/>
        <v>1.9497605103257199E-2</v>
      </c>
      <c r="M212" s="41">
        <f t="shared" si="89"/>
        <v>5.0998289576775802E-5</v>
      </c>
      <c r="N212" s="41">
        <f t="shared" si="90"/>
        <v>1.9446606813680423E-2</v>
      </c>
      <c r="O212" s="41">
        <f t="shared" si="91"/>
        <v>2.9059185537192399E-2</v>
      </c>
      <c r="P212" s="41">
        <f t="shared" si="92"/>
        <v>2.8675878873563664E-2</v>
      </c>
      <c r="Q212" s="41">
        <f t="shared" si="93"/>
        <v>3.8330666362873501E-4</v>
      </c>
      <c r="R212" s="41">
        <f t="shared" si="94"/>
        <v>1.9497605103257199E-2</v>
      </c>
      <c r="S212" s="41">
        <f t="shared" si="95"/>
        <v>5.0998289576775802E-5</v>
      </c>
      <c r="T212" s="41">
        <f t="shared" si="96"/>
        <v>1.9446606813680423E-2</v>
      </c>
      <c r="U212" s="41">
        <f>'Survival-1cycle NMA'!DV213</f>
        <v>3.1071982287430699E-2</v>
      </c>
      <c r="V212" s="12">
        <f t="shared" si="97"/>
        <v>2.983151304501154E-2</v>
      </c>
      <c r="W212" s="41">
        <f>'Survival-1cycle NMA'!DO213</f>
        <v>1.24046924241916E-3</v>
      </c>
      <c r="X212" s="41">
        <f t="shared" si="98"/>
        <v>2.9059185537192399E-2</v>
      </c>
      <c r="Y212" s="41">
        <f t="shared" si="99"/>
        <v>2.8675878873563664E-2</v>
      </c>
      <c r="Z212" s="41">
        <f t="shared" si="100"/>
        <v>3.8330666362873501E-4</v>
      </c>
      <c r="AA212" s="41">
        <f>'Survival-1cycle NMA'!DU213</f>
        <v>2.0503033438638799E-2</v>
      </c>
      <c r="AB212" s="12">
        <f t="shared" si="101"/>
        <v>2.0229842725848161E-2</v>
      </c>
      <c r="AC212" s="41">
        <f>'Survival-1cycle NMA'!DN213</f>
        <v>2.7319071279063899E-4</v>
      </c>
      <c r="AD212" s="41">
        <f>'Survival-1cycle NMA'!DW213</f>
        <v>5.2559467854120502E-2</v>
      </c>
      <c r="AE212" s="12">
        <f t="shared" si="102"/>
        <v>5.1606760326665925E-2</v>
      </c>
      <c r="AF212" s="41">
        <f>'Survival-1cycle NMA'!DP213</f>
        <v>9.5270752745457699E-4</v>
      </c>
      <c r="AG212" s="41">
        <f t="shared" si="103"/>
        <v>1.9497605103257199E-2</v>
      </c>
      <c r="AH212" s="41">
        <f t="shared" si="104"/>
        <v>5.0998289576775802E-5</v>
      </c>
      <c r="AI212" s="41">
        <f t="shared" si="105"/>
        <v>1.9446606813680423E-2</v>
      </c>
      <c r="AJ212" s="41">
        <f>'Survival-1cycle NMA'!DX213</f>
        <v>2.4545436070443301E-2</v>
      </c>
      <c r="AK212" s="12">
        <f t="shared" si="106"/>
        <v>2.3138922606701872E-2</v>
      </c>
      <c r="AL212" s="41">
        <f>'Survival-1cycle NMA'!DQ213</f>
        <v>1.4065134637414301E-3</v>
      </c>
      <c r="AM212" s="41">
        <f t="shared" si="107"/>
        <v>2.0503033438638799E-2</v>
      </c>
      <c r="AN212" s="41">
        <f t="shared" si="108"/>
        <v>2.0229842725848161E-2</v>
      </c>
      <c r="AO212" s="41">
        <f t="shared" si="109"/>
        <v>2.7319071279063899E-4</v>
      </c>
    </row>
    <row r="213" spans="1:41">
      <c r="A213" s="12">
        <v>210</v>
      </c>
      <c r="B213" s="12">
        <f t="shared" si="84"/>
        <v>12.024657534246575</v>
      </c>
      <c r="C213" s="41">
        <f>'Survival-1cycle NMA'!DS214</f>
        <v>3.2354401045371697E-2</v>
      </c>
      <c r="D213" s="41">
        <f>'Survival-1cycle NMA'!DL214</f>
        <v>1.5984540307634201E-4</v>
      </c>
      <c r="E213" s="12">
        <f t="shared" si="85"/>
        <v>3.2194555642295355E-2</v>
      </c>
      <c r="F213" s="41">
        <f>'Survival-1cycle NMA'!DR214</f>
        <v>1.93130219146329E-2</v>
      </c>
      <c r="G213" s="41">
        <f>'Survival-1cycle NMA'!DK214</f>
        <v>4.9766613844703899E-5</v>
      </c>
      <c r="H213" s="12">
        <f t="shared" si="86"/>
        <v>1.9263255300788196E-2</v>
      </c>
      <c r="I213" s="41">
        <f>'Survival-1cycle NMA'!DT214</f>
        <v>2.88005867038186E-2</v>
      </c>
      <c r="J213" s="12">
        <f t="shared" si="87"/>
        <v>2.8425315952701615E-2</v>
      </c>
      <c r="K213" s="41">
        <f>'Survival-1cycle NMA'!DM214</f>
        <v>3.7527075111698499E-4</v>
      </c>
      <c r="L213" s="41">
        <f t="shared" si="88"/>
        <v>1.93130219146329E-2</v>
      </c>
      <c r="M213" s="41">
        <f t="shared" si="89"/>
        <v>4.9766613844703899E-5</v>
      </c>
      <c r="N213" s="41">
        <f t="shared" si="90"/>
        <v>1.9263255300788196E-2</v>
      </c>
      <c r="O213" s="41">
        <f t="shared" si="91"/>
        <v>2.88005867038186E-2</v>
      </c>
      <c r="P213" s="41">
        <f t="shared" si="92"/>
        <v>2.8425315952701615E-2</v>
      </c>
      <c r="Q213" s="41">
        <f t="shared" si="93"/>
        <v>3.7527075111698499E-4</v>
      </c>
      <c r="R213" s="41">
        <f t="shared" si="94"/>
        <v>1.93130219146329E-2</v>
      </c>
      <c r="S213" s="41">
        <f t="shared" si="95"/>
        <v>4.9766613844703899E-5</v>
      </c>
      <c r="T213" s="41">
        <f t="shared" si="96"/>
        <v>1.9263255300788196E-2</v>
      </c>
      <c r="U213" s="41">
        <f>'Survival-1cycle NMA'!DV214</f>
        <v>3.07985323105705E-2</v>
      </c>
      <c r="V213" s="12">
        <f t="shared" si="97"/>
        <v>2.958157787101412E-2</v>
      </c>
      <c r="W213" s="41">
        <f>'Survival-1cycle NMA'!DO214</f>
        <v>1.2169544395563799E-3</v>
      </c>
      <c r="X213" s="41">
        <f t="shared" si="98"/>
        <v>2.88005867038186E-2</v>
      </c>
      <c r="Y213" s="41">
        <f t="shared" si="99"/>
        <v>2.8425315952701615E-2</v>
      </c>
      <c r="Z213" s="41">
        <f t="shared" si="100"/>
        <v>3.7527075111698499E-4</v>
      </c>
      <c r="AA213" s="41">
        <f>'Survival-1cycle NMA'!DU214</f>
        <v>2.0310364275584199E-2</v>
      </c>
      <c r="AB213" s="12">
        <f t="shared" si="101"/>
        <v>2.0043052854812123E-2</v>
      </c>
      <c r="AC213" s="41">
        <f>'Survival-1cycle NMA'!DN214</f>
        <v>2.6731142077207598E-4</v>
      </c>
      <c r="AD213" s="41">
        <f>'Survival-1cycle NMA'!DW214</f>
        <v>5.2139471352771402E-2</v>
      </c>
      <c r="AE213" s="12">
        <f t="shared" si="102"/>
        <v>5.1205264870964759E-2</v>
      </c>
      <c r="AF213" s="41">
        <f>'Survival-1cycle NMA'!DP214</f>
        <v>9.3420648180664301E-4</v>
      </c>
      <c r="AG213" s="41">
        <f t="shared" si="103"/>
        <v>1.93130219146329E-2</v>
      </c>
      <c r="AH213" s="41">
        <f t="shared" si="104"/>
        <v>4.9766613844703899E-5</v>
      </c>
      <c r="AI213" s="41">
        <f t="shared" si="105"/>
        <v>1.9263255300788196E-2</v>
      </c>
      <c r="AJ213" s="41">
        <f>'Survival-1cycle NMA'!DX214</f>
        <v>2.4321013589898501E-2</v>
      </c>
      <c r="AK213" s="12">
        <f t="shared" si="106"/>
        <v>2.294084886421081E-2</v>
      </c>
      <c r="AL213" s="41">
        <f>'Survival-1cycle NMA'!DQ214</f>
        <v>1.38016472568769E-3</v>
      </c>
      <c r="AM213" s="41">
        <f t="shared" si="107"/>
        <v>2.0310364275584199E-2</v>
      </c>
      <c r="AN213" s="41">
        <f t="shared" si="108"/>
        <v>2.0043052854812123E-2</v>
      </c>
      <c r="AO213" s="41">
        <f t="shared" si="109"/>
        <v>2.6731142077207598E-4</v>
      </c>
    </row>
    <row r="214" spans="1:41">
      <c r="A214" s="12">
        <v>211</v>
      </c>
      <c r="B214" s="12">
        <f t="shared" si="84"/>
        <v>12.082191780821917</v>
      </c>
      <c r="C214" s="41">
        <f>'Survival-1cycle NMA'!DS215</f>
        <v>3.20729501132389E-2</v>
      </c>
      <c r="D214" s="41">
        <f>'Survival-1cycle NMA'!DL215</f>
        <v>1.56284573726517E-4</v>
      </c>
      <c r="E214" s="12">
        <f t="shared" si="85"/>
        <v>3.1916665539512383E-2</v>
      </c>
      <c r="F214" s="41">
        <f>'Survival-1cycle NMA'!DR215</f>
        <v>1.9130802342595701E-2</v>
      </c>
      <c r="G214" s="41">
        <f>'Survival-1cycle NMA'!DK215</f>
        <v>4.8568527074133199E-5</v>
      </c>
      <c r="H214" s="12">
        <f t="shared" si="86"/>
        <v>1.9082233815521567E-2</v>
      </c>
      <c r="I214" s="41">
        <f>'Survival-1cycle NMA'!DT215</f>
        <v>2.8545133208688501E-2</v>
      </c>
      <c r="J214" s="12">
        <f t="shared" si="87"/>
        <v>2.8177705809150622E-2</v>
      </c>
      <c r="K214" s="41">
        <f>'Survival-1cycle NMA'!DM215</f>
        <v>3.67427399537879E-4</v>
      </c>
      <c r="L214" s="41">
        <f t="shared" si="88"/>
        <v>1.9130802342595701E-2</v>
      </c>
      <c r="M214" s="41">
        <f t="shared" si="89"/>
        <v>4.8568527074133199E-5</v>
      </c>
      <c r="N214" s="41">
        <f t="shared" si="90"/>
        <v>1.9082233815521567E-2</v>
      </c>
      <c r="O214" s="41">
        <f t="shared" si="91"/>
        <v>2.8545133208688501E-2</v>
      </c>
      <c r="P214" s="41">
        <f t="shared" si="92"/>
        <v>2.8177705809150622E-2</v>
      </c>
      <c r="Q214" s="41">
        <f t="shared" si="93"/>
        <v>3.67427399537879E-4</v>
      </c>
      <c r="R214" s="41">
        <f t="shared" si="94"/>
        <v>1.9130802342595701E-2</v>
      </c>
      <c r="S214" s="41">
        <f t="shared" si="95"/>
        <v>4.8568527074133199E-5</v>
      </c>
      <c r="T214" s="41">
        <f t="shared" si="96"/>
        <v>1.9082233815521567E-2</v>
      </c>
      <c r="U214" s="41">
        <f>'Survival-1cycle NMA'!DV215</f>
        <v>3.05283776304234E-2</v>
      </c>
      <c r="V214" s="12">
        <f t="shared" si="97"/>
        <v>2.9334424040142439E-2</v>
      </c>
      <c r="W214" s="41">
        <f>'Survival-1cycle NMA'!DO215</f>
        <v>1.1939535902809599E-3</v>
      </c>
      <c r="X214" s="41">
        <f t="shared" si="98"/>
        <v>2.8545133208688501E-2</v>
      </c>
      <c r="Y214" s="41">
        <f t="shared" si="99"/>
        <v>2.8177705809150622E-2</v>
      </c>
      <c r="Z214" s="41">
        <f t="shared" si="100"/>
        <v>3.67427399537879E-4</v>
      </c>
      <c r="AA214" s="41">
        <f>'Survival-1cycle NMA'!DU215</f>
        <v>2.0120147129491599E-2</v>
      </c>
      <c r="AB214" s="12">
        <f t="shared" si="101"/>
        <v>1.9858570707888195E-2</v>
      </c>
      <c r="AC214" s="41">
        <f>'Survival-1cycle NMA'!DN215</f>
        <v>2.6157642160340401E-4</v>
      </c>
      <c r="AD214" s="41">
        <f>'Survival-1cycle NMA'!DW215</f>
        <v>5.1724144619266901E-2</v>
      </c>
      <c r="AE214" s="12">
        <f t="shared" si="102"/>
        <v>5.0808025797771897E-2</v>
      </c>
      <c r="AF214" s="41">
        <f>'Survival-1cycle NMA'!DP215</f>
        <v>9.1611882149500402E-4</v>
      </c>
      <c r="AG214" s="41">
        <f t="shared" si="103"/>
        <v>1.9130802342595701E-2</v>
      </c>
      <c r="AH214" s="41">
        <f t="shared" si="104"/>
        <v>4.8568527074133199E-5</v>
      </c>
      <c r="AI214" s="41">
        <f t="shared" si="105"/>
        <v>1.9082233815521567E-2</v>
      </c>
      <c r="AJ214" s="41">
        <f>'Survival-1cycle NMA'!DX215</f>
        <v>2.4099382913129599E-2</v>
      </c>
      <c r="AK214" s="12">
        <f t="shared" si="106"/>
        <v>2.2744997225811549E-2</v>
      </c>
      <c r="AL214" s="41">
        <f>'Survival-1cycle NMA'!DQ215</f>
        <v>1.35438568731805E-3</v>
      </c>
      <c r="AM214" s="41">
        <f t="shared" si="107"/>
        <v>2.0120147129491599E-2</v>
      </c>
      <c r="AN214" s="41">
        <f t="shared" si="108"/>
        <v>1.9858570707888195E-2</v>
      </c>
      <c r="AO214" s="41">
        <f t="shared" si="109"/>
        <v>2.6157642160340401E-4</v>
      </c>
    </row>
    <row r="215" spans="1:41">
      <c r="A215" s="12">
        <v>212</v>
      </c>
      <c r="B215" s="12">
        <f t="shared" si="84"/>
        <v>12.139726027397261</v>
      </c>
      <c r="C215" s="41">
        <f>'Survival-1cycle NMA'!DS216</f>
        <v>3.1794855658931899E-2</v>
      </c>
      <c r="D215" s="41">
        <f>'Survival-1cycle NMA'!DL216</f>
        <v>1.5281390116272901E-4</v>
      </c>
      <c r="E215" s="12">
        <f t="shared" si="85"/>
        <v>3.164204175776917E-2</v>
      </c>
      <c r="F215" s="41">
        <f>'Survival-1cycle NMA'!DR216</f>
        <v>1.8950907751156699E-2</v>
      </c>
      <c r="G215" s="41">
        <f>'Survival-1cycle NMA'!DK216</f>
        <v>4.7403005088431101E-5</v>
      </c>
      <c r="H215" s="12">
        <f t="shared" si="86"/>
        <v>1.8903504746068268E-2</v>
      </c>
      <c r="I215" s="41">
        <f>'Survival-1cycle NMA'!DT216</f>
        <v>2.8292775852190699E-2</v>
      </c>
      <c r="J215" s="12">
        <f t="shared" si="87"/>
        <v>2.793300445730551E-2</v>
      </c>
      <c r="K215" s="41">
        <f>'Survival-1cycle NMA'!DM216</f>
        <v>3.59771394885189E-4</v>
      </c>
      <c r="L215" s="41">
        <f t="shared" si="88"/>
        <v>1.8950907751156699E-2</v>
      </c>
      <c r="M215" s="41">
        <f t="shared" si="89"/>
        <v>4.7403005088431101E-5</v>
      </c>
      <c r="N215" s="41">
        <f t="shared" si="90"/>
        <v>1.8903504746068268E-2</v>
      </c>
      <c r="O215" s="41">
        <f t="shared" si="91"/>
        <v>2.8292775852190699E-2</v>
      </c>
      <c r="P215" s="41">
        <f t="shared" si="92"/>
        <v>2.793300445730551E-2</v>
      </c>
      <c r="Q215" s="41">
        <f t="shared" si="93"/>
        <v>3.59771394885189E-4</v>
      </c>
      <c r="R215" s="41">
        <f t="shared" si="94"/>
        <v>1.8950907751156699E-2</v>
      </c>
      <c r="S215" s="41">
        <f t="shared" si="95"/>
        <v>4.7403005088431101E-5</v>
      </c>
      <c r="T215" s="41">
        <f t="shared" si="96"/>
        <v>1.8903504746068268E-2</v>
      </c>
      <c r="U215" s="41">
        <f>'Survival-1cycle NMA'!DV216</f>
        <v>3.0261467109421999E-2</v>
      </c>
      <c r="V215" s="12">
        <f t="shared" si="97"/>
        <v>2.9090013203965748E-2</v>
      </c>
      <c r="W215" s="41">
        <f>'Survival-1cycle NMA'!DO216</f>
        <v>1.1714539054562499E-3</v>
      </c>
      <c r="X215" s="41">
        <f t="shared" si="98"/>
        <v>2.8292775852190699E-2</v>
      </c>
      <c r="Y215" s="41">
        <f t="shared" si="99"/>
        <v>2.793300445730551E-2</v>
      </c>
      <c r="Z215" s="41">
        <f t="shared" si="100"/>
        <v>3.59771394885189E-4</v>
      </c>
      <c r="AA215" s="41">
        <f>'Survival-1cycle NMA'!DU216</f>
        <v>1.9932342129764E-2</v>
      </c>
      <c r="AB215" s="12">
        <f t="shared" si="101"/>
        <v>1.9676360408248359E-2</v>
      </c>
      <c r="AC215" s="41">
        <f>'Survival-1cycle NMA'!DN216</f>
        <v>2.5598172151564098E-4</v>
      </c>
      <c r="AD215" s="41">
        <f>'Survival-1cycle NMA'!DW216</f>
        <v>5.13134200327693E-2</v>
      </c>
      <c r="AE215" s="12">
        <f t="shared" si="102"/>
        <v>5.0414985983358931E-2</v>
      </c>
      <c r="AF215" s="41">
        <f>'Survival-1cycle NMA'!DP216</f>
        <v>8.9843404941036798E-4</v>
      </c>
      <c r="AG215" s="41">
        <f t="shared" si="103"/>
        <v>1.8950907751156699E-2</v>
      </c>
      <c r="AH215" s="41">
        <f t="shared" si="104"/>
        <v>4.7403005088431101E-5</v>
      </c>
      <c r="AI215" s="41">
        <f t="shared" si="105"/>
        <v>1.8903504746068268E-2</v>
      </c>
      <c r="AJ215" s="41">
        <f>'Survival-1cycle NMA'!DX216</f>
        <v>2.38804995204734E-2</v>
      </c>
      <c r="AK215" s="12">
        <f t="shared" si="106"/>
        <v>2.2551337207978261E-2</v>
      </c>
      <c r="AL215" s="41">
        <f>'Survival-1cycle NMA'!DQ216</f>
        <v>1.3291623124951401E-3</v>
      </c>
      <c r="AM215" s="41">
        <f t="shared" si="107"/>
        <v>1.9932342129764E-2</v>
      </c>
      <c r="AN215" s="41">
        <f t="shared" si="108"/>
        <v>1.9676360408248359E-2</v>
      </c>
      <c r="AO215" s="41">
        <f t="shared" si="109"/>
        <v>2.5598172151564098E-4</v>
      </c>
    </row>
    <row r="216" spans="1:41">
      <c r="A216" s="12">
        <v>213</v>
      </c>
      <c r="B216" s="12">
        <f t="shared" si="84"/>
        <v>12.197260273972603</v>
      </c>
      <c r="C216" s="41">
        <f>'Survival-1cycle NMA'!DS217</f>
        <v>3.1520066093807399E-2</v>
      </c>
      <c r="D216" s="41">
        <f>'Survival-1cycle NMA'!DL217</f>
        <v>1.49430818571883E-4</v>
      </c>
      <c r="E216" s="12">
        <f t="shared" si="85"/>
        <v>3.1370635275235516E-2</v>
      </c>
      <c r="F216" s="41">
        <f>'Survival-1cycle NMA'!DR217</f>
        <v>1.8773300277855402E-2</v>
      </c>
      <c r="G216" s="41">
        <f>'Survival-1cycle NMA'!DK217</f>
        <v>4.6269058323056298E-5</v>
      </c>
      <c r="H216" s="12">
        <f t="shared" si="86"/>
        <v>1.8727031219532345E-2</v>
      </c>
      <c r="I216" s="41">
        <f>'Survival-1cycle NMA'!DT217</f>
        <v>2.8043466382443899E-2</v>
      </c>
      <c r="J216" s="12">
        <f t="shared" si="87"/>
        <v>2.7691168701370311E-2</v>
      </c>
      <c r="K216" s="41">
        <f>'Survival-1cycle NMA'!DM217</f>
        <v>3.5229768107358799E-4</v>
      </c>
      <c r="L216" s="41">
        <f t="shared" si="88"/>
        <v>1.8773300277855402E-2</v>
      </c>
      <c r="M216" s="41">
        <f t="shared" si="89"/>
        <v>4.6269058323056298E-5</v>
      </c>
      <c r="N216" s="41">
        <f t="shared" si="90"/>
        <v>1.8727031219532345E-2</v>
      </c>
      <c r="O216" s="41">
        <f t="shared" si="91"/>
        <v>2.8043466382443899E-2</v>
      </c>
      <c r="P216" s="41">
        <f t="shared" si="92"/>
        <v>2.7691168701370311E-2</v>
      </c>
      <c r="Q216" s="41">
        <f t="shared" si="93"/>
        <v>3.5229768107358799E-4</v>
      </c>
      <c r="R216" s="41">
        <f t="shared" si="94"/>
        <v>1.8773300277855402E-2</v>
      </c>
      <c r="S216" s="41">
        <f t="shared" si="95"/>
        <v>4.6269058323056298E-5</v>
      </c>
      <c r="T216" s="41">
        <f t="shared" si="96"/>
        <v>1.8727031219532345E-2</v>
      </c>
      <c r="U216" s="41">
        <f>'Survival-1cycle NMA'!DV217</f>
        <v>2.9997750588212101E-2</v>
      </c>
      <c r="V216" s="12">
        <f t="shared" si="97"/>
        <v>2.8848307633977409E-2</v>
      </c>
      <c r="W216" s="41">
        <f>'Survival-1cycle NMA'!DO217</f>
        <v>1.14944295423469E-3</v>
      </c>
      <c r="X216" s="41">
        <f t="shared" si="98"/>
        <v>2.8043466382443899E-2</v>
      </c>
      <c r="Y216" s="41">
        <f t="shared" si="99"/>
        <v>2.7691168701370311E-2</v>
      </c>
      <c r="Z216" s="41">
        <f t="shared" si="100"/>
        <v>3.5229768107358799E-4</v>
      </c>
      <c r="AA216" s="41">
        <f>'Survival-1cycle NMA'!DU217</f>
        <v>1.9746910200380999E-2</v>
      </c>
      <c r="AB216" s="12">
        <f t="shared" si="101"/>
        <v>1.9496386750203602E-2</v>
      </c>
      <c r="AC216" s="41">
        <f>'Survival-1cycle NMA'!DN217</f>
        <v>2.5052345017739802E-4</v>
      </c>
      <c r="AD216" s="41">
        <f>'Survival-1cycle NMA'!DW217</f>
        <v>5.0907231189344301E-2</v>
      </c>
      <c r="AE216" s="12">
        <f t="shared" si="102"/>
        <v>5.0026089221266654E-2</v>
      </c>
      <c r="AF216" s="41">
        <f>'Survival-1cycle NMA'!DP217</f>
        <v>8.8114196807764799E-4</v>
      </c>
      <c r="AG216" s="41">
        <f t="shared" si="103"/>
        <v>1.8773300277855402E-2</v>
      </c>
      <c r="AH216" s="41">
        <f t="shared" si="104"/>
        <v>4.6269058323056298E-5</v>
      </c>
      <c r="AI216" s="41">
        <f t="shared" si="105"/>
        <v>1.8727031219532345E-2</v>
      </c>
      <c r="AJ216" s="41">
        <f>'Survival-1cycle NMA'!DX217</f>
        <v>2.3664319764478602E-2</v>
      </c>
      <c r="AK216" s="12">
        <f t="shared" si="106"/>
        <v>2.2359838809768683E-2</v>
      </c>
      <c r="AL216" s="41">
        <f>'Survival-1cycle NMA'!DQ217</f>
        <v>1.3044809547099201E-3</v>
      </c>
      <c r="AM216" s="41">
        <f t="shared" si="107"/>
        <v>1.9746910200380999E-2</v>
      </c>
      <c r="AN216" s="41">
        <f t="shared" si="108"/>
        <v>1.9496386750203602E-2</v>
      </c>
      <c r="AO216" s="41">
        <f t="shared" si="109"/>
        <v>2.5052345017739802E-4</v>
      </c>
    </row>
    <row r="217" spans="1:41">
      <c r="A217" s="12">
        <v>214</v>
      </c>
      <c r="B217" s="12">
        <f t="shared" si="84"/>
        <v>12.254794520547945</v>
      </c>
      <c r="C217" s="41">
        <f>'Survival-1cycle NMA'!DS218</f>
        <v>3.1248530807218001E-2</v>
      </c>
      <c r="D217" s="41">
        <f>'Survival-1cycle NMA'!DL218</f>
        <v>1.46132840539548E-4</v>
      </c>
      <c r="E217" s="12">
        <f t="shared" si="85"/>
        <v>3.1102397966678453E-2</v>
      </c>
      <c r="F217" s="41">
        <f>'Survival-1cycle NMA'!DR218</f>
        <v>1.85979428153621E-2</v>
      </c>
      <c r="G217" s="41">
        <f>'Survival-1cycle NMA'!DK218</f>
        <v>4.5165730539142897E-5</v>
      </c>
      <c r="H217" s="12">
        <f t="shared" si="86"/>
        <v>1.8552777084822957E-2</v>
      </c>
      <c r="I217" s="41">
        <f>'Survival-1cycle NMA'!DT218</f>
        <v>2.779715747352E-2</v>
      </c>
      <c r="J217" s="12">
        <f t="shared" si="87"/>
        <v>2.7452156118883336E-2</v>
      </c>
      <c r="K217" s="41">
        <f>'Survival-1cycle NMA'!DM218</f>
        <v>3.4500135463666498E-4</v>
      </c>
      <c r="L217" s="41">
        <f t="shared" si="88"/>
        <v>1.85979428153621E-2</v>
      </c>
      <c r="M217" s="41">
        <f t="shared" si="89"/>
        <v>4.5165730539142897E-5</v>
      </c>
      <c r="N217" s="41">
        <f t="shared" si="90"/>
        <v>1.8552777084822957E-2</v>
      </c>
      <c r="O217" s="41">
        <f t="shared" si="91"/>
        <v>2.779715747352E-2</v>
      </c>
      <c r="P217" s="41">
        <f t="shared" si="92"/>
        <v>2.7452156118883336E-2</v>
      </c>
      <c r="Q217" s="41">
        <f t="shared" si="93"/>
        <v>3.4500135463666498E-4</v>
      </c>
      <c r="R217" s="41">
        <f t="shared" si="94"/>
        <v>1.85979428153621E-2</v>
      </c>
      <c r="S217" s="41">
        <f t="shared" si="95"/>
        <v>4.5165730539142897E-5</v>
      </c>
      <c r="T217" s="41">
        <f t="shared" si="96"/>
        <v>1.8552777084822957E-2</v>
      </c>
      <c r="U217" s="41">
        <f>'Survival-1cycle NMA'!DV218</f>
        <v>2.9737178863318101E-2</v>
      </c>
      <c r="V217" s="12">
        <f t="shared" si="97"/>
        <v>2.860927021044983E-2</v>
      </c>
      <c r="W217" s="41">
        <f>'Survival-1cycle NMA'!DO218</f>
        <v>1.12790865286827E-3</v>
      </c>
      <c r="X217" s="41">
        <f t="shared" si="98"/>
        <v>2.779715747352E-2</v>
      </c>
      <c r="Y217" s="41">
        <f t="shared" si="99"/>
        <v>2.7452156118883336E-2</v>
      </c>
      <c r="Z217" s="41">
        <f t="shared" si="100"/>
        <v>3.4500135463666498E-4</v>
      </c>
      <c r="AA217" s="41">
        <f>'Survival-1cycle NMA'!DU218</f>
        <v>1.9563813041078602E-2</v>
      </c>
      <c r="AB217" s="12">
        <f t="shared" si="101"/>
        <v>1.9318615184605901E-2</v>
      </c>
      <c r="AC217" s="41">
        <f>'Survival-1cycle NMA'!DN218</f>
        <v>2.4519785647270098E-4</v>
      </c>
      <c r="AD217" s="41">
        <f>'Survival-1cycle NMA'!DW218</f>
        <v>5.0505512875664002E-2</v>
      </c>
      <c r="AE217" s="12">
        <f t="shared" si="102"/>
        <v>4.9641280205529978E-2</v>
      </c>
      <c r="AF217" s="41">
        <f>'Survival-1cycle NMA'!DP218</f>
        <v>8.6423267013402405E-4</v>
      </c>
      <c r="AG217" s="41">
        <f t="shared" si="103"/>
        <v>1.85979428153621E-2</v>
      </c>
      <c r="AH217" s="41">
        <f t="shared" si="104"/>
        <v>4.5165730539142897E-5</v>
      </c>
      <c r="AI217" s="41">
        <f t="shared" si="105"/>
        <v>1.8552777084822957E-2</v>
      </c>
      <c r="AJ217" s="41">
        <f>'Survival-1cycle NMA'!DX218</f>
        <v>2.3450800849556499E-2</v>
      </c>
      <c r="AK217" s="12">
        <f t="shared" si="106"/>
        <v>2.2170472504540038E-2</v>
      </c>
      <c r="AL217" s="41">
        <f>'Survival-1cycle NMA'!DQ218</f>
        <v>1.2803283450164599E-3</v>
      </c>
      <c r="AM217" s="41">
        <f t="shared" si="107"/>
        <v>1.9563813041078602E-2</v>
      </c>
      <c r="AN217" s="41">
        <f t="shared" si="108"/>
        <v>1.9318615184605901E-2</v>
      </c>
      <c r="AO217" s="41">
        <f t="shared" si="109"/>
        <v>2.4519785647270098E-4</v>
      </c>
    </row>
    <row r="218" spans="1:41">
      <c r="A218" s="12">
        <v>215</v>
      </c>
      <c r="B218" s="12">
        <f t="shared" si="84"/>
        <v>12.312328767123288</v>
      </c>
      <c r="C218" s="41">
        <f>'Survival-1cycle NMA'!DS219</f>
        <v>3.0980200144371601E-2</v>
      </c>
      <c r="D218" s="41">
        <f>'Survival-1cycle NMA'!DL219</f>
        <v>1.4291756019879599E-4</v>
      </c>
      <c r="E218" s="12">
        <f t="shared" si="85"/>
        <v>3.0837282584172804E-2</v>
      </c>
      <c r="F218" s="41">
        <f>'Survival-1cycle NMA'!DR219</f>
        <v>1.8424798993587399E-2</v>
      </c>
      <c r="G218" s="41">
        <f>'Survival-1cycle NMA'!DK219</f>
        <v>4.40920975893766E-5</v>
      </c>
      <c r="H218" s="12">
        <f t="shared" si="86"/>
        <v>1.8380706895998022E-2</v>
      </c>
      <c r="I218" s="41">
        <f>'Survival-1cycle NMA'!DT219</f>
        <v>2.7553802704254102E-2</v>
      </c>
      <c r="J218" s="12">
        <f t="shared" si="87"/>
        <v>2.7215925044634645E-2</v>
      </c>
      <c r="K218" s="41">
        <f>'Survival-1cycle NMA'!DM219</f>
        <v>3.3787765961945697E-4</v>
      </c>
      <c r="L218" s="41">
        <f t="shared" si="88"/>
        <v>1.8424798993587399E-2</v>
      </c>
      <c r="M218" s="41">
        <f t="shared" si="89"/>
        <v>4.40920975893766E-5</v>
      </c>
      <c r="N218" s="41">
        <f t="shared" si="90"/>
        <v>1.8380706895998022E-2</v>
      </c>
      <c r="O218" s="41">
        <f t="shared" si="91"/>
        <v>2.7553802704254102E-2</v>
      </c>
      <c r="P218" s="41">
        <f t="shared" si="92"/>
        <v>2.7215925044634645E-2</v>
      </c>
      <c r="Q218" s="41">
        <f t="shared" si="93"/>
        <v>3.3787765961945697E-4</v>
      </c>
      <c r="R218" s="41">
        <f t="shared" si="94"/>
        <v>1.8424798993587399E-2</v>
      </c>
      <c r="S218" s="41">
        <f t="shared" si="95"/>
        <v>4.40920975893766E-5</v>
      </c>
      <c r="T218" s="41">
        <f t="shared" si="96"/>
        <v>1.8380706895998022E-2</v>
      </c>
      <c r="U218" s="41">
        <f>'Survival-1cycle NMA'!DV219</f>
        <v>2.9479703665398201E-2</v>
      </c>
      <c r="V218" s="12">
        <f t="shared" si="97"/>
        <v>2.837286441149256E-2</v>
      </c>
      <c r="W218" s="41">
        <f>'Survival-1cycle NMA'!DO219</f>
        <v>1.1068392539056401E-3</v>
      </c>
      <c r="X218" s="41">
        <f t="shared" si="98"/>
        <v>2.7553802704254102E-2</v>
      </c>
      <c r="Y218" s="41">
        <f t="shared" si="99"/>
        <v>2.7215925044634645E-2</v>
      </c>
      <c r="Z218" s="41">
        <f t="shared" si="100"/>
        <v>3.3787765961945697E-4</v>
      </c>
      <c r="AA218" s="41">
        <f>'Survival-1cycle NMA'!DU219</f>
        <v>1.9383013109046301E-2</v>
      </c>
      <c r="AB218" s="12">
        <f t="shared" si="101"/>
        <v>1.9143011804611056E-2</v>
      </c>
      <c r="AC218" s="41">
        <f>'Survival-1cycle NMA'!DN219</f>
        <v>2.4000130443524399E-4</v>
      </c>
      <c r="AD218" s="41">
        <f>'Survival-1cycle NMA'!DW219</f>
        <v>5.0108201043372498E-2</v>
      </c>
      <c r="AE218" s="12">
        <f t="shared" si="102"/>
        <v>4.9260504514231092E-2</v>
      </c>
      <c r="AF218" s="41">
        <f>'Survival-1cycle NMA'!DP219</f>
        <v>8.4769652914140604E-4</v>
      </c>
      <c r="AG218" s="41">
        <f t="shared" si="103"/>
        <v>1.8424798993587399E-2</v>
      </c>
      <c r="AH218" s="41">
        <f t="shared" si="104"/>
        <v>4.40920975893766E-5</v>
      </c>
      <c r="AI218" s="41">
        <f t="shared" si="105"/>
        <v>1.8380706895998022E-2</v>
      </c>
      <c r="AJ218" s="41">
        <f>'Survival-1cycle NMA'!DX219</f>
        <v>2.3239900812187901E-2</v>
      </c>
      <c r="AK218" s="12">
        <f t="shared" si="106"/>
        <v>2.1983209231807011E-2</v>
      </c>
      <c r="AL218" s="41">
        <f>'Survival-1cycle NMA'!DQ219</f>
        <v>1.2566915803808899E-3</v>
      </c>
      <c r="AM218" s="41">
        <f t="shared" si="107"/>
        <v>1.9383013109046301E-2</v>
      </c>
      <c r="AN218" s="41">
        <f t="shared" si="108"/>
        <v>1.9143011804611056E-2</v>
      </c>
      <c r="AO218" s="41">
        <f t="shared" si="109"/>
        <v>2.4000130443524399E-4</v>
      </c>
    </row>
    <row r="219" spans="1:41">
      <c r="A219" s="12">
        <v>216</v>
      </c>
      <c r="B219" s="12">
        <f t="shared" si="84"/>
        <v>12.36986301369863</v>
      </c>
      <c r="C219" s="41">
        <f>'Survival-1cycle NMA'!DS220</f>
        <v>3.0715025384772901E-2</v>
      </c>
      <c r="D219" s="41">
        <f>'Survival-1cycle NMA'!DL220</f>
        <v>1.39782646488729E-4</v>
      </c>
      <c r="E219" s="12">
        <f t="shared" si="85"/>
        <v>3.0575242738284172E-2</v>
      </c>
      <c r="F219" s="41">
        <f>'Survival-1cycle NMA'!DR220</f>
        <v>1.8253833162285699E-2</v>
      </c>
      <c r="G219" s="41">
        <f>'Survival-1cycle NMA'!DK220</f>
        <v>4.3047266233720003E-5</v>
      </c>
      <c r="H219" s="12">
        <f t="shared" si="86"/>
        <v>1.8210785896051979E-2</v>
      </c>
      <c r="I219" s="41">
        <f>'Survival-1cycle NMA'!DT220</f>
        <v>2.7313356537612E-2</v>
      </c>
      <c r="J219" s="12">
        <f t="shared" si="87"/>
        <v>2.6982434554951397E-2</v>
      </c>
      <c r="K219" s="41">
        <f>'Survival-1cycle NMA'!DM220</f>
        <v>3.3092198266060401E-4</v>
      </c>
      <c r="L219" s="41">
        <f t="shared" si="88"/>
        <v>1.8253833162285699E-2</v>
      </c>
      <c r="M219" s="41">
        <f t="shared" si="89"/>
        <v>4.3047266233720003E-5</v>
      </c>
      <c r="N219" s="41">
        <f t="shared" si="90"/>
        <v>1.8210785896051979E-2</v>
      </c>
      <c r="O219" s="41">
        <f t="shared" si="91"/>
        <v>2.7313356537612E-2</v>
      </c>
      <c r="P219" s="41">
        <f t="shared" si="92"/>
        <v>2.6982434554951397E-2</v>
      </c>
      <c r="Q219" s="41">
        <f t="shared" si="93"/>
        <v>3.3092198266060401E-4</v>
      </c>
      <c r="R219" s="41">
        <f t="shared" si="94"/>
        <v>1.8253833162285699E-2</v>
      </c>
      <c r="S219" s="41">
        <f t="shared" si="95"/>
        <v>4.3047266233720003E-5</v>
      </c>
      <c r="T219" s="41">
        <f t="shared" si="96"/>
        <v>1.8210785896051979E-2</v>
      </c>
      <c r="U219" s="41">
        <f>'Survival-1cycle NMA'!DV220</f>
        <v>2.92252776380806E-2</v>
      </c>
      <c r="V219" s="12">
        <f t="shared" si="97"/>
        <v>2.8139054302321019E-2</v>
      </c>
      <c r="W219" s="41">
        <f>'Survival-1cycle NMA'!DO220</f>
        <v>1.08622333575958E-3</v>
      </c>
      <c r="X219" s="41">
        <f t="shared" si="98"/>
        <v>2.7313356537612E-2</v>
      </c>
      <c r="Y219" s="41">
        <f t="shared" si="99"/>
        <v>2.6982434554951397E-2</v>
      </c>
      <c r="Z219" s="41">
        <f t="shared" si="100"/>
        <v>3.3092198266060401E-4</v>
      </c>
      <c r="AA219" s="41">
        <f>'Survival-1cycle NMA'!DU220</f>
        <v>1.92044736011255E-2</v>
      </c>
      <c r="AB219" s="12">
        <f t="shared" si="101"/>
        <v>1.8969543331788647E-2</v>
      </c>
      <c r="AC219" s="41">
        <f>'Survival-1cycle NMA'!DN220</f>
        <v>2.3493026933685301E-4</v>
      </c>
      <c r="AD219" s="41">
        <f>'Survival-1cycle NMA'!DW220</f>
        <v>4.9715232784099297E-2</v>
      </c>
      <c r="AE219" s="12">
        <f t="shared" si="102"/>
        <v>4.888370859338044E-2</v>
      </c>
      <c r="AF219" s="41">
        <f>'Survival-1cycle NMA'!DP220</f>
        <v>8.3152419071885796E-4</v>
      </c>
      <c r="AG219" s="41">
        <f t="shared" si="103"/>
        <v>1.8253833162285699E-2</v>
      </c>
      <c r="AH219" s="41">
        <f t="shared" si="104"/>
        <v>4.3047266233720003E-5</v>
      </c>
      <c r="AI219" s="41">
        <f t="shared" si="105"/>
        <v>1.8210785896051979E-2</v>
      </c>
      <c r="AJ219" s="41">
        <f>'Survival-1cycle NMA'!DX220</f>
        <v>2.3031578501662899E-2</v>
      </c>
      <c r="AK219" s="12">
        <f t="shared" si="106"/>
        <v>2.1798020389236138E-2</v>
      </c>
      <c r="AL219" s="41">
        <f>'Survival-1cycle NMA'!DQ220</f>
        <v>1.23355811242676E-3</v>
      </c>
      <c r="AM219" s="41">
        <f t="shared" si="107"/>
        <v>1.92044736011255E-2</v>
      </c>
      <c r="AN219" s="41">
        <f t="shared" si="108"/>
        <v>1.8969543331788647E-2</v>
      </c>
      <c r="AO219" s="41">
        <f t="shared" si="109"/>
        <v>2.3493026933685301E-4</v>
      </c>
    </row>
    <row r="220" spans="1:41">
      <c r="A220" s="12">
        <v>217</v>
      </c>
      <c r="B220" s="12">
        <f t="shared" si="84"/>
        <v>12.427397260273972</v>
      </c>
      <c r="C220" s="41">
        <f>'Survival-1cycle NMA'!DS221</f>
        <v>3.04529587212348E-2</v>
      </c>
      <c r="D220" s="41">
        <f>'Survival-1cycle NMA'!DL221</f>
        <v>1.3672584151769299E-4</v>
      </c>
      <c r="E220" s="12">
        <f t="shared" si="85"/>
        <v>3.0316232879717107E-2</v>
      </c>
      <c r="F220" s="41">
        <f>'Survival-1cycle NMA'!DR221</f>
        <v>1.80850103741328E-2</v>
      </c>
      <c r="G220" s="41">
        <f>'Survival-1cycle NMA'!DK221</f>
        <v>4.2030373002877001E-5</v>
      </c>
      <c r="H220" s="12">
        <f t="shared" si="86"/>
        <v>1.8042980001129923E-2</v>
      </c>
      <c r="I220" s="41">
        <f>'Survival-1cycle NMA'!DT221</f>
        <v>2.7075774300610402E-2</v>
      </c>
      <c r="J220" s="12">
        <f t="shared" si="87"/>
        <v>2.6751644452356706E-2</v>
      </c>
      <c r="K220" s="41">
        <f>'Survival-1cycle NMA'!DM221</f>
        <v>3.24129848253696E-4</v>
      </c>
      <c r="L220" s="41">
        <f t="shared" si="88"/>
        <v>1.80850103741328E-2</v>
      </c>
      <c r="M220" s="41">
        <f t="shared" si="89"/>
        <v>4.2030373002877001E-5</v>
      </c>
      <c r="N220" s="41">
        <f t="shared" si="90"/>
        <v>1.8042980001129923E-2</v>
      </c>
      <c r="O220" s="41">
        <f t="shared" si="91"/>
        <v>2.7075774300610402E-2</v>
      </c>
      <c r="P220" s="41">
        <f t="shared" si="92"/>
        <v>2.6751644452356706E-2</v>
      </c>
      <c r="Q220" s="41">
        <f t="shared" si="93"/>
        <v>3.24129848253696E-4</v>
      </c>
      <c r="R220" s="41">
        <f t="shared" si="94"/>
        <v>1.80850103741328E-2</v>
      </c>
      <c r="S220" s="41">
        <f t="shared" si="95"/>
        <v>4.2030373002877001E-5</v>
      </c>
      <c r="T220" s="41">
        <f t="shared" si="96"/>
        <v>1.8042980001129923E-2</v>
      </c>
      <c r="U220" s="41">
        <f>'Survival-1cycle NMA'!DV221</f>
        <v>2.8973854317353699E-2</v>
      </c>
      <c r="V220" s="12">
        <f t="shared" si="97"/>
        <v>2.7907804524720008E-2</v>
      </c>
      <c r="W220" s="41">
        <f>'Survival-1cycle NMA'!DO221</f>
        <v>1.0660497926336899E-3</v>
      </c>
      <c r="X220" s="41">
        <f t="shared" si="98"/>
        <v>2.7075774300610402E-2</v>
      </c>
      <c r="Y220" s="41">
        <f t="shared" si="99"/>
        <v>2.6751644452356706E-2</v>
      </c>
      <c r="Z220" s="41">
        <f t="shared" si="100"/>
        <v>3.24129848253696E-4</v>
      </c>
      <c r="AA220" s="41">
        <f>'Survival-1cycle NMA'!DU221</f>
        <v>1.9028158436493199E-2</v>
      </c>
      <c r="AB220" s="12">
        <f t="shared" si="101"/>
        <v>1.8798177102572151E-2</v>
      </c>
      <c r="AC220" s="41">
        <f>'Survival-1cycle NMA'!DN221</f>
        <v>2.2998133392104799E-4</v>
      </c>
      <c r="AD220" s="41">
        <f>'Survival-1cycle NMA'!DW221</f>
        <v>4.9326546305097599E-2</v>
      </c>
      <c r="AE220" s="12">
        <f t="shared" si="102"/>
        <v>4.8510839741112158E-2</v>
      </c>
      <c r="AF220" s="41">
        <f>'Survival-1cycle NMA'!DP221</f>
        <v>8.1570656398544095E-4</v>
      </c>
      <c r="AG220" s="41">
        <f t="shared" si="103"/>
        <v>1.80850103741328E-2</v>
      </c>
      <c r="AH220" s="41">
        <f t="shared" si="104"/>
        <v>4.2030373002877001E-5</v>
      </c>
      <c r="AI220" s="41">
        <f t="shared" si="105"/>
        <v>1.8042980001129923E-2</v>
      </c>
      <c r="AJ220" s="41">
        <f>'Survival-1cycle NMA'!DX221</f>
        <v>2.2825793561338601E-2</v>
      </c>
      <c r="AK220" s="12">
        <f t="shared" si="106"/>
        <v>2.1614877824774871E-2</v>
      </c>
      <c r="AL220" s="41">
        <f>'Survival-1cycle NMA'!DQ221</f>
        <v>1.2109157365637301E-3</v>
      </c>
      <c r="AM220" s="41">
        <f t="shared" si="107"/>
        <v>1.9028158436493199E-2</v>
      </c>
      <c r="AN220" s="41">
        <f t="shared" si="108"/>
        <v>1.8798177102572151E-2</v>
      </c>
      <c r="AO220" s="41">
        <f t="shared" si="109"/>
        <v>2.2998133392104799E-4</v>
      </c>
    </row>
    <row r="221" spans="1:41">
      <c r="A221" s="12">
        <v>218</v>
      </c>
      <c r="B221" s="12">
        <f t="shared" si="84"/>
        <v>12.484931506849316</v>
      </c>
      <c r="C221" s="41">
        <f>'Survival-1cycle NMA'!DS222</f>
        <v>3.0193953239433202E-2</v>
      </c>
      <c r="D221" s="41">
        <f>'Survival-1cycle NMA'!DL222</f>
        <v>1.3374495802676001E-4</v>
      </c>
      <c r="E221" s="12">
        <f t="shared" si="85"/>
        <v>3.0060208281406441E-2</v>
      </c>
      <c r="F221" s="41">
        <f>'Survival-1cycle NMA'!DR222</f>
        <v>1.7918296368266501E-2</v>
      </c>
      <c r="G221" s="41">
        <f>'Survival-1cycle NMA'!DK222</f>
        <v>4.1040583107498898E-5</v>
      </c>
      <c r="H221" s="12">
        <f t="shared" si="86"/>
        <v>1.7877255785159002E-2</v>
      </c>
      <c r="I221" s="41">
        <f>'Survival-1cycle NMA'!DT222</f>
        <v>2.6841012164766601E-2</v>
      </c>
      <c r="J221" s="12">
        <f t="shared" si="87"/>
        <v>2.652351525058512E-2</v>
      </c>
      <c r="K221" s="41">
        <f>'Survival-1cycle NMA'!DM222</f>
        <v>3.1749691418148101E-4</v>
      </c>
      <c r="L221" s="41">
        <f t="shared" si="88"/>
        <v>1.7918296368266501E-2</v>
      </c>
      <c r="M221" s="41">
        <f t="shared" si="89"/>
        <v>4.1040583107498898E-5</v>
      </c>
      <c r="N221" s="41">
        <f t="shared" si="90"/>
        <v>1.7877255785159002E-2</v>
      </c>
      <c r="O221" s="41">
        <f t="shared" si="91"/>
        <v>2.6841012164766601E-2</v>
      </c>
      <c r="P221" s="41">
        <f t="shared" si="92"/>
        <v>2.652351525058512E-2</v>
      </c>
      <c r="Q221" s="41">
        <f t="shared" si="93"/>
        <v>3.1749691418148101E-4</v>
      </c>
      <c r="R221" s="41">
        <f t="shared" si="94"/>
        <v>1.7918296368266501E-2</v>
      </c>
      <c r="S221" s="41">
        <f t="shared" si="95"/>
        <v>4.1040583107498898E-5</v>
      </c>
      <c r="T221" s="41">
        <f t="shared" si="96"/>
        <v>1.7877255785159002E-2</v>
      </c>
      <c r="U221" s="41">
        <f>'Survival-1cycle NMA'!DV222</f>
        <v>2.8725388111502801E-2</v>
      </c>
      <c r="V221" s="12">
        <f t="shared" si="97"/>
        <v>2.767908028671149E-2</v>
      </c>
      <c r="W221" s="41">
        <f>'Survival-1cycle NMA'!DO222</f>
        <v>1.0463078247913099E-3</v>
      </c>
      <c r="X221" s="41">
        <f t="shared" si="98"/>
        <v>2.6841012164766601E-2</v>
      </c>
      <c r="Y221" s="41">
        <f t="shared" si="99"/>
        <v>2.652351525058512E-2</v>
      </c>
      <c r="Z221" s="41">
        <f t="shared" si="100"/>
        <v>3.1749691418148101E-4</v>
      </c>
      <c r="AA221" s="41">
        <f>'Survival-1cycle NMA'!DU222</f>
        <v>1.8854032239817499E-2</v>
      </c>
      <c r="AB221" s="12">
        <f t="shared" si="101"/>
        <v>1.8628881055040881E-2</v>
      </c>
      <c r="AC221" s="41">
        <f>'Survival-1cycle NMA'!DN222</f>
        <v>2.2515118477661701E-4</v>
      </c>
      <c r="AD221" s="41">
        <f>'Survival-1cycle NMA'!DW222</f>
        <v>4.8942080905494199E-2</v>
      </c>
      <c r="AE221" s="12">
        <f t="shared" si="102"/>
        <v>4.8141846092195038E-2</v>
      </c>
      <c r="AF221" s="41">
        <f>'Survival-1cycle NMA'!DP222</f>
        <v>8.0023481329916102E-4</v>
      </c>
      <c r="AG221" s="41">
        <f t="shared" si="103"/>
        <v>1.7918296368266501E-2</v>
      </c>
      <c r="AH221" s="41">
        <f t="shared" si="104"/>
        <v>4.1040583107498898E-5</v>
      </c>
      <c r="AI221" s="41">
        <f t="shared" si="105"/>
        <v>1.7877255785159002E-2</v>
      </c>
      <c r="AJ221" s="41">
        <f>'Survival-1cycle NMA'!DX222</f>
        <v>2.2622506410399999E-2</v>
      </c>
      <c r="AK221" s="12">
        <f t="shared" si="106"/>
        <v>2.1433753828915009E-2</v>
      </c>
      <c r="AL221" s="41">
        <f>'Survival-1cycle NMA'!DQ222</f>
        <v>1.1887525814849901E-3</v>
      </c>
      <c r="AM221" s="41">
        <f t="shared" si="107"/>
        <v>1.8854032239817499E-2</v>
      </c>
      <c r="AN221" s="41">
        <f t="shared" si="108"/>
        <v>1.8628881055040881E-2</v>
      </c>
      <c r="AO221" s="41">
        <f t="shared" si="109"/>
        <v>2.2515118477661701E-4</v>
      </c>
    </row>
    <row r="222" spans="1:41">
      <c r="A222" s="12">
        <v>219</v>
      </c>
      <c r="B222" s="12">
        <f t="shared" si="84"/>
        <v>12.542465753424658</v>
      </c>
      <c r="C222" s="41">
        <f>'Survival-1cycle NMA'!DS223</f>
        <v>2.99379628980047E-2</v>
      </c>
      <c r="D222" s="41">
        <f>'Survival-1cycle NMA'!DL223</f>
        <v>1.30837876950451E-4</v>
      </c>
      <c r="E222" s="12">
        <f t="shared" si="85"/>
        <v>2.9807125021054249E-2</v>
      </c>
      <c r="F222" s="41">
        <f>'Survival-1cycle NMA'!DR223</f>
        <v>1.7753657554274601E-2</v>
      </c>
      <c r="G222" s="41">
        <f>'Survival-1cycle NMA'!DK223</f>
        <v>4.0077089390466698E-5</v>
      </c>
      <c r="H222" s="12">
        <f t="shared" si="86"/>
        <v>1.7713580464884134E-2</v>
      </c>
      <c r="I222" s="41">
        <f>'Survival-1cycle NMA'!DT223</f>
        <v>2.6609027127063499E-2</v>
      </c>
      <c r="J222" s="12">
        <f t="shared" si="87"/>
        <v>2.6298008159945561E-2</v>
      </c>
      <c r="K222" s="41">
        <f>'Survival-1cycle NMA'!DM223</f>
        <v>3.1101896711793802E-4</v>
      </c>
      <c r="L222" s="41">
        <f t="shared" si="88"/>
        <v>1.7753657554274601E-2</v>
      </c>
      <c r="M222" s="41">
        <f t="shared" si="89"/>
        <v>4.0077089390466698E-5</v>
      </c>
      <c r="N222" s="41">
        <f t="shared" si="90"/>
        <v>1.7713580464884134E-2</v>
      </c>
      <c r="O222" s="41">
        <f t="shared" si="91"/>
        <v>2.6609027127063499E-2</v>
      </c>
      <c r="P222" s="41">
        <f t="shared" si="92"/>
        <v>2.6298008159945561E-2</v>
      </c>
      <c r="Q222" s="41">
        <f t="shared" si="93"/>
        <v>3.1101896711793802E-4</v>
      </c>
      <c r="R222" s="41">
        <f t="shared" si="94"/>
        <v>1.7753657554274601E-2</v>
      </c>
      <c r="S222" s="41">
        <f t="shared" si="95"/>
        <v>4.0077089390466698E-5</v>
      </c>
      <c r="T222" s="41">
        <f t="shared" si="96"/>
        <v>1.7713580464884134E-2</v>
      </c>
      <c r="U222" s="41">
        <f>'Survival-1cycle NMA'!DV223</f>
        <v>2.8479834281566901E-2</v>
      </c>
      <c r="V222" s="12">
        <f t="shared" si="97"/>
        <v>2.745284735240942E-2</v>
      </c>
      <c r="W222" s="41">
        <f>'Survival-1cycle NMA'!DO223</f>
        <v>1.02698692915748E-3</v>
      </c>
      <c r="X222" s="41">
        <f t="shared" si="98"/>
        <v>2.6609027127063499E-2</v>
      </c>
      <c r="Y222" s="41">
        <f t="shared" si="99"/>
        <v>2.6298008159945561E-2</v>
      </c>
      <c r="Z222" s="41">
        <f t="shared" si="100"/>
        <v>3.1101896711793802E-4</v>
      </c>
      <c r="AA222" s="41">
        <f>'Survival-1cycle NMA'!DU223</f>
        <v>1.8682060324866499E-2</v>
      </c>
      <c r="AB222" s="12">
        <f t="shared" si="101"/>
        <v>1.8461623716020868E-2</v>
      </c>
      <c r="AC222" s="41">
        <f>'Survival-1cycle NMA'!DN223</f>
        <v>2.2043660884563099E-4</v>
      </c>
      <c r="AD222" s="41">
        <f>'Survival-1cycle NMA'!DW223</f>
        <v>4.8561776953128799E-2</v>
      </c>
      <c r="AE222" s="12">
        <f t="shared" si="102"/>
        <v>4.777667660284679E-2</v>
      </c>
      <c r="AF222" s="41">
        <f>'Survival-1cycle NMA'!DP223</f>
        <v>7.8510035028200897E-4</v>
      </c>
      <c r="AG222" s="41">
        <f t="shared" si="103"/>
        <v>1.7753657554274601E-2</v>
      </c>
      <c r="AH222" s="41">
        <f t="shared" si="104"/>
        <v>4.0077089390466698E-5</v>
      </c>
      <c r="AI222" s="41">
        <f t="shared" si="105"/>
        <v>1.7713580464884134E-2</v>
      </c>
      <c r="AJ222" s="41">
        <f>'Survival-1cycle NMA'!DX223</f>
        <v>2.2421678226107099E-2</v>
      </c>
      <c r="AK222" s="12">
        <f t="shared" si="106"/>
        <v>2.1254621127088667E-2</v>
      </c>
      <c r="AL222" s="41">
        <f>'Survival-1cycle NMA'!DQ223</f>
        <v>1.1670570990184299E-3</v>
      </c>
      <c r="AM222" s="41">
        <f t="shared" si="107"/>
        <v>1.8682060324866499E-2</v>
      </c>
      <c r="AN222" s="41">
        <f t="shared" si="108"/>
        <v>1.8461623716020868E-2</v>
      </c>
      <c r="AO222" s="41">
        <f t="shared" si="109"/>
        <v>2.2043660884563099E-4</v>
      </c>
    </row>
    <row r="223" spans="1:41">
      <c r="A223" s="12">
        <v>220</v>
      </c>
      <c r="B223" s="12">
        <f t="shared" si="84"/>
        <v>12.6</v>
      </c>
      <c r="C223" s="41">
        <f>'Survival-1cycle NMA'!DS224</f>
        <v>2.9684942509149301E-2</v>
      </c>
      <c r="D223" s="41">
        <f>'Survival-1cycle NMA'!DL224</f>
        <v>1.2800254506894999E-4</v>
      </c>
      <c r="E223" s="12">
        <f t="shared" si="85"/>
        <v>2.9556939964080351E-2</v>
      </c>
      <c r="F223" s="41">
        <f>'Survival-1cycle NMA'!DR224</f>
        <v>1.7591060996613901E-2</v>
      </c>
      <c r="G223" s="41">
        <f>'Survival-1cycle NMA'!DK224</f>
        <v>3.9139111321917497E-5</v>
      </c>
      <c r="H223" s="12">
        <f t="shared" si="86"/>
        <v>1.7551921885291984E-2</v>
      </c>
      <c r="I223" s="41">
        <f>'Survival-1cycle NMA'!DT224</f>
        <v>2.63797769914128E-2</v>
      </c>
      <c r="J223" s="12">
        <f t="shared" si="87"/>
        <v>2.6075085073025021E-2</v>
      </c>
      <c r="K223" s="41">
        <f>'Survival-1cycle NMA'!DM224</f>
        <v>3.0469191838777799E-4</v>
      </c>
      <c r="L223" s="41">
        <f t="shared" si="88"/>
        <v>1.7591060996613901E-2</v>
      </c>
      <c r="M223" s="41">
        <f t="shared" si="89"/>
        <v>3.9139111321917497E-5</v>
      </c>
      <c r="N223" s="41">
        <f t="shared" si="90"/>
        <v>1.7551921885291984E-2</v>
      </c>
      <c r="O223" s="41">
        <f t="shared" si="91"/>
        <v>2.63797769914128E-2</v>
      </c>
      <c r="P223" s="41">
        <f t="shared" si="92"/>
        <v>2.6075085073025021E-2</v>
      </c>
      <c r="Q223" s="41">
        <f t="shared" si="93"/>
        <v>3.0469191838777799E-4</v>
      </c>
      <c r="R223" s="41">
        <f t="shared" si="94"/>
        <v>1.7591060996613901E-2</v>
      </c>
      <c r="S223" s="41">
        <f t="shared" si="95"/>
        <v>3.9139111321917497E-5</v>
      </c>
      <c r="T223" s="41">
        <f t="shared" si="96"/>
        <v>1.7551921885291984E-2</v>
      </c>
      <c r="U223" s="41">
        <f>'Survival-1cycle NMA'!DV224</f>
        <v>2.8237148922311901E-2</v>
      </c>
      <c r="V223" s="12">
        <f t="shared" si="97"/>
        <v>2.7229072032073712E-2</v>
      </c>
      <c r="W223" s="41">
        <f>'Survival-1cycle NMA'!DO224</f>
        <v>1.0080768902381899E-3</v>
      </c>
      <c r="X223" s="41">
        <f t="shared" si="98"/>
        <v>2.63797769914128E-2</v>
      </c>
      <c r="Y223" s="41">
        <f t="shared" si="99"/>
        <v>2.6075085073025021E-2</v>
      </c>
      <c r="Z223" s="41">
        <f t="shared" si="100"/>
        <v>3.0469191838777799E-4</v>
      </c>
      <c r="AA223" s="41">
        <f>'Survival-1cycle NMA'!DU224</f>
        <v>1.8512208678563201E-2</v>
      </c>
      <c r="AB223" s="12">
        <f t="shared" si="101"/>
        <v>1.8296374188502516E-2</v>
      </c>
      <c r="AC223" s="41">
        <f>'Survival-1cycle NMA'!DN224</f>
        <v>2.1583449006068499E-4</v>
      </c>
      <c r="AD223" s="41">
        <f>'Survival-1cycle NMA'!DW224</f>
        <v>4.81855758619694E-2</v>
      </c>
      <c r="AE223" s="12">
        <f t="shared" si="102"/>
        <v>4.7415281035849834E-2</v>
      </c>
      <c r="AF223" s="41">
        <f>'Survival-1cycle NMA'!DP224</f>
        <v>7.7029482611956602E-4</v>
      </c>
      <c r="AG223" s="41">
        <f t="shared" si="103"/>
        <v>1.7591060996613901E-2</v>
      </c>
      <c r="AH223" s="41">
        <f t="shared" si="104"/>
        <v>3.9139111321917497E-5</v>
      </c>
      <c r="AI223" s="41">
        <f t="shared" si="105"/>
        <v>1.7551921885291984E-2</v>
      </c>
      <c r="AJ223" s="41">
        <f>'Survival-1cycle NMA'!DX224</f>
        <v>2.2223270926515101E-2</v>
      </c>
      <c r="AK223" s="12">
        <f t="shared" si="106"/>
        <v>2.1077452872194979E-2</v>
      </c>
      <c r="AL223" s="41">
        <f>'Survival-1cycle NMA'!DQ224</f>
        <v>1.1458180543201201E-3</v>
      </c>
      <c r="AM223" s="41">
        <f t="shared" si="107"/>
        <v>1.8512208678563201E-2</v>
      </c>
      <c r="AN223" s="41">
        <f t="shared" si="108"/>
        <v>1.8296374188502516E-2</v>
      </c>
      <c r="AO223" s="41">
        <f t="shared" si="109"/>
        <v>2.1583449006068499E-4</v>
      </c>
    </row>
    <row r="224" spans="1:41">
      <c r="A224" s="12">
        <v>221</v>
      </c>
      <c r="B224" s="12">
        <f t="shared" si="84"/>
        <v>12.657534246575343</v>
      </c>
      <c r="C224" s="41">
        <f>'Survival-1cycle NMA'!DS225</f>
        <v>2.9434847719746401E-2</v>
      </c>
      <c r="D224" s="41">
        <f>'Survival-1cycle NMA'!DL225</f>
        <v>1.2523697274902099E-4</v>
      </c>
      <c r="E224" s="12">
        <f t="shared" si="85"/>
        <v>2.930961074699738E-2</v>
      </c>
      <c r="F224" s="41">
        <f>'Survival-1cycle NMA'!DR225</f>
        <v>1.74304743994542E-2</v>
      </c>
      <c r="G224" s="41">
        <f>'Survival-1cycle NMA'!DK225</f>
        <v>3.8225894033350201E-5</v>
      </c>
      <c r="H224" s="12">
        <f t="shared" si="86"/>
        <v>1.739224850542085E-2</v>
      </c>
      <c r="I224" s="41">
        <f>'Survival-1cycle NMA'!DT225</f>
        <v>2.6153220350603398E-2</v>
      </c>
      <c r="J224" s="12">
        <f t="shared" si="87"/>
        <v>2.5854708550722236E-2</v>
      </c>
      <c r="K224" s="41">
        <f>'Survival-1cycle NMA'!DM225</f>
        <v>2.9851179988116299E-4</v>
      </c>
      <c r="L224" s="41">
        <f t="shared" si="88"/>
        <v>1.74304743994542E-2</v>
      </c>
      <c r="M224" s="41">
        <f t="shared" si="89"/>
        <v>3.8225894033350201E-5</v>
      </c>
      <c r="N224" s="41">
        <f t="shared" si="90"/>
        <v>1.739224850542085E-2</v>
      </c>
      <c r="O224" s="41">
        <f t="shared" si="91"/>
        <v>2.6153220350603398E-2</v>
      </c>
      <c r="P224" s="41">
        <f t="shared" si="92"/>
        <v>2.5854708550722236E-2</v>
      </c>
      <c r="Q224" s="41">
        <f t="shared" si="93"/>
        <v>2.9851179988116299E-4</v>
      </c>
      <c r="R224" s="41">
        <f t="shared" si="94"/>
        <v>1.74304743994542E-2</v>
      </c>
      <c r="S224" s="41">
        <f t="shared" si="95"/>
        <v>3.8225894033350201E-5</v>
      </c>
      <c r="T224" s="41">
        <f t="shared" si="96"/>
        <v>1.739224850542085E-2</v>
      </c>
      <c r="U224" s="41">
        <f>'Survival-1cycle NMA'!DV225</f>
        <v>2.79972889436912E-2</v>
      </c>
      <c r="V224" s="12">
        <f t="shared" si="97"/>
        <v>2.7007721172343135E-2</v>
      </c>
      <c r="W224" s="41">
        <f>'Survival-1cycle NMA'!DO225</f>
        <v>9.8956777134806594E-4</v>
      </c>
      <c r="X224" s="41">
        <f t="shared" si="98"/>
        <v>2.6153220350603398E-2</v>
      </c>
      <c r="Y224" s="41">
        <f t="shared" si="99"/>
        <v>2.5854708550722236E-2</v>
      </c>
      <c r="Z224" s="41">
        <f t="shared" si="100"/>
        <v>2.9851179988116299E-4</v>
      </c>
      <c r="AA224" s="41">
        <f>'Survival-1cycle NMA'!DU225</f>
        <v>1.8344443945464601E-2</v>
      </c>
      <c r="AB224" s="12">
        <f t="shared" si="101"/>
        <v>1.813310213935922E-2</v>
      </c>
      <c r="AC224" s="41">
        <f>'Survival-1cycle NMA'!DN225</f>
        <v>2.1134180610538099E-4</v>
      </c>
      <c r="AD224" s="41">
        <f>'Survival-1cycle NMA'!DW225</f>
        <v>4.7813420070084399E-2</v>
      </c>
      <c r="AE224" s="12">
        <f t="shared" si="102"/>
        <v>4.7057609945958E-2</v>
      </c>
      <c r="AF224" s="41">
        <f>'Survival-1cycle NMA'!DP225</f>
        <v>7.5581012412639904E-4</v>
      </c>
      <c r="AG224" s="41">
        <f t="shared" si="103"/>
        <v>1.74304743994542E-2</v>
      </c>
      <c r="AH224" s="41">
        <f t="shared" si="104"/>
        <v>3.8225894033350201E-5</v>
      </c>
      <c r="AI224" s="41">
        <f t="shared" si="105"/>
        <v>1.739224850542085E-2</v>
      </c>
      <c r="AJ224" s="41">
        <f>'Survival-1cycle NMA'!DX225</f>
        <v>2.2027247153652799E-2</v>
      </c>
      <c r="AK224" s="12">
        <f t="shared" si="106"/>
        <v>2.090222263725618E-2</v>
      </c>
      <c r="AL224" s="41">
        <f>'Survival-1cycle NMA'!DQ225</f>
        <v>1.12502451639662E-3</v>
      </c>
      <c r="AM224" s="41">
        <f t="shared" si="107"/>
        <v>1.8344443945464601E-2</v>
      </c>
      <c r="AN224" s="41">
        <f t="shared" si="108"/>
        <v>1.813310213935922E-2</v>
      </c>
      <c r="AO224" s="41">
        <f t="shared" si="109"/>
        <v>2.1134180610538099E-4</v>
      </c>
    </row>
    <row r="225" spans="1:41">
      <c r="A225" s="12">
        <v>222</v>
      </c>
      <c r="B225" s="12">
        <f t="shared" si="84"/>
        <v>12.715068493150685</v>
      </c>
      <c r="C225" s="41">
        <f>'Survival-1cycle NMA'!DS226</f>
        <v>2.91876349929493E-2</v>
      </c>
      <c r="D225" s="41">
        <f>'Survival-1cycle NMA'!DL226</f>
        <v>1.2253923177052401E-4</v>
      </c>
      <c r="E225" s="12">
        <f t="shared" si="85"/>
        <v>2.9065095761178775E-2</v>
      </c>
      <c r="F225" s="41">
        <f>'Survival-1cycle NMA'!DR226</f>
        <v>1.7271866091923101E-2</v>
      </c>
      <c r="G225" s="41">
        <f>'Survival-1cycle NMA'!DK226</f>
        <v>3.7336707390589501E-5</v>
      </c>
      <c r="H225" s="12">
        <f t="shared" si="86"/>
        <v>1.7234529384532512E-2</v>
      </c>
      <c r="I225" s="41">
        <f>'Survival-1cycle NMA'!DT226</f>
        <v>2.5929316568721401E-2</v>
      </c>
      <c r="J225" s="12">
        <f t="shared" si="87"/>
        <v>2.5636841808606887E-2</v>
      </c>
      <c r="K225" s="41">
        <f>'Survival-1cycle NMA'!DM226</f>
        <v>2.9247476011451401E-4</v>
      </c>
      <c r="L225" s="41">
        <f t="shared" si="88"/>
        <v>1.7271866091923101E-2</v>
      </c>
      <c r="M225" s="41">
        <f t="shared" si="89"/>
        <v>3.7336707390589501E-5</v>
      </c>
      <c r="N225" s="41">
        <f t="shared" si="90"/>
        <v>1.7234529384532512E-2</v>
      </c>
      <c r="O225" s="41">
        <f t="shared" si="91"/>
        <v>2.5929316568721401E-2</v>
      </c>
      <c r="P225" s="41">
        <f t="shared" si="92"/>
        <v>2.5636841808606887E-2</v>
      </c>
      <c r="Q225" s="41">
        <f t="shared" si="93"/>
        <v>2.9247476011451401E-4</v>
      </c>
      <c r="R225" s="41">
        <f t="shared" si="94"/>
        <v>1.7271866091923101E-2</v>
      </c>
      <c r="S225" s="41">
        <f t="shared" si="95"/>
        <v>3.7336707390589501E-5</v>
      </c>
      <c r="T225" s="41">
        <f t="shared" si="96"/>
        <v>1.7234529384532512E-2</v>
      </c>
      <c r="U225" s="41">
        <f>'Survival-1cycle NMA'!DV226</f>
        <v>2.7760212052791298E-2</v>
      </c>
      <c r="V225" s="12">
        <f t="shared" si="97"/>
        <v>2.6788762146659116E-2</v>
      </c>
      <c r="W225" s="41">
        <f>'Survival-1cycle NMA'!DO226</f>
        <v>9.7144990613218197E-4</v>
      </c>
      <c r="X225" s="41">
        <f t="shared" si="98"/>
        <v>2.5929316568721401E-2</v>
      </c>
      <c r="Y225" s="41">
        <f t="shared" si="99"/>
        <v>2.5636841808606887E-2</v>
      </c>
      <c r="Z225" s="41">
        <f t="shared" si="100"/>
        <v>2.9247476011451401E-4</v>
      </c>
      <c r="AA225" s="41">
        <f>'Survival-1cycle NMA'!DU226</f>
        <v>1.8178733412659999E-2</v>
      </c>
      <c r="AB225" s="12">
        <f t="shared" si="101"/>
        <v>1.7971777787365507E-2</v>
      </c>
      <c r="AC225" s="41">
        <f>'Survival-1cycle NMA'!DN226</f>
        <v>2.0695562529449201E-4</v>
      </c>
      <c r="AD225" s="41">
        <f>'Survival-1cycle NMA'!DW226</f>
        <v>4.7445253018161597E-2</v>
      </c>
      <c r="AE225" s="12">
        <f t="shared" si="102"/>
        <v>4.6703614665597241E-2</v>
      </c>
      <c r="AF225" s="41">
        <f>'Survival-1cycle NMA'!DP226</f>
        <v>7.4163835256435605E-4</v>
      </c>
      <c r="AG225" s="41">
        <f t="shared" si="103"/>
        <v>1.7271866091923101E-2</v>
      </c>
      <c r="AH225" s="41">
        <f t="shared" si="104"/>
        <v>3.7336707390589501E-5</v>
      </c>
      <c r="AI225" s="41">
        <f t="shared" si="105"/>
        <v>1.7234529384532512E-2</v>
      </c>
      <c r="AJ225" s="41">
        <f>'Survival-1cycle NMA'!DX226</f>
        <v>2.18335702571427E-2</v>
      </c>
      <c r="AK225" s="12">
        <f t="shared" si="106"/>
        <v>2.0728904408199061E-2</v>
      </c>
      <c r="AL225" s="41">
        <f>'Survival-1cycle NMA'!DQ226</f>
        <v>1.1046658489436399E-3</v>
      </c>
      <c r="AM225" s="41">
        <f t="shared" si="107"/>
        <v>1.8178733412659999E-2</v>
      </c>
      <c r="AN225" s="41">
        <f t="shared" si="108"/>
        <v>1.7971777787365507E-2</v>
      </c>
      <c r="AO225" s="41">
        <f t="shared" si="109"/>
        <v>2.0695562529449201E-4</v>
      </c>
    </row>
    <row r="226" spans="1:41">
      <c r="A226" s="12">
        <v>223</v>
      </c>
      <c r="B226" s="12">
        <f t="shared" si="84"/>
        <v>12.772602739726027</v>
      </c>
      <c r="C226" s="41">
        <f>'Survival-1cycle NMA'!DS227</f>
        <v>2.8943261590256501E-2</v>
      </c>
      <c r="D226" s="41">
        <f>'Survival-1cycle NMA'!DL227</f>
        <v>1.1990745323320301E-4</v>
      </c>
      <c r="E226" s="12">
        <f t="shared" si="85"/>
        <v>2.8823354137023298E-2</v>
      </c>
      <c r="F226" s="41">
        <f>'Survival-1cycle NMA'!DR227</f>
        <v>1.7115205013751002E-2</v>
      </c>
      <c r="G226" s="41">
        <f>'Survival-1cycle NMA'!DK227</f>
        <v>3.64708451026097E-5</v>
      </c>
      <c r="H226" s="12">
        <f t="shared" si="86"/>
        <v>1.7078734168648392E-2</v>
      </c>
      <c r="I226" s="41">
        <f>'Survival-1cycle NMA'!DT227</f>
        <v>2.5708025764021002E-2</v>
      </c>
      <c r="J226" s="12">
        <f t="shared" si="87"/>
        <v>2.5421448703587667E-2</v>
      </c>
      <c r="K226" s="41">
        <f>'Survival-1cycle NMA'!DM227</f>
        <v>2.8657706043333498E-4</v>
      </c>
      <c r="L226" s="41">
        <f t="shared" si="88"/>
        <v>1.7115205013751002E-2</v>
      </c>
      <c r="M226" s="41">
        <f t="shared" si="89"/>
        <v>3.64708451026097E-5</v>
      </c>
      <c r="N226" s="41">
        <f t="shared" si="90"/>
        <v>1.7078734168648392E-2</v>
      </c>
      <c r="O226" s="41">
        <f t="shared" si="91"/>
        <v>2.5708025764021002E-2</v>
      </c>
      <c r="P226" s="41">
        <f t="shared" si="92"/>
        <v>2.5421448703587667E-2</v>
      </c>
      <c r="Q226" s="41">
        <f t="shared" si="93"/>
        <v>2.8657706043333498E-4</v>
      </c>
      <c r="R226" s="41">
        <f t="shared" si="94"/>
        <v>1.7115205013751002E-2</v>
      </c>
      <c r="S226" s="41">
        <f t="shared" si="95"/>
        <v>3.64708451026097E-5</v>
      </c>
      <c r="T226" s="41">
        <f t="shared" si="96"/>
        <v>1.7078734168648392E-2</v>
      </c>
      <c r="U226" s="41">
        <f>'Survival-1cycle NMA'!DV227</f>
        <v>2.7525876736241701E-2</v>
      </c>
      <c r="V226" s="12">
        <f t="shared" si="97"/>
        <v>2.657216284586757E-2</v>
      </c>
      <c r="W226" s="41">
        <f>'Survival-1cycle NMA'!DO227</f>
        <v>9.5371389037413002E-4</v>
      </c>
      <c r="X226" s="41">
        <f t="shared" si="98"/>
        <v>2.5708025764021002E-2</v>
      </c>
      <c r="Y226" s="41">
        <f t="shared" si="99"/>
        <v>2.5421448703587667E-2</v>
      </c>
      <c r="Z226" s="41">
        <f t="shared" si="100"/>
        <v>2.8657706043333498E-4</v>
      </c>
      <c r="AA226" s="41">
        <f>'Survival-1cycle NMA'!DU227</f>
        <v>1.80150449950672E-2</v>
      </c>
      <c r="AB226" s="12">
        <f t="shared" si="101"/>
        <v>1.7812371891500724E-2</v>
      </c>
      <c r="AC226" s="41">
        <f>'Survival-1cycle NMA'!DN227</f>
        <v>2.0267310356647501E-4</v>
      </c>
      <c r="AD226" s="41">
        <f>'Survival-1cycle NMA'!DW227</f>
        <v>4.7081019128547001E-2</v>
      </c>
      <c r="AE226" s="12">
        <f t="shared" si="102"/>
        <v>4.6353247290839665E-2</v>
      </c>
      <c r="AF226" s="41">
        <f>'Survival-1cycle NMA'!DP227</f>
        <v>7.27771837707336E-4</v>
      </c>
      <c r="AG226" s="41">
        <f t="shared" si="103"/>
        <v>1.7115205013751002E-2</v>
      </c>
      <c r="AH226" s="41">
        <f t="shared" si="104"/>
        <v>3.64708451026097E-5</v>
      </c>
      <c r="AI226" s="41">
        <f t="shared" si="105"/>
        <v>1.7078734168648392E-2</v>
      </c>
      <c r="AJ226" s="41">
        <f>'Survival-1cycle NMA'!DX227</f>
        <v>2.16422042782544E-2</v>
      </c>
      <c r="AK226" s="12">
        <f t="shared" si="106"/>
        <v>2.0557472576763471E-2</v>
      </c>
      <c r="AL226" s="41">
        <f>'Survival-1cycle NMA'!DQ227</f>
        <v>1.08473170149093E-3</v>
      </c>
      <c r="AM226" s="41">
        <f t="shared" si="107"/>
        <v>1.80150449950672E-2</v>
      </c>
      <c r="AN226" s="41">
        <f t="shared" si="108"/>
        <v>1.7812371891500724E-2</v>
      </c>
      <c r="AO226" s="41">
        <f t="shared" si="109"/>
        <v>2.0267310356647501E-4</v>
      </c>
    </row>
    <row r="227" spans="1:41">
      <c r="A227" s="12">
        <v>224</v>
      </c>
      <c r="B227" s="12">
        <f t="shared" si="84"/>
        <v>12.830136986301369</v>
      </c>
      <c r="C227" s="41">
        <f>'Survival-1cycle NMA'!DS228</f>
        <v>2.87016855540424E-2</v>
      </c>
      <c r="D227" s="41">
        <f>'Survival-1cycle NMA'!DL228</f>
        <v>1.17339825543183E-4</v>
      </c>
      <c r="E227" s="12">
        <f t="shared" si="85"/>
        <v>2.8584345728499216E-2</v>
      </c>
      <c r="F227" s="41">
        <f>'Survival-1cycle NMA'!DR228</f>
        <v>1.6960460701294401E-2</v>
      </c>
      <c r="G227" s="41">
        <f>'Survival-1cycle NMA'!DK228</f>
        <v>3.5627623866329998E-5</v>
      </c>
      <c r="H227" s="12">
        <f t="shared" si="86"/>
        <v>1.6924833077428071E-2</v>
      </c>
      <c r="I227" s="41">
        <f>'Survival-1cycle NMA'!DT228</f>
        <v>2.5489308792246201E-2</v>
      </c>
      <c r="J227" s="12">
        <f t="shared" si="87"/>
        <v>2.5208493720895842E-2</v>
      </c>
      <c r="K227" s="41">
        <f>'Survival-1cycle NMA'!DM228</f>
        <v>2.8081507135035999E-4</v>
      </c>
      <c r="L227" s="41">
        <f t="shared" si="88"/>
        <v>1.6960460701294401E-2</v>
      </c>
      <c r="M227" s="41">
        <f t="shared" si="89"/>
        <v>3.5627623866329998E-5</v>
      </c>
      <c r="N227" s="41">
        <f t="shared" si="90"/>
        <v>1.6924833077428071E-2</v>
      </c>
      <c r="O227" s="41">
        <f t="shared" si="91"/>
        <v>2.5489308792246201E-2</v>
      </c>
      <c r="P227" s="41">
        <f t="shared" si="92"/>
        <v>2.5208493720895842E-2</v>
      </c>
      <c r="Q227" s="41">
        <f t="shared" si="93"/>
        <v>2.8081507135035999E-4</v>
      </c>
      <c r="R227" s="41">
        <f t="shared" si="94"/>
        <v>1.6960460701294401E-2</v>
      </c>
      <c r="S227" s="41">
        <f t="shared" si="95"/>
        <v>3.5627623866329998E-5</v>
      </c>
      <c r="T227" s="41">
        <f t="shared" si="96"/>
        <v>1.6924833077428071E-2</v>
      </c>
      <c r="U227" s="41">
        <f>'Survival-1cycle NMA'!DV228</f>
        <v>2.72942422430754E-2</v>
      </c>
      <c r="V227" s="12">
        <f t="shared" si="97"/>
        <v>2.6357891668998473E-2</v>
      </c>
      <c r="W227" s="41">
        <f>'Survival-1cycle NMA'!DO228</f>
        <v>9.3635057407692702E-4</v>
      </c>
      <c r="X227" s="41">
        <f t="shared" si="98"/>
        <v>2.5489308792246201E-2</v>
      </c>
      <c r="Y227" s="41">
        <f t="shared" si="99"/>
        <v>2.5208493720895842E-2</v>
      </c>
      <c r="Z227" s="41">
        <f t="shared" si="100"/>
        <v>2.8081507135035999E-4</v>
      </c>
      <c r="AA227" s="41">
        <f>'Survival-1cycle NMA'!DU228</f>
        <v>1.7853347221124E-2</v>
      </c>
      <c r="AB227" s="12">
        <f t="shared" si="101"/>
        <v>1.765485573953654E-2</v>
      </c>
      <c r="AC227" s="41">
        <f>'Survival-1cycle NMA'!DN228</f>
        <v>1.9849148158745901E-4</v>
      </c>
      <c r="AD227" s="41">
        <f>'Survival-1cycle NMA'!DW228</f>
        <v>4.6720663784802802E-2</v>
      </c>
      <c r="AE227" s="12">
        <f t="shared" si="102"/>
        <v>4.6006460667661259E-2</v>
      </c>
      <c r="AF227" s="41">
        <f>'Survival-1cycle NMA'!DP228</f>
        <v>7.1420311714154305E-4</v>
      </c>
      <c r="AG227" s="41">
        <f t="shared" si="103"/>
        <v>1.6960460701294401E-2</v>
      </c>
      <c r="AH227" s="41">
        <f t="shared" si="104"/>
        <v>3.5627623866329998E-5</v>
      </c>
      <c r="AI227" s="41">
        <f t="shared" si="105"/>
        <v>1.6924833077428071E-2</v>
      </c>
      <c r="AJ227" s="41">
        <f>'Survival-1cycle NMA'!DX228</f>
        <v>2.14531139343733E-2</v>
      </c>
      <c r="AK227" s="12">
        <f t="shared" si="106"/>
        <v>2.0387901933533431E-2</v>
      </c>
      <c r="AL227" s="41">
        <f>'Survival-1cycle NMA'!DQ228</f>
        <v>1.0652120008398699E-3</v>
      </c>
      <c r="AM227" s="41">
        <f t="shared" si="107"/>
        <v>1.7853347221124E-2</v>
      </c>
      <c r="AN227" s="41">
        <f t="shared" si="108"/>
        <v>1.765485573953654E-2</v>
      </c>
      <c r="AO227" s="41">
        <f t="shared" si="109"/>
        <v>1.9849148158745901E-4</v>
      </c>
    </row>
    <row r="228" spans="1:41">
      <c r="A228" s="12">
        <v>225</v>
      </c>
      <c r="B228" s="12">
        <f t="shared" si="84"/>
        <v>12.887671232876713</v>
      </c>
      <c r="C228" s="41">
        <f>'Survival-1cycle NMA'!DS229</f>
        <v>2.84628656905291E-2</v>
      </c>
      <c r="D228" s="41">
        <f>'Survival-1cycle NMA'!DL229</f>
        <v>1.14834592472635E-4</v>
      </c>
      <c r="E228" s="12">
        <f t="shared" si="85"/>
        <v>2.8348031098056465E-2</v>
      </c>
      <c r="F228" s="41">
        <f>'Survival-1cycle NMA'!DR229</f>
        <v>1.68076032739355E-2</v>
      </c>
      <c r="G228" s="41">
        <f>'Survival-1cycle NMA'!DK229</f>
        <v>3.48063825439393E-5</v>
      </c>
      <c r="H228" s="12">
        <f t="shared" si="86"/>
        <v>1.6772796891391561E-2</v>
      </c>
      <c r="I228" s="41">
        <f>'Survival-1cycle NMA'!DT229</f>
        <v>2.5273127230373001E-2</v>
      </c>
      <c r="J228" s="12">
        <f t="shared" si="87"/>
        <v>2.4997941961357958E-2</v>
      </c>
      <c r="K228" s="41">
        <f>'Survival-1cycle NMA'!DM229</f>
        <v>2.7518526901504402E-4</v>
      </c>
      <c r="L228" s="41">
        <f t="shared" si="88"/>
        <v>1.68076032739355E-2</v>
      </c>
      <c r="M228" s="41">
        <f t="shared" si="89"/>
        <v>3.48063825439393E-5</v>
      </c>
      <c r="N228" s="41">
        <f t="shared" si="90"/>
        <v>1.6772796891391561E-2</v>
      </c>
      <c r="O228" s="41">
        <f t="shared" si="91"/>
        <v>2.5273127230373001E-2</v>
      </c>
      <c r="P228" s="41">
        <f t="shared" si="92"/>
        <v>2.4997941961357958E-2</v>
      </c>
      <c r="Q228" s="41">
        <f t="shared" si="93"/>
        <v>2.7518526901504402E-4</v>
      </c>
      <c r="R228" s="41">
        <f t="shared" si="94"/>
        <v>1.68076032739355E-2</v>
      </c>
      <c r="S228" s="41">
        <f t="shared" si="95"/>
        <v>3.48063825439393E-5</v>
      </c>
      <c r="T228" s="41">
        <f t="shared" si="96"/>
        <v>1.6772796891391561E-2</v>
      </c>
      <c r="U228" s="41">
        <f>'Survival-1cycle NMA'!DV229</f>
        <v>2.7065268568029901E-2</v>
      </c>
      <c r="V228" s="12">
        <f t="shared" si="97"/>
        <v>2.6145917514220875E-2</v>
      </c>
      <c r="W228" s="41">
        <f>'Survival-1cycle NMA'!DO229</f>
        <v>9.1935105380902505E-4</v>
      </c>
      <c r="X228" s="41">
        <f t="shared" si="98"/>
        <v>2.5273127230373001E-2</v>
      </c>
      <c r="Y228" s="41">
        <f t="shared" si="99"/>
        <v>2.4997941961357958E-2</v>
      </c>
      <c r="Z228" s="41">
        <f t="shared" si="100"/>
        <v>2.7518526901504402E-4</v>
      </c>
      <c r="AA228" s="41">
        <f>'Survival-1cycle NMA'!DU229</f>
        <v>1.7693609218854801E-2</v>
      </c>
      <c r="AB228" s="12">
        <f t="shared" si="101"/>
        <v>1.749920113689566E-2</v>
      </c>
      <c r="AC228" s="41">
        <f>'Survival-1cycle NMA'!DN229</f>
        <v>1.94408081959141E-4</v>
      </c>
      <c r="AD228" s="41">
        <f>'Survival-1cycle NMA'!DW229</f>
        <v>4.6364133311759002E-2</v>
      </c>
      <c r="AE228" s="12">
        <f t="shared" si="102"/>
        <v>4.5663208378466567E-2</v>
      </c>
      <c r="AF228" s="41">
        <f>'Survival-1cycle NMA'!DP229</f>
        <v>7.0092493329243499E-4</v>
      </c>
      <c r="AG228" s="41">
        <f t="shared" si="103"/>
        <v>1.68076032739355E-2</v>
      </c>
      <c r="AH228" s="41">
        <f t="shared" si="104"/>
        <v>3.48063825439393E-5</v>
      </c>
      <c r="AI228" s="41">
        <f t="shared" si="105"/>
        <v>1.6772796891391561E-2</v>
      </c>
      <c r="AJ228" s="41">
        <f>'Survival-1cycle NMA'!DX229</f>
        <v>2.1266264603878399E-2</v>
      </c>
      <c r="AK228" s="12">
        <f t="shared" si="106"/>
        <v>2.0220167661092608E-2</v>
      </c>
      <c r="AL228" s="41">
        <f>'Survival-1cycle NMA'!DQ229</f>
        <v>1.04609694278579E-3</v>
      </c>
      <c r="AM228" s="41">
        <f t="shared" si="107"/>
        <v>1.7693609218854801E-2</v>
      </c>
      <c r="AN228" s="41">
        <f t="shared" si="108"/>
        <v>1.749920113689566E-2</v>
      </c>
      <c r="AO228" s="41">
        <f t="shared" si="109"/>
        <v>1.94408081959141E-4</v>
      </c>
    </row>
    <row r="229" spans="1:41">
      <c r="A229" s="12">
        <v>226</v>
      </c>
      <c r="B229" s="12">
        <f t="shared" si="84"/>
        <v>12.945205479452055</v>
      </c>
      <c r="C229" s="41">
        <f>'Survival-1cycle NMA'!DS230</f>
        <v>2.8226761553194799E-2</v>
      </c>
      <c r="D229" s="41">
        <f>'Survival-1cycle NMA'!DL230</f>
        <v>1.12390051292821E-4</v>
      </c>
      <c r="E229" s="12">
        <f t="shared" si="85"/>
        <v>2.8114371501901977E-2</v>
      </c>
      <c r="F229" s="41">
        <f>'Survival-1cycle NMA'!DR230</f>
        <v>1.6656603420833999E-2</v>
      </c>
      <c r="G229" s="41">
        <f>'Survival-1cycle NMA'!DK230</f>
        <v>3.4006481373083402E-5</v>
      </c>
      <c r="H229" s="12">
        <f t="shared" si="86"/>
        <v>1.6622596939460915E-2</v>
      </c>
      <c r="I229" s="41">
        <f>'Survival-1cycle NMA'!DT230</f>
        <v>2.50594433607755E-2</v>
      </c>
      <c r="J229" s="12">
        <f t="shared" si="87"/>
        <v>2.4789759128967213E-2</v>
      </c>
      <c r="K229" s="41">
        <f>'Survival-1cycle NMA'!DM230</f>
        <v>2.6968423180828699E-4</v>
      </c>
      <c r="L229" s="41">
        <f t="shared" si="88"/>
        <v>1.6656603420833999E-2</v>
      </c>
      <c r="M229" s="41">
        <f t="shared" si="89"/>
        <v>3.4006481373083402E-5</v>
      </c>
      <c r="N229" s="41">
        <f t="shared" si="90"/>
        <v>1.6622596939460915E-2</v>
      </c>
      <c r="O229" s="41">
        <f t="shared" si="91"/>
        <v>2.50594433607755E-2</v>
      </c>
      <c r="P229" s="41">
        <f t="shared" si="92"/>
        <v>2.4789759128967213E-2</v>
      </c>
      <c r="Q229" s="41">
        <f t="shared" si="93"/>
        <v>2.6968423180828699E-4</v>
      </c>
      <c r="R229" s="41">
        <f t="shared" si="94"/>
        <v>1.6656603420833999E-2</v>
      </c>
      <c r="S229" s="41">
        <f t="shared" si="95"/>
        <v>3.4006481373083402E-5</v>
      </c>
      <c r="T229" s="41">
        <f t="shared" si="96"/>
        <v>1.6622596939460915E-2</v>
      </c>
      <c r="U229" s="41">
        <f>'Survival-1cycle NMA'!DV230</f>
        <v>2.6838916435274501E-2</v>
      </c>
      <c r="V229" s="12">
        <f t="shared" si="97"/>
        <v>2.5936209769969937E-2</v>
      </c>
      <c r="W229" s="41">
        <f>'Survival-1cycle NMA'!DO230</f>
        <v>9.0270666530456499E-4</v>
      </c>
      <c r="X229" s="41">
        <f t="shared" si="98"/>
        <v>2.50594433607755E-2</v>
      </c>
      <c r="Y229" s="41">
        <f t="shared" si="99"/>
        <v>2.4789759128967213E-2</v>
      </c>
      <c r="Z229" s="41">
        <f t="shared" si="100"/>
        <v>2.6968423180828699E-4</v>
      </c>
      <c r="AA229" s="41">
        <f>'Survival-1cycle NMA'!DU230</f>
        <v>1.7535800702305801E-2</v>
      </c>
      <c r="AB229" s="12">
        <f t="shared" si="101"/>
        <v>1.7345380395778084E-2</v>
      </c>
      <c r="AC229" s="41">
        <f>'Survival-1cycle NMA'!DN230</f>
        <v>1.9042030652771701E-4</v>
      </c>
      <c r="AD229" s="41">
        <f>'Survival-1cycle NMA'!DW230</f>
        <v>4.6011374956052203E-2</v>
      </c>
      <c r="AE229" s="12">
        <f t="shared" si="102"/>
        <v>4.5323444728881251E-2</v>
      </c>
      <c r="AF229" s="41">
        <f>'Survival-1cycle NMA'!DP230</f>
        <v>6.8793022717095198E-4</v>
      </c>
      <c r="AG229" s="41">
        <f t="shared" si="103"/>
        <v>1.6656603420833999E-2</v>
      </c>
      <c r="AH229" s="41">
        <f t="shared" si="104"/>
        <v>3.4006481373083402E-5</v>
      </c>
      <c r="AI229" s="41">
        <f t="shared" si="105"/>
        <v>1.6622596939460915E-2</v>
      </c>
      <c r="AJ229" s="41">
        <f>'Survival-1cycle NMA'!DX230</f>
        <v>2.10816223114066E-2</v>
      </c>
      <c r="AK229" s="12">
        <f t="shared" si="106"/>
        <v>2.0054245327293899E-2</v>
      </c>
      <c r="AL229" s="41">
        <f>'Survival-1cycle NMA'!DQ230</f>
        <v>1.0273769841127E-3</v>
      </c>
      <c r="AM229" s="41">
        <f t="shared" si="107"/>
        <v>1.7535800702305801E-2</v>
      </c>
      <c r="AN229" s="41">
        <f t="shared" si="108"/>
        <v>1.7345380395778084E-2</v>
      </c>
      <c r="AO229" s="41">
        <f t="shared" si="109"/>
        <v>1.9042030652771701E-4</v>
      </c>
    </row>
    <row r="230" spans="1:41">
      <c r="A230" s="12">
        <v>227</v>
      </c>
      <c r="B230" s="12">
        <f t="shared" si="84"/>
        <v>13.002739726027396</v>
      </c>
      <c r="C230" s="41">
        <f>'Survival-1cycle NMA'!DS231</f>
        <v>2.7993333426600601E-2</v>
      </c>
      <c r="D230" s="41">
        <f>'Survival-1cycle NMA'!DL231</f>
        <v>1.10004550975429E-4</v>
      </c>
      <c r="E230" s="12">
        <f t="shared" si="85"/>
        <v>2.7883328875625172E-2</v>
      </c>
      <c r="F230" s="41">
        <f>'Survival-1cycle NMA'!DR231</f>
        <v>1.6507432388035401E-2</v>
      </c>
      <c r="G230" s="41">
        <f>'Survival-1cycle NMA'!DK231</f>
        <v>3.3227301207250398E-5</v>
      </c>
      <c r="H230" s="12">
        <f t="shared" si="86"/>
        <v>1.6474205086828151E-2</v>
      </c>
      <c r="I230" s="41">
        <f>'Survival-1cycle NMA'!DT231</f>
        <v>2.48482201557918E-2</v>
      </c>
      <c r="J230" s="12">
        <f t="shared" si="87"/>
        <v>2.4583911518734625E-2</v>
      </c>
      <c r="K230" s="41">
        <f>'Survival-1cycle NMA'!DM231</f>
        <v>2.6430863705717599E-4</v>
      </c>
      <c r="L230" s="41">
        <f t="shared" si="88"/>
        <v>1.6507432388035401E-2</v>
      </c>
      <c r="M230" s="41">
        <f t="shared" si="89"/>
        <v>3.3227301207250398E-5</v>
      </c>
      <c r="N230" s="41">
        <f t="shared" si="90"/>
        <v>1.6474205086828151E-2</v>
      </c>
      <c r="O230" s="41">
        <f t="shared" si="91"/>
        <v>2.48482201557918E-2</v>
      </c>
      <c r="P230" s="41">
        <f t="shared" si="92"/>
        <v>2.4583911518734625E-2</v>
      </c>
      <c r="Q230" s="41">
        <f t="shared" si="93"/>
        <v>2.6430863705717599E-4</v>
      </c>
      <c r="R230" s="41">
        <f t="shared" si="94"/>
        <v>1.6507432388035401E-2</v>
      </c>
      <c r="S230" s="41">
        <f t="shared" si="95"/>
        <v>3.3227301207250398E-5</v>
      </c>
      <c r="T230" s="41">
        <f t="shared" si="96"/>
        <v>1.6474205086828151E-2</v>
      </c>
      <c r="U230" s="41">
        <f>'Survival-1cycle NMA'!DV231</f>
        <v>2.6615147282547099E-2</v>
      </c>
      <c r="V230" s="12">
        <f t="shared" si="97"/>
        <v>2.5728738306238671E-2</v>
      </c>
      <c r="W230" s="41">
        <f>'Survival-1cycle NMA'!DO231</f>
        <v>8.8640897630842797E-4</v>
      </c>
      <c r="X230" s="41">
        <f t="shared" si="98"/>
        <v>2.48482201557918E-2</v>
      </c>
      <c r="Y230" s="41">
        <f t="shared" si="99"/>
        <v>2.4583911518734625E-2</v>
      </c>
      <c r="Z230" s="41">
        <f t="shared" si="100"/>
        <v>2.6430863705717599E-4</v>
      </c>
      <c r="AA230" s="41">
        <f>'Survival-1cycle NMA'!DU231</f>
        <v>1.7379891958336099E-2</v>
      </c>
      <c r="AB230" s="12">
        <f t="shared" si="101"/>
        <v>1.7193366324545697E-2</v>
      </c>
      <c r="AC230" s="41">
        <f>'Survival-1cycle NMA'!DN231</f>
        <v>1.8652563379040199E-4</v>
      </c>
      <c r="AD230" s="41">
        <f>'Survival-1cycle NMA'!DW231</f>
        <v>4.5662336867133897E-2</v>
      </c>
      <c r="AE230" s="12">
        <f t="shared" si="102"/>
        <v>4.498712473480377E-2</v>
      </c>
      <c r="AF230" s="41">
        <f>'Survival-1cycle NMA'!DP231</f>
        <v>6.7521213233012701E-4</v>
      </c>
      <c r="AG230" s="41">
        <f t="shared" si="103"/>
        <v>1.6507432388035401E-2</v>
      </c>
      <c r="AH230" s="41">
        <f t="shared" si="104"/>
        <v>3.3227301207250398E-5</v>
      </c>
      <c r="AI230" s="41">
        <f t="shared" si="105"/>
        <v>1.6474205086828151E-2</v>
      </c>
      <c r="AJ230" s="41">
        <f>'Survival-1cycle NMA'!DX231</f>
        <v>2.0899153713506799E-2</v>
      </c>
      <c r="AK230" s="12">
        <f t="shared" si="106"/>
        <v>1.9890110878655758E-2</v>
      </c>
      <c r="AL230" s="41">
        <f>'Survival-1cycle NMA'!DQ231</f>
        <v>1.00904283485104E-3</v>
      </c>
      <c r="AM230" s="41">
        <f t="shared" si="107"/>
        <v>1.7379891958336099E-2</v>
      </c>
      <c r="AN230" s="41">
        <f t="shared" si="108"/>
        <v>1.7193366324545697E-2</v>
      </c>
      <c r="AO230" s="41">
        <f t="shared" si="109"/>
        <v>1.8652563379040199E-4</v>
      </c>
    </row>
    <row r="231" spans="1:41">
      <c r="A231" s="12">
        <v>228</v>
      </c>
      <c r="B231" s="12">
        <f t="shared" si="84"/>
        <v>13.06027397260274</v>
      </c>
      <c r="C231" s="41">
        <f>'Survival-1cycle NMA'!DS232</f>
        <v>2.7762542310624399E-2</v>
      </c>
      <c r="D231" s="41">
        <f>'Survival-1cycle NMA'!DL232</f>
        <v>1.07676490460284E-4</v>
      </c>
      <c r="E231" s="12">
        <f t="shared" si="85"/>
        <v>2.7654865820164114E-2</v>
      </c>
      <c r="F231" s="41">
        <f>'Survival-1cycle NMA'!DR232</f>
        <v>1.6360061965913601E-2</v>
      </c>
      <c r="G231" s="41">
        <f>'Survival-1cycle NMA'!DK232</f>
        <v>3.2468242786021201E-5</v>
      </c>
      <c r="H231" s="12">
        <f t="shared" si="86"/>
        <v>1.632759372312758E-2</v>
      </c>
      <c r="I231" s="41">
        <f>'Survival-1cycle NMA'!DT232</f>
        <v>2.4639421262685701E-2</v>
      </c>
      <c r="J231" s="12">
        <f t="shared" si="87"/>
        <v>2.4380366004818743E-2</v>
      </c>
      <c r="K231" s="41">
        <f>'Survival-1cycle NMA'!DM232</f>
        <v>2.5905525786695799E-4</v>
      </c>
      <c r="L231" s="41">
        <f t="shared" si="88"/>
        <v>1.6360061965913601E-2</v>
      </c>
      <c r="M231" s="41">
        <f t="shared" si="89"/>
        <v>3.2468242786021201E-5</v>
      </c>
      <c r="N231" s="41">
        <f t="shared" si="90"/>
        <v>1.632759372312758E-2</v>
      </c>
      <c r="O231" s="41">
        <f t="shared" si="91"/>
        <v>2.4639421262685701E-2</v>
      </c>
      <c r="P231" s="41">
        <f t="shared" si="92"/>
        <v>2.4380366004818743E-2</v>
      </c>
      <c r="Q231" s="41">
        <f t="shared" si="93"/>
        <v>2.5905525786695799E-4</v>
      </c>
      <c r="R231" s="41">
        <f t="shared" si="94"/>
        <v>1.6360061965913601E-2</v>
      </c>
      <c r="S231" s="41">
        <f t="shared" si="95"/>
        <v>3.2468242786021201E-5</v>
      </c>
      <c r="T231" s="41">
        <f t="shared" si="96"/>
        <v>1.632759372312758E-2</v>
      </c>
      <c r="U231" s="41">
        <f>'Survival-1cycle NMA'!DV232</f>
        <v>2.6393923245697101E-2</v>
      </c>
      <c r="V231" s="12">
        <f t="shared" si="97"/>
        <v>2.5523473466038657E-2</v>
      </c>
      <c r="W231" s="41">
        <f>'Survival-1cycle NMA'!DO232</f>
        <v>8.7044977965844395E-4</v>
      </c>
      <c r="X231" s="41">
        <f t="shared" si="98"/>
        <v>2.4639421262685701E-2</v>
      </c>
      <c r="Y231" s="41">
        <f t="shared" si="99"/>
        <v>2.4380366004818743E-2</v>
      </c>
      <c r="Z231" s="41">
        <f t="shared" si="100"/>
        <v>2.5905525786695799E-4</v>
      </c>
      <c r="AA231" s="41">
        <f>'Survival-1cycle NMA'!DU232</f>
        <v>1.7225853833753999E-2</v>
      </c>
      <c r="AB231" s="12">
        <f t="shared" si="101"/>
        <v>1.7043132217359567E-2</v>
      </c>
      <c r="AC231" s="41">
        <f>'Survival-1cycle NMA'!DN232</f>
        <v>1.82721616394432E-4</v>
      </c>
      <c r="AD231" s="41">
        <f>'Survival-1cycle NMA'!DW232</f>
        <v>4.5316968078732499E-2</v>
      </c>
      <c r="AE231" s="12">
        <f t="shared" si="102"/>
        <v>4.465420410970785E-2</v>
      </c>
      <c r="AF231" s="41">
        <f>'Survival-1cycle NMA'!DP232</f>
        <v>6.6276396902464896E-4</v>
      </c>
      <c r="AG231" s="41">
        <f t="shared" si="103"/>
        <v>1.6360061965913601E-2</v>
      </c>
      <c r="AH231" s="41">
        <f t="shared" si="104"/>
        <v>3.2468242786021201E-5</v>
      </c>
      <c r="AI231" s="41">
        <f t="shared" si="105"/>
        <v>1.632759372312758E-2</v>
      </c>
      <c r="AJ231" s="41">
        <f>'Survival-1cycle NMA'!DX232</f>
        <v>2.07188260846571E-2</v>
      </c>
      <c r="AK231" s="12">
        <f t="shared" si="106"/>
        <v>1.9727740633867358E-2</v>
      </c>
      <c r="AL231" s="41">
        <f>'Survival-1cycle NMA'!DQ232</f>
        <v>9.9108545078974196E-4</v>
      </c>
      <c r="AM231" s="41">
        <f t="shared" si="107"/>
        <v>1.7225853833753999E-2</v>
      </c>
      <c r="AN231" s="41">
        <f t="shared" si="108"/>
        <v>1.7043132217359567E-2</v>
      </c>
      <c r="AO231" s="41">
        <f t="shared" si="109"/>
        <v>1.82721616394432E-4</v>
      </c>
    </row>
    <row r="232" spans="1:41">
      <c r="A232" s="12">
        <v>229</v>
      </c>
      <c r="B232" s="12">
        <f t="shared" si="84"/>
        <v>13.117808219178082</v>
      </c>
      <c r="C232" s="41">
        <f>'Survival-1cycle NMA'!DS233</f>
        <v>2.7534349905089298E-2</v>
      </c>
      <c r="D232" s="41">
        <f>'Survival-1cycle NMA'!DL233</f>
        <v>1.0540431698646799E-4</v>
      </c>
      <c r="E232" s="12">
        <f t="shared" si="85"/>
        <v>2.742894558810283E-2</v>
      </c>
      <c r="F232" s="41">
        <f>'Survival-1cycle NMA'!DR233</f>
        <v>1.62144644769429E-2</v>
      </c>
      <c r="G232" s="41">
        <f>'Survival-1cycle NMA'!DK233</f>
        <v>3.17287260335197E-5</v>
      </c>
      <c r="H232" s="12">
        <f t="shared" si="86"/>
        <v>1.618273575090938E-2</v>
      </c>
      <c r="I232" s="41">
        <f>'Survival-1cycle NMA'!DT233</f>
        <v>2.44330109889885E-2</v>
      </c>
      <c r="J232" s="12">
        <f t="shared" si="87"/>
        <v>2.4179090028925231E-2</v>
      </c>
      <c r="K232" s="41">
        <f>'Survival-1cycle NMA'!DM233</f>
        <v>2.5392096006327002E-4</v>
      </c>
      <c r="L232" s="41">
        <f t="shared" si="88"/>
        <v>1.62144644769429E-2</v>
      </c>
      <c r="M232" s="41">
        <f t="shared" si="89"/>
        <v>3.17287260335197E-5</v>
      </c>
      <c r="N232" s="41">
        <f t="shared" si="90"/>
        <v>1.618273575090938E-2</v>
      </c>
      <c r="O232" s="41">
        <f t="shared" si="91"/>
        <v>2.44330109889885E-2</v>
      </c>
      <c r="P232" s="41">
        <f t="shared" si="92"/>
        <v>2.4179090028925231E-2</v>
      </c>
      <c r="Q232" s="41">
        <f t="shared" si="93"/>
        <v>2.5392096006327002E-4</v>
      </c>
      <c r="R232" s="41">
        <f t="shared" si="94"/>
        <v>1.62144644769429E-2</v>
      </c>
      <c r="S232" s="41">
        <f t="shared" si="95"/>
        <v>3.17287260335197E-5</v>
      </c>
      <c r="T232" s="41">
        <f t="shared" si="96"/>
        <v>1.618273575090938E-2</v>
      </c>
      <c r="U232" s="41">
        <f>'Survival-1cycle NMA'!DV233</f>
        <v>2.6175207143617402E-2</v>
      </c>
      <c r="V232" s="12">
        <f t="shared" si="97"/>
        <v>2.5320386057022998E-2</v>
      </c>
      <c r="W232" s="41">
        <f>'Survival-1cycle NMA'!DO233</f>
        <v>8.5482108659440403E-4</v>
      </c>
      <c r="X232" s="41">
        <f t="shared" si="98"/>
        <v>2.44330109889885E-2</v>
      </c>
      <c r="Y232" s="41">
        <f t="shared" si="99"/>
        <v>2.4179090028925231E-2</v>
      </c>
      <c r="Z232" s="41">
        <f t="shared" si="100"/>
        <v>2.5392096006327002E-4</v>
      </c>
      <c r="AA232" s="41">
        <f>'Survival-1cycle NMA'!DU233</f>
        <v>1.7073657722788699E-2</v>
      </c>
      <c r="AB232" s="12">
        <f t="shared" si="101"/>
        <v>1.6894651844062487E-2</v>
      </c>
      <c r="AC232" s="41">
        <f>'Survival-1cycle NMA'!DN233</f>
        <v>1.7900587872621301E-4</v>
      </c>
      <c r="AD232" s="41">
        <f>'Survival-1cycle NMA'!DW233</f>
        <v>4.49752184907697E-2</v>
      </c>
      <c r="AE232" s="12">
        <f t="shared" si="102"/>
        <v>4.4324639252204437E-2</v>
      </c>
      <c r="AF232" s="41">
        <f>'Survival-1cycle NMA'!DP233</f>
        <v>6.5057923856526301E-4</v>
      </c>
      <c r="AG232" s="41">
        <f t="shared" si="103"/>
        <v>1.62144644769429E-2</v>
      </c>
      <c r="AH232" s="41">
        <f t="shared" si="104"/>
        <v>3.17287260335197E-5</v>
      </c>
      <c r="AI232" s="41">
        <f t="shared" si="105"/>
        <v>1.618273575090938E-2</v>
      </c>
      <c r="AJ232" s="41">
        <f>'Survival-1cycle NMA'!DX233</f>
        <v>2.0540607303645601E-2</v>
      </c>
      <c r="AK232" s="12">
        <f t="shared" si="106"/>
        <v>1.9567111277413066E-2</v>
      </c>
      <c r="AL232" s="41">
        <f>'Survival-1cycle NMA'!DQ233</f>
        <v>9.7349602623253396E-4</v>
      </c>
      <c r="AM232" s="41">
        <f t="shared" si="107"/>
        <v>1.7073657722788699E-2</v>
      </c>
      <c r="AN232" s="41">
        <f t="shared" si="108"/>
        <v>1.6894651844062487E-2</v>
      </c>
      <c r="AO232" s="41">
        <f t="shared" si="109"/>
        <v>1.7900587872621301E-4</v>
      </c>
    </row>
    <row r="233" spans="1:41">
      <c r="A233" s="12">
        <v>230</v>
      </c>
      <c r="B233" s="12">
        <f t="shared" si="84"/>
        <v>13.175342465753424</v>
      </c>
      <c r="C233" s="41">
        <f>'Survival-1cycle NMA'!DS234</f>
        <v>2.73087185947831E-2</v>
      </c>
      <c r="D233" s="41">
        <f>'Survival-1cycle NMA'!DL234</f>
        <v>1.03186524485155E-4</v>
      </c>
      <c r="E233" s="12">
        <f t="shared" si="85"/>
        <v>2.7205532070297946E-2</v>
      </c>
      <c r="F233" s="41">
        <f>'Survival-1cycle NMA'!DR234</f>
        <v>1.6070612763788999E-2</v>
      </c>
      <c r="G233" s="41">
        <f>'Survival-1cycle NMA'!DK234</f>
        <v>3.1008189383396903E-5</v>
      </c>
      <c r="H233" s="12">
        <f t="shared" si="86"/>
        <v>1.6039604574405602E-2</v>
      </c>
      <c r="I233" s="41">
        <f>'Survival-1cycle NMA'!DT234</f>
        <v>2.4228954288211299E-2</v>
      </c>
      <c r="J233" s="12">
        <f t="shared" si="87"/>
        <v>2.3980051588968918E-2</v>
      </c>
      <c r="K233" s="41">
        <f>'Survival-1cycle NMA'!DM234</f>
        <v>2.48902699242382E-4</v>
      </c>
      <c r="L233" s="41">
        <f t="shared" si="88"/>
        <v>1.6070612763788999E-2</v>
      </c>
      <c r="M233" s="41">
        <f t="shared" si="89"/>
        <v>3.1008189383396903E-5</v>
      </c>
      <c r="N233" s="41">
        <f t="shared" si="90"/>
        <v>1.6039604574405602E-2</v>
      </c>
      <c r="O233" s="41">
        <f t="shared" si="91"/>
        <v>2.4228954288211299E-2</v>
      </c>
      <c r="P233" s="41">
        <f t="shared" si="92"/>
        <v>2.3980051588968918E-2</v>
      </c>
      <c r="Q233" s="41">
        <f t="shared" si="93"/>
        <v>2.48902699242382E-4</v>
      </c>
      <c r="R233" s="41">
        <f t="shared" si="94"/>
        <v>1.6070612763788999E-2</v>
      </c>
      <c r="S233" s="41">
        <f t="shared" si="95"/>
        <v>3.1008189383396903E-5</v>
      </c>
      <c r="T233" s="41">
        <f t="shared" si="96"/>
        <v>1.6039604574405602E-2</v>
      </c>
      <c r="U233" s="41">
        <f>'Survival-1cycle NMA'!DV234</f>
        <v>2.5958962463552001E-2</v>
      </c>
      <c r="V233" s="12">
        <f t="shared" si="97"/>
        <v>2.5119447343264319E-2</v>
      </c>
      <c r="W233" s="41">
        <f>'Survival-1cycle NMA'!DO234</f>
        <v>8.3951512028768204E-4</v>
      </c>
      <c r="X233" s="41">
        <f t="shared" si="98"/>
        <v>2.4228954288211299E-2</v>
      </c>
      <c r="Y233" s="41">
        <f t="shared" si="99"/>
        <v>2.3980051588968918E-2</v>
      </c>
      <c r="Z233" s="41">
        <f t="shared" si="100"/>
        <v>2.48902699242382E-4</v>
      </c>
      <c r="AA233" s="41">
        <f>'Survival-1cycle NMA'!DU234</f>
        <v>1.6923275554886701E-2</v>
      </c>
      <c r="AB233" s="12">
        <f t="shared" si="101"/>
        <v>1.6747899440300633E-2</v>
      </c>
      <c r="AC233" s="41">
        <f>'Survival-1cycle NMA'!DN234</f>
        <v>1.7537611458606799E-4</v>
      </c>
      <c r="AD233" s="41">
        <f>'Survival-1cycle NMA'!DW234</f>
        <v>4.4637038851697501E-2</v>
      </c>
      <c r="AE233" s="12">
        <f t="shared" si="102"/>
        <v>4.3998387233834806E-2</v>
      </c>
      <c r="AF233" s="41">
        <f>'Survival-1cycle NMA'!DP234</f>
        <v>6.3865161786269596E-4</v>
      </c>
      <c r="AG233" s="41">
        <f t="shared" si="103"/>
        <v>1.6070612763788999E-2</v>
      </c>
      <c r="AH233" s="41">
        <f t="shared" si="104"/>
        <v>3.1008189383396903E-5</v>
      </c>
      <c r="AI233" s="41">
        <f t="shared" si="105"/>
        <v>1.6039604574405602E-2</v>
      </c>
      <c r="AJ233" s="41">
        <f>'Survival-1cycle NMA'!DX234</f>
        <v>2.0364465840297899E-2</v>
      </c>
      <c r="AK233" s="12">
        <f t="shared" si="106"/>
        <v>1.9408199853308175E-2</v>
      </c>
      <c r="AL233" s="41">
        <f>'Survival-1cycle NMA'!DQ234</f>
        <v>9.5626598698972398E-4</v>
      </c>
      <c r="AM233" s="41">
        <f t="shared" si="107"/>
        <v>1.6923275554886701E-2</v>
      </c>
      <c r="AN233" s="41">
        <f t="shared" si="108"/>
        <v>1.6747899440300633E-2</v>
      </c>
      <c r="AO233" s="41">
        <f t="shared" si="109"/>
        <v>1.7537611458606799E-4</v>
      </c>
    </row>
    <row r="234" spans="1:41">
      <c r="A234" s="12">
        <v>231</v>
      </c>
      <c r="B234" s="12">
        <f t="shared" si="84"/>
        <v>13.232876712328768</v>
      </c>
      <c r="C234" s="41">
        <f>'Survival-1cycle NMA'!DS235</f>
        <v>2.7085611434841301E-2</v>
      </c>
      <c r="D234" s="41">
        <f>'Survival-1cycle NMA'!DL235</f>
        <v>1.01021652030187E-4</v>
      </c>
      <c r="E234" s="12">
        <f t="shared" si="85"/>
        <v>2.6984589782811114E-2</v>
      </c>
      <c r="F234" s="41">
        <f>'Survival-1cycle NMA'!DR235</f>
        <v>1.59284801777059E-2</v>
      </c>
      <c r="G234" s="41">
        <f>'Survival-1cycle NMA'!DK235</f>
        <v>3.03060891297946E-5</v>
      </c>
      <c r="H234" s="12">
        <f t="shared" si="86"/>
        <v>1.5898174088576106E-2</v>
      </c>
      <c r="I234" s="41">
        <f>'Survival-1cycle NMA'!DT235</f>
        <v>2.4027216745916301E-2</v>
      </c>
      <c r="J234" s="12">
        <f t="shared" si="87"/>
        <v>2.3783219227992158E-2</v>
      </c>
      <c r="K234" s="41">
        <f>'Survival-1cycle NMA'!DM235</f>
        <v>2.43997517924144E-4</v>
      </c>
      <c r="L234" s="41">
        <f t="shared" si="88"/>
        <v>1.59284801777059E-2</v>
      </c>
      <c r="M234" s="41">
        <f t="shared" si="89"/>
        <v>3.03060891297946E-5</v>
      </c>
      <c r="N234" s="41">
        <f t="shared" si="90"/>
        <v>1.5898174088576106E-2</v>
      </c>
      <c r="O234" s="41">
        <f t="shared" si="91"/>
        <v>2.4027216745916301E-2</v>
      </c>
      <c r="P234" s="41">
        <f t="shared" si="92"/>
        <v>2.3783219227992158E-2</v>
      </c>
      <c r="Q234" s="41">
        <f t="shared" si="93"/>
        <v>2.43997517924144E-4</v>
      </c>
      <c r="R234" s="41">
        <f t="shared" si="94"/>
        <v>1.59284801777059E-2</v>
      </c>
      <c r="S234" s="41">
        <f t="shared" si="95"/>
        <v>3.03060891297946E-5</v>
      </c>
      <c r="T234" s="41">
        <f t="shared" si="96"/>
        <v>1.5898174088576106E-2</v>
      </c>
      <c r="U234" s="41">
        <f>'Survival-1cycle NMA'!DV235</f>
        <v>2.5745153346774199E-2</v>
      </c>
      <c r="V234" s="12">
        <f t="shared" si="97"/>
        <v>2.4920629037192735E-2</v>
      </c>
      <c r="W234" s="41">
        <f>'Survival-1cycle NMA'!DO235</f>
        <v>8.2452430958146505E-4</v>
      </c>
      <c r="X234" s="41">
        <f t="shared" si="98"/>
        <v>2.4027216745916301E-2</v>
      </c>
      <c r="Y234" s="41">
        <f t="shared" si="99"/>
        <v>2.3783219227992158E-2</v>
      </c>
      <c r="Z234" s="41">
        <f t="shared" si="100"/>
        <v>2.43997517924144E-4</v>
      </c>
      <c r="AA234" s="41">
        <f>'Survival-1cycle NMA'!DU235</f>
        <v>1.6774679782825399E-2</v>
      </c>
      <c r="AB234" s="12">
        <f t="shared" si="101"/>
        <v>1.6602849697879365E-2</v>
      </c>
      <c r="AC234" s="41">
        <f>'Survival-1cycle NMA'!DN235</f>
        <v>1.71830084946034E-4</v>
      </c>
      <c r="AD234" s="41">
        <f>'Survival-1cycle NMA'!DW235</f>
        <v>4.4302380741266599E-2</v>
      </c>
      <c r="AE234" s="12">
        <f t="shared" si="102"/>
        <v>4.3675405787115394E-2</v>
      </c>
      <c r="AF234" s="41">
        <f>'Survival-1cycle NMA'!DP235</f>
        <v>6.2697495415120496E-4</v>
      </c>
      <c r="AG234" s="41">
        <f t="shared" si="103"/>
        <v>1.59284801777059E-2</v>
      </c>
      <c r="AH234" s="41">
        <f t="shared" si="104"/>
        <v>3.03060891297946E-5</v>
      </c>
      <c r="AI234" s="41">
        <f t="shared" si="105"/>
        <v>1.5898174088576106E-2</v>
      </c>
      <c r="AJ234" s="41">
        <f>'Survival-1cycle NMA'!DX235</f>
        <v>2.01903707425444E-2</v>
      </c>
      <c r="AK234" s="12">
        <f t="shared" si="106"/>
        <v>1.9250983758945989E-2</v>
      </c>
      <c r="AL234" s="41">
        <f>'Survival-1cycle NMA'!DQ235</f>
        <v>9.3938698359841101E-4</v>
      </c>
      <c r="AM234" s="41">
        <f t="shared" si="107"/>
        <v>1.6774679782825399E-2</v>
      </c>
      <c r="AN234" s="41">
        <f t="shared" si="108"/>
        <v>1.6602849697879365E-2</v>
      </c>
      <c r="AO234" s="41">
        <f t="shared" si="109"/>
        <v>1.71830084946034E-4</v>
      </c>
    </row>
    <row r="235" spans="1:41">
      <c r="A235" s="12">
        <v>232</v>
      </c>
      <c r="B235" s="12">
        <f t="shared" si="84"/>
        <v>13.29041095890411</v>
      </c>
      <c r="C235" s="41">
        <f>'Survival-1cycle NMA'!DS236</f>
        <v>2.6864992136501498E-2</v>
      </c>
      <c r="D235" s="41">
        <f>'Survival-1cycle NMA'!DL236</f>
        <v>9.8908282345044896E-5</v>
      </c>
      <c r="E235" s="12">
        <f t="shared" si="85"/>
        <v>2.6766083854156453E-2</v>
      </c>
      <c r="F235" s="41">
        <f>'Survival-1cycle NMA'!DR236</f>
        <v>1.57880405672404E-2</v>
      </c>
      <c r="G235" s="41">
        <f>'Survival-1cycle NMA'!DK236</f>
        <v>2.9621898804288402E-5</v>
      </c>
      <c r="H235" s="12">
        <f t="shared" si="86"/>
        <v>1.5758418668436112E-2</v>
      </c>
      <c r="I235" s="41">
        <f>'Survival-1cycle NMA'!DT236</f>
        <v>2.3827764566139699E-2</v>
      </c>
      <c r="J235" s="12">
        <f t="shared" si="87"/>
        <v>2.358856202333507E-2</v>
      </c>
      <c r="K235" s="41">
        <f>'Survival-1cycle NMA'!DM236</f>
        <v>2.3920254280462801E-4</v>
      </c>
      <c r="L235" s="41">
        <f t="shared" si="88"/>
        <v>1.57880405672404E-2</v>
      </c>
      <c r="M235" s="41">
        <f t="shared" si="89"/>
        <v>2.9621898804288402E-5</v>
      </c>
      <c r="N235" s="41">
        <f t="shared" si="90"/>
        <v>1.5758418668436112E-2</v>
      </c>
      <c r="O235" s="41">
        <f t="shared" si="91"/>
        <v>2.3827764566139699E-2</v>
      </c>
      <c r="P235" s="41">
        <f t="shared" si="92"/>
        <v>2.358856202333507E-2</v>
      </c>
      <c r="Q235" s="41">
        <f t="shared" si="93"/>
        <v>2.3920254280462801E-4</v>
      </c>
      <c r="R235" s="41">
        <f t="shared" si="94"/>
        <v>1.57880405672404E-2</v>
      </c>
      <c r="S235" s="41">
        <f t="shared" si="95"/>
        <v>2.9621898804288402E-5</v>
      </c>
      <c r="T235" s="41">
        <f t="shared" si="96"/>
        <v>1.5758418668436112E-2</v>
      </c>
      <c r="U235" s="41">
        <f>'Survival-1cycle NMA'!DV236</f>
        <v>2.55337445746204E-2</v>
      </c>
      <c r="V235" s="12">
        <f t="shared" si="97"/>
        <v>2.4723903291684692E-2</v>
      </c>
      <c r="W235" s="41">
        <f>'Survival-1cycle NMA'!DO236</f>
        <v>8.0984128293570801E-4</v>
      </c>
      <c r="X235" s="41">
        <f t="shared" si="98"/>
        <v>2.3827764566139699E-2</v>
      </c>
      <c r="Y235" s="41">
        <f t="shared" si="99"/>
        <v>2.358856202333507E-2</v>
      </c>
      <c r="Z235" s="41">
        <f t="shared" si="100"/>
        <v>2.3920254280462801E-4</v>
      </c>
      <c r="AA235" s="41">
        <f>'Survival-1cycle NMA'!DU236</f>
        <v>1.6627843371130699E-2</v>
      </c>
      <c r="AB235" s="12">
        <f t="shared" si="101"/>
        <v>1.6459477755343996E-2</v>
      </c>
      <c r="AC235" s="41">
        <f>'Survival-1cycle NMA'!DN236</f>
        <v>1.6836561578670301E-4</v>
      </c>
      <c r="AD235" s="41">
        <f>'Survival-1cycle NMA'!DW236</f>
        <v>4.3971196553698202E-2</v>
      </c>
      <c r="AE235" s="12">
        <f t="shared" si="102"/>
        <v>4.3355653293809762E-2</v>
      </c>
      <c r="AF235" s="41">
        <f>'Survival-1cycle NMA'!DP236</f>
        <v>6.1554325988843995E-4</v>
      </c>
      <c r="AG235" s="41">
        <f t="shared" si="103"/>
        <v>1.57880405672404E-2</v>
      </c>
      <c r="AH235" s="41">
        <f t="shared" si="104"/>
        <v>2.9621898804288402E-5</v>
      </c>
      <c r="AI235" s="41">
        <f t="shared" si="105"/>
        <v>1.5758418668436112E-2</v>
      </c>
      <c r="AJ235" s="41">
        <f>'Survival-1cycle NMA'!DX236</f>
        <v>2.0018291623815999E-2</v>
      </c>
      <c r="AK235" s="12">
        <f t="shared" si="106"/>
        <v>1.9095440739054927E-2</v>
      </c>
      <c r="AL235" s="41">
        <f>'Survival-1cycle NMA'!DQ236</f>
        <v>9.2285088476107302E-4</v>
      </c>
      <c r="AM235" s="41">
        <f t="shared" si="107"/>
        <v>1.6627843371130699E-2</v>
      </c>
      <c r="AN235" s="41">
        <f t="shared" si="108"/>
        <v>1.6459477755343996E-2</v>
      </c>
      <c r="AO235" s="41">
        <f t="shared" si="109"/>
        <v>1.6836561578670301E-4</v>
      </c>
    </row>
    <row r="236" spans="1:41">
      <c r="A236" s="12">
        <v>233</v>
      </c>
      <c r="B236" s="12">
        <f t="shared" si="84"/>
        <v>13.347945205479451</v>
      </c>
      <c r="C236" s="41">
        <f>'Survival-1cycle NMA'!DS237</f>
        <v>2.66468250532059E-2</v>
      </c>
      <c r="D236" s="41">
        <f>'Survival-1cycle NMA'!DL237</f>
        <v>9.6845040365112198E-5</v>
      </c>
      <c r="E236" s="12">
        <f t="shared" si="85"/>
        <v>2.6549980012840788E-2</v>
      </c>
      <c r="F236" s="41">
        <f>'Survival-1cycle NMA'!DR237</f>
        <v>1.56492682672182E-2</v>
      </c>
      <c r="G236" s="41">
        <f>'Survival-1cycle NMA'!DK237</f>
        <v>2.89551085745909E-5</v>
      </c>
      <c r="H236" s="12">
        <f t="shared" si="86"/>
        <v>1.5620313158643609E-2</v>
      </c>
      <c r="I236" s="41">
        <f>'Survival-1cycle NMA'!DT237</f>
        <v>2.36305645581515E-2</v>
      </c>
      <c r="J236" s="12">
        <f t="shared" si="87"/>
        <v>2.3396049576047916E-2</v>
      </c>
      <c r="K236" s="41">
        <f>'Survival-1cycle NMA'!DM237</f>
        <v>2.3451498210358399E-4</v>
      </c>
      <c r="L236" s="41">
        <f t="shared" si="88"/>
        <v>1.56492682672182E-2</v>
      </c>
      <c r="M236" s="41">
        <f t="shared" si="89"/>
        <v>2.89551085745909E-5</v>
      </c>
      <c r="N236" s="41">
        <f t="shared" si="90"/>
        <v>1.5620313158643609E-2</v>
      </c>
      <c r="O236" s="41">
        <f t="shared" si="91"/>
        <v>2.36305645581515E-2</v>
      </c>
      <c r="P236" s="41">
        <f t="shared" si="92"/>
        <v>2.3396049576047916E-2</v>
      </c>
      <c r="Q236" s="41">
        <f t="shared" si="93"/>
        <v>2.3451498210358399E-4</v>
      </c>
      <c r="R236" s="41">
        <f t="shared" si="94"/>
        <v>1.56492682672182E-2</v>
      </c>
      <c r="S236" s="41">
        <f t="shared" si="95"/>
        <v>2.89551085745909E-5</v>
      </c>
      <c r="T236" s="41">
        <f t="shared" si="96"/>
        <v>1.5620313158643609E-2</v>
      </c>
      <c r="U236" s="41">
        <f>'Survival-1cycle NMA'!DV237</f>
        <v>2.5324701554872701E-2</v>
      </c>
      <c r="V236" s="12">
        <f t="shared" si="97"/>
        <v>2.4529242692303881E-2</v>
      </c>
      <c r="W236" s="41">
        <f>'Survival-1cycle NMA'!DO237</f>
        <v>7.9545886256882103E-4</v>
      </c>
      <c r="X236" s="41">
        <f t="shared" si="98"/>
        <v>2.36305645581515E-2</v>
      </c>
      <c r="Y236" s="41">
        <f t="shared" si="99"/>
        <v>2.3396049576047916E-2</v>
      </c>
      <c r="Z236" s="41">
        <f t="shared" si="100"/>
        <v>2.3451498210358399E-4</v>
      </c>
      <c r="AA236" s="41">
        <f>'Survival-1cycle NMA'!DU237</f>
        <v>1.6482739784793098E-2</v>
      </c>
      <c r="AB236" s="12">
        <f t="shared" si="101"/>
        <v>1.631775918878221E-2</v>
      </c>
      <c r="AC236" s="41">
        <f>'Survival-1cycle NMA'!DN237</f>
        <v>1.6498059601088901E-4</v>
      </c>
      <c r="AD236" s="41">
        <f>'Survival-1cycle NMA'!DW237</f>
        <v>4.3643439481254598E-2</v>
      </c>
      <c r="AE236" s="12">
        <f t="shared" si="102"/>
        <v>4.3039088773431877E-2</v>
      </c>
      <c r="AF236" s="41">
        <f>'Survival-1cycle NMA'!DP237</f>
        <v>6.0435070782272103E-4</v>
      </c>
      <c r="AG236" s="41">
        <f t="shared" si="103"/>
        <v>1.56492682672182E-2</v>
      </c>
      <c r="AH236" s="41">
        <f t="shared" si="104"/>
        <v>2.89551085745909E-5</v>
      </c>
      <c r="AI236" s="41">
        <f t="shared" si="105"/>
        <v>1.5620313158643609E-2</v>
      </c>
      <c r="AJ236" s="41">
        <f>'Survival-1cycle NMA'!DX237</f>
        <v>1.9848198650758202E-2</v>
      </c>
      <c r="AK236" s="12">
        <f t="shared" si="106"/>
        <v>1.8941548879761898E-2</v>
      </c>
      <c r="AL236" s="41">
        <f>'Survival-1cycle NMA'!DQ237</f>
        <v>9.0664977099630395E-4</v>
      </c>
      <c r="AM236" s="41">
        <f t="shared" si="107"/>
        <v>1.6482739784793098E-2</v>
      </c>
      <c r="AN236" s="41">
        <f t="shared" si="108"/>
        <v>1.631775918878221E-2</v>
      </c>
      <c r="AO236" s="41">
        <f t="shared" si="109"/>
        <v>1.6498059601088901E-4</v>
      </c>
    </row>
    <row r="237" spans="1:41">
      <c r="A237" s="12">
        <v>234</v>
      </c>
      <c r="B237" s="12">
        <f t="shared" si="84"/>
        <v>13.405479452054795</v>
      </c>
      <c r="C237" s="41">
        <f>'Survival-1cycle NMA'!DS238</f>
        <v>2.6431075167050001E-2</v>
      </c>
      <c r="D237" s="41">
        <f>'Survival-1cycle NMA'!DL238</f>
        <v>9.4830591850003602E-5</v>
      </c>
      <c r="E237" s="12">
        <f t="shared" si="85"/>
        <v>2.6336244575199997E-2</v>
      </c>
      <c r="F237" s="41">
        <f>'Survival-1cycle NMA'!DR238</f>
        <v>1.55121380880202E-2</v>
      </c>
      <c r="G237" s="41">
        <f>'Survival-1cycle NMA'!DK238</f>
        <v>2.8305224667679599E-5</v>
      </c>
      <c r="H237" s="12">
        <f t="shared" si="86"/>
        <v>1.5483832863352521E-2</v>
      </c>
      <c r="I237" s="41">
        <f>'Survival-1cycle NMA'!DT238</f>
        <v>2.34355841235451E-2</v>
      </c>
      <c r="J237" s="12">
        <f t="shared" si="87"/>
        <v>2.3205652000540949E-2</v>
      </c>
      <c r="K237" s="41">
        <f>'Survival-1cycle NMA'!DM238</f>
        <v>2.2993212300415099E-4</v>
      </c>
      <c r="L237" s="41">
        <f t="shared" si="88"/>
        <v>1.55121380880202E-2</v>
      </c>
      <c r="M237" s="41">
        <f t="shared" si="89"/>
        <v>2.8305224667679599E-5</v>
      </c>
      <c r="N237" s="41">
        <f t="shared" si="90"/>
        <v>1.5483832863352521E-2</v>
      </c>
      <c r="O237" s="41">
        <f t="shared" si="91"/>
        <v>2.34355841235451E-2</v>
      </c>
      <c r="P237" s="41">
        <f t="shared" si="92"/>
        <v>2.3205652000540949E-2</v>
      </c>
      <c r="Q237" s="41">
        <f t="shared" si="93"/>
        <v>2.2993212300415099E-4</v>
      </c>
      <c r="R237" s="41">
        <f t="shared" si="94"/>
        <v>1.55121380880202E-2</v>
      </c>
      <c r="S237" s="41">
        <f t="shared" si="95"/>
        <v>2.8305224667679599E-5</v>
      </c>
      <c r="T237" s="41">
        <f t="shared" si="96"/>
        <v>1.5483832863352521E-2</v>
      </c>
      <c r="U237" s="41">
        <f>'Survival-1cycle NMA'!DV238</f>
        <v>2.5117990308477299E-2</v>
      </c>
      <c r="V237" s="12">
        <f t="shared" si="97"/>
        <v>2.4336620249688211E-2</v>
      </c>
      <c r="W237" s="41">
        <f>'Survival-1cycle NMA'!DO238</f>
        <v>7.8137005878908805E-4</v>
      </c>
      <c r="X237" s="41">
        <f t="shared" si="98"/>
        <v>2.34355841235451E-2</v>
      </c>
      <c r="Y237" s="41">
        <f t="shared" si="99"/>
        <v>2.3205652000540949E-2</v>
      </c>
      <c r="Z237" s="41">
        <f t="shared" si="100"/>
        <v>2.2993212300415099E-4</v>
      </c>
      <c r="AA237" s="41">
        <f>'Survival-1cycle NMA'!DU238</f>
        <v>1.6339342978272699E-2</v>
      </c>
      <c r="AB237" s="12">
        <f t="shared" si="101"/>
        <v>1.6177670002842127E-2</v>
      </c>
      <c r="AC237" s="41">
        <f>'Survival-1cycle NMA'!DN238</f>
        <v>1.61672975430571E-4</v>
      </c>
      <c r="AD237" s="41">
        <f>'Survival-1cycle NMA'!DW238</f>
        <v>4.3319063498200798E-2</v>
      </c>
      <c r="AE237" s="12">
        <f t="shared" si="102"/>
        <v>4.2725671871977504E-2</v>
      </c>
      <c r="AF237" s="41">
        <f>'Survival-1cycle NMA'!DP238</f>
        <v>5.93391626223294E-4</v>
      </c>
      <c r="AG237" s="41">
        <f t="shared" si="103"/>
        <v>1.55121380880202E-2</v>
      </c>
      <c r="AH237" s="41">
        <f t="shared" si="104"/>
        <v>2.8305224667679599E-5</v>
      </c>
      <c r="AI237" s="41">
        <f t="shared" si="105"/>
        <v>1.5483832863352521E-2</v>
      </c>
      <c r="AJ237" s="41">
        <f>'Survival-1cycle NMA'!DX238</f>
        <v>1.9680062531257099E-2</v>
      </c>
      <c r="AK237" s="12">
        <f t="shared" si="106"/>
        <v>1.8789286602763917E-2</v>
      </c>
      <c r="AL237" s="41">
        <f>'Survival-1cycle NMA'!DQ238</f>
        <v>8.9077592849318198E-4</v>
      </c>
      <c r="AM237" s="41">
        <f t="shared" si="107"/>
        <v>1.6339342978272699E-2</v>
      </c>
      <c r="AN237" s="41">
        <f t="shared" si="108"/>
        <v>1.6177670002842127E-2</v>
      </c>
      <c r="AO237" s="41">
        <f t="shared" si="109"/>
        <v>1.61672975430571E-4</v>
      </c>
    </row>
    <row r="238" spans="1:41">
      <c r="A238" s="12">
        <v>235</v>
      </c>
      <c r="B238" s="12">
        <f t="shared" si="84"/>
        <v>13.463013698630137</v>
      </c>
      <c r="C238" s="41">
        <f>'Survival-1cycle NMA'!DS239</f>
        <v>2.6217708075558899E-2</v>
      </c>
      <c r="D238" s="41">
        <f>'Survival-1cycle NMA'!DL239</f>
        <v>9.2863642047080806E-5</v>
      </c>
      <c r="E238" s="12">
        <f t="shared" si="85"/>
        <v>2.6124844433511818E-2</v>
      </c>
      <c r="F238" s="41">
        <f>'Survival-1cycle NMA'!DR239</f>
        <v>1.5376625305129199E-2</v>
      </c>
      <c r="G238" s="41">
        <f>'Survival-1cycle NMA'!DK239</f>
        <v>2.7671768814574401E-5</v>
      </c>
      <c r="H238" s="12">
        <f t="shared" si="86"/>
        <v>1.5348953536314625E-2</v>
      </c>
      <c r="I238" s="41">
        <f>'Survival-1cycle NMA'!DT239</f>
        <v>2.3242791243648898E-2</v>
      </c>
      <c r="J238" s="12">
        <f t="shared" si="87"/>
        <v>2.3017339914468506E-2</v>
      </c>
      <c r="K238" s="41">
        <f>'Survival-1cycle NMA'!DM239</f>
        <v>2.2545132918039301E-4</v>
      </c>
      <c r="L238" s="41">
        <f t="shared" si="88"/>
        <v>1.5376625305129199E-2</v>
      </c>
      <c r="M238" s="41">
        <f t="shared" si="89"/>
        <v>2.7671768814574401E-5</v>
      </c>
      <c r="N238" s="41">
        <f t="shared" si="90"/>
        <v>1.5348953536314625E-2</v>
      </c>
      <c r="O238" s="41">
        <f t="shared" si="91"/>
        <v>2.3242791243648898E-2</v>
      </c>
      <c r="P238" s="41">
        <f t="shared" si="92"/>
        <v>2.3017339914468506E-2</v>
      </c>
      <c r="Q238" s="41">
        <f t="shared" si="93"/>
        <v>2.2545132918039301E-4</v>
      </c>
      <c r="R238" s="41">
        <f t="shared" si="94"/>
        <v>1.5376625305129199E-2</v>
      </c>
      <c r="S238" s="41">
        <f t="shared" si="95"/>
        <v>2.7671768814574401E-5</v>
      </c>
      <c r="T238" s="41">
        <f t="shared" si="96"/>
        <v>1.5348953536314625E-2</v>
      </c>
      <c r="U238" s="41">
        <f>'Survival-1cycle NMA'!DV239</f>
        <v>2.4913577456590098E-2</v>
      </c>
      <c r="V238" s="12">
        <f t="shared" si="97"/>
        <v>2.4146009392081703E-2</v>
      </c>
      <c r="W238" s="41">
        <f>'Survival-1cycle NMA'!DO239</f>
        <v>7.6756806450839498E-4</v>
      </c>
      <c r="X238" s="41">
        <f t="shared" si="98"/>
        <v>2.3242791243648898E-2</v>
      </c>
      <c r="Y238" s="41">
        <f t="shared" si="99"/>
        <v>2.3017339914468506E-2</v>
      </c>
      <c r="Z238" s="41">
        <f t="shared" si="100"/>
        <v>2.2545132918039301E-4</v>
      </c>
      <c r="AA238" s="41">
        <f>'Survival-1cycle NMA'!DU239</f>
        <v>1.6197627384784499E-2</v>
      </c>
      <c r="AB238" s="12">
        <f t="shared" si="101"/>
        <v>1.6039186621959824E-2</v>
      </c>
      <c r="AC238" s="41">
        <f>'Survival-1cycle NMA'!DN239</f>
        <v>1.5844076282467399E-4</v>
      </c>
      <c r="AD238" s="41">
        <f>'Survival-1cycle NMA'!DW239</f>
        <v>4.2998023345136201E-2</v>
      </c>
      <c r="AE238" s="12">
        <f t="shared" si="102"/>
        <v>4.2415362850869616E-2</v>
      </c>
      <c r="AF238" s="41">
        <f>'Survival-1cycle NMA'!DP239</f>
        <v>5.8266049426658505E-4</v>
      </c>
      <c r="AG238" s="41">
        <f t="shared" si="103"/>
        <v>1.5376625305129199E-2</v>
      </c>
      <c r="AH238" s="41">
        <f t="shared" si="104"/>
        <v>2.7671768814574401E-5</v>
      </c>
      <c r="AI238" s="41">
        <f t="shared" si="105"/>
        <v>1.5348953536314625E-2</v>
      </c>
      <c r="AJ238" s="41">
        <f>'Survival-1cycle NMA'!DX239</f>
        <v>1.95138545027643E-2</v>
      </c>
      <c r="AK238" s="12">
        <f t="shared" si="106"/>
        <v>1.8638632659601501E-2</v>
      </c>
      <c r="AL238" s="41">
        <f>'Survival-1cycle NMA'!DQ239</f>
        <v>8.7522184316279905E-4</v>
      </c>
      <c r="AM238" s="41">
        <f t="shared" si="107"/>
        <v>1.6197627384784499E-2</v>
      </c>
      <c r="AN238" s="41">
        <f t="shared" si="108"/>
        <v>1.6039186621959824E-2</v>
      </c>
      <c r="AO238" s="41">
        <f t="shared" si="109"/>
        <v>1.5844076282467399E-4</v>
      </c>
    </row>
    <row r="239" spans="1:41">
      <c r="A239" s="12">
        <v>236</v>
      </c>
      <c r="B239" s="12">
        <f t="shared" si="84"/>
        <v>13.520547945205479</v>
      </c>
      <c r="C239" s="41">
        <f>'Survival-1cycle NMA'!DS240</f>
        <v>2.6006689978791901E-2</v>
      </c>
      <c r="D239" s="41">
        <f>'Survival-1cycle NMA'!DL240</f>
        <v>9.0942934402482605E-5</v>
      </c>
      <c r="E239" s="12">
        <f t="shared" si="85"/>
        <v>2.5915747044389419E-2</v>
      </c>
      <c r="F239" s="41">
        <f>'Survival-1cycle NMA'!DR240</f>
        <v>1.5242705648943001E-2</v>
      </c>
      <c r="G239" s="41">
        <f>'Survival-1cycle NMA'!DK240</f>
        <v>2.7054277714877501E-5</v>
      </c>
      <c r="H239" s="12">
        <f t="shared" si="86"/>
        <v>1.5215651371228123E-2</v>
      </c>
      <c r="I239" s="41">
        <f>'Survival-1cycle NMA'!DT240</f>
        <v>2.3052154467248301E-2</v>
      </c>
      <c r="J239" s="12">
        <f t="shared" si="87"/>
        <v>2.2831084428837647E-2</v>
      </c>
      <c r="K239" s="41">
        <f>'Survival-1cycle NMA'!DM240</f>
        <v>2.2107003841065299E-4</v>
      </c>
      <c r="L239" s="41">
        <f t="shared" si="88"/>
        <v>1.5242705648943001E-2</v>
      </c>
      <c r="M239" s="41">
        <f t="shared" si="89"/>
        <v>2.7054277714877501E-5</v>
      </c>
      <c r="N239" s="41">
        <f t="shared" si="90"/>
        <v>1.5215651371228123E-2</v>
      </c>
      <c r="O239" s="41">
        <f t="shared" si="91"/>
        <v>2.3052154467248301E-2</v>
      </c>
      <c r="P239" s="41">
        <f t="shared" si="92"/>
        <v>2.2831084428837647E-2</v>
      </c>
      <c r="Q239" s="41">
        <f t="shared" si="93"/>
        <v>2.2107003841065299E-4</v>
      </c>
      <c r="R239" s="41">
        <f t="shared" si="94"/>
        <v>1.5242705648943001E-2</v>
      </c>
      <c r="S239" s="41">
        <f t="shared" si="95"/>
        <v>2.7054277714877501E-5</v>
      </c>
      <c r="T239" s="41">
        <f t="shared" si="96"/>
        <v>1.5215651371228123E-2</v>
      </c>
      <c r="U239" s="41">
        <f>'Survival-1cycle NMA'!DV240</f>
        <v>2.4711430207943801E-2</v>
      </c>
      <c r="V239" s="12">
        <f t="shared" si="97"/>
        <v>2.3957383958009441E-2</v>
      </c>
      <c r="W239" s="41">
        <f>'Survival-1cycle NMA'!DO240</f>
        <v>7.5404624993435899E-4</v>
      </c>
      <c r="X239" s="41">
        <f t="shared" si="98"/>
        <v>2.3052154467248301E-2</v>
      </c>
      <c r="Y239" s="41">
        <f t="shared" si="99"/>
        <v>2.2831084428837647E-2</v>
      </c>
      <c r="Z239" s="41">
        <f t="shared" si="100"/>
        <v>2.2107003841065299E-4</v>
      </c>
      <c r="AA239" s="41">
        <f>'Survival-1cycle NMA'!DU240</f>
        <v>1.6057567905853901E-2</v>
      </c>
      <c r="AB239" s="12">
        <f t="shared" si="101"/>
        <v>1.590228588178956E-2</v>
      </c>
      <c r="AC239" s="41">
        <f>'Survival-1cycle NMA'!DN240</f>
        <v>1.5528202406434001E-4</v>
      </c>
      <c r="AD239" s="41">
        <f>'Survival-1cycle NMA'!DW240</f>
        <v>4.2680274513701703E-2</v>
      </c>
      <c r="AE239" s="12">
        <f t="shared" si="102"/>
        <v>4.2108122576128164E-2</v>
      </c>
      <c r="AF239" s="41">
        <f>'Survival-1cycle NMA'!DP240</f>
        <v>5.7215193757353998E-4</v>
      </c>
      <c r="AG239" s="41">
        <f t="shared" si="103"/>
        <v>1.5242705648943001E-2</v>
      </c>
      <c r="AH239" s="41">
        <f t="shared" si="104"/>
        <v>2.7054277714877501E-5</v>
      </c>
      <c r="AI239" s="41">
        <f t="shared" si="105"/>
        <v>1.5215651371228123E-2</v>
      </c>
      <c r="AJ239" s="41">
        <f>'Survival-1cycle NMA'!DX240</f>
        <v>1.9349546320916001E-2</v>
      </c>
      <c r="AK239" s="12">
        <f t="shared" si="106"/>
        <v>1.8489566126036128E-2</v>
      </c>
      <c r="AL239" s="41">
        <f>'Survival-1cycle NMA'!DQ240</f>
        <v>8.5998019487987199E-4</v>
      </c>
      <c r="AM239" s="41">
        <f t="shared" si="107"/>
        <v>1.6057567905853901E-2</v>
      </c>
      <c r="AN239" s="41">
        <f t="shared" si="108"/>
        <v>1.590228588178956E-2</v>
      </c>
      <c r="AO239" s="41">
        <f t="shared" si="109"/>
        <v>1.5528202406434001E-4</v>
      </c>
    </row>
    <row r="240" spans="1:41">
      <c r="A240" s="12">
        <v>237</v>
      </c>
      <c r="B240" s="12">
        <f t="shared" si="84"/>
        <v>13.578082191780823</v>
      </c>
      <c r="C240" s="41">
        <f>'Survival-1cycle NMA'!DS241</f>
        <v>2.57979876667624E-2</v>
      </c>
      <c r="D240" s="41">
        <f>'Survival-1cycle NMA'!DL241</f>
        <v>8.9067249318119894E-5</v>
      </c>
      <c r="E240" s="12">
        <f t="shared" si="85"/>
        <v>2.570892041744428E-2</v>
      </c>
      <c r="F240" s="41">
        <f>'Survival-1cycle NMA'!DR241</f>
        <v>1.5110355294849699E-2</v>
      </c>
      <c r="G240" s="41">
        <f>'Survival-1cycle NMA'!DK241</f>
        <v>2.6452302523294302E-5</v>
      </c>
      <c r="H240" s="12">
        <f t="shared" si="86"/>
        <v>1.5083902992326405E-2</v>
      </c>
      <c r="I240" s="41">
        <f>'Survival-1cycle NMA'!DT241</f>
        <v>2.28636428986085E-2</v>
      </c>
      <c r="J240" s="12">
        <f t="shared" si="87"/>
        <v>2.2646857138336435E-2</v>
      </c>
      <c r="K240" s="41">
        <f>'Survival-1cycle NMA'!DM241</f>
        <v>2.1678576027206499E-4</v>
      </c>
      <c r="L240" s="41">
        <f t="shared" si="88"/>
        <v>1.5110355294849699E-2</v>
      </c>
      <c r="M240" s="41">
        <f t="shared" si="89"/>
        <v>2.6452302523294302E-5</v>
      </c>
      <c r="N240" s="41">
        <f t="shared" si="90"/>
        <v>1.5083902992326405E-2</v>
      </c>
      <c r="O240" s="41">
        <f t="shared" si="91"/>
        <v>2.28636428986085E-2</v>
      </c>
      <c r="P240" s="41">
        <f t="shared" si="92"/>
        <v>2.2646857138336435E-2</v>
      </c>
      <c r="Q240" s="41">
        <f t="shared" si="93"/>
        <v>2.1678576027206499E-4</v>
      </c>
      <c r="R240" s="41">
        <f t="shared" si="94"/>
        <v>1.5110355294849699E-2</v>
      </c>
      <c r="S240" s="41">
        <f t="shared" si="95"/>
        <v>2.6452302523294302E-5</v>
      </c>
      <c r="T240" s="41">
        <f t="shared" si="96"/>
        <v>1.5083902992326405E-2</v>
      </c>
      <c r="U240" s="41">
        <f>'Survival-1cycle NMA'!DV241</f>
        <v>2.45115163465193E-2</v>
      </c>
      <c r="V240" s="12">
        <f t="shared" si="97"/>
        <v>2.3770718189088966E-2</v>
      </c>
      <c r="W240" s="41">
        <f>'Survival-1cycle NMA'!DO241</f>
        <v>7.4079815743033405E-4</v>
      </c>
      <c r="X240" s="41">
        <f t="shared" si="98"/>
        <v>2.28636428986085E-2</v>
      </c>
      <c r="Y240" s="41">
        <f t="shared" si="99"/>
        <v>2.2646857138336435E-2</v>
      </c>
      <c r="Z240" s="41">
        <f t="shared" si="100"/>
        <v>2.1678576027206499E-4</v>
      </c>
      <c r="AA240" s="41">
        <f>'Survival-1cycle NMA'!DU241</f>
        <v>1.5919139901139401E-2</v>
      </c>
      <c r="AB240" s="12">
        <f t="shared" si="101"/>
        <v>1.5766945020835355E-2</v>
      </c>
      <c r="AC240" s="41">
        <f>'Survival-1cycle NMA'!DN241</f>
        <v>1.5219488030404599E-4</v>
      </c>
      <c r="AD240" s="41">
        <f>'Survival-1cycle NMA'!DW241</f>
        <v>4.2365773231636199E-2</v>
      </c>
      <c r="AE240" s="12">
        <f t="shared" si="102"/>
        <v>4.1803912507743561E-2</v>
      </c>
      <c r="AF240" s="41">
        <f>'Survival-1cycle NMA'!DP241</f>
        <v>5.6186072389263796E-4</v>
      </c>
      <c r="AG240" s="41">
        <f t="shared" si="103"/>
        <v>1.5110355294849699E-2</v>
      </c>
      <c r="AH240" s="41">
        <f t="shared" si="104"/>
        <v>2.6452302523294302E-5</v>
      </c>
      <c r="AI240" s="41">
        <f t="shared" si="105"/>
        <v>1.5083902992326405E-2</v>
      </c>
      <c r="AJ240" s="41">
        <f>'Survival-1cycle NMA'!DX241</f>
        <v>1.91871102484347E-2</v>
      </c>
      <c r="AK240" s="12">
        <f t="shared" si="106"/>
        <v>1.8342066396527166E-2</v>
      </c>
      <c r="AL240" s="41">
        <f>'Survival-1cycle NMA'!DQ241</f>
        <v>8.4504385190753396E-4</v>
      </c>
      <c r="AM240" s="41">
        <f t="shared" si="107"/>
        <v>1.5919139901139401E-2</v>
      </c>
      <c r="AN240" s="41">
        <f t="shared" si="108"/>
        <v>1.5766945020835355E-2</v>
      </c>
      <c r="AO240" s="41">
        <f t="shared" si="109"/>
        <v>1.5219488030404599E-4</v>
      </c>
    </row>
    <row r="241" spans="1:41">
      <c r="A241" s="12">
        <v>238</v>
      </c>
      <c r="B241" s="12">
        <f t="shared" si="84"/>
        <v>13.635616438356164</v>
      </c>
      <c r="C241" s="41">
        <f>'Survival-1cycle NMA'!DS242</f>
        <v>2.55915685071588E-2</v>
      </c>
      <c r="D241" s="41">
        <f>'Survival-1cycle NMA'!DL242</f>
        <v>8.7235402953633704E-5</v>
      </c>
      <c r="E241" s="12">
        <f t="shared" si="85"/>
        <v>2.5504333104205166E-2</v>
      </c>
      <c r="F241" s="41">
        <f>'Survival-1cycle NMA'!DR242</f>
        <v>1.4979550853548599E-2</v>
      </c>
      <c r="G241" s="41">
        <f>'Survival-1cycle NMA'!DK242</f>
        <v>2.5865408353586999E-5</v>
      </c>
      <c r="H241" s="12">
        <f t="shared" si="86"/>
        <v>1.4953685445195012E-2</v>
      </c>
      <c r="I241" s="41">
        <f>'Survival-1cycle NMA'!DT242</f>
        <v>2.2677226185793601E-2</v>
      </c>
      <c r="J241" s="12">
        <f t="shared" si="87"/>
        <v>2.2464630111879717E-2</v>
      </c>
      <c r="K241" s="41">
        <f>'Survival-1cycle NMA'!DM242</f>
        <v>2.12596073913884E-4</v>
      </c>
      <c r="L241" s="41">
        <f t="shared" si="88"/>
        <v>1.4979550853548599E-2</v>
      </c>
      <c r="M241" s="41">
        <f t="shared" si="89"/>
        <v>2.5865408353586999E-5</v>
      </c>
      <c r="N241" s="41">
        <f t="shared" si="90"/>
        <v>1.4953685445195012E-2</v>
      </c>
      <c r="O241" s="41">
        <f t="shared" si="91"/>
        <v>2.2677226185793601E-2</v>
      </c>
      <c r="P241" s="41">
        <f t="shared" si="92"/>
        <v>2.2464630111879717E-2</v>
      </c>
      <c r="Q241" s="41">
        <f t="shared" si="93"/>
        <v>2.12596073913884E-4</v>
      </c>
      <c r="R241" s="41">
        <f t="shared" si="94"/>
        <v>1.4979550853548599E-2</v>
      </c>
      <c r="S241" s="41">
        <f t="shared" si="95"/>
        <v>2.5865408353586999E-5</v>
      </c>
      <c r="T241" s="41">
        <f t="shared" si="96"/>
        <v>1.4953685445195012E-2</v>
      </c>
      <c r="U241" s="41">
        <f>'Survival-1cycle NMA'!DV242</f>
        <v>2.4313804219524001E-2</v>
      </c>
      <c r="V241" s="12">
        <f t="shared" si="97"/>
        <v>2.3585986722981952E-2</v>
      </c>
      <c r="W241" s="41">
        <f>'Survival-1cycle NMA'!DO242</f>
        <v>7.2781749654204897E-4</v>
      </c>
      <c r="X241" s="41">
        <f t="shared" si="98"/>
        <v>2.2677226185793601E-2</v>
      </c>
      <c r="Y241" s="41">
        <f t="shared" si="99"/>
        <v>2.2464630111879717E-2</v>
      </c>
      <c r="Z241" s="41">
        <f t="shared" si="100"/>
        <v>2.12596073913884E-4</v>
      </c>
      <c r="AA241" s="41">
        <f>'Survival-1cycle NMA'!DU242</f>
        <v>1.5782319178508801E-2</v>
      </c>
      <c r="AB241" s="12">
        <f t="shared" si="101"/>
        <v>1.5633141672273136E-2</v>
      </c>
      <c r="AC241" s="41">
        <f>'Survival-1cycle NMA'!DN242</f>
        <v>1.49177506235665E-4</v>
      </c>
      <c r="AD241" s="41">
        <f>'Survival-1cycle NMA'!DW242</f>
        <v>4.2054476448183199E-2</v>
      </c>
      <c r="AE241" s="12">
        <f t="shared" si="102"/>
        <v>4.150269468926019E-2</v>
      </c>
      <c r="AF241" s="41">
        <f>'Survival-1cycle NMA'!DP242</f>
        <v>5.5178175892300896E-4</v>
      </c>
      <c r="AG241" s="41">
        <f t="shared" si="103"/>
        <v>1.4979550853548599E-2</v>
      </c>
      <c r="AH241" s="41">
        <f t="shared" si="104"/>
        <v>2.5865408353586999E-5</v>
      </c>
      <c r="AI241" s="41">
        <f t="shared" si="105"/>
        <v>1.4953685445195012E-2</v>
      </c>
      <c r="AJ241" s="41">
        <f>'Survival-1cycle NMA'!DX242</f>
        <v>1.9026519044308202E-2</v>
      </c>
      <c r="AK241" s="12">
        <f t="shared" si="106"/>
        <v>1.8196113178809328E-2</v>
      </c>
      <c r="AL241" s="41">
        <f>'Survival-1cycle NMA'!DQ242</f>
        <v>8.3040586549887297E-4</v>
      </c>
      <c r="AM241" s="41">
        <f t="shared" si="107"/>
        <v>1.5782319178508801E-2</v>
      </c>
      <c r="AN241" s="41">
        <f t="shared" si="108"/>
        <v>1.5633141672273136E-2</v>
      </c>
      <c r="AO241" s="41">
        <f t="shared" si="109"/>
        <v>1.49177506235665E-4</v>
      </c>
    </row>
    <row r="242" spans="1:41">
      <c r="A242" s="12">
        <v>239</v>
      </c>
      <c r="B242" s="12">
        <f t="shared" si="84"/>
        <v>13.693150684931506</v>
      </c>
      <c r="C242" s="41">
        <f>'Survival-1cycle NMA'!DS243</f>
        <v>2.5387400433365001E-2</v>
      </c>
      <c r="D242" s="41">
        <f>'Survival-1cycle NMA'!DL243</f>
        <v>8.5446246069542694E-5</v>
      </c>
      <c r="E242" s="12">
        <f t="shared" si="85"/>
        <v>2.5301954187295458E-2</v>
      </c>
      <c r="F242" s="41">
        <f>'Survival-1cycle NMA'!DR243</f>
        <v>1.4850269361619799E-2</v>
      </c>
      <c r="G242" s="41">
        <f>'Survival-1cycle NMA'!DK243</f>
        <v>2.52931738025097E-5</v>
      </c>
      <c r="H242" s="12">
        <f t="shared" si="86"/>
        <v>1.482497618781729E-2</v>
      </c>
      <c r="I242" s="41">
        <f>'Survival-1cycle NMA'!DT243</f>
        <v>2.2492874509270799E-2</v>
      </c>
      <c r="J242" s="12">
        <f t="shared" si="87"/>
        <v>2.2284375883363804E-2</v>
      </c>
      <c r="K242" s="41">
        <f>'Survival-1cycle NMA'!DM243</f>
        <v>2.0849862590699401E-4</v>
      </c>
      <c r="L242" s="41">
        <f t="shared" si="88"/>
        <v>1.4850269361619799E-2</v>
      </c>
      <c r="M242" s="41">
        <f t="shared" si="89"/>
        <v>2.52931738025097E-5</v>
      </c>
      <c r="N242" s="41">
        <f t="shared" si="90"/>
        <v>1.482497618781729E-2</v>
      </c>
      <c r="O242" s="41">
        <f t="shared" si="91"/>
        <v>2.2492874509270799E-2</v>
      </c>
      <c r="P242" s="41">
        <f t="shared" si="92"/>
        <v>2.2284375883363804E-2</v>
      </c>
      <c r="Q242" s="41">
        <f t="shared" si="93"/>
        <v>2.0849862590699401E-4</v>
      </c>
      <c r="R242" s="41">
        <f t="shared" si="94"/>
        <v>1.4850269361619799E-2</v>
      </c>
      <c r="S242" s="41">
        <f t="shared" si="95"/>
        <v>2.52931738025097E-5</v>
      </c>
      <c r="T242" s="41">
        <f t="shared" si="96"/>
        <v>1.482497618781729E-2</v>
      </c>
      <c r="U242" s="41">
        <f>'Survival-1cycle NMA'!DV243</f>
        <v>2.41182627256568E-2</v>
      </c>
      <c r="V242" s="12">
        <f t="shared" si="97"/>
        <v>2.3403164586475331E-2</v>
      </c>
      <c r="W242" s="41">
        <f>'Survival-1cycle NMA'!DO243</f>
        <v>7.1509813918146903E-4</v>
      </c>
      <c r="X242" s="41">
        <f t="shared" si="98"/>
        <v>2.2492874509270799E-2</v>
      </c>
      <c r="Y242" s="41">
        <f t="shared" si="99"/>
        <v>2.2284375883363804E-2</v>
      </c>
      <c r="Z242" s="41">
        <f t="shared" si="100"/>
        <v>2.0849862590699401E-4</v>
      </c>
      <c r="AA242" s="41">
        <f>'Survival-1cycle NMA'!DU243</f>
        <v>1.5647081984366901E-2</v>
      </c>
      <c r="AB242" s="12">
        <f t="shared" si="101"/>
        <v>1.5500853855964641E-2</v>
      </c>
      <c r="AC242" s="41">
        <f>'Survival-1cycle NMA'!DN243</f>
        <v>1.46228128402259E-4</v>
      </c>
      <c r="AD242" s="41">
        <f>'Survival-1cycle NMA'!DW243</f>
        <v>4.1746341819839099E-2</v>
      </c>
      <c r="AE242" s="12">
        <f t="shared" si="102"/>
        <v>4.1204431737566542E-2</v>
      </c>
      <c r="AF242" s="41">
        <f>'Survival-1cycle NMA'!DP243</f>
        <v>5.41910082272556E-4</v>
      </c>
      <c r="AG242" s="41">
        <f t="shared" si="103"/>
        <v>1.4850269361619799E-2</v>
      </c>
      <c r="AH242" s="41">
        <f t="shared" si="104"/>
        <v>2.52931738025097E-5</v>
      </c>
      <c r="AI242" s="41">
        <f t="shared" si="105"/>
        <v>1.482497618781729E-2</v>
      </c>
      <c r="AJ242" s="41">
        <f>'Survival-1cycle NMA'!DX243</f>
        <v>1.8867745953237099E-2</v>
      </c>
      <c r="AK242" s="12">
        <f t="shared" si="106"/>
        <v>1.8051686488567538E-2</v>
      </c>
      <c r="AL242" s="41">
        <f>'Survival-1cycle NMA'!DQ243</f>
        <v>8.1605946466956102E-4</v>
      </c>
      <c r="AM242" s="41">
        <f t="shared" si="107"/>
        <v>1.5647081984366901E-2</v>
      </c>
      <c r="AN242" s="41">
        <f t="shared" si="108"/>
        <v>1.5500853855964641E-2</v>
      </c>
      <c r="AO242" s="41">
        <f t="shared" si="109"/>
        <v>1.46228128402259E-4</v>
      </c>
    </row>
    <row r="243" spans="1:41">
      <c r="A243" s="12">
        <v>240</v>
      </c>
      <c r="B243" s="12">
        <f t="shared" si="84"/>
        <v>13.75068493150685</v>
      </c>
      <c r="C243" s="41">
        <f>'Survival-1cycle NMA'!DS244</f>
        <v>2.51854519327737E-2</v>
      </c>
      <c r="D243" s="41">
        <f>'Survival-1cycle NMA'!DL244</f>
        <v>8.3698662912690098E-5</v>
      </c>
      <c r="E243" s="12">
        <f t="shared" si="85"/>
        <v>2.5101753269861009E-2</v>
      </c>
      <c r="F243" s="41">
        <f>'Survival-1cycle NMA'!DR244</f>
        <v>1.47224882723281E-2</v>
      </c>
      <c r="G243" s="41">
        <f>'Survival-1cycle NMA'!DK244</f>
        <v>2.4735190490510199E-5</v>
      </c>
      <c r="H243" s="12">
        <f t="shared" si="86"/>
        <v>1.469775308183759E-2</v>
      </c>
      <c r="I243" s="41">
        <f>'Survival-1cycle NMA'!DT244</f>
        <v>2.23105585707901E-2</v>
      </c>
      <c r="J243" s="12">
        <f t="shared" si="87"/>
        <v>2.2106067442623983E-2</v>
      </c>
      <c r="K243" s="41">
        <f>'Survival-1cycle NMA'!DM244</f>
        <v>2.04491128166118E-4</v>
      </c>
      <c r="L243" s="41">
        <f t="shared" si="88"/>
        <v>1.47224882723281E-2</v>
      </c>
      <c r="M243" s="41">
        <f t="shared" si="89"/>
        <v>2.4735190490510199E-5</v>
      </c>
      <c r="N243" s="41">
        <f t="shared" si="90"/>
        <v>1.469775308183759E-2</v>
      </c>
      <c r="O243" s="41">
        <f t="shared" si="91"/>
        <v>2.23105585707901E-2</v>
      </c>
      <c r="P243" s="41">
        <f t="shared" si="92"/>
        <v>2.2106067442623983E-2</v>
      </c>
      <c r="Q243" s="41">
        <f t="shared" si="93"/>
        <v>2.04491128166118E-4</v>
      </c>
      <c r="R243" s="41">
        <f t="shared" si="94"/>
        <v>1.47224882723281E-2</v>
      </c>
      <c r="S243" s="41">
        <f t="shared" si="95"/>
        <v>2.4735190490510199E-5</v>
      </c>
      <c r="T243" s="41">
        <f t="shared" si="96"/>
        <v>1.469775308183759E-2</v>
      </c>
      <c r="U243" s="41">
        <f>'Survival-1cycle NMA'!DV244</f>
        <v>2.3924861303661098E-2</v>
      </c>
      <c r="V243" s="12">
        <f t="shared" si="97"/>
        <v>2.3222227188697247E-2</v>
      </c>
      <c r="W243" s="41">
        <f>'Survival-1cycle NMA'!DO244</f>
        <v>7.0263411496385196E-4</v>
      </c>
      <c r="X243" s="41">
        <f t="shared" si="98"/>
        <v>2.23105585707901E-2</v>
      </c>
      <c r="Y243" s="41">
        <f t="shared" si="99"/>
        <v>2.2106067442623983E-2</v>
      </c>
      <c r="Z243" s="41">
        <f t="shared" si="100"/>
        <v>2.04491128166118E-4</v>
      </c>
      <c r="AA243" s="41">
        <f>'Survival-1cycle NMA'!DU244</f>
        <v>1.5513404994224799E-2</v>
      </c>
      <c r="AB243" s="12">
        <f t="shared" si="101"/>
        <v>1.5370059970653637E-2</v>
      </c>
      <c r="AC243" s="41">
        <f>'Survival-1cycle NMA'!DN244</f>
        <v>1.4334502357116199E-4</v>
      </c>
      <c r="AD243" s="41">
        <f>'Survival-1cycle NMA'!DW244</f>
        <v>4.1441327696423703E-2</v>
      </c>
      <c r="AE243" s="12">
        <f t="shared" si="102"/>
        <v>4.0909086832876508E-2</v>
      </c>
      <c r="AF243" s="41">
        <f>'Survival-1cycle NMA'!DP244</f>
        <v>5.3224086354719503E-4</v>
      </c>
      <c r="AG243" s="41">
        <f t="shared" si="103"/>
        <v>1.47224882723281E-2</v>
      </c>
      <c r="AH243" s="41">
        <f t="shared" si="104"/>
        <v>2.4735190490510199E-5</v>
      </c>
      <c r="AI243" s="41">
        <f t="shared" si="105"/>
        <v>1.469775308183759E-2</v>
      </c>
      <c r="AJ243" s="41">
        <f>'Survival-1cycle NMA'!DX244</f>
        <v>1.8710764695339398E-2</v>
      </c>
      <c r="AK243" s="12">
        <f t="shared" si="106"/>
        <v>1.7908766644204276E-2</v>
      </c>
      <c r="AL243" s="41">
        <f>'Survival-1cycle NMA'!DQ244</f>
        <v>8.0199805113512202E-4</v>
      </c>
      <c r="AM243" s="41">
        <f t="shared" si="107"/>
        <v>1.5513404994224799E-2</v>
      </c>
      <c r="AN243" s="41">
        <f t="shared" si="108"/>
        <v>1.5370059970653637E-2</v>
      </c>
      <c r="AO243" s="41">
        <f t="shared" si="109"/>
        <v>1.4334502357116199E-4</v>
      </c>
    </row>
    <row r="244" spans="1:41">
      <c r="A244" s="12">
        <v>241</v>
      </c>
      <c r="B244" s="12">
        <f t="shared" si="84"/>
        <v>13.808219178082192</v>
      </c>
      <c r="C244" s="41">
        <f>'Survival-1cycle NMA'!DS245</f>
        <v>2.4985692035374901E-2</v>
      </c>
      <c r="D244" s="41">
        <f>'Survival-1cycle NMA'!DL245</f>
        <v>8.1991570140549404E-5</v>
      </c>
      <c r="E244" s="12">
        <f t="shared" si="85"/>
        <v>2.4903700465234352E-2</v>
      </c>
      <c r="F244" s="41">
        <f>'Survival-1cycle NMA'!DR245</f>
        <v>1.4596185446658499E-2</v>
      </c>
      <c r="G244" s="41">
        <f>'Survival-1cycle NMA'!DK245</f>
        <v>2.4191062620082499E-5</v>
      </c>
      <c r="H244" s="12">
        <f t="shared" si="86"/>
        <v>1.4571994384038417E-2</v>
      </c>
      <c r="I244" s="41">
        <f>'Survival-1cycle NMA'!DT245</f>
        <v>2.2130249582538598E-2</v>
      </c>
      <c r="J244" s="12">
        <f t="shared" si="87"/>
        <v>2.1929678226596284E-2</v>
      </c>
      <c r="K244" s="41">
        <f>'Survival-1cycle NMA'!DM245</f>
        <v>2.0057135594231401E-4</v>
      </c>
      <c r="L244" s="41">
        <f t="shared" si="88"/>
        <v>1.4596185446658499E-2</v>
      </c>
      <c r="M244" s="41">
        <f t="shared" si="89"/>
        <v>2.4191062620082499E-5</v>
      </c>
      <c r="N244" s="41">
        <f t="shared" si="90"/>
        <v>1.4571994384038417E-2</v>
      </c>
      <c r="O244" s="41">
        <f t="shared" si="91"/>
        <v>2.2130249582538598E-2</v>
      </c>
      <c r="P244" s="41">
        <f t="shared" si="92"/>
        <v>2.1929678226596284E-2</v>
      </c>
      <c r="Q244" s="41">
        <f t="shared" si="93"/>
        <v>2.0057135594231401E-4</v>
      </c>
      <c r="R244" s="41">
        <f t="shared" si="94"/>
        <v>1.4596185446658499E-2</v>
      </c>
      <c r="S244" s="41">
        <f t="shared" si="95"/>
        <v>2.4191062620082499E-5</v>
      </c>
      <c r="T244" s="41">
        <f t="shared" si="96"/>
        <v>1.4571994384038417E-2</v>
      </c>
      <c r="U244" s="41">
        <f>'Survival-1cycle NMA'!DV245</f>
        <v>2.3733569921155301E-2</v>
      </c>
      <c r="V244" s="12">
        <f t="shared" si="97"/>
        <v>2.3043150314461941E-2</v>
      </c>
      <c r="W244" s="41">
        <f>'Survival-1cycle NMA'!DO245</f>
        <v>6.9041960669336E-4</v>
      </c>
      <c r="X244" s="41">
        <f t="shared" si="98"/>
        <v>2.2130249582538598E-2</v>
      </c>
      <c r="Y244" s="41">
        <f t="shared" si="99"/>
        <v>2.1929678226596284E-2</v>
      </c>
      <c r="Z244" s="41">
        <f t="shared" si="100"/>
        <v>2.0057135594231401E-4</v>
      </c>
      <c r="AA244" s="41">
        <f>'Survival-1cycle NMA'!DU245</f>
        <v>1.53812653035035E-2</v>
      </c>
      <c r="AB244" s="12">
        <f t="shared" si="101"/>
        <v>1.5240738786341379E-2</v>
      </c>
      <c r="AC244" s="41">
        <f>'Survival-1cycle NMA'!DN245</f>
        <v>1.4052651716212099E-4</v>
      </c>
      <c r="AD244" s="41">
        <f>'Survival-1cycle NMA'!DW245</f>
        <v>4.1139393107477898E-2</v>
      </c>
      <c r="AE244" s="12">
        <f t="shared" si="102"/>
        <v>4.0616623708912461E-2</v>
      </c>
      <c r="AF244" s="41">
        <f>'Survival-1cycle NMA'!DP245</f>
        <v>5.2276939856543702E-4</v>
      </c>
      <c r="AG244" s="41">
        <f t="shared" si="103"/>
        <v>1.4596185446658499E-2</v>
      </c>
      <c r="AH244" s="41">
        <f t="shared" si="104"/>
        <v>2.4191062620082499E-5</v>
      </c>
      <c r="AI244" s="41">
        <f t="shared" si="105"/>
        <v>1.4571994384038417E-2</v>
      </c>
      <c r="AJ244" s="41">
        <f>'Survival-1cycle NMA'!DX245</f>
        <v>1.8555549456114599E-2</v>
      </c>
      <c r="AK244" s="12">
        <f t="shared" si="106"/>
        <v>1.7767334261706961E-2</v>
      </c>
      <c r="AL244" s="41">
        <f>'Survival-1cycle NMA'!DQ245</f>
        <v>7.8821519440763798E-4</v>
      </c>
      <c r="AM244" s="41">
        <f t="shared" si="107"/>
        <v>1.53812653035035E-2</v>
      </c>
      <c r="AN244" s="41">
        <f t="shared" si="108"/>
        <v>1.5240738786341379E-2</v>
      </c>
      <c r="AO244" s="41">
        <f t="shared" si="109"/>
        <v>1.4052651716212099E-4</v>
      </c>
    </row>
    <row r="245" spans="1:41">
      <c r="A245" s="12">
        <v>242</v>
      </c>
      <c r="B245" s="12">
        <f t="shared" si="84"/>
        <v>13.865753424657534</v>
      </c>
      <c r="C245" s="41">
        <f>'Survival-1cycle NMA'!DS246</f>
        <v>2.4788090302621201E-2</v>
      </c>
      <c r="D245" s="41">
        <f>'Survival-1cycle NMA'!DL246</f>
        <v>8.0323915782720703E-5</v>
      </c>
      <c r="E245" s="12">
        <f t="shared" si="85"/>
        <v>2.470776638683848E-2</v>
      </c>
      <c r="F245" s="41">
        <f>'Survival-1cycle NMA'!DR246</f>
        <v>1.44713391445728E-2</v>
      </c>
      <c r="G245" s="41">
        <f>'Survival-1cycle NMA'!DK246</f>
        <v>2.36604065499968E-5</v>
      </c>
      <c r="H245" s="12">
        <f t="shared" si="86"/>
        <v>1.4447678738022803E-2</v>
      </c>
      <c r="I245" s="41">
        <f>'Survival-1cycle NMA'!DT246</f>
        <v>2.1951919256550701E-2</v>
      </c>
      <c r="J245" s="12">
        <f t="shared" si="87"/>
        <v>2.175518211066706E-2</v>
      </c>
      <c r="K245" s="41">
        <f>'Survival-1cycle NMA'!DM246</f>
        <v>1.9673714588364099E-4</v>
      </c>
      <c r="L245" s="41">
        <f t="shared" si="88"/>
        <v>1.44713391445728E-2</v>
      </c>
      <c r="M245" s="41">
        <f t="shared" si="89"/>
        <v>2.36604065499968E-5</v>
      </c>
      <c r="N245" s="41">
        <f t="shared" si="90"/>
        <v>1.4447678738022803E-2</v>
      </c>
      <c r="O245" s="41">
        <f t="shared" si="91"/>
        <v>2.1951919256550701E-2</v>
      </c>
      <c r="P245" s="41">
        <f t="shared" si="92"/>
        <v>2.175518211066706E-2</v>
      </c>
      <c r="Q245" s="41">
        <f t="shared" si="93"/>
        <v>1.9673714588364099E-4</v>
      </c>
      <c r="R245" s="41">
        <f t="shared" si="94"/>
        <v>1.44713391445728E-2</v>
      </c>
      <c r="S245" s="41">
        <f t="shared" si="95"/>
        <v>2.36604065499968E-5</v>
      </c>
      <c r="T245" s="41">
        <f t="shared" si="96"/>
        <v>1.4447678738022803E-2</v>
      </c>
      <c r="U245" s="41">
        <f>'Survival-1cycle NMA'!DV246</f>
        <v>2.35443590637258E-2</v>
      </c>
      <c r="V245" s="12">
        <f t="shared" si="97"/>
        <v>2.2865910117735682E-2</v>
      </c>
      <c r="W245" s="41">
        <f>'Survival-1cycle NMA'!DO246</f>
        <v>6.7844894599011795E-4</v>
      </c>
      <c r="X245" s="41">
        <f t="shared" si="98"/>
        <v>2.1951919256550701E-2</v>
      </c>
      <c r="Y245" s="41">
        <f t="shared" si="99"/>
        <v>2.175518211066706E-2</v>
      </c>
      <c r="Z245" s="41">
        <f t="shared" si="100"/>
        <v>1.9673714588364099E-4</v>
      </c>
      <c r="AA245" s="41">
        <f>'Survival-1cycle NMA'!DU246</f>
        <v>1.52506404185656E-2</v>
      </c>
      <c r="AB245" s="12">
        <f t="shared" si="101"/>
        <v>1.5112869436835643E-2</v>
      </c>
      <c r="AC245" s="41">
        <f>'Survival-1cycle NMA'!DN246</f>
        <v>1.3777098172995699E-4</v>
      </c>
      <c r="AD245" s="41">
        <f>'Survival-1cycle NMA'!DW246</f>
        <v>4.08404977489676E-2</v>
      </c>
      <c r="AE245" s="12">
        <f t="shared" si="102"/>
        <v>4.0327006643273058E-2</v>
      </c>
      <c r="AF245" s="41">
        <f>'Survival-1cycle NMA'!DP246</f>
        <v>5.1349110569454104E-4</v>
      </c>
      <c r="AG245" s="41">
        <f t="shared" si="103"/>
        <v>1.44713391445728E-2</v>
      </c>
      <c r="AH245" s="41">
        <f t="shared" si="104"/>
        <v>2.36604065499968E-5</v>
      </c>
      <c r="AI245" s="41">
        <f t="shared" si="105"/>
        <v>1.4447678738022803E-2</v>
      </c>
      <c r="AJ245" s="41">
        <f>'Survival-1cycle NMA'!DX246</f>
        <v>1.8402074876646898E-2</v>
      </c>
      <c r="AK245" s="12">
        <f t="shared" si="106"/>
        <v>1.7627370249601024E-2</v>
      </c>
      <c r="AL245" s="41">
        <f>'Survival-1cycle NMA'!DQ246</f>
        <v>7.7470462704587505E-4</v>
      </c>
      <c r="AM245" s="41">
        <f t="shared" si="107"/>
        <v>1.52506404185656E-2</v>
      </c>
      <c r="AN245" s="41">
        <f t="shared" si="108"/>
        <v>1.5112869436835643E-2</v>
      </c>
      <c r="AO245" s="41">
        <f t="shared" si="109"/>
        <v>1.3777098172995699E-4</v>
      </c>
    </row>
    <row r="246" spans="1:41">
      <c r="A246" s="12">
        <v>243</v>
      </c>
      <c r="B246" s="12">
        <f t="shared" si="84"/>
        <v>13.923287671232877</v>
      </c>
      <c r="C246" s="41">
        <f>'Survival-1cycle NMA'!DS247</f>
        <v>2.4592616816558999E-2</v>
      </c>
      <c r="D246" s="41">
        <f>'Survival-1cycle NMA'!DL247</f>
        <v>7.8694678240176494E-5</v>
      </c>
      <c r="E246" s="12">
        <f t="shared" si="85"/>
        <v>2.4513922138318822E-2</v>
      </c>
      <c r="F246" s="41">
        <f>'Survival-1cycle NMA'!DR247</f>
        <v>1.4347928016487901E-2</v>
      </c>
      <c r="G246" s="41">
        <f>'Survival-1cycle NMA'!DK247</f>
        <v>2.3142850385848801E-5</v>
      </c>
      <c r="H246" s="12">
        <f t="shared" si="86"/>
        <v>1.4324785166102052E-2</v>
      </c>
      <c r="I246" s="41">
        <f>'Survival-1cycle NMA'!DT247</f>
        <v>2.1775539794380998E-2</v>
      </c>
      <c r="J246" s="12">
        <f t="shared" si="87"/>
        <v>2.1582553400220455E-2</v>
      </c>
      <c r="K246" s="41">
        <f>'Survival-1cycle NMA'!DM247</f>
        <v>1.9298639416054399E-4</v>
      </c>
      <c r="L246" s="41">
        <f t="shared" si="88"/>
        <v>1.4347928016487901E-2</v>
      </c>
      <c r="M246" s="41">
        <f t="shared" si="89"/>
        <v>2.3142850385848801E-5</v>
      </c>
      <c r="N246" s="41">
        <f t="shared" si="90"/>
        <v>1.4324785166102052E-2</v>
      </c>
      <c r="O246" s="41">
        <f t="shared" si="91"/>
        <v>2.1775539794380998E-2</v>
      </c>
      <c r="P246" s="41">
        <f t="shared" si="92"/>
        <v>2.1582553400220455E-2</v>
      </c>
      <c r="Q246" s="41">
        <f t="shared" si="93"/>
        <v>1.9298639416054399E-4</v>
      </c>
      <c r="R246" s="41">
        <f t="shared" si="94"/>
        <v>1.4347928016487901E-2</v>
      </c>
      <c r="S246" s="41">
        <f t="shared" si="95"/>
        <v>2.3142850385848801E-5</v>
      </c>
      <c r="T246" s="41">
        <f t="shared" si="96"/>
        <v>1.4324785166102052E-2</v>
      </c>
      <c r="U246" s="41">
        <f>'Survival-1cycle NMA'!DV247</f>
        <v>2.33571997242891E-2</v>
      </c>
      <c r="V246" s="12">
        <f t="shared" si="97"/>
        <v>2.2690483115233171E-2</v>
      </c>
      <c r="W246" s="41">
        <f>'Survival-1cycle NMA'!DO247</f>
        <v>6.6671660905592801E-4</v>
      </c>
      <c r="X246" s="41">
        <f t="shared" si="98"/>
        <v>2.1775539794380998E-2</v>
      </c>
      <c r="Y246" s="41">
        <f t="shared" si="99"/>
        <v>2.1582553400220455E-2</v>
      </c>
      <c r="Z246" s="41">
        <f t="shared" si="100"/>
        <v>1.9298639416054399E-4</v>
      </c>
      <c r="AA246" s="41">
        <f>'Survival-1cycle NMA'!DU247</f>
        <v>1.51215082479721E-2</v>
      </c>
      <c r="AB246" s="12">
        <f t="shared" si="101"/>
        <v>1.498643141247314E-2</v>
      </c>
      <c r="AC246" s="41">
        <f>'Survival-1cycle NMA'!DN247</f>
        <v>1.3507683549896001E-4</v>
      </c>
      <c r="AD246" s="41">
        <f>'Survival-1cycle NMA'!DW247</f>
        <v>4.0544601970294497E-2</v>
      </c>
      <c r="AE246" s="12">
        <f t="shared" si="102"/>
        <v>4.0040200447990032E-2</v>
      </c>
      <c r="AF246" s="41">
        <f>'Survival-1cycle NMA'!DP247</f>
        <v>5.04401522304465E-4</v>
      </c>
      <c r="AG246" s="41">
        <f t="shared" si="103"/>
        <v>1.4347928016487901E-2</v>
      </c>
      <c r="AH246" s="41">
        <f t="shared" si="104"/>
        <v>2.3142850385848801E-5</v>
      </c>
      <c r="AI246" s="41">
        <f t="shared" si="105"/>
        <v>1.4324785166102052E-2</v>
      </c>
      <c r="AJ246" s="41">
        <f>'Survival-1cycle NMA'!DX247</f>
        <v>1.8250316044054499E-2</v>
      </c>
      <c r="AK246" s="12">
        <f t="shared" si="106"/>
        <v>1.7488855804000641E-2</v>
      </c>
      <c r="AL246" s="41">
        <f>'Survival-1cycle NMA'!DQ247</f>
        <v>7.6146024005385705E-4</v>
      </c>
      <c r="AM246" s="41">
        <f t="shared" si="107"/>
        <v>1.51215082479721E-2</v>
      </c>
      <c r="AN246" s="41">
        <f t="shared" si="108"/>
        <v>1.498643141247314E-2</v>
      </c>
      <c r="AO246" s="41">
        <f t="shared" si="109"/>
        <v>1.3507683549896001E-4</v>
      </c>
    </row>
    <row r="247" spans="1:41">
      <c r="A247" s="12">
        <v>244</v>
      </c>
      <c r="B247" s="12">
        <f t="shared" si="84"/>
        <v>13.980821917808219</v>
      </c>
      <c r="C247" s="41">
        <f>'Survival-1cycle NMA'!DS248</f>
        <v>2.4399242169216601E-2</v>
      </c>
      <c r="D247" s="41">
        <f>'Survival-1cycle NMA'!DL248</f>
        <v>7.7102865317923999E-5</v>
      </c>
      <c r="E247" s="12">
        <f t="shared" si="85"/>
        <v>2.4322139303898677E-2</v>
      </c>
      <c r="F247" s="41">
        <f>'Survival-1cycle NMA'!DR248</f>
        <v>1.4225931094959799E-2</v>
      </c>
      <c r="G247" s="41">
        <f>'Survival-1cycle NMA'!DK248</f>
        <v>2.2638033584709801E-5</v>
      </c>
      <c r="H247" s="12">
        <f t="shared" si="86"/>
        <v>1.420329306137509E-2</v>
      </c>
      <c r="I247" s="41">
        <f>'Survival-1cycle NMA'!DT248</f>
        <v>2.16010838770191E-2</v>
      </c>
      <c r="J247" s="12">
        <f t="shared" si="87"/>
        <v>2.1411766822365241E-2</v>
      </c>
      <c r="K247" s="41">
        <f>'Survival-1cycle NMA'!DM248</f>
        <v>1.8931705465385901E-4</v>
      </c>
      <c r="L247" s="41">
        <f t="shared" si="88"/>
        <v>1.4225931094959799E-2</v>
      </c>
      <c r="M247" s="41">
        <f t="shared" si="89"/>
        <v>2.2638033584709801E-5</v>
      </c>
      <c r="N247" s="41">
        <f t="shared" si="90"/>
        <v>1.420329306137509E-2</v>
      </c>
      <c r="O247" s="41">
        <f t="shared" si="91"/>
        <v>2.16010838770191E-2</v>
      </c>
      <c r="P247" s="41">
        <f t="shared" si="92"/>
        <v>2.1411766822365241E-2</v>
      </c>
      <c r="Q247" s="41">
        <f t="shared" si="93"/>
        <v>1.8931705465385901E-4</v>
      </c>
      <c r="R247" s="41">
        <f t="shared" si="94"/>
        <v>1.4225931094959799E-2</v>
      </c>
      <c r="S247" s="41">
        <f t="shared" si="95"/>
        <v>2.2638033584709801E-5</v>
      </c>
      <c r="T247" s="41">
        <f t="shared" si="96"/>
        <v>1.420329306137509E-2</v>
      </c>
      <c r="U247" s="41">
        <f>'Survival-1cycle NMA'!DV248</f>
        <v>2.3172063392705201E-2</v>
      </c>
      <c r="V247" s="12">
        <f t="shared" si="97"/>
        <v>2.2516846180132867E-2</v>
      </c>
      <c r="W247" s="41">
        <f>'Survival-1cycle NMA'!DO248</f>
        <v>6.5521721257233401E-4</v>
      </c>
      <c r="X247" s="41">
        <f t="shared" si="98"/>
        <v>2.16010838770191E-2</v>
      </c>
      <c r="Y247" s="41">
        <f t="shared" si="99"/>
        <v>2.1411766822365241E-2</v>
      </c>
      <c r="Z247" s="41">
        <f t="shared" si="100"/>
        <v>1.8931705465385901E-4</v>
      </c>
      <c r="AA247" s="41">
        <f>'Survival-1cycle NMA'!DU248</f>
        <v>1.49938470939514E-2</v>
      </c>
      <c r="AB247" s="12">
        <f t="shared" si="101"/>
        <v>1.4861404553004047E-2</v>
      </c>
      <c r="AC247" s="41">
        <f>'Survival-1cycle NMA'!DN248</f>
        <v>1.32442540947353E-4</v>
      </c>
      <c r="AD247" s="41">
        <f>'Survival-1cycle NMA'!DW248</f>
        <v>4.0251666761604597E-2</v>
      </c>
      <c r="AE247" s="12">
        <f t="shared" si="102"/>
        <v>3.9756170460270877E-2</v>
      </c>
      <c r="AF247" s="41">
        <f>'Survival-1cycle NMA'!DP248</f>
        <v>4.9549630133372002E-4</v>
      </c>
      <c r="AG247" s="41">
        <f t="shared" si="103"/>
        <v>1.4225931094959799E-2</v>
      </c>
      <c r="AH247" s="41">
        <f t="shared" si="104"/>
        <v>2.2638033584709801E-5</v>
      </c>
      <c r="AI247" s="41">
        <f t="shared" si="105"/>
        <v>1.420329306137509E-2</v>
      </c>
      <c r="AJ247" s="41">
        <f>'Survival-1cycle NMA'!DX248</f>
        <v>1.8100248482165199E-2</v>
      </c>
      <c r="AK247" s="12">
        <f t="shared" si="106"/>
        <v>1.7351772403742544E-2</v>
      </c>
      <c r="AL247" s="41">
        <f>'Survival-1cycle NMA'!DQ248</f>
        <v>7.4847607842265496E-4</v>
      </c>
      <c r="AM247" s="41">
        <f t="shared" si="107"/>
        <v>1.49938470939514E-2</v>
      </c>
      <c r="AN247" s="41">
        <f t="shared" si="108"/>
        <v>1.4861404553004047E-2</v>
      </c>
      <c r="AO247" s="41">
        <f t="shared" si="109"/>
        <v>1.32442540947353E-4</v>
      </c>
    </row>
    <row r="248" spans="1:41">
      <c r="A248" s="12">
        <v>245</v>
      </c>
      <c r="B248" s="12">
        <f t="shared" si="84"/>
        <v>14.038356164383561</v>
      </c>
      <c r="C248" s="41">
        <f>'Survival-1cycle NMA'!DS249</f>
        <v>2.4207937452246999E-2</v>
      </c>
      <c r="D248" s="41">
        <f>'Survival-1cycle NMA'!DL249</f>
        <v>7.5547513292639797E-5</v>
      </c>
      <c r="E248" s="12">
        <f t="shared" si="85"/>
        <v>2.4132389938954359E-2</v>
      </c>
      <c r="F248" s="41">
        <f>'Survival-1cycle NMA'!DR249</f>
        <v>1.41053277865774E-2</v>
      </c>
      <c r="G248" s="41">
        <f>'Survival-1cycle NMA'!DK249</f>
        <v>2.2145606575207901E-5</v>
      </c>
      <c r="H248" s="12">
        <f t="shared" si="86"/>
        <v>1.4083182180002192E-2</v>
      </c>
      <c r="I248" s="41">
        <f>'Survival-1cycle NMA'!DT249</f>
        <v>2.1428524655050098E-2</v>
      </c>
      <c r="J248" s="12">
        <f t="shared" si="87"/>
        <v>2.124279751784577E-2</v>
      </c>
      <c r="K248" s="41">
        <f>'Survival-1cycle NMA'!DM249</f>
        <v>1.8572713720432801E-4</v>
      </c>
      <c r="L248" s="41">
        <f t="shared" si="88"/>
        <v>1.41053277865774E-2</v>
      </c>
      <c r="M248" s="41">
        <f t="shared" si="89"/>
        <v>2.2145606575207901E-5</v>
      </c>
      <c r="N248" s="41">
        <f t="shared" si="90"/>
        <v>1.4083182180002192E-2</v>
      </c>
      <c r="O248" s="41">
        <f t="shared" si="91"/>
        <v>2.1428524655050098E-2</v>
      </c>
      <c r="P248" s="41">
        <f t="shared" si="92"/>
        <v>2.124279751784577E-2</v>
      </c>
      <c r="Q248" s="41">
        <f t="shared" si="93"/>
        <v>1.8572713720432801E-4</v>
      </c>
      <c r="R248" s="41">
        <f t="shared" si="94"/>
        <v>1.41053277865774E-2</v>
      </c>
      <c r="S248" s="41">
        <f t="shared" si="95"/>
        <v>2.2145606575207901E-5</v>
      </c>
      <c r="T248" s="41">
        <f t="shared" si="96"/>
        <v>1.4083182180002192E-2</v>
      </c>
      <c r="U248" s="41">
        <f>'Survival-1cycle NMA'!DV249</f>
        <v>2.29889220456343E-2</v>
      </c>
      <c r="V248" s="12">
        <f t="shared" si="97"/>
        <v>2.2344976535907061E-2</v>
      </c>
      <c r="W248" s="41">
        <f>'Survival-1cycle NMA'!DO249</f>
        <v>6.4394550972723995E-4</v>
      </c>
      <c r="X248" s="41">
        <f t="shared" si="98"/>
        <v>2.1428524655050098E-2</v>
      </c>
      <c r="Y248" s="41">
        <f t="shared" si="99"/>
        <v>2.124279751784577E-2</v>
      </c>
      <c r="Z248" s="41">
        <f t="shared" si="100"/>
        <v>1.8572713720432801E-4</v>
      </c>
      <c r="AA248" s="41">
        <f>'Survival-1cycle NMA'!DU249</f>
        <v>1.48676356440794E-2</v>
      </c>
      <c r="AB248" s="12">
        <f t="shared" si="101"/>
        <v>1.4737769040640234E-2</v>
      </c>
      <c r="AC248" s="41">
        <f>'Survival-1cycle NMA'!DN249</f>
        <v>1.2986660343916601E-4</v>
      </c>
      <c r="AD248" s="41">
        <f>'Survival-1cycle NMA'!DW249</f>
        <v>3.9961653741380498E-2</v>
      </c>
      <c r="AE248" s="12">
        <f t="shared" si="102"/>
        <v>3.9474882533414912E-2</v>
      </c>
      <c r="AF248" s="41">
        <f>'Survival-1cycle NMA'!DP249</f>
        <v>4.8677120796558599E-4</v>
      </c>
      <c r="AG248" s="41">
        <f t="shared" si="103"/>
        <v>1.41053277865774E-2</v>
      </c>
      <c r="AH248" s="41">
        <f t="shared" si="104"/>
        <v>2.2145606575207901E-5</v>
      </c>
      <c r="AI248" s="41">
        <f t="shared" si="105"/>
        <v>1.4083182180002192E-2</v>
      </c>
      <c r="AJ248" s="41">
        <f>'Survival-1cycle NMA'!DX249</f>
        <v>1.7951848142423101E-2</v>
      </c>
      <c r="AK248" s="12">
        <f t="shared" si="106"/>
        <v>1.7216101805611929E-2</v>
      </c>
      <c r="AL248" s="41">
        <f>'Survival-1cycle NMA'!DQ249</f>
        <v>7.3574633681117196E-4</v>
      </c>
      <c r="AM248" s="41">
        <f t="shared" si="107"/>
        <v>1.48676356440794E-2</v>
      </c>
      <c r="AN248" s="41">
        <f t="shared" si="108"/>
        <v>1.4737769040640234E-2</v>
      </c>
      <c r="AO248" s="41">
        <f t="shared" si="109"/>
        <v>1.2986660343916601E-4</v>
      </c>
    </row>
    <row r="249" spans="1:41">
      <c r="A249" s="12">
        <v>246</v>
      </c>
      <c r="B249" s="12">
        <f t="shared" si="84"/>
        <v>14.095890410958905</v>
      </c>
      <c r="C249" s="41">
        <f>'Survival-1cycle NMA'!DS250</f>
        <v>2.4018674246810499E-2</v>
      </c>
      <c r="D249" s="41">
        <f>'Survival-1cycle NMA'!DL250</f>
        <v>7.4027686011945995E-5</v>
      </c>
      <c r="E249" s="12">
        <f t="shared" si="85"/>
        <v>2.3944646560798553E-2</v>
      </c>
      <c r="F249" s="41">
        <f>'Survival-1cycle NMA'!DR250</f>
        <v>1.3986097864052501E-2</v>
      </c>
      <c r="G249" s="41">
        <f>'Survival-1cycle NMA'!DK250</f>
        <v>2.16652303911546E-5</v>
      </c>
      <c r="H249" s="12">
        <f t="shared" si="86"/>
        <v>1.3964432633661346E-2</v>
      </c>
      <c r="I249" s="41">
        <f>'Survival-1cycle NMA'!DT250</f>
        <v>2.12578357390465E-2</v>
      </c>
      <c r="J249" s="12">
        <f t="shared" si="87"/>
        <v>2.1075621033126775E-2</v>
      </c>
      <c r="K249" s="41">
        <f>'Survival-1cycle NMA'!DM250</f>
        <v>1.8221470591972501E-4</v>
      </c>
      <c r="L249" s="41">
        <f t="shared" si="88"/>
        <v>1.3986097864052501E-2</v>
      </c>
      <c r="M249" s="41">
        <f t="shared" si="89"/>
        <v>2.16652303911546E-5</v>
      </c>
      <c r="N249" s="41">
        <f t="shared" si="90"/>
        <v>1.3964432633661346E-2</v>
      </c>
      <c r="O249" s="41">
        <f t="shared" si="91"/>
        <v>2.12578357390465E-2</v>
      </c>
      <c r="P249" s="41">
        <f t="shared" si="92"/>
        <v>2.1075621033126775E-2</v>
      </c>
      <c r="Q249" s="41">
        <f t="shared" si="93"/>
        <v>1.8221470591972501E-4</v>
      </c>
      <c r="R249" s="41">
        <f t="shared" si="94"/>
        <v>1.3986097864052501E-2</v>
      </c>
      <c r="S249" s="41">
        <f t="shared" si="95"/>
        <v>2.16652303911546E-5</v>
      </c>
      <c r="T249" s="41">
        <f t="shared" si="96"/>
        <v>1.3964432633661346E-2</v>
      </c>
      <c r="U249" s="41">
        <f>'Survival-1cycle NMA'!DV250</f>
        <v>2.2807748136642301E-2</v>
      </c>
      <c r="V249" s="12">
        <f t="shared" si="97"/>
        <v>2.2174851750276756E-2</v>
      </c>
      <c r="W249" s="41">
        <f>'Survival-1cycle NMA'!DO250</f>
        <v>6.3289638636554501E-4</v>
      </c>
      <c r="X249" s="41">
        <f t="shared" si="98"/>
        <v>2.12578357390465E-2</v>
      </c>
      <c r="Y249" s="41">
        <f t="shared" si="99"/>
        <v>2.1075621033126775E-2</v>
      </c>
      <c r="Z249" s="41">
        <f t="shared" si="100"/>
        <v>1.8221470591972501E-4</v>
      </c>
      <c r="AA249" s="41">
        <f>'Survival-1cycle NMA'!DU250</f>
        <v>1.47428529631645E-2</v>
      </c>
      <c r="AB249" s="12">
        <f t="shared" si="101"/>
        <v>1.4615505393260543E-2</v>
      </c>
      <c r="AC249" s="41">
        <f>'Survival-1cycle NMA'!DN250</f>
        <v>1.2734756990395699E-4</v>
      </c>
      <c r="AD249" s="41">
        <f>'Survival-1cycle NMA'!DW250</f>
        <v>3.9674525144317602E-2</v>
      </c>
      <c r="AE249" s="12">
        <f t="shared" si="102"/>
        <v>3.9196303027908691E-2</v>
      </c>
      <c r="AF249" s="41">
        <f>'Survival-1cycle NMA'!DP250</f>
        <v>4.7822211640891098E-4</v>
      </c>
      <c r="AG249" s="41">
        <f t="shared" si="103"/>
        <v>1.3986097864052501E-2</v>
      </c>
      <c r="AH249" s="41">
        <f t="shared" si="104"/>
        <v>2.16652303911546E-5</v>
      </c>
      <c r="AI249" s="41">
        <f t="shared" si="105"/>
        <v>1.3964432633661346E-2</v>
      </c>
      <c r="AJ249" s="41">
        <f>'Survival-1cycle NMA'!DX250</f>
        <v>1.78050913950124E-2</v>
      </c>
      <c r="AK249" s="12">
        <f t="shared" si="106"/>
        <v>1.7081826039652574E-2</v>
      </c>
      <c r="AL249" s="41">
        <f>'Survival-1cycle NMA'!DQ250</f>
        <v>7.2326535535982605E-4</v>
      </c>
      <c r="AM249" s="41">
        <f t="shared" si="107"/>
        <v>1.47428529631645E-2</v>
      </c>
      <c r="AN249" s="41">
        <f t="shared" si="108"/>
        <v>1.4615505393260543E-2</v>
      </c>
      <c r="AO249" s="41">
        <f t="shared" si="109"/>
        <v>1.2734756990395699E-4</v>
      </c>
    </row>
    <row r="250" spans="1:41">
      <c r="A250" s="12">
        <v>247</v>
      </c>
      <c r="B250" s="12">
        <f t="shared" si="84"/>
        <v>14.153424657534247</v>
      </c>
      <c r="C250" s="41">
        <f>'Survival-1cycle NMA'!DS251</f>
        <v>2.3831424613702499E-2</v>
      </c>
      <c r="D250" s="41">
        <f>'Survival-1cycle NMA'!DL251</f>
        <v>7.2542474025438799E-5</v>
      </c>
      <c r="E250" s="12">
        <f t="shared" si="85"/>
        <v>2.375888213967706E-2</v>
      </c>
      <c r="F250" s="41">
        <f>'Survival-1cycle NMA'!DR251</f>
        <v>1.38682214585051E-2</v>
      </c>
      <c r="G250" s="41">
        <f>'Survival-1cycle NMA'!DK251</f>
        <v>2.1196576318160998E-5</v>
      </c>
      <c r="H250" s="12">
        <f t="shared" si="86"/>
        <v>1.3847024882186939E-2</v>
      </c>
      <c r="I250" s="41">
        <f>'Survival-1cycle NMA'!DT251</f>
        <v>2.1088991190193002E-2</v>
      </c>
      <c r="J250" s="12">
        <f t="shared" si="87"/>
        <v>2.0910213312655163E-2</v>
      </c>
      <c r="K250" s="41">
        <f>'Survival-1cycle NMA'!DM251</f>
        <v>1.78777877537839E-4</v>
      </c>
      <c r="L250" s="41">
        <f t="shared" si="88"/>
        <v>1.38682214585051E-2</v>
      </c>
      <c r="M250" s="41">
        <f t="shared" si="89"/>
        <v>2.1196576318160998E-5</v>
      </c>
      <c r="N250" s="41">
        <f t="shared" si="90"/>
        <v>1.3847024882186939E-2</v>
      </c>
      <c r="O250" s="41">
        <f t="shared" si="91"/>
        <v>2.1088991190193002E-2</v>
      </c>
      <c r="P250" s="41">
        <f t="shared" si="92"/>
        <v>2.0910213312655163E-2</v>
      </c>
      <c r="Q250" s="41">
        <f t="shared" si="93"/>
        <v>1.78777877537839E-4</v>
      </c>
      <c r="R250" s="41">
        <f t="shared" si="94"/>
        <v>1.38682214585051E-2</v>
      </c>
      <c r="S250" s="41">
        <f t="shared" si="95"/>
        <v>2.1196576318160998E-5</v>
      </c>
      <c r="T250" s="41">
        <f t="shared" si="96"/>
        <v>1.3847024882186939E-2</v>
      </c>
      <c r="U250" s="41">
        <f>'Survival-1cycle NMA'!DV251</f>
        <v>2.26285145865321E-2</v>
      </c>
      <c r="V250" s="12">
        <f t="shared" si="97"/>
        <v>2.2006449729272858E-2</v>
      </c>
      <c r="W250" s="41">
        <f>'Survival-1cycle NMA'!DO251</f>
        <v>6.22064857259241E-4</v>
      </c>
      <c r="X250" s="41">
        <f t="shared" si="98"/>
        <v>2.1088991190193002E-2</v>
      </c>
      <c r="Y250" s="41">
        <f t="shared" si="99"/>
        <v>2.0910213312655163E-2</v>
      </c>
      <c r="Z250" s="41">
        <f t="shared" si="100"/>
        <v>1.78777877537839E-4</v>
      </c>
      <c r="AA250" s="41">
        <f>'Survival-1cycle NMA'!DU251</f>
        <v>1.46194784853292E-2</v>
      </c>
      <c r="AB250" s="12">
        <f t="shared" si="101"/>
        <v>1.4494594457769698E-2</v>
      </c>
      <c r="AC250" s="41">
        <f>'Survival-1cycle NMA'!DN251</f>
        <v>1.2488402755950201E-4</v>
      </c>
      <c r="AD250" s="41">
        <f>'Survival-1cycle NMA'!DW251</f>
        <v>3.9390243809469302E-2</v>
      </c>
      <c r="AE250" s="12">
        <f t="shared" si="102"/>
        <v>3.8920398802688258E-2</v>
      </c>
      <c r="AF250" s="41">
        <f>'Survival-1cycle NMA'!DP251</f>
        <v>4.6984500678104397E-4</v>
      </c>
      <c r="AG250" s="41">
        <f t="shared" si="103"/>
        <v>1.38682214585051E-2</v>
      </c>
      <c r="AH250" s="41">
        <f t="shared" si="104"/>
        <v>2.1196576318160998E-5</v>
      </c>
      <c r="AI250" s="41">
        <f t="shared" si="105"/>
        <v>1.3847024882186939E-2</v>
      </c>
      <c r="AJ250" s="41">
        <f>'Survival-1cycle NMA'!DX251</f>
        <v>1.7659955020196301E-2</v>
      </c>
      <c r="AK250" s="12">
        <f t="shared" si="106"/>
        <v>1.6948927404562282E-2</v>
      </c>
      <c r="AL250" s="41">
        <f>'Survival-1cycle NMA'!DQ251</f>
        <v>7.1102761563401895E-4</v>
      </c>
      <c r="AM250" s="41">
        <f t="shared" si="107"/>
        <v>1.46194784853292E-2</v>
      </c>
      <c r="AN250" s="41">
        <f t="shared" si="108"/>
        <v>1.4494594457769698E-2</v>
      </c>
      <c r="AO250" s="41">
        <f t="shared" si="109"/>
        <v>1.2488402755950201E-4</v>
      </c>
    </row>
    <row r="251" spans="1:41">
      <c r="A251" s="12">
        <v>248</v>
      </c>
      <c r="B251" s="12">
        <f t="shared" si="84"/>
        <v>14.210958904109589</v>
      </c>
      <c r="C251" s="41">
        <f>'Survival-1cycle NMA'!DS252</f>
        <v>2.36461610837067E-2</v>
      </c>
      <c r="D251" s="41">
        <f>'Survival-1cycle NMA'!DL252</f>
        <v>7.1090993744582498E-5</v>
      </c>
      <c r="E251" s="12">
        <f t="shared" si="85"/>
        <v>2.3575070089962118E-2</v>
      </c>
      <c r="F251" s="41">
        <f>'Survival-1cycle NMA'!DR252</f>
        <v>1.3751679051936E-2</v>
      </c>
      <c r="G251" s="41">
        <f>'Survival-1cycle NMA'!DK252</f>
        <v>2.0739325553798E-5</v>
      </c>
      <c r="H251" s="12">
        <f t="shared" si="86"/>
        <v>1.3730939726382202E-2</v>
      </c>
      <c r="I251" s="41">
        <f>'Survival-1cycle NMA'!DT252</f>
        <v>2.09219655111272E-2</v>
      </c>
      <c r="J251" s="12">
        <f t="shared" si="87"/>
        <v>2.074655069128269E-2</v>
      </c>
      <c r="K251" s="41">
        <f>'Survival-1cycle NMA'!DM252</f>
        <v>1.7541481984451E-4</v>
      </c>
      <c r="L251" s="41">
        <f t="shared" si="88"/>
        <v>1.3751679051936E-2</v>
      </c>
      <c r="M251" s="41">
        <f t="shared" si="89"/>
        <v>2.0739325553798E-5</v>
      </c>
      <c r="N251" s="41">
        <f t="shared" si="90"/>
        <v>1.3730939726382202E-2</v>
      </c>
      <c r="O251" s="41">
        <f t="shared" si="91"/>
        <v>2.09219655111272E-2</v>
      </c>
      <c r="P251" s="41">
        <f t="shared" si="92"/>
        <v>2.074655069128269E-2</v>
      </c>
      <c r="Q251" s="41">
        <f t="shared" si="93"/>
        <v>1.7541481984451E-4</v>
      </c>
      <c r="R251" s="41">
        <f t="shared" si="94"/>
        <v>1.3751679051936E-2</v>
      </c>
      <c r="S251" s="41">
        <f t="shared" si="95"/>
        <v>2.0739325553798E-5</v>
      </c>
      <c r="T251" s="41">
        <f t="shared" si="96"/>
        <v>1.3730939726382202E-2</v>
      </c>
      <c r="U251" s="41">
        <f>'Survival-1cycle NMA'!DV252</f>
        <v>2.2451194773909802E-2</v>
      </c>
      <c r="V251" s="12">
        <f t="shared" si="97"/>
        <v>2.1839748711416387E-2</v>
      </c>
      <c r="W251" s="41">
        <f>'Survival-1cycle NMA'!DO252</f>
        <v>6.1144606249341504E-4</v>
      </c>
      <c r="X251" s="41">
        <f t="shared" si="98"/>
        <v>2.09219655111272E-2</v>
      </c>
      <c r="Y251" s="41">
        <f t="shared" si="99"/>
        <v>2.074655069128269E-2</v>
      </c>
      <c r="Z251" s="41">
        <f t="shared" si="100"/>
        <v>1.7541481984451E-4</v>
      </c>
      <c r="AA251" s="41">
        <f>'Survival-1cycle NMA'!DU252</f>
        <v>1.4497492006284101E-2</v>
      </c>
      <c r="AB251" s="12">
        <f t="shared" si="101"/>
        <v>1.4375017403605765E-2</v>
      </c>
      <c r="AC251" s="41">
        <f>'Survival-1cycle NMA'!DN252</f>
        <v>1.2247460267833499E-4</v>
      </c>
      <c r="AD251" s="41">
        <f>'Survival-1cycle NMA'!DW252</f>
        <v>3.9108773168667003E-2</v>
      </c>
      <c r="AE251" s="12">
        <f t="shared" si="102"/>
        <v>3.8647137206578634E-2</v>
      </c>
      <c r="AF251" s="41">
        <f>'Survival-1cycle NMA'!DP252</f>
        <v>4.6163596208836899E-4</v>
      </c>
      <c r="AG251" s="41">
        <f t="shared" si="103"/>
        <v>1.3751679051936E-2</v>
      </c>
      <c r="AH251" s="41">
        <f t="shared" si="104"/>
        <v>2.0739325553798E-5</v>
      </c>
      <c r="AI251" s="41">
        <f t="shared" si="105"/>
        <v>1.3730939726382202E-2</v>
      </c>
      <c r="AJ251" s="41">
        <f>'Survival-1cycle NMA'!DX252</f>
        <v>1.7516416199862699E-2</v>
      </c>
      <c r="AK251" s="12">
        <f t="shared" si="106"/>
        <v>1.681738846317064E-2</v>
      </c>
      <c r="AL251" s="41">
        <f>'Survival-1cycle NMA'!DQ252</f>
        <v>6.9902773669205899E-4</v>
      </c>
      <c r="AM251" s="41">
        <f t="shared" si="107"/>
        <v>1.4497492006284101E-2</v>
      </c>
      <c r="AN251" s="41">
        <f t="shared" si="108"/>
        <v>1.4375017403605765E-2</v>
      </c>
      <c r="AO251" s="41">
        <f t="shared" si="109"/>
        <v>1.2247460267833499E-4</v>
      </c>
    </row>
    <row r="252" spans="1:41">
      <c r="A252" s="12">
        <v>249</v>
      </c>
      <c r="B252" s="12">
        <f t="shared" si="84"/>
        <v>14.268493150684931</v>
      </c>
      <c r="C252" s="41">
        <f>'Survival-1cycle NMA'!DS253</f>
        <v>2.3462856648176499E-2</v>
      </c>
      <c r="D252" s="41">
        <f>'Survival-1cycle NMA'!DL253</f>
        <v>6.9672386633023997E-5</v>
      </c>
      <c r="E252" s="12">
        <f t="shared" si="85"/>
        <v>2.3393184261543475E-2</v>
      </c>
      <c r="F252" s="41">
        <f>'Survival-1cycle NMA'!DR253</f>
        <v>1.36364514698853E-2</v>
      </c>
      <c r="G252" s="41">
        <f>'Survival-1cycle NMA'!DK253</f>
        <v>2.02931688789709E-5</v>
      </c>
      <c r="H252" s="12">
        <f t="shared" si="86"/>
        <v>1.3616158301006329E-2</v>
      </c>
      <c r="I252" s="41">
        <f>'Survival-1cycle NMA'!DT253</f>
        <v>2.0756733637003401E-2</v>
      </c>
      <c r="J252" s="12">
        <f t="shared" si="87"/>
        <v>2.0584609886859874E-2</v>
      </c>
      <c r="K252" s="41">
        <f>'Survival-1cycle NMA'!DM253</f>
        <v>1.7212375014352701E-4</v>
      </c>
      <c r="L252" s="41">
        <f t="shared" si="88"/>
        <v>1.36364514698853E-2</v>
      </c>
      <c r="M252" s="41">
        <f t="shared" si="89"/>
        <v>2.02931688789709E-5</v>
      </c>
      <c r="N252" s="41">
        <f t="shared" si="90"/>
        <v>1.3616158301006329E-2</v>
      </c>
      <c r="O252" s="41">
        <f t="shared" si="91"/>
        <v>2.0756733637003401E-2</v>
      </c>
      <c r="P252" s="41">
        <f t="shared" si="92"/>
        <v>2.0584609886859874E-2</v>
      </c>
      <c r="Q252" s="41">
        <f t="shared" si="93"/>
        <v>1.7212375014352701E-4</v>
      </c>
      <c r="R252" s="41">
        <f t="shared" si="94"/>
        <v>1.36364514698853E-2</v>
      </c>
      <c r="S252" s="41">
        <f t="shared" si="95"/>
        <v>2.02931688789709E-5</v>
      </c>
      <c r="T252" s="41">
        <f t="shared" si="96"/>
        <v>1.3616158301006329E-2</v>
      </c>
      <c r="U252" s="41">
        <f>'Survival-1cycle NMA'!DV253</f>
        <v>2.2275762525966102E-2</v>
      </c>
      <c r="V252" s="12">
        <f t="shared" si="97"/>
        <v>2.1674727262002168E-2</v>
      </c>
      <c r="W252" s="41">
        <f>'Survival-1cycle NMA'!DO253</f>
        <v>6.0103526396393402E-4</v>
      </c>
      <c r="X252" s="41">
        <f t="shared" si="98"/>
        <v>2.0756733637003401E-2</v>
      </c>
      <c r="Y252" s="41">
        <f t="shared" si="99"/>
        <v>2.0584609886859874E-2</v>
      </c>
      <c r="Z252" s="41">
        <f t="shared" si="100"/>
        <v>1.7212375014352701E-4</v>
      </c>
      <c r="AA252" s="41">
        <f>'Survival-1cycle NMA'!DU253</f>
        <v>1.4376873675792001E-2</v>
      </c>
      <c r="AB252" s="12">
        <f t="shared" si="101"/>
        <v>1.4256755716396074E-2</v>
      </c>
      <c r="AC252" s="41">
        <f>'Survival-1cycle NMA'!DN253</f>
        <v>1.20117959395927E-4</v>
      </c>
      <c r="AD252" s="41">
        <f>'Survival-1cycle NMA'!DW253</f>
        <v>3.8830077235188797E-2</v>
      </c>
      <c r="AE252" s="12">
        <f t="shared" si="102"/>
        <v>3.8376486069886272E-2</v>
      </c>
      <c r="AF252" s="41">
        <f>'Survival-1cycle NMA'!DP253</f>
        <v>4.5359116530252502E-4</v>
      </c>
      <c r="AG252" s="41">
        <f t="shared" si="103"/>
        <v>1.36364514698853E-2</v>
      </c>
      <c r="AH252" s="41">
        <f t="shared" si="104"/>
        <v>2.02931688789709E-5</v>
      </c>
      <c r="AI252" s="41">
        <f t="shared" si="105"/>
        <v>1.3616158301006329E-2</v>
      </c>
      <c r="AJ252" s="41">
        <f>'Survival-1cycle NMA'!DX253</f>
        <v>1.7374452509273702E-2</v>
      </c>
      <c r="AK252" s="12">
        <f t="shared" si="106"/>
        <v>1.6687192037999492E-2</v>
      </c>
      <c r="AL252" s="41">
        <f>'Survival-1cycle NMA'!DQ253</f>
        <v>6.8726047127420898E-4</v>
      </c>
      <c r="AM252" s="41">
        <f t="shared" si="107"/>
        <v>1.4376873675792001E-2</v>
      </c>
      <c r="AN252" s="41">
        <f t="shared" si="108"/>
        <v>1.4256755716396074E-2</v>
      </c>
      <c r="AO252" s="41">
        <f t="shared" si="109"/>
        <v>1.20117959395927E-4</v>
      </c>
    </row>
    <row r="253" spans="1:41">
      <c r="A253" s="12">
        <v>250</v>
      </c>
      <c r="B253" s="12">
        <f t="shared" si="84"/>
        <v>14.326027397260274</v>
      </c>
      <c r="C253" s="41">
        <f>'Survival-1cycle NMA'!DS254</f>
        <v>2.32814847498377E-2</v>
      </c>
      <c r="D253" s="41">
        <f>'Survival-1cycle NMA'!DL254</f>
        <v>6.8285818423774499E-5</v>
      </c>
      <c r="E253" s="12">
        <f t="shared" si="85"/>
        <v>2.3213198931413926E-2</v>
      </c>
      <c r="F253" s="41">
        <f>'Survival-1cycle NMA'!DR254</f>
        <v>1.3522519874264701E-2</v>
      </c>
      <c r="G253" s="41">
        <f>'Survival-1cycle NMA'!DK254</f>
        <v>1.98578063428378E-5</v>
      </c>
      <c r="H253" s="12">
        <f t="shared" si="86"/>
        <v>1.3502662067921863E-2</v>
      </c>
      <c r="I253" s="41">
        <f>'Survival-1cycle NMA'!DT254</f>
        <v>2.0593270926761401E-2</v>
      </c>
      <c r="J253" s="12">
        <f t="shared" si="87"/>
        <v>2.0424367992984929E-2</v>
      </c>
      <c r="K253" s="41">
        <f>'Survival-1cycle NMA'!DM254</f>
        <v>1.6890293377647101E-4</v>
      </c>
      <c r="L253" s="41">
        <f t="shared" si="88"/>
        <v>1.3522519874264701E-2</v>
      </c>
      <c r="M253" s="41">
        <f t="shared" si="89"/>
        <v>1.98578063428378E-5</v>
      </c>
      <c r="N253" s="41">
        <f t="shared" si="90"/>
        <v>1.3502662067921863E-2</v>
      </c>
      <c r="O253" s="41">
        <f t="shared" si="91"/>
        <v>2.0593270926761401E-2</v>
      </c>
      <c r="P253" s="41">
        <f t="shared" si="92"/>
        <v>2.0424367992984929E-2</v>
      </c>
      <c r="Q253" s="41">
        <f t="shared" si="93"/>
        <v>1.6890293377647101E-4</v>
      </c>
      <c r="R253" s="41">
        <f t="shared" si="94"/>
        <v>1.3522519874264701E-2</v>
      </c>
      <c r="S253" s="41">
        <f t="shared" si="95"/>
        <v>1.98578063428378E-5</v>
      </c>
      <c r="T253" s="41">
        <f t="shared" si="96"/>
        <v>1.3502662067921863E-2</v>
      </c>
      <c r="U253" s="41">
        <f>'Survival-1cycle NMA'!DV254</f>
        <v>2.2102192109479401E-2</v>
      </c>
      <c r="V253" s="12">
        <f t="shared" si="97"/>
        <v>2.1511364267496346E-2</v>
      </c>
      <c r="W253" s="41">
        <f>'Survival-1cycle NMA'!DO254</f>
        <v>5.9082784198305504E-4</v>
      </c>
      <c r="X253" s="41">
        <f t="shared" si="98"/>
        <v>2.0593270926761401E-2</v>
      </c>
      <c r="Y253" s="41">
        <f t="shared" si="99"/>
        <v>2.0424367992984929E-2</v>
      </c>
      <c r="Z253" s="41">
        <f t="shared" si="100"/>
        <v>1.6890293377647101E-4</v>
      </c>
      <c r="AA253" s="41">
        <f>'Survival-1cycle NMA'!DU254</f>
        <v>1.4257603990309399E-2</v>
      </c>
      <c r="AB253" s="12">
        <f t="shared" si="101"/>
        <v>1.413979119175124E-2</v>
      </c>
      <c r="AC253" s="41">
        <f>'Survival-1cycle NMA'!DN254</f>
        <v>1.17812798558159E-4</v>
      </c>
      <c r="AD253" s="41">
        <f>'Survival-1cycle NMA'!DW254</f>
        <v>3.8554120592690297E-2</v>
      </c>
      <c r="AE253" s="12">
        <f t="shared" si="102"/>
        <v>3.8108413696163065E-2</v>
      </c>
      <c r="AF253" s="41">
        <f>'Survival-1cycle NMA'!DP254</f>
        <v>4.4570689652723101E-4</v>
      </c>
      <c r="AG253" s="41">
        <f t="shared" si="103"/>
        <v>1.3522519874264701E-2</v>
      </c>
      <c r="AH253" s="41">
        <f t="shared" si="104"/>
        <v>1.98578063428378E-5</v>
      </c>
      <c r="AI253" s="41">
        <f t="shared" si="105"/>
        <v>1.3502662067921863E-2</v>
      </c>
      <c r="AJ253" s="41">
        <f>'Survival-1cycle NMA'!DX254</f>
        <v>1.7234041909010699E-2</v>
      </c>
      <c r="AK253" s="12">
        <f t="shared" si="106"/>
        <v>1.6558321206903058E-2</v>
      </c>
      <c r="AL253" s="41">
        <f>'Survival-1cycle NMA'!DQ254</f>
        <v>6.75720702107641E-4</v>
      </c>
      <c r="AM253" s="41">
        <f t="shared" si="107"/>
        <v>1.4257603990309399E-2</v>
      </c>
      <c r="AN253" s="41">
        <f t="shared" si="108"/>
        <v>1.413979119175124E-2</v>
      </c>
      <c r="AO253" s="41">
        <f t="shared" si="109"/>
        <v>1.17812798558159E-4</v>
      </c>
    </row>
    <row r="254" spans="1:41">
      <c r="A254" s="12">
        <v>251</v>
      </c>
      <c r="B254" s="12">
        <f t="shared" si="84"/>
        <v>14.383561643835616</v>
      </c>
      <c r="C254" s="41">
        <f>'Survival-1cycle NMA'!DS255</f>
        <v>2.3102019273800602E-2</v>
      </c>
      <c r="D254" s="41">
        <f>'Survival-1cycle NMA'!DL255</f>
        <v>6.69304783629254E-5</v>
      </c>
      <c r="E254" s="12">
        <f t="shared" si="85"/>
        <v>2.3035088795437676E-2</v>
      </c>
      <c r="F254" s="41">
        <f>'Survival-1cycle NMA'!DR255</f>
        <v>1.3409865756365699E-2</v>
      </c>
      <c r="G254" s="41">
        <f>'Survival-1cycle NMA'!DK255</f>
        <v>1.9432946956832199E-5</v>
      </c>
      <c r="H254" s="12">
        <f t="shared" si="86"/>
        <v>1.3390432809408867E-2</v>
      </c>
      <c r="I254" s="41">
        <f>'Survival-1cycle NMA'!DT255</f>
        <v>2.04315531546032E-2</v>
      </c>
      <c r="J254" s="12">
        <f t="shared" si="87"/>
        <v>2.0265802471911332E-2</v>
      </c>
      <c r="K254" s="41">
        <f>'Survival-1cycle NMA'!DM255</f>
        <v>1.6575068269186801E-4</v>
      </c>
      <c r="L254" s="41">
        <f t="shared" si="88"/>
        <v>1.3409865756365699E-2</v>
      </c>
      <c r="M254" s="41">
        <f t="shared" si="89"/>
        <v>1.9432946956832199E-5</v>
      </c>
      <c r="N254" s="41">
        <f t="shared" si="90"/>
        <v>1.3390432809408867E-2</v>
      </c>
      <c r="O254" s="41">
        <f t="shared" si="91"/>
        <v>2.04315531546032E-2</v>
      </c>
      <c r="P254" s="41">
        <f t="shared" si="92"/>
        <v>2.0265802471911332E-2</v>
      </c>
      <c r="Q254" s="41">
        <f t="shared" si="93"/>
        <v>1.6575068269186801E-4</v>
      </c>
      <c r="R254" s="41">
        <f t="shared" si="94"/>
        <v>1.3409865756365699E-2</v>
      </c>
      <c r="S254" s="41">
        <f t="shared" si="95"/>
        <v>1.9432946956832199E-5</v>
      </c>
      <c r="T254" s="41">
        <f t="shared" si="96"/>
        <v>1.3390432809408867E-2</v>
      </c>
      <c r="U254" s="41">
        <f>'Survival-1cycle NMA'!DV255</f>
        <v>2.19304582220241E-2</v>
      </c>
      <c r="V254" s="12">
        <f t="shared" si="97"/>
        <v>2.1349638930034824E-2</v>
      </c>
      <c r="W254" s="41">
        <f>'Survival-1cycle NMA'!DO255</f>
        <v>5.8081929198927596E-4</v>
      </c>
      <c r="X254" s="41">
        <f t="shared" si="98"/>
        <v>2.04315531546032E-2</v>
      </c>
      <c r="Y254" s="41">
        <f t="shared" si="99"/>
        <v>2.0265802471911332E-2</v>
      </c>
      <c r="Z254" s="41">
        <f t="shared" si="100"/>
        <v>1.6575068269186801E-4</v>
      </c>
      <c r="AA254" s="41">
        <f>'Survival-1cycle NMA'!DU255</f>
        <v>1.41396637858108E-2</v>
      </c>
      <c r="AB254" s="12">
        <f t="shared" si="101"/>
        <v>1.4024105929203693E-2</v>
      </c>
      <c r="AC254" s="41">
        <f>'Survival-1cycle NMA'!DN255</f>
        <v>1.15557856607107E-4</v>
      </c>
      <c r="AD254" s="41">
        <f>'Survival-1cycle NMA'!DW255</f>
        <v>3.8280868384375298E-2</v>
      </c>
      <c r="AE254" s="12">
        <f t="shared" si="102"/>
        <v>3.7842888854120925E-2</v>
      </c>
      <c r="AF254" s="41">
        <f>'Survival-1cycle NMA'!DP255</f>
        <v>4.3797953025437298E-4</v>
      </c>
      <c r="AG254" s="41">
        <f t="shared" si="103"/>
        <v>1.3409865756365699E-2</v>
      </c>
      <c r="AH254" s="41">
        <f t="shared" si="104"/>
        <v>1.9432946956832199E-5</v>
      </c>
      <c r="AI254" s="41">
        <f t="shared" si="105"/>
        <v>1.3390432809408867E-2</v>
      </c>
      <c r="AJ254" s="41">
        <f>'Survival-1cycle NMA'!DX255</f>
        <v>1.70951627371113E-2</v>
      </c>
      <c r="AK254" s="12">
        <f t="shared" si="106"/>
        <v>1.6430759298786665E-2</v>
      </c>
      <c r="AL254" s="41">
        <f>'Survival-1cycle NMA'!DQ255</f>
        <v>6.6440343832463401E-4</v>
      </c>
      <c r="AM254" s="41">
        <f t="shared" si="107"/>
        <v>1.41396637858108E-2</v>
      </c>
      <c r="AN254" s="41">
        <f t="shared" si="108"/>
        <v>1.4024105929203693E-2</v>
      </c>
      <c r="AO254" s="41">
        <f t="shared" si="109"/>
        <v>1.15557856607107E-4</v>
      </c>
    </row>
    <row r="255" spans="1:41">
      <c r="A255" s="12">
        <v>252</v>
      </c>
      <c r="B255" s="12">
        <f t="shared" si="84"/>
        <v>14.441095890410958</v>
      </c>
      <c r="C255" s="41">
        <f>'Survival-1cycle NMA'!DS256</f>
        <v>2.29244345387862E-2</v>
      </c>
      <c r="D255" s="41">
        <f>'Survival-1cycle NMA'!DL256</f>
        <v>6.5605578479788193E-5</v>
      </c>
      <c r="E255" s="12">
        <f t="shared" si="85"/>
        <v>2.2858828960306412E-2</v>
      </c>
      <c r="F255" s="41">
        <f>'Survival-1cycle NMA'!DR256</f>
        <v>1.32984709300376E-2</v>
      </c>
      <c r="G255" s="41">
        <f>'Survival-1cycle NMA'!DK256</f>
        <v>1.90183084017859E-5</v>
      </c>
      <c r="H255" s="12">
        <f t="shared" si="86"/>
        <v>1.3279452621635815E-2</v>
      </c>
      <c r="I255" s="41">
        <f>'Survival-1cycle NMA'!DT256</f>
        <v>2.02715565016677E-2</v>
      </c>
      <c r="J255" s="12">
        <f t="shared" si="87"/>
        <v>2.0108891147607635E-2</v>
      </c>
      <c r="K255" s="41">
        <f>'Survival-1cycle NMA'!DM256</f>
        <v>1.62665354060065E-4</v>
      </c>
      <c r="L255" s="41">
        <f t="shared" si="88"/>
        <v>1.32984709300376E-2</v>
      </c>
      <c r="M255" s="41">
        <f t="shared" si="89"/>
        <v>1.90183084017859E-5</v>
      </c>
      <c r="N255" s="41">
        <f t="shared" si="90"/>
        <v>1.3279452621635815E-2</v>
      </c>
      <c r="O255" s="41">
        <f t="shared" si="91"/>
        <v>2.02715565016677E-2</v>
      </c>
      <c r="P255" s="41">
        <f t="shared" si="92"/>
        <v>2.0108891147607635E-2</v>
      </c>
      <c r="Q255" s="41">
        <f t="shared" si="93"/>
        <v>1.62665354060065E-4</v>
      </c>
      <c r="R255" s="41">
        <f t="shared" si="94"/>
        <v>1.32984709300376E-2</v>
      </c>
      <c r="S255" s="41">
        <f t="shared" si="95"/>
        <v>1.90183084017859E-5</v>
      </c>
      <c r="T255" s="41">
        <f t="shared" si="96"/>
        <v>1.3279452621635815E-2</v>
      </c>
      <c r="U255" s="41">
        <f>'Survival-1cycle NMA'!DV256</f>
        <v>2.1760535983386502E-2</v>
      </c>
      <c r="V255" s="12">
        <f t="shared" si="97"/>
        <v>2.1189530762028612E-2</v>
      </c>
      <c r="W255" s="41">
        <f>'Survival-1cycle NMA'!DO256</f>
        <v>5.7100522135789E-4</v>
      </c>
      <c r="X255" s="41">
        <f t="shared" si="98"/>
        <v>2.02715565016677E-2</v>
      </c>
      <c r="Y255" s="41">
        <f t="shared" si="99"/>
        <v>2.0108891147607635E-2</v>
      </c>
      <c r="Z255" s="41">
        <f t="shared" si="100"/>
        <v>1.62665354060065E-4</v>
      </c>
      <c r="AA255" s="41">
        <f>'Survival-1cycle NMA'!DU256</f>
        <v>1.4023034230780201E-2</v>
      </c>
      <c r="AB255" s="12">
        <f t="shared" si="101"/>
        <v>1.3909682326275302E-2</v>
      </c>
      <c r="AC255" s="41">
        <f>'Survival-1cycle NMA'!DN256</f>
        <v>1.1335190450489901E-4</v>
      </c>
      <c r="AD255" s="41">
        <f>'Survival-1cycle NMA'!DW256</f>
        <v>3.80102863024094E-2</v>
      </c>
      <c r="AE255" s="12">
        <f t="shared" si="102"/>
        <v>3.757988076970472E-2</v>
      </c>
      <c r="AF255" s="41">
        <f>'Survival-1cycle NMA'!DP256</f>
        <v>4.3040553270468101E-4</v>
      </c>
      <c r="AG255" s="41">
        <f t="shared" si="103"/>
        <v>1.32984709300376E-2</v>
      </c>
      <c r="AH255" s="41">
        <f t="shared" si="104"/>
        <v>1.90183084017859E-5</v>
      </c>
      <c r="AI255" s="41">
        <f t="shared" si="105"/>
        <v>1.3279452621635815E-2</v>
      </c>
      <c r="AJ255" s="41">
        <f>'Survival-1cycle NMA'!DX256</f>
        <v>1.6957793701392401E-2</v>
      </c>
      <c r="AK255" s="12">
        <f t="shared" si="106"/>
        <v>1.6304489889403376E-2</v>
      </c>
      <c r="AL255" s="41">
        <f>'Survival-1cycle NMA'!DQ256</f>
        <v>6.5330381198902597E-4</v>
      </c>
      <c r="AM255" s="41">
        <f t="shared" si="107"/>
        <v>1.4023034230780201E-2</v>
      </c>
      <c r="AN255" s="41">
        <f t="shared" si="108"/>
        <v>1.3909682326275302E-2</v>
      </c>
      <c r="AO255" s="41">
        <f t="shared" si="109"/>
        <v>1.1335190450489901E-4</v>
      </c>
    </row>
    <row r="256" spans="1:41">
      <c r="A256" s="12">
        <v>253</v>
      </c>
      <c r="B256" s="12">
        <f t="shared" si="84"/>
        <v>14.498630136986302</v>
      </c>
      <c r="C256" s="41">
        <f>'Survival-1cycle NMA'!DS257</f>
        <v>2.2748705288547999E-2</v>
      </c>
      <c r="D256" s="41">
        <f>'Survival-1cycle NMA'!DL257</f>
        <v>6.4310352881347094E-5</v>
      </c>
      <c r="E256" s="12">
        <f t="shared" si="85"/>
        <v>2.2684394935666652E-2</v>
      </c>
      <c r="F256" s="41">
        <f>'Survival-1cycle NMA'!DR257</f>
        <v>1.3188317525023901E-2</v>
      </c>
      <c r="G256" s="41">
        <f>'Survival-1cycle NMA'!DK257</f>
        <v>1.86136167443784E-5</v>
      </c>
      <c r="H256" s="12">
        <f t="shared" si="86"/>
        <v>1.3169703908279522E-2</v>
      </c>
      <c r="I256" s="41">
        <f>'Survival-1cycle NMA'!DT257</f>
        <v>2.0113257547898399E-2</v>
      </c>
      <c r="J256" s="12">
        <f t="shared" si="87"/>
        <v>1.9953612198963643E-2</v>
      </c>
      <c r="K256" s="41">
        <f>'Survival-1cycle NMA'!DM257</f>
        <v>1.5964534893475599E-4</v>
      </c>
      <c r="L256" s="41">
        <f t="shared" si="88"/>
        <v>1.3188317525023901E-2</v>
      </c>
      <c r="M256" s="41">
        <f t="shared" si="89"/>
        <v>1.86136167443784E-5</v>
      </c>
      <c r="N256" s="41">
        <f t="shared" si="90"/>
        <v>1.3169703908279522E-2</v>
      </c>
      <c r="O256" s="41">
        <f t="shared" si="91"/>
        <v>2.0113257547898399E-2</v>
      </c>
      <c r="P256" s="41">
        <f t="shared" si="92"/>
        <v>1.9953612198963643E-2</v>
      </c>
      <c r="Q256" s="41">
        <f t="shared" si="93"/>
        <v>1.5964534893475599E-4</v>
      </c>
      <c r="R256" s="41">
        <f t="shared" si="94"/>
        <v>1.3188317525023901E-2</v>
      </c>
      <c r="S256" s="41">
        <f t="shared" si="95"/>
        <v>1.86136167443784E-5</v>
      </c>
      <c r="T256" s="41">
        <f t="shared" si="96"/>
        <v>1.3169703908279522E-2</v>
      </c>
      <c r="U256" s="41">
        <f>'Survival-1cycle NMA'!DV257</f>
        <v>2.1592400927176399E-2</v>
      </c>
      <c r="V256" s="12">
        <f t="shared" si="97"/>
        <v>2.1031019580867057E-2</v>
      </c>
      <c r="W256" s="41">
        <f>'Survival-1cycle NMA'!DO257</f>
        <v>5.61381346309342E-4</v>
      </c>
      <c r="X256" s="41">
        <f t="shared" si="98"/>
        <v>2.0113257547898399E-2</v>
      </c>
      <c r="Y256" s="41">
        <f t="shared" si="99"/>
        <v>1.9953612198963643E-2</v>
      </c>
      <c r="Z256" s="41">
        <f t="shared" si="100"/>
        <v>1.5964534893475599E-4</v>
      </c>
      <c r="AA256" s="41">
        <f>'Survival-1cycle NMA'!DU257</f>
        <v>1.39076968193732E-2</v>
      </c>
      <c r="AB256" s="12">
        <f t="shared" si="101"/>
        <v>1.3796503072681094E-2</v>
      </c>
      <c r="AC256" s="41">
        <f>'Survival-1cycle NMA'!DN257</f>
        <v>1.11193746692106E-4</v>
      </c>
      <c r="AD256" s="41">
        <f>'Survival-1cycle NMA'!DW257</f>
        <v>3.7742340577569103E-2</v>
      </c>
      <c r="AE256" s="12">
        <f t="shared" si="102"/>
        <v>3.7319359118317422E-2</v>
      </c>
      <c r="AF256" s="41">
        <f>'Survival-1cycle NMA'!DP257</f>
        <v>4.2298145925168102E-4</v>
      </c>
      <c r="AG256" s="41">
        <f t="shared" si="103"/>
        <v>1.3188317525023901E-2</v>
      </c>
      <c r="AH256" s="41">
        <f t="shared" si="104"/>
        <v>1.86136167443784E-5</v>
      </c>
      <c r="AI256" s="41">
        <f t="shared" si="105"/>
        <v>1.3169703908279522E-2</v>
      </c>
      <c r="AJ256" s="41">
        <f>'Survival-1cycle NMA'!DX257</f>
        <v>1.6821913871954801E-2</v>
      </c>
      <c r="AK256" s="12">
        <f t="shared" si="106"/>
        <v>1.6179496797225905E-2</v>
      </c>
      <c r="AL256" s="41">
        <f>'Survival-1cycle NMA'!DQ257</f>
        <v>6.4241707472889598E-4</v>
      </c>
      <c r="AM256" s="41">
        <f t="shared" si="107"/>
        <v>1.39076968193732E-2</v>
      </c>
      <c r="AN256" s="41">
        <f t="shared" si="108"/>
        <v>1.3796503072681094E-2</v>
      </c>
      <c r="AO256" s="41">
        <f t="shared" si="109"/>
        <v>1.11193746692106E-4</v>
      </c>
    </row>
    <row r="257" spans="1:41">
      <c r="A257" s="12">
        <v>254</v>
      </c>
      <c r="B257" s="12">
        <f t="shared" si="84"/>
        <v>14.556164383561644</v>
      </c>
      <c r="C257" s="41">
        <f>'Survival-1cycle NMA'!DS258</f>
        <v>2.25748066834968E-2</v>
      </c>
      <c r="D257" s="41">
        <f>'Survival-1cycle NMA'!DL258</f>
        <v>6.3044057071248702E-5</v>
      </c>
      <c r="E257" s="12">
        <f t="shared" si="85"/>
        <v>2.2511762626425551E-2</v>
      </c>
      <c r="F257" s="41">
        <f>'Survival-1cycle NMA'!DR258</f>
        <v>1.3079387980465399E-2</v>
      </c>
      <c r="G257" s="41">
        <f>'Survival-1cycle NMA'!DK258</f>
        <v>1.82186061635781E-5</v>
      </c>
      <c r="H257" s="12">
        <f t="shared" si="86"/>
        <v>1.3061169374301821E-2</v>
      </c>
      <c r="I257" s="41">
        <f>'Survival-1cycle NMA'!DT258</f>
        <v>1.9956633264104E-2</v>
      </c>
      <c r="J257" s="12">
        <f t="shared" si="87"/>
        <v>1.9799944153147769E-2</v>
      </c>
      <c r="K257" s="41">
        <f>'Survival-1cycle NMA'!DM258</f>
        <v>1.56689110956232E-4</v>
      </c>
      <c r="L257" s="41">
        <f t="shared" si="88"/>
        <v>1.3079387980465399E-2</v>
      </c>
      <c r="M257" s="41">
        <f t="shared" si="89"/>
        <v>1.82186061635781E-5</v>
      </c>
      <c r="N257" s="41">
        <f t="shared" si="90"/>
        <v>1.3061169374301821E-2</v>
      </c>
      <c r="O257" s="41">
        <f t="shared" si="91"/>
        <v>1.9956633264104E-2</v>
      </c>
      <c r="P257" s="41">
        <f t="shared" si="92"/>
        <v>1.9799944153147769E-2</v>
      </c>
      <c r="Q257" s="41">
        <f t="shared" si="93"/>
        <v>1.56689110956232E-4</v>
      </c>
      <c r="R257" s="41">
        <f t="shared" si="94"/>
        <v>1.3079387980465399E-2</v>
      </c>
      <c r="S257" s="41">
        <f t="shared" si="95"/>
        <v>1.82186061635781E-5</v>
      </c>
      <c r="T257" s="41">
        <f t="shared" si="96"/>
        <v>1.3061169374301821E-2</v>
      </c>
      <c r="U257" s="41">
        <f>'Survival-1cycle NMA'!DV258</f>
        <v>2.14260289926369E-2</v>
      </c>
      <c r="V257" s="12">
        <f t="shared" si="97"/>
        <v>2.08740855037256E-2</v>
      </c>
      <c r="W257" s="41">
        <f>'Survival-1cycle NMA'!DO258</f>
        <v>5.5194348891129995E-4</v>
      </c>
      <c r="X257" s="41">
        <f t="shared" si="98"/>
        <v>1.9956633264104E-2</v>
      </c>
      <c r="Y257" s="41">
        <f t="shared" si="99"/>
        <v>1.9799944153147769E-2</v>
      </c>
      <c r="Z257" s="41">
        <f t="shared" si="100"/>
        <v>1.56689110956232E-4</v>
      </c>
      <c r="AA257" s="41">
        <f>'Survival-1cycle NMA'!DU258</f>
        <v>1.37936333647412E-2</v>
      </c>
      <c r="AB257" s="12">
        <f t="shared" si="101"/>
        <v>1.3684551144659987E-2</v>
      </c>
      <c r="AC257" s="41">
        <f>'Survival-1cycle NMA'!DN258</f>
        <v>1.0908222008121401E-4</v>
      </c>
      <c r="AD257" s="41">
        <f>'Survival-1cycle NMA'!DW258</f>
        <v>3.7476997969114099E-2</v>
      </c>
      <c r="AE257" s="12">
        <f t="shared" si="102"/>
        <v>3.7061294017189293E-2</v>
      </c>
      <c r="AF257" s="41">
        <f>'Survival-1cycle NMA'!DP258</f>
        <v>4.1570395192480598E-4</v>
      </c>
      <c r="AG257" s="41">
        <f t="shared" si="103"/>
        <v>1.3079387980465399E-2</v>
      </c>
      <c r="AH257" s="41">
        <f t="shared" si="104"/>
        <v>1.82186061635781E-5</v>
      </c>
      <c r="AI257" s="41">
        <f t="shared" si="105"/>
        <v>1.3061169374301821E-2</v>
      </c>
      <c r="AJ257" s="41">
        <f>'Survival-1cycle NMA'!DX258</f>
        <v>1.6687502673863201E-2</v>
      </c>
      <c r="AK257" s="12">
        <f t="shared" si="106"/>
        <v>1.6055764079393346E-2</v>
      </c>
      <c r="AL257" s="41">
        <f>'Survival-1cycle NMA'!DQ258</f>
        <v>6.3173859446985503E-4</v>
      </c>
      <c r="AM257" s="41">
        <f t="shared" si="107"/>
        <v>1.37936333647412E-2</v>
      </c>
      <c r="AN257" s="41">
        <f t="shared" si="108"/>
        <v>1.3684551144659987E-2</v>
      </c>
      <c r="AO257" s="41">
        <f t="shared" si="109"/>
        <v>1.0908222008121401E-4</v>
      </c>
    </row>
    <row r="258" spans="1:41">
      <c r="A258" s="12">
        <v>255</v>
      </c>
      <c r="B258" s="12">
        <f t="shared" si="84"/>
        <v>14.613698630136986</v>
      </c>
      <c r="C258" s="41">
        <f>'Survival-1cycle NMA'!DS259</f>
        <v>2.2402714292514201E-2</v>
      </c>
      <c r="D258" s="41">
        <f>'Survival-1cycle NMA'!DL259</f>
        <v>6.1805967290773394E-5</v>
      </c>
      <c r="E258" s="12">
        <f t="shared" si="85"/>
        <v>2.2340908325223428E-2</v>
      </c>
      <c r="F258" s="41">
        <f>'Survival-1cycle NMA'!DR259</f>
        <v>1.2971665038550399E-2</v>
      </c>
      <c r="G258" s="41">
        <f>'Survival-1cycle NMA'!DK259</f>
        <v>1.78330186872966E-5</v>
      </c>
      <c r="H258" s="12">
        <f t="shared" si="86"/>
        <v>1.2953832019863103E-2</v>
      </c>
      <c r="I258" s="41">
        <f>'Survival-1cycle NMA'!DT259</f>
        <v>1.98016610041961E-2</v>
      </c>
      <c r="J258" s="12">
        <f t="shared" si="87"/>
        <v>1.9647865879097823E-2</v>
      </c>
      <c r="K258" s="41">
        <f>'Survival-1cycle NMA'!DM259</f>
        <v>1.5379512509827701E-4</v>
      </c>
      <c r="L258" s="41">
        <f t="shared" si="88"/>
        <v>1.2971665038550399E-2</v>
      </c>
      <c r="M258" s="41">
        <f t="shared" si="89"/>
        <v>1.78330186872966E-5</v>
      </c>
      <c r="N258" s="41">
        <f t="shared" si="90"/>
        <v>1.2953832019863103E-2</v>
      </c>
      <c r="O258" s="41">
        <f t="shared" si="91"/>
        <v>1.98016610041961E-2</v>
      </c>
      <c r="P258" s="41">
        <f t="shared" si="92"/>
        <v>1.9647865879097823E-2</v>
      </c>
      <c r="Q258" s="41">
        <f t="shared" si="93"/>
        <v>1.5379512509827701E-4</v>
      </c>
      <c r="R258" s="41">
        <f t="shared" si="94"/>
        <v>1.2971665038550399E-2</v>
      </c>
      <c r="S258" s="41">
        <f t="shared" si="95"/>
        <v>1.78330186872966E-5</v>
      </c>
      <c r="T258" s="41">
        <f t="shared" si="96"/>
        <v>1.2953832019863103E-2</v>
      </c>
      <c r="U258" s="41">
        <f>'Survival-1cycle NMA'!DV259</f>
        <v>2.12613965166378E-2</v>
      </c>
      <c r="V258" s="12">
        <f t="shared" si="97"/>
        <v>2.0718708942466049E-2</v>
      </c>
      <c r="W258" s="41">
        <f>'Survival-1cycle NMA'!DO259</f>
        <v>5.4268757417175195E-4</v>
      </c>
      <c r="X258" s="41">
        <f t="shared" si="98"/>
        <v>1.98016610041961E-2</v>
      </c>
      <c r="Y258" s="41">
        <f t="shared" si="99"/>
        <v>1.9647865879097823E-2</v>
      </c>
      <c r="Z258" s="41">
        <f t="shared" si="100"/>
        <v>1.5379512509827701E-4</v>
      </c>
      <c r="AA258" s="41">
        <f>'Survival-1cycle NMA'!DU259</f>
        <v>1.36808259925134E-2</v>
      </c>
      <c r="AB258" s="12">
        <f t="shared" si="101"/>
        <v>1.3573809799430113E-2</v>
      </c>
      <c r="AC258" s="41">
        <f>'Survival-1cycle NMA'!DN259</f>
        <v>1.07016193083287E-4</v>
      </c>
      <c r="AD258" s="41">
        <f>'Survival-1cycle NMA'!DW259</f>
        <v>3.7214225754885297E-2</v>
      </c>
      <c r="AE258" s="12">
        <f t="shared" si="102"/>
        <v>3.6805656017895858E-2</v>
      </c>
      <c r="AF258" s="41">
        <f>'Survival-1cycle NMA'!DP259</f>
        <v>4.08569736989439E-4</v>
      </c>
      <c r="AG258" s="41">
        <f t="shared" si="103"/>
        <v>1.2971665038550399E-2</v>
      </c>
      <c r="AH258" s="41">
        <f t="shared" si="104"/>
        <v>1.78330186872966E-5</v>
      </c>
      <c r="AI258" s="41">
        <f t="shared" si="105"/>
        <v>1.2953832019863103E-2</v>
      </c>
      <c r="AJ258" s="41">
        <f>'Survival-1cycle NMA'!DX259</f>
        <v>1.65545398799988E-2</v>
      </c>
      <c r="AK258" s="12">
        <f t="shared" si="106"/>
        <v>1.5933276027731227E-2</v>
      </c>
      <c r="AL258" s="41">
        <f>'Survival-1cycle NMA'!DQ259</f>
        <v>6.2126385226757297E-4</v>
      </c>
      <c r="AM258" s="41">
        <f t="shared" si="107"/>
        <v>1.36808259925134E-2</v>
      </c>
      <c r="AN258" s="41">
        <f t="shared" si="108"/>
        <v>1.3573809799430113E-2</v>
      </c>
      <c r="AO258" s="41">
        <f t="shared" si="109"/>
        <v>1.07016193083287E-4</v>
      </c>
    </row>
    <row r="259" spans="1:41">
      <c r="A259" s="12">
        <v>256</v>
      </c>
      <c r="B259" s="12">
        <f t="shared" si="84"/>
        <v>14.671232876712329</v>
      </c>
      <c r="C259" s="41">
        <f>'Survival-1cycle NMA'!DS260</f>
        <v>2.22324040849547E-2</v>
      </c>
      <c r="D259" s="41">
        <f>'Survival-1cycle NMA'!DL260</f>
        <v>6.05953798827885E-5</v>
      </c>
      <c r="E259" s="12">
        <f t="shared" si="85"/>
        <v>2.2171808705071912E-2</v>
      </c>
      <c r="F259" s="41">
        <f>'Survival-1cycle NMA'!DR260</f>
        <v>1.2865131738323E-2</v>
      </c>
      <c r="G259" s="41">
        <f>'Survival-1cycle NMA'!DK260</f>
        <v>1.74566039382595E-5</v>
      </c>
      <c r="H259" s="12">
        <f t="shared" si="86"/>
        <v>1.2847675134384741E-2</v>
      </c>
      <c r="I259" s="41">
        <f>'Survival-1cycle NMA'!DT260</f>
        <v>1.9648318497611901E-2</v>
      </c>
      <c r="J259" s="12">
        <f t="shared" si="87"/>
        <v>1.9497356581157539E-2</v>
      </c>
      <c r="K259" s="41">
        <f>'Survival-1cycle NMA'!DM260</f>
        <v>1.5096191645436199E-4</v>
      </c>
      <c r="L259" s="41">
        <f t="shared" si="88"/>
        <v>1.2865131738323E-2</v>
      </c>
      <c r="M259" s="41">
        <f t="shared" si="89"/>
        <v>1.74566039382595E-5</v>
      </c>
      <c r="N259" s="41">
        <f t="shared" si="90"/>
        <v>1.2847675134384741E-2</v>
      </c>
      <c r="O259" s="41">
        <f t="shared" si="91"/>
        <v>1.9648318497611901E-2</v>
      </c>
      <c r="P259" s="41">
        <f t="shared" si="92"/>
        <v>1.9497356581157539E-2</v>
      </c>
      <c r="Q259" s="41">
        <f t="shared" si="93"/>
        <v>1.5096191645436199E-4</v>
      </c>
      <c r="R259" s="41">
        <f t="shared" si="94"/>
        <v>1.2865131738323E-2</v>
      </c>
      <c r="S259" s="41">
        <f t="shared" si="95"/>
        <v>1.74566039382595E-5</v>
      </c>
      <c r="T259" s="41">
        <f t="shared" si="96"/>
        <v>1.2847675134384741E-2</v>
      </c>
      <c r="U259" s="41">
        <f>'Survival-1cycle NMA'!DV260</f>
        <v>2.1098480225856499E-2</v>
      </c>
      <c r="V259" s="12">
        <f t="shared" si="97"/>
        <v>2.05648705986359E-2</v>
      </c>
      <c r="W259" s="41">
        <f>'Survival-1cycle NMA'!DO260</f>
        <v>5.3360962722059902E-4</v>
      </c>
      <c r="X259" s="41">
        <f t="shared" si="98"/>
        <v>1.9648318497611901E-2</v>
      </c>
      <c r="Y259" s="41">
        <f t="shared" si="99"/>
        <v>1.9497356581157539E-2</v>
      </c>
      <c r="Z259" s="41">
        <f t="shared" si="100"/>
        <v>1.5096191645436199E-4</v>
      </c>
      <c r="AA259" s="41">
        <f>'Survival-1cycle NMA'!DU260</f>
        <v>1.35692571344351E-2</v>
      </c>
      <c r="AB259" s="12">
        <f t="shared" si="101"/>
        <v>1.3464262569769261E-2</v>
      </c>
      <c r="AC259" s="41">
        <f>'Survival-1cycle NMA'!DN260</f>
        <v>1.0499456466583899E-4</v>
      </c>
      <c r="AD259" s="41">
        <f>'Survival-1cycle NMA'!DW260</f>
        <v>3.6953991721622302E-2</v>
      </c>
      <c r="AE259" s="12">
        <f t="shared" si="102"/>
        <v>3.6552416099020289E-2</v>
      </c>
      <c r="AF259" s="41">
        <f>'Survival-1cycle NMA'!DP260</f>
        <v>4.0157562260201301E-4</v>
      </c>
      <c r="AG259" s="41">
        <f t="shared" si="103"/>
        <v>1.2865131738323E-2</v>
      </c>
      <c r="AH259" s="41">
        <f t="shared" si="104"/>
        <v>1.74566039382595E-5</v>
      </c>
      <c r="AI259" s="41">
        <f t="shared" si="105"/>
        <v>1.2847675134384741E-2</v>
      </c>
      <c r="AJ259" s="41">
        <f>'Survival-1cycle NMA'!DX260</f>
        <v>1.64230056040785E-2</v>
      </c>
      <c r="AK259" s="12">
        <f t="shared" si="106"/>
        <v>1.5812017164842818E-2</v>
      </c>
      <c r="AL259" s="41">
        <f>'Survival-1cycle NMA'!DQ260</f>
        <v>6.1098843923568203E-4</v>
      </c>
      <c r="AM259" s="41">
        <f t="shared" si="107"/>
        <v>1.35692571344351E-2</v>
      </c>
      <c r="AN259" s="41">
        <f t="shared" si="108"/>
        <v>1.3464262569769261E-2</v>
      </c>
      <c r="AO259" s="41">
        <f t="shared" si="109"/>
        <v>1.0499456466583899E-4</v>
      </c>
    </row>
    <row r="260" spans="1:41">
      <c r="A260" s="12">
        <v>257</v>
      </c>
      <c r="B260" s="12">
        <f t="shared" si="84"/>
        <v>14.728767123287671</v>
      </c>
      <c r="C260" s="41">
        <f>'Survival-1cycle NMA'!DS261</f>
        <v>2.2063852422828899E-2</v>
      </c>
      <c r="D260" s="41">
        <f>'Survival-1cycle NMA'!DL261</f>
        <v>5.9411610677018201E-5</v>
      </c>
      <c r="E260" s="12">
        <f t="shared" si="85"/>
        <v>2.2004440812151881E-2</v>
      </c>
      <c r="F260" s="41">
        <f>'Survival-1cycle NMA'!DR261</f>
        <v>1.27597714096328E-2</v>
      </c>
      <c r="G260" s="41">
        <f>'Survival-1cycle NMA'!DK261</f>
        <v>1.70891188887579E-5</v>
      </c>
      <c r="H260" s="12">
        <f t="shared" si="86"/>
        <v>1.2742682290744042E-2</v>
      </c>
      <c r="I260" s="41">
        <f>'Survival-1cycle NMA'!DT261</f>
        <v>1.9496583841908999E-2</v>
      </c>
      <c r="J260" s="12">
        <f t="shared" si="87"/>
        <v>1.9348395792845308E-2</v>
      </c>
      <c r="K260" s="41">
        <f>'Survival-1cycle NMA'!DM261</f>
        <v>1.4818804906369099E-4</v>
      </c>
      <c r="L260" s="41">
        <f t="shared" si="88"/>
        <v>1.27597714096328E-2</v>
      </c>
      <c r="M260" s="41">
        <f t="shared" si="89"/>
        <v>1.70891188887579E-5</v>
      </c>
      <c r="N260" s="41">
        <f t="shared" si="90"/>
        <v>1.2742682290744042E-2</v>
      </c>
      <c r="O260" s="41">
        <f t="shared" si="91"/>
        <v>1.9496583841908999E-2</v>
      </c>
      <c r="P260" s="41">
        <f t="shared" si="92"/>
        <v>1.9348395792845308E-2</v>
      </c>
      <c r="Q260" s="41">
        <f t="shared" si="93"/>
        <v>1.4818804906369099E-4</v>
      </c>
      <c r="R260" s="41">
        <f t="shared" si="94"/>
        <v>1.27597714096328E-2</v>
      </c>
      <c r="S260" s="41">
        <f t="shared" si="95"/>
        <v>1.70891188887579E-5</v>
      </c>
      <c r="T260" s="41">
        <f t="shared" si="96"/>
        <v>1.2742682290744042E-2</v>
      </c>
      <c r="U260" s="41">
        <f>'Survival-1cycle NMA'!DV261</f>
        <v>2.0937257229135899E-2</v>
      </c>
      <c r="V260" s="12">
        <f t="shared" si="97"/>
        <v>2.0412551458560059E-2</v>
      </c>
      <c r="W260" s="41">
        <f>'Survival-1cycle NMA'!DO261</f>
        <v>5.2470577057583999E-4</v>
      </c>
      <c r="X260" s="41">
        <f t="shared" si="98"/>
        <v>1.9496583841908999E-2</v>
      </c>
      <c r="Y260" s="41">
        <f t="shared" si="99"/>
        <v>1.9348395792845308E-2</v>
      </c>
      <c r="Z260" s="41">
        <f t="shared" si="100"/>
        <v>1.4818804906369099E-4</v>
      </c>
      <c r="AA260" s="41">
        <f>'Survival-1cycle NMA'!DU261</f>
        <v>1.34589095221539E-2</v>
      </c>
      <c r="AB260" s="12">
        <f t="shared" si="101"/>
        <v>1.3355893258711232E-2</v>
      </c>
      <c r="AC260" s="41">
        <f>'Survival-1cycle NMA'!DN261</f>
        <v>1.0301626344266799E-4</v>
      </c>
      <c r="AD260" s="41">
        <f>'Survival-1cycle NMA'!DW261</f>
        <v>3.6696264155483702E-2</v>
      </c>
      <c r="AE260" s="12">
        <f t="shared" si="102"/>
        <v>3.6301545658947651E-2</v>
      </c>
      <c r="AF260" s="41">
        <f>'Survival-1cycle NMA'!DP261</f>
        <v>3.94718496536051E-4</v>
      </c>
      <c r="AG260" s="41">
        <f t="shared" si="103"/>
        <v>1.27597714096328E-2</v>
      </c>
      <c r="AH260" s="41">
        <f t="shared" si="104"/>
        <v>1.70891188887579E-5</v>
      </c>
      <c r="AI260" s="41">
        <f t="shared" si="105"/>
        <v>1.2742682290744042E-2</v>
      </c>
      <c r="AJ260" s="41">
        <f>'Survival-1cycle NMA'!DX261</f>
        <v>1.6292880293836701E-2</v>
      </c>
      <c r="AK260" s="12">
        <f t="shared" si="106"/>
        <v>1.5691972240272425E-2</v>
      </c>
      <c r="AL260" s="41">
        <f>'Survival-1cycle NMA'!DQ261</f>
        <v>6.0090805356427502E-4</v>
      </c>
      <c r="AM260" s="41">
        <f t="shared" si="107"/>
        <v>1.34589095221539E-2</v>
      </c>
      <c r="AN260" s="41">
        <f t="shared" si="108"/>
        <v>1.3355893258711232E-2</v>
      </c>
      <c r="AO260" s="41">
        <f t="shared" si="109"/>
        <v>1.0301626344266799E-4</v>
      </c>
    </row>
    <row r="261" spans="1:41">
      <c r="A261" s="12">
        <v>258</v>
      </c>
      <c r="B261" s="12">
        <f t="shared" ref="B261:B324" si="110">A260*21/365</f>
        <v>14.786301369863013</v>
      </c>
      <c r="C261" s="41">
        <f>'Survival-1cycle NMA'!DS262</f>
        <v>2.1897036053165699E-2</v>
      </c>
      <c r="D261" s="41">
        <f>'Survival-1cycle NMA'!DL262</f>
        <v>5.8253994395296397E-5</v>
      </c>
      <c r="E261" s="12">
        <f t="shared" ref="E261:E324" si="111">IF(C261-D261&gt;0,C261-D261,0)</f>
        <v>2.1838782058770403E-2</v>
      </c>
      <c r="F261" s="41">
        <f>'Survival-1cycle NMA'!DR262</f>
        <v>1.26555676672295E-2</v>
      </c>
      <c r="G261" s="41">
        <f>'Survival-1cycle NMA'!DK262</f>
        <v>1.6730327623837301E-5</v>
      </c>
      <c r="H261" s="12">
        <f t="shared" ref="H261:H324" si="112">IF(F261-G261&gt;0,F261-G261,0)</f>
        <v>1.2638837339605663E-2</v>
      </c>
      <c r="I261" s="41">
        <f>'Survival-1cycle NMA'!DT262</f>
        <v>1.9346435495527701E-2</v>
      </c>
      <c r="J261" s="12">
        <f t="shared" ref="J261:J324" si="113">IF(I261-K261&gt;0,I261-K261,0)</f>
        <v>1.9200963370753363E-2</v>
      </c>
      <c r="K261" s="41">
        <f>'Survival-1cycle NMA'!DM262</f>
        <v>1.45472124774337E-4</v>
      </c>
      <c r="L261" s="41">
        <f t="shared" ref="L261:L324" si="114">F261</f>
        <v>1.26555676672295E-2</v>
      </c>
      <c r="M261" s="41">
        <f t="shared" ref="M261:M324" si="115">G261</f>
        <v>1.6730327623837301E-5</v>
      </c>
      <c r="N261" s="41">
        <f t="shared" ref="N261:N324" si="116">H261</f>
        <v>1.2638837339605663E-2</v>
      </c>
      <c r="O261" s="41">
        <f t="shared" ref="O261:O324" si="117">I261</f>
        <v>1.9346435495527701E-2</v>
      </c>
      <c r="P261" s="41">
        <f t="shared" ref="P261:P324" si="118">J261</f>
        <v>1.9200963370753363E-2</v>
      </c>
      <c r="Q261" s="41">
        <f t="shared" ref="Q261:Q324" si="119">K261</f>
        <v>1.45472124774337E-4</v>
      </c>
      <c r="R261" s="41">
        <f t="shared" ref="R261:R324" si="120">F261</f>
        <v>1.26555676672295E-2</v>
      </c>
      <c r="S261" s="41">
        <f t="shared" ref="S261:S324" si="121">G261</f>
        <v>1.6730327623837301E-5</v>
      </c>
      <c r="T261" s="41">
        <f t="shared" ref="T261:T324" si="122">H261</f>
        <v>1.2638837339605663E-2</v>
      </c>
      <c r="U261" s="41">
        <f>'Survival-1cycle NMA'!DV262</f>
        <v>2.0777705010015701E-2</v>
      </c>
      <c r="V261" s="12">
        <f t="shared" ref="V261:V324" si="123">IF(U261-W261&gt;0,U261-W261,0)</f>
        <v>2.0261732788523678E-2</v>
      </c>
      <c r="W261" s="41">
        <f>'Survival-1cycle NMA'!DO262</f>
        <v>5.1597222149202303E-4</v>
      </c>
      <c r="X261" s="41">
        <f t="shared" ref="X261:X324" si="124">O261</f>
        <v>1.9346435495527701E-2</v>
      </c>
      <c r="Y261" s="41">
        <f t="shared" ref="Y261:Y324" si="125">P261</f>
        <v>1.9200963370753363E-2</v>
      </c>
      <c r="Z261" s="41">
        <f t="shared" ref="Z261:Z324" si="126">Q261</f>
        <v>1.45472124774337E-4</v>
      </c>
      <c r="AA261" s="41">
        <f>'Survival-1cycle NMA'!DU262</f>
        <v>1.3349766181153201E-2</v>
      </c>
      <c r="AB261" s="12">
        <f t="shared" ref="AB261:AB324" si="127">IF(AA261-AC261&gt;0,AA261-AC261,0)</f>
        <v>1.3248685934360084E-2</v>
      </c>
      <c r="AC261" s="41">
        <f>'Survival-1cycle NMA'!DN262</f>
        <v>1.01080246793117E-4</v>
      </c>
      <c r="AD261" s="41">
        <f>'Survival-1cycle NMA'!DW262</f>
        <v>3.64410118327817E-2</v>
      </c>
      <c r="AE261" s="12">
        <f t="shared" ref="AE261:AE324" si="128">IF(AD261-AF261&gt;0,AD261-AF261,0)</f>
        <v>3.6053016508802882E-2</v>
      </c>
      <c r="AF261" s="41">
        <f>'Survival-1cycle NMA'!DP262</f>
        <v>3.8799532397881798E-4</v>
      </c>
      <c r="AG261" s="41">
        <f t="shared" ref="AG261:AG324" si="129">F261</f>
        <v>1.26555676672295E-2</v>
      </c>
      <c r="AH261" s="41">
        <f t="shared" ref="AH261:AH324" si="130">G261</f>
        <v>1.6730327623837301E-5</v>
      </c>
      <c r="AI261" s="41">
        <f t="shared" ref="AI261:AI324" si="131">H261</f>
        <v>1.2638837339605663E-2</v>
      </c>
      <c r="AJ261" s="41">
        <f>'Survival-1cycle NMA'!DX262</f>
        <v>1.6164144724365202E-2</v>
      </c>
      <c r="AK261" s="12">
        <f t="shared" ref="AK261:AK324" si="132">IF(AJ261-AL261&gt;0,AJ261-AL261,0)</f>
        <v>1.5573126226735876E-2</v>
      </c>
      <c r="AL261" s="41">
        <f>'Survival-1cycle NMA'!DQ262</f>
        <v>5.9101849762932502E-4</v>
      </c>
      <c r="AM261" s="41">
        <f t="shared" ref="AM261:AM324" si="133">AA261</f>
        <v>1.3349766181153201E-2</v>
      </c>
      <c r="AN261" s="41">
        <f t="shared" ref="AN261:AN324" si="134">AB261</f>
        <v>1.3248685934360084E-2</v>
      </c>
      <c r="AO261" s="41">
        <f t="shared" ref="AO261:AO324" si="135">AC261</f>
        <v>1.01080246793117E-4</v>
      </c>
    </row>
    <row r="262" spans="1:41">
      <c r="A262" s="12">
        <v>259</v>
      </c>
      <c r="B262" s="12">
        <f t="shared" si="110"/>
        <v>14.843835616438357</v>
      </c>
      <c r="C262" s="41">
        <f>'Survival-1cycle NMA'!DS263</f>
        <v>2.1731932100544599E-2</v>
      </c>
      <c r="D262" s="41">
        <f>'Survival-1cycle NMA'!DL263</f>
        <v>5.7121884077360199E-5</v>
      </c>
      <c r="E262" s="12">
        <f t="shared" si="111"/>
        <v>2.1674810216467239E-2</v>
      </c>
      <c r="F262" s="41">
        <f>'Survival-1cycle NMA'!DR263</f>
        <v>1.25525044049964E-2</v>
      </c>
      <c r="G262" s="41">
        <f>'Survival-1cycle NMA'!DK263</f>
        <v>1.6380001113480699E-5</v>
      </c>
      <c r="H262" s="12">
        <f t="shared" si="112"/>
        <v>1.2536124403882919E-2</v>
      </c>
      <c r="I262" s="41">
        <f>'Survival-1cycle NMA'!DT263</f>
        <v>1.9197852270723102E-2</v>
      </c>
      <c r="J262" s="12">
        <f t="shared" si="113"/>
        <v>1.9055039488579648E-2</v>
      </c>
      <c r="K262" s="41">
        <f>'Survival-1cycle NMA'!DM263</f>
        <v>1.4281278214345301E-4</v>
      </c>
      <c r="L262" s="41">
        <f t="shared" si="114"/>
        <v>1.25525044049964E-2</v>
      </c>
      <c r="M262" s="41">
        <f t="shared" si="115"/>
        <v>1.6380001113480699E-5</v>
      </c>
      <c r="N262" s="41">
        <f t="shared" si="116"/>
        <v>1.2536124403882919E-2</v>
      </c>
      <c r="O262" s="41">
        <f t="shared" si="117"/>
        <v>1.9197852270723102E-2</v>
      </c>
      <c r="P262" s="41">
        <f t="shared" si="118"/>
        <v>1.9055039488579648E-2</v>
      </c>
      <c r="Q262" s="41">
        <f t="shared" si="119"/>
        <v>1.4281278214345301E-4</v>
      </c>
      <c r="R262" s="41">
        <f t="shared" si="120"/>
        <v>1.25525044049964E-2</v>
      </c>
      <c r="S262" s="41">
        <f t="shared" si="121"/>
        <v>1.6380001113480699E-5</v>
      </c>
      <c r="T262" s="41">
        <f t="shared" si="122"/>
        <v>1.2536124403882919E-2</v>
      </c>
      <c r="U262" s="41">
        <f>'Survival-1cycle NMA'!DV263</f>
        <v>2.0619801419435601E-2</v>
      </c>
      <c r="V262" s="12">
        <f t="shared" si="123"/>
        <v>2.011239613004696E-2</v>
      </c>
      <c r="W262" s="41">
        <f>'Survival-1cycle NMA'!DO263</f>
        <v>5.0740528938863995E-4</v>
      </c>
      <c r="X262" s="41">
        <f t="shared" si="124"/>
        <v>1.9197852270723102E-2</v>
      </c>
      <c r="Y262" s="41">
        <f t="shared" si="125"/>
        <v>1.9055039488579648E-2</v>
      </c>
      <c r="Z262" s="41">
        <f t="shared" si="126"/>
        <v>1.4281278214345301E-4</v>
      </c>
      <c r="AA262" s="41">
        <f>'Survival-1cycle NMA'!DU263</f>
        <v>1.32418104248284E-2</v>
      </c>
      <c r="AB262" s="12">
        <f t="shared" si="127"/>
        <v>1.3142624924819641E-2</v>
      </c>
      <c r="AC262" s="41">
        <f>'Survival-1cycle NMA'!DN263</f>
        <v>9.9185500008758295E-5</v>
      </c>
      <c r="AD262" s="41">
        <f>'Survival-1cycle NMA'!DW263</f>
        <v>3.6188204010913397E-2</v>
      </c>
      <c r="AE262" s="12">
        <f t="shared" si="128"/>
        <v>3.5806800865519475E-2</v>
      </c>
      <c r="AF262" s="41">
        <f>'Survival-1cycle NMA'!DP263</f>
        <v>3.8140314539392199E-4</v>
      </c>
      <c r="AG262" s="41">
        <f t="shared" si="129"/>
        <v>1.25525044049964E-2</v>
      </c>
      <c r="AH262" s="41">
        <f t="shared" si="130"/>
        <v>1.6380001113480699E-5</v>
      </c>
      <c r="AI262" s="41">
        <f t="shared" si="131"/>
        <v>1.2536124403882919E-2</v>
      </c>
      <c r="AJ262" s="41">
        <f>'Survival-1cycle NMA'!DX263</f>
        <v>1.6036779991607599E-2</v>
      </c>
      <c r="AK262" s="12">
        <f t="shared" si="132"/>
        <v>1.5455464316420666E-2</v>
      </c>
      <c r="AL262" s="41">
        <f>'Survival-1cycle NMA'!DQ263</f>
        <v>5.8131567518693295E-4</v>
      </c>
      <c r="AM262" s="41">
        <f t="shared" si="133"/>
        <v>1.32418104248284E-2</v>
      </c>
      <c r="AN262" s="41">
        <f t="shared" si="134"/>
        <v>1.3142624924819641E-2</v>
      </c>
      <c r="AO262" s="41">
        <f t="shared" si="135"/>
        <v>9.9185500008758295E-5</v>
      </c>
    </row>
    <row r="263" spans="1:41">
      <c r="A263" s="12">
        <v>260</v>
      </c>
      <c r="B263" s="12">
        <f t="shared" si="110"/>
        <v>14.901369863013699</v>
      </c>
      <c r="C263" s="41">
        <f>'Survival-1cycle NMA'!DS264</f>
        <v>2.1568518059799899E-2</v>
      </c>
      <c r="D263" s="41">
        <f>'Survival-1cycle NMA'!DL264</f>
        <v>5.6014650525293399E-5</v>
      </c>
      <c r="E263" s="12">
        <f t="shared" si="111"/>
        <v>2.1512503409274606E-2</v>
      </c>
      <c r="F263" s="41">
        <f>'Survival-1cycle NMA'!DR264</f>
        <v>1.24505657903188E-2</v>
      </c>
      <c r="G263" s="41">
        <f>'Survival-1cycle NMA'!DK264</f>
        <v>1.6037916991673599E-5</v>
      </c>
      <c r="H263" s="12">
        <f t="shared" si="112"/>
        <v>1.2434527873327127E-2</v>
      </c>
      <c r="I263" s="41">
        <f>'Survival-1cycle NMA'!DT264</f>
        <v>1.9050813326652798E-2</v>
      </c>
      <c r="J263" s="12">
        <f t="shared" si="113"/>
        <v>1.8910604631281008E-2</v>
      </c>
      <c r="K263" s="41">
        <f>'Survival-1cycle NMA'!DM264</f>
        <v>1.40208695371791E-4</v>
      </c>
      <c r="L263" s="41">
        <f t="shared" si="114"/>
        <v>1.24505657903188E-2</v>
      </c>
      <c r="M263" s="41">
        <f t="shared" si="115"/>
        <v>1.6037916991673599E-5</v>
      </c>
      <c r="N263" s="41">
        <f t="shared" si="116"/>
        <v>1.2434527873327127E-2</v>
      </c>
      <c r="O263" s="41">
        <f t="shared" si="117"/>
        <v>1.9050813326652798E-2</v>
      </c>
      <c r="P263" s="41">
        <f t="shared" si="118"/>
        <v>1.8910604631281008E-2</v>
      </c>
      <c r="Q263" s="41">
        <f t="shared" si="119"/>
        <v>1.40208695371791E-4</v>
      </c>
      <c r="R263" s="41">
        <f t="shared" si="120"/>
        <v>1.24505657903188E-2</v>
      </c>
      <c r="S263" s="41">
        <f t="shared" si="121"/>
        <v>1.6037916991673599E-5</v>
      </c>
      <c r="T263" s="41">
        <f t="shared" si="122"/>
        <v>1.2434527873327127E-2</v>
      </c>
      <c r="U263" s="41">
        <f>'Survival-1cycle NMA'!DV264</f>
        <v>2.0463524668602202E-2</v>
      </c>
      <c r="V263" s="12">
        <f t="shared" si="123"/>
        <v>1.9964523295246967E-2</v>
      </c>
      <c r="W263" s="41">
        <f>'Survival-1cycle NMA'!DO264</f>
        <v>4.9900137335523497E-4</v>
      </c>
      <c r="X263" s="41">
        <f t="shared" si="124"/>
        <v>1.9050813326652798E-2</v>
      </c>
      <c r="Y263" s="41">
        <f t="shared" si="125"/>
        <v>1.8910604631281008E-2</v>
      </c>
      <c r="Z263" s="41">
        <f t="shared" si="126"/>
        <v>1.40208695371791E-4</v>
      </c>
      <c r="AA263" s="41">
        <f>'Survival-1cycle NMA'!DU264</f>
        <v>1.3135025848699401E-2</v>
      </c>
      <c r="AB263" s="12">
        <f t="shared" si="127"/>
        <v>1.3037694813229573E-2</v>
      </c>
      <c r="AC263" s="41">
        <f>'Survival-1cycle NMA'!DN264</f>
        <v>9.7331035469827603E-5</v>
      </c>
      <c r="AD263" s="41">
        <f>'Survival-1cycle NMA'!DW264</f>
        <v>3.5937810419488701E-2</v>
      </c>
      <c r="AE263" s="12">
        <f t="shared" si="128"/>
        <v>3.5562871345038737E-2</v>
      </c>
      <c r="AF263" s="41">
        <f>'Survival-1cycle NMA'!DP264</f>
        <v>3.7493907444996499E-4</v>
      </c>
      <c r="AG263" s="41">
        <f t="shared" si="129"/>
        <v>1.24505657903188E-2</v>
      </c>
      <c r="AH263" s="41">
        <f t="shared" si="130"/>
        <v>1.6037916991673599E-5</v>
      </c>
      <c r="AI263" s="41">
        <f t="shared" si="131"/>
        <v>1.2434527873327127E-2</v>
      </c>
      <c r="AJ263" s="41">
        <f>'Survival-1cycle NMA'!DX264</f>
        <v>1.5910767506002399E-2</v>
      </c>
      <c r="AK263" s="12">
        <f t="shared" si="132"/>
        <v>1.533897191735123E-2</v>
      </c>
      <c r="AL263" s="41">
        <f>'Survival-1cycle NMA'!DQ264</f>
        <v>5.7179558865116898E-4</v>
      </c>
      <c r="AM263" s="41">
        <f t="shared" si="133"/>
        <v>1.3135025848699401E-2</v>
      </c>
      <c r="AN263" s="41">
        <f t="shared" si="134"/>
        <v>1.3037694813229573E-2</v>
      </c>
      <c r="AO263" s="41">
        <f t="shared" si="135"/>
        <v>9.7331035469827603E-5</v>
      </c>
    </row>
    <row r="264" spans="1:41">
      <c r="A264" s="12">
        <v>261</v>
      </c>
      <c r="B264" s="12">
        <f t="shared" si="110"/>
        <v>14.95890410958904</v>
      </c>
      <c r="C264" s="41">
        <f>'Survival-1cycle NMA'!DS265</f>
        <v>2.14067717888849E-2</v>
      </c>
      <c r="D264" s="41">
        <f>'Survival-1cycle NMA'!DL265</f>
        <v>5.4931681766512399E-5</v>
      </c>
      <c r="E264" s="12">
        <f t="shared" si="111"/>
        <v>2.1351840107118387E-2</v>
      </c>
      <c r="F264" s="41">
        <f>'Survival-1cycle NMA'!DR265</f>
        <v>1.2349736258583601E-2</v>
      </c>
      <c r="G264" s="41">
        <f>'Survival-1cycle NMA'!DK265</f>
        <v>1.5703859344018401E-5</v>
      </c>
      <c r="H264" s="12">
        <f t="shared" si="112"/>
        <v>1.2334032399239582E-2</v>
      </c>
      <c r="I264" s="41">
        <f>'Survival-1cycle NMA'!DT265</f>
        <v>1.8905298162626299E-2</v>
      </c>
      <c r="J264" s="12">
        <f t="shared" si="113"/>
        <v>1.876763958935344E-2</v>
      </c>
      <c r="K264" s="41">
        <f>'Survival-1cycle NMA'!DM265</f>
        <v>1.3765857327285901E-4</v>
      </c>
      <c r="L264" s="41">
        <f t="shared" si="114"/>
        <v>1.2349736258583601E-2</v>
      </c>
      <c r="M264" s="41">
        <f t="shared" si="115"/>
        <v>1.5703859344018401E-5</v>
      </c>
      <c r="N264" s="41">
        <f t="shared" si="116"/>
        <v>1.2334032399239582E-2</v>
      </c>
      <c r="O264" s="41">
        <f t="shared" si="117"/>
        <v>1.8905298162626299E-2</v>
      </c>
      <c r="P264" s="41">
        <f t="shared" si="118"/>
        <v>1.876763958935344E-2</v>
      </c>
      <c r="Q264" s="41">
        <f t="shared" si="119"/>
        <v>1.3765857327285901E-4</v>
      </c>
      <c r="R264" s="41">
        <f t="shared" si="120"/>
        <v>1.2349736258583601E-2</v>
      </c>
      <c r="S264" s="41">
        <f t="shared" si="121"/>
        <v>1.5703859344018401E-5</v>
      </c>
      <c r="T264" s="41">
        <f t="shared" si="122"/>
        <v>1.2334032399239582E-2</v>
      </c>
      <c r="U264" s="41">
        <f>'Survival-1cycle NMA'!DV265</f>
        <v>2.03088533220162E-2</v>
      </c>
      <c r="V264" s="12">
        <f t="shared" si="123"/>
        <v>1.9818096362285646E-2</v>
      </c>
      <c r="W264" s="41">
        <f>'Survival-1cycle NMA'!DO265</f>
        <v>4.90756959730554E-4</v>
      </c>
      <c r="X264" s="41">
        <f t="shared" si="124"/>
        <v>1.8905298162626299E-2</v>
      </c>
      <c r="Y264" s="41">
        <f t="shared" si="125"/>
        <v>1.876763958935344E-2</v>
      </c>
      <c r="Z264" s="41">
        <f t="shared" si="126"/>
        <v>1.3765857327285901E-4</v>
      </c>
      <c r="AA264" s="41">
        <f>'Survival-1cycle NMA'!DU265</f>
        <v>1.3029396324760099E-2</v>
      </c>
      <c r="AB264" s="12">
        <f t="shared" si="127"/>
        <v>1.2933880432913235E-2</v>
      </c>
      <c r="AC264" s="41">
        <f>'Survival-1cycle NMA'!DN265</f>
        <v>9.5515891846864598E-5</v>
      </c>
      <c r="AD264" s="41">
        <f>'Survival-1cycle NMA'!DW265</f>
        <v>3.56898012516507E-2</v>
      </c>
      <c r="AE264" s="12">
        <f t="shared" si="128"/>
        <v>3.5321200955639766E-2</v>
      </c>
      <c r="AF264" s="41">
        <f>'Survival-1cycle NMA'!DP265</f>
        <v>3.6860029601093502E-4</v>
      </c>
      <c r="AG264" s="41">
        <f t="shared" si="129"/>
        <v>1.2349736258583601E-2</v>
      </c>
      <c r="AH264" s="41">
        <f t="shared" si="130"/>
        <v>1.5703859344018401E-5</v>
      </c>
      <c r="AI264" s="41">
        <f t="shared" si="131"/>
        <v>1.2334032399239582E-2</v>
      </c>
      <c r="AJ264" s="41">
        <f>'Survival-1cycle NMA'!DX265</f>
        <v>1.5786088986274999E-2</v>
      </c>
      <c r="AK264" s="12">
        <f t="shared" si="132"/>
        <v>1.5223634649822366E-2</v>
      </c>
      <c r="AL264" s="41">
        <f>'Survival-1cycle NMA'!DQ265</f>
        <v>5.6245433645263397E-4</v>
      </c>
      <c r="AM264" s="41">
        <f t="shared" si="133"/>
        <v>1.3029396324760099E-2</v>
      </c>
      <c r="AN264" s="41">
        <f t="shared" si="134"/>
        <v>1.2933880432913235E-2</v>
      </c>
      <c r="AO264" s="41">
        <f t="shared" si="135"/>
        <v>9.5515891846864598E-5</v>
      </c>
    </row>
    <row r="265" spans="1:41">
      <c r="A265" s="12">
        <v>262</v>
      </c>
      <c r="B265" s="12">
        <f t="shared" si="110"/>
        <v>15.016438356164384</v>
      </c>
      <c r="C265" s="41">
        <f>'Survival-1cycle NMA'!DS266</f>
        <v>2.12466715018996E-2</v>
      </c>
      <c r="D265" s="41">
        <f>'Survival-1cycle NMA'!DL266</f>
        <v>5.38723825344034E-5</v>
      </c>
      <c r="E265" s="12">
        <f t="shared" si="111"/>
        <v>2.1192799119365197E-2</v>
      </c>
      <c r="F265" s="41">
        <f>'Survival-1cycle NMA'!DR266</f>
        <v>1.22500005078081E-2</v>
      </c>
      <c r="G265" s="41">
        <f>'Survival-1cycle NMA'!DK266</f>
        <v>1.5377618502676601E-5</v>
      </c>
      <c r="H265" s="12">
        <f t="shared" si="112"/>
        <v>1.2234622889305423E-2</v>
      </c>
      <c r="I265" s="41">
        <f>'Survival-1cycle NMA'!DT266</f>
        <v>1.8761286611502899E-2</v>
      </c>
      <c r="J265" s="12">
        <f t="shared" si="113"/>
        <v>1.86261254532284E-2</v>
      </c>
      <c r="K265" s="41">
        <f>'Survival-1cycle NMA'!DM266</f>
        <v>1.3516115827449899E-4</v>
      </c>
      <c r="L265" s="41">
        <f t="shared" si="114"/>
        <v>1.22500005078081E-2</v>
      </c>
      <c r="M265" s="41">
        <f t="shared" si="115"/>
        <v>1.5377618502676601E-5</v>
      </c>
      <c r="N265" s="41">
        <f t="shared" si="116"/>
        <v>1.2234622889305423E-2</v>
      </c>
      <c r="O265" s="41">
        <f t="shared" si="117"/>
        <v>1.8761286611502899E-2</v>
      </c>
      <c r="P265" s="41">
        <f t="shared" si="118"/>
        <v>1.86261254532284E-2</v>
      </c>
      <c r="Q265" s="41">
        <f t="shared" si="119"/>
        <v>1.3516115827449899E-4</v>
      </c>
      <c r="R265" s="41">
        <f t="shared" si="120"/>
        <v>1.22500005078081E-2</v>
      </c>
      <c r="S265" s="41">
        <f t="shared" si="121"/>
        <v>1.5377618502676601E-5</v>
      </c>
      <c r="T265" s="41">
        <f t="shared" si="122"/>
        <v>1.2234622889305423E-2</v>
      </c>
      <c r="U265" s="41">
        <f>'Survival-1cycle NMA'!DV266</f>
        <v>2.0155766290657899E-2</v>
      </c>
      <c r="V265" s="12">
        <f t="shared" si="123"/>
        <v>1.9673097670903354E-2</v>
      </c>
      <c r="W265" s="41">
        <f>'Survival-1cycle NMA'!DO266</f>
        <v>4.82668619754545E-4</v>
      </c>
      <c r="X265" s="41">
        <f t="shared" si="124"/>
        <v>1.8761286611502899E-2</v>
      </c>
      <c r="Y265" s="41">
        <f t="shared" si="125"/>
        <v>1.86261254532284E-2</v>
      </c>
      <c r="Z265" s="41">
        <f t="shared" si="126"/>
        <v>1.3516115827449899E-4</v>
      </c>
      <c r="AA265" s="41">
        <f>'Survival-1cycle NMA'!DU266</f>
        <v>1.29249059959584E-2</v>
      </c>
      <c r="AB265" s="12">
        <f t="shared" si="127"/>
        <v>1.2831166862629959E-2</v>
      </c>
      <c r="AC265" s="41">
        <f>'Survival-1cycle NMA'!DN266</f>
        <v>9.3739133328440998E-5</v>
      </c>
      <c r="AD265" s="41">
        <f>'Survival-1cycle NMA'!DW266</f>
        <v>3.5444147155577997E-2</v>
      </c>
      <c r="AE265" s="12">
        <f t="shared" si="128"/>
        <v>3.5081763091389571E-2</v>
      </c>
      <c r="AF265" s="41">
        <f>'Survival-1cycle NMA'!DP266</f>
        <v>3.62384064188426E-4</v>
      </c>
      <c r="AG265" s="41">
        <f t="shared" si="129"/>
        <v>1.22500005078081E-2</v>
      </c>
      <c r="AH265" s="41">
        <f t="shared" si="130"/>
        <v>1.5377618502676601E-5</v>
      </c>
      <c r="AI265" s="41">
        <f t="shared" si="131"/>
        <v>1.2234622889305423E-2</v>
      </c>
      <c r="AJ265" s="41">
        <f>'Survival-1cycle NMA'!DX266</f>
        <v>1.5662726453368098E-2</v>
      </c>
      <c r="AK265" s="12">
        <f t="shared" si="132"/>
        <v>1.510943834289304E-2</v>
      </c>
      <c r="AL265" s="41">
        <f>'Survival-1cycle NMA'!DQ266</f>
        <v>5.5328811047505898E-4</v>
      </c>
      <c r="AM265" s="41">
        <f t="shared" si="133"/>
        <v>1.29249059959584E-2</v>
      </c>
      <c r="AN265" s="41">
        <f t="shared" si="134"/>
        <v>1.2831166862629959E-2</v>
      </c>
      <c r="AO265" s="41">
        <f t="shared" si="135"/>
        <v>9.3739133328440998E-5</v>
      </c>
    </row>
    <row r="266" spans="1:41">
      <c r="A266" s="12">
        <v>263</v>
      </c>
      <c r="B266" s="12">
        <f t="shared" si="110"/>
        <v>15.073972602739726</v>
      </c>
      <c r="C266" s="41">
        <f>'Survival-1cycle NMA'!DS267</f>
        <v>2.1088195762272201E-2</v>
      </c>
      <c r="D266" s="41">
        <f>'Survival-1cycle NMA'!DL267</f>
        <v>5.2836173766501703E-5</v>
      </c>
      <c r="E266" s="12">
        <f t="shared" si="111"/>
        <v>2.1035359588505699E-2</v>
      </c>
      <c r="F266" s="41">
        <f>'Survival-1cycle NMA'!DR267</f>
        <v>1.21513434933919E-2</v>
      </c>
      <c r="G266" s="41">
        <f>'Survival-1cycle NMA'!DK267</f>
        <v>1.50589908481935E-5</v>
      </c>
      <c r="H266" s="12">
        <f t="shared" si="112"/>
        <v>1.2136284502543707E-2</v>
      </c>
      <c r="I266" s="41">
        <f>'Survival-1cycle NMA'!DT267</f>
        <v>1.86187588332427E-2</v>
      </c>
      <c r="J266" s="12">
        <f t="shared" si="113"/>
        <v>1.8486043607791148E-2</v>
      </c>
      <c r="K266" s="41">
        <f>'Survival-1cycle NMA'!DM267</f>
        <v>1.3271522545155201E-4</v>
      </c>
      <c r="L266" s="41">
        <f t="shared" si="114"/>
        <v>1.21513434933919E-2</v>
      </c>
      <c r="M266" s="41">
        <f t="shared" si="115"/>
        <v>1.50589908481935E-5</v>
      </c>
      <c r="N266" s="41">
        <f t="shared" si="116"/>
        <v>1.2136284502543707E-2</v>
      </c>
      <c r="O266" s="41">
        <f t="shared" si="117"/>
        <v>1.86187588332427E-2</v>
      </c>
      <c r="P266" s="41">
        <f t="shared" si="118"/>
        <v>1.8486043607791148E-2</v>
      </c>
      <c r="Q266" s="41">
        <f t="shared" si="119"/>
        <v>1.3271522545155201E-4</v>
      </c>
      <c r="R266" s="41">
        <f t="shared" si="120"/>
        <v>1.21513434933919E-2</v>
      </c>
      <c r="S266" s="41">
        <f t="shared" si="121"/>
        <v>1.50589908481935E-5</v>
      </c>
      <c r="T266" s="41">
        <f t="shared" si="122"/>
        <v>1.2136284502543707E-2</v>
      </c>
      <c r="U266" s="41">
        <f>'Survival-1cycle NMA'!DV267</f>
        <v>2.0004242825326202E-2</v>
      </c>
      <c r="V266" s="12">
        <f t="shared" si="123"/>
        <v>1.9529509818036805E-2</v>
      </c>
      <c r="W266" s="41">
        <f>'Survival-1cycle NMA'!DO267</f>
        <v>4.74733007289396E-4</v>
      </c>
      <c r="X266" s="41">
        <f t="shared" si="124"/>
        <v>1.86187588332427E-2</v>
      </c>
      <c r="Y266" s="41">
        <f t="shared" si="125"/>
        <v>1.8486043607791148E-2</v>
      </c>
      <c r="Z266" s="41">
        <f t="shared" si="126"/>
        <v>1.3271522545155201E-4</v>
      </c>
      <c r="AA266" s="41">
        <f>'Survival-1cycle NMA'!DU267</f>
        <v>1.28215392708028E-2</v>
      </c>
      <c r="AB266" s="12">
        <f t="shared" si="127"/>
        <v>1.2729539421928709E-2</v>
      </c>
      <c r="AC266" s="41">
        <f>'Survival-1cycle NMA'!DN267</f>
        <v>9.1999848874091406E-5</v>
      </c>
      <c r="AD266" s="41">
        <f>'Survival-1cycle NMA'!DW267</f>
        <v>3.5200819226175399E-2</v>
      </c>
      <c r="AE266" s="12">
        <f t="shared" si="128"/>
        <v>3.4844531525723914E-2</v>
      </c>
      <c r="AF266" s="41">
        <f>'Survival-1cycle NMA'!DP267</f>
        <v>3.5628770045148501E-4</v>
      </c>
      <c r="AG266" s="41">
        <f t="shared" si="129"/>
        <v>1.21513434933919E-2</v>
      </c>
      <c r="AH266" s="41">
        <f t="shared" si="130"/>
        <v>1.50589908481935E-5</v>
      </c>
      <c r="AI266" s="41">
        <f t="shared" si="131"/>
        <v>1.2136284502543707E-2</v>
      </c>
      <c r="AJ266" s="41">
        <f>'Survival-1cycle NMA'!DX267</f>
        <v>1.5540662224514201E-2</v>
      </c>
      <c r="AK266" s="12">
        <f t="shared" si="132"/>
        <v>1.4996369030947232E-2</v>
      </c>
      <c r="AL266" s="41">
        <f>'Survival-1cycle NMA'!DQ267</f>
        <v>5.4429319356696904E-4</v>
      </c>
      <c r="AM266" s="41">
        <f t="shared" si="133"/>
        <v>1.28215392708028E-2</v>
      </c>
      <c r="AN266" s="41">
        <f t="shared" si="134"/>
        <v>1.2729539421928709E-2</v>
      </c>
      <c r="AO266" s="41">
        <f t="shared" si="135"/>
        <v>9.1999848874091406E-5</v>
      </c>
    </row>
    <row r="267" spans="1:41">
      <c r="A267" s="12">
        <v>264</v>
      </c>
      <c r="B267" s="12">
        <f t="shared" si="110"/>
        <v>15.131506849315068</v>
      </c>
      <c r="C267" s="41">
        <f>'Survival-1cycle NMA'!DS268</f>
        <v>2.09313234760919E-2</v>
      </c>
      <c r="D267" s="41">
        <f>'Survival-1cycle NMA'!DL268</f>
        <v>5.1822492118436299E-5</v>
      </c>
      <c r="E267" s="12">
        <f t="shared" si="111"/>
        <v>2.0879500983973464E-2</v>
      </c>
      <c r="F267" s="41">
        <f>'Survival-1cycle NMA'!DR268</f>
        <v>1.20537504229912E-2</v>
      </c>
      <c r="G267" s="41">
        <f>'Survival-1cycle NMA'!DK268</f>
        <v>1.4747778617763E-5</v>
      </c>
      <c r="H267" s="12">
        <f t="shared" si="112"/>
        <v>1.2039002644373437E-2</v>
      </c>
      <c r="I267" s="41">
        <f>'Survival-1cycle NMA'!DT268</f>
        <v>1.8477695308597698E-2</v>
      </c>
      <c r="J267" s="12">
        <f t="shared" si="113"/>
        <v>1.8347375727007433E-2</v>
      </c>
      <c r="K267" s="41">
        <f>'Survival-1cycle NMA'!DM268</f>
        <v>1.3031958159026599E-4</v>
      </c>
      <c r="L267" s="41">
        <f t="shared" si="114"/>
        <v>1.20537504229912E-2</v>
      </c>
      <c r="M267" s="41">
        <f t="shared" si="115"/>
        <v>1.4747778617763E-5</v>
      </c>
      <c r="N267" s="41">
        <f t="shared" si="116"/>
        <v>1.2039002644373437E-2</v>
      </c>
      <c r="O267" s="41">
        <f t="shared" si="117"/>
        <v>1.8477695308597698E-2</v>
      </c>
      <c r="P267" s="41">
        <f t="shared" si="118"/>
        <v>1.8347375727007433E-2</v>
      </c>
      <c r="Q267" s="41">
        <f t="shared" si="119"/>
        <v>1.3031958159026599E-4</v>
      </c>
      <c r="R267" s="41">
        <f t="shared" si="120"/>
        <v>1.20537504229912E-2</v>
      </c>
      <c r="S267" s="41">
        <f t="shared" si="121"/>
        <v>1.4747778617763E-5</v>
      </c>
      <c r="T267" s="41">
        <f t="shared" si="122"/>
        <v>1.2039002644373437E-2</v>
      </c>
      <c r="U267" s="41">
        <f>'Survival-1cycle NMA'!DV268</f>
        <v>1.9854262510122501E-2</v>
      </c>
      <c r="V267" s="12">
        <f t="shared" si="123"/>
        <v>1.9387315653514526E-2</v>
      </c>
      <c r="W267" s="41">
        <f>'Survival-1cycle NMA'!DO268</f>
        <v>4.6694685660797502E-4</v>
      </c>
      <c r="X267" s="41">
        <f t="shared" si="124"/>
        <v>1.8477695308597698E-2</v>
      </c>
      <c r="Y267" s="41">
        <f t="shared" si="125"/>
        <v>1.8347375727007433E-2</v>
      </c>
      <c r="Z267" s="41">
        <f t="shared" si="126"/>
        <v>1.3031958159026599E-4</v>
      </c>
      <c r="AA267" s="41">
        <f>'Survival-1cycle NMA'!DU268</f>
        <v>1.2719280818094101E-2</v>
      </c>
      <c r="AB267" s="12">
        <f t="shared" si="127"/>
        <v>1.2628983666603319E-2</v>
      </c>
      <c r="AC267" s="41">
        <f>'Survival-1cycle NMA'!DN268</f>
        <v>9.0297151490781297E-5</v>
      </c>
      <c r="AD267" s="41">
        <f>'Survival-1cycle NMA'!DW268</f>
        <v>3.4959788996935602E-2</v>
      </c>
      <c r="AE267" s="12">
        <f t="shared" si="128"/>
        <v>3.4609480405141967E-2</v>
      </c>
      <c r="AF267" s="41">
        <f>'Survival-1cycle NMA'!DP268</f>
        <v>3.5030859179363501E-4</v>
      </c>
      <c r="AG267" s="41">
        <f t="shared" si="129"/>
        <v>1.20537504229912E-2</v>
      </c>
      <c r="AH267" s="41">
        <f t="shared" si="130"/>
        <v>1.4747778617763E-5</v>
      </c>
      <c r="AI267" s="41">
        <f t="shared" si="131"/>
        <v>1.2039002644373437E-2</v>
      </c>
      <c r="AJ267" s="41">
        <f>'Survival-1cycle NMA'!DX268</f>
        <v>1.5419878907440799E-2</v>
      </c>
      <c r="AK267" s="12">
        <f t="shared" si="132"/>
        <v>1.4884412950313964E-2</v>
      </c>
      <c r="AL267" s="41">
        <f>'Survival-1cycle NMA'!DQ268</f>
        <v>5.3546595712683498E-4</v>
      </c>
      <c r="AM267" s="41">
        <f t="shared" si="133"/>
        <v>1.2719280818094101E-2</v>
      </c>
      <c r="AN267" s="41">
        <f t="shared" si="134"/>
        <v>1.2628983666603319E-2</v>
      </c>
      <c r="AO267" s="41">
        <f t="shared" si="135"/>
        <v>9.0297151490781297E-5</v>
      </c>
    </row>
    <row r="268" spans="1:41">
      <c r="A268" s="12">
        <v>265</v>
      </c>
      <c r="B268" s="12">
        <f t="shared" si="110"/>
        <v>15.189041095890412</v>
      </c>
      <c r="C268" s="41">
        <f>'Survival-1cycle NMA'!DS269</f>
        <v>2.0776033885591599E-2</v>
      </c>
      <c r="D268" s="41">
        <f>'Survival-1cycle NMA'!DL269</f>
        <v>5.0830789494749103E-5</v>
      </c>
      <c r="E268" s="12">
        <f t="shared" si="111"/>
        <v>2.072520309609685E-2</v>
      </c>
      <c r="F268" s="41">
        <f>'Survival-1cycle NMA'!DR269</f>
        <v>1.1957206751512101E-2</v>
      </c>
      <c r="G268" s="41">
        <f>'Survival-1cycle NMA'!DK269</f>
        <v>1.44437897210414E-5</v>
      </c>
      <c r="H268" s="12">
        <f t="shared" si="112"/>
        <v>1.1942762961791059E-2</v>
      </c>
      <c r="I268" s="41">
        <f>'Survival-1cycle NMA'!DT269</f>
        <v>1.83380768329474E-2</v>
      </c>
      <c r="J268" s="12">
        <f t="shared" si="113"/>
        <v>1.8210103768666705E-2</v>
      </c>
      <c r="K268" s="41">
        <f>'Survival-1cycle NMA'!DM269</f>
        <v>1.27973064280695E-4</v>
      </c>
      <c r="L268" s="41">
        <f t="shared" si="114"/>
        <v>1.1957206751512101E-2</v>
      </c>
      <c r="M268" s="41">
        <f t="shared" si="115"/>
        <v>1.44437897210414E-5</v>
      </c>
      <c r="N268" s="41">
        <f t="shared" si="116"/>
        <v>1.1942762961791059E-2</v>
      </c>
      <c r="O268" s="41">
        <f t="shared" si="117"/>
        <v>1.83380768329474E-2</v>
      </c>
      <c r="P268" s="41">
        <f t="shared" si="118"/>
        <v>1.8210103768666705E-2</v>
      </c>
      <c r="Q268" s="41">
        <f t="shared" si="119"/>
        <v>1.27973064280695E-4</v>
      </c>
      <c r="R268" s="41">
        <f t="shared" si="120"/>
        <v>1.1957206751512101E-2</v>
      </c>
      <c r="S268" s="41">
        <f t="shared" si="121"/>
        <v>1.44437897210414E-5</v>
      </c>
      <c r="T268" s="41">
        <f t="shared" si="122"/>
        <v>1.1942762961791059E-2</v>
      </c>
      <c r="U268" s="41">
        <f>'Survival-1cycle NMA'!DV269</f>
        <v>1.9705805256084199E-2</v>
      </c>
      <c r="V268" s="12">
        <f t="shared" si="123"/>
        <v>1.9246498275836656E-2</v>
      </c>
      <c r="W268" s="41">
        <f>'Survival-1cycle NMA'!DO269</f>
        <v>4.5930698024754197E-4</v>
      </c>
      <c r="X268" s="41">
        <f t="shared" si="124"/>
        <v>1.83380768329474E-2</v>
      </c>
      <c r="Y268" s="41">
        <f t="shared" si="125"/>
        <v>1.8210103768666705E-2</v>
      </c>
      <c r="Z268" s="41">
        <f t="shared" si="126"/>
        <v>1.27973064280695E-4</v>
      </c>
      <c r="AA268" s="41">
        <f>'Survival-1cycle NMA'!DU269</f>
        <v>1.26181155617791E-2</v>
      </c>
      <c r="AB268" s="12">
        <f t="shared" si="127"/>
        <v>1.2529485384246633E-2</v>
      </c>
      <c r="AC268" s="41">
        <f>'Survival-1cycle NMA'!DN269</f>
        <v>8.8630177532467199E-5</v>
      </c>
      <c r="AD268" s="41">
        <f>'Survival-1cycle NMA'!DW269</f>
        <v>3.4721028431978898E-2</v>
      </c>
      <c r="AE268" s="12">
        <f t="shared" si="128"/>
        <v>3.4376584243023492E-2</v>
      </c>
      <c r="AF268" s="41">
        <f>'Survival-1cycle NMA'!DP269</f>
        <v>3.4444418895540602E-4</v>
      </c>
      <c r="AG268" s="41">
        <f t="shared" si="129"/>
        <v>1.1957206751512101E-2</v>
      </c>
      <c r="AH268" s="41">
        <f t="shared" si="130"/>
        <v>1.44437897210414E-5</v>
      </c>
      <c r="AI268" s="41">
        <f t="shared" si="131"/>
        <v>1.1942762961791059E-2</v>
      </c>
      <c r="AJ268" s="41">
        <f>'Survival-1cycle NMA'!DX269</f>
        <v>1.5300359394706401E-2</v>
      </c>
      <c r="AK268" s="12">
        <f t="shared" si="132"/>
        <v>1.4773556535947566E-2</v>
      </c>
      <c r="AL268" s="41">
        <f>'Survival-1cycle NMA'!DQ269</f>
        <v>5.2680285875883503E-4</v>
      </c>
      <c r="AM268" s="41">
        <f t="shared" si="133"/>
        <v>1.26181155617791E-2</v>
      </c>
      <c r="AN268" s="41">
        <f t="shared" si="134"/>
        <v>1.2529485384246633E-2</v>
      </c>
      <c r="AO268" s="41">
        <f t="shared" si="135"/>
        <v>8.8630177532467199E-5</v>
      </c>
    </row>
    <row r="269" spans="1:41">
      <c r="A269" s="12">
        <v>266</v>
      </c>
      <c r="B269" s="12">
        <f t="shared" si="110"/>
        <v>15.246575342465754</v>
      </c>
      <c r="C269" s="41">
        <f>'Survival-1cycle NMA'!DS270</f>
        <v>2.0622306562771801E-2</v>
      </c>
      <c r="D269" s="41">
        <f>'Survival-1cycle NMA'!DL270</f>
        <v>4.9860532593926101E-5</v>
      </c>
      <c r="E269" s="12">
        <f t="shared" si="111"/>
        <v>2.0572446030177875E-2</v>
      </c>
      <c r="F269" s="41">
        <f>'Survival-1cycle NMA'!DR270</f>
        <v>1.18616981762167E-2</v>
      </c>
      <c r="G269" s="41">
        <f>'Survival-1cycle NMA'!DK270</f>
        <v>1.4146837561734799E-5</v>
      </c>
      <c r="H269" s="12">
        <f t="shared" si="112"/>
        <v>1.1847551338654965E-2</v>
      </c>
      <c r="I269" s="41">
        <f>'Survival-1cycle NMA'!DT270</f>
        <v>1.8199884510272799E-2</v>
      </c>
      <c r="J269" s="12">
        <f t="shared" si="113"/>
        <v>1.8074209969234176E-2</v>
      </c>
      <c r="K269" s="41">
        <f>'Survival-1cycle NMA'!DM270</f>
        <v>1.2567454103862299E-4</v>
      </c>
      <c r="L269" s="41">
        <f t="shared" si="114"/>
        <v>1.18616981762167E-2</v>
      </c>
      <c r="M269" s="41">
        <f t="shared" si="115"/>
        <v>1.4146837561734799E-5</v>
      </c>
      <c r="N269" s="41">
        <f t="shared" si="116"/>
        <v>1.1847551338654965E-2</v>
      </c>
      <c r="O269" s="41">
        <f t="shared" si="117"/>
        <v>1.8199884510272799E-2</v>
      </c>
      <c r="P269" s="41">
        <f t="shared" si="118"/>
        <v>1.8074209969234176E-2</v>
      </c>
      <c r="Q269" s="41">
        <f t="shared" si="119"/>
        <v>1.2567454103862299E-4</v>
      </c>
      <c r="R269" s="41">
        <f t="shared" si="120"/>
        <v>1.18616981762167E-2</v>
      </c>
      <c r="S269" s="41">
        <f t="shared" si="121"/>
        <v>1.4146837561734799E-5</v>
      </c>
      <c r="T269" s="41">
        <f t="shared" si="122"/>
        <v>1.1847551338654965E-2</v>
      </c>
      <c r="U269" s="41">
        <f>'Survival-1cycle NMA'!DV270</f>
        <v>1.9558851294957699E-2</v>
      </c>
      <c r="V269" s="12">
        <f t="shared" si="123"/>
        <v>1.9107041028030389E-2</v>
      </c>
      <c r="W269" s="41">
        <f>'Survival-1cycle NMA'!DO270</f>
        <v>4.5181026692731101E-4</v>
      </c>
      <c r="X269" s="41">
        <f t="shared" si="124"/>
        <v>1.8199884510272799E-2</v>
      </c>
      <c r="Y269" s="41">
        <f t="shared" si="125"/>
        <v>1.8074209969234176E-2</v>
      </c>
      <c r="Z269" s="41">
        <f t="shared" si="126"/>
        <v>1.2567454103862299E-4</v>
      </c>
      <c r="AA269" s="41">
        <f>'Survival-1cycle NMA'!DU270</f>
        <v>1.2518028675920801E-2</v>
      </c>
      <c r="AB269" s="12">
        <f t="shared" si="127"/>
        <v>1.243103058989794E-2</v>
      </c>
      <c r="AC269" s="41">
        <f>'Survival-1cycle NMA'!DN270</f>
        <v>8.6998086022860299E-5</v>
      </c>
      <c r="AD269" s="41">
        <f>'Survival-1cycle NMA'!DW270</f>
        <v>3.4484509918257002E-2</v>
      </c>
      <c r="AE269" s="12">
        <f t="shared" si="128"/>
        <v>3.4145817913558398E-2</v>
      </c>
      <c r="AF269" s="41">
        <f>'Survival-1cycle NMA'!DP270</f>
        <v>3.38692004698604E-4</v>
      </c>
      <c r="AG269" s="41">
        <f t="shared" si="129"/>
        <v>1.18616981762167E-2</v>
      </c>
      <c r="AH269" s="41">
        <f t="shared" si="130"/>
        <v>1.4146837561734799E-5</v>
      </c>
      <c r="AI269" s="41">
        <f t="shared" si="131"/>
        <v>1.1847551338654965E-2</v>
      </c>
      <c r="AJ269" s="41">
        <f>'Survival-1cycle NMA'!DX270</f>
        <v>1.51820868581689E-2</v>
      </c>
      <c r="AK269" s="12">
        <f t="shared" si="132"/>
        <v>1.4663786418172222E-2</v>
      </c>
      <c r="AL269" s="41">
        <f>'Survival-1cycle NMA'!DQ270</f>
        <v>5.1830043999667697E-4</v>
      </c>
      <c r="AM269" s="41">
        <f t="shared" si="133"/>
        <v>1.2518028675920801E-2</v>
      </c>
      <c r="AN269" s="41">
        <f t="shared" si="134"/>
        <v>1.243103058989794E-2</v>
      </c>
      <c r="AO269" s="41">
        <f t="shared" si="135"/>
        <v>8.6998086022860299E-5</v>
      </c>
    </row>
    <row r="270" spans="1:41">
      <c r="A270" s="12">
        <v>267</v>
      </c>
      <c r="B270" s="12">
        <f t="shared" si="110"/>
        <v>15.304109589041095</v>
      </c>
      <c r="C270" s="41">
        <f>'Survival-1cycle NMA'!DS271</f>
        <v>2.04701214031681E-2</v>
      </c>
      <c r="D270" s="41">
        <f>'Survival-1cycle NMA'!DL271</f>
        <v>4.89112024691929E-5</v>
      </c>
      <c r="E270" s="12">
        <f t="shared" si="111"/>
        <v>2.0421210200698908E-2</v>
      </c>
      <c r="F270" s="41">
        <f>'Survival-1cycle NMA'!DR271</f>
        <v>1.17672106319439E-2</v>
      </c>
      <c r="G270" s="41">
        <f>'Survival-1cycle NMA'!DK271</f>
        <v>1.38567408650703E-5</v>
      </c>
      <c r="H270" s="12">
        <f t="shared" si="112"/>
        <v>1.175335389107883E-2</v>
      </c>
      <c r="I270" s="41">
        <f>'Survival-1cycle NMA'!DT271</f>
        <v>1.8063099747259202E-2</v>
      </c>
      <c r="J270" s="12">
        <f t="shared" si="113"/>
        <v>1.7939676838804517E-2</v>
      </c>
      <c r="K270" s="41">
        <f>'Survival-1cycle NMA'!DM271</f>
        <v>1.23422908454685E-4</v>
      </c>
      <c r="L270" s="41">
        <f t="shared" si="114"/>
        <v>1.17672106319439E-2</v>
      </c>
      <c r="M270" s="41">
        <f t="shared" si="115"/>
        <v>1.38567408650703E-5</v>
      </c>
      <c r="N270" s="41">
        <f t="shared" si="116"/>
        <v>1.175335389107883E-2</v>
      </c>
      <c r="O270" s="41">
        <f t="shared" si="117"/>
        <v>1.8063099747259202E-2</v>
      </c>
      <c r="P270" s="41">
        <f t="shared" si="118"/>
        <v>1.7939676838804517E-2</v>
      </c>
      <c r="Q270" s="41">
        <f t="shared" si="119"/>
        <v>1.23422908454685E-4</v>
      </c>
      <c r="R270" s="41">
        <f t="shared" si="120"/>
        <v>1.17672106319439E-2</v>
      </c>
      <c r="S270" s="41">
        <f t="shared" si="121"/>
        <v>1.38567408650703E-5</v>
      </c>
      <c r="T270" s="41">
        <f t="shared" si="122"/>
        <v>1.175335389107883E-2</v>
      </c>
      <c r="U270" s="41">
        <f>'Survival-1cycle NMA'!DV271</f>
        <v>1.9413381173107501E-2</v>
      </c>
      <c r="V270" s="12">
        <f t="shared" si="123"/>
        <v>1.8968927493582109E-2</v>
      </c>
      <c r="W270" s="41">
        <f>'Survival-1cycle NMA'!DO271</f>
        <v>4.4445367952539199E-4</v>
      </c>
      <c r="X270" s="41">
        <f t="shared" si="124"/>
        <v>1.8063099747259202E-2</v>
      </c>
      <c r="Y270" s="41">
        <f t="shared" si="125"/>
        <v>1.7939676838804517E-2</v>
      </c>
      <c r="Z270" s="41">
        <f t="shared" si="126"/>
        <v>1.23422908454685E-4</v>
      </c>
      <c r="AA270" s="41">
        <f>'Survival-1cycle NMA'!DU271</f>
        <v>1.2419005579783E-2</v>
      </c>
      <c r="AB270" s="12">
        <f t="shared" si="127"/>
        <v>1.2333605521784603E-2</v>
      </c>
      <c r="AC270" s="41">
        <f>'Survival-1cycle NMA'!DN271</f>
        <v>8.5400057998397103E-5</v>
      </c>
      <c r="AD270" s="41">
        <f>'Survival-1cycle NMA'!DW271</f>
        <v>3.42502062579245E-2</v>
      </c>
      <c r="AE270" s="12">
        <f t="shared" si="128"/>
        <v>3.391715664579107E-2</v>
      </c>
      <c r="AF270" s="41">
        <f>'Survival-1cycle NMA'!DP271</f>
        <v>3.3304961213342899E-4</v>
      </c>
      <c r="AG270" s="41">
        <f t="shared" si="129"/>
        <v>1.17672106319439E-2</v>
      </c>
      <c r="AH270" s="41">
        <f t="shared" si="130"/>
        <v>1.38567408650703E-5</v>
      </c>
      <c r="AI270" s="41">
        <f t="shared" si="131"/>
        <v>1.175335389107883E-2</v>
      </c>
      <c r="AJ270" s="41">
        <f>'Survival-1cycle NMA'!DX271</f>
        <v>1.50650447435725E-2</v>
      </c>
      <c r="AK270" s="12">
        <f t="shared" si="132"/>
        <v>1.4555089419478797E-2</v>
      </c>
      <c r="AL270" s="41">
        <f>'Survival-1cycle NMA'!DQ271</f>
        <v>5.0995532409370303E-4</v>
      </c>
      <c r="AM270" s="41">
        <f t="shared" si="133"/>
        <v>1.2419005579783E-2</v>
      </c>
      <c r="AN270" s="41">
        <f t="shared" si="134"/>
        <v>1.2333605521784603E-2</v>
      </c>
      <c r="AO270" s="41">
        <f t="shared" si="135"/>
        <v>8.5400057998397103E-5</v>
      </c>
    </row>
    <row r="271" spans="1:41">
      <c r="A271" s="12">
        <v>268</v>
      </c>
      <c r="B271" s="12">
        <f t="shared" si="110"/>
        <v>15.361643835616439</v>
      </c>
      <c r="C271" s="41">
        <f>'Survival-1cycle NMA'!DS272</f>
        <v>2.0319458619753698E-2</v>
      </c>
      <c r="D271" s="41">
        <f>'Survival-1cycle NMA'!DL272</f>
        <v>4.7982294103299198E-5</v>
      </c>
      <c r="E271" s="12">
        <f t="shared" si="111"/>
        <v>2.0271476325650399E-2</v>
      </c>
      <c r="F271" s="41">
        <f>'Survival-1cycle NMA'!DR272</f>
        <v>1.1673730286435801E-2</v>
      </c>
      <c r="G271" s="41">
        <f>'Survival-1cycle NMA'!DK272</f>
        <v>1.35733235115953E-5</v>
      </c>
      <c r="H271" s="12">
        <f t="shared" si="112"/>
        <v>1.1660156962924205E-2</v>
      </c>
      <c r="I271" s="41">
        <f>'Survival-1cycle NMA'!DT272</f>
        <v>1.79277042475375E-2</v>
      </c>
      <c r="J271" s="12">
        <f t="shared" si="113"/>
        <v>1.7806487156168026E-2</v>
      </c>
      <c r="K271" s="41">
        <f>'Survival-1cycle NMA'!DM272</f>
        <v>1.21217091369474E-4</v>
      </c>
      <c r="L271" s="41">
        <f t="shared" si="114"/>
        <v>1.1673730286435801E-2</v>
      </c>
      <c r="M271" s="41">
        <f t="shared" si="115"/>
        <v>1.35733235115953E-5</v>
      </c>
      <c r="N271" s="41">
        <f t="shared" si="116"/>
        <v>1.1660156962924205E-2</v>
      </c>
      <c r="O271" s="41">
        <f t="shared" si="117"/>
        <v>1.79277042475375E-2</v>
      </c>
      <c r="P271" s="41">
        <f t="shared" si="118"/>
        <v>1.7806487156168026E-2</v>
      </c>
      <c r="Q271" s="41">
        <f t="shared" si="119"/>
        <v>1.21217091369474E-4</v>
      </c>
      <c r="R271" s="41">
        <f t="shared" si="120"/>
        <v>1.1673730286435801E-2</v>
      </c>
      <c r="S271" s="41">
        <f t="shared" si="121"/>
        <v>1.35733235115953E-5</v>
      </c>
      <c r="T271" s="41">
        <f t="shared" si="122"/>
        <v>1.1660156962924205E-2</v>
      </c>
      <c r="U271" s="41">
        <f>'Survival-1cycle NMA'!DV272</f>
        <v>1.9269375745564199E-2</v>
      </c>
      <c r="V271" s="12">
        <f t="shared" si="123"/>
        <v>1.8832141492447385E-2</v>
      </c>
      <c r="W271" s="41">
        <f>'Survival-1cycle NMA'!DO272</f>
        <v>4.3723425311681402E-4</v>
      </c>
      <c r="X271" s="41">
        <f t="shared" si="124"/>
        <v>1.79277042475375E-2</v>
      </c>
      <c r="Y271" s="41">
        <f t="shared" si="125"/>
        <v>1.7806487156168026E-2</v>
      </c>
      <c r="Z271" s="41">
        <f t="shared" si="126"/>
        <v>1.21217091369474E-4</v>
      </c>
      <c r="AA271" s="41">
        <f>'Survival-1cycle NMA'!DU272</f>
        <v>1.23210319330288E-2</v>
      </c>
      <c r="AB271" s="12">
        <f t="shared" si="127"/>
        <v>1.2237196637155941E-2</v>
      </c>
      <c r="AC271" s="41">
        <f>'Survival-1cycle NMA'!DN272</f>
        <v>8.3835295872858304E-5</v>
      </c>
      <c r="AD271" s="41">
        <f>'Survival-1cycle NMA'!DW272</f>
        <v>3.4018090660870803E-2</v>
      </c>
      <c r="AE271" s="12">
        <f t="shared" si="128"/>
        <v>3.369057601777703E-2</v>
      </c>
      <c r="AF271" s="41">
        <f>'Survival-1cycle NMA'!DP272</f>
        <v>3.2751464309377397E-4</v>
      </c>
      <c r="AG271" s="41">
        <f t="shared" si="129"/>
        <v>1.1673730286435801E-2</v>
      </c>
      <c r="AH271" s="41">
        <f t="shared" si="130"/>
        <v>1.35733235115953E-5</v>
      </c>
      <c r="AI271" s="41">
        <f t="shared" si="131"/>
        <v>1.1660156962924205E-2</v>
      </c>
      <c r="AJ271" s="41">
        <f>'Survival-1cycle NMA'!DX272</f>
        <v>1.49492167652607E-2</v>
      </c>
      <c r="AK271" s="12">
        <f t="shared" si="132"/>
        <v>1.4447452551382658E-2</v>
      </c>
      <c r="AL271" s="41">
        <f>'Survival-1cycle NMA'!DQ272</f>
        <v>5.0176421387804204E-4</v>
      </c>
      <c r="AM271" s="41">
        <f t="shared" si="133"/>
        <v>1.23210319330288E-2</v>
      </c>
      <c r="AN271" s="41">
        <f t="shared" si="134"/>
        <v>1.2237196637155941E-2</v>
      </c>
      <c r="AO271" s="41">
        <f t="shared" si="135"/>
        <v>8.3835295872858304E-5</v>
      </c>
    </row>
    <row r="272" spans="1:41">
      <c r="A272" s="12">
        <v>269</v>
      </c>
      <c r="B272" s="12">
        <f t="shared" si="110"/>
        <v>15.419178082191781</v>
      </c>
      <c r="C272" s="41">
        <f>'Survival-1cycle NMA'!DS273</f>
        <v>2.0170298736977399E-2</v>
      </c>
      <c r="D272" s="41">
        <f>'Survival-1cycle NMA'!DL273</f>
        <v>4.7073315996404297E-5</v>
      </c>
      <c r="E272" s="12">
        <f t="shared" si="111"/>
        <v>2.0123225420980995E-2</v>
      </c>
      <c r="F272" s="41">
        <f>'Survival-1cycle NMA'!DR273</f>
        <v>1.1581243535776499E-2</v>
      </c>
      <c r="G272" s="41">
        <f>'Survival-1cycle NMA'!DK273</f>
        <v>1.32964143766401E-5</v>
      </c>
      <c r="H272" s="12">
        <f t="shared" si="112"/>
        <v>1.1567947121399859E-2</v>
      </c>
      <c r="I272" s="41">
        <f>'Survival-1cycle NMA'!DT273</f>
        <v>1.7793680006045198E-2</v>
      </c>
      <c r="J272" s="12">
        <f t="shared" si="113"/>
        <v>1.7674623963970237E-2</v>
      </c>
      <c r="K272" s="41">
        <f>'Survival-1cycle NMA'!DM273</f>
        <v>1.1905604207496099E-4</v>
      </c>
      <c r="L272" s="41">
        <f t="shared" si="114"/>
        <v>1.1581243535776499E-2</v>
      </c>
      <c r="M272" s="41">
        <f t="shared" si="115"/>
        <v>1.32964143766401E-5</v>
      </c>
      <c r="N272" s="41">
        <f t="shared" si="116"/>
        <v>1.1567947121399859E-2</v>
      </c>
      <c r="O272" s="41">
        <f t="shared" si="117"/>
        <v>1.7793680006045198E-2</v>
      </c>
      <c r="P272" s="41">
        <f t="shared" si="118"/>
        <v>1.7674623963970237E-2</v>
      </c>
      <c r="Q272" s="41">
        <f t="shared" si="119"/>
        <v>1.1905604207496099E-4</v>
      </c>
      <c r="R272" s="41">
        <f t="shared" si="120"/>
        <v>1.1581243535776499E-2</v>
      </c>
      <c r="S272" s="41">
        <f t="shared" si="121"/>
        <v>1.32964143766401E-5</v>
      </c>
      <c r="T272" s="41">
        <f t="shared" si="122"/>
        <v>1.1567947121399859E-2</v>
      </c>
      <c r="U272" s="41">
        <f>'Survival-1cycle NMA'!DV273</f>
        <v>1.9126816170197701E-2</v>
      </c>
      <c r="V272" s="12">
        <f t="shared" si="123"/>
        <v>1.8696667077130212E-2</v>
      </c>
      <c r="W272" s="41">
        <f>'Survival-1cycle NMA'!DO273</f>
        <v>4.30149093067489E-4</v>
      </c>
      <c r="X272" s="41">
        <f t="shared" si="124"/>
        <v>1.7793680006045198E-2</v>
      </c>
      <c r="Y272" s="41">
        <f t="shared" si="125"/>
        <v>1.7674623963970237E-2</v>
      </c>
      <c r="Z272" s="41">
        <f t="shared" si="126"/>
        <v>1.1905604207496099E-4</v>
      </c>
      <c r="AA272" s="41">
        <f>'Survival-1cycle NMA'!DU273</f>
        <v>1.22240936310268E-2</v>
      </c>
      <c r="AB272" s="12">
        <f t="shared" si="127"/>
        <v>1.2141790608204273E-2</v>
      </c>
      <c r="AC272" s="41">
        <f>'Survival-1cycle NMA'!DN273</f>
        <v>8.2303022822527398E-5</v>
      </c>
      <c r="AD272" s="41">
        <f>'Survival-1cycle NMA'!DW273</f>
        <v>3.3788136737409297E-2</v>
      </c>
      <c r="AE272" s="12">
        <f t="shared" si="128"/>
        <v>3.3466051950846926E-2</v>
      </c>
      <c r="AF272" s="41">
        <f>'Survival-1cycle NMA'!DP273</f>
        <v>3.22084786562371E-4</v>
      </c>
      <c r="AG272" s="41">
        <f t="shared" si="129"/>
        <v>1.1581243535776499E-2</v>
      </c>
      <c r="AH272" s="41">
        <f t="shared" si="130"/>
        <v>1.32964143766401E-5</v>
      </c>
      <c r="AI272" s="41">
        <f t="shared" si="131"/>
        <v>1.1567947121399859E-2</v>
      </c>
      <c r="AJ272" s="41">
        <f>'Survival-1cycle NMA'!DX273</f>
        <v>1.4834586901006501E-2</v>
      </c>
      <c r="AK272" s="12">
        <f t="shared" si="132"/>
        <v>1.4340863011338105E-2</v>
      </c>
      <c r="AL272" s="41">
        <f>'Survival-1cycle NMA'!DQ273</f>
        <v>4.9372388966839598E-4</v>
      </c>
      <c r="AM272" s="41">
        <f t="shared" si="133"/>
        <v>1.22240936310268E-2</v>
      </c>
      <c r="AN272" s="41">
        <f t="shared" si="134"/>
        <v>1.2141790608204273E-2</v>
      </c>
      <c r="AO272" s="41">
        <f t="shared" si="135"/>
        <v>8.2303022822527398E-5</v>
      </c>
    </row>
    <row r="273" spans="1:41">
      <c r="A273" s="12">
        <v>270</v>
      </c>
      <c r="B273" s="12">
        <f t="shared" si="110"/>
        <v>15.476712328767123</v>
      </c>
      <c r="C273" s="41">
        <f>'Survival-1cycle NMA'!DS274</f>
        <v>2.0022622584927E-2</v>
      </c>
      <c r="D273" s="41">
        <f>'Survival-1cycle NMA'!DL274</f>
        <v>4.61837897687278E-5</v>
      </c>
      <c r="E273" s="12">
        <f t="shared" si="111"/>
        <v>1.9976438795158272E-2</v>
      </c>
      <c r="F273" s="41">
        <f>'Survival-1cycle NMA'!DR274</f>
        <v>1.1489736999926701E-2</v>
      </c>
      <c r="G273" s="41">
        <f>'Survival-1cycle NMA'!DK274</f>
        <v>1.30258471747746E-5</v>
      </c>
      <c r="H273" s="12">
        <f t="shared" si="112"/>
        <v>1.1476711152751926E-2</v>
      </c>
      <c r="I273" s="41">
        <f>'Survival-1cycle NMA'!DT274</f>
        <v>1.7661009303518001E-2</v>
      </c>
      <c r="J273" s="12">
        <f t="shared" si="113"/>
        <v>1.7544070563977339E-2</v>
      </c>
      <c r="K273" s="41">
        <f>'Survival-1cycle NMA'!DM274</f>
        <v>1.16938739540662E-4</v>
      </c>
      <c r="L273" s="41">
        <f t="shared" si="114"/>
        <v>1.1489736999926701E-2</v>
      </c>
      <c r="M273" s="41">
        <f t="shared" si="115"/>
        <v>1.30258471747746E-5</v>
      </c>
      <c r="N273" s="41">
        <f t="shared" si="116"/>
        <v>1.1476711152751926E-2</v>
      </c>
      <c r="O273" s="41">
        <f t="shared" si="117"/>
        <v>1.7661009303518001E-2</v>
      </c>
      <c r="P273" s="41">
        <f t="shared" si="118"/>
        <v>1.7544070563977339E-2</v>
      </c>
      <c r="Q273" s="41">
        <f t="shared" si="119"/>
        <v>1.16938739540662E-4</v>
      </c>
      <c r="R273" s="41">
        <f t="shared" si="120"/>
        <v>1.1489736999926701E-2</v>
      </c>
      <c r="S273" s="41">
        <f t="shared" si="121"/>
        <v>1.30258471747746E-5</v>
      </c>
      <c r="T273" s="41">
        <f t="shared" si="122"/>
        <v>1.1476711152751926E-2</v>
      </c>
      <c r="U273" s="41">
        <f>'Survival-1cycle NMA'!DV274</f>
        <v>1.89856839020234E-2</v>
      </c>
      <c r="V273" s="12">
        <f t="shared" si="123"/>
        <v>1.8562488528839485E-2</v>
      </c>
      <c r="W273" s="41">
        <f>'Survival-1cycle NMA'!DO274</f>
        <v>4.2319537318391602E-4</v>
      </c>
      <c r="X273" s="41">
        <f t="shared" si="124"/>
        <v>1.7661009303518001E-2</v>
      </c>
      <c r="Y273" s="41">
        <f t="shared" si="125"/>
        <v>1.7544070563977339E-2</v>
      </c>
      <c r="Z273" s="41">
        <f t="shared" si="126"/>
        <v>1.16938739540662E-4</v>
      </c>
      <c r="AA273" s="41">
        <f>'Survival-1cycle NMA'!DU274</f>
        <v>1.21281768002629E-2</v>
      </c>
      <c r="AB273" s="12">
        <f t="shared" si="127"/>
        <v>1.2047374318073565E-2</v>
      </c>
      <c r="AC273" s="41">
        <f>'Survival-1cycle NMA'!DN274</f>
        <v>8.0802482189334905E-5</v>
      </c>
      <c r="AD273" s="41">
        <f>'Survival-1cycle NMA'!DW274</f>
        <v>3.3560318491114301E-2</v>
      </c>
      <c r="AE273" s="12">
        <f t="shared" si="128"/>
        <v>3.3243560703973503E-2</v>
      </c>
      <c r="AF273" s="41">
        <f>'Survival-1cycle NMA'!DP274</f>
        <v>3.1675778714079799E-4</v>
      </c>
      <c r="AG273" s="41">
        <f t="shared" si="129"/>
        <v>1.1489736999926701E-2</v>
      </c>
      <c r="AH273" s="41">
        <f t="shared" si="130"/>
        <v>1.30258471747746E-5</v>
      </c>
      <c r="AI273" s="41">
        <f t="shared" si="131"/>
        <v>1.1476711152751926E-2</v>
      </c>
      <c r="AJ273" s="41">
        <f>'Survival-1cycle NMA'!DX274</f>
        <v>1.47211393869567E-2</v>
      </c>
      <c r="AK273" s="12">
        <f t="shared" si="132"/>
        <v>1.4235308179705936E-2</v>
      </c>
      <c r="AL273" s="41">
        <f>'Survival-1cycle NMA'!DQ274</f>
        <v>4.8583120725076401E-4</v>
      </c>
      <c r="AM273" s="41">
        <f t="shared" si="133"/>
        <v>1.21281768002629E-2</v>
      </c>
      <c r="AN273" s="41">
        <f t="shared" si="134"/>
        <v>1.2047374318073565E-2</v>
      </c>
      <c r="AO273" s="41">
        <f t="shared" si="135"/>
        <v>8.0802482189334905E-5</v>
      </c>
    </row>
    <row r="274" spans="1:41">
      <c r="A274" s="12">
        <v>271</v>
      </c>
      <c r="B274" s="12">
        <f t="shared" si="110"/>
        <v>15.534246575342467</v>
      </c>
      <c r="C274" s="41">
        <f>'Survival-1cycle NMA'!DS275</f>
        <v>1.9876411293627601E-2</v>
      </c>
      <c r="D274" s="41">
        <f>'Survival-1cycle NMA'!DL275</f>
        <v>4.5313249774414603E-5</v>
      </c>
      <c r="E274" s="12">
        <f t="shared" si="111"/>
        <v>1.9831098043853187E-2</v>
      </c>
      <c r="F274" s="41">
        <f>'Survival-1cycle NMA'!DR275</f>
        <v>1.1399197518365999E-2</v>
      </c>
      <c r="G274" s="41">
        <f>'Survival-1cycle NMA'!DK275</f>
        <v>1.27614603100401E-5</v>
      </c>
      <c r="H274" s="12">
        <f t="shared" si="112"/>
        <v>1.1386436058055959E-2</v>
      </c>
      <c r="I274" s="41">
        <f>'Survival-1cycle NMA'!DT275</f>
        <v>1.7529674701096998E-2</v>
      </c>
      <c r="J274" s="12">
        <f t="shared" si="113"/>
        <v>1.7414810512434199E-2</v>
      </c>
      <c r="K274" s="41">
        <f>'Survival-1cycle NMA'!DM275</f>
        <v>1.148641886628E-4</v>
      </c>
      <c r="L274" s="41">
        <f t="shared" si="114"/>
        <v>1.1399197518365999E-2</v>
      </c>
      <c r="M274" s="41">
        <f t="shared" si="115"/>
        <v>1.27614603100401E-5</v>
      </c>
      <c r="N274" s="41">
        <f t="shared" si="116"/>
        <v>1.1386436058055959E-2</v>
      </c>
      <c r="O274" s="41">
        <f t="shared" si="117"/>
        <v>1.7529674701096998E-2</v>
      </c>
      <c r="P274" s="41">
        <f t="shared" si="118"/>
        <v>1.7414810512434199E-2</v>
      </c>
      <c r="Q274" s="41">
        <f t="shared" si="119"/>
        <v>1.148641886628E-4</v>
      </c>
      <c r="R274" s="41">
        <f t="shared" si="120"/>
        <v>1.1399197518365999E-2</v>
      </c>
      <c r="S274" s="41">
        <f t="shared" si="121"/>
        <v>1.27614603100401E-5</v>
      </c>
      <c r="T274" s="41">
        <f t="shared" si="122"/>
        <v>1.1386436058055959E-2</v>
      </c>
      <c r="U274" s="41">
        <f>'Survival-1cycle NMA'!DV275</f>
        <v>1.8845960687627901E-2</v>
      </c>
      <c r="V274" s="12">
        <f t="shared" si="123"/>
        <v>1.8429590353711396E-2</v>
      </c>
      <c r="W274" s="41">
        <f>'Survival-1cycle NMA'!DO275</f>
        <v>4.1637033391650501E-4</v>
      </c>
      <c r="X274" s="41">
        <f t="shared" si="124"/>
        <v>1.7529674701096998E-2</v>
      </c>
      <c r="Y274" s="41">
        <f t="shared" si="125"/>
        <v>1.7414810512434199E-2</v>
      </c>
      <c r="Z274" s="41">
        <f t="shared" si="126"/>
        <v>1.148641886628E-4</v>
      </c>
      <c r="AA274" s="41">
        <f>'Survival-1cycle NMA'!DU275</f>
        <v>1.20332677938557E-2</v>
      </c>
      <c r="AB274" s="12">
        <f t="shared" si="127"/>
        <v>1.1953934856951714E-2</v>
      </c>
      <c r="AC274" s="41">
        <f>'Survival-1cycle NMA'!DN275</f>
        <v>7.9332936903986405E-5</v>
      </c>
      <c r="AD274" s="41">
        <f>'Survival-1cycle NMA'!DW275</f>
        <v>3.3334610311817801E-2</v>
      </c>
      <c r="AE274" s="12">
        <f t="shared" si="128"/>
        <v>3.3023078868252252E-2</v>
      </c>
      <c r="AF274" s="41">
        <f>'Survival-1cycle NMA'!DP275</f>
        <v>3.1153144356554902E-4</v>
      </c>
      <c r="AG274" s="41">
        <f t="shared" si="129"/>
        <v>1.1399197518365999E-2</v>
      </c>
      <c r="AH274" s="41">
        <f t="shared" si="130"/>
        <v>1.27614603100401E-5</v>
      </c>
      <c r="AI274" s="41">
        <f t="shared" si="131"/>
        <v>1.1386436058055959E-2</v>
      </c>
      <c r="AJ274" s="41">
        <f>'Survival-1cycle NMA'!DX275</f>
        <v>1.46088587126909E-2</v>
      </c>
      <c r="AK274" s="12">
        <f t="shared" si="132"/>
        <v>1.4130775616777216E-2</v>
      </c>
      <c r="AL274" s="41">
        <f>'Survival-1cycle NMA'!DQ275</f>
        <v>4.7808309591368397E-4</v>
      </c>
      <c r="AM274" s="41">
        <f t="shared" si="133"/>
        <v>1.20332677938557E-2</v>
      </c>
      <c r="AN274" s="41">
        <f t="shared" si="134"/>
        <v>1.1953934856951714E-2</v>
      </c>
      <c r="AO274" s="41">
        <f t="shared" si="135"/>
        <v>7.9332936903986405E-5</v>
      </c>
    </row>
    <row r="275" spans="1:41">
      <c r="A275" s="12">
        <v>272</v>
      </c>
      <c r="B275" s="12">
        <f t="shared" si="110"/>
        <v>15.591780821917808</v>
      </c>
      <c r="C275" s="41">
        <f>'Survival-1cycle NMA'!DS276</f>
        <v>1.9731646287455201E-2</v>
      </c>
      <c r="D275" s="41">
        <f>'Survival-1cycle NMA'!DL276</f>
        <v>4.44612427288327E-5</v>
      </c>
      <c r="E275" s="12">
        <f t="shared" si="111"/>
        <v>1.9687185044726368E-2</v>
      </c>
      <c r="F275" s="41">
        <f>'Survival-1cycle NMA'!DR276</f>
        <v>1.13096121458298E-2</v>
      </c>
      <c r="G275" s="41">
        <f>'Survival-1cycle NMA'!DK276</f>
        <v>1.25030967308426E-5</v>
      </c>
      <c r="H275" s="12">
        <f t="shared" si="112"/>
        <v>1.1297109049098957E-2</v>
      </c>
      <c r="I275" s="41">
        <f>'Survival-1cycle NMA'!DT276</f>
        <v>1.7399659035058999E-2</v>
      </c>
      <c r="J275" s="12">
        <f t="shared" si="113"/>
        <v>1.728682761552067E-2</v>
      </c>
      <c r="K275" s="41">
        <f>'Survival-1cycle NMA'!DM276</f>
        <v>1.1283141953832801E-4</v>
      </c>
      <c r="L275" s="41">
        <f t="shared" si="114"/>
        <v>1.13096121458298E-2</v>
      </c>
      <c r="M275" s="41">
        <f t="shared" si="115"/>
        <v>1.25030967308426E-5</v>
      </c>
      <c r="N275" s="41">
        <f t="shared" si="116"/>
        <v>1.1297109049098957E-2</v>
      </c>
      <c r="O275" s="41">
        <f t="shared" si="117"/>
        <v>1.7399659035058999E-2</v>
      </c>
      <c r="P275" s="41">
        <f t="shared" si="118"/>
        <v>1.728682761552067E-2</v>
      </c>
      <c r="Q275" s="41">
        <f t="shared" si="119"/>
        <v>1.1283141953832801E-4</v>
      </c>
      <c r="R275" s="41">
        <f t="shared" si="120"/>
        <v>1.13096121458298E-2</v>
      </c>
      <c r="S275" s="41">
        <f t="shared" si="121"/>
        <v>1.25030967308426E-5</v>
      </c>
      <c r="T275" s="41">
        <f t="shared" si="122"/>
        <v>1.1297109049098957E-2</v>
      </c>
      <c r="U275" s="41">
        <f>'Survival-1cycle NMA'!DV276</f>
        <v>1.87076285597217E-2</v>
      </c>
      <c r="V275" s="12">
        <f t="shared" si="123"/>
        <v>1.8297957279106502E-2</v>
      </c>
      <c r="W275" s="41">
        <f>'Survival-1cycle NMA'!DO276</f>
        <v>4.0967128061519798E-4</v>
      </c>
      <c r="X275" s="41">
        <f t="shared" si="124"/>
        <v>1.7399659035058999E-2</v>
      </c>
      <c r="Y275" s="41">
        <f t="shared" si="125"/>
        <v>1.728682761552067E-2</v>
      </c>
      <c r="Z275" s="41">
        <f t="shared" si="126"/>
        <v>1.1283141953832801E-4</v>
      </c>
      <c r="AA275" s="41">
        <f>'Survival-1cycle NMA'!DU276</f>
        <v>1.1939353187174701E-2</v>
      </c>
      <c r="AB275" s="12">
        <f t="shared" si="127"/>
        <v>1.1861459518248069E-2</v>
      </c>
      <c r="AC275" s="41">
        <f>'Survival-1cycle NMA'!DN276</f>
        <v>7.7893668926631894E-5</v>
      </c>
      <c r="AD275" s="41">
        <f>'Survival-1cycle NMA'!DW276</f>
        <v>3.31109869687412E-2</v>
      </c>
      <c r="AE275" s="12">
        <f t="shared" si="128"/>
        <v>3.280458336147412E-2</v>
      </c>
      <c r="AF275" s="41">
        <f>'Survival-1cycle NMA'!DP276</f>
        <v>3.0640360726708098E-4</v>
      </c>
      <c r="AG275" s="41">
        <f t="shared" si="129"/>
        <v>1.13096121458298E-2</v>
      </c>
      <c r="AH275" s="41">
        <f t="shared" si="130"/>
        <v>1.25030967308426E-5</v>
      </c>
      <c r="AI275" s="41">
        <f t="shared" si="131"/>
        <v>1.1297109049098957E-2</v>
      </c>
      <c r="AJ275" s="41">
        <f>'Survival-1cycle NMA'!DX276</f>
        <v>1.44977296163882E-2</v>
      </c>
      <c r="AK275" s="12">
        <f t="shared" si="132"/>
        <v>1.4027253059848999E-2</v>
      </c>
      <c r="AL275" s="41">
        <f>'Survival-1cycle NMA'!DQ276</f>
        <v>4.7047655653920101E-4</v>
      </c>
      <c r="AM275" s="41">
        <f t="shared" si="133"/>
        <v>1.1939353187174701E-2</v>
      </c>
      <c r="AN275" s="41">
        <f t="shared" si="134"/>
        <v>1.1861459518248069E-2</v>
      </c>
      <c r="AO275" s="41">
        <f t="shared" si="135"/>
        <v>7.7893668926631894E-5</v>
      </c>
    </row>
    <row r="276" spans="1:41">
      <c r="A276" s="12">
        <v>273</v>
      </c>
      <c r="B276" s="12">
        <f t="shared" si="110"/>
        <v>15.64931506849315</v>
      </c>
      <c r="C276" s="41">
        <f>'Survival-1cycle NMA'!DS277</f>
        <v>1.9588309279677099E-2</v>
      </c>
      <c r="D276" s="41">
        <f>'Survival-1cycle NMA'!DL277</f>
        <v>4.36273273475285E-5</v>
      </c>
      <c r="E276" s="12">
        <f t="shared" si="111"/>
        <v>1.9544681952329571E-2</v>
      </c>
      <c r="F276" s="41">
        <f>'Survival-1cycle NMA'!DR277</f>
        <v>1.12209681481418E-2</v>
      </c>
      <c r="G276" s="41">
        <f>'Survival-1cycle NMA'!DK277</f>
        <v>1.2250603790176E-5</v>
      </c>
      <c r="H276" s="12">
        <f t="shared" si="112"/>
        <v>1.1208717544351625E-2</v>
      </c>
      <c r="I276" s="41">
        <f>'Survival-1cycle NMA'!DT277</f>
        <v>1.7270945411657E-2</v>
      </c>
      <c r="J276" s="12">
        <f t="shared" si="113"/>
        <v>1.7160105924897504E-2</v>
      </c>
      <c r="K276" s="41">
        <f>'Survival-1cycle NMA'!DM277</f>
        <v>1.10839486759495E-4</v>
      </c>
      <c r="L276" s="41">
        <f t="shared" si="114"/>
        <v>1.12209681481418E-2</v>
      </c>
      <c r="M276" s="41">
        <f t="shared" si="115"/>
        <v>1.2250603790176E-5</v>
      </c>
      <c r="N276" s="41">
        <f t="shared" si="116"/>
        <v>1.1208717544351625E-2</v>
      </c>
      <c r="O276" s="41">
        <f t="shared" si="117"/>
        <v>1.7270945411657E-2</v>
      </c>
      <c r="P276" s="41">
        <f t="shared" si="118"/>
        <v>1.7160105924897504E-2</v>
      </c>
      <c r="Q276" s="41">
        <f t="shared" si="119"/>
        <v>1.10839486759495E-4</v>
      </c>
      <c r="R276" s="41">
        <f t="shared" si="120"/>
        <v>1.12209681481418E-2</v>
      </c>
      <c r="S276" s="41">
        <f t="shared" si="121"/>
        <v>1.2250603790176E-5</v>
      </c>
      <c r="T276" s="41">
        <f t="shared" si="122"/>
        <v>1.1208717544351625E-2</v>
      </c>
      <c r="U276" s="41">
        <f>'Survival-1cycle NMA'!DV277</f>
        <v>1.85706698318042E-2</v>
      </c>
      <c r="V276" s="12">
        <f t="shared" si="123"/>
        <v>1.8167574249969266E-2</v>
      </c>
      <c r="W276" s="41">
        <f>'Survival-1cycle NMA'!DO277</f>
        <v>4.0309558183493398E-4</v>
      </c>
      <c r="X276" s="41">
        <f t="shared" si="124"/>
        <v>1.7270945411657E-2</v>
      </c>
      <c r="Y276" s="41">
        <f t="shared" si="125"/>
        <v>1.7160105924897504E-2</v>
      </c>
      <c r="Z276" s="41">
        <f t="shared" si="126"/>
        <v>1.10839486759495E-4</v>
      </c>
      <c r="AA276" s="41">
        <f>'Survival-1cycle NMA'!DU277</f>
        <v>1.18464197735533E-2</v>
      </c>
      <c r="AB276" s="12">
        <f t="shared" si="127"/>
        <v>1.1769935794847778E-2</v>
      </c>
      <c r="AC276" s="41">
        <f>'Survival-1cycle NMA'!DN277</f>
        <v>7.6483978705521594E-5</v>
      </c>
      <c r="AD276" s="41">
        <f>'Survival-1cycle NMA'!DW277</f>
        <v>3.2889423603774198E-2</v>
      </c>
      <c r="AE276" s="12">
        <f t="shared" si="128"/>
        <v>3.2588051422802494E-2</v>
      </c>
      <c r="AF276" s="41">
        <f>'Survival-1cycle NMA'!DP277</f>
        <v>3.0137218097170399E-4</v>
      </c>
      <c r="AG276" s="41">
        <f t="shared" si="129"/>
        <v>1.12209681481418E-2</v>
      </c>
      <c r="AH276" s="41">
        <f t="shared" si="130"/>
        <v>1.2250603790176E-5</v>
      </c>
      <c r="AI276" s="41">
        <f t="shared" si="131"/>
        <v>1.1208717544351625E-2</v>
      </c>
      <c r="AJ276" s="41">
        <f>'Survival-1cycle NMA'!DX277</f>
        <v>1.4387737080101101E-2</v>
      </c>
      <c r="AK276" s="12">
        <f t="shared" si="132"/>
        <v>1.3924728420352413E-2</v>
      </c>
      <c r="AL276" s="41">
        <f>'Survival-1cycle NMA'!DQ277</f>
        <v>4.6300865974868699E-4</v>
      </c>
      <c r="AM276" s="41">
        <f t="shared" si="133"/>
        <v>1.18464197735533E-2</v>
      </c>
      <c r="AN276" s="41">
        <f t="shared" si="134"/>
        <v>1.1769935794847778E-2</v>
      </c>
      <c r="AO276" s="41">
        <f t="shared" si="135"/>
        <v>7.6483978705521594E-5</v>
      </c>
    </row>
    <row r="277" spans="1:41">
      <c r="A277" s="12">
        <v>274</v>
      </c>
      <c r="B277" s="12">
        <f t="shared" si="110"/>
        <v>15.706849315068494</v>
      </c>
      <c r="C277" s="41">
        <f>'Survival-1cycle NMA'!DS278</f>
        <v>1.9446382267108601E-2</v>
      </c>
      <c r="D277" s="41">
        <f>'Survival-1cycle NMA'!DL278</f>
        <v>4.2811073996284998E-5</v>
      </c>
      <c r="E277" s="12">
        <f t="shared" si="111"/>
        <v>1.9403571193112316E-2</v>
      </c>
      <c r="F277" s="41">
        <f>'Survival-1cycle NMA'!DR278</f>
        <v>1.11332529981427E-2</v>
      </c>
      <c r="G277" s="41">
        <f>'Survival-1cycle NMA'!DK278</f>
        <v>1.2003833110063601E-5</v>
      </c>
      <c r="H277" s="12">
        <f t="shared" si="112"/>
        <v>1.1121249165032637E-2</v>
      </c>
      <c r="I277" s="41">
        <f>'Survival-1cycle NMA'!DT278</f>
        <v>1.71435172020779E-2</v>
      </c>
      <c r="J277" s="12">
        <f t="shared" si="113"/>
        <v>1.7034629733347066E-2</v>
      </c>
      <c r="K277" s="41">
        <f>'Survival-1cycle NMA'!DM278</f>
        <v>1.08887468730834E-4</v>
      </c>
      <c r="L277" s="41">
        <f t="shared" si="114"/>
        <v>1.11332529981427E-2</v>
      </c>
      <c r="M277" s="41">
        <f t="shared" si="115"/>
        <v>1.2003833110063601E-5</v>
      </c>
      <c r="N277" s="41">
        <f t="shared" si="116"/>
        <v>1.1121249165032637E-2</v>
      </c>
      <c r="O277" s="41">
        <f t="shared" si="117"/>
        <v>1.71435172020779E-2</v>
      </c>
      <c r="P277" s="41">
        <f t="shared" si="118"/>
        <v>1.7034629733347066E-2</v>
      </c>
      <c r="Q277" s="41">
        <f t="shared" si="119"/>
        <v>1.08887468730834E-4</v>
      </c>
      <c r="R277" s="41">
        <f t="shared" si="120"/>
        <v>1.11332529981427E-2</v>
      </c>
      <c r="S277" s="41">
        <f t="shared" si="121"/>
        <v>1.2003833110063601E-5</v>
      </c>
      <c r="T277" s="41">
        <f t="shared" si="122"/>
        <v>1.1121249165032637E-2</v>
      </c>
      <c r="U277" s="41">
        <f>'Survival-1cycle NMA'!DV278</f>
        <v>1.84350670929487E-2</v>
      </c>
      <c r="V277" s="12">
        <f t="shared" si="123"/>
        <v>1.8038426425258738E-2</v>
      </c>
      <c r="W277" s="41">
        <f>'Survival-1cycle NMA'!DO278</f>
        <v>3.9664066768996302E-4</v>
      </c>
      <c r="X277" s="41">
        <f t="shared" si="124"/>
        <v>1.71435172020779E-2</v>
      </c>
      <c r="Y277" s="41">
        <f t="shared" si="125"/>
        <v>1.7034629733347066E-2</v>
      </c>
      <c r="Z277" s="41">
        <f t="shared" si="126"/>
        <v>1.08887468730834E-4</v>
      </c>
      <c r="AA277" s="41">
        <f>'Survival-1cycle NMA'!DU278</f>
        <v>1.17544545600996E-2</v>
      </c>
      <c r="AB277" s="12">
        <f t="shared" si="127"/>
        <v>1.1679351375448174E-2</v>
      </c>
      <c r="AC277" s="41">
        <f>'Survival-1cycle NMA'!DN278</f>
        <v>7.5103184651426096E-5</v>
      </c>
      <c r="AD277" s="41">
        <f>'Survival-1cycle NMA'!DW278</f>
        <v>3.2669895724895301E-2</v>
      </c>
      <c r="AE277" s="12">
        <f t="shared" si="128"/>
        <v>3.2373460607551849E-2</v>
      </c>
      <c r="AF277" s="41">
        <f>'Survival-1cycle NMA'!DP278</f>
        <v>2.9643511734345202E-4</v>
      </c>
      <c r="AG277" s="41">
        <f t="shared" si="129"/>
        <v>1.11332529981427E-2</v>
      </c>
      <c r="AH277" s="41">
        <f t="shared" si="130"/>
        <v>1.2003833110063601E-5</v>
      </c>
      <c r="AI277" s="41">
        <f t="shared" si="131"/>
        <v>1.1121249165032637E-2</v>
      </c>
      <c r="AJ277" s="41">
        <f>'Survival-1cycle NMA'!DX278</f>
        <v>1.42788663251361E-2</v>
      </c>
      <c r="AK277" s="12">
        <f t="shared" si="132"/>
        <v>1.3823189781034598E-2</v>
      </c>
      <c r="AL277" s="41">
        <f>'Survival-1cycle NMA'!DQ278</f>
        <v>4.5567654410150199E-4</v>
      </c>
      <c r="AM277" s="41">
        <f t="shared" si="133"/>
        <v>1.17544545600996E-2</v>
      </c>
      <c r="AN277" s="41">
        <f t="shared" si="134"/>
        <v>1.1679351375448174E-2</v>
      </c>
      <c r="AO277" s="41">
        <f t="shared" si="135"/>
        <v>7.5103184651426096E-5</v>
      </c>
    </row>
    <row r="278" spans="1:41">
      <c r="A278" s="12">
        <v>275</v>
      </c>
      <c r="B278" s="12">
        <f t="shared" si="110"/>
        <v>15.764383561643836</v>
      </c>
      <c r="C278" s="41">
        <f>'Survival-1cycle NMA'!DS279</f>
        <v>1.93058475248814E-2</v>
      </c>
      <c r="D278" s="41">
        <f>'Survival-1cycle NMA'!DL279</f>
        <v>4.2012064353280602E-5</v>
      </c>
      <c r="E278" s="12">
        <f t="shared" si="111"/>
        <v>1.9263835460528119E-2</v>
      </c>
      <c r="F278" s="41">
        <f>'Survival-1cycle NMA'!DR279</f>
        <v>1.10464543717074E-2</v>
      </c>
      <c r="G278" s="41">
        <f>'Survival-1cycle NMA'!DK279</f>
        <v>1.1762640450552199E-5</v>
      </c>
      <c r="H278" s="12">
        <f t="shared" si="112"/>
        <v>1.1034691731256848E-2</v>
      </c>
      <c r="I278" s="41">
        <f>'Survival-1cycle NMA'!DT279</f>
        <v>1.7017358037504999E-2</v>
      </c>
      <c r="J278" s="12">
        <f t="shared" si="113"/>
        <v>1.691038357049764E-2</v>
      </c>
      <c r="K278" s="41">
        <f>'Survival-1cycle NMA'!DM279</f>
        <v>1.06974467007359E-4</v>
      </c>
      <c r="L278" s="41">
        <f t="shared" si="114"/>
        <v>1.10464543717074E-2</v>
      </c>
      <c r="M278" s="41">
        <f t="shared" si="115"/>
        <v>1.1762640450552199E-5</v>
      </c>
      <c r="N278" s="41">
        <f t="shared" si="116"/>
        <v>1.1034691731256848E-2</v>
      </c>
      <c r="O278" s="41">
        <f t="shared" si="117"/>
        <v>1.7017358037504999E-2</v>
      </c>
      <c r="P278" s="41">
        <f t="shared" si="118"/>
        <v>1.691038357049764E-2</v>
      </c>
      <c r="Q278" s="41">
        <f t="shared" si="119"/>
        <v>1.06974467007359E-4</v>
      </c>
      <c r="R278" s="41">
        <f t="shared" si="120"/>
        <v>1.10464543717074E-2</v>
      </c>
      <c r="S278" s="41">
        <f t="shared" si="121"/>
        <v>1.1762640450552199E-5</v>
      </c>
      <c r="T278" s="41">
        <f t="shared" si="122"/>
        <v>1.1034691731256848E-2</v>
      </c>
      <c r="U278" s="41">
        <f>'Survival-1cycle NMA'!DV279</f>
        <v>1.8300803202698099E-2</v>
      </c>
      <c r="V278" s="12">
        <f t="shared" si="123"/>
        <v>1.7910499174442748E-2</v>
      </c>
      <c r="W278" s="41">
        <f>'Survival-1cycle NMA'!DO279</f>
        <v>3.9030402825535E-4</v>
      </c>
      <c r="X278" s="41">
        <f t="shared" si="124"/>
        <v>1.7017358037504999E-2</v>
      </c>
      <c r="Y278" s="41">
        <f t="shared" si="125"/>
        <v>1.691038357049764E-2</v>
      </c>
      <c r="Z278" s="41">
        <f t="shared" si="126"/>
        <v>1.06974467007359E-4</v>
      </c>
      <c r="AA278" s="41">
        <f>'Survival-1cycle NMA'!DU279</f>
        <v>1.16634447636006E-2</v>
      </c>
      <c r="AB278" s="12">
        <f t="shared" si="127"/>
        <v>1.1589694140970891E-2</v>
      </c>
      <c r="AC278" s="41">
        <f>'Survival-1cycle NMA'!DN279</f>
        <v>7.3750622629709106E-5</v>
      </c>
      <c r="AD278" s="41">
        <f>'Survival-1cycle NMA'!DW279</f>
        <v>3.2452379199723103E-2</v>
      </c>
      <c r="AE278" s="12">
        <f t="shared" si="128"/>
        <v>3.2160788782056748E-2</v>
      </c>
      <c r="AF278" s="41">
        <f>'Survival-1cycle NMA'!DP279</f>
        <v>2.9159041766635402E-4</v>
      </c>
      <c r="AG278" s="41">
        <f t="shared" si="129"/>
        <v>1.10464543717074E-2</v>
      </c>
      <c r="AH278" s="41">
        <f t="shared" si="130"/>
        <v>1.1762640450552199E-5</v>
      </c>
      <c r="AI278" s="41">
        <f t="shared" si="131"/>
        <v>1.1034691731256848E-2</v>
      </c>
      <c r="AJ278" s="41">
        <f>'Survival-1cycle NMA'!DX279</f>
        <v>1.41711028075301E-2</v>
      </c>
      <c r="AK278" s="12">
        <f t="shared" si="132"/>
        <v>1.3722625393184595E-2</v>
      </c>
      <c r="AL278" s="41">
        <f>'Survival-1cycle NMA'!DQ279</f>
        <v>4.4847741434550498E-4</v>
      </c>
      <c r="AM278" s="41">
        <f t="shared" si="133"/>
        <v>1.16634447636006E-2</v>
      </c>
      <c r="AN278" s="41">
        <f t="shared" si="134"/>
        <v>1.1589694140970891E-2</v>
      </c>
      <c r="AO278" s="41">
        <f t="shared" si="135"/>
        <v>7.3750622629709106E-5</v>
      </c>
    </row>
    <row r="279" spans="1:41">
      <c r="A279" s="12">
        <v>276</v>
      </c>
      <c r="B279" s="12">
        <f t="shared" si="110"/>
        <v>15.821917808219178</v>
      </c>
      <c r="C279" s="41">
        <f>'Survival-1cycle NMA'!DS280</f>
        <v>1.9166687601329099E-2</v>
      </c>
      <c r="D279" s="41">
        <f>'Survival-1cycle NMA'!DL280</f>
        <v>4.1229891080796201E-5</v>
      </c>
      <c r="E279" s="12">
        <f t="shared" si="111"/>
        <v>1.9125457710248303E-2</v>
      </c>
      <c r="F279" s="41">
        <f>'Survival-1cycle NMA'!DR280</f>
        <v>1.09605601438504E-2</v>
      </c>
      <c r="G279" s="41">
        <f>'Survival-1cycle NMA'!DK280</f>
        <v>1.1526885583923499E-5</v>
      </c>
      <c r="H279" s="12">
        <f t="shared" si="112"/>
        <v>1.0949033258266476E-2</v>
      </c>
      <c r="I279" s="41">
        <f>'Survival-1cycle NMA'!DT280</f>
        <v>1.68924518042897E-2</v>
      </c>
      <c r="J279" s="12">
        <f t="shared" si="113"/>
        <v>1.6787352198637397E-2</v>
      </c>
      <c r="K279" s="41">
        <f>'Survival-1cycle NMA'!DM280</f>
        <v>1.05099605652303E-4</v>
      </c>
      <c r="L279" s="41">
        <f t="shared" si="114"/>
        <v>1.09605601438504E-2</v>
      </c>
      <c r="M279" s="41">
        <f t="shared" si="115"/>
        <v>1.1526885583923499E-5</v>
      </c>
      <c r="N279" s="41">
        <f t="shared" si="116"/>
        <v>1.0949033258266476E-2</v>
      </c>
      <c r="O279" s="41">
        <f t="shared" si="117"/>
        <v>1.68924518042897E-2</v>
      </c>
      <c r="P279" s="41">
        <f t="shared" si="118"/>
        <v>1.6787352198637397E-2</v>
      </c>
      <c r="Q279" s="41">
        <f t="shared" si="119"/>
        <v>1.05099605652303E-4</v>
      </c>
      <c r="R279" s="41">
        <f t="shared" si="120"/>
        <v>1.09605601438504E-2</v>
      </c>
      <c r="S279" s="41">
        <f t="shared" si="121"/>
        <v>1.1526885583923499E-5</v>
      </c>
      <c r="T279" s="41">
        <f t="shared" si="122"/>
        <v>1.0949033258266476E-2</v>
      </c>
      <c r="U279" s="41">
        <f>'Survival-1cycle NMA'!DV280</f>
        <v>1.8167861286070199E-2</v>
      </c>
      <c r="V279" s="12">
        <f t="shared" si="123"/>
        <v>1.7783778074055869E-2</v>
      </c>
      <c r="W279" s="41">
        <f>'Survival-1cycle NMA'!DO280</f>
        <v>3.8408321201432999E-4</v>
      </c>
      <c r="X279" s="41">
        <f t="shared" si="124"/>
        <v>1.68924518042897E-2</v>
      </c>
      <c r="Y279" s="41">
        <f t="shared" si="125"/>
        <v>1.6787352198637397E-2</v>
      </c>
      <c r="Z279" s="41">
        <f t="shared" si="126"/>
        <v>1.05099605652303E-4</v>
      </c>
      <c r="AA279" s="41">
        <f>'Survival-1cycle NMA'!DU280</f>
        <v>1.1573377806516299E-2</v>
      </c>
      <c r="AB279" s="12">
        <f t="shared" si="127"/>
        <v>1.1500952161048799E-2</v>
      </c>
      <c r="AC279" s="41">
        <f>'Survival-1cycle NMA'!DN280</f>
        <v>7.2425645467499896E-5</v>
      </c>
      <c r="AD279" s="41">
        <f>'Survival-1cycle NMA'!DW280</f>
        <v>3.22368502492019E-2</v>
      </c>
      <c r="AE279" s="12">
        <f t="shared" si="128"/>
        <v>3.195001411863755E-2</v>
      </c>
      <c r="AF279" s="41">
        <f>'Survival-1cycle NMA'!DP280</f>
        <v>2.8683613056435002E-4</v>
      </c>
      <c r="AG279" s="41">
        <f t="shared" si="129"/>
        <v>1.09605601438504E-2</v>
      </c>
      <c r="AH279" s="41">
        <f t="shared" si="130"/>
        <v>1.1526885583923499E-5</v>
      </c>
      <c r="AI279" s="41">
        <f t="shared" si="131"/>
        <v>1.0949033258266476E-2</v>
      </c>
      <c r="AJ279" s="41">
        <f>'Survival-1cycle NMA'!DX280</f>
        <v>1.4064432213632599E-2</v>
      </c>
      <c r="AK279" s="12">
        <f t="shared" si="132"/>
        <v>1.3623023673916518E-2</v>
      </c>
      <c r="AL279" s="41">
        <f>'Survival-1cycle NMA'!DQ280</f>
        <v>4.4140853971608201E-4</v>
      </c>
      <c r="AM279" s="41">
        <f t="shared" si="133"/>
        <v>1.1573377806516299E-2</v>
      </c>
      <c r="AN279" s="41">
        <f t="shared" si="134"/>
        <v>1.1500952161048799E-2</v>
      </c>
      <c r="AO279" s="41">
        <f t="shared" si="135"/>
        <v>7.2425645467499896E-5</v>
      </c>
    </row>
    <row r="280" spans="1:41">
      <c r="A280" s="12">
        <v>277</v>
      </c>
      <c r="B280" s="12">
        <f t="shared" si="110"/>
        <v>15.87945205479452</v>
      </c>
      <c r="C280" s="41">
        <f>'Survival-1cycle NMA'!DS281</f>
        <v>1.90288853129791E-2</v>
      </c>
      <c r="D280" s="41">
        <f>'Survival-1cycle NMA'!DL281</f>
        <v>4.0464157508468498E-5</v>
      </c>
      <c r="E280" s="12">
        <f t="shared" si="111"/>
        <v>1.8988421155470631E-2</v>
      </c>
      <c r="F280" s="41">
        <f>'Survival-1cycle NMA'!DR281</f>
        <v>1.08755583849212E-2</v>
      </c>
      <c r="G280" s="41">
        <f>'Survival-1cycle NMA'!DK281</f>
        <v>1.1296432171459299E-5</v>
      </c>
      <c r="H280" s="12">
        <f t="shared" si="112"/>
        <v>1.086426195274974E-2</v>
      </c>
      <c r="I280" s="41">
        <f>'Survival-1cycle NMA'!DT281</f>
        <v>1.6768782639228E-2</v>
      </c>
      <c r="J280" s="12">
        <f t="shared" si="113"/>
        <v>1.6665520608613274E-2</v>
      </c>
      <c r="K280" s="41">
        <f>'Survival-1cycle NMA'!DM281</f>
        <v>1.0326203061472601E-4</v>
      </c>
      <c r="L280" s="41">
        <f t="shared" si="114"/>
        <v>1.08755583849212E-2</v>
      </c>
      <c r="M280" s="41">
        <f t="shared" si="115"/>
        <v>1.1296432171459299E-5</v>
      </c>
      <c r="N280" s="41">
        <f t="shared" si="116"/>
        <v>1.086426195274974E-2</v>
      </c>
      <c r="O280" s="41">
        <f t="shared" si="117"/>
        <v>1.6768782639228E-2</v>
      </c>
      <c r="P280" s="41">
        <f t="shared" si="118"/>
        <v>1.6665520608613274E-2</v>
      </c>
      <c r="Q280" s="41">
        <f t="shared" si="119"/>
        <v>1.0326203061472601E-4</v>
      </c>
      <c r="R280" s="41">
        <f t="shared" si="120"/>
        <v>1.08755583849212E-2</v>
      </c>
      <c r="S280" s="41">
        <f t="shared" si="121"/>
        <v>1.1296432171459299E-5</v>
      </c>
      <c r="T280" s="41">
        <f t="shared" si="122"/>
        <v>1.086426195274974E-2</v>
      </c>
      <c r="U280" s="41">
        <f>'Survival-1cycle NMA'!DV281</f>
        <v>1.8036224728671699E-2</v>
      </c>
      <c r="V280" s="12">
        <f t="shared" si="123"/>
        <v>1.7658248904321858E-2</v>
      </c>
      <c r="W280" s="41">
        <f>'Survival-1cycle NMA'!DO281</f>
        <v>3.7797582434984101E-4</v>
      </c>
      <c r="X280" s="41">
        <f t="shared" si="124"/>
        <v>1.6768782639228E-2</v>
      </c>
      <c r="Y280" s="41">
        <f t="shared" si="125"/>
        <v>1.6665520608613274E-2</v>
      </c>
      <c r="Z280" s="41">
        <f t="shared" si="126"/>
        <v>1.0326203061472601E-4</v>
      </c>
      <c r="AA280" s="41">
        <f>'Survival-1cycle NMA'!DU281</f>
        <v>1.1484241313062801E-2</v>
      </c>
      <c r="AB280" s="12">
        <f t="shared" si="127"/>
        <v>1.1413113690586837E-2</v>
      </c>
      <c r="AC280" s="41">
        <f>'Survival-1cycle NMA'!DN281</f>
        <v>7.1127622475963798E-5</v>
      </c>
      <c r="AD280" s="41">
        <f>'Survival-1cycle NMA'!DW281</f>
        <v>3.2023285441416097E-2</v>
      </c>
      <c r="AE280" s="12">
        <f t="shared" si="128"/>
        <v>3.1741115090657815E-2</v>
      </c>
      <c r="AF280" s="41">
        <f>'Survival-1cycle NMA'!DP281</f>
        <v>2.82170350758282E-4</v>
      </c>
      <c r="AG280" s="41">
        <f t="shared" si="129"/>
        <v>1.08755583849212E-2</v>
      </c>
      <c r="AH280" s="41">
        <f t="shared" si="130"/>
        <v>1.1296432171459299E-5</v>
      </c>
      <c r="AI280" s="41">
        <f t="shared" si="131"/>
        <v>1.086426195274974E-2</v>
      </c>
      <c r="AJ280" s="41">
        <f>'Survival-1cycle NMA'!DX281</f>
        <v>1.39588404557796E-2</v>
      </c>
      <c r="AK280" s="12">
        <f t="shared" si="132"/>
        <v>1.3524373203495024E-2</v>
      </c>
      <c r="AL280" s="41">
        <f>'Survival-1cycle NMA'!DQ281</f>
        <v>4.34467252284576E-4</v>
      </c>
      <c r="AM280" s="41">
        <f t="shared" si="133"/>
        <v>1.1484241313062801E-2</v>
      </c>
      <c r="AN280" s="41">
        <f t="shared" si="134"/>
        <v>1.1413113690586837E-2</v>
      </c>
      <c r="AO280" s="41">
        <f t="shared" si="135"/>
        <v>7.1127622475963798E-5</v>
      </c>
    </row>
    <row r="281" spans="1:41">
      <c r="A281" s="12">
        <v>278</v>
      </c>
      <c r="B281" s="12">
        <f t="shared" si="110"/>
        <v>15.936986301369863</v>
      </c>
      <c r="C281" s="41">
        <f>'Survival-1cycle NMA'!DS282</f>
        <v>1.8892423739649802E-2</v>
      </c>
      <c r="D281" s="41">
        <f>'Survival-1cycle NMA'!DL282</f>
        <v>3.9714477325314399E-5</v>
      </c>
      <c r="E281" s="12">
        <f t="shared" si="111"/>
        <v>1.8852709262324487E-2</v>
      </c>
      <c r="F281" s="41">
        <f>'Survival-1cycle NMA'!DR282</f>
        <v>1.07914373568793E-2</v>
      </c>
      <c r="G281" s="41">
        <f>'Survival-1cycle NMA'!DK282</f>
        <v>1.10711476464243E-5</v>
      </c>
      <c r="H281" s="12">
        <f t="shared" si="112"/>
        <v>1.0780366209232875E-2</v>
      </c>
      <c r="I281" s="41">
        <f>'Survival-1cycle NMA'!DT282</f>
        <v>1.66463349249363E-2</v>
      </c>
      <c r="J281" s="12">
        <f t="shared" si="113"/>
        <v>1.6544874015810639E-2</v>
      </c>
      <c r="K281" s="41">
        <f>'Survival-1cycle NMA'!DM282</f>
        <v>1.01460909125661E-4</v>
      </c>
      <c r="L281" s="41">
        <f t="shared" si="114"/>
        <v>1.07914373568793E-2</v>
      </c>
      <c r="M281" s="41">
        <f t="shared" si="115"/>
        <v>1.10711476464243E-5</v>
      </c>
      <c r="N281" s="41">
        <f t="shared" si="116"/>
        <v>1.0780366209232875E-2</v>
      </c>
      <c r="O281" s="41">
        <f t="shared" si="117"/>
        <v>1.66463349249363E-2</v>
      </c>
      <c r="P281" s="41">
        <f t="shared" si="118"/>
        <v>1.6544874015810639E-2</v>
      </c>
      <c r="Q281" s="41">
        <f t="shared" si="119"/>
        <v>1.01460909125661E-4</v>
      </c>
      <c r="R281" s="41">
        <f t="shared" si="120"/>
        <v>1.07914373568793E-2</v>
      </c>
      <c r="S281" s="41">
        <f t="shared" si="121"/>
        <v>1.10711476464243E-5</v>
      </c>
      <c r="T281" s="41">
        <f t="shared" si="122"/>
        <v>1.0780366209232875E-2</v>
      </c>
      <c r="U281" s="41">
        <f>'Survival-1cycle NMA'!DV282</f>
        <v>1.79058771719133E-2</v>
      </c>
      <c r="V281" s="12">
        <f t="shared" si="123"/>
        <v>1.7533897645834597E-2</v>
      </c>
      <c r="W281" s="41">
        <f>'Survival-1cycle NMA'!DO282</f>
        <v>3.7197952607870299E-4</v>
      </c>
      <c r="X281" s="41">
        <f t="shared" si="124"/>
        <v>1.66463349249363E-2</v>
      </c>
      <c r="Y281" s="41">
        <f t="shared" si="125"/>
        <v>1.6544874015810639E-2</v>
      </c>
      <c r="Z281" s="41">
        <f t="shared" si="126"/>
        <v>1.01460909125661E-4</v>
      </c>
      <c r="AA281" s="41">
        <f>'Survival-1cycle NMA'!DU282</f>
        <v>1.13960231053809E-2</v>
      </c>
      <c r="AB281" s="12">
        <f t="shared" si="127"/>
        <v>1.1326167166393449E-2</v>
      </c>
      <c r="AC281" s="41">
        <f>'Survival-1cycle NMA'!DN282</f>
        <v>6.9855938987450905E-5</v>
      </c>
      <c r="AD281" s="41">
        <f>'Survival-1cycle NMA'!DW282</f>
        <v>3.1811661685534801E-2</v>
      </c>
      <c r="AE281" s="12">
        <f t="shared" si="128"/>
        <v>3.1534070467675493E-2</v>
      </c>
      <c r="AF281" s="41">
        <f>'Survival-1cycle NMA'!DP282</f>
        <v>2.7759121785930801E-4</v>
      </c>
      <c r="AG281" s="41">
        <f t="shared" si="129"/>
        <v>1.07914373568793E-2</v>
      </c>
      <c r="AH281" s="41">
        <f t="shared" si="130"/>
        <v>1.10711476464243E-5</v>
      </c>
      <c r="AI281" s="41">
        <f t="shared" si="131"/>
        <v>1.0780366209232875E-2</v>
      </c>
      <c r="AJ281" s="41">
        <f>'Survival-1cycle NMA'!DX282</f>
        <v>1.38543136680632E-2</v>
      </c>
      <c r="AK281" s="12">
        <f t="shared" si="132"/>
        <v>1.3426662722710958E-2</v>
      </c>
      <c r="AL281" s="41">
        <f>'Survival-1cycle NMA'!DQ282</f>
        <v>4.2765094535224301E-4</v>
      </c>
      <c r="AM281" s="41">
        <f t="shared" si="133"/>
        <v>1.13960231053809E-2</v>
      </c>
      <c r="AN281" s="41">
        <f t="shared" si="134"/>
        <v>1.1326167166393449E-2</v>
      </c>
      <c r="AO281" s="41">
        <f t="shared" si="135"/>
        <v>6.9855938987450905E-5</v>
      </c>
    </row>
    <row r="282" spans="1:41">
      <c r="A282" s="12">
        <v>279</v>
      </c>
      <c r="B282" s="12">
        <f t="shared" si="110"/>
        <v>15.994520547945205</v>
      </c>
      <c r="C282" s="41">
        <f>'Survival-1cycle NMA'!DS283</f>
        <v>1.87572862196554E-2</v>
      </c>
      <c r="D282" s="41">
        <f>'Survival-1cycle NMA'!DL283</f>
        <v>3.8980474282746001E-5</v>
      </c>
      <c r="E282" s="12">
        <f t="shared" si="111"/>
        <v>1.8718305745372654E-2</v>
      </c>
      <c r="F282" s="41">
        <f>'Survival-1cycle NMA'!DR283</f>
        <v>1.0708185509653601E-2</v>
      </c>
      <c r="G282" s="41">
        <f>'Survival-1cycle NMA'!DK283</f>
        <v>1.08509030986026E-5</v>
      </c>
      <c r="H282" s="12">
        <f t="shared" si="112"/>
        <v>1.0697334606554998E-2</v>
      </c>
      <c r="I282" s="41">
        <f>'Survival-1cycle NMA'!DT283</f>
        <v>1.6525093285327599E-2</v>
      </c>
      <c r="J282" s="12">
        <f t="shared" si="113"/>
        <v>1.6425397856214344E-2</v>
      </c>
      <c r="K282" s="41">
        <f>'Survival-1cycle NMA'!DM283</f>
        <v>9.9695429113255698E-5</v>
      </c>
      <c r="L282" s="41">
        <f t="shared" si="114"/>
        <v>1.0708185509653601E-2</v>
      </c>
      <c r="M282" s="41">
        <f t="shared" si="115"/>
        <v>1.08509030986026E-5</v>
      </c>
      <c r="N282" s="41">
        <f t="shared" si="116"/>
        <v>1.0697334606554998E-2</v>
      </c>
      <c r="O282" s="41">
        <f t="shared" si="117"/>
        <v>1.6525093285327599E-2</v>
      </c>
      <c r="P282" s="41">
        <f t="shared" si="118"/>
        <v>1.6425397856214344E-2</v>
      </c>
      <c r="Q282" s="41">
        <f t="shared" si="119"/>
        <v>9.9695429113255698E-5</v>
      </c>
      <c r="R282" s="41">
        <f t="shared" si="120"/>
        <v>1.0708185509653601E-2</v>
      </c>
      <c r="S282" s="41">
        <f t="shared" si="121"/>
        <v>1.08509030986026E-5</v>
      </c>
      <c r="T282" s="41">
        <f t="shared" si="122"/>
        <v>1.0697334606554998E-2</v>
      </c>
      <c r="U282" s="41">
        <f>'Survival-1cycle NMA'!DV283</f>
        <v>1.77768025083316E-2</v>
      </c>
      <c r="V282" s="12">
        <f t="shared" si="123"/>
        <v>1.7410710476303735E-2</v>
      </c>
      <c r="W282" s="41">
        <f>'Survival-1cycle NMA'!DO283</f>
        <v>3.66092032027865E-4</v>
      </c>
      <c r="X282" s="41">
        <f t="shared" si="124"/>
        <v>1.6525093285327599E-2</v>
      </c>
      <c r="Y282" s="41">
        <f t="shared" si="125"/>
        <v>1.6425397856214344E-2</v>
      </c>
      <c r="Z282" s="41">
        <f t="shared" si="126"/>
        <v>9.9695429113255698E-5</v>
      </c>
      <c r="AA282" s="41">
        <f>'Survival-1cycle NMA'!DU283</f>
        <v>1.13087111997915E-2</v>
      </c>
      <c r="AB282" s="12">
        <f t="shared" si="127"/>
        <v>1.1240101203884424E-2</v>
      </c>
      <c r="AC282" s="41">
        <f>'Survival-1cycle NMA'!DN283</f>
        <v>6.8609995907076296E-5</v>
      </c>
      <c r="AD282" s="41">
        <f>'Survival-1cycle NMA'!DW283</f>
        <v>3.1601956225872502E-2</v>
      </c>
      <c r="AE282" s="12">
        <f t="shared" si="128"/>
        <v>3.1328859310675888E-2</v>
      </c>
      <c r="AF282" s="41">
        <f>'Survival-1cycle NMA'!DP283</f>
        <v>2.7309691519661301E-4</v>
      </c>
      <c r="AG282" s="41">
        <f t="shared" si="129"/>
        <v>1.0708185509653601E-2</v>
      </c>
      <c r="AH282" s="41">
        <f t="shared" si="130"/>
        <v>1.08509030986026E-5</v>
      </c>
      <c r="AI282" s="41">
        <f t="shared" si="131"/>
        <v>1.0697334606554998E-2</v>
      </c>
      <c r="AJ282" s="41">
        <f>'Survival-1cycle NMA'!DX283</f>
        <v>1.37508382021944E-2</v>
      </c>
      <c r="AK282" s="12">
        <f t="shared" si="132"/>
        <v>1.3329881130304129E-2</v>
      </c>
      <c r="AL282" s="41">
        <f>'Survival-1cycle NMA'!DQ283</f>
        <v>4.2095707189027099E-4</v>
      </c>
      <c r="AM282" s="41">
        <f t="shared" si="133"/>
        <v>1.13087111997915E-2</v>
      </c>
      <c r="AN282" s="41">
        <f t="shared" si="134"/>
        <v>1.1240101203884424E-2</v>
      </c>
      <c r="AO282" s="41">
        <f t="shared" si="135"/>
        <v>6.8609995907076296E-5</v>
      </c>
    </row>
    <row r="283" spans="1:41">
      <c r="A283" s="12">
        <v>280</v>
      </c>
      <c r="B283" s="12">
        <f t="shared" si="110"/>
        <v>16.052054794520547</v>
      </c>
      <c r="C283" s="41">
        <f>'Survival-1cycle NMA'!DS284</f>
        <v>1.86234563451106E-2</v>
      </c>
      <c r="D283" s="41">
        <f>'Survival-1cycle NMA'!DL284</f>
        <v>3.8261781905912797E-5</v>
      </c>
      <c r="E283" s="12">
        <f t="shared" si="111"/>
        <v>1.8585194563204687E-2</v>
      </c>
      <c r="F283" s="41">
        <f>'Survival-1cycle NMA'!DR284</f>
        <v>1.0625791477583199E-2</v>
      </c>
      <c r="G283" s="41">
        <f>'Survival-1cycle NMA'!DK284</f>
        <v>1.06355731646079E-5</v>
      </c>
      <c r="H283" s="12">
        <f t="shared" si="112"/>
        <v>1.0615155904418591E-2</v>
      </c>
      <c r="I283" s="41">
        <f>'Survival-1cycle NMA'!DT284</f>
        <v>1.64050425811849E-2</v>
      </c>
      <c r="J283" s="12">
        <f t="shared" si="113"/>
        <v>1.6307077782550458E-2</v>
      </c>
      <c r="K283" s="41">
        <f>'Survival-1cycle NMA'!DM284</f>
        <v>9.7964798634442296E-5</v>
      </c>
      <c r="L283" s="41">
        <f t="shared" si="114"/>
        <v>1.0625791477583199E-2</v>
      </c>
      <c r="M283" s="41">
        <f t="shared" si="115"/>
        <v>1.06355731646079E-5</v>
      </c>
      <c r="N283" s="41">
        <f t="shared" si="116"/>
        <v>1.0615155904418591E-2</v>
      </c>
      <c r="O283" s="41">
        <f t="shared" si="117"/>
        <v>1.64050425811849E-2</v>
      </c>
      <c r="P283" s="41">
        <f t="shared" si="118"/>
        <v>1.6307077782550458E-2</v>
      </c>
      <c r="Q283" s="41">
        <f t="shared" si="119"/>
        <v>9.7964798634442296E-5</v>
      </c>
      <c r="R283" s="41">
        <f t="shared" si="120"/>
        <v>1.0625791477583199E-2</v>
      </c>
      <c r="S283" s="41">
        <f t="shared" si="121"/>
        <v>1.06355731646079E-5</v>
      </c>
      <c r="T283" s="41">
        <f t="shared" si="122"/>
        <v>1.0615155904418591E-2</v>
      </c>
      <c r="U283" s="41">
        <f>'Survival-1cycle NMA'!DV284</f>
        <v>1.76489848770063E-2</v>
      </c>
      <c r="V283" s="12">
        <f t="shared" si="123"/>
        <v>1.7288673767355787E-2</v>
      </c>
      <c r="W283" s="41">
        <f>'Survival-1cycle NMA'!DO284</f>
        <v>3.6031110965051299E-4</v>
      </c>
      <c r="X283" s="41">
        <f t="shared" si="124"/>
        <v>1.64050425811849E-2</v>
      </c>
      <c r="Y283" s="41">
        <f t="shared" si="125"/>
        <v>1.6307077782550458E-2</v>
      </c>
      <c r="Z283" s="41">
        <f t="shared" si="126"/>
        <v>9.7964798634442296E-5</v>
      </c>
      <c r="AA283" s="41">
        <f>'Survival-1cycle NMA'!DU284</f>
        <v>1.1222293803129699E-2</v>
      </c>
      <c r="AB283" s="12">
        <f t="shared" si="127"/>
        <v>1.1154904593852075E-2</v>
      </c>
      <c r="AC283" s="41">
        <f>'Survival-1cycle NMA'!DN284</f>
        <v>6.7389209277624E-5</v>
      </c>
      <c r="AD283" s="41">
        <f>'Survival-1cycle NMA'!DW284</f>
        <v>3.1394146636076002E-2</v>
      </c>
      <c r="AE283" s="12">
        <f t="shared" si="128"/>
        <v>3.1125460967397121E-2</v>
      </c>
      <c r="AF283" s="41">
        <f>'Survival-1cycle NMA'!DP284</f>
        <v>2.6868566867888099E-4</v>
      </c>
      <c r="AG283" s="41">
        <f t="shared" si="129"/>
        <v>1.0625791477583199E-2</v>
      </c>
      <c r="AH283" s="41">
        <f t="shared" si="130"/>
        <v>1.06355731646079E-5</v>
      </c>
      <c r="AI283" s="41">
        <f t="shared" si="131"/>
        <v>1.0615155904418591E-2</v>
      </c>
      <c r="AJ283" s="41">
        <f>'Survival-1cycle NMA'!DX284</f>
        <v>1.36484006234521E-2</v>
      </c>
      <c r="AK283" s="12">
        <f t="shared" si="132"/>
        <v>1.3234017480429433E-2</v>
      </c>
      <c r="AL283" s="41">
        <f>'Survival-1cycle NMA'!DQ284</f>
        <v>4.14383143022667E-4</v>
      </c>
      <c r="AM283" s="41">
        <f t="shared" si="133"/>
        <v>1.1222293803129699E-2</v>
      </c>
      <c r="AN283" s="41">
        <f t="shared" si="134"/>
        <v>1.1154904593852075E-2</v>
      </c>
      <c r="AO283" s="41">
        <f t="shared" si="135"/>
        <v>6.7389209277624E-5</v>
      </c>
    </row>
    <row r="284" spans="1:41">
      <c r="A284" s="12">
        <v>281</v>
      </c>
      <c r="B284" s="12">
        <f t="shared" si="110"/>
        <v>16.109589041095891</v>
      </c>
      <c r="C284" s="41">
        <f>'Survival-1cycle NMA'!DS285</f>
        <v>1.84909179573324E-2</v>
      </c>
      <c r="D284" s="41">
        <f>'Survival-1cycle NMA'!DL285</f>
        <v>3.7558043214702699E-5</v>
      </c>
      <c r="E284" s="12">
        <f t="shared" si="111"/>
        <v>1.8453359914117697E-2</v>
      </c>
      <c r="F284" s="41">
        <f>'Survival-1cycle NMA'!DR285</f>
        <v>1.0544244075933899E-2</v>
      </c>
      <c r="G284" s="41">
        <f>'Survival-1cycle NMA'!DK285</f>
        <v>1.0425035920635901E-5</v>
      </c>
      <c r="H284" s="12">
        <f t="shared" si="112"/>
        <v>1.0533819040013263E-2</v>
      </c>
      <c r="I284" s="41">
        <f>'Survival-1cycle NMA'!DT285</f>
        <v>1.62861679058268E-2</v>
      </c>
      <c r="J284" s="12">
        <f t="shared" si="113"/>
        <v>1.6189899660502195E-2</v>
      </c>
      <c r="K284" s="41">
        <f>'Survival-1cycle NMA'!DM285</f>
        <v>9.6268245324604402E-5</v>
      </c>
      <c r="L284" s="41">
        <f t="shared" si="114"/>
        <v>1.0544244075933899E-2</v>
      </c>
      <c r="M284" s="41">
        <f t="shared" si="115"/>
        <v>1.0425035920635901E-5</v>
      </c>
      <c r="N284" s="41">
        <f t="shared" si="116"/>
        <v>1.0533819040013263E-2</v>
      </c>
      <c r="O284" s="41">
        <f t="shared" si="117"/>
        <v>1.62861679058268E-2</v>
      </c>
      <c r="P284" s="41">
        <f t="shared" si="118"/>
        <v>1.6189899660502195E-2</v>
      </c>
      <c r="Q284" s="41">
        <f t="shared" si="119"/>
        <v>9.6268245324604402E-5</v>
      </c>
      <c r="R284" s="41">
        <f t="shared" si="120"/>
        <v>1.0544244075933899E-2</v>
      </c>
      <c r="S284" s="41">
        <f t="shared" si="121"/>
        <v>1.0425035920635901E-5</v>
      </c>
      <c r="T284" s="41">
        <f t="shared" si="122"/>
        <v>1.0533819040013263E-2</v>
      </c>
      <c r="U284" s="41">
        <f>'Survival-1cycle NMA'!DV285</f>
        <v>1.7522408659075402E-2</v>
      </c>
      <c r="V284" s="12">
        <f t="shared" si="123"/>
        <v>1.7167774081394145E-2</v>
      </c>
      <c r="W284" s="41">
        <f>'Survival-1cycle NMA'!DO285</f>
        <v>3.5463457768125699E-4</v>
      </c>
      <c r="X284" s="41">
        <f t="shared" si="124"/>
        <v>1.62861679058268E-2</v>
      </c>
      <c r="Y284" s="41">
        <f t="shared" si="125"/>
        <v>1.6189899660502195E-2</v>
      </c>
      <c r="Z284" s="41">
        <f t="shared" si="126"/>
        <v>9.6268245324604402E-5</v>
      </c>
      <c r="AA284" s="41">
        <f>'Survival-1cycle NMA'!DU285</f>
        <v>1.1136759309161E-2</v>
      </c>
      <c r="AB284" s="12">
        <f t="shared" si="127"/>
        <v>1.1070566299302561E-2</v>
      </c>
      <c r="AC284" s="41">
        <f>'Survival-1cycle NMA'!DN285</f>
        <v>6.6193009858439594E-5</v>
      </c>
      <c r="AD284" s="41">
        <f>'Survival-1cycle NMA'!DW285</f>
        <v>3.1188210813428801E-2</v>
      </c>
      <c r="AE284" s="12">
        <f t="shared" si="128"/>
        <v>3.0923855067740851E-2</v>
      </c>
      <c r="AF284" s="41">
        <f>'Survival-1cycle NMA'!DP285</f>
        <v>2.6435574568795E-4</v>
      </c>
      <c r="AG284" s="41">
        <f t="shared" si="129"/>
        <v>1.0544244075933899E-2</v>
      </c>
      <c r="AH284" s="41">
        <f t="shared" si="130"/>
        <v>1.0425035920635901E-5</v>
      </c>
      <c r="AI284" s="41">
        <f t="shared" si="131"/>
        <v>1.0533819040013263E-2</v>
      </c>
      <c r="AJ284" s="41">
        <f>'Survival-1cycle NMA'!DX285</f>
        <v>1.3546987706722099E-2</v>
      </c>
      <c r="AK284" s="12">
        <f t="shared" si="132"/>
        <v>1.3139060980169223E-2</v>
      </c>
      <c r="AL284" s="41">
        <f>'Survival-1cycle NMA'!DQ285</f>
        <v>4.0792672655287599E-4</v>
      </c>
      <c r="AM284" s="41">
        <f t="shared" si="133"/>
        <v>1.1136759309161E-2</v>
      </c>
      <c r="AN284" s="41">
        <f t="shared" si="134"/>
        <v>1.1070566299302561E-2</v>
      </c>
      <c r="AO284" s="41">
        <f t="shared" si="135"/>
        <v>6.6193009858439594E-5</v>
      </c>
    </row>
    <row r="285" spans="1:41">
      <c r="A285" s="12">
        <v>282</v>
      </c>
      <c r="B285" s="12">
        <f t="shared" si="110"/>
        <v>16.167123287671235</v>
      </c>
      <c r="C285" s="41">
        <f>'Survival-1cycle NMA'!DS286</f>
        <v>1.83596551423423E-2</v>
      </c>
      <c r="D285" s="41">
        <f>'Survival-1cycle NMA'!DL286</f>
        <v>3.6868910452625401E-5</v>
      </c>
      <c r="E285" s="12">
        <f t="shared" si="111"/>
        <v>1.8322786231889675E-2</v>
      </c>
      <c r="F285" s="41">
        <f>'Survival-1cycle NMA'!DR286</f>
        <v>1.0463532297490899E-2</v>
      </c>
      <c r="G285" s="41">
        <f>'Survival-1cycle NMA'!DK286</f>
        <v>1.02191727793244E-5</v>
      </c>
      <c r="H285" s="12">
        <f t="shared" si="112"/>
        <v>1.0453313124711575E-2</v>
      </c>
      <c r="I285" s="41">
        <f>'Survival-1cycle NMA'!DT286</f>
        <v>1.61684545808677E-2</v>
      </c>
      <c r="J285" s="12">
        <f t="shared" si="113"/>
        <v>1.6073849565004364E-2</v>
      </c>
      <c r="K285" s="41">
        <f>'Survival-1cycle NMA'!DM286</f>
        <v>9.4605015863336001E-5</v>
      </c>
      <c r="L285" s="41">
        <f t="shared" si="114"/>
        <v>1.0463532297490899E-2</v>
      </c>
      <c r="M285" s="41">
        <f t="shared" si="115"/>
        <v>1.02191727793244E-5</v>
      </c>
      <c r="N285" s="41">
        <f t="shared" si="116"/>
        <v>1.0453313124711575E-2</v>
      </c>
      <c r="O285" s="41">
        <f t="shared" si="117"/>
        <v>1.61684545808677E-2</v>
      </c>
      <c r="P285" s="41">
        <f t="shared" si="118"/>
        <v>1.6073849565004364E-2</v>
      </c>
      <c r="Q285" s="41">
        <f t="shared" si="119"/>
        <v>9.4605015863336001E-5</v>
      </c>
      <c r="R285" s="41">
        <f t="shared" si="120"/>
        <v>1.0463532297490899E-2</v>
      </c>
      <c r="S285" s="41">
        <f t="shared" si="121"/>
        <v>1.02191727793244E-5</v>
      </c>
      <c r="T285" s="41">
        <f t="shared" si="122"/>
        <v>1.0453313124711575E-2</v>
      </c>
      <c r="U285" s="41">
        <f>'Survival-1cycle NMA'!DV286</f>
        <v>1.7397058473347798E-2</v>
      </c>
      <c r="V285" s="12">
        <f t="shared" si="123"/>
        <v>1.7047998168518513E-2</v>
      </c>
      <c r="W285" s="41">
        <f>'Survival-1cycle NMA'!DO286</f>
        <v>3.4906030482928502E-4</v>
      </c>
      <c r="X285" s="41">
        <f t="shared" si="124"/>
        <v>1.61684545808677E-2</v>
      </c>
      <c r="Y285" s="41">
        <f t="shared" si="125"/>
        <v>1.6073849565004364E-2</v>
      </c>
      <c r="Z285" s="41">
        <f t="shared" si="126"/>
        <v>9.4605015863336001E-5</v>
      </c>
      <c r="AA285" s="41">
        <f>'Survival-1cycle NMA'!DU286</f>
        <v>1.10520962950758E-2</v>
      </c>
      <c r="AB285" s="12">
        <f t="shared" si="127"/>
        <v>1.0987075452359709E-2</v>
      </c>
      <c r="AC285" s="41">
        <f>'Survival-1cycle NMA'!DN286</f>
        <v>6.5020842716090294E-5</v>
      </c>
      <c r="AD285" s="41">
        <f>'Survival-1cycle NMA'!DW286</f>
        <v>3.0984126973265601E-2</v>
      </c>
      <c r="AE285" s="12">
        <f t="shared" si="128"/>
        <v>3.0724021519260146E-2</v>
      </c>
      <c r="AF285" s="41">
        <f>'Survival-1cycle NMA'!DP286</f>
        <v>2.6010545400545498E-4</v>
      </c>
      <c r="AG285" s="41">
        <f t="shared" si="129"/>
        <v>1.0463532297490899E-2</v>
      </c>
      <c r="AH285" s="41">
        <f t="shared" si="130"/>
        <v>1.02191727793244E-5</v>
      </c>
      <c r="AI285" s="41">
        <f t="shared" si="131"/>
        <v>1.0453313124711575E-2</v>
      </c>
      <c r="AJ285" s="41">
        <f>'Survival-1cycle NMA'!DX286</f>
        <v>1.34465864326219E-2</v>
      </c>
      <c r="AK285" s="12">
        <f t="shared" si="132"/>
        <v>1.304500098709175E-2</v>
      </c>
      <c r="AL285" s="41">
        <f>'Survival-1cycle NMA'!DQ286</f>
        <v>4.0158544553014998E-4</v>
      </c>
      <c r="AM285" s="41">
        <f t="shared" si="133"/>
        <v>1.10520962950758E-2</v>
      </c>
      <c r="AN285" s="41">
        <f t="shared" si="134"/>
        <v>1.0987075452359709E-2</v>
      </c>
      <c r="AO285" s="41">
        <f t="shared" si="135"/>
        <v>6.5020842716090294E-5</v>
      </c>
    </row>
    <row r="286" spans="1:41">
      <c r="A286" s="12">
        <v>283</v>
      </c>
      <c r="B286" s="12">
        <f t="shared" si="110"/>
        <v>16.224657534246575</v>
      </c>
      <c r="C286" s="41">
        <f>'Survival-1cycle NMA'!DS287</f>
        <v>1.8229652226459701E-2</v>
      </c>
      <c r="D286" s="41">
        <f>'Survival-1cycle NMA'!DL287</f>
        <v>3.6194044825688103E-5</v>
      </c>
      <c r="E286" s="12">
        <f t="shared" si="111"/>
        <v>1.8193458181634013E-2</v>
      </c>
      <c r="F286" s="41">
        <f>'Survival-1cycle NMA'!DR287</f>
        <v>1.03836453092275E-2</v>
      </c>
      <c r="G286" s="41">
        <f>'Survival-1cycle NMA'!DK287</f>
        <v>1.00178683896113E-5</v>
      </c>
      <c r="H286" s="12">
        <f t="shared" si="112"/>
        <v>1.0373627440837889E-2</v>
      </c>
      <c r="I286" s="41">
        <f>'Survival-1cycle NMA'!DT287</f>
        <v>1.6051888152065302E-2</v>
      </c>
      <c r="J286" s="12">
        <f t="shared" si="113"/>
        <v>1.595891377660889E-2</v>
      </c>
      <c r="K286" s="41">
        <f>'Survival-1cycle NMA'!DM287</f>
        <v>9.2974375456411602E-5</v>
      </c>
      <c r="L286" s="41">
        <f t="shared" si="114"/>
        <v>1.03836453092275E-2</v>
      </c>
      <c r="M286" s="41">
        <f t="shared" si="115"/>
        <v>1.00178683896113E-5</v>
      </c>
      <c r="N286" s="41">
        <f t="shared" si="116"/>
        <v>1.0373627440837889E-2</v>
      </c>
      <c r="O286" s="41">
        <f t="shared" si="117"/>
        <v>1.6051888152065302E-2</v>
      </c>
      <c r="P286" s="41">
        <f t="shared" si="118"/>
        <v>1.595891377660889E-2</v>
      </c>
      <c r="Q286" s="41">
        <f t="shared" si="119"/>
        <v>9.2974375456411602E-5</v>
      </c>
      <c r="R286" s="41">
        <f t="shared" si="120"/>
        <v>1.03836453092275E-2</v>
      </c>
      <c r="S286" s="41">
        <f t="shared" si="121"/>
        <v>1.00178683896113E-5</v>
      </c>
      <c r="T286" s="41">
        <f t="shared" si="122"/>
        <v>1.0373627440837889E-2</v>
      </c>
      <c r="U286" s="41">
        <f>'Survival-1cycle NMA'!DV287</f>
        <v>1.7272919172003999E-2</v>
      </c>
      <c r="V286" s="12">
        <f t="shared" si="123"/>
        <v>1.6929332963495726E-2</v>
      </c>
      <c r="W286" s="41">
        <f>'Survival-1cycle NMA'!DO287</f>
        <v>3.4358620850827298E-4</v>
      </c>
      <c r="X286" s="41">
        <f t="shared" si="124"/>
        <v>1.6051888152065302E-2</v>
      </c>
      <c r="Y286" s="41">
        <f t="shared" si="125"/>
        <v>1.595891377660889E-2</v>
      </c>
      <c r="Z286" s="41">
        <f t="shared" si="126"/>
        <v>9.2974375456411602E-5</v>
      </c>
      <c r="AA286" s="41">
        <f>'Survival-1cycle NMA'!DU287</f>
        <v>1.09682935180577E-2</v>
      </c>
      <c r="AB286" s="12">
        <f t="shared" si="127"/>
        <v>1.0904421351229017E-2</v>
      </c>
      <c r="AC286" s="41">
        <f>'Survival-1cycle NMA'!DN287</f>
        <v>6.3872166828682394E-5</v>
      </c>
      <c r="AD286" s="41">
        <f>'Survival-1cycle NMA'!DW287</f>
        <v>3.07818736435054E-2</v>
      </c>
      <c r="AE286" s="12">
        <f t="shared" si="128"/>
        <v>3.0525940502737294E-2</v>
      </c>
      <c r="AF286" s="41">
        <f>'Survival-1cycle NMA'!DP287</f>
        <v>2.5593314076810498E-4</v>
      </c>
      <c r="AG286" s="41">
        <f t="shared" si="129"/>
        <v>1.03836453092275E-2</v>
      </c>
      <c r="AH286" s="41">
        <f t="shared" si="130"/>
        <v>1.00178683896113E-5</v>
      </c>
      <c r="AI286" s="41">
        <f t="shared" si="131"/>
        <v>1.0373627440837889E-2</v>
      </c>
      <c r="AJ286" s="41">
        <f>'Survival-1cycle NMA'!DX287</f>
        <v>1.3347183983705E-2</v>
      </c>
      <c r="AK286" s="12">
        <f t="shared" si="132"/>
        <v>1.2951827006848113E-2</v>
      </c>
      <c r="AL286" s="41">
        <f>'Survival-1cycle NMA'!DQ287</f>
        <v>3.9535697685688702E-4</v>
      </c>
      <c r="AM286" s="41">
        <f t="shared" si="133"/>
        <v>1.09682935180577E-2</v>
      </c>
      <c r="AN286" s="41">
        <f t="shared" si="134"/>
        <v>1.0904421351229017E-2</v>
      </c>
      <c r="AO286" s="41">
        <f t="shared" si="135"/>
        <v>6.3872166828682394E-5</v>
      </c>
    </row>
    <row r="287" spans="1:41">
      <c r="A287" s="12">
        <v>284</v>
      </c>
      <c r="B287" s="12">
        <f t="shared" si="110"/>
        <v>16.282191780821918</v>
      </c>
      <c r="C287" s="41">
        <f>'Survival-1cycle NMA'!DS288</f>
        <v>1.8100893771989899E-2</v>
      </c>
      <c r="D287" s="41">
        <f>'Survival-1cycle NMA'!DL288</f>
        <v>3.5533116247266099E-5</v>
      </c>
      <c r="E287" s="12">
        <f t="shared" si="111"/>
        <v>1.8065360655742633E-2</v>
      </c>
      <c r="F287" s="41">
        <f>'Survival-1cycle NMA'!DR288</f>
        <v>1.03045724490446E-2</v>
      </c>
      <c r="G287" s="41">
        <f>'Survival-1cycle NMA'!DK288</f>
        <v>9.8210105397011898E-6</v>
      </c>
      <c r="H287" s="12">
        <f t="shared" si="112"/>
        <v>1.0294751438504899E-2</v>
      </c>
      <c r="I287" s="41">
        <f>'Survival-1cycle NMA'!DT288</f>
        <v>1.59364543852583E-2</v>
      </c>
      <c r="J287" s="12">
        <f t="shared" si="113"/>
        <v>1.5845078777925667E-2</v>
      </c>
      <c r="K287" s="41">
        <f>'Survival-1cycle NMA'!DM288</f>
        <v>9.1375607332633307E-5</v>
      </c>
      <c r="L287" s="41">
        <f t="shared" si="114"/>
        <v>1.03045724490446E-2</v>
      </c>
      <c r="M287" s="41">
        <f t="shared" si="115"/>
        <v>9.8210105397011898E-6</v>
      </c>
      <c r="N287" s="41">
        <f t="shared" si="116"/>
        <v>1.0294751438504899E-2</v>
      </c>
      <c r="O287" s="41">
        <f t="shared" si="117"/>
        <v>1.59364543852583E-2</v>
      </c>
      <c r="P287" s="41">
        <f t="shared" si="118"/>
        <v>1.5845078777925667E-2</v>
      </c>
      <c r="Q287" s="41">
        <f t="shared" si="119"/>
        <v>9.1375607332633307E-5</v>
      </c>
      <c r="R287" s="41">
        <f t="shared" si="120"/>
        <v>1.03045724490446E-2</v>
      </c>
      <c r="S287" s="41">
        <f t="shared" si="121"/>
        <v>9.8210105397011898E-6</v>
      </c>
      <c r="T287" s="41">
        <f t="shared" si="122"/>
        <v>1.0294751438504899E-2</v>
      </c>
      <c r="U287" s="41">
        <f>'Survival-1cycle NMA'!DV288</f>
        <v>1.7149975836390802E-2</v>
      </c>
      <c r="V287" s="12">
        <f t="shared" si="123"/>
        <v>1.6811765582789323E-2</v>
      </c>
      <c r="W287" s="41">
        <f>'Survival-1cycle NMA'!DO288</f>
        <v>3.3821025360147898E-4</v>
      </c>
      <c r="X287" s="41">
        <f t="shared" si="124"/>
        <v>1.59364543852583E-2</v>
      </c>
      <c r="Y287" s="41">
        <f t="shared" si="125"/>
        <v>1.5845078777925667E-2</v>
      </c>
      <c r="Z287" s="41">
        <f t="shared" si="126"/>
        <v>9.1375607332633307E-5</v>
      </c>
      <c r="AA287" s="41">
        <f>'Survival-1cycle NMA'!DU288</f>
        <v>1.08853399119293E-2</v>
      </c>
      <c r="AB287" s="12">
        <f t="shared" si="127"/>
        <v>1.0822593457228243E-2</v>
      </c>
      <c r="AC287" s="41">
        <f>'Survival-1cycle NMA'!DN288</f>
        <v>6.2746454701056997E-5</v>
      </c>
      <c r="AD287" s="41">
        <f>'Survival-1cycle NMA'!DW288</f>
        <v>3.0581429659290001E-2</v>
      </c>
      <c r="AE287" s="12">
        <f t="shared" si="128"/>
        <v>3.0329592467835838E-2</v>
      </c>
      <c r="AF287" s="41">
        <f>'Survival-1cycle NMA'!DP288</f>
        <v>2.51837191454163E-4</v>
      </c>
      <c r="AG287" s="41">
        <f t="shared" si="129"/>
        <v>1.03045724490446E-2</v>
      </c>
      <c r="AH287" s="41">
        <f t="shared" si="130"/>
        <v>9.8210105397011898E-6</v>
      </c>
      <c r="AI287" s="41">
        <f t="shared" si="131"/>
        <v>1.0294751438504899E-2</v>
      </c>
      <c r="AJ287" s="41">
        <f>'Survival-1cycle NMA'!DX288</f>
        <v>1.32487677407501E-2</v>
      </c>
      <c r="AK287" s="12">
        <f t="shared" si="132"/>
        <v>1.2859528690815946E-2</v>
      </c>
      <c r="AL287" s="41">
        <f>'Survival-1cycle NMA'!DQ288</f>
        <v>3.8923904993415403E-4</v>
      </c>
      <c r="AM287" s="41">
        <f t="shared" si="133"/>
        <v>1.08853399119293E-2</v>
      </c>
      <c r="AN287" s="41">
        <f t="shared" si="134"/>
        <v>1.0822593457228243E-2</v>
      </c>
      <c r="AO287" s="41">
        <f t="shared" si="135"/>
        <v>6.2746454701056997E-5</v>
      </c>
    </row>
    <row r="288" spans="1:41">
      <c r="A288" s="12">
        <v>285</v>
      </c>
      <c r="B288" s="12">
        <f t="shared" si="110"/>
        <v>16.339726027397262</v>
      </c>
      <c r="C288" s="41">
        <f>'Survival-1cycle NMA'!DS289</f>
        <v>1.79733645729994E-2</v>
      </c>
      <c r="D288" s="41">
        <f>'Survival-1cycle NMA'!DL289</f>
        <v>3.48858030927435E-5</v>
      </c>
      <c r="E288" s="12">
        <f t="shared" si="111"/>
        <v>1.7938478769906657E-2</v>
      </c>
      <c r="F288" s="41">
        <f>'Survival-1cycle NMA'!DR289</f>
        <v>1.0226303222582099E-2</v>
      </c>
      <c r="G288" s="41">
        <f>'Survival-1cycle NMA'!DK289</f>
        <v>9.6284900642507105E-6</v>
      </c>
      <c r="H288" s="12">
        <f t="shared" si="112"/>
        <v>1.0216674732517849E-2</v>
      </c>
      <c r="I288" s="41">
        <f>'Survival-1cycle NMA'!DT289</f>
        <v>1.5822139262386101E-2</v>
      </c>
      <c r="J288" s="12">
        <f t="shared" si="113"/>
        <v>1.5732331250129659E-2</v>
      </c>
      <c r="K288" s="41">
        <f>'Survival-1cycle NMA'!DM289</f>
        <v>8.9808012256442597E-5</v>
      </c>
      <c r="L288" s="41">
        <f t="shared" si="114"/>
        <v>1.0226303222582099E-2</v>
      </c>
      <c r="M288" s="41">
        <f t="shared" si="115"/>
        <v>9.6284900642507105E-6</v>
      </c>
      <c r="N288" s="41">
        <f t="shared" si="116"/>
        <v>1.0216674732517849E-2</v>
      </c>
      <c r="O288" s="41">
        <f t="shared" si="117"/>
        <v>1.5822139262386101E-2</v>
      </c>
      <c r="P288" s="41">
        <f t="shared" si="118"/>
        <v>1.5732331250129659E-2</v>
      </c>
      <c r="Q288" s="41">
        <f t="shared" si="119"/>
        <v>8.9808012256442597E-5</v>
      </c>
      <c r="R288" s="41">
        <f t="shared" si="120"/>
        <v>1.0226303222582099E-2</v>
      </c>
      <c r="S288" s="41">
        <f t="shared" si="121"/>
        <v>9.6284900642507105E-6</v>
      </c>
      <c r="T288" s="41">
        <f t="shared" si="122"/>
        <v>1.0216674732517849E-2</v>
      </c>
      <c r="U288" s="41">
        <f>'Survival-1cycle NMA'!DV289</f>
        <v>1.7028213772901798E-2</v>
      </c>
      <c r="V288" s="12">
        <f t="shared" si="123"/>
        <v>1.6695283321640095E-2</v>
      </c>
      <c r="W288" s="41">
        <f>'Survival-1cycle NMA'!DO289</f>
        <v>3.32930451261704E-4</v>
      </c>
      <c r="X288" s="41">
        <f t="shared" si="124"/>
        <v>1.5822139262386101E-2</v>
      </c>
      <c r="Y288" s="41">
        <f t="shared" si="125"/>
        <v>1.5732331250129659E-2</v>
      </c>
      <c r="Z288" s="41">
        <f t="shared" si="126"/>
        <v>8.9808012256442597E-5</v>
      </c>
      <c r="AA288" s="41">
        <f>'Survival-1cycle NMA'!DU289</f>
        <v>1.08032245838681E-2</v>
      </c>
      <c r="AB288" s="12">
        <f t="shared" si="127"/>
        <v>1.0741581391875567E-2</v>
      </c>
      <c r="AC288" s="41">
        <f>'Survival-1cycle NMA'!DN289</f>
        <v>6.1643191992533097E-5</v>
      </c>
      <c r="AD288" s="41">
        <f>'Survival-1cycle NMA'!DW289</f>
        <v>3.0382774157730899E-2</v>
      </c>
      <c r="AE288" s="12">
        <f t="shared" si="128"/>
        <v>3.0134958128833225E-2</v>
      </c>
      <c r="AF288" s="41">
        <f>'Survival-1cycle NMA'!DP289</f>
        <v>2.4781602889767401E-4</v>
      </c>
      <c r="AG288" s="41">
        <f t="shared" si="129"/>
        <v>1.0226303222582099E-2</v>
      </c>
      <c r="AH288" s="41">
        <f t="shared" si="130"/>
        <v>9.6284900642507105E-6</v>
      </c>
      <c r="AI288" s="41">
        <f t="shared" si="131"/>
        <v>1.0216674732517849E-2</v>
      </c>
      <c r="AJ288" s="41">
        <f>'Survival-1cycle NMA'!DX289</f>
        <v>1.31513252791273E-2</v>
      </c>
      <c r="AK288" s="12">
        <f t="shared" si="132"/>
        <v>1.2768095833782443E-2</v>
      </c>
      <c r="AL288" s="41">
        <f>'Survival-1cycle NMA'!DQ289</f>
        <v>3.8322944534485698E-4</v>
      </c>
      <c r="AM288" s="41">
        <f t="shared" si="133"/>
        <v>1.08032245838681E-2</v>
      </c>
      <c r="AN288" s="41">
        <f t="shared" si="134"/>
        <v>1.0741581391875567E-2</v>
      </c>
      <c r="AO288" s="41">
        <f t="shared" si="135"/>
        <v>6.1643191992533097E-5</v>
      </c>
    </row>
    <row r="289" spans="1:41">
      <c r="A289" s="12">
        <v>286</v>
      </c>
      <c r="B289" s="12">
        <f t="shared" si="110"/>
        <v>16.397260273972602</v>
      </c>
      <c r="C289" s="41">
        <f>'Survival-1cycle NMA'!DS290</f>
        <v>1.7847049651181598E-2</v>
      </c>
      <c r="D289" s="41">
        <f>'Survival-1cycle NMA'!DL290</f>
        <v>3.4251791960704401E-5</v>
      </c>
      <c r="E289" s="12">
        <f t="shared" si="111"/>
        <v>1.7812797859220894E-2</v>
      </c>
      <c r="F289" s="41">
        <f>'Survival-1cycle NMA'!DR290</f>
        <v>1.0148827300097E-2</v>
      </c>
      <c r="G289" s="41">
        <f>'Survival-1cycle NMA'!DK290</f>
        <v>9.4402007531080301E-6</v>
      </c>
      <c r="H289" s="12">
        <f t="shared" si="112"/>
        <v>1.0139387099343892E-2</v>
      </c>
      <c r="I289" s="41">
        <f>'Survival-1cycle NMA'!DT290</f>
        <v>1.5708928977596098E-2</v>
      </c>
      <c r="J289" s="12">
        <f t="shared" si="113"/>
        <v>1.5620658069541798E-2</v>
      </c>
      <c r="K289" s="41">
        <f>'Survival-1cycle NMA'!DM290</f>
        <v>8.8270908054299797E-5</v>
      </c>
      <c r="L289" s="41">
        <f t="shared" si="114"/>
        <v>1.0148827300097E-2</v>
      </c>
      <c r="M289" s="41">
        <f t="shared" si="115"/>
        <v>9.4402007531080301E-6</v>
      </c>
      <c r="N289" s="41">
        <f t="shared" si="116"/>
        <v>1.0139387099343892E-2</v>
      </c>
      <c r="O289" s="41">
        <f t="shared" si="117"/>
        <v>1.5708928977596098E-2</v>
      </c>
      <c r="P289" s="41">
        <f t="shared" si="118"/>
        <v>1.5620658069541798E-2</v>
      </c>
      <c r="Q289" s="41">
        <f t="shared" si="119"/>
        <v>8.8270908054299797E-5</v>
      </c>
      <c r="R289" s="41">
        <f t="shared" si="120"/>
        <v>1.0148827300097E-2</v>
      </c>
      <c r="S289" s="41">
        <f t="shared" si="121"/>
        <v>9.4402007531080301E-6</v>
      </c>
      <c r="T289" s="41">
        <f t="shared" si="122"/>
        <v>1.0139387099343892E-2</v>
      </c>
      <c r="U289" s="41">
        <f>'Survival-1cycle NMA'!DV290</f>
        <v>1.6907618508944199E-2</v>
      </c>
      <c r="V289" s="12">
        <f t="shared" si="123"/>
        <v>1.6579873651200304E-2</v>
      </c>
      <c r="W289" s="41">
        <f>'Survival-1cycle NMA'!DO290</f>
        <v>3.2774485774389499E-4</v>
      </c>
      <c r="X289" s="41">
        <f t="shared" si="124"/>
        <v>1.5708928977596098E-2</v>
      </c>
      <c r="Y289" s="41">
        <f t="shared" si="125"/>
        <v>1.5620658069541798E-2</v>
      </c>
      <c r="Z289" s="41">
        <f t="shared" si="126"/>
        <v>8.8270908054299797E-5</v>
      </c>
      <c r="AA289" s="41">
        <f>'Survival-1cycle NMA'!DU290</f>
        <v>1.0721936811192901E-2</v>
      </c>
      <c r="AB289" s="12">
        <f t="shared" si="127"/>
        <v>1.0661374934037815E-2</v>
      </c>
      <c r="AC289" s="41">
        <f>'Survival-1cycle NMA'!DN290</f>
        <v>6.0561877155085299E-5</v>
      </c>
      <c r="AD289" s="41">
        <f>'Survival-1cycle NMA'!DW290</f>
        <v>3.0185886572761798E-2</v>
      </c>
      <c r="AE289" s="12">
        <f t="shared" si="128"/>
        <v>2.9942018460430229E-2</v>
      </c>
      <c r="AF289" s="41">
        <f>'Survival-1cycle NMA'!DP290</f>
        <v>2.4386811233156899E-4</v>
      </c>
      <c r="AG289" s="41">
        <f t="shared" si="129"/>
        <v>1.0148827300097E-2</v>
      </c>
      <c r="AH289" s="41">
        <f t="shared" si="130"/>
        <v>9.4402007531080301E-6</v>
      </c>
      <c r="AI289" s="41">
        <f t="shared" si="131"/>
        <v>1.0139387099343892E-2</v>
      </c>
      <c r="AJ289" s="41">
        <f>'Survival-1cycle NMA'!DX290</f>
        <v>1.30548443652412E-2</v>
      </c>
      <c r="AK289" s="12">
        <f t="shared" si="132"/>
        <v>1.2677518371668214E-2</v>
      </c>
      <c r="AL289" s="41">
        <f>'Survival-1cycle NMA'!DQ290</f>
        <v>3.7732599357298601E-4</v>
      </c>
      <c r="AM289" s="41">
        <f t="shared" si="133"/>
        <v>1.0721936811192901E-2</v>
      </c>
      <c r="AN289" s="41">
        <f t="shared" si="134"/>
        <v>1.0661374934037815E-2</v>
      </c>
      <c r="AO289" s="41">
        <f t="shared" si="135"/>
        <v>6.0561877155085299E-5</v>
      </c>
    </row>
    <row r="290" spans="1:41">
      <c r="A290" s="12">
        <v>287</v>
      </c>
      <c r="B290" s="12">
        <f t="shared" si="110"/>
        <v>16.454794520547946</v>
      </c>
      <c r="C290" s="41">
        <f>'Survival-1cycle NMA'!DS291</f>
        <v>1.7721934251806501E-2</v>
      </c>
      <c r="D290" s="41">
        <f>'Survival-1cycle NMA'!DL291</f>
        <v>3.3630777442117399E-5</v>
      </c>
      <c r="E290" s="12">
        <f t="shared" si="111"/>
        <v>1.7688303474364384E-2</v>
      </c>
      <c r="F290" s="41">
        <f>'Survival-1cycle NMA'!DR291</f>
        <v>1.00721345134113E-2</v>
      </c>
      <c r="G290" s="41">
        <f>'Survival-1cycle NMA'!DK291</f>
        <v>9.2560392640494999E-6</v>
      </c>
      <c r="H290" s="12">
        <f t="shared" si="112"/>
        <v>1.006287847414725E-2</v>
      </c>
      <c r="I290" s="41">
        <f>'Survival-1cycle NMA'!DT291</f>
        <v>1.5596809933429399E-2</v>
      </c>
      <c r="J290" s="12">
        <f t="shared" si="113"/>
        <v>1.5510046304273571E-2</v>
      </c>
      <c r="K290" s="41">
        <f>'Survival-1cycle NMA'!DM291</f>
        <v>8.6763629155828194E-5</v>
      </c>
      <c r="L290" s="41">
        <f t="shared" si="114"/>
        <v>1.00721345134113E-2</v>
      </c>
      <c r="M290" s="41">
        <f t="shared" si="115"/>
        <v>9.2560392640494999E-6</v>
      </c>
      <c r="N290" s="41">
        <f t="shared" si="116"/>
        <v>1.006287847414725E-2</v>
      </c>
      <c r="O290" s="41">
        <f t="shared" si="117"/>
        <v>1.5596809933429399E-2</v>
      </c>
      <c r="P290" s="41">
        <f t="shared" si="118"/>
        <v>1.5510046304273571E-2</v>
      </c>
      <c r="Q290" s="41">
        <f t="shared" si="119"/>
        <v>8.6763629155828194E-5</v>
      </c>
      <c r="R290" s="41">
        <f t="shared" si="120"/>
        <v>1.00721345134113E-2</v>
      </c>
      <c r="S290" s="41">
        <f t="shared" si="121"/>
        <v>9.2560392640494999E-6</v>
      </c>
      <c r="T290" s="41">
        <f t="shared" si="122"/>
        <v>1.006287847414725E-2</v>
      </c>
      <c r="U290" s="41">
        <f>'Survival-1cycle NMA'!DV291</f>
        <v>1.67881757889905E-2</v>
      </c>
      <c r="V290" s="12">
        <f t="shared" si="123"/>
        <v>1.6465524215718896E-2</v>
      </c>
      <c r="W290" s="41">
        <f>'Survival-1cycle NMA'!DO291</f>
        <v>3.2265157327160399E-4</v>
      </c>
      <c r="X290" s="41">
        <f t="shared" si="124"/>
        <v>1.5596809933429399E-2</v>
      </c>
      <c r="Y290" s="41">
        <f t="shared" si="125"/>
        <v>1.5510046304273571E-2</v>
      </c>
      <c r="Z290" s="41">
        <f t="shared" si="126"/>
        <v>8.6763629155828194E-5</v>
      </c>
      <c r="AA290" s="41">
        <f>'Survival-1cycle NMA'!DU291</f>
        <v>1.0641466038221701E-2</v>
      </c>
      <c r="AB290" s="12">
        <f t="shared" si="127"/>
        <v>1.058196401713841E-2</v>
      </c>
      <c r="AC290" s="41">
        <f>'Survival-1cycle NMA'!DN291</f>
        <v>5.9502021083290801E-5</v>
      </c>
      <c r="AD290" s="41">
        <f>'Survival-1cycle NMA'!DW291</f>
        <v>2.99907466300917E-2</v>
      </c>
      <c r="AE290" s="12">
        <f t="shared" si="128"/>
        <v>2.9750754693635181E-2</v>
      </c>
      <c r="AF290" s="41">
        <f>'Survival-1cycle NMA'!DP291</f>
        <v>2.3999193645651799E-4</v>
      </c>
      <c r="AG290" s="41">
        <f t="shared" si="129"/>
        <v>1.00721345134113E-2</v>
      </c>
      <c r="AH290" s="41">
        <f t="shared" si="130"/>
        <v>9.2560392640494999E-6</v>
      </c>
      <c r="AI290" s="41">
        <f t="shared" si="131"/>
        <v>1.006287847414725E-2</v>
      </c>
      <c r="AJ290" s="41">
        <f>'Survival-1cycle NMA'!DX291</f>
        <v>1.29593129530516E-2</v>
      </c>
      <c r="AK290" s="12">
        <f t="shared" si="132"/>
        <v>1.2587786379292882E-2</v>
      </c>
      <c r="AL290" s="41">
        <f>'Survival-1cycle NMA'!DQ291</f>
        <v>3.7152657375871801E-4</v>
      </c>
      <c r="AM290" s="41">
        <f t="shared" si="133"/>
        <v>1.0641466038221701E-2</v>
      </c>
      <c r="AN290" s="41">
        <f t="shared" si="134"/>
        <v>1.058196401713841E-2</v>
      </c>
      <c r="AO290" s="41">
        <f t="shared" si="135"/>
        <v>5.9502021083290801E-5</v>
      </c>
    </row>
    <row r="291" spans="1:41">
      <c r="A291" s="12">
        <v>288</v>
      </c>
      <c r="B291" s="12">
        <f t="shared" si="110"/>
        <v>16.512328767123286</v>
      </c>
      <c r="C291" s="41">
        <f>'Survival-1cycle NMA'!DS292</f>
        <v>1.7598003839754999E-2</v>
      </c>
      <c r="D291" s="41">
        <f>'Survival-1cycle NMA'!DL292</f>
        <v>3.3022461895404503E-5</v>
      </c>
      <c r="E291" s="12">
        <f t="shared" si="111"/>
        <v>1.7564981377859595E-2</v>
      </c>
      <c r="F291" s="41">
        <f>'Survival-1cycle NMA'!DR292</f>
        <v>9.9962148529229005E-3</v>
      </c>
      <c r="G291" s="41">
        <f>'Survival-1cycle NMA'!DK292</f>
        <v>9.0759050379585204E-6</v>
      </c>
      <c r="H291" s="12">
        <f t="shared" si="112"/>
        <v>9.987138947884942E-3</v>
      </c>
      <c r="I291" s="41">
        <f>'Survival-1cycle NMA'!DT292</f>
        <v>1.54857687370865E-2</v>
      </c>
      <c r="J291" s="12">
        <f t="shared" si="113"/>
        <v>1.5400483210939217E-2</v>
      </c>
      <c r="K291" s="41">
        <f>'Survival-1cycle NMA'!DM292</f>
        <v>8.5285526147282895E-5</v>
      </c>
      <c r="L291" s="41">
        <f t="shared" si="114"/>
        <v>9.9962148529229005E-3</v>
      </c>
      <c r="M291" s="41">
        <f t="shared" si="115"/>
        <v>9.0759050379585204E-6</v>
      </c>
      <c r="N291" s="41">
        <f t="shared" si="116"/>
        <v>9.987138947884942E-3</v>
      </c>
      <c r="O291" s="41">
        <f t="shared" si="117"/>
        <v>1.54857687370865E-2</v>
      </c>
      <c r="P291" s="41">
        <f t="shared" si="118"/>
        <v>1.5400483210939217E-2</v>
      </c>
      <c r="Q291" s="41">
        <f t="shared" si="119"/>
        <v>8.5285526147282895E-5</v>
      </c>
      <c r="R291" s="41">
        <f t="shared" si="120"/>
        <v>9.9962148529229005E-3</v>
      </c>
      <c r="S291" s="41">
        <f t="shared" si="121"/>
        <v>9.0759050379585204E-6</v>
      </c>
      <c r="T291" s="41">
        <f t="shared" si="122"/>
        <v>9.987138947884942E-3</v>
      </c>
      <c r="U291" s="41">
        <f>'Survival-1cycle NMA'!DV292</f>
        <v>1.6669871570710398E-2</v>
      </c>
      <c r="V291" s="12">
        <f t="shared" si="123"/>
        <v>1.6352222829777302E-2</v>
      </c>
      <c r="W291" s="41">
        <f>'Survival-1cycle NMA'!DO292</f>
        <v>3.1764874093309598E-4</v>
      </c>
      <c r="X291" s="41">
        <f t="shared" si="124"/>
        <v>1.54857687370865E-2</v>
      </c>
      <c r="Y291" s="41">
        <f t="shared" si="125"/>
        <v>1.5400483210939217E-2</v>
      </c>
      <c r="Z291" s="41">
        <f t="shared" si="126"/>
        <v>8.5285526147282895E-5</v>
      </c>
      <c r="AA291" s="41">
        <f>'Survival-1cycle NMA'!DU292</f>
        <v>1.0561801873192901E-2</v>
      </c>
      <c r="AB291" s="12">
        <f t="shared" si="127"/>
        <v>1.0503338726419299E-2</v>
      </c>
      <c r="AC291" s="41">
        <f>'Survival-1cycle NMA'!DN292</f>
        <v>5.8463146773601898E-5</v>
      </c>
      <c r="AD291" s="41">
        <f>'Survival-1cycle NMA'!DW292</f>
        <v>2.9797334342260801E-2</v>
      </c>
      <c r="AE291" s="12">
        <f t="shared" si="128"/>
        <v>2.9561148311723923E-2</v>
      </c>
      <c r="AF291" s="41">
        <f>'Survival-1cycle NMA'!DP292</f>
        <v>2.36186030536878E-4</v>
      </c>
      <c r="AG291" s="41">
        <f t="shared" si="129"/>
        <v>9.9962148529229005E-3</v>
      </c>
      <c r="AH291" s="41">
        <f t="shared" si="130"/>
        <v>9.0759050379585204E-6</v>
      </c>
      <c r="AI291" s="41">
        <f t="shared" si="131"/>
        <v>9.987138947884942E-3</v>
      </c>
      <c r="AJ291" s="41">
        <f>'Survival-1cycle NMA'!DX292</f>
        <v>1.28647191806652E-2</v>
      </c>
      <c r="AK291" s="12">
        <f t="shared" si="132"/>
        <v>1.2498890068177696E-2</v>
      </c>
      <c r="AL291" s="41">
        <f>'Survival-1cycle NMA'!DQ292</f>
        <v>3.6582911248750301E-4</v>
      </c>
      <c r="AM291" s="41">
        <f t="shared" si="133"/>
        <v>1.0561801873192901E-2</v>
      </c>
      <c r="AN291" s="41">
        <f t="shared" si="134"/>
        <v>1.0503338726419299E-2</v>
      </c>
      <c r="AO291" s="41">
        <f t="shared" si="135"/>
        <v>5.8463146773601898E-5</v>
      </c>
    </row>
    <row r="292" spans="1:41">
      <c r="A292" s="12">
        <v>289</v>
      </c>
      <c r="B292" s="12">
        <f t="shared" si="110"/>
        <v>16.56986301369863</v>
      </c>
      <c r="C292" s="41">
        <f>'Survival-1cycle NMA'!DS293</f>
        <v>1.7475244095633901E-2</v>
      </c>
      <c r="D292" s="41">
        <f>'Survival-1cycle NMA'!DL293</f>
        <v>3.2426555230169503E-5</v>
      </c>
      <c r="E292" s="12">
        <f t="shared" si="111"/>
        <v>1.7442817540403732E-2</v>
      </c>
      <c r="F292" s="41">
        <f>'Survival-1cycle NMA'!DR293</f>
        <v>9.9210584646833907E-3</v>
      </c>
      <c r="G292" s="41">
        <f>'Survival-1cycle NMA'!DK293</f>
        <v>8.8997002164470407E-6</v>
      </c>
      <c r="H292" s="12">
        <f t="shared" si="112"/>
        <v>9.9121587644669436E-3</v>
      </c>
      <c r="I292" s="41">
        <f>'Survival-1cycle NMA'!DT293</f>
        <v>1.5375792196771701E-2</v>
      </c>
      <c r="J292" s="12">
        <f t="shared" si="113"/>
        <v>1.529195623143236E-2</v>
      </c>
      <c r="K292" s="41">
        <f>'Survival-1cycle NMA'!DM293</f>
        <v>8.3835965339340595E-5</v>
      </c>
      <c r="L292" s="41">
        <f t="shared" si="114"/>
        <v>9.9210584646833907E-3</v>
      </c>
      <c r="M292" s="41">
        <f t="shared" si="115"/>
        <v>8.8997002164470407E-6</v>
      </c>
      <c r="N292" s="41">
        <f t="shared" si="116"/>
        <v>9.9121587644669436E-3</v>
      </c>
      <c r="O292" s="41">
        <f t="shared" si="117"/>
        <v>1.5375792196771701E-2</v>
      </c>
      <c r="P292" s="41">
        <f t="shared" si="118"/>
        <v>1.529195623143236E-2</v>
      </c>
      <c r="Q292" s="41">
        <f t="shared" si="119"/>
        <v>8.3835965339340595E-5</v>
      </c>
      <c r="R292" s="41">
        <f t="shared" si="120"/>
        <v>9.9210584646833907E-3</v>
      </c>
      <c r="S292" s="41">
        <f t="shared" si="121"/>
        <v>8.8997002164470407E-6</v>
      </c>
      <c r="T292" s="41">
        <f t="shared" si="122"/>
        <v>9.9121587644669436E-3</v>
      </c>
      <c r="U292" s="41">
        <f>'Survival-1cycle NMA'!DV293</f>
        <v>1.6552692021185301E-2</v>
      </c>
      <c r="V292" s="12">
        <f t="shared" si="123"/>
        <v>1.6239957475576428E-2</v>
      </c>
      <c r="W292" s="41">
        <f>'Survival-1cycle NMA'!DO293</f>
        <v>3.1273454560887297E-4</v>
      </c>
      <c r="X292" s="41">
        <f t="shared" si="124"/>
        <v>1.5375792196771701E-2</v>
      </c>
      <c r="Y292" s="41">
        <f t="shared" si="125"/>
        <v>1.529195623143236E-2</v>
      </c>
      <c r="Z292" s="41">
        <f t="shared" si="126"/>
        <v>8.3835965339340595E-5</v>
      </c>
      <c r="AA292" s="41">
        <f>'Survival-1cycle NMA'!DU293</f>
        <v>1.0482934085255999E-2</v>
      </c>
      <c r="AB292" s="12">
        <f t="shared" si="127"/>
        <v>1.0425489296260946E-2</v>
      </c>
      <c r="AC292" s="41">
        <f>'Survival-1cycle NMA'!DN293</f>
        <v>5.7444788995053598E-5</v>
      </c>
      <c r="AD292" s="41">
        <f>'Survival-1cycle NMA'!DW293</f>
        <v>2.9605630003789799E-2</v>
      </c>
      <c r="AE292" s="12">
        <f t="shared" si="128"/>
        <v>2.9373181046268518E-2</v>
      </c>
      <c r="AF292" s="41">
        <f>'Survival-1cycle NMA'!DP293</f>
        <v>2.32448957521281E-4</v>
      </c>
      <c r="AG292" s="41">
        <f t="shared" si="129"/>
        <v>9.9210584646833907E-3</v>
      </c>
      <c r="AH292" s="41">
        <f t="shared" si="130"/>
        <v>8.8997002164470407E-6</v>
      </c>
      <c r="AI292" s="41">
        <f t="shared" si="131"/>
        <v>9.9121587644669436E-3</v>
      </c>
      <c r="AJ292" s="41">
        <f>'Survival-1cycle NMA'!DX293</f>
        <v>1.2771051367E-2</v>
      </c>
      <c r="AK292" s="12">
        <f t="shared" si="132"/>
        <v>1.2410819784388219E-2</v>
      </c>
      <c r="AL292" s="41">
        <f>'Survival-1cycle NMA'!DQ293</f>
        <v>3.60231582611781E-4</v>
      </c>
      <c r="AM292" s="41">
        <f t="shared" si="133"/>
        <v>1.0482934085255999E-2</v>
      </c>
      <c r="AN292" s="41">
        <f t="shared" si="134"/>
        <v>1.0425489296260946E-2</v>
      </c>
      <c r="AO292" s="41">
        <f t="shared" si="135"/>
        <v>5.7444788995053598E-5</v>
      </c>
    </row>
    <row r="293" spans="1:41">
      <c r="A293" s="12">
        <v>290</v>
      </c>
      <c r="B293" s="12">
        <f t="shared" si="110"/>
        <v>16.627397260273973</v>
      </c>
      <c r="C293" s="41">
        <f>'Survival-1cycle NMA'!DS294</f>
        <v>1.7353640911971599E-2</v>
      </c>
      <c r="D293" s="41">
        <f>'Survival-1cycle NMA'!DL294</f>
        <v>3.1842774695922698E-5</v>
      </c>
      <c r="E293" s="12">
        <f t="shared" si="111"/>
        <v>1.7321798137275676E-2</v>
      </c>
      <c r="F293" s="41">
        <f>'Survival-1cycle NMA'!DR294</f>
        <v>9.8466556475348393E-3</v>
      </c>
      <c r="G293" s="41">
        <f>'Survival-1cycle NMA'!DK294</f>
        <v>8.7273295630296792E-6</v>
      </c>
      <c r="H293" s="12">
        <f t="shared" si="112"/>
        <v>9.8379283179718096E-3</v>
      </c>
      <c r="I293" s="41">
        <f>'Survival-1cycle NMA'!DT294</f>
        <v>1.5266867318112901E-2</v>
      </c>
      <c r="J293" s="12">
        <f t="shared" si="113"/>
        <v>1.5184452989765798E-2</v>
      </c>
      <c r="K293" s="41">
        <f>'Survival-1cycle NMA'!DM294</f>
        <v>8.2414328347102397E-5</v>
      </c>
      <c r="L293" s="41">
        <f t="shared" si="114"/>
        <v>9.8466556475348393E-3</v>
      </c>
      <c r="M293" s="41">
        <f t="shared" si="115"/>
        <v>8.7273295630296792E-6</v>
      </c>
      <c r="N293" s="41">
        <f t="shared" si="116"/>
        <v>9.8379283179718096E-3</v>
      </c>
      <c r="O293" s="41">
        <f t="shared" si="117"/>
        <v>1.5266867318112901E-2</v>
      </c>
      <c r="P293" s="41">
        <f t="shared" si="118"/>
        <v>1.5184452989765798E-2</v>
      </c>
      <c r="Q293" s="41">
        <f t="shared" si="119"/>
        <v>8.2414328347102397E-5</v>
      </c>
      <c r="R293" s="41">
        <f t="shared" si="120"/>
        <v>9.8466556475348393E-3</v>
      </c>
      <c r="S293" s="41">
        <f t="shared" si="121"/>
        <v>8.7273295630296792E-6</v>
      </c>
      <c r="T293" s="41">
        <f t="shared" si="122"/>
        <v>9.8379283179718096E-3</v>
      </c>
      <c r="U293" s="41">
        <f>'Survival-1cycle NMA'!DV294</f>
        <v>1.6436623513197399E-2</v>
      </c>
      <c r="V293" s="12">
        <f t="shared" si="123"/>
        <v>1.6128716300268339E-2</v>
      </c>
      <c r="W293" s="41">
        <f>'Survival-1cycle NMA'!DO294</f>
        <v>3.0790721292905899E-4</v>
      </c>
      <c r="X293" s="41">
        <f t="shared" si="124"/>
        <v>1.5266867318112901E-2</v>
      </c>
      <c r="Y293" s="41">
        <f t="shared" si="125"/>
        <v>1.5184452989765798E-2</v>
      </c>
      <c r="Z293" s="41">
        <f t="shared" si="126"/>
        <v>8.2414328347102397E-5</v>
      </c>
      <c r="AA293" s="41">
        <f>'Survival-1cycle NMA'!DU294</f>
        <v>1.04048526015231E-2</v>
      </c>
      <c r="AB293" s="12">
        <f t="shared" si="127"/>
        <v>1.0348406107554024E-2</v>
      </c>
      <c r="AC293" s="41">
        <f>'Survival-1cycle NMA'!DN294</f>
        <v>5.6446493969075599E-5</v>
      </c>
      <c r="AD293" s="41">
        <f>'Survival-1cycle NMA'!DW294</f>
        <v>2.941561418643E-2</v>
      </c>
      <c r="AE293" s="12">
        <f t="shared" si="128"/>
        <v>2.9186834873241124E-2</v>
      </c>
      <c r="AF293" s="41">
        <f>'Survival-1cycle NMA'!DP294</f>
        <v>2.2877931318887601E-4</v>
      </c>
      <c r="AG293" s="41">
        <f t="shared" si="129"/>
        <v>9.8466556475348393E-3</v>
      </c>
      <c r="AH293" s="41">
        <f t="shared" si="130"/>
        <v>8.7273295630296792E-6</v>
      </c>
      <c r="AI293" s="41">
        <f t="shared" si="131"/>
        <v>9.8379283179718096E-3</v>
      </c>
      <c r="AJ293" s="41">
        <f>'Survival-1cycle NMA'!DX294</f>
        <v>1.26782980085198E-2</v>
      </c>
      <c r="AK293" s="12">
        <f t="shared" si="132"/>
        <v>1.2323566006414238E-2</v>
      </c>
      <c r="AL293" s="41">
        <f>'Survival-1cycle NMA'!DQ294</f>
        <v>3.54732002105562E-4</v>
      </c>
      <c r="AM293" s="41">
        <f t="shared" si="133"/>
        <v>1.04048526015231E-2</v>
      </c>
      <c r="AN293" s="41">
        <f t="shared" si="134"/>
        <v>1.0348406107554024E-2</v>
      </c>
      <c r="AO293" s="41">
        <f t="shared" si="135"/>
        <v>5.6446493969075599E-5</v>
      </c>
    </row>
    <row r="294" spans="1:41">
      <c r="A294" s="12">
        <v>291</v>
      </c>
      <c r="B294" s="12">
        <f t="shared" si="110"/>
        <v>16.684931506849313</v>
      </c>
      <c r="C294" s="41">
        <f>'Survival-1cycle NMA'!DS295</f>
        <v>1.72331803894906E-2</v>
      </c>
      <c r="D294" s="41">
        <f>'Survival-1cycle NMA'!DL295</f>
        <v>3.1270844678465997E-5</v>
      </c>
      <c r="E294" s="12">
        <f t="shared" si="111"/>
        <v>1.7201909544812134E-2</v>
      </c>
      <c r="F294" s="41">
        <f>'Survival-1cycle NMA'!DR295</f>
        <v>9.7729968503089699E-3</v>
      </c>
      <c r="G294" s="41">
        <f>'Survival-1cycle NMA'!DK295</f>
        <v>8.5587003856302195E-6</v>
      </c>
      <c r="H294" s="12">
        <f t="shared" si="112"/>
        <v>9.7644381499233397E-3</v>
      </c>
      <c r="I294" s="41">
        <f>'Survival-1cycle NMA'!DT295</f>
        <v>1.51589813006543E-2</v>
      </c>
      <c r="J294" s="12">
        <f t="shared" si="113"/>
        <v>1.5077961288971991E-2</v>
      </c>
      <c r="K294" s="41">
        <f>'Survival-1cycle NMA'!DM295</f>
        <v>8.1020011682309004E-5</v>
      </c>
      <c r="L294" s="41">
        <f t="shared" si="114"/>
        <v>9.7729968503089699E-3</v>
      </c>
      <c r="M294" s="41">
        <f t="shared" si="115"/>
        <v>8.5587003856302195E-6</v>
      </c>
      <c r="N294" s="41">
        <f t="shared" si="116"/>
        <v>9.7644381499233397E-3</v>
      </c>
      <c r="O294" s="41">
        <f t="shared" si="117"/>
        <v>1.51589813006543E-2</v>
      </c>
      <c r="P294" s="41">
        <f t="shared" si="118"/>
        <v>1.5077961288971991E-2</v>
      </c>
      <c r="Q294" s="41">
        <f t="shared" si="119"/>
        <v>8.1020011682309004E-5</v>
      </c>
      <c r="R294" s="41">
        <f t="shared" si="120"/>
        <v>9.7729968503089699E-3</v>
      </c>
      <c r="S294" s="41">
        <f t="shared" si="121"/>
        <v>8.5587003856302195E-6</v>
      </c>
      <c r="T294" s="41">
        <f t="shared" si="122"/>
        <v>9.7644381499233397E-3</v>
      </c>
      <c r="U294" s="41">
        <f>'Survival-1cycle NMA'!DV295</f>
        <v>1.6321652621598799E-2</v>
      </c>
      <c r="V294" s="12">
        <f t="shared" si="123"/>
        <v>1.6018487613340245E-2</v>
      </c>
      <c r="W294" s="41">
        <f>'Survival-1cycle NMA'!DO295</f>
        <v>3.0316500825855502E-4</v>
      </c>
      <c r="X294" s="41">
        <f t="shared" si="124"/>
        <v>1.51589813006543E-2</v>
      </c>
      <c r="Y294" s="41">
        <f t="shared" si="125"/>
        <v>1.5077961288971991E-2</v>
      </c>
      <c r="Z294" s="41">
        <f t="shared" si="126"/>
        <v>8.1020011682309004E-5</v>
      </c>
      <c r="AA294" s="41">
        <f>'Survival-1cycle NMA'!DU295</f>
        <v>1.0327547504185399E-2</v>
      </c>
      <c r="AB294" s="12">
        <f t="shared" si="127"/>
        <v>1.0272079685126769E-2</v>
      </c>
      <c r="AC294" s="41">
        <f>'Survival-1cycle NMA'!DN295</f>
        <v>5.5467819058629997E-5</v>
      </c>
      <c r="AD294" s="41">
        <f>'Survival-1cycle NMA'!DW295</f>
        <v>2.92272677345022E-2</v>
      </c>
      <c r="AE294" s="12">
        <f t="shared" si="128"/>
        <v>2.9002092009184206E-2</v>
      </c>
      <c r="AF294" s="41">
        <f>'Survival-1cycle NMA'!DP295</f>
        <v>2.2517572531799399E-4</v>
      </c>
      <c r="AG294" s="41">
        <f t="shared" si="129"/>
        <v>9.7729968503089699E-3</v>
      </c>
      <c r="AH294" s="41">
        <f t="shared" si="130"/>
        <v>8.5587003856302195E-6</v>
      </c>
      <c r="AI294" s="41">
        <f t="shared" si="131"/>
        <v>9.7644381499233397E-3</v>
      </c>
      <c r="AJ294" s="41">
        <f>'Survival-1cycle NMA'!DX295</f>
        <v>1.25864477760368E-2</v>
      </c>
      <c r="AK294" s="12">
        <f t="shared" si="132"/>
        <v>1.2237119343086364E-2</v>
      </c>
      <c r="AL294" s="41">
        <f>'Survival-1cycle NMA'!DQ295</f>
        <v>3.4932843295043498E-4</v>
      </c>
      <c r="AM294" s="41">
        <f t="shared" si="133"/>
        <v>1.0327547504185399E-2</v>
      </c>
      <c r="AN294" s="41">
        <f t="shared" si="134"/>
        <v>1.0272079685126769E-2</v>
      </c>
      <c r="AO294" s="41">
        <f t="shared" si="135"/>
        <v>5.5467819058629997E-5</v>
      </c>
    </row>
    <row r="295" spans="1:41">
      <c r="A295" s="12">
        <v>292</v>
      </c>
      <c r="B295" s="12">
        <f t="shared" si="110"/>
        <v>16.742465753424657</v>
      </c>
      <c r="C295" s="41">
        <f>'Survival-1cycle NMA'!DS296</f>
        <v>1.7113848833459299E-2</v>
      </c>
      <c r="D295" s="41">
        <f>'Survival-1cycle NMA'!DL296</f>
        <v>3.0710496501384903E-5</v>
      </c>
      <c r="E295" s="12">
        <f t="shared" si="111"/>
        <v>1.7083138336957914E-2</v>
      </c>
      <c r="F295" s="41">
        <f>'Survival-1cycle NMA'!DR296</f>
        <v>9.7000726690871196E-3</v>
      </c>
      <c r="G295" s="41">
        <f>'Survival-1cycle NMA'!DK296</f>
        <v>8.3937224624186496E-6</v>
      </c>
      <c r="H295" s="12">
        <f t="shared" si="112"/>
        <v>9.6916789466247009E-3</v>
      </c>
      <c r="I295" s="41">
        <f>'Survival-1cycle NMA'!DT296</f>
        <v>1.50521215344229E-2</v>
      </c>
      <c r="J295" s="12">
        <f t="shared" si="113"/>
        <v>1.4972469108065465E-2</v>
      </c>
      <c r="K295" s="41">
        <f>'Survival-1cycle NMA'!DM296</f>
        <v>7.9652426357434996E-5</v>
      </c>
      <c r="L295" s="41">
        <f t="shared" si="114"/>
        <v>9.7000726690871196E-3</v>
      </c>
      <c r="M295" s="41">
        <f t="shared" si="115"/>
        <v>8.3937224624186496E-6</v>
      </c>
      <c r="N295" s="41">
        <f t="shared" si="116"/>
        <v>9.6916789466247009E-3</v>
      </c>
      <c r="O295" s="41">
        <f t="shared" si="117"/>
        <v>1.50521215344229E-2</v>
      </c>
      <c r="P295" s="41">
        <f t="shared" si="118"/>
        <v>1.4972469108065465E-2</v>
      </c>
      <c r="Q295" s="41">
        <f t="shared" si="119"/>
        <v>7.9652426357434996E-5</v>
      </c>
      <c r="R295" s="41">
        <f t="shared" si="120"/>
        <v>9.7000726690871196E-3</v>
      </c>
      <c r="S295" s="41">
        <f t="shared" si="121"/>
        <v>8.3937224624186496E-6</v>
      </c>
      <c r="T295" s="41">
        <f t="shared" si="122"/>
        <v>9.6916789466247009E-3</v>
      </c>
      <c r="U295" s="41">
        <f>'Survival-1cycle NMA'!DV296</f>
        <v>1.6207766119751301E-2</v>
      </c>
      <c r="V295" s="12">
        <f t="shared" si="123"/>
        <v>1.5909259884040929E-2</v>
      </c>
      <c r="W295" s="41">
        <f>'Survival-1cycle NMA'!DO296</f>
        <v>2.9850623571037199E-4</v>
      </c>
      <c r="X295" s="41">
        <f t="shared" si="124"/>
        <v>1.50521215344229E-2</v>
      </c>
      <c r="Y295" s="41">
        <f t="shared" si="125"/>
        <v>1.4972469108065465E-2</v>
      </c>
      <c r="Z295" s="41">
        <f t="shared" si="126"/>
        <v>7.9652426357434996E-5</v>
      </c>
      <c r="AA295" s="41">
        <f>'Survival-1cycle NMA'!DU296</f>
        <v>1.0251009027688499E-2</v>
      </c>
      <c r="AB295" s="12">
        <f t="shared" si="127"/>
        <v>1.019650069522127E-2</v>
      </c>
      <c r="AC295" s="41">
        <f>'Survival-1cycle NMA'!DN296</f>
        <v>5.4508332467229102E-5</v>
      </c>
      <c r="AD295" s="41">
        <f>'Survival-1cycle NMA'!DW296</f>
        <v>2.9040571760330699E-2</v>
      </c>
      <c r="AE295" s="12">
        <f t="shared" si="128"/>
        <v>2.8818934907451795E-2</v>
      </c>
      <c r="AF295" s="41">
        <f>'Survival-1cycle NMA'!DP296</f>
        <v>2.2163685287890399E-4</v>
      </c>
      <c r="AG295" s="41">
        <f t="shared" si="129"/>
        <v>9.7000726690871196E-3</v>
      </c>
      <c r="AH295" s="41">
        <f t="shared" si="130"/>
        <v>8.3937224624186496E-6</v>
      </c>
      <c r="AI295" s="41">
        <f t="shared" si="131"/>
        <v>9.6916789466247009E-3</v>
      </c>
      <c r="AJ295" s="41">
        <f>'Survival-1cycle NMA'!DX296</f>
        <v>1.24954895115815E-2</v>
      </c>
      <c r="AK295" s="12">
        <f t="shared" si="132"/>
        <v>1.2151470531530735E-2</v>
      </c>
      <c r="AL295" s="41">
        <f>'Survival-1cycle NMA'!DQ296</f>
        <v>3.4401898005076398E-4</v>
      </c>
      <c r="AM295" s="41">
        <f t="shared" si="133"/>
        <v>1.0251009027688499E-2</v>
      </c>
      <c r="AN295" s="41">
        <f t="shared" si="134"/>
        <v>1.019650069522127E-2</v>
      </c>
      <c r="AO295" s="41">
        <f t="shared" si="135"/>
        <v>5.4508332467229102E-5</v>
      </c>
    </row>
    <row r="296" spans="1:41">
      <c r="A296" s="12">
        <v>293</v>
      </c>
      <c r="B296" s="12">
        <f t="shared" si="110"/>
        <v>16.8</v>
      </c>
      <c r="C296" s="41">
        <f>'Survival-1cycle NMA'!DS297</f>
        <v>1.69956327501125E-2</v>
      </c>
      <c r="D296" s="41">
        <f>'Survival-1cycle NMA'!DL297</f>
        <v>3.0161468234313201E-5</v>
      </c>
      <c r="E296" s="12">
        <f t="shared" si="111"/>
        <v>1.6965471281878187E-2</v>
      </c>
      <c r="F296" s="41">
        <f>'Survival-1cycle NMA'!DR297</f>
        <v>9.6278738445165803E-3</v>
      </c>
      <c r="G296" s="41">
        <f>'Survival-1cycle NMA'!DK297</f>
        <v>8.2323079699797608E-6</v>
      </c>
      <c r="H296" s="12">
        <f t="shared" si="112"/>
        <v>9.6196415365466005E-3</v>
      </c>
      <c r="I296" s="41">
        <f>'Survival-1cycle NMA'!DT297</f>
        <v>1.49462755965646E-2</v>
      </c>
      <c r="J296" s="12">
        <f t="shared" si="113"/>
        <v>1.4867964599063048E-2</v>
      </c>
      <c r="K296" s="41">
        <f>'Survival-1cycle NMA'!DM297</f>
        <v>7.8310997501551696E-5</v>
      </c>
      <c r="L296" s="41">
        <f t="shared" si="114"/>
        <v>9.6278738445165803E-3</v>
      </c>
      <c r="M296" s="41">
        <f t="shared" si="115"/>
        <v>8.2323079699797608E-6</v>
      </c>
      <c r="N296" s="41">
        <f t="shared" si="116"/>
        <v>9.6196415365466005E-3</v>
      </c>
      <c r="O296" s="41">
        <f t="shared" si="117"/>
        <v>1.49462755965646E-2</v>
      </c>
      <c r="P296" s="41">
        <f t="shared" si="118"/>
        <v>1.4867964599063048E-2</v>
      </c>
      <c r="Q296" s="41">
        <f t="shared" si="119"/>
        <v>7.8310997501551696E-5</v>
      </c>
      <c r="R296" s="41">
        <f t="shared" si="120"/>
        <v>9.6278738445165803E-3</v>
      </c>
      <c r="S296" s="41">
        <f t="shared" si="121"/>
        <v>8.2323079699797608E-6</v>
      </c>
      <c r="T296" s="41">
        <f t="shared" si="122"/>
        <v>9.6196415365466005E-3</v>
      </c>
      <c r="U296" s="41">
        <f>'Survival-1cycle NMA'!DV297</f>
        <v>1.6094950976042501E-2</v>
      </c>
      <c r="V296" s="12">
        <f t="shared" si="123"/>
        <v>1.5801021738856315E-2</v>
      </c>
      <c r="W296" s="41">
        <f>'Survival-1cycle NMA'!DO297</f>
        <v>2.9392923718618601E-4</v>
      </c>
      <c r="X296" s="41">
        <f t="shared" si="124"/>
        <v>1.49462755965646E-2</v>
      </c>
      <c r="Y296" s="41">
        <f t="shared" si="125"/>
        <v>1.4867964599063048E-2</v>
      </c>
      <c r="Z296" s="41">
        <f t="shared" si="126"/>
        <v>7.8310997501551696E-5</v>
      </c>
      <c r="AA296" s="41">
        <f>'Survival-1cycle NMA'!DU297</f>
        <v>1.01752275559686E-2</v>
      </c>
      <c r="AB296" s="12">
        <f t="shared" si="127"/>
        <v>1.0121659943022207E-2</v>
      </c>
      <c r="AC296" s="41">
        <f>'Survival-1cycle NMA'!DN297</f>
        <v>5.3567612946392499E-5</v>
      </c>
      <c r="AD296" s="41">
        <f>'Survival-1cycle NMA'!DW297</f>
        <v>2.88555076397621E-2</v>
      </c>
      <c r="AE296" s="12">
        <f t="shared" si="128"/>
        <v>2.863734625451355E-2</v>
      </c>
      <c r="AF296" s="41">
        <f>'Survival-1cycle NMA'!DP297</f>
        <v>2.1816138524854999E-4</v>
      </c>
      <c r="AG296" s="41">
        <f t="shared" si="129"/>
        <v>9.6278738445165803E-3</v>
      </c>
      <c r="AH296" s="41">
        <f t="shared" si="130"/>
        <v>8.2323079699797608E-6</v>
      </c>
      <c r="AI296" s="41">
        <f t="shared" si="131"/>
        <v>9.6196415365466005E-3</v>
      </c>
      <c r="AJ296" s="41">
        <f>'Survival-1cycle NMA'!DX297</f>
        <v>1.2405412225336501E-2</v>
      </c>
      <c r="AK296" s="12">
        <f t="shared" si="132"/>
        <v>1.2066610435156968E-2</v>
      </c>
      <c r="AL296" s="41">
        <f>'Survival-1cycle NMA'!DQ297</f>
        <v>3.3880179017953298E-4</v>
      </c>
      <c r="AM296" s="41">
        <f t="shared" si="133"/>
        <v>1.01752275559686E-2</v>
      </c>
      <c r="AN296" s="41">
        <f t="shared" si="134"/>
        <v>1.0121659943022207E-2</v>
      </c>
      <c r="AO296" s="41">
        <f t="shared" si="135"/>
        <v>5.3567612946392499E-5</v>
      </c>
    </row>
    <row r="297" spans="1:41">
      <c r="A297" s="12">
        <v>294</v>
      </c>
      <c r="B297" s="12">
        <f t="shared" si="110"/>
        <v>16.857534246575341</v>
      </c>
      <c r="C297" s="41">
        <f>'Survival-1cycle NMA'!DS298</f>
        <v>1.6878518843150399E-2</v>
      </c>
      <c r="D297" s="41">
        <f>'Survival-1cycle NMA'!DL298</f>
        <v>2.9623504506970401E-5</v>
      </c>
      <c r="E297" s="12">
        <f t="shared" si="111"/>
        <v>1.6848895338643428E-2</v>
      </c>
      <c r="F297" s="41">
        <f>'Survival-1cycle NMA'!DR298</f>
        <v>9.5563912591816198E-3</v>
      </c>
      <c r="G297" s="41">
        <f>'Survival-1cycle NMA'!DK298</f>
        <v>8.0743714130360206E-6</v>
      </c>
      <c r="H297" s="12">
        <f t="shared" si="112"/>
        <v>9.5483168877685837E-3</v>
      </c>
      <c r="I297" s="41">
        <f>'Survival-1cycle NMA'!DT298</f>
        <v>1.4841431248048801E-2</v>
      </c>
      <c r="J297" s="12">
        <f t="shared" si="113"/>
        <v>1.4764436084061619E-2</v>
      </c>
      <c r="K297" s="41">
        <f>'Survival-1cycle NMA'!DM298</f>
        <v>7.6995163987181301E-5</v>
      </c>
      <c r="L297" s="41">
        <f t="shared" si="114"/>
        <v>9.5563912591816198E-3</v>
      </c>
      <c r="M297" s="41">
        <f t="shared" si="115"/>
        <v>8.0743714130360206E-6</v>
      </c>
      <c r="N297" s="41">
        <f t="shared" si="116"/>
        <v>9.5483168877685837E-3</v>
      </c>
      <c r="O297" s="41">
        <f t="shared" si="117"/>
        <v>1.4841431248048801E-2</v>
      </c>
      <c r="P297" s="41">
        <f t="shared" si="118"/>
        <v>1.4764436084061619E-2</v>
      </c>
      <c r="Q297" s="41">
        <f t="shared" si="119"/>
        <v>7.6995163987181301E-5</v>
      </c>
      <c r="R297" s="41">
        <f t="shared" si="120"/>
        <v>9.5563912591816198E-3</v>
      </c>
      <c r="S297" s="41">
        <f t="shared" si="121"/>
        <v>8.0743714130360206E-6</v>
      </c>
      <c r="T297" s="41">
        <f t="shared" si="122"/>
        <v>9.5483168877685837E-3</v>
      </c>
      <c r="U297" s="41">
        <f>'Survival-1cycle NMA'!DV298</f>
        <v>1.5983194350469899E-2</v>
      </c>
      <c r="V297" s="12">
        <f t="shared" si="123"/>
        <v>1.5693761959027375E-2</v>
      </c>
      <c r="W297" s="41">
        <f>'Survival-1cycle NMA'!DO298</f>
        <v>2.8943239144252298E-4</v>
      </c>
      <c r="X297" s="41">
        <f t="shared" si="124"/>
        <v>1.4841431248048801E-2</v>
      </c>
      <c r="Y297" s="41">
        <f t="shared" si="125"/>
        <v>1.4764436084061619E-2</v>
      </c>
      <c r="Z297" s="41">
        <f t="shared" si="126"/>
        <v>7.6995163987181301E-5</v>
      </c>
      <c r="AA297" s="41">
        <f>'Survival-1cycle NMA'!DU298</f>
        <v>1.0100193619746799E-2</v>
      </c>
      <c r="AB297" s="12">
        <f t="shared" si="127"/>
        <v>1.0047548370234815E-2</v>
      </c>
      <c r="AC297" s="41">
        <f>'Survival-1cycle NMA'!DN298</f>
        <v>5.2645249511984501E-5</v>
      </c>
      <c r="AD297" s="41">
        <f>'Survival-1cycle NMA'!DW298</f>
        <v>2.86720570077772E-2</v>
      </c>
      <c r="AE297" s="12">
        <f t="shared" si="128"/>
        <v>2.8457308966329923E-2</v>
      </c>
      <c r="AF297" s="41">
        <f>'Survival-1cycle NMA'!DP298</f>
        <v>2.1474804144727699E-4</v>
      </c>
      <c r="AG297" s="41">
        <f t="shared" si="129"/>
        <v>9.5563912591816198E-3</v>
      </c>
      <c r="AH297" s="41">
        <f t="shared" si="130"/>
        <v>8.0743714130360206E-6</v>
      </c>
      <c r="AI297" s="41">
        <f t="shared" si="131"/>
        <v>9.5483168877685837E-3</v>
      </c>
      <c r="AJ297" s="41">
        <f>'Survival-1cycle NMA'!DX298</f>
        <v>1.2316205092635899E-2</v>
      </c>
      <c r="AK297" s="12">
        <f t="shared" si="132"/>
        <v>1.1982530041684068E-2</v>
      </c>
      <c r="AL297" s="41">
        <f>'Survival-1cycle NMA'!DQ298</f>
        <v>3.3367505095183202E-4</v>
      </c>
      <c r="AM297" s="41">
        <f t="shared" si="133"/>
        <v>1.0100193619746799E-2</v>
      </c>
      <c r="AN297" s="41">
        <f t="shared" si="134"/>
        <v>1.0047548370234815E-2</v>
      </c>
      <c r="AO297" s="41">
        <f t="shared" si="135"/>
        <v>5.2645249511984501E-5</v>
      </c>
    </row>
    <row r="298" spans="1:41">
      <c r="A298" s="12">
        <v>295</v>
      </c>
      <c r="B298" s="12">
        <f t="shared" si="110"/>
        <v>16.915068493150685</v>
      </c>
      <c r="C298" s="41">
        <f>'Survival-1cycle NMA'!DS299</f>
        <v>1.6762494010303199E-2</v>
      </c>
      <c r="D298" s="41">
        <f>'Survival-1cycle NMA'!DL299</f>
        <v>2.90963563280844E-5</v>
      </c>
      <c r="E298" s="12">
        <f t="shared" si="111"/>
        <v>1.6733397653975114E-2</v>
      </c>
      <c r="F298" s="41">
        <f>'Survival-1cycle NMA'!DR299</f>
        <v>9.4856159350351597E-3</v>
      </c>
      <c r="G298" s="41">
        <f>'Survival-1cycle NMA'!DK299</f>
        <v>7.9198295570570599E-6</v>
      </c>
      <c r="H298" s="12">
        <f t="shared" si="112"/>
        <v>9.4776961054781027E-3</v>
      </c>
      <c r="I298" s="41">
        <f>'Survival-1cycle NMA'!DT299</f>
        <v>1.47375764304428E-2</v>
      </c>
      <c r="J298" s="12">
        <f t="shared" si="113"/>
        <v>1.4661872052374991E-2</v>
      </c>
      <c r="K298" s="41">
        <f>'Survival-1cycle NMA'!DM299</f>
        <v>7.5704378067809093E-5</v>
      </c>
      <c r="L298" s="41">
        <f t="shared" si="114"/>
        <v>9.4856159350351597E-3</v>
      </c>
      <c r="M298" s="41">
        <f t="shared" si="115"/>
        <v>7.9198295570570599E-6</v>
      </c>
      <c r="N298" s="41">
        <f t="shared" si="116"/>
        <v>9.4776961054781027E-3</v>
      </c>
      <c r="O298" s="41">
        <f t="shared" si="117"/>
        <v>1.47375764304428E-2</v>
      </c>
      <c r="P298" s="41">
        <f t="shared" si="118"/>
        <v>1.4661872052374991E-2</v>
      </c>
      <c r="Q298" s="41">
        <f t="shared" si="119"/>
        <v>7.5704378067809093E-5</v>
      </c>
      <c r="R298" s="41">
        <f t="shared" si="120"/>
        <v>9.4856159350351597E-3</v>
      </c>
      <c r="S298" s="41">
        <f t="shared" si="121"/>
        <v>7.9198295570570599E-6</v>
      </c>
      <c r="T298" s="41">
        <f t="shared" si="122"/>
        <v>9.4776961054781027E-3</v>
      </c>
      <c r="U298" s="41">
        <f>'Survival-1cycle NMA'!DV299</f>
        <v>1.5872483591296799E-2</v>
      </c>
      <c r="V298" s="12">
        <f t="shared" si="123"/>
        <v>1.5587469478114086E-2</v>
      </c>
      <c r="W298" s="41">
        <f>'Survival-1cycle NMA'!DO299</f>
        <v>2.8501411318271298E-4</v>
      </c>
      <c r="X298" s="41">
        <f t="shared" si="124"/>
        <v>1.47375764304428E-2</v>
      </c>
      <c r="Y298" s="41">
        <f t="shared" si="125"/>
        <v>1.4661872052374991E-2</v>
      </c>
      <c r="Z298" s="41">
        <f t="shared" si="126"/>
        <v>7.5704378067809093E-5</v>
      </c>
      <c r="AA298" s="41">
        <f>'Survival-1cycle NMA'!DU299</f>
        <v>1.0025897893878999E-2</v>
      </c>
      <c r="AB298" s="12">
        <f t="shared" si="127"/>
        <v>9.9741570527104532E-3</v>
      </c>
      <c r="AC298" s="41">
        <f>'Survival-1cycle NMA'!DN299</f>
        <v>5.1740841168546E-5</v>
      </c>
      <c r="AD298" s="41">
        <f>'Survival-1cycle NMA'!DW299</f>
        <v>2.8490201754181502E-2</v>
      </c>
      <c r="AE298" s="12">
        <f t="shared" si="128"/>
        <v>2.827880618478508E-2</v>
      </c>
      <c r="AF298" s="41">
        <f>'Survival-1cycle NMA'!DP299</f>
        <v>2.1139556939642201E-4</v>
      </c>
      <c r="AG298" s="41">
        <f t="shared" si="129"/>
        <v>9.4856159350351597E-3</v>
      </c>
      <c r="AH298" s="41">
        <f t="shared" si="130"/>
        <v>7.9198295570570599E-6</v>
      </c>
      <c r="AI298" s="41">
        <f t="shared" si="131"/>
        <v>9.4776961054781027E-3</v>
      </c>
      <c r="AJ298" s="41">
        <f>'Survival-1cycle NMA'!DX299</f>
        <v>1.2227857451023399E-2</v>
      </c>
      <c r="AK298" s="12">
        <f t="shared" si="132"/>
        <v>1.1899220461196852E-2</v>
      </c>
      <c r="AL298" s="41">
        <f>'Survival-1cycle NMA'!DQ299</f>
        <v>3.28636989826547E-4</v>
      </c>
      <c r="AM298" s="41">
        <f t="shared" si="133"/>
        <v>1.0025897893878999E-2</v>
      </c>
      <c r="AN298" s="41">
        <f t="shared" si="134"/>
        <v>9.9741570527104532E-3</v>
      </c>
      <c r="AO298" s="41">
        <f t="shared" si="135"/>
        <v>5.1740841168546E-5</v>
      </c>
    </row>
    <row r="299" spans="1:41">
      <c r="A299" s="12">
        <v>296</v>
      </c>
      <c r="B299" s="12">
        <f t="shared" si="110"/>
        <v>16.972602739726028</v>
      </c>
      <c r="C299" s="41">
        <f>'Survival-1cycle NMA'!DS300</f>
        <v>1.66475453399706E-2</v>
      </c>
      <c r="D299" s="41">
        <f>'Survival-1cycle NMA'!DL300</f>
        <v>2.85797809107535E-5</v>
      </c>
      <c r="E299" s="12">
        <f t="shared" si="111"/>
        <v>1.6618965559059846E-2</v>
      </c>
      <c r="F299" s="41">
        <f>'Survival-1cycle NMA'!DR300</f>
        <v>9.4155390308781096E-3</v>
      </c>
      <c r="G299" s="41">
        <f>'Survival-1cycle NMA'!DK300</f>
        <v>7.7686013633115908E-6</v>
      </c>
      <c r="H299" s="12">
        <f t="shared" si="112"/>
        <v>9.4077704295147981E-3</v>
      </c>
      <c r="I299" s="41">
        <f>'Survival-1cycle NMA'!DT300</f>
        <v>1.4634699262747099E-2</v>
      </c>
      <c r="J299" s="12">
        <f t="shared" si="113"/>
        <v>1.4560261157721157E-2</v>
      </c>
      <c r="K299" s="41">
        <f>'Survival-1cycle NMA'!DM300</f>
        <v>7.4438105025942405E-5</v>
      </c>
      <c r="L299" s="41">
        <f t="shared" si="114"/>
        <v>9.4155390308781096E-3</v>
      </c>
      <c r="M299" s="41">
        <f t="shared" si="115"/>
        <v>7.7686013633115908E-6</v>
      </c>
      <c r="N299" s="41">
        <f t="shared" si="116"/>
        <v>9.4077704295147981E-3</v>
      </c>
      <c r="O299" s="41">
        <f t="shared" si="117"/>
        <v>1.4634699262747099E-2</v>
      </c>
      <c r="P299" s="41">
        <f t="shared" si="118"/>
        <v>1.4560261157721157E-2</v>
      </c>
      <c r="Q299" s="41">
        <f t="shared" si="119"/>
        <v>7.4438105025942405E-5</v>
      </c>
      <c r="R299" s="41">
        <f t="shared" si="120"/>
        <v>9.4155390308781096E-3</v>
      </c>
      <c r="S299" s="41">
        <f t="shared" si="121"/>
        <v>7.7686013633115908E-6</v>
      </c>
      <c r="T299" s="41">
        <f t="shared" si="122"/>
        <v>9.4077704295147981E-3</v>
      </c>
      <c r="U299" s="41">
        <f>'Survival-1cycle NMA'!DV300</f>
        <v>1.5762806231774701E-2</v>
      </c>
      <c r="V299" s="12">
        <f t="shared" si="123"/>
        <v>1.5482133379601221E-2</v>
      </c>
      <c r="W299" s="41">
        <f>'Survival-1cycle NMA'!DO300</f>
        <v>2.8067285217347999E-4</v>
      </c>
      <c r="X299" s="41">
        <f t="shared" si="124"/>
        <v>1.4634699262747099E-2</v>
      </c>
      <c r="Y299" s="41">
        <f t="shared" si="125"/>
        <v>1.4560261157721157E-2</v>
      </c>
      <c r="Z299" s="41">
        <f t="shared" si="126"/>
        <v>7.4438105025942405E-5</v>
      </c>
      <c r="AA299" s="41">
        <f>'Survival-1cycle NMA'!DU300</f>
        <v>9.9523311947616894E-3</v>
      </c>
      <c r="AB299" s="12">
        <f t="shared" si="127"/>
        <v>9.9014771981195144E-3</v>
      </c>
      <c r="AC299" s="41">
        <f>'Survival-1cycle NMA'!DN300</f>
        <v>5.0853996642175E-5</v>
      </c>
      <c r="AD299" s="41">
        <f>'Survival-1cycle NMA'!DW300</f>
        <v>2.8309924019385702E-2</v>
      </c>
      <c r="AE299" s="12">
        <f t="shared" si="128"/>
        <v>2.8101821274189476E-2</v>
      </c>
      <c r="AF299" s="41">
        <f>'Survival-1cycle NMA'!DP300</f>
        <v>2.0810274519622601E-4</v>
      </c>
      <c r="AG299" s="41">
        <f t="shared" si="129"/>
        <v>9.4155390308781096E-3</v>
      </c>
      <c r="AH299" s="41">
        <f t="shared" si="130"/>
        <v>7.7686013633115908E-6</v>
      </c>
      <c r="AI299" s="41">
        <f t="shared" si="131"/>
        <v>9.4077704295147981E-3</v>
      </c>
      <c r="AJ299" s="41">
        <f>'Survival-1cycle NMA'!DX300</f>
        <v>1.2140358797375E-2</v>
      </c>
      <c r="AK299" s="12">
        <f t="shared" si="132"/>
        <v>1.1816672924240306E-2</v>
      </c>
      <c r="AL299" s="41">
        <f>'Survival-1cycle NMA'!DQ300</f>
        <v>3.2368587313469398E-4</v>
      </c>
      <c r="AM299" s="41">
        <f t="shared" si="133"/>
        <v>9.9523311947616894E-3</v>
      </c>
      <c r="AN299" s="41">
        <f t="shared" si="134"/>
        <v>9.9014771981195144E-3</v>
      </c>
      <c r="AO299" s="41">
        <f t="shared" si="135"/>
        <v>5.0853996642175E-5</v>
      </c>
    </row>
    <row r="300" spans="1:41">
      <c r="A300" s="12">
        <v>297</v>
      </c>
      <c r="B300" s="12">
        <f t="shared" si="110"/>
        <v>17.030136986301368</v>
      </c>
      <c r="C300" s="41">
        <f>'Survival-1cycle NMA'!DS301</f>
        <v>1.65336601079238E-2</v>
      </c>
      <c r="D300" s="41">
        <f>'Survival-1cycle NMA'!DL301</f>
        <v>2.80735415023603E-5</v>
      </c>
      <c r="E300" s="12">
        <f t="shared" si="111"/>
        <v>1.650558656642144E-2</v>
      </c>
      <c r="F300" s="41">
        <f>'Survival-1cycle NMA'!DR301</f>
        <v>9.3461518398956205E-3</v>
      </c>
      <c r="G300" s="41">
        <f>'Survival-1cycle NMA'!DK301</f>
        <v>7.6206079245855199E-6</v>
      </c>
      <c r="H300" s="12">
        <f t="shared" si="112"/>
        <v>9.338531231971035E-3</v>
      </c>
      <c r="I300" s="41">
        <f>'Survival-1cycle NMA'!DT301</f>
        <v>1.45327880383014E-2</v>
      </c>
      <c r="J300" s="12">
        <f t="shared" si="113"/>
        <v>1.4459592215469349E-2</v>
      </c>
      <c r="K300" s="41">
        <f>'Survival-1cycle NMA'!DM301</f>
        <v>7.3195822832050603E-5</v>
      </c>
      <c r="L300" s="41">
        <f t="shared" si="114"/>
        <v>9.3461518398956205E-3</v>
      </c>
      <c r="M300" s="41">
        <f t="shared" si="115"/>
        <v>7.6206079245855199E-6</v>
      </c>
      <c r="N300" s="41">
        <f t="shared" si="116"/>
        <v>9.338531231971035E-3</v>
      </c>
      <c r="O300" s="41">
        <f t="shared" si="117"/>
        <v>1.45327880383014E-2</v>
      </c>
      <c r="P300" s="41">
        <f t="shared" si="118"/>
        <v>1.4459592215469349E-2</v>
      </c>
      <c r="Q300" s="41">
        <f t="shared" si="119"/>
        <v>7.3195822832050603E-5</v>
      </c>
      <c r="R300" s="41">
        <f t="shared" si="120"/>
        <v>9.3461518398956205E-3</v>
      </c>
      <c r="S300" s="41">
        <f t="shared" si="121"/>
        <v>7.6206079245855199E-6</v>
      </c>
      <c r="T300" s="41">
        <f t="shared" si="122"/>
        <v>9.338531231971035E-3</v>
      </c>
      <c r="U300" s="41">
        <f>'Survival-1cycle NMA'!DV301</f>
        <v>1.5654149986930498E-2</v>
      </c>
      <c r="V300" s="12">
        <f t="shared" si="123"/>
        <v>1.5377742894545531E-2</v>
      </c>
      <c r="W300" s="41">
        <f>'Survival-1cycle NMA'!DO301</f>
        <v>2.7640709238496702E-4</v>
      </c>
      <c r="X300" s="41">
        <f t="shared" si="124"/>
        <v>1.45327880383014E-2</v>
      </c>
      <c r="Y300" s="41">
        <f t="shared" si="125"/>
        <v>1.4459592215469349E-2</v>
      </c>
      <c r="Z300" s="41">
        <f t="shared" si="126"/>
        <v>7.3195822832050603E-5</v>
      </c>
      <c r="AA300" s="41">
        <f>'Survival-1cycle NMA'!DU301</f>
        <v>9.8794844777919701E-3</v>
      </c>
      <c r="AB300" s="12">
        <f t="shared" si="127"/>
        <v>9.829500143670903E-3</v>
      </c>
      <c r="AC300" s="41">
        <f>'Survival-1cycle NMA'!DN301</f>
        <v>4.9984334121067098E-5</v>
      </c>
      <c r="AD300" s="41">
        <f>'Survival-1cycle NMA'!DW301</f>
        <v>2.81312061902627E-2</v>
      </c>
      <c r="AE300" s="12">
        <f t="shared" si="128"/>
        <v>2.7926337817838751E-2</v>
      </c>
      <c r="AF300" s="41">
        <f>'Survival-1cycle NMA'!DP301</f>
        <v>2.0486837242395E-4</v>
      </c>
      <c r="AG300" s="41">
        <f t="shared" si="129"/>
        <v>9.3461518398956205E-3</v>
      </c>
      <c r="AH300" s="41">
        <f t="shared" si="130"/>
        <v>7.6206079245855199E-6</v>
      </c>
      <c r="AI300" s="41">
        <f t="shared" si="131"/>
        <v>9.338531231971035E-3</v>
      </c>
      <c r="AJ300" s="41">
        <f>'Survival-1cycle NMA'!DX301</f>
        <v>1.20536987850787E-2</v>
      </c>
      <c r="AK300" s="12">
        <f t="shared" si="132"/>
        <v>1.1734878779944754E-2</v>
      </c>
      <c r="AL300" s="41">
        <f>'Survival-1cycle NMA'!DQ301</f>
        <v>3.1882000513394599E-4</v>
      </c>
      <c r="AM300" s="41">
        <f t="shared" si="133"/>
        <v>9.8794844777919701E-3</v>
      </c>
      <c r="AN300" s="41">
        <f t="shared" si="134"/>
        <v>9.829500143670903E-3</v>
      </c>
      <c r="AO300" s="41">
        <f t="shared" si="135"/>
        <v>4.9984334121067098E-5</v>
      </c>
    </row>
    <row r="301" spans="1:41">
      <c r="A301" s="12">
        <v>298</v>
      </c>
      <c r="B301" s="12">
        <f t="shared" si="110"/>
        <v>17.087671232876712</v>
      </c>
      <c r="C301" s="41">
        <f>'Survival-1cycle NMA'!DS302</f>
        <v>1.64208257740764E-2</v>
      </c>
      <c r="D301" s="41">
        <f>'Survival-1cycle NMA'!DL302</f>
        <v>2.7577407219481199E-5</v>
      </c>
      <c r="E301" s="12">
        <f t="shared" si="111"/>
        <v>1.6393248366856919E-2</v>
      </c>
      <c r="F301" s="41">
        <f>'Survival-1cycle NMA'!DR302</f>
        <v>9.27744578724299E-3</v>
      </c>
      <c r="G301" s="41">
        <f>'Survival-1cycle NMA'!DK302</f>
        <v>7.4757724044527399E-6</v>
      </c>
      <c r="H301" s="12">
        <f t="shared" si="112"/>
        <v>9.2699700148385373E-3</v>
      </c>
      <c r="I301" s="41">
        <f>'Survival-1cycle NMA'!DT302</f>
        <v>1.44318312217461E-2</v>
      </c>
      <c r="J301" s="12">
        <f t="shared" si="113"/>
        <v>1.4359854199934713E-2</v>
      </c>
      <c r="K301" s="41">
        <f>'Survival-1cycle NMA'!DM302</f>
        <v>7.1977021811386904E-5</v>
      </c>
      <c r="L301" s="41">
        <f t="shared" si="114"/>
        <v>9.27744578724299E-3</v>
      </c>
      <c r="M301" s="41">
        <f t="shared" si="115"/>
        <v>7.4757724044527399E-6</v>
      </c>
      <c r="N301" s="41">
        <f t="shared" si="116"/>
        <v>9.2699700148385373E-3</v>
      </c>
      <c r="O301" s="41">
        <f t="shared" si="117"/>
        <v>1.44318312217461E-2</v>
      </c>
      <c r="P301" s="41">
        <f t="shared" si="118"/>
        <v>1.4359854199934713E-2</v>
      </c>
      <c r="Q301" s="41">
        <f t="shared" si="119"/>
        <v>7.1977021811386904E-5</v>
      </c>
      <c r="R301" s="41">
        <f t="shared" si="120"/>
        <v>9.27744578724299E-3</v>
      </c>
      <c r="S301" s="41">
        <f t="shared" si="121"/>
        <v>7.4757724044527399E-6</v>
      </c>
      <c r="T301" s="41">
        <f t="shared" si="122"/>
        <v>9.2699700148385373E-3</v>
      </c>
      <c r="U301" s="41">
        <f>'Survival-1cycle NMA'!DV302</f>
        <v>1.5546502750422899E-2</v>
      </c>
      <c r="V301" s="12">
        <f t="shared" si="123"/>
        <v>1.5274287399268496E-2</v>
      </c>
      <c r="W301" s="41">
        <f>'Survival-1cycle NMA'!DO302</f>
        <v>2.72215351154403E-4</v>
      </c>
      <c r="X301" s="41">
        <f t="shared" si="124"/>
        <v>1.44318312217461E-2</v>
      </c>
      <c r="Y301" s="41">
        <f t="shared" si="125"/>
        <v>1.4359854199934713E-2</v>
      </c>
      <c r="Z301" s="41">
        <f t="shared" si="126"/>
        <v>7.1977021811386904E-5</v>
      </c>
      <c r="AA301" s="41">
        <f>'Survival-1cycle NMA'!DU302</f>
        <v>9.8073488348808802E-3</v>
      </c>
      <c r="AB301" s="12">
        <f t="shared" si="127"/>
        <v>9.7582173538778294E-3</v>
      </c>
      <c r="AC301" s="41">
        <f>'Survival-1cycle NMA'!DN302</f>
        <v>4.9131481003050799E-5</v>
      </c>
      <c r="AD301" s="41">
        <f>'Survival-1cycle NMA'!DW302</f>
        <v>2.7954030896086099E-2</v>
      </c>
      <c r="AE301" s="12">
        <f t="shared" si="128"/>
        <v>2.7752339614635343E-2</v>
      </c>
      <c r="AF301" s="41">
        <f>'Survival-1cycle NMA'!DP302</f>
        <v>2.01691281450755E-4</v>
      </c>
      <c r="AG301" s="41">
        <f t="shared" si="129"/>
        <v>9.27744578724299E-3</v>
      </c>
      <c r="AH301" s="41">
        <f t="shared" si="130"/>
        <v>7.4757724044527399E-6</v>
      </c>
      <c r="AI301" s="41">
        <f t="shared" si="131"/>
        <v>9.2699700148385373E-3</v>
      </c>
      <c r="AJ301" s="41">
        <f>'Survival-1cycle NMA'!DX302</f>
        <v>1.1967867221271401E-2</v>
      </c>
      <c r="AK301" s="12">
        <f t="shared" si="132"/>
        <v>1.1653829494183244E-2</v>
      </c>
      <c r="AL301" s="41">
        <f>'Survival-1cycle NMA'!DQ302</f>
        <v>3.1403772708815702E-4</v>
      </c>
      <c r="AM301" s="41">
        <f t="shared" si="133"/>
        <v>9.8073488348808802E-3</v>
      </c>
      <c r="AN301" s="41">
        <f t="shared" si="134"/>
        <v>9.7582173538778294E-3</v>
      </c>
      <c r="AO301" s="41">
        <f t="shared" si="135"/>
        <v>4.9131481003050799E-5</v>
      </c>
    </row>
    <row r="302" spans="1:41">
      <c r="A302" s="12">
        <v>299</v>
      </c>
      <c r="B302" s="12">
        <f t="shared" si="110"/>
        <v>17.145205479452056</v>
      </c>
      <c r="C302" s="41">
        <f>'Survival-1cycle NMA'!DS303</f>
        <v>1.6309029979319701E-2</v>
      </c>
      <c r="D302" s="41">
        <f>'Survival-1cycle NMA'!DL303</f>
        <v>2.7091152888680799E-5</v>
      </c>
      <c r="E302" s="12">
        <f t="shared" si="111"/>
        <v>1.628193882643102E-2</v>
      </c>
      <c r="F302" s="41">
        <f>'Survival-1cycle NMA'!DR303</f>
        <v>9.2094124276814703E-3</v>
      </c>
      <c r="G302" s="41">
        <f>'Survival-1cycle NMA'!DK303</f>
        <v>7.3340199778781897E-6</v>
      </c>
      <c r="H302" s="12">
        <f t="shared" si="112"/>
        <v>9.2020784077035921E-3</v>
      </c>
      <c r="I302" s="41">
        <f>'Survival-1cycle NMA'!DT303</f>
        <v>1.43318174460516E-2</v>
      </c>
      <c r="J302" s="12">
        <f t="shared" si="113"/>
        <v>1.42610362417288E-2</v>
      </c>
      <c r="K302" s="41">
        <f>'Survival-1cycle NMA'!DM303</f>
        <v>7.0781204322800702E-5</v>
      </c>
      <c r="L302" s="41">
        <f t="shared" si="114"/>
        <v>9.2094124276814703E-3</v>
      </c>
      <c r="M302" s="41">
        <f t="shared" si="115"/>
        <v>7.3340199778781897E-6</v>
      </c>
      <c r="N302" s="41">
        <f t="shared" si="116"/>
        <v>9.2020784077035921E-3</v>
      </c>
      <c r="O302" s="41">
        <f t="shared" si="117"/>
        <v>1.43318174460516E-2</v>
      </c>
      <c r="P302" s="41">
        <f t="shared" si="118"/>
        <v>1.42610362417288E-2</v>
      </c>
      <c r="Q302" s="41">
        <f t="shared" si="119"/>
        <v>7.0781204322800702E-5</v>
      </c>
      <c r="R302" s="41">
        <f t="shared" si="120"/>
        <v>9.2094124276814703E-3</v>
      </c>
      <c r="S302" s="41">
        <f t="shared" si="121"/>
        <v>7.3340199778781897E-6</v>
      </c>
      <c r="T302" s="41">
        <f t="shared" si="122"/>
        <v>9.2020784077035921E-3</v>
      </c>
      <c r="U302" s="41">
        <f>'Survival-1cycle NMA'!DV303</f>
        <v>1.54398525914564E-2</v>
      </c>
      <c r="V302" s="12">
        <f t="shared" si="123"/>
        <v>1.5171756413084199E-2</v>
      </c>
      <c r="W302" s="41">
        <f>'Survival-1cycle NMA'!DO303</f>
        <v>2.6809617837220102E-4</v>
      </c>
      <c r="X302" s="41">
        <f t="shared" si="124"/>
        <v>1.43318174460516E-2</v>
      </c>
      <c r="Y302" s="41">
        <f t="shared" si="125"/>
        <v>1.42610362417288E-2</v>
      </c>
      <c r="Z302" s="41">
        <f t="shared" si="126"/>
        <v>7.0781204322800702E-5</v>
      </c>
      <c r="AA302" s="41">
        <f>'Survival-1cycle NMA'!DU303</f>
        <v>9.7359154920156898E-3</v>
      </c>
      <c r="AB302" s="12">
        <f t="shared" si="127"/>
        <v>9.687620418364018E-3</v>
      </c>
      <c r="AC302" s="41">
        <f>'Survival-1cycle NMA'!DN303</f>
        <v>4.8295073651671802E-5</v>
      </c>
      <c r="AD302" s="41">
        <f>'Survival-1cycle NMA'!DW303</f>
        <v>2.77783810045482E-2</v>
      </c>
      <c r="AE302" s="12">
        <f t="shared" si="128"/>
        <v>2.7579810675770741E-2</v>
      </c>
      <c r="AF302" s="41">
        <f>'Survival-1cycle NMA'!DP303</f>
        <v>1.98570328777459E-4</v>
      </c>
      <c r="AG302" s="41">
        <f t="shared" si="129"/>
        <v>9.2094124276814703E-3</v>
      </c>
      <c r="AH302" s="41">
        <f t="shared" si="130"/>
        <v>7.3340199778781897E-6</v>
      </c>
      <c r="AI302" s="41">
        <f t="shared" si="131"/>
        <v>9.2020784077035921E-3</v>
      </c>
      <c r="AJ302" s="41">
        <f>'Survival-1cycle NMA'!DX303</f>
        <v>1.1882854064134E-2</v>
      </c>
      <c r="AK302" s="12">
        <f t="shared" si="132"/>
        <v>1.1573516647762154E-2</v>
      </c>
      <c r="AL302" s="41">
        <f>'Survival-1cycle NMA'!DQ303</f>
        <v>3.0933741637184702E-4</v>
      </c>
      <c r="AM302" s="41">
        <f t="shared" si="133"/>
        <v>9.7359154920156898E-3</v>
      </c>
      <c r="AN302" s="41">
        <f t="shared" si="134"/>
        <v>9.687620418364018E-3</v>
      </c>
      <c r="AO302" s="41">
        <f t="shared" si="135"/>
        <v>4.8295073651671802E-5</v>
      </c>
    </row>
    <row r="303" spans="1:41">
      <c r="A303" s="12">
        <v>300</v>
      </c>
      <c r="B303" s="12">
        <f t="shared" si="110"/>
        <v>17.202739726027396</v>
      </c>
      <c r="C303" s="41">
        <f>'Survival-1cycle NMA'!DS304</f>
        <v>1.6198260542420399E-2</v>
      </c>
      <c r="D303" s="41">
        <f>'Survival-1cycle NMA'!DL304</f>
        <v>2.6614558890414301E-5</v>
      </c>
      <c r="E303" s="12">
        <f t="shared" si="111"/>
        <v>1.6171645983529985E-2</v>
      </c>
      <c r="F303" s="41">
        <f>'Survival-1cycle NMA'!DR304</f>
        <v>9.1420434432644103E-3</v>
      </c>
      <c r="G303" s="41">
        <f>'Survival-1cycle NMA'!DK304</f>
        <v>7.1952777729311601E-6</v>
      </c>
      <c r="H303" s="12">
        <f t="shared" si="112"/>
        <v>9.1348481654914791E-3</v>
      </c>
      <c r="I303" s="41">
        <f>'Survival-1cycle NMA'!DT304</f>
        <v>1.42327355096035E-2</v>
      </c>
      <c r="J303" s="12">
        <f t="shared" si="113"/>
        <v>1.4163127625158622E-2</v>
      </c>
      <c r="K303" s="41">
        <f>'Survival-1cycle NMA'!DM304</f>
        <v>6.9607884444877795E-5</v>
      </c>
      <c r="L303" s="41">
        <f t="shared" si="114"/>
        <v>9.1420434432644103E-3</v>
      </c>
      <c r="M303" s="41">
        <f t="shared" si="115"/>
        <v>7.1952777729311601E-6</v>
      </c>
      <c r="N303" s="41">
        <f t="shared" si="116"/>
        <v>9.1348481654914791E-3</v>
      </c>
      <c r="O303" s="41">
        <f t="shared" si="117"/>
        <v>1.42327355096035E-2</v>
      </c>
      <c r="P303" s="41">
        <f t="shared" si="118"/>
        <v>1.4163127625158622E-2</v>
      </c>
      <c r="Q303" s="41">
        <f t="shared" si="119"/>
        <v>6.9607884444877795E-5</v>
      </c>
      <c r="R303" s="41">
        <f t="shared" si="120"/>
        <v>9.1420434432644103E-3</v>
      </c>
      <c r="S303" s="41">
        <f t="shared" si="121"/>
        <v>7.1952777729311601E-6</v>
      </c>
      <c r="T303" s="41">
        <f t="shared" si="122"/>
        <v>9.1348481654914791E-3</v>
      </c>
      <c r="U303" s="41">
        <f>'Survival-1cycle NMA'!DV304</f>
        <v>1.53341877517613E-2</v>
      </c>
      <c r="V303" s="12">
        <f t="shared" si="123"/>
        <v>1.5070139596071711E-2</v>
      </c>
      <c r="W303" s="41">
        <f>'Survival-1cycle NMA'!DO304</f>
        <v>2.64048155689589E-4</v>
      </c>
      <c r="X303" s="41">
        <f t="shared" si="124"/>
        <v>1.42327355096035E-2</v>
      </c>
      <c r="Y303" s="41">
        <f t="shared" si="125"/>
        <v>1.4163127625158622E-2</v>
      </c>
      <c r="Z303" s="41">
        <f t="shared" si="126"/>
        <v>6.9607884444877795E-5</v>
      </c>
      <c r="AA303" s="41">
        <f>'Survival-1cycle NMA'!DU304</f>
        <v>9.6651758068761993E-3</v>
      </c>
      <c r="AB303" s="12">
        <f t="shared" si="127"/>
        <v>9.617701049718038E-3</v>
      </c>
      <c r="AC303" s="41">
        <f>'Survival-1cycle NMA'!DN304</f>
        <v>4.7474757158161303E-5</v>
      </c>
      <c r="AD303" s="41">
        <f>'Survival-1cycle NMA'!DW304</f>
        <v>2.7604239617853198E-2</v>
      </c>
      <c r="AE303" s="12">
        <f t="shared" si="128"/>
        <v>2.7408735221464597E-2</v>
      </c>
      <c r="AF303" s="41">
        <f>'Survival-1cycle NMA'!DP304</f>
        <v>1.95504396388602E-4</v>
      </c>
      <c r="AG303" s="41">
        <f t="shared" si="129"/>
        <v>9.1420434432644103E-3</v>
      </c>
      <c r="AH303" s="41">
        <f t="shared" si="130"/>
        <v>7.1952777729311601E-6</v>
      </c>
      <c r="AI303" s="41">
        <f t="shared" si="131"/>
        <v>9.1348481654914791E-3</v>
      </c>
      <c r="AJ303" s="41">
        <f>'Survival-1cycle NMA'!DX304</f>
        <v>1.17986494202408E-2</v>
      </c>
      <c r="AK303" s="12">
        <f t="shared" si="132"/>
        <v>1.149393193464234E-2</v>
      </c>
      <c r="AL303" s="41">
        <f>'Survival-1cycle NMA'!DQ304</f>
        <v>3.0471748559846002E-4</v>
      </c>
      <c r="AM303" s="41">
        <f t="shared" si="133"/>
        <v>9.6651758068761993E-3</v>
      </c>
      <c r="AN303" s="41">
        <f t="shared" si="134"/>
        <v>9.617701049718038E-3</v>
      </c>
      <c r="AO303" s="41">
        <f t="shared" si="135"/>
        <v>4.7474757158161303E-5</v>
      </c>
    </row>
    <row r="304" spans="1:41">
      <c r="A304" s="12">
        <v>301</v>
      </c>
      <c r="B304" s="12">
        <f t="shared" si="110"/>
        <v>17.260273972602739</v>
      </c>
      <c r="C304" s="41">
        <f>'Survival-1cycle NMA'!DS305</f>
        <v>1.6088505456980699E-2</v>
      </c>
      <c r="D304" s="41">
        <f>'Survival-1cycle NMA'!DL305</f>
        <v>2.6147411009480599E-5</v>
      </c>
      <c r="E304" s="12">
        <f t="shared" si="111"/>
        <v>1.6062358045971219E-2</v>
      </c>
      <c r="F304" s="41">
        <f>'Survival-1cycle NMA'!DR305</f>
        <v>9.0753306410693603E-3</v>
      </c>
      <c r="G304" s="41">
        <f>'Survival-1cycle NMA'!DK305</f>
        <v>7.0594748158292501E-6</v>
      </c>
      <c r="H304" s="12">
        <f t="shared" si="112"/>
        <v>9.0682711662535311E-3</v>
      </c>
      <c r="I304" s="41">
        <f>'Survival-1cycle NMA'!DT305</f>
        <v>1.41345743733471E-2</v>
      </c>
      <c r="J304" s="12">
        <f t="shared" si="113"/>
        <v>1.4066117785675361E-2</v>
      </c>
      <c r="K304" s="41">
        <f>'Survival-1cycle NMA'!DM305</f>
        <v>6.8456587671739095E-5</v>
      </c>
      <c r="L304" s="41">
        <f t="shared" si="114"/>
        <v>9.0753306410693603E-3</v>
      </c>
      <c r="M304" s="41">
        <f t="shared" si="115"/>
        <v>7.0594748158292501E-6</v>
      </c>
      <c r="N304" s="41">
        <f t="shared" si="116"/>
        <v>9.0682711662535311E-3</v>
      </c>
      <c r="O304" s="41">
        <f t="shared" si="117"/>
        <v>1.41345743733471E-2</v>
      </c>
      <c r="P304" s="41">
        <f t="shared" si="118"/>
        <v>1.4066117785675361E-2</v>
      </c>
      <c r="Q304" s="41">
        <f t="shared" si="119"/>
        <v>6.8456587671739095E-5</v>
      </c>
      <c r="R304" s="41">
        <f t="shared" si="120"/>
        <v>9.0753306410693603E-3</v>
      </c>
      <c r="S304" s="41">
        <f t="shared" si="121"/>
        <v>7.0594748158292501E-6</v>
      </c>
      <c r="T304" s="41">
        <f t="shared" si="122"/>
        <v>9.0682711662535311E-3</v>
      </c>
      <c r="U304" s="41">
        <f>'Survival-1cycle NMA'!DV305</f>
        <v>1.52294966426325E-2</v>
      </c>
      <c r="V304" s="12">
        <f t="shared" si="123"/>
        <v>1.4969426746884494E-2</v>
      </c>
      <c r="W304" s="41">
        <f>'Survival-1cycle NMA'!DO305</f>
        <v>2.6006989574800499E-4</v>
      </c>
      <c r="X304" s="41">
        <f t="shared" si="124"/>
        <v>1.41345743733471E-2</v>
      </c>
      <c r="Y304" s="41">
        <f t="shared" si="125"/>
        <v>1.4066117785675361E-2</v>
      </c>
      <c r="Z304" s="41">
        <f t="shared" si="126"/>
        <v>6.8456587671739095E-5</v>
      </c>
      <c r="AA304" s="41">
        <f>'Survival-1cycle NMA'!DU305</f>
        <v>9.5951212664966406E-3</v>
      </c>
      <c r="AB304" s="12">
        <f t="shared" si="127"/>
        <v>9.5484510813855766E-3</v>
      </c>
      <c r="AC304" s="41">
        <f>'Survival-1cycle NMA'!DN305</f>
        <v>4.6670185111064002E-5</v>
      </c>
      <c r="AD304" s="41">
        <f>'Survival-1cycle NMA'!DW305</f>
        <v>2.7431590068882E-2</v>
      </c>
      <c r="AE304" s="12">
        <f t="shared" si="128"/>
        <v>2.7239097677758489E-2</v>
      </c>
      <c r="AF304" s="41">
        <f>'Survival-1cycle NMA'!DP305</f>
        <v>1.9249239112351099E-4</v>
      </c>
      <c r="AG304" s="41">
        <f t="shared" si="129"/>
        <v>9.0753306410693603E-3</v>
      </c>
      <c r="AH304" s="41">
        <f t="shared" si="130"/>
        <v>7.0594748158292501E-6</v>
      </c>
      <c r="AI304" s="41">
        <f t="shared" si="131"/>
        <v>9.0682711662535311E-3</v>
      </c>
      <c r="AJ304" s="41">
        <f>'Survival-1cycle NMA'!DX305</f>
        <v>1.1715243541962499E-2</v>
      </c>
      <c r="AK304" s="12">
        <f t="shared" si="132"/>
        <v>1.1415067160190789E-2</v>
      </c>
      <c r="AL304" s="41">
        <f>'Survival-1cycle NMA'!DQ305</f>
        <v>3.0017638177171101E-4</v>
      </c>
      <c r="AM304" s="41">
        <f t="shared" si="133"/>
        <v>9.5951212664966406E-3</v>
      </c>
      <c r="AN304" s="41">
        <f t="shared" si="134"/>
        <v>9.5484510813855766E-3</v>
      </c>
      <c r="AO304" s="41">
        <f t="shared" si="135"/>
        <v>4.6670185111064002E-5</v>
      </c>
    </row>
    <row r="305" spans="1:41">
      <c r="A305" s="12">
        <v>302</v>
      </c>
      <c r="B305" s="12">
        <f t="shared" si="110"/>
        <v>17.317808219178083</v>
      </c>
      <c r="C305" s="41">
        <f>'Survival-1cycle NMA'!DS306</f>
        <v>1.59797528884583E-2</v>
      </c>
      <c r="D305" s="41">
        <f>'Survival-1cycle NMA'!DL306</f>
        <v>2.5689500288250701E-5</v>
      </c>
      <c r="E305" s="12">
        <f t="shared" si="111"/>
        <v>1.5954063388170049E-2</v>
      </c>
      <c r="F305" s="41">
        <f>'Survival-1cycle NMA'!DR306</f>
        <v>9.0092659509782794E-3</v>
      </c>
      <c r="G305" s="41">
        <f>'Survival-1cycle NMA'!DK306</f>
        <v>6.9265419762043504E-6</v>
      </c>
      <c r="H305" s="12">
        <f t="shared" si="112"/>
        <v>9.0023394090020751E-3</v>
      </c>
      <c r="I305" s="41">
        <f>'Survival-1cycle NMA'!DT306</f>
        <v>1.40373231579896E-2</v>
      </c>
      <c r="J305" s="12">
        <f t="shared" si="113"/>
        <v>1.3969996307372322E-2</v>
      </c>
      <c r="K305" s="41">
        <f>'Survival-1cycle NMA'!DM306</f>
        <v>6.7326850617277501E-5</v>
      </c>
      <c r="L305" s="41">
        <f t="shared" si="114"/>
        <v>9.0092659509782794E-3</v>
      </c>
      <c r="M305" s="41">
        <f t="shared" si="115"/>
        <v>6.9265419762043504E-6</v>
      </c>
      <c r="N305" s="41">
        <f t="shared" si="116"/>
        <v>9.0023394090020751E-3</v>
      </c>
      <c r="O305" s="41">
        <f t="shared" si="117"/>
        <v>1.40373231579896E-2</v>
      </c>
      <c r="P305" s="41">
        <f t="shared" si="118"/>
        <v>1.3969996307372322E-2</v>
      </c>
      <c r="Q305" s="41">
        <f t="shared" si="119"/>
        <v>6.7326850617277501E-5</v>
      </c>
      <c r="R305" s="41">
        <f t="shared" si="120"/>
        <v>9.0092659509782794E-3</v>
      </c>
      <c r="S305" s="41">
        <f t="shared" si="121"/>
        <v>6.9265419762043504E-6</v>
      </c>
      <c r="T305" s="41">
        <f t="shared" si="122"/>
        <v>9.0023394090020751E-3</v>
      </c>
      <c r="U305" s="41">
        <f>'Survival-1cycle NMA'!DV306</f>
        <v>1.51257678420258E-2</v>
      </c>
      <c r="V305" s="12">
        <f t="shared" si="123"/>
        <v>1.4869607800597545E-2</v>
      </c>
      <c r="W305" s="41">
        <f>'Survival-1cycle NMA'!DO306</f>
        <v>2.5616004142825499E-4</v>
      </c>
      <c r="X305" s="41">
        <f t="shared" si="124"/>
        <v>1.40373231579896E-2</v>
      </c>
      <c r="Y305" s="41">
        <f t="shared" si="125"/>
        <v>1.3969996307372322E-2</v>
      </c>
      <c r="Z305" s="41">
        <f t="shared" si="126"/>
        <v>6.7326850617277501E-5</v>
      </c>
      <c r="AA305" s="41">
        <f>'Survival-1cycle NMA'!DU306</f>
        <v>9.5257434849775908E-3</v>
      </c>
      <c r="AB305" s="12">
        <f t="shared" si="127"/>
        <v>9.4798624656052839E-3</v>
      </c>
      <c r="AC305" s="41">
        <f>'Survival-1cycle NMA'!DN306</f>
        <v>4.5881019372306903E-5</v>
      </c>
      <c r="AD305" s="41">
        <f>'Survival-1cycle NMA'!DW306</f>
        <v>2.7260415917435801E-2</v>
      </c>
      <c r="AE305" s="12">
        <f t="shared" si="128"/>
        <v>2.7070882673370569E-2</v>
      </c>
      <c r="AF305" s="41">
        <f>'Survival-1cycle NMA'!DP306</f>
        <v>1.89533244065232E-4</v>
      </c>
      <c r="AG305" s="41">
        <f t="shared" si="129"/>
        <v>9.0092659509782794E-3</v>
      </c>
      <c r="AH305" s="41">
        <f t="shared" si="130"/>
        <v>6.9265419762043504E-6</v>
      </c>
      <c r="AI305" s="41">
        <f t="shared" si="131"/>
        <v>9.0023394090020751E-3</v>
      </c>
      <c r="AJ305" s="41">
        <f>'Survival-1cycle NMA'!DX306</f>
        <v>1.1632626824921799E-2</v>
      </c>
      <c r="AK305" s="12">
        <f t="shared" si="132"/>
        <v>1.1336914239462781E-2</v>
      </c>
      <c r="AL305" s="41">
        <f>'Survival-1cycle NMA'!DQ306</f>
        <v>2.9571258545901802E-4</v>
      </c>
      <c r="AM305" s="41">
        <f t="shared" si="133"/>
        <v>9.5257434849775908E-3</v>
      </c>
      <c r="AN305" s="41">
        <f t="shared" si="134"/>
        <v>9.4798624656052839E-3</v>
      </c>
      <c r="AO305" s="41">
        <f t="shared" si="135"/>
        <v>4.5881019372306903E-5</v>
      </c>
    </row>
    <row r="306" spans="1:41">
      <c r="A306" s="12">
        <v>303</v>
      </c>
      <c r="B306" s="12">
        <f t="shared" si="110"/>
        <v>17.375342465753423</v>
      </c>
      <c r="C306" s="41">
        <f>'Survival-1cycle NMA'!DS307</f>
        <v>1.5871991171245201E-2</v>
      </c>
      <c r="D306" s="41">
        <f>'Survival-1cycle NMA'!DL307</f>
        <v>2.52406228850033E-5</v>
      </c>
      <c r="E306" s="12">
        <f t="shared" si="111"/>
        <v>1.5846750548360197E-2</v>
      </c>
      <c r="F306" s="41">
        <f>'Survival-1cycle NMA'!DR307</f>
        <v>8.9438414235025708E-3</v>
      </c>
      <c r="G306" s="41">
        <f>'Survival-1cycle NMA'!DK307</f>
        <v>6.7964119149222E-6</v>
      </c>
      <c r="H306" s="12">
        <f t="shared" si="112"/>
        <v>8.9370450115876486E-3</v>
      </c>
      <c r="I306" s="41">
        <f>'Survival-1cycle NMA'!DT307</f>
        <v>1.3940971141257801E-2</v>
      </c>
      <c r="J306" s="12">
        <f t="shared" si="113"/>
        <v>1.3874752920529414E-2</v>
      </c>
      <c r="K306" s="41">
        <f>'Survival-1cycle NMA'!DM307</f>
        <v>6.6218220728386803E-5</v>
      </c>
      <c r="L306" s="41">
        <f t="shared" si="114"/>
        <v>8.9438414235025708E-3</v>
      </c>
      <c r="M306" s="41">
        <f t="shared" si="115"/>
        <v>6.7964119149222E-6</v>
      </c>
      <c r="N306" s="41">
        <f t="shared" si="116"/>
        <v>8.9370450115876486E-3</v>
      </c>
      <c r="O306" s="41">
        <f t="shared" si="117"/>
        <v>1.3940971141257801E-2</v>
      </c>
      <c r="P306" s="41">
        <f t="shared" si="118"/>
        <v>1.3874752920529414E-2</v>
      </c>
      <c r="Q306" s="41">
        <f t="shared" si="119"/>
        <v>6.6218220728386803E-5</v>
      </c>
      <c r="R306" s="41">
        <f t="shared" si="120"/>
        <v>8.9438414235025708E-3</v>
      </c>
      <c r="S306" s="41">
        <f t="shared" si="121"/>
        <v>6.7964119149222E-6</v>
      </c>
      <c r="T306" s="41">
        <f t="shared" si="122"/>
        <v>8.9370450115876486E-3</v>
      </c>
      <c r="U306" s="41">
        <f>'Survival-1cycle NMA'!DV307</f>
        <v>1.5022990091714501E-2</v>
      </c>
      <c r="V306" s="12">
        <f t="shared" si="123"/>
        <v>1.4770672826593962E-2</v>
      </c>
      <c r="W306" s="41">
        <f>'Survival-1cycle NMA'!DO307</f>
        <v>2.5231726512053902E-4</v>
      </c>
      <c r="X306" s="41">
        <f t="shared" si="124"/>
        <v>1.3940971141257801E-2</v>
      </c>
      <c r="Y306" s="41">
        <f t="shared" si="125"/>
        <v>1.3874752920529414E-2</v>
      </c>
      <c r="Z306" s="41">
        <f t="shared" si="126"/>
        <v>6.6218220728386803E-5</v>
      </c>
      <c r="AA306" s="41">
        <f>'Survival-1cycle NMA'!DU307</f>
        <v>9.4570342012448797E-3</v>
      </c>
      <c r="AB306" s="12">
        <f t="shared" si="127"/>
        <v>9.4119272713852845E-3</v>
      </c>
      <c r="AC306" s="41">
        <f>'Survival-1cycle NMA'!DN307</f>
        <v>4.5106929859595197E-5</v>
      </c>
      <c r="AD306" s="41">
        <f>'Survival-1cycle NMA'!DW307</f>
        <v>2.7090700946547301E-2</v>
      </c>
      <c r="AE306" s="12">
        <f t="shared" si="128"/>
        <v>2.6904075036602408E-2</v>
      </c>
      <c r="AF306" s="41">
        <f>'Survival-1cycle NMA'!DP307</f>
        <v>1.86625909944893E-4</v>
      </c>
      <c r="AG306" s="41">
        <f t="shared" si="129"/>
        <v>8.9438414235025708E-3</v>
      </c>
      <c r="AH306" s="41">
        <f t="shared" si="130"/>
        <v>6.7964119149222E-6</v>
      </c>
      <c r="AI306" s="41">
        <f t="shared" si="131"/>
        <v>8.9370450115876486E-3</v>
      </c>
      <c r="AJ306" s="41">
        <f>'Survival-1cycle NMA'!DX307</f>
        <v>1.15507898055021E-2</v>
      </c>
      <c r="AK306" s="12">
        <f t="shared" si="132"/>
        <v>1.1259465195514169E-2</v>
      </c>
      <c r="AL306" s="41">
        <f>'Survival-1cycle NMA'!DQ307</f>
        <v>2.9132460998793102E-4</v>
      </c>
      <c r="AM306" s="41">
        <f t="shared" si="133"/>
        <v>9.4570342012448797E-3</v>
      </c>
      <c r="AN306" s="41">
        <f t="shared" si="134"/>
        <v>9.4119272713852845E-3</v>
      </c>
      <c r="AO306" s="41">
        <f t="shared" si="135"/>
        <v>4.5106929859595197E-5</v>
      </c>
    </row>
    <row r="307" spans="1:41">
      <c r="A307" s="12">
        <v>304</v>
      </c>
      <c r="B307" s="12">
        <f t="shared" si="110"/>
        <v>17.432876712328767</v>
      </c>
      <c r="C307" s="41">
        <f>'Survival-1cycle NMA'!DS308</f>
        <v>1.5765208805804499E-2</v>
      </c>
      <c r="D307" s="41">
        <f>'Survival-1cycle NMA'!DL308</f>
        <v>2.48005799364792E-5</v>
      </c>
      <c r="E307" s="12">
        <f t="shared" si="111"/>
        <v>1.574040822586802E-2</v>
      </c>
      <c r="F307" s="41">
        <f>'Survival-1cycle NMA'!DR308</f>
        <v>8.8790492276530405E-3</v>
      </c>
      <c r="G307" s="41">
        <f>'Survival-1cycle NMA'!DK308</f>
        <v>6.6690190334561797E-6</v>
      </c>
      <c r="H307" s="12">
        <f t="shared" si="112"/>
        <v>8.8723802086195843E-3</v>
      </c>
      <c r="I307" s="41">
        <f>'Survival-1cycle NMA'!DT308</f>
        <v>1.38455077552113E-2</v>
      </c>
      <c r="J307" s="12">
        <f t="shared" si="113"/>
        <v>1.3780377499206225E-2</v>
      </c>
      <c r="K307" s="41">
        <f>'Survival-1cycle NMA'!DM308</f>
        <v>6.51302560050748E-5</v>
      </c>
      <c r="L307" s="41">
        <f t="shared" si="114"/>
        <v>8.8790492276530405E-3</v>
      </c>
      <c r="M307" s="41">
        <f t="shared" si="115"/>
        <v>6.6690190334561797E-6</v>
      </c>
      <c r="N307" s="41">
        <f t="shared" si="116"/>
        <v>8.8723802086195843E-3</v>
      </c>
      <c r="O307" s="41">
        <f t="shared" si="117"/>
        <v>1.38455077552113E-2</v>
      </c>
      <c r="P307" s="41">
        <f t="shared" si="118"/>
        <v>1.3780377499206225E-2</v>
      </c>
      <c r="Q307" s="41">
        <f t="shared" si="119"/>
        <v>6.51302560050748E-5</v>
      </c>
      <c r="R307" s="41">
        <f t="shared" si="120"/>
        <v>8.8790492276530405E-3</v>
      </c>
      <c r="S307" s="41">
        <f t="shared" si="121"/>
        <v>6.6690190334561797E-6</v>
      </c>
      <c r="T307" s="41">
        <f t="shared" si="122"/>
        <v>8.8723802086195843E-3</v>
      </c>
      <c r="U307" s="41">
        <f>'Survival-1cycle NMA'!DV308</f>
        <v>1.49211522945019E-2</v>
      </c>
      <c r="V307" s="12">
        <f t="shared" si="123"/>
        <v>1.4672612026488547E-2</v>
      </c>
      <c r="W307" s="41">
        <f>'Survival-1cycle NMA'!DO308</f>
        <v>2.48540268013353E-4</v>
      </c>
      <c r="X307" s="41">
        <f t="shared" si="124"/>
        <v>1.38455077552113E-2</v>
      </c>
      <c r="Y307" s="41">
        <f t="shared" si="125"/>
        <v>1.3780377499206225E-2</v>
      </c>
      <c r="Z307" s="41">
        <f t="shared" si="126"/>
        <v>6.51302560050748E-5</v>
      </c>
      <c r="AA307" s="41">
        <f>'Survival-1cycle NMA'!DU308</f>
        <v>9.3889852768520594E-3</v>
      </c>
      <c r="AB307" s="12">
        <f t="shared" si="127"/>
        <v>9.3446376825171446E-3</v>
      </c>
      <c r="AC307" s="41">
        <f>'Survival-1cycle NMA'!DN308</f>
        <v>4.43475943349148E-5</v>
      </c>
      <c r="AD307" s="41">
        <f>'Survival-1cycle NMA'!DW308</f>
        <v>2.6922429158861099E-2</v>
      </c>
      <c r="AE307" s="12">
        <f t="shared" si="128"/>
        <v>2.6738659792298152E-2</v>
      </c>
      <c r="AF307" s="41">
        <f>'Survival-1cycle NMA'!DP308</f>
        <v>1.8376936656294701E-4</v>
      </c>
      <c r="AG307" s="41">
        <f t="shared" si="129"/>
        <v>8.8790492276530405E-3</v>
      </c>
      <c r="AH307" s="41">
        <f t="shared" si="130"/>
        <v>6.6690190334561797E-6</v>
      </c>
      <c r="AI307" s="41">
        <f t="shared" si="131"/>
        <v>8.8723802086195843E-3</v>
      </c>
      <c r="AJ307" s="41">
        <f>'Survival-1cycle NMA'!DX308</f>
        <v>1.14697231584033E-2</v>
      </c>
      <c r="AK307" s="12">
        <f t="shared" si="132"/>
        <v>1.1182712157740882E-2</v>
      </c>
      <c r="AL307" s="41">
        <f>'Survival-1cycle NMA'!DQ308</f>
        <v>2.8701100066241798E-4</v>
      </c>
      <c r="AM307" s="41">
        <f t="shared" si="133"/>
        <v>9.3889852768520594E-3</v>
      </c>
      <c r="AN307" s="41">
        <f t="shared" si="134"/>
        <v>9.3446376825171446E-3</v>
      </c>
      <c r="AO307" s="41">
        <f t="shared" si="135"/>
        <v>4.43475943349148E-5</v>
      </c>
    </row>
    <row r="308" spans="1:41">
      <c r="A308" s="12">
        <v>305</v>
      </c>
      <c r="B308" s="12">
        <f t="shared" si="110"/>
        <v>17.490410958904111</v>
      </c>
      <c r="C308" s="41">
        <f>'Survival-1cycle NMA'!DS309</f>
        <v>1.5659394455863701E-2</v>
      </c>
      <c r="D308" s="41">
        <f>'Survival-1cycle NMA'!DL309</f>
        <v>2.4369177424321501E-5</v>
      </c>
      <c r="E308" s="12">
        <f t="shared" si="111"/>
        <v>1.563502527843938E-2</v>
      </c>
      <c r="F308" s="41">
        <f>'Survival-1cycle NMA'!DR309</f>
        <v>8.8148816488534693E-3</v>
      </c>
      <c r="G308" s="41">
        <f>'Survival-1cycle NMA'!DK309</f>
        <v>6.5442994244824198E-6</v>
      </c>
      <c r="H308" s="12">
        <f t="shared" si="112"/>
        <v>8.8083373494289869E-3</v>
      </c>
      <c r="I308" s="41">
        <f>'Survival-1cycle NMA'!DT309</f>
        <v>1.37509225836064E-2</v>
      </c>
      <c r="J308" s="12">
        <f t="shared" si="113"/>
        <v>1.3686860058876276E-2</v>
      </c>
      <c r="K308" s="41">
        <f>'Survival-1cycle NMA'!DM309</f>
        <v>6.4062524730124095E-5</v>
      </c>
      <c r="L308" s="41">
        <f t="shared" si="114"/>
        <v>8.8148816488534693E-3</v>
      </c>
      <c r="M308" s="41">
        <f t="shared" si="115"/>
        <v>6.5442994244824198E-6</v>
      </c>
      <c r="N308" s="41">
        <f t="shared" si="116"/>
        <v>8.8083373494289869E-3</v>
      </c>
      <c r="O308" s="41">
        <f t="shared" si="117"/>
        <v>1.37509225836064E-2</v>
      </c>
      <c r="P308" s="41">
        <f t="shared" si="118"/>
        <v>1.3686860058876276E-2</v>
      </c>
      <c r="Q308" s="41">
        <f t="shared" si="119"/>
        <v>6.4062524730124095E-5</v>
      </c>
      <c r="R308" s="41">
        <f t="shared" si="120"/>
        <v>8.8148816488534693E-3</v>
      </c>
      <c r="S308" s="41">
        <f t="shared" si="121"/>
        <v>6.5442994244824198E-6</v>
      </c>
      <c r="T308" s="41">
        <f t="shared" si="122"/>
        <v>8.8083373494289869E-3</v>
      </c>
      <c r="U308" s="41">
        <f>'Survival-1cycle NMA'!DV309</f>
        <v>1.4820243511485601E-2</v>
      </c>
      <c r="V308" s="12">
        <f t="shared" si="123"/>
        <v>1.4575415732084443E-2</v>
      </c>
      <c r="W308" s="41">
        <f>'Survival-1cycle NMA'!DO309</f>
        <v>2.4482777940115801E-4</v>
      </c>
      <c r="X308" s="41">
        <f t="shared" si="124"/>
        <v>1.37509225836064E-2</v>
      </c>
      <c r="Y308" s="41">
        <f t="shared" si="125"/>
        <v>1.3686860058876276E-2</v>
      </c>
      <c r="Z308" s="41">
        <f t="shared" si="126"/>
        <v>6.4062524730124095E-5</v>
      </c>
      <c r="AA308" s="41">
        <f>'Survival-1cycle NMA'!DU309</f>
        <v>9.3215886938300407E-3</v>
      </c>
      <c r="AB308" s="12">
        <f t="shared" si="127"/>
        <v>9.2779859956302335E-3</v>
      </c>
      <c r="AC308" s="41">
        <f>'Survival-1cycle NMA'!DN309</f>
        <v>4.3602698199807201E-5</v>
      </c>
      <c r="AD308" s="41">
        <f>'Survival-1cycle NMA'!DW309</f>
        <v>2.6755584773086701E-2</v>
      </c>
      <c r="AE308" s="12">
        <f t="shared" si="128"/>
        <v>2.6574622158860969E-2</v>
      </c>
      <c r="AF308" s="41">
        <f>'Survival-1cycle NMA'!DP309</f>
        <v>1.80962614225733E-4</v>
      </c>
      <c r="AG308" s="41">
        <f t="shared" si="129"/>
        <v>8.8148816488534693E-3</v>
      </c>
      <c r="AH308" s="41">
        <f t="shared" si="130"/>
        <v>6.5442994244824198E-6</v>
      </c>
      <c r="AI308" s="41">
        <f t="shared" si="131"/>
        <v>8.8083373494289869E-3</v>
      </c>
      <c r="AJ308" s="41">
        <f>'Survival-1cycle NMA'!DX309</f>
        <v>1.13894176942492E-2</v>
      </c>
      <c r="AK308" s="12">
        <f t="shared" si="132"/>
        <v>1.1106647360249052E-2</v>
      </c>
      <c r="AL308" s="41">
        <f>'Survival-1cycle NMA'!DQ309</f>
        <v>2.8277033400014899E-4</v>
      </c>
      <c r="AM308" s="41">
        <f t="shared" si="133"/>
        <v>9.3215886938300407E-3</v>
      </c>
      <c r="AN308" s="41">
        <f t="shared" si="134"/>
        <v>9.2779859956302335E-3</v>
      </c>
      <c r="AO308" s="41">
        <f t="shared" si="135"/>
        <v>4.3602698199807201E-5</v>
      </c>
    </row>
    <row r="309" spans="1:41">
      <c r="A309" s="12">
        <v>306</v>
      </c>
      <c r="B309" s="12">
        <f t="shared" si="110"/>
        <v>17.547945205479451</v>
      </c>
      <c r="C309" s="41">
        <f>'Survival-1cycle NMA'!DS310</f>
        <v>1.5554536945662801E-2</v>
      </c>
      <c r="D309" s="41">
        <f>'Survival-1cycle NMA'!DL310</f>
        <v>2.39462260454015E-5</v>
      </c>
      <c r="E309" s="12">
        <f t="shared" si="111"/>
        <v>1.5530590719617399E-2</v>
      </c>
      <c r="F309" s="41">
        <f>'Survival-1cycle NMA'!DR310</f>
        <v>8.7513310868952993E-3</v>
      </c>
      <c r="G309" s="41">
        <f>'Survival-1cycle NMA'!DK310</f>
        <v>6.4221908241401897E-6</v>
      </c>
      <c r="H309" s="12">
        <f t="shared" si="112"/>
        <v>8.7449088960711591E-3</v>
      </c>
      <c r="I309" s="41">
        <f>'Survival-1cycle NMA'!DT310</f>
        <v>1.36572053593158E-2</v>
      </c>
      <c r="J309" s="12">
        <f t="shared" si="113"/>
        <v>1.3594190754111274E-2</v>
      </c>
      <c r="K309" s="41">
        <f>'Survival-1cycle NMA'!DM310</f>
        <v>6.3014605204525495E-5</v>
      </c>
      <c r="L309" s="41">
        <f t="shared" si="114"/>
        <v>8.7513310868952993E-3</v>
      </c>
      <c r="M309" s="41">
        <f t="shared" si="115"/>
        <v>6.4221908241401897E-6</v>
      </c>
      <c r="N309" s="41">
        <f t="shared" si="116"/>
        <v>8.7449088960711591E-3</v>
      </c>
      <c r="O309" s="41">
        <f t="shared" si="117"/>
        <v>1.36572053593158E-2</v>
      </c>
      <c r="P309" s="41">
        <f t="shared" si="118"/>
        <v>1.3594190754111274E-2</v>
      </c>
      <c r="Q309" s="41">
        <f t="shared" si="119"/>
        <v>6.3014605204525495E-5</v>
      </c>
      <c r="R309" s="41">
        <f t="shared" si="120"/>
        <v>8.7513310868952993E-3</v>
      </c>
      <c r="S309" s="41">
        <f t="shared" si="121"/>
        <v>6.4221908241401897E-6</v>
      </c>
      <c r="T309" s="41">
        <f t="shared" si="122"/>
        <v>8.7449088960711591E-3</v>
      </c>
      <c r="U309" s="41">
        <f>'Survival-1cycle NMA'!DV310</f>
        <v>1.47202529593805E-2</v>
      </c>
      <c r="V309" s="12">
        <f t="shared" si="123"/>
        <v>1.447907440336981E-2</v>
      </c>
      <c r="W309" s="41">
        <f>'Survival-1cycle NMA'!DO310</f>
        <v>2.4117855601069E-4</v>
      </c>
      <c r="X309" s="41">
        <f t="shared" si="124"/>
        <v>1.36572053593158E-2</v>
      </c>
      <c r="Y309" s="41">
        <f t="shared" si="125"/>
        <v>1.3594190754111274E-2</v>
      </c>
      <c r="Z309" s="41">
        <f t="shared" si="126"/>
        <v>6.3014605204525495E-5</v>
      </c>
      <c r="AA309" s="41">
        <f>'Survival-1cycle NMA'!DU310</f>
        <v>9.2548365525799703E-3</v>
      </c>
      <c r="AB309" s="12">
        <f t="shared" si="127"/>
        <v>9.2119646182841075E-3</v>
      </c>
      <c r="AC309" s="41">
        <f>'Survival-1cycle NMA'!DN310</f>
        <v>4.2871934295862799E-5</v>
      </c>
      <c r="AD309" s="41">
        <f>'Survival-1cycle NMA'!DW310</f>
        <v>2.65901522205121E-2</v>
      </c>
      <c r="AE309" s="12">
        <f t="shared" si="128"/>
        <v>2.6411947545314632E-2</v>
      </c>
      <c r="AF309" s="41">
        <f>'Survival-1cycle NMA'!DP310</f>
        <v>1.7820467519746901E-4</v>
      </c>
      <c r="AG309" s="41">
        <f t="shared" si="129"/>
        <v>8.7513310868952993E-3</v>
      </c>
      <c r="AH309" s="41">
        <f t="shared" si="130"/>
        <v>6.4221908241401897E-6</v>
      </c>
      <c r="AI309" s="41">
        <f t="shared" si="131"/>
        <v>8.7449088960711591E-3</v>
      </c>
      <c r="AJ309" s="41">
        <f>'Survival-1cycle NMA'!DX310</f>
        <v>1.1309864357242599E-2</v>
      </c>
      <c r="AK309" s="12">
        <f t="shared" si="132"/>
        <v>1.1031263140251629E-2</v>
      </c>
      <c r="AL309" s="41">
        <f>'Survival-1cycle NMA'!DQ310</f>
        <v>2.7860121699097002E-4</v>
      </c>
      <c r="AM309" s="41">
        <f t="shared" si="133"/>
        <v>9.2548365525799703E-3</v>
      </c>
      <c r="AN309" s="41">
        <f t="shared" si="134"/>
        <v>9.2119646182841075E-3</v>
      </c>
      <c r="AO309" s="41">
        <f t="shared" si="135"/>
        <v>4.2871934295862799E-5</v>
      </c>
    </row>
    <row r="310" spans="1:41">
      <c r="A310" s="12">
        <v>307</v>
      </c>
      <c r="B310" s="12">
        <f t="shared" si="110"/>
        <v>17.605479452054794</v>
      </c>
      <c r="C310" s="41">
        <f>'Survival-1cycle NMA'!DS311</f>
        <v>1.54506252572554E-2</v>
      </c>
      <c r="D310" s="41">
        <f>'Survival-1cycle NMA'!DL311</f>
        <v>2.35315410856973E-5</v>
      </c>
      <c r="E310" s="12">
        <f t="shared" si="111"/>
        <v>1.5427093716169703E-2</v>
      </c>
      <c r="F310" s="41">
        <f>'Survival-1cycle NMA'!DR311</f>
        <v>8.6883900539368505E-3</v>
      </c>
      <c r="G310" s="41">
        <f>'Survival-1cycle NMA'!DK311</f>
        <v>6.30263256606867E-6</v>
      </c>
      <c r="H310" s="12">
        <f t="shared" si="112"/>
        <v>8.6820874213707818E-3</v>
      </c>
      <c r="I310" s="41">
        <f>'Survival-1cycle NMA'!DT311</f>
        <v>1.35643459617961E-2</v>
      </c>
      <c r="J310" s="12">
        <f t="shared" si="113"/>
        <v>1.3502359876304305E-2</v>
      </c>
      <c r="K310" s="41">
        <f>'Survival-1cycle NMA'!DM311</f>
        <v>6.1986085491794199E-5</v>
      </c>
      <c r="L310" s="41">
        <f t="shared" si="114"/>
        <v>8.6883900539368505E-3</v>
      </c>
      <c r="M310" s="41">
        <f t="shared" si="115"/>
        <v>6.30263256606867E-6</v>
      </c>
      <c r="N310" s="41">
        <f t="shared" si="116"/>
        <v>8.6820874213707818E-3</v>
      </c>
      <c r="O310" s="41">
        <f t="shared" si="117"/>
        <v>1.35643459617961E-2</v>
      </c>
      <c r="P310" s="41">
        <f t="shared" si="118"/>
        <v>1.3502359876304305E-2</v>
      </c>
      <c r="Q310" s="41">
        <f t="shared" si="119"/>
        <v>6.1986085491794199E-5</v>
      </c>
      <c r="R310" s="41">
        <f t="shared" si="120"/>
        <v>8.6883900539368505E-3</v>
      </c>
      <c r="S310" s="41">
        <f t="shared" si="121"/>
        <v>6.30263256606867E-6</v>
      </c>
      <c r="T310" s="41">
        <f t="shared" si="122"/>
        <v>8.6820874213707818E-3</v>
      </c>
      <c r="U310" s="41">
        <f>'Survival-1cycle NMA'!DV311</f>
        <v>1.4621170007890099E-2</v>
      </c>
      <c r="V310" s="12">
        <f t="shared" si="123"/>
        <v>1.4383578626545273E-2</v>
      </c>
      <c r="W310" s="41">
        <f>'Survival-1cycle NMA'!DO311</f>
        <v>2.3759138134482599E-4</v>
      </c>
      <c r="X310" s="41">
        <f t="shared" si="124"/>
        <v>1.35643459617961E-2</v>
      </c>
      <c r="Y310" s="41">
        <f t="shared" si="125"/>
        <v>1.3502359876304305E-2</v>
      </c>
      <c r="Z310" s="41">
        <f t="shared" si="126"/>
        <v>6.1986085491794199E-5</v>
      </c>
      <c r="AA310" s="41">
        <f>'Survival-1cycle NMA'!DU311</f>
        <v>9.1887210698063902E-3</v>
      </c>
      <c r="AB310" s="12">
        <f t="shared" si="127"/>
        <v>9.146566067095737E-3</v>
      </c>
      <c r="AC310" s="41">
        <f>'Survival-1cycle NMA'!DN311</f>
        <v>4.21550027106532E-5</v>
      </c>
      <c r="AD310" s="41">
        <f>'Survival-1cycle NMA'!DW311</f>
        <v>2.64261161415889E-2</v>
      </c>
      <c r="AE310" s="12">
        <f t="shared" si="128"/>
        <v>2.6250621548422774E-2</v>
      </c>
      <c r="AF310" s="41">
        <f>'Survival-1cycle NMA'!DP311</f>
        <v>1.75494593166126E-4</v>
      </c>
      <c r="AG310" s="41">
        <f t="shared" si="129"/>
        <v>8.6883900539368505E-3</v>
      </c>
      <c r="AH310" s="41">
        <f t="shared" si="130"/>
        <v>6.30263256606867E-6</v>
      </c>
      <c r="AI310" s="41">
        <f t="shared" si="131"/>
        <v>8.6820874213707818E-3</v>
      </c>
      <c r="AJ310" s="41">
        <f>'Survival-1cycle NMA'!DX311</f>
        <v>1.1231054222866301E-2</v>
      </c>
      <c r="AK310" s="12">
        <f t="shared" si="132"/>
        <v>1.0956551936493699E-2</v>
      </c>
      <c r="AL310" s="41">
        <f>'Survival-1cycle NMA'!DQ311</f>
        <v>2.7450228637260199E-4</v>
      </c>
      <c r="AM310" s="41">
        <f t="shared" si="133"/>
        <v>9.1887210698063902E-3</v>
      </c>
      <c r="AN310" s="41">
        <f t="shared" si="134"/>
        <v>9.146566067095737E-3</v>
      </c>
      <c r="AO310" s="41">
        <f t="shared" si="135"/>
        <v>4.21550027106532E-5</v>
      </c>
    </row>
    <row r="311" spans="1:41">
      <c r="A311" s="12">
        <v>308</v>
      </c>
      <c r="B311" s="12">
        <f t="shared" si="110"/>
        <v>17.663013698630138</v>
      </c>
      <c r="C311" s="41">
        <f>'Survival-1cycle NMA'!DS312</f>
        <v>1.53476485278642E-2</v>
      </c>
      <c r="D311" s="41">
        <f>'Survival-1cycle NMA'!DL312</f>
        <v>2.31249422982804E-5</v>
      </c>
      <c r="E311" s="12">
        <f t="shared" si="111"/>
        <v>1.532452358556592E-2</v>
      </c>
      <c r="F311" s="41">
        <f>'Survival-1cycle NMA'!DR312</f>
        <v>8.6260511725385607E-3</v>
      </c>
      <c r="G311" s="41">
        <f>'Survival-1cycle NMA'!DK312</f>
        <v>6.1855655362208503E-6</v>
      </c>
      <c r="H311" s="12">
        <f t="shared" si="112"/>
        <v>8.6198656070023399E-3</v>
      </c>
      <c r="I311" s="41">
        <f>'Survival-1cycle NMA'!DT312</f>
        <v>1.34723344146064E-2</v>
      </c>
      <c r="J311" s="12">
        <f t="shared" si="113"/>
        <v>1.3411357851437454E-2</v>
      </c>
      <c r="K311" s="41">
        <f>'Survival-1cycle NMA'!DM312</f>
        <v>6.0976563168946299E-5</v>
      </c>
      <c r="L311" s="41">
        <f t="shared" si="114"/>
        <v>8.6260511725385607E-3</v>
      </c>
      <c r="M311" s="41">
        <f t="shared" si="115"/>
        <v>6.1855655362208503E-6</v>
      </c>
      <c r="N311" s="41">
        <f t="shared" si="116"/>
        <v>8.6198656070023399E-3</v>
      </c>
      <c r="O311" s="41">
        <f t="shared" si="117"/>
        <v>1.34723344146064E-2</v>
      </c>
      <c r="P311" s="41">
        <f t="shared" si="118"/>
        <v>1.3411357851437454E-2</v>
      </c>
      <c r="Q311" s="41">
        <f t="shared" si="119"/>
        <v>6.0976563168946299E-5</v>
      </c>
      <c r="R311" s="41">
        <f t="shared" si="120"/>
        <v>8.6260511725385607E-3</v>
      </c>
      <c r="S311" s="41">
        <f t="shared" si="121"/>
        <v>6.1855655362208503E-6</v>
      </c>
      <c r="T311" s="41">
        <f t="shared" si="122"/>
        <v>8.6198656070023399E-3</v>
      </c>
      <c r="U311" s="41">
        <f>'Survival-1cycle NMA'!DV312</f>
        <v>1.4522984177133E-2</v>
      </c>
      <c r="V311" s="12">
        <f t="shared" si="123"/>
        <v>1.4288919112089135E-2</v>
      </c>
      <c r="W311" s="41">
        <f>'Survival-1cycle NMA'!DO312</f>
        <v>2.34065065043865E-4</v>
      </c>
      <c r="X311" s="41">
        <f t="shared" si="124"/>
        <v>1.34723344146064E-2</v>
      </c>
      <c r="Y311" s="41">
        <f t="shared" si="125"/>
        <v>1.3411357851437454E-2</v>
      </c>
      <c r="Z311" s="41">
        <f t="shared" si="126"/>
        <v>6.0976563168946299E-5</v>
      </c>
      <c r="AA311" s="41">
        <f>'Survival-1cycle NMA'!DU312</f>
        <v>9.1232345764945492E-3</v>
      </c>
      <c r="AB311" s="12">
        <f t="shared" si="127"/>
        <v>9.081782965904112E-3</v>
      </c>
      <c r="AC311" s="41">
        <f>'Survival-1cycle NMA'!DN312</f>
        <v>4.14516105904372E-5</v>
      </c>
      <c r="AD311" s="41">
        <f>'Survival-1cycle NMA'!DW312</f>
        <v>2.62634613825776E-2</v>
      </c>
      <c r="AE311" s="12">
        <f t="shared" si="128"/>
        <v>2.6090629949853537E-2</v>
      </c>
      <c r="AF311" s="41">
        <f>'Survival-1cycle NMA'!DP312</f>
        <v>1.7283143272406299E-4</v>
      </c>
      <c r="AG311" s="41">
        <f t="shared" si="129"/>
        <v>8.6260511725385607E-3</v>
      </c>
      <c r="AH311" s="41">
        <f t="shared" si="130"/>
        <v>6.1855655362208503E-6</v>
      </c>
      <c r="AI311" s="41">
        <f t="shared" si="131"/>
        <v>8.6198656070023399E-3</v>
      </c>
      <c r="AJ311" s="41">
        <f>'Survival-1cycle NMA'!DX312</f>
        <v>1.1152978495629601E-2</v>
      </c>
      <c r="AK311" s="12">
        <f t="shared" si="132"/>
        <v>1.0882506287702404E-2</v>
      </c>
      <c r="AL311" s="41">
        <f>'Survival-1cycle NMA'!DQ312</f>
        <v>2.7047220792719701E-4</v>
      </c>
      <c r="AM311" s="41">
        <f t="shared" si="133"/>
        <v>9.1232345764945492E-3</v>
      </c>
      <c r="AN311" s="41">
        <f t="shared" si="134"/>
        <v>9.081782965904112E-3</v>
      </c>
      <c r="AO311" s="41">
        <f t="shared" si="135"/>
        <v>4.14516105904372E-5</v>
      </c>
    </row>
    <row r="312" spans="1:41">
      <c r="A312" s="12">
        <v>309</v>
      </c>
      <c r="B312" s="12">
        <f t="shared" si="110"/>
        <v>17.720547945205478</v>
      </c>
      <c r="C312" s="41">
        <f>'Survival-1cycle NMA'!DS313</f>
        <v>1.5245596047286701E-2</v>
      </c>
      <c r="D312" s="41">
        <f>'Survival-1cycle NMA'!DL313</f>
        <v>2.2726253784965999E-5</v>
      </c>
      <c r="E312" s="12">
        <f t="shared" si="111"/>
        <v>1.5222869793501735E-2</v>
      </c>
      <c r="F312" s="41">
        <f>'Survival-1cycle NMA'!DR313</f>
        <v>8.5643071737425708E-3</v>
      </c>
      <c r="G312" s="41">
        <f>'Survival-1cycle NMA'!DK313</f>
        <v>6.0709321295648902E-6</v>
      </c>
      <c r="H312" s="12">
        <f t="shared" si="112"/>
        <v>8.558236241613006E-3</v>
      </c>
      <c r="I312" s="41">
        <f>'Survival-1cycle NMA'!DT313</f>
        <v>1.3381160882977101E-2</v>
      </c>
      <c r="J312" s="12">
        <f t="shared" si="113"/>
        <v>1.3321175237893074E-2</v>
      </c>
      <c r="K312" s="41">
        <f>'Survival-1cycle NMA'!DM313</f>
        <v>5.99856450840264E-5</v>
      </c>
      <c r="L312" s="41">
        <f t="shared" si="114"/>
        <v>8.5643071737425708E-3</v>
      </c>
      <c r="M312" s="41">
        <f t="shared" si="115"/>
        <v>6.0709321295648902E-6</v>
      </c>
      <c r="N312" s="41">
        <f t="shared" si="116"/>
        <v>8.558236241613006E-3</v>
      </c>
      <c r="O312" s="41">
        <f t="shared" si="117"/>
        <v>1.3381160882977101E-2</v>
      </c>
      <c r="P312" s="41">
        <f t="shared" si="118"/>
        <v>1.3321175237893074E-2</v>
      </c>
      <c r="Q312" s="41">
        <f t="shared" si="119"/>
        <v>5.99856450840264E-5</v>
      </c>
      <c r="R312" s="41">
        <f t="shared" si="120"/>
        <v>8.5643071737425708E-3</v>
      </c>
      <c r="S312" s="41">
        <f t="shared" si="121"/>
        <v>6.0709321295648902E-6</v>
      </c>
      <c r="T312" s="41">
        <f t="shared" si="122"/>
        <v>8.558236241613006E-3</v>
      </c>
      <c r="U312" s="41">
        <f>'Survival-1cycle NMA'!DV313</f>
        <v>1.44256851351164E-2</v>
      </c>
      <c r="V312" s="12">
        <f t="shared" si="123"/>
        <v>1.419508669285348E-2</v>
      </c>
      <c r="W312" s="41">
        <f>'Survival-1cycle NMA'!DO313</f>
        <v>2.3059844226291901E-4</v>
      </c>
      <c r="X312" s="41">
        <f t="shared" si="124"/>
        <v>1.3381160882977101E-2</v>
      </c>
      <c r="Y312" s="41">
        <f t="shared" si="125"/>
        <v>1.3321175237893074E-2</v>
      </c>
      <c r="Z312" s="41">
        <f t="shared" si="126"/>
        <v>5.99856450840264E-5</v>
      </c>
      <c r="AA312" s="41">
        <f>'Survival-1cycle NMA'!DU313</f>
        <v>9.0583695159287495E-3</v>
      </c>
      <c r="AB312" s="12">
        <f t="shared" si="127"/>
        <v>9.0176080439724419E-3</v>
      </c>
      <c r="AC312" s="41">
        <f>'Survival-1cycle NMA'!DN313</f>
        <v>4.0761471956307597E-5</v>
      </c>
      <c r="AD312" s="41">
        <f>'Survival-1cycle NMA'!DW313</f>
        <v>2.6102172992256398E-2</v>
      </c>
      <c r="AE312" s="12">
        <f t="shared" si="128"/>
        <v>2.593195871339363E-2</v>
      </c>
      <c r="AF312" s="41">
        <f>'Survival-1cycle NMA'!DP313</f>
        <v>1.7021427886276799E-4</v>
      </c>
      <c r="AG312" s="41">
        <f t="shared" si="129"/>
        <v>8.5643071737425708E-3</v>
      </c>
      <c r="AH312" s="41">
        <f t="shared" si="130"/>
        <v>6.0709321295648902E-6</v>
      </c>
      <c r="AI312" s="41">
        <f t="shared" si="131"/>
        <v>8.558236241613006E-3</v>
      </c>
      <c r="AJ312" s="41">
        <f>'Survival-1cycle NMA'!DX313</f>
        <v>1.10756285068615E-2</v>
      </c>
      <c r="AK312" s="12">
        <f t="shared" si="132"/>
        <v>1.0809118831066165E-2</v>
      </c>
      <c r="AL312" s="41">
        <f>'Survival-1cycle NMA'!DQ313</f>
        <v>2.6650967579533398E-4</v>
      </c>
      <c r="AM312" s="41">
        <f t="shared" si="133"/>
        <v>9.0583695159287495E-3</v>
      </c>
      <c r="AN312" s="41">
        <f t="shared" si="134"/>
        <v>9.0176080439724419E-3</v>
      </c>
      <c r="AO312" s="41">
        <f t="shared" si="135"/>
        <v>4.0761471956307597E-5</v>
      </c>
    </row>
    <row r="313" spans="1:41">
      <c r="A313" s="12">
        <v>310</v>
      </c>
      <c r="B313" s="12">
        <f t="shared" si="110"/>
        <v>17.778082191780822</v>
      </c>
      <c r="C313" s="41">
        <f>'Survival-1cycle NMA'!DS314</f>
        <v>1.5144457255350199E-2</v>
      </c>
      <c r="D313" s="41">
        <f>'Survival-1cycle NMA'!DL314</f>
        <v>2.2335303880405301E-5</v>
      </c>
      <c r="E313" s="12">
        <f t="shared" si="111"/>
        <v>1.5122121951469794E-2</v>
      </c>
      <c r="F313" s="41">
        <f>'Survival-1cycle NMA'!DR314</f>
        <v>8.5031508951878294E-3</v>
      </c>
      <c r="G313" s="41">
        <f>'Survival-1cycle NMA'!DK314</f>
        <v>5.9586762081176303E-6</v>
      </c>
      <c r="H313" s="12">
        <f t="shared" si="112"/>
        <v>8.4971922189797117E-3</v>
      </c>
      <c r="I313" s="41">
        <f>'Survival-1cycle NMA'!DT314</f>
        <v>1.32908156714231E-2</v>
      </c>
      <c r="J313" s="12">
        <f t="shared" si="113"/>
        <v>1.3231802724302138E-2</v>
      </c>
      <c r="K313" s="41">
        <f>'Survival-1cycle NMA'!DM314</f>
        <v>5.9012947120962201E-5</v>
      </c>
      <c r="L313" s="41">
        <f t="shared" si="114"/>
        <v>8.5031508951878294E-3</v>
      </c>
      <c r="M313" s="41">
        <f t="shared" si="115"/>
        <v>5.9586762081176303E-6</v>
      </c>
      <c r="N313" s="41">
        <f t="shared" si="116"/>
        <v>8.4971922189797117E-3</v>
      </c>
      <c r="O313" s="41">
        <f t="shared" si="117"/>
        <v>1.32908156714231E-2</v>
      </c>
      <c r="P313" s="41">
        <f t="shared" si="118"/>
        <v>1.3231802724302138E-2</v>
      </c>
      <c r="Q313" s="41">
        <f t="shared" si="119"/>
        <v>5.9012947120962201E-5</v>
      </c>
      <c r="R313" s="41">
        <f t="shared" si="120"/>
        <v>8.5031508951878294E-3</v>
      </c>
      <c r="S313" s="41">
        <f t="shared" si="121"/>
        <v>5.9586762081176303E-6</v>
      </c>
      <c r="T313" s="41">
        <f t="shared" si="122"/>
        <v>8.4971922189797117E-3</v>
      </c>
      <c r="U313" s="41">
        <f>'Survival-1cycle NMA'!DV314</f>
        <v>1.43292626952604E-2</v>
      </c>
      <c r="V313" s="12">
        <f t="shared" si="123"/>
        <v>1.4102072322193446E-2</v>
      </c>
      <c r="W313" s="41">
        <f>'Survival-1cycle NMA'!DO314</f>
        <v>2.2719037306695401E-4</v>
      </c>
      <c r="X313" s="41">
        <f t="shared" si="124"/>
        <v>1.32908156714231E-2</v>
      </c>
      <c r="Y313" s="41">
        <f t="shared" si="125"/>
        <v>1.3231802724302138E-2</v>
      </c>
      <c r="Z313" s="41">
        <f t="shared" si="126"/>
        <v>5.9012947120962201E-5</v>
      </c>
      <c r="AA313" s="41">
        <f>'Survival-1cycle NMA'!DU314</f>
        <v>8.9941184417479097E-3</v>
      </c>
      <c r="AB313" s="12">
        <f t="shared" si="127"/>
        <v>8.9540341342201329E-3</v>
      </c>
      <c r="AC313" s="41">
        <f>'Survival-1cycle NMA'!DN314</f>
        <v>4.0084307527776801E-5</v>
      </c>
      <c r="AD313" s="41">
        <f>'Survival-1cycle NMA'!DW314</f>
        <v>2.5942236218693002E-2</v>
      </c>
      <c r="AE313" s="12">
        <f t="shared" si="128"/>
        <v>2.577459398221231E-2</v>
      </c>
      <c r="AF313" s="41">
        <f>'Survival-1cycle NMA'!DP314</f>
        <v>1.6764223648069201E-4</v>
      </c>
      <c r="AG313" s="41">
        <f t="shared" si="129"/>
        <v>8.5031508951878294E-3</v>
      </c>
      <c r="AH313" s="41">
        <f t="shared" si="130"/>
        <v>5.9586762081176303E-6</v>
      </c>
      <c r="AI313" s="41">
        <f t="shared" si="131"/>
        <v>8.4971922189797117E-3</v>
      </c>
      <c r="AJ313" s="41">
        <f>'Survival-1cycle NMA'!DX314</f>
        <v>1.09989957125459E-2</v>
      </c>
      <c r="AK313" s="12">
        <f t="shared" si="132"/>
        <v>1.0736382300738123E-2</v>
      </c>
      <c r="AL313" s="41">
        <f>'Survival-1cycle NMA'!DQ314</f>
        <v>2.6261341180777698E-4</v>
      </c>
      <c r="AM313" s="41">
        <f t="shared" si="133"/>
        <v>8.9941184417479097E-3</v>
      </c>
      <c r="AN313" s="41">
        <f t="shared" si="134"/>
        <v>8.9540341342201329E-3</v>
      </c>
      <c r="AO313" s="41">
        <f t="shared" si="135"/>
        <v>4.0084307527776801E-5</v>
      </c>
    </row>
    <row r="314" spans="1:41">
      <c r="A314" s="12">
        <v>311</v>
      </c>
      <c r="B314" s="12">
        <f t="shared" si="110"/>
        <v>17.835616438356166</v>
      </c>
      <c r="C314" s="41">
        <f>'Survival-1cycle NMA'!DS315</f>
        <v>1.5044221739419999E-2</v>
      </c>
      <c r="D314" s="41">
        <f>'Survival-1cycle NMA'!DL315</f>
        <v>2.1951925040841798E-5</v>
      </c>
      <c r="E314" s="12">
        <f t="shared" si="111"/>
        <v>1.5022269814379157E-2</v>
      </c>
      <c r="F314" s="41">
        <f>'Survival-1cycle NMA'!DR315</f>
        <v>8.4425752792641803E-3</v>
      </c>
      <c r="G314" s="41">
        <f>'Survival-1cycle NMA'!DK315</f>
        <v>5.8487430597553603E-6</v>
      </c>
      <c r="H314" s="12">
        <f t="shared" si="112"/>
        <v>8.4367265362044249E-3</v>
      </c>
      <c r="I314" s="41">
        <f>'Survival-1cycle NMA'!DT315</f>
        <v>1.32012892214053E-2</v>
      </c>
      <c r="J314" s="12">
        <f t="shared" si="113"/>
        <v>1.314323112743433E-2</v>
      </c>
      <c r="K314" s="41">
        <f>'Survival-1cycle NMA'!DM315</f>
        <v>5.8058093970969602E-5</v>
      </c>
      <c r="L314" s="41">
        <f t="shared" si="114"/>
        <v>8.4425752792641803E-3</v>
      </c>
      <c r="M314" s="41">
        <f t="shared" si="115"/>
        <v>5.8487430597553603E-6</v>
      </c>
      <c r="N314" s="41">
        <f t="shared" si="116"/>
        <v>8.4367265362044249E-3</v>
      </c>
      <c r="O314" s="41">
        <f t="shared" si="117"/>
        <v>1.32012892214053E-2</v>
      </c>
      <c r="P314" s="41">
        <f t="shared" si="118"/>
        <v>1.314323112743433E-2</v>
      </c>
      <c r="Q314" s="41">
        <f t="shared" si="119"/>
        <v>5.8058093970969602E-5</v>
      </c>
      <c r="R314" s="41">
        <f t="shared" si="120"/>
        <v>8.4425752792641803E-3</v>
      </c>
      <c r="S314" s="41">
        <f t="shared" si="121"/>
        <v>5.8487430597553603E-6</v>
      </c>
      <c r="T314" s="41">
        <f t="shared" si="122"/>
        <v>8.4367265362044249E-3</v>
      </c>
      <c r="U314" s="41">
        <f>'Survival-1cycle NMA'!DV315</f>
        <v>1.4233706813970799E-2</v>
      </c>
      <c r="V314" s="12">
        <f t="shared" si="123"/>
        <v>1.4009867072130984E-2</v>
      </c>
      <c r="W314" s="41">
        <f>'Survival-1cycle NMA'!DO315</f>
        <v>2.2383974183981501E-4</v>
      </c>
      <c r="X314" s="41">
        <f t="shared" si="124"/>
        <v>1.32012892214053E-2</v>
      </c>
      <c r="Y314" s="41">
        <f t="shared" si="125"/>
        <v>1.314323112743433E-2</v>
      </c>
      <c r="Z314" s="41">
        <f t="shared" si="126"/>
        <v>5.8058093970969602E-5</v>
      </c>
      <c r="AA314" s="41">
        <f>'Survival-1cycle NMA'!DU315</f>
        <v>8.9304740160414103E-3</v>
      </c>
      <c r="AB314" s="12">
        <f t="shared" si="127"/>
        <v>8.8910541714924945E-3</v>
      </c>
      <c r="AC314" s="41">
        <f>'Survival-1cycle NMA'!DN315</f>
        <v>3.9419844548915797E-5</v>
      </c>
      <c r="AD314" s="41">
        <f>'Survival-1cycle NMA'!DW315</f>
        <v>2.5783636506074001E-2</v>
      </c>
      <c r="AE314" s="12">
        <f t="shared" si="128"/>
        <v>2.5618522076170255E-2</v>
      </c>
      <c r="AF314" s="41">
        <f>'Survival-1cycle NMA'!DP315</f>
        <v>1.6511442990374499E-4</v>
      </c>
      <c r="AG314" s="41">
        <f t="shared" si="129"/>
        <v>8.4425752792641803E-3</v>
      </c>
      <c r="AH314" s="41">
        <f t="shared" si="130"/>
        <v>5.8487430597553603E-6</v>
      </c>
      <c r="AI314" s="41">
        <f t="shared" si="131"/>
        <v>8.4367265362044249E-3</v>
      </c>
      <c r="AJ314" s="41">
        <f>'Survival-1cycle NMA'!DX315</f>
        <v>1.0923071691200201E-2</v>
      </c>
      <c r="AK314" s="12">
        <f t="shared" si="132"/>
        <v>1.0664289526365542E-2</v>
      </c>
      <c r="AL314" s="41">
        <f>'Survival-1cycle NMA'!DQ315</f>
        <v>2.5878216483465899E-4</v>
      </c>
      <c r="AM314" s="41">
        <f t="shared" si="133"/>
        <v>8.9304740160414103E-3</v>
      </c>
      <c r="AN314" s="41">
        <f t="shared" si="134"/>
        <v>8.8910541714924945E-3</v>
      </c>
      <c r="AO314" s="41">
        <f t="shared" si="135"/>
        <v>3.9419844548915797E-5</v>
      </c>
    </row>
    <row r="315" spans="1:41">
      <c r="A315" s="12">
        <v>312</v>
      </c>
      <c r="B315" s="12">
        <f t="shared" si="110"/>
        <v>17.893150684931506</v>
      </c>
      <c r="C315" s="41">
        <f>'Survival-1cycle NMA'!DS316</f>
        <v>1.49448792319499E-2</v>
      </c>
      <c r="D315" s="41">
        <f>'Survival-1cycle NMA'!DL316</f>
        <v>2.1575953735308901E-5</v>
      </c>
      <c r="E315" s="12">
        <f t="shared" si="111"/>
        <v>1.4923303278214591E-2</v>
      </c>
      <c r="F315" s="41">
        <f>'Survival-1cycle NMA'!DR316</f>
        <v>8.3825733713027706E-3</v>
      </c>
      <c r="G315" s="41">
        <f>'Survival-1cycle NMA'!DK316</f>
        <v>5.7410793588008602E-6</v>
      </c>
      <c r="H315" s="12">
        <f t="shared" si="112"/>
        <v>8.3768322919439697E-3</v>
      </c>
      <c r="I315" s="41">
        <f>'Survival-1cycle NMA'!DT316</f>
        <v>1.3112572109038901E-2</v>
      </c>
      <c r="J315" s="12">
        <f t="shared" si="113"/>
        <v>1.3055451390129503E-2</v>
      </c>
      <c r="K315" s="41">
        <f>'Survival-1cycle NMA'!DM316</f>
        <v>5.7120718909398099E-5</v>
      </c>
      <c r="L315" s="41">
        <f t="shared" si="114"/>
        <v>8.3825733713027706E-3</v>
      </c>
      <c r="M315" s="41">
        <f t="shared" si="115"/>
        <v>5.7410793588008602E-6</v>
      </c>
      <c r="N315" s="41">
        <f t="shared" si="116"/>
        <v>8.3768322919439697E-3</v>
      </c>
      <c r="O315" s="41">
        <f t="shared" si="117"/>
        <v>1.3112572109038901E-2</v>
      </c>
      <c r="P315" s="41">
        <f t="shared" si="118"/>
        <v>1.3055451390129503E-2</v>
      </c>
      <c r="Q315" s="41">
        <f t="shared" si="119"/>
        <v>5.7120718909398099E-5</v>
      </c>
      <c r="R315" s="41">
        <f t="shared" si="120"/>
        <v>8.3825733713027706E-3</v>
      </c>
      <c r="S315" s="41">
        <f t="shared" si="121"/>
        <v>5.7410793588008602E-6</v>
      </c>
      <c r="T315" s="41">
        <f t="shared" si="122"/>
        <v>8.3768322919439697E-3</v>
      </c>
      <c r="U315" s="41">
        <f>'Survival-1cycle NMA'!DV316</f>
        <v>1.4139007588256701E-2</v>
      </c>
      <c r="V315" s="12">
        <f t="shared" si="123"/>
        <v>1.3918462131546126E-2</v>
      </c>
      <c r="W315" s="41">
        <f>'Survival-1cycle NMA'!DO316</f>
        <v>2.2054545671057501E-4</v>
      </c>
      <c r="X315" s="41">
        <f t="shared" si="124"/>
        <v>1.3112572109038901E-2</v>
      </c>
      <c r="Y315" s="41">
        <f t="shared" si="125"/>
        <v>1.3055451390129503E-2</v>
      </c>
      <c r="Z315" s="41">
        <f t="shared" si="126"/>
        <v>5.7120718909398099E-5</v>
      </c>
      <c r="AA315" s="41">
        <f>'Survival-1cycle NMA'!DU316</f>
        <v>8.8674290074849393E-3</v>
      </c>
      <c r="AB315" s="12">
        <f t="shared" si="127"/>
        <v>8.8286611908632295E-3</v>
      </c>
      <c r="AC315" s="41">
        <f>'Survival-1cycle NMA'!DN316</f>
        <v>3.8767816621709798E-5</v>
      </c>
      <c r="AD315" s="41">
        <f>'Survival-1cycle NMA'!DW316</f>
        <v>2.5626359491593202E-2</v>
      </c>
      <c r="AE315" s="12">
        <f t="shared" si="128"/>
        <v>2.5463729489173862E-2</v>
      </c>
      <c r="AF315" s="41">
        <f>'Survival-1cycle NMA'!DP316</f>
        <v>1.6263000241933899E-4</v>
      </c>
      <c r="AG315" s="41">
        <f t="shared" si="129"/>
        <v>8.3825733713027706E-3</v>
      </c>
      <c r="AH315" s="41">
        <f t="shared" si="130"/>
        <v>5.7410793588008602E-6</v>
      </c>
      <c r="AI315" s="41">
        <f t="shared" si="131"/>
        <v>8.3768322919439697E-3</v>
      </c>
      <c r="AJ315" s="41">
        <f>'Survival-1cycle NMA'!DX316</f>
        <v>1.08478481417951E-2</v>
      </c>
      <c r="AK315" s="12">
        <f t="shared" si="132"/>
        <v>1.0592833431643221E-2</v>
      </c>
      <c r="AL315" s="41">
        <f>'Survival-1cycle NMA'!DQ316</f>
        <v>2.5501471015187998E-4</v>
      </c>
      <c r="AM315" s="41">
        <f t="shared" si="133"/>
        <v>8.8674290074849393E-3</v>
      </c>
      <c r="AN315" s="41">
        <f t="shared" si="134"/>
        <v>8.8286611908632295E-3</v>
      </c>
      <c r="AO315" s="41">
        <f t="shared" si="135"/>
        <v>3.8767816621709798E-5</v>
      </c>
    </row>
    <row r="316" spans="1:41">
      <c r="A316" s="12">
        <v>313</v>
      </c>
      <c r="B316" s="12">
        <f t="shared" si="110"/>
        <v>17.950684931506849</v>
      </c>
      <c r="C316" s="41">
        <f>'Survival-1cycle NMA'!DS317</f>
        <v>1.4846419608085699E-2</v>
      </c>
      <c r="D316" s="41">
        <f>'Survival-1cycle NMA'!DL317</f>
        <v>2.1207230339603801E-5</v>
      </c>
      <c r="E316" s="12">
        <f t="shared" si="111"/>
        <v>1.4825212377746096E-2</v>
      </c>
      <c r="F316" s="41">
        <f>'Survival-1cycle NMA'!DR317</f>
        <v>8.3231383178040703E-3</v>
      </c>
      <c r="G316" s="41">
        <f>'Survival-1cycle NMA'!DK317</f>
        <v>5.63563312772075E-6</v>
      </c>
      <c r="H316" s="12">
        <f t="shared" si="112"/>
        <v>8.3175026846763495E-3</v>
      </c>
      <c r="I316" s="41">
        <f>'Survival-1cycle NMA'!DT317</f>
        <v>1.30246550428439E-2</v>
      </c>
      <c r="J316" s="12">
        <f t="shared" si="113"/>
        <v>1.2968454579263664E-2</v>
      </c>
      <c r="K316" s="41">
        <f>'Survival-1cycle NMA'!DM317</f>
        <v>5.6200463580235997E-5</v>
      </c>
      <c r="L316" s="41">
        <f t="shared" si="114"/>
        <v>8.3231383178040703E-3</v>
      </c>
      <c r="M316" s="41">
        <f t="shared" si="115"/>
        <v>5.63563312772075E-6</v>
      </c>
      <c r="N316" s="41">
        <f t="shared" si="116"/>
        <v>8.3175026846763495E-3</v>
      </c>
      <c r="O316" s="41">
        <f t="shared" si="117"/>
        <v>1.30246550428439E-2</v>
      </c>
      <c r="P316" s="41">
        <f t="shared" si="118"/>
        <v>1.2968454579263664E-2</v>
      </c>
      <c r="Q316" s="41">
        <f t="shared" si="119"/>
        <v>5.6200463580235997E-5</v>
      </c>
      <c r="R316" s="41">
        <f t="shared" si="120"/>
        <v>8.3231383178040703E-3</v>
      </c>
      <c r="S316" s="41">
        <f t="shared" si="121"/>
        <v>5.63563312772075E-6</v>
      </c>
      <c r="T316" s="41">
        <f t="shared" si="122"/>
        <v>8.3175026846763495E-3</v>
      </c>
      <c r="U316" s="41">
        <f>'Survival-1cycle NMA'!DV317</f>
        <v>1.40451552533981E-2</v>
      </c>
      <c r="V316" s="12">
        <f t="shared" si="123"/>
        <v>1.3827848804405228E-2</v>
      </c>
      <c r="W316" s="41">
        <f>'Survival-1cycle NMA'!DO317</f>
        <v>2.17306448992871E-4</v>
      </c>
      <c r="X316" s="41">
        <f t="shared" si="124"/>
        <v>1.30246550428439E-2</v>
      </c>
      <c r="Y316" s="41">
        <f t="shared" si="125"/>
        <v>1.2968454579263664E-2</v>
      </c>
      <c r="Z316" s="41">
        <f t="shared" si="126"/>
        <v>5.6200463580235997E-5</v>
      </c>
      <c r="AA316" s="41">
        <f>'Survival-1cycle NMA'!DU317</f>
        <v>8.8049762895092698E-3</v>
      </c>
      <c r="AB316" s="12">
        <f t="shared" si="127"/>
        <v>8.7668483259671914E-3</v>
      </c>
      <c r="AC316" s="41">
        <f>'Survival-1cycle NMA'!DN317</f>
        <v>3.8127963542078403E-5</v>
      </c>
      <c r="AD316" s="41">
        <f>'Survival-1cycle NMA'!DW317</f>
        <v>2.54703910024008E-2</v>
      </c>
      <c r="AE316" s="12">
        <f t="shared" si="128"/>
        <v>2.5310202886579276E-2</v>
      </c>
      <c r="AF316" s="41">
        <f>'Survival-1cycle NMA'!DP317</f>
        <v>1.60188115821525E-4</v>
      </c>
      <c r="AG316" s="41">
        <f t="shared" si="129"/>
        <v>8.3231383178040703E-3</v>
      </c>
      <c r="AH316" s="41">
        <f t="shared" si="130"/>
        <v>5.63563312772075E-6</v>
      </c>
      <c r="AI316" s="41">
        <f t="shared" si="131"/>
        <v>8.3175026846763495E-3</v>
      </c>
      <c r="AJ316" s="41">
        <f>'Survival-1cycle NMA'!DX317</f>
        <v>1.07733168817162E-2</v>
      </c>
      <c r="AK316" s="12">
        <f t="shared" si="132"/>
        <v>1.0522007032892933E-2</v>
      </c>
      <c r="AL316" s="41">
        <f>'Survival-1cycle NMA'!DQ317</f>
        <v>2.5130984882326701E-4</v>
      </c>
      <c r="AM316" s="41">
        <f t="shared" si="133"/>
        <v>8.8049762895092698E-3</v>
      </c>
      <c r="AN316" s="41">
        <f t="shared" si="134"/>
        <v>8.7668483259671914E-3</v>
      </c>
      <c r="AO316" s="41">
        <f t="shared" si="135"/>
        <v>3.8127963542078403E-5</v>
      </c>
    </row>
    <row r="317" spans="1:41">
      <c r="A317" s="12">
        <v>314</v>
      </c>
      <c r="B317" s="12">
        <f t="shared" si="110"/>
        <v>18.008219178082193</v>
      </c>
      <c r="C317" s="41">
        <f>'Survival-1cycle NMA'!DS318</f>
        <v>1.474883288331E-2</v>
      </c>
      <c r="D317" s="41">
        <f>'Survival-1cycle NMA'!DL318</f>
        <v>2.08455990344802E-5</v>
      </c>
      <c r="E317" s="12">
        <f t="shared" si="111"/>
        <v>1.4727987284275519E-2</v>
      </c>
      <c r="F317" s="41">
        <f>'Survival-1cycle NMA'!DR318</f>
        <v>8.2642633646989906E-3</v>
      </c>
      <c r="G317" s="41">
        <f>'Survival-1cycle NMA'!DK318</f>
        <v>5.5323536994889003E-6</v>
      </c>
      <c r="H317" s="12">
        <f t="shared" si="112"/>
        <v>8.2587310109995017E-3</v>
      </c>
      <c r="I317" s="41">
        <f>'Survival-1cycle NMA'!DT318</f>
        <v>1.2937528861539999E-2</v>
      </c>
      <c r="J317" s="12">
        <f t="shared" si="113"/>
        <v>1.2882231883755053E-2</v>
      </c>
      <c r="K317" s="41">
        <f>'Survival-1cycle NMA'!DM318</f>
        <v>5.5296977784946597E-5</v>
      </c>
      <c r="L317" s="41">
        <f t="shared" si="114"/>
        <v>8.2642633646989906E-3</v>
      </c>
      <c r="M317" s="41">
        <f t="shared" si="115"/>
        <v>5.5323536994889003E-6</v>
      </c>
      <c r="N317" s="41">
        <f t="shared" si="116"/>
        <v>8.2587310109995017E-3</v>
      </c>
      <c r="O317" s="41">
        <f t="shared" si="117"/>
        <v>1.2937528861539999E-2</v>
      </c>
      <c r="P317" s="41">
        <f t="shared" si="118"/>
        <v>1.2882231883755053E-2</v>
      </c>
      <c r="Q317" s="41">
        <f t="shared" si="119"/>
        <v>5.5296977784946597E-5</v>
      </c>
      <c r="R317" s="41">
        <f t="shared" si="120"/>
        <v>8.2642633646989906E-3</v>
      </c>
      <c r="S317" s="41">
        <f t="shared" si="121"/>
        <v>5.5323536994889003E-6</v>
      </c>
      <c r="T317" s="41">
        <f t="shared" si="122"/>
        <v>8.2587310109995017E-3</v>
      </c>
      <c r="U317" s="41">
        <f>'Survival-1cycle NMA'!DV318</f>
        <v>1.3952140180654E-2</v>
      </c>
      <c r="V317" s="12">
        <f t="shared" si="123"/>
        <v>1.3738018508013546E-2</v>
      </c>
      <c r="W317" s="41">
        <f>'Survival-1cycle NMA'!DO318</f>
        <v>2.14121672640455E-4</v>
      </c>
      <c r="X317" s="41">
        <f t="shared" si="124"/>
        <v>1.2937528861539999E-2</v>
      </c>
      <c r="Y317" s="41">
        <f t="shared" si="125"/>
        <v>1.2882231883755053E-2</v>
      </c>
      <c r="Z317" s="41">
        <f t="shared" si="126"/>
        <v>5.5296977784946597E-5</v>
      </c>
      <c r="AA317" s="41">
        <f>'Survival-1cycle NMA'!DU318</f>
        <v>8.7431088385079292E-3</v>
      </c>
      <c r="AB317" s="12">
        <f t="shared" si="127"/>
        <v>8.7056088073657056E-3</v>
      </c>
      <c r="AC317" s="41">
        <f>'Survival-1cycle NMA'!DN318</f>
        <v>3.7500031142223603E-5</v>
      </c>
      <c r="AD317" s="41">
        <f>'Survival-1cycle NMA'!DW318</f>
        <v>2.5315717052603E-2</v>
      </c>
      <c r="AE317" s="12">
        <f t="shared" si="128"/>
        <v>2.5157929102633099E-2</v>
      </c>
      <c r="AF317" s="41">
        <f>'Survival-1cycle NMA'!DP318</f>
        <v>1.57787949969901E-4</v>
      </c>
      <c r="AG317" s="41">
        <f t="shared" si="129"/>
        <v>8.2642633646989906E-3</v>
      </c>
      <c r="AH317" s="41">
        <f t="shared" si="130"/>
        <v>5.5323536994889003E-6</v>
      </c>
      <c r="AI317" s="41">
        <f t="shared" si="131"/>
        <v>8.2587310109995017E-3</v>
      </c>
      <c r="AJ317" s="41">
        <f>'Survival-1cycle NMA'!DX318</f>
        <v>1.0699469844765599E-2</v>
      </c>
      <c r="AK317" s="12">
        <f t="shared" si="132"/>
        <v>1.0451803437666765E-2</v>
      </c>
      <c r="AL317" s="41">
        <f>'Survival-1cycle NMA'!DQ318</f>
        <v>2.4766640709883398E-4</v>
      </c>
      <c r="AM317" s="41">
        <f t="shared" si="133"/>
        <v>8.7431088385079292E-3</v>
      </c>
      <c r="AN317" s="41">
        <f t="shared" si="134"/>
        <v>8.7056088073657056E-3</v>
      </c>
      <c r="AO317" s="41">
        <f t="shared" si="135"/>
        <v>3.7500031142223603E-5</v>
      </c>
    </row>
    <row r="318" spans="1:41">
      <c r="A318" s="12">
        <v>315</v>
      </c>
      <c r="B318" s="12">
        <f t="shared" si="110"/>
        <v>18.065753424657533</v>
      </c>
      <c r="C318" s="41">
        <f>'Survival-1cycle NMA'!DS319</f>
        <v>1.46521092111341E-2</v>
      </c>
      <c r="D318" s="41">
        <f>'Survival-1cycle NMA'!DL319</f>
        <v>2.0490907705839101E-5</v>
      </c>
      <c r="E318" s="12">
        <f t="shared" si="111"/>
        <v>1.4631618303428261E-2</v>
      </c>
      <c r="F318" s="41">
        <f>'Survival-1cycle NMA'!DR319</f>
        <v>8.2059418556460501E-3</v>
      </c>
      <c r="G318" s="41">
        <f>'Survival-1cycle NMA'!DK319</f>
        <v>5.4311916818372603E-6</v>
      </c>
      <c r="H318" s="12">
        <f t="shared" si="112"/>
        <v>8.2005106639642129E-3</v>
      </c>
      <c r="I318" s="41">
        <f>'Survival-1cycle NMA'!DT319</f>
        <v>1.28511845318845E-2</v>
      </c>
      <c r="J318" s="12">
        <f t="shared" si="113"/>
        <v>1.279677461260598E-2</v>
      </c>
      <c r="K318" s="41">
        <f>'Survival-1cycle NMA'!DM319</f>
        <v>5.4409919278519701E-5</v>
      </c>
      <c r="L318" s="41">
        <f t="shared" si="114"/>
        <v>8.2059418556460501E-3</v>
      </c>
      <c r="M318" s="41">
        <f t="shared" si="115"/>
        <v>5.4311916818372603E-6</v>
      </c>
      <c r="N318" s="41">
        <f t="shared" si="116"/>
        <v>8.2005106639642129E-3</v>
      </c>
      <c r="O318" s="41">
        <f t="shared" si="117"/>
        <v>1.28511845318845E-2</v>
      </c>
      <c r="P318" s="41">
        <f t="shared" si="118"/>
        <v>1.279677461260598E-2</v>
      </c>
      <c r="Q318" s="41">
        <f t="shared" si="119"/>
        <v>5.4409919278519701E-5</v>
      </c>
      <c r="R318" s="41">
        <f t="shared" si="120"/>
        <v>8.2059418556460501E-3</v>
      </c>
      <c r="S318" s="41">
        <f t="shared" si="121"/>
        <v>5.4311916818372603E-6</v>
      </c>
      <c r="T318" s="41">
        <f t="shared" si="122"/>
        <v>8.2005106639642129E-3</v>
      </c>
      <c r="U318" s="41">
        <f>'Survival-1cycle NMA'!DV319</f>
        <v>1.38599528750171E-2</v>
      </c>
      <c r="V318" s="12">
        <f t="shared" si="123"/>
        <v>1.3648962771301598E-2</v>
      </c>
      <c r="W318" s="41">
        <f>'Survival-1cycle NMA'!DO319</f>
        <v>2.1099010371550299E-4</v>
      </c>
      <c r="X318" s="41">
        <f t="shared" si="124"/>
        <v>1.28511845318845E-2</v>
      </c>
      <c r="Y318" s="41">
        <f t="shared" si="125"/>
        <v>1.279677461260598E-2</v>
      </c>
      <c r="Z318" s="41">
        <f t="shared" si="126"/>
        <v>5.4409919278519701E-5</v>
      </c>
      <c r="AA318" s="41">
        <f>'Survival-1cycle NMA'!DU319</f>
        <v>8.6818197320814895E-3</v>
      </c>
      <c r="AB318" s="12">
        <f t="shared" si="127"/>
        <v>8.6449359609454025E-3</v>
      </c>
      <c r="AC318" s="41">
        <f>'Survival-1cycle NMA'!DN319</f>
        <v>3.6883771136086998E-5</v>
      </c>
      <c r="AD318" s="41">
        <f>'Survival-1cycle NMA'!DW319</f>
        <v>2.5162323840322898E-2</v>
      </c>
      <c r="AE318" s="12">
        <f t="shared" si="128"/>
        <v>2.5006895137964936E-2</v>
      </c>
      <c r="AF318" s="41">
        <f>'Survival-1cycle NMA'!DP319</f>
        <v>1.5542870235796301E-4</v>
      </c>
      <c r="AG318" s="41">
        <f t="shared" si="129"/>
        <v>8.2059418556460501E-3</v>
      </c>
      <c r="AH318" s="41">
        <f t="shared" si="130"/>
        <v>5.4311916818372603E-6</v>
      </c>
      <c r="AI318" s="41">
        <f t="shared" si="131"/>
        <v>8.2005106639642129E-3</v>
      </c>
      <c r="AJ318" s="41">
        <f>'Survival-1cycle NMA'!DX319</f>
        <v>1.0626299079200799E-2</v>
      </c>
      <c r="AK318" s="12">
        <f t="shared" si="132"/>
        <v>1.0382215843372214E-2</v>
      </c>
      <c r="AL318" s="41">
        <f>'Survival-1cycle NMA'!DQ319</f>
        <v>2.4408323582858499E-4</v>
      </c>
      <c r="AM318" s="41">
        <f t="shared" si="133"/>
        <v>8.6818197320814895E-3</v>
      </c>
      <c r="AN318" s="41">
        <f t="shared" si="134"/>
        <v>8.6449359609454025E-3</v>
      </c>
      <c r="AO318" s="41">
        <f t="shared" si="135"/>
        <v>3.6883771136086998E-5</v>
      </c>
    </row>
    <row r="319" spans="1:41">
      <c r="A319" s="12">
        <v>316</v>
      </c>
      <c r="B319" s="12">
        <f t="shared" si="110"/>
        <v>18.123287671232877</v>
      </c>
      <c r="C319" s="41">
        <f>'Survival-1cycle NMA'!DS320</f>
        <v>1.45562388808348E-2</v>
      </c>
      <c r="D319" s="41">
        <f>'Survival-1cycle NMA'!DL320</f>
        <v>2.0143007847583901E-5</v>
      </c>
      <c r="E319" s="12">
        <f t="shared" si="111"/>
        <v>1.4536095872987216E-2</v>
      </c>
      <c r="F319" s="41">
        <f>'Survival-1cycle NMA'!DR320</f>
        <v>8.1481672303624908E-3</v>
      </c>
      <c r="G319" s="41">
        <f>'Survival-1cycle NMA'!DK320</f>
        <v>5.3320989219507504E-6</v>
      </c>
      <c r="H319" s="12">
        <f t="shared" si="112"/>
        <v>8.1428351314405401E-3</v>
      </c>
      <c r="I319" s="41">
        <f>'Survival-1cycle NMA'!DT320</f>
        <v>1.27656131465509E-2</v>
      </c>
      <c r="J319" s="12">
        <f t="shared" si="113"/>
        <v>1.2712074192980935E-2</v>
      </c>
      <c r="K319" s="41">
        <f>'Survival-1cycle NMA'!DM320</f>
        <v>5.3538953569964901E-5</v>
      </c>
      <c r="L319" s="41">
        <f t="shared" si="114"/>
        <v>8.1481672303624908E-3</v>
      </c>
      <c r="M319" s="41">
        <f t="shared" si="115"/>
        <v>5.3320989219507504E-6</v>
      </c>
      <c r="N319" s="41">
        <f t="shared" si="116"/>
        <v>8.1428351314405401E-3</v>
      </c>
      <c r="O319" s="41">
        <f t="shared" si="117"/>
        <v>1.27656131465509E-2</v>
      </c>
      <c r="P319" s="41">
        <f t="shared" si="118"/>
        <v>1.2712074192980935E-2</v>
      </c>
      <c r="Q319" s="41">
        <f t="shared" si="119"/>
        <v>5.3538953569964901E-5</v>
      </c>
      <c r="R319" s="41">
        <f t="shared" si="120"/>
        <v>8.1481672303624908E-3</v>
      </c>
      <c r="S319" s="41">
        <f t="shared" si="121"/>
        <v>5.3320989219507504E-6</v>
      </c>
      <c r="T319" s="41">
        <f t="shared" si="122"/>
        <v>8.1428351314405401E-3</v>
      </c>
      <c r="U319" s="41">
        <f>'Survival-1cycle NMA'!DV320</f>
        <v>1.3768583973010401E-2</v>
      </c>
      <c r="V319" s="12">
        <f t="shared" si="123"/>
        <v>1.3560673233138925E-2</v>
      </c>
      <c r="W319" s="41">
        <f>'Survival-1cycle NMA'!DO320</f>
        <v>2.0791073987147499E-4</v>
      </c>
      <c r="X319" s="41">
        <f t="shared" si="124"/>
        <v>1.27656131465509E-2</v>
      </c>
      <c r="Y319" s="41">
        <f t="shared" si="125"/>
        <v>1.2712074192980935E-2</v>
      </c>
      <c r="Z319" s="41">
        <f t="shared" si="126"/>
        <v>5.3538953569964901E-5</v>
      </c>
      <c r="AA319" s="41">
        <f>'Survival-1cycle NMA'!DU320</f>
        <v>8.6211021473131498E-3</v>
      </c>
      <c r="AB319" s="12">
        <f t="shared" si="127"/>
        <v>8.5848232063434581E-3</v>
      </c>
      <c r="AC319" s="41">
        <f>'Survival-1cycle NMA'!DN320</f>
        <v>3.6278940969691801E-5</v>
      </c>
      <c r="AD319" s="41">
        <f>'Survival-1cycle NMA'!DW320</f>
        <v>2.50101977448101E-2</v>
      </c>
      <c r="AE319" s="12">
        <f t="shared" si="128"/>
        <v>2.4857088157116E-2</v>
      </c>
      <c r="AF319" s="41">
        <f>'Survival-1cycle NMA'!DP320</f>
        <v>1.531095876941E-4</v>
      </c>
      <c r="AG319" s="41">
        <f t="shared" si="129"/>
        <v>8.1481672303624908E-3</v>
      </c>
      <c r="AH319" s="41">
        <f t="shared" si="130"/>
        <v>5.3320989219507504E-6</v>
      </c>
      <c r="AI319" s="41">
        <f t="shared" si="131"/>
        <v>8.1428351314405401E-3</v>
      </c>
      <c r="AJ319" s="41">
        <f>'Survival-1cycle NMA'!DX320</f>
        <v>1.0553796745813899E-2</v>
      </c>
      <c r="AK319" s="12">
        <f t="shared" si="132"/>
        <v>1.0313237535922488E-2</v>
      </c>
      <c r="AL319" s="41">
        <f>'Survival-1cycle NMA'!DQ320</f>
        <v>2.40559209891411E-4</v>
      </c>
      <c r="AM319" s="41">
        <f t="shared" si="133"/>
        <v>8.6211021473131498E-3</v>
      </c>
      <c r="AN319" s="41">
        <f t="shared" si="134"/>
        <v>8.5848232063434581E-3</v>
      </c>
      <c r="AO319" s="41">
        <f t="shared" si="135"/>
        <v>3.6278940969691801E-5</v>
      </c>
    </row>
    <row r="320" spans="1:41">
      <c r="A320" s="12">
        <v>317</v>
      </c>
      <c r="B320" s="12">
        <f t="shared" si="110"/>
        <v>18.18082191780822</v>
      </c>
      <c r="C320" s="41">
        <f>'Survival-1cycle NMA'!DS321</f>
        <v>1.44612123152327E-2</v>
      </c>
      <c r="D320" s="41">
        <f>'Survival-1cycle NMA'!DL321</f>
        <v>1.9801754468362601E-5</v>
      </c>
      <c r="E320" s="12">
        <f t="shared" si="111"/>
        <v>1.4441410560764338E-2</v>
      </c>
      <c r="F320" s="41">
        <f>'Survival-1cycle NMA'!DR321</f>
        <v>8.0909330229860191E-3</v>
      </c>
      <c r="G320" s="41">
        <f>'Survival-1cycle NMA'!DK321</f>
        <v>5.2350284723834398E-6</v>
      </c>
      <c r="H320" s="12">
        <f t="shared" si="112"/>
        <v>8.0856979945136357E-3</v>
      </c>
      <c r="I320" s="41">
        <f>'Survival-1cycle NMA'!DT321</f>
        <v>1.268080592205E-2</v>
      </c>
      <c r="J320" s="12">
        <f t="shared" si="113"/>
        <v>1.2628122168320646E-2</v>
      </c>
      <c r="K320" s="41">
        <f>'Survival-1cycle NMA'!DM321</f>
        <v>5.2683753729354501E-5</v>
      </c>
      <c r="L320" s="41">
        <f t="shared" si="114"/>
        <v>8.0909330229860191E-3</v>
      </c>
      <c r="M320" s="41">
        <f t="shared" si="115"/>
        <v>5.2350284723834398E-6</v>
      </c>
      <c r="N320" s="41">
        <f t="shared" si="116"/>
        <v>8.0856979945136357E-3</v>
      </c>
      <c r="O320" s="41">
        <f t="shared" si="117"/>
        <v>1.268080592205E-2</v>
      </c>
      <c r="P320" s="41">
        <f t="shared" si="118"/>
        <v>1.2628122168320646E-2</v>
      </c>
      <c r="Q320" s="41">
        <f t="shared" si="119"/>
        <v>5.2683753729354501E-5</v>
      </c>
      <c r="R320" s="41">
        <f t="shared" si="120"/>
        <v>8.0909330229860191E-3</v>
      </c>
      <c r="S320" s="41">
        <f t="shared" si="121"/>
        <v>5.2350284723834398E-6</v>
      </c>
      <c r="T320" s="41">
        <f t="shared" si="122"/>
        <v>8.0856979945136357E-3</v>
      </c>
      <c r="U320" s="41">
        <f>'Survival-1cycle NMA'!DV321</f>
        <v>1.36780242405276E-2</v>
      </c>
      <c r="V320" s="12">
        <f t="shared" si="123"/>
        <v>1.3473141640678523E-2</v>
      </c>
      <c r="W320" s="41">
        <f>'Survival-1cycle NMA'!DO321</f>
        <v>2.0488259984907699E-4</v>
      </c>
      <c r="X320" s="41">
        <f t="shared" si="124"/>
        <v>1.268080592205E-2</v>
      </c>
      <c r="Y320" s="41">
        <f t="shared" si="125"/>
        <v>1.2628122168320646E-2</v>
      </c>
      <c r="Z320" s="41">
        <f t="shared" si="126"/>
        <v>5.2683753729354501E-5</v>
      </c>
      <c r="AA320" s="41">
        <f>'Survival-1cycle NMA'!DU321</f>
        <v>8.5609493590811398E-3</v>
      </c>
      <c r="AB320" s="12">
        <f t="shared" si="127"/>
        <v>8.5252640554054366E-3</v>
      </c>
      <c r="AC320" s="41">
        <f>'Survival-1cycle NMA'!DN321</f>
        <v>3.5685303675703197E-5</v>
      </c>
      <c r="AD320" s="41">
        <f>'Survival-1cycle NMA'!DW321</f>
        <v>2.4859325323607101E-2</v>
      </c>
      <c r="AE320" s="12">
        <f t="shared" si="128"/>
        <v>2.470849548611373E-2</v>
      </c>
      <c r="AF320" s="41">
        <f>'Survival-1cycle NMA'!DP321</f>
        <v>1.5082983749337099E-4</v>
      </c>
      <c r="AG320" s="41">
        <f t="shared" si="129"/>
        <v>8.0909330229860191E-3</v>
      </c>
      <c r="AH320" s="41">
        <f t="shared" si="130"/>
        <v>5.2350284723834398E-6</v>
      </c>
      <c r="AI320" s="41">
        <f t="shared" si="131"/>
        <v>8.0856979945136357E-3</v>
      </c>
      <c r="AJ320" s="41">
        <f>'Survival-1cycle NMA'!DX321</f>
        <v>1.0481955116047499E-2</v>
      </c>
      <c r="AK320" s="12">
        <f t="shared" si="132"/>
        <v>1.0244861888409403E-2</v>
      </c>
      <c r="AL320" s="41">
        <f>'Survival-1cycle NMA'!DQ321</f>
        <v>2.37093227638097E-4</v>
      </c>
      <c r="AM320" s="41">
        <f t="shared" si="133"/>
        <v>8.5609493590811398E-3</v>
      </c>
      <c r="AN320" s="41">
        <f t="shared" si="134"/>
        <v>8.5252640554054366E-3</v>
      </c>
      <c r="AO320" s="41">
        <f t="shared" si="135"/>
        <v>3.5685303675703197E-5</v>
      </c>
    </row>
    <row r="321" spans="1:41">
      <c r="A321" s="12">
        <v>318</v>
      </c>
      <c r="B321" s="12">
        <f t="shared" si="110"/>
        <v>18.238356164383561</v>
      </c>
      <c r="C321" s="41">
        <f>'Survival-1cycle NMA'!DS322</f>
        <v>1.43670200685124E-2</v>
      </c>
      <c r="D321" s="41">
        <f>'Survival-1cycle NMA'!DL322</f>
        <v>1.9467005999751499E-5</v>
      </c>
      <c r="E321" s="12">
        <f t="shared" si="111"/>
        <v>1.4347553062512649E-2</v>
      </c>
      <c r="F321" s="41">
        <f>'Survival-1cycle NMA'!DR322</f>
        <v>8.0342328604726693E-3</v>
      </c>
      <c r="G321" s="41">
        <f>'Survival-1cycle NMA'!DK322</f>
        <v>5.1399345584179903E-6</v>
      </c>
      <c r="H321" s="12">
        <f t="shared" si="112"/>
        <v>8.0290929259142513E-3</v>
      </c>
      <c r="I321" s="41">
        <f>'Survival-1cycle NMA'!DT322</f>
        <v>1.25967541966878E-2</v>
      </c>
      <c r="J321" s="12">
        <f t="shared" si="113"/>
        <v>1.2544910196488825E-2</v>
      </c>
      <c r="K321" s="41">
        <f>'Survival-1cycle NMA'!DM322</f>
        <v>5.1844000198975101E-5</v>
      </c>
      <c r="L321" s="41">
        <f t="shared" si="114"/>
        <v>8.0342328604726693E-3</v>
      </c>
      <c r="M321" s="41">
        <f t="shared" si="115"/>
        <v>5.1399345584179903E-6</v>
      </c>
      <c r="N321" s="41">
        <f t="shared" si="116"/>
        <v>8.0290929259142513E-3</v>
      </c>
      <c r="O321" s="41">
        <f t="shared" si="117"/>
        <v>1.25967541966878E-2</v>
      </c>
      <c r="P321" s="41">
        <f t="shared" si="118"/>
        <v>1.2544910196488825E-2</v>
      </c>
      <c r="Q321" s="41">
        <f t="shared" si="119"/>
        <v>5.1844000198975101E-5</v>
      </c>
      <c r="R321" s="41">
        <f t="shared" si="120"/>
        <v>8.0342328604726693E-3</v>
      </c>
      <c r="S321" s="41">
        <f t="shared" si="121"/>
        <v>5.1399345584179903E-6</v>
      </c>
      <c r="T321" s="41">
        <f t="shared" si="122"/>
        <v>8.0290929259142513E-3</v>
      </c>
      <c r="U321" s="41">
        <f>'Survival-1cycle NMA'!DV322</f>
        <v>1.3588264570711999E-2</v>
      </c>
      <c r="V321" s="12">
        <f t="shared" si="123"/>
        <v>1.3386359847727241E-2</v>
      </c>
      <c r="W321" s="41">
        <f>'Survival-1cycle NMA'!DO322</f>
        <v>2.0190472298475801E-4</v>
      </c>
      <c r="X321" s="41">
        <f t="shared" si="124"/>
        <v>1.25967541966878E-2</v>
      </c>
      <c r="Y321" s="41">
        <f t="shared" si="125"/>
        <v>1.2544910196488825E-2</v>
      </c>
      <c r="Z321" s="41">
        <f t="shared" si="126"/>
        <v>5.1844000198975101E-5</v>
      </c>
      <c r="AA321" s="41">
        <f>'Survival-1cycle NMA'!DU322</f>
        <v>8.5013547384024096E-3</v>
      </c>
      <c r="AB321" s="12">
        <f t="shared" si="127"/>
        <v>8.466252110670645E-3</v>
      </c>
      <c r="AC321" s="41">
        <f>'Survival-1cycle NMA'!DN322</f>
        <v>3.5102627731764501E-5</v>
      </c>
      <c r="AD321" s="41">
        <f>'Survival-1cycle NMA'!DW322</f>
        <v>2.4709693309764701E-2</v>
      </c>
      <c r="AE321" s="12">
        <f t="shared" si="128"/>
        <v>2.4561104610084882E-2</v>
      </c>
      <c r="AF321" s="41">
        <f>'Survival-1cycle NMA'!DP322</f>
        <v>1.48588699679819E-4</v>
      </c>
      <c r="AG321" s="41">
        <f t="shared" si="129"/>
        <v>8.0342328604726693E-3</v>
      </c>
      <c r="AH321" s="41">
        <f t="shared" si="130"/>
        <v>5.1399345584179903E-6</v>
      </c>
      <c r="AI321" s="41">
        <f t="shared" si="131"/>
        <v>8.0290929259142513E-3</v>
      </c>
      <c r="AJ321" s="41">
        <f>'Survival-1cycle NMA'!DX322</f>
        <v>1.04107665701463E-2</v>
      </c>
      <c r="AK321" s="12">
        <f t="shared" si="132"/>
        <v>1.0177082359797217E-2</v>
      </c>
      <c r="AL321" s="41">
        <f>'Survival-1cycle NMA'!DQ322</f>
        <v>2.3368421034908299E-4</v>
      </c>
      <c r="AM321" s="41">
        <f t="shared" si="133"/>
        <v>8.5013547384024096E-3</v>
      </c>
      <c r="AN321" s="41">
        <f t="shared" si="134"/>
        <v>8.466252110670645E-3</v>
      </c>
      <c r="AO321" s="41">
        <f t="shared" si="135"/>
        <v>3.5102627731764501E-5</v>
      </c>
    </row>
    <row r="322" spans="1:41">
      <c r="A322" s="12">
        <v>319</v>
      </c>
      <c r="B322" s="12">
        <f t="shared" si="110"/>
        <v>18.295890410958904</v>
      </c>
      <c r="C322" s="41">
        <f>'Survival-1cycle NMA'!DS323</f>
        <v>1.4273652824086699E-2</v>
      </c>
      <c r="D322" s="41">
        <f>'Survival-1cycle NMA'!DL323</f>
        <v>1.9138624207548601E-5</v>
      </c>
      <c r="E322" s="12">
        <f t="shared" si="111"/>
        <v>1.4254514199879151E-2</v>
      </c>
      <c r="F322" s="41">
        <f>'Survival-1cycle NMA'!DR323</f>
        <v>7.9780604610217905E-3</v>
      </c>
      <c r="G322" s="41">
        <f>'Survival-1cycle NMA'!DK323</f>
        <v>5.0467725457581397E-6</v>
      </c>
      <c r="H322" s="12">
        <f t="shared" si="112"/>
        <v>7.9730136884760324E-3</v>
      </c>
      <c r="I322" s="41">
        <f>'Survival-1cycle NMA'!DT323</f>
        <v>1.25134494285658E-2</v>
      </c>
      <c r="J322" s="12">
        <f t="shared" si="113"/>
        <v>1.2462430047955216E-2</v>
      </c>
      <c r="K322" s="41">
        <f>'Survival-1cycle NMA'!DM323</f>
        <v>5.10193806105841E-5</v>
      </c>
      <c r="L322" s="41">
        <f t="shared" si="114"/>
        <v>7.9780604610217905E-3</v>
      </c>
      <c r="M322" s="41">
        <f t="shared" si="115"/>
        <v>5.0467725457581397E-6</v>
      </c>
      <c r="N322" s="41">
        <f t="shared" si="116"/>
        <v>7.9730136884760324E-3</v>
      </c>
      <c r="O322" s="41">
        <f t="shared" si="117"/>
        <v>1.25134494285658E-2</v>
      </c>
      <c r="P322" s="41">
        <f t="shared" si="118"/>
        <v>1.2462430047955216E-2</v>
      </c>
      <c r="Q322" s="41">
        <f t="shared" si="119"/>
        <v>5.10193806105841E-5</v>
      </c>
      <c r="R322" s="41">
        <f t="shared" si="120"/>
        <v>7.9780604610217905E-3</v>
      </c>
      <c r="S322" s="41">
        <f t="shared" si="121"/>
        <v>5.0467725457581397E-6</v>
      </c>
      <c r="T322" s="41">
        <f t="shared" si="122"/>
        <v>7.9730136884760324E-3</v>
      </c>
      <c r="U322" s="41">
        <f>'Survival-1cycle NMA'!DV323</f>
        <v>1.3499295981878399E-2</v>
      </c>
      <c r="V322" s="12">
        <f t="shared" si="123"/>
        <v>1.3300319813145854E-2</v>
      </c>
      <c r="W322" s="41">
        <f>'Survival-1cycle NMA'!DO323</f>
        <v>1.9897616873254501E-4</v>
      </c>
      <c r="X322" s="41">
        <f t="shared" si="124"/>
        <v>1.25134494285658E-2</v>
      </c>
      <c r="Y322" s="41">
        <f t="shared" si="125"/>
        <v>1.2462430047955216E-2</v>
      </c>
      <c r="Z322" s="41">
        <f t="shared" si="126"/>
        <v>5.10193806105841E-5</v>
      </c>
      <c r="AA322" s="41">
        <f>'Survival-1cycle NMA'!DU323</f>
        <v>8.4423117508101199E-3</v>
      </c>
      <c r="AB322" s="12">
        <f t="shared" si="127"/>
        <v>8.4077810638871799E-3</v>
      </c>
      <c r="AC322" s="41">
        <f>'Survival-1cycle NMA'!DN323</f>
        <v>3.4530686922940001E-5</v>
      </c>
      <c r="AD322" s="41">
        <f>'Survival-1cycle NMA'!DW323</f>
        <v>2.45612886091096E-2</v>
      </c>
      <c r="AE322" s="12">
        <f t="shared" si="128"/>
        <v>2.4414903170911152E-2</v>
      </c>
      <c r="AF322" s="41">
        <f>'Survival-1cycle NMA'!DP323</f>
        <v>1.46385438198449E-4</v>
      </c>
      <c r="AG322" s="41">
        <f t="shared" si="129"/>
        <v>7.9780604610217905E-3</v>
      </c>
      <c r="AH322" s="41">
        <f t="shared" si="130"/>
        <v>5.0467725457581397E-6</v>
      </c>
      <c r="AI322" s="41">
        <f t="shared" si="131"/>
        <v>7.9730136884760324E-3</v>
      </c>
      <c r="AJ322" s="41">
        <f>'Survival-1cycle NMA'!DX323</f>
        <v>1.0340223595344899E-2</v>
      </c>
      <c r="AK322" s="12">
        <f t="shared" si="132"/>
        <v>1.0109892493639338E-2</v>
      </c>
      <c r="AL322" s="41">
        <f>'Survival-1cycle NMA'!DQ323</f>
        <v>2.3033110170556101E-4</v>
      </c>
      <c r="AM322" s="41">
        <f t="shared" si="133"/>
        <v>8.4423117508101199E-3</v>
      </c>
      <c r="AN322" s="41">
        <f t="shared" si="134"/>
        <v>8.4077810638871799E-3</v>
      </c>
      <c r="AO322" s="41">
        <f t="shared" si="135"/>
        <v>3.4530686922940001E-5</v>
      </c>
    </row>
    <row r="323" spans="1:41">
      <c r="A323" s="12">
        <v>320</v>
      </c>
      <c r="B323" s="12">
        <f t="shared" si="110"/>
        <v>18.353424657534248</v>
      </c>
      <c r="C323" s="41">
        <f>'Survival-1cycle NMA'!DS324</f>
        <v>1.41811013924964E-2</v>
      </c>
      <c r="D323" s="41">
        <f>'Survival-1cycle NMA'!DL324</f>
        <v>1.88164741059538E-5</v>
      </c>
      <c r="E323" s="12">
        <f t="shared" si="111"/>
        <v>1.4162284918390446E-2</v>
      </c>
      <c r="F323" s="41">
        <f>'Survival-1cycle NMA'!DR324</f>
        <v>7.9224096325358796E-3</v>
      </c>
      <c r="G323" s="41">
        <f>'Survival-1cycle NMA'!DK324</f>
        <v>4.9554989094424701E-6</v>
      </c>
      <c r="H323" s="12">
        <f t="shared" si="112"/>
        <v>7.9174541336264372E-3</v>
      </c>
      <c r="I323" s="41">
        <f>'Survival-1cycle NMA'!DT324</f>
        <v>1.2430883193616999E-2</v>
      </c>
      <c r="J323" s="12">
        <f t="shared" si="113"/>
        <v>1.2380673604009558E-2</v>
      </c>
      <c r="K323" s="41">
        <f>'Survival-1cycle NMA'!DM324</f>
        <v>5.02095896074417E-5</v>
      </c>
      <c r="L323" s="41">
        <f t="shared" si="114"/>
        <v>7.9224096325358796E-3</v>
      </c>
      <c r="M323" s="41">
        <f t="shared" si="115"/>
        <v>4.9554989094424701E-6</v>
      </c>
      <c r="N323" s="41">
        <f t="shared" si="116"/>
        <v>7.9174541336264372E-3</v>
      </c>
      <c r="O323" s="41">
        <f t="shared" si="117"/>
        <v>1.2430883193616999E-2</v>
      </c>
      <c r="P323" s="41">
        <f t="shared" si="118"/>
        <v>1.2380673604009558E-2</v>
      </c>
      <c r="Q323" s="41">
        <f t="shared" si="119"/>
        <v>5.02095896074417E-5</v>
      </c>
      <c r="R323" s="41">
        <f t="shared" si="120"/>
        <v>7.9224096325358796E-3</v>
      </c>
      <c r="S323" s="41">
        <f t="shared" si="121"/>
        <v>4.9554989094424701E-6</v>
      </c>
      <c r="T323" s="41">
        <f t="shared" si="122"/>
        <v>7.9174541336264372E-3</v>
      </c>
      <c r="U323" s="41">
        <f>'Survival-1cycle NMA'!DV324</f>
        <v>1.34111096154721E-2</v>
      </c>
      <c r="V323" s="12">
        <f t="shared" si="123"/>
        <v>1.3215013599275243E-2</v>
      </c>
      <c r="W323" s="41">
        <f>'Survival-1cycle NMA'!DO324</f>
        <v>1.9609601619685599E-4</v>
      </c>
      <c r="X323" s="41">
        <f t="shared" si="124"/>
        <v>1.2430883193616999E-2</v>
      </c>
      <c r="Y323" s="41">
        <f t="shared" si="125"/>
        <v>1.2380673604009558E-2</v>
      </c>
      <c r="Z323" s="41">
        <f t="shared" si="126"/>
        <v>5.02095896074417E-5</v>
      </c>
      <c r="AA323" s="41">
        <f>'Survival-1cycle NMA'!DU324</f>
        <v>8.3838139547618394E-3</v>
      </c>
      <c r="AB323" s="12">
        <f t="shared" si="127"/>
        <v>8.3498446945539061E-3</v>
      </c>
      <c r="AC323" s="41">
        <f>'Survival-1cycle NMA'!DN324</f>
        <v>3.3969260207933298E-5</v>
      </c>
      <c r="AD323" s="41">
        <f>'Survival-1cycle NMA'!DW324</f>
        <v>2.4414098297559798E-2</v>
      </c>
      <c r="AE323" s="12">
        <f t="shared" si="128"/>
        <v>2.4269878964921381E-2</v>
      </c>
      <c r="AF323" s="41">
        <f>'Survival-1cycle NMA'!DP324</f>
        <v>1.4421933263841801E-4</v>
      </c>
      <c r="AG323" s="41">
        <f t="shared" si="129"/>
        <v>7.9224096325358796E-3</v>
      </c>
      <c r="AH323" s="41">
        <f t="shared" si="130"/>
        <v>4.9554989094424701E-6</v>
      </c>
      <c r="AI323" s="41">
        <f t="shared" si="131"/>
        <v>7.9174541336264372E-3</v>
      </c>
      <c r="AJ323" s="41">
        <f>'Survival-1cycle NMA'!DX324</f>
        <v>1.0270318784091299E-2</v>
      </c>
      <c r="AK323" s="12">
        <f t="shared" si="132"/>
        <v>1.0043285916817087E-2</v>
      </c>
      <c r="AL323" s="41">
        <f>'Survival-1cycle NMA'!DQ324</f>
        <v>2.2703286727421301E-4</v>
      </c>
      <c r="AM323" s="41">
        <f t="shared" si="133"/>
        <v>8.3838139547618394E-3</v>
      </c>
      <c r="AN323" s="41">
        <f t="shared" si="134"/>
        <v>8.3498446945539061E-3</v>
      </c>
      <c r="AO323" s="41">
        <f t="shared" si="135"/>
        <v>3.3969260207933298E-5</v>
      </c>
    </row>
    <row r="324" spans="1:41">
      <c r="A324" s="12">
        <v>321</v>
      </c>
      <c r="B324" s="12">
        <f t="shared" si="110"/>
        <v>18.410958904109588</v>
      </c>
      <c r="C324" s="41">
        <f>'Survival-1cycle NMA'!DS325</f>
        <v>1.40893567093554E-2</v>
      </c>
      <c r="D324" s="41">
        <f>'Survival-1cycle NMA'!DL325</f>
        <v>1.8500423873413198E-5</v>
      </c>
      <c r="E324" s="12">
        <f t="shared" si="111"/>
        <v>1.4070856285481987E-2</v>
      </c>
      <c r="F324" s="41">
        <f>'Survival-1cycle NMA'!DR325</f>
        <v>7.8672742711064503E-3</v>
      </c>
      <c r="G324" s="41">
        <f>'Survival-1cycle NMA'!DK325</f>
        <v>4.86607120375737E-6</v>
      </c>
      <c r="H324" s="12">
        <f t="shared" si="112"/>
        <v>7.8624081999026929E-3</v>
      </c>
      <c r="I324" s="41">
        <f>'Survival-1cycle NMA'!DT325</f>
        <v>1.2349047183679599E-2</v>
      </c>
      <c r="J324" s="12">
        <f t="shared" si="113"/>
        <v>1.2299632855009372E-2</v>
      </c>
      <c r="K324" s="41">
        <f>'Survival-1cycle NMA'!DM325</f>
        <v>4.94143286702275E-5</v>
      </c>
      <c r="L324" s="41">
        <f t="shared" si="114"/>
        <v>7.8672742711064503E-3</v>
      </c>
      <c r="M324" s="41">
        <f t="shared" si="115"/>
        <v>4.86607120375737E-6</v>
      </c>
      <c r="N324" s="41">
        <f t="shared" si="116"/>
        <v>7.8624081999026929E-3</v>
      </c>
      <c r="O324" s="41">
        <f t="shared" si="117"/>
        <v>1.2349047183679599E-2</v>
      </c>
      <c r="P324" s="41">
        <f t="shared" si="118"/>
        <v>1.2299632855009372E-2</v>
      </c>
      <c r="Q324" s="41">
        <f t="shared" si="119"/>
        <v>4.94143286702275E-5</v>
      </c>
      <c r="R324" s="41">
        <f t="shared" si="120"/>
        <v>7.8672742711064503E-3</v>
      </c>
      <c r="S324" s="41">
        <f t="shared" si="121"/>
        <v>4.86607120375737E-6</v>
      </c>
      <c r="T324" s="41">
        <f t="shared" si="122"/>
        <v>7.8624081999026929E-3</v>
      </c>
      <c r="U324" s="41">
        <f>'Survival-1cycle NMA'!DV325</f>
        <v>1.3323696734066699E-2</v>
      </c>
      <c r="V324" s="12">
        <f t="shared" si="123"/>
        <v>1.3130433370387613E-2</v>
      </c>
      <c r="W324" s="41">
        <f>'Survival-1cycle NMA'!DO325</f>
        <v>1.93263363679086E-4</v>
      </c>
      <c r="X324" s="41">
        <f t="shared" si="124"/>
        <v>1.2349047183679599E-2</v>
      </c>
      <c r="Y324" s="41">
        <f t="shared" si="125"/>
        <v>1.2299632855009372E-2</v>
      </c>
      <c r="Z324" s="41">
        <f t="shared" si="126"/>
        <v>4.94143286702275E-5</v>
      </c>
      <c r="AA324" s="41">
        <f>'Survival-1cycle NMA'!DU325</f>
        <v>8.3258550000792093E-3</v>
      </c>
      <c r="AB324" s="12">
        <f t="shared" si="127"/>
        <v>8.2924368684904621E-3</v>
      </c>
      <c r="AC324" s="41">
        <f>'Survival-1cycle NMA'!DN325</f>
        <v>3.34181315887472E-5</v>
      </c>
      <c r="AD324" s="41">
        <f>'Survival-1cycle NMA'!DW325</f>
        <v>2.4268109618491102E-2</v>
      </c>
      <c r="AE324" s="12">
        <f t="shared" si="128"/>
        <v>2.4126019940625659E-2</v>
      </c>
      <c r="AF324" s="41">
        <f>'Survival-1cycle NMA'!DP325</f>
        <v>1.42089677865442E-4</v>
      </c>
      <c r="AG324" s="41">
        <f t="shared" si="129"/>
        <v>7.8672742711064503E-3</v>
      </c>
      <c r="AH324" s="41">
        <f t="shared" si="130"/>
        <v>4.86607120375737E-6</v>
      </c>
      <c r="AI324" s="41">
        <f t="shared" si="131"/>
        <v>7.8624081999026929E-3</v>
      </c>
      <c r="AJ324" s="41">
        <f>'Survival-1cycle NMA'!DX325</f>
        <v>1.0201044832303399E-2</v>
      </c>
      <c r="AK324" s="12">
        <f t="shared" si="132"/>
        <v>9.9772563382983376E-3</v>
      </c>
      <c r="AL324" s="41">
        <f>'Survival-1cycle NMA'!DQ325</f>
        <v>2.23788494005062E-4</v>
      </c>
      <c r="AM324" s="41">
        <f t="shared" si="133"/>
        <v>8.3258550000792093E-3</v>
      </c>
      <c r="AN324" s="41">
        <f t="shared" si="134"/>
        <v>8.2924368684904621E-3</v>
      </c>
      <c r="AO324" s="41">
        <f t="shared" si="135"/>
        <v>3.34181315887472E-5</v>
      </c>
    </row>
    <row r="325" spans="1:41">
      <c r="A325" s="12">
        <v>322</v>
      </c>
      <c r="B325" s="12">
        <f t="shared" ref="B325:B352" si="136">A324*21/365</f>
        <v>18.468493150684932</v>
      </c>
      <c r="C325" s="41">
        <f>'Survival-1cycle NMA'!DS326</f>
        <v>1.39984098333293E-2</v>
      </c>
      <c r="D325" s="41">
        <f>'Survival-1cycle NMA'!DL326</f>
        <v>1.81903447712406E-5</v>
      </c>
      <c r="E325" s="12">
        <f t="shared" ref="E325:E352" si="137">IF(C325-D325&gt;0,C325-D325,0)</f>
        <v>1.3980219488558059E-2</v>
      </c>
      <c r="F325" s="41">
        <f>'Survival-1cycle NMA'!DR326</f>
        <v>7.8126483595334396E-3</v>
      </c>
      <c r="G325" s="41">
        <f>'Survival-1cycle NMA'!DK326</f>
        <v>4.7784480332602203E-6</v>
      </c>
      <c r="H325" s="12">
        <f t="shared" ref="H325:H352" si="138">IF(F325-G325&gt;0,F325-G325,0)</f>
        <v>7.8078699115001794E-3</v>
      </c>
      <c r="I325" s="41">
        <f>'Survival-1cycle NMA'!DT326</f>
        <v>1.22679332046081E-2</v>
      </c>
      <c r="J325" s="12">
        <f t="shared" ref="J325:J352" si="139">IF(I325-K325&gt;0,I325-K325,0)</f>
        <v>1.2219299898658591E-2</v>
      </c>
      <c r="K325" s="41">
        <f>'Survival-1cycle NMA'!DM326</f>
        <v>4.8633305949508099E-5</v>
      </c>
      <c r="L325" s="41">
        <f t="shared" ref="L325:L352" si="140">F325</f>
        <v>7.8126483595334396E-3</v>
      </c>
      <c r="M325" s="41">
        <f t="shared" ref="M325:M352" si="141">G325</f>
        <v>4.7784480332602203E-6</v>
      </c>
      <c r="N325" s="41">
        <f t="shared" ref="N325:N352" si="142">H325</f>
        <v>7.8078699115001794E-3</v>
      </c>
      <c r="O325" s="41">
        <f t="shared" ref="O325:O352" si="143">I325</f>
        <v>1.22679332046081E-2</v>
      </c>
      <c r="P325" s="41">
        <f t="shared" ref="P325:P352" si="144">J325</f>
        <v>1.2219299898658591E-2</v>
      </c>
      <c r="Q325" s="41">
        <f t="shared" ref="Q325:Q352" si="145">K325</f>
        <v>4.8633305949508099E-5</v>
      </c>
      <c r="R325" s="41">
        <f t="shared" ref="R325:R352" si="146">F325</f>
        <v>7.8126483595334396E-3</v>
      </c>
      <c r="S325" s="41">
        <f t="shared" ref="S325:S352" si="147">G325</f>
        <v>4.7784480332602203E-6</v>
      </c>
      <c r="T325" s="41">
        <f t="shared" ref="T325:T352" si="148">H325</f>
        <v>7.8078699115001794E-3</v>
      </c>
      <c r="U325" s="41">
        <f>'Survival-1cycle NMA'!DV326</f>
        <v>1.32370487194035E-2</v>
      </c>
      <c r="V325" s="12">
        <f t="shared" ref="V325:V352" si="149">IF(U325-W325&gt;0,U325-W325,0)</f>
        <v>1.3046571391169982E-2</v>
      </c>
      <c r="W325" s="41">
        <f>'Survival-1cycle NMA'!DO326</f>
        <v>1.9047732823351799E-4</v>
      </c>
      <c r="X325" s="41">
        <f t="shared" ref="X325:X352" si="150">O325</f>
        <v>1.22679332046081E-2</v>
      </c>
      <c r="Y325" s="41">
        <f t="shared" ref="Y325:Y352" si="151">P325</f>
        <v>1.2219299898658591E-2</v>
      </c>
      <c r="Z325" s="41">
        <f t="shared" ref="Z325:Z352" si="152">Q325</f>
        <v>4.8633305949508099E-5</v>
      </c>
      <c r="AA325" s="41">
        <f>'Survival-1cycle NMA'!DU326</f>
        <v>8.2684286264170792E-3</v>
      </c>
      <c r="AB325" s="12">
        <f t="shared" ref="AB325:AB352" si="153">IF(AA325-AC325&gt;0,AA325-AC325,0)</f>
        <v>8.2355515364325171E-3</v>
      </c>
      <c r="AC325" s="41">
        <f>'Survival-1cycle NMA'!DN326</f>
        <v>3.2877089984562103E-5</v>
      </c>
      <c r="AD325" s="41">
        <f>'Survival-1cycle NMA'!DW326</f>
        <v>2.41233099801491E-2</v>
      </c>
      <c r="AE325" s="12">
        <f t="shared" ref="AE325:AE352" si="154">IF(AD325-AF325&gt;0,AD325-AF325,0)</f>
        <v>2.3983314196485906E-2</v>
      </c>
      <c r="AF325" s="41">
        <f>'Survival-1cycle NMA'!DP326</f>
        <v>1.3999578366319401E-4</v>
      </c>
      <c r="AG325" s="41">
        <f t="shared" ref="AG325:AG352" si="155">F325</f>
        <v>7.8126483595334396E-3</v>
      </c>
      <c r="AH325" s="41">
        <f t="shared" ref="AH325:AH352" si="156">G325</f>
        <v>4.7784480332602203E-6</v>
      </c>
      <c r="AI325" s="41">
        <f t="shared" ref="AI325:AI352" si="157">H325</f>
        <v>7.8078699115001794E-3</v>
      </c>
      <c r="AJ325" s="41">
        <f>'Survival-1cycle NMA'!DX326</f>
        <v>1.01323945376598E-2</v>
      </c>
      <c r="AK325" s="12">
        <f t="shared" ref="AK325:AK352" si="158">IF(AJ325-AL325&gt;0,AJ325-AL325,0)</f>
        <v>9.9117975479180494E-3</v>
      </c>
      <c r="AL325" s="41">
        <f>'Survival-1cycle NMA'!DQ326</f>
        <v>2.2059698974175E-4</v>
      </c>
      <c r="AM325" s="41">
        <f t="shared" ref="AM325:AM352" si="159">AA325</f>
        <v>8.2684286264170792E-3</v>
      </c>
      <c r="AN325" s="41">
        <f t="shared" ref="AN325:AN352" si="160">AB325</f>
        <v>8.2355515364325171E-3</v>
      </c>
      <c r="AO325" s="41">
        <f t="shared" ref="AO325:AO352" si="161">AC325</f>
        <v>3.2877089984562103E-5</v>
      </c>
    </row>
    <row r="326" spans="1:41">
      <c r="A326" s="12">
        <v>323</v>
      </c>
      <c r="B326" s="12">
        <f t="shared" si="136"/>
        <v>18.526027397260275</v>
      </c>
      <c r="C326" s="41">
        <f>'Survival-1cycle NMA'!DS327</f>
        <v>1.39082519441546E-2</v>
      </c>
      <c r="D326" s="41">
        <f>'Survival-1cycle NMA'!DL327</f>
        <v>1.7886111064790998E-5</v>
      </c>
      <c r="E326" s="12">
        <f t="shared" si="137"/>
        <v>1.3890365833089809E-2</v>
      </c>
      <c r="F326" s="41">
        <f>'Survival-1cycle NMA'!DR327</f>
        <v>7.7585259658709002E-3</v>
      </c>
      <c r="G326" s="41">
        <f>'Survival-1cycle NMA'!DK327</f>
        <v>4.6925890238025403E-6</v>
      </c>
      <c r="H326" s="12">
        <f t="shared" si="138"/>
        <v>7.7538333768470977E-3</v>
      </c>
      <c r="I326" s="41">
        <f>'Survival-1cycle NMA'!DT327</f>
        <v>1.2187533174419901E-2</v>
      </c>
      <c r="J326" s="12">
        <f t="shared" si="139"/>
        <v>1.2139666938319254E-2</v>
      </c>
      <c r="K326" s="41">
        <f>'Survival-1cycle NMA'!DM327</f>
        <v>4.7866236100646601E-5</v>
      </c>
      <c r="L326" s="41">
        <f t="shared" si="140"/>
        <v>7.7585259658709002E-3</v>
      </c>
      <c r="M326" s="41">
        <f t="shared" si="141"/>
        <v>4.6925890238025403E-6</v>
      </c>
      <c r="N326" s="41">
        <f t="shared" si="142"/>
        <v>7.7538333768470977E-3</v>
      </c>
      <c r="O326" s="41">
        <f t="shared" si="143"/>
        <v>1.2187533174419901E-2</v>
      </c>
      <c r="P326" s="41">
        <f t="shared" si="144"/>
        <v>1.2139666938319254E-2</v>
      </c>
      <c r="Q326" s="41">
        <f t="shared" si="145"/>
        <v>4.7866236100646601E-5</v>
      </c>
      <c r="R326" s="41">
        <f t="shared" si="146"/>
        <v>7.7585259658709002E-3</v>
      </c>
      <c r="S326" s="41">
        <f t="shared" si="147"/>
        <v>4.6925890238025403E-6</v>
      </c>
      <c r="T326" s="41">
        <f t="shared" si="148"/>
        <v>7.7538333768470977E-3</v>
      </c>
      <c r="U326" s="41">
        <f>'Survival-1cycle NMA'!DV327</f>
        <v>1.3151157070460899E-2</v>
      </c>
      <c r="V326" s="12">
        <f t="shared" si="149"/>
        <v>1.2963420025224342E-2</v>
      </c>
      <c r="W326" s="41">
        <f>'Survival-1cycle NMA'!DO327</f>
        <v>1.8773704523655801E-4</v>
      </c>
      <c r="X326" s="41">
        <f t="shared" si="150"/>
        <v>1.2187533174419901E-2</v>
      </c>
      <c r="Y326" s="41">
        <f t="shared" si="151"/>
        <v>1.2139666938319254E-2</v>
      </c>
      <c r="Z326" s="41">
        <f t="shared" si="152"/>
        <v>4.7866236100646601E-5</v>
      </c>
      <c r="AA326" s="41">
        <f>'Survival-1cycle NMA'!DU327</f>
        <v>8.2115286617636708E-3</v>
      </c>
      <c r="AB326" s="12">
        <f t="shared" si="153"/>
        <v>8.1791827326556134E-3</v>
      </c>
      <c r="AC326" s="41">
        <f>'Survival-1cycle NMA'!DN327</f>
        <v>3.23459291080574E-5</v>
      </c>
      <c r="AD326" s="41">
        <f>'Survival-1cycle NMA'!DW327</f>
        <v>2.3979686953107801E-2</v>
      </c>
      <c r="AE326" s="12">
        <f t="shared" si="154"/>
        <v>2.3841749978723223E-2</v>
      </c>
      <c r="AF326" s="41">
        <f>'Survival-1cycle NMA'!DP327</f>
        <v>1.37936974384578E-4</v>
      </c>
      <c r="AG326" s="41">
        <f t="shared" si="155"/>
        <v>7.7585259658709002E-3</v>
      </c>
      <c r="AH326" s="41">
        <f t="shared" si="156"/>
        <v>4.6925890238025403E-6</v>
      </c>
      <c r="AI326" s="41">
        <f t="shared" si="157"/>
        <v>7.7538333768470977E-3</v>
      </c>
      <c r="AJ326" s="41">
        <f>'Survival-1cycle NMA'!DX327</f>
        <v>1.00643607979224E-2</v>
      </c>
      <c r="AK326" s="12">
        <f t="shared" si="158"/>
        <v>9.8469034151781425E-3</v>
      </c>
      <c r="AL326" s="41">
        <f>'Survival-1cycle NMA'!DQ327</f>
        <v>2.17457382744257E-4</v>
      </c>
      <c r="AM326" s="41">
        <f t="shared" si="159"/>
        <v>8.2115286617636708E-3</v>
      </c>
      <c r="AN326" s="41">
        <f t="shared" si="160"/>
        <v>8.1791827326556134E-3</v>
      </c>
      <c r="AO326" s="41">
        <f t="shared" si="161"/>
        <v>3.23459291080574E-5</v>
      </c>
    </row>
    <row r="327" spans="1:41">
      <c r="A327" s="12">
        <v>324</v>
      </c>
      <c r="B327" s="12">
        <f t="shared" si="136"/>
        <v>18.583561643835615</v>
      </c>
      <c r="C327" s="41">
        <f>'Survival-1cycle NMA'!DS328</f>
        <v>1.38188743406944E-2</v>
      </c>
      <c r="D327" s="41">
        <f>'Survival-1cycle NMA'!DL328</f>
        <v>1.75875999459674E-5</v>
      </c>
      <c r="E327" s="12">
        <f t="shared" si="137"/>
        <v>1.3801286740748432E-2</v>
      </c>
      <c r="F327" s="41">
        <f>'Survival-1cycle NMA'!DR328</f>
        <v>7.7049012420005204E-3</v>
      </c>
      <c r="G327" s="41">
        <f>'Survival-1cycle NMA'!DK328</f>
        <v>4.6084547954405897E-6</v>
      </c>
      <c r="H327" s="12">
        <f t="shared" si="138"/>
        <v>7.7002927872050798E-3</v>
      </c>
      <c r="I327" s="41">
        <f>'Survival-1cycle NMA'!DT328</f>
        <v>1.21078391214751E-2</v>
      </c>
      <c r="J327" s="12">
        <f t="shared" si="139"/>
        <v>1.2060726281350392E-2</v>
      </c>
      <c r="K327" s="41">
        <f>'Survival-1cycle NMA'!DM328</f>
        <v>4.7112840124707797E-5</v>
      </c>
      <c r="L327" s="41">
        <f t="shared" si="140"/>
        <v>7.7049012420005204E-3</v>
      </c>
      <c r="M327" s="41">
        <f t="shared" si="141"/>
        <v>4.6084547954405897E-6</v>
      </c>
      <c r="N327" s="41">
        <f t="shared" si="142"/>
        <v>7.7002927872050798E-3</v>
      </c>
      <c r="O327" s="41">
        <f t="shared" si="143"/>
        <v>1.21078391214751E-2</v>
      </c>
      <c r="P327" s="41">
        <f t="shared" si="144"/>
        <v>1.2060726281350392E-2</v>
      </c>
      <c r="Q327" s="41">
        <f t="shared" si="145"/>
        <v>4.7112840124707797E-5</v>
      </c>
      <c r="R327" s="41">
        <f t="shared" si="146"/>
        <v>7.7049012420005204E-3</v>
      </c>
      <c r="S327" s="41">
        <f t="shared" si="147"/>
        <v>4.6084547954405897E-6</v>
      </c>
      <c r="T327" s="41">
        <f t="shared" si="148"/>
        <v>7.7002927872050798E-3</v>
      </c>
      <c r="U327" s="41">
        <f>'Survival-1cycle NMA'!DV328</f>
        <v>1.3066013401565499E-2</v>
      </c>
      <c r="V327" s="12">
        <f t="shared" si="149"/>
        <v>1.2880971733600208E-2</v>
      </c>
      <c r="W327" s="41">
        <f>'Survival-1cycle NMA'!DO328</f>
        <v>1.8504166796529101E-4</v>
      </c>
      <c r="X327" s="41">
        <f t="shared" si="150"/>
        <v>1.21078391214751E-2</v>
      </c>
      <c r="Y327" s="41">
        <f t="shared" si="151"/>
        <v>1.2060726281350392E-2</v>
      </c>
      <c r="Z327" s="41">
        <f t="shared" si="152"/>
        <v>4.7112840124707797E-5</v>
      </c>
      <c r="AA327" s="41">
        <f>'Survival-1cycle NMA'!DU328</f>
        <v>8.1551490209685901E-3</v>
      </c>
      <c r="AB327" s="12">
        <f t="shared" si="153"/>
        <v>8.1233245736223054E-3</v>
      </c>
      <c r="AC327" s="41">
        <f>'Survival-1cycle NMA'!DN328</f>
        <v>3.1824447346284797E-5</v>
      </c>
      <c r="AD327" s="41">
        <f>'Survival-1cycle NMA'!DW328</f>
        <v>2.3837228267776098E-2</v>
      </c>
      <c r="AE327" s="12">
        <f t="shared" si="154"/>
        <v>2.3701315679164201E-2</v>
      </c>
      <c r="AF327" s="41">
        <f>'Survival-1cycle NMA'!DP328</f>
        <v>1.3591258861189701E-4</v>
      </c>
      <c r="AG327" s="41">
        <f t="shared" si="155"/>
        <v>7.7049012420005204E-3</v>
      </c>
      <c r="AH327" s="41">
        <f t="shared" si="156"/>
        <v>4.6084547954405897E-6</v>
      </c>
      <c r="AI327" s="41">
        <f t="shared" si="157"/>
        <v>7.7002927872050798E-3</v>
      </c>
      <c r="AJ327" s="41">
        <f>'Survival-1cycle NMA'!DX328</f>
        <v>9.9969366092920193E-3</v>
      </c>
      <c r="AK327" s="12">
        <f t="shared" si="158"/>
        <v>9.7825678880683071E-3</v>
      </c>
      <c r="AL327" s="41">
        <f>'Survival-1cycle NMA'!DQ328</f>
        <v>2.1436872122371201E-4</v>
      </c>
      <c r="AM327" s="41">
        <f t="shared" si="159"/>
        <v>8.1551490209685901E-3</v>
      </c>
      <c r="AN327" s="41">
        <f t="shared" si="160"/>
        <v>8.1233245736223054E-3</v>
      </c>
      <c r="AO327" s="41">
        <f t="shared" si="161"/>
        <v>3.1824447346284797E-5</v>
      </c>
    </row>
    <row r="328" spans="1:41">
      <c r="A328" s="12">
        <v>325</v>
      </c>
      <c r="B328" s="12">
        <f t="shared" si="136"/>
        <v>18.641095890410959</v>
      </c>
      <c r="C328" s="41">
        <f>'Survival-1cycle NMA'!DS329</f>
        <v>1.37302684390294E-2</v>
      </c>
      <c r="D328" s="41">
        <f>'Survival-1cycle NMA'!DL329</f>
        <v>1.7294691459168701E-5</v>
      </c>
      <c r="E328" s="12">
        <f t="shared" si="137"/>
        <v>1.3712973747570231E-2</v>
      </c>
      <c r="F328" s="41">
        <f>'Survival-1cycle NMA'!DR329</f>
        <v>7.6517684222350297E-3</v>
      </c>
      <c r="G328" s="41">
        <f>'Survival-1cycle NMA'!DK329</f>
        <v>4.5260069355679303E-6</v>
      </c>
      <c r="H328" s="12">
        <f t="shared" si="138"/>
        <v>7.6472424152994618E-3</v>
      </c>
      <c r="I328" s="41">
        <f>'Survival-1cycle NMA'!DT329</f>
        <v>1.20288431826924E-2</v>
      </c>
      <c r="J328" s="12">
        <f t="shared" si="139"/>
        <v>1.1982470337479484E-2</v>
      </c>
      <c r="K328" s="41">
        <f>'Survival-1cycle NMA'!DM329</f>
        <v>4.6372845212916403E-5</v>
      </c>
      <c r="L328" s="41">
        <f t="shared" si="140"/>
        <v>7.6517684222350297E-3</v>
      </c>
      <c r="M328" s="41">
        <f t="shared" si="141"/>
        <v>4.5260069355679303E-6</v>
      </c>
      <c r="N328" s="41">
        <f t="shared" si="142"/>
        <v>7.6472424152994618E-3</v>
      </c>
      <c r="O328" s="41">
        <f t="shared" si="143"/>
        <v>1.20288431826924E-2</v>
      </c>
      <c r="P328" s="41">
        <f t="shared" si="144"/>
        <v>1.1982470337479484E-2</v>
      </c>
      <c r="Q328" s="41">
        <f t="shared" si="145"/>
        <v>4.6372845212916403E-5</v>
      </c>
      <c r="R328" s="41">
        <f t="shared" si="146"/>
        <v>7.6517684222350297E-3</v>
      </c>
      <c r="S328" s="41">
        <f t="shared" si="147"/>
        <v>4.5260069355679303E-6</v>
      </c>
      <c r="T328" s="41">
        <f t="shared" si="148"/>
        <v>7.6472424152994618E-3</v>
      </c>
      <c r="U328" s="41">
        <f>'Survival-1cycle NMA'!DV329</f>
        <v>1.2981609440537299E-2</v>
      </c>
      <c r="V328" s="12">
        <f t="shared" si="149"/>
        <v>1.2799219073350042E-2</v>
      </c>
      <c r="W328" s="41">
        <f>'Survival-1cycle NMA'!DO329</f>
        <v>1.8239036718725699E-4</v>
      </c>
      <c r="X328" s="41">
        <f t="shared" si="150"/>
        <v>1.20288431826924E-2</v>
      </c>
      <c r="Y328" s="41">
        <f t="shared" si="151"/>
        <v>1.1982470337479484E-2</v>
      </c>
      <c r="Z328" s="41">
        <f t="shared" si="152"/>
        <v>4.6372845212916403E-5</v>
      </c>
      <c r="AA328" s="41">
        <f>'Survival-1cycle NMA'!DU329</f>
        <v>8.09928370429913E-3</v>
      </c>
      <c r="AB328" s="12">
        <f t="shared" si="153"/>
        <v>8.067971256655369E-3</v>
      </c>
      <c r="AC328" s="41">
        <f>'Survival-1cycle NMA'!DN329</f>
        <v>3.1312447643761002E-5</v>
      </c>
      <c r="AD328" s="41">
        <f>'Survival-1cycle NMA'!DW329</f>
        <v>2.3695921811944201E-2</v>
      </c>
      <c r="AE328" s="12">
        <f t="shared" si="154"/>
        <v>2.3561999833118644E-2</v>
      </c>
      <c r="AF328" s="41">
        <f>'Survival-1cycle NMA'!DP329</f>
        <v>1.3392197882555699E-4</v>
      </c>
      <c r="AG328" s="41">
        <f t="shared" si="155"/>
        <v>7.6517684222350297E-3</v>
      </c>
      <c r="AH328" s="41">
        <f t="shared" si="156"/>
        <v>4.5260069355679303E-6</v>
      </c>
      <c r="AI328" s="41">
        <f t="shared" si="157"/>
        <v>7.6472424152994618E-3</v>
      </c>
      <c r="AJ328" s="41">
        <f>'Survival-1cycle NMA'!DX329</f>
        <v>9.9301150647943502E-3</v>
      </c>
      <c r="AK328" s="12">
        <f t="shared" si="158"/>
        <v>9.7187849919060341E-3</v>
      </c>
      <c r="AL328" s="41">
        <f>'Survival-1cycle NMA'!DQ329</f>
        <v>2.1133007288831601E-4</v>
      </c>
      <c r="AM328" s="41">
        <f t="shared" si="159"/>
        <v>8.09928370429913E-3</v>
      </c>
      <c r="AN328" s="41">
        <f t="shared" si="160"/>
        <v>8.067971256655369E-3</v>
      </c>
      <c r="AO328" s="41">
        <f t="shared" si="161"/>
        <v>3.1312447643761002E-5</v>
      </c>
    </row>
    <row r="329" spans="1:41">
      <c r="A329" s="12">
        <v>326</v>
      </c>
      <c r="B329" s="12">
        <f t="shared" si="136"/>
        <v>18.698630136986303</v>
      </c>
      <c r="C329" s="41">
        <f>'Survival-1cycle NMA'!DS330</f>
        <v>1.36424257705864E-2</v>
      </c>
      <c r="D329" s="41">
        <f>'Survival-1cycle NMA'!DL330</f>
        <v>1.7007268427904299E-5</v>
      </c>
      <c r="E329" s="12">
        <f t="shared" si="137"/>
        <v>1.3625418502158496E-2</v>
      </c>
      <c r="F329" s="41">
        <f>'Survival-1cycle NMA'!DR330</f>
        <v>7.59912182194578E-3</v>
      </c>
      <c r="G329" s="41">
        <f>'Survival-1cycle NMA'!DK330</f>
        <v>4.4452079728252201E-6</v>
      </c>
      <c r="H329" s="12">
        <f t="shared" si="138"/>
        <v>7.5946766139729548E-3</v>
      </c>
      <c r="I329" s="41">
        <f>'Survival-1cycle NMA'!DT330</f>
        <v>1.19505376017989E-2</v>
      </c>
      <c r="J329" s="12">
        <f t="shared" si="139"/>
        <v>1.1904891617203456E-2</v>
      </c>
      <c r="K329" s="41">
        <f>'Survival-1cycle NMA'!DM330</f>
        <v>4.5645984595443799E-5</v>
      </c>
      <c r="L329" s="41">
        <f t="shared" si="140"/>
        <v>7.59912182194578E-3</v>
      </c>
      <c r="M329" s="41">
        <f t="shared" si="141"/>
        <v>4.4452079728252201E-6</v>
      </c>
      <c r="N329" s="41">
        <f t="shared" si="142"/>
        <v>7.5946766139729548E-3</v>
      </c>
      <c r="O329" s="41">
        <f t="shared" si="143"/>
        <v>1.19505376017989E-2</v>
      </c>
      <c r="P329" s="41">
        <f t="shared" si="144"/>
        <v>1.1904891617203456E-2</v>
      </c>
      <c r="Q329" s="41">
        <f t="shared" si="145"/>
        <v>4.5645984595443799E-5</v>
      </c>
      <c r="R329" s="41">
        <f t="shared" si="146"/>
        <v>7.59912182194578E-3</v>
      </c>
      <c r="S329" s="41">
        <f t="shared" si="147"/>
        <v>4.4452079728252201E-6</v>
      </c>
      <c r="T329" s="41">
        <f t="shared" si="148"/>
        <v>7.5946766139729548E-3</v>
      </c>
      <c r="U329" s="41">
        <f>'Survival-1cycle NMA'!DV330</f>
        <v>1.2897937026867101E-2</v>
      </c>
      <c r="V329" s="12">
        <f t="shared" si="149"/>
        <v>1.2718154696105776E-2</v>
      </c>
      <c r="W329" s="41">
        <f>'Survival-1cycle NMA'!DO330</f>
        <v>1.79782330761324E-4</v>
      </c>
      <c r="X329" s="41">
        <f t="shared" si="150"/>
        <v>1.19505376017989E-2</v>
      </c>
      <c r="Y329" s="41">
        <f t="shared" si="151"/>
        <v>1.1904891617203456E-2</v>
      </c>
      <c r="Z329" s="41">
        <f t="shared" si="152"/>
        <v>4.5645984595443799E-5</v>
      </c>
      <c r="AA329" s="41">
        <f>'Survival-1cycle NMA'!DU330</f>
        <v>8.0439267960256099E-3</v>
      </c>
      <c r="AB329" s="12">
        <f t="shared" si="153"/>
        <v>8.0131170586362731E-3</v>
      </c>
      <c r="AC329" s="41">
        <f>'Survival-1cycle NMA'!DN330</f>
        <v>3.0809737389336802E-5</v>
      </c>
      <c r="AD329" s="41">
        <f>'Survival-1cycle NMA'!DW330</f>
        <v>2.35557556283803E-2</v>
      </c>
      <c r="AE329" s="12">
        <f t="shared" si="154"/>
        <v>2.3423791117299416E-2</v>
      </c>
      <c r="AF329" s="41">
        <f>'Survival-1cycle NMA'!DP330</f>
        <v>1.3196451108088401E-4</v>
      </c>
      <c r="AG329" s="41">
        <f t="shared" si="155"/>
        <v>7.59912182194578E-3</v>
      </c>
      <c r="AH329" s="41">
        <f t="shared" si="156"/>
        <v>4.4452079728252201E-6</v>
      </c>
      <c r="AI329" s="41">
        <f t="shared" si="157"/>
        <v>7.5946766139729548E-3</v>
      </c>
      <c r="AJ329" s="41">
        <f>'Survival-1cycle NMA'!DX330</f>
        <v>9.8638893526967805E-3</v>
      </c>
      <c r="AK329" s="12">
        <f t="shared" si="158"/>
        <v>9.655548828194976E-3</v>
      </c>
      <c r="AL329" s="41">
        <f>'Survival-1cycle NMA'!DQ330</f>
        <v>2.08340524501804E-4</v>
      </c>
      <c r="AM329" s="41">
        <f t="shared" si="159"/>
        <v>8.0439267960256099E-3</v>
      </c>
      <c r="AN329" s="41">
        <f t="shared" si="160"/>
        <v>8.0131170586362731E-3</v>
      </c>
      <c r="AO329" s="41">
        <f t="shared" si="161"/>
        <v>3.0809737389336802E-5</v>
      </c>
    </row>
    <row r="330" spans="1:41">
      <c r="A330" s="12">
        <v>327</v>
      </c>
      <c r="B330" s="12">
        <f t="shared" si="136"/>
        <v>18.756164383561643</v>
      </c>
      <c r="C330" s="41">
        <f>'Survival-1cycle NMA'!DS331</f>
        <v>1.35553379802983E-2</v>
      </c>
      <c r="D330" s="41">
        <f>'Survival-1cycle NMA'!DL331</f>
        <v>1.6725216384627701E-5</v>
      </c>
      <c r="E330" s="12">
        <f t="shared" si="137"/>
        <v>1.3538612763913672E-2</v>
      </c>
      <c r="F330" s="41">
        <f>'Survival-1cycle NMA'!DR331</f>
        <v>7.54695583621867E-3</v>
      </c>
      <c r="G330" s="41">
        <f>'Survival-1cycle NMA'!DK331</f>
        <v>4.3660213520091401E-6</v>
      </c>
      <c r="H330" s="12">
        <f t="shared" si="138"/>
        <v>7.5425898148666608E-3</v>
      </c>
      <c r="I330" s="41">
        <f>'Survival-1cycle NMA'!DT331</f>
        <v>1.187291472761E-2</v>
      </c>
      <c r="J330" s="12">
        <f t="shared" si="139"/>
        <v>1.1827982730215585E-2</v>
      </c>
      <c r="K330" s="41">
        <f>'Survival-1cycle NMA'!DM331</f>
        <v>4.4931997394415099E-5</v>
      </c>
      <c r="L330" s="41">
        <f t="shared" si="140"/>
        <v>7.54695583621867E-3</v>
      </c>
      <c r="M330" s="41">
        <f t="shared" si="141"/>
        <v>4.3660213520091401E-6</v>
      </c>
      <c r="N330" s="41">
        <f t="shared" si="142"/>
        <v>7.5425898148666608E-3</v>
      </c>
      <c r="O330" s="41">
        <f t="shared" si="143"/>
        <v>1.187291472761E-2</v>
      </c>
      <c r="P330" s="41">
        <f t="shared" si="144"/>
        <v>1.1827982730215585E-2</v>
      </c>
      <c r="Q330" s="41">
        <f t="shared" si="145"/>
        <v>4.4931997394415099E-5</v>
      </c>
      <c r="R330" s="41">
        <f t="shared" si="146"/>
        <v>7.54695583621867E-3</v>
      </c>
      <c r="S330" s="41">
        <f t="shared" si="147"/>
        <v>4.3660213520091401E-6</v>
      </c>
      <c r="T330" s="41">
        <f t="shared" si="148"/>
        <v>7.5425898148666608E-3</v>
      </c>
      <c r="U330" s="41">
        <f>'Survival-1cycle NMA'!DV331</f>
        <v>1.28149881099313E-2</v>
      </c>
      <c r="V330" s="12">
        <f t="shared" si="149"/>
        <v>1.263777134668452E-2</v>
      </c>
      <c r="W330" s="41">
        <f>'Survival-1cycle NMA'!DO331</f>
        <v>1.7721676324677899E-4</v>
      </c>
      <c r="X330" s="41">
        <f t="shared" si="150"/>
        <v>1.187291472761E-2</v>
      </c>
      <c r="Y330" s="41">
        <f t="shared" si="151"/>
        <v>1.1827982730215585E-2</v>
      </c>
      <c r="Z330" s="41">
        <f t="shared" si="152"/>
        <v>4.4931997394415099E-5</v>
      </c>
      <c r="AA330" s="41">
        <f>'Survival-1cycle NMA'!DU331</f>
        <v>7.98907246303171E-3</v>
      </c>
      <c r="AB330" s="12">
        <f t="shared" si="153"/>
        <v>7.9587563347256474E-3</v>
      </c>
      <c r="AC330" s="41">
        <f>'Survival-1cycle NMA'!DN331</f>
        <v>3.03161283060627E-5</v>
      </c>
      <c r="AD330" s="41">
        <f>'Survival-1cycle NMA'!DW331</f>
        <v>2.34167179124639E-2</v>
      </c>
      <c r="AE330" s="12">
        <f t="shared" si="154"/>
        <v>2.3286678347769749E-2</v>
      </c>
      <c r="AF330" s="41">
        <f>'Survival-1cycle NMA'!DP331</f>
        <v>1.3003956469415101E-4</v>
      </c>
      <c r="AG330" s="41">
        <f t="shared" si="155"/>
        <v>7.54695583621867E-3</v>
      </c>
      <c r="AH330" s="41">
        <f t="shared" si="156"/>
        <v>4.3660213520091401E-6</v>
      </c>
      <c r="AI330" s="41">
        <f t="shared" si="157"/>
        <v>7.5425898148666608E-3</v>
      </c>
      <c r="AJ330" s="41">
        <f>'Survival-1cycle NMA'!DX331</f>
        <v>9.7982527549559401E-3</v>
      </c>
      <c r="AK330" s="12">
        <f t="shared" si="158"/>
        <v>9.5928535735044802E-3</v>
      </c>
      <c r="AL330" s="41">
        <f>'Survival-1cycle NMA'!DQ331</f>
        <v>2.0539918145145999E-4</v>
      </c>
      <c r="AM330" s="41">
        <f t="shared" si="159"/>
        <v>7.98907246303171E-3</v>
      </c>
      <c r="AN330" s="41">
        <f t="shared" si="160"/>
        <v>7.9587563347256474E-3</v>
      </c>
      <c r="AO330" s="41">
        <f t="shared" si="161"/>
        <v>3.03161283060627E-5</v>
      </c>
    </row>
    <row r="331" spans="1:41">
      <c r="A331" s="12">
        <v>328</v>
      </c>
      <c r="B331" s="12">
        <f t="shared" si="136"/>
        <v>18.813698630136987</v>
      </c>
      <c r="C331" s="41">
        <f>'Survival-1cycle NMA'!DS332</f>
        <v>1.34689968248023E-2</v>
      </c>
      <c r="D331" s="41">
        <f>'Survival-1cycle NMA'!DL332</f>
        <v>1.6448423501791401E-5</v>
      </c>
      <c r="E331" s="12">
        <f t="shared" si="137"/>
        <v>1.3452548401300508E-2</v>
      </c>
      <c r="F331" s="41">
        <f>'Survival-1cycle NMA'!DR332</f>
        <v>7.4952649385353603E-3</v>
      </c>
      <c r="G331" s="41">
        <f>'Survival-1cycle NMA'!DK332</f>
        <v>4.2884114097585499E-6</v>
      </c>
      <c r="H331" s="12">
        <f t="shared" si="138"/>
        <v>7.4909765271256017E-3</v>
      </c>
      <c r="I331" s="41">
        <f>'Survival-1cycle NMA'!DT332</f>
        <v>1.17959670123434E-2</v>
      </c>
      <c r="J331" s="12">
        <f t="shared" si="139"/>
        <v>1.1751736383863265E-2</v>
      </c>
      <c r="K331" s="41">
        <f>'Survival-1cycle NMA'!DM332</f>
        <v>4.42306284801353E-5</v>
      </c>
      <c r="L331" s="41">
        <f t="shared" si="140"/>
        <v>7.4952649385353603E-3</v>
      </c>
      <c r="M331" s="41">
        <f t="shared" si="141"/>
        <v>4.2884114097585499E-6</v>
      </c>
      <c r="N331" s="41">
        <f t="shared" si="142"/>
        <v>7.4909765271256017E-3</v>
      </c>
      <c r="O331" s="41">
        <f t="shared" si="143"/>
        <v>1.17959670123434E-2</v>
      </c>
      <c r="P331" s="41">
        <f t="shared" si="144"/>
        <v>1.1751736383863265E-2</v>
      </c>
      <c r="Q331" s="41">
        <f t="shared" si="145"/>
        <v>4.42306284801353E-5</v>
      </c>
      <c r="R331" s="41">
        <f t="shared" si="146"/>
        <v>7.4952649385353603E-3</v>
      </c>
      <c r="S331" s="41">
        <f t="shared" si="147"/>
        <v>4.2884114097585499E-6</v>
      </c>
      <c r="T331" s="41">
        <f t="shared" si="148"/>
        <v>7.4909765271256017E-3</v>
      </c>
      <c r="U331" s="41">
        <f>'Survival-1cycle NMA'!DV332</f>
        <v>1.2732754747237099E-2</v>
      </c>
      <c r="V331" s="12">
        <f t="shared" si="149"/>
        <v>1.2558061861713024E-2</v>
      </c>
      <c r="W331" s="41">
        <f>'Survival-1cycle NMA'!DO332</f>
        <v>1.7469288552407499E-4</v>
      </c>
      <c r="X331" s="41">
        <f t="shared" si="150"/>
        <v>1.17959670123434E-2</v>
      </c>
      <c r="Y331" s="41">
        <f t="shared" si="151"/>
        <v>1.1751736383863265E-2</v>
      </c>
      <c r="Z331" s="41">
        <f t="shared" si="152"/>
        <v>4.42306284801353E-5</v>
      </c>
      <c r="AA331" s="41">
        <f>'Survival-1cycle NMA'!DU332</f>
        <v>7.9347149534531002E-3</v>
      </c>
      <c r="AB331" s="12">
        <f t="shared" si="153"/>
        <v>7.904883517109048E-3</v>
      </c>
      <c r="AC331" s="41">
        <f>'Survival-1cycle NMA'!DN332</f>
        <v>2.9831436344052198E-5</v>
      </c>
      <c r="AD331" s="41">
        <f>'Survival-1cycle NMA'!DW332</f>
        <v>2.3278797009865501E-2</v>
      </c>
      <c r="AE331" s="12">
        <f t="shared" si="154"/>
        <v>2.315065047793001E-2</v>
      </c>
      <c r="AF331" s="41">
        <f>'Survival-1cycle NMA'!DP332</f>
        <v>1.2814653193549101E-4</v>
      </c>
      <c r="AG331" s="41">
        <f t="shared" si="155"/>
        <v>7.4952649385353603E-3</v>
      </c>
      <c r="AH331" s="41">
        <f t="shared" si="156"/>
        <v>4.2884114097585499E-6</v>
      </c>
      <c r="AI331" s="41">
        <f t="shared" si="157"/>
        <v>7.4909765271256017E-3</v>
      </c>
      <c r="AJ331" s="41">
        <f>'Survival-1cycle NMA'!DX332</f>
        <v>9.7331986456935492E-3</v>
      </c>
      <c r="AK331" s="12">
        <f t="shared" si="158"/>
        <v>9.5306934783656559E-3</v>
      </c>
      <c r="AL331" s="41">
        <f>'Survival-1cycle NMA'!DQ332</f>
        <v>2.0250516732789301E-4</v>
      </c>
      <c r="AM331" s="41">
        <f t="shared" si="159"/>
        <v>7.9347149534531002E-3</v>
      </c>
      <c r="AN331" s="41">
        <f t="shared" si="160"/>
        <v>7.904883517109048E-3</v>
      </c>
      <c r="AO331" s="41">
        <f t="shared" si="161"/>
        <v>2.9831436344052198E-5</v>
      </c>
    </row>
    <row r="332" spans="1:41">
      <c r="A332" s="12">
        <v>329</v>
      </c>
      <c r="B332" s="12">
        <f t="shared" si="136"/>
        <v>18.87123287671233</v>
      </c>
      <c r="C332" s="41">
        <f>'Survival-1cycle NMA'!DS333</f>
        <v>1.33833941706671E-2</v>
      </c>
      <c r="D332" s="41">
        <f>'Survival-1cycle NMA'!DL333</f>
        <v>1.6176780525012399E-5</v>
      </c>
      <c r="E332" s="12">
        <f t="shared" si="137"/>
        <v>1.3367217390142088E-2</v>
      </c>
      <c r="F332" s="41">
        <f>'Survival-1cycle NMA'!DR333</f>
        <v>7.4440436794783703E-3</v>
      </c>
      <c r="G332" s="41">
        <f>'Survival-1cycle NMA'!DK333</f>
        <v>4.2123433502405703E-6</v>
      </c>
      <c r="H332" s="12">
        <f t="shared" si="138"/>
        <v>7.4398313361281297E-3</v>
      </c>
      <c r="I332" s="41">
        <f>'Survival-1cycle NMA'!DT333</f>
        <v>1.17196870099646E-2</v>
      </c>
      <c r="J332" s="12">
        <f t="shared" si="139"/>
        <v>1.16761453816324E-2</v>
      </c>
      <c r="K332" s="41">
        <f>'Survival-1cycle NMA'!DM333</f>
        <v>4.3541628332199898E-5</v>
      </c>
      <c r="L332" s="41">
        <f t="shared" si="140"/>
        <v>7.4440436794783703E-3</v>
      </c>
      <c r="M332" s="41">
        <f t="shared" si="141"/>
        <v>4.2123433502405703E-6</v>
      </c>
      <c r="N332" s="41">
        <f t="shared" si="142"/>
        <v>7.4398313361281297E-3</v>
      </c>
      <c r="O332" s="41">
        <f t="shared" si="143"/>
        <v>1.17196870099646E-2</v>
      </c>
      <c r="P332" s="41">
        <f t="shared" si="144"/>
        <v>1.16761453816324E-2</v>
      </c>
      <c r="Q332" s="41">
        <f t="shared" si="145"/>
        <v>4.3541628332199898E-5</v>
      </c>
      <c r="R332" s="41">
        <f t="shared" si="146"/>
        <v>7.4440436794783703E-3</v>
      </c>
      <c r="S332" s="41">
        <f t="shared" si="147"/>
        <v>4.2123433502405703E-6</v>
      </c>
      <c r="T332" s="41">
        <f t="shared" si="148"/>
        <v>7.4398313361281297E-3</v>
      </c>
      <c r="U332" s="41">
        <f>'Survival-1cycle NMA'!DV333</f>
        <v>1.26512291027017E-2</v>
      </c>
      <c r="V332" s="12">
        <f t="shared" si="149"/>
        <v>1.2479019168277683E-2</v>
      </c>
      <c r="W332" s="41">
        <f>'Survival-1cycle NMA'!DO333</f>
        <v>1.7220993442401699E-4</v>
      </c>
      <c r="X332" s="41">
        <f t="shared" si="150"/>
        <v>1.17196870099646E-2</v>
      </c>
      <c r="Y332" s="41">
        <f t="shared" si="151"/>
        <v>1.16761453816324E-2</v>
      </c>
      <c r="Z332" s="41">
        <f t="shared" si="152"/>
        <v>4.3541628332199898E-5</v>
      </c>
      <c r="AA332" s="41">
        <f>'Survival-1cycle NMA'!DU333</f>
        <v>7.8808485953419903E-3</v>
      </c>
      <c r="AB332" s="12">
        <f t="shared" si="153"/>
        <v>7.8514931137663134E-3</v>
      </c>
      <c r="AC332" s="41">
        <f>'Survival-1cycle NMA'!DN333</f>
        <v>2.9355481575676901E-5</v>
      </c>
      <c r="AD332" s="41">
        <f>'Survival-1cycle NMA'!DW333</f>
        <v>2.3141981414264299E-2</v>
      </c>
      <c r="AE332" s="12">
        <f t="shared" si="154"/>
        <v>2.3015696596533939E-2</v>
      </c>
      <c r="AF332" s="41">
        <f>'Survival-1cycle NMA'!DP333</f>
        <v>1.2628481773035999E-4</v>
      </c>
      <c r="AG332" s="41">
        <f t="shared" si="155"/>
        <v>7.4440436794783703E-3</v>
      </c>
      <c r="AH332" s="41">
        <f t="shared" si="156"/>
        <v>4.2123433502405703E-6</v>
      </c>
      <c r="AI332" s="41">
        <f t="shared" si="157"/>
        <v>7.4398313361281297E-3</v>
      </c>
      <c r="AJ332" s="41">
        <f>'Survival-1cycle NMA'!DX333</f>
        <v>9.6687204897007994E-3</v>
      </c>
      <c r="AK332" s="12">
        <f t="shared" si="158"/>
        <v>9.4690628661859844E-3</v>
      </c>
      <c r="AL332" s="41">
        <f>'Survival-1cycle NMA'!DQ333</f>
        <v>1.99657623514815E-4</v>
      </c>
      <c r="AM332" s="41">
        <f t="shared" si="159"/>
        <v>7.8808485953419903E-3</v>
      </c>
      <c r="AN332" s="41">
        <f t="shared" si="160"/>
        <v>7.8514931137663134E-3</v>
      </c>
      <c r="AO332" s="41">
        <f t="shared" si="161"/>
        <v>2.9355481575676901E-5</v>
      </c>
    </row>
    <row r="333" spans="1:41">
      <c r="A333" s="12">
        <v>330</v>
      </c>
      <c r="B333" s="12">
        <f t="shared" si="136"/>
        <v>18.92876712328767</v>
      </c>
      <c r="C333" s="41">
        <f>'Survival-1cycle NMA'!DS334</f>
        <v>1.32985219926546E-2</v>
      </c>
      <c r="D333" s="41">
        <f>'Survival-1cycle NMA'!DL334</f>
        <v>1.5910180708123001E-5</v>
      </c>
      <c r="E333" s="12">
        <f t="shared" si="137"/>
        <v>1.3282611811946477E-2</v>
      </c>
      <c r="F333" s="41">
        <f>'Survival-1cycle NMA'!DR334</f>
        <v>7.3932866854632398E-3</v>
      </c>
      <c r="G333" s="41">
        <f>'Survival-1cycle NMA'!DK334</f>
        <v>4.1377832225020203E-6</v>
      </c>
      <c r="H333" s="12">
        <f t="shared" si="138"/>
        <v>7.3891489022407377E-3</v>
      </c>
      <c r="I333" s="41">
        <f>'Survival-1cycle NMA'!DT334</f>
        <v>1.16440673745616E-2</v>
      </c>
      <c r="J333" s="12">
        <f t="shared" si="139"/>
        <v>1.1601202621658107E-2</v>
      </c>
      <c r="K333" s="41">
        <f>'Survival-1cycle NMA'!DM334</f>
        <v>4.2864752903493099E-5</v>
      </c>
      <c r="L333" s="41">
        <f t="shared" si="140"/>
        <v>7.3932866854632398E-3</v>
      </c>
      <c r="M333" s="41">
        <f t="shared" si="141"/>
        <v>4.1377832225020203E-6</v>
      </c>
      <c r="N333" s="41">
        <f t="shared" si="142"/>
        <v>7.3891489022407377E-3</v>
      </c>
      <c r="O333" s="41">
        <f t="shared" si="143"/>
        <v>1.16440673745616E-2</v>
      </c>
      <c r="P333" s="41">
        <f t="shared" si="144"/>
        <v>1.1601202621658107E-2</v>
      </c>
      <c r="Q333" s="41">
        <f t="shared" si="145"/>
        <v>4.2864752903493099E-5</v>
      </c>
      <c r="R333" s="41">
        <f t="shared" si="146"/>
        <v>7.3932866854632398E-3</v>
      </c>
      <c r="S333" s="41">
        <f t="shared" si="147"/>
        <v>4.1377832225020203E-6</v>
      </c>
      <c r="T333" s="41">
        <f t="shared" si="148"/>
        <v>7.3891489022407377E-3</v>
      </c>
      <c r="U333" s="41">
        <f>'Survival-1cycle NMA'!DV334</f>
        <v>1.2570403444962E-2</v>
      </c>
      <c r="V333" s="12">
        <f t="shared" si="149"/>
        <v>1.2400636282595615E-2</v>
      </c>
      <c r="W333" s="41">
        <f>'Survival-1cycle NMA'!DO334</f>
        <v>1.6976716236638499E-4</v>
      </c>
      <c r="X333" s="41">
        <f t="shared" si="150"/>
        <v>1.16440673745616E-2</v>
      </c>
      <c r="Y333" s="41">
        <f t="shared" si="151"/>
        <v>1.1601202621658107E-2</v>
      </c>
      <c r="Z333" s="41">
        <f t="shared" si="152"/>
        <v>4.2864752903493099E-5</v>
      </c>
      <c r="AA333" s="41">
        <f>'Survival-1cycle NMA'!DU334</f>
        <v>7.8274677953548092E-3</v>
      </c>
      <c r="AB333" s="12">
        <f t="shared" si="153"/>
        <v>7.7985797072602728E-3</v>
      </c>
      <c r="AC333" s="41">
        <f>'Survival-1cycle NMA'!DN334</f>
        <v>2.8888088094536401E-5</v>
      </c>
      <c r="AD333" s="41">
        <f>'Survival-1cycle NMA'!DW334</f>
        <v>2.3006259765108401E-2</v>
      </c>
      <c r="AE333" s="12">
        <f t="shared" si="154"/>
        <v>2.2881805925740191E-2</v>
      </c>
      <c r="AF333" s="41">
        <f>'Survival-1cycle NMA'!DP334</f>
        <v>1.2445383936821001E-4</v>
      </c>
      <c r="AG333" s="41">
        <f t="shared" si="155"/>
        <v>7.3932866854632398E-3</v>
      </c>
      <c r="AH333" s="41">
        <f t="shared" si="156"/>
        <v>4.1377832225020203E-6</v>
      </c>
      <c r="AI333" s="41">
        <f t="shared" si="157"/>
        <v>7.3891489022407377E-3</v>
      </c>
      <c r="AJ333" s="41">
        <f>'Survival-1cycle NMA'!DX334</f>
        <v>9.6048118409723902E-3</v>
      </c>
      <c r="AK333" s="12">
        <f t="shared" si="158"/>
        <v>9.407956132183256E-3</v>
      </c>
      <c r="AL333" s="41">
        <f>'Survival-1cycle NMA'!DQ334</f>
        <v>1.9685570878913401E-4</v>
      </c>
      <c r="AM333" s="41">
        <f t="shared" si="159"/>
        <v>7.8274677953548092E-3</v>
      </c>
      <c r="AN333" s="41">
        <f t="shared" si="160"/>
        <v>7.7985797072602728E-3</v>
      </c>
      <c r="AO333" s="41">
        <f t="shared" si="161"/>
        <v>2.8888088094536401E-5</v>
      </c>
    </row>
    <row r="334" spans="1:41">
      <c r="A334" s="12">
        <v>331</v>
      </c>
      <c r="B334" s="12">
        <f t="shared" si="136"/>
        <v>18.986301369863014</v>
      </c>
      <c r="C334" s="41">
        <f>'Survival-1cycle NMA'!DS335</f>
        <v>1.3214372372014701E-2</v>
      </c>
      <c r="D334" s="41">
        <f>'Survival-1cycle NMA'!DL335</f>
        <v>1.5648519750333101E-5</v>
      </c>
      <c r="E334" s="12">
        <f t="shared" si="137"/>
        <v>1.3198723852264367E-2</v>
      </c>
      <c r="F334" s="41">
        <f>'Survival-1cycle NMA'!DR335</f>
        <v>7.3429886574928301E-3</v>
      </c>
      <c r="G334" s="41">
        <f>'Survival-1cycle NMA'!DK335</f>
        <v>4.0646978981539999E-6</v>
      </c>
      <c r="H334" s="12">
        <f t="shared" si="138"/>
        <v>7.3389239595946761E-3</v>
      </c>
      <c r="I334" s="41">
        <f>'Survival-1cycle NMA'!DT335</f>
        <v>1.15691008587507E-2</v>
      </c>
      <c r="J334" s="12">
        <f t="shared" si="139"/>
        <v>1.1526901095262517E-2</v>
      </c>
      <c r="K334" s="41">
        <f>'Survival-1cycle NMA'!DM335</f>
        <v>4.21997634881821E-5</v>
      </c>
      <c r="L334" s="41">
        <f t="shared" si="140"/>
        <v>7.3429886574928301E-3</v>
      </c>
      <c r="M334" s="41">
        <f t="shared" si="141"/>
        <v>4.0646978981539999E-6</v>
      </c>
      <c r="N334" s="41">
        <f t="shared" si="142"/>
        <v>7.3389239595946761E-3</v>
      </c>
      <c r="O334" s="41">
        <f t="shared" si="143"/>
        <v>1.15691008587507E-2</v>
      </c>
      <c r="P334" s="41">
        <f t="shared" si="144"/>
        <v>1.1526901095262517E-2</v>
      </c>
      <c r="Q334" s="41">
        <f t="shared" si="145"/>
        <v>4.21997634881821E-5</v>
      </c>
      <c r="R334" s="41">
        <f t="shared" si="146"/>
        <v>7.3429886574928301E-3</v>
      </c>
      <c r="S334" s="41">
        <f t="shared" si="147"/>
        <v>4.0646978981539999E-6</v>
      </c>
      <c r="T334" s="41">
        <f t="shared" si="148"/>
        <v>7.3389239595946761E-3</v>
      </c>
      <c r="U334" s="41">
        <f>'Survival-1cycle NMA'!DV335</f>
        <v>1.24902701457169E-2</v>
      </c>
      <c r="V334" s="12">
        <f t="shared" si="149"/>
        <v>1.232290630870935E-2</v>
      </c>
      <c r="W334" s="41">
        <f>'Survival-1cycle NMA'!DO335</f>
        <v>1.6736383700755001E-4</v>
      </c>
      <c r="X334" s="41">
        <f t="shared" si="150"/>
        <v>1.15691008587507E-2</v>
      </c>
      <c r="Y334" s="41">
        <f t="shared" si="151"/>
        <v>1.1526901095262517E-2</v>
      </c>
      <c r="Z334" s="41">
        <f t="shared" si="152"/>
        <v>4.21997634881821E-5</v>
      </c>
      <c r="AA334" s="41">
        <f>'Survival-1cycle NMA'!DU335</f>
        <v>7.77456703746837E-3</v>
      </c>
      <c r="AB334" s="12">
        <f t="shared" si="153"/>
        <v>7.7461379535517221E-3</v>
      </c>
      <c r="AC334" s="41">
        <f>'Survival-1cycle NMA'!DN335</f>
        <v>2.8429083916647901E-5</v>
      </c>
      <c r="AD334" s="41">
        <f>'Survival-1cycle NMA'!DW335</f>
        <v>2.28716208454144E-2</v>
      </c>
      <c r="AE334" s="12">
        <f t="shared" si="154"/>
        <v>2.2748967819196012E-2</v>
      </c>
      <c r="AF334" s="41">
        <f>'Survival-1cycle NMA'!DP335</f>
        <v>1.22653026218389E-4</v>
      </c>
      <c r="AG334" s="41">
        <f t="shared" si="155"/>
        <v>7.3429886574928301E-3</v>
      </c>
      <c r="AH334" s="41">
        <f t="shared" si="156"/>
        <v>4.0646978981539999E-6</v>
      </c>
      <c r="AI334" s="41">
        <f t="shared" si="157"/>
        <v>7.3389239595946761E-3</v>
      </c>
      <c r="AJ334" s="41">
        <f>'Survival-1cycle NMA'!DX335</f>
        <v>9.5414663412658508E-3</v>
      </c>
      <c r="AK334" s="12">
        <f t="shared" si="158"/>
        <v>9.3473677423348035E-3</v>
      </c>
      <c r="AL334" s="41">
        <f>'Survival-1cycle NMA'!DQ335</f>
        <v>1.9409859893104701E-4</v>
      </c>
      <c r="AM334" s="41">
        <f t="shared" si="159"/>
        <v>7.77456703746837E-3</v>
      </c>
      <c r="AN334" s="41">
        <f t="shared" si="160"/>
        <v>7.7461379535517221E-3</v>
      </c>
      <c r="AO334" s="41">
        <f t="shared" si="161"/>
        <v>2.8429083916647901E-5</v>
      </c>
    </row>
    <row r="335" spans="1:41">
      <c r="A335" s="12">
        <v>332</v>
      </c>
      <c r="B335" s="12">
        <f t="shared" si="136"/>
        <v>19.043835616438358</v>
      </c>
      <c r="C335" s="41">
        <f>'Survival-1cycle NMA'!DS336</f>
        <v>1.31309374948091E-2</v>
      </c>
      <c r="D335" s="41">
        <f>'Survival-1cycle NMA'!DL336</f>
        <v>1.5391695734168199E-5</v>
      </c>
      <c r="E335" s="12">
        <f t="shared" si="137"/>
        <v>1.3115545799074932E-2</v>
      </c>
      <c r="F335" s="41">
        <f>'Survival-1cycle NMA'!DR336</f>
        <v>7.2931443699357796E-3</v>
      </c>
      <c r="G335" s="41">
        <f>'Survival-1cycle NMA'!DK336</f>
        <v>3.9930550493894004E-6</v>
      </c>
      <c r="H335" s="12">
        <f t="shared" si="138"/>
        <v>7.2891513148863902E-3</v>
      </c>
      <c r="I335" s="41">
        <f>'Survival-1cycle NMA'!DT336</f>
        <v>1.14947803121119E-2</v>
      </c>
      <c r="J335" s="12">
        <f t="shared" si="139"/>
        <v>1.1453233885519302E-2</v>
      </c>
      <c r="K335" s="41">
        <f>'Survival-1cycle NMA'!DM336</f>
        <v>4.1546426592598003E-5</v>
      </c>
      <c r="L335" s="41">
        <f t="shared" si="140"/>
        <v>7.2931443699357796E-3</v>
      </c>
      <c r="M335" s="41">
        <f t="shared" si="141"/>
        <v>3.9930550493894004E-6</v>
      </c>
      <c r="N335" s="41">
        <f t="shared" si="142"/>
        <v>7.2891513148863902E-3</v>
      </c>
      <c r="O335" s="41">
        <f t="shared" si="143"/>
        <v>1.14947803121119E-2</v>
      </c>
      <c r="P335" s="41">
        <f t="shared" si="144"/>
        <v>1.1453233885519302E-2</v>
      </c>
      <c r="Q335" s="41">
        <f t="shared" si="145"/>
        <v>4.1546426592598003E-5</v>
      </c>
      <c r="R335" s="41">
        <f t="shared" si="146"/>
        <v>7.2931443699357796E-3</v>
      </c>
      <c r="S335" s="41">
        <f t="shared" si="147"/>
        <v>3.9930550493894004E-6</v>
      </c>
      <c r="T335" s="41">
        <f t="shared" si="148"/>
        <v>7.2891513148863902E-3</v>
      </c>
      <c r="U335" s="41">
        <f>'Survival-1cycle NMA'!DV336</f>
        <v>1.2410821678098399E-2</v>
      </c>
      <c r="V335" s="12">
        <f t="shared" si="149"/>
        <v>1.2245822437201209E-2</v>
      </c>
      <c r="W335" s="41">
        <f>'Survival-1cycle NMA'!DO336</f>
        <v>1.6499924089719001E-4</v>
      </c>
      <c r="X335" s="41">
        <f t="shared" si="150"/>
        <v>1.14947803121119E-2</v>
      </c>
      <c r="Y335" s="41">
        <f t="shared" si="151"/>
        <v>1.1453233885519302E-2</v>
      </c>
      <c r="Z335" s="41">
        <f t="shared" si="152"/>
        <v>4.1546426592598003E-5</v>
      </c>
      <c r="AA335" s="41">
        <f>'Survival-1cycle NMA'!DU336</f>
        <v>7.7221408817164097E-3</v>
      </c>
      <c r="AB335" s="12">
        <f t="shared" si="153"/>
        <v>7.6941625808324412E-3</v>
      </c>
      <c r="AC335" s="41">
        <f>'Survival-1cycle NMA'!DN336</f>
        <v>2.7978300883968499E-5</v>
      </c>
      <c r="AD335" s="41">
        <f>'Survival-1cycle NMA'!DW336</f>
        <v>2.2738053579603599E-2</v>
      </c>
      <c r="AE335" s="12">
        <f t="shared" si="154"/>
        <v>2.2617171760149688E-2</v>
      </c>
      <c r="AF335" s="41">
        <f>'Survival-1cycle NMA'!DP336</f>
        <v>1.20881819453911E-4</v>
      </c>
      <c r="AG335" s="41">
        <f t="shared" si="155"/>
        <v>7.2931443699357796E-3</v>
      </c>
      <c r="AH335" s="41">
        <f t="shared" si="156"/>
        <v>3.9930550493894004E-6</v>
      </c>
      <c r="AI335" s="41">
        <f t="shared" si="157"/>
        <v>7.2891513148863902E-3</v>
      </c>
      <c r="AJ335" s="41">
        <f>'Survival-1cycle NMA'!DX336</f>
        <v>9.4786777186893802E-3</v>
      </c>
      <c r="AK335" s="12">
        <f t="shared" si="158"/>
        <v>9.2872922323463704E-3</v>
      </c>
      <c r="AL335" s="41">
        <f>'Survival-1cycle NMA'!DQ336</f>
        <v>1.9138548634301E-4</v>
      </c>
      <c r="AM335" s="41">
        <f t="shared" si="159"/>
        <v>7.7221408817164097E-3</v>
      </c>
      <c r="AN335" s="41">
        <f t="shared" si="160"/>
        <v>7.6941625808324412E-3</v>
      </c>
      <c r="AO335" s="41">
        <f t="shared" si="161"/>
        <v>2.7978300883968499E-5</v>
      </c>
    </row>
    <row r="336" spans="1:41">
      <c r="A336" s="12">
        <v>333</v>
      </c>
      <c r="B336" s="12">
        <f t="shared" si="136"/>
        <v>19.101369863013698</v>
      </c>
      <c r="C336" s="41">
        <f>'Survival-1cycle NMA'!DS337</f>
        <v>1.3048209650266301E-2</v>
      </c>
      <c r="D336" s="41">
        <f>'Survival-1cycle NMA'!DL337</f>
        <v>1.5139609066072699E-5</v>
      </c>
      <c r="E336" s="12">
        <f t="shared" si="137"/>
        <v>1.3033070041200228E-2</v>
      </c>
      <c r="F336" s="41">
        <f>'Survival-1cycle NMA'!DR337</f>
        <v>7.2437486693286398E-3</v>
      </c>
      <c r="G336" s="41">
        <f>'Survival-1cycle NMA'!DK337</f>
        <v>3.9228231275556499E-6</v>
      </c>
      <c r="H336" s="12">
        <f t="shared" si="138"/>
        <v>7.2398258462010841E-3</v>
      </c>
      <c r="I336" s="41">
        <f>'Survival-1cycle NMA'!DT337</f>
        <v>1.14210986796521E-2</v>
      </c>
      <c r="J336" s="12">
        <f t="shared" si="139"/>
        <v>1.1380194165841431E-2</v>
      </c>
      <c r="K336" s="41">
        <f>'Survival-1cycle NMA'!DM337</f>
        <v>4.0904513810669E-5</v>
      </c>
      <c r="L336" s="41">
        <f t="shared" si="140"/>
        <v>7.2437486693286398E-3</v>
      </c>
      <c r="M336" s="41">
        <f t="shared" si="141"/>
        <v>3.9228231275556499E-6</v>
      </c>
      <c r="N336" s="41">
        <f t="shared" si="142"/>
        <v>7.2398258462010841E-3</v>
      </c>
      <c r="O336" s="41">
        <f t="shared" si="143"/>
        <v>1.14210986796521E-2</v>
      </c>
      <c r="P336" s="41">
        <f t="shared" si="144"/>
        <v>1.1380194165841431E-2</v>
      </c>
      <c r="Q336" s="41">
        <f t="shared" si="145"/>
        <v>4.0904513810669E-5</v>
      </c>
      <c r="R336" s="41">
        <f t="shared" si="146"/>
        <v>7.2437486693286398E-3</v>
      </c>
      <c r="S336" s="41">
        <f t="shared" si="147"/>
        <v>3.9228231275556499E-6</v>
      </c>
      <c r="T336" s="41">
        <f t="shared" si="148"/>
        <v>7.2398258462010841E-3</v>
      </c>
      <c r="U336" s="41">
        <f>'Survival-1cycle NMA'!DV337</f>
        <v>1.2332050615074801E-2</v>
      </c>
      <c r="V336" s="12">
        <f t="shared" si="149"/>
        <v>1.2169377943932129E-2</v>
      </c>
      <c r="W336" s="41">
        <f>'Survival-1cycle NMA'!DO337</f>
        <v>1.62672671142672E-4</v>
      </c>
      <c r="X336" s="41">
        <f t="shared" si="150"/>
        <v>1.14210986796521E-2</v>
      </c>
      <c r="Y336" s="41">
        <f t="shared" si="151"/>
        <v>1.1380194165841431E-2</v>
      </c>
      <c r="Z336" s="41">
        <f t="shared" si="152"/>
        <v>4.0904513810669E-5</v>
      </c>
      <c r="AA336" s="41">
        <f>'Survival-1cycle NMA'!DU337</f>
        <v>7.6701839629534901E-3</v>
      </c>
      <c r="AB336" s="12">
        <f t="shared" si="153"/>
        <v>7.6426483883824652E-3</v>
      </c>
      <c r="AC336" s="41">
        <f>'Survival-1cycle NMA'!DN337</f>
        <v>2.7535574571024802E-5</v>
      </c>
      <c r="AD336" s="41">
        <f>'Survival-1cycle NMA'!DW337</f>
        <v>2.2605547031378102E-2</v>
      </c>
      <c r="AE336" s="12">
        <f t="shared" si="154"/>
        <v>2.248640735959687E-2</v>
      </c>
      <c r="AF336" s="41">
        <f>'Survival-1cycle NMA'!DP337</f>
        <v>1.19139671781232E-4</v>
      </c>
      <c r="AG336" s="41">
        <f t="shared" si="155"/>
        <v>7.2437486693286398E-3</v>
      </c>
      <c r="AH336" s="41">
        <f t="shared" si="156"/>
        <v>3.9228231275556499E-6</v>
      </c>
      <c r="AI336" s="41">
        <f t="shared" si="157"/>
        <v>7.2398258462010841E-3</v>
      </c>
      <c r="AJ336" s="41">
        <f>'Survival-1cycle NMA'!DX337</f>
        <v>9.4164397863152303E-3</v>
      </c>
      <c r="AK336" s="12">
        <f t="shared" si="158"/>
        <v>9.2277242066360864E-3</v>
      </c>
      <c r="AL336" s="41">
        <f>'Survival-1cycle NMA'!DQ337</f>
        <v>1.8871557967914401E-4</v>
      </c>
      <c r="AM336" s="41">
        <f t="shared" si="159"/>
        <v>7.6701839629534901E-3</v>
      </c>
      <c r="AN336" s="41">
        <f t="shared" si="160"/>
        <v>7.6426483883824652E-3</v>
      </c>
      <c r="AO336" s="41">
        <f t="shared" si="161"/>
        <v>2.7535574571024802E-5</v>
      </c>
    </row>
    <row r="337" spans="1:41">
      <c r="A337" s="12">
        <v>334</v>
      </c>
      <c r="B337" s="12">
        <f t="shared" si="136"/>
        <v>19.158904109589042</v>
      </c>
      <c r="C337" s="41">
        <f>'Survival-1cycle NMA'!DS338</f>
        <v>1.2966181229168001E-2</v>
      </c>
      <c r="D337" s="41">
        <f>'Survival-1cycle NMA'!DL338</f>
        <v>1.4892162418345099E-5</v>
      </c>
      <c r="E337" s="12">
        <f t="shared" si="137"/>
        <v>1.2951289066749656E-2</v>
      </c>
      <c r="F337" s="41">
        <f>'Survival-1cycle NMA'!DR338</f>
        <v>7.1947964731997596E-3</v>
      </c>
      <c r="G337" s="41">
        <f>'Survival-1cycle NMA'!DK338</f>
        <v>3.8539713432816899E-6</v>
      </c>
      <c r="H337" s="12">
        <f t="shared" si="138"/>
        <v>7.1909425018564779E-3</v>
      </c>
      <c r="I337" s="41">
        <f>'Survival-1cycle NMA'!DT338</f>
        <v>1.1348049000297299E-2</v>
      </c>
      <c r="J337" s="12">
        <f t="shared" si="139"/>
        <v>1.130777519859617E-2</v>
      </c>
      <c r="K337" s="41">
        <f>'Survival-1cycle NMA'!DM338</f>
        <v>4.0273801701129499E-5</v>
      </c>
      <c r="L337" s="41">
        <f t="shared" si="140"/>
        <v>7.1947964731997596E-3</v>
      </c>
      <c r="M337" s="41">
        <f t="shared" si="141"/>
        <v>3.8539713432816899E-6</v>
      </c>
      <c r="N337" s="41">
        <f t="shared" si="142"/>
        <v>7.1909425018564779E-3</v>
      </c>
      <c r="O337" s="41">
        <f t="shared" si="143"/>
        <v>1.1348049000297299E-2</v>
      </c>
      <c r="P337" s="41">
        <f t="shared" si="144"/>
        <v>1.130777519859617E-2</v>
      </c>
      <c r="Q337" s="41">
        <f t="shared" si="145"/>
        <v>4.0273801701129499E-5</v>
      </c>
      <c r="R337" s="41">
        <f t="shared" si="146"/>
        <v>7.1947964731997596E-3</v>
      </c>
      <c r="S337" s="41">
        <f t="shared" si="147"/>
        <v>3.8539713432816899E-6</v>
      </c>
      <c r="T337" s="41">
        <f t="shared" si="148"/>
        <v>7.1909425018564779E-3</v>
      </c>
      <c r="U337" s="41">
        <f>'Survival-1cycle NMA'!DV338</f>
        <v>1.2253949627879301E-2</v>
      </c>
      <c r="V337" s="12">
        <f t="shared" si="149"/>
        <v>1.2093566188796322E-2</v>
      </c>
      <c r="W337" s="41">
        <f>'Survival-1cycle NMA'!DO338</f>
        <v>1.6038343908297801E-4</v>
      </c>
      <c r="X337" s="41">
        <f t="shared" si="150"/>
        <v>1.1348049000297299E-2</v>
      </c>
      <c r="Y337" s="41">
        <f t="shared" si="151"/>
        <v>1.130777519859617E-2</v>
      </c>
      <c r="Z337" s="41">
        <f t="shared" si="152"/>
        <v>4.0273801701129499E-5</v>
      </c>
      <c r="AA337" s="41">
        <f>'Survival-1cycle NMA'!DU338</f>
        <v>7.6186909896395196E-3</v>
      </c>
      <c r="AB337" s="12">
        <f t="shared" si="153"/>
        <v>7.5915902454454223E-3</v>
      </c>
      <c r="AC337" s="41">
        <f>'Survival-1cycle NMA'!DN338</f>
        <v>2.71007441940974E-5</v>
      </c>
      <c r="AD337" s="41">
        <f>'Survival-1cycle NMA'!DW338</f>
        <v>2.2474090401633801E-2</v>
      </c>
      <c r="AE337" s="12">
        <f t="shared" si="154"/>
        <v>2.2356664354456341E-2</v>
      </c>
      <c r="AF337" s="41">
        <f>'Survival-1cycle NMA'!DP338</f>
        <v>1.1742604717746E-4</v>
      </c>
      <c r="AG337" s="41">
        <f t="shared" si="155"/>
        <v>7.1947964731997596E-3</v>
      </c>
      <c r="AH337" s="41">
        <f t="shared" si="156"/>
        <v>3.8539713432816899E-6</v>
      </c>
      <c r="AI337" s="41">
        <f t="shared" si="157"/>
        <v>7.1909425018564779E-3</v>
      </c>
      <c r="AJ337" s="41">
        <f>'Survival-1cycle NMA'!DX338</f>
        <v>9.3547464408193504E-3</v>
      </c>
      <c r="AK337" s="12">
        <f t="shared" si="158"/>
        <v>9.1686583373360442E-3</v>
      </c>
      <c r="AL337" s="41">
        <f>'Survival-1cycle NMA'!DQ338</f>
        <v>1.8608810348330599E-4</v>
      </c>
      <c r="AM337" s="41">
        <f t="shared" si="159"/>
        <v>7.6186909896395196E-3</v>
      </c>
      <c r="AN337" s="41">
        <f t="shared" si="160"/>
        <v>7.5915902454454223E-3</v>
      </c>
      <c r="AO337" s="41">
        <f t="shared" si="161"/>
        <v>2.71007441940974E-5</v>
      </c>
    </row>
    <row r="338" spans="1:41">
      <c r="A338" s="12">
        <v>335</v>
      </c>
      <c r="B338" s="12">
        <f t="shared" si="136"/>
        <v>19.216438356164385</v>
      </c>
      <c r="C338" s="41">
        <f>'Survival-1cycle NMA'!DS339</f>
        <v>1.2884844722261901E-2</v>
      </c>
      <c r="D338" s="41">
        <f>'Survival-1cycle NMA'!DL339</f>
        <v>1.46492606725168E-5</v>
      </c>
      <c r="E338" s="12">
        <f t="shared" si="137"/>
        <v>1.2870195461589384E-2</v>
      </c>
      <c r="F338" s="41">
        <f>'Survival-1cycle NMA'!DR339</f>
        <v>7.1462827689166E-3</v>
      </c>
      <c r="G338" s="41">
        <f>'Survival-1cycle NMA'!DK339</f>
        <v>3.7864696460498901E-6</v>
      </c>
      <c r="H338" s="12">
        <f t="shared" si="138"/>
        <v>7.1424962992705501E-3</v>
      </c>
      <c r="I338" s="41">
        <f>'Survival-1cycle NMA'!DT339</f>
        <v>1.12756244054125E-2</v>
      </c>
      <c r="J338" s="12">
        <f t="shared" si="139"/>
        <v>1.1235970333742885E-2</v>
      </c>
      <c r="K338" s="41">
        <f>'Survival-1cycle NMA'!DM339</f>
        <v>3.9654071669614799E-5</v>
      </c>
      <c r="L338" s="41">
        <f t="shared" si="140"/>
        <v>7.1462827689166E-3</v>
      </c>
      <c r="M338" s="41">
        <f t="shared" si="141"/>
        <v>3.7864696460498901E-6</v>
      </c>
      <c r="N338" s="41">
        <f t="shared" si="142"/>
        <v>7.1424962992705501E-3</v>
      </c>
      <c r="O338" s="41">
        <f t="shared" si="143"/>
        <v>1.12756244054125E-2</v>
      </c>
      <c r="P338" s="41">
        <f t="shared" si="144"/>
        <v>1.1235970333742885E-2</v>
      </c>
      <c r="Q338" s="41">
        <f t="shared" si="145"/>
        <v>3.9654071669614799E-5</v>
      </c>
      <c r="R338" s="41">
        <f t="shared" si="146"/>
        <v>7.1462827689166E-3</v>
      </c>
      <c r="S338" s="41">
        <f t="shared" si="147"/>
        <v>3.7864696460498901E-6</v>
      </c>
      <c r="T338" s="41">
        <f t="shared" si="148"/>
        <v>7.1424962992705501E-3</v>
      </c>
      <c r="U338" s="41">
        <f>'Survival-1cycle NMA'!DV339</f>
        <v>1.2176511484471899E-2</v>
      </c>
      <c r="V338" s="12">
        <f t="shared" si="149"/>
        <v>1.2018380614502824E-2</v>
      </c>
      <c r="W338" s="41">
        <f>'Survival-1cycle NMA'!DO339</f>
        <v>1.58130869969075E-4</v>
      </c>
      <c r="X338" s="41">
        <f t="shared" si="150"/>
        <v>1.12756244054125E-2</v>
      </c>
      <c r="Y338" s="41">
        <f t="shared" si="151"/>
        <v>1.1235970333742885E-2</v>
      </c>
      <c r="Z338" s="41">
        <f t="shared" si="152"/>
        <v>3.9654071669614799E-5</v>
      </c>
      <c r="AA338" s="41">
        <f>'Survival-1cycle NMA'!DU339</f>
        <v>7.5676567426483697E-3</v>
      </c>
      <c r="AB338" s="12">
        <f t="shared" si="153"/>
        <v>7.5409830901264118E-3</v>
      </c>
      <c r="AC338" s="41">
        <f>'Survival-1cycle NMA'!DN339</f>
        <v>2.6673652521957999E-5</v>
      </c>
      <c r="AD338" s="41">
        <f>'Survival-1cycle NMA'!DW339</f>
        <v>2.23436730264087E-2</v>
      </c>
      <c r="AE338" s="12">
        <f t="shared" si="154"/>
        <v>2.222793260577503E-2</v>
      </c>
      <c r="AF338" s="41">
        <f>'Survival-1cycle NMA'!DP339</f>
        <v>1.1574042063367E-4</v>
      </c>
      <c r="AG338" s="41">
        <f t="shared" si="155"/>
        <v>7.1462827689166E-3</v>
      </c>
      <c r="AH338" s="41">
        <f t="shared" si="156"/>
        <v>3.7864696460498901E-6</v>
      </c>
      <c r="AI338" s="41">
        <f t="shared" si="157"/>
        <v>7.1424962992705501E-3</v>
      </c>
      <c r="AJ338" s="41">
        <f>'Survival-1cycle NMA'!DX339</f>
        <v>9.2935916611454096E-3</v>
      </c>
      <c r="AK338" s="12">
        <f t="shared" si="158"/>
        <v>9.1100893633100401E-3</v>
      </c>
      <c r="AL338" s="41">
        <f>'Survival-1cycle NMA'!DQ339</f>
        <v>1.8350229783536999E-4</v>
      </c>
      <c r="AM338" s="41">
        <f t="shared" si="159"/>
        <v>7.5676567426483697E-3</v>
      </c>
      <c r="AN338" s="41">
        <f t="shared" si="160"/>
        <v>7.5409830901264118E-3</v>
      </c>
      <c r="AO338" s="41">
        <f t="shared" si="161"/>
        <v>2.6673652521957999E-5</v>
      </c>
    </row>
    <row r="339" spans="1:41">
      <c r="A339" s="12">
        <v>336</v>
      </c>
      <c r="B339" s="12">
        <f t="shared" si="136"/>
        <v>19.273972602739725</v>
      </c>
      <c r="C339" s="41">
        <f>'Survival-1cycle NMA'!DS340</f>
        <v>1.2804192718706701E-2</v>
      </c>
      <c r="D339" s="41">
        <f>'Survival-1cycle NMA'!DL340</f>
        <v>1.4410810864173801E-5</v>
      </c>
      <c r="E339" s="12">
        <f t="shared" si="137"/>
        <v>1.2789781907842527E-2</v>
      </c>
      <c r="F339" s="41">
        <f>'Survival-1cycle NMA'!DR340</f>
        <v>7.0982026125515603E-3</v>
      </c>
      <c r="G339" s="41">
        <f>'Survival-1cycle NMA'!DK340</f>
        <v>3.7202887048781702E-6</v>
      </c>
      <c r="H339" s="12">
        <f t="shared" si="138"/>
        <v>7.0944823238466822E-3</v>
      </c>
      <c r="I339" s="41">
        <f>'Survival-1cycle NMA'!DT340</f>
        <v>1.12038181173479E-2</v>
      </c>
      <c r="J339" s="12">
        <f t="shared" si="139"/>
        <v>1.1164773007495923E-2</v>
      </c>
      <c r="K339" s="41">
        <f>'Survival-1cycle NMA'!DM340</f>
        <v>3.9045109851976199E-5</v>
      </c>
      <c r="L339" s="41">
        <f t="shared" si="140"/>
        <v>7.0982026125515603E-3</v>
      </c>
      <c r="M339" s="41">
        <f t="shared" si="141"/>
        <v>3.7202887048781702E-6</v>
      </c>
      <c r="N339" s="41">
        <f t="shared" si="142"/>
        <v>7.0944823238466822E-3</v>
      </c>
      <c r="O339" s="41">
        <f t="shared" si="143"/>
        <v>1.12038181173479E-2</v>
      </c>
      <c r="P339" s="41">
        <f t="shared" si="144"/>
        <v>1.1164773007495923E-2</v>
      </c>
      <c r="Q339" s="41">
        <f t="shared" si="145"/>
        <v>3.9045109851976199E-5</v>
      </c>
      <c r="R339" s="41">
        <f t="shared" si="146"/>
        <v>7.0982026125515603E-3</v>
      </c>
      <c r="S339" s="41">
        <f t="shared" si="147"/>
        <v>3.7202887048781702E-6</v>
      </c>
      <c r="T339" s="41">
        <f t="shared" si="148"/>
        <v>7.0944823238466822E-3</v>
      </c>
      <c r="U339" s="41">
        <f>'Survival-1cycle NMA'!DV340</f>
        <v>1.2099729048025301E-2</v>
      </c>
      <c r="V339" s="12">
        <f t="shared" si="149"/>
        <v>1.1943814745371475E-2</v>
      </c>
      <c r="W339" s="41">
        <f>'Survival-1cycle NMA'!DO340</f>
        <v>1.5591430265382599E-4</v>
      </c>
      <c r="X339" s="41">
        <f t="shared" si="150"/>
        <v>1.12038181173479E-2</v>
      </c>
      <c r="Y339" s="41">
        <f t="shared" si="151"/>
        <v>1.1164773007495923E-2</v>
      </c>
      <c r="Z339" s="41">
        <f t="shared" si="152"/>
        <v>3.9045109851976199E-5</v>
      </c>
      <c r="AA339" s="41">
        <f>'Survival-1cycle NMA'!DU340</f>
        <v>7.5170760740981297E-3</v>
      </c>
      <c r="AB339" s="12">
        <f t="shared" si="153"/>
        <v>7.4908219283077466E-3</v>
      </c>
      <c r="AC339" s="41">
        <f>'Survival-1cycle NMA'!DN340</f>
        <v>2.6254145790383099E-5</v>
      </c>
      <c r="AD339" s="41">
        <f>'Survival-1cycle NMA'!DW340</f>
        <v>2.22142843748694E-2</v>
      </c>
      <c r="AE339" s="12">
        <f t="shared" si="154"/>
        <v>2.2100202096964408E-2</v>
      </c>
      <c r="AF339" s="41">
        <f>'Survival-1cycle NMA'!DP340</f>
        <v>1.14082277904992E-4</v>
      </c>
      <c r="AG339" s="41">
        <f t="shared" si="155"/>
        <v>7.0982026125515603E-3</v>
      </c>
      <c r="AH339" s="41">
        <f t="shared" si="156"/>
        <v>3.7202887048781702E-6</v>
      </c>
      <c r="AI339" s="41">
        <f t="shared" si="157"/>
        <v>7.0944823238466822E-3</v>
      </c>
      <c r="AJ339" s="41">
        <f>'Survival-1cycle NMA'!DX340</f>
        <v>9.2329695071942108E-3</v>
      </c>
      <c r="AK339" s="12">
        <f t="shared" si="158"/>
        <v>9.0520120891871558E-3</v>
      </c>
      <c r="AL339" s="41">
        <f>'Survival-1cycle NMA'!DQ340</f>
        <v>1.80957418007055E-4</v>
      </c>
      <c r="AM339" s="41">
        <f t="shared" si="159"/>
        <v>7.5170760740981297E-3</v>
      </c>
      <c r="AN339" s="41">
        <f t="shared" si="160"/>
        <v>7.4908219283077466E-3</v>
      </c>
      <c r="AO339" s="41">
        <f t="shared" si="161"/>
        <v>2.6254145790383099E-5</v>
      </c>
    </row>
    <row r="340" spans="1:41">
      <c r="A340" s="12">
        <v>337</v>
      </c>
      <c r="B340" s="12">
        <f t="shared" si="136"/>
        <v>19.331506849315069</v>
      </c>
      <c r="C340" s="41">
        <f>'Survival-1cycle NMA'!DS341</f>
        <v>1.27242179045417E-2</v>
      </c>
      <c r="D340" s="41">
        <f>'Survival-1cycle NMA'!DL341</f>
        <v>1.41767221296663E-5</v>
      </c>
      <c r="E340" s="12">
        <f t="shared" si="137"/>
        <v>1.2710041182412033E-2</v>
      </c>
      <c r="F340" s="41">
        <f>'Survival-1cycle NMA'!DR341</f>
        <v>7.0505511277743097E-3</v>
      </c>
      <c r="G340" s="41">
        <f>'Survival-1cycle NMA'!DK341</f>
        <v>3.6553998897792501E-6</v>
      </c>
      <c r="H340" s="12">
        <f t="shared" si="138"/>
        <v>7.0468957278845305E-3</v>
      </c>
      <c r="I340" s="41">
        <f>'Survival-1cycle NMA'!DT341</f>
        <v>1.1132623448011801E-2</v>
      </c>
      <c r="J340" s="12">
        <f t="shared" si="139"/>
        <v>1.1094176741009097E-2</v>
      </c>
      <c r="K340" s="41">
        <f>'Survival-1cycle NMA'!DM341</f>
        <v>3.8446707002703897E-5</v>
      </c>
      <c r="L340" s="41">
        <f t="shared" si="140"/>
        <v>7.0505511277743097E-3</v>
      </c>
      <c r="M340" s="41">
        <f t="shared" si="141"/>
        <v>3.6553998897792501E-6</v>
      </c>
      <c r="N340" s="41">
        <f t="shared" si="142"/>
        <v>7.0468957278845305E-3</v>
      </c>
      <c r="O340" s="41">
        <f t="shared" si="143"/>
        <v>1.1132623448011801E-2</v>
      </c>
      <c r="P340" s="41">
        <f t="shared" si="144"/>
        <v>1.1094176741009097E-2</v>
      </c>
      <c r="Q340" s="41">
        <f t="shared" si="145"/>
        <v>3.8446707002703897E-5</v>
      </c>
      <c r="R340" s="41">
        <f t="shared" si="146"/>
        <v>7.0505511277743097E-3</v>
      </c>
      <c r="S340" s="41">
        <f t="shared" si="147"/>
        <v>3.6553998897792501E-6</v>
      </c>
      <c r="T340" s="41">
        <f t="shared" si="148"/>
        <v>7.0468957278845305E-3</v>
      </c>
      <c r="U340" s="41">
        <f>'Survival-1cycle NMA'!DV341</f>
        <v>1.2023595275440399E-2</v>
      </c>
      <c r="V340" s="12">
        <f t="shared" si="149"/>
        <v>1.1869862186152056E-2</v>
      </c>
      <c r="W340" s="41">
        <f>'Survival-1cycle NMA'!DO341</f>
        <v>1.53733089288344E-4</v>
      </c>
      <c r="X340" s="41">
        <f t="shared" si="150"/>
        <v>1.1132623448011801E-2</v>
      </c>
      <c r="Y340" s="41">
        <f t="shared" si="151"/>
        <v>1.1094176741009097E-2</v>
      </c>
      <c r="Z340" s="41">
        <f t="shared" si="152"/>
        <v>3.8446707002703897E-5</v>
      </c>
      <c r="AA340" s="41">
        <f>'Survival-1cycle NMA'!DU341</f>
        <v>7.4669439062039497E-3</v>
      </c>
      <c r="AB340" s="12">
        <f t="shared" si="153"/>
        <v>7.4411018325863951E-3</v>
      </c>
      <c r="AC340" s="41">
        <f>'Survival-1cycle NMA'!DN341</f>
        <v>2.5842073617554599E-5</v>
      </c>
      <c r="AD340" s="41">
        <f>'Survival-1cycle NMA'!DW341</f>
        <v>2.2085914047327002E-2</v>
      </c>
      <c r="AE340" s="12">
        <f t="shared" si="154"/>
        <v>2.197346293205997E-2</v>
      </c>
      <c r="AF340" s="41">
        <f>'Survival-1cycle NMA'!DP341</f>
        <v>1.12451115267032E-4</v>
      </c>
      <c r="AG340" s="41">
        <f t="shared" si="155"/>
        <v>7.0505511277743097E-3</v>
      </c>
      <c r="AH340" s="41">
        <f t="shared" si="156"/>
        <v>3.6553998897792501E-6</v>
      </c>
      <c r="AI340" s="41">
        <f t="shared" si="157"/>
        <v>7.0468957278845305E-3</v>
      </c>
      <c r="AJ340" s="41">
        <f>'Survival-1cycle NMA'!DX341</f>
        <v>9.1728741185372904E-3</v>
      </c>
      <c r="AK340" s="12">
        <f t="shared" si="158"/>
        <v>8.9944213844114235E-3</v>
      </c>
      <c r="AL340" s="41">
        <f>'Survival-1cycle NMA'!DQ341</f>
        <v>1.7845273412586701E-4</v>
      </c>
      <c r="AM340" s="41">
        <f t="shared" si="159"/>
        <v>7.4669439062039497E-3</v>
      </c>
      <c r="AN340" s="41">
        <f t="shared" si="160"/>
        <v>7.4411018325863951E-3</v>
      </c>
      <c r="AO340" s="41">
        <f t="shared" si="161"/>
        <v>2.5842073617554599E-5</v>
      </c>
    </row>
    <row r="341" spans="1:41">
      <c r="A341" s="12">
        <v>338</v>
      </c>
      <c r="B341" s="12">
        <f t="shared" si="136"/>
        <v>19.389041095890413</v>
      </c>
      <c r="C341" s="41">
        <f>'Survival-1cycle NMA'!DS342</f>
        <v>1.26449130611866E-2</v>
      </c>
      <c r="D341" s="41">
        <f>'Survival-1cycle NMA'!DL342</f>
        <v>1.39469056539276E-5</v>
      </c>
      <c r="E341" s="12">
        <f t="shared" si="137"/>
        <v>1.2630966155532672E-2</v>
      </c>
      <c r="F341" s="41">
        <f>'Survival-1cycle NMA'!DR342</f>
        <v>7.00332350475896E-3</v>
      </c>
      <c r="G341" s="41">
        <f>'Survival-1cycle NMA'!DK342</f>
        <v>3.5917752529979201E-6</v>
      </c>
      <c r="H341" s="12">
        <f t="shared" si="138"/>
        <v>6.9997317295059621E-3</v>
      </c>
      <c r="I341" s="41">
        <f>'Survival-1cycle NMA'!DT342</f>
        <v>1.1062033797469799E-2</v>
      </c>
      <c r="J341" s="12">
        <f t="shared" si="139"/>
        <v>1.1024175139085561E-2</v>
      </c>
      <c r="K341" s="41">
        <f>'Survival-1cycle NMA'!DM342</f>
        <v>3.7858658384237702E-5</v>
      </c>
      <c r="L341" s="41">
        <f t="shared" si="140"/>
        <v>7.00332350475896E-3</v>
      </c>
      <c r="M341" s="41">
        <f t="shared" si="141"/>
        <v>3.5917752529979201E-6</v>
      </c>
      <c r="N341" s="41">
        <f t="shared" si="142"/>
        <v>6.9997317295059621E-3</v>
      </c>
      <c r="O341" s="41">
        <f t="shared" si="143"/>
        <v>1.1062033797469799E-2</v>
      </c>
      <c r="P341" s="41">
        <f t="shared" si="144"/>
        <v>1.1024175139085561E-2</v>
      </c>
      <c r="Q341" s="41">
        <f t="shared" si="145"/>
        <v>3.7858658384237702E-5</v>
      </c>
      <c r="R341" s="41">
        <f t="shared" si="146"/>
        <v>7.00332350475896E-3</v>
      </c>
      <c r="S341" s="41">
        <f t="shared" si="147"/>
        <v>3.5917752529979201E-6</v>
      </c>
      <c r="T341" s="41">
        <f t="shared" si="148"/>
        <v>6.9997317295059621E-3</v>
      </c>
      <c r="U341" s="41">
        <f>'Survival-1cycle NMA'!DV342</f>
        <v>1.1948103215887801E-2</v>
      </c>
      <c r="V341" s="12">
        <f t="shared" si="149"/>
        <v>1.179651662086168E-2</v>
      </c>
      <c r="W341" s="41">
        <f>'Survival-1cycle NMA'!DO342</f>
        <v>1.5158659502612101E-4</v>
      </c>
      <c r="X341" s="41">
        <f t="shared" si="150"/>
        <v>1.1062033797469799E-2</v>
      </c>
      <c r="Y341" s="41">
        <f t="shared" si="151"/>
        <v>1.1024175139085561E-2</v>
      </c>
      <c r="Z341" s="41">
        <f t="shared" si="152"/>
        <v>3.7858658384237702E-5</v>
      </c>
      <c r="AA341" s="41">
        <f>'Survival-1cycle NMA'!DU342</f>
        <v>7.4172552301516896E-3</v>
      </c>
      <c r="AB341" s="12">
        <f t="shared" si="153"/>
        <v>7.391817941229342E-3</v>
      </c>
      <c r="AC341" s="41">
        <f>'Survival-1cycle NMA'!DN342</f>
        <v>2.54372889223475E-5</v>
      </c>
      <c r="AD341" s="41">
        <f>'Survival-1cycle NMA'!DW342</f>
        <v>2.1958551773295799E-2</v>
      </c>
      <c r="AE341" s="12">
        <f t="shared" si="154"/>
        <v>2.1847705334017965E-2</v>
      </c>
      <c r="AF341" s="41">
        <f>'Survival-1cycle NMA'!DP342</f>
        <v>1.10846439277834E-4</v>
      </c>
      <c r="AG341" s="41">
        <f t="shared" si="155"/>
        <v>7.00332350475896E-3</v>
      </c>
      <c r="AH341" s="41">
        <f t="shared" si="156"/>
        <v>3.5917752529979201E-6</v>
      </c>
      <c r="AI341" s="41">
        <f t="shared" si="157"/>
        <v>6.9997317295059621E-3</v>
      </c>
      <c r="AJ341" s="41">
        <f>'Survival-1cycle NMA'!DX342</f>
        <v>9.1132997131537791E-3</v>
      </c>
      <c r="AK341" s="12">
        <f t="shared" si="158"/>
        <v>8.9373121823067576E-3</v>
      </c>
      <c r="AL341" s="41">
        <f>'Survival-1cycle NMA'!DQ342</f>
        <v>1.75987530847022E-4</v>
      </c>
      <c r="AM341" s="41">
        <f t="shared" si="159"/>
        <v>7.4172552301516896E-3</v>
      </c>
      <c r="AN341" s="41">
        <f t="shared" si="160"/>
        <v>7.391817941229342E-3</v>
      </c>
      <c r="AO341" s="41">
        <f t="shared" si="161"/>
        <v>2.54372889223475E-5</v>
      </c>
    </row>
    <row r="342" spans="1:41">
      <c r="A342" s="12">
        <v>339</v>
      </c>
      <c r="B342" s="12">
        <f t="shared" si="136"/>
        <v>19.446575342465753</v>
      </c>
      <c r="C342" s="41">
        <f>'Survival-1cycle NMA'!DS343</f>
        <v>1.2566271063967E-2</v>
      </c>
      <c r="D342" s="41">
        <f>'Survival-1cycle NMA'!DL343</f>
        <v>1.3721274619849E-5</v>
      </c>
      <c r="E342" s="12">
        <f t="shared" si="137"/>
        <v>1.2552549789347152E-2</v>
      </c>
      <c r="F342" s="41">
        <f>'Survival-1cycle NMA'!DR343</f>
        <v>6.9565149991167603E-3</v>
      </c>
      <c r="G342" s="41">
        <f>'Survival-1cycle NMA'!DK343</f>
        <v>3.52938751169152E-6</v>
      </c>
      <c r="H342" s="12">
        <f t="shared" si="138"/>
        <v>6.9529856116050687E-3</v>
      </c>
      <c r="I342" s="41">
        <f>'Survival-1cycle NMA'!DT343</f>
        <v>1.0992042652569801E-2</v>
      </c>
      <c r="J342" s="12">
        <f t="shared" si="139"/>
        <v>1.0954761888909304E-2</v>
      </c>
      <c r="K342" s="41">
        <f>'Survival-1cycle NMA'!DM343</f>
        <v>3.7280763660496603E-5</v>
      </c>
      <c r="L342" s="41">
        <f t="shared" si="140"/>
        <v>6.9565149991167603E-3</v>
      </c>
      <c r="M342" s="41">
        <f t="shared" si="141"/>
        <v>3.52938751169152E-6</v>
      </c>
      <c r="N342" s="41">
        <f t="shared" si="142"/>
        <v>6.9529856116050687E-3</v>
      </c>
      <c r="O342" s="41">
        <f t="shared" si="143"/>
        <v>1.0992042652569801E-2</v>
      </c>
      <c r="P342" s="41">
        <f t="shared" si="144"/>
        <v>1.0954761888909304E-2</v>
      </c>
      <c r="Q342" s="41">
        <f t="shared" si="145"/>
        <v>3.7280763660496603E-5</v>
      </c>
      <c r="R342" s="41">
        <f t="shared" si="146"/>
        <v>6.9565149991167603E-3</v>
      </c>
      <c r="S342" s="41">
        <f t="shared" si="147"/>
        <v>3.52938751169152E-6</v>
      </c>
      <c r="T342" s="41">
        <f t="shared" si="148"/>
        <v>6.9529856116050687E-3</v>
      </c>
      <c r="U342" s="41">
        <f>'Survival-1cycle NMA'!DV343</f>
        <v>1.1873246009376099E-2</v>
      </c>
      <c r="V342" s="12">
        <f t="shared" si="149"/>
        <v>1.1723771811641843E-2</v>
      </c>
      <c r="W342" s="41">
        <f>'Survival-1cycle NMA'!DO343</f>
        <v>1.49474197734256E-4</v>
      </c>
      <c r="X342" s="41">
        <f t="shared" si="150"/>
        <v>1.0992042652569801E-2</v>
      </c>
      <c r="Y342" s="41">
        <f t="shared" si="151"/>
        <v>1.0954761888909304E-2</v>
      </c>
      <c r="Z342" s="41">
        <f t="shared" si="152"/>
        <v>3.7280763660496603E-5</v>
      </c>
      <c r="AA342" s="41">
        <f>'Survival-1cycle NMA'!DU343</f>
        <v>7.3680051049921404E-3</v>
      </c>
      <c r="AB342" s="12">
        <f t="shared" si="153"/>
        <v>7.3429654571471915E-3</v>
      </c>
      <c r="AC342" s="41">
        <f>'Survival-1cycle NMA'!DN343</f>
        <v>2.5039647844948801E-5</v>
      </c>
      <c r="AD342" s="41">
        <f>'Survival-1cycle NMA'!DW343</f>
        <v>2.1832187409577701E-2</v>
      </c>
      <c r="AE342" s="12">
        <f t="shared" si="154"/>
        <v>2.1722919643031739E-2</v>
      </c>
      <c r="AF342" s="41">
        <f>'Survival-1cycle NMA'!DP343</f>
        <v>1.09267766545962E-4</v>
      </c>
      <c r="AG342" s="41">
        <f t="shared" si="155"/>
        <v>6.9565149991167603E-3</v>
      </c>
      <c r="AH342" s="41">
        <f t="shared" si="156"/>
        <v>3.52938751169152E-6</v>
      </c>
      <c r="AI342" s="41">
        <f t="shared" si="157"/>
        <v>6.9529856116050687E-3</v>
      </c>
      <c r="AJ342" s="41">
        <f>'Survival-1cycle NMA'!DX343</f>
        <v>9.0542405861898708E-3</v>
      </c>
      <c r="AK342" s="12">
        <f t="shared" si="158"/>
        <v>8.8806794791566109E-3</v>
      </c>
      <c r="AL342" s="41">
        <f>'Survival-1cycle NMA'!DQ343</f>
        <v>1.7356110703326E-4</v>
      </c>
      <c r="AM342" s="41">
        <f t="shared" si="159"/>
        <v>7.3680051049921404E-3</v>
      </c>
      <c r="AN342" s="41">
        <f t="shared" si="160"/>
        <v>7.3429654571471915E-3</v>
      </c>
      <c r="AO342" s="41">
        <f t="shared" si="161"/>
        <v>2.5039647844948801E-5</v>
      </c>
    </row>
    <row r="343" spans="1:41">
      <c r="A343" s="12">
        <v>340</v>
      </c>
      <c r="B343" s="12">
        <f t="shared" si="136"/>
        <v>19.504109589041096</v>
      </c>
      <c r="C343" s="41">
        <f>'Survival-1cycle NMA'!DS344</f>
        <v>1.2488284880667E-2</v>
      </c>
      <c r="D343" s="41">
        <f>'Survival-1cycle NMA'!DL344</f>
        <v>1.3499744159095601E-5</v>
      </c>
      <c r="E343" s="12">
        <f t="shared" si="137"/>
        <v>1.2474785136507904E-2</v>
      </c>
      <c r="F343" s="41">
        <f>'Survival-1cycle NMA'!DR344</f>
        <v>6.9101209308436396E-3</v>
      </c>
      <c r="G343" s="41">
        <f>'Survival-1cycle NMA'!DK344</f>
        <v>3.4682100302774201E-6</v>
      </c>
      <c r="H343" s="12">
        <f t="shared" si="138"/>
        <v>6.9066527208133622E-3</v>
      </c>
      <c r="I343" s="41">
        <f>'Survival-1cycle NMA'!DT344</f>
        <v>1.0922643585589999E-2</v>
      </c>
      <c r="J343" s="12">
        <f t="shared" si="139"/>
        <v>1.0885930758797038E-2</v>
      </c>
      <c r="K343" s="41">
        <f>'Survival-1cycle NMA'!DM344</f>
        <v>3.6712826792961701E-5</v>
      </c>
      <c r="L343" s="41">
        <f t="shared" si="140"/>
        <v>6.9101209308436396E-3</v>
      </c>
      <c r="M343" s="41">
        <f t="shared" si="141"/>
        <v>3.4682100302774201E-6</v>
      </c>
      <c r="N343" s="41">
        <f t="shared" si="142"/>
        <v>6.9066527208133622E-3</v>
      </c>
      <c r="O343" s="41">
        <f t="shared" si="143"/>
        <v>1.0922643585589999E-2</v>
      </c>
      <c r="P343" s="41">
        <f t="shared" si="144"/>
        <v>1.0885930758797038E-2</v>
      </c>
      <c r="Q343" s="41">
        <f t="shared" si="145"/>
        <v>3.6712826792961701E-5</v>
      </c>
      <c r="R343" s="41">
        <f t="shared" si="146"/>
        <v>6.9101209308436396E-3</v>
      </c>
      <c r="S343" s="41">
        <f t="shared" si="147"/>
        <v>3.4682100302774201E-6</v>
      </c>
      <c r="T343" s="41">
        <f t="shared" si="148"/>
        <v>6.9066527208133622E-3</v>
      </c>
      <c r="U343" s="41">
        <f>'Survival-1cycle NMA'!DV344</f>
        <v>1.17990168853456E-2</v>
      </c>
      <c r="V343" s="12">
        <f t="shared" si="149"/>
        <v>1.1651621597633362E-2</v>
      </c>
      <c r="W343" s="41">
        <f>'Survival-1cycle NMA'!DO344</f>
        <v>1.4739528771223799E-4</v>
      </c>
      <c r="X343" s="41">
        <f t="shared" si="150"/>
        <v>1.0922643585589999E-2</v>
      </c>
      <c r="Y343" s="41">
        <f t="shared" si="151"/>
        <v>1.0885930758797038E-2</v>
      </c>
      <c r="Z343" s="41">
        <f t="shared" si="152"/>
        <v>3.6712826792961701E-5</v>
      </c>
      <c r="AA343" s="41">
        <f>'Survival-1cycle NMA'!DU344</f>
        <v>7.3191886565566701E-3</v>
      </c>
      <c r="AB343" s="12">
        <f t="shared" si="153"/>
        <v>7.294539646887417E-3</v>
      </c>
      <c r="AC343" s="41">
        <f>'Survival-1cycle NMA'!DN344</f>
        <v>2.46490096692531E-5</v>
      </c>
      <c r="AD343" s="41">
        <f>'Survival-1cycle NMA'!DW344</f>
        <v>2.1706810938384401E-2</v>
      </c>
      <c r="AE343" s="12">
        <f t="shared" si="154"/>
        <v>2.1599096314879839E-2</v>
      </c>
      <c r="AF343" s="41">
        <f>'Survival-1cycle NMA'!DP344</f>
        <v>1.0771462350456201E-4</v>
      </c>
      <c r="AG343" s="41">
        <f t="shared" si="155"/>
        <v>6.9101209308436396E-3</v>
      </c>
      <c r="AH343" s="41">
        <f t="shared" si="156"/>
        <v>3.4682100302774201E-6</v>
      </c>
      <c r="AI343" s="41">
        <f t="shared" si="157"/>
        <v>6.9066527208133622E-3</v>
      </c>
      <c r="AJ343" s="41">
        <f>'Survival-1cycle NMA'!DX344</f>
        <v>8.99569110874332E-3</v>
      </c>
      <c r="AK343" s="12">
        <f t="shared" si="158"/>
        <v>8.8245183333003352E-3</v>
      </c>
      <c r="AL343" s="41">
        <f>'Survival-1cycle NMA'!DQ344</f>
        <v>1.71172775442985E-4</v>
      </c>
      <c r="AM343" s="41">
        <f t="shared" si="159"/>
        <v>7.3191886565566701E-3</v>
      </c>
      <c r="AN343" s="41">
        <f t="shared" si="160"/>
        <v>7.294539646887417E-3</v>
      </c>
      <c r="AO343" s="41">
        <f t="shared" si="161"/>
        <v>2.46490096692531E-5</v>
      </c>
    </row>
    <row r="344" spans="1:41">
      <c r="A344" s="12">
        <v>341</v>
      </c>
      <c r="B344" s="12">
        <f t="shared" si="136"/>
        <v>19.561643835616437</v>
      </c>
      <c r="C344" s="41">
        <f>'Survival-1cycle NMA'!DS345</f>
        <v>1.24109475701061E-2</v>
      </c>
      <c r="D344" s="41">
        <f>'Survival-1cycle NMA'!DL345</f>
        <v>1.3282231303812799E-5</v>
      </c>
      <c r="E344" s="12">
        <f t="shared" si="137"/>
        <v>1.2397665338802287E-2</v>
      </c>
      <c r="F344" s="41">
        <f>'Survival-1cycle NMA'!DR345</f>
        <v>6.8641366832918899E-3</v>
      </c>
      <c r="G344" s="41">
        <f>'Survival-1cycle NMA'!DK345</f>
        <v>3.4082168040017201E-6</v>
      </c>
      <c r="H344" s="12">
        <f t="shared" si="138"/>
        <v>6.8607284664878882E-3</v>
      </c>
      <c r="I344" s="41">
        <f>'Survival-1cycle NMA'!DT345</f>
        <v>1.0853830252913199E-2</v>
      </c>
      <c r="J344" s="12">
        <f t="shared" si="139"/>
        <v>1.0817675596974441E-2</v>
      </c>
      <c r="K344" s="41">
        <f>'Survival-1cycle NMA'!DM345</f>
        <v>3.6154655938758197E-5</v>
      </c>
      <c r="L344" s="41">
        <f t="shared" si="140"/>
        <v>6.8641366832918899E-3</v>
      </c>
      <c r="M344" s="41">
        <f t="shared" si="141"/>
        <v>3.4082168040017201E-6</v>
      </c>
      <c r="N344" s="41">
        <f t="shared" si="142"/>
        <v>6.8607284664878882E-3</v>
      </c>
      <c r="O344" s="41">
        <f t="shared" si="143"/>
        <v>1.0853830252913199E-2</v>
      </c>
      <c r="P344" s="41">
        <f t="shared" si="144"/>
        <v>1.0817675596974441E-2</v>
      </c>
      <c r="Q344" s="41">
        <f t="shared" si="145"/>
        <v>3.6154655938758197E-5</v>
      </c>
      <c r="R344" s="41">
        <f t="shared" si="146"/>
        <v>6.8641366832918899E-3</v>
      </c>
      <c r="S344" s="41">
        <f t="shared" si="147"/>
        <v>3.4082168040017201E-6</v>
      </c>
      <c r="T344" s="41">
        <f t="shared" si="148"/>
        <v>6.8607284664878882E-3</v>
      </c>
      <c r="U344" s="41">
        <f>'Survival-1cycle NMA'!DV345</f>
        <v>1.17254091612864E-2</v>
      </c>
      <c r="V344" s="12">
        <f t="shared" si="149"/>
        <v>1.1580059893869239E-2</v>
      </c>
      <c r="W344" s="41">
        <f>'Survival-1cycle NMA'!DO345</f>
        <v>1.45349267417161E-4</v>
      </c>
      <c r="X344" s="41">
        <f t="shared" si="150"/>
        <v>1.0853830252913199E-2</v>
      </c>
      <c r="Y344" s="41">
        <f t="shared" si="151"/>
        <v>1.0817675596974441E-2</v>
      </c>
      <c r="Z344" s="41">
        <f t="shared" si="152"/>
        <v>3.6154655938758197E-5</v>
      </c>
      <c r="AA344" s="41">
        <f>'Survival-1cycle NMA'!DU345</f>
        <v>7.2708010763922202E-3</v>
      </c>
      <c r="AB344" s="12">
        <f t="shared" si="153"/>
        <v>7.2465358396448529E-3</v>
      </c>
      <c r="AC344" s="41">
        <f>'Survival-1cycle NMA'!DN345</f>
        <v>2.42652367473672E-5</v>
      </c>
      <c r="AD344" s="41">
        <f>'Survival-1cycle NMA'!DW345</f>
        <v>2.1582412465489399E-2</v>
      </c>
      <c r="AE344" s="12">
        <f t="shared" si="154"/>
        <v>2.1476225919298743E-2</v>
      </c>
      <c r="AF344" s="41">
        <f>'Survival-1cycle NMA'!DP345</f>
        <v>1.0618654619065601E-4</v>
      </c>
      <c r="AG344" s="41">
        <f t="shared" si="155"/>
        <v>6.8641366832918899E-3</v>
      </c>
      <c r="AH344" s="41">
        <f t="shared" si="156"/>
        <v>3.4082168040017201E-6</v>
      </c>
      <c r="AI344" s="41">
        <f t="shared" si="157"/>
        <v>6.8607284664878882E-3</v>
      </c>
      <c r="AJ344" s="41">
        <f>'Survival-1cycle NMA'!DX345</f>
        <v>8.9376457266663305E-3</v>
      </c>
      <c r="AK344" s="12">
        <f t="shared" si="158"/>
        <v>8.7688238642413801E-3</v>
      </c>
      <c r="AL344" s="41">
        <f>'Survival-1cycle NMA'!DQ345</f>
        <v>1.6882186242494999E-4</v>
      </c>
      <c r="AM344" s="41">
        <f t="shared" si="159"/>
        <v>7.2708010763922202E-3</v>
      </c>
      <c r="AN344" s="41">
        <f t="shared" si="160"/>
        <v>7.2465358396448529E-3</v>
      </c>
      <c r="AO344" s="41">
        <f t="shared" si="161"/>
        <v>2.42652367473672E-5</v>
      </c>
    </row>
    <row r="345" spans="1:41">
      <c r="A345" s="12">
        <v>342</v>
      </c>
      <c r="B345" s="12">
        <f t="shared" si="136"/>
        <v>19.61917808219178</v>
      </c>
      <c r="C345" s="41">
        <f>'Survival-1cycle NMA'!DS346</f>
        <v>1.23342522807443E-2</v>
      </c>
      <c r="D345" s="41">
        <f>'Survival-1cycle NMA'!DL346</f>
        <v>1.30686549403292E-5</v>
      </c>
      <c r="E345" s="12">
        <f t="shared" si="137"/>
        <v>1.2321183625803971E-2</v>
      </c>
      <c r="F345" s="41">
        <f>'Survival-1cycle NMA'!DR346</f>
        <v>6.8185577021580004E-3</v>
      </c>
      <c r="G345" s="41">
        <f>'Survival-1cycle NMA'!DK346</f>
        <v>3.3493824425079302E-6</v>
      </c>
      <c r="H345" s="12">
        <f t="shared" si="138"/>
        <v>6.8152083197154925E-3</v>
      </c>
      <c r="I345" s="41">
        <f>'Survival-1cycle NMA'!DT346</f>
        <v>1.07855963937239E-2</v>
      </c>
      <c r="J345" s="12">
        <f t="shared" si="139"/>
        <v>1.0749990330371389E-2</v>
      </c>
      <c r="K345" s="41">
        <f>'Survival-1cycle NMA'!DM346</f>
        <v>3.5606063352511297E-5</v>
      </c>
      <c r="L345" s="41">
        <f t="shared" si="140"/>
        <v>6.8185577021580004E-3</v>
      </c>
      <c r="M345" s="41">
        <f t="shared" si="141"/>
        <v>3.3493824425079302E-6</v>
      </c>
      <c r="N345" s="41">
        <f t="shared" si="142"/>
        <v>6.8152083197154925E-3</v>
      </c>
      <c r="O345" s="41">
        <f t="shared" si="143"/>
        <v>1.07855963937239E-2</v>
      </c>
      <c r="P345" s="41">
        <f t="shared" si="144"/>
        <v>1.0749990330371389E-2</v>
      </c>
      <c r="Q345" s="41">
        <f t="shared" si="145"/>
        <v>3.5606063352511297E-5</v>
      </c>
      <c r="R345" s="41">
        <f t="shared" si="146"/>
        <v>6.8185577021580004E-3</v>
      </c>
      <c r="S345" s="41">
        <f t="shared" si="147"/>
        <v>3.3493824425079302E-6</v>
      </c>
      <c r="T345" s="41">
        <f t="shared" si="148"/>
        <v>6.8152083197154925E-3</v>
      </c>
      <c r="U345" s="41">
        <f>'Survival-1cycle NMA'!DV346</f>
        <v>1.1652416241383899E-2</v>
      </c>
      <c r="V345" s="12">
        <f t="shared" si="149"/>
        <v>1.1509080690188843E-2</v>
      </c>
      <c r="W345" s="41">
        <f>'Survival-1cycle NMA'!DO346</f>
        <v>1.4333555119505601E-4</v>
      </c>
      <c r="X345" s="41">
        <f t="shared" si="150"/>
        <v>1.07855963937239E-2</v>
      </c>
      <c r="Y345" s="41">
        <f t="shared" si="151"/>
        <v>1.0749990330371389E-2</v>
      </c>
      <c r="Z345" s="41">
        <f t="shared" si="152"/>
        <v>3.5606063352511297E-5</v>
      </c>
      <c r="AA345" s="41">
        <f>'Survival-1cycle NMA'!DU346</f>
        <v>7.2228376207152901E-3</v>
      </c>
      <c r="AB345" s="12">
        <f t="shared" si="153"/>
        <v>7.1989494262891763E-3</v>
      </c>
      <c r="AC345" s="41">
        <f>'Survival-1cycle NMA'!DN346</f>
        <v>2.3888194426113802E-5</v>
      </c>
      <c r="AD345" s="41">
        <f>'Survival-1cycle NMA'!DW346</f>
        <v>2.14589822184117E-2</v>
      </c>
      <c r="AE345" s="12">
        <f t="shared" si="154"/>
        <v>2.135429913838139E-2</v>
      </c>
      <c r="AF345" s="41">
        <f>'Survival-1cycle NMA'!DP346</f>
        <v>1.0468308003031E-4</v>
      </c>
      <c r="AG345" s="41">
        <f t="shared" si="155"/>
        <v>6.8185577021580004E-3</v>
      </c>
      <c r="AH345" s="41">
        <f t="shared" si="156"/>
        <v>3.3493824425079302E-6</v>
      </c>
      <c r="AI345" s="41">
        <f t="shared" si="157"/>
        <v>6.8152083197154925E-3</v>
      </c>
      <c r="AJ345" s="41">
        <f>'Survival-1cycle NMA'!DX346</f>
        <v>8.8800989593943395E-3</v>
      </c>
      <c r="AK345" s="12">
        <f t="shared" si="158"/>
        <v>8.7135912517729511E-3</v>
      </c>
      <c r="AL345" s="41">
        <f>'Survival-1cycle NMA'!DQ346</f>
        <v>1.6650770762138801E-4</v>
      </c>
      <c r="AM345" s="41">
        <f t="shared" si="159"/>
        <v>7.2228376207152901E-3</v>
      </c>
      <c r="AN345" s="41">
        <f t="shared" si="160"/>
        <v>7.1989494262891763E-3</v>
      </c>
      <c r="AO345" s="41">
        <f t="shared" si="161"/>
        <v>2.3888194426113802E-5</v>
      </c>
    </row>
    <row r="346" spans="1:41">
      <c r="A346" s="12">
        <v>343</v>
      </c>
      <c r="B346" s="12">
        <f t="shared" si="136"/>
        <v>19.676712328767124</v>
      </c>
      <c r="C346" s="41">
        <f>'Survival-1cycle NMA'!DS347</f>
        <v>1.22581922493082E-2</v>
      </c>
      <c r="D346" s="41">
        <f>'Survival-1cycle NMA'!DL347</f>
        <v>1.2858935763637701E-5</v>
      </c>
      <c r="E346" s="12">
        <f t="shared" si="137"/>
        <v>1.2245333313544562E-2</v>
      </c>
      <c r="F346" s="41">
        <f>'Survival-1cycle NMA'!DR347</f>
        <v>6.7733794944899702E-3</v>
      </c>
      <c r="G346" s="41">
        <f>'Survival-1cycle NMA'!DK347</f>
        <v>3.2916821536277401E-6</v>
      </c>
      <c r="H346" s="12">
        <f t="shared" si="138"/>
        <v>6.7700878123363424E-3</v>
      </c>
      <c r="I346" s="41">
        <f>'Survival-1cycle NMA'!DT347</f>
        <v>1.0717935828729199E-2</v>
      </c>
      <c r="J346" s="12">
        <f t="shared" si="139"/>
        <v>1.0682868963439887E-2</v>
      </c>
      <c r="K346" s="41">
        <f>'Survival-1cycle NMA'!DM347</f>
        <v>3.5066865289312701E-5</v>
      </c>
      <c r="L346" s="41">
        <f t="shared" si="140"/>
        <v>6.7733794944899702E-3</v>
      </c>
      <c r="M346" s="41">
        <f t="shared" si="141"/>
        <v>3.2916821536277401E-6</v>
      </c>
      <c r="N346" s="41">
        <f t="shared" si="142"/>
        <v>6.7700878123363424E-3</v>
      </c>
      <c r="O346" s="41">
        <f t="shared" si="143"/>
        <v>1.0717935828729199E-2</v>
      </c>
      <c r="P346" s="41">
        <f t="shared" si="144"/>
        <v>1.0682868963439887E-2</v>
      </c>
      <c r="Q346" s="41">
        <f t="shared" si="145"/>
        <v>3.5066865289312701E-5</v>
      </c>
      <c r="R346" s="41">
        <f t="shared" si="146"/>
        <v>6.7733794944899702E-3</v>
      </c>
      <c r="S346" s="41">
        <f t="shared" si="147"/>
        <v>3.2916821536277401E-6</v>
      </c>
      <c r="T346" s="41">
        <f t="shared" si="148"/>
        <v>6.7700878123363424E-3</v>
      </c>
      <c r="U346" s="41">
        <f>'Survival-1cycle NMA'!DV347</f>
        <v>1.15800316151848E-2</v>
      </c>
      <c r="V346" s="12">
        <f t="shared" si="149"/>
        <v>1.1438678050164703E-2</v>
      </c>
      <c r="W346" s="41">
        <f>'Survival-1cycle NMA'!DO347</f>
        <v>1.4135356502009699E-4</v>
      </c>
      <c r="X346" s="41">
        <f t="shared" si="150"/>
        <v>1.0717935828729199E-2</v>
      </c>
      <c r="Y346" s="41">
        <f t="shared" si="151"/>
        <v>1.0682868963439887E-2</v>
      </c>
      <c r="Z346" s="41">
        <f t="shared" si="152"/>
        <v>3.5066865289312701E-5</v>
      </c>
      <c r="AA346" s="41">
        <f>'Survival-1cycle NMA'!DU347</f>
        <v>7.1752936093872899E-3</v>
      </c>
      <c r="AB346" s="12">
        <f t="shared" si="153"/>
        <v>7.1517758584120905E-3</v>
      </c>
      <c r="AC346" s="41">
        <f>'Survival-1cycle NMA'!DN347</f>
        <v>2.35177509751994E-5</v>
      </c>
      <c r="AD346" s="41">
        <f>'Survival-1cycle NMA'!DW347</f>
        <v>2.1336510544633602E-2</v>
      </c>
      <c r="AE346" s="12">
        <f t="shared" si="154"/>
        <v>2.1233306765005244E-2</v>
      </c>
      <c r="AF346" s="41">
        <f>'Survival-1cycle NMA'!DP347</f>
        <v>1.03203779628358E-4</v>
      </c>
      <c r="AG346" s="41">
        <f t="shared" si="155"/>
        <v>6.7733794944899702E-3</v>
      </c>
      <c r="AH346" s="41">
        <f t="shared" si="156"/>
        <v>3.2916821536277401E-6</v>
      </c>
      <c r="AI346" s="41">
        <f t="shared" si="157"/>
        <v>6.7700878123363424E-3</v>
      </c>
      <c r="AJ346" s="41">
        <f>'Survival-1cycle NMA'!DX347</f>
        <v>8.8230453987927504E-3</v>
      </c>
      <c r="AK346" s="12">
        <f t="shared" si="158"/>
        <v>8.6588157351151773E-3</v>
      </c>
      <c r="AL346" s="41">
        <f>'Survival-1cycle NMA'!DQ347</f>
        <v>1.64229663677573E-4</v>
      </c>
      <c r="AM346" s="41">
        <f t="shared" si="159"/>
        <v>7.1752936093872899E-3</v>
      </c>
      <c r="AN346" s="41">
        <f t="shared" si="160"/>
        <v>7.1517758584120905E-3</v>
      </c>
      <c r="AO346" s="41">
        <f t="shared" si="161"/>
        <v>2.35177509751994E-5</v>
      </c>
    </row>
    <row r="347" spans="1:41">
      <c r="A347" s="12">
        <v>344</v>
      </c>
      <c r="B347" s="12">
        <f t="shared" si="136"/>
        <v>19.734246575342464</v>
      </c>
      <c r="C347" s="41">
        <f>'Survival-1cycle NMA'!DS348</f>
        <v>1.21827607994454E-2</v>
      </c>
      <c r="D347" s="41">
        <f>'Survival-1cycle NMA'!DL348</f>
        <v>1.2652996232764799E-5</v>
      </c>
      <c r="E347" s="12">
        <f t="shared" si="137"/>
        <v>1.2170107803212635E-2</v>
      </c>
      <c r="F347" s="41">
        <f>'Survival-1cycle NMA'!DR348</f>
        <v>6.7285976277122704E-3</v>
      </c>
      <c r="G347" s="41">
        <f>'Survival-1cycle NMA'!DK348</f>
        <v>3.2350917286150198E-6</v>
      </c>
      <c r="H347" s="12">
        <f t="shared" si="138"/>
        <v>6.7253625359836554E-3</v>
      </c>
      <c r="I347" s="41">
        <f>'Survival-1cycle NMA'!DT348</f>
        <v>1.06508424589025E-2</v>
      </c>
      <c r="J347" s="12">
        <f t="shared" si="139"/>
        <v>1.0616305576991149E-2</v>
      </c>
      <c r="K347" s="41">
        <f>'Survival-1cycle NMA'!DM348</f>
        <v>3.4536881911351201E-5</v>
      </c>
      <c r="L347" s="41">
        <f t="shared" si="140"/>
        <v>6.7285976277122704E-3</v>
      </c>
      <c r="M347" s="41">
        <f t="shared" si="141"/>
        <v>3.2350917286150198E-6</v>
      </c>
      <c r="N347" s="41">
        <f t="shared" si="142"/>
        <v>6.7253625359836554E-3</v>
      </c>
      <c r="O347" s="41">
        <f t="shared" si="143"/>
        <v>1.06508424589025E-2</v>
      </c>
      <c r="P347" s="41">
        <f t="shared" si="144"/>
        <v>1.0616305576991149E-2</v>
      </c>
      <c r="Q347" s="41">
        <f t="shared" si="145"/>
        <v>3.4536881911351201E-5</v>
      </c>
      <c r="R347" s="41">
        <f t="shared" si="146"/>
        <v>6.7285976277122704E-3</v>
      </c>
      <c r="S347" s="41">
        <f t="shared" si="147"/>
        <v>3.2350917286150198E-6</v>
      </c>
      <c r="T347" s="41">
        <f t="shared" si="148"/>
        <v>6.7253625359836554E-3</v>
      </c>
      <c r="U347" s="41">
        <f>'Survival-1cycle NMA'!DV348</f>
        <v>1.15082488562898E-2</v>
      </c>
      <c r="V347" s="12">
        <f t="shared" si="149"/>
        <v>1.1368846110050885E-2</v>
      </c>
      <c r="W347" s="41">
        <f>'Survival-1cycle NMA'!DO348</f>
        <v>1.3940274623891501E-4</v>
      </c>
      <c r="X347" s="41">
        <f t="shared" si="150"/>
        <v>1.06508424589025E-2</v>
      </c>
      <c r="Y347" s="41">
        <f t="shared" si="151"/>
        <v>1.0616305576991149E-2</v>
      </c>
      <c r="Z347" s="41">
        <f t="shared" si="152"/>
        <v>3.4536881911351201E-5</v>
      </c>
      <c r="AA347" s="41">
        <f>'Survival-1cycle NMA'!DU348</f>
        <v>7.1281644249055996E-3</v>
      </c>
      <c r="AB347" s="12">
        <f t="shared" si="153"/>
        <v>7.1050106473875517E-3</v>
      </c>
      <c r="AC347" s="41">
        <f>'Survival-1cycle NMA'!DN348</f>
        <v>2.3153777518047901E-5</v>
      </c>
      <c r="AD347" s="41">
        <f>'Survival-1cycle NMA'!DW348</f>
        <v>2.1214987909844801E-2</v>
      </c>
      <c r="AE347" s="12">
        <f t="shared" si="154"/>
        <v>2.1113239701280789E-2</v>
      </c>
      <c r="AF347" s="41">
        <f>'Survival-1cycle NMA'!DP348</f>
        <v>1.01748208564012E-4</v>
      </c>
      <c r="AG347" s="41">
        <f t="shared" si="155"/>
        <v>6.7285976277122704E-3</v>
      </c>
      <c r="AH347" s="41">
        <f t="shared" si="156"/>
        <v>3.2350917286150198E-6</v>
      </c>
      <c r="AI347" s="41">
        <f t="shared" si="157"/>
        <v>6.7253625359836554E-3</v>
      </c>
      <c r="AJ347" s="41">
        <f>'Survival-1cycle NMA'!DX348</f>
        <v>8.7664797080262407E-3</v>
      </c>
      <c r="AK347" s="12">
        <f t="shared" si="158"/>
        <v>8.6044926120676362E-3</v>
      </c>
      <c r="AL347" s="41">
        <f>'Survival-1cycle NMA'!DQ348</f>
        <v>1.6198709595860401E-4</v>
      </c>
      <c r="AM347" s="41">
        <f t="shared" si="159"/>
        <v>7.1281644249055996E-3</v>
      </c>
      <c r="AN347" s="41">
        <f t="shared" si="160"/>
        <v>7.1050106473875517E-3</v>
      </c>
      <c r="AO347" s="41">
        <f t="shared" si="161"/>
        <v>2.3153777518047901E-5</v>
      </c>
    </row>
    <row r="348" spans="1:41">
      <c r="A348" s="12">
        <v>345</v>
      </c>
      <c r="B348" s="12">
        <f t="shared" si="136"/>
        <v>19.791780821917808</v>
      </c>
      <c r="C348" s="41">
        <f>'Survival-1cycle NMA'!DS349</f>
        <v>1.21079513404005E-2</v>
      </c>
      <c r="D348" s="41">
        <f>'Survival-1cycle NMA'!DL349</f>
        <v>1.24507605284707E-5</v>
      </c>
      <c r="E348" s="12">
        <f t="shared" si="137"/>
        <v>1.2095500579872029E-2</v>
      </c>
      <c r="F348" s="41">
        <f>'Survival-1cycle NMA'!DR349</f>
        <v>6.6842077286701799E-3</v>
      </c>
      <c r="G348" s="41">
        <f>'Survival-1cycle NMA'!DK349</f>
        <v>3.17958752671377E-6</v>
      </c>
      <c r="H348" s="12">
        <f t="shared" si="138"/>
        <v>6.6810281411434662E-3</v>
      </c>
      <c r="I348" s="41">
        <f>'Survival-1cycle NMA'!DT349</f>
        <v>1.05843102642498E-2</v>
      </c>
      <c r="J348" s="12">
        <f t="shared" si="139"/>
        <v>1.0550294327052926E-2</v>
      </c>
      <c r="K348" s="41">
        <f>'Survival-1cycle NMA'!DM349</f>
        <v>3.4015937196874E-5</v>
      </c>
      <c r="L348" s="41">
        <f t="shared" si="140"/>
        <v>6.6842077286701799E-3</v>
      </c>
      <c r="M348" s="41">
        <f t="shared" si="141"/>
        <v>3.17958752671377E-6</v>
      </c>
      <c r="N348" s="41">
        <f t="shared" si="142"/>
        <v>6.6810281411434662E-3</v>
      </c>
      <c r="O348" s="41">
        <f t="shared" si="143"/>
        <v>1.05843102642498E-2</v>
      </c>
      <c r="P348" s="41">
        <f t="shared" si="144"/>
        <v>1.0550294327052926E-2</v>
      </c>
      <c r="Q348" s="41">
        <f t="shared" si="145"/>
        <v>3.4015937196874E-5</v>
      </c>
      <c r="R348" s="41">
        <f t="shared" si="146"/>
        <v>6.6842077286701799E-3</v>
      </c>
      <c r="S348" s="41">
        <f t="shared" si="147"/>
        <v>3.17958752671377E-6</v>
      </c>
      <c r="T348" s="41">
        <f t="shared" si="148"/>
        <v>6.6810281411434662E-3</v>
      </c>
      <c r="U348" s="41">
        <f>'Survival-1cycle NMA'!DV349</f>
        <v>1.1437061621068299E-2</v>
      </c>
      <c r="V348" s="12">
        <f t="shared" si="149"/>
        <v>1.1299579077746945E-2</v>
      </c>
      <c r="W348" s="41">
        <f>'Survival-1cycle NMA'!DO349</f>
        <v>1.3748254332135399E-4</v>
      </c>
      <c r="X348" s="41">
        <f t="shared" si="150"/>
        <v>1.05843102642498E-2</v>
      </c>
      <c r="Y348" s="41">
        <f t="shared" si="151"/>
        <v>1.0550294327052926E-2</v>
      </c>
      <c r="Z348" s="41">
        <f t="shared" si="152"/>
        <v>3.4015937196874E-5</v>
      </c>
      <c r="AA348" s="41">
        <f>'Survival-1cycle NMA'!DU349</f>
        <v>7.0814455114167601E-3</v>
      </c>
      <c r="AB348" s="12">
        <f t="shared" si="153"/>
        <v>7.0586493634533492E-3</v>
      </c>
      <c r="AC348" s="41">
        <f>'Survival-1cycle NMA'!DN349</f>
        <v>2.2796147963410899E-5</v>
      </c>
      <c r="AD348" s="41">
        <f>'Survival-1cycle NMA'!DW349</f>
        <v>2.10944048962186E-2</v>
      </c>
      <c r="AE348" s="12">
        <f t="shared" si="154"/>
        <v>2.0994088957027469E-2</v>
      </c>
      <c r="AF348" s="41">
        <f>'Survival-1cycle NMA'!DP349</f>
        <v>1.00315939191131E-4</v>
      </c>
      <c r="AG348" s="41">
        <f t="shared" si="155"/>
        <v>6.6842077286701799E-3</v>
      </c>
      <c r="AH348" s="41">
        <f t="shared" si="156"/>
        <v>3.17958752671377E-6</v>
      </c>
      <c r="AI348" s="41">
        <f t="shared" si="157"/>
        <v>6.6810281411434662E-3</v>
      </c>
      <c r="AJ348" s="41">
        <f>'Survival-1cycle NMA'!DX349</f>
        <v>8.7103966204480406E-3</v>
      </c>
      <c r="AK348" s="12">
        <f t="shared" si="158"/>
        <v>8.5506172381754116E-3</v>
      </c>
      <c r="AL348" s="41">
        <f>'Survival-1cycle NMA'!DQ349</f>
        <v>1.59779382272629E-4</v>
      </c>
      <c r="AM348" s="41">
        <f t="shared" si="159"/>
        <v>7.0814455114167601E-3</v>
      </c>
      <c r="AN348" s="41">
        <f t="shared" si="160"/>
        <v>7.0586493634533492E-3</v>
      </c>
      <c r="AO348" s="41">
        <f t="shared" si="161"/>
        <v>2.2796147963410899E-5</v>
      </c>
    </row>
    <row r="349" spans="1:41">
      <c r="A349" s="12">
        <v>346</v>
      </c>
      <c r="B349" s="12">
        <f t="shared" si="136"/>
        <v>19.849315068493151</v>
      </c>
      <c r="C349" s="41">
        <f>'Survival-1cycle NMA'!DS350</f>
        <v>1.2033757365714E-2</v>
      </c>
      <c r="D349" s="41">
        <f>'Survival-1cycle NMA'!DL350</f>
        <v>1.2252154510727899E-5</v>
      </c>
      <c r="E349" s="12">
        <f t="shared" si="137"/>
        <v>1.2021505211203272E-2</v>
      </c>
      <c r="F349" s="41">
        <f>'Survival-1cycle NMA'!DR350</f>
        <v>6.6402054826901801E-3</v>
      </c>
      <c r="G349" s="41">
        <f>'Survival-1cycle NMA'!DK350</f>
        <v>3.1251464606141301E-6</v>
      </c>
      <c r="H349" s="12">
        <f t="shared" si="138"/>
        <v>6.637080336229566E-3</v>
      </c>
      <c r="I349" s="41">
        <f>'Survival-1cycle NMA'!DT350</f>
        <v>1.0518333302596701E-2</v>
      </c>
      <c r="J349" s="12">
        <f t="shared" si="139"/>
        <v>1.0484829443746553E-2</v>
      </c>
      <c r="K349" s="41">
        <f>'Survival-1cycle NMA'!DM350</f>
        <v>3.3503858850147902E-5</v>
      </c>
      <c r="L349" s="41">
        <f t="shared" si="140"/>
        <v>6.6402054826901801E-3</v>
      </c>
      <c r="M349" s="41">
        <f t="shared" si="141"/>
        <v>3.1251464606141301E-6</v>
      </c>
      <c r="N349" s="41">
        <f t="shared" si="142"/>
        <v>6.637080336229566E-3</v>
      </c>
      <c r="O349" s="41">
        <f t="shared" si="143"/>
        <v>1.0518333302596701E-2</v>
      </c>
      <c r="P349" s="41">
        <f t="shared" si="144"/>
        <v>1.0484829443746553E-2</v>
      </c>
      <c r="Q349" s="41">
        <f t="shared" si="145"/>
        <v>3.3503858850147902E-5</v>
      </c>
      <c r="R349" s="41">
        <f t="shared" si="146"/>
        <v>6.6402054826901801E-3</v>
      </c>
      <c r="S349" s="41">
        <f t="shared" si="147"/>
        <v>3.1251464606141301E-6</v>
      </c>
      <c r="T349" s="41">
        <f t="shared" si="148"/>
        <v>6.637080336229566E-3</v>
      </c>
      <c r="U349" s="41">
        <f>'Survival-1cycle NMA'!DV350</f>
        <v>1.13664636473952E-2</v>
      </c>
      <c r="V349" s="12">
        <f t="shared" si="149"/>
        <v>1.1230871231777642E-2</v>
      </c>
      <c r="W349" s="41">
        <f>'Survival-1cycle NMA'!DO350</f>
        <v>1.35592415617558E-4</v>
      </c>
      <c r="X349" s="41">
        <f t="shared" si="150"/>
        <v>1.0518333302596701E-2</v>
      </c>
      <c r="Y349" s="41">
        <f t="shared" si="151"/>
        <v>1.0484829443746553E-2</v>
      </c>
      <c r="Z349" s="41">
        <f t="shared" si="152"/>
        <v>3.3503858850147902E-5</v>
      </c>
      <c r="AA349" s="41">
        <f>'Survival-1cycle NMA'!DU350</f>
        <v>7.0351323737434203E-3</v>
      </c>
      <c r="AB349" s="12">
        <f t="shared" si="153"/>
        <v>7.0126876348042223E-3</v>
      </c>
      <c r="AC349" s="41">
        <f>'Survival-1cycle NMA'!DN350</f>
        <v>2.2444738939197999E-5</v>
      </c>
      <c r="AD349" s="41">
        <f>'Survival-1cycle NMA'!DW350</f>
        <v>2.0974752200717501E-2</v>
      </c>
      <c r="AE349" s="12">
        <f t="shared" si="154"/>
        <v>2.0875845648274233E-2</v>
      </c>
      <c r="AF349" s="41">
        <f>'Survival-1cycle NMA'!DP350</f>
        <v>9.8906552443267501E-5</v>
      </c>
      <c r="AG349" s="41">
        <f t="shared" si="155"/>
        <v>6.6402054826901801E-3</v>
      </c>
      <c r="AH349" s="41">
        <f t="shared" si="156"/>
        <v>3.1251464606141301E-6</v>
      </c>
      <c r="AI349" s="41">
        <f t="shared" si="157"/>
        <v>6.637080336229566E-3</v>
      </c>
      <c r="AJ349" s="41">
        <f>'Survival-1cycle NMA'!DX350</f>
        <v>8.6547909385100708E-3</v>
      </c>
      <c r="AK349" s="12">
        <f t="shared" si="158"/>
        <v>8.4971850259089043E-3</v>
      </c>
      <c r="AL349" s="41">
        <f>'Survival-1cycle NMA'!DQ350</f>
        <v>1.57605912601166E-4</v>
      </c>
      <c r="AM349" s="41">
        <f t="shared" si="159"/>
        <v>7.0351323737434203E-3</v>
      </c>
      <c r="AN349" s="41">
        <f t="shared" si="160"/>
        <v>7.0126876348042223E-3</v>
      </c>
      <c r="AO349" s="41">
        <f t="shared" si="161"/>
        <v>2.2444738939197999E-5</v>
      </c>
    </row>
    <row r="350" spans="1:41">
      <c r="A350" s="12">
        <v>347</v>
      </c>
      <c r="B350" s="12">
        <f t="shared" si="136"/>
        <v>19.906849315068492</v>
      </c>
      <c r="C350" s="41">
        <f>'Survival-1cycle NMA'!DS351</f>
        <v>1.1960172451945E-2</v>
      </c>
      <c r="D350" s="41">
        <f>'Survival-1cycle NMA'!DL351</f>
        <v>1.20571056780872E-5</v>
      </c>
      <c r="E350" s="12">
        <f t="shared" si="137"/>
        <v>1.1948115346266913E-2</v>
      </c>
      <c r="F350" s="41">
        <f>'Survival-1cycle NMA'!DR351</f>
        <v>6.5965866326577203E-3</v>
      </c>
      <c r="G350" s="41">
        <f>'Survival-1cycle NMA'!DK351</f>
        <v>3.0717459826856701E-6</v>
      </c>
      <c r="H350" s="12">
        <f t="shared" si="138"/>
        <v>6.5935148866750346E-3</v>
      </c>
      <c r="I350" s="41">
        <f>'Survival-1cycle NMA'!DT351</f>
        <v>1.0452905708399299E-2</v>
      </c>
      <c r="J350" s="12">
        <f t="shared" si="139"/>
        <v>1.0419905230183549E-2</v>
      </c>
      <c r="K350" s="41">
        <f>'Survival-1cycle NMA'!DM351</f>
        <v>3.3000478215750002E-5</v>
      </c>
      <c r="L350" s="41">
        <f t="shared" si="140"/>
        <v>6.5965866326577203E-3</v>
      </c>
      <c r="M350" s="41">
        <f t="shared" si="141"/>
        <v>3.0717459826856701E-6</v>
      </c>
      <c r="N350" s="41">
        <f t="shared" si="142"/>
        <v>6.5935148866750346E-3</v>
      </c>
      <c r="O350" s="41">
        <f t="shared" si="143"/>
        <v>1.0452905708399299E-2</v>
      </c>
      <c r="P350" s="41">
        <f t="shared" si="144"/>
        <v>1.0419905230183549E-2</v>
      </c>
      <c r="Q350" s="41">
        <f t="shared" si="145"/>
        <v>3.3000478215750002E-5</v>
      </c>
      <c r="R350" s="41">
        <f t="shared" si="146"/>
        <v>6.5965866326577203E-3</v>
      </c>
      <c r="S350" s="41">
        <f t="shared" si="147"/>
        <v>3.0717459826856701E-6</v>
      </c>
      <c r="T350" s="41">
        <f t="shared" si="148"/>
        <v>6.5935148866750346E-3</v>
      </c>
      <c r="U350" s="41">
        <f>'Survival-1cycle NMA'!DV351</f>
        <v>1.1296448753412101E-2</v>
      </c>
      <c r="V350" s="12">
        <f t="shared" si="149"/>
        <v>1.1162716920291391E-2</v>
      </c>
      <c r="W350" s="41">
        <f>'Survival-1cycle NMA'!DO351</f>
        <v>1.33731833120709E-4</v>
      </c>
      <c r="X350" s="41">
        <f t="shared" si="150"/>
        <v>1.0452905708399299E-2</v>
      </c>
      <c r="Y350" s="41">
        <f t="shared" si="151"/>
        <v>1.0419905230183549E-2</v>
      </c>
      <c r="Z350" s="41">
        <f t="shared" si="152"/>
        <v>3.3000478215750002E-5</v>
      </c>
      <c r="AA350" s="41">
        <f>'Survival-1cycle NMA'!DU351</f>
        <v>6.9892205764329196E-3</v>
      </c>
      <c r="AB350" s="12">
        <f t="shared" si="153"/>
        <v>6.9671211467041694E-3</v>
      </c>
      <c r="AC350" s="41">
        <f>'Survival-1cycle NMA'!DN351</f>
        <v>2.20994297287502E-5</v>
      </c>
      <c r="AD350" s="41">
        <f>'Survival-1cycle NMA'!DW351</f>
        <v>2.08560206334262E-2</v>
      </c>
      <c r="AE350" s="12">
        <f t="shared" si="154"/>
        <v>2.0758500995782494E-2</v>
      </c>
      <c r="AF350" s="41">
        <f>'Survival-1cycle NMA'!DP351</f>
        <v>9.7519637643705997E-5</v>
      </c>
      <c r="AG350" s="41">
        <f t="shared" si="155"/>
        <v>6.5965866326577203E-3</v>
      </c>
      <c r="AH350" s="41">
        <f t="shared" si="156"/>
        <v>3.0717459826856701E-6</v>
      </c>
      <c r="AI350" s="41">
        <f t="shared" si="157"/>
        <v>6.5935148866750346E-3</v>
      </c>
      <c r="AJ350" s="41">
        <f>'Survival-1cycle NMA'!DX351</f>
        <v>8.5996575326904301E-3</v>
      </c>
      <c r="AK350" s="12">
        <f t="shared" si="158"/>
        <v>8.444191443854665E-3</v>
      </c>
      <c r="AL350" s="41">
        <f>'Survival-1cycle NMA'!DQ351</f>
        <v>1.5546608883576499E-4</v>
      </c>
      <c r="AM350" s="41">
        <f t="shared" si="159"/>
        <v>6.9892205764329196E-3</v>
      </c>
      <c r="AN350" s="41">
        <f t="shared" si="160"/>
        <v>6.9671211467041694E-3</v>
      </c>
      <c r="AO350" s="41">
        <f t="shared" si="161"/>
        <v>2.20994297287502E-5</v>
      </c>
    </row>
    <row r="351" spans="1:41">
      <c r="A351" s="12">
        <v>348</v>
      </c>
      <c r="B351" s="12">
        <f t="shared" si="136"/>
        <v>19.964383561643835</v>
      </c>
      <c r="C351" s="41">
        <f>'Survival-1cycle NMA'!DS352</f>
        <v>1.18871902574182E-2</v>
      </c>
      <c r="D351" s="41">
        <f>'Survival-1cycle NMA'!DL352</f>
        <v>1.1865543128153399E-5</v>
      </c>
      <c r="E351" s="12">
        <f t="shared" si="137"/>
        <v>1.1875324714290047E-2</v>
      </c>
      <c r="F351" s="41">
        <f>'Survival-1cycle NMA'!DR352</f>
        <v>6.5533469781117199E-3</v>
      </c>
      <c r="G351" s="41">
        <f>'Survival-1cycle NMA'!DK352</f>
        <v>3.0193640705444801E-6</v>
      </c>
      <c r="H351" s="12">
        <f t="shared" si="138"/>
        <v>6.5503276140411754E-3</v>
      </c>
      <c r="I351" s="41">
        <f>'Survival-1cycle NMA'!DT352</f>
        <v>1.0388021691573501E-2</v>
      </c>
      <c r="J351" s="12">
        <f t="shared" si="139"/>
        <v>1.0355516061380087E-2</v>
      </c>
      <c r="K351" s="41">
        <f>'Survival-1cycle NMA'!DM352</f>
        <v>3.25056301934135E-5</v>
      </c>
      <c r="L351" s="41">
        <f t="shared" si="140"/>
        <v>6.5533469781117199E-3</v>
      </c>
      <c r="M351" s="41">
        <f t="shared" si="141"/>
        <v>3.0193640705444801E-6</v>
      </c>
      <c r="N351" s="41">
        <f t="shared" si="142"/>
        <v>6.5503276140411754E-3</v>
      </c>
      <c r="O351" s="41">
        <f t="shared" si="143"/>
        <v>1.0388021691573501E-2</v>
      </c>
      <c r="P351" s="41">
        <f t="shared" si="144"/>
        <v>1.0355516061380087E-2</v>
      </c>
      <c r="Q351" s="41">
        <f t="shared" si="145"/>
        <v>3.25056301934135E-5</v>
      </c>
      <c r="R351" s="41">
        <f t="shared" si="146"/>
        <v>6.5533469781117199E-3</v>
      </c>
      <c r="S351" s="41">
        <f t="shared" si="147"/>
        <v>3.0193640705444801E-6</v>
      </c>
      <c r="T351" s="41">
        <f t="shared" si="148"/>
        <v>6.5503276140411754E-3</v>
      </c>
      <c r="U351" s="41">
        <f>'Survival-1cycle NMA'!DV352</f>
        <v>1.1227010836308299E-2</v>
      </c>
      <c r="V351" s="12">
        <f t="shared" si="149"/>
        <v>1.109511056007308E-2</v>
      </c>
      <c r="W351" s="41">
        <f>'Survival-1cycle NMA'!DO352</f>
        <v>1.3190027623521901E-4</v>
      </c>
      <c r="X351" s="41">
        <f t="shared" si="150"/>
        <v>1.0388021691573501E-2</v>
      </c>
      <c r="Y351" s="41">
        <f t="shared" si="151"/>
        <v>1.0355516061380087E-2</v>
      </c>
      <c r="Z351" s="41">
        <f t="shared" si="152"/>
        <v>3.25056301934135E-5</v>
      </c>
      <c r="AA351" s="41">
        <f>'Survival-1cycle NMA'!DU352</f>
        <v>6.9437057428199901E-3</v>
      </c>
      <c r="AB351" s="12">
        <f t="shared" si="153"/>
        <v>6.9219456406128766E-3</v>
      </c>
      <c r="AC351" s="41">
        <f>'Survival-1cycle NMA'!DN352</f>
        <v>2.17601022071134E-5</v>
      </c>
      <c r="AD351" s="41">
        <f>'Survival-1cycle NMA'!DW352</f>
        <v>2.07382011159142E-2</v>
      </c>
      <c r="AE351" s="12">
        <f t="shared" si="154"/>
        <v>2.0642046323594142E-2</v>
      </c>
      <c r="AF351" s="41">
        <f>'Survival-1cycle NMA'!DP352</f>
        <v>9.6154792320057899E-5</v>
      </c>
      <c r="AG351" s="41">
        <f t="shared" si="155"/>
        <v>6.5533469781117199E-3</v>
      </c>
      <c r="AH351" s="41">
        <f t="shared" si="156"/>
        <v>3.0193640705444801E-6</v>
      </c>
      <c r="AI351" s="41">
        <f t="shared" si="157"/>
        <v>6.5503276140411754E-3</v>
      </c>
      <c r="AJ351" s="41">
        <f>'Survival-1cycle NMA'!DX352</f>
        <v>8.5449913404422907E-3</v>
      </c>
      <c r="AK351" s="12">
        <f t="shared" si="158"/>
        <v>8.3916320159218606E-3</v>
      </c>
      <c r="AL351" s="41">
        <f>'Survival-1cycle NMA'!DQ352</f>
        <v>1.5335932452043E-4</v>
      </c>
      <c r="AM351" s="41">
        <f t="shared" si="159"/>
        <v>6.9437057428199901E-3</v>
      </c>
      <c r="AN351" s="41">
        <f t="shared" si="160"/>
        <v>6.9219456406128766E-3</v>
      </c>
      <c r="AO351" s="41">
        <f t="shared" si="161"/>
        <v>2.17601022071134E-5</v>
      </c>
    </row>
    <row r="352" spans="1:41">
      <c r="A352" s="12">
        <v>349</v>
      </c>
      <c r="B352" s="12">
        <f t="shared" si="136"/>
        <v>20.021917808219179</v>
      </c>
      <c r="C352" s="41">
        <f>'Survival-1cycle NMA'!DS353</f>
        <v>1.18148045209876E-2</v>
      </c>
      <c r="D352" s="41">
        <f>'Survival-1cycle NMA'!DL353</f>
        <v>1.16773975189499E-5</v>
      </c>
      <c r="E352" s="12">
        <f t="shared" si="137"/>
        <v>1.180312712346865E-2</v>
      </c>
      <c r="F352" s="41">
        <f>'Survival-1cycle NMA'!DR353</f>
        <v>6.5104823743574701E-3</v>
      </c>
      <c r="G352" s="41">
        <f>'Survival-1cycle NMA'!DK353</f>
        <v>2.9679792143966202E-6</v>
      </c>
      <c r="H352" s="12">
        <f t="shared" si="138"/>
        <v>6.5075143951430735E-3</v>
      </c>
      <c r="I352" s="41">
        <f>'Survival-1cycle NMA'!DT353</f>
        <v>1.03236755363474E-2</v>
      </c>
      <c r="J352" s="12">
        <f t="shared" si="139"/>
        <v>1.0291656383191973E-2</v>
      </c>
      <c r="K352" s="41">
        <f>'Survival-1cycle NMA'!DM353</f>
        <v>3.2019153155427E-5</v>
      </c>
      <c r="L352" s="41">
        <f t="shared" si="140"/>
        <v>6.5104823743574701E-3</v>
      </c>
      <c r="M352" s="41">
        <f t="shared" si="141"/>
        <v>2.9679792143966202E-6</v>
      </c>
      <c r="N352" s="41">
        <f t="shared" si="142"/>
        <v>6.5075143951430735E-3</v>
      </c>
      <c r="O352" s="41">
        <f t="shared" si="143"/>
        <v>1.03236755363474E-2</v>
      </c>
      <c r="P352" s="41">
        <f t="shared" si="144"/>
        <v>1.0291656383191973E-2</v>
      </c>
      <c r="Q352" s="41">
        <f t="shared" si="145"/>
        <v>3.2019153155427E-5</v>
      </c>
      <c r="R352" s="41">
        <f t="shared" si="146"/>
        <v>6.5104823743574701E-3</v>
      </c>
      <c r="S352" s="41">
        <f t="shared" si="147"/>
        <v>2.9679792143966202E-6</v>
      </c>
      <c r="T352" s="41">
        <f t="shared" si="148"/>
        <v>6.5075143951430735E-3</v>
      </c>
      <c r="U352" s="41">
        <f>'Survival-1cycle NMA'!DV353</f>
        <v>1.11581438711231E-2</v>
      </c>
      <c r="V352" s="12">
        <f t="shared" si="149"/>
        <v>1.1028046635572414E-2</v>
      </c>
      <c r="W352" s="41">
        <f>'Survival-1cycle NMA'!DO353</f>
        <v>1.30097235550686E-4</v>
      </c>
      <c r="X352" s="41">
        <f t="shared" si="150"/>
        <v>1.03236755363474E-2</v>
      </c>
      <c r="Y352" s="41">
        <f t="shared" si="151"/>
        <v>1.0291656383191973E-2</v>
      </c>
      <c r="Z352" s="41">
        <f t="shared" si="152"/>
        <v>3.2019153155427E-5</v>
      </c>
      <c r="AA352" s="41">
        <f>'Survival-1cycle NMA'!DU353</f>
        <v>6.8985835541092201E-3</v>
      </c>
      <c r="AB352" s="12">
        <f t="shared" si="153"/>
        <v>6.8771569133285783E-3</v>
      </c>
      <c r="AC352" s="41">
        <f>'Survival-1cycle NMA'!DN353</f>
        <v>2.1426640780641799E-5</v>
      </c>
      <c r="AD352" s="41">
        <f>'Survival-1cycle NMA'!DW353</f>
        <v>2.06212846796241E-2</v>
      </c>
      <c r="AE352" s="12">
        <f t="shared" si="154"/>
        <v>2.0526473057601028E-2</v>
      </c>
      <c r="AF352" s="41">
        <f>'Survival-1cycle NMA'!DP353</f>
        <v>9.4811622023072099E-5</v>
      </c>
      <c r="AG352" s="41">
        <f t="shared" si="155"/>
        <v>6.5104823743574701E-3</v>
      </c>
      <c r="AH352" s="41">
        <f t="shared" si="156"/>
        <v>2.9679792143966202E-6</v>
      </c>
      <c r="AI352" s="41">
        <f t="shared" si="157"/>
        <v>6.5075143951430735E-3</v>
      </c>
      <c r="AJ352" s="41">
        <f>'Survival-1cycle NMA'!DX353</f>
        <v>8.4907873651611804E-3</v>
      </c>
      <c r="AK352" s="12">
        <f t="shared" si="158"/>
        <v>8.3395023205603564E-3</v>
      </c>
      <c r="AL352" s="41">
        <f>'Survival-1cycle NMA'!DQ353</f>
        <v>1.5128504460082401E-4</v>
      </c>
      <c r="AM352" s="41">
        <f t="shared" si="159"/>
        <v>6.8985835541092201E-3</v>
      </c>
      <c r="AN352" s="41">
        <f t="shared" si="160"/>
        <v>6.8771569133285783E-3</v>
      </c>
      <c r="AO352" s="41">
        <f t="shared" si="161"/>
        <v>2.1426640780641799E-5</v>
      </c>
    </row>
  </sheetData>
  <mergeCells count="20">
    <mergeCell ref="A1:B2"/>
    <mergeCell ref="AJ1:AO1"/>
    <mergeCell ref="AJ2:AL2"/>
    <mergeCell ref="AM2:AO2"/>
    <mergeCell ref="X2:Z2"/>
    <mergeCell ref="C2:E2"/>
    <mergeCell ref="F2:H2"/>
    <mergeCell ref="C1:H1"/>
    <mergeCell ref="U1:AC1"/>
    <mergeCell ref="U2:W2"/>
    <mergeCell ref="AA2:AC2"/>
    <mergeCell ref="AD1:AI1"/>
    <mergeCell ref="AD2:AF2"/>
    <mergeCell ref="AG2:AI2"/>
    <mergeCell ref="I1:N1"/>
    <mergeCell ref="I2:K2"/>
    <mergeCell ref="L2:N2"/>
    <mergeCell ref="O1:T1"/>
    <mergeCell ref="O2:Q2"/>
    <mergeCell ref="R2:T2"/>
  </mergeCells>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31648-21AF-4C2A-800E-97C71B0C976E}">
  <sheetPr codeName="Sheet7"/>
  <dimension ref="A1:CJ354"/>
  <sheetViews>
    <sheetView workbookViewId="0">
      <pane xSplit="1" topLeftCell="B1" activePane="topRight" state="frozen"/>
      <selection pane="topRight" activeCell="D12" sqref="D12"/>
    </sheetView>
  </sheetViews>
  <sheetFormatPr defaultRowHeight="13.8"/>
  <cols>
    <col min="1" max="3" width="8.88671875" style="12"/>
    <col min="4" max="4" width="9.77734375" style="12" bestFit="1" customWidth="1"/>
    <col min="5" max="5" width="8.88671875" style="12"/>
    <col min="6" max="6" width="9.21875" style="12" bestFit="1" customWidth="1"/>
    <col min="7" max="44" width="8.88671875" style="12"/>
    <col min="45" max="45" width="9.109375" style="12" bestFit="1" customWidth="1"/>
    <col min="46" max="54" width="8.88671875" style="12"/>
    <col min="55" max="88" width="8.88671875" style="85"/>
    <col min="89" max="16384" width="8.88671875" style="12"/>
  </cols>
  <sheetData>
    <row r="1" spans="1:88" ht="14.4" customHeight="1">
      <c r="A1" s="104" t="s">
        <v>163</v>
      </c>
      <c r="B1" s="104"/>
      <c r="C1" s="104" t="s">
        <v>166</v>
      </c>
      <c r="D1" s="104"/>
      <c r="E1" s="104"/>
      <c r="F1" s="104"/>
      <c r="G1" s="104"/>
      <c r="H1" s="104"/>
      <c r="I1" s="104"/>
      <c r="J1" s="104"/>
      <c r="K1" s="104" t="s">
        <v>170</v>
      </c>
      <c r="L1" s="104"/>
      <c r="M1" s="104"/>
      <c r="N1" s="104"/>
      <c r="O1" s="104"/>
      <c r="P1" s="104"/>
      <c r="Q1" s="104"/>
      <c r="R1" s="104"/>
      <c r="S1" s="104" t="s">
        <v>83</v>
      </c>
      <c r="T1" s="104"/>
      <c r="U1" s="104"/>
      <c r="V1" s="104"/>
      <c r="W1" s="104"/>
      <c r="X1" s="104"/>
      <c r="Y1" s="104"/>
      <c r="Z1" s="104"/>
      <c r="AA1" s="104" t="s">
        <v>171</v>
      </c>
      <c r="AB1" s="104"/>
      <c r="AC1" s="104"/>
      <c r="AD1" s="104"/>
      <c r="AE1" s="104"/>
      <c r="AF1" s="104"/>
      <c r="AG1" s="104"/>
      <c r="AH1" s="104"/>
      <c r="AI1" s="104"/>
      <c r="AJ1" s="104"/>
      <c r="AK1" s="104"/>
      <c r="AL1" s="104"/>
      <c r="AM1" s="104" t="s">
        <v>84</v>
      </c>
      <c r="AN1" s="104"/>
      <c r="AO1" s="104"/>
      <c r="AP1" s="104"/>
      <c r="AQ1" s="104"/>
      <c r="AR1" s="104"/>
      <c r="AS1" s="104"/>
      <c r="AT1" s="104"/>
      <c r="AU1" s="104" t="s">
        <v>178</v>
      </c>
      <c r="AV1" s="104"/>
      <c r="AW1" s="104"/>
      <c r="AX1" s="104"/>
      <c r="AY1" s="104"/>
      <c r="AZ1" s="104"/>
      <c r="BA1" s="104"/>
      <c r="BB1" s="104"/>
    </row>
    <row r="2" spans="1:88">
      <c r="A2" s="104"/>
      <c r="B2" s="104"/>
      <c r="C2" s="104" t="s">
        <v>167</v>
      </c>
      <c r="D2" s="104"/>
      <c r="E2" s="104"/>
      <c r="F2" s="104"/>
      <c r="G2" s="104" t="s">
        <v>168</v>
      </c>
      <c r="H2" s="104"/>
      <c r="I2" s="104"/>
      <c r="J2" s="104"/>
      <c r="K2" s="104" t="s">
        <v>167</v>
      </c>
      <c r="L2" s="104"/>
      <c r="M2" s="104"/>
      <c r="N2" s="104"/>
      <c r="O2" s="104" t="s">
        <v>168</v>
      </c>
      <c r="P2" s="104"/>
      <c r="Q2" s="104"/>
      <c r="R2" s="104"/>
      <c r="S2" s="104" t="s">
        <v>167</v>
      </c>
      <c r="T2" s="104"/>
      <c r="U2" s="104"/>
      <c r="V2" s="104"/>
      <c r="W2" s="104" t="s">
        <v>168</v>
      </c>
      <c r="X2" s="104"/>
      <c r="Y2" s="104"/>
      <c r="Z2" s="104"/>
      <c r="AA2" s="104" t="s">
        <v>173</v>
      </c>
      <c r="AB2" s="104"/>
      <c r="AC2" s="104"/>
      <c r="AD2" s="104"/>
      <c r="AE2" s="104" t="s">
        <v>175</v>
      </c>
      <c r="AF2" s="104"/>
      <c r="AG2" s="104"/>
      <c r="AH2" s="104"/>
      <c r="AI2" s="104" t="s">
        <v>177</v>
      </c>
      <c r="AJ2" s="104"/>
      <c r="AK2" s="104"/>
      <c r="AL2" s="104"/>
      <c r="AM2" s="104" t="s">
        <v>167</v>
      </c>
      <c r="AN2" s="104"/>
      <c r="AO2" s="104"/>
      <c r="AP2" s="104"/>
      <c r="AQ2" s="104" t="s">
        <v>168</v>
      </c>
      <c r="AR2" s="104"/>
      <c r="AS2" s="104"/>
      <c r="AT2" s="104"/>
      <c r="AU2" s="104" t="s">
        <v>167</v>
      </c>
      <c r="AV2" s="104"/>
      <c r="AW2" s="104"/>
      <c r="AX2" s="104"/>
      <c r="AY2" s="104" t="s">
        <v>168</v>
      </c>
      <c r="AZ2" s="104"/>
      <c r="BA2" s="104"/>
      <c r="BB2" s="104"/>
    </row>
    <row r="3" spans="1:88">
      <c r="A3" s="104" t="s">
        <v>165</v>
      </c>
      <c r="B3" s="104" t="s">
        <v>164</v>
      </c>
      <c r="C3" s="104" t="s">
        <v>169</v>
      </c>
      <c r="D3" s="104"/>
      <c r="E3" s="104" t="s">
        <v>60</v>
      </c>
      <c r="F3" s="104"/>
      <c r="G3" s="104" t="s">
        <v>169</v>
      </c>
      <c r="H3" s="104"/>
      <c r="I3" s="104" t="s">
        <v>60</v>
      </c>
      <c r="J3" s="104"/>
      <c r="K3" s="104" t="s">
        <v>169</v>
      </c>
      <c r="L3" s="104"/>
      <c r="M3" s="104" t="s">
        <v>60</v>
      </c>
      <c r="N3" s="104"/>
      <c r="O3" s="104" t="s">
        <v>169</v>
      </c>
      <c r="P3" s="104"/>
      <c r="Q3" s="104" t="s">
        <v>60</v>
      </c>
      <c r="R3" s="104"/>
      <c r="S3" s="104" t="s">
        <v>169</v>
      </c>
      <c r="T3" s="104"/>
      <c r="U3" s="104" t="s">
        <v>60</v>
      </c>
      <c r="V3" s="104"/>
      <c r="W3" s="104" t="s">
        <v>169</v>
      </c>
      <c r="X3" s="104"/>
      <c r="Y3" s="104" t="s">
        <v>60</v>
      </c>
      <c r="Z3" s="104"/>
      <c r="AA3" s="104" t="s">
        <v>169</v>
      </c>
      <c r="AB3" s="104"/>
      <c r="AC3" s="104" t="s">
        <v>60</v>
      </c>
      <c r="AD3" s="104"/>
      <c r="AE3" s="104" t="s">
        <v>169</v>
      </c>
      <c r="AF3" s="104"/>
      <c r="AG3" s="104" t="s">
        <v>60</v>
      </c>
      <c r="AH3" s="104"/>
      <c r="AI3" s="104" t="s">
        <v>169</v>
      </c>
      <c r="AJ3" s="104"/>
      <c r="AK3" s="104" t="s">
        <v>60</v>
      </c>
      <c r="AL3" s="104"/>
      <c r="AM3" s="104" t="s">
        <v>169</v>
      </c>
      <c r="AN3" s="104"/>
      <c r="AO3" s="104" t="s">
        <v>60</v>
      </c>
      <c r="AP3" s="104"/>
      <c r="AQ3" s="104" t="s">
        <v>169</v>
      </c>
      <c r="AR3" s="104"/>
      <c r="AS3" s="104" t="s">
        <v>60</v>
      </c>
      <c r="AT3" s="104"/>
      <c r="AU3" s="104" t="s">
        <v>169</v>
      </c>
      <c r="AV3" s="104"/>
      <c r="AW3" s="104" t="s">
        <v>60</v>
      </c>
      <c r="AX3" s="104"/>
      <c r="AY3" s="104" t="s">
        <v>169</v>
      </c>
      <c r="AZ3" s="104"/>
      <c r="BA3" s="104" t="s">
        <v>60</v>
      </c>
      <c r="BB3" s="104"/>
    </row>
    <row r="4" spans="1:88">
      <c r="A4" s="104"/>
      <c r="B4" s="104"/>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40" t="s">
        <v>82</v>
      </c>
      <c r="B5" s="140"/>
      <c r="C5" s="84">
        <f>SUM(C6:C354)</f>
        <v>294718.98663668707</v>
      </c>
      <c r="D5" s="84">
        <f t="shared" ref="D5:BB5" si="0">SUM(D6:D354)</f>
        <v>283756.60440412816</v>
      </c>
      <c r="E5" s="84">
        <f t="shared" si="0"/>
        <v>232923.76043105891</v>
      </c>
      <c r="F5" s="84">
        <f t="shared" si="0"/>
        <v>229233.16251863894</v>
      </c>
      <c r="G5" s="84">
        <f t="shared" si="0"/>
        <v>197982.1109457773</v>
      </c>
      <c r="H5" s="84">
        <f t="shared" si="0"/>
        <v>184584.85124445471</v>
      </c>
      <c r="I5" s="84">
        <f t="shared" si="0"/>
        <v>84380.767491530787</v>
      </c>
      <c r="J5" s="84">
        <f t="shared" si="0"/>
        <v>83011.873889424212</v>
      </c>
      <c r="K5" s="84">
        <f t="shared" si="0"/>
        <v>249394.90057442646</v>
      </c>
      <c r="L5" s="84">
        <f t="shared" si="0"/>
        <v>239925.64075948054</v>
      </c>
      <c r="M5" s="84">
        <f t="shared" si="0"/>
        <v>196711.55805228878</v>
      </c>
      <c r="N5" s="84">
        <f t="shared" si="0"/>
        <v>193591.82741541284</v>
      </c>
      <c r="O5" s="84">
        <f t="shared" si="0"/>
        <v>165518.78143286429</v>
      </c>
      <c r="P5" s="84">
        <f t="shared" si="0"/>
        <v>152648.61225284275</v>
      </c>
      <c r="Q5" s="84">
        <f t="shared" si="0"/>
        <v>103899.58908509066</v>
      </c>
      <c r="R5" s="84">
        <f t="shared" si="0"/>
        <v>92517.762225796279</v>
      </c>
      <c r="S5" s="84">
        <f t="shared" si="0"/>
        <v>315128.50171224907</v>
      </c>
      <c r="T5" s="84">
        <f t="shared" si="0"/>
        <v>303982.54557237751</v>
      </c>
      <c r="U5" s="84">
        <f t="shared" si="0"/>
        <v>262445.15919011057</v>
      </c>
      <c r="V5" s="84">
        <f t="shared" si="0"/>
        <v>257648.73222831049</v>
      </c>
      <c r="W5" s="84">
        <f t="shared" si="0"/>
        <v>192434.19160817718</v>
      </c>
      <c r="X5" s="84">
        <f t="shared" si="0"/>
        <v>178686.83397332227</v>
      </c>
      <c r="Y5" s="84">
        <f t="shared" si="0"/>
        <v>130814.99926040364</v>
      </c>
      <c r="Z5" s="84">
        <f t="shared" si="0"/>
        <v>118555.98394627588</v>
      </c>
      <c r="AA5" s="84">
        <f t="shared" si="0"/>
        <v>373518.17533854808</v>
      </c>
      <c r="AB5" s="84">
        <f t="shared" si="0"/>
        <v>360396.17064931797</v>
      </c>
      <c r="AC5" s="84">
        <f t="shared" si="0"/>
        <v>327751.50003820285</v>
      </c>
      <c r="AD5" s="84">
        <f t="shared" si="0"/>
        <v>320741.25756935967</v>
      </c>
      <c r="AE5" s="84">
        <f t="shared" ref="AE5" si="1">SUM(AE6:AE354)</f>
        <v>213393.41413502287</v>
      </c>
      <c r="AF5" s="84">
        <f t="shared" ref="AF5" si="2">SUM(AF6:AF354)</f>
        <v>204042.01111302187</v>
      </c>
      <c r="AG5" s="84">
        <f t="shared" ref="AG5" si="3">SUM(AG6:AG354)</f>
        <v>160710.07161288525</v>
      </c>
      <c r="AH5" s="84">
        <f t="shared" ref="AH5" si="4">SUM(AH6:AH354)</f>
        <v>157708.19776895418</v>
      </c>
      <c r="AI5" s="84">
        <f t="shared" si="0"/>
        <v>217459.05876663627</v>
      </c>
      <c r="AJ5" s="84">
        <f t="shared" si="0"/>
        <v>203383.43880474215</v>
      </c>
      <c r="AK5" s="84">
        <f t="shared" si="0"/>
        <v>122058.70353361189</v>
      </c>
      <c r="AL5" s="84">
        <f t="shared" si="0"/>
        <v>119394.82820133561</v>
      </c>
      <c r="AM5" s="84">
        <f t="shared" si="0"/>
        <v>382136.44887528312</v>
      </c>
      <c r="AN5" s="84">
        <f t="shared" si="0"/>
        <v>366148.69814007205</v>
      </c>
      <c r="AO5" s="84">
        <f t="shared" si="0"/>
        <v>321845.2807883505</v>
      </c>
      <c r="AP5" s="84">
        <f t="shared" si="0"/>
        <v>315127.56437873113</v>
      </c>
      <c r="AQ5" s="84">
        <f t="shared" si="0"/>
        <v>192430.06111998105</v>
      </c>
      <c r="AR5" s="84">
        <f t="shared" si="0"/>
        <v>178682.7314877235</v>
      </c>
      <c r="AS5" s="84">
        <f t="shared" si="0"/>
        <v>130810.86877220748</v>
      </c>
      <c r="AT5" s="84">
        <f t="shared" si="0"/>
        <v>118551.88146067715</v>
      </c>
      <c r="AU5" s="84">
        <f t="shared" si="0"/>
        <v>388153.05985982617</v>
      </c>
      <c r="AV5" s="84">
        <f t="shared" si="0"/>
        <v>375706.33752544591</v>
      </c>
      <c r="AW5" s="84">
        <f t="shared" si="0"/>
        <v>351432.72506749653</v>
      </c>
      <c r="AX5" s="84">
        <f t="shared" si="0"/>
        <v>343775.8402991863</v>
      </c>
      <c r="AY5" s="84">
        <f t="shared" si="0"/>
        <v>217595.09398855545</v>
      </c>
      <c r="AZ5" s="84">
        <f t="shared" si="0"/>
        <v>203518.32219372143</v>
      </c>
      <c r="BA5" s="84">
        <f t="shared" si="0"/>
        <v>122194.73875553107</v>
      </c>
      <c r="BB5" s="84">
        <f t="shared" si="0"/>
        <v>119529.71159031485</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CEA'!D4*'Unit cost and utilities'!$F$7+'Surv-rate CEA'!E4*'Unit cost and utilities'!$H$7+'Unit cost and utilities'!$G$14*(1-'Surv-rate CEA'!C4)+'Unit cost and utilities'!B36</f>
        <v>24968.630436578213</v>
      </c>
      <c r="D6" s="12">
        <f t="shared" ref="D6:D69" si="5">C6/(1+DISC)^($B6)</f>
        <v>24968.630436578213</v>
      </c>
      <c r="E6" s="12">
        <f>C6-'Surv-rate CEA'!E4*'Unit cost and utilities'!$H$7-'Unit cost and utilities'!$G$14*(1-'Surv-rate CEA'!C4)</f>
        <v>24968.630436578213</v>
      </c>
      <c r="F6" s="12">
        <f t="shared" ref="F6:F69" si="6">E6/(1+DISC)^($B6)</f>
        <v>24968.630436578213</v>
      </c>
      <c r="G6" s="12">
        <f>'Surv-rate CEA'!G4*'Unit cost and utilities'!$F$4+'Surv-rate CEA'!H4*'Unit cost and utilities'!$H$4+(1-'Surv-rate CEA'!F4)*'Unit cost and utilities'!$G$14+'Unit cost and utilities'!B33</f>
        <v>10618.135899389634</v>
      </c>
      <c r="H6" s="12">
        <f t="shared" ref="H6:H69" si="7">G6/(1+DISC)^($B6)</f>
        <v>10618.135899389634</v>
      </c>
      <c r="I6" s="12">
        <f>G6-'Surv-rate CEA'!H4*'Unit cost and utilities'!$H$4-(1-'Surv-rate CEA'!F4)*'Unit cost and utilities'!$G$14</f>
        <v>10618.135899389634</v>
      </c>
      <c r="J6" s="12">
        <f t="shared" ref="J6:J69" si="8">I6/(1+DISC)^($B6)</f>
        <v>10618.135899389634</v>
      </c>
      <c r="K6" s="12">
        <f>'Surv-rate CEA'!K4*'Unit cost and utilities'!$F$10+'Surv-rate CEA'!J4*'Unit cost and utilities'!$H$10+(1-'Surv-rate CEA'!$I$4)*'Unit cost and utilities'!$G$14+'Unit cost and utilities'!B39</f>
        <v>25616.178085835098</v>
      </c>
      <c r="L6" s="12">
        <f t="shared" ref="L6:L69" si="9">K6/(1+DISC)^($B6)</f>
        <v>25616.178085835098</v>
      </c>
      <c r="M6" s="12">
        <f>K6-'Surv-rate CEA'!J4*'Unit cost and utilities'!$H$10-(1-'Surv-rate CEA'!$I$4)*'Unit cost and utilities'!$G$14</f>
        <v>25616.178085835098</v>
      </c>
      <c r="N6" s="12">
        <f t="shared" ref="N6:N69" si="10">M6/(1+DISC)^($B6)</f>
        <v>25616.178085835098</v>
      </c>
      <c r="O6" s="12">
        <f>'Surv-rate CEA'!N4*'Unit cost and utilities'!$F$3+'Surv-rate CEA'!M4*'Unit cost and utilities'!$H$3+(1-'Surv-rate CEA'!L4)*'Unit cost and utilities'!$G$14+'Unit cost and utilities'!B33</f>
        <v>7819.1321237396351</v>
      </c>
      <c r="P6" s="12">
        <f t="shared" ref="P6:P69" si="11">O6/(1+DISC)^($B6)</f>
        <v>7819.1321237396351</v>
      </c>
      <c r="Q6" s="12">
        <f>O6-'Surv-rate CEA'!M4*'Unit cost and utilities'!$H$3-(1-'Surv-rate CEA'!L4)*'Unit cost and utilities'!$G$14</f>
        <v>3344.500876889635</v>
      </c>
      <c r="R6" s="12">
        <f t="shared" ref="R6:R69" si="12">Q6/(1+DISC)^($B6)</f>
        <v>3344.500876889635</v>
      </c>
      <c r="S6" s="12">
        <f>'Surv-rate CEA'!Q4*'Unit cost and utilities'!$F$11+'Surv-rate CEA'!P4*'Unit cost and utilities'!$H$11+(1-'Surv-rate CEA'!O4)*'Unit cost and utilities'!$G$14+'Unit cost and utilities'!B39</f>
        <v>24832.655908335095</v>
      </c>
      <c r="T6" s="12">
        <f t="shared" ref="T6:T69" si="13">S6/(1+DISC)^($B6)</f>
        <v>24832.655908335095</v>
      </c>
      <c r="U6" s="12">
        <f>S6-'Surv-rate CEA'!P4*'Unit cost and utilities'!$H$11-(1-'Surv-rate CEA'!O4)*'Unit cost and utilities'!$G$14</f>
        <v>24832.655908335095</v>
      </c>
      <c r="V6" s="12">
        <f t="shared" ref="V6:V69" si="14">U6/(1+DISC)^($B6)</f>
        <v>24832.655908335095</v>
      </c>
      <c r="W6" s="12">
        <f>'Surv-rate CEA'!T4*'Unit cost and utilities'!$F$4+'Surv-rate CEA'!S4*'Unit cost and utilities'!$H$4+(1-'Surv-rate CEA'!R4)*'Unit cost and utilities'!$G$14+'Unit cost and utilities'!B33</f>
        <v>7819.1321237396351</v>
      </c>
      <c r="X6" s="12">
        <f t="shared" ref="X6:X69" si="15">W6/(1+DISC)^($B6)</f>
        <v>7819.1321237396351</v>
      </c>
      <c r="Y6" s="12">
        <f>W6-'Surv-rate CEA'!S4*'Unit cost and utilities'!$H$4-(1-'Surv-rate CEA'!R4)*'Unit cost and utilities'!$G$14</f>
        <v>3344.500876889635</v>
      </c>
      <c r="Z6" s="12">
        <f t="shared" ref="Z6:Z69" si="16">Y6/(1+DISC)^($B6)</f>
        <v>3344.500876889635</v>
      </c>
      <c r="AA6" s="12">
        <f>'Surv-rate CEA'!W4*'Unit cost and utilities'!$F$6+'Surv-rate CEA'!V4*'Unit cost and utilities'!$H$6+(1-'Surv-rate CEA'!U4)*'Unit cost and utilities'!$G$14+'Unit cost and utilities'!B35</f>
        <v>25373.493765835097</v>
      </c>
      <c r="AB6" s="12">
        <f t="shared" ref="AB6:AB69" si="17">AA6/(1+DISC)^($B6)</f>
        <v>25373.493765835097</v>
      </c>
      <c r="AC6" s="12">
        <f>AA6-'Surv-rate CEA'!V4*'Unit cost and utilities'!$H$6-(1-'Surv-rate CEA'!U4)*'Unit cost and utilities'!$G$14</f>
        <v>25373.493765835097</v>
      </c>
      <c r="AD6" s="12">
        <f t="shared" ref="AD6:AD69" si="18">AC6/(1+DISC)^($B6)</f>
        <v>25373.493765835097</v>
      </c>
      <c r="AE6" s="12">
        <f>'Surv-rate CEA'!Z4*'Unit cost and utilities'!$F$12+'Surv-rate CEA'!Y4*'Unit cost and utilities'!$H$12+(1-'Surv-rate CEA'!X4)*'Unit cost and utilities'!$G$14+'Unit cost and utilities'!B39</f>
        <v>18043.583085835096</v>
      </c>
      <c r="AF6" s="12">
        <f t="shared" ref="AF6:AF69" si="19">AE6/(1+DISC)^($B6)</f>
        <v>18043.583085835096</v>
      </c>
      <c r="AG6" s="12">
        <f>AE6-'Surv-rate CEA'!Y4*'Unit cost and utilities'!$H$12-(1-'Surv-rate CEA'!X4)*'Unit cost and utilities'!$G$14</f>
        <v>18043.583085835096</v>
      </c>
      <c r="AH6" s="12">
        <f t="shared" ref="AH6:AH69" si="20">AG6/(1+DISC)^($B6)</f>
        <v>18043.583085835096</v>
      </c>
      <c r="AI6" s="12">
        <f>'Surv-rate CEA'!AC4*'Unit cost and utilities'!$F$5+'Surv-rate CEA'!AB4*'Unit cost and utilities'!$H$5+'Unit cost and utilities'!B34</f>
        <v>11627.493879999998</v>
      </c>
      <c r="AJ6" s="12">
        <f t="shared" ref="AJ6:AJ69" si="21">AI6/(1+DISC)^($B6)</f>
        <v>11627.493879999998</v>
      </c>
      <c r="AK6" s="12">
        <f>AI6-'Surv-rate CEA'!AB4*'Unit cost and utilities'!$H$5</f>
        <v>11627.493879999998</v>
      </c>
      <c r="AL6" s="12">
        <f t="shared" ref="AL6:AL69" si="22">AK6/(1+DISC)^($B6)</f>
        <v>11627.493879999998</v>
      </c>
      <c r="AM6" s="12">
        <f>'Surv-rate CEA'!AF4*'Unit cost and utilities'!$F$9+'Surv-rate CEA'!AE4*'Unit cost and utilities'!$H$9+'Unit cost and utilities'!B38</f>
        <v>21799.539214500001</v>
      </c>
      <c r="AN6" s="12">
        <f t="shared" ref="AN6:AN69" si="23">AM6/(1+DISC)^($B6)</f>
        <v>21799.539214500001</v>
      </c>
      <c r="AO6" s="12">
        <f>AM6-'Surv-rate CEA'!AE4*'Unit cost and utilities'!$H$9</f>
        <v>21799.539214500001</v>
      </c>
      <c r="AP6" s="12">
        <f t="shared" ref="AP6:AP69" si="24">AO6/(1+DISC)^($B6)</f>
        <v>21799.539214500001</v>
      </c>
      <c r="AQ6" s="13">
        <f>'Surv-rate CEA'!AI4*'Unit cost and utilities'!$F$4+'Surv-rate CEA'!AH4*'Unit cost and utilities'!$H$4+'Unit cost and utilities'!B33</f>
        <v>7819.1321237396351</v>
      </c>
      <c r="AR6" s="12">
        <f t="shared" ref="AR6:AR69" si="25">AQ6/(1+DISC)^($B6)</f>
        <v>7819.1321237396351</v>
      </c>
      <c r="AS6" s="13">
        <f>AQ6-'Surv-rate CEA'!AH4*'Unit cost and utilities'!$H$4</f>
        <v>3344.500876889635</v>
      </c>
      <c r="AT6" s="12">
        <f t="shared" ref="AT6:AT69" si="26">AS6/(1+DISC)^($B6)</f>
        <v>3344.500876889635</v>
      </c>
      <c r="AU6" s="12">
        <f>'Surv-rate CEA'!AL4*'Unit cost and utilities'!$F$8+'Surv-rate CEA'!AK4*'Unit cost and utilities'!$H$8+'Unit cost and utilities'!B37</f>
        <v>24399.933880000004</v>
      </c>
      <c r="AV6" s="12">
        <f t="shared" ref="AV6:AV69" si="27">AU6/(1+DISC)^($B6)</f>
        <v>24399.933880000004</v>
      </c>
      <c r="AW6" s="12">
        <f>AU6-'Surv-rate CEA'!AK4*'Unit cost and utilities'!$H$8</f>
        <v>24399.933880000004</v>
      </c>
      <c r="AX6" s="12">
        <f t="shared" ref="AX6:AX69" si="28">AW6/(1+DISC)^($B6)</f>
        <v>24399.933880000004</v>
      </c>
      <c r="AY6" s="12">
        <f>'Surv-rate CEA'!AO4*'Unit cost and utilities'!$F$5+'Surv-rate CEA'!AN4*'Unit cost and utilities'!$H$5+'Unit cost and utilities'!B34</f>
        <v>11627.493879999998</v>
      </c>
      <c r="AZ6" s="12">
        <f t="shared" ref="AZ6:AZ69" si="29">AY6/(1+DISC)^($B6)</f>
        <v>11627.493879999998</v>
      </c>
      <c r="BA6" s="12">
        <f>AY6-'Surv-rate CEA'!AN4*'Unit cost and utilities'!$H$5</f>
        <v>11627.493879999998</v>
      </c>
      <c r="BB6" s="12">
        <f t="shared" ref="BB6:BB69" si="30">BA6/(1+DISC)^($B6)</f>
        <v>11627.493879999998</v>
      </c>
    </row>
    <row r="7" spans="1:88">
      <c r="A7" s="12">
        <v>2</v>
      </c>
      <c r="B7" s="12">
        <f t="shared" ref="B7:B70" si="31">A6*21/365</f>
        <v>5.7534246575342465E-2</v>
      </c>
      <c r="C7" s="12">
        <f>'Surv-rate CEA'!D5*'Unit cost and utilities'!$F$7+'Surv-rate CEA'!E5*'Unit cost and utilities'!$H$7+'Unit cost and utilities'!$G$14*('Surv-rate CEA'!C4-'Surv-rate CEA'!C5)</f>
        <v>23393.53071315329</v>
      </c>
      <c r="D7" s="12">
        <f t="shared" si="5"/>
        <v>23353.780469229827</v>
      </c>
      <c r="E7" s="12">
        <f>C7-'Surv-rate CEA'!E5*'Unit cost and utilities'!$H$7-'Unit cost and utilities'!$G$14*('Surv-rate CEA'!C4-'Surv-rate CEA'!C5)</f>
        <v>23337.229987382088</v>
      </c>
      <c r="F7" s="12">
        <f t="shared" si="6"/>
        <v>23297.575409547251</v>
      </c>
      <c r="G7" s="12">
        <f>'Surv-rate CEA'!G5*'Unit cost and utilities'!$F$4+'Surv-rate CEA'!H5*'Unit cost and utilities'!$H$4+('Surv-rate CEA'!F4-'Surv-rate CEA'!F5)*'Unit cost and utilities'!$G$14</f>
        <v>7279.6984237545748</v>
      </c>
      <c r="H7" s="12">
        <f t="shared" si="7"/>
        <v>7267.3287737183455</v>
      </c>
      <c r="I7" s="12">
        <f>G7-'Surv-rate CEA'!H5*'Unit cost and utilities'!$H$4-('Surv-rate CEA'!F4-'Surv-rate CEA'!F5)*'Unit cost and utilities'!$G$14</f>
        <v>7150.8872316465313</v>
      </c>
      <c r="J7" s="12">
        <f t="shared" si="8"/>
        <v>7138.7364573486057</v>
      </c>
      <c r="K7" s="12">
        <f>'Surv-rate CEA'!K5*'Unit cost and utilities'!$F$10+'Surv-rate CEA'!J5*'Unit cost and utilities'!$H$10+('Surv-rate CEA'!I4-'Surv-rate CEA'!I5)*'Unit cost and utilities'!$G$14</f>
        <v>17627.272528555222</v>
      </c>
      <c r="L7" s="12">
        <f t="shared" si="9"/>
        <v>17597.320299825529</v>
      </c>
      <c r="M7" s="12">
        <f>K7-'Surv-rate CEA'!J5*'Unit cost and utilities'!$H$10-('Surv-rate CEA'!I4-'Surv-rate CEA'!I5)*'Unit cost and utilities'!$G$14</f>
        <v>17570.35108770381</v>
      </c>
      <c r="N7" s="12">
        <f t="shared" si="10"/>
        <v>17540.495579780654</v>
      </c>
      <c r="O7" s="12">
        <f>'Surv-rate CEA'!N5*'Unit cost and utilities'!$F$3+'Surv-rate CEA'!M5*'Unit cost and utilities'!$H$3+('Surv-rate CEA'!L4-'Surv-rate CEA'!L5)*'Unit cost and utilities'!$G$14</f>
        <v>4556.6554512374132</v>
      </c>
      <c r="P7" s="12">
        <f t="shared" si="11"/>
        <v>4548.9127907607699</v>
      </c>
      <c r="Q7" s="12">
        <f>O7-'Surv-rate CEA'!M5*'Unit cost and utilities'!$H$3-('Surv-rate CEA'!L4-'Surv-rate CEA'!L5)*'Unit cost and utilities'!$G$14</f>
        <v>64.604356303664261</v>
      </c>
      <c r="R7" s="12">
        <f t="shared" si="12"/>
        <v>64.494580701465608</v>
      </c>
      <c r="S7" s="12">
        <f>'Surv-rate CEA'!Q5*'Unit cost and utilities'!$F$11+'Surv-rate CEA'!P5*'Unit cost and utilities'!$H$11+('Surv-rate CEA'!O4-'Surv-rate CEA'!O5)*'Unit cost and utilities'!$G$14</f>
        <v>16847.912287219071</v>
      </c>
      <c r="T7" s="12">
        <f t="shared" si="13"/>
        <v>16819.284345963435</v>
      </c>
      <c r="U7" s="12">
        <f>S7-'Surv-rate CEA'!P5*'Unit cost and utilities'!$H$11-('Surv-rate CEA'!O4-'Surv-rate CEA'!O5)*'Unit cost and utilities'!$G$14</f>
        <v>16790.990846367658</v>
      </c>
      <c r="V7" s="12">
        <f t="shared" si="14"/>
        <v>16762.45962591856</v>
      </c>
      <c r="W7" s="12">
        <f>'Surv-rate CEA'!T5*'Unit cost and utilities'!$F$4+'Surv-rate CEA'!S5*'Unit cost and utilities'!$H$4+('Surv-rate CEA'!R4-'Surv-rate CEA'!R5)*'Unit cost and utilities'!$G$14</f>
        <v>4550.372969132306</v>
      </c>
      <c r="X7" s="12">
        <f t="shared" si="15"/>
        <v>4542.6409838375839</v>
      </c>
      <c r="Y7" s="12">
        <f>W7-'Surv-rate CEA'!S5*'Unit cost and utilities'!$H$4-('Surv-rate CEA'!R4-'Surv-rate CEA'!R5)*'Unit cost and utilities'!$G$14</f>
        <v>58.321874198557069</v>
      </c>
      <c r="Z7" s="12">
        <f t="shared" si="16"/>
        <v>58.2227737782788</v>
      </c>
      <c r="AA7" s="12">
        <f>'Surv-rate CEA'!W5*'Unit cost and utilities'!$F$6+'Surv-rate CEA'!V5*'Unit cost and utilities'!$H$6+('Surv-rate CEA'!U4-'Surv-rate CEA'!U5)*'Unit cost and utilities'!$G$14</f>
        <v>17433.804964779254</v>
      </c>
      <c r="AB7" s="12">
        <f t="shared" si="17"/>
        <v>17404.181475774476</v>
      </c>
      <c r="AC7" s="12">
        <f>AA7-'Surv-rate CEA'!V5*'Unit cost and utilities'!$H$6-('Surv-rate CEA'!U4-'Surv-rate CEA'!U5)*'Unit cost and utilities'!$G$14</f>
        <v>17381.696444587833</v>
      </c>
      <c r="AD7" s="12">
        <f t="shared" si="18"/>
        <v>17352.161498283749</v>
      </c>
      <c r="AE7" s="12">
        <f>'Surv-rate CEA'!Z5*'Unit cost and utilities'!$F$12+'Surv-rate CEA'!Y5*'Unit cost and utilities'!$H$12+('Surv-rate CEA'!X4-'Surv-rate CEA'!X5)*'Unit cost and utilities'!$G$14</f>
        <v>10094.901861560416</v>
      </c>
      <c r="AF7" s="12">
        <f t="shared" si="19"/>
        <v>10077.748623073212</v>
      </c>
      <c r="AG7" s="12">
        <f>AE7-'Surv-rate CEA'!Y5*'Unit cost and utilities'!$H$12-('Surv-rate CEA'!X4-'Surv-rate CEA'!X5)*'Unit cost and utilities'!$G$14</f>
        <v>10037.980420709004</v>
      </c>
      <c r="AH7" s="12">
        <f t="shared" si="20"/>
        <v>10020.923903028337</v>
      </c>
      <c r="AI7" s="12">
        <f>'Surv-rate CEA'!AC5*'Unit cost and utilities'!$F$5+'Surv-rate CEA'!AB5*'Unit cost and utilities'!$H$5+('Surv-rate CEA'!AA4-'Surv-rate CEA'!AA5)*'Unit cost and utilities'!$G$14</f>
        <v>7944.8933546935314</v>
      </c>
      <c r="AJ7" s="12">
        <f t="shared" si="21"/>
        <v>7931.3934066665579</v>
      </c>
      <c r="AK7" s="12">
        <f>AI7-'Surv-rate CEA'!AB5*'Unit cost and utilities'!$H$5-('Surv-rate CEA'!AA4-'Surv-rate CEA'!AA5)*'Unit cost and utilities'!$G$14</f>
        <v>7857.2480485761971</v>
      </c>
      <c r="AL7" s="12">
        <f t="shared" si="22"/>
        <v>7843.8970272905372</v>
      </c>
      <c r="AM7" s="12">
        <f>'Surv-rate CEA'!AF5*'Unit cost and utilities'!$F$9+'Surv-rate CEA'!AE5*'Unit cost and utilities'!$H$9+('Surv-rate CEA'!AD4-'Surv-rate CEA'!AD5)*'Unit cost and utilities'!G14</f>
        <v>18078.940130136561</v>
      </c>
      <c r="AN7" s="12">
        <f t="shared" si="23"/>
        <v>18048.220428657445</v>
      </c>
      <c r="AO7" s="12">
        <f>AM7-'Surv-rate CEA'!AE5*'Unit cost and utilities'!$H$9-('Surv-rate CEA'!AD4-'Surv-rate CEA'!AD5)*'Unit cost and utilities'!G14</f>
        <v>18053.853142778036</v>
      </c>
      <c r="AP7" s="12">
        <f t="shared" si="24"/>
        <v>18023.176069061228</v>
      </c>
      <c r="AQ7" s="13">
        <f>'Surv-rate CEA'!AI5*'Unit cost and utilities'!$F$4+'Surv-rate CEA'!AH5*'Unit cost and utilities'!$H$4+('Surv-rate CEA'!AG4-'Surv-rate CEA'!AG5)*'Unit cost and utilities'!$G$14</f>
        <v>4550.372969132306</v>
      </c>
      <c r="AR7" s="12">
        <f t="shared" si="25"/>
        <v>4542.6409838375839</v>
      </c>
      <c r="AS7" s="13">
        <f>AQ7-'Surv-rate CEA'!AH5*'Unit cost and utilities'!$H$4-('Surv-rate CEA'!AG4-'Surv-rate CEA'!AG5)*'Unit cost and utilities'!$G$14</f>
        <v>58.321874198557069</v>
      </c>
      <c r="AT7" s="12">
        <f t="shared" si="26"/>
        <v>58.2227737782788</v>
      </c>
      <c r="AU7" s="12">
        <f>'Surv-rate CEA'!AL5*'Unit cost and utilities'!$F$8+'Surv-rate CEA'!AK5*'Unit cost and utilities'!$H$8+('Surv-rate CEA'!AJ4-'Surv-rate CEA'!AJ5)*'Unit cost and utilities'!$G$14</f>
        <v>18467.567087700812</v>
      </c>
      <c r="AV7" s="12">
        <f t="shared" si="27"/>
        <v>18436.187032017457</v>
      </c>
      <c r="AW7" s="12">
        <f>AU7-'Surv-rate CEA'!AK5*'Unit cost and utilities'!$H$8-('Surv-rate CEA'!AJ4-'Surv-rate CEA'!AJ5)*'Unit cost and utilities'!$G$14</f>
        <v>18397.017152078493</v>
      </c>
      <c r="AX7" s="12">
        <f t="shared" si="28"/>
        <v>18365.75697471467</v>
      </c>
      <c r="AY7" s="12">
        <f>'Surv-rate CEA'!AO5*'Unit cost and utilities'!$F$5+'Surv-rate CEA'!AN5*'Unit cost and utilities'!$H$5+('Surv-rate CEA'!AM4-'Surv-rate CEA'!AM5)*'Unit cost and utilities'!$G$14</f>
        <v>7944.8933546935314</v>
      </c>
      <c r="AZ7" s="12">
        <f t="shared" si="29"/>
        <v>7931.3934066665579</v>
      </c>
      <c r="BA7" s="12">
        <f>AY7-'Surv-rate CEA'!AN5*'Unit cost and utilities'!$H$5-('Surv-rate CEA'!AM4-'Surv-rate CEA'!AM5)*'Unit cost and utilities'!$G$14</f>
        <v>7857.2480485761971</v>
      </c>
      <c r="BB7" s="12">
        <f t="shared" si="30"/>
        <v>7843.8970272905372</v>
      </c>
    </row>
    <row r="8" spans="1:88">
      <c r="A8" s="12">
        <v>3</v>
      </c>
      <c r="B8" s="12">
        <f t="shared" si="31"/>
        <v>0.11506849315068493</v>
      </c>
      <c r="C8" s="12">
        <f>'Surv-rate CEA'!D6*'Unit cost and utilities'!$G$7+'Surv-rate CEA'!E6*'Unit cost and utilities'!$H$7+'Unit cost and utilities'!$G$14*('Surv-rate CEA'!C5-'Surv-rate CEA'!C6)</f>
        <v>16001.14455827275</v>
      </c>
      <c r="D8" s="12">
        <f t="shared" si="5"/>
        <v>15946.812527758868</v>
      </c>
      <c r="E8" s="12">
        <f>C8-'Surv-rate CEA'!E6*'Unit cost and utilities'!$H$7-'Unit cost and utilities'!$G$14*('Surv-rate CEA'!C5-'Surv-rate CEA'!C6)</f>
        <v>15772.168536549749</v>
      </c>
      <c r="F8" s="12">
        <f t="shared" si="6"/>
        <v>15718.613996180642</v>
      </c>
      <c r="G8" s="12">
        <f>'Surv-rate CEA'!G6*'Unit cost and utilities'!$F$4+'Surv-rate CEA'!H6*'Unit cost and utilities'!$H$4+('Surv-rate CEA'!F5-'Surv-rate CEA'!F6)*'Unit cost and utilities'!$G$14</f>
        <v>7179.5684345057462</v>
      </c>
      <c r="H8" s="12">
        <f t="shared" si="7"/>
        <v>7155.1901452002849</v>
      </c>
      <c r="I8" s="12">
        <f>G8-'Surv-rate CEA'!H6*'Unit cost and utilities'!$H$4-('Surv-rate CEA'!F5-'Surv-rate CEA'!F6)*'Unit cost and utilities'!$G$14</f>
        <v>6691.2843507622165</v>
      </c>
      <c r="J8" s="12">
        <f t="shared" si="8"/>
        <v>6668.5640344624226</v>
      </c>
      <c r="K8" s="12">
        <f>'Surv-rate CEA'!K6*'Unit cost and utilities'!$F$10+'Surv-rate CEA'!J6*'Unit cost and utilities'!$H$10+('Surv-rate CEA'!I5-'Surv-rate CEA'!I6)*'Unit cost and utilities'!$G$14</f>
        <v>17309.563716966339</v>
      </c>
      <c r="L8" s="12">
        <f t="shared" si="9"/>
        <v>17250.788937410587</v>
      </c>
      <c r="M8" s="12">
        <f>K8-'Surv-rate CEA'!J6*'Unit cost and utilities'!$H$10-('Surv-rate CEA'!I5-'Surv-rate CEA'!I6)*'Unit cost and utilities'!$G$14</f>
        <v>17091.947446069746</v>
      </c>
      <c r="N8" s="12">
        <f t="shared" si="10"/>
        <v>17033.911584522491</v>
      </c>
      <c r="O8" s="12">
        <f>'Surv-rate CEA'!N6*'Unit cost and utilities'!$F$3+'Surv-rate CEA'!M6*'Unit cost and utilities'!$H$3+('Surv-rate CEA'!L5-'Surv-rate CEA'!L6)*'Unit cost and utilities'!$G$14</f>
        <v>4758.7462392975276</v>
      </c>
      <c r="P8" s="12">
        <f t="shared" si="11"/>
        <v>4742.5878735668921</v>
      </c>
      <c r="Q8" s="12">
        <f>O8-'Surv-rate CEA'!M6*'Unit cost and utilities'!$H$3-('Surv-rate CEA'!L5-'Surv-rate CEA'!L6)*'Unit cost and utilities'!$G$14</f>
        <v>346.53804397291492</v>
      </c>
      <c r="R8" s="12">
        <f t="shared" si="12"/>
        <v>345.36137092238471</v>
      </c>
      <c r="S8" s="12">
        <f>'Surv-rate CEA'!Q6*'Unit cost and utilities'!$F$11+'Surv-rate CEA'!P6*'Unit cost and utilities'!$H$11+('Surv-rate CEA'!O5-'Surv-rate CEA'!O6)*'Unit cost and utilities'!$G$14</f>
        <v>16551.423812989353</v>
      </c>
      <c r="T8" s="12">
        <f t="shared" si="13"/>
        <v>16495.223304308201</v>
      </c>
      <c r="U8" s="12">
        <f>S8-'Surv-rate CEA'!P6*'Unit cost and utilities'!$H$11-('Surv-rate CEA'!O5-'Surv-rate CEA'!O6)*'Unit cost and utilities'!$G$14</f>
        <v>16333.80754209276</v>
      </c>
      <c r="V8" s="12">
        <f t="shared" si="14"/>
        <v>16278.345951420108</v>
      </c>
      <c r="W8" s="12">
        <f>'Surv-rate CEA'!T6*'Unit cost and utilities'!$F$4+'Surv-rate CEA'!S6*'Unit cost and utilities'!$H$4+('Surv-rate CEA'!R5-'Surv-rate CEA'!R6)*'Unit cost and utilities'!$G$14</f>
        <v>4725.0469783720673</v>
      </c>
      <c r="X8" s="12">
        <f t="shared" si="15"/>
        <v>4709.0030387855259</v>
      </c>
      <c r="Y8" s="12">
        <f>W8-'Surv-rate CEA'!S6*'Unit cost and utilities'!$H$4-('Surv-rate CEA'!R5-'Surv-rate CEA'!R6)*'Unit cost and utilities'!$G$14</f>
        <v>312.83878304745463</v>
      </c>
      <c r="Z8" s="12">
        <f t="shared" si="16"/>
        <v>311.77653614101865</v>
      </c>
      <c r="AA8" s="12">
        <f>'Surv-rate CEA'!W6*'Unit cost and utilities'!$F$6+'Surv-rate CEA'!V6*'Unit cost and utilities'!$H$6+('Surv-rate CEA'!U5-'Surv-rate CEA'!U6)*'Unit cost and utilities'!$G$14</f>
        <v>17327.125909466733</v>
      </c>
      <c r="AB8" s="12">
        <f t="shared" si="17"/>
        <v>17268.291497328115</v>
      </c>
      <c r="AC8" s="12">
        <f>AA8-'Surv-rate CEA'!V6*'Unit cost and utilities'!$H$6-('Surv-rate CEA'!U5-'Surv-rate CEA'!U6)*'Unit cost and utilities'!$G$14</f>
        <v>17135.72151593785</v>
      </c>
      <c r="AD8" s="12">
        <f t="shared" si="18"/>
        <v>17077.537019141964</v>
      </c>
      <c r="AE8" s="12">
        <f>'Surv-rate CEA'!Z6*'Unit cost and utilities'!$F$12+'Surv-rate CEA'!Y6*'Unit cost and utilities'!$H$12+('Surv-rate CEA'!X5-'Surv-rate CEA'!X6)*'Unit cost and utilities'!$G$14</f>
        <v>9982.2836334915046</v>
      </c>
      <c r="AF8" s="12">
        <f t="shared" si="19"/>
        <v>9948.3886994761324</v>
      </c>
      <c r="AG8" s="12">
        <f>AE8-'Surv-rate CEA'!Y6*'Unit cost and utilities'!$H$12-('Surv-rate CEA'!X5-'Surv-rate CEA'!X6)*'Unit cost and utilities'!$G$14</f>
        <v>9764.6673625949115</v>
      </c>
      <c r="AH8" s="12">
        <f t="shared" si="20"/>
        <v>9731.5113465880368</v>
      </c>
      <c r="AI8" s="12">
        <f>'Surv-rate CEA'!AC6*'Unit cost and utilities'!$F$5+'Surv-rate CEA'!AB6*'Unit cost and utilities'!$H$5+('Surv-rate CEA'!AA5-'Surv-rate CEA'!AA6)*'Unit cost and utilities'!$G$14</f>
        <v>7902.0368602385342</v>
      </c>
      <c r="AJ8" s="12">
        <f t="shared" si="21"/>
        <v>7875.2054228842399</v>
      </c>
      <c r="AK8" s="12">
        <f>AI8-'Surv-rate CEA'!AB6*'Unit cost and utilities'!$H$5-('Surv-rate CEA'!AA5-'Surv-rate CEA'!AA6)*'Unit cost and utilities'!$G$14</f>
        <v>7604.927554961565</v>
      </c>
      <c r="AL8" s="12">
        <f t="shared" si="22"/>
        <v>7579.1049549302179</v>
      </c>
      <c r="AM8" s="12">
        <f>'Surv-rate CEA'!AF6*'Unit cost and utilities'!$F$9+'Surv-rate CEA'!AE6*'Unit cost and utilities'!$H$9+('Surv-rate CEA'!AD5-'Surv-rate CEA'!AD6)*'Unit cost and utilities'!G15</f>
        <v>17766.25201567281</v>
      </c>
      <c r="AN8" s="12">
        <f t="shared" si="23"/>
        <v>17705.926546884155</v>
      </c>
      <c r="AO8" s="12">
        <f>AM8-'Surv-rate CEA'!AE6*'Unit cost and utilities'!$H$9-('Surv-rate CEA'!AD5-'Surv-rate CEA'!AD6)*'Unit cost and utilities'!G15</f>
        <v>17754.236899307889</v>
      </c>
      <c r="AP8" s="12">
        <f t="shared" si="24"/>
        <v>17693.952227955102</v>
      </c>
      <c r="AQ8" s="13">
        <f>'Surv-rate CEA'!AI6*'Unit cost and utilities'!$F$4+'Surv-rate CEA'!AH6*'Unit cost and utilities'!$H$4+('Surv-rate CEA'!AG5-'Surv-rate CEA'!AG6)*'Unit cost and utilities'!$G$14</f>
        <v>4725.0469783720673</v>
      </c>
      <c r="AR8" s="12">
        <f t="shared" si="25"/>
        <v>4709.0030387855259</v>
      </c>
      <c r="AS8" s="13">
        <f>AQ8-'Surv-rate CEA'!AH6*'Unit cost and utilities'!$H$4-('Surv-rate CEA'!AG5-'Surv-rate CEA'!AG6)*'Unit cost and utilities'!$G$14</f>
        <v>312.83878304745463</v>
      </c>
      <c r="AT8" s="12">
        <f t="shared" si="26"/>
        <v>311.77653614101865</v>
      </c>
      <c r="AU8" s="12">
        <f>'Surv-rate CEA'!AL6*'Unit cost and utilities'!$F$8+'Surv-rate CEA'!AK6*'Unit cost and utilities'!$H$8+('Surv-rate CEA'!AJ5-'Surv-rate CEA'!AJ6)*'Unit cost and utilities'!$G$14</f>
        <v>18397.14462778642</v>
      </c>
      <c r="AV8" s="12">
        <f t="shared" si="27"/>
        <v>18334.676957449148</v>
      </c>
      <c r="AW8" s="12">
        <f>AU8-'Surv-rate CEA'!AK6*'Unit cost and utilities'!$H$8-('Surv-rate CEA'!AJ5-'Surv-rate CEA'!AJ6)*'Unit cost and utilities'!$G$14</f>
        <v>18156.35632198516</v>
      </c>
      <c r="AX8" s="12">
        <f t="shared" si="28"/>
        <v>18094.70625050968</v>
      </c>
      <c r="AY8" s="12">
        <f>'Surv-rate CEA'!AO6*'Unit cost and utilities'!$F$5+'Surv-rate CEA'!AN6*'Unit cost and utilities'!$H$5+('Surv-rate CEA'!AM5-'Surv-rate CEA'!AM6)*'Unit cost and utilities'!$G$14</f>
        <v>7902.0368602385342</v>
      </c>
      <c r="AZ8" s="12">
        <f t="shared" si="29"/>
        <v>7875.2054228842399</v>
      </c>
      <c r="BA8" s="12">
        <f>AY8-'Surv-rate CEA'!AN6*'Unit cost and utilities'!$H$5-('Surv-rate CEA'!AM5-'Surv-rate CEA'!AM6)*'Unit cost and utilities'!$G$14</f>
        <v>7604.927554961565</v>
      </c>
      <c r="BB8" s="12">
        <f t="shared" si="30"/>
        <v>7579.1049549302179</v>
      </c>
    </row>
    <row r="9" spans="1:88">
      <c r="A9" s="12">
        <v>4</v>
      </c>
      <c r="B9" s="12">
        <f t="shared" si="31"/>
        <v>0.17260273972602741</v>
      </c>
      <c r="C9" s="12">
        <f>'Surv-rate CEA'!D7*'Unit cost and utilities'!$G$7+'Surv-rate CEA'!E7*'Unit cost and utilities'!$H$7+'Unit cost and utilities'!$G$14*('Surv-rate CEA'!C6-'Surv-rate CEA'!C7)</f>
        <v>15141.289890993969</v>
      </c>
      <c r="D9" s="12">
        <f t="shared" si="5"/>
        <v>15064.236812930276</v>
      </c>
      <c r="E9" s="12">
        <f>C9-'Surv-rate CEA'!E7*'Unit cost and utilities'!$H$7-'Unit cost and utilities'!$G$14*('Surv-rate CEA'!C6-'Surv-rate CEA'!C7)</f>
        <v>14768.549242408337</v>
      </c>
      <c r="F9" s="12">
        <f t="shared" si="6"/>
        <v>14693.39301821243</v>
      </c>
      <c r="G9" s="12">
        <f>'Surv-rate CEA'!G7*'Unit cost and utilities'!$F$4+'Surv-rate CEA'!H7*'Unit cost and utilities'!$H$4+('Surv-rate CEA'!F6-'Surv-rate CEA'!F7)*'Unit cost and utilities'!$G$14</f>
        <v>6871.5438224219561</v>
      </c>
      <c r="H9" s="12">
        <f t="shared" si="7"/>
        <v>6836.5749653180383</v>
      </c>
      <c r="I9" s="12">
        <f>G9-'Surv-rate CEA'!H7*'Unit cost and utilities'!$H$4-('Surv-rate CEA'!F6-'Surv-rate CEA'!F7)*'Unit cost and utilities'!$G$14</f>
        <v>6077.7460785948242</v>
      </c>
      <c r="J9" s="12">
        <f t="shared" si="8"/>
        <v>6046.8168086041733</v>
      </c>
      <c r="K9" s="12">
        <f>'Surv-rate CEA'!K7*'Unit cost and utilities'!$F$10+'Surv-rate CEA'!J7*'Unit cost and utilities'!$H$10+('Surv-rate CEA'!I6-'Surv-rate CEA'!I7)*'Unit cost and utilities'!$G$14</f>
        <v>16635.296605615735</v>
      </c>
      <c r="L9" s="12">
        <f t="shared" si="9"/>
        <v>16550.640620743034</v>
      </c>
      <c r="M9" s="12">
        <f>K9-'Surv-rate CEA'!J7*'Unit cost and utilities'!$H$10-('Surv-rate CEA'!I6-'Surv-rate CEA'!I7)*'Unit cost and utilities'!$G$14</f>
        <v>16301.884955432368</v>
      </c>
      <c r="N9" s="12">
        <f t="shared" si="10"/>
        <v>16218.925681612283</v>
      </c>
      <c r="O9" s="12">
        <f>'Surv-rate CEA'!N7*'Unit cost and utilities'!$F$3+'Surv-rate CEA'!M7*'Unit cost and utilities'!$H$3+('Surv-rate CEA'!L6-'Surv-rate CEA'!L7)*'Unit cost and utilities'!$G$14</f>
        <v>4855.7052369958074</v>
      </c>
      <c r="P9" s="12">
        <f t="shared" si="11"/>
        <v>4830.9948564817232</v>
      </c>
      <c r="Q9" s="12">
        <f>O9-'Surv-rate CEA'!M7*'Unit cost and utilities'!$H$3-('Surv-rate CEA'!L6-'Surv-rate CEA'!L7)*'Unit cost and utilities'!$G$14</f>
        <v>726.36280990302976</v>
      </c>
      <c r="R9" s="12">
        <f t="shared" si="12"/>
        <v>722.66639495443872</v>
      </c>
      <c r="S9" s="12">
        <f>'Surv-rate CEA'!Q7*'Unit cost and utilities'!$F$11+'Surv-rate CEA'!P7*'Unit cost and utilities'!$H$11+('Surv-rate CEA'!O6-'Surv-rate CEA'!O7)*'Unit cost and utilities'!$G$14</f>
        <v>15912.201151820776</v>
      </c>
      <c r="T9" s="12">
        <f t="shared" si="13"/>
        <v>15831.224954525611</v>
      </c>
      <c r="U9" s="12">
        <f>S9-'Surv-rate CEA'!P7*'Unit cost and utilities'!$H$11-('Surv-rate CEA'!O6-'Surv-rate CEA'!O7)*'Unit cost and utilities'!$G$14</f>
        <v>15578.78950163741</v>
      </c>
      <c r="V9" s="12">
        <f t="shared" si="14"/>
        <v>15499.510015394861</v>
      </c>
      <c r="W9" s="12">
        <f>'Surv-rate CEA'!T7*'Unit cost and utilities'!$F$4+'Surv-rate CEA'!S7*'Unit cost and utilities'!$H$4+('Surv-rate CEA'!R6-'Surv-rate CEA'!R7)*'Unit cost and utilities'!$G$14</f>
        <v>4785.0697316502938</v>
      </c>
      <c r="X9" s="12">
        <f t="shared" si="15"/>
        <v>4760.7188108088421</v>
      </c>
      <c r="Y9" s="12">
        <f>W9-'Surv-rate CEA'!S7*'Unit cost and utilities'!$H$4-('Surv-rate CEA'!R6-'Surv-rate CEA'!R7)*'Unit cost and utilities'!$G$14</f>
        <v>655.72730455751616</v>
      </c>
      <c r="Z9" s="12">
        <f t="shared" si="16"/>
        <v>652.39034928155797</v>
      </c>
      <c r="AA9" s="12">
        <f>'Surv-rate CEA'!W7*'Unit cost and utilities'!$F$6+'Surv-rate CEA'!V7*'Unit cost and utilities'!$H$6+('Surv-rate CEA'!U6-'Surv-rate CEA'!U7)*'Unit cost and utilities'!$G$14</f>
        <v>16947.415575022409</v>
      </c>
      <c r="AB9" s="12">
        <f t="shared" si="17"/>
        <v>16861.171236218965</v>
      </c>
      <c r="AC9" s="12">
        <f>AA9-'Surv-rate CEA'!V7*'Unit cost and utilities'!$H$6-('Surv-rate CEA'!U6-'Surv-rate CEA'!U7)*'Unit cost and utilities'!$G$14</f>
        <v>16671.632559451409</v>
      </c>
      <c r="AD9" s="12">
        <f t="shared" si="18"/>
        <v>16586.791663180302</v>
      </c>
      <c r="AE9" s="12">
        <f>'Surv-rate CEA'!Z7*'Unit cost and utilities'!$F$12+'Surv-rate CEA'!Y7*'Unit cost and utilities'!$H$12+('Surv-rate CEA'!X6-'Surv-rate CEA'!X7)*'Unit cost and utilities'!$G$14</f>
        <v>9646.7145652172567</v>
      </c>
      <c r="AF9" s="12">
        <f t="shared" si="19"/>
        <v>9597.6230376259409</v>
      </c>
      <c r="AG9" s="12">
        <f>AE9-'Surv-rate CEA'!Y7*'Unit cost and utilities'!$H$12-('Surv-rate CEA'!X6-'Surv-rate CEA'!X7)*'Unit cost and utilities'!$G$14</f>
        <v>9313.3029150338898</v>
      </c>
      <c r="AH9" s="12">
        <f t="shared" si="20"/>
        <v>9265.9080984951906</v>
      </c>
      <c r="AI9" s="12">
        <f>'Surv-rate CEA'!AC7*'Unit cost and utilities'!$F$5+'Surv-rate CEA'!AB7*'Unit cost and utilities'!$H$5+('Surv-rate CEA'!AA6-'Surv-rate CEA'!AA7)*'Unit cost and utilities'!$G$14</f>
        <v>7659.6717079105792</v>
      </c>
      <c r="AJ9" s="12">
        <f t="shared" si="21"/>
        <v>7620.6921172481652</v>
      </c>
      <c r="AK9" s="12">
        <f>AI9-'Surv-rate CEA'!AB7*'Unit cost and utilities'!$H$5-('Surv-rate CEA'!AA6-'Surv-rate CEA'!AA7)*'Unit cost and utilities'!$G$14</f>
        <v>7203.3614465166011</v>
      </c>
      <c r="AL9" s="12">
        <f t="shared" si="22"/>
        <v>7166.7039902592205</v>
      </c>
      <c r="AM9" s="12">
        <f>'Surv-rate CEA'!AF7*'Unit cost and utilities'!$F$9+'Surv-rate CEA'!AE7*'Unit cost and utilities'!$H$9+('Surv-rate CEA'!AD6-'Surv-rate CEA'!AD7)*'Unit cost and utilities'!G16</f>
        <v>17242.403172744744</v>
      </c>
      <c r="AN9" s="12">
        <f t="shared" si="23"/>
        <v>17154.657660490506</v>
      </c>
      <c r="AO9" s="12">
        <f>AM9-'Surv-rate CEA'!AE7*'Unit cost and utilities'!$H$9-('Surv-rate CEA'!AD6-'Surv-rate CEA'!AD7)*'Unit cost and utilities'!G16</f>
        <v>17206.014048129589</v>
      </c>
      <c r="AP9" s="12">
        <f t="shared" si="24"/>
        <v>17118.453717856533</v>
      </c>
      <c r="AQ9" s="13">
        <f>'Surv-rate CEA'!AI7*'Unit cost and utilities'!$F$4+'Surv-rate CEA'!AH7*'Unit cost and utilities'!$H$4+('Surv-rate CEA'!AG6-'Surv-rate CEA'!AG7)*'Unit cost and utilities'!$G$14</f>
        <v>4785.0697316502938</v>
      </c>
      <c r="AR9" s="12">
        <f t="shared" si="25"/>
        <v>4760.7188108088421</v>
      </c>
      <c r="AS9" s="13">
        <f>AQ9-'Surv-rate CEA'!AH7*'Unit cost and utilities'!$H$4-('Surv-rate CEA'!AG6-'Surv-rate CEA'!AG7)*'Unit cost and utilities'!$G$14</f>
        <v>655.72730455751616</v>
      </c>
      <c r="AT9" s="12">
        <f t="shared" si="26"/>
        <v>652.39034928155797</v>
      </c>
      <c r="AU9" s="12">
        <f>'Surv-rate CEA'!AL7*'Unit cost and utilities'!$F$8+'Surv-rate CEA'!AK7*'Unit cost and utilities'!$H$8+('Surv-rate CEA'!AJ6-'Surv-rate CEA'!AJ7)*'Unit cost and utilities'!$G$14</f>
        <v>18027.143550570341</v>
      </c>
      <c r="AV9" s="12">
        <f t="shared" si="27"/>
        <v>17935.404543572418</v>
      </c>
      <c r="AW9" s="12">
        <f>AU9-'Surv-rate CEA'!AK7*'Unit cost and utilities'!$H$8-('Surv-rate CEA'!AJ6-'Surv-rate CEA'!AJ7)*'Unit cost and utilities'!$G$14</f>
        <v>17695.540837337539</v>
      </c>
      <c r="AX9" s="12">
        <f t="shared" si="28"/>
        <v>17605.489335825132</v>
      </c>
      <c r="AY9" s="12">
        <f>'Surv-rate CEA'!AO7*'Unit cost and utilities'!$F$5+'Surv-rate CEA'!AN7*'Unit cost and utilities'!$H$5+('Surv-rate CEA'!AM6-'Surv-rate CEA'!AM7)*'Unit cost and utilities'!$G$14</f>
        <v>7659.6717079105792</v>
      </c>
      <c r="AZ9" s="12">
        <f t="shared" si="29"/>
        <v>7620.6921172481652</v>
      </c>
      <c r="BA9" s="12">
        <f>AY9-'Surv-rate CEA'!AN7*'Unit cost and utilities'!$H$5-('Surv-rate CEA'!AM6-'Surv-rate CEA'!AM7)*'Unit cost and utilities'!$G$14</f>
        <v>7203.3614465166011</v>
      </c>
      <c r="BB9" s="12">
        <f t="shared" si="30"/>
        <v>7166.7039902592205</v>
      </c>
    </row>
    <row r="10" spans="1:88">
      <c r="A10" s="12">
        <v>5</v>
      </c>
      <c r="B10" s="12">
        <f t="shared" si="31"/>
        <v>0.23013698630136986</v>
      </c>
      <c r="C10" s="12">
        <f>'Surv-rate CEA'!D8*'Unit cost and utilities'!$G$7+'Surv-rate CEA'!E8*'Unit cost and utilities'!$H$7+'Unit cost and utilities'!$G$14*('Surv-rate CEA'!C7-'Surv-rate CEA'!C8)</f>
        <v>14117.357563059682</v>
      </c>
      <c r="D10" s="12">
        <f t="shared" si="5"/>
        <v>14021.649099273238</v>
      </c>
      <c r="E10" s="12">
        <f>C10-'Surv-rate CEA'!E8*'Unit cost and utilities'!$H$7-'Unit cost and utilities'!$G$14*('Surv-rate CEA'!C7-'Surv-rate CEA'!C8)</f>
        <v>13636.58799171899</v>
      </c>
      <c r="F10" s="12">
        <f t="shared" si="6"/>
        <v>13544.138899730897</v>
      </c>
      <c r="G10" s="12">
        <f>'Surv-rate CEA'!G8*'Unit cost and utilities'!$G$4+'Surv-rate CEA'!H8*'Unit cost and utilities'!$H$4+('Surv-rate CEA'!F7-'Surv-rate CEA'!F8)*'Unit cost and utilities'!$G$14</f>
        <v>6455.9546595563115</v>
      </c>
      <c r="H10" s="12">
        <f t="shared" si="7"/>
        <v>6412.1865889396204</v>
      </c>
      <c r="I10" s="12">
        <f>G10-'Surv-rate CEA'!H8*'Unit cost and utilities'!$H$4-('Surv-rate CEA'!F7-'Surv-rate CEA'!F8)*'Unit cost and utilities'!$G$14</f>
        <v>5420.1014918768078</v>
      </c>
      <c r="J10" s="12">
        <f t="shared" si="8"/>
        <v>5383.3559759375121</v>
      </c>
      <c r="K10" s="12">
        <f>'Surv-rate CEA'!K8*'Unit cost and utilities'!$F$10+'Surv-rate CEA'!J8*'Unit cost and utilities'!$H$10+('Surv-rate CEA'!I7-'Surv-rate CEA'!I8)*'Unit cost and utilities'!$G$14</f>
        <v>15761.719239914144</v>
      </c>
      <c r="L10" s="12">
        <f t="shared" si="9"/>
        <v>15654.862844987041</v>
      </c>
      <c r="M10" s="12">
        <f>K10-'Surv-rate CEA'!J8*'Unit cost and utilities'!$H$10-('Surv-rate CEA'!I7-'Surv-rate CEA'!I8)*'Unit cost and utilities'!$G$14</f>
        <v>15350.344261434568</v>
      </c>
      <c r="N10" s="12">
        <f t="shared" si="10"/>
        <v>15246.27677845891</v>
      </c>
      <c r="O10" s="12">
        <f>'Surv-rate CEA'!N8*'Unit cost and utilities'!$F$3+'Surv-rate CEA'!M8*'Unit cost and utilities'!$H$3+('Surv-rate CEA'!L7-'Surv-rate CEA'!L8)*'Unit cost and utilities'!$G$14</f>
        <v>4875.9417885095781</v>
      </c>
      <c r="P10" s="12">
        <f t="shared" si="11"/>
        <v>4842.8853970421342</v>
      </c>
      <c r="Q10" s="12">
        <f>O10-'Surv-rate CEA'!M8*'Unit cost and utilities'!$H$3-('Surv-rate CEA'!L7-'Surv-rate CEA'!L8)*'Unit cost and utilities'!$G$14</f>
        <v>1106.2348031736242</v>
      </c>
      <c r="R10" s="12">
        <f t="shared" si="12"/>
        <v>1098.7350970051066</v>
      </c>
      <c r="S10" s="12">
        <f>'Surv-rate CEA'!Q8*'Unit cost and utilities'!$F$11+'Surv-rate CEA'!P8*'Unit cost and utilities'!$H$11+('Surv-rate CEA'!O7-'Surv-rate CEA'!O8)*'Unit cost and utilities'!$G$14</f>
        <v>15080.830853081798</v>
      </c>
      <c r="T10" s="12">
        <f t="shared" si="13"/>
        <v>14978.590533168921</v>
      </c>
      <c r="U10" s="12">
        <f>S10-'Surv-rate CEA'!P8*'Unit cost and utilities'!$H$11-('Surv-rate CEA'!O7-'Surv-rate CEA'!O8)*'Unit cost and utilities'!$G$14</f>
        <v>14669.455874602221</v>
      </c>
      <c r="V10" s="12">
        <f t="shared" si="14"/>
        <v>14570.004466640792</v>
      </c>
      <c r="W10" s="12">
        <f>'Surv-rate CEA'!T8*'Unit cost and utilities'!$F$4+'Surv-rate CEA'!S8*'Unit cost and utilities'!$H$4+('Surv-rate CEA'!R7-'Surv-rate CEA'!R8)*'Unit cost and utilities'!$G$14</f>
        <v>4768.3654460982771</v>
      </c>
      <c r="X10" s="12">
        <f t="shared" si="15"/>
        <v>4736.0383672111766</v>
      </c>
      <c r="Y10" s="12">
        <f>W10-'Surv-rate CEA'!S8*'Unit cost and utilities'!$H$4-('Surv-rate CEA'!R7-'Surv-rate CEA'!R8)*'Unit cost and utilities'!$G$14</f>
        <v>998.65846076232299</v>
      </c>
      <c r="Z10" s="12">
        <f t="shared" si="16"/>
        <v>991.88806717414911</v>
      </c>
      <c r="AA10" s="12">
        <f>'Surv-rate CEA'!W8*'Unit cost and utilities'!$F$6+'Surv-rate CEA'!V8*'Unit cost and utilities'!$H$6+('Surv-rate CEA'!U7-'Surv-rate CEA'!U8)*'Unit cost and utilities'!$G$14</f>
        <v>16372.402727410094</v>
      </c>
      <c r="AB10" s="12">
        <f t="shared" si="17"/>
        <v>16261.406210779129</v>
      </c>
      <c r="AC10" s="12">
        <f>AA10-'Surv-rate CEA'!V8*'Unit cost and utilities'!$H$6-('Surv-rate CEA'!U7-'Surv-rate CEA'!U8)*'Unit cost and utilities'!$G$14</f>
        <v>16056.693437667102</v>
      </c>
      <c r="AD10" s="12">
        <f t="shared" si="18"/>
        <v>15947.837268547308</v>
      </c>
      <c r="AE10" s="12">
        <f>'Surv-rate CEA'!Z8*'Unit cost and utilities'!$F$12+'Surv-rate CEA'!Y8*'Unit cost and utilities'!$H$12+('Surv-rate CEA'!X7-'Surv-rate CEA'!X8)*'Unit cost and utilities'!$G$14</f>
        <v>9181.0605913787258</v>
      </c>
      <c r="AF10" s="12">
        <f t="shared" si="19"/>
        <v>9118.8176963322476</v>
      </c>
      <c r="AG10" s="12">
        <f>AE10-'Surv-rate CEA'!Y8*'Unit cost and utilities'!$H$12-('Surv-rate CEA'!X7-'Surv-rate CEA'!X8)*'Unit cost and utilities'!$G$14</f>
        <v>8769.6856128991494</v>
      </c>
      <c r="AH10" s="12">
        <f t="shared" si="20"/>
        <v>8710.2316298041187</v>
      </c>
      <c r="AI10" s="12">
        <f>'Surv-rate CEA'!AC8*'Unit cost and utilities'!$F$5+'Surv-rate CEA'!AB8*'Unit cost and utilities'!$H$5+('Surv-rate CEA'!AA7-'Surv-rate CEA'!AA8)*'Unit cost and utilities'!$G$14</f>
        <v>7311.3849279376263</v>
      </c>
      <c r="AJ10" s="12">
        <f t="shared" si="21"/>
        <v>7261.8174776213355</v>
      </c>
      <c r="AK10" s="12">
        <f>AI10-'Surv-rate CEA'!AB8*'Unit cost and utilities'!$H$5-('Surv-rate CEA'!AA7-'Surv-rate CEA'!AA8)*'Unit cost and utilities'!$G$14</f>
        <v>6732.3288982064641</v>
      </c>
      <c r="AL10" s="12">
        <f t="shared" si="22"/>
        <v>6686.6871516066294</v>
      </c>
      <c r="AM10" s="12">
        <f>'Surv-rate CEA'!AF8*'Unit cost and utilities'!$G$9+'Surv-rate CEA'!AE8*'Unit cost and utilities'!$H$9+('Surv-rate CEA'!AD7-'Surv-rate CEA'!AD8)*'Unit cost and utilities'!G17</f>
        <v>16454.843565705098</v>
      </c>
      <c r="AN10" s="12">
        <f t="shared" si="23"/>
        <v>16343.288142355845</v>
      </c>
      <c r="AO10" s="12">
        <f>AM10-'Surv-rate CEA'!AE8*'Unit cost and utilities'!$H$9-('Surv-rate CEA'!AD7-'Surv-rate CEA'!AD8)*'Unit cost and utilities'!G17</f>
        <v>16385.017705385293</v>
      </c>
      <c r="AP10" s="12">
        <f t="shared" si="24"/>
        <v>16273.935665655737</v>
      </c>
      <c r="AQ10" s="13">
        <f>'Surv-rate CEA'!AI8*'Unit cost and utilities'!$G$4+'Surv-rate CEA'!AH8*'Unit cost and utilities'!$H$4+('Surv-rate CEA'!AG7-'Surv-rate CEA'!AG8)*'Unit cost and utilities'!$G$14</f>
        <v>4764.2349579021475</v>
      </c>
      <c r="AR10" s="12">
        <f t="shared" si="25"/>
        <v>4731.9358816124295</v>
      </c>
      <c r="AS10" s="13">
        <f>AQ10-'Surv-rate CEA'!AH8*'Unit cost and utilities'!$H$4-('Surv-rate CEA'!AG7-'Surv-rate CEA'!AG8)*'Unit cost and utilities'!$G$14</f>
        <v>994.5279725661934</v>
      </c>
      <c r="AT10" s="12">
        <f t="shared" si="26"/>
        <v>987.78558157540169</v>
      </c>
      <c r="AU10" s="12">
        <f>'Surv-rate CEA'!AL8*'Unit cost and utilities'!$F$8+'Surv-rate CEA'!AK8*'Unit cost and utilities'!$H$8+('Surv-rate CEA'!AJ7-'Surv-rate CEA'!AJ8)*'Unit cost and utilities'!$G$14</f>
        <v>17446.743635615516</v>
      </c>
      <c r="AV10" s="12">
        <f t="shared" si="27"/>
        <v>17328.463637111407</v>
      </c>
      <c r="AW10" s="12">
        <f>AU10-'Surv-rate CEA'!AK8*'Unit cost and utilities'!$H$8-('Surv-rate CEA'!AJ7-'Surv-rate CEA'!AJ8)*'Unit cost and utilities'!$G$14</f>
        <v>17078.422689755163</v>
      </c>
      <c r="AX10" s="12">
        <f t="shared" si="28"/>
        <v>16962.639718881841</v>
      </c>
      <c r="AY10" s="12">
        <f>'Surv-rate CEA'!AO8*'Unit cost and utilities'!$F$5+'Surv-rate CEA'!AN8*'Unit cost and utilities'!$H$5+('Surv-rate CEA'!AM7-'Surv-rate CEA'!AM8)*'Unit cost and utilities'!$G$14</f>
        <v>7311.3849279376263</v>
      </c>
      <c r="AZ10" s="12">
        <f t="shared" si="29"/>
        <v>7261.8174776213355</v>
      </c>
      <c r="BA10" s="12">
        <f>AY10-'Surv-rate CEA'!AN8*'Unit cost and utilities'!$H$5-('Surv-rate CEA'!AM7-'Surv-rate CEA'!AM8)*'Unit cost and utilities'!$G$14</f>
        <v>6732.3288982064641</v>
      </c>
      <c r="BB10" s="12">
        <f t="shared" si="30"/>
        <v>6686.6871516066294</v>
      </c>
    </row>
    <row r="11" spans="1:88">
      <c r="A11" s="12">
        <v>6</v>
      </c>
      <c r="B11" s="12">
        <f t="shared" si="31"/>
        <v>0.28767123287671231</v>
      </c>
      <c r="C11" s="12">
        <f>'Surv-rate CEA'!D9*'Unit cost and utilities'!$G$7+'Surv-rate CEA'!E9*'Unit cost and utilities'!$H$7+'Unit cost and utilities'!$G$14*('Surv-rate CEA'!C8-'Surv-rate CEA'!C9)</f>
        <v>13057.765387901185</v>
      </c>
      <c r="D11" s="12">
        <f t="shared" si="5"/>
        <v>12947.203107900847</v>
      </c>
      <c r="E11" s="12">
        <f>C11-'Surv-rate CEA'!E9*'Unit cost and utilities'!$H$7-'Unit cost and utilities'!$G$14*('Surv-rate CEA'!C8-'Surv-rate CEA'!C9)</f>
        <v>12494.666676243658</v>
      </c>
      <c r="F11" s="12">
        <f t="shared" si="6"/>
        <v>12388.872247064395</v>
      </c>
      <c r="G11" s="12">
        <f>'Surv-rate CEA'!G9*'Unit cost and utilities'!$G$4+'Surv-rate CEA'!H9*'Unit cost and utilities'!$H$4+('Surv-rate CEA'!F8-'Surv-rate CEA'!F9)*'Unit cost and utilities'!$G$14</f>
        <v>6048.7856977698775</v>
      </c>
      <c r="H11" s="12">
        <f t="shared" si="7"/>
        <v>5997.5696192057358</v>
      </c>
      <c r="I11" s="12">
        <f>G11-'Surv-rate CEA'!H9*'Unit cost and utilities'!$H$4-('Surv-rate CEA'!F8-'Surv-rate CEA'!F9)*'Unit cost and utilities'!$G$14</f>
        <v>4823.0658226166543</v>
      </c>
      <c r="J11" s="12">
        <f t="shared" si="8"/>
        <v>4782.2281189132091</v>
      </c>
      <c r="K11" s="12">
        <f>'Surv-rate CEA'!K9*'Unit cost and utilities'!$G$10+'Surv-rate CEA'!J9*'Unit cost and utilities'!$H$10+('Surv-rate CEA'!I8-'Surv-rate CEA'!I9)*'Unit cost and utilities'!$G$14</f>
        <v>8519.9034451552998</v>
      </c>
      <c r="L11" s="12">
        <f t="shared" si="9"/>
        <v>8447.7639999825515</v>
      </c>
      <c r="M11" s="12">
        <f>K11-'Surv-rate CEA'!J9*'Unit cost and utilities'!$H$10-('Surv-rate CEA'!I8-'Surv-rate CEA'!I9)*'Unit cost and utilities'!$G$14</f>
        <v>8052.6820180844679</v>
      </c>
      <c r="N11" s="12">
        <f t="shared" si="10"/>
        <v>7984.4986147540567</v>
      </c>
      <c r="O11" s="12">
        <f>'Surv-rate CEA'!N9*'Unit cost and utilities'!$G$3+'Surv-rate CEA'!M9*'Unit cost and utilities'!$H$3+('Surv-rate CEA'!L8-'Surv-rate CEA'!L9)*'Unit cost and utilities'!$G$14</f>
        <v>4128.6340208029196</v>
      </c>
      <c r="P11" s="12">
        <f t="shared" si="11"/>
        <v>4093.6761871256595</v>
      </c>
      <c r="Q11" s="12">
        <f>O11-'Surv-rate CEA'!M9*'Unit cost and utilities'!$H$3-('Surv-rate CEA'!L8-'Surv-rate CEA'!L9)*'Unit cost and utilities'!$G$14</f>
        <v>726.32309416805538</v>
      </c>
      <c r="R11" s="12">
        <f t="shared" si="12"/>
        <v>720.17319524411494</v>
      </c>
      <c r="S11" s="12">
        <f>'Surv-rate CEA'!Q9*'Unit cost and utilities'!$G$11+'Surv-rate CEA'!P9*'Unit cost and utilities'!$H$11+('Surv-rate CEA'!O8-'Surv-rate CEA'!O9)*'Unit cost and utilities'!$G$14</f>
        <v>14069.843965961021</v>
      </c>
      <c r="T11" s="12">
        <f t="shared" si="13"/>
        <v>13950.712247637532</v>
      </c>
      <c r="U11" s="12">
        <f>S11-'Surv-rate CEA'!P9*'Unit cost and utilities'!$H$11-('Surv-rate CEA'!O8-'Surv-rate CEA'!O9)*'Unit cost and utilities'!$G$14</f>
        <v>13602.622538890189</v>
      </c>
      <c r="V11" s="12">
        <f t="shared" si="14"/>
        <v>13487.446862409037</v>
      </c>
      <c r="W11" s="12">
        <f>'Surv-rate CEA'!T9*'Unit cost and utilities'!$G$4+'Surv-rate CEA'!S9*'Unit cost and utilities'!$H$4+('Surv-rate CEA'!R8-'Surv-rate CEA'!R9)*'Unit cost and utilities'!$G$14</f>
        <v>4701.9024297419855</v>
      </c>
      <c r="X11" s="12">
        <f t="shared" si="15"/>
        <v>4662.0906367185726</v>
      </c>
      <c r="Y11" s="12">
        <f>W11-'Surv-rate CEA'!S9*'Unit cost and utilities'!$H$4-('Surv-rate CEA'!R8-'Surv-rate CEA'!R9)*'Unit cost and utilities'!$G$14</f>
        <v>1299.5915031071213</v>
      </c>
      <c r="Z11" s="12">
        <f t="shared" si="16"/>
        <v>1288.5876448370284</v>
      </c>
      <c r="AA11" s="12">
        <f>'Surv-rate CEA'!W9*'Unit cost and utilities'!$G$6+'Surv-rate CEA'!V9*'Unit cost and utilities'!$H$6+('Surv-rate CEA'!U8-'Surv-rate CEA'!U9)*'Unit cost and utilities'!$G$14</f>
        <v>15545.679294846666</v>
      </c>
      <c r="AB11" s="12">
        <f t="shared" si="17"/>
        <v>15414.051432350007</v>
      </c>
      <c r="AC11" s="12">
        <f>AA11-'Surv-rate CEA'!V9*'Unit cost and utilities'!$H$6-('Surv-rate CEA'!U8-'Surv-rate CEA'!U9)*'Unit cost and utilities'!$G$14</f>
        <v>15201.670342167959</v>
      </c>
      <c r="AD11" s="12">
        <f t="shared" si="18"/>
        <v>15072.95526091823</v>
      </c>
      <c r="AE11" s="12">
        <f>'Surv-rate CEA'!Z9*'Unit cost and utilities'!$G$12+'Surv-rate CEA'!Y9*'Unit cost and utilities'!$H$12+('Surv-rate CEA'!X8-'Surv-rate CEA'!X9)*'Unit cost and utilities'!$G$14</f>
        <v>8519.9034451552998</v>
      </c>
      <c r="AF11" s="12">
        <f t="shared" si="19"/>
        <v>8447.7639999825515</v>
      </c>
      <c r="AG11" s="12">
        <f>AE11-'Surv-rate CEA'!Y9*'Unit cost and utilities'!$H$12-('Surv-rate CEA'!X8-'Surv-rate CEA'!X9)*'Unit cost and utilities'!$G$14</f>
        <v>8052.6820180844679</v>
      </c>
      <c r="AH11" s="12">
        <f t="shared" si="20"/>
        <v>7984.4986147540567</v>
      </c>
      <c r="AI11" s="12">
        <f>'Surv-rate CEA'!AC9*'Unit cost and utilities'!$G$5+'Surv-rate CEA'!AB9*'Unit cost and utilities'!$H$5+('Surv-rate CEA'!AA8-'Surv-rate CEA'!AA9)*'Unit cost and utilities'!$G$14</f>
        <v>6788.0590532775977</v>
      </c>
      <c r="AJ11" s="12">
        <f t="shared" si="21"/>
        <v>6730.5834237642439</v>
      </c>
      <c r="AK11" s="12">
        <f>AI11-'Surv-rate CEA'!AB9*'Unit cost and utilities'!$H$5-('Surv-rate CEA'!AA8-'Surv-rate CEA'!AA9)*'Unit cost and utilities'!$G$14</f>
        <v>6106.4273707829288</v>
      </c>
      <c r="AL11" s="12">
        <f t="shared" si="22"/>
        <v>6054.7232305480466</v>
      </c>
      <c r="AM11" s="12">
        <f>'Surv-rate CEA'!AF9*'Unit cost and utilities'!$G$9+'Surv-rate CEA'!AE9*'Unit cost and utilities'!$H$9+('Surv-rate CEA'!AD8-'Surv-rate CEA'!AD9)*'Unit cost and utilities'!G18</f>
        <v>15699.716335240357</v>
      </c>
      <c r="AN11" s="12">
        <f t="shared" si="23"/>
        <v>15566.78421540069</v>
      </c>
      <c r="AO11" s="12">
        <f>AM11-'Surv-rate CEA'!AE9*'Unit cost and utilities'!$H$9-('Surv-rate CEA'!AD8-'Surv-rate CEA'!AD9)*'Unit cost and utilities'!G18</f>
        <v>15591.69335852127</v>
      </c>
      <c r="AP11" s="12">
        <f t="shared" si="24"/>
        <v>15459.675887263784</v>
      </c>
      <c r="AQ11" s="13">
        <f>'Surv-rate CEA'!AI9*'Unit cost and utilities'!$G$4+'Surv-rate CEA'!AH9*'Unit cost and utilities'!$H$4+('Surv-rate CEA'!AG8-'Surv-rate CEA'!AG9)*'Unit cost and utilities'!$G$14</f>
        <v>4701.9024297419855</v>
      </c>
      <c r="AR11" s="12">
        <f t="shared" si="25"/>
        <v>4662.0906367185726</v>
      </c>
      <c r="AS11" s="13">
        <f>AQ11-'Surv-rate CEA'!AH9*'Unit cost and utilities'!$H$4-('Surv-rate CEA'!AG8-'Surv-rate CEA'!AG9)*'Unit cost and utilities'!$G$14</f>
        <v>1299.5915031071213</v>
      </c>
      <c r="AT11" s="12">
        <f t="shared" si="26"/>
        <v>1288.5876448370284</v>
      </c>
      <c r="AU11" s="12">
        <f>'Surv-rate CEA'!AL9*'Unit cost and utilities'!$F$8+'Surv-rate CEA'!AK9*'Unit cost and utilities'!$H$8+('Surv-rate CEA'!AJ8-'Surv-rate CEA'!AJ9)*'Unit cost and utilities'!$G$14</f>
        <v>16744.412166684542</v>
      </c>
      <c r="AV11" s="12">
        <f t="shared" si="27"/>
        <v>16602.634432790703</v>
      </c>
      <c r="AW11" s="12">
        <f>AU11-'Surv-rate CEA'!AK9*'Unit cost and utilities'!$H$8-('Surv-rate CEA'!AJ8-'Surv-rate CEA'!AJ9)*'Unit cost and utilities'!$G$14</f>
        <v>16366.952577606757</v>
      </c>
      <c r="AX11" s="12">
        <f t="shared" si="28"/>
        <v>16228.370857084017</v>
      </c>
      <c r="AY11" s="12">
        <f>'Surv-rate CEA'!AO9*'Unit cost and utilities'!$F$5+'Surv-rate CEA'!AN9*'Unit cost and utilities'!$H$5+('Surv-rate CEA'!AM8-'Surv-rate CEA'!AM9)*'Unit cost and utilities'!$G$14</f>
        <v>6924.0942751967868</v>
      </c>
      <c r="AZ11" s="12">
        <f t="shared" si="29"/>
        <v>6865.466812743497</v>
      </c>
      <c r="BA11" s="12">
        <f>AY11-'Surv-rate CEA'!AN9*'Unit cost and utilities'!$H$5-('Surv-rate CEA'!AM8-'Surv-rate CEA'!AM9)*'Unit cost and utilities'!$G$14</f>
        <v>6242.4625927021179</v>
      </c>
      <c r="BB11" s="12">
        <f t="shared" si="30"/>
        <v>6189.6066195272997</v>
      </c>
    </row>
    <row r="12" spans="1:88">
      <c r="A12" s="12">
        <v>7</v>
      </c>
      <c r="B12" s="12">
        <f t="shared" si="31"/>
        <v>0.34520547945205482</v>
      </c>
      <c r="C12" s="12">
        <f>'Surv-rate CEA'!D10*'Unit cost and utilities'!$G$7+'Surv-rate CEA'!E10*'Unit cost and utilities'!$H$7+'Unit cost and utilities'!$G$14*('Surv-rate CEA'!C9-'Surv-rate CEA'!C10)</f>
        <v>12028.334112164395</v>
      </c>
      <c r="D12" s="12">
        <f>C12/(1+DISC)^($B12)</f>
        <v>11906.222732087883</v>
      </c>
      <c r="E12" s="12">
        <f>C12-'Surv-rate CEA'!E10*'Unit cost and utilities'!$H$7-'Unit cost and utilities'!$G$14*('Surv-rate CEA'!C9-'Surv-rate CEA'!C10)</f>
        <v>11401.940863588352</v>
      </c>
      <c r="F12" s="12">
        <f t="shared" si="6"/>
        <v>11286.188613823731</v>
      </c>
      <c r="G12" s="12">
        <f>'Surv-rate CEA'!G10*'Unit cost and utilities'!$G$4+'Surv-rate CEA'!H10*'Unit cost and utilities'!$H$4+('Surv-rate CEA'!F9-'Surv-rate CEA'!F10)*'Unit cost and utilities'!$G$14</f>
        <v>5654.4506543854404</v>
      </c>
      <c r="H12" s="12">
        <f t="shared" si="7"/>
        <v>5597.0467972475462</v>
      </c>
      <c r="I12" s="12">
        <f>G12-'Surv-rate CEA'!H10*'Unit cost and utilities'!$H$4-('Surv-rate CEA'!F9-'Surv-rate CEA'!F10)*'Unit cost and utilities'!$G$14</f>
        <v>4282.0281819314405</v>
      </c>
      <c r="J12" s="12">
        <f t="shared" si="8"/>
        <v>4238.5571271747085</v>
      </c>
      <c r="K12" s="12">
        <f>'Surv-rate CEA'!K10*'Unit cost and utilities'!$G$10+'Surv-rate CEA'!J10*'Unit cost and utilities'!$H$10+('Surv-rate CEA'!I9-'Surv-rate CEA'!I10)*'Unit cost and utilities'!$G$14</f>
        <v>7995.8106996867818</v>
      </c>
      <c r="L12" s="12">
        <f t="shared" si="9"/>
        <v>7914.6374075031299</v>
      </c>
      <c r="M12" s="12">
        <f>K12-'Surv-rate CEA'!J10*'Unit cost and utilities'!$H$10-('Surv-rate CEA'!I9-'Surv-rate CEA'!I10)*'Unit cost and utilities'!$G$14</f>
        <v>7486.7406945384482</v>
      </c>
      <c r="N12" s="12">
        <f t="shared" si="10"/>
        <v>7410.7354697118008</v>
      </c>
      <c r="O12" s="12">
        <f>'Surv-rate CEA'!N10*'Unit cost and utilities'!$G$3+'Surv-rate CEA'!M10*'Unit cost and utilities'!$H$3+('Surv-rate CEA'!L9-'Surv-rate CEA'!L10)*'Unit cost and utilities'!$G$14</f>
        <v>3925.950520666056</v>
      </c>
      <c r="P12" s="12">
        <f t="shared" si="11"/>
        <v>3886.0943583978487</v>
      </c>
      <c r="Q12" s="12">
        <f>O12-'Surv-rate CEA'!M10*'Unit cost and utilities'!$H$3-('Surv-rate CEA'!L9-'Surv-rate CEA'!L10)*'Unit cost and utilities'!$G$14</f>
        <v>870.33600844054956</v>
      </c>
      <c r="R12" s="12">
        <f t="shared" si="12"/>
        <v>861.50037666229036</v>
      </c>
      <c r="S12" s="12">
        <f>'Surv-rate CEA'!Q10*'Unit cost and utilities'!$G$11+'Surv-rate CEA'!P10*'Unit cost and utilities'!$H$11+('Surv-rate CEA'!O9-'Surv-rate CEA'!O10)*'Unit cost and utilities'!$G$14</f>
        <v>13155.702206152604</v>
      </c>
      <c r="T12" s="12">
        <f t="shared" si="13"/>
        <v>13022.145810288584</v>
      </c>
      <c r="U12" s="12">
        <f>S12-'Surv-rate CEA'!P10*'Unit cost and utilities'!$H$11-('Surv-rate CEA'!O9-'Surv-rate CEA'!O10)*'Unit cost and utilities'!$G$14</f>
        <v>12646.63220100427</v>
      </c>
      <c r="V12" s="12">
        <f t="shared" si="14"/>
        <v>12518.243872497254</v>
      </c>
      <c r="W12" s="12">
        <f>'Surv-rate CEA'!T10*'Unit cost and utilities'!$G$4+'Surv-rate CEA'!S10*'Unit cost and utilities'!$H$4+('Surv-rate CEA'!R9-'Surv-rate CEA'!R10)*'Unit cost and utilities'!$G$14</f>
        <v>4612.884672708381</v>
      </c>
      <c r="X12" s="12">
        <f t="shared" si="15"/>
        <v>4566.0547702243321</v>
      </c>
      <c r="Y12" s="12">
        <f>W12-'Surv-rate CEA'!S10*'Unit cost and utilities'!$H$4-('Surv-rate CEA'!R9-'Surv-rate CEA'!R10)*'Unit cost and utilities'!$G$14</f>
        <v>1557.2701604828744</v>
      </c>
      <c r="Z12" s="12">
        <f t="shared" si="16"/>
        <v>1541.4607884887737</v>
      </c>
      <c r="AA12" s="12">
        <f>'Surv-rate CEA'!W10*'Unit cost and utilities'!$G$6+'Surv-rate CEA'!V10*'Unit cost and utilities'!$H$6+('Surv-rate CEA'!U9-'Surv-rate CEA'!U10)*'Unit cost and utilities'!$G$14</f>
        <v>14828.236600023391</v>
      </c>
      <c r="AB12" s="12">
        <f t="shared" si="17"/>
        <v>14677.700672234459</v>
      </c>
      <c r="AC12" s="12">
        <f>AA12-'Surv-rate CEA'!V10*'Unit cost and utilities'!$H$6-('Surv-rate CEA'!U9-'Surv-rate CEA'!U10)*'Unit cost and utilities'!$G$14</f>
        <v>14463.428788376652</v>
      </c>
      <c r="AD12" s="12">
        <f t="shared" si="18"/>
        <v>14316.596381368527</v>
      </c>
      <c r="AE12" s="12">
        <f>'Surv-rate CEA'!Z10*'Unit cost and utilities'!$G$12+'Surv-rate CEA'!Y10*'Unit cost and utilities'!$H$12+('Surv-rate CEA'!X9-'Surv-rate CEA'!X10)*'Unit cost and utilities'!$G$14</f>
        <v>7995.8106996867818</v>
      </c>
      <c r="AF12" s="12">
        <f t="shared" si="19"/>
        <v>7914.6374075031299</v>
      </c>
      <c r="AG12" s="12">
        <f>AE12-'Surv-rate CEA'!Y10*'Unit cost and utilities'!$H$12-('Surv-rate CEA'!X9-'Surv-rate CEA'!X10)*'Unit cost and utilities'!$G$14</f>
        <v>7486.7406945384482</v>
      </c>
      <c r="AH12" s="12">
        <f t="shared" si="20"/>
        <v>7410.7354697118008</v>
      </c>
      <c r="AI12" s="12">
        <f>'Surv-rate CEA'!AC10*'Unit cost and utilities'!$G$5+'Surv-rate CEA'!AB10*'Unit cost and utilities'!$H$5+('Surv-rate CEA'!AA9-'Surv-rate CEA'!AA10)*'Unit cost and utilities'!$G$14</f>
        <v>6405.8657744196535</v>
      </c>
      <c r="AJ12" s="12">
        <f t="shared" si="21"/>
        <v>6340.833567714636</v>
      </c>
      <c r="AK12" s="12">
        <f>AI12-'Surv-rate CEA'!AB10*'Unit cost and utilities'!$H$5-('Surv-rate CEA'!AA9-'Surv-rate CEA'!AA10)*'Unit cost and utilities'!$G$14</f>
        <v>5636.2936314903382</v>
      </c>
      <c r="AL12" s="12">
        <f t="shared" si="22"/>
        <v>5579.0741040445791</v>
      </c>
      <c r="AM12" s="12">
        <f>'Surv-rate CEA'!AF10*'Unit cost and utilities'!$G$9+'Surv-rate CEA'!AE10*'Unit cost and utilities'!$H$9+('Surv-rate CEA'!AD9-'Surv-rate CEA'!AD10)*'Unit cost and utilities'!G19</f>
        <v>14910.022972288167</v>
      </c>
      <c r="AN12" s="12">
        <f t="shared" si="23"/>
        <v>14758.656751069107</v>
      </c>
      <c r="AO12" s="12">
        <f>AM12-'Surv-rate CEA'!AE10*'Unit cost and utilities'!$H$9-('Surv-rate CEA'!AD9-'Surv-rate CEA'!AD10)*'Unit cost and utilities'!G19</f>
        <v>14762.18034277074</v>
      </c>
      <c r="AP12" s="12">
        <f t="shared" si="24"/>
        <v>14612.315016634589</v>
      </c>
      <c r="AQ12" s="13">
        <f>'Surv-rate CEA'!AI10*'Unit cost and utilities'!$G$4+'Surv-rate CEA'!AH10*'Unit cost and utilities'!$H$4+('Surv-rate CEA'!AG9-'Surv-rate CEA'!AG10)*'Unit cost and utilities'!$G$14</f>
        <v>4612.884672708381</v>
      </c>
      <c r="AR12" s="12">
        <f t="shared" si="25"/>
        <v>4566.0547702243321</v>
      </c>
      <c r="AS12" s="13">
        <f>AQ12-'Surv-rate CEA'!AH10*'Unit cost and utilities'!$H$4-('Surv-rate CEA'!AG9-'Surv-rate CEA'!AG10)*'Unit cost and utilities'!$G$14</f>
        <v>1557.2701604828744</v>
      </c>
      <c r="AT12" s="12">
        <f t="shared" si="26"/>
        <v>1541.4607884887737</v>
      </c>
      <c r="AU12" s="12">
        <f>'Surv-rate CEA'!AL10*'Unit cost and utilities'!$G$8+'Surv-rate CEA'!AK10*'Unit cost and utilities'!$H$8+('Surv-rate CEA'!AJ9-'Surv-rate CEA'!AJ10)*'Unit cost and utilities'!$G$14</f>
        <v>15833.95704378046</v>
      </c>
      <c r="AV12" s="12">
        <f t="shared" si="27"/>
        <v>15673.211064440487</v>
      </c>
      <c r="AW12" s="12">
        <f>AU12-'Surv-rate CEA'!AK10*'Unit cost and utilities'!$H$8-('Surv-rate CEA'!AJ9-'Surv-rate CEA'!AJ10)*'Unit cost and utilities'!$G$14</f>
        <v>15461.417762567911</v>
      </c>
      <c r="AX12" s="12">
        <f t="shared" si="28"/>
        <v>15304.453793715624</v>
      </c>
      <c r="AY12" s="12">
        <f>'Surv-rate CEA'!AO10*'Unit cost and utilities'!$G$5+'Surv-rate CEA'!AN10*'Unit cost and utilities'!$H$5+('Surv-rate CEA'!AM9-'Surv-rate CEA'!AM10)*'Unit cost and utilities'!$G$14</f>
        <v>6405.8657744196535</v>
      </c>
      <c r="AZ12" s="12">
        <f t="shared" si="29"/>
        <v>6340.833567714636</v>
      </c>
      <c r="BA12" s="12">
        <f>AY12-'Surv-rate CEA'!AN10*'Unit cost and utilities'!$H$5-('Surv-rate CEA'!AM9-'Surv-rate CEA'!AM10)*'Unit cost and utilities'!$G$14</f>
        <v>5636.2936314903382</v>
      </c>
      <c r="BB12" s="12">
        <f t="shared" si="30"/>
        <v>5579.0741040445791</v>
      </c>
    </row>
    <row r="13" spans="1:88">
      <c r="A13" s="12">
        <v>8</v>
      </c>
      <c r="B13" s="12">
        <f t="shared" si="31"/>
        <v>0.40273972602739727</v>
      </c>
      <c r="C13" s="12">
        <f>'Surv-rate CEA'!D11*'Unit cost and utilities'!$G$7+'Surv-rate CEA'!E11*'Unit cost and utilities'!$H$7+'Unit cost and utilities'!$G$14*('Surv-rate CEA'!C10-'Surv-rate CEA'!C11)</f>
        <v>11060.0135090855</v>
      </c>
      <c r="D13" s="12">
        <f t="shared" si="5"/>
        <v>10929.130131489757</v>
      </c>
      <c r="E13" s="12">
        <f>C13-'Surv-rate CEA'!E11*'Unit cost and utilities'!$H$7-'Unit cost and utilities'!$G$14*('Surv-rate CEA'!C10-'Surv-rate CEA'!C11)</f>
        <v>10384.992434037229</v>
      </c>
      <c r="F13" s="12">
        <f t="shared" si="6"/>
        <v>10262.097205658307</v>
      </c>
      <c r="G13" s="12">
        <f>'Surv-rate CEA'!G11*'Unit cost and utilities'!$G$4+'Surv-rate CEA'!H11*'Unit cost and utilities'!$H$4+('Surv-rate CEA'!F10-'Surv-rate CEA'!F11)*'Unit cost and utilities'!$G$14</f>
        <v>5284.8633995797245</v>
      </c>
      <c r="H13" s="12">
        <f t="shared" si="7"/>
        <v>5222.3227190189909</v>
      </c>
      <c r="I13" s="12">
        <f>G13-'Surv-rate CEA'!H11*'Unit cost and utilities'!$H$4-('Surv-rate CEA'!F10-'Surv-rate CEA'!F11)*'Unit cost and utilities'!$G$14</f>
        <v>3801.2610399327978</v>
      </c>
      <c r="J13" s="12">
        <f t="shared" si="8"/>
        <v>3756.2771993958208</v>
      </c>
      <c r="K13" s="12">
        <f>'Surv-rate CEA'!K11*'Unit cost and utilities'!$G$10+'Surv-rate CEA'!J11*'Unit cost and utilities'!$H$10+('Surv-rate CEA'!I10-'Surv-rate CEA'!I11)*'Unit cost and utilities'!$G$14</f>
        <v>7482.2042780126731</v>
      </c>
      <c r="L13" s="12">
        <f t="shared" si="9"/>
        <v>7393.6604288606668</v>
      </c>
      <c r="M13" s="12">
        <f>K13-'Surv-rate CEA'!J11*'Unit cost and utilities'!$H$10-('Surv-rate CEA'!I10-'Surv-rate CEA'!I11)*'Unit cost and utilities'!$G$14</f>
        <v>6941.015577830316</v>
      </c>
      <c r="N13" s="12">
        <f t="shared" si="10"/>
        <v>6858.8761155209058</v>
      </c>
      <c r="O13" s="12">
        <f>'Surv-rate CEA'!N11*'Unit cost and utilities'!$G$3+'Surv-rate CEA'!M11*'Unit cost and utilities'!$H$3+('Surv-rate CEA'!L10-'Surv-rate CEA'!L11)*'Unit cost and utilities'!$G$14</f>
        <v>3727.7601728802551</v>
      </c>
      <c r="P13" s="12">
        <f t="shared" si="11"/>
        <v>3683.6461361394627</v>
      </c>
      <c r="Q13" s="12">
        <f>O13-'Surv-rate CEA'!M11*'Unit cost and utilities'!$H$3-('Surv-rate CEA'!L10-'Surv-rate CEA'!L11)*'Unit cost and utilities'!$G$14</f>
        <v>987.90835950532346</v>
      </c>
      <c r="R13" s="12">
        <f t="shared" si="12"/>
        <v>976.2175254262412</v>
      </c>
      <c r="S13" s="12">
        <f>'Surv-rate CEA'!Q11*'Unit cost and utilities'!$G$11+'Surv-rate CEA'!P11*'Unit cost and utilities'!$H$11+('Surv-rate CEA'!O10-'Surv-rate CEA'!O11)*'Unit cost and utilities'!$G$14</f>
        <v>12265.979860412694</v>
      </c>
      <c r="T13" s="12">
        <f t="shared" si="13"/>
        <v>12120.825166674447</v>
      </c>
      <c r="U13" s="12">
        <f>S13-'Surv-rate CEA'!P11*'Unit cost and utilities'!$H$11-('Surv-rate CEA'!O10-'Surv-rate CEA'!O11)*'Unit cost and utilities'!$G$14</f>
        <v>11724.791160230337</v>
      </c>
      <c r="V13" s="12">
        <f t="shared" si="14"/>
        <v>11586.040853334687</v>
      </c>
      <c r="W13" s="12">
        <f>'Surv-rate CEA'!T11*'Unit cost and utilities'!$G$4+'Surv-rate CEA'!S11*'Unit cost and utilities'!$H$4+('Surv-rate CEA'!R10-'Surv-rate CEA'!R11)*'Unit cost and utilities'!$G$14</f>
        <v>4507.491201644958</v>
      </c>
      <c r="X13" s="12">
        <f t="shared" si="15"/>
        <v>4454.1498858798595</v>
      </c>
      <c r="Y13" s="12">
        <f>W13-'Surv-rate CEA'!S11*'Unit cost and utilities'!$H$4-('Surv-rate CEA'!R10-'Surv-rate CEA'!R11)*'Unit cost and utilities'!$G$14</f>
        <v>1767.6393882700263</v>
      </c>
      <c r="Z13" s="12">
        <f t="shared" si="16"/>
        <v>1746.721275166638</v>
      </c>
      <c r="AA13" s="12">
        <f>'Surv-rate CEA'!W11*'Unit cost and utilities'!$G$6+'Surv-rate CEA'!V11*'Unit cost and utilities'!$H$6+('Surv-rate CEA'!U10-'Surv-rate CEA'!U11)*'Unit cost and utilities'!$G$14</f>
        <v>14093.927171307718</v>
      </c>
      <c r="AB13" s="12">
        <f t="shared" si="17"/>
        <v>13927.140684993408</v>
      </c>
      <c r="AC13" s="12">
        <f>AA13-'Surv-rate CEA'!V11*'Unit cost and utilities'!$H$6-('Surv-rate CEA'!U10-'Surv-rate CEA'!U11)*'Unit cost and utilities'!$G$14</f>
        <v>13713.7157740729</v>
      </c>
      <c r="AD13" s="12">
        <f t="shared" si="18"/>
        <v>13551.428681166166</v>
      </c>
      <c r="AE13" s="12">
        <f>'Surv-rate CEA'!Z11*'Unit cost and utilities'!$G$12+'Surv-rate CEA'!Y11*'Unit cost and utilities'!$H$12+('Surv-rate CEA'!X10-'Surv-rate CEA'!X11)*'Unit cost and utilities'!$G$14</f>
        <v>7482.2042780126731</v>
      </c>
      <c r="AF13" s="12">
        <f t="shared" si="19"/>
        <v>7393.6604288606668</v>
      </c>
      <c r="AG13" s="12">
        <f>AE13-'Surv-rate CEA'!Y11*'Unit cost and utilities'!$H$12-('Surv-rate CEA'!X10-'Surv-rate CEA'!X11)*'Unit cost and utilities'!$G$14</f>
        <v>6941.015577830316</v>
      </c>
      <c r="AH13" s="12">
        <f t="shared" si="20"/>
        <v>6858.8761155209058</v>
      </c>
      <c r="AI13" s="12">
        <f>'Surv-rate CEA'!AC11*'Unit cost and utilities'!$G$5+'Surv-rate CEA'!AB11*'Unit cost and utilities'!$H$5+('Surv-rate CEA'!AA10-'Surv-rate CEA'!AA11)*'Unit cost and utilities'!$G$14</f>
        <v>6034.4061647712952</v>
      </c>
      <c r="AJ13" s="12">
        <f t="shared" si="21"/>
        <v>5962.9954508529945</v>
      </c>
      <c r="AK13" s="12">
        <f>AI13-'Surv-rate CEA'!AB11*'Unit cost and utilities'!$H$5-('Surv-rate CEA'!AA10-'Surv-rate CEA'!AA11)*'Unit cost and utilities'!$G$14</f>
        <v>5189.3887403319513</v>
      </c>
      <c r="AL13" s="12">
        <f t="shared" si="22"/>
        <v>5127.9778997905705</v>
      </c>
      <c r="AM13" s="12">
        <f>'Surv-rate CEA'!AF11*'Unit cost and utilities'!$G$9+'Surv-rate CEA'!AE11*'Unit cost and utilities'!$H$9+('Surv-rate CEA'!AD10-'Surv-rate CEA'!AD11)*'Unit cost and utilities'!G20</f>
        <v>14117.03193954678</v>
      </c>
      <c r="AN13" s="12">
        <f t="shared" si="23"/>
        <v>13949.972033122882</v>
      </c>
      <c r="AO13" s="12">
        <f>AM13-'Surv-rate CEA'!AE11*'Unit cost and utilities'!$H$9-('Surv-rate CEA'!AD10-'Surv-rate CEA'!AD11)*'Unit cost and utilities'!G20</f>
        <v>13929.799997363487</v>
      </c>
      <c r="AP13" s="12">
        <f t="shared" si="24"/>
        <v>13764.955779823389</v>
      </c>
      <c r="AQ13" s="13">
        <f>'Surv-rate CEA'!AI11*'Unit cost and utilities'!$G$4+'Surv-rate CEA'!AH11*'Unit cost and utilities'!$H$4+('Surv-rate CEA'!AG10-'Surv-rate CEA'!AG11)*'Unit cost and utilities'!$G$14</f>
        <v>4507.491201644958</v>
      </c>
      <c r="AR13" s="12">
        <f t="shared" si="25"/>
        <v>4454.1498858798595</v>
      </c>
      <c r="AS13" s="13">
        <f>AQ13-'Surv-rate CEA'!AH11*'Unit cost and utilities'!$H$4-('Surv-rate CEA'!AG10-'Surv-rate CEA'!AG11)*'Unit cost and utilities'!$G$14</f>
        <v>1767.6393882700263</v>
      </c>
      <c r="AT13" s="12">
        <f t="shared" si="26"/>
        <v>1746.721275166638</v>
      </c>
      <c r="AU13" s="12">
        <f>'Surv-rate CEA'!AL11*'Unit cost and utilities'!$G$8+'Surv-rate CEA'!AK11*'Unit cost and utilities'!$H$8+('Surv-rate CEA'!AJ10-'Surv-rate CEA'!AJ11)*'Unit cost and utilities'!$G$14</f>
        <v>15053.285969510451</v>
      </c>
      <c r="AV13" s="12">
        <f t="shared" si="27"/>
        <v>14875.146502502959</v>
      </c>
      <c r="AW13" s="12">
        <f>AU13-'Surv-rate CEA'!AK11*'Unit cost and utilities'!$H$8-('Surv-rate CEA'!AJ10-'Surv-rate CEA'!AJ11)*'Unit cost and utilities'!$G$14</f>
        <v>14692.792547964851</v>
      </c>
      <c r="AX13" s="12">
        <f t="shared" si="28"/>
        <v>14518.919133306588</v>
      </c>
      <c r="AY13" s="12">
        <f>'Surv-rate CEA'!AO11*'Unit cost and utilities'!$G$5+'Surv-rate CEA'!AN11*'Unit cost and utilities'!$H$5+('Surv-rate CEA'!AM10-'Surv-rate CEA'!AM11)*'Unit cost and utilities'!$G$14</f>
        <v>6034.4061647712952</v>
      </c>
      <c r="AZ13" s="12">
        <f t="shared" si="29"/>
        <v>5962.9954508529945</v>
      </c>
      <c r="BA13" s="12">
        <f>AY13-'Surv-rate CEA'!AN11*'Unit cost and utilities'!$H$5-('Surv-rate CEA'!AM10-'Surv-rate CEA'!AM11)*'Unit cost and utilities'!$G$14</f>
        <v>5189.3887403319513</v>
      </c>
      <c r="BB13" s="12">
        <f t="shared" si="30"/>
        <v>5127.9778997905705</v>
      </c>
    </row>
    <row r="14" spans="1:88">
      <c r="A14" s="12">
        <v>9</v>
      </c>
      <c r="B14" s="12">
        <f t="shared" si="31"/>
        <v>0.46027397260273972</v>
      </c>
      <c r="C14" s="12">
        <f>'Surv-rate CEA'!D12*'Unit cost and utilities'!$G$7+'Surv-rate CEA'!E12*'Unit cost and utilities'!$H$7+'Unit cost and utilities'!$G$14*('Surv-rate CEA'!C11-'Surv-rate CEA'!C12)</f>
        <v>10165.206095836289</v>
      </c>
      <c r="D14" s="12">
        <f t="shared" si="5"/>
        <v>10027.843507171368</v>
      </c>
      <c r="E14" s="12">
        <f>C14-'Surv-rate CEA'!E12*'Unit cost and utilities'!$H$7-'Unit cost and utilities'!$G$14*('Surv-rate CEA'!C11-'Surv-rate CEA'!C12)</f>
        <v>9453.1542059557032</v>
      </c>
      <c r="F14" s="12">
        <f t="shared" si="6"/>
        <v>9325.4135855947807</v>
      </c>
      <c r="G14" s="12">
        <f>'Surv-rate CEA'!G12*'Unit cost and utilities'!$G$4+'Surv-rate CEA'!H12*'Unit cost and utilities'!$H$4+('Surv-rate CEA'!F11-'Surv-rate CEA'!F12)*'Unit cost and utilities'!$G$14</f>
        <v>4943.8805491013118</v>
      </c>
      <c r="H14" s="12">
        <f t="shared" si="7"/>
        <v>4877.0738140609992</v>
      </c>
      <c r="I14" s="12">
        <f>G14-'Surv-rate CEA'!H12*'Unit cost and utilities'!$H$4-('Surv-rate CEA'!F11-'Surv-rate CEA'!F12)*'Unit cost and utilities'!$G$14</f>
        <v>3378.1140746049923</v>
      </c>
      <c r="J14" s="12">
        <f t="shared" si="8"/>
        <v>3332.4655663781687</v>
      </c>
      <c r="K14" s="12">
        <f>'Surv-rate CEA'!K12*'Unit cost and utilities'!$G$10+'Surv-rate CEA'!J12*'Unit cost and utilities'!$H$10+('Surv-rate CEA'!I11-'Surv-rate CEA'!I12)*'Unit cost and utilities'!$G$14</f>
        <v>6991.2978126447706</v>
      </c>
      <c r="L14" s="12">
        <f t="shared" si="9"/>
        <v>6896.8242961593905</v>
      </c>
      <c r="M14" s="12">
        <f>K14-'Surv-rate CEA'!J12*'Unit cost and utilities'!$H$10-('Surv-rate CEA'!I11-'Surv-rate CEA'!I12)*'Unit cost and utilities'!$G$14</f>
        <v>6425.2627826945063</v>
      </c>
      <c r="N14" s="12">
        <f t="shared" si="10"/>
        <v>6338.4381064053759</v>
      </c>
      <c r="O14" s="12">
        <f>'Surv-rate CEA'!N12*'Unit cost and utilities'!$G$3+'Surv-rate CEA'!M12*'Unit cost and utilities'!$H$3+('Surv-rate CEA'!L11-'Surv-rate CEA'!L12)*'Unit cost and utilities'!$G$14</f>
        <v>3538.6755485615913</v>
      </c>
      <c r="P14" s="12">
        <f t="shared" si="11"/>
        <v>3490.857370630622</v>
      </c>
      <c r="Q14" s="12">
        <f>O14-'Surv-rate CEA'!M12*'Unit cost and utilities'!$H$3-('Surv-rate CEA'!L11-'Surv-rate CEA'!L12)*'Unit cost and utilities'!$G$14</f>
        <v>1081.4821297193566</v>
      </c>
      <c r="R14" s="12">
        <f t="shared" si="12"/>
        <v>1066.8680448171381</v>
      </c>
      <c r="S14" s="12">
        <f>'Surv-rate CEA'!Q12*'Unit cost and utilities'!$G$11+'Surv-rate CEA'!P12*'Unit cost and utilities'!$H$11+('Surv-rate CEA'!O11-'Surv-rate CEA'!O12)*'Unit cost and utilities'!$G$14</f>
        <v>11419.6145143868</v>
      </c>
      <c r="T14" s="12">
        <f t="shared" si="13"/>
        <v>11265.301085179086</v>
      </c>
      <c r="U14" s="12">
        <f>S14-'Surv-rate CEA'!P12*'Unit cost and utilities'!$H$11-('Surv-rate CEA'!O11-'Surv-rate CEA'!O12)*'Unit cost and utilities'!$G$14</f>
        <v>10853.579484436535</v>
      </c>
      <c r="V14" s="12">
        <f t="shared" si="14"/>
        <v>10706.91489542507</v>
      </c>
      <c r="W14" s="12">
        <f>'Surv-rate CEA'!T12*'Unit cost and utilities'!$G$4+'Surv-rate CEA'!S12*'Unit cost and utilities'!$H$4+('Surv-rate CEA'!R11-'Surv-rate CEA'!R12)*'Unit cost and utilities'!$G$14</f>
        <v>4392.2619824479934</v>
      </c>
      <c r="X14" s="12">
        <f t="shared" si="15"/>
        <v>4332.9092777103397</v>
      </c>
      <c r="Y14" s="12">
        <f>W14-'Surv-rate CEA'!S12*'Unit cost and utilities'!$H$4-('Surv-rate CEA'!R11-'Surv-rate CEA'!R12)*'Unit cost and utilities'!$G$14</f>
        <v>1935.0685636057588</v>
      </c>
      <c r="Z14" s="12">
        <f t="shared" si="16"/>
        <v>1908.919951896856</v>
      </c>
      <c r="AA14" s="12">
        <f>'Surv-rate CEA'!W12*'Unit cost and utilities'!$G$6+'Surv-rate CEA'!V12*'Unit cost and utilities'!$H$6+('Surv-rate CEA'!U11-'Surv-rate CEA'!U12)*'Unit cost and utilities'!$G$14</f>
        <v>13364.790400421534</v>
      </c>
      <c r="AB14" s="12">
        <f t="shared" si="17"/>
        <v>13184.191779099147</v>
      </c>
      <c r="AC14" s="12">
        <f>AA14-'Surv-rate CEA'!V12*'Unit cost and utilities'!$H$6-('Surv-rate CEA'!U11-'Surv-rate CEA'!U12)*'Unit cost and utilities'!$G$14</f>
        <v>12972.473566287143</v>
      </c>
      <c r="AD14" s="12">
        <f t="shared" si="18"/>
        <v>12797.176328468981</v>
      </c>
      <c r="AE14" s="12">
        <f>'Surv-rate CEA'!Z12*'Unit cost and utilities'!$G$12+'Surv-rate CEA'!Y12*'Unit cost and utilities'!$H$12+('Surv-rate CEA'!X11-'Surv-rate CEA'!X12)*'Unit cost and utilities'!$G$14</f>
        <v>6991.2978126447706</v>
      </c>
      <c r="AF14" s="12">
        <f t="shared" si="19"/>
        <v>6896.8242961593905</v>
      </c>
      <c r="AG14" s="12">
        <f>AE14-'Surv-rate CEA'!Y12*'Unit cost and utilities'!$H$12-('Surv-rate CEA'!X11-'Surv-rate CEA'!X12)*'Unit cost and utilities'!$G$14</f>
        <v>6425.2627826945063</v>
      </c>
      <c r="AH14" s="12">
        <f t="shared" si="20"/>
        <v>6338.4381064053759</v>
      </c>
      <c r="AI14" s="12">
        <f>'Surv-rate CEA'!AC12*'Unit cost and utilities'!$G$5+'Surv-rate CEA'!AB12*'Unit cost and utilities'!$H$5+('Surv-rate CEA'!AA11-'Surv-rate CEA'!AA12)*'Unit cost and utilities'!$G$14</f>
        <v>5681.4373845471946</v>
      </c>
      <c r="AJ14" s="12">
        <f t="shared" si="21"/>
        <v>5604.6640324752952</v>
      </c>
      <c r="AK14" s="12">
        <f>AI14-'Surv-rate CEA'!AB12*'Unit cost and utilities'!$H$5-('Surv-rate CEA'!AA11-'Surv-rate CEA'!AA12)*'Unit cost and utilities'!$G$14</f>
        <v>4772.2557119532503</v>
      </c>
      <c r="AL14" s="12">
        <f t="shared" si="22"/>
        <v>4707.7681460166032</v>
      </c>
      <c r="AM14" s="12">
        <f>'Surv-rate CEA'!AF12*'Unit cost and utilities'!$G$9+'Surv-rate CEA'!AE12*'Unit cost and utilities'!$H$9+('Surv-rate CEA'!AD11-'Surv-rate CEA'!AD12)*'Unit cost and utilities'!G21</f>
        <v>13340.294186133429</v>
      </c>
      <c r="AN14" s="12">
        <f t="shared" si="23"/>
        <v>13160.026582537133</v>
      </c>
      <c r="AO14" s="12">
        <f>AM14-'Surv-rate CEA'!AE12*'Unit cost and utilities'!$H$9-('Surv-rate CEA'!AD11-'Surv-rate CEA'!AD12)*'Unit cost and utilities'!G21</f>
        <v>13115.362569590769</v>
      </c>
      <c r="AP14" s="12">
        <f t="shared" si="24"/>
        <v>12938.134470440284</v>
      </c>
      <c r="AQ14" s="13">
        <f>'Surv-rate CEA'!AI12*'Unit cost and utilities'!$G$4+'Surv-rate CEA'!AH12*'Unit cost and utilities'!$H$4+('Surv-rate CEA'!AG11-'Surv-rate CEA'!AG12)*'Unit cost and utilities'!$G$14</f>
        <v>4392.2619824479934</v>
      </c>
      <c r="AR14" s="12">
        <f t="shared" si="25"/>
        <v>4332.9092777103397</v>
      </c>
      <c r="AS14" s="13">
        <f>AQ14-'Surv-rate CEA'!AH12*'Unit cost and utilities'!$H$4-('Surv-rate CEA'!AG11-'Surv-rate CEA'!AG12)*'Unit cost and utilities'!$G$14</f>
        <v>1935.0685636057588</v>
      </c>
      <c r="AT14" s="12">
        <f t="shared" si="26"/>
        <v>1908.919951896856</v>
      </c>
      <c r="AU14" s="12">
        <f>'Surv-rate CEA'!AL12*'Unit cost and utilities'!$G$8+'Surv-rate CEA'!AK12*'Unit cost and utilities'!$H$8+('Surv-rate CEA'!AJ11-'Surv-rate CEA'!AJ12)*'Unit cost and utilities'!$G$14</f>
        <v>14277.816901779383</v>
      </c>
      <c r="AV14" s="12">
        <f t="shared" si="27"/>
        <v>14084.880539090633</v>
      </c>
      <c r="AW14" s="12">
        <f>AU14-'Surv-rate CEA'!AK12*'Unit cost and utilities'!$H$8-('Surv-rate CEA'!AJ11-'Surv-rate CEA'!AJ12)*'Unit cost and utilities'!$G$14</f>
        <v>13929.020905857402</v>
      </c>
      <c r="AX14" s="12">
        <f t="shared" si="28"/>
        <v>13740.797828906698</v>
      </c>
      <c r="AY14" s="12">
        <f>'Surv-rate CEA'!AO12*'Unit cost and utilities'!$G$5+'Surv-rate CEA'!AN12*'Unit cost and utilities'!$H$5+('Surv-rate CEA'!AM11-'Surv-rate CEA'!AM12)*'Unit cost and utilities'!$G$14</f>
        <v>5681.4373845471946</v>
      </c>
      <c r="AZ14" s="12">
        <f t="shared" si="29"/>
        <v>5604.6640324752952</v>
      </c>
      <c r="BA14" s="12">
        <f>AY14-'Surv-rate CEA'!AN12*'Unit cost and utilities'!$H$5-('Surv-rate CEA'!AM11-'Surv-rate CEA'!AM12)*'Unit cost and utilities'!$G$14</f>
        <v>4772.2557119532503</v>
      </c>
      <c r="BB14" s="12">
        <f t="shared" si="30"/>
        <v>4707.7681460166032</v>
      </c>
    </row>
    <row r="15" spans="1:88">
      <c r="A15" s="12">
        <v>10</v>
      </c>
      <c r="B15" s="12">
        <f t="shared" si="31"/>
        <v>0.51780821917808217</v>
      </c>
      <c r="C15" s="12">
        <f>'Surv-rate CEA'!D13*'Unit cost and utilities'!$G$7+'Surv-rate CEA'!E13*'Unit cost and utilities'!$H$7+'Unit cost and utilities'!$G$14*('Surv-rate CEA'!C12-'Surv-rate CEA'!C13)</f>
        <v>9346.6031252704397</v>
      </c>
      <c r="D15" s="12">
        <f t="shared" si="5"/>
        <v>9204.6352107358125</v>
      </c>
      <c r="E15" s="12">
        <f>C15-'Surv-rate CEA'!E13*'Unit cost and utilities'!$H$7-'Unit cost and utilities'!$G$14*('Surv-rate CEA'!C12-'Surv-rate CEA'!C13)</f>
        <v>8606.8343530424154</v>
      </c>
      <c r="F15" s="12">
        <f t="shared" si="6"/>
        <v>8476.1029731528834</v>
      </c>
      <c r="G15" s="12">
        <f>'Surv-rate CEA'!G13*'Unit cost and utilities'!$G$4+'Surv-rate CEA'!H13*'Unit cost and utilities'!$H$4+('Surv-rate CEA'!F12-'Surv-rate CEA'!F13)*'Unit cost and utilities'!$G$14</f>
        <v>4631.6583854486817</v>
      </c>
      <c r="H15" s="12">
        <f t="shared" si="7"/>
        <v>4561.3069569129866</v>
      </c>
      <c r="I15" s="12">
        <f>G15-'Surv-rate CEA'!H13*'Unit cost and utilities'!$H$4-('Surv-rate CEA'!F12-'Surv-rate CEA'!F13)*'Unit cost and utilities'!$G$14</f>
        <v>3007.2831796366918</v>
      </c>
      <c r="J15" s="12">
        <f t="shared" si="8"/>
        <v>2961.6047961955705</v>
      </c>
      <c r="K15" s="12">
        <f>'Surv-rate CEA'!K13*'Unit cost and utilities'!$G$10+'Surv-rate CEA'!J13*'Unit cost and utilities'!$H$10+('Surv-rate CEA'!I12-'Surv-rate CEA'!I13)*'Unit cost and utilities'!$G$14</f>
        <v>6528.9883142638291</v>
      </c>
      <c r="L15" s="12">
        <f t="shared" si="9"/>
        <v>6429.8178624350885</v>
      </c>
      <c r="M15" s="12">
        <f>K15-'Surv-rate CEA'!J13*'Unit cost and utilities'!$H$10-('Surv-rate CEA'!I12-'Surv-rate CEA'!I13)*'Unit cost and utilities'!$G$14</f>
        <v>5943.817913662866</v>
      </c>
      <c r="N15" s="12">
        <f t="shared" si="10"/>
        <v>5853.5357627823169</v>
      </c>
      <c r="O15" s="12">
        <f>'Surv-rate CEA'!N13*'Unit cost and utilities'!$G$3+'Surv-rate CEA'!M13*'Unit cost and utilities'!$H$3+('Surv-rate CEA'!L12-'Surv-rate CEA'!L13)*'Unit cost and utilities'!$G$14</f>
        <v>3360.546618122029</v>
      </c>
      <c r="P15" s="12">
        <f t="shared" si="11"/>
        <v>3309.5024271280549</v>
      </c>
      <c r="Q15" s="12">
        <f>O15-'Surv-rate CEA'!M13*'Unit cost and utilities'!$H$3-('Surv-rate CEA'!L12-'Surv-rate CEA'!L13)*'Unit cost and utilities'!$G$14</f>
        <v>1154.2276799563699</v>
      </c>
      <c r="R15" s="12">
        <f t="shared" si="12"/>
        <v>1136.6958243265412</v>
      </c>
      <c r="S15" s="12">
        <f>'Surv-rate CEA'!Q13*'Unit cost and utilities'!$G$11+'Surv-rate CEA'!P13*'Unit cost and utilities'!$H$11+('Surv-rate CEA'!O12-'Surv-rate CEA'!O13)*'Unit cost and utilities'!$G$14</f>
        <v>10625.491294667798</v>
      </c>
      <c r="T15" s="12">
        <f t="shared" si="13"/>
        <v>10464.098024857149</v>
      </c>
      <c r="U15" s="12">
        <f>S15-'Surv-rate CEA'!P13*'Unit cost and utilities'!$H$11-('Surv-rate CEA'!O12-'Surv-rate CEA'!O13)*'Unit cost and utilities'!$G$14</f>
        <v>10040.320894066834</v>
      </c>
      <c r="V15" s="12">
        <f t="shared" si="14"/>
        <v>9887.815925204377</v>
      </c>
      <c r="W15" s="12">
        <f>'Surv-rate CEA'!T13*'Unit cost and utilities'!$G$4+'Surv-rate CEA'!S13*'Unit cost and utilities'!$H$4+('Surv-rate CEA'!R12-'Surv-rate CEA'!R13)*'Unit cost and utilities'!$G$14</f>
        <v>4271.5492710115414</v>
      </c>
      <c r="X15" s="12">
        <f t="shared" si="15"/>
        <v>4206.6676307290063</v>
      </c>
      <c r="Y15" s="12">
        <f>W15-'Surv-rate CEA'!S13*'Unit cost and utilities'!$H$4-('Surv-rate CEA'!R12-'Surv-rate CEA'!R13)*'Unit cost and utilities'!$G$14</f>
        <v>2065.230332845882</v>
      </c>
      <c r="Z15" s="12">
        <f t="shared" si="16"/>
        <v>2033.8610279274922</v>
      </c>
      <c r="AA15" s="12">
        <f>'Surv-rate CEA'!W13*'Unit cost and utilities'!$G$6+'Surv-rate CEA'!V13*'Unit cost and utilities'!$H$6+('Surv-rate CEA'!U12-'Surv-rate CEA'!U13)*'Unit cost and utilities'!$G$14</f>
        <v>12654.461361434549</v>
      </c>
      <c r="AB15" s="12">
        <f t="shared" si="17"/>
        <v>12462.249553041336</v>
      </c>
      <c r="AC15" s="12">
        <f>AA15-'Surv-rate CEA'!V13*'Unit cost and utilities'!$H$6-('Surv-rate CEA'!U12-'Surv-rate CEA'!U13)*'Unit cost and utilities'!$G$14</f>
        <v>12252.271693332677</v>
      </c>
      <c r="AD15" s="12">
        <f t="shared" si="18"/>
        <v>12066.168845345992</v>
      </c>
      <c r="AE15" s="12">
        <f>'Surv-rate CEA'!Z13*'Unit cost and utilities'!$G$12+'Surv-rate CEA'!Y13*'Unit cost and utilities'!$H$12+('Surv-rate CEA'!X12-'Surv-rate CEA'!X13)*'Unit cost and utilities'!$G$14</f>
        <v>6528.9883142638291</v>
      </c>
      <c r="AF15" s="12">
        <f t="shared" si="19"/>
        <v>6429.8178624350885</v>
      </c>
      <c r="AG15" s="12">
        <f>AE15-'Surv-rate CEA'!Y13*'Unit cost and utilities'!$H$12-('Surv-rate CEA'!X12-'Surv-rate CEA'!X13)*'Unit cost and utilities'!$G$14</f>
        <v>5943.817913662866</v>
      </c>
      <c r="AH15" s="12">
        <f t="shared" si="20"/>
        <v>5853.5357627823169</v>
      </c>
      <c r="AI15" s="12">
        <f>'Surv-rate CEA'!AC13*'Unit cost and utilities'!$G$5+'Surv-rate CEA'!AB13*'Unit cost and utilities'!$H$5+('Surv-rate CEA'!AA12-'Surv-rate CEA'!AA13)*'Unit cost and utilities'!$G$14</f>
        <v>5350.2217155469261</v>
      </c>
      <c r="AJ15" s="12">
        <f t="shared" si="21"/>
        <v>5268.9558471802202</v>
      </c>
      <c r="AK15" s="12">
        <f>AI15-'Surv-rate CEA'!AB13*'Unit cost and utilities'!$H$5-('Surv-rate CEA'!AA12-'Surv-rate CEA'!AA13)*'Unit cost and utilities'!$G$14</f>
        <v>4387.1486746784403</v>
      </c>
      <c r="AL15" s="12">
        <f t="shared" si="22"/>
        <v>4320.5111658691176</v>
      </c>
      <c r="AM15" s="12">
        <f>'Surv-rate CEA'!AF13*'Unit cost and utilities'!$G$9+'Surv-rate CEA'!AE13*'Unit cost and utilities'!$H$9+('Surv-rate CEA'!AD12-'Surv-rate CEA'!AD13)*'Unit cost and utilities'!G22</f>
        <v>12591.553864908399</v>
      </c>
      <c r="AN15" s="12">
        <f t="shared" si="23"/>
        <v>12400.297574361693</v>
      </c>
      <c r="AO15" s="12">
        <f>AM15-'Surv-rate CEA'!AE13*'Unit cost and utilities'!$H$9-('Surv-rate CEA'!AD12-'Surv-rate CEA'!AD13)*'Unit cost and utilities'!G22</f>
        <v>12331.332585412143</v>
      </c>
      <c r="AP15" s="12">
        <f t="shared" si="24"/>
        <v>12144.028861575767</v>
      </c>
      <c r="AQ15" s="13">
        <f>'Surv-rate CEA'!AI13*'Unit cost and utilities'!$G$4+'Surv-rate CEA'!AH13*'Unit cost and utilities'!$H$4+('Surv-rate CEA'!AG12-'Surv-rate CEA'!AG13)*'Unit cost and utilities'!$G$14</f>
        <v>4271.5492710115414</v>
      </c>
      <c r="AR15" s="12">
        <f t="shared" si="25"/>
        <v>4206.6676307290063</v>
      </c>
      <c r="AS15" s="13">
        <f>AQ15-'Surv-rate CEA'!AH13*'Unit cost and utilities'!$H$4-('Surv-rate CEA'!AG12-'Surv-rate CEA'!AG13)*'Unit cost and utilities'!$G$14</f>
        <v>2065.230332845882</v>
      </c>
      <c r="AT15" s="12">
        <f t="shared" si="26"/>
        <v>2033.8610279274922</v>
      </c>
      <c r="AU15" s="12">
        <f>'Surv-rate CEA'!AL13*'Unit cost and utilities'!$G$8+'Surv-rate CEA'!AK13*'Unit cost and utilities'!$H$8+('Surv-rate CEA'!AJ12-'Surv-rate CEA'!AJ13)*'Unit cost and utilities'!$G$14</f>
        <v>13532.000571327044</v>
      </c>
      <c r="AV15" s="12">
        <f t="shared" si="27"/>
        <v>13326.459598329209</v>
      </c>
      <c r="AW15" s="12">
        <f>AU15-'Surv-rate CEA'!AK13*'Unit cost and utilities'!$H$8-('Surv-rate CEA'!AJ12-'Surv-rate CEA'!AJ13)*'Unit cost and utilities'!$G$14</f>
        <v>13183.610241560651</v>
      </c>
      <c r="AX15" s="12">
        <f t="shared" si="28"/>
        <v>12983.361057237062</v>
      </c>
      <c r="AY15" s="12">
        <f>'Surv-rate CEA'!AO13*'Unit cost and utilities'!$G$5+'Surv-rate CEA'!AN13*'Unit cost and utilities'!$H$5+('Surv-rate CEA'!AM12-'Surv-rate CEA'!AM13)*'Unit cost and utilities'!$G$14</f>
        <v>5350.2217155469261</v>
      </c>
      <c r="AZ15" s="12">
        <f t="shared" si="29"/>
        <v>5268.9558471802202</v>
      </c>
      <c r="BA15" s="12">
        <f>AY15-'Surv-rate CEA'!AN13*'Unit cost and utilities'!$H$5-('Surv-rate CEA'!AM12-'Surv-rate CEA'!AM13)*'Unit cost and utilities'!$G$14</f>
        <v>4387.1486746784403</v>
      </c>
      <c r="BB15" s="12">
        <f t="shared" si="30"/>
        <v>4320.5111658691176</v>
      </c>
    </row>
    <row r="16" spans="1:88">
      <c r="A16" s="12">
        <v>11</v>
      </c>
      <c r="B16" s="12">
        <f t="shared" si="31"/>
        <v>0.57534246575342463</v>
      </c>
      <c r="C16" s="12">
        <f>'Surv-rate CEA'!D14*'Unit cost and utilities'!$G$7+'Surv-rate CEA'!E14*'Unit cost and utilities'!$H$7+'Unit cost and utilities'!$G$14*('Surv-rate CEA'!C13-'Surv-rate CEA'!C14)</f>
        <v>8601.9424482488994</v>
      </c>
      <c r="D16" s="12">
        <f t="shared" si="5"/>
        <v>8456.8909803702827</v>
      </c>
      <c r="E16" s="12">
        <f>C16-'Surv-rate CEA'!E14*'Unit cost and utilities'!$H$7-'Unit cost and utilities'!$G$14*('Surv-rate CEA'!C13-'Surv-rate CEA'!C14)</f>
        <v>7842.0078920405804</v>
      </c>
      <c r="F16" s="12">
        <f t="shared" si="6"/>
        <v>7709.7709278084203</v>
      </c>
      <c r="G16" s="12">
        <f>'Surv-rate CEA'!G14*'Unit cost and utilities'!$G$4+'Surv-rate CEA'!H14*'Unit cost and utilities'!$H$4+('Surv-rate CEA'!F13-'Surv-rate CEA'!F14)*'Unit cost and utilities'!$G$14</f>
        <v>4346.7035188442678</v>
      </c>
      <c r="H16" s="12">
        <f t="shared" si="7"/>
        <v>4273.4066176344877</v>
      </c>
      <c r="I16" s="12">
        <f>G16-'Surv-rate CEA'!H14*'Unit cost and utilities'!$H$4-('Surv-rate CEA'!F13-'Surv-rate CEA'!F14)*'Unit cost and utilities'!$G$14</f>
        <v>2682.7556921153646</v>
      </c>
      <c r="J16" s="12">
        <f t="shared" si="8"/>
        <v>2637.5173458415802</v>
      </c>
      <c r="K16" s="12">
        <f>'Surv-rate CEA'!K14*'Unit cost and utilities'!$G$10+'Surv-rate CEA'!J14*'Unit cost and utilities'!$H$10+('Surv-rate CEA'!I13-'Surv-rate CEA'!I14)*'Unit cost and utilities'!$G$14</f>
        <v>6097.5393479624154</v>
      </c>
      <c r="L16" s="12">
        <f t="shared" si="9"/>
        <v>5994.7187306203841</v>
      </c>
      <c r="M16" s="12">
        <f>K16-'Surv-rate CEA'!J14*'Unit cost and utilities'!$H$10-('Surv-rate CEA'!I13-'Surv-rate CEA'!I14)*'Unit cost and utilities'!$G$14</f>
        <v>5497.8621429852683</v>
      </c>
      <c r="N16" s="12">
        <f t="shared" si="10"/>
        <v>5405.1536670994947</v>
      </c>
      <c r="O16" s="12">
        <f>'Surv-rate CEA'!N14*'Unit cost and utilities'!$G$3+'Surv-rate CEA'!M14*'Unit cost and utilities'!$H$3+('Surv-rate CEA'!L13-'Surv-rate CEA'!L14)*'Unit cost and utilities'!$G$14</f>
        <v>3193.8437345178572</v>
      </c>
      <c r="P16" s="12">
        <f t="shared" si="11"/>
        <v>3139.9870940376541</v>
      </c>
      <c r="Q16" s="12">
        <f>O16-'Surv-rate CEA'!M14*'Unit cost and utilities'!$H$3-('Surv-rate CEA'!L13-'Surv-rate CEA'!L14)*'Unit cost and utilities'!$G$14</f>
        <v>1209.3229491657528</v>
      </c>
      <c r="R16" s="12">
        <f t="shared" si="12"/>
        <v>1188.9305703546738</v>
      </c>
      <c r="S16" s="12">
        <f>'Surv-rate CEA'!Q14*'Unit cost and utilities'!$G$11+'Surv-rate CEA'!P14*'Unit cost and utilities'!$H$11+('Surv-rate CEA'!O13-'Surv-rate CEA'!O14)*'Unit cost and utilities'!$G$14</f>
        <v>9886.687834967488</v>
      </c>
      <c r="T16" s="12">
        <f t="shared" si="13"/>
        <v>9719.972166785863</v>
      </c>
      <c r="U16" s="12">
        <f>S16-'Surv-rate CEA'!P14*'Unit cost and utilities'!$H$11-('Surv-rate CEA'!O13-'Surv-rate CEA'!O14)*'Unit cost and utilities'!$G$14</f>
        <v>9287.0106299903418</v>
      </c>
      <c r="V16" s="12">
        <f t="shared" si="14"/>
        <v>9130.4071032649736</v>
      </c>
      <c r="W16" s="12">
        <f>'Surv-rate CEA'!T14*'Unit cost and utilities'!$G$4+'Surv-rate CEA'!S14*'Unit cost and utilities'!$H$4+('Surv-rate CEA'!R13-'Surv-rate CEA'!R14)*'Unit cost and utilities'!$G$14</f>
        <v>4148.3316869570281</v>
      </c>
      <c r="X16" s="12">
        <f t="shared" si="15"/>
        <v>4078.37985874374</v>
      </c>
      <c r="Y16" s="12">
        <f>W16-'Surv-rate CEA'!S14*'Unit cost and utilities'!$H$4-('Surv-rate CEA'!R13-'Surv-rate CEA'!R14)*'Unit cost and utilities'!$G$14</f>
        <v>2163.8109016049239</v>
      </c>
      <c r="Z16" s="12">
        <f t="shared" si="16"/>
        <v>2127.3233350607602</v>
      </c>
      <c r="AA16" s="12">
        <f>'Surv-rate CEA'!W14*'Unit cost and utilities'!$G$6+'Surv-rate CEA'!V14*'Unit cost and utilities'!$H$6+('Surv-rate CEA'!U13-'Surv-rate CEA'!U14)*'Unit cost and utilities'!$G$14</f>
        <v>11971.077134550098</v>
      </c>
      <c r="AB16" s="12">
        <f t="shared" si="17"/>
        <v>11769.213157791206</v>
      </c>
      <c r="AC16" s="12">
        <f>AA16-'Surv-rate CEA'!V14*'Unit cost and utilities'!$H$6-('Surv-rate CEA'!U13-'Surv-rate CEA'!U14)*'Unit cost and utilities'!$G$14</f>
        <v>11560.683971397308</v>
      </c>
      <c r="AD16" s="12">
        <f t="shared" si="18"/>
        <v>11365.740307239994</v>
      </c>
      <c r="AE16" s="12">
        <f>'Surv-rate CEA'!Z14*'Unit cost and utilities'!$G$12+'Surv-rate CEA'!Y14*'Unit cost and utilities'!$H$12+('Surv-rate CEA'!X13-'Surv-rate CEA'!X14)*'Unit cost and utilities'!$G$14</f>
        <v>6097.5393479624154</v>
      </c>
      <c r="AF16" s="12">
        <f t="shared" si="19"/>
        <v>5994.7187306203841</v>
      </c>
      <c r="AG16" s="12">
        <f>AE16-'Surv-rate CEA'!Y14*'Unit cost and utilities'!$H$12-('Surv-rate CEA'!X13-'Surv-rate CEA'!X14)*'Unit cost and utilities'!$G$14</f>
        <v>5497.8621429852683</v>
      </c>
      <c r="AH16" s="12">
        <f t="shared" si="20"/>
        <v>5405.1536670994947</v>
      </c>
      <c r="AI16" s="12">
        <f>'Surv-rate CEA'!AC14*'Unit cost and utilities'!$G$5+'Surv-rate CEA'!AB14*'Unit cost and utilities'!$H$5+('Surv-rate CEA'!AA13-'Surv-rate CEA'!AA14)*'Unit cost and utilities'!$G$14</f>
        <v>5041.6264467885694</v>
      </c>
      <c r="AJ16" s="12">
        <f t="shared" si="21"/>
        <v>4956.6113096841345</v>
      </c>
      <c r="AK16" s="12">
        <f>AI16-'Surv-rate CEA'!AB14*'Unit cost and utilities'!$H$5-('Surv-rate CEA'!AA13-'Surv-rate CEA'!AA14)*'Unit cost and utilities'!$G$14</f>
        <v>4033.9577974268113</v>
      </c>
      <c r="AL16" s="12">
        <f t="shared" si="22"/>
        <v>3965.9346150587094</v>
      </c>
      <c r="AM16" s="12">
        <f>'Surv-rate CEA'!AF14*'Unit cost and utilities'!$G$9+'Surv-rate CEA'!AE14*'Unit cost and utilities'!$H$9+('Surv-rate CEA'!AD13-'Surv-rate CEA'!AD14)*'Unit cost and utilities'!G23</f>
        <v>11877.431580662769</v>
      </c>
      <c r="AN16" s="12">
        <f t="shared" si="23"/>
        <v>11677.146715265455</v>
      </c>
      <c r="AO16" s="12">
        <f>AM16-'Surv-rate CEA'!AE14*'Unit cost and utilities'!$H$9-('Surv-rate CEA'!AD13-'Surv-rate CEA'!AD14)*'Unit cost and utilities'!G23</f>
        <v>11584.696790110147</v>
      </c>
      <c r="AP16" s="12">
        <f t="shared" si="24"/>
        <v>11389.348206410164</v>
      </c>
      <c r="AQ16" s="13">
        <f>'Surv-rate CEA'!AI14*'Unit cost and utilities'!$G$4+'Surv-rate CEA'!AH14*'Unit cost and utilities'!$H$4+('Surv-rate CEA'!AG13-'Surv-rate CEA'!AG14)*'Unit cost and utilities'!$G$14</f>
        <v>4148.3316869570281</v>
      </c>
      <c r="AR16" s="12">
        <f t="shared" si="25"/>
        <v>4078.37985874374</v>
      </c>
      <c r="AS16" s="13">
        <f>AQ16-'Surv-rate CEA'!AH14*'Unit cost and utilities'!$H$4-('Surv-rate CEA'!AG13-'Surv-rate CEA'!AG14)*'Unit cost and utilities'!$G$14</f>
        <v>2163.8109016049239</v>
      </c>
      <c r="AT16" s="12">
        <f t="shared" si="26"/>
        <v>2127.3233350607602</v>
      </c>
      <c r="AU16" s="12">
        <f>'Surv-rate CEA'!AL14*'Unit cost and utilities'!$G$8+'Surv-rate CEA'!AK14*'Unit cost and utilities'!$H$8+('Surv-rate CEA'!AJ13-'Surv-rate CEA'!AJ14)*'Unit cost and utilities'!$G$14</f>
        <v>12812.918165438008</v>
      </c>
      <c r="AV16" s="12">
        <f t="shared" si="27"/>
        <v>12596.858525550075</v>
      </c>
      <c r="AW16" s="12">
        <f>AU16-'Surv-rate CEA'!AK14*'Unit cost and utilities'!$H$8-('Surv-rate CEA'!AJ13-'Surv-rate CEA'!AJ14)*'Unit cost and utilities'!$G$14</f>
        <v>12464.935011166483</v>
      </c>
      <c r="AX16" s="12">
        <f t="shared" si="28"/>
        <v>12254.743286302137</v>
      </c>
      <c r="AY16" s="12">
        <f>'Surv-rate CEA'!AO14*'Unit cost and utilities'!$G$5+'Surv-rate CEA'!AN14*'Unit cost and utilities'!$H$5+('Surv-rate CEA'!AM13-'Surv-rate CEA'!AM14)*'Unit cost and utilities'!$G$14</f>
        <v>5041.6264467885694</v>
      </c>
      <c r="AZ16" s="12">
        <f t="shared" si="29"/>
        <v>4956.6113096841345</v>
      </c>
      <c r="BA16" s="12">
        <f>AY16-'Surv-rate CEA'!AN14*'Unit cost and utilities'!$H$5-('Surv-rate CEA'!AM13-'Surv-rate CEA'!AM14)*'Unit cost and utilities'!$G$14</f>
        <v>4033.9577974268113</v>
      </c>
      <c r="BB16" s="12">
        <f t="shared" si="30"/>
        <v>3965.9346150587094</v>
      </c>
    </row>
    <row r="17" spans="1:54">
      <c r="A17" s="12">
        <v>12</v>
      </c>
      <c r="B17" s="12">
        <f t="shared" si="31"/>
        <v>0.63287671232876708</v>
      </c>
      <c r="C17" s="12">
        <f>'Surv-rate CEA'!D15*'Unit cost and utilities'!$G$7+'Surv-rate CEA'!E15*'Unit cost and utilities'!$H$7+'Unit cost and utilities'!$G$14*('Surv-rate CEA'!C14-'Surv-rate CEA'!C15)</f>
        <v>7926.58572592573</v>
      </c>
      <c r="D17" s="12">
        <f t="shared" si="5"/>
        <v>7779.6808365113175</v>
      </c>
      <c r="E17" s="12">
        <f>C17-'Surv-rate CEA'!E15*'Unit cost and utilities'!$H$7-'Unit cost and utilities'!$G$14*('Surv-rate CEA'!C14-'Surv-rate CEA'!C15)</f>
        <v>7152.6425569130006</v>
      </c>
      <c r="F17" s="12">
        <f t="shared" si="6"/>
        <v>7020.0813003801441</v>
      </c>
      <c r="G17" s="12">
        <f>'Surv-rate CEA'!G15*'Unit cost and utilities'!$G$4+'Surv-rate CEA'!H15*'Unit cost and utilities'!$H$4+('Surv-rate CEA'!F14-'Surv-rate CEA'!F15)*'Unit cost and utilities'!$G$14</f>
        <v>4086.862840682601</v>
      </c>
      <c r="H17" s="12">
        <f t="shared" si="7"/>
        <v>4011.1202505660685</v>
      </c>
      <c r="I17" s="12">
        <f>G17-'Surv-rate CEA'!H15*'Unit cost and utilities'!$H$4-('Surv-rate CEA'!F14-'Surv-rate CEA'!F15)*'Unit cost and utilities'!$G$14</f>
        <v>2398.673158752134</v>
      </c>
      <c r="J17" s="12">
        <f t="shared" si="8"/>
        <v>2354.2181023997791</v>
      </c>
      <c r="K17" s="12">
        <f>'Surv-rate CEA'!K15*'Unit cost and utilities'!$G$10+'Surv-rate CEA'!J15*'Unit cost and utilities'!$H$10+('Surv-rate CEA'!I14-'Surv-rate CEA'!I15)*'Unit cost and utilities'!$G$14</f>
        <v>5697.1388605855791</v>
      </c>
      <c r="L17" s="12">
        <f t="shared" si="9"/>
        <v>5591.5527251129661</v>
      </c>
      <c r="M17" s="12">
        <f>K17-'Surv-rate CEA'!J15*'Unit cost and utilities'!$H$10-('Surv-rate CEA'!I14-'Surv-rate CEA'!I15)*'Unit cost and utilities'!$G$14</f>
        <v>5086.7798554371502</v>
      </c>
      <c r="N17" s="12">
        <f t="shared" si="10"/>
        <v>4992.5056170731687</v>
      </c>
      <c r="O17" s="12">
        <f>'Surv-rate CEA'!N15*'Unit cost and utilities'!$G$3+'Surv-rate CEA'!M15*'Unit cost and utilities'!$H$3+('Surv-rate CEA'!L14-'Surv-rate CEA'!L15)*'Unit cost and utilities'!$G$14</f>
        <v>3038.3480642971772</v>
      </c>
      <c r="P17" s="12">
        <f t="shared" si="11"/>
        <v>2982.0377937946851</v>
      </c>
      <c r="Q17" s="12">
        <f>O17-'Surv-rate CEA'!M15*'Unit cost and utilities'!$H$3-('Surv-rate CEA'!L14-'Surv-rate CEA'!L15)*'Unit cost and utilities'!$G$14</f>
        <v>1249.6659260679257</v>
      </c>
      <c r="R17" s="12">
        <f t="shared" si="12"/>
        <v>1226.5056347367515</v>
      </c>
      <c r="S17" s="12">
        <f>'Surv-rate CEA'!Q15*'Unit cost and utilities'!$G$11+'Surv-rate CEA'!P15*'Unit cost and utilities'!$H$11+('Surv-rate CEA'!O14-'Surv-rate CEA'!O15)*'Unit cost and utilities'!$G$14</f>
        <v>9202.9677976661515</v>
      </c>
      <c r="T17" s="12">
        <f t="shared" si="13"/>
        <v>9032.4074816175107</v>
      </c>
      <c r="U17" s="12">
        <f>S17-'Surv-rate CEA'!P15*'Unit cost and utilities'!$H$11-('Surv-rate CEA'!O14-'Surv-rate CEA'!O15)*'Unit cost and utilities'!$G$14</f>
        <v>8592.6087925177217</v>
      </c>
      <c r="V17" s="12">
        <f t="shared" si="14"/>
        <v>8433.3603735777124</v>
      </c>
      <c r="W17" s="12">
        <f>'Surv-rate CEA'!T15*'Unit cost and utilities'!$G$4+'Surv-rate CEA'!S15*'Unit cost and utilities'!$H$4+('Surv-rate CEA'!R14-'Surv-rate CEA'!R15)*'Unit cost and utilities'!$G$14</f>
        <v>4024.6777058775479</v>
      </c>
      <c r="X17" s="12">
        <f t="shared" si="15"/>
        <v>3950.0876044449992</v>
      </c>
      <c r="Y17" s="12">
        <f>W17-'Surv-rate CEA'!S15*'Unit cost and utilities'!$H$4-('Surv-rate CEA'!R14-'Surv-rate CEA'!R15)*'Unit cost and utilities'!$G$14</f>
        <v>2235.9955676482959</v>
      </c>
      <c r="Z17" s="12">
        <f t="shared" si="16"/>
        <v>2194.555445387065</v>
      </c>
      <c r="AA17" s="12">
        <f>'Surv-rate CEA'!W15*'Unit cost and utilities'!$G$6+'Surv-rate CEA'!V15*'Unit cost and utilities'!$H$6+('Surv-rate CEA'!U14-'Surv-rate CEA'!U15)*'Unit cost and utilities'!$G$14</f>
        <v>11319.173336733003</v>
      </c>
      <c r="AB17" s="12">
        <f t="shared" si="17"/>
        <v>11109.392989331143</v>
      </c>
      <c r="AC17" s="12">
        <f>AA17-'Surv-rate CEA'!V15*'Unit cost and utilities'!$H$6-('Surv-rate CEA'!U14-'Surv-rate CEA'!U15)*'Unit cost and utilities'!$G$14</f>
        <v>10901.93143986659</v>
      </c>
      <c r="AD17" s="12">
        <f t="shared" si="18"/>
        <v>10699.883914241671</v>
      </c>
      <c r="AE17" s="12">
        <f>'Surv-rate CEA'!Z15*'Unit cost and utilities'!$G$12+'Surv-rate CEA'!Y15*'Unit cost and utilities'!$H$12+('Surv-rate CEA'!X14-'Surv-rate CEA'!X15)*'Unit cost and utilities'!$G$14</f>
        <v>5697.1388605855791</v>
      </c>
      <c r="AF17" s="12">
        <f t="shared" si="19"/>
        <v>5591.5527251129661</v>
      </c>
      <c r="AG17" s="12">
        <f>AE17-'Surv-rate CEA'!Y15*'Unit cost and utilities'!$H$12-('Surv-rate CEA'!X14-'Surv-rate CEA'!X15)*'Unit cost and utilities'!$G$14</f>
        <v>5086.7798554371502</v>
      </c>
      <c r="AH17" s="12">
        <f t="shared" si="20"/>
        <v>4992.5056170731687</v>
      </c>
      <c r="AI17" s="12">
        <f>'Surv-rate CEA'!AC15*'Unit cost and utilities'!$G$5+'Surv-rate CEA'!AB15*'Unit cost and utilities'!$H$5+('Surv-rate CEA'!AA14-'Surv-rate CEA'!AA15)*'Unit cost and utilities'!$G$14</f>
        <v>4755.2493042125116</v>
      </c>
      <c r="AJ17" s="12">
        <f t="shared" si="21"/>
        <v>4667.1193832947993</v>
      </c>
      <c r="AK17" s="12">
        <f>AI17-'Surv-rate CEA'!AB15*'Unit cost and utilities'!$H$5-('Surv-rate CEA'!AA14-'Surv-rate CEA'!AA15)*'Unit cost and utilities'!$G$14</f>
        <v>3711.3176005529563</v>
      </c>
      <c r="AL17" s="12">
        <f t="shared" si="22"/>
        <v>3642.5350603089573</v>
      </c>
      <c r="AM17" s="12">
        <f>'Surv-rate CEA'!AF15*'Unit cost and utilities'!$G$9+'Surv-rate CEA'!AE15*'Unit cost and utilities'!$H$9+('Surv-rate CEA'!AD14-'Surv-rate CEA'!AD15)*'Unit cost and utilities'!G24</f>
        <v>11201.21291005198</v>
      </c>
      <c r="AN17" s="12">
        <f t="shared" si="23"/>
        <v>10993.618745205387</v>
      </c>
      <c r="AO17" s="12">
        <f>AM17-'Surv-rate CEA'!AE15*'Unit cost and utilities'!$H$9-('Surv-rate CEA'!AD14-'Surv-rate CEA'!AD15)*'Unit cost and utilities'!G24</f>
        <v>10878.878911037849</v>
      </c>
      <c r="AP17" s="12">
        <f t="shared" si="24"/>
        <v>10677.258622222749</v>
      </c>
      <c r="AQ17" s="13">
        <f>'Surv-rate CEA'!AI15*'Unit cost and utilities'!$G$4+'Surv-rate CEA'!AH15*'Unit cost and utilities'!$H$4+('Surv-rate CEA'!AG14-'Surv-rate CEA'!AG15)*'Unit cost and utilities'!$G$14</f>
        <v>4024.6777058775479</v>
      </c>
      <c r="AR17" s="12">
        <f t="shared" si="25"/>
        <v>3950.0876044449992</v>
      </c>
      <c r="AS17" s="13">
        <f>AQ17-'Surv-rate CEA'!AH15*'Unit cost and utilities'!$H$4-('Surv-rate CEA'!AG14-'Surv-rate CEA'!AG15)*'Unit cost and utilities'!$G$14</f>
        <v>2235.9955676482959</v>
      </c>
      <c r="AT17" s="12">
        <f t="shared" si="26"/>
        <v>2194.555445387065</v>
      </c>
      <c r="AU17" s="12">
        <f>'Surv-rate CEA'!AL15*'Unit cost and utilities'!$G$8+'Surv-rate CEA'!AK15*'Unit cost and utilities'!$H$8+('Surv-rate CEA'!AJ14-'Surv-rate CEA'!AJ15)*'Unit cost and utilities'!$G$14</f>
        <v>12125.555634400867</v>
      </c>
      <c r="AV17" s="12">
        <f t="shared" si="27"/>
        <v>11900.830453704997</v>
      </c>
      <c r="AW17" s="12">
        <f>AU17-'Surv-rate CEA'!AK15*'Unit cost and utilities'!$H$8-('Surv-rate CEA'!AJ14-'Surv-rate CEA'!AJ15)*'Unit cost and utilities'!$G$14</f>
        <v>11777.874929445254</v>
      </c>
      <c r="AX17" s="12">
        <f t="shared" si="28"/>
        <v>11559.593380002367</v>
      </c>
      <c r="AY17" s="12">
        <f>'Surv-rate CEA'!AO15*'Unit cost and utilities'!$G$5+'Surv-rate CEA'!AN15*'Unit cost and utilities'!$H$5+('Surv-rate CEA'!AM14-'Surv-rate CEA'!AM15)*'Unit cost and utilities'!$G$14</f>
        <v>4755.2493042125116</v>
      </c>
      <c r="AZ17" s="12">
        <f t="shared" si="29"/>
        <v>4667.1193832947993</v>
      </c>
      <c r="BA17" s="12">
        <f>AY17-'Surv-rate CEA'!AN15*'Unit cost and utilities'!$H$5-('Surv-rate CEA'!AM14-'Surv-rate CEA'!AM15)*'Unit cost and utilities'!$G$14</f>
        <v>3711.3176005529563</v>
      </c>
      <c r="BB17" s="12">
        <f t="shared" si="30"/>
        <v>3642.5350603089573</v>
      </c>
    </row>
    <row r="18" spans="1:54">
      <c r="A18" s="12">
        <v>13</v>
      </c>
      <c r="B18" s="12">
        <f t="shared" si="31"/>
        <v>0.69041095890410964</v>
      </c>
      <c r="C18" s="12">
        <f>'Surv-rate CEA'!D16*'Unit cost and utilities'!$G$7+'Surv-rate CEA'!E16*'Unit cost and utilities'!$H$7+'Unit cost and utilities'!$G$14*('Surv-rate CEA'!C15-'Surv-rate CEA'!C16)</f>
        <v>7314.9175197881341</v>
      </c>
      <c r="D18" s="12">
        <f t="shared" si="5"/>
        <v>7167.1496550211459</v>
      </c>
      <c r="E18" s="12">
        <f>C18-'Surv-rate CEA'!E16*'Unit cost and utilities'!$H$7-'Unit cost and utilities'!$G$14*('Surv-rate CEA'!C15-'Surv-rate CEA'!C16)</f>
        <v>6532.0035928514135</v>
      </c>
      <c r="F18" s="12">
        <f t="shared" si="6"/>
        <v>6400.0512884057571</v>
      </c>
      <c r="G18" s="12">
        <f>'Surv-rate CEA'!G16*'Unit cost and utilities'!$G$4+'Surv-rate CEA'!H16*'Unit cost and utilities'!$H$4+('Surv-rate CEA'!F15-'Surv-rate CEA'!F16)*'Unit cost and utilities'!$G$14</f>
        <v>3849.8052525025046</v>
      </c>
      <c r="H18" s="12">
        <f t="shared" si="7"/>
        <v>3772.0357492385074</v>
      </c>
      <c r="I18" s="12">
        <f>G18-'Surv-rate CEA'!H16*'Unit cost and utilities'!$H$4-('Surv-rate CEA'!F15-'Surv-rate CEA'!F16)*'Unit cost and utilities'!$G$14</f>
        <v>2149.6834417627474</v>
      </c>
      <c r="J18" s="12">
        <f t="shared" si="8"/>
        <v>2106.2579169697578</v>
      </c>
      <c r="K18" s="12">
        <f>'Surv-rate CEA'!K16*'Unit cost and utilities'!$G$10+'Surv-rate CEA'!J16*'Unit cost and utilities'!$H$10+('Surv-rate CEA'!I15-'Surv-rate CEA'!I16)*'Unit cost and utilities'!$G$14</f>
        <v>5326.8155731190818</v>
      </c>
      <c r="L18" s="12">
        <f t="shared" si="9"/>
        <v>5219.2091426818261</v>
      </c>
      <c r="M18" s="12">
        <f>K18-'Surv-rate CEA'!J16*'Unit cost and utilities'!$H$10-('Surv-rate CEA'!I15-'Surv-rate CEA'!I16)*'Unit cost and utilities'!$G$14</f>
        <v>4708.9729339381302</v>
      </c>
      <c r="N18" s="12">
        <f t="shared" si="10"/>
        <v>4613.847476431436</v>
      </c>
      <c r="O18" s="12">
        <f>'Surv-rate CEA'!N16*'Unit cost and utilities'!$G$3+'Surv-rate CEA'!M16*'Unit cost and utilities'!$H$3+('Surv-rate CEA'!L15-'Surv-rate CEA'!L16)*'Unit cost and utilities'!$G$14</f>
        <v>2893.5082946731191</v>
      </c>
      <c r="P18" s="12">
        <f t="shared" si="11"/>
        <v>2835.0568437534371</v>
      </c>
      <c r="Q18" s="12">
        <f>O18-'Surv-rate CEA'!M16*'Unit cost and utilities'!$H$3-('Surv-rate CEA'!L15-'Surv-rate CEA'!L16)*'Unit cost and utilities'!$G$14</f>
        <v>1277.7837327425682</v>
      </c>
      <c r="R18" s="12">
        <f t="shared" si="12"/>
        <v>1251.9713605168276</v>
      </c>
      <c r="S18" s="12">
        <f>'Surv-rate CEA'!Q16*'Unit cost and utilities'!$G$11+'Surv-rate CEA'!P16*'Unit cost and utilities'!$H$11+('Surv-rate CEA'!O15-'Surv-rate CEA'!O16)*'Unit cost and utilities'!$G$14</f>
        <v>8572.2584750924252</v>
      </c>
      <c r="T18" s="12">
        <f t="shared" si="13"/>
        <v>8399.0912004555648</v>
      </c>
      <c r="U18" s="12">
        <f>S18-'Surv-rate CEA'!P16*'Unit cost and utilities'!$H$11-('Surv-rate CEA'!O15-'Surv-rate CEA'!O16)*'Unit cost and utilities'!$G$14</f>
        <v>7954.4158359114736</v>
      </c>
      <c r="V18" s="12">
        <f t="shared" si="14"/>
        <v>7793.7295342051757</v>
      </c>
      <c r="W18" s="12">
        <f>'Surv-rate CEA'!T16*'Unit cost and utilities'!$G$4+'Surv-rate CEA'!S16*'Unit cost and utilities'!$H$4+('Surv-rate CEA'!R15-'Surv-rate CEA'!R16)*'Unit cost and utilities'!$G$14</f>
        <v>3902.0306083916266</v>
      </c>
      <c r="X18" s="12">
        <f t="shared" si="15"/>
        <v>3823.2061063110941</v>
      </c>
      <c r="Y18" s="12">
        <f>W18-'Surv-rate CEA'!S16*'Unit cost and utilities'!$H$4-('Surv-rate CEA'!R15-'Surv-rate CEA'!R16)*'Unit cost and utilities'!$G$14</f>
        <v>2286.3060464610758</v>
      </c>
      <c r="Z18" s="12">
        <f t="shared" si="16"/>
        <v>2240.1206230744847</v>
      </c>
      <c r="AA18" s="12">
        <f>'Surv-rate CEA'!W16*'Unit cost and utilities'!$G$6+'Surv-rate CEA'!V16*'Unit cost and utilities'!$H$6+('Surv-rate CEA'!U15-'Surv-rate CEA'!U16)*'Unit cost and utilities'!$G$14</f>
        <v>10700.927442098206</v>
      </c>
      <c r="AB18" s="12">
        <f t="shared" si="17"/>
        <v>10484.759153820483</v>
      </c>
      <c r="AC18" s="12">
        <f>AA18-'Surv-rate CEA'!V16*'Unit cost and utilities'!$H$6-('Surv-rate CEA'!U15-'Surv-rate CEA'!U16)*'Unit cost and utilities'!$G$14</f>
        <v>10278.001527035907</v>
      </c>
      <c r="AD18" s="12">
        <f t="shared" si="18"/>
        <v>10070.376719836997</v>
      </c>
      <c r="AE18" s="12">
        <f>'Surv-rate CEA'!Z16*'Unit cost and utilities'!$G$12+'Surv-rate CEA'!Y16*'Unit cost and utilities'!$H$12+('Surv-rate CEA'!X15-'Surv-rate CEA'!X16)*'Unit cost and utilities'!$G$14</f>
        <v>5326.8155731190818</v>
      </c>
      <c r="AF18" s="12">
        <f t="shared" si="19"/>
        <v>5219.2091426818261</v>
      </c>
      <c r="AG18" s="12">
        <f>AE18-'Surv-rate CEA'!Y16*'Unit cost and utilities'!$H$12-('Surv-rate CEA'!X15-'Surv-rate CEA'!X16)*'Unit cost and utilities'!$G$14</f>
        <v>4708.9729339381302</v>
      </c>
      <c r="AH18" s="12">
        <f t="shared" si="20"/>
        <v>4613.847476431436</v>
      </c>
      <c r="AI18" s="12">
        <f>'Surv-rate CEA'!AC16*'Unit cost and utilities'!$G$5+'Surv-rate CEA'!AB16*'Unit cost and utilities'!$H$5+('Surv-rate CEA'!AA15-'Surv-rate CEA'!AA16)*'Unit cost and utilities'!$G$14</f>
        <v>4490.0376683680315</v>
      </c>
      <c r="AJ18" s="12">
        <f t="shared" si="21"/>
        <v>4399.3348986945184</v>
      </c>
      <c r="AK18" s="12">
        <f>AI18-'Surv-rate CEA'!AB16*'Unit cost and utilities'!$H$5-('Surv-rate CEA'!AA15-'Surv-rate CEA'!AA16)*'Unit cost and utilities'!$G$14</f>
        <v>3417.245777377233</v>
      </c>
      <c r="AL18" s="12">
        <f t="shared" si="22"/>
        <v>3348.2143617063061</v>
      </c>
      <c r="AM18" s="12">
        <f>'Surv-rate CEA'!AF16*'Unit cost and utilities'!$G$9+'Surv-rate CEA'!AE16*'Unit cost and utilities'!$H$9+('Surv-rate CEA'!AD15-'Surv-rate CEA'!AD16)*'Unit cost and utilities'!G25</f>
        <v>10564.031322498064</v>
      </c>
      <c r="AN18" s="12">
        <f t="shared" si="23"/>
        <v>10350.628458059158</v>
      </c>
      <c r="AO18" s="12">
        <f>AM18-'Surv-rate CEA'!AE16*'Unit cost and utilities'!$H$9-('Surv-rate CEA'!AD15-'Surv-rate CEA'!AD16)*'Unit cost and utilities'!G25</f>
        <v>10215.006917478535</v>
      </c>
      <c r="AP18" s="12">
        <f t="shared" si="24"/>
        <v>10008.654657635208</v>
      </c>
      <c r="AQ18" s="13">
        <f>'Surv-rate CEA'!AI16*'Unit cost and utilities'!$G$4+'Surv-rate CEA'!AH16*'Unit cost and utilities'!$H$4+('Surv-rate CEA'!AG15-'Surv-rate CEA'!AG16)*'Unit cost and utilities'!$G$14</f>
        <v>3902.0306083916266</v>
      </c>
      <c r="AR18" s="12">
        <f t="shared" si="25"/>
        <v>3823.2061063110941</v>
      </c>
      <c r="AS18" s="13">
        <f>AQ18-'Surv-rate CEA'!AH16*'Unit cost and utilities'!$H$4-('Surv-rate CEA'!AG15-'Surv-rate CEA'!AG16)*'Unit cost and utilities'!$G$14</f>
        <v>2286.3060464610758</v>
      </c>
      <c r="AT18" s="12">
        <f t="shared" si="26"/>
        <v>2240.1206230744847</v>
      </c>
      <c r="AU18" s="12">
        <f>'Surv-rate CEA'!AL16*'Unit cost and utilities'!$G$8+'Surv-rate CEA'!AK16*'Unit cost and utilities'!$H$8+('Surv-rate CEA'!AJ15-'Surv-rate CEA'!AJ16)*'Unit cost and utilities'!$G$14</f>
        <v>11472.41987010589</v>
      </c>
      <c r="AV18" s="12">
        <f t="shared" si="27"/>
        <v>11240.666745982488</v>
      </c>
      <c r="AW18" s="12">
        <f>AU18-'Surv-rate CEA'!AK16*'Unit cost and utilities'!$H$8-('Surv-rate CEA'!AJ15-'Surv-rate CEA'!AJ16)*'Unit cost and utilities'!$G$14</f>
        <v>11124.946799780644</v>
      </c>
      <c r="AX18" s="12">
        <f t="shared" si="28"/>
        <v>10900.212941906941</v>
      </c>
      <c r="AY18" s="12">
        <f>'Surv-rate CEA'!AO16*'Unit cost and utilities'!$G$5+'Surv-rate CEA'!AN16*'Unit cost and utilities'!$H$5+('Surv-rate CEA'!AM15-'Surv-rate CEA'!AM16)*'Unit cost and utilities'!$G$14</f>
        <v>4490.0376683680315</v>
      </c>
      <c r="AZ18" s="12">
        <f t="shared" si="29"/>
        <v>4399.3348986945184</v>
      </c>
      <c r="BA18" s="12">
        <f>AY18-'Surv-rate CEA'!AN16*'Unit cost and utilities'!$H$5-('Surv-rate CEA'!AM15-'Surv-rate CEA'!AM16)*'Unit cost and utilities'!$G$14</f>
        <v>3417.245777377233</v>
      </c>
      <c r="BB18" s="12">
        <f t="shared" si="30"/>
        <v>3348.2143617063061</v>
      </c>
    </row>
    <row r="19" spans="1:54">
      <c r="A19" s="12">
        <v>14</v>
      </c>
      <c r="B19" s="12">
        <f t="shared" si="31"/>
        <v>0.74794520547945209</v>
      </c>
      <c r="C19" s="12">
        <f>'Surv-rate CEA'!D17*'Unit cost and utilities'!$G$7+'Surv-rate CEA'!E17*'Unit cost and utilities'!$H$7+'Unit cost and utilities'!$G$14*('Surv-rate CEA'!C16-'Surv-rate CEA'!C17)</f>
        <v>6761.0984118562874</v>
      </c>
      <c r="D19" s="12">
        <f t="shared" si="5"/>
        <v>6613.261818531334</v>
      </c>
      <c r="E19" s="12">
        <f>C19-'Surv-rate CEA'!E17*'Unit cost and utilities'!$H$7-'Unit cost and utilities'!$G$14*('Surv-rate CEA'!C16-'Surv-rate CEA'!C17)</f>
        <v>5973.3433895431772</v>
      </c>
      <c r="F19" s="12">
        <f t="shared" si="6"/>
        <v>5842.7316629157958</v>
      </c>
      <c r="G19" s="12">
        <f>'Surv-rate CEA'!G17*'Unit cost and utilities'!$G$4+'Surv-rate CEA'!H17*'Unit cost and utilities'!$H$4+('Surv-rate CEA'!F16-'Surv-rate CEA'!F17)*'Unit cost and utilities'!$G$14</f>
        <v>3633.2520799019771</v>
      </c>
      <c r="H19" s="12">
        <f t="shared" si="7"/>
        <v>3553.8082414212945</v>
      </c>
      <c r="I19" s="12">
        <f>G19-'Surv-rate CEA'!H17*'Unit cost and utilities'!$H$4-('Surv-rate CEA'!F16-'Surv-rate CEA'!F17)*'Unit cost and utilities'!$G$14</f>
        <v>1931.0519731364757</v>
      </c>
      <c r="J19" s="12">
        <f t="shared" si="8"/>
        <v>1888.8280432582612</v>
      </c>
      <c r="K19" s="12">
        <f>'Surv-rate CEA'!K17*'Unit cost and utilities'!$G$10+'Surv-rate CEA'!J17*'Unit cost and utilities'!$H$10+('Surv-rate CEA'!I16-'Surv-rate CEA'!I17)*'Unit cost and utilities'!$G$14</f>
        <v>4984.9832080756514</v>
      </c>
      <c r="L19" s="12">
        <f t="shared" si="9"/>
        <v>4875.9827335415639</v>
      </c>
      <c r="M19" s="12">
        <f>K19-'Surv-rate CEA'!J17*'Unit cost and utilities'!$H$10-('Surv-rate CEA'!I16-'Surv-rate CEA'!I17)*'Unit cost and utilities'!$G$14</f>
        <v>4362.3492934673031</v>
      </c>
      <c r="N19" s="12">
        <f t="shared" si="10"/>
        <v>4266.9631861879298</v>
      </c>
      <c r="O19" s="12">
        <f>'Surv-rate CEA'!N17*'Unit cost and utilities'!$G$3+'Surv-rate CEA'!M17*'Unit cost and utilities'!$H$3+('Surv-rate CEA'!L16-'Surv-rate CEA'!L17)*'Unit cost and utilities'!$G$14</f>
        <v>2758.6289390154629</v>
      </c>
      <c r="P19" s="12">
        <f t="shared" si="11"/>
        <v>2698.3094051544394</v>
      </c>
      <c r="Q19" s="12">
        <f>O19-'Surv-rate CEA'!M17*'Unit cost and utilities'!$H$3-('Surv-rate CEA'!L16-'Surv-rate CEA'!L17)*'Unit cost and utilities'!$G$14</f>
        <v>1295.8286397595089</v>
      </c>
      <c r="R19" s="12">
        <f t="shared" si="12"/>
        <v>1267.4943544163145</v>
      </c>
      <c r="S19" s="12">
        <f>'Surv-rate CEA'!Q17*'Unit cost and utilities'!$G$11+'Surv-rate CEA'!P17*'Unit cost and utilities'!$H$11+('Surv-rate CEA'!O16-'Surv-rate CEA'!O17)*'Unit cost and utilities'!$G$14</f>
        <v>7991.5317164298322</v>
      </c>
      <c r="T19" s="12">
        <f t="shared" si="13"/>
        <v>7816.7907568346391</v>
      </c>
      <c r="U19" s="12">
        <f>S19-'Surv-rate CEA'!P17*'Unit cost and utilities'!$H$11-('Surv-rate CEA'!O16-'Surv-rate CEA'!O17)*'Unit cost and utilities'!$G$14</f>
        <v>7368.8978018214839</v>
      </c>
      <c r="V19" s="12">
        <f t="shared" si="14"/>
        <v>7207.7712094810049</v>
      </c>
      <c r="W19" s="12">
        <f>'Surv-rate CEA'!T17*'Unit cost and utilities'!$G$4+'Surv-rate CEA'!S17*'Unit cost and utilities'!$H$4+('Surv-rate CEA'!R16-'Surv-rate CEA'!R17)*'Unit cost and utilities'!$G$14</f>
        <v>3781.3936404786482</v>
      </c>
      <c r="X19" s="12">
        <f t="shared" si="15"/>
        <v>3698.7105733532394</v>
      </c>
      <c r="Y19" s="12">
        <f>W19-'Surv-rate CEA'!S17*'Unit cost and utilities'!$H$4-('Surv-rate CEA'!R16-'Surv-rate CEA'!R17)*'Unit cost and utilities'!$G$14</f>
        <v>2318.5933412226941</v>
      </c>
      <c r="Z19" s="12">
        <f t="shared" si="16"/>
        <v>2267.8955226151143</v>
      </c>
      <c r="AA19" s="12">
        <f>'Surv-rate CEA'!W17*'Unit cost and utilities'!$G$6+'Surv-rate CEA'!V17*'Unit cost and utilities'!$H$6+('Surv-rate CEA'!U16-'Surv-rate CEA'!U17)*'Unit cost and utilities'!$G$14</f>
        <v>10116.980069964022</v>
      </c>
      <c r="AB19" s="12">
        <f t="shared" si="17"/>
        <v>9895.7645547960819</v>
      </c>
      <c r="AC19" s="12">
        <f>AA19-'Surv-rate CEA'!V17*'Unit cost and utilities'!$H$6-('Surv-rate CEA'!U16-'Surv-rate CEA'!U17)*'Unit cost and utilities'!$G$14</f>
        <v>9689.4076271163049</v>
      </c>
      <c r="AD19" s="12">
        <f t="shared" si="18"/>
        <v>9477.5413107766781</v>
      </c>
      <c r="AE19" s="12">
        <f>'Surv-rate CEA'!Z17*'Unit cost and utilities'!$G$12+'Surv-rate CEA'!Y17*'Unit cost and utilities'!$H$12+('Surv-rate CEA'!X16-'Surv-rate CEA'!X17)*'Unit cost and utilities'!$G$14</f>
        <v>4984.9832080756514</v>
      </c>
      <c r="AF19" s="12">
        <f t="shared" si="19"/>
        <v>4875.9827335415639</v>
      </c>
      <c r="AG19" s="12">
        <f>AE19-'Surv-rate CEA'!Y17*'Unit cost and utilities'!$H$12-('Surv-rate CEA'!X16-'Surv-rate CEA'!X17)*'Unit cost and utilities'!$G$14</f>
        <v>4362.3492934673031</v>
      </c>
      <c r="AH19" s="12">
        <f t="shared" si="20"/>
        <v>4266.9631861879298</v>
      </c>
      <c r="AI19" s="12">
        <f>'Surv-rate CEA'!AC17*'Unit cost and utilities'!$G$5+'Surv-rate CEA'!AB17*'Unit cost and utilities'!$H$5+('Surv-rate CEA'!AA16-'Surv-rate CEA'!AA17)*'Unit cost and utilities'!$G$14</f>
        <v>4244.6347972824678</v>
      </c>
      <c r="AJ19" s="12">
        <f t="shared" si="21"/>
        <v>4151.8226075887951</v>
      </c>
      <c r="AK19" s="12">
        <f>AI19-'Surv-rate CEA'!AB17*'Unit cost and utilities'!$H$5-('Surv-rate CEA'!AA16-'Surv-rate CEA'!AA17)*'Unit cost and utilities'!$G$14</f>
        <v>3149.5101618333752</v>
      </c>
      <c r="AL19" s="12">
        <f t="shared" si="22"/>
        <v>3080.6437107621605</v>
      </c>
      <c r="AM19" s="12">
        <f>'Surv-rate CEA'!AF17*'Unit cost and utilities'!$G$9+'Surv-rate CEA'!AE17*'Unit cost and utilities'!$H$9+('Surv-rate CEA'!AD16-'Surv-rate CEA'!AD17)*'Unit cost and utilities'!G26</f>
        <v>9965.6502721628785</v>
      </c>
      <c r="AN19" s="12">
        <f t="shared" si="23"/>
        <v>9747.7436988876107</v>
      </c>
      <c r="AO19" s="12">
        <f>AM19-'Surv-rate CEA'!AE17*'Unit cost and utilities'!$H$9-('Surv-rate CEA'!AD16-'Surv-rate CEA'!AD17)*'Unit cost and utilities'!G26</f>
        <v>9592.7508958067465</v>
      </c>
      <c r="AP19" s="12">
        <f t="shared" si="24"/>
        <v>9382.99805290121</v>
      </c>
      <c r="AQ19" s="13">
        <f>'Surv-rate CEA'!AI17*'Unit cost and utilities'!$G$4+'Surv-rate CEA'!AH17*'Unit cost and utilities'!$H$4+('Surv-rate CEA'!AG16-'Surv-rate CEA'!AG17)*'Unit cost and utilities'!$G$14</f>
        <v>3781.3936404786482</v>
      </c>
      <c r="AR19" s="12">
        <f t="shared" si="25"/>
        <v>3698.7105733532394</v>
      </c>
      <c r="AS19" s="13">
        <f>AQ19-'Surv-rate CEA'!AH17*'Unit cost and utilities'!$H$4-('Surv-rate CEA'!AG16-'Surv-rate CEA'!AG17)*'Unit cost and utilities'!$G$14</f>
        <v>2318.5933412226941</v>
      </c>
      <c r="AT19" s="12">
        <f t="shared" si="26"/>
        <v>2267.8955226151143</v>
      </c>
      <c r="AU19" s="12">
        <f>'Surv-rate CEA'!AL17*'Unit cost and utilities'!$G$8+'Surv-rate CEA'!AK17*'Unit cost and utilities'!$H$8+('Surv-rate CEA'!AJ16-'Surv-rate CEA'!AJ17)*'Unit cost and utilities'!$G$14</f>
        <v>10854.389229041073</v>
      </c>
      <c r="AV19" s="12">
        <f t="shared" si="27"/>
        <v>10617.049698021892</v>
      </c>
      <c r="AW19" s="12">
        <f>AU19-'Surv-rate CEA'!AK17*'Unit cost and utilities'!$H$8-('Surv-rate CEA'!AJ16-'Surv-rate CEA'!AJ17)*'Unit cost and utilities'!$G$14</f>
        <v>10507.082342405411</v>
      </c>
      <c r="AX19" s="12">
        <f t="shared" si="28"/>
        <v>10277.336942373655</v>
      </c>
      <c r="AY19" s="12">
        <f>'Surv-rate CEA'!AO17*'Unit cost and utilities'!$G$5+'Surv-rate CEA'!AN17*'Unit cost and utilities'!$H$5+('Surv-rate CEA'!AM16-'Surv-rate CEA'!AM17)*'Unit cost and utilities'!$G$14</f>
        <v>4244.6347972824678</v>
      </c>
      <c r="AZ19" s="12">
        <f t="shared" si="29"/>
        <v>4151.8226075887951</v>
      </c>
      <c r="BA19" s="12">
        <f>AY19-'Surv-rate CEA'!AN17*'Unit cost and utilities'!$H$5-('Surv-rate CEA'!AM16-'Surv-rate CEA'!AM17)*'Unit cost and utilities'!$G$14</f>
        <v>3149.5101618333752</v>
      </c>
      <c r="BB19" s="12">
        <f t="shared" si="30"/>
        <v>3080.6437107621605</v>
      </c>
    </row>
    <row r="20" spans="1:54">
      <c r="A20" s="12">
        <v>15</v>
      </c>
      <c r="B20" s="12">
        <f t="shared" si="31"/>
        <v>0.80547945205479454</v>
      </c>
      <c r="C20" s="12">
        <f>'Surv-rate CEA'!D18*'Unit cost and utilities'!$G$7+'Surv-rate CEA'!E18*'Unit cost and utilities'!$H$7+'Unit cost and utilities'!$G$14*('Surv-rate CEA'!C17-'Surv-rate CEA'!C18)</f>
        <v>6259.4595399055643</v>
      </c>
      <c r="D20" s="12">
        <f t="shared" si="5"/>
        <v>6112.1881682083686</v>
      </c>
      <c r="E20" s="12">
        <f>C20-'Surv-rate CEA'!E18*'Unit cost and utilities'!$H$7-'Unit cost and utilities'!$G$14*('Surv-rate CEA'!C17-'Surv-rate CEA'!C18)</f>
        <v>5470.2507233903125</v>
      </c>
      <c r="F20" s="12">
        <f t="shared" si="6"/>
        <v>5341.5477063925509</v>
      </c>
      <c r="G20" s="12">
        <f>'Surv-rate CEA'!G18*'Unit cost and utilities'!$G$4+'Surv-rate CEA'!H18*'Unit cost and utilities'!$H$4+('Surv-rate CEA'!F17-'Surv-rate CEA'!F18)*'Unit cost and utilities'!$G$14</f>
        <v>3435.0806772502783</v>
      </c>
      <c r="H20" s="12">
        <f t="shared" si="7"/>
        <v>3354.2607534207505</v>
      </c>
      <c r="I20" s="12">
        <f>G20-'Surv-rate CEA'!H18*'Unit cost and utilities'!$H$4-('Surv-rate CEA'!F17-'Surv-rate CEA'!F18)*'Unit cost and utilities'!$G$14</f>
        <v>1738.6620400176791</v>
      </c>
      <c r="J20" s="12">
        <f t="shared" si="8"/>
        <v>1697.7551307360015</v>
      </c>
      <c r="K20" s="12">
        <f>'Surv-rate CEA'!K18*'Unit cost and utilities'!$G$10+'Surv-rate CEA'!J18*'Unit cost and utilities'!$H$10+('Surv-rate CEA'!I17-'Surv-rate CEA'!I18)*'Unit cost and utilities'!$G$14</f>
        <v>4669.7649107348952</v>
      </c>
      <c r="L20" s="12">
        <f t="shared" si="9"/>
        <v>4559.8955714536105</v>
      </c>
      <c r="M20" s="12">
        <f>K20-'Surv-rate CEA'!J18*'Unit cost and utilities'!$H$10-('Surv-rate CEA'!I17-'Surv-rate CEA'!I18)*'Unit cost and utilities'!$G$14</f>
        <v>4044.6146721609161</v>
      </c>
      <c r="N20" s="12">
        <f t="shared" si="10"/>
        <v>3949.4537486086047</v>
      </c>
      <c r="O20" s="12">
        <f>'Surv-rate CEA'!N18*'Unit cost and utilities'!$G$3+'Surv-rate CEA'!M18*'Unit cost and utilities'!$H$3+('Surv-rate CEA'!L17-'Surv-rate CEA'!L18)*'Unit cost and utilities'!$G$14</f>
        <v>2632.9704964727671</v>
      </c>
      <c r="P20" s="12">
        <f t="shared" si="11"/>
        <v>2571.0224681834684</v>
      </c>
      <c r="Q20" s="12">
        <f>O20-'Surv-rate CEA'!M18*'Unit cost and utilities'!$H$3-('Surv-rate CEA'!L17-'Surv-rate CEA'!L18)*'Unit cost and utilities'!$G$14</f>
        <v>1305.6097451236267</v>
      </c>
      <c r="R20" s="12">
        <f t="shared" si="12"/>
        <v>1274.8916077445515</v>
      </c>
      <c r="S20" s="12">
        <f>'Surv-rate CEA'!Q18*'Unit cost and utilities'!$G$11+'Surv-rate CEA'!P18*'Unit cost and utilities'!$H$11+('Surv-rate CEA'!O17-'Surv-rate CEA'!O18)*'Unit cost and utilities'!$G$14</f>
        <v>7457.3294525433994</v>
      </c>
      <c r="T20" s="12">
        <f t="shared" si="13"/>
        <v>7281.8748257226098</v>
      </c>
      <c r="U20" s="12">
        <f>S20-'Surv-rate CEA'!P18*'Unit cost and utilities'!$H$11-('Surv-rate CEA'!O17-'Surv-rate CEA'!O18)*'Unit cost and utilities'!$G$14</f>
        <v>6832.1792139694198</v>
      </c>
      <c r="V20" s="12">
        <f t="shared" si="14"/>
        <v>6671.4330028776039</v>
      </c>
      <c r="W20" s="12">
        <f>'Surv-rate CEA'!T18*'Unit cost and utilities'!$G$4+'Surv-rate CEA'!S18*'Unit cost and utilities'!$H$4+('Surv-rate CEA'!R17-'Surv-rate CEA'!R18)*'Unit cost and utilities'!$G$14</f>
        <v>3663.455176489264</v>
      </c>
      <c r="X20" s="12">
        <f t="shared" si="15"/>
        <v>3577.2621009444533</v>
      </c>
      <c r="Y20" s="12">
        <f>W20-'Surv-rate CEA'!S18*'Unit cost and utilities'!$H$4-('Surv-rate CEA'!R17-'Surv-rate CEA'!R18)*'Unit cost and utilities'!$G$14</f>
        <v>2336.0944251401233</v>
      </c>
      <c r="Z20" s="12">
        <f t="shared" si="16"/>
        <v>2281.1312405055364</v>
      </c>
      <c r="AA20" s="12">
        <f>'Surv-rate CEA'!W18*'Unit cost and utilities'!$G$6+'Surv-rate CEA'!V18*'Unit cost and utilities'!$H$6+('Surv-rate CEA'!U17-'Surv-rate CEA'!U18)*'Unit cost and utilities'!$G$14</f>
        <v>9566.9815345555744</v>
      </c>
      <c r="AB20" s="12">
        <f t="shared" si="17"/>
        <v>9341.891415414555</v>
      </c>
      <c r="AC20" s="12">
        <f>AA20-'Surv-rate CEA'!V18*'Unit cost and utilities'!$H$6-('Surv-rate CEA'!U17-'Surv-rate CEA'!U18)*'Unit cost and utilities'!$G$14</f>
        <v>9135.7047714765922</v>
      </c>
      <c r="AD20" s="12">
        <f t="shared" si="18"/>
        <v>8920.761649863849</v>
      </c>
      <c r="AE20" s="12">
        <f>'Surv-rate CEA'!Z18*'Unit cost and utilities'!$G$12+'Surv-rate CEA'!Y18*'Unit cost and utilities'!$H$12+('Surv-rate CEA'!X17-'Surv-rate CEA'!X18)*'Unit cost and utilities'!$G$14</f>
        <v>4669.7649107348952</v>
      </c>
      <c r="AF20" s="12">
        <f t="shared" si="19"/>
        <v>4559.8955714536105</v>
      </c>
      <c r="AG20" s="12">
        <f>AE20-'Surv-rate CEA'!Y18*'Unit cost and utilities'!$H$12-('Surv-rate CEA'!X17-'Surv-rate CEA'!X18)*'Unit cost and utilities'!$G$14</f>
        <v>4044.6146721609161</v>
      </c>
      <c r="AH20" s="12">
        <f t="shared" si="20"/>
        <v>3949.4537486086047</v>
      </c>
      <c r="AI20" s="12">
        <f>'Surv-rate CEA'!AC18*'Unit cost and utilities'!$G$5+'Surv-rate CEA'!AB18*'Unit cost and utilities'!$H$5+('Surv-rate CEA'!AA17-'Surv-rate CEA'!AA18)*'Unit cost and utilities'!$G$14</f>
        <v>4017.574366612449</v>
      </c>
      <c r="AJ20" s="12">
        <f t="shared" si="21"/>
        <v>3923.0496422182032</v>
      </c>
      <c r="AK20" s="12">
        <f>AI20-'Surv-rate CEA'!AB18*'Unit cost and utilities'!$H$5-('Surv-rate CEA'!AA17-'Surv-rate CEA'!AA18)*'Unit cost and utilities'!$G$14</f>
        <v>2905.8368493460862</v>
      </c>
      <c r="AL20" s="12">
        <f t="shared" si="22"/>
        <v>2837.4688734844017</v>
      </c>
      <c r="AM20" s="12">
        <f>'Surv-rate CEA'!AF18*'Unit cost and utilities'!$G$9+'Surv-rate CEA'!AE18*'Unit cost and utilities'!$H$9+('Surv-rate CEA'!AD17-'Surv-rate CEA'!AD18)*'Unit cost and utilities'!G27</f>
        <v>9404.9811430291647</v>
      </c>
      <c r="AN20" s="12">
        <f t="shared" si="23"/>
        <v>9183.7025382406973</v>
      </c>
      <c r="AO20" s="12">
        <f>AM20-'Surv-rate CEA'!AE18*'Unit cost and utilities'!$H$9-('Surv-rate CEA'!AD17-'Surv-rate CEA'!AD18)*'Unit cost and utilities'!G27</f>
        <v>9010.8776748456312</v>
      </c>
      <c r="AP20" s="12">
        <f t="shared" si="24"/>
        <v>8798.8714613842421</v>
      </c>
      <c r="AQ20" s="13">
        <f>'Surv-rate CEA'!AI18*'Unit cost and utilities'!$G$4+'Surv-rate CEA'!AH18*'Unit cost and utilities'!$H$4+('Surv-rate CEA'!AG17-'Surv-rate CEA'!AG18)*'Unit cost and utilities'!$G$14</f>
        <v>3663.455176489264</v>
      </c>
      <c r="AR20" s="12">
        <f t="shared" si="25"/>
        <v>3577.2621009444533</v>
      </c>
      <c r="AS20" s="13">
        <f>AQ20-'Surv-rate CEA'!AH18*'Unit cost and utilities'!$H$4-('Surv-rate CEA'!AG17-'Surv-rate CEA'!AG18)*'Unit cost and utilities'!$G$14</f>
        <v>2336.0944251401233</v>
      </c>
      <c r="AT20" s="12">
        <f t="shared" si="26"/>
        <v>2281.1312405055364</v>
      </c>
      <c r="AU20" s="12">
        <f>'Surv-rate CEA'!AL18*'Unit cost and utilities'!$G$8+'Surv-rate CEA'!AK18*'Unit cost and utilities'!$H$8+('Surv-rate CEA'!AJ17-'Surv-rate CEA'!AJ18)*'Unit cost and utilities'!$G$14</f>
        <v>10271.28161986022</v>
      </c>
      <c r="AV20" s="12">
        <f t="shared" si="27"/>
        <v>10029.620862473515</v>
      </c>
      <c r="AW20" s="12">
        <f>AU20-'Surv-rate CEA'!AK18*'Unit cost and utilities'!$H$8-('Surv-rate CEA'!AJ17-'Surv-rate CEA'!AJ18)*'Unit cost and utilities'!$G$14</f>
        <v>9924.1625089523914</v>
      </c>
      <c r="AX20" s="12">
        <f t="shared" si="28"/>
        <v>9690.6687038847813</v>
      </c>
      <c r="AY20" s="12">
        <f>'Surv-rate CEA'!AO18*'Unit cost and utilities'!$G$5+'Surv-rate CEA'!AN18*'Unit cost and utilities'!$H$5+('Surv-rate CEA'!AM17-'Surv-rate CEA'!AM18)*'Unit cost and utilities'!$G$14</f>
        <v>4017.574366612449</v>
      </c>
      <c r="AZ20" s="12">
        <f t="shared" si="29"/>
        <v>3923.0496422182032</v>
      </c>
      <c r="BA20" s="12">
        <f>AY20-'Surv-rate CEA'!AN18*'Unit cost and utilities'!$H$5-('Surv-rate CEA'!AM17-'Surv-rate CEA'!AM18)*'Unit cost and utilities'!$G$14</f>
        <v>2905.8368493460862</v>
      </c>
      <c r="BB20" s="12">
        <f t="shared" si="30"/>
        <v>2837.4688734844017</v>
      </c>
    </row>
    <row r="21" spans="1:54">
      <c r="A21" s="12">
        <v>16</v>
      </c>
      <c r="B21" s="12">
        <f t="shared" si="31"/>
        <v>0.86301369863013699</v>
      </c>
      <c r="C21" s="12">
        <f>'Surv-rate CEA'!D19*'Unit cost and utilities'!$G$7+'Surv-rate CEA'!E19*'Unit cost and utilities'!$H$7+'Unit cost and utilities'!$G$14*('Surv-rate CEA'!C18-'Surv-rate CEA'!C19)</f>
        <v>5804.6966913910683</v>
      </c>
      <c r="D21" s="12">
        <f t="shared" si="5"/>
        <v>5658.4936260787981</v>
      </c>
      <c r="E21" s="12">
        <f>C21-'Surv-rate CEA'!E19*'Unit cost and utilities'!$H$7-'Unit cost and utilities'!$G$14*('Surv-rate CEA'!C18-'Surv-rate CEA'!C19)</f>
        <v>5016.8111951706651</v>
      </c>
      <c r="F21" s="12">
        <f t="shared" si="6"/>
        <v>4890.45262489176</v>
      </c>
      <c r="G21" s="12">
        <f>'Surv-rate CEA'!G19*'Unit cost and utilities'!$G$4+'Surv-rate CEA'!H19*'Unit cost and utilities'!$H$4+('Surv-rate CEA'!F18-'Surv-rate CEA'!F19)*'Unit cost and utilities'!$G$14</f>
        <v>3253.363595106744</v>
      </c>
      <c r="H21" s="12">
        <f t="shared" si="7"/>
        <v>3171.4210310989829</v>
      </c>
      <c r="I21" s="12">
        <f>G21-'Surv-rate CEA'!H19*'Unit cost and utilities'!$H$4-('Surv-rate CEA'!F18-'Surv-rate CEA'!F19)*'Unit cost and utilities'!$G$14</f>
        <v>1568.9673326376596</v>
      </c>
      <c r="J21" s="12">
        <f t="shared" si="8"/>
        <v>1529.4497065493497</v>
      </c>
      <c r="K21" s="12">
        <f>'Surv-rate CEA'!K19*'Unit cost and utilities'!$G$10+'Surv-rate CEA'!J19*'Unit cost and utilities'!$H$10+('Surv-rate CEA'!I18-'Surv-rate CEA'!I19)*'Unit cost and utilities'!$G$14</f>
        <v>4379.1858525321995</v>
      </c>
      <c r="L21" s="12">
        <f t="shared" si="9"/>
        <v>4268.8871704043486</v>
      </c>
      <c r="M21" s="12">
        <f>K21-'Surv-rate CEA'!J19*'Unit cost and utilities'!$H$10-('Surv-rate CEA'!I18-'Surv-rate CEA'!I19)*'Unit cost and utilities'!$G$14</f>
        <v>3753.4446751077176</v>
      </c>
      <c r="N21" s="12">
        <f t="shared" si="10"/>
        <v>3658.9065543141473</v>
      </c>
      <c r="O21" s="12">
        <f>'Surv-rate CEA'!N19*'Unit cost and utilities'!$G$3+'Surv-rate CEA'!M19*'Unit cost and utilities'!$H$3+('Surv-rate CEA'!L18-'Surv-rate CEA'!L19)*'Unit cost and utilities'!$G$14</f>
        <v>2515.8021796659827</v>
      </c>
      <c r="P21" s="12">
        <f t="shared" si="11"/>
        <v>2452.4365965973675</v>
      </c>
      <c r="Q21" s="12">
        <f>O21-'Surv-rate CEA'!M19*'Unit cost and utilities'!$H$3-('Surv-rate CEA'!L18-'Surv-rate CEA'!L19)*'Unit cost and utilities'!$G$14</f>
        <v>1308.6364545043102</v>
      </c>
      <c r="R21" s="12">
        <f t="shared" si="12"/>
        <v>1275.6757898563765</v>
      </c>
      <c r="S21" s="12">
        <f>'Surv-rate CEA'!Q19*'Unit cost and utilities'!$G$11+'Surv-rate CEA'!P19*'Unit cost and utilities'!$H$11+('Surv-rate CEA'!O18-'Surv-rate CEA'!O19)*'Unit cost and utilities'!$G$14</f>
        <v>6966.0748726375832</v>
      </c>
      <c r="T21" s="12">
        <f t="shared" si="13"/>
        <v>6790.6201411121838</v>
      </c>
      <c r="U21" s="12">
        <f>S21-'Surv-rate CEA'!P19*'Unit cost and utilities'!$H$11-('Surv-rate CEA'!O18-'Surv-rate CEA'!O19)*'Unit cost and utilities'!$G$14</f>
        <v>6340.3336952131012</v>
      </c>
      <c r="V21" s="12">
        <f t="shared" si="14"/>
        <v>6180.639525021983</v>
      </c>
      <c r="W21" s="12">
        <f>'Surv-rate CEA'!T19*'Unit cost and utilities'!$G$4+'Surv-rate CEA'!S19*'Unit cost and utilities'!$H$4+('Surv-rate CEA'!R18-'Surv-rate CEA'!R19)*'Unit cost and utilities'!$G$14</f>
        <v>3548.6757646820838</v>
      </c>
      <c r="X21" s="12">
        <f t="shared" si="15"/>
        <v>3459.2951644234422</v>
      </c>
      <c r="Y21" s="12">
        <f>W21-'Surv-rate CEA'!S19*'Unit cost and utilities'!$H$4-('Surv-rate CEA'!R18-'Surv-rate CEA'!R19)*'Unit cost and utilities'!$G$14</f>
        <v>2341.5100395204113</v>
      </c>
      <c r="Z21" s="12">
        <f t="shared" si="16"/>
        <v>2282.5343576824512</v>
      </c>
      <c r="AA21" s="12">
        <f>'Surv-rate CEA'!W19*'Unit cost and utilities'!$G$6+'Surv-rate CEA'!V19*'Unit cost and utilities'!$H$6+('Surv-rate CEA'!U18-'Surv-rate CEA'!U19)*'Unit cost and utilities'!$G$14</f>
        <v>9049.9577287876582</v>
      </c>
      <c r="AB21" s="12">
        <f t="shared" si="17"/>
        <v>8822.0161788256155</v>
      </c>
      <c r="AC21" s="12">
        <f>AA21-'Surv-rate CEA'!V19*'Unit cost and utilities'!$H$6-('Surv-rate CEA'!U18-'Surv-rate CEA'!U19)*'Unit cost and utilities'!$G$14</f>
        <v>8615.8401160614576</v>
      </c>
      <c r="AD21" s="12">
        <f t="shared" si="18"/>
        <v>8398.8326991060094</v>
      </c>
      <c r="AE21" s="12">
        <f>'Surv-rate CEA'!Z19*'Unit cost and utilities'!$G$12+'Surv-rate CEA'!Y19*'Unit cost and utilities'!$H$12+('Surv-rate CEA'!X18-'Surv-rate CEA'!X19)*'Unit cost and utilities'!$G$14</f>
        <v>4379.1858525321995</v>
      </c>
      <c r="AF21" s="12">
        <f t="shared" si="19"/>
        <v>4268.8871704043486</v>
      </c>
      <c r="AG21" s="12">
        <f>AE21-'Surv-rate CEA'!Y19*'Unit cost and utilities'!$H$12-('Surv-rate CEA'!X18-'Surv-rate CEA'!X19)*'Unit cost and utilities'!$G$14</f>
        <v>3753.4446751077176</v>
      </c>
      <c r="AH21" s="12">
        <f t="shared" si="20"/>
        <v>3658.9065543141473</v>
      </c>
      <c r="AI21" s="12">
        <f>'Surv-rate CEA'!AC19*'Unit cost and utilities'!$G$5+'Surv-rate CEA'!AB19*'Unit cost and utilities'!$H$5+('Surv-rate CEA'!AA18-'Surv-rate CEA'!AA19)*'Unit cost and utilities'!$G$14</f>
        <v>3807.3888036905628</v>
      </c>
      <c r="AJ21" s="12">
        <f t="shared" si="21"/>
        <v>3711.4919905528932</v>
      </c>
      <c r="AK21" s="12">
        <f>AI21-'Surv-rate CEA'!AB19*'Unit cost and utilities'!$H$5-('Surv-rate CEA'!AA18-'Surv-rate CEA'!AA19)*'Unit cost and utilities'!$G$14</f>
        <v>2684.0248310572961</v>
      </c>
      <c r="AL21" s="12">
        <f t="shared" si="22"/>
        <v>2616.4222191487684</v>
      </c>
      <c r="AM21" s="12">
        <f>'Surv-rate CEA'!AF19*'Unit cost and utilities'!$G$9+'Surv-rate CEA'!AE19*'Unit cost and utilities'!$H$9+('Surv-rate CEA'!AD18-'Surv-rate CEA'!AD19)*'Unit cost and utilities'!G28</f>
        <v>8880.42665675016</v>
      </c>
      <c r="AN21" s="12">
        <f t="shared" si="23"/>
        <v>8656.7550908571066</v>
      </c>
      <c r="AO21" s="12">
        <f>AM21-'Surv-rate CEA'!AE19*'Unit cost and utilities'!$H$9-('Surv-rate CEA'!AD18-'Surv-rate CEA'!AD19)*'Unit cost and utilities'!G28</f>
        <v>8467.6182107343066</v>
      </c>
      <c r="AP21" s="12">
        <f t="shared" si="24"/>
        <v>8254.3440632427737</v>
      </c>
      <c r="AQ21" s="13">
        <f>'Surv-rate CEA'!AI19*'Unit cost and utilities'!$G$4+'Surv-rate CEA'!AH19*'Unit cost and utilities'!$H$4+('Surv-rate CEA'!AG18-'Surv-rate CEA'!AG19)*'Unit cost and utilities'!$G$14</f>
        <v>3548.6757646820838</v>
      </c>
      <c r="AR21" s="12">
        <f t="shared" si="25"/>
        <v>3459.2951644234422</v>
      </c>
      <c r="AS21" s="13">
        <f>AQ21-'Surv-rate CEA'!AH19*'Unit cost and utilities'!$H$4-('Surv-rate CEA'!AG18-'Surv-rate CEA'!AG19)*'Unit cost and utilities'!$G$14</f>
        <v>2341.5100395204113</v>
      </c>
      <c r="AT21" s="12">
        <f t="shared" si="26"/>
        <v>2282.5343576824512</v>
      </c>
      <c r="AU21" s="12">
        <f>'Surv-rate CEA'!AL19*'Unit cost and utilities'!$G$8+'Surv-rate CEA'!AK19*'Unit cost and utilities'!$H$8+('Surv-rate CEA'!AJ18-'Surv-rate CEA'!AJ19)*'Unit cost and utilities'!$G$14</f>
        <v>9722.2367187732343</v>
      </c>
      <c r="AV21" s="12">
        <f t="shared" si="27"/>
        <v>9477.3624582310331</v>
      </c>
      <c r="AW21" s="12">
        <f>AU21-'Surv-rate CEA'!AK19*'Unit cost and utilities'!$H$8-('Surv-rate CEA'!AJ18-'Surv-rate CEA'!AJ19)*'Unit cost and utilities'!$G$14</f>
        <v>9375.3849044321578</v>
      </c>
      <c r="AX21" s="12">
        <f t="shared" si="28"/>
        <v>9139.2468106807191</v>
      </c>
      <c r="AY21" s="12">
        <f>'Surv-rate CEA'!AO19*'Unit cost and utilities'!$G$5+'Surv-rate CEA'!AN19*'Unit cost and utilities'!$H$5+('Surv-rate CEA'!AM18-'Surv-rate CEA'!AM19)*'Unit cost and utilities'!$G$14</f>
        <v>3807.3888036905628</v>
      </c>
      <c r="AZ21" s="12">
        <f t="shared" si="29"/>
        <v>3711.4919905528932</v>
      </c>
      <c r="BA21" s="12">
        <f>AY21-'Surv-rate CEA'!AN19*'Unit cost and utilities'!$H$5-('Surv-rate CEA'!AM18-'Surv-rate CEA'!AM19)*'Unit cost and utilities'!$G$14</f>
        <v>2684.0248310572961</v>
      </c>
      <c r="BB21" s="12">
        <f t="shared" si="30"/>
        <v>2616.4222191487684</v>
      </c>
    </row>
    <row r="22" spans="1:54">
      <c r="A22" s="12">
        <v>17</v>
      </c>
      <c r="B22" s="12">
        <f t="shared" si="31"/>
        <v>0.92054794520547945</v>
      </c>
      <c r="C22" s="12">
        <f>'Surv-rate CEA'!D20*'Unit cost and utilities'!$G$7+'Surv-rate CEA'!E20*'Unit cost and utilities'!$H$7+'Unit cost and utilities'!$G$14*('Surv-rate CEA'!C19-'Surv-rate CEA'!C20)</f>
        <v>5391.9524465787026</v>
      </c>
      <c r="D22" s="12">
        <f t="shared" si="5"/>
        <v>5247.2139505017622</v>
      </c>
      <c r="E22" s="12">
        <f>C22-'Surv-rate CEA'!E20*'Unit cost and utilities'!$H$7-'Unit cost and utilities'!$G$14*('Surv-rate CEA'!C19-'Surv-rate CEA'!C20)</f>
        <v>4607.6636535100597</v>
      </c>
      <c r="F22" s="12">
        <f t="shared" si="6"/>
        <v>4483.9781584607499</v>
      </c>
      <c r="G22" s="12">
        <f>'Surv-rate CEA'!G20*'Unit cost and utilities'!$G$4+'Surv-rate CEA'!H20*'Unit cost and utilities'!$H$4+('Surv-rate CEA'!F19-'Surv-rate CEA'!F20)*'Unit cost and utilities'!$G$14</f>
        <v>3086.3753382075906</v>
      </c>
      <c r="H22" s="12">
        <f t="shared" si="7"/>
        <v>3003.5264389995541</v>
      </c>
      <c r="I22" s="12">
        <f>G22-'Surv-rate CEA'!H20*'Unit cost and utilities'!$H$4-('Surv-rate CEA'!F19-'Surv-rate CEA'!F20)*'Unit cost and utilities'!$G$14</f>
        <v>1418.9274906671951</v>
      </c>
      <c r="J22" s="12">
        <f t="shared" si="8"/>
        <v>1380.8386104190561</v>
      </c>
      <c r="K22" s="12">
        <f>'Surv-rate CEA'!K20*'Unit cost and utilities'!$G$10+'Surv-rate CEA'!J20*'Unit cost and utilities'!$H$10+('Surv-rate CEA'!I19-'Surv-rate CEA'!I20)*'Unit cost and utilities'!$G$14</f>
        <v>4111.2858445047059</v>
      </c>
      <c r="L22" s="12">
        <f t="shared" si="9"/>
        <v>4000.9248322421436</v>
      </c>
      <c r="M22" s="12">
        <f>K22-'Surv-rate CEA'!J20*'Unit cost and utilities'!$H$10-('Surv-rate CEA'!I19-'Surv-rate CEA'!I20)*'Unit cost and utilities'!$G$14</f>
        <v>3486.5835088063573</v>
      </c>
      <c r="N22" s="12">
        <f t="shared" si="10"/>
        <v>3392.9916497328413</v>
      </c>
      <c r="O22" s="12">
        <f>'Surv-rate CEA'!N20*'Unit cost and utilities'!$G$3+'Surv-rate CEA'!M20*'Unit cost and utilities'!$H$3+('Surv-rate CEA'!L19-'Surv-rate CEA'!L20)*'Unit cost and utilities'!$G$14</f>
        <v>2406.4286275823365</v>
      </c>
      <c r="P22" s="12">
        <f t="shared" si="11"/>
        <v>2341.831830054241</v>
      </c>
      <c r="Q22" s="12">
        <f>O22-'Surv-rate CEA'!M20*'Unit cost and utilities'!$H$3-('Surv-rate CEA'!L19-'Surv-rate CEA'!L20)*'Unit cost and utilities'!$G$14</f>
        <v>1306.1629527739385</v>
      </c>
      <c r="R22" s="12">
        <f t="shared" si="12"/>
        <v>1271.1010594636828</v>
      </c>
      <c r="S22" s="12">
        <f>'Surv-rate CEA'!Q20*'Unit cost and utilities'!$G$11+'Surv-rate CEA'!P20*'Unit cost and utilities'!$H$11+('Surv-rate CEA'!O19-'Surv-rate CEA'!O20)*'Unit cost and utilities'!$G$14</f>
        <v>6514.2530858835416</v>
      </c>
      <c r="T22" s="12">
        <f t="shared" si="13"/>
        <v>6339.3881915698657</v>
      </c>
      <c r="U22" s="12">
        <f>S22-'Surv-rate CEA'!P20*'Unit cost and utilities'!$H$11-('Surv-rate CEA'!O19-'Surv-rate CEA'!O20)*'Unit cost and utilities'!$G$14</f>
        <v>5889.5507501851935</v>
      </c>
      <c r="V22" s="12">
        <f t="shared" si="14"/>
        <v>5731.4550090605635</v>
      </c>
      <c r="W22" s="12">
        <f>'Surv-rate CEA'!T20*'Unit cost and utilities'!$G$4+'Surv-rate CEA'!S20*'Unit cost and utilities'!$H$4+('Surv-rate CEA'!R19-'Surv-rate CEA'!R20)*'Unit cost and utilities'!$G$14</f>
        <v>3437.3499403756982</v>
      </c>
      <c r="X22" s="12">
        <f t="shared" si="15"/>
        <v>3345.0796791318658</v>
      </c>
      <c r="Y22" s="12">
        <f>W22-'Surv-rate CEA'!S20*'Unit cost and utilities'!$H$4-('Surv-rate CEA'!R19-'Surv-rate CEA'!R20)*'Unit cost and utilities'!$G$14</f>
        <v>2337.0842655673</v>
      </c>
      <c r="Z22" s="12">
        <f t="shared" si="16"/>
        <v>2274.3489085413071</v>
      </c>
      <c r="AA22" s="12">
        <f>'Surv-rate CEA'!W20*'Unit cost and utilities'!$G$6+'Surv-rate CEA'!V20*'Unit cost and utilities'!$H$6+('Surv-rate CEA'!U19-'Surv-rate CEA'!U20)*'Unit cost and utilities'!$G$14</f>
        <v>8564.5559736950217</v>
      </c>
      <c r="AB22" s="12">
        <f t="shared" si="17"/>
        <v>8334.6539180888085</v>
      </c>
      <c r="AC22" s="12">
        <f>AA22-'Surv-rate CEA'!V20*'Unit cost and utilities'!$H$6-('Surv-rate CEA'!U19-'Surv-rate CEA'!U20)*'Unit cost and utilities'!$G$14</f>
        <v>8128.391239300212</v>
      </c>
      <c r="AD22" s="12">
        <f t="shared" si="18"/>
        <v>7910.1973410495339</v>
      </c>
      <c r="AE22" s="12">
        <f>'Surv-rate CEA'!Z20*'Unit cost and utilities'!$G$12+'Surv-rate CEA'!Y20*'Unit cost and utilities'!$H$12+('Surv-rate CEA'!X19-'Surv-rate CEA'!X20)*'Unit cost and utilities'!$G$14</f>
        <v>4111.2858445047059</v>
      </c>
      <c r="AF22" s="12">
        <f t="shared" si="19"/>
        <v>4000.9248322421436</v>
      </c>
      <c r="AG22" s="12">
        <f>AE22-'Surv-rate CEA'!Y20*'Unit cost and utilities'!$H$12-('Surv-rate CEA'!X19-'Surv-rate CEA'!X20)*'Unit cost and utilities'!$G$14</f>
        <v>3486.5835088063573</v>
      </c>
      <c r="AH22" s="12">
        <f t="shared" si="20"/>
        <v>3392.9916497328413</v>
      </c>
      <c r="AI22" s="12">
        <f>'Surv-rate CEA'!AC20*'Unit cost and utilities'!$G$5+'Surv-rate CEA'!AB20*'Unit cost and utilities'!$H$5+('Surv-rate CEA'!AA19-'Surv-rate CEA'!AA20)*'Unit cost and utilities'!$G$14</f>
        <v>3612.6678520357659</v>
      </c>
      <c r="AJ22" s="12">
        <f t="shared" si="21"/>
        <v>3515.6914567671183</v>
      </c>
      <c r="AK22" s="12">
        <f>AI22-'Surv-rate CEA'!AB20*'Unit cost and utilities'!$H$5-('Surv-rate CEA'!AA19-'Surv-rate CEA'!AA20)*'Unit cost and utilities'!$G$14</f>
        <v>2482.0054294195993</v>
      </c>
      <c r="AL22" s="12">
        <f t="shared" si="22"/>
        <v>2415.3798913296005</v>
      </c>
      <c r="AM22" s="12">
        <f>'Surv-rate CEA'!AF20*'Unit cost and utilities'!$G$9+'Surv-rate CEA'!AE20*'Unit cost and utilities'!$H$9+('Surv-rate CEA'!AD19-'Surv-rate CEA'!AD20)*'Unit cost and utilities'!G29</f>
        <v>8390.1083506734703</v>
      </c>
      <c r="AN22" s="12">
        <f t="shared" si="23"/>
        <v>8164.8890675602452</v>
      </c>
      <c r="AO22" s="12">
        <f>AM22-'Surv-rate CEA'!AE20*'Unit cost and utilities'!$H$9-('Surv-rate CEA'!AD19-'Surv-rate CEA'!AD20)*'Unit cost and utilities'!G29</f>
        <v>7960.910602121784</v>
      </c>
      <c r="AP22" s="12">
        <f t="shared" si="24"/>
        <v>7747.2124585698693</v>
      </c>
      <c r="AQ22" s="13">
        <f>'Surv-rate CEA'!AI20*'Unit cost and utilities'!$G$4+'Surv-rate CEA'!AH20*'Unit cost and utilities'!$H$4+('Surv-rate CEA'!AG19-'Surv-rate CEA'!AG20)*'Unit cost and utilities'!$G$14</f>
        <v>3437.3499403756982</v>
      </c>
      <c r="AR22" s="12">
        <f t="shared" si="25"/>
        <v>3345.0796791318658</v>
      </c>
      <c r="AS22" s="13">
        <f>AQ22-'Surv-rate CEA'!AH20*'Unit cost and utilities'!$H$4-('Surv-rate CEA'!AG19-'Surv-rate CEA'!AG20)*'Unit cost and utilities'!$G$14</f>
        <v>2337.0842655673</v>
      </c>
      <c r="AT22" s="12">
        <f t="shared" si="26"/>
        <v>2274.3489085413071</v>
      </c>
      <c r="AU22" s="12">
        <f>'Surv-rate CEA'!AL20*'Unit cost and utilities'!$G$8+'Surv-rate CEA'!AK20*'Unit cost and utilities'!$H$8+('Surv-rate CEA'!AJ19-'Surv-rate CEA'!AJ20)*'Unit cost and utilities'!$G$14</f>
        <v>9205.9743818372335</v>
      </c>
      <c r="AV22" s="12">
        <f t="shared" si="27"/>
        <v>8958.85445632761</v>
      </c>
      <c r="AW22" s="12">
        <f>AU22-'Surv-rate CEA'!AK20*'Unit cost and utilities'!$H$8-('Surv-rate CEA'!AJ19-'Surv-rate CEA'!AJ20)*'Unit cost and utilities'!$G$14</f>
        <v>8859.5166400078342</v>
      </c>
      <c r="AX22" s="12">
        <f t="shared" si="28"/>
        <v>8621.6968285113489</v>
      </c>
      <c r="AY22" s="12">
        <f>'Surv-rate CEA'!AO20*'Unit cost and utilities'!$G$5+'Surv-rate CEA'!AN20*'Unit cost and utilities'!$H$5+('Surv-rate CEA'!AM19-'Surv-rate CEA'!AM20)*'Unit cost and utilities'!$G$14</f>
        <v>3612.6678520357659</v>
      </c>
      <c r="AZ22" s="12">
        <f t="shared" si="29"/>
        <v>3515.6914567671183</v>
      </c>
      <c r="BA22" s="12">
        <f>AY22-'Surv-rate CEA'!AN20*'Unit cost and utilities'!$H$5-('Surv-rate CEA'!AM19-'Surv-rate CEA'!AM20)*'Unit cost and utilities'!$G$14</f>
        <v>2482.0054294195993</v>
      </c>
      <c r="BB22" s="12">
        <f t="shared" si="30"/>
        <v>2415.3798913296005</v>
      </c>
    </row>
    <row r="23" spans="1:54">
      <c r="A23" s="12">
        <v>18</v>
      </c>
      <c r="B23" s="12">
        <f t="shared" si="31"/>
        <v>0.9780821917808219</v>
      </c>
      <c r="C23" s="12">
        <f>'Surv-rate CEA'!D21*'Unit cost and utilities'!$G$7+'Surv-rate CEA'!E21*'Unit cost and utilities'!$H$7+'Unit cost and utilities'!$G$14*('Surv-rate CEA'!C20-'Surv-rate CEA'!C21)</f>
        <v>5016.8365404222168</v>
      </c>
      <c r="D23" s="12">
        <f t="shared" si="5"/>
        <v>4873.8716719297245</v>
      </c>
      <c r="E23" s="12">
        <f>C23-'Surv-rate CEA'!E21*'Unit cost and utilities'!$H$7-'Unit cost and utilities'!$G$14*('Surv-rate CEA'!C20-'Surv-rate CEA'!C21)</f>
        <v>4238.0005170928061</v>
      </c>
      <c r="F23" s="12">
        <f t="shared" si="6"/>
        <v>4117.2301508041137</v>
      </c>
      <c r="G23" s="12">
        <f>'Surv-rate CEA'!G21*'Unit cost and utilities'!$G$4+'Surv-rate CEA'!H21*'Unit cost and utilities'!$H$4+('Surv-rate CEA'!F20-'Surv-rate CEA'!F21)*'Unit cost and utilities'!$G$14</f>
        <v>2932.5834270044315</v>
      </c>
      <c r="H23" s="12">
        <f t="shared" si="7"/>
        <v>2849.0135517240883</v>
      </c>
      <c r="I23" s="12">
        <f>G23-'Surv-rate CEA'!H21*'Unit cost and utilities'!$H$4-('Surv-rate CEA'!F20-'Surv-rate CEA'!F21)*'Unit cost and utilities'!$G$14</f>
        <v>1285.9412739569159</v>
      </c>
      <c r="J23" s="12">
        <f t="shared" si="8"/>
        <v>1249.2957855821148</v>
      </c>
      <c r="K23" s="12">
        <f>'Surv-rate CEA'!K21*'Unit cost and utilities'!$G$10+'Surv-rate CEA'!J21*'Unit cost and utilities'!$H$10+('Surv-rate CEA'!I20-'Surv-rate CEA'!I21)*'Unit cost and utilities'!$G$14</f>
        <v>3864.1830328025994</v>
      </c>
      <c r="L23" s="12">
        <f t="shared" si="9"/>
        <v>3754.0653491459075</v>
      </c>
      <c r="M23" s="12">
        <f>K23-'Surv-rate CEA'!J21*'Unit cost and utilities'!$H$10-('Surv-rate CEA'!I20-'Surv-rate CEA'!I21)*'Unit cost and utilities'!$G$14</f>
        <v>3241.8977241908929</v>
      </c>
      <c r="N23" s="12">
        <f t="shared" si="10"/>
        <v>3149.5133145991749</v>
      </c>
      <c r="O23" s="12">
        <f>'Surv-rate CEA'!N21*'Unit cost and utilities'!$G$3+'Surv-rate CEA'!M21*'Unit cost and utilities'!$H$3+('Surv-rate CEA'!L20-'Surv-rate CEA'!L21)*'Unit cost and utilities'!$G$14</f>
        <v>2304.2022052683292</v>
      </c>
      <c r="P23" s="12">
        <f t="shared" si="11"/>
        <v>2238.5393193835571</v>
      </c>
      <c r="Q23" s="12">
        <f>O23-'Surv-rate CEA'!M21*'Unit cost and utilities'!$H$3-('Surv-rate CEA'!L20-'Surv-rate CEA'!L21)*'Unit cost and utilities'!$G$14</f>
        <v>1299.2291131281504</v>
      </c>
      <c r="R23" s="12">
        <f t="shared" si="12"/>
        <v>1262.2049609949513</v>
      </c>
      <c r="S23" s="12">
        <f>'Surv-rate CEA'!Q21*'Unit cost and utilities'!$G$11+'Surv-rate CEA'!P21*'Unit cost and utilities'!$H$11+('Surv-rate CEA'!O20-'Surv-rate CEA'!O21)*'Unit cost and utilities'!$G$14</f>
        <v>6098.511856837652</v>
      </c>
      <c r="T23" s="12">
        <f t="shared" si="13"/>
        <v>5924.7224701219893</v>
      </c>
      <c r="U23" s="12">
        <f>S23-'Surv-rate CEA'!P21*'Unit cost and utilities'!$H$11-('Surv-rate CEA'!O20-'Surv-rate CEA'!O21)*'Unit cost and utilities'!$G$14</f>
        <v>5476.2265482259454</v>
      </c>
      <c r="V23" s="12">
        <f t="shared" si="14"/>
        <v>5320.1704355752572</v>
      </c>
      <c r="W23" s="12">
        <f>'Surv-rate CEA'!T21*'Unit cost and utilities'!$G$4+'Surv-rate CEA'!S21*'Unit cost and utilities'!$H$4+('Surv-rate CEA'!R20-'Surv-rate CEA'!R21)*'Unit cost and utilities'!$G$14</f>
        <v>3329.6508141734407</v>
      </c>
      <c r="X23" s="12">
        <f t="shared" si="15"/>
        <v>3234.7657034191316</v>
      </c>
      <c r="Y23" s="12">
        <f>W23-'Surv-rate CEA'!S21*'Unit cost and utilities'!$H$4-('Surv-rate CEA'!R20-'Surv-rate CEA'!R21)*'Unit cost and utilities'!$G$14</f>
        <v>2324.6777220332619</v>
      </c>
      <c r="Z23" s="12">
        <f t="shared" si="16"/>
        <v>2258.4313450305258</v>
      </c>
      <c r="AA23" s="12">
        <f>'Surv-rate CEA'!W21*'Unit cost and utilities'!$G$6+'Surv-rate CEA'!V21*'Unit cost and utilities'!$H$6+('Surv-rate CEA'!U20-'Surv-rate CEA'!U21)*'Unit cost and utilities'!$G$14</f>
        <v>8109.2103545978216</v>
      </c>
      <c r="AB23" s="12">
        <f t="shared" si="17"/>
        <v>7878.1220616901419</v>
      </c>
      <c r="AC23" s="12">
        <f>AA23-'Surv-rate CEA'!V21*'Unit cost and utilities'!$H$6-('Surv-rate CEA'!U20-'Surv-rate CEA'!U21)*'Unit cost and utilities'!$G$14</f>
        <v>7671.7279008316673</v>
      </c>
      <c r="AD23" s="12">
        <f t="shared" si="18"/>
        <v>7453.1065521759101</v>
      </c>
      <c r="AE23" s="12">
        <f>'Surv-rate CEA'!Z21*'Unit cost and utilities'!$G$12+'Surv-rate CEA'!Y21*'Unit cost and utilities'!$H$12+('Surv-rate CEA'!X20-'Surv-rate CEA'!X21)*'Unit cost and utilities'!$G$14</f>
        <v>3864.1830328025994</v>
      </c>
      <c r="AF23" s="12">
        <f t="shared" si="19"/>
        <v>3754.0653491459075</v>
      </c>
      <c r="AG23" s="12">
        <f>AE23-'Surv-rate CEA'!Y21*'Unit cost and utilities'!$H$12-('Surv-rate CEA'!X20-'Surv-rate CEA'!X21)*'Unit cost and utilities'!$G$14</f>
        <v>3241.8977241908929</v>
      </c>
      <c r="AH23" s="12">
        <f t="shared" si="20"/>
        <v>3149.5133145991749</v>
      </c>
      <c r="AI23" s="12">
        <f>'Surv-rate CEA'!AC21*'Unit cost and utilities'!$G$5+'Surv-rate CEA'!AB21*'Unit cost and utilities'!$H$5+('Surv-rate CEA'!AA20-'Surv-rate CEA'!AA21)*'Unit cost and utilities'!$G$14</f>
        <v>3432.08815235469</v>
      </c>
      <c r="AJ23" s="12">
        <f t="shared" si="21"/>
        <v>3334.2838831897361</v>
      </c>
      <c r="AK23" s="12">
        <f>AI23-'Surv-rate CEA'!AB21*'Unit cost and utilities'!$H$5-('Surv-rate CEA'!AA20-'Surv-rate CEA'!AA21)*'Unit cost and utilities'!$G$14</f>
        <v>2297.8692275868766</v>
      </c>
      <c r="AL23" s="12">
        <f t="shared" si="22"/>
        <v>2232.3868126650509</v>
      </c>
      <c r="AM23" s="12">
        <f>'Surv-rate CEA'!AF21*'Unit cost and utilities'!$G$9+'Surv-rate CEA'!AE21*'Unit cost and utilities'!$H$9+('Surv-rate CEA'!AD20-'Surv-rate CEA'!AD21)*'Unit cost and utilities'!G30</f>
        <v>7932.0166135910404</v>
      </c>
      <c r="AN23" s="12">
        <f t="shared" si="23"/>
        <v>7705.9778134616517</v>
      </c>
      <c r="AO23" s="12">
        <f>AM23-'Surv-rate CEA'!AE21*'Unit cost and utilities'!$H$9-('Surv-rate CEA'!AD20-'Surv-rate CEA'!AD21)*'Unit cost and utilities'!G30</f>
        <v>7488.5600517208013</v>
      </c>
      <c r="AP23" s="12">
        <f t="shared" si="24"/>
        <v>7275.1584400943848</v>
      </c>
      <c r="AQ23" s="13">
        <f>'Surv-rate CEA'!AI21*'Unit cost and utilities'!$G$4+'Surv-rate CEA'!AH21*'Unit cost and utilities'!$H$4+('Surv-rate CEA'!AG20-'Surv-rate CEA'!AG21)*'Unit cost and utilities'!$G$14</f>
        <v>3329.6508141734407</v>
      </c>
      <c r="AR23" s="12">
        <f t="shared" si="25"/>
        <v>3234.7657034191316</v>
      </c>
      <c r="AS23" s="13">
        <f>AQ23-'Surv-rate CEA'!AH21*'Unit cost and utilities'!$H$4-('Surv-rate CEA'!AG20-'Surv-rate CEA'!AG21)*'Unit cost and utilities'!$G$14</f>
        <v>2324.6777220332619</v>
      </c>
      <c r="AT23" s="12">
        <f t="shared" si="26"/>
        <v>2258.4313450305258</v>
      </c>
      <c r="AU23" s="12">
        <f>'Surv-rate CEA'!AL21*'Unit cost and utilities'!$G$8+'Surv-rate CEA'!AK21*'Unit cost and utilities'!$H$8+('Surv-rate CEA'!AJ20-'Surv-rate CEA'!AJ21)*'Unit cost and utilities'!$G$14</f>
        <v>8720.9697133172995</v>
      </c>
      <c r="AV23" s="12">
        <f t="shared" si="27"/>
        <v>8472.44810450154</v>
      </c>
      <c r="AW23" s="12">
        <f>AU23-'Surv-rate CEA'!AK21*'Unit cost and utilities'!$H$8-('Surv-rate CEA'!AJ20-'Surv-rate CEA'!AJ21)*'Unit cost and utilities'!$G$14</f>
        <v>8375.0682330463605</v>
      </c>
      <c r="AX23" s="12">
        <f t="shared" si="28"/>
        <v>8136.4037840642623</v>
      </c>
      <c r="AY23" s="12">
        <f>'Surv-rate CEA'!AO21*'Unit cost and utilities'!$G$5+'Surv-rate CEA'!AN21*'Unit cost and utilities'!$H$5+('Surv-rate CEA'!AM20-'Surv-rate CEA'!AM21)*'Unit cost and utilities'!$G$14</f>
        <v>3432.08815235469</v>
      </c>
      <c r="AZ23" s="12">
        <f t="shared" si="29"/>
        <v>3334.2838831897361</v>
      </c>
      <c r="BA23" s="12">
        <f>AY23-'Surv-rate CEA'!AN21*'Unit cost and utilities'!$H$5-('Surv-rate CEA'!AM20-'Surv-rate CEA'!AM21)*'Unit cost and utilities'!$G$14</f>
        <v>2297.8692275868766</v>
      </c>
      <c r="BB23" s="12">
        <f t="shared" si="30"/>
        <v>2232.3868126650509</v>
      </c>
    </row>
    <row r="24" spans="1:54">
      <c r="A24" s="12">
        <v>19</v>
      </c>
      <c r="B24" s="12">
        <f t="shared" si="31"/>
        <v>1.0356164383561643</v>
      </c>
      <c r="C24" s="12">
        <f>'Surv-rate CEA'!D22*'Unit cost and utilities'!$G$7+'Surv-rate CEA'!E22*'Unit cost and utilities'!$H$7+'Unit cost and utilities'!$G$14*('Surv-rate CEA'!C21-'Surv-rate CEA'!C22)</f>
        <v>4675.4131317576603</v>
      </c>
      <c r="D24" s="12">
        <f t="shared" si="5"/>
        <v>4534.4597513250255</v>
      </c>
      <c r="E24" s="12">
        <f>C24-'Surv-rate CEA'!E22*'Unit cost and utilities'!$H$7-'Unit cost and utilities'!$G$14*('Surv-rate CEA'!C21-'Surv-rate CEA'!C22)</f>
        <v>3903.5392125665603</v>
      </c>
      <c r="F24" s="12">
        <f t="shared" si="6"/>
        <v>3785.8561261404084</v>
      </c>
      <c r="G24" s="12">
        <f>'Surv-rate CEA'!G22*'Unit cost and utilities'!$G$4+'Surv-rate CEA'!H22*'Unit cost and utilities'!$H$4+('Surv-rate CEA'!F21-'Surv-rate CEA'!F22)*'Unit cost and utilities'!$G$14</f>
        <v>2790.6325402567636</v>
      </c>
      <c r="H24" s="12">
        <f t="shared" si="7"/>
        <v>2706.5011321844618</v>
      </c>
      <c r="I24" s="12">
        <f>G24-'Surv-rate CEA'!H22*'Unit cost and utilities'!$H$4-('Surv-rate CEA'!F21-'Surv-rate CEA'!F22)*'Unit cost and utilities'!$G$14</f>
        <v>1167.7839301595693</v>
      </c>
      <c r="J24" s="12">
        <f t="shared" si="8"/>
        <v>1132.5778236760939</v>
      </c>
      <c r="K24" s="12">
        <f>'Surv-rate CEA'!K22*'Unit cost and utilities'!$G$10+'Surv-rate CEA'!J22*'Unit cost and utilities'!$H$10+('Surv-rate CEA'!I21-'Surv-rate CEA'!I22)*'Unit cost and utilities'!$G$14</f>
        <v>3636.1075873261893</v>
      </c>
      <c r="L24" s="12">
        <f t="shared" si="9"/>
        <v>3526.4869737874446</v>
      </c>
      <c r="M24" s="12">
        <f>K24-'Surv-rate CEA'!J22*'Unit cost and utilities'!$H$10-('Surv-rate CEA'!I21-'Surv-rate CEA'!I22)*'Unit cost and utilities'!$G$14</f>
        <v>3017.4024096349899</v>
      </c>
      <c r="N24" s="12">
        <f t="shared" si="10"/>
        <v>2926.4343908144288</v>
      </c>
      <c r="O24" s="12">
        <f>'Surv-rate CEA'!N22*'Unit cost and utilities'!$G$3+'Surv-rate CEA'!M22*'Unit cost and utilities'!$H$3+('Surv-rate CEA'!L21-'Surv-rate CEA'!L22)*'Unit cost and utilities'!$G$14</f>
        <v>2208.5273213282694</v>
      </c>
      <c r="P24" s="12">
        <f t="shared" si="11"/>
        <v>2141.9451000472118</v>
      </c>
      <c r="Q24" s="12">
        <f>O24-'Surv-rate CEA'!M22*'Unit cost and utilities'!$H$3-('Surv-rate CEA'!L21-'Surv-rate CEA'!L22)*'Unit cost and utilities'!$G$14</f>
        <v>1288.6962683332745</v>
      </c>
      <c r="R24" s="12">
        <f t="shared" si="12"/>
        <v>1249.844921884622</v>
      </c>
      <c r="S24" s="12">
        <f>'Surv-rate CEA'!Q22*'Unit cost and utilities'!$G$11+'Surv-rate CEA'!P22*'Unit cost and utilities'!$H$11+('Surv-rate CEA'!O21-'Surv-rate CEA'!O22)*'Unit cost and utilities'!$G$14</f>
        <v>5715.713346401426</v>
      </c>
      <c r="T24" s="12">
        <f t="shared" si="13"/>
        <v>5543.3972119646951</v>
      </c>
      <c r="U24" s="12">
        <f>S24-'Surv-rate CEA'!P22*'Unit cost and utilities'!$H$11-('Surv-rate CEA'!O21-'Surv-rate CEA'!O22)*'Unit cost and utilities'!$G$14</f>
        <v>5097.0081687102265</v>
      </c>
      <c r="V24" s="12">
        <f t="shared" si="14"/>
        <v>4943.3446289916792</v>
      </c>
      <c r="W24" s="12">
        <f>'Surv-rate CEA'!T22*'Unit cost and utilities'!$G$4+'Surv-rate CEA'!S22*'Unit cost and utilities'!$H$4+('Surv-rate CEA'!R21-'Surv-rate CEA'!R22)*'Unit cost and utilities'!$G$14</f>
        <v>3225.6626228008572</v>
      </c>
      <c r="X24" s="12">
        <f t="shared" si="15"/>
        <v>3128.416018488897</v>
      </c>
      <c r="Y24" s="12">
        <f>W24-'Surv-rate CEA'!S22*'Unit cost and utilities'!$H$4-('Surv-rate CEA'!R21-'Surv-rate CEA'!R22)*'Unit cost and utilities'!$G$14</f>
        <v>2305.8315698058623</v>
      </c>
      <c r="Z24" s="12">
        <f t="shared" si="16"/>
        <v>2236.3158403263074</v>
      </c>
      <c r="AA24" s="12">
        <f>'Surv-rate CEA'!W22*'Unit cost and utilities'!$G$6+'Surv-rate CEA'!V22*'Unit cost and utilities'!$H$6+('Surv-rate CEA'!U21-'Surv-rate CEA'!U22)*'Unit cost and utilities'!$G$14</f>
        <v>7682.2526045570348</v>
      </c>
      <c r="AB24" s="12">
        <f t="shared" si="17"/>
        <v>7450.6496545215487</v>
      </c>
      <c r="AC24" s="12">
        <f>AA24-'Surv-rate CEA'!V22*'Unit cost and utilities'!$H$6-('Surv-rate CEA'!U21-'Surv-rate CEA'!U22)*'Unit cost and utilities'!$G$14</f>
        <v>7244.1213358874593</v>
      </c>
      <c r="AD24" s="12">
        <f t="shared" si="18"/>
        <v>7025.7270760044512</v>
      </c>
      <c r="AE24" s="12">
        <f>'Surv-rate CEA'!Z22*'Unit cost and utilities'!$G$12+'Surv-rate CEA'!Y22*'Unit cost and utilities'!$H$12+('Surv-rate CEA'!X21-'Surv-rate CEA'!X22)*'Unit cost and utilities'!$G$14</f>
        <v>3636.1075873261893</v>
      </c>
      <c r="AF24" s="12">
        <f t="shared" si="19"/>
        <v>3526.4869737874446</v>
      </c>
      <c r="AG24" s="12">
        <f>AE24-'Surv-rate CEA'!Y22*'Unit cost and utilities'!$H$12-('Surv-rate CEA'!X21-'Surv-rate CEA'!X22)*'Unit cost and utilities'!$G$14</f>
        <v>3017.4024096349899</v>
      </c>
      <c r="AH24" s="12">
        <f t="shared" si="20"/>
        <v>2926.4343908144288</v>
      </c>
      <c r="AI24" s="12">
        <f>'Surv-rate CEA'!AC22*'Unit cost and utilities'!$G$5+'Surv-rate CEA'!AB22*'Unit cost and utilities'!$H$5+('Surv-rate CEA'!AA21-'Surv-rate CEA'!AA22)*'Unit cost and utilities'!$G$14</f>
        <v>3264.425933447043</v>
      </c>
      <c r="AJ24" s="12">
        <f t="shared" si="21"/>
        <v>3166.0107009265448</v>
      </c>
      <c r="AK24" s="12">
        <f>AI24-'Surv-rate CEA'!AB22*'Unit cost and utilities'!$H$5-('Surv-rate CEA'!AA21-'Surv-rate CEA'!AA22)*'Unit cost and utilities'!$G$14</f>
        <v>2129.8740683525743</v>
      </c>
      <c r="AL24" s="12">
        <f t="shared" si="22"/>
        <v>2065.663068945717</v>
      </c>
      <c r="AM24" s="12">
        <f>'Surv-rate CEA'!AF22*'Unit cost and utilities'!$G$9+'Surv-rate CEA'!AE22*'Unit cost and utilities'!$H$9+('Surv-rate CEA'!AD21-'Surv-rate CEA'!AD22)*'Unit cost and utilities'!G31</f>
        <v>7504.10872459658</v>
      </c>
      <c r="AN24" s="12">
        <f t="shared" si="23"/>
        <v>7277.8764191172404</v>
      </c>
      <c r="AO24" s="12">
        <f>AM24-'Surv-rate CEA'!AE22*'Unit cost and utilities'!$H$9-('Surv-rate CEA'!AD21-'Surv-rate CEA'!AD22)*'Unit cost and utilities'!G31</f>
        <v>7048.3430981963165</v>
      </c>
      <c r="AP24" s="12">
        <f t="shared" si="24"/>
        <v>6835.8511198101596</v>
      </c>
      <c r="AQ24" s="13">
        <f>'Surv-rate CEA'!AI22*'Unit cost and utilities'!$G$4+'Surv-rate CEA'!AH22*'Unit cost and utilities'!$H$4+('Surv-rate CEA'!AG21-'Surv-rate CEA'!AG22)*'Unit cost and utilities'!$G$14</f>
        <v>3225.6626228008572</v>
      </c>
      <c r="AR24" s="12">
        <f t="shared" si="25"/>
        <v>3128.416018488897</v>
      </c>
      <c r="AS24" s="13">
        <f>AQ24-'Surv-rate CEA'!AH22*'Unit cost and utilities'!$H$4-('Surv-rate CEA'!AG21-'Surv-rate CEA'!AG22)*'Unit cost and utilities'!$G$14</f>
        <v>2305.8315698058623</v>
      </c>
      <c r="AT24" s="12">
        <f t="shared" si="26"/>
        <v>2236.3158403263074</v>
      </c>
      <c r="AU24" s="12">
        <f>'Surv-rate CEA'!AL22*'Unit cost and utilities'!$G$8+'Surv-rate CEA'!AK22*'Unit cost and utilities'!$H$8+('Surv-rate CEA'!AJ21-'Surv-rate CEA'!AJ22)*'Unit cost and utilities'!$G$14</f>
        <v>8265.5715140844186</v>
      </c>
      <c r="AV24" s="12">
        <f t="shared" si="27"/>
        <v>8016.3827871665253</v>
      </c>
      <c r="AW24" s="12">
        <f>AU24-'Surv-rate CEA'!AK22*'Unit cost and utilities'!$H$8-('Surv-rate CEA'!AJ21-'Surv-rate CEA'!AJ22)*'Unit cost and utilities'!$G$14</f>
        <v>7920.4128552694465</v>
      </c>
      <c r="AX24" s="12">
        <f t="shared" si="28"/>
        <v>7681.6298996437417</v>
      </c>
      <c r="AY24" s="12">
        <f>'Surv-rate CEA'!AO22*'Unit cost and utilities'!$G$5+'Surv-rate CEA'!AN22*'Unit cost and utilities'!$H$5+('Surv-rate CEA'!AM21-'Surv-rate CEA'!AM22)*'Unit cost and utilities'!$G$14</f>
        <v>3264.425933447043</v>
      </c>
      <c r="AZ24" s="12">
        <f t="shared" si="29"/>
        <v>3166.0107009265448</v>
      </c>
      <c r="BA24" s="12">
        <f>AY24-'Surv-rate CEA'!AN22*'Unit cost and utilities'!$H$5-('Surv-rate CEA'!AM21-'Surv-rate CEA'!AM22)*'Unit cost and utilities'!$G$14</f>
        <v>2129.8740683525743</v>
      </c>
      <c r="BB24" s="12">
        <f t="shared" si="30"/>
        <v>2065.663068945717</v>
      </c>
    </row>
    <row r="25" spans="1:54">
      <c r="A25" s="12">
        <v>20</v>
      </c>
      <c r="B25" s="12">
        <f t="shared" si="31"/>
        <v>1.0931506849315069</v>
      </c>
      <c r="C25" s="12">
        <f>'Surv-rate CEA'!D23*'Unit cost and utilities'!$G$7+'Surv-rate CEA'!E23*'Unit cost and utilities'!$H$7+'Unit cost and utilities'!$G$14*('Surv-rate CEA'!C22-'Surv-rate CEA'!C23)</f>
        <v>4364.1714336792147</v>
      </c>
      <c r="D25" s="12">
        <f t="shared" si="5"/>
        <v>4225.4092748068397</v>
      </c>
      <c r="E25" s="12">
        <f>C25-'Surv-rate CEA'!E23*'Unit cost and utilities'!$H$7-'Unit cost and utilities'!$G$14*('Surv-rate CEA'!C22-'Surv-rate CEA'!C23)</f>
        <v>3600.4801694627754</v>
      </c>
      <c r="F25" s="12">
        <f t="shared" si="6"/>
        <v>3486.0001567308668</v>
      </c>
      <c r="G25" s="12">
        <f>'Surv-rate CEA'!G23*'Unit cost and utilities'!$G$4+'Surv-rate CEA'!H23*'Unit cost and utilities'!$H$4+('Surv-rate CEA'!F22-'Surv-rate CEA'!F23)*'Unit cost and utilities'!$G$14</f>
        <v>2659.326321708053</v>
      </c>
      <c r="H25" s="12">
        <f t="shared" si="7"/>
        <v>2574.771013294047</v>
      </c>
      <c r="I25" s="12">
        <f>G25-'Surv-rate CEA'!H23*'Unit cost and utilities'!$H$4-('Surv-rate CEA'!F22-'Surv-rate CEA'!F23)*'Unit cost and utilities'!$G$14</f>
        <v>1062.5513168138814</v>
      </c>
      <c r="J25" s="12">
        <f t="shared" si="8"/>
        <v>1028.7666873889373</v>
      </c>
      <c r="K25" s="12">
        <f>'Surv-rate CEA'!K23*'Unit cost and utilities'!$G$10+'Surv-rate CEA'!J23*'Unit cost and utilities'!$H$10+('Surv-rate CEA'!I22-'Surv-rate CEA'!I23)*'Unit cost and utilities'!$G$14</f>
        <v>3425.4170352743008</v>
      </c>
      <c r="L25" s="12">
        <f t="shared" si="9"/>
        <v>3316.5032883979197</v>
      </c>
      <c r="M25" s="12">
        <f>K25-'Surv-rate CEA'!J23*'Unit cost and utilities'!$H$10-('Surv-rate CEA'!I22-'Surv-rate CEA'!I23)*'Unit cost and utilities'!$G$14</f>
        <v>2811.270663817088</v>
      </c>
      <c r="N25" s="12">
        <f t="shared" si="10"/>
        <v>2721.8841691722246</v>
      </c>
      <c r="O25" s="12">
        <f>'Surv-rate CEA'!N23*'Unit cost and utilities'!$G$3+'Surv-rate CEA'!M23*'Unit cost and utilities'!$H$3+('Surv-rate CEA'!L22-'Surv-rate CEA'!L23)*'Unit cost and utilities'!$G$14</f>
        <v>2118.8603893629434</v>
      </c>
      <c r="P25" s="12">
        <f t="shared" si="11"/>
        <v>2051.4896074298213</v>
      </c>
      <c r="Q25" s="12">
        <f>O25-'Surv-rate CEA'!M23*'Unit cost and utilities'!$H$3-('Surv-rate CEA'!L22-'Surv-rate CEA'!L23)*'Unit cost and utilities'!$G$14</f>
        <v>1275.27764691108</v>
      </c>
      <c r="R25" s="12">
        <f t="shared" si="12"/>
        <v>1234.7292215945527</v>
      </c>
      <c r="S25" s="12">
        <f>'Surv-rate CEA'!Q23*'Unit cost and utilities'!$G$11+'Surv-rate CEA'!P23*'Unit cost and utilities'!$H$11+('Surv-rate CEA'!O22-'Surv-rate CEA'!O23)*'Unit cost and utilities'!$G$14</f>
        <v>5362.955974106294</v>
      </c>
      <c r="T25" s="12">
        <f t="shared" si="13"/>
        <v>5192.4366990930503</v>
      </c>
      <c r="U25" s="12">
        <f>S25-'Surv-rate CEA'!P23*'Unit cost and utilities'!$H$11-('Surv-rate CEA'!O22-'Surv-rate CEA'!O23)*'Unit cost and utilities'!$G$14</f>
        <v>4748.8096026490812</v>
      </c>
      <c r="V25" s="12">
        <f t="shared" si="14"/>
        <v>4597.8175798673547</v>
      </c>
      <c r="W25" s="12">
        <f>'Surv-rate CEA'!T23*'Unit cost and utilities'!$G$4+'Surv-rate CEA'!S23*'Unit cost and utilities'!$H$4+('Surv-rate CEA'!R22-'Surv-rate CEA'!R23)*'Unit cost and utilities'!$G$14</f>
        <v>3125.4047130535723</v>
      </c>
      <c r="X25" s="12">
        <f t="shared" si="15"/>
        <v>3026.0300867530677</v>
      </c>
      <c r="Y25" s="12">
        <f>W25-'Surv-rate CEA'!S23*'Unit cost and utilities'!$H$4-('Surv-rate CEA'!R22-'Surv-rate CEA'!R23)*'Unit cost and utilities'!$G$14</f>
        <v>2281.8219706017085</v>
      </c>
      <c r="Z25" s="12">
        <f t="shared" si="16"/>
        <v>2209.2697009177987</v>
      </c>
      <c r="AA25" s="12">
        <f>'Surv-rate CEA'!W23*'Unit cost and utilities'!$G$6+'Surv-rate CEA'!V23*'Unit cost and utilities'!$H$6+('Surv-rate CEA'!U22-'Surv-rate CEA'!U23)*'Unit cost and utilities'!$G$14</f>
        <v>7281.9859107824132</v>
      </c>
      <c r="AB25" s="12">
        <f t="shared" si="17"/>
        <v>7050.4496154709086</v>
      </c>
      <c r="AC25" s="12">
        <f>AA25-'Surv-rate CEA'!V23*'Unit cost and utilities'!$H$6-('Surv-rate CEA'!U22-'Surv-rate CEA'!U23)*'Unit cost and utilities'!$G$14</f>
        <v>6843.8174374570308</v>
      </c>
      <c r="AD25" s="12">
        <f t="shared" si="18"/>
        <v>6626.2130429043336</v>
      </c>
      <c r="AE25" s="12">
        <f>'Surv-rate CEA'!Z23*'Unit cost and utilities'!$G$12+'Surv-rate CEA'!Y23*'Unit cost and utilities'!$H$12+('Surv-rate CEA'!X22-'Surv-rate CEA'!X23)*'Unit cost and utilities'!$G$14</f>
        <v>3425.4170352743008</v>
      </c>
      <c r="AF25" s="12">
        <f t="shared" si="19"/>
        <v>3316.5032883979197</v>
      </c>
      <c r="AG25" s="12">
        <f>AE25-'Surv-rate CEA'!Y23*'Unit cost and utilities'!$H$12-('Surv-rate CEA'!X22-'Surv-rate CEA'!X23)*'Unit cost and utilities'!$G$14</f>
        <v>2811.270663817088</v>
      </c>
      <c r="AH25" s="12">
        <f t="shared" si="20"/>
        <v>2721.8841691722246</v>
      </c>
      <c r="AI25" s="12">
        <f>'Surv-rate CEA'!AC23*'Unit cost and utilities'!$G$5+'Surv-rate CEA'!AB23*'Unit cost and utilities'!$H$5+('Surv-rate CEA'!AA22-'Surv-rate CEA'!AA23)*'Unit cost and utilities'!$G$14</f>
        <v>3108.5599542650816</v>
      </c>
      <c r="AJ25" s="12">
        <f t="shared" si="21"/>
        <v>3009.720919916153</v>
      </c>
      <c r="AK25" s="12">
        <f>AI25-'Surv-rate CEA'!AB23*'Unit cost and utilities'!$H$5-('Surv-rate CEA'!AA22-'Surv-rate CEA'!AA23)*'Unit cost and utilities'!$G$14</f>
        <v>1976.4422949981551</v>
      </c>
      <c r="AL25" s="12">
        <f t="shared" si="22"/>
        <v>1913.5998049840989</v>
      </c>
      <c r="AM25" s="12">
        <f>'Surv-rate CEA'!AF23*'Unit cost and utilities'!$G$9+'Surv-rate CEA'!AE23*'Unit cost and utilities'!$H$9+('Surv-rate CEA'!AD22-'Surv-rate CEA'!AD23)*'Unit cost and utilities'!G32</f>
        <v>7104.3718455215703</v>
      </c>
      <c r="AN25" s="12">
        <f t="shared" si="23"/>
        <v>6878.482924864391</v>
      </c>
      <c r="AO25" s="12">
        <f>AM25-'Surv-rate CEA'!AE23*'Unit cost and utilities'!$H$9-('Surv-rate CEA'!AD22-'Surv-rate CEA'!AD23)*'Unit cost and utilities'!G32</f>
        <v>6638.0743207002133</v>
      </c>
      <c r="AP25" s="12">
        <f t="shared" si="24"/>
        <v>6427.0116854455091</v>
      </c>
      <c r="AQ25" s="13">
        <f>'Surv-rate CEA'!AI23*'Unit cost and utilities'!$G$4+'Surv-rate CEA'!AH23*'Unit cost and utilities'!$H$4+('Surv-rate CEA'!AG22-'Surv-rate CEA'!AG23)*'Unit cost and utilities'!$G$14</f>
        <v>3125.4047130535723</v>
      </c>
      <c r="AR25" s="12">
        <f t="shared" si="25"/>
        <v>3026.0300867530677</v>
      </c>
      <c r="AS25" s="13">
        <f>AQ25-'Surv-rate CEA'!AH23*'Unit cost and utilities'!$H$4-('Surv-rate CEA'!AG22-'Surv-rate CEA'!AG23)*'Unit cost and utilities'!$G$14</f>
        <v>2281.8219706017085</v>
      </c>
      <c r="AT25" s="12">
        <f t="shared" si="26"/>
        <v>2209.2697009177987</v>
      </c>
      <c r="AU25" s="12">
        <f>'Surv-rate CEA'!AL23*'Unit cost and utilities'!$G$8+'Surv-rate CEA'!AK23*'Unit cost and utilities'!$H$8+('Surv-rate CEA'!AJ22-'Surv-rate CEA'!AJ23)*'Unit cost and utilities'!$G$14</f>
        <v>7838.0819770349699</v>
      </c>
      <c r="AV25" s="12">
        <f t="shared" si="27"/>
        <v>7588.8641832153771</v>
      </c>
      <c r="AW25" s="12">
        <f>AU25-'Surv-rate CEA'!AK23*'Unit cost and utilities'!$H$8-('Surv-rate CEA'!AJ22-'Surv-rate CEA'!AJ23)*'Unit cost and utilities'!$G$14</f>
        <v>7493.867590017011</v>
      </c>
      <c r="AX25" s="12">
        <f t="shared" si="28"/>
        <v>7255.5943551322343</v>
      </c>
      <c r="AY25" s="12">
        <f>'Surv-rate CEA'!AO23*'Unit cost and utilities'!$G$5+'Surv-rate CEA'!AN23*'Unit cost and utilities'!$H$5+('Surv-rate CEA'!AM22-'Surv-rate CEA'!AM23)*'Unit cost and utilities'!$G$14</f>
        <v>3108.5599542650816</v>
      </c>
      <c r="AZ25" s="12">
        <f t="shared" si="29"/>
        <v>3009.720919916153</v>
      </c>
      <c r="BA25" s="12">
        <f>AY25-'Surv-rate CEA'!AN23*'Unit cost and utilities'!$H$5-('Surv-rate CEA'!AM22-'Surv-rate CEA'!AM23)*'Unit cost and utilities'!$G$14</f>
        <v>1976.4422949981551</v>
      </c>
      <c r="BB25" s="12">
        <f t="shared" si="30"/>
        <v>1913.5998049840989</v>
      </c>
    </row>
    <row r="26" spans="1:54">
      <c r="A26" s="12">
        <v>21</v>
      </c>
      <c r="B26" s="12">
        <f t="shared" si="31"/>
        <v>1.1506849315068493</v>
      </c>
      <c r="C26" s="12">
        <f>'Surv-rate CEA'!D24*'Unit cost and utilities'!$G$7+'Surv-rate CEA'!E24*'Unit cost and utilities'!$H$7+'Unit cost and utilities'!$G$14*('Surv-rate CEA'!C23-'Surv-rate CEA'!C24)</f>
        <v>4079.9891012767057</v>
      </c>
      <c r="D26" s="12">
        <f t="shared" si="5"/>
        <v>3943.5504572796926</v>
      </c>
      <c r="E26" s="12">
        <f>C26-'Surv-rate CEA'!E24*'Unit cost and utilities'!$H$7-'Unit cost and utilities'!$G$14*('Surv-rate CEA'!C23-'Surv-rate CEA'!C24)</f>
        <v>3325.460042709652</v>
      </c>
      <c r="F26" s="12">
        <f t="shared" si="6"/>
        <v>3214.2535547434031</v>
      </c>
      <c r="G26" s="12">
        <f>'Surv-rate CEA'!G24*'Unit cost and utilities'!$G$4+'Surv-rate CEA'!H24*'Unit cost and utilities'!$H$4+('Surv-rate CEA'!F23-'Surv-rate CEA'!F24)*'Unit cost and utilities'!$G$14</f>
        <v>2537.6091869425481</v>
      </c>
      <c r="H26" s="12">
        <f t="shared" si="7"/>
        <v>2452.7491670095383</v>
      </c>
      <c r="I26" s="12">
        <f>G26-'Surv-rate CEA'!H24*'Unit cost and utilities'!$H$4-('Surv-rate CEA'!F23-'Surv-rate CEA'!F24)*'Unit cost and utilities'!$G$14</f>
        <v>968.61137209435378</v>
      </c>
      <c r="J26" s="12">
        <f t="shared" si="8"/>
        <v>936.22010366491463</v>
      </c>
      <c r="K26" s="12">
        <f>'Surv-rate CEA'!K24*'Unit cost and utilities'!$G$10+'Surv-rate CEA'!J24*'Unit cost and utilities'!$H$10+('Surv-rate CEA'!I23-'Surv-rate CEA'!I24)*'Unit cost and utilities'!$G$14</f>
        <v>3230.6004859714631</v>
      </c>
      <c r="L26" s="12">
        <f t="shared" si="9"/>
        <v>3122.5661901288322</v>
      </c>
      <c r="M26" s="12">
        <f>K26-'Surv-rate CEA'!J24*'Unit cost and utilities'!$H$10-('Surv-rate CEA'!I23-'Surv-rate CEA'!I24)*'Unit cost and utilities'!$G$14</f>
        <v>2621.8331111035714</v>
      </c>
      <c r="N26" s="12">
        <f t="shared" si="10"/>
        <v>2534.1565645281148</v>
      </c>
      <c r="O26" s="12">
        <f>'Surv-rate CEA'!N24*'Unit cost and utilities'!$G$3+'Surv-rate CEA'!M24*'Unit cost and utilities'!$H$3+('Surv-rate CEA'!L23-'Surv-rate CEA'!L24)*'Unit cost and utilities'!$G$14</f>
        <v>2034.7075004396486</v>
      </c>
      <c r="P26" s="12">
        <f t="shared" si="11"/>
        <v>1966.6649823349635</v>
      </c>
      <c r="Q26" s="12">
        <f>O26-'Surv-rate CEA'!M24*'Unit cost and utilities'!$H$3-('Surv-rate CEA'!L23-'Surv-rate CEA'!L24)*'Unit cost and utilities'!$G$14</f>
        <v>1259.5638718178704</v>
      </c>
      <c r="R26" s="12">
        <f t="shared" si="12"/>
        <v>1217.4428802091718</v>
      </c>
      <c r="S26" s="12">
        <f>'Surv-rate CEA'!Q24*'Unit cost and utilities'!$G$11+'Surv-rate CEA'!P24*'Unit cost and utilities'!$H$11+('Surv-rate CEA'!O23-'Surv-rate CEA'!O24)*'Unit cost and utilities'!$G$14</f>
        <v>5037.5783089409542</v>
      </c>
      <c r="T26" s="12">
        <f t="shared" si="13"/>
        <v>4869.1169879816425</v>
      </c>
      <c r="U26" s="12">
        <f>S26-'Surv-rate CEA'!P24*'Unit cost and utilities'!$H$11-('Surv-rate CEA'!O23-'Surv-rate CEA'!O24)*'Unit cost and utilities'!$G$14</f>
        <v>4428.8109340730625</v>
      </c>
      <c r="V26" s="12">
        <f t="shared" si="14"/>
        <v>4280.7073623809256</v>
      </c>
      <c r="W26" s="12">
        <f>'Surv-rate CEA'!T24*'Unit cost and utilities'!$G$4+'Surv-rate CEA'!S24*'Unit cost and utilities'!$H$4+('Surv-rate CEA'!R23-'Surv-rate CEA'!R24)*'Unit cost and utilities'!$G$14</f>
        <v>3028.8493397284446</v>
      </c>
      <c r="X26" s="12">
        <f t="shared" si="15"/>
        <v>2927.5617905400209</v>
      </c>
      <c r="Y26" s="12">
        <f>W26-'Surv-rate CEA'!S24*'Unit cost and utilities'!$H$4-('Surv-rate CEA'!R23-'Surv-rate CEA'!R24)*'Unit cost and utilities'!$G$14</f>
        <v>2253.705711106667</v>
      </c>
      <c r="Z26" s="12">
        <f t="shared" si="16"/>
        <v>2178.3396884142294</v>
      </c>
      <c r="AA26" s="12">
        <f>'Surv-rate CEA'!W24*'Unit cost and utilities'!$G$6+'Surv-rate CEA'!V24*'Unit cost and utilities'!$H$6+('Surv-rate CEA'!U23-'Surv-rate CEA'!U24)*'Unit cost and utilities'!$G$14</f>
        <v>6906.7333475662344</v>
      </c>
      <c r="AB26" s="12">
        <f t="shared" si="17"/>
        <v>6675.7657373596257</v>
      </c>
      <c r="AC26" s="12">
        <f>AA26-'Surv-rate CEA'!V24*'Unit cost and utilities'!$H$6-('Surv-rate CEA'!U23-'Surv-rate CEA'!U24)*'Unit cost and utilities'!$G$14</f>
        <v>6469.0850045106881</v>
      </c>
      <c r="AD26" s="12">
        <f t="shared" si="18"/>
        <v>6252.7527634170401</v>
      </c>
      <c r="AE26" s="12">
        <f>'Surv-rate CEA'!Z24*'Unit cost and utilities'!$G$12+'Surv-rate CEA'!Y24*'Unit cost and utilities'!$H$12+('Surv-rate CEA'!X23-'Surv-rate CEA'!X24)*'Unit cost and utilities'!$G$14</f>
        <v>3230.6004859714631</v>
      </c>
      <c r="AF26" s="12">
        <f t="shared" si="19"/>
        <v>3122.5661901288322</v>
      </c>
      <c r="AG26" s="12">
        <f>AE26-'Surv-rate CEA'!Y24*'Unit cost and utilities'!$H$12-('Surv-rate CEA'!X23-'Surv-rate CEA'!X24)*'Unit cost and utilities'!$G$14</f>
        <v>2621.8331111035714</v>
      </c>
      <c r="AH26" s="12">
        <f t="shared" si="20"/>
        <v>2534.1565645281148</v>
      </c>
      <c r="AI26" s="12">
        <f>'Surv-rate CEA'!AC24*'Unit cost and utilities'!$G$5+'Surv-rate CEA'!AB24*'Unit cost and utilities'!$H$5+('Surv-rate CEA'!AA23-'Surv-rate CEA'!AA24)*'Unit cost and utilities'!$G$14</f>
        <v>2963.4689567012347</v>
      </c>
      <c r="AJ26" s="12">
        <f t="shared" si="21"/>
        <v>2864.3677885503107</v>
      </c>
      <c r="AK26" s="12">
        <f>AI26-'Surv-rate CEA'!AB24*'Unit cost and utilities'!$H$5-('Surv-rate CEA'!AA23-'Surv-rate CEA'!AA24)*'Unit cost and utilities'!$G$14</f>
        <v>1836.1521646657052</v>
      </c>
      <c r="AL26" s="12">
        <f t="shared" si="22"/>
        <v>1774.7495223300243</v>
      </c>
      <c r="AM26" s="12">
        <f>'Surv-rate CEA'!AF24*'Unit cost and utilities'!$G$9+'Surv-rate CEA'!AE24*'Unit cost and utilities'!$H$9+('Surv-rate CEA'!AD23-'Surv-rate CEA'!AD24)*'Unit cost and utilities'!G33</f>
        <v>6730.8623431551268</v>
      </c>
      <c r="AN26" s="12">
        <f t="shared" si="23"/>
        <v>6505.7760235021469</v>
      </c>
      <c r="AO26" s="12">
        <f>AM26-'Surv-rate CEA'!AE24*'Unit cost and utilities'!$H$9-('Surv-rate CEA'!AD23-'Surv-rate CEA'!AD24)*'Unit cost and utilities'!G33</f>
        <v>6255.6477297242964</v>
      </c>
      <c r="AP26" s="12">
        <f t="shared" si="24"/>
        <v>6046.4530303317179</v>
      </c>
      <c r="AQ26" s="13">
        <f>'Surv-rate CEA'!AI24*'Unit cost and utilities'!$G$4+'Surv-rate CEA'!AH24*'Unit cost and utilities'!$H$4+('Surv-rate CEA'!AG23-'Surv-rate CEA'!AG24)*'Unit cost and utilities'!$G$14</f>
        <v>3028.8493397284446</v>
      </c>
      <c r="AR26" s="12">
        <f t="shared" si="25"/>
        <v>2927.5617905400209</v>
      </c>
      <c r="AS26" s="13">
        <f>AQ26-'Surv-rate CEA'!AH24*'Unit cost and utilities'!$H$4-('Surv-rate CEA'!AG23-'Surv-rate CEA'!AG24)*'Unit cost and utilities'!$G$14</f>
        <v>2253.705711106667</v>
      </c>
      <c r="AT26" s="12">
        <f t="shared" si="26"/>
        <v>2178.3396884142294</v>
      </c>
      <c r="AU26" s="12">
        <f>'Surv-rate CEA'!AL24*'Unit cost and utilities'!$G$8+'Surv-rate CEA'!AK24*'Unit cost and utilities'!$H$8+('Surv-rate CEA'!AJ23-'Surv-rate CEA'!AJ24)*'Unit cost and utilities'!$G$14</f>
        <v>7436.8097060708096</v>
      </c>
      <c r="AV26" s="12">
        <f t="shared" si="27"/>
        <v>7188.115847638046</v>
      </c>
      <c r="AW26" s="12">
        <f>AU26-'Surv-rate CEA'!AK24*'Unit cost and utilities'!$H$8-('Surv-rate CEA'!AJ23-'Surv-rate CEA'!AJ24)*'Unit cost and utilities'!$G$14</f>
        <v>7093.7481889290202</v>
      </c>
      <c r="AX26" s="12">
        <f t="shared" si="28"/>
        <v>6856.5266278589479</v>
      </c>
      <c r="AY26" s="12">
        <f>'Surv-rate CEA'!AO24*'Unit cost and utilities'!$G$5+'Surv-rate CEA'!AN24*'Unit cost and utilities'!$H$5+('Surv-rate CEA'!AM23-'Surv-rate CEA'!AM24)*'Unit cost and utilities'!$G$14</f>
        <v>2963.4689567012347</v>
      </c>
      <c r="AZ26" s="12">
        <f t="shared" si="29"/>
        <v>2864.3677885503107</v>
      </c>
      <c r="BA26" s="12">
        <f>AY26-'Surv-rate CEA'!AN24*'Unit cost and utilities'!$H$5-('Surv-rate CEA'!AM23-'Surv-rate CEA'!AM24)*'Unit cost and utilities'!$G$14</f>
        <v>1836.1521646657052</v>
      </c>
      <c r="BB26" s="12">
        <f t="shared" si="30"/>
        <v>1774.7495223300243</v>
      </c>
    </row>
    <row r="27" spans="1:54">
      <c r="A27" s="12">
        <v>22</v>
      </c>
      <c r="B27" s="12">
        <f t="shared" si="31"/>
        <v>1.2082191780821918</v>
      </c>
      <c r="C27" s="12">
        <f>'Surv-rate CEA'!D25*'Unit cost and utilities'!$G$7+'Surv-rate CEA'!E25*'Unit cost and utilities'!$H$7+'Unit cost and utilities'!$G$14*('Surv-rate CEA'!C24-'Surv-rate CEA'!C25)</f>
        <v>3820.0936643386985</v>
      </c>
      <c r="D27" s="12">
        <f t="shared" si="5"/>
        <v>3686.0721386056803</v>
      </c>
      <c r="E27" s="12">
        <f>C27-'Surv-rate CEA'!E25*'Unit cost and utilities'!$H$7-'Unit cost and utilities'!$G$14*('Surv-rate CEA'!C24-'Surv-rate CEA'!C25)</f>
        <v>3075.5049145217781</v>
      </c>
      <c r="F27" s="12">
        <f t="shared" si="6"/>
        <v>2967.6060258396969</v>
      </c>
      <c r="G27" s="12">
        <f>'Surv-rate CEA'!G25*'Unit cost and utilities'!$G$4+'Surv-rate CEA'!H25*'Unit cost and utilities'!$H$4+('Surv-rate CEA'!F24-'Surv-rate CEA'!F25)*'Unit cost and utilities'!$G$14</f>
        <v>2424.549255482254</v>
      </c>
      <c r="H27" s="12">
        <f t="shared" si="7"/>
        <v>2339.488045211946</v>
      </c>
      <c r="I27" s="12">
        <f>G27-'Surv-rate CEA'!H25*'Unit cost and utilities'!$H$4-('Surv-rate CEA'!F24-'Surv-rate CEA'!F25)*'Unit cost and utilities'!$G$14</f>
        <v>884.56261349457179</v>
      </c>
      <c r="J27" s="12">
        <f t="shared" si="8"/>
        <v>853.52923015802708</v>
      </c>
      <c r="K27" s="12">
        <f>'Surv-rate CEA'!K25*'Unit cost and utilities'!$G$10+'Surv-rate CEA'!J25*'Unit cost and utilities'!$H$10+('Surv-rate CEA'!I24-'Surv-rate CEA'!I25)*'Unit cost and utilities'!$G$14</f>
        <v>3050.2762813436825</v>
      </c>
      <c r="L27" s="12">
        <f t="shared" si="9"/>
        <v>2943.2624965904006</v>
      </c>
      <c r="M27" s="12">
        <f>K27-'Surv-rate CEA'!J25*'Unit cost and utilities'!$H$10-('Surv-rate CEA'!I24-'Surv-rate CEA'!I25)*'Unit cost and utilities'!$G$14</f>
        <v>2447.5716932549035</v>
      </c>
      <c r="N27" s="12">
        <f t="shared" si="10"/>
        <v>2361.7027796905145</v>
      </c>
      <c r="O27" s="12">
        <f>'Surv-rate CEA'!N25*'Unit cost and utilities'!$G$3+'Surv-rate CEA'!M25*'Unit cost and utilities'!$H$3+('Surv-rate CEA'!L24-'Surv-rate CEA'!L25)*'Unit cost and utilities'!$G$14</f>
        <v>1955.620989799032</v>
      </c>
      <c r="P27" s="12">
        <f t="shared" si="11"/>
        <v>1887.01133468636</v>
      </c>
      <c r="Q27" s="12">
        <f>O27-'Surv-rate CEA'!M25*'Unit cost and utilities'!$H$3-('Surv-rate CEA'!L24-'Surv-rate CEA'!L25)*'Unit cost and utilities'!$G$14</f>
        <v>1242.0441337088073</v>
      </c>
      <c r="R27" s="12">
        <f t="shared" si="12"/>
        <v>1198.4691158024818</v>
      </c>
      <c r="S27" s="12">
        <f>'Surv-rate CEA'!Q25*'Unit cost and utilities'!$G$11+'Surv-rate CEA'!P25*'Unit cost and utilities'!$H$11+('Surv-rate CEA'!O24-'Surv-rate CEA'!O25)*'Unit cost and utilities'!$G$14</f>
        <v>4737.1524410462753</v>
      </c>
      <c r="T27" s="12">
        <f t="shared" si="13"/>
        <v>4570.9574590473667</v>
      </c>
      <c r="U27" s="12">
        <f>S27-'Surv-rate CEA'!P25*'Unit cost and utilities'!$H$11-('Surv-rate CEA'!O24-'Surv-rate CEA'!O25)*'Unit cost and utilities'!$G$14</f>
        <v>4134.4478529574972</v>
      </c>
      <c r="V27" s="12">
        <f t="shared" si="14"/>
        <v>3989.3977421474819</v>
      </c>
      <c r="W27" s="12">
        <f>'Surv-rate CEA'!T25*'Unit cost and utilities'!$G$4+'Surv-rate CEA'!S25*'Unit cost and utilities'!$H$4+('Surv-rate CEA'!R24-'Surv-rate CEA'!R25)*'Unit cost and utilities'!$G$14</f>
        <v>2935.9349438512781</v>
      </c>
      <c r="X27" s="12">
        <f t="shared" si="15"/>
        <v>2832.932631551706</v>
      </c>
      <c r="Y27" s="12">
        <f>W27-'Surv-rate CEA'!S25*'Unit cost and utilities'!$H$4-('Surv-rate CEA'!R24-'Surv-rate CEA'!R25)*'Unit cost and utilities'!$G$14</f>
        <v>2222.358087761053</v>
      </c>
      <c r="Z27" s="12">
        <f t="shared" si="16"/>
        <v>2144.3904126678276</v>
      </c>
      <c r="AA27" s="12">
        <f>'Surv-rate CEA'!W25*'Unit cost and utilities'!$G$6+'Surv-rate CEA'!V25*'Unit cost and utilities'!$H$6+('Surv-rate CEA'!U24-'Surv-rate CEA'!U25)*'Unit cost and utilities'!$G$14</f>
        <v>6554.8688909799675</v>
      </c>
      <c r="AB27" s="12">
        <f t="shared" si="17"/>
        <v>6324.9024014276465</v>
      </c>
      <c r="AC27" s="12">
        <f>AA27-'Surv-rate CEA'!V25*'Unit cost and utilities'!$H$6-('Surv-rate CEA'!U24-'Surv-rate CEA'!U25)*'Unit cost and utilities'!$G$14</f>
        <v>6118.2467464795791</v>
      </c>
      <c r="AD27" s="12">
        <f t="shared" si="18"/>
        <v>5903.598406458781</v>
      </c>
      <c r="AE27" s="12">
        <f>'Surv-rate CEA'!Z25*'Unit cost and utilities'!$G$12+'Surv-rate CEA'!Y25*'Unit cost and utilities'!$H$12+('Surv-rate CEA'!X24-'Surv-rate CEA'!X25)*'Unit cost and utilities'!$G$14</f>
        <v>3050.2762813436825</v>
      </c>
      <c r="AF27" s="12">
        <f t="shared" si="19"/>
        <v>2943.2624965904006</v>
      </c>
      <c r="AG27" s="12">
        <f>AE27-'Surv-rate CEA'!Y25*'Unit cost and utilities'!$H$12-('Surv-rate CEA'!X24-'Surv-rate CEA'!X25)*'Unit cost and utilities'!$G$14</f>
        <v>2447.5716932549035</v>
      </c>
      <c r="AH27" s="12">
        <f t="shared" si="20"/>
        <v>2361.7027796905145</v>
      </c>
      <c r="AI27" s="12">
        <f>'Surv-rate CEA'!AC25*'Unit cost and utilities'!$G$5+'Surv-rate CEA'!AB25*'Unit cost and utilities'!$H$5+('Surv-rate CEA'!AA24-'Surv-rate CEA'!AA25)*'Unit cost and utilities'!$G$14</f>
        <v>2828.2261823433455</v>
      </c>
      <c r="AJ27" s="12">
        <f t="shared" si="21"/>
        <v>2729.0026497859726</v>
      </c>
      <c r="AK27" s="12">
        <f>AI27-'Surv-rate CEA'!AB25*'Unit cost and utilities'!$H$5-('Surv-rate CEA'!AA24-'Surv-rate CEA'!AA25)*'Unit cost and utilities'!$G$14</f>
        <v>1707.7264003167049</v>
      </c>
      <c r="AL27" s="12">
        <f t="shared" si="22"/>
        <v>1647.8137076407204</v>
      </c>
      <c r="AM27" s="12">
        <f>'Surv-rate CEA'!AF25*'Unit cost and utilities'!$G$9+'Surv-rate CEA'!AE25*'Unit cost and utilities'!$H$9+('Surv-rate CEA'!AD24-'Surv-rate CEA'!AD25)*'Unit cost and utilities'!G34</f>
        <v>6381.7291288213546</v>
      </c>
      <c r="AN27" s="12">
        <f t="shared" si="23"/>
        <v>6157.8369550132174</v>
      </c>
      <c r="AO27" s="12">
        <f>AM27-'Surv-rate CEA'!AE25*'Unit cost and utilities'!$H$9-('Surv-rate CEA'!AD24-'Surv-rate CEA'!AD25)*'Unit cost and utilities'!G34</f>
        <v>5899.0610941311097</v>
      </c>
      <c r="AP27" s="12">
        <f t="shared" si="24"/>
        <v>5692.1025120397462</v>
      </c>
      <c r="AQ27" s="13">
        <f>'Surv-rate CEA'!AI25*'Unit cost and utilities'!$G$4+'Surv-rate CEA'!AH25*'Unit cost and utilities'!$H$4+('Surv-rate CEA'!AG24-'Surv-rate CEA'!AG25)*'Unit cost and utilities'!$G$14</f>
        <v>2935.9349438512781</v>
      </c>
      <c r="AR27" s="12">
        <f t="shared" si="25"/>
        <v>2832.932631551706</v>
      </c>
      <c r="AS27" s="13">
        <f>AQ27-'Surv-rate CEA'!AH25*'Unit cost and utilities'!$H$4-('Surv-rate CEA'!AG24-'Surv-rate CEA'!AG25)*'Unit cost and utilities'!$G$14</f>
        <v>2222.358087761053</v>
      </c>
      <c r="AT27" s="12">
        <f t="shared" si="26"/>
        <v>2144.3904126678276</v>
      </c>
      <c r="AU27" s="12">
        <f>'Surv-rate CEA'!AL25*'Unit cost and utilities'!$G$8+'Surv-rate CEA'!AK25*'Unit cost and utilities'!$H$8+('Surv-rate CEA'!AJ24-'Surv-rate CEA'!AJ25)*'Unit cost and utilities'!$G$14</f>
        <v>7060.1043006841437</v>
      </c>
      <c r="AV27" s="12">
        <f t="shared" si="27"/>
        <v>6812.4124812282635</v>
      </c>
      <c r="AW27" s="12">
        <f>AU27-'Surv-rate CEA'!AK25*'Unit cost and utilities'!$H$8-('Surv-rate CEA'!AJ24-'Surv-rate CEA'!AJ25)*'Unit cost and utilities'!$G$14</f>
        <v>6718.4053006094564</v>
      </c>
      <c r="AX27" s="12">
        <f t="shared" si="28"/>
        <v>6482.7014126954027</v>
      </c>
      <c r="AY27" s="12">
        <f>'Surv-rate CEA'!AO25*'Unit cost and utilities'!$G$5+'Surv-rate CEA'!AN25*'Unit cost and utilities'!$H$5+('Surv-rate CEA'!AM24-'Surv-rate CEA'!AM25)*'Unit cost and utilities'!$G$14</f>
        <v>2828.2261823433455</v>
      </c>
      <c r="AZ27" s="12">
        <f t="shared" si="29"/>
        <v>2729.0026497859726</v>
      </c>
      <c r="BA27" s="12">
        <f>AY27-'Surv-rate CEA'!AN25*'Unit cost and utilities'!$H$5-('Surv-rate CEA'!AM24-'Surv-rate CEA'!AM25)*'Unit cost and utilities'!$G$14</f>
        <v>1707.7264003167049</v>
      </c>
      <c r="BB27" s="12">
        <f t="shared" si="30"/>
        <v>1647.8137076407204</v>
      </c>
    </row>
    <row r="28" spans="1:54">
      <c r="A28" s="12">
        <v>23</v>
      </c>
      <c r="B28" s="12">
        <f t="shared" si="31"/>
        <v>1.2657534246575342</v>
      </c>
      <c r="C28" s="12">
        <f>'Surv-rate CEA'!D26*'Unit cost and utilities'!$G$7+'Surv-rate CEA'!E26*'Unit cost and utilities'!$H$7+'Unit cost and utilities'!$G$14*('Surv-rate CEA'!C25-'Surv-rate CEA'!C26)</f>
        <v>3582.0248889338445</v>
      </c>
      <c r="D28" s="12">
        <f t="shared" si="5"/>
        <v>3450.482570548063</v>
      </c>
      <c r="E28" s="12">
        <f>C28-'Surv-rate CEA'!E26*'Unit cost and utilities'!$H$7-'Unit cost and utilities'!$G$14*('Surv-rate CEA'!C25-'Surv-rate CEA'!C26)</f>
        <v>2847.9859551293875</v>
      </c>
      <c r="F28" s="12">
        <f t="shared" si="6"/>
        <v>2743.3996703089688</v>
      </c>
      <c r="G28" s="12">
        <f>'Surv-rate CEA'!G26*'Unit cost and utilities'!$G$4+'Surv-rate CEA'!H26*'Unit cost and utilities'!$H$4+('Surv-rate CEA'!F25-'Surv-rate CEA'!F26)*'Unit cost and utilities'!$G$14</f>
        <v>2319.3228823662294</v>
      </c>
      <c r="H28" s="12">
        <f t="shared" si="7"/>
        <v>2234.1506352458432</v>
      </c>
      <c r="I28" s="12">
        <f>G28-'Surv-rate CEA'!H26*'Unit cost and utilities'!$H$4-('Surv-rate CEA'!F25-'Surv-rate CEA'!F26)*'Unit cost and utilities'!$G$14</f>
        <v>809.19896272211759</v>
      </c>
      <c r="J28" s="12">
        <f t="shared" si="8"/>
        <v>779.4828354219751</v>
      </c>
      <c r="K28" s="12">
        <f>'Surv-rate CEA'!K26*'Unit cost and utilities'!$G$10+'Surv-rate CEA'!J26*'Unit cost and utilities'!$H$10+('Surv-rate CEA'!I25-'Surv-rate CEA'!I26)*'Unit cost and utilities'!$G$14</f>
        <v>2883.1859165851379</v>
      </c>
      <c r="L28" s="12">
        <f t="shared" si="9"/>
        <v>2777.3069873302029</v>
      </c>
      <c r="M28" s="12">
        <f>K28-'Surv-rate CEA'!J26*'Unit cost and utilities'!$H$10-('Surv-rate CEA'!I25-'Surv-rate CEA'!I26)*'Unit cost and utilities'!$G$14</f>
        <v>2287.1103846455312</v>
      </c>
      <c r="N28" s="12">
        <f t="shared" si="10"/>
        <v>2203.121073647188</v>
      </c>
      <c r="O28" s="12">
        <f>'Surv-rate CEA'!N26*'Unit cost and utilities'!$G$3+'Surv-rate CEA'!M26*'Unit cost and utilities'!$H$3+('Surv-rate CEA'!L25-'Surv-rate CEA'!L26)*'Unit cost and utilities'!$G$14</f>
        <v>1881.1955721092345</v>
      </c>
      <c r="P28" s="12">
        <f t="shared" si="11"/>
        <v>1812.1126275275824</v>
      </c>
      <c r="Q28" s="12">
        <f>O28-'Surv-rate CEA'!M26*'Unit cost and utilities'!$H$3-('Surv-rate CEA'!L25-'Surv-rate CEA'!L26)*'Unit cost and utilities'!$G$14</f>
        <v>1223.1236861533807</v>
      </c>
      <c r="R28" s="12">
        <f t="shared" si="12"/>
        <v>1178.2070453320862</v>
      </c>
      <c r="S28" s="12">
        <f>'Surv-rate CEA'!Q26*'Unit cost and utilities'!$G$11+'Surv-rate CEA'!P26*'Unit cost and utilities'!$H$11+('Surv-rate CEA'!O25-'Surv-rate CEA'!O26)*'Unit cost and utilities'!$G$14</f>
        <v>4459.4715032745798</v>
      </c>
      <c r="T28" s="12">
        <f t="shared" si="13"/>
        <v>4295.7068063490196</v>
      </c>
      <c r="U28" s="12">
        <f>S28-'Surv-rate CEA'!P26*'Unit cost and utilities'!$H$11-('Surv-rate CEA'!O25-'Surv-rate CEA'!O26)*'Unit cost and utilities'!$G$14</f>
        <v>3863.3959713349732</v>
      </c>
      <c r="V28" s="12">
        <f t="shared" si="14"/>
        <v>3721.5208926660052</v>
      </c>
      <c r="W28" s="12">
        <f>'Surv-rate CEA'!T26*'Unit cost and utilities'!$G$4+'Surv-rate CEA'!S26*'Unit cost and utilities'!$H$4+('Surv-rate CEA'!R25-'Surv-rate CEA'!R26)*'Unit cost and utilities'!$G$14</f>
        <v>2846.57609646111</v>
      </c>
      <c r="X28" s="12">
        <f t="shared" si="15"/>
        <v>2742.0415857303674</v>
      </c>
      <c r="Y28" s="12">
        <f>W28-'Surv-rate CEA'!S26*'Unit cost and utilities'!$H$4-('Surv-rate CEA'!R25-'Surv-rate CEA'!R26)*'Unit cost and utilities'!$G$14</f>
        <v>2188.5042105052562</v>
      </c>
      <c r="Z28" s="12">
        <f t="shared" si="16"/>
        <v>2108.1360035348712</v>
      </c>
      <c r="AA28" s="12">
        <f>'Surv-rate CEA'!W26*'Unit cost and utilities'!$G$6+'Surv-rate CEA'!V26*'Unit cost and utilities'!$H$6+('Surv-rate CEA'!U25-'Surv-rate CEA'!U26)*'Unit cost and utilities'!$G$14</f>
        <v>6224.8364659287527</v>
      </c>
      <c r="AB28" s="12">
        <f t="shared" si="17"/>
        <v>5996.2424595525599</v>
      </c>
      <c r="AC28" s="12">
        <f>AA28-'Surv-rate CEA'!V26*'Unit cost and utilities'!$H$6-('Surv-rate CEA'!U25-'Surv-rate CEA'!U26)*'Unit cost and utilities'!$G$14</f>
        <v>5789.6983657602213</v>
      </c>
      <c r="AD28" s="12">
        <f t="shared" si="18"/>
        <v>5577.0838894791395</v>
      </c>
      <c r="AE28" s="12">
        <f>'Surv-rate CEA'!Z26*'Unit cost and utilities'!$G$12+'Surv-rate CEA'!Y26*'Unit cost and utilities'!$H$12+('Surv-rate CEA'!X25-'Surv-rate CEA'!X26)*'Unit cost and utilities'!$G$14</f>
        <v>2883.1859165851379</v>
      </c>
      <c r="AF28" s="12">
        <f t="shared" si="19"/>
        <v>2777.3069873302029</v>
      </c>
      <c r="AG28" s="12">
        <f>AE28-'Surv-rate CEA'!Y26*'Unit cost and utilities'!$H$12-('Surv-rate CEA'!X25-'Surv-rate CEA'!X26)*'Unit cost and utilities'!$G$14</f>
        <v>2287.1103846455312</v>
      </c>
      <c r="AH28" s="12">
        <f t="shared" si="20"/>
        <v>2203.121073647188</v>
      </c>
      <c r="AI28" s="12">
        <f>'Surv-rate CEA'!AC26*'Unit cost and utilities'!$G$5+'Surv-rate CEA'!AB26*'Unit cost and utilities'!$H$5+('Surv-rate CEA'!AA25-'Surv-rate CEA'!AA26)*'Unit cost and utilities'!$G$14</f>
        <v>2701.9924819141975</v>
      </c>
      <c r="AJ28" s="12">
        <f t="shared" si="21"/>
        <v>2602.7674998572652</v>
      </c>
      <c r="AK28" s="12">
        <f>AI28-'Surv-rate CEA'!AB26*'Unit cost and utilities'!$H$5-('Surv-rate CEA'!AA25-'Surv-rate CEA'!AA26)*'Unit cost and utilities'!$G$14</f>
        <v>1590.0196477134589</v>
      </c>
      <c r="AL28" s="12">
        <f t="shared" si="22"/>
        <v>1531.6295255830053</v>
      </c>
      <c r="AM28" s="12">
        <f>'Surv-rate CEA'!AF26*'Unit cost and utilities'!$G$9+'Surv-rate CEA'!AE26*'Unit cost and utilities'!$H$9+('Surv-rate CEA'!AD25-'Surv-rate CEA'!AD26)*'Unit cost and utilities'!G35</f>
        <v>6055.226241089681</v>
      </c>
      <c r="AN28" s="12">
        <f t="shared" si="23"/>
        <v>5832.8608129308514</v>
      </c>
      <c r="AO28" s="12">
        <f>AM28-'Surv-rate CEA'!AE26*'Unit cost and utilities'!$H$9-('Surv-rate CEA'!AD25-'Surv-rate CEA'!AD26)*'Unit cost and utilities'!G35</f>
        <v>5566.4288086889064</v>
      </c>
      <c r="AP28" s="12">
        <f t="shared" si="24"/>
        <v>5362.0134365661625</v>
      </c>
      <c r="AQ28" s="13">
        <f>'Surv-rate CEA'!AI26*'Unit cost and utilities'!$G$4+'Surv-rate CEA'!AH26*'Unit cost and utilities'!$H$4+('Surv-rate CEA'!AG25-'Surv-rate CEA'!AG26)*'Unit cost and utilities'!$G$14</f>
        <v>2846.57609646111</v>
      </c>
      <c r="AR28" s="12">
        <f t="shared" si="25"/>
        <v>2742.0415857303674</v>
      </c>
      <c r="AS28" s="13">
        <f>AQ28-'Surv-rate CEA'!AH26*'Unit cost and utilities'!$H$4-('Surv-rate CEA'!AG25-'Surv-rate CEA'!AG26)*'Unit cost and utilities'!$G$14</f>
        <v>2188.5042105052562</v>
      </c>
      <c r="AT28" s="12">
        <f t="shared" si="26"/>
        <v>2108.1360035348712</v>
      </c>
      <c r="AU28" s="12">
        <f>'Surv-rate CEA'!AL26*'Unit cost and utilities'!$G$8+'Surv-rate CEA'!AK26*'Unit cost and utilities'!$H$8+('Surv-rate CEA'!AJ25-'Surv-rate CEA'!AJ26)*'Unit cost and utilities'!$G$14</f>
        <v>6706.3781788314946</v>
      </c>
      <c r="AV28" s="12">
        <f t="shared" si="27"/>
        <v>6460.1005674333555</v>
      </c>
      <c r="AW28" s="12">
        <f>AU28-'Surv-rate CEA'!AK26*'Unit cost and utilities'!$H$8-('Surv-rate CEA'!AJ25-'Surv-rate CEA'!AJ26)*'Unit cost and utilities'!$G$14</f>
        <v>6366.2477352458882</v>
      </c>
      <c r="AX28" s="12">
        <f t="shared" si="28"/>
        <v>6132.4606978917927</v>
      </c>
      <c r="AY28" s="12">
        <f>'Surv-rate CEA'!AO26*'Unit cost and utilities'!$G$5+'Surv-rate CEA'!AN26*'Unit cost and utilities'!$H$5+('Surv-rate CEA'!AM25-'Surv-rate CEA'!AM26)*'Unit cost and utilities'!$G$14</f>
        <v>2701.9924819141975</v>
      </c>
      <c r="AZ28" s="12">
        <f t="shared" si="29"/>
        <v>2602.7674998572652</v>
      </c>
      <c r="BA28" s="12">
        <f>AY28-'Surv-rate CEA'!AN26*'Unit cost and utilities'!$H$5-('Surv-rate CEA'!AM25-'Surv-rate CEA'!AM26)*'Unit cost and utilities'!$G$14</f>
        <v>1590.0196477134589</v>
      </c>
      <c r="BB28" s="12">
        <f t="shared" si="30"/>
        <v>1531.6295255830053</v>
      </c>
    </row>
    <row r="29" spans="1:54">
      <c r="A29" s="12">
        <v>24</v>
      </c>
      <c r="B29" s="12">
        <f t="shared" si="31"/>
        <v>1.3232876712328767</v>
      </c>
      <c r="C29" s="12">
        <f>'Surv-rate CEA'!D27*'Unit cost and utilities'!$G$7+'Surv-rate CEA'!E27*'Unit cost and utilities'!$H$7+'Unit cost and utilities'!$G$14*('Surv-rate CEA'!C26-'Surv-rate CEA'!C27)</f>
        <v>3363.5995456739379</v>
      </c>
      <c r="D29" s="12">
        <f t="shared" si="5"/>
        <v>3234.5729026370454</v>
      </c>
      <c r="E29" s="12">
        <f>C29-'Surv-rate CEA'!E27*'Unit cost and utilities'!$H$7-'Unit cost and utilities'!$G$14*('Surv-rate CEA'!C26-'Surv-rate CEA'!C27)</f>
        <v>2640.5787098570818</v>
      </c>
      <c r="F29" s="12">
        <f t="shared" si="6"/>
        <v>2539.2869234891887</v>
      </c>
      <c r="G29" s="12">
        <f>'Surv-rate CEA'!G27*'Unit cost and utilities'!$G$4+'Surv-rate CEA'!H27*'Unit cost and utilities'!$H$4+('Surv-rate CEA'!F26-'Surv-rate CEA'!F27)*'Unit cost and utilities'!$G$14</f>
        <v>2221.2009191145858</v>
      </c>
      <c r="H29" s="12">
        <f t="shared" si="7"/>
        <v>2135.9963356877579</v>
      </c>
      <c r="I29" s="12">
        <f>G29-'Surv-rate CEA'!H27*'Unit cost and utilities'!$H$4-('Surv-rate CEA'!F26-'Surv-rate CEA'!F27)*'Unit cost and utilities'!$G$14</f>
        <v>741.48008134640793</v>
      </c>
      <c r="J29" s="12">
        <f t="shared" si="8"/>
        <v>713.03713370185403</v>
      </c>
      <c r="K29" s="12">
        <f>'Surv-rate CEA'!K27*'Unit cost and utilities'!$G$10+'Surv-rate CEA'!J27*'Unit cost and utilities'!$H$10+('Surv-rate CEA'!I26-'Surv-rate CEA'!I27)*'Unit cost and utilities'!$G$14</f>
        <v>2728.1860122157668</v>
      </c>
      <c r="L29" s="12">
        <f t="shared" si="9"/>
        <v>2623.5336367006316</v>
      </c>
      <c r="M29" s="12">
        <f>K29-'Surv-rate CEA'!J27*'Unit cost and utilities'!$H$10-('Surv-rate CEA'!I26-'Surv-rate CEA'!I27)*'Unit cost and utilities'!$G$14</f>
        <v>2139.2044756099899</v>
      </c>
      <c r="N29" s="12">
        <f t="shared" si="10"/>
        <v>2057.1452505121492</v>
      </c>
      <c r="O29" s="12">
        <f>'Surv-rate CEA'!N27*'Unit cost and utilities'!$G$3+'Surv-rate CEA'!M27*'Unit cost and utilities'!$H$3+('Surv-rate CEA'!L26-'Surv-rate CEA'!L27)*'Unit cost and utilities'!$G$14</f>
        <v>1811.0644233258354</v>
      </c>
      <c r="P29" s="12">
        <f t="shared" si="11"/>
        <v>1741.5925496107204</v>
      </c>
      <c r="Q29" s="12">
        <f>O29-'Surv-rate CEA'!M27*'Unit cost and utilities'!$H$3-('Surv-rate CEA'!L26-'Surv-rate CEA'!L27)*'Unit cost and utilities'!$G$14</f>
        <v>1203.138266383959</v>
      </c>
      <c r="R29" s="12">
        <f t="shared" si="12"/>
        <v>1156.9862528898423</v>
      </c>
      <c r="S29" s="12">
        <f>'Surv-rate CEA'!Q27*'Unit cost and utilities'!$G$11+'Surv-rate CEA'!P27*'Unit cost and utilities'!$H$11+('Surv-rate CEA'!O26-'Surv-rate CEA'!O27)*'Unit cost and utilities'!$G$14</f>
        <v>4202.5342572866675</v>
      </c>
      <c r="T29" s="12">
        <f t="shared" si="13"/>
        <v>4041.3263369910919</v>
      </c>
      <c r="U29" s="12">
        <f>S29-'Surv-rate CEA'!P27*'Unit cost and utilities'!$H$11-('Surv-rate CEA'!O26-'Surv-rate CEA'!O27)*'Unit cost and utilities'!$G$14</f>
        <v>3613.5527206808906</v>
      </c>
      <c r="V29" s="12">
        <f t="shared" si="14"/>
        <v>3474.9379508026091</v>
      </c>
      <c r="W29" s="12">
        <f>'Surv-rate CEA'!T27*'Unit cost and utilities'!$G$4+'Surv-rate CEA'!S27*'Unit cost and utilities'!$H$4+('Surv-rate CEA'!R26-'Surv-rate CEA'!R27)*'Unit cost and utilities'!$G$14</f>
        <v>2760.670962401477</v>
      </c>
      <c r="X29" s="12">
        <f t="shared" si="15"/>
        <v>2654.7724741982029</v>
      </c>
      <c r="Y29" s="12">
        <f>W29-'Surv-rate CEA'!S27*'Unit cost and utilities'!$H$4-('Surv-rate CEA'!R26-'Surv-rate CEA'!R27)*'Unit cost and utilities'!$G$14</f>
        <v>2152.7448054596007</v>
      </c>
      <c r="Z29" s="12">
        <f t="shared" si="16"/>
        <v>2070.1661774773247</v>
      </c>
      <c r="AA29" s="12">
        <f>'Surv-rate CEA'!W27*'Unit cost and utilities'!$G$6+'Surv-rate CEA'!V27*'Unit cost and utilities'!$H$6+('Surv-rate CEA'!U26-'Surv-rate CEA'!U27)*'Unit cost and utilities'!$G$14</f>
        <v>5915.1607853228506</v>
      </c>
      <c r="AB29" s="12">
        <f t="shared" si="17"/>
        <v>5688.2570386698717</v>
      </c>
      <c r="AC29" s="12">
        <f>AA29-'Surv-rate CEA'!V27*'Unit cost and utilities'!$H$6-('Surv-rate CEA'!U26-'Surv-rate CEA'!U27)*'Unit cost and utilities'!$G$14</f>
        <v>5481.9194199970407</v>
      </c>
      <c r="AD29" s="12">
        <f t="shared" si="18"/>
        <v>5271.6346787380307</v>
      </c>
      <c r="AE29" s="12">
        <f>'Surv-rate CEA'!Z27*'Unit cost and utilities'!$G$12+'Surv-rate CEA'!Y27*'Unit cost and utilities'!$H$12+('Surv-rate CEA'!X26-'Surv-rate CEA'!X27)*'Unit cost and utilities'!$G$14</f>
        <v>2728.1860122157668</v>
      </c>
      <c r="AF29" s="12">
        <f t="shared" si="19"/>
        <v>2623.5336367006316</v>
      </c>
      <c r="AG29" s="12">
        <f>AE29-'Surv-rate CEA'!Y27*'Unit cost and utilities'!$H$12-('Surv-rate CEA'!X26-'Surv-rate CEA'!X27)*'Unit cost and utilities'!$G$14</f>
        <v>2139.2044756099899</v>
      </c>
      <c r="AH29" s="12">
        <f t="shared" si="20"/>
        <v>2057.1452505121492</v>
      </c>
      <c r="AI29" s="12">
        <f>'Surv-rate CEA'!AC27*'Unit cost and utilities'!$G$5+'Surv-rate CEA'!AB27*'Unit cost and utilities'!$H$5+('Surv-rate CEA'!AA26-'Surv-rate CEA'!AA27)*'Unit cost and utilities'!$G$14</f>
        <v>2584.0089244965425</v>
      </c>
      <c r="AJ29" s="12">
        <f t="shared" si="21"/>
        <v>2484.8871376792126</v>
      </c>
      <c r="AK29" s="12">
        <f>AI29-'Surv-rate CEA'!AB27*'Unit cost and utilities'!$H$5-('Surv-rate CEA'!AA26-'Surv-rate CEA'!AA27)*'Unit cost and utilities'!$G$14</f>
        <v>1482.0058678646508</v>
      </c>
      <c r="AL29" s="12">
        <f t="shared" si="22"/>
        <v>1425.1565790313573</v>
      </c>
      <c r="AM29" s="12">
        <f>'Surv-rate CEA'!AF27*'Unit cost and utilities'!$G$9+'Surv-rate CEA'!AE27*'Unit cost and utilities'!$H$9+('Surv-rate CEA'!AD26-'Surv-rate CEA'!AD27)*'Unit cost and utilities'!G36</f>
        <v>5749.7182408320641</v>
      </c>
      <c r="AN29" s="12">
        <f t="shared" si="23"/>
        <v>5529.1608192517533</v>
      </c>
      <c r="AO29" s="12">
        <f>AM29-'Surv-rate CEA'!AE27*'Unit cost and utilities'!$H$9-('Surv-rate CEA'!AD26-'Surv-rate CEA'!AD27)*'Unit cost and utilities'!G36</f>
        <v>5255.9871265145448</v>
      </c>
      <c r="AP29" s="12">
        <f t="shared" si="24"/>
        <v>5054.3690784768387</v>
      </c>
      <c r="AQ29" s="13">
        <f>'Surv-rate CEA'!AI27*'Unit cost and utilities'!$G$4+'Surv-rate CEA'!AH27*'Unit cost and utilities'!$H$4+('Surv-rate CEA'!AG26-'Surv-rate CEA'!AG27)*'Unit cost and utilities'!$G$14</f>
        <v>2760.670962401477</v>
      </c>
      <c r="AR29" s="12">
        <f t="shared" si="25"/>
        <v>2654.7724741982029</v>
      </c>
      <c r="AS29" s="13">
        <f>AQ29-'Surv-rate CEA'!AH27*'Unit cost and utilities'!$H$4-('Surv-rate CEA'!AG26-'Surv-rate CEA'!AG27)*'Unit cost and utilities'!$G$14</f>
        <v>2152.7448054596007</v>
      </c>
      <c r="AT29" s="12">
        <f t="shared" si="26"/>
        <v>2070.1661774773247</v>
      </c>
      <c r="AU29" s="12">
        <f>'Surv-rate CEA'!AL27*'Unit cost and utilities'!$G$8+'Surv-rate CEA'!AK27*'Unit cost and utilities'!$H$8+('Surv-rate CEA'!AJ26-'Surv-rate CEA'!AJ27)*'Unit cost and utilities'!$G$14</f>
        <v>6374.1195705231748</v>
      </c>
      <c r="AV29" s="12">
        <f t="shared" si="27"/>
        <v>6129.6103061673375</v>
      </c>
      <c r="AW29" s="12">
        <f>AU29-'Surv-rate CEA'!AK27*'Unit cost and utilities'!$H$8-('Surv-rate CEA'!AJ26-'Surv-rate CEA'!AJ27)*'Unit cost and utilities'!$G$14</f>
        <v>6035.7566686584723</v>
      </c>
      <c r="AX29" s="12">
        <f t="shared" si="28"/>
        <v>5804.2269010480113</v>
      </c>
      <c r="AY29" s="12">
        <f>'Surv-rate CEA'!AO27*'Unit cost and utilities'!$G$5+'Surv-rate CEA'!AN27*'Unit cost and utilities'!$H$5+('Surv-rate CEA'!AM26-'Surv-rate CEA'!AM27)*'Unit cost and utilities'!$G$14</f>
        <v>2584.0089244965425</v>
      </c>
      <c r="AZ29" s="12">
        <f t="shared" si="29"/>
        <v>2484.8871376792126</v>
      </c>
      <c r="BA29" s="12">
        <f>AY29-'Surv-rate CEA'!AN27*'Unit cost and utilities'!$H$5-('Surv-rate CEA'!AM26-'Surv-rate CEA'!AM27)*'Unit cost and utilities'!$G$14</f>
        <v>1482.0058678646508</v>
      </c>
      <c r="BB29" s="12">
        <f t="shared" si="30"/>
        <v>1425.1565790313573</v>
      </c>
    </row>
    <row r="30" spans="1:54">
      <c r="A30" s="12">
        <v>25</v>
      </c>
      <c r="B30" s="12">
        <f t="shared" si="31"/>
        <v>1.3808219178082193</v>
      </c>
      <c r="C30" s="12">
        <f>'Surv-rate CEA'!D28*'Unit cost and utilities'!$G$7+'Surv-rate CEA'!E28*'Unit cost and utilities'!$H$7+'Unit cost and utilities'!$G$14*('Surv-rate CEA'!C27-'Surv-rate CEA'!C28)</f>
        <v>3162.8792454494205</v>
      </c>
      <c r="D30" s="12">
        <f t="shared" si="5"/>
        <v>3036.3839715359118</v>
      </c>
      <c r="E30" s="12">
        <f>C30-'Surv-rate CEA'!E28*'Unit cost and utilities'!$H$7-'Unit cost and utilities'!$G$14*('Surv-rate CEA'!C27-'Surv-rate CEA'!C28)</f>
        <v>2451.226432346949</v>
      </c>
      <c r="F30" s="12">
        <f t="shared" si="6"/>
        <v>2353.1927943476894</v>
      </c>
      <c r="G30" s="12">
        <f>'Surv-rate CEA'!G28*'Unit cost and utilities'!$G$4+'Surv-rate CEA'!H28*'Unit cost and utilities'!$H$4+('Surv-rate CEA'!F27-'Surv-rate CEA'!F28)*'Unit cost and utilities'!$G$14</f>
        <v>2129.5366583082382</v>
      </c>
      <c r="H30" s="12">
        <f t="shared" si="7"/>
        <v>2044.368587700066</v>
      </c>
      <c r="I30" s="12">
        <f>G30-'Surv-rate CEA'!H28*'Unit cost and utilities'!$H$4-('Surv-rate CEA'!F27-'Surv-rate CEA'!F28)*'Unit cost and utilities'!$G$14</f>
        <v>680.50641641028039</v>
      </c>
      <c r="J30" s="12">
        <f t="shared" si="8"/>
        <v>653.29044043915621</v>
      </c>
      <c r="K30" s="12">
        <f>'Surv-rate CEA'!K28*'Unit cost and utilities'!$G$10+'Surv-rate CEA'!J28*'Unit cost and utilities'!$H$10+('Surv-rate CEA'!I27-'Surv-rate CEA'!I28)*'Unit cost and utilities'!$G$14</f>
        <v>2584.2394445415066</v>
      </c>
      <c r="L30" s="12">
        <f t="shared" si="9"/>
        <v>2480.8861227649359</v>
      </c>
      <c r="M30" s="12">
        <f>K30-'Surv-rate CEA'!J28*'Unit cost and utilities'!$H$10-('Surv-rate CEA'!I27-'Surv-rate CEA'!I28)*'Unit cost and utilities'!$G$14</f>
        <v>2002.7294318491902</v>
      </c>
      <c r="N30" s="12">
        <f t="shared" si="10"/>
        <v>1922.6328526260361</v>
      </c>
      <c r="O30" s="12">
        <f>'Surv-rate CEA'!N28*'Unit cost and utilities'!$G$3+'Surv-rate CEA'!M28*'Unit cost and utilities'!$H$3+('Surv-rate CEA'!L27-'Surv-rate CEA'!L28)*'Unit cost and utilities'!$G$14</f>
        <v>1744.895413668421</v>
      </c>
      <c r="P30" s="12">
        <f t="shared" si="11"/>
        <v>1675.1105732828851</v>
      </c>
      <c r="Q30" s="12">
        <f>O30-'Surv-rate CEA'!M28*'Unit cost and utilities'!$H$3-('Surv-rate CEA'!L27-'Surv-rate CEA'!L28)*'Unit cost and utilities'!$G$14</f>
        <v>1182.3659717428059</v>
      </c>
      <c r="R30" s="12">
        <f t="shared" si="12"/>
        <v>1135.0787704761744</v>
      </c>
      <c r="S30" s="12">
        <f>'Surv-rate CEA'!Q28*'Unit cost and utilities'!$G$11+'Surv-rate CEA'!P28*'Unit cost and utilities'!$H$11+('Surv-rate CEA'!O27-'Surv-rate CEA'!O28)*'Unit cost and utilities'!$G$14</f>
        <v>3964.5285458705107</v>
      </c>
      <c r="T30" s="12">
        <f t="shared" si="13"/>
        <v>3805.9723426675787</v>
      </c>
      <c r="U30" s="12">
        <f>S30-'Surv-rate CEA'!P28*'Unit cost and utilities'!$H$11-('Surv-rate CEA'!O27-'Surv-rate CEA'!O28)*'Unit cost and utilities'!$G$14</f>
        <v>3383.0185331781945</v>
      </c>
      <c r="V30" s="12">
        <f t="shared" si="14"/>
        <v>3247.7190725286791</v>
      </c>
      <c r="W30" s="12">
        <f>'Surv-rate CEA'!T28*'Unit cost and utilities'!$G$4+'Surv-rate CEA'!S28*'Unit cost and utilities'!$H$4+('Surv-rate CEA'!R27-'Surv-rate CEA'!R28)*'Unit cost and utilities'!$G$14</f>
        <v>2678.1069070755962</v>
      </c>
      <c r="X30" s="12">
        <f t="shared" si="15"/>
        <v>2570.9994772653722</v>
      </c>
      <c r="Y30" s="12">
        <f>W30-'Surv-rate CEA'!S28*'Unit cost and utilities'!$H$4-('Surv-rate CEA'!R27-'Surv-rate CEA'!R28)*'Unit cost and utilities'!$G$14</f>
        <v>2115.577465149981</v>
      </c>
      <c r="Z30" s="12">
        <f t="shared" si="16"/>
        <v>2030.9676744586616</v>
      </c>
      <c r="AA30" s="12">
        <f>'Surv-rate CEA'!W28*'Unit cost and utilities'!$G$6+'Surv-rate CEA'!V28*'Unit cost and utilities'!$H$6+('Surv-rate CEA'!U27-'Surv-rate CEA'!U28)*'Unit cost and utilities'!$G$14</f>
        <v>5624.4525889840288</v>
      </c>
      <c r="AB30" s="12">
        <f t="shared" si="17"/>
        <v>5399.5098657103854</v>
      </c>
      <c r="AC30" s="12">
        <f>AA30-'Surv-rate CEA'!V28*'Unit cost and utilities'!$H$6-('Surv-rate CEA'!U27-'Surv-rate CEA'!U28)*'Unit cost and utilities'!$G$14</f>
        <v>5193.4785498878755</v>
      </c>
      <c r="AD30" s="12">
        <f t="shared" si="18"/>
        <v>4985.772077161424</v>
      </c>
      <c r="AE30" s="12">
        <f>'Surv-rate CEA'!Z28*'Unit cost and utilities'!$G$12+'Surv-rate CEA'!Y28*'Unit cost and utilities'!$H$12+('Surv-rate CEA'!X27-'Surv-rate CEA'!X28)*'Unit cost and utilities'!$G$14</f>
        <v>2584.2394445415066</v>
      </c>
      <c r="AF30" s="12">
        <f t="shared" si="19"/>
        <v>2480.8861227649359</v>
      </c>
      <c r="AG30" s="12">
        <f>AE30-'Surv-rate CEA'!Y28*'Unit cost and utilities'!$H$12-('Surv-rate CEA'!X27-'Surv-rate CEA'!X28)*'Unit cost and utilities'!$G$14</f>
        <v>2002.7294318491902</v>
      </c>
      <c r="AH30" s="12">
        <f t="shared" si="20"/>
        <v>1922.6328526260361</v>
      </c>
      <c r="AI30" s="12">
        <f>'Surv-rate CEA'!AC28*'Unit cost and utilities'!$G$5+'Surv-rate CEA'!AB28*'Unit cost and utilities'!$H$5+('Surv-rate CEA'!AA27-'Surv-rate CEA'!AA28)*'Unit cost and utilities'!$G$14</f>
        <v>2473.5894338859698</v>
      </c>
      <c r="AJ30" s="12">
        <f t="shared" si="21"/>
        <v>2374.6614164982852</v>
      </c>
      <c r="AK30" s="12">
        <f>AI30-'Surv-rate CEA'!AB28*'Unit cost and utilities'!$H$5-('Surv-rate CEA'!AA27-'Surv-rate CEA'!AA28)*'Unit cost and utilities'!$G$14</f>
        <v>1382.7662432619145</v>
      </c>
      <c r="AL30" s="12">
        <f t="shared" si="22"/>
        <v>1327.4642917405513</v>
      </c>
      <c r="AM30" s="12">
        <f>'Surv-rate CEA'!AF28*'Unit cost and utilities'!$G$9+'Surv-rate CEA'!AE28*'Unit cost and utilities'!$H$9+('Surv-rate CEA'!AD27-'Surv-rate CEA'!AD28)*'Unit cost and utilities'!G37</f>
        <v>5463.6808645949677</v>
      </c>
      <c r="AN30" s="12">
        <f t="shared" si="23"/>
        <v>5245.1679989718814</v>
      </c>
      <c r="AO30" s="12">
        <f>AM30-'Surv-rate CEA'!AE28*'Unit cost and utilities'!$H$9-('Surv-rate CEA'!AD27-'Surv-rate CEA'!AD28)*'Unit cost and utilities'!G37</f>
        <v>4966.0943743243997</v>
      </c>
      <c r="AP30" s="12">
        <f t="shared" si="24"/>
        <v>4767.4818382738049</v>
      </c>
      <c r="AQ30" s="13">
        <f>'Surv-rate CEA'!AI28*'Unit cost and utilities'!$G$4+'Surv-rate CEA'!AH28*'Unit cost and utilities'!$H$4+('Surv-rate CEA'!AG27-'Surv-rate CEA'!AG28)*'Unit cost and utilities'!$G$14</f>
        <v>2678.1069070755962</v>
      </c>
      <c r="AR30" s="12">
        <f t="shared" si="25"/>
        <v>2570.9994772653722</v>
      </c>
      <c r="AS30" s="13">
        <f>AQ30-'Surv-rate CEA'!AH28*'Unit cost and utilities'!$H$4-('Surv-rate CEA'!AG27-'Surv-rate CEA'!AG28)*'Unit cost and utilities'!$G$14</f>
        <v>2115.577465149981</v>
      </c>
      <c r="AT30" s="12">
        <f t="shared" si="26"/>
        <v>2030.9676744586616</v>
      </c>
      <c r="AU30" s="12">
        <f>'Surv-rate CEA'!AL28*'Unit cost and utilities'!$G$8+'Surv-rate CEA'!AK28*'Unit cost and utilities'!$H$8+('Surv-rate CEA'!AJ27-'Surv-rate CEA'!AJ28)*'Unit cost and utilities'!$G$14</f>
        <v>6061.8994243477946</v>
      </c>
      <c r="AV30" s="12">
        <f t="shared" si="27"/>
        <v>5819.4615793929961</v>
      </c>
      <c r="AW30" s="12">
        <f>AU30-'Surv-rate CEA'!AK28*'Unit cost and utilities'!$H$8-('Surv-rate CEA'!AJ27-'Surv-rate CEA'!AJ28)*'Unit cost and utilities'!$G$14</f>
        <v>5725.4935366457357</v>
      </c>
      <c r="AX30" s="12">
        <f t="shared" si="28"/>
        <v>5496.5098110577183</v>
      </c>
      <c r="AY30" s="12">
        <f>'Surv-rate CEA'!AO28*'Unit cost and utilities'!$G$5+'Surv-rate CEA'!AN28*'Unit cost and utilities'!$H$5+('Surv-rate CEA'!AM27-'Surv-rate CEA'!AM28)*'Unit cost and utilities'!$G$14</f>
        <v>2473.5894338859698</v>
      </c>
      <c r="AZ30" s="12">
        <f t="shared" si="29"/>
        <v>2374.6614164982852</v>
      </c>
      <c r="BA30" s="12">
        <f>AY30-'Surv-rate CEA'!AN28*'Unit cost and utilities'!$H$5-('Surv-rate CEA'!AM27-'Surv-rate CEA'!AM28)*'Unit cost and utilities'!$G$14</f>
        <v>1382.7662432619145</v>
      </c>
      <c r="BB30" s="12">
        <f t="shared" si="30"/>
        <v>1327.4642917405513</v>
      </c>
    </row>
    <row r="31" spans="1:54">
      <c r="A31" s="12">
        <v>26</v>
      </c>
      <c r="B31" s="12">
        <f t="shared" si="31"/>
        <v>1.4383561643835616</v>
      </c>
      <c r="C31" s="12">
        <f>'Surv-rate CEA'!D29*'Unit cost and utilities'!$G$7+'Surv-rate CEA'!E29*'Unit cost and utilities'!$H$7+'Unit cost and utilities'!$G$14*('Surv-rate CEA'!C28-'Surv-rate CEA'!C29)</f>
        <v>2978.1415364055424</v>
      </c>
      <c r="D31" s="12">
        <f t="shared" si="5"/>
        <v>2854.1765424769328</v>
      </c>
      <c r="E31" s="12">
        <f>C31-'Surv-rate CEA'!E29*'Unit cost and utilities'!$H$7-'Unit cost and utilities'!$G$14*('Surv-rate CEA'!C28-'Surv-rate CEA'!C29)</f>
        <v>2278.1074687107753</v>
      </c>
      <c r="F31" s="12">
        <f t="shared" si="6"/>
        <v>2183.2813581732958</v>
      </c>
      <c r="G31" s="12">
        <f>'Surv-rate CEA'!G29*'Unit cost and utilities'!$G$4+'Surv-rate CEA'!H29*'Unit cost and utilities'!$H$4+('Surv-rate CEA'!F28-'Surv-rate CEA'!F29)*'Unit cost and utilities'!$G$14</f>
        <v>2043.7553330803792</v>
      </c>
      <c r="H31" s="12">
        <f t="shared" si="7"/>
        <v>1958.6841185797221</v>
      </c>
      <c r="I31" s="12">
        <f>G31-'Surv-rate CEA'!H29*'Unit cost and utilities'!$H$4-('Surv-rate CEA'!F28-'Surv-rate CEA'!F29)*'Unit cost and utilities'!$G$14</f>
        <v>625.49822628048707</v>
      </c>
      <c r="J31" s="12">
        <f t="shared" si="8"/>
        <v>599.46189359604284</v>
      </c>
      <c r="K31" s="12">
        <f>'Surv-rate CEA'!K29*'Unit cost and utilities'!$G$10+'Surv-rate CEA'!J29*'Unit cost and utilities'!$H$10+('Surv-rate CEA'!I28-'Surv-rate CEA'!I29)*'Unit cost and utilities'!$G$14</f>
        <v>2450.4063119029001</v>
      </c>
      <c r="L31" s="12">
        <f t="shared" si="9"/>
        <v>2348.4082705524893</v>
      </c>
      <c r="M31" s="12">
        <f>K31-'Surv-rate CEA'!J29*'Unit cost and utilities'!$H$10-('Surv-rate CEA'!I28-'Surv-rate CEA'!I29)*'Unit cost and utilities'!$G$14</f>
        <v>1876.6699325372144</v>
      </c>
      <c r="N31" s="12">
        <f t="shared" si="10"/>
        <v>1798.5536395574773</v>
      </c>
      <c r="O31" s="12">
        <f>'Surv-rate CEA'!N29*'Unit cost and utilities'!$G$3+'Surv-rate CEA'!M29*'Unit cost and utilities'!$H$3+('Surv-rate CEA'!L28-'Surv-rate CEA'!L29)*'Unit cost and utilities'!$G$14</f>
        <v>1682.3875944815884</v>
      </c>
      <c r="P31" s="12">
        <f t="shared" si="11"/>
        <v>1612.3582941995087</v>
      </c>
      <c r="Q31" s="12">
        <f>O31-'Surv-rate CEA'!M29*'Unit cost and utilities'!$H$3-('Surv-rate CEA'!L28-'Surv-rate CEA'!L29)*'Unit cost and utilities'!$G$14</f>
        <v>1161.0370426331949</v>
      </c>
      <c r="R31" s="12">
        <f t="shared" si="12"/>
        <v>1112.7089332463495</v>
      </c>
      <c r="S31" s="12">
        <f>'Surv-rate CEA'!Q29*'Unit cost and utilities'!$G$11+'Surv-rate CEA'!P29*'Unit cost and utilities'!$H$11+('Surv-rate CEA'!O28-'Surv-rate CEA'!O29)*'Unit cost and utilities'!$G$14</f>
        <v>3743.8147042093919</v>
      </c>
      <c r="T31" s="12">
        <f t="shared" si="13"/>
        <v>3587.9786025990898</v>
      </c>
      <c r="U31" s="12">
        <f>S31-'Surv-rate CEA'!P29*'Unit cost and utilities'!$H$11-('Surv-rate CEA'!O28-'Surv-rate CEA'!O29)*'Unit cost and utilities'!$G$14</f>
        <v>3170.078324843706</v>
      </c>
      <c r="V31" s="12">
        <f t="shared" si="14"/>
        <v>3038.1239716040777</v>
      </c>
      <c r="W31" s="12">
        <f>'Surv-rate CEA'!T29*'Unit cost and utilities'!$G$4+'Surv-rate CEA'!S29*'Unit cost and utilities'!$H$4+('Surv-rate CEA'!R28-'Surv-rate CEA'!R29)*'Unit cost and utilities'!$G$14</f>
        <v>2598.7647047427258</v>
      </c>
      <c r="X31" s="12">
        <f t="shared" si="15"/>
        <v>2490.5912526393913</v>
      </c>
      <c r="Y31" s="12">
        <f>W31-'Surv-rate CEA'!S29*'Unit cost and utilities'!$H$4-('Surv-rate CEA'!R28-'Surv-rate CEA'!R29)*'Unit cost and utilities'!$G$14</f>
        <v>2077.4141528943323</v>
      </c>
      <c r="Z31" s="12">
        <f t="shared" si="16"/>
        <v>1990.9418916862321</v>
      </c>
      <c r="AA31" s="12">
        <f>'Surv-rate CEA'!W29*'Unit cost and utilities'!$G$6+'Surv-rate CEA'!V29*'Unit cost and utilities'!$H$6+('Surv-rate CEA'!U28-'Surv-rate CEA'!U29)*'Unit cost and utilities'!$G$14</f>
        <v>5351.4100982186346</v>
      </c>
      <c r="AB31" s="12">
        <f t="shared" si="17"/>
        <v>5128.6579179660312</v>
      </c>
      <c r="AC31" s="12">
        <f>AA31-'Surv-rate CEA'!V29*'Unit cost and utilities'!$H$6-('Surv-rate CEA'!U28-'Surv-rate CEA'!U29)*'Unit cost and utilities'!$G$14</f>
        <v>4923.0348842965304</v>
      </c>
      <c r="AD31" s="12">
        <f t="shared" si="18"/>
        <v>4718.1138011035764</v>
      </c>
      <c r="AE31" s="12">
        <f>'Surv-rate CEA'!Z29*'Unit cost and utilities'!$G$12+'Surv-rate CEA'!Y29*'Unit cost and utilities'!$H$12+('Surv-rate CEA'!X28-'Surv-rate CEA'!X29)*'Unit cost and utilities'!$G$14</f>
        <v>2450.4063119029001</v>
      </c>
      <c r="AF31" s="12">
        <f t="shared" si="19"/>
        <v>2348.4082705524893</v>
      </c>
      <c r="AG31" s="12">
        <f>AE31-'Surv-rate CEA'!Y29*'Unit cost and utilities'!$H$12-('Surv-rate CEA'!X28-'Surv-rate CEA'!X29)*'Unit cost and utilities'!$G$14</f>
        <v>1876.6699325372144</v>
      </c>
      <c r="AH31" s="12">
        <f t="shared" si="20"/>
        <v>1798.5536395574773</v>
      </c>
      <c r="AI31" s="12">
        <f>'Surv-rate CEA'!AC29*'Unit cost and utilities'!$G$5+'Surv-rate CEA'!AB29*'Unit cost and utilities'!$H$5+('Surv-rate CEA'!AA28-'Surv-rate CEA'!AA29)*'Unit cost and utilities'!$G$14</f>
        <v>2370.1137467328476</v>
      </c>
      <c r="AJ31" s="12">
        <f t="shared" si="21"/>
        <v>2271.4578794302929</v>
      </c>
      <c r="AK31" s="12">
        <f>AI31-'Surv-rate CEA'!AB29*'Unit cost and utilities'!$H$5-('Surv-rate CEA'!AA28-'Surv-rate CEA'!AA29)*'Unit cost and utilities'!$G$14</f>
        <v>1291.4778993697639</v>
      </c>
      <c r="AL31" s="12">
        <f t="shared" si="22"/>
        <v>1237.7201957827356</v>
      </c>
      <c r="AM31" s="12">
        <f>'Surv-rate CEA'!AF29*'Unit cost and utilities'!$G$9+'Surv-rate CEA'!AE29*'Unit cost and utilities'!$H$9+('Surv-rate CEA'!AD28-'Surv-rate CEA'!AD29)*'Unit cost and utilities'!G38</f>
        <v>5195.6986153829921</v>
      </c>
      <c r="AN31" s="12">
        <f t="shared" si="23"/>
        <v>4979.4279178901479</v>
      </c>
      <c r="AO31" s="12">
        <f>AM31-'Surv-rate CEA'!AE29*'Unit cost and utilities'!$H$9-('Surv-rate CEA'!AD28-'Surv-rate CEA'!AD29)*'Unit cost and utilities'!G38</f>
        <v>4695.2279450772412</v>
      </c>
      <c r="AP31" s="12">
        <f t="shared" si="24"/>
        <v>4499.789314444718</v>
      </c>
      <c r="AQ31" s="13">
        <f>'Surv-rate CEA'!AI29*'Unit cost and utilities'!$G$4+'Surv-rate CEA'!AH29*'Unit cost and utilities'!$H$4+('Surv-rate CEA'!AG28-'Surv-rate CEA'!AG29)*'Unit cost and utilities'!$G$14</f>
        <v>2598.7647047427258</v>
      </c>
      <c r="AR31" s="12">
        <f t="shared" si="25"/>
        <v>2490.5912526393913</v>
      </c>
      <c r="AS31" s="13">
        <f>AQ31-'Surv-rate CEA'!AH29*'Unit cost and utilities'!$H$4-('Surv-rate CEA'!AG28-'Surv-rate CEA'!AG29)*'Unit cost and utilities'!$G$14</f>
        <v>2077.4141528943323</v>
      </c>
      <c r="AT31" s="12">
        <f t="shared" si="26"/>
        <v>1990.9418916862321</v>
      </c>
      <c r="AU31" s="12">
        <f>'Surv-rate CEA'!AL29*'Unit cost and utilities'!$G$8+'Surv-rate CEA'!AK29*'Unit cost and utilities'!$H$8+('Surv-rate CEA'!AJ28-'Surv-rate CEA'!AJ29)*'Unit cost and utilities'!$G$14</f>
        <v>5768.3741479964283</v>
      </c>
      <c r="AV31" s="12">
        <f t="shared" si="27"/>
        <v>5528.2658598264225</v>
      </c>
      <c r="AW31" s="12">
        <f>AU31-'Surv-rate CEA'!AK29*'Unit cost and utilities'!$H$8-('Surv-rate CEA'!AJ28-'Surv-rate CEA'!AJ29)*'Unit cost and utilities'!$G$14</f>
        <v>5434.1035651765524</v>
      </c>
      <c r="AX31" s="12">
        <f t="shared" si="28"/>
        <v>5207.9092734581027</v>
      </c>
      <c r="AY31" s="12">
        <f>'Surv-rate CEA'!AO29*'Unit cost and utilities'!$G$5+'Surv-rate CEA'!AN29*'Unit cost and utilities'!$H$5+('Surv-rate CEA'!AM28-'Surv-rate CEA'!AM29)*'Unit cost and utilities'!$G$14</f>
        <v>2370.1137467328476</v>
      </c>
      <c r="AZ31" s="12">
        <f t="shared" si="29"/>
        <v>2271.4578794302929</v>
      </c>
      <c r="BA31" s="12">
        <f>AY31-'Surv-rate CEA'!AN29*'Unit cost and utilities'!$H$5-('Surv-rate CEA'!AM28-'Surv-rate CEA'!AM29)*'Unit cost and utilities'!$G$14</f>
        <v>1291.4778993697639</v>
      </c>
      <c r="BB31" s="12">
        <f t="shared" si="30"/>
        <v>1237.7201957827356</v>
      </c>
    </row>
    <row r="32" spans="1:54">
      <c r="A32" s="12">
        <v>27</v>
      </c>
      <c r="B32" s="12">
        <f t="shared" si="31"/>
        <v>1.4958904109589042</v>
      </c>
      <c r="C32" s="12">
        <f>'Surv-rate CEA'!D30*'Unit cost and utilities'!$G$7+'Surv-rate CEA'!E30*'Unit cost and utilities'!$H$7+'Unit cost and utilities'!$G$14*('Surv-rate CEA'!C29-'Surv-rate CEA'!C30)</f>
        <v>2807.8541973221827</v>
      </c>
      <c r="D32" s="12">
        <f t="shared" si="5"/>
        <v>2686.4049016400199</v>
      </c>
      <c r="E32" s="12">
        <f>C32-'Surv-rate CEA'!E30*'Unit cost and utilities'!$H$7-'Unit cost and utilities'!$G$14*('Surv-rate CEA'!C29-'Surv-rate CEA'!C30)</f>
        <v>2119.6064784215973</v>
      </c>
      <c r="F32" s="12">
        <f t="shared" si="6"/>
        <v>2027.9262500916664</v>
      </c>
      <c r="G32" s="12">
        <f>'Surv-rate CEA'!G30*'Unit cost and utilities'!$G$4+'Surv-rate CEA'!H30*'Unit cost and utilities'!$H$4+('Surv-rate CEA'!F29-'Surv-rate CEA'!F30)*'Unit cost and utilities'!$G$14</f>
        <v>1963.3450103593943</v>
      </c>
      <c r="H32" s="12">
        <f t="shared" si="7"/>
        <v>1878.4236248698483</v>
      </c>
      <c r="I32" s="12">
        <f>G32-'Surv-rate CEA'!H30*'Unit cost and utilities'!$H$4-('Surv-rate CEA'!F29-'Surv-rate CEA'!F30)*'Unit cost and utilities'!$G$14</f>
        <v>575.77794769859258</v>
      </c>
      <c r="J32" s="12">
        <f t="shared" si="8"/>
        <v>550.87358254886203</v>
      </c>
      <c r="K32" s="12">
        <f>'Surv-rate CEA'!K30*'Unit cost and utilities'!$G$10+'Surv-rate CEA'!J30*'Unit cost and utilities'!$H$10+('Surv-rate CEA'!I29-'Surv-rate CEA'!I30)*'Unit cost and utilities'!$G$14</f>
        <v>2325.8351396979178</v>
      </c>
      <c r="L32" s="12">
        <f t="shared" si="9"/>
        <v>2225.2348165548833</v>
      </c>
      <c r="M32" s="12">
        <f>K32-'Surv-rate CEA'!J30*'Unit cost and utilities'!$H$10-('Surv-rate CEA'!I29-'Surv-rate CEA'!I30)*'Unit cost and utilities'!$G$14</f>
        <v>1760.1094319419246</v>
      </c>
      <c r="N32" s="12">
        <f t="shared" si="10"/>
        <v>1683.9786801967866</v>
      </c>
      <c r="O32" s="12">
        <f>'Surv-rate CEA'!N30*'Unit cost and utilities'!$G$3+'Surv-rate CEA'!M30*'Unit cost and utilities'!$H$3+('Surv-rate CEA'!L29-'Surv-rate CEA'!L30)*'Unit cost and utilities'!$G$14</f>
        <v>1623.2679824870684</v>
      </c>
      <c r="P32" s="12">
        <f t="shared" si="11"/>
        <v>1553.056091369476</v>
      </c>
      <c r="Q32" s="12">
        <f>O32-'Surv-rate CEA'!M30*'Unit cost and utilities'!$H$3-('Surv-rate CEA'!L29-'Surv-rate CEA'!L30)*'Unit cost and utilities'!$G$14</f>
        <v>1139.3419281325077</v>
      </c>
      <c r="R32" s="12">
        <f t="shared" si="12"/>
        <v>1090.0614936837337</v>
      </c>
      <c r="S32" s="12">
        <f>'Surv-rate CEA'!Q30*'Unit cost and utilities'!$G$11+'Surv-rate CEA'!P30*'Unit cost and utilities'!$H$11+('Surv-rate CEA'!O29-'Surv-rate CEA'!O30)*'Unit cost and utilities'!$G$14</f>
        <v>3538.9095707320776</v>
      </c>
      <c r="T32" s="12">
        <f t="shared" si="13"/>
        <v>3385.8396302564752</v>
      </c>
      <c r="U32" s="12">
        <f>S32-'Surv-rate CEA'!P30*'Unit cost and utilities'!$H$11-('Surv-rate CEA'!O29-'Surv-rate CEA'!O30)*'Unit cost and utilities'!$G$14</f>
        <v>2973.1838629760841</v>
      </c>
      <c r="V32" s="12">
        <f t="shared" si="14"/>
        <v>2844.5834938983785</v>
      </c>
      <c r="W32" s="12">
        <f>'Surv-rate CEA'!T30*'Unit cost and utilities'!$G$4+'Surv-rate CEA'!S30*'Unit cost and utilities'!$H$4+('Surv-rate CEA'!R29-'Surv-rate CEA'!R30)*'Unit cost and utilities'!$G$14</f>
        <v>2522.5216887542765</v>
      </c>
      <c r="X32" s="12">
        <f t="shared" si="15"/>
        <v>2413.4139997815523</v>
      </c>
      <c r="Y32" s="12">
        <f>W32-'Surv-rate CEA'!S30*'Unit cost and utilities'!$H$4-('Surv-rate CEA'!R29-'Surv-rate CEA'!R30)*'Unit cost and utilities'!$G$14</f>
        <v>2038.5956343997157</v>
      </c>
      <c r="Z32" s="12">
        <f t="shared" si="16"/>
        <v>1950.4194020958098</v>
      </c>
      <c r="AA32" s="12">
        <f>'Surv-rate CEA'!W30*'Unit cost and utilities'!$G$6+'Surv-rate CEA'!V30*'Unit cost and utilities'!$H$6+('Surv-rate CEA'!U29-'Surv-rate CEA'!U30)*'Unit cost and utilities'!$G$14</f>
        <v>5094.8179539214952</v>
      </c>
      <c r="AB32" s="12">
        <f t="shared" si="17"/>
        <v>4874.4496553386452</v>
      </c>
      <c r="AC32" s="12">
        <f>AA32-'Surv-rate CEA'!V30*'Unit cost and utilities'!$H$6-('Surv-rate CEA'!U29-'Surv-rate CEA'!U30)*'Unit cost and utilities'!$G$14</f>
        <v>4669.3368944268741</v>
      </c>
      <c r="AD32" s="12">
        <f t="shared" si="18"/>
        <v>4467.3721066285234</v>
      </c>
      <c r="AE32" s="12">
        <f>'Surv-rate CEA'!Z30*'Unit cost and utilities'!$G$12+'Surv-rate CEA'!Y30*'Unit cost and utilities'!$H$12+('Surv-rate CEA'!X29-'Surv-rate CEA'!X30)*'Unit cost and utilities'!$G$14</f>
        <v>2325.8351396979178</v>
      </c>
      <c r="AF32" s="12">
        <f t="shared" si="19"/>
        <v>2225.2348165548833</v>
      </c>
      <c r="AG32" s="12">
        <f>AE32-'Surv-rate CEA'!Y30*'Unit cost and utilities'!$H$12-('Surv-rate CEA'!X29-'Surv-rate CEA'!X30)*'Unit cost and utilities'!$G$14</f>
        <v>1760.1094319419246</v>
      </c>
      <c r="AH32" s="12">
        <f t="shared" si="20"/>
        <v>1683.9786801967866</v>
      </c>
      <c r="AI32" s="12">
        <f>'Surv-rate CEA'!AC30*'Unit cost and utilities'!$G$5+'Surv-rate CEA'!AB30*'Unit cost and utilities'!$H$5+('Surv-rate CEA'!AA29-'Surv-rate CEA'!AA30)*'Unit cost and utilities'!$G$14</f>
        <v>2273.0208448326489</v>
      </c>
      <c r="AJ32" s="12">
        <f t="shared" si="21"/>
        <v>2174.7049205446028</v>
      </c>
      <c r="AK32" s="12">
        <f>AI32-'Surv-rate CEA'!AB30*'Unit cost and utilities'!$H$5-('Surv-rate CEA'!AA29-'Surv-rate CEA'!AA30)*'Unit cost and utilities'!$G$14</f>
        <v>1207.4035748061592</v>
      </c>
      <c r="AL32" s="12">
        <f t="shared" si="22"/>
        <v>1155.1792413973301</v>
      </c>
      <c r="AM32" s="12">
        <f>'Surv-rate CEA'!AF30*'Unit cost and utilities'!$G$9+'Surv-rate CEA'!AE30*'Unit cost and utilities'!$H$9+('Surv-rate CEA'!AD29-'Surv-rate CEA'!AD30)*'Unit cost and utilities'!G39</f>
        <v>4944.4604432391343</v>
      </c>
      <c r="AN32" s="12">
        <f t="shared" si="23"/>
        <v>4730.5956211510074</v>
      </c>
      <c r="AO32" s="12">
        <f>AM32-'Surv-rate CEA'!AE30*'Unit cost and utilities'!$H$9-('Surv-rate CEA'!AD29-'Surv-rate CEA'!AD30)*'Unit cost and utilities'!G39</f>
        <v>4441.9792974757474</v>
      </c>
      <c r="AP32" s="12">
        <f t="shared" si="24"/>
        <v>4249.8485032102653</v>
      </c>
      <c r="AQ32" s="13">
        <f>'Surv-rate CEA'!AI30*'Unit cost and utilities'!$G$4+'Surv-rate CEA'!AH30*'Unit cost and utilities'!$H$4+('Surv-rate CEA'!AG29-'Surv-rate CEA'!AG30)*'Unit cost and utilities'!$G$14</f>
        <v>2522.5216887542765</v>
      </c>
      <c r="AR32" s="12">
        <f t="shared" si="25"/>
        <v>2413.4139997815523</v>
      </c>
      <c r="AS32" s="13">
        <f>AQ32-'Surv-rate CEA'!AH30*'Unit cost and utilities'!$H$4-('Surv-rate CEA'!AG29-'Surv-rate CEA'!AG30)*'Unit cost and utilities'!$G$14</f>
        <v>2038.5956343997157</v>
      </c>
      <c r="AT32" s="12">
        <f t="shared" si="26"/>
        <v>1950.4194020958098</v>
      </c>
      <c r="AU32" s="12">
        <f>'Surv-rate CEA'!AL30*'Unit cost and utilities'!$G$8+'Surv-rate CEA'!AK30*'Unit cost and utilities'!$H$8+('Surv-rate CEA'!AJ29-'Surv-rate CEA'!AJ30)*'Unit cost and utilities'!$G$14</f>
        <v>5492.2855329191998</v>
      </c>
      <c r="AV32" s="12">
        <f t="shared" si="27"/>
        <v>5254.7254023773385</v>
      </c>
      <c r="AW32" s="12">
        <f>AU32-'Surv-rate CEA'!AK30*'Unit cost and utilities'!$H$8-('Surv-rate CEA'!AJ29-'Surv-rate CEA'!AJ30)*'Unit cost and utilities'!$G$14</f>
        <v>5160.3163158755415</v>
      </c>
      <c r="AX32" s="12">
        <f t="shared" si="28"/>
        <v>4937.1149891620853</v>
      </c>
      <c r="AY32" s="12">
        <f>'Surv-rate CEA'!AO30*'Unit cost and utilities'!$G$5+'Surv-rate CEA'!AN30*'Unit cost and utilities'!$H$5+('Surv-rate CEA'!AM29-'Surv-rate CEA'!AM30)*'Unit cost and utilities'!$G$14</f>
        <v>2273.0208448326489</v>
      </c>
      <c r="AZ32" s="12">
        <f t="shared" si="29"/>
        <v>2174.7049205446028</v>
      </c>
      <c r="BA32" s="12">
        <f>AY32-'Surv-rate CEA'!AN30*'Unit cost and utilities'!$H$5-('Surv-rate CEA'!AM29-'Surv-rate CEA'!AM30)*'Unit cost and utilities'!$G$14</f>
        <v>1207.4035748061592</v>
      </c>
      <c r="BB32" s="12">
        <f t="shared" si="30"/>
        <v>1155.1792413973301</v>
      </c>
    </row>
    <row r="33" spans="1:54">
      <c r="A33" s="12">
        <v>28</v>
      </c>
      <c r="B33" s="12">
        <f t="shared" si="31"/>
        <v>1.5534246575342465</v>
      </c>
      <c r="C33" s="12">
        <f>'Surv-rate CEA'!D31*'Unit cost and utilities'!$G$7+'Surv-rate CEA'!E31*'Unit cost and utilities'!$H$7+'Unit cost and utilities'!$G$14*('Surv-rate CEA'!C30-'Surv-rate CEA'!C31)</f>
        <v>2650.6525277856681</v>
      </c>
      <c r="D33" s="12">
        <f t="shared" si="5"/>
        <v>2531.693570725547</v>
      </c>
      <c r="E33" s="12">
        <f>C33-'Surv-rate CEA'!E31*'Unit cost and utilities'!$H$7-'Unit cost and utilities'!$G$14*('Surv-rate CEA'!C30-'Surv-rate CEA'!C31)</f>
        <v>1974.2891735302787</v>
      </c>
      <c r="F33" s="12">
        <f t="shared" si="6"/>
        <v>1885.6848096778617</v>
      </c>
      <c r="G33" s="12">
        <f>'Surv-rate CEA'!G31*'Unit cost and utilities'!$G$4+'Surv-rate CEA'!H31*'Unit cost and utilities'!$H$4+('Surv-rate CEA'!F30-'Surv-rate CEA'!F31)*'Unit cost and utilities'!$G$14</f>
        <v>1887.8487110586714</v>
      </c>
      <c r="H33" s="12">
        <f t="shared" si="7"/>
        <v>1803.1237192309259</v>
      </c>
      <c r="I33" s="12">
        <f>G33-'Surv-rate CEA'!H31*'Unit cost and utilities'!$H$4-('Surv-rate CEA'!F30-'Surv-rate CEA'!F31)*'Unit cost and utilities'!$G$14</f>
        <v>530.75535716904653</v>
      </c>
      <c r="J33" s="12">
        <f t="shared" si="8"/>
        <v>506.93552296556197</v>
      </c>
      <c r="K33" s="12">
        <f>'Surv-rate CEA'!K31*'Unit cost and utilities'!$G$10+'Surv-rate CEA'!J31*'Unit cost and utilities'!$H$10+('Surv-rate CEA'!I30-'Surv-rate CEA'!I31)*'Unit cost and utilities'!$G$14</f>
        <v>2209.7545520960139</v>
      </c>
      <c r="L33" s="12">
        <f t="shared" si="9"/>
        <v>2110.5827088911274</v>
      </c>
      <c r="M33" s="12">
        <f>K33-'Surv-rate CEA'!J31*'Unit cost and utilities'!$H$10-('Surv-rate CEA'!I30-'Surv-rate CEA'!I31)*'Unit cost and utilities'!$G$14</f>
        <v>1652.2204261129209</v>
      </c>
      <c r="N33" s="12">
        <f t="shared" si="10"/>
        <v>1578.07022473288</v>
      </c>
      <c r="O33" s="12">
        <f>'Surv-rate CEA'!N31*'Unit cost and utilities'!$G$3+'Surv-rate CEA'!M31*'Unit cost and utilities'!$H$3+('Surv-rate CEA'!L30-'Surv-rate CEA'!L31)*'Unit cost and utilities'!$G$14</f>
        <v>1567.2886509834111</v>
      </c>
      <c r="P33" s="12">
        <f t="shared" si="11"/>
        <v>1496.95011306539</v>
      </c>
      <c r="Q33" s="12">
        <f>O33-'Surv-rate CEA'!M31*'Unit cost and utilities'!$H$3-('Surv-rate CEA'!L30-'Surv-rate CEA'!L31)*'Unit cost and utilities'!$G$14</f>
        <v>1117.437944627357</v>
      </c>
      <c r="R33" s="12">
        <f t="shared" si="12"/>
        <v>1067.2883112526183</v>
      </c>
      <c r="S33" s="12">
        <f>'Surv-rate CEA'!Q31*'Unit cost and utilities'!$G$11+'Surv-rate CEA'!P31*'Unit cost and utilities'!$H$11+('Surv-rate CEA'!O30-'Surv-rate CEA'!O31)*'Unit cost and utilities'!$G$14</f>
        <v>3348.4714505894485</v>
      </c>
      <c r="T33" s="12">
        <f t="shared" si="13"/>
        <v>3198.1949932521779</v>
      </c>
      <c r="U33" s="12">
        <f>S33-'Surv-rate CEA'!P31*'Unit cost and utilities'!$H$11-('Surv-rate CEA'!O30-'Surv-rate CEA'!O31)*'Unit cost and utilities'!$G$14</f>
        <v>2790.9373246063556</v>
      </c>
      <c r="V33" s="12">
        <f t="shared" si="14"/>
        <v>2665.6825090939305</v>
      </c>
      <c r="W33" s="12">
        <f>'Surv-rate CEA'!T31*'Unit cost and utilities'!$G$4+'Surv-rate CEA'!S31*'Unit cost and utilities'!$H$4+('Surv-rate CEA'!R30-'Surv-rate CEA'!R31)*'Unit cost and utilities'!$G$14</f>
        <v>2449.2540982454334</v>
      </c>
      <c r="X33" s="12">
        <f t="shared" si="15"/>
        <v>2339.333725790616</v>
      </c>
      <c r="Y33" s="12">
        <f>W33-'Surv-rate CEA'!S31*'Unit cost and utilities'!$H$4-('Surv-rate CEA'!R30-'Surv-rate CEA'!R31)*'Unit cost and utilities'!$G$14</f>
        <v>1999.4033918893792</v>
      </c>
      <c r="Z33" s="12">
        <f t="shared" si="16"/>
        <v>1909.671923977844</v>
      </c>
      <c r="AA33" s="12">
        <f>'Surv-rate CEA'!W31*'Unit cost and utilities'!$G$6+'Surv-rate CEA'!V31*'Unit cost and utilities'!$H$6+('Surv-rate CEA'!U30-'Surv-rate CEA'!U31)*'Unit cost and utilities'!$G$14</f>
        <v>4853.5445241994512</v>
      </c>
      <c r="AB33" s="12">
        <f t="shared" si="17"/>
        <v>4635.7217094052539</v>
      </c>
      <c r="AC33" s="12">
        <f>AA33-'Surv-rate CEA'!V31*'Unit cost and utilities'!$H$6-('Surv-rate CEA'!U30-'Surv-rate CEA'!U31)*'Unit cost and utilities'!$G$14</f>
        <v>4431.2195899664839</v>
      </c>
      <c r="AD33" s="12">
        <f t="shared" si="18"/>
        <v>4232.3503472418806</v>
      </c>
      <c r="AE33" s="12">
        <f>'Surv-rate CEA'!Z31*'Unit cost and utilities'!$G$12+'Surv-rate CEA'!Y31*'Unit cost and utilities'!$H$12+('Surv-rate CEA'!X30-'Surv-rate CEA'!X31)*'Unit cost and utilities'!$G$14</f>
        <v>2209.7545520960139</v>
      </c>
      <c r="AF33" s="12">
        <f t="shared" si="19"/>
        <v>2110.5827088911274</v>
      </c>
      <c r="AG33" s="12">
        <f>AE33-'Surv-rate CEA'!Y31*'Unit cost and utilities'!$H$12-('Surv-rate CEA'!X30-'Surv-rate CEA'!X31)*'Unit cost and utilities'!$G$14</f>
        <v>1652.2204261129209</v>
      </c>
      <c r="AH33" s="12">
        <f t="shared" si="20"/>
        <v>1578.07022473288</v>
      </c>
      <c r="AI33" s="12">
        <f>'Surv-rate CEA'!AC31*'Unit cost and utilities'!$G$5+'Surv-rate CEA'!AB31*'Unit cost and utilities'!$H$5+('Surv-rate CEA'!AA30-'Surv-rate CEA'!AA31)*'Unit cost and utilities'!$G$14</f>
        <v>2181.8029275935332</v>
      </c>
      <c r="AJ33" s="12">
        <f t="shared" si="21"/>
        <v>2083.8855287430442</v>
      </c>
      <c r="AK33" s="12">
        <f>AI33-'Surv-rate CEA'!AB31*'Unit cost and utilities'!$H$5-('Surv-rate CEA'!AA30-'Surv-rate CEA'!AA31)*'Unit cost and utilities'!$G$14</f>
        <v>1129.8822734613018</v>
      </c>
      <c r="AL33" s="12">
        <f t="shared" si="22"/>
        <v>1079.1741495398462</v>
      </c>
      <c r="AM33" s="12">
        <f>'Surv-rate CEA'!AF31*'Unit cost and utilities'!$G$9+'Surv-rate CEA'!AE31*'Unit cost and utilities'!$H$9+('Surv-rate CEA'!AD30-'Surv-rate CEA'!AD31)*'Unit cost and utilities'!G40</f>
        <v>4708.7543044260374</v>
      </c>
      <c r="AN33" s="12">
        <f t="shared" si="23"/>
        <v>4497.4295475086074</v>
      </c>
      <c r="AO33" s="12">
        <f>AM33-'Surv-rate CEA'!AE31*'Unit cost and utilities'!$H$9-('Surv-rate CEA'!AD30-'Surv-rate CEA'!AD31)*'Unit cost and utilities'!G40</f>
        <v>4205.047802020008</v>
      </c>
      <c r="AP33" s="12">
        <f t="shared" si="24"/>
        <v>4016.3289504645609</v>
      </c>
      <c r="AQ33" s="13">
        <f>'Surv-rate CEA'!AI31*'Unit cost and utilities'!$G$4+'Surv-rate CEA'!AH31*'Unit cost and utilities'!$H$4+('Surv-rate CEA'!AG30-'Surv-rate CEA'!AG31)*'Unit cost and utilities'!$G$14</f>
        <v>2449.2540982454334</v>
      </c>
      <c r="AR33" s="12">
        <f t="shared" si="25"/>
        <v>2339.333725790616</v>
      </c>
      <c r="AS33" s="13">
        <f>AQ33-'Surv-rate CEA'!AH31*'Unit cost and utilities'!$H$4-('Surv-rate CEA'!AG30-'Surv-rate CEA'!AG31)*'Unit cost and utilities'!$G$14</f>
        <v>1999.4033918893792</v>
      </c>
      <c r="AT33" s="12">
        <f t="shared" si="26"/>
        <v>1909.671923977844</v>
      </c>
      <c r="AU33" s="12">
        <f>'Surv-rate CEA'!AL31*'Unit cost and utilities'!$G$8+'Surv-rate CEA'!AK31*'Unit cost and utilities'!$H$8+('Surv-rate CEA'!AJ30-'Surv-rate CEA'!AJ31)*'Unit cost and utilities'!$G$14</f>
        <v>5232.4588135744343</v>
      </c>
      <c r="AV33" s="12">
        <f t="shared" si="27"/>
        <v>4997.630658319079</v>
      </c>
      <c r="AW33" s="12">
        <f>AU33-'Surv-rate CEA'!AK31*'Unit cost and utilities'!$H$8-('Surv-rate CEA'!AJ30-'Surv-rate CEA'!AJ31)*'Unit cost and utilities'!$G$14</f>
        <v>4902.9442260985315</v>
      </c>
      <c r="AX33" s="12">
        <f t="shared" si="28"/>
        <v>4682.9043960768031</v>
      </c>
      <c r="AY33" s="12">
        <f>'Surv-rate CEA'!AO31*'Unit cost and utilities'!$G$5+'Surv-rate CEA'!AN31*'Unit cost and utilities'!$H$5+('Surv-rate CEA'!AM30-'Surv-rate CEA'!AM31)*'Unit cost and utilities'!$G$14</f>
        <v>2181.8029275935332</v>
      </c>
      <c r="AZ33" s="12">
        <f t="shared" si="29"/>
        <v>2083.8855287430442</v>
      </c>
      <c r="BA33" s="12">
        <f>AY33-'Surv-rate CEA'!AN31*'Unit cost and utilities'!$H$5-('Surv-rate CEA'!AM30-'Surv-rate CEA'!AM31)*'Unit cost and utilities'!$G$14</f>
        <v>1129.8822734613018</v>
      </c>
      <c r="BB33" s="12">
        <f t="shared" si="30"/>
        <v>1079.1741495398462</v>
      </c>
    </row>
    <row r="34" spans="1:54">
      <c r="A34" s="12">
        <v>29</v>
      </c>
      <c r="B34" s="12">
        <f t="shared" si="31"/>
        <v>1.6109589041095891</v>
      </c>
      <c r="C34" s="12">
        <f>'Surv-rate CEA'!D32*'Unit cost and utilities'!$G$7+'Surv-rate CEA'!E32*'Unit cost and utilities'!$H$7+'Unit cost and utilities'!$G$14*('Surv-rate CEA'!C31-'Surv-rate CEA'!C32)</f>
        <v>2505.3193737292904</v>
      </c>
      <c r="D34" s="12">
        <f t="shared" si="5"/>
        <v>2388.8168588821623</v>
      </c>
      <c r="E34" s="12">
        <f>C34-'Surv-rate CEA'!E32*'Unit cost and utilities'!$H$7-'Unit cost and utilities'!$G$14*('Surv-rate CEA'!C31-'Surv-rate CEA'!C32)</f>
        <v>1840.8802197475814</v>
      </c>
      <c r="F34" s="12">
        <f t="shared" si="6"/>
        <v>1755.2754951037598</v>
      </c>
      <c r="G34" s="12">
        <f>'Surv-rate CEA'!G32*'Unit cost and utilities'!$G$4+'Surv-rate CEA'!H32*'Unit cost and utilities'!$H$4+('Surv-rate CEA'!F31-'Surv-rate CEA'!F32)*'Unit cost and utilities'!$G$14</f>
        <v>1816.8575983315047</v>
      </c>
      <c r="H34" s="12">
        <f t="shared" si="7"/>
        <v>1732.3699750990006</v>
      </c>
      <c r="I34" s="12">
        <f>G34-'Surv-rate CEA'!H32*'Unit cost and utilities'!$H$4-('Surv-rate CEA'!F31-'Surv-rate CEA'!F32)*'Unit cost and utilities'!$G$14</f>
        <v>489.91506517295431</v>
      </c>
      <c r="J34" s="12">
        <f t="shared" si="8"/>
        <v>467.13300482861467</v>
      </c>
      <c r="K34" s="12">
        <f>'Surv-rate CEA'!K32*'Unit cost and utilities'!$G$10+'Surv-rate CEA'!J32*'Unit cost and utilities'!$H$10+('Surv-rate CEA'!I31-'Surv-rate CEA'!I32)*'Unit cost and utilities'!$G$14</f>
        <v>2101.4655272488262</v>
      </c>
      <c r="L34" s="12">
        <f t="shared" si="9"/>
        <v>2003.7430486873011</v>
      </c>
      <c r="M34" s="12">
        <f>K34-'Surv-rate CEA'!J32*'Unit cost and utilities'!$H$10-('Surv-rate CEA'!I31-'Surv-rate CEA'!I32)*'Unit cost and utilities'!$G$14</f>
        <v>1552.255503838076</v>
      </c>
      <c r="N34" s="12">
        <f t="shared" si="10"/>
        <v>1480.0724233978206</v>
      </c>
      <c r="O34" s="12">
        <f>'Surv-rate CEA'!N32*'Unit cost and utilities'!$G$3+'Surv-rate CEA'!M32*'Unit cost and utilities'!$H$3+('Surv-rate CEA'!L31-'Surv-rate CEA'!L32)*'Unit cost and utilities'!$G$14</f>
        <v>1514.2241187414609</v>
      </c>
      <c r="P34" s="12">
        <f t="shared" si="11"/>
        <v>1443.8095760985561</v>
      </c>
      <c r="Q34" s="12">
        <f>O34-'Surv-rate CEA'!M32*'Unit cost and utilities'!$H$3-('Surv-rate CEA'!L31-'Surv-rate CEA'!L32)*'Unit cost and utilities'!$G$14</f>
        <v>1095.4547818457559</v>
      </c>
      <c r="R34" s="12">
        <f t="shared" si="12"/>
        <v>1044.513876536598</v>
      </c>
      <c r="S34" s="12">
        <f>'Surv-rate CEA'!Q32*'Unit cost and utilities'!$G$11+'Surv-rate CEA'!P32*'Unit cost and utilities'!$H$11+('Surv-rate CEA'!O31-'Surv-rate CEA'!O32)*'Unit cost and utilities'!$G$14</f>
        <v>3171.2862031487934</v>
      </c>
      <c r="T34" s="12">
        <f t="shared" si="13"/>
        <v>3023.8148580416537</v>
      </c>
      <c r="U34" s="12">
        <f>S34-'Surv-rate CEA'!P32*'Unit cost and utilities'!$H$11-('Surv-rate CEA'!O31-'Surv-rate CEA'!O32)*'Unit cost and utilities'!$G$14</f>
        <v>2622.0761797380433</v>
      </c>
      <c r="V34" s="12">
        <f t="shared" si="14"/>
        <v>2500.1442327521736</v>
      </c>
      <c r="W34" s="12">
        <f>'Surv-rate CEA'!T32*'Unit cost and utilities'!$G$4+'Surv-rate CEA'!S32*'Unit cost and utilities'!$H$4+('Surv-rate CEA'!R31-'Surv-rate CEA'!R32)*'Unit cost and utilities'!$G$14</f>
        <v>2378.8388128022625</v>
      </c>
      <c r="X34" s="12">
        <f t="shared" si="15"/>
        <v>2268.2179047401964</v>
      </c>
      <c r="Y34" s="12">
        <f>W34-'Surv-rate CEA'!S32*'Unit cost and utilities'!$H$4-('Surv-rate CEA'!R31-'Surv-rate CEA'!R32)*'Unit cost and utilities'!$G$14</f>
        <v>1960.0694759065575</v>
      </c>
      <c r="Z34" s="12">
        <f t="shared" si="16"/>
        <v>1868.9222051782385</v>
      </c>
      <c r="AA34" s="12">
        <f>'Surv-rate CEA'!W32*'Unit cost and utilities'!$G$6+'Surv-rate CEA'!V32*'Unit cost and utilities'!$H$6+('Surv-rate CEA'!U31-'Surv-rate CEA'!U32)*'Unit cost and utilities'!$G$14</f>
        <v>4626.5381999555666</v>
      </c>
      <c r="AB34" s="12">
        <f t="shared" si="17"/>
        <v>4411.3946374289271</v>
      </c>
      <c r="AC34" s="12">
        <f>AA34-'Surv-rate CEA'!V32*'Unit cost and utilities'!$H$6-('Surv-rate CEA'!U31-'Surv-rate CEA'!U32)*'Unit cost and utilities'!$G$14</f>
        <v>4207.6006831019831</v>
      </c>
      <c r="AD34" s="12">
        <f t="shared" si="18"/>
        <v>4011.9385786237845</v>
      </c>
      <c r="AE34" s="12">
        <f>'Surv-rate CEA'!Z32*'Unit cost and utilities'!$G$12+'Surv-rate CEA'!Y32*'Unit cost and utilities'!$H$12+('Surv-rate CEA'!X31-'Surv-rate CEA'!X32)*'Unit cost and utilities'!$G$14</f>
        <v>2101.4655272488262</v>
      </c>
      <c r="AF34" s="12">
        <f t="shared" si="19"/>
        <v>2003.7430486873011</v>
      </c>
      <c r="AG34" s="12">
        <f>AE34-'Surv-rate CEA'!Y32*'Unit cost and utilities'!$H$12-('Surv-rate CEA'!X31-'Surv-rate CEA'!X32)*'Unit cost and utilities'!$G$14</f>
        <v>1552.255503838076</v>
      </c>
      <c r="AH34" s="12">
        <f t="shared" si="20"/>
        <v>1480.0724233978206</v>
      </c>
      <c r="AI34" s="12">
        <f>'Surv-rate CEA'!AC32*'Unit cost and utilities'!$G$5+'Surv-rate CEA'!AB32*'Unit cost and utilities'!$H$5+('Surv-rate CEA'!AA31-'Surv-rate CEA'!AA32)*'Unit cost and utilities'!$G$14</f>
        <v>2095.99993921434</v>
      </c>
      <c r="AJ34" s="12">
        <f t="shared" si="21"/>
        <v>1998.531621762098</v>
      </c>
      <c r="AK34" s="12">
        <f>AI34-'Surv-rate CEA'!AB32*'Unit cost and utilities'!$H$5-('Surv-rate CEA'!AA31-'Surv-rate CEA'!AA32)*'Unit cost and utilities'!$G$14</f>
        <v>1058.3208739142678</v>
      </c>
      <c r="AL34" s="12">
        <f t="shared" si="22"/>
        <v>1009.1067718644007</v>
      </c>
      <c r="AM34" s="12">
        <f>'Surv-rate CEA'!AF32*'Unit cost and utilities'!$G$9+'Surv-rate CEA'!AE32*'Unit cost and utilities'!$H$9+('Surv-rate CEA'!AD31-'Surv-rate CEA'!AD32)*'Unit cost and utilities'!G41</f>
        <v>4487.4611360493063</v>
      </c>
      <c r="AN34" s="12">
        <f t="shared" si="23"/>
        <v>4278.7849436601973</v>
      </c>
      <c r="AO34" s="12">
        <f>AM34-'Surv-rate CEA'!AE32*'Unit cost and utilities'!$H$9-('Surv-rate CEA'!AD31-'Surv-rate CEA'!AD32)*'Unit cost and utilities'!G41</f>
        <v>3983.2340034613517</v>
      </c>
      <c r="AP34" s="12">
        <f t="shared" si="24"/>
        <v>3798.0054120514387</v>
      </c>
      <c r="AQ34" s="13">
        <f>'Surv-rate CEA'!AI32*'Unit cost and utilities'!$G$4+'Surv-rate CEA'!AH32*'Unit cost and utilities'!$H$4+('Surv-rate CEA'!AG31-'Surv-rate CEA'!AG32)*'Unit cost and utilities'!$G$14</f>
        <v>2378.8388128022625</v>
      </c>
      <c r="AR34" s="12">
        <f t="shared" si="25"/>
        <v>2268.2179047401964</v>
      </c>
      <c r="AS34" s="13">
        <f>AQ34-'Surv-rate CEA'!AH32*'Unit cost and utilities'!$H$4-('Surv-rate CEA'!AG31-'Surv-rate CEA'!AG32)*'Unit cost and utilities'!$G$14</f>
        <v>1960.0694759065575</v>
      </c>
      <c r="AT34" s="12">
        <f t="shared" si="26"/>
        <v>1868.9222051782385</v>
      </c>
      <c r="AU34" s="12">
        <f>'Surv-rate CEA'!AL32*'Unit cost and utilities'!$G$8+'Surv-rate CEA'!AK32*'Unit cost and utilities'!$H$8+('Surv-rate CEA'!AJ31-'Surv-rate CEA'!AJ32)*'Unit cost and utilities'!$G$14</f>
        <v>4987.7995303168891</v>
      </c>
      <c r="AV34" s="12">
        <f t="shared" si="27"/>
        <v>4755.8565712959562</v>
      </c>
      <c r="AW34" s="12">
        <f>AU34-'Surv-rate CEA'!AK32*'Unit cost and utilities'!$H$8-('Surv-rate CEA'!AJ31-'Surv-rate CEA'!AJ32)*'Unit cost and utilities'!$G$14</f>
        <v>4660.8798386711396</v>
      </c>
      <c r="AX34" s="12">
        <f t="shared" si="28"/>
        <v>4444.1393191591796</v>
      </c>
      <c r="AY34" s="12">
        <f>'Surv-rate CEA'!AO32*'Unit cost and utilities'!$G$5+'Surv-rate CEA'!AN32*'Unit cost and utilities'!$H$5+('Surv-rate CEA'!AM31-'Surv-rate CEA'!AM32)*'Unit cost and utilities'!$G$14</f>
        <v>2095.99993921434</v>
      </c>
      <c r="AZ34" s="12">
        <f t="shared" si="29"/>
        <v>1998.531621762098</v>
      </c>
      <c r="BA34" s="12">
        <f>AY34-'Surv-rate CEA'!AN32*'Unit cost and utilities'!$H$5-('Surv-rate CEA'!AM31-'Surv-rate CEA'!AM32)*'Unit cost and utilities'!$G$14</f>
        <v>1058.3208739142678</v>
      </c>
      <c r="BB34" s="12">
        <f t="shared" si="30"/>
        <v>1009.1067718644007</v>
      </c>
    </row>
    <row r="35" spans="1:54">
      <c r="A35" s="12">
        <v>30</v>
      </c>
      <c r="B35" s="12">
        <f t="shared" si="31"/>
        <v>1.6684931506849314</v>
      </c>
      <c r="C35" s="12">
        <f>'Surv-rate CEA'!D33*'Unit cost and utilities'!$G$7+'Surv-rate CEA'!E33*'Unit cost and utilities'!$H$7+'Unit cost and utilities'!$G$14*('Surv-rate CEA'!C32-'Surv-rate CEA'!C33)</f>
        <v>2370.7676073577327</v>
      </c>
      <c r="D35" s="12">
        <f t="shared" si="5"/>
        <v>2256.6809521569344</v>
      </c>
      <c r="E35" s="12">
        <f>C35-'Surv-rate CEA'!E33*'Unit cost and utilities'!$H$7-'Unit cost and utilities'!$G$14*('Surv-rate CEA'!C32-'Surv-rate CEA'!C33)</f>
        <v>1718.243942004018</v>
      </c>
      <c r="F35" s="12">
        <f t="shared" si="6"/>
        <v>1635.558189274019</v>
      </c>
      <c r="G35" s="12">
        <f>'Surv-rate CEA'!G33*'Unit cost and utilities'!$G$4+'Surv-rate CEA'!H33*'Unit cost and utilities'!$H$4+('Surv-rate CEA'!F32-'Surv-rate CEA'!F33)*'Unit cost and utilities'!$G$14</f>
        <v>1750.005089117418</v>
      </c>
      <c r="H35" s="12">
        <f t="shared" si="7"/>
        <v>1665.79091874401</v>
      </c>
      <c r="I35" s="12">
        <f>G35-'Surv-rate CEA'!H33*'Unit cost and utilities'!$H$4-('Surv-rate CEA'!F32-'Surv-rate CEA'!F33)*'Unit cost and utilities'!$G$14</f>
        <v>452.80595701469281</v>
      </c>
      <c r="J35" s="12">
        <f t="shared" si="8"/>
        <v>431.01591866151239</v>
      </c>
      <c r="K35" s="12">
        <f>'Surv-rate CEA'!K33*'Unit cost and utilities'!$G$10+'Surv-rate CEA'!J33*'Unit cost and utilities'!$H$10+('Surv-rate CEA'!I32-'Surv-rate CEA'!I33)*'Unit cost and utilities'!$G$14</f>
        <v>2000.3342830631921</v>
      </c>
      <c r="L35" s="12">
        <f t="shared" si="9"/>
        <v>1904.0737103567374</v>
      </c>
      <c r="M35" s="12">
        <f>K35-'Surv-rate CEA'!J33*'Unit cost and utilities'!$H$10-('Surv-rate CEA'!I32-'Surv-rate CEA'!I33)*'Unit cost and utilities'!$G$14</f>
        <v>1459.5391980340928</v>
      </c>
      <c r="N35" s="12">
        <f t="shared" si="10"/>
        <v>1389.3028978917316</v>
      </c>
      <c r="O35" s="12">
        <f>'Surv-rate CEA'!N33*'Unit cost and utilities'!$G$3+'Surv-rate CEA'!M33*'Unit cost and utilities'!$H$3+('Surv-rate CEA'!L32-'Surv-rate CEA'!L33)*'Unit cost and utilities'!$G$14</f>
        <v>1463.8690175741247</v>
      </c>
      <c r="P35" s="12">
        <f t="shared" si="11"/>
        <v>1393.4243568031586</v>
      </c>
      <c r="Q35" s="12">
        <f>O35-'Surv-rate CEA'!M33*'Unit cost and utilities'!$H$3-('Surv-rate CEA'!L32-'Surv-rate CEA'!L33)*'Unit cost and utilities'!$G$14</f>
        <v>1073.4990640027288</v>
      </c>
      <c r="R35" s="12">
        <f t="shared" si="12"/>
        <v>1021.8398810473161</v>
      </c>
      <c r="S35" s="12">
        <f>'Surv-rate CEA'!Q33*'Unit cost and utilities'!$G$11+'Surv-rate CEA'!P33*'Unit cost and utilities'!$H$11+('Surv-rate CEA'!O32-'Surv-rate CEA'!O33)*'Unit cost and utilities'!$G$14</f>
        <v>3006.2545117127479</v>
      </c>
      <c r="T35" s="12">
        <f t="shared" si="13"/>
        <v>2861.5868011960401</v>
      </c>
      <c r="U35" s="12">
        <f>S35-'Surv-rate CEA'!P33*'Unit cost and utilities'!$H$11-('Surv-rate CEA'!O32-'Surv-rate CEA'!O33)*'Unit cost and utilities'!$G$14</f>
        <v>2465.4594266836489</v>
      </c>
      <c r="V35" s="12">
        <f t="shared" si="14"/>
        <v>2346.8159887310344</v>
      </c>
      <c r="W35" s="12">
        <f>'Surv-rate CEA'!T33*'Unit cost and utilities'!$G$4+'Surv-rate CEA'!S33*'Unit cost and utilities'!$H$4+('Surv-rate CEA'!R32-'Surv-rate CEA'!R33)*'Unit cost and utilities'!$G$14</f>
        <v>2311.1546200281064</v>
      </c>
      <c r="X35" s="12">
        <f t="shared" si="15"/>
        <v>2199.9366754971593</v>
      </c>
      <c r="Y35" s="12">
        <f>W35-'Surv-rate CEA'!S33*'Unit cost and utilities'!$H$4-('Surv-rate CEA'!R32-'Surv-rate CEA'!R33)*'Unit cost and utilities'!$G$14</f>
        <v>1920.7846664567105</v>
      </c>
      <c r="Z35" s="12">
        <f t="shared" si="16"/>
        <v>1828.3521997413168</v>
      </c>
      <c r="AA35" s="12">
        <f>'Surv-rate CEA'!W33*'Unit cost and utilities'!$G$6+'Surv-rate CEA'!V33*'Unit cost and utilities'!$H$6+('Surv-rate CEA'!U32-'Surv-rate CEA'!U33)*'Unit cost and utilities'!$G$14</f>
        <v>4412.8231085831312</v>
      </c>
      <c r="AB35" s="12">
        <f t="shared" si="17"/>
        <v>4200.4681620718884</v>
      </c>
      <c r="AC35" s="12">
        <f>AA35-'Surv-rate CEA'!V33*'Unit cost and utilities'!$H$6-('Surv-rate CEA'!U32-'Surv-rate CEA'!U33)*'Unit cost and utilities'!$G$14</f>
        <v>3997.4761574130307</v>
      </c>
      <c r="AD35" s="12">
        <f t="shared" si="18"/>
        <v>3805.108637868389</v>
      </c>
      <c r="AE35" s="12">
        <f>'Surv-rate CEA'!Z33*'Unit cost and utilities'!$G$12+'Surv-rate CEA'!Y33*'Unit cost and utilities'!$H$12+('Surv-rate CEA'!X32-'Surv-rate CEA'!X33)*'Unit cost and utilities'!$G$14</f>
        <v>2000.3342830631921</v>
      </c>
      <c r="AF35" s="12">
        <f t="shared" si="19"/>
        <v>1904.0737103567374</v>
      </c>
      <c r="AG35" s="12">
        <f>AE35-'Surv-rate CEA'!Y33*'Unit cost and utilities'!$H$12-('Surv-rate CEA'!X32-'Surv-rate CEA'!X33)*'Unit cost and utilities'!$G$14</f>
        <v>1459.5391980340928</v>
      </c>
      <c r="AH35" s="12">
        <f t="shared" si="20"/>
        <v>1389.3028978917316</v>
      </c>
      <c r="AI35" s="12">
        <f>'Surv-rate CEA'!AC33*'Unit cost and utilities'!$G$5+'Surv-rate CEA'!AB33*'Unit cost and utilities'!$H$5+('Surv-rate CEA'!AA32-'Surv-rate CEA'!AA33)*'Unit cost and utilities'!$G$14</f>
        <v>2015.1946353298245</v>
      </c>
      <c r="AJ35" s="12">
        <f t="shared" si="21"/>
        <v>1918.21894913863</v>
      </c>
      <c r="AK35" s="12">
        <f>AI35-'Surv-rate CEA'!AB33*'Unit cost and utilities'!$H$5-('Surv-rate CEA'!AA32-'Surv-rate CEA'!AA33)*'Unit cost and utilities'!$G$14</f>
        <v>992.18663991779692</v>
      </c>
      <c r="AL35" s="12">
        <f t="shared" si="22"/>
        <v>944.44039320351067</v>
      </c>
      <c r="AM35" s="12">
        <f>'Surv-rate CEA'!AF33*'Unit cost and utilities'!$G$9+'Surv-rate CEA'!AE33*'Unit cost and utilities'!$H$9+('Surv-rate CEA'!AD32-'Surv-rate CEA'!AD33)*'Unit cost and utilities'!G42</f>
        <v>4279.5486078731819</v>
      </c>
      <c r="AN35" s="12">
        <f t="shared" si="23"/>
        <v>4073.6071292878405</v>
      </c>
      <c r="AO35" s="12">
        <f>AM35-'Surv-rate CEA'!AE33*'Unit cost and utilities'!$H$9-('Surv-rate CEA'!AD32-'Surv-rate CEA'!AD33)*'Unit cost and utilities'!G42</f>
        <v>3775.4326822171997</v>
      </c>
      <c r="AP35" s="12">
        <f t="shared" si="24"/>
        <v>3593.7503927708749</v>
      </c>
      <c r="AQ35" s="13">
        <f>'Surv-rate CEA'!AI33*'Unit cost and utilities'!$G$4+'Surv-rate CEA'!AH33*'Unit cost and utilities'!$H$4+('Surv-rate CEA'!AG32-'Surv-rate CEA'!AG33)*'Unit cost and utilities'!$G$14</f>
        <v>2311.1546200281064</v>
      </c>
      <c r="AR35" s="12">
        <f t="shared" si="25"/>
        <v>2199.9366754971593</v>
      </c>
      <c r="AS35" s="13">
        <f>AQ35-'Surv-rate CEA'!AH33*'Unit cost and utilities'!$H$4-('Surv-rate CEA'!AG32-'Surv-rate CEA'!AG33)*'Unit cost and utilities'!$G$14</f>
        <v>1920.7846664567105</v>
      </c>
      <c r="AT35" s="12">
        <f t="shared" si="26"/>
        <v>1828.3521997413168</v>
      </c>
      <c r="AU35" s="12">
        <f>'Surv-rate CEA'!AL33*'Unit cost and utilities'!$G$8+'Surv-rate CEA'!AK33*'Unit cost and utilities'!$H$8+('Surv-rate CEA'!AJ32-'Surv-rate CEA'!AJ33)*'Unit cost and utilities'!$G$14</f>
        <v>4757.2896658574027</v>
      </c>
      <c r="AV35" s="12">
        <f t="shared" si="27"/>
        <v>4528.3582159276084</v>
      </c>
      <c r="AW35" s="12">
        <f>AU35-'Surv-rate CEA'!AK33*'Unit cost and utilities'!$H$8-('Surv-rate CEA'!AJ32-'Surv-rate CEA'!AJ33)*'Unit cost and utilities'!$G$14</f>
        <v>4433.0922136410727</v>
      </c>
      <c r="AX35" s="12">
        <f t="shared" si="28"/>
        <v>4219.7618723282485</v>
      </c>
      <c r="AY35" s="12">
        <f>'Surv-rate CEA'!AO33*'Unit cost and utilities'!$G$5+'Surv-rate CEA'!AN33*'Unit cost and utilities'!$H$5+('Surv-rate CEA'!AM32-'Surv-rate CEA'!AM33)*'Unit cost and utilities'!$G$14</f>
        <v>2015.1946353298245</v>
      </c>
      <c r="AZ35" s="12">
        <f t="shared" si="29"/>
        <v>1918.21894913863</v>
      </c>
      <c r="BA35" s="12">
        <f>AY35-'Surv-rate CEA'!AN33*'Unit cost and utilities'!$H$5-('Surv-rate CEA'!AM32-'Surv-rate CEA'!AM33)*'Unit cost and utilities'!$G$14</f>
        <v>992.18663991779692</v>
      </c>
      <c r="BB35" s="12">
        <f t="shared" si="30"/>
        <v>944.44039320351067</v>
      </c>
    </row>
    <row r="36" spans="1:54">
      <c r="A36" s="12">
        <v>31</v>
      </c>
      <c r="B36" s="12">
        <f t="shared" si="31"/>
        <v>1.726027397260274</v>
      </c>
      <c r="C36" s="12">
        <f>'Surv-rate CEA'!D34*'Unit cost and utilities'!$G$7+'Surv-rate CEA'!E34*'Unit cost and utilities'!$H$7+'Unit cost and utilities'!$G$14*('Surv-rate CEA'!C33-'Surv-rate CEA'!C34)</f>
        <v>2246.0247846139646</v>
      </c>
      <c r="D36" s="12">
        <f t="shared" si="5"/>
        <v>2134.3082484251763</v>
      </c>
      <c r="E36" s="12">
        <f>C36-'Surv-rate CEA'!E34*'Unit cost and utilities'!$H$7-'Unit cost and utilities'!$G$14*('Surv-rate CEA'!C33-'Surv-rate CEA'!C34)</f>
        <v>1605.3674959432851</v>
      </c>
      <c r="F36" s="12">
        <f t="shared" si="6"/>
        <v>1525.5170431854017</v>
      </c>
      <c r="G36" s="12">
        <f>'Surv-rate CEA'!G34*'Unit cost and utilities'!$G$4+'Surv-rate CEA'!H34*'Unit cost and utilities'!$H$4+('Surv-rate CEA'!F33-'Surv-rate CEA'!F34)*'Unit cost and utilities'!$G$14</f>
        <v>1686.961760464689</v>
      </c>
      <c r="H36" s="12">
        <f t="shared" si="7"/>
        <v>1603.0528357488615</v>
      </c>
      <c r="I36" s="12">
        <f>G36-'Surv-rate CEA'!H34*'Unit cost and utilities'!$H$4-('Surv-rate CEA'!F33-'Surv-rate CEA'!F34)*'Unit cost and utilities'!$G$14</f>
        <v>419.03225875829304</v>
      </c>
      <c r="J36" s="12">
        <f t="shared" si="8"/>
        <v>398.18973163191203</v>
      </c>
      <c r="K36" s="12">
        <f>'Surv-rate CEA'!K34*'Unit cost and utilities'!$G$10+'Surv-rate CEA'!J34*'Unit cost and utilities'!$H$10+('Surv-rate CEA'!I33-'Surv-rate CEA'!I34)*'Unit cost and utilities'!$G$14</f>
        <v>1905.7857976703513</v>
      </c>
      <c r="L36" s="12">
        <f t="shared" si="9"/>
        <v>1810.9926371086292</v>
      </c>
      <c r="M36" s="12">
        <f>K36-'Surv-rate CEA'!J34*'Unit cost and utilities'!$H$10-('Surv-rate CEA'!I33-'Surv-rate CEA'!I34)*'Unit cost and utilities'!$G$14</f>
        <v>1373.4606160762655</v>
      </c>
      <c r="N36" s="12">
        <f t="shared" si="10"/>
        <v>1305.1451354676524</v>
      </c>
      <c r="O36" s="12">
        <f>'Surv-rate CEA'!N34*'Unit cost and utilities'!$G$3+'Surv-rate CEA'!M34*'Unit cost and utilities'!$H$3+('Surv-rate CEA'!L33-'Surv-rate CEA'!L34)*'Unit cost and utilities'!$G$14</f>
        <v>1416.0360151483576</v>
      </c>
      <c r="P36" s="12">
        <f t="shared" si="11"/>
        <v>1345.6028481527676</v>
      </c>
      <c r="Q36" s="12">
        <f>O36-'Surv-rate CEA'!M34*'Unit cost and utilities'!$H$3-('Surv-rate CEA'!L33-'Surv-rate CEA'!L34)*'Unit cost and utilities'!$G$14</f>
        <v>1051.6581353737386</v>
      </c>
      <c r="R36" s="12">
        <f t="shared" si="12"/>
        <v>999.34900461812799</v>
      </c>
      <c r="S36" s="12">
        <f>'Surv-rate CEA'!Q34*'Unit cost and utilities'!$G$11+'Surv-rate CEA'!P34*'Unit cost and utilities'!$H$11+('Surv-rate CEA'!O33-'Surv-rate CEA'!O34)*'Unit cost and utilities'!$G$14</f>
        <v>2852.3803247824112</v>
      </c>
      <c r="T36" s="12">
        <f t="shared" si="13"/>
        <v>2710.5038628837456</v>
      </c>
      <c r="U36" s="12">
        <f>S36-'Surv-rate CEA'!P34*'Unit cost and utilities'!$H$11-('Surv-rate CEA'!O33-'Surv-rate CEA'!O34)*'Unit cost and utilities'!$G$14</f>
        <v>2320.0551431883255</v>
      </c>
      <c r="V36" s="12">
        <f t="shared" si="14"/>
        <v>2204.6563612427685</v>
      </c>
      <c r="W36" s="12">
        <f>'Surv-rate CEA'!T34*'Unit cost and utilities'!$G$4+'Surv-rate CEA'!S34*'Unit cost and utilities'!$H$4+('Surv-rate CEA'!R33-'Surv-rate CEA'!R34)*'Unit cost and utilities'!$G$14</f>
        <v>2246.0831262127263</v>
      </c>
      <c r="X36" s="12">
        <f t="shared" si="15"/>
        <v>2134.3636881319489</v>
      </c>
      <c r="Y36" s="12">
        <f>W36-'Surv-rate CEA'!S34*'Unit cost and utilities'!$H$4-('Surv-rate CEA'!R33-'Surv-rate CEA'!R34)*'Unit cost and utilities'!$G$14</f>
        <v>1881.705246438107</v>
      </c>
      <c r="Z36" s="12">
        <f t="shared" si="16"/>
        <v>1788.1098445973089</v>
      </c>
      <c r="AA36" s="12">
        <f>'Surv-rate CEA'!W34*'Unit cost and utilities'!$G$6+'Surv-rate CEA'!V34*'Unit cost and utilities'!$H$6+('Surv-rate CEA'!U33-'Surv-rate CEA'!U34)*'Unit cost and utilities'!$G$14</f>
        <v>4211.4945429626423</v>
      </c>
      <c r="AB36" s="12">
        <f t="shared" si="17"/>
        <v>4002.0161855817209</v>
      </c>
      <c r="AC36" s="12">
        <f>AA36-'Surv-rate CEA'!V34*'Unit cost and utilities'!$H$6-('Surv-rate CEA'!U33-'Surv-rate CEA'!U34)*'Unit cost and utilities'!$G$14</f>
        <v>3799.9155446408358</v>
      </c>
      <c r="AD36" s="12">
        <f t="shared" si="18"/>
        <v>3610.9089916565281</v>
      </c>
      <c r="AE36" s="12">
        <f>'Surv-rate CEA'!Z34*'Unit cost and utilities'!$G$12+'Surv-rate CEA'!Y34*'Unit cost and utilities'!$H$12+('Surv-rate CEA'!X33-'Surv-rate CEA'!X34)*'Unit cost and utilities'!$G$14</f>
        <v>1905.7857976703513</v>
      </c>
      <c r="AF36" s="12">
        <f t="shared" si="19"/>
        <v>1810.9926371086292</v>
      </c>
      <c r="AG36" s="12">
        <f>AE36-'Surv-rate CEA'!Y34*'Unit cost and utilities'!$H$12-('Surv-rate CEA'!X33-'Surv-rate CEA'!X34)*'Unit cost and utilities'!$G$14</f>
        <v>1373.4606160762655</v>
      </c>
      <c r="AH36" s="12">
        <f t="shared" si="20"/>
        <v>1305.1451354676524</v>
      </c>
      <c r="AI36" s="12">
        <f>'Surv-rate CEA'!AC34*'Unit cost and utilities'!$G$5+'Surv-rate CEA'!AB34*'Unit cost and utilities'!$H$5+('Surv-rate CEA'!AA33-'Surv-rate CEA'!AA34)*'Unit cost and utilities'!$G$14</f>
        <v>1939.0081576187058</v>
      </c>
      <c r="AJ36" s="12">
        <f t="shared" si="21"/>
        <v>1842.5625277686338</v>
      </c>
      <c r="AK36" s="12">
        <f>AI36-'Surv-rate CEA'!AB34*'Unit cost and utilities'!$H$5-('Surv-rate CEA'!AA33-'Surv-rate CEA'!AA34)*'Unit cost and utilities'!$G$14</f>
        <v>931.00056034954707</v>
      </c>
      <c r="AL36" s="12">
        <f t="shared" si="22"/>
        <v>884.6928978052315</v>
      </c>
      <c r="AM36" s="12">
        <f>'Surv-rate CEA'!AF34*'Unit cost and utilities'!$G$9+'Surv-rate CEA'!AE34*'Unit cost and utilities'!$H$9+('Surv-rate CEA'!AD33-'Surv-rate CEA'!AD34)*'Unit cost and utilities'!G43</f>
        <v>4084.0648912412776</v>
      </c>
      <c r="AN36" s="12">
        <f t="shared" si="23"/>
        <v>3880.9248429456238</v>
      </c>
      <c r="AO36" s="12">
        <f>AM36-'Surv-rate CEA'!AE34*'Unit cost and utilities'!$H$9-('Surv-rate CEA'!AD33-'Surv-rate CEA'!AD34)*'Unit cost and utilities'!G43</f>
        <v>3580.6259671751218</v>
      </c>
      <c r="AP36" s="12">
        <f t="shared" si="24"/>
        <v>3402.5268058565671</v>
      </c>
      <c r="AQ36" s="13">
        <f>'Surv-rate CEA'!AI34*'Unit cost and utilities'!$G$4+'Surv-rate CEA'!AH34*'Unit cost and utilities'!$H$4+('Surv-rate CEA'!AG33-'Surv-rate CEA'!AG34)*'Unit cost and utilities'!$G$14</f>
        <v>2246.0831262127263</v>
      </c>
      <c r="AR36" s="12">
        <f t="shared" si="25"/>
        <v>2134.3636881319489</v>
      </c>
      <c r="AS36" s="13">
        <f>AQ36-'Surv-rate CEA'!AH34*'Unit cost and utilities'!$H$4-('Surv-rate CEA'!AG33-'Surv-rate CEA'!AG34)*'Unit cost and utilities'!$G$14</f>
        <v>1881.705246438107</v>
      </c>
      <c r="AT36" s="12">
        <f t="shared" si="26"/>
        <v>1788.1098445973089</v>
      </c>
      <c r="AU36" s="12">
        <f>'Surv-rate CEA'!AL34*'Unit cost and utilities'!$G$8+'Surv-rate CEA'!AK34*'Unit cost and utilities'!$H$8+('Surv-rate CEA'!AJ33-'Surv-rate CEA'!AJ34)*'Unit cost and utilities'!$G$14</f>
        <v>4539.9833837960023</v>
      </c>
      <c r="AV36" s="12">
        <f t="shared" si="27"/>
        <v>4314.1660992020043</v>
      </c>
      <c r="AW36" s="12">
        <f>AU36-'Surv-rate CEA'!AK34*'Unit cost and utilities'!$H$8-('Surv-rate CEA'!AJ33-'Surv-rate CEA'!AJ34)*'Unit cost and utilities'!$G$14</f>
        <v>4218.6228693198509</v>
      </c>
      <c r="AX36" s="12">
        <f t="shared" si="28"/>
        <v>4008.7899513237012</v>
      </c>
      <c r="AY36" s="12">
        <f>'Surv-rate CEA'!AO34*'Unit cost and utilities'!$G$5+'Surv-rate CEA'!AN34*'Unit cost and utilities'!$H$5+('Surv-rate CEA'!AM33-'Surv-rate CEA'!AM34)*'Unit cost and utilities'!$G$14</f>
        <v>1939.0081576187058</v>
      </c>
      <c r="AZ36" s="12">
        <f t="shared" si="29"/>
        <v>1842.5625277686338</v>
      </c>
      <c r="BA36" s="12">
        <f>AY36-'Surv-rate CEA'!AN34*'Unit cost and utilities'!$H$5-('Surv-rate CEA'!AM33-'Surv-rate CEA'!AM34)*'Unit cost and utilities'!$G$14</f>
        <v>931.00056034954707</v>
      </c>
      <c r="BB36" s="12">
        <f t="shared" si="30"/>
        <v>884.6928978052315</v>
      </c>
    </row>
    <row r="37" spans="1:54">
      <c r="A37" s="12">
        <v>32</v>
      </c>
      <c r="B37" s="12">
        <f t="shared" si="31"/>
        <v>1.7835616438356163</v>
      </c>
      <c r="C37" s="12">
        <f>'Surv-rate CEA'!D35*'Unit cost and utilities'!$G$7+'Surv-rate CEA'!E35*'Unit cost and utilities'!$H$7+'Unit cost and utilities'!$G$14*('Surv-rate CEA'!C34-'Surv-rate CEA'!C35)</f>
        <v>2130.2197200333235</v>
      </c>
      <c r="D37" s="12">
        <f t="shared" si="5"/>
        <v>2020.8236653567958</v>
      </c>
      <c r="E37" s="12">
        <f>C37-'Surv-rate CEA'!E35*'Unit cost and utilities'!$H$7-'Unit cost and utilities'!$G$14*('Surv-rate CEA'!C34-'Surv-rate CEA'!C35)</f>
        <v>1501.3461951560162</v>
      </c>
      <c r="F37" s="12">
        <f t="shared" si="6"/>
        <v>1424.2455332341017</v>
      </c>
      <c r="G37" s="12">
        <f>'Surv-rate CEA'!G35*'Unit cost and utilities'!$G$4+'Surv-rate CEA'!H35*'Unit cost and utilities'!$H$4+('Surv-rate CEA'!F34-'Surv-rate CEA'!F35)*'Unit cost and utilities'!$G$14</f>
        <v>1627.4309383845184</v>
      </c>
      <c r="H37" s="12">
        <f t="shared" si="7"/>
        <v>1543.8552760979067</v>
      </c>
      <c r="I37" s="12">
        <f>G37-'Surv-rate CEA'!H35*'Unit cost and utilities'!$H$4-('Surv-rate CEA'!F34-'Surv-rate CEA'!F35)*'Unit cost and utilities'!$G$14</f>
        <v>388.24596127648488</v>
      </c>
      <c r="J37" s="12">
        <f t="shared" si="8"/>
        <v>368.30784127491103</v>
      </c>
      <c r="K37" s="12">
        <f>'Surv-rate CEA'!K35*'Unit cost and utilities'!$G$10+'Surv-rate CEA'!J35*'Unit cost and utilities'!$H$10+('Surv-rate CEA'!I34-'Surv-rate CEA'!I35)*'Unit cost and utilities'!$G$14</f>
        <v>1817.2979431663823</v>
      </c>
      <c r="L37" s="12">
        <f t="shared" si="9"/>
        <v>1723.9717837638859</v>
      </c>
      <c r="M37" s="12">
        <f>K37-'Surv-rate CEA'!J35*'Unit cost and utilities'!$H$10-('Surv-rate CEA'!I34-'Surv-rate CEA'!I35)*'Unit cost and utilities'!$G$14</f>
        <v>1293.4668062339513</v>
      </c>
      <c r="N37" s="12">
        <f t="shared" si="10"/>
        <v>1227.0416557547182</v>
      </c>
      <c r="O37" s="12">
        <f>'Surv-rate CEA'!N35*'Unit cost and utilities'!$G$3+'Surv-rate CEA'!M35*'Unit cost and utilities'!$H$3+('Surv-rate CEA'!L34-'Surv-rate CEA'!L35)*'Unit cost and utilities'!$G$14</f>
        <v>1370.5539683228199</v>
      </c>
      <c r="P37" s="12">
        <f t="shared" si="11"/>
        <v>1300.1700565386261</v>
      </c>
      <c r="Q37" s="12">
        <f>O37-'Surv-rate CEA'!M35*'Unit cost and utilities'!$H$3-('Surv-rate CEA'!L34-'Surv-rate CEA'!L35)*'Unit cost and utilities'!$G$14</f>
        <v>1030.0032082423779</v>
      </c>
      <c r="R37" s="12">
        <f t="shared" si="12"/>
        <v>977.10806027889953</v>
      </c>
      <c r="S37" s="12">
        <f>'Surv-rate CEA'!Q35*'Unit cost and utilities'!$G$11+'Surv-rate CEA'!P35*'Unit cost and utilities'!$H$11+('Surv-rate CEA'!O34-'Surv-rate CEA'!O35)*'Unit cost and utilities'!$G$14</f>
        <v>2708.7604179186878</v>
      </c>
      <c r="T37" s="12">
        <f t="shared" si="13"/>
        <v>2569.653780233627</v>
      </c>
      <c r="U37" s="12">
        <f>S37-'Surv-rate CEA'!P35*'Unit cost and utilities'!$H$11-('Surv-rate CEA'!O34-'Surv-rate CEA'!O35)*'Unit cost and utilities'!$G$14</f>
        <v>2184.9292809862568</v>
      </c>
      <c r="V37" s="12">
        <f t="shared" si="14"/>
        <v>2072.7236522244593</v>
      </c>
      <c r="W37" s="12">
        <f>'Surv-rate CEA'!T35*'Unit cost and utilities'!$G$4+'Surv-rate CEA'!S35*'Unit cost and utilities'!$H$4+('Surv-rate CEA'!R34-'Surv-rate CEA'!R35)*'Unit cost and utilities'!$G$14</f>
        <v>2183.5093942652857</v>
      </c>
      <c r="X37" s="12">
        <f t="shared" si="15"/>
        <v>2071.3766828668481</v>
      </c>
      <c r="Y37" s="12">
        <f>W37-'Surv-rate CEA'!S35*'Unit cost and utilities'!$H$4-('Surv-rate CEA'!R34-'Surv-rate CEA'!R35)*'Unit cost and utilities'!$G$14</f>
        <v>1842.9586341848437</v>
      </c>
      <c r="Z37" s="12">
        <f t="shared" si="16"/>
        <v>1748.3146866071215</v>
      </c>
      <c r="AA37" s="12">
        <f>'Surv-rate CEA'!W35*'Unit cost and utilities'!$G$6+'Surv-rate CEA'!V35*'Unit cost and utilities'!$H$6+('Surv-rate CEA'!U34-'Surv-rate CEA'!U35)*'Unit cost and utilities'!$G$14</f>
        <v>4021.7143088501575</v>
      </c>
      <c r="AB37" s="12">
        <f t="shared" si="17"/>
        <v>3815.1817740666265</v>
      </c>
      <c r="AC37" s="12">
        <f>AA37-'Surv-rate CEA'!V35*'Unit cost and utilities'!$H$6-('Surv-rate CEA'!U34-'Surv-rate CEA'!U35)*'Unit cost and utilities'!$G$14</f>
        <v>3614.0571170821113</v>
      </c>
      <c r="AD37" s="12">
        <f t="shared" si="18"/>
        <v>3428.4595534757505</v>
      </c>
      <c r="AE37" s="12">
        <f>'Surv-rate CEA'!Z35*'Unit cost and utilities'!$G$12+'Surv-rate CEA'!Y35*'Unit cost and utilities'!$H$12+('Surv-rate CEA'!X34-'Surv-rate CEA'!X35)*'Unit cost and utilities'!$G$14</f>
        <v>1817.2979431663823</v>
      </c>
      <c r="AF37" s="12">
        <f t="shared" si="19"/>
        <v>1723.9717837638859</v>
      </c>
      <c r="AG37" s="12">
        <f>AE37-'Surv-rate CEA'!Y35*'Unit cost and utilities'!$H$12-('Surv-rate CEA'!X34-'Surv-rate CEA'!X35)*'Unit cost and utilities'!$G$14</f>
        <v>1293.4668062339513</v>
      </c>
      <c r="AH37" s="12">
        <f t="shared" si="20"/>
        <v>1227.0416557547182</v>
      </c>
      <c r="AI37" s="12">
        <f>'Surv-rate CEA'!AC35*'Unit cost and utilities'!$G$5+'Surv-rate CEA'!AB35*'Unit cost and utilities'!$H$5+('Surv-rate CEA'!AA34-'Surv-rate CEA'!AA35)*'Unit cost and utilities'!$G$14</f>
        <v>1867.0960769579065</v>
      </c>
      <c r="AJ37" s="12">
        <f t="shared" si="21"/>
        <v>1771.2125666324916</v>
      </c>
      <c r="AK37" s="12">
        <f>AI37-'Surv-rate CEA'!AB35*'Unit cost and utilities'!$H$5-('Surv-rate CEA'!AA34-'Surv-rate CEA'!AA35)*'Unit cost and utilities'!$G$14</f>
        <v>874.33144150793441</v>
      </c>
      <c r="AL37" s="12">
        <f t="shared" si="22"/>
        <v>829.430716347474</v>
      </c>
      <c r="AM37" s="12">
        <f>'Surv-rate CEA'!AF35*'Unit cost and utilities'!$G$9+'Surv-rate CEA'!AE35*'Unit cost and utilities'!$H$9+('Surv-rate CEA'!AD34-'Surv-rate CEA'!AD35)*'Unit cost and utilities'!G44</f>
        <v>3900.1326002556029</v>
      </c>
      <c r="AN37" s="12">
        <f t="shared" si="23"/>
        <v>3699.8438154082842</v>
      </c>
      <c r="AO37" s="12">
        <f>AM37-'Surv-rate CEA'!AE35*'Unit cost and utilities'!$H$9-('Surv-rate CEA'!AD34-'Surv-rate CEA'!AD35)*'Unit cost and utilities'!G44</f>
        <v>3397.8766619472399</v>
      </c>
      <c r="AP37" s="12">
        <f t="shared" si="24"/>
        <v>3223.3809056650366</v>
      </c>
      <c r="AQ37" s="13">
        <f>'Surv-rate CEA'!AI35*'Unit cost and utilities'!$G$4+'Surv-rate CEA'!AH35*'Unit cost and utilities'!$H$4+('Surv-rate CEA'!AG34-'Surv-rate CEA'!AG35)*'Unit cost and utilities'!$G$14</f>
        <v>2183.5093942652857</v>
      </c>
      <c r="AR37" s="12">
        <f t="shared" si="25"/>
        <v>2071.3766828668481</v>
      </c>
      <c r="AS37" s="13">
        <f>AQ37-'Surv-rate CEA'!AH35*'Unit cost and utilities'!$H$4-('Surv-rate CEA'!AG34-'Surv-rate CEA'!AG35)*'Unit cost and utilities'!$G$14</f>
        <v>1842.9586341848437</v>
      </c>
      <c r="AT37" s="12">
        <f t="shared" si="26"/>
        <v>1748.3146866071215</v>
      </c>
      <c r="AU37" s="12">
        <f>'Surv-rate CEA'!AL35*'Unit cost and utilities'!$G$8+'Surv-rate CEA'!AK35*'Unit cost and utilities'!$H$8+('Surv-rate CEA'!AJ34-'Surv-rate CEA'!AJ35)*'Unit cost and utilities'!$G$14</f>
        <v>4335.0025969949975</v>
      </c>
      <c r="AV37" s="12">
        <f t="shared" si="27"/>
        <v>4112.3813449880281</v>
      </c>
      <c r="AW37" s="12">
        <f>AU37-'Surv-rate CEA'!AK35*'Unit cost and utilities'!$H$8-('Surv-rate CEA'!AJ34-'Surv-rate CEA'!AJ35)*'Unit cost and utilities'!$G$14</f>
        <v>4016.5814958125111</v>
      </c>
      <c r="AX37" s="12">
        <f t="shared" si="28"/>
        <v>3810.3125533196862</v>
      </c>
      <c r="AY37" s="12">
        <f>'Surv-rate CEA'!AO35*'Unit cost and utilities'!$G$5+'Surv-rate CEA'!AN35*'Unit cost and utilities'!$H$5+('Surv-rate CEA'!AM34-'Surv-rate CEA'!AM35)*'Unit cost and utilities'!$G$14</f>
        <v>1867.0960769579065</v>
      </c>
      <c r="AZ37" s="12">
        <f t="shared" si="29"/>
        <v>1771.2125666324916</v>
      </c>
      <c r="BA37" s="12">
        <f>AY37-'Surv-rate CEA'!AN35*'Unit cost and utilities'!$H$5-('Surv-rate CEA'!AM34-'Surv-rate CEA'!AM35)*'Unit cost and utilities'!$G$14</f>
        <v>874.33144150793441</v>
      </c>
      <c r="BB37" s="12">
        <f t="shared" si="30"/>
        <v>829.430716347474</v>
      </c>
    </row>
    <row r="38" spans="1:54">
      <c r="A38" s="12">
        <v>33</v>
      </c>
      <c r="B38" s="12">
        <f t="shared" si="31"/>
        <v>1.8410958904109589</v>
      </c>
      <c r="C38" s="12">
        <f>'Surv-rate CEA'!D36*'Unit cost and utilities'!$G$7+'Surv-rate CEA'!E36*'Unit cost and utilities'!$H$7+'Unit cost and utilities'!$G$14*('Surv-rate CEA'!C35-'Surv-rate CEA'!C36)</f>
        <v>2022.570741406468</v>
      </c>
      <c r="D38" s="12">
        <f t="shared" si="5"/>
        <v>1915.442673883977</v>
      </c>
      <c r="E38" s="12">
        <f>C38-'Surv-rate CEA'!E36*'Unit cost and utilities'!$H$7-'Unit cost and utilities'!$G$14*('Surv-rate CEA'!C35-'Surv-rate CEA'!C36)</f>
        <v>1405.3707158390293</v>
      </c>
      <c r="F38" s="12">
        <f t="shared" si="6"/>
        <v>1330.9334435803387</v>
      </c>
      <c r="G38" s="12">
        <f>'Surv-rate CEA'!G36*'Unit cost and utilities'!$G$4+'Surv-rate CEA'!H36*'Unit cost and utilities'!$H$4+('Surv-rate CEA'!F35-'Surv-rate CEA'!F36)*'Unit cost and utilities'!$G$14</f>
        <v>1571.1448722089713</v>
      </c>
      <c r="H38" s="12">
        <f t="shared" si="7"/>
        <v>1487.9271579842639</v>
      </c>
      <c r="I38" s="12">
        <f>G38-'Surv-rate CEA'!H36*'Unit cost and utilities'!$H$4-('Surv-rate CEA'!F35-'Surv-rate CEA'!F36)*'Unit cost and utilities'!$G$14</f>
        <v>360.14038101227641</v>
      </c>
      <c r="J38" s="12">
        <f t="shared" si="8"/>
        <v>341.06508131332498</v>
      </c>
      <c r="K38" s="12">
        <f>'Surv-rate CEA'!K36*'Unit cost and utilities'!$G$10+'Surv-rate CEA'!J36*'Unit cost and utilities'!$H$10+('Surv-rate CEA'!I35-'Surv-rate CEA'!I36)*'Unit cost and utilities'!$G$14</f>
        <v>1734.3961968492404</v>
      </c>
      <c r="L38" s="12">
        <f t="shared" si="9"/>
        <v>1642.5316656943933</v>
      </c>
      <c r="M38" s="12">
        <f>K38-'Surv-rate CEA'!J36*'Unit cost and utilities'!$H$10-('Surv-rate CEA'!I35-'Surv-rate CEA'!I36)*'Unit cost and utilities'!$G$14</f>
        <v>1219.0568064611207</v>
      </c>
      <c r="N38" s="12">
        <f t="shared" si="10"/>
        <v>1154.48789067353</v>
      </c>
      <c r="O38" s="12">
        <f>'Surv-rate CEA'!N36*'Unit cost and utilities'!$G$3+'Surv-rate CEA'!M36*'Unit cost and utilities'!$H$3+('Surv-rate CEA'!L35-'Surv-rate CEA'!L36)*'Unit cost and utilities'!$G$14</f>
        <v>1327.2662827752902</v>
      </c>
      <c r="P38" s="12">
        <f t="shared" si="11"/>
        <v>1256.9659125333071</v>
      </c>
      <c r="Q38" s="12">
        <f>O38-'Surv-rate CEA'!M36*'Unit cost and utilities'!$H$3-('Surv-rate CEA'!L35-'Surv-rate CEA'!L36)*'Unit cost and utilities'!$G$14</f>
        <v>1008.5919856602012</v>
      </c>
      <c r="R38" s="12">
        <f t="shared" si="12"/>
        <v>955.17061051101177</v>
      </c>
      <c r="S38" s="12">
        <f>'Surv-rate CEA'!Q36*'Unit cost and utilities'!$G$11+'Surv-rate CEA'!P36*'Unit cost and utilities'!$H$11+('Surv-rate CEA'!O35-'Surv-rate CEA'!O36)*'Unit cost and utilities'!$G$14</f>
        <v>2574.5750033820705</v>
      </c>
      <c r="T38" s="12">
        <f t="shared" si="13"/>
        <v>2438.2093182875469</v>
      </c>
      <c r="U38" s="12">
        <f>S38-'Surv-rate CEA'!P36*'Unit cost and utilities'!$H$11-('Surv-rate CEA'!O35-'Surv-rate CEA'!O36)*'Unit cost and utilities'!$G$14</f>
        <v>2059.2356129939508</v>
      </c>
      <c r="V38" s="12">
        <f t="shared" si="14"/>
        <v>1950.1655432666837</v>
      </c>
      <c r="W38" s="12">
        <f>'Surv-rate CEA'!T36*'Unit cost and utilities'!$G$4+'Surv-rate CEA'!S36*'Unit cost and utilities'!$H$4+('Surv-rate CEA'!R35-'Surv-rate CEA'!R36)*'Unit cost and utilities'!$G$14</f>
        <v>2123.3223734196217</v>
      </c>
      <c r="X38" s="12">
        <f t="shared" si="15"/>
        <v>2010.8578657833968</v>
      </c>
      <c r="Y38" s="12">
        <f>W38-'Surv-rate CEA'!S36*'Unit cost and utilities'!$H$4-('Surv-rate CEA'!R35-'Surv-rate CEA'!R36)*'Unit cost and utilities'!$G$14</f>
        <v>1804.6480763045329</v>
      </c>
      <c r="Z38" s="12">
        <f t="shared" si="16"/>
        <v>1709.0625637611015</v>
      </c>
      <c r="AA38" s="12">
        <f>'Surv-rate CEA'!W36*'Unit cost and utilities'!$G$6+'Surv-rate CEA'!V36*'Unit cost and utilities'!$H$6+('Surv-rate CEA'!U35-'Surv-rate CEA'!U36)*'Unit cost and utilities'!$G$14</f>
        <v>3842.7061270906552</v>
      </c>
      <c r="AB38" s="12">
        <f t="shared" si="17"/>
        <v>3639.1722417117967</v>
      </c>
      <c r="AC38" s="12">
        <f>AA38-'Surv-rate CEA'!V36*'Unit cost and utilities'!$H$6-('Surv-rate CEA'!U35-'Surv-rate CEA'!U36)*'Unit cost and utilities'!$G$14</f>
        <v>3439.1031356334861</v>
      </c>
      <c r="AD38" s="12">
        <f t="shared" si="18"/>
        <v>3256.9466031629545</v>
      </c>
      <c r="AE38" s="12">
        <f>'Surv-rate CEA'!Z36*'Unit cost and utilities'!$G$12+'Surv-rate CEA'!Y36*'Unit cost and utilities'!$H$12+('Surv-rate CEA'!X35-'Surv-rate CEA'!X36)*'Unit cost and utilities'!$G$14</f>
        <v>1734.3961968492404</v>
      </c>
      <c r="AF38" s="12">
        <f t="shared" si="19"/>
        <v>1642.5316656943933</v>
      </c>
      <c r="AG38" s="12">
        <f>AE38-'Surv-rate CEA'!Y36*'Unit cost and utilities'!$H$12-('Surv-rate CEA'!X35-'Surv-rate CEA'!X36)*'Unit cost and utilities'!$G$14</f>
        <v>1219.0568064611207</v>
      </c>
      <c r="AH38" s="12">
        <f t="shared" si="20"/>
        <v>1154.48789067353</v>
      </c>
      <c r="AI38" s="12">
        <f>'Surv-rate CEA'!AC36*'Unit cost and utilities'!$G$5+'Surv-rate CEA'!AB36*'Unit cost and utilities'!$H$5+('Surv-rate CEA'!AA35-'Surv-rate CEA'!AA36)*'Unit cost and utilities'!$G$14</f>
        <v>1799.1448628804972</v>
      </c>
      <c r="AJ38" s="12">
        <f t="shared" si="21"/>
        <v>1703.8508351327328</v>
      </c>
      <c r="AK38" s="12">
        <f>AI38-'Surv-rate CEA'!AB36*'Unit cost and utilities'!$H$5-('Surv-rate CEA'!AA35-'Surv-rate CEA'!AA36)*'Unit cost and utilities'!$G$14</f>
        <v>821.79067494165531</v>
      </c>
      <c r="AL38" s="12">
        <f t="shared" si="22"/>
        <v>778.26347210410052</v>
      </c>
      <c r="AM38" s="12">
        <f>'Surv-rate CEA'!AF36*'Unit cost and utilities'!$G$9+'Surv-rate CEA'!AE36*'Unit cost and utilities'!$H$9+('Surv-rate CEA'!AD35-'Surv-rate CEA'!AD36)*'Unit cost and utilities'!G45</f>
        <v>3726.9430015281055</v>
      </c>
      <c r="AN38" s="12">
        <f t="shared" si="23"/>
        <v>3529.5406593768798</v>
      </c>
      <c r="AO38" s="12">
        <f>AM38-'Surv-rate CEA'!AE36*'Unit cost and utilities'!$H$9-('Surv-rate CEA'!AD35-'Surv-rate CEA'!AD36)*'Unit cost and utilities'!G45</f>
        <v>3226.321884043522</v>
      </c>
      <c r="AP38" s="12">
        <f t="shared" si="24"/>
        <v>3055.4355849552844</v>
      </c>
      <c r="AQ38" s="13">
        <f>'Surv-rate CEA'!AI36*'Unit cost and utilities'!$G$4+'Surv-rate CEA'!AH36*'Unit cost and utilities'!$H$4+('Surv-rate CEA'!AG35-'Surv-rate CEA'!AG36)*'Unit cost and utilities'!$G$14</f>
        <v>2123.3223734196217</v>
      </c>
      <c r="AR38" s="12">
        <f t="shared" si="25"/>
        <v>2010.8578657833968</v>
      </c>
      <c r="AS38" s="13">
        <f>AQ38-'Surv-rate CEA'!AH36*'Unit cost and utilities'!$H$4-('Surv-rate CEA'!AG35-'Surv-rate CEA'!AG36)*'Unit cost and utilities'!$G$14</f>
        <v>1804.6480763045329</v>
      </c>
      <c r="AT38" s="12">
        <f t="shared" si="26"/>
        <v>1709.0625637611015</v>
      </c>
      <c r="AU38" s="12">
        <f>'Surv-rate CEA'!AL36*'Unit cost and utilities'!$G$8+'Surv-rate CEA'!AK36*'Unit cost and utilities'!$H$8+('Surv-rate CEA'!AJ35-'Surv-rate CEA'!AJ36)*'Unit cost and utilities'!$G$14</f>
        <v>4141.5325216930578</v>
      </c>
      <c r="AV38" s="12">
        <f t="shared" si="27"/>
        <v>3922.1709109728313</v>
      </c>
      <c r="AW38" s="12">
        <f>AU38-'Surv-rate CEA'!AK36*'Unit cost and utilities'!$H$8-('Surv-rate CEA'!AJ35-'Surv-rate CEA'!AJ36)*'Unit cost and utilities'!$G$14</f>
        <v>3826.1416094588376</v>
      </c>
      <c r="AX38" s="12">
        <f t="shared" si="28"/>
        <v>3623.4850851171041</v>
      </c>
      <c r="AY38" s="12">
        <f>'Surv-rate CEA'!AO36*'Unit cost and utilities'!$G$5+'Surv-rate CEA'!AN36*'Unit cost and utilities'!$H$5+('Surv-rate CEA'!AM35-'Surv-rate CEA'!AM36)*'Unit cost and utilities'!$G$14</f>
        <v>1799.1448628804972</v>
      </c>
      <c r="AZ38" s="12">
        <f t="shared" si="29"/>
        <v>1703.8508351327328</v>
      </c>
      <c r="BA38" s="12">
        <f>AY38-'Surv-rate CEA'!AN36*'Unit cost and utilities'!$H$5-('Surv-rate CEA'!AM35-'Surv-rate CEA'!AM36)*'Unit cost and utilities'!$G$14</f>
        <v>821.79067494165531</v>
      </c>
      <c r="BB38" s="12">
        <f t="shared" si="30"/>
        <v>778.26347210410052</v>
      </c>
    </row>
    <row r="39" spans="1:54">
      <c r="A39" s="12">
        <v>34</v>
      </c>
      <c r="B39" s="12">
        <f t="shared" si="31"/>
        <v>1.8986301369863015</v>
      </c>
      <c r="C39" s="12">
        <f>'Surv-rate CEA'!D37*'Unit cost and utilities'!$G$7+'Surv-rate CEA'!E37*'Unit cost and utilities'!$H$7+'Unit cost and utilities'!$G$14*('Surv-rate CEA'!C36-'Surv-rate CEA'!C37)</f>
        <v>1922.3754112458196</v>
      </c>
      <c r="D39" s="12">
        <f t="shared" si="5"/>
        <v>1817.4608360764382</v>
      </c>
      <c r="E39" s="12">
        <f>C39-'Surv-rate CEA'!E37*'Unit cost and utilities'!$H$7-'Unit cost and utilities'!$G$14*('Surv-rate CEA'!C36-'Surv-rate CEA'!C37)</f>
        <v>1316.7159325900222</v>
      </c>
      <c r="F39" s="12">
        <f t="shared" si="6"/>
        <v>1244.8555187092013</v>
      </c>
      <c r="G39" s="12">
        <f>'Surv-rate CEA'!G37*'Unit cost and utilities'!$G$4+'Surv-rate CEA'!H37*'Unit cost and utilities'!$H$4+('Surv-rate CEA'!F36-'Surv-rate CEA'!F37)*'Unit cost and utilities'!$G$14</f>
        <v>1517.8614111313047</v>
      </c>
      <c r="H39" s="12">
        <f t="shared" si="7"/>
        <v>1435.0233847066756</v>
      </c>
      <c r="I39" s="12">
        <f>G39-'Surv-rate CEA'!H37*'Unit cost and utilities'!$H$4-('Surv-rate CEA'!F36-'Surv-rate CEA'!F37)*'Unit cost and utilities'!$G$14</f>
        <v>334.44467387686052</v>
      </c>
      <c r="J39" s="12">
        <f t="shared" si="8"/>
        <v>316.19219276823367</v>
      </c>
      <c r="K39" s="12">
        <f>'Surv-rate CEA'!K37*'Unit cost and utilities'!$G$10+'Surv-rate CEA'!J37*'Unit cost and utilities'!$H$10+('Surv-rate CEA'!I36-'Surv-rate CEA'!I37)*'Unit cost and utilities'!$G$14</f>
        <v>1656.6488870088035</v>
      </c>
      <c r="L39" s="12">
        <f t="shared" si="9"/>
        <v>1566.2364664334075</v>
      </c>
      <c r="M39" s="12">
        <f>K39-'Surv-rate CEA'!J37*'Unit cost and utilities'!$H$10-('Surv-rate CEA'!I36-'Surv-rate CEA'!I37)*'Unit cost and utilities'!$G$14</f>
        <v>1149.776317442778</v>
      </c>
      <c r="N39" s="12">
        <f t="shared" si="10"/>
        <v>1087.0267144366981</v>
      </c>
      <c r="O39" s="12">
        <f>'Surv-rate CEA'!N37*'Unit cost and utilities'!$G$3+'Surv-rate CEA'!M37*'Unit cost and utilities'!$H$3+('Surv-rate CEA'!L36-'Surv-rate CEA'!L37)*'Unit cost and utilities'!$G$14</f>
        <v>1286.0294561113312</v>
      </c>
      <c r="P39" s="12">
        <f t="shared" si="11"/>
        <v>1215.8437716430763</v>
      </c>
      <c r="Q39" s="12">
        <f>O39-'Surv-rate CEA'!M37*'Unit cost and utilities'!$H$3-('Surv-rate CEA'!L36-'Surv-rate CEA'!L37)*'Unit cost and utilities'!$G$14</f>
        <v>987.47085076010796</v>
      </c>
      <c r="R39" s="12">
        <f t="shared" si="12"/>
        <v>933.57914771730589</v>
      </c>
      <c r="S39" s="12">
        <f>'Surv-rate CEA'!Q37*'Unit cost and utilities'!$G$11+'Surv-rate CEA'!P37*'Unit cost and utilities'!$H$11+('Surv-rate CEA'!O36-'Surv-rate CEA'!O37)*'Unit cost and utilities'!$G$14</f>
        <v>2449.079304565063</v>
      </c>
      <c r="T39" s="12">
        <f t="shared" si="13"/>
        <v>2315.4196076653552</v>
      </c>
      <c r="U39" s="12">
        <f>S39-'Surv-rate CEA'!P37*'Unit cost and utilities'!$H$11-('Surv-rate CEA'!O36-'Surv-rate CEA'!O37)*'Unit cost and utilities'!$G$14</f>
        <v>1942.2067349990375</v>
      </c>
      <c r="V39" s="12">
        <f t="shared" si="14"/>
        <v>1836.2098556686458</v>
      </c>
      <c r="W39" s="12">
        <f>'Surv-rate CEA'!T37*'Unit cost and utilities'!$G$4+'Surv-rate CEA'!S37*'Unit cost and utilities'!$H$4+('Surv-rate CEA'!R36-'Surv-rate CEA'!R37)*'Unit cost and utilities'!$G$14</f>
        <v>2065.415170312473</v>
      </c>
      <c r="X39" s="12">
        <f t="shared" si="15"/>
        <v>1952.6941305644154</v>
      </c>
      <c r="Y39" s="12">
        <f>W39-'Surv-rate CEA'!S37*'Unit cost and utilities'!$H$4-('Surv-rate CEA'!R36-'Surv-rate CEA'!R37)*'Unit cost and utilities'!$G$14</f>
        <v>1766.8565649612499</v>
      </c>
      <c r="Z39" s="12">
        <f t="shared" si="16"/>
        <v>1670.4295066386451</v>
      </c>
      <c r="AA39" s="12">
        <f>'Surv-rate CEA'!W37*'Unit cost and utilities'!$G$6+'Surv-rate CEA'!V37*'Unit cost and utilities'!$H$6+('Surv-rate CEA'!U36-'Surv-rate CEA'!U37)*'Unit cost and utilities'!$G$14</f>
        <v>3673.7511798976602</v>
      </c>
      <c r="AB39" s="12">
        <f t="shared" si="17"/>
        <v>3473.2544184106864</v>
      </c>
      <c r="AC39" s="12">
        <f>AA39-'Surv-rate CEA'!V37*'Unit cost and utilities'!$H$6-('Surv-rate CEA'!U36-'Surv-rate CEA'!U37)*'Unit cost and utilities'!$G$14</f>
        <v>3274.3152453940038</v>
      </c>
      <c r="AD39" s="12">
        <f t="shared" si="18"/>
        <v>3095.6178947456642</v>
      </c>
      <c r="AE39" s="12">
        <f>'Surv-rate CEA'!Z37*'Unit cost and utilities'!$G$12+'Surv-rate CEA'!Y37*'Unit cost and utilities'!$H$12+('Surv-rate CEA'!X36-'Surv-rate CEA'!X37)*'Unit cost and utilities'!$G$14</f>
        <v>1656.6488870088035</v>
      </c>
      <c r="AF39" s="12">
        <f t="shared" si="19"/>
        <v>1566.2364664334075</v>
      </c>
      <c r="AG39" s="12">
        <f>AE39-'Surv-rate CEA'!Y37*'Unit cost and utilities'!$H$12-('Surv-rate CEA'!X36-'Surv-rate CEA'!X37)*'Unit cost and utilities'!$G$14</f>
        <v>1149.776317442778</v>
      </c>
      <c r="AH39" s="12">
        <f t="shared" si="20"/>
        <v>1087.0267144366981</v>
      </c>
      <c r="AI39" s="12">
        <f>'Surv-rate CEA'!AC37*'Unit cost and utilities'!$G$5+'Surv-rate CEA'!AB37*'Unit cost and utilities'!$H$5+('Surv-rate CEA'!AA36-'Surv-rate CEA'!AA37)*'Unit cost and utilities'!$G$14</f>
        <v>1734.868737293192</v>
      </c>
      <c r="AJ39" s="12">
        <f t="shared" si="21"/>
        <v>1640.1874302586828</v>
      </c>
      <c r="AK39" s="12">
        <f>AI39-'Surv-rate CEA'!AB37*'Unit cost and utilities'!$H$5-('Surv-rate CEA'!AA36-'Surv-rate CEA'!AA37)*'Unit cost and utilities'!$G$14</f>
        <v>773.02760761102695</v>
      </c>
      <c r="AL39" s="12">
        <f t="shared" si="22"/>
        <v>730.83924909776704</v>
      </c>
      <c r="AM39" s="12">
        <f>'Surv-rate CEA'!AF37*'Unit cost and utilities'!$G$9+'Surv-rate CEA'!AE37*'Unit cost and utilities'!$H$9+('Surv-rate CEA'!AD36-'Surv-rate CEA'!AD37)*'Unit cost and utilities'!G46</f>
        <v>3563.7505481639023</v>
      </c>
      <c r="AN39" s="12">
        <f t="shared" si="23"/>
        <v>3369.2571247758233</v>
      </c>
      <c r="AO39" s="12">
        <f>AM39-'Surv-rate CEA'!AE37*'Unit cost and utilities'!$H$9-('Surv-rate CEA'!AD36-'Surv-rate CEA'!AD37)*'Unit cost and utilities'!G46</f>
        <v>3065.1670733028382</v>
      </c>
      <c r="AP39" s="12">
        <f t="shared" si="24"/>
        <v>2897.8840860998657</v>
      </c>
      <c r="AQ39" s="13">
        <f>'Surv-rate CEA'!AI37*'Unit cost and utilities'!$G$4+'Surv-rate CEA'!AH37*'Unit cost and utilities'!$H$4+('Surv-rate CEA'!AG36-'Surv-rate CEA'!AG37)*'Unit cost and utilities'!$G$14</f>
        <v>2065.415170312473</v>
      </c>
      <c r="AR39" s="12">
        <f t="shared" si="25"/>
        <v>1952.6941305644154</v>
      </c>
      <c r="AS39" s="13">
        <f>AQ39-'Surv-rate CEA'!AH37*'Unit cost and utilities'!$H$4-('Surv-rate CEA'!AG36-'Surv-rate CEA'!AG37)*'Unit cost and utilities'!$G$14</f>
        <v>1766.8565649612499</v>
      </c>
      <c r="AT39" s="12">
        <f t="shared" si="26"/>
        <v>1670.4295066386451</v>
      </c>
      <c r="AU39" s="12">
        <f>'Surv-rate CEA'!AL37*'Unit cost and utilities'!$G$8+'Surv-rate CEA'!AK37*'Unit cost and utilities'!$H$8+('Surv-rate CEA'!AJ36-'Surv-rate CEA'!AJ37)*'Unit cost and utilities'!$G$14</f>
        <v>3958.8173219714272</v>
      </c>
      <c r="AV39" s="12">
        <f t="shared" si="27"/>
        <v>3742.7629368195408</v>
      </c>
      <c r="AW39" s="12">
        <f>AU39-'Surv-rate CEA'!AK37*'Unit cost and utilities'!$H$8-('Surv-rate CEA'!AJ36-'Surv-rate CEA'!AJ37)*'Unit cost and utilities'!$G$14</f>
        <v>3646.5362628688381</v>
      </c>
      <c r="AX39" s="12">
        <f t="shared" si="28"/>
        <v>3447.524768745172</v>
      </c>
      <c r="AY39" s="12">
        <f>'Surv-rate CEA'!AO37*'Unit cost and utilities'!$G$5+'Surv-rate CEA'!AN37*'Unit cost and utilities'!$H$5+('Surv-rate CEA'!AM36-'Surv-rate CEA'!AM37)*'Unit cost and utilities'!$G$14</f>
        <v>1734.868737293192</v>
      </c>
      <c r="AZ39" s="12">
        <f t="shared" si="29"/>
        <v>1640.1874302586828</v>
      </c>
      <c r="BA39" s="12">
        <f>AY39-'Surv-rate CEA'!AN37*'Unit cost and utilities'!$H$5-('Surv-rate CEA'!AM36-'Surv-rate CEA'!AM37)*'Unit cost and utilities'!$G$14</f>
        <v>773.02760761102695</v>
      </c>
      <c r="BB39" s="12">
        <f t="shared" si="30"/>
        <v>730.83924909776704</v>
      </c>
    </row>
    <row r="40" spans="1:54">
      <c r="A40" s="12">
        <v>35</v>
      </c>
      <c r="B40" s="12">
        <f t="shared" si="31"/>
        <v>1.9561643835616438</v>
      </c>
      <c r="C40" s="12">
        <f>'Surv-rate CEA'!D38*'Unit cost and utilities'!$G$7+'Surv-rate CEA'!E38*'Unit cost and utilities'!$H$7+'Unit cost and utilities'!$G$14*('Surv-rate CEA'!C37-'Surv-rate CEA'!C38)</f>
        <v>1829.0015264096244</v>
      </c>
      <c r="D40" s="12">
        <f t="shared" si="5"/>
        <v>1726.2446521911327</v>
      </c>
      <c r="E40" s="12">
        <f>C40-'Surv-rate CEA'!E38*'Unit cost and utilities'!$H$7-'Unit cost and utilities'!$G$14*('Surv-rate CEA'!C37-'Surv-rate CEA'!C38)</f>
        <v>1234.7311694008708</v>
      </c>
      <c r="F40" s="12">
        <f t="shared" si="6"/>
        <v>1165.3615632875071</v>
      </c>
      <c r="G40" s="12">
        <f>'Surv-rate CEA'!G38*'Unit cost and utilities'!$G$4+'Surv-rate CEA'!H38*'Unit cost and utilities'!$H$4+('Surv-rate CEA'!F37-'Surv-rate CEA'!F38)*'Unit cost and utilities'!$G$14</f>
        <v>1467.3611116653988</v>
      </c>
      <c r="H40" s="12">
        <f t="shared" si="7"/>
        <v>1384.9219015240626</v>
      </c>
      <c r="I40" s="12">
        <f>G40-'Surv-rate CEA'!H38*'Unit cost and utilities'!$H$4-('Surv-rate CEA'!F37-'Surv-rate CEA'!F38)*'Unit cost and utilities'!$G$14</f>
        <v>310.91914997806356</v>
      </c>
      <c r="J40" s="12">
        <f t="shared" si="8"/>
        <v>293.45110551495526</v>
      </c>
      <c r="K40" s="12">
        <f>'Surv-rate CEA'!K38*'Unit cost and utilities'!$G$10+'Surv-rate CEA'!J38*'Unit cost and utilities'!$H$10+('Surv-rate CEA'!I37-'Surv-rate CEA'!I38)*'Unit cost and utilities'!$G$14</f>
        <v>1583.6629276906638</v>
      </c>
      <c r="L40" s="12">
        <f t="shared" si="9"/>
        <v>1494.6896546149187</v>
      </c>
      <c r="M40" s="12">
        <f>K40-'Surv-rate CEA'!J38*'Unit cost and utilities'!$H$10-('Surv-rate CEA'!I37-'Surv-rate CEA'!I38)*'Unit cost and utilities'!$G$14</f>
        <v>1085.2129414981932</v>
      </c>
      <c r="N40" s="12">
        <f t="shared" si="10"/>
        <v>1024.2435611452352</v>
      </c>
      <c r="O40" s="12">
        <f>'Surv-rate CEA'!N38*'Unit cost and utilities'!$G$3+'Surv-rate CEA'!M38*'Unit cost and utilities'!$H$3+('Surv-rate CEA'!L37-'Surv-rate CEA'!L38)*'Unit cost and utilities'!$G$14</f>
        <v>1246.7117835168613</v>
      </c>
      <c r="P40" s="12">
        <f t="shared" si="11"/>
        <v>1176.6690831277406</v>
      </c>
      <c r="Q40" s="12">
        <f>O40-'Surv-rate CEA'!M38*'Unit cost and utilities'!$H$3-('Surv-rate CEA'!L37-'Surv-rate CEA'!L38)*'Unit cost and utilities'!$G$14</f>
        <v>966.67669758973761</v>
      </c>
      <c r="R40" s="12">
        <f t="shared" si="12"/>
        <v>912.36691468913602</v>
      </c>
      <c r="S40" s="12">
        <f>'Surv-rate CEA'!Q38*'Unit cost and utilities'!$G$11+'Surv-rate CEA'!P38*'Unit cost and utilities'!$H$11+('Surv-rate CEA'!O37-'Surv-rate CEA'!O38)*'Unit cost and utilities'!$G$14</f>
        <v>2331.5960093891117</v>
      </c>
      <c r="T40" s="12">
        <f t="shared" si="13"/>
        <v>2200.6023965322374</v>
      </c>
      <c r="U40" s="12">
        <f>S40-'Surv-rate CEA'!P38*'Unit cost and utilities'!$H$11-('Surv-rate CEA'!O37-'Surv-rate CEA'!O38)*'Unit cost and utilities'!$G$14</f>
        <v>1833.1460231966412</v>
      </c>
      <c r="V40" s="12">
        <f t="shared" si="14"/>
        <v>1730.1563030625539</v>
      </c>
      <c r="W40" s="12">
        <f>'Surv-rate CEA'!T38*'Unit cost and utilities'!$G$4+'Surv-rate CEA'!S38*'Unit cost and utilities'!$H$4+('Surv-rate CEA'!R37-'Surv-rate CEA'!R38)*'Unit cost and utilities'!$G$14</f>
        <v>2009.6851996664484</v>
      </c>
      <c r="X40" s="12">
        <f t="shared" si="15"/>
        <v>1896.7771641623601</v>
      </c>
      <c r="Y40" s="12">
        <f>W40-'Surv-rate CEA'!S38*'Unit cost and utilities'!$H$4-('Surv-rate CEA'!R37-'Surv-rate CEA'!R38)*'Unit cost and utilities'!$G$14</f>
        <v>1729.6501137393248</v>
      </c>
      <c r="Z40" s="12">
        <f t="shared" si="16"/>
        <v>1632.4749957237555</v>
      </c>
      <c r="AA40" s="12">
        <f>'Surv-rate CEA'!W38*'Unit cost and utilities'!$G$6+'Surv-rate CEA'!V38*'Unit cost and utilities'!$H$6+('Surv-rate CEA'!U37-'Surv-rate CEA'!U38)*'Unit cost and utilities'!$G$14</f>
        <v>3514.1838571129601</v>
      </c>
      <c r="AB40" s="12">
        <f t="shared" si="17"/>
        <v>3316.7501516885191</v>
      </c>
      <c r="AC40" s="12">
        <f>AA40-'Surv-rate CEA'!V38*'Unit cost and utilities'!$H$6-('Surv-rate CEA'!U37-'Surv-rate CEA'!U38)*'Unit cost and utilities'!$G$14</f>
        <v>3119.0100766387754</v>
      </c>
      <c r="AD40" s="12">
        <f t="shared" si="18"/>
        <v>2943.778005203314</v>
      </c>
      <c r="AE40" s="12">
        <f>'Surv-rate CEA'!Z38*'Unit cost and utilities'!$G$12+'Surv-rate CEA'!Y38*'Unit cost and utilities'!$H$12+('Surv-rate CEA'!X37-'Surv-rate CEA'!X38)*'Unit cost and utilities'!$G$14</f>
        <v>1583.6629276906638</v>
      </c>
      <c r="AF40" s="12">
        <f t="shared" si="19"/>
        <v>1494.6896546149187</v>
      </c>
      <c r="AG40" s="12">
        <f>AE40-'Surv-rate CEA'!Y38*'Unit cost and utilities'!$H$12-('Surv-rate CEA'!X37-'Surv-rate CEA'!X38)*'Unit cost and utilities'!$G$14</f>
        <v>1085.2129414981932</v>
      </c>
      <c r="AH40" s="12">
        <f t="shared" si="20"/>
        <v>1024.2435611452352</v>
      </c>
      <c r="AI40" s="12">
        <f>'Surv-rate CEA'!AC38*'Unit cost and utilities'!$G$5+'Surv-rate CEA'!AB38*'Unit cost and utilities'!$H$5+('Surv-rate CEA'!AA37-'Surv-rate CEA'!AA38)*'Unit cost and utilities'!$G$14</f>
        <v>1674.0068723276854</v>
      </c>
      <c r="AJ40" s="12">
        <f t="shared" si="21"/>
        <v>1579.9579001771056</v>
      </c>
      <c r="AK40" s="12">
        <f>AI40-'Surv-rate CEA'!AB38*'Unit cost and utilities'!$H$5-('Surv-rate CEA'!AA37-'Surv-rate CEA'!AA38)*'Unit cost and utilities'!$G$14</f>
        <v>727.72544650442524</v>
      </c>
      <c r="AL40" s="12">
        <f t="shared" si="22"/>
        <v>686.84041109450754</v>
      </c>
      <c r="AM40" s="12">
        <f>'Surv-rate CEA'!AF38*'Unit cost and utilities'!$G$9+'Surv-rate CEA'!AE38*'Unit cost and utilities'!$H$9+('Surv-rate CEA'!AD37-'Surv-rate CEA'!AD38)*'Unit cost and utilities'!G47</f>
        <v>3409.8677657619687</v>
      </c>
      <c r="AN40" s="12">
        <f t="shared" si="23"/>
        <v>3218.2947418750446</v>
      </c>
      <c r="AO40" s="12">
        <f>AM40-'Surv-rate CEA'!AE38*'Unit cost and utilities'!$H$9-('Surv-rate CEA'!AD37-'Surv-rate CEA'!AD38)*'Unit cost and utilities'!G47</f>
        <v>2913.6803964551568</v>
      </c>
      <c r="AP40" s="12">
        <f t="shared" si="24"/>
        <v>2749.9841470599149</v>
      </c>
      <c r="AQ40" s="13">
        <f>'Surv-rate CEA'!AI38*'Unit cost and utilities'!$G$4+'Surv-rate CEA'!AH38*'Unit cost and utilities'!$H$4+('Surv-rate CEA'!AG37-'Surv-rate CEA'!AG38)*'Unit cost and utilities'!$G$14</f>
        <v>2009.6851996664484</v>
      </c>
      <c r="AR40" s="12">
        <f t="shared" si="25"/>
        <v>1896.7771641623601</v>
      </c>
      <c r="AS40" s="13">
        <f>AQ40-'Surv-rate CEA'!AH38*'Unit cost and utilities'!$H$4-('Surv-rate CEA'!AG37-'Surv-rate CEA'!AG38)*'Unit cost and utilities'!$G$14</f>
        <v>1729.6501137393248</v>
      </c>
      <c r="AT40" s="12">
        <f t="shared" si="26"/>
        <v>1632.4749957237555</v>
      </c>
      <c r="AU40" s="12">
        <f>'Surv-rate CEA'!AL38*'Unit cost and utilities'!$G$8+'Surv-rate CEA'!AK38*'Unit cost and utilities'!$H$8+('Surv-rate CEA'!AJ37-'Surv-rate CEA'!AJ38)*'Unit cost and utilities'!$G$14</f>
        <v>3786.1559126305174</v>
      </c>
      <c r="AV40" s="12">
        <f t="shared" si="27"/>
        <v>3573.4422864973044</v>
      </c>
      <c r="AW40" s="12">
        <f>AU40-'Surv-rate CEA'!AK38*'Unit cost and utilities'!$H$8-('Surv-rate CEA'!AJ37-'Surv-rate CEA'!AJ38)*'Unit cost and utilities'!$G$14</f>
        <v>3477.0538866496449</v>
      </c>
      <c r="AX40" s="12">
        <f t="shared" si="28"/>
        <v>3281.7062154080868</v>
      </c>
      <c r="AY40" s="12">
        <f>'Surv-rate CEA'!AO38*'Unit cost and utilities'!$G$5+'Surv-rate CEA'!AN38*'Unit cost and utilities'!$H$5+('Surv-rate CEA'!AM37-'Surv-rate CEA'!AM38)*'Unit cost and utilities'!$G$14</f>
        <v>1674.0068723276854</v>
      </c>
      <c r="AZ40" s="12">
        <f t="shared" si="29"/>
        <v>1579.9579001771056</v>
      </c>
      <c r="BA40" s="12">
        <f>AY40-'Surv-rate CEA'!AN38*'Unit cost and utilities'!$H$5-('Surv-rate CEA'!AM37-'Surv-rate CEA'!AM38)*'Unit cost and utilities'!$G$14</f>
        <v>727.72544650442524</v>
      </c>
      <c r="BB40" s="12">
        <f t="shared" si="30"/>
        <v>686.84041109450754</v>
      </c>
    </row>
    <row r="41" spans="1:54">
      <c r="A41" s="12">
        <v>36</v>
      </c>
      <c r="B41" s="12">
        <f t="shared" si="31"/>
        <v>2.0136986301369864</v>
      </c>
      <c r="C41" s="12">
        <f>'Surv-rate CEA'!D39*'Unit cost and utilities'!$H$7+'Surv-rate CEA'!E39*'Unit cost and utilities'!$H$7+'Unit cost and utilities'!$G$14*('Surv-rate CEA'!C38-'Surv-rate CEA'!C39)</f>
        <v>703.86769251549094</v>
      </c>
      <c r="D41" s="12">
        <f t="shared" si="5"/>
        <v>663.19421581008089</v>
      </c>
      <c r="E41" s="12">
        <f>C41-'Surv-rate CEA'!E39*'Unit cost and utilities'!$H$7-'Unit cost and utilities'!$G$14*('Surv-rate CEA'!C38-'Surv-rate CEA'!C39)</f>
        <v>120.82014003109171</v>
      </c>
      <c r="F41" s="12">
        <f t="shared" si="6"/>
        <v>113.83846548720598</v>
      </c>
      <c r="G41" s="12">
        <f>'Surv-rate CEA'!G39*'Unit cost and utilities'!$H$4+'Surv-rate CEA'!H39*'Unit cost and utilities'!$H$4+('Surv-rate CEA'!F38-'Surv-rate CEA'!F39)*'Unit cost and utilities'!$G$14</f>
        <v>1308.8373036367857</v>
      </c>
      <c r="H41" s="12">
        <f t="shared" si="7"/>
        <v>1233.2052435966511</v>
      </c>
      <c r="I41" s="12">
        <f>G41-'Surv-rate CEA'!H39*'Unit cost and utilities'!$H$4-('Surv-rate CEA'!F38-'Surv-rate CEA'!F39)*'Unit cost and utilities'!$G$14</f>
        <v>178.74385108546096</v>
      </c>
      <c r="J41" s="12">
        <f t="shared" si="8"/>
        <v>168.41501522516214</v>
      </c>
      <c r="K41" s="12">
        <f>'Surv-rate CEA'!K39*'Unit cost and utilities'!$H$10+'Surv-rate CEA'!J39*'Unit cost and utilities'!$H$10+('Surv-rate CEA'!I38-'Surv-rate CEA'!I39)*'Unit cost and utilities'!$G$14</f>
        <v>668.79824240864593</v>
      </c>
      <c r="L41" s="12">
        <f t="shared" si="9"/>
        <v>630.15127789744474</v>
      </c>
      <c r="M41" s="12">
        <f>K41-'Surv-rate CEA'!J39*'Unit cost and utilities'!$H$10-('Surv-rate CEA'!I38-'Surv-rate CEA'!I39)*'Unit cost and utilities'!$G$14</f>
        <v>178.71017644315367</v>
      </c>
      <c r="N41" s="12">
        <f t="shared" si="10"/>
        <v>168.38328649512505</v>
      </c>
      <c r="O41" s="12">
        <f>'Surv-rate CEA'!N39*'Unit cost and utilities'!$H$3+'Surv-rate CEA'!M39*'Unit cost and utilities'!$H$3+('Surv-rate CEA'!L38-'Surv-rate CEA'!L39)*'Unit cost and utilities'!$G$14</f>
        <v>1308.8373036367857</v>
      </c>
      <c r="P41" s="12">
        <f t="shared" si="11"/>
        <v>1233.2052435966511</v>
      </c>
      <c r="Q41" s="12">
        <f>O41-'Surv-rate CEA'!M39*'Unit cost and utilities'!$H$3-('Surv-rate CEA'!L38-'Surv-rate CEA'!L39)*'Unit cost and utilities'!$G$14</f>
        <v>1045.8835614166446</v>
      </c>
      <c r="R41" s="12">
        <f t="shared" si="12"/>
        <v>985.44646347310606</v>
      </c>
      <c r="S41" s="12">
        <f>'Surv-rate CEA'!Q39*'Unit cost and utilities'!$H$11+'Surv-rate CEA'!P39*'Unit cost and utilities'!$H$11+('Surv-rate CEA'!O38-'Surv-rate CEA'!O39)*'Unit cost and utilities'!$G$14</f>
        <v>668.79824240864593</v>
      </c>
      <c r="T41" s="12">
        <f t="shared" si="13"/>
        <v>630.15127789744474</v>
      </c>
      <c r="U41" s="12">
        <f>S41-'Surv-rate CEA'!P39*'Unit cost and utilities'!$H$11-('Surv-rate CEA'!O38-'Surv-rate CEA'!O39)*'Unit cost and utilities'!$G$14</f>
        <v>178.71017644315367</v>
      </c>
      <c r="V41" s="12">
        <f t="shared" si="14"/>
        <v>168.38328649512505</v>
      </c>
      <c r="W41" s="12">
        <f>'Surv-rate CEA'!T39*'Unit cost and utilities'!$H$4+'Surv-rate CEA'!S39*'Unit cost and utilities'!$H$4+('Surv-rate CEA'!R38-'Surv-rate CEA'!R39)*'Unit cost and utilities'!$G$14</f>
        <v>1308.8373036367857</v>
      </c>
      <c r="X41" s="12">
        <f t="shared" si="15"/>
        <v>1233.2052435966511</v>
      </c>
      <c r="Y41" s="12">
        <f>W41-'Surv-rate CEA'!S39*'Unit cost and utilities'!$H$4-('Surv-rate CEA'!R38-'Surv-rate CEA'!R39)*'Unit cost and utilities'!$G$14</f>
        <v>1045.8835614166446</v>
      </c>
      <c r="Z41" s="12">
        <f t="shared" si="16"/>
        <v>985.44646347310606</v>
      </c>
      <c r="AA41" s="12">
        <f>'Surv-rate CEA'!W39*'Unit cost and utilities'!$H$6+'Surv-rate CEA'!V39*'Unit cost and utilities'!$H$6+('Surv-rate CEA'!U38-'Surv-rate CEA'!U39)*'Unit cost and utilities'!$G$14</f>
        <v>688.86891656531566</v>
      </c>
      <c r="AB41" s="12">
        <f t="shared" si="17"/>
        <v>649.06215440115545</v>
      </c>
      <c r="AC41" s="12">
        <f>AA41-'Surv-rate CEA'!V39*'Unit cost and utilities'!$H$6-('Surv-rate CEA'!U38-'Surv-rate CEA'!U39)*'Unit cost and utilities'!$G$14</f>
        <v>298.03626656589637</v>
      </c>
      <c r="AD41" s="12">
        <f t="shared" si="18"/>
        <v>280.81403677124132</v>
      </c>
      <c r="AE41" s="12">
        <f>'Surv-rate CEA'!Z39*'Unit cost and utilities'!$H$12+'Surv-rate CEA'!Y39*'Unit cost and utilities'!$H$12+('Surv-rate CEA'!X38-'Surv-rate CEA'!X39)*'Unit cost and utilities'!$G$14</f>
        <v>668.79824240864593</v>
      </c>
      <c r="AF41" s="12">
        <f t="shared" si="19"/>
        <v>630.15127789744474</v>
      </c>
      <c r="AG41" s="12">
        <f>AE41-'Surv-rate CEA'!Y39*'Unit cost and utilities'!$H$12-('Surv-rate CEA'!X38-'Surv-rate CEA'!X39)*'Unit cost and utilities'!$G$14</f>
        <v>178.71017644315367</v>
      </c>
      <c r="AH41" s="12">
        <f t="shared" si="20"/>
        <v>168.38328649512505</v>
      </c>
      <c r="AI41" s="12">
        <f>'Surv-rate CEA'!AC39*'Unit cost and utilities'!$H$5+'Surv-rate CEA'!AB39*'Unit cost and utilities'!$H$5+('Surv-rate CEA'!AA38-'Surv-rate CEA'!AA39)*'Unit cost and utilities'!$G$14</f>
        <v>1320.6884660571238</v>
      </c>
      <c r="AJ41" s="12">
        <f t="shared" si="21"/>
        <v>1244.3715784794263</v>
      </c>
      <c r="AK41" s="12">
        <f>AI41-'Surv-rate CEA'!AB39*'Unit cost and utilities'!$H$5-('Surv-rate CEA'!AA38-'Surv-rate CEA'!AA39)*'Unit cost and utilities'!$G$14</f>
        <v>389.96520693373066</v>
      </c>
      <c r="AL41" s="12">
        <f t="shared" si="22"/>
        <v>367.43080035590577</v>
      </c>
      <c r="AM41" s="12">
        <f>'Surv-rate CEA'!AF39*'Unit cost and utilities'!$H$9+'Surv-rate CEA'!AE39*'Unit cost and utilities'!$H$9+('Surv-rate CEA'!AD38-'Surv-rate CEA'!AD39)*'Unit cost and utilities'!G48</f>
        <v>759.97575298047423</v>
      </c>
      <c r="AN41" s="12">
        <f t="shared" si="23"/>
        <v>716.06003357153509</v>
      </c>
      <c r="AO41" s="12">
        <f>AM41-'Surv-rate CEA'!AE39*'Unit cost and utilities'!$H$9-('Surv-rate CEA'!AD38-'Surv-rate CEA'!AD39)*'Unit cost and utilities'!G48</f>
        <v>266.50280846397709</v>
      </c>
      <c r="AP41" s="12">
        <f t="shared" si="24"/>
        <v>251.10276114365294</v>
      </c>
      <c r="AQ41" s="13">
        <f>'Surv-rate CEA'!AI39*'Unit cost and utilities'!$H$4+'Surv-rate CEA'!AH39*'Unit cost and utilities'!$H$4+('Surv-rate CEA'!AG38-'Surv-rate CEA'!AG39)*'Unit cost and utilities'!$G$14</f>
        <v>1308.8373036367857</v>
      </c>
      <c r="AR41" s="12">
        <f t="shared" si="25"/>
        <v>1233.2052435966511</v>
      </c>
      <c r="AS41" s="13">
        <f>AQ41-'Surv-rate CEA'!AH39*'Unit cost and utilities'!$H$4-('Surv-rate CEA'!AG38-'Surv-rate CEA'!AG39)*'Unit cost and utilities'!$G$14</f>
        <v>1045.8835614166446</v>
      </c>
      <c r="AT41" s="12">
        <f t="shared" si="26"/>
        <v>985.44646347310606</v>
      </c>
      <c r="AU41" s="12">
        <f>'Surv-rate CEA'!AL39*'Unit cost and utilities'!$H$8+'Surv-rate CEA'!AK39*'Unit cost and utilities'!$H$8+('Surv-rate CEA'!AJ38-'Surv-rate CEA'!AJ39)*'Unit cost and utilities'!$G$14</f>
        <v>619.97940484715991</v>
      </c>
      <c r="AV41" s="12">
        <f t="shared" si="27"/>
        <v>584.1534703014712</v>
      </c>
      <c r="AW41" s="12">
        <f>AU41-'Surv-rate CEA'!AK39*'Unit cost and utilities'!$H$8-('Surv-rate CEA'!AJ38-'Surv-rate CEA'!AJ39)*'Unit cost and utilities'!$G$14</f>
        <v>314.11575357803821</v>
      </c>
      <c r="AX41" s="12">
        <f t="shared" si="28"/>
        <v>295.96435961321652</v>
      </c>
      <c r="AY41" s="12">
        <f>'Surv-rate CEA'!AO39*'Unit cost and utilities'!$H$5+'Surv-rate CEA'!AN39*'Unit cost and utilities'!$H$5+('Surv-rate CEA'!AM38-'Surv-rate CEA'!AM39)*'Unit cost and utilities'!$G$14</f>
        <v>1320.6884660571238</v>
      </c>
      <c r="AZ41" s="12">
        <f t="shared" si="29"/>
        <v>1244.3715784794263</v>
      </c>
      <c r="BA41" s="12">
        <f>AY41-'Surv-rate CEA'!AN39*'Unit cost and utilities'!$H$5-('Surv-rate CEA'!AM38-'Surv-rate CEA'!AM39)*'Unit cost and utilities'!$G$14</f>
        <v>389.96520693373066</v>
      </c>
      <c r="BB41" s="12">
        <f t="shared" si="30"/>
        <v>367.43080035590577</v>
      </c>
    </row>
    <row r="42" spans="1:54">
      <c r="A42" s="12">
        <v>37</v>
      </c>
      <c r="B42" s="12">
        <f t="shared" si="31"/>
        <v>2.0712328767123287</v>
      </c>
      <c r="C42" s="12">
        <f>'Surv-rate CEA'!D40*'Unit cost and utilities'!$H$7+'Surv-rate CEA'!E40*'Unit cost and utilities'!$H$7+'Unit cost and utilities'!$G$14*('Surv-rate CEA'!C39-'Surv-rate CEA'!C40)</f>
        <v>685.48933226472036</v>
      </c>
      <c r="D42" s="12">
        <f t="shared" si="5"/>
        <v>644.78038723154339</v>
      </c>
      <c r="E42" s="12">
        <f>C42-'Surv-rate CEA'!E40*'Unit cost and utilities'!$H$7-'Unit cost and utilities'!$G$14*('Surv-rate CEA'!C39-'Surv-rate CEA'!C40)</f>
        <v>113.48641835964274</v>
      </c>
      <c r="F42" s="12">
        <f t="shared" si="6"/>
        <v>106.74683518954211</v>
      </c>
      <c r="G42" s="12">
        <f>'Surv-rate CEA'!G40*'Unit cost and utilities'!$H$4+'Surv-rate CEA'!H40*'Unit cost and utilities'!$H$4+('Surv-rate CEA'!F39-'Surv-rate CEA'!F40)*'Unit cost and utilities'!$G$14</f>
        <v>1270.891934694883</v>
      </c>
      <c r="H42" s="12">
        <f t="shared" si="7"/>
        <v>1195.4178646000585</v>
      </c>
      <c r="I42" s="12">
        <f>G42-'Surv-rate CEA'!H40*'Unit cost and utilities'!$H$4-('Surv-rate CEA'!F39-'Surv-rate CEA'!F40)*'Unit cost and utilities'!$G$14</f>
        <v>166.51315740352354</v>
      </c>
      <c r="J42" s="12">
        <f t="shared" si="8"/>
        <v>156.62449152210752</v>
      </c>
      <c r="K42" s="12">
        <f>'Surv-rate CEA'!K40*'Unit cost and utilities'!$H$10+'Surv-rate CEA'!J40*'Unit cost and utilities'!$H$10+('Surv-rate CEA'!I39-'Surv-rate CEA'!I40)*'Unit cost and utilities'!$G$14</f>
        <v>650.70886636697901</v>
      </c>
      <c r="L42" s="12">
        <f t="shared" si="9"/>
        <v>612.06541820999939</v>
      </c>
      <c r="M42" s="12">
        <f>K42-'Surv-rate CEA'!J40*'Unit cost and utilities'!$H$10-('Surv-rate CEA'!I39-'Surv-rate CEA'!I40)*'Unit cost and utilities'!$G$14</f>
        <v>168.90814472905845</v>
      </c>
      <c r="N42" s="12">
        <f t="shared" si="10"/>
        <v>158.8772484688439</v>
      </c>
      <c r="O42" s="12">
        <f>'Surv-rate CEA'!N40*'Unit cost and utilities'!$H$3+'Surv-rate CEA'!M40*'Unit cost and utilities'!$H$3+('Surv-rate CEA'!L39-'Surv-rate CEA'!L40)*'Unit cost and utilities'!$G$14</f>
        <v>1270.891934694883</v>
      </c>
      <c r="P42" s="12">
        <f t="shared" si="11"/>
        <v>1195.4178646000585</v>
      </c>
      <c r="Q42" s="12">
        <f>O42-'Surv-rate CEA'!M40*'Unit cost and utilities'!$H$3-('Surv-rate CEA'!L39-'Surv-rate CEA'!L40)*'Unit cost and utilities'!$G$14</f>
        <v>1023.7110657450922</v>
      </c>
      <c r="R42" s="12">
        <f t="shared" si="12"/>
        <v>962.91625021151015</v>
      </c>
      <c r="S42" s="12">
        <f>'Surv-rate CEA'!Q40*'Unit cost and utilities'!$H$11+'Surv-rate CEA'!P40*'Unit cost and utilities'!$H$11+('Surv-rate CEA'!O39-'Surv-rate CEA'!O40)*'Unit cost and utilities'!$G$14</f>
        <v>650.70886636697901</v>
      </c>
      <c r="T42" s="12">
        <f t="shared" si="13"/>
        <v>612.06541820999939</v>
      </c>
      <c r="U42" s="12">
        <f>S42-'Surv-rate CEA'!P40*'Unit cost and utilities'!$H$11-('Surv-rate CEA'!O39-'Surv-rate CEA'!O40)*'Unit cost and utilities'!$G$14</f>
        <v>168.90814472905845</v>
      </c>
      <c r="V42" s="12">
        <f t="shared" si="14"/>
        <v>158.8772484688439</v>
      </c>
      <c r="W42" s="12">
        <f>'Surv-rate CEA'!T40*'Unit cost and utilities'!$H$4+'Surv-rate CEA'!S40*'Unit cost and utilities'!$H$4+('Surv-rate CEA'!R39-'Surv-rate CEA'!R40)*'Unit cost and utilities'!$G$14</f>
        <v>1270.891934694883</v>
      </c>
      <c r="X42" s="12">
        <f t="shared" si="15"/>
        <v>1195.4178646000585</v>
      </c>
      <c r="Y42" s="12">
        <f>W42-'Surv-rate CEA'!S40*'Unit cost and utilities'!$H$4-('Surv-rate CEA'!R39-'Surv-rate CEA'!R40)*'Unit cost and utilities'!$G$14</f>
        <v>1023.7110657450922</v>
      </c>
      <c r="Z42" s="12">
        <f t="shared" si="16"/>
        <v>962.91625021151015</v>
      </c>
      <c r="AA42" s="12">
        <f>'Surv-rate CEA'!W40*'Unit cost and utilities'!$H$6+'Surv-rate CEA'!V40*'Unit cost and utilities'!$H$6+('Surv-rate CEA'!U39-'Surv-rate CEA'!U40)*'Unit cost and utilities'!$G$14</f>
        <v>670.60808223165623</v>
      </c>
      <c r="AB42" s="12">
        <f t="shared" si="17"/>
        <v>630.78288543657288</v>
      </c>
      <c r="AC42" s="12">
        <f>AA42-'Surv-rate CEA'!V40*'Unit cost and utilities'!$H$6-('Surv-rate CEA'!U39-'Surv-rate CEA'!U40)*'Unit cost and utilities'!$G$14</f>
        <v>284.18092632257276</v>
      </c>
      <c r="AD42" s="12">
        <f t="shared" si="18"/>
        <v>267.30436068598988</v>
      </c>
      <c r="AE42" s="12">
        <f>'Surv-rate CEA'!Z40*'Unit cost and utilities'!$H$12+'Surv-rate CEA'!Y40*'Unit cost and utilities'!$H$12+('Surv-rate CEA'!X39-'Surv-rate CEA'!X40)*'Unit cost and utilities'!$G$14</f>
        <v>650.70886636697901</v>
      </c>
      <c r="AF42" s="12">
        <f t="shared" si="19"/>
        <v>612.06541820999939</v>
      </c>
      <c r="AG42" s="12">
        <f>AE42-'Surv-rate CEA'!Y40*'Unit cost and utilities'!$H$12-('Surv-rate CEA'!X39-'Surv-rate CEA'!X40)*'Unit cost and utilities'!$G$14</f>
        <v>168.90814472905845</v>
      </c>
      <c r="AH42" s="12">
        <f t="shared" si="20"/>
        <v>158.8772484688439</v>
      </c>
      <c r="AI42" s="12">
        <f>'Surv-rate CEA'!AC40*'Unit cost and utilities'!$H$5+'Surv-rate CEA'!AB40*'Unit cost and utilities'!$H$5+('Surv-rate CEA'!AA39-'Surv-rate CEA'!AA40)*'Unit cost and utilities'!$G$14</f>
        <v>1282.8690306261872</v>
      </c>
      <c r="AJ42" s="12">
        <f t="shared" si="21"/>
        <v>1206.6836804034667</v>
      </c>
      <c r="AK42" s="12">
        <f>AI42-'Surv-rate CEA'!AB40*'Unit cost and utilities'!$H$5-('Surv-rate CEA'!AA39-'Surv-rate CEA'!AA40)*'Unit cost and utilities'!$G$14</f>
        <v>367.66101754139976</v>
      </c>
      <c r="AL42" s="12">
        <f t="shared" si="22"/>
        <v>345.82684529471214</v>
      </c>
      <c r="AM42" s="12">
        <f>'Surv-rate CEA'!AF40*'Unit cost and utilities'!$H$9+'Surv-rate CEA'!AE40*'Unit cost and utilities'!$H$9+('Surv-rate CEA'!AD39-'Surv-rate CEA'!AD40)*'Unit cost and utilities'!G49</f>
        <v>744.08107339491266</v>
      </c>
      <c r="AN42" s="12">
        <f t="shared" si="23"/>
        <v>699.89255857589103</v>
      </c>
      <c r="AO42" s="12">
        <f>AM42-'Surv-rate CEA'!AE40*'Unit cost and utilities'!$H$9-('Surv-rate CEA'!AD39-'Surv-rate CEA'!AD40)*'Unit cost and utilities'!G49</f>
        <v>253.60454490754995</v>
      </c>
      <c r="AP42" s="12">
        <f t="shared" si="24"/>
        <v>238.54380946955712</v>
      </c>
      <c r="AQ42" s="13">
        <f>'Surv-rate CEA'!AI40*'Unit cost and utilities'!$H$4+'Surv-rate CEA'!AH40*'Unit cost and utilities'!$H$4+('Surv-rate CEA'!AG39-'Surv-rate CEA'!AG40)*'Unit cost and utilities'!$G$14</f>
        <v>1270.891934694883</v>
      </c>
      <c r="AR42" s="12">
        <f t="shared" si="25"/>
        <v>1195.4178646000585</v>
      </c>
      <c r="AS42" s="13">
        <f>AQ42-'Surv-rate CEA'!AH40*'Unit cost and utilities'!$H$4-('Surv-rate CEA'!AG39-'Surv-rate CEA'!AG40)*'Unit cost and utilities'!$G$14</f>
        <v>1023.7110657450922</v>
      </c>
      <c r="AT42" s="12">
        <f t="shared" si="26"/>
        <v>962.91625021151015</v>
      </c>
      <c r="AU42" s="12">
        <f>'Surv-rate CEA'!AL40*'Unit cost and utilities'!$H$8+'Surv-rate CEA'!AK40*'Unit cost and utilities'!$H$8+('Surv-rate CEA'!AJ39-'Surv-rate CEA'!AJ40)*'Unit cost and utilities'!$G$14</f>
        <v>602.3754810083185</v>
      </c>
      <c r="AV42" s="12">
        <f t="shared" si="27"/>
        <v>566.60239280476446</v>
      </c>
      <c r="AW42" s="12">
        <f>AU42-'Surv-rate CEA'!AK40*'Unit cost and utilities'!$H$8-('Surv-rate CEA'!AJ39-'Surv-rate CEA'!AJ40)*'Unit cost and utilities'!$G$14</f>
        <v>299.80035665619732</v>
      </c>
      <c r="AX42" s="12">
        <f t="shared" si="28"/>
        <v>281.99620469409081</v>
      </c>
      <c r="AY42" s="12">
        <f>'Surv-rate CEA'!AO40*'Unit cost and utilities'!$H$5+'Surv-rate CEA'!AN40*'Unit cost and utilities'!$H$5+('Surv-rate CEA'!AM39-'Surv-rate CEA'!AM40)*'Unit cost and utilities'!$G$14</f>
        <v>1282.8690306261872</v>
      </c>
      <c r="AZ42" s="12">
        <f t="shared" si="29"/>
        <v>1206.6836804034667</v>
      </c>
      <c r="BA42" s="12">
        <f>AY42-'Surv-rate CEA'!AN40*'Unit cost and utilities'!$H$5-('Surv-rate CEA'!AM39-'Surv-rate CEA'!AM40)*'Unit cost and utilities'!$G$14</f>
        <v>367.66101754139976</v>
      </c>
      <c r="BB42" s="12">
        <f t="shared" si="30"/>
        <v>345.82684529471214</v>
      </c>
    </row>
    <row r="43" spans="1:54">
      <c r="A43" s="12">
        <v>38</v>
      </c>
      <c r="B43" s="12">
        <f t="shared" si="31"/>
        <v>2.128767123287671</v>
      </c>
      <c r="C43" s="12">
        <f>'Surv-rate CEA'!D41*'Unit cost and utilities'!$H$7+'Surv-rate CEA'!E41*'Unit cost and utilities'!$H$7+'Unit cost and utilities'!$G$14*('Surv-rate CEA'!C40-'Surv-rate CEA'!C41)</f>
        <v>667.82852780538417</v>
      </c>
      <c r="D43" s="12">
        <f t="shared" si="5"/>
        <v>627.10101698031656</v>
      </c>
      <c r="E43" s="12">
        <f>C43-'Surv-rate CEA'!E41*'Unit cost and utilities'!$H$7-'Unit cost and utilities'!$G$14*('Surv-rate CEA'!C40-'Surv-rate CEA'!C41)</f>
        <v>106.68282350754666</v>
      </c>
      <c r="F43" s="12">
        <f t="shared" si="6"/>
        <v>100.17677342380635</v>
      </c>
      <c r="G43" s="12">
        <f>'Surv-rate CEA'!G41*'Unit cost and utilities'!$H$4+'Surv-rate CEA'!H41*'Unit cost and utilities'!$H$4+('Surv-rate CEA'!F40-'Surv-rate CEA'!F41)*'Unit cost and utilities'!$G$14</f>
        <v>1234.5720853773887</v>
      </c>
      <c r="H43" s="12">
        <f t="shared" si="7"/>
        <v>1159.2817288291781</v>
      </c>
      <c r="I43" s="12">
        <f>G43-'Surv-rate CEA'!H41*'Unit cost and utilities'!$H$4-('Surv-rate CEA'!F40-'Surv-rate CEA'!F41)*'Unit cost and utilities'!$G$14</f>
        <v>155.27127212821591</v>
      </c>
      <c r="J43" s="12">
        <f t="shared" si="8"/>
        <v>145.80205637427795</v>
      </c>
      <c r="K43" s="12">
        <f>'Surv-rate CEA'!K41*'Unit cost and utilities'!$H$10+'Surv-rate CEA'!J41*'Unit cost and utilities'!$H$10+('Surv-rate CEA'!I40-'Surv-rate CEA'!I41)*'Unit cost and utilities'!$G$14</f>
        <v>633.34933490403614</v>
      </c>
      <c r="L43" s="12">
        <f t="shared" si="9"/>
        <v>594.72453704144687</v>
      </c>
      <c r="M43" s="12">
        <f>K43-'Surv-rate CEA'!J41*'Unit cost and utilities'!$H$10-('Surv-rate CEA'!I40-'Surv-rate CEA'!I41)*'Unit cost and utilities'!$G$14</f>
        <v>159.74965769797319</v>
      </c>
      <c r="N43" s="12">
        <f t="shared" si="10"/>
        <v>150.00732768015303</v>
      </c>
      <c r="O43" s="12">
        <f>'Surv-rate CEA'!N41*'Unit cost and utilities'!$H$3+'Surv-rate CEA'!M41*'Unit cost and utilities'!$H$3+('Surv-rate CEA'!L40-'Surv-rate CEA'!L41)*'Unit cost and utilities'!$G$14</f>
        <v>1234.5720853773887</v>
      </c>
      <c r="P43" s="12">
        <f t="shared" si="11"/>
        <v>1159.2817288291781</v>
      </c>
      <c r="Q43" s="12">
        <f>O43-'Surv-rate CEA'!M41*'Unit cost and utilities'!$H$3-('Surv-rate CEA'!L40-'Surv-rate CEA'!L41)*'Unit cost and utilities'!$G$14</f>
        <v>1001.9750269142885</v>
      </c>
      <c r="R43" s="12">
        <f t="shared" si="12"/>
        <v>940.86959781678934</v>
      </c>
      <c r="S43" s="12">
        <f>'Surv-rate CEA'!Q41*'Unit cost and utilities'!$H$11+'Surv-rate CEA'!P41*'Unit cost and utilities'!$H$11+('Surv-rate CEA'!O40-'Surv-rate CEA'!O41)*'Unit cost and utilities'!$G$14</f>
        <v>633.34933490403614</v>
      </c>
      <c r="T43" s="12">
        <f t="shared" si="13"/>
        <v>594.72453704144687</v>
      </c>
      <c r="U43" s="12">
        <f>S43-'Surv-rate CEA'!P41*'Unit cost and utilities'!$H$11-('Surv-rate CEA'!O40-'Surv-rate CEA'!O41)*'Unit cost and utilities'!$G$14</f>
        <v>159.74965769797319</v>
      </c>
      <c r="V43" s="12">
        <f t="shared" si="14"/>
        <v>150.00732768015303</v>
      </c>
      <c r="W43" s="12">
        <f>'Surv-rate CEA'!T41*'Unit cost and utilities'!$H$4+'Surv-rate CEA'!S41*'Unit cost and utilities'!$H$4+('Surv-rate CEA'!R40-'Surv-rate CEA'!R41)*'Unit cost and utilities'!$G$14</f>
        <v>1234.5720853773887</v>
      </c>
      <c r="X43" s="12">
        <f t="shared" si="15"/>
        <v>1159.2817288291781</v>
      </c>
      <c r="Y43" s="12">
        <f>W43-'Surv-rate CEA'!S41*'Unit cost and utilities'!$H$4-('Surv-rate CEA'!R40-'Surv-rate CEA'!R41)*'Unit cost and utilities'!$G$14</f>
        <v>1001.9750269142885</v>
      </c>
      <c r="Z43" s="12">
        <f t="shared" si="16"/>
        <v>940.86959781678934</v>
      </c>
      <c r="AA43" s="12">
        <f>'Surv-rate CEA'!W41*'Unit cost and utilities'!$H$6+'Surv-rate CEA'!V41*'Unit cost and utilities'!$H$6+('Surv-rate CEA'!U40-'Surv-rate CEA'!U41)*'Unit cost and utilities'!$G$14</f>
        <v>653.07036184672882</v>
      </c>
      <c r="AB43" s="12">
        <f t="shared" si="17"/>
        <v>613.24287750872145</v>
      </c>
      <c r="AC43" s="12">
        <f>AA43-'Surv-rate CEA'!V41*'Unit cost and utilities'!$H$6-('Surv-rate CEA'!U40-'Surv-rate CEA'!U41)*'Unit cost and utilities'!$G$14</f>
        <v>271.09983538941958</v>
      </c>
      <c r="AD43" s="12">
        <f t="shared" si="18"/>
        <v>254.56681677642283</v>
      </c>
      <c r="AE43" s="12">
        <f>'Surv-rate CEA'!Z41*'Unit cost and utilities'!$H$12+'Surv-rate CEA'!Y41*'Unit cost and utilities'!$H$12+('Surv-rate CEA'!X40-'Surv-rate CEA'!X41)*'Unit cost and utilities'!$G$14</f>
        <v>633.34933490403614</v>
      </c>
      <c r="AF43" s="12">
        <f t="shared" si="19"/>
        <v>594.72453704144687</v>
      </c>
      <c r="AG43" s="12">
        <f>AE43-'Surv-rate CEA'!Y41*'Unit cost and utilities'!$H$12-('Surv-rate CEA'!X40-'Surv-rate CEA'!X41)*'Unit cost and utilities'!$G$14</f>
        <v>159.74965769797319</v>
      </c>
      <c r="AH43" s="12">
        <f t="shared" si="20"/>
        <v>150.00732768015303</v>
      </c>
      <c r="AI43" s="12">
        <f>'Surv-rate CEA'!AC41*'Unit cost and utilities'!$H$5+'Surv-rate CEA'!AB41*'Unit cost and utilities'!$H$5+('Surv-rate CEA'!AA40-'Surv-rate CEA'!AA41)*'Unit cost and utilities'!$G$14</f>
        <v>1246.6520441337104</v>
      </c>
      <c r="AJ43" s="12">
        <f t="shared" si="21"/>
        <v>1170.6249915167782</v>
      </c>
      <c r="AK43" s="12">
        <f>AI43-'Surv-rate CEA'!AB41*'Unit cost and utilities'!$H$5-('Surv-rate CEA'!AA40-'Surv-rate CEA'!AA41)*'Unit cost and utilities'!$G$14</f>
        <v>346.88091455532958</v>
      </c>
      <c r="AL43" s="12">
        <f t="shared" si="22"/>
        <v>325.7263881846344</v>
      </c>
      <c r="AM43" s="12">
        <f>'Surv-rate CEA'!AF41*'Unit cost and utilities'!$H$9+'Surv-rate CEA'!AE41*'Unit cost and utilities'!$H$9+('Surv-rate CEA'!AD40-'Surv-rate CEA'!AD41)*'Unit cost and utilities'!G50</f>
        <v>728.68730487031598</v>
      </c>
      <c r="AN43" s="12">
        <f t="shared" si="23"/>
        <v>684.24832261431436</v>
      </c>
      <c r="AO43" s="12">
        <f>AM43-'Surv-rate CEA'!AE41*'Unit cost and utilities'!$H$9-('Surv-rate CEA'!AD40-'Surv-rate CEA'!AD41)*'Unit cost and utilities'!G50</f>
        <v>241.45630886041948</v>
      </c>
      <c r="AP43" s="12">
        <f t="shared" si="24"/>
        <v>226.73110018266235</v>
      </c>
      <c r="AQ43" s="13">
        <f>'Surv-rate CEA'!AI41*'Unit cost and utilities'!$H$4+'Surv-rate CEA'!AH41*'Unit cost and utilities'!$H$4+('Surv-rate CEA'!AG40-'Surv-rate CEA'!AG41)*'Unit cost and utilities'!$G$14</f>
        <v>1234.5720853773887</v>
      </c>
      <c r="AR43" s="12">
        <f t="shared" si="25"/>
        <v>1159.2817288291781</v>
      </c>
      <c r="AS43" s="13">
        <f>AQ43-'Surv-rate CEA'!AH41*'Unit cost and utilities'!$H$4-('Surv-rate CEA'!AG40-'Surv-rate CEA'!AG41)*'Unit cost and utilities'!$G$14</f>
        <v>1001.9750269142885</v>
      </c>
      <c r="AT43" s="12">
        <f t="shared" si="26"/>
        <v>940.86959781678934</v>
      </c>
      <c r="AU43" s="12">
        <f>'Surv-rate CEA'!AL41*'Unit cost and utilities'!$H$8+'Surv-rate CEA'!AK41*'Unit cost and utilities'!$H$8+('Surv-rate CEA'!AJ40-'Surv-rate CEA'!AJ41)*'Unit cost and utilities'!$G$14</f>
        <v>585.51422223865097</v>
      </c>
      <c r="AV43" s="12">
        <f t="shared" si="27"/>
        <v>549.80664786649868</v>
      </c>
      <c r="AW43" s="12">
        <f>AU43-'Surv-rate CEA'!AK41*'Unit cost and utilities'!$H$8-('Surv-rate CEA'!AJ40-'Surv-rate CEA'!AJ41)*'Unit cost and utilities'!$G$14</f>
        <v>286.26922853430722</v>
      </c>
      <c r="AX43" s="12">
        <f t="shared" si="28"/>
        <v>268.81110475165207</v>
      </c>
      <c r="AY43" s="12">
        <f>'Surv-rate CEA'!AO41*'Unit cost and utilities'!$H$5+'Surv-rate CEA'!AN41*'Unit cost and utilities'!$H$5+('Surv-rate CEA'!AM40-'Surv-rate CEA'!AM41)*'Unit cost and utilities'!$G$14</f>
        <v>1246.6520441337104</v>
      </c>
      <c r="AZ43" s="12">
        <f t="shared" si="29"/>
        <v>1170.6249915167782</v>
      </c>
      <c r="BA43" s="12">
        <f>AY43-'Surv-rate CEA'!AN41*'Unit cost and utilities'!$H$5-('Surv-rate CEA'!AM40-'Surv-rate CEA'!AM41)*'Unit cost and utilities'!$G$14</f>
        <v>346.88091455532958</v>
      </c>
      <c r="BB43" s="12">
        <f t="shared" si="30"/>
        <v>325.7263881846344</v>
      </c>
    </row>
    <row r="44" spans="1:54">
      <c r="A44" s="12">
        <v>39</v>
      </c>
      <c r="B44" s="12">
        <f t="shared" si="31"/>
        <v>2.1863013698630138</v>
      </c>
      <c r="C44" s="12">
        <f>'Surv-rate CEA'!D42*'Unit cost and utilities'!$H$7+'Surv-rate CEA'!E42*'Unit cost and utilities'!$H$7+'Unit cost and utilities'!$G$14*('Surv-rate CEA'!C41-'Surv-rate CEA'!C42)</f>
        <v>650.84770693204746</v>
      </c>
      <c r="D44" s="12">
        <f t="shared" si="5"/>
        <v>610.11729641340571</v>
      </c>
      <c r="E44" s="12">
        <f>C44-'Surv-rate CEA'!E42*'Unit cost and utilities'!$H$7-'Unit cost and utilities'!$G$14*('Surv-rate CEA'!C41-'Surv-rate CEA'!C42)</f>
        <v>100.36471680534737</v>
      </c>
      <c r="F44" s="12">
        <f t="shared" si="6"/>
        <v>94.08383715634551</v>
      </c>
      <c r="G44" s="12">
        <f>'Surv-rate CEA'!G42*'Unit cost and utilities'!$H$4+'Surv-rate CEA'!H42*'Unit cost and utilities'!$H$4+('Surv-rate CEA'!F41-'Surv-rate CEA'!F42)*'Unit cost and utilities'!$G$14</f>
        <v>1199.7841928689791</v>
      </c>
      <c r="H44" s="12">
        <f t="shared" si="7"/>
        <v>1124.7010325707238</v>
      </c>
      <c r="I44" s="12">
        <f>G44-'Surv-rate CEA'!H42*'Unit cost and utilities'!$H$4-('Surv-rate CEA'!F41-'Surv-rate CEA'!F42)*'Unit cost and utilities'!$G$14</f>
        <v>144.92558632123746</v>
      </c>
      <c r="J44" s="12">
        <f t="shared" si="8"/>
        <v>135.85606274045429</v>
      </c>
      <c r="K44" s="12">
        <f>'Surv-rate CEA'!K42*'Unit cost and utilities'!$H$10+'Surv-rate CEA'!J42*'Unit cost and utilities'!$H$10+('Surv-rate CEA'!I41-'Surv-rate CEA'!I42)*'Unit cost and utilities'!$G$14</f>
        <v>616.68012721952846</v>
      </c>
      <c r="L44" s="12">
        <f t="shared" si="9"/>
        <v>578.08794279171718</v>
      </c>
      <c r="M44" s="12">
        <f>K44-'Surv-rate CEA'!J42*'Unit cost and utilities'!$H$10-('Surv-rate CEA'!I41-'Surv-rate CEA'!I42)*'Unit cost and utilities'!$G$14</f>
        <v>151.1853772956681</v>
      </c>
      <c r="N44" s="12">
        <f t="shared" si="10"/>
        <v>141.72411252346046</v>
      </c>
      <c r="O44" s="12">
        <f>'Surv-rate CEA'!N42*'Unit cost and utilities'!$H$3+'Surv-rate CEA'!M42*'Unit cost and utilities'!$H$3+('Surv-rate CEA'!L41-'Surv-rate CEA'!L42)*'Unit cost and utilities'!$G$14</f>
        <v>1199.7841928689791</v>
      </c>
      <c r="P44" s="12">
        <f t="shared" si="11"/>
        <v>1124.7010325707238</v>
      </c>
      <c r="Q44" s="12">
        <f>O44-'Surv-rate CEA'!M42*'Unit cost and utilities'!$H$3-('Surv-rate CEA'!L41-'Surv-rate CEA'!L42)*'Unit cost and utilities'!$G$14</f>
        <v>980.68871596330007</v>
      </c>
      <c r="R44" s="12">
        <f t="shared" si="12"/>
        <v>919.31667213991261</v>
      </c>
      <c r="S44" s="12">
        <f>'Surv-rate CEA'!Q42*'Unit cost and utilities'!$H$11+'Surv-rate CEA'!P42*'Unit cost and utilities'!$H$11+('Surv-rate CEA'!O41-'Surv-rate CEA'!O42)*'Unit cost and utilities'!$G$14</f>
        <v>616.68012721952846</v>
      </c>
      <c r="T44" s="12">
        <f t="shared" si="13"/>
        <v>578.08794279171718</v>
      </c>
      <c r="U44" s="12">
        <f>S44-'Surv-rate CEA'!P42*'Unit cost and utilities'!$H$11-('Surv-rate CEA'!O41-'Surv-rate CEA'!O42)*'Unit cost and utilities'!$G$14</f>
        <v>151.1853772956681</v>
      </c>
      <c r="V44" s="12">
        <f t="shared" si="14"/>
        <v>141.72411252346046</v>
      </c>
      <c r="W44" s="12">
        <f>'Surv-rate CEA'!T42*'Unit cost and utilities'!$H$4+'Surv-rate CEA'!S42*'Unit cost and utilities'!$H$4+('Surv-rate CEA'!R41-'Surv-rate CEA'!R42)*'Unit cost and utilities'!$G$14</f>
        <v>1199.7841928689791</v>
      </c>
      <c r="X44" s="12">
        <f t="shared" si="15"/>
        <v>1124.7010325707238</v>
      </c>
      <c r="Y44" s="12">
        <f>W44-'Surv-rate CEA'!S42*'Unit cost and utilities'!$H$4-('Surv-rate CEA'!R41-'Surv-rate CEA'!R42)*'Unit cost and utilities'!$G$14</f>
        <v>980.68871596330007</v>
      </c>
      <c r="Z44" s="12">
        <f t="shared" si="16"/>
        <v>919.31667213991261</v>
      </c>
      <c r="AA44" s="12">
        <f>'Surv-rate CEA'!W42*'Unit cost and utilities'!$H$6+'Surv-rate CEA'!V42*'Unit cost and utilities'!$H$6+('Surv-rate CEA'!U41-'Surv-rate CEA'!U42)*'Unit cost and utilities'!$G$14</f>
        <v>636.21733744828646</v>
      </c>
      <c r="AB44" s="12">
        <f t="shared" si="17"/>
        <v>596.40250356726085</v>
      </c>
      <c r="AC44" s="12">
        <f>AA44-'Surv-rate CEA'!V42*'Unit cost and utilities'!$H$6-('Surv-rate CEA'!U41-'Surv-rate CEA'!U42)*'Unit cost and utilities'!$G$14</f>
        <v>258.74261696518283</v>
      </c>
      <c r="AD44" s="12">
        <f t="shared" si="18"/>
        <v>242.55036047351192</v>
      </c>
      <c r="AE44" s="12">
        <f>'Surv-rate CEA'!Z42*'Unit cost and utilities'!$H$12+'Surv-rate CEA'!Y42*'Unit cost and utilities'!$H$12+('Surv-rate CEA'!X41-'Surv-rate CEA'!X42)*'Unit cost and utilities'!$G$14</f>
        <v>616.68012721952846</v>
      </c>
      <c r="AF44" s="12">
        <f t="shared" si="19"/>
        <v>578.08794279171718</v>
      </c>
      <c r="AG44" s="12">
        <f>AE44-'Surv-rate CEA'!Y42*'Unit cost and utilities'!$H$12-('Surv-rate CEA'!X41-'Surv-rate CEA'!X42)*'Unit cost and utilities'!$G$14</f>
        <v>151.1853772956681</v>
      </c>
      <c r="AH44" s="12">
        <f t="shared" si="20"/>
        <v>141.72411252346046</v>
      </c>
      <c r="AI44" s="12">
        <f>'Surv-rate CEA'!AC42*'Unit cost and utilities'!$H$5+'Surv-rate CEA'!AB42*'Unit cost and utilities'!$H$5+('Surv-rate CEA'!AA41-'Surv-rate CEA'!AA42)*'Unit cost and utilities'!$G$14</f>
        <v>1211.9462308061588</v>
      </c>
      <c r="AJ44" s="12">
        <f t="shared" si="21"/>
        <v>1136.1019634276317</v>
      </c>
      <c r="AK44" s="12">
        <f>AI44-'Surv-rate CEA'!AB42*'Unit cost and utilities'!$H$5-('Surv-rate CEA'!AA41-'Surv-rate CEA'!AA42)*'Unit cost and utilities'!$G$14</f>
        <v>327.50337344444432</v>
      </c>
      <c r="AL44" s="12">
        <f t="shared" si="22"/>
        <v>307.00803067138457</v>
      </c>
      <c r="AM44" s="12">
        <f>'Surv-rate CEA'!AF42*'Unit cost and utilities'!$H$9+'Surv-rate CEA'!AE42*'Unit cost and utilities'!$H$9+('Surv-rate CEA'!AD41-'Surv-rate CEA'!AD42)*'Unit cost and utilities'!G51</f>
        <v>713.77332810560188</v>
      </c>
      <c r="AN44" s="12">
        <f t="shared" si="23"/>
        <v>669.10499730969468</v>
      </c>
      <c r="AO44" s="12">
        <f>AM44-'Surv-rate CEA'!AE42*'Unit cost and utilities'!$H$9-('Surv-rate CEA'!AD41-'Surv-rate CEA'!AD42)*'Unit cost and utilities'!G51</f>
        <v>230.00723107102039</v>
      </c>
      <c r="AP44" s="12">
        <f t="shared" si="24"/>
        <v>215.61325096784265</v>
      </c>
      <c r="AQ44" s="13">
        <f>'Surv-rate CEA'!AI42*'Unit cost and utilities'!$H$4+'Surv-rate CEA'!AH42*'Unit cost and utilities'!$H$4+('Surv-rate CEA'!AG41-'Surv-rate CEA'!AG42)*'Unit cost and utilities'!$G$14</f>
        <v>1199.7841928689791</v>
      </c>
      <c r="AR44" s="12">
        <f t="shared" si="25"/>
        <v>1124.7010325707238</v>
      </c>
      <c r="AS44" s="13">
        <f>AQ44-'Surv-rate CEA'!AH42*'Unit cost and utilities'!$H$4-('Surv-rate CEA'!AG41-'Surv-rate CEA'!AG42)*'Unit cost and utilities'!$G$14</f>
        <v>980.68871596330007</v>
      </c>
      <c r="AT44" s="12">
        <f t="shared" si="26"/>
        <v>919.31667213991261</v>
      </c>
      <c r="AU44" s="12">
        <f>'Surv-rate CEA'!AL42*'Unit cost and utilities'!$H$8+'Surv-rate CEA'!AK42*'Unit cost and utilities'!$H$8+('Surv-rate CEA'!AJ41-'Surv-rate CEA'!AJ42)*'Unit cost and utilities'!$G$14</f>
        <v>569.35358185109112</v>
      </c>
      <c r="AV44" s="12">
        <f t="shared" si="27"/>
        <v>533.72311888400679</v>
      </c>
      <c r="AW44" s="12">
        <f>AU44-'Surv-rate CEA'!AK42*'Unit cost and utilities'!$H$8-('Surv-rate CEA'!AJ41-'Surv-rate CEA'!AJ42)*'Unit cost and utilities'!$G$14</f>
        <v>273.47239863322454</v>
      </c>
      <c r="AX44" s="12">
        <f t="shared" si="28"/>
        <v>256.35834423430225</v>
      </c>
      <c r="AY44" s="12">
        <f>'Surv-rate CEA'!AO42*'Unit cost and utilities'!$H$5+'Surv-rate CEA'!AN42*'Unit cost and utilities'!$H$5+('Surv-rate CEA'!AM41-'Surv-rate CEA'!AM42)*'Unit cost and utilities'!$G$14</f>
        <v>1211.9462308061588</v>
      </c>
      <c r="AZ44" s="12">
        <f t="shared" si="29"/>
        <v>1136.1019634276317</v>
      </c>
      <c r="BA44" s="12">
        <f>AY44-'Surv-rate CEA'!AN42*'Unit cost and utilities'!$H$5-('Surv-rate CEA'!AM41-'Surv-rate CEA'!AM42)*'Unit cost and utilities'!$G$14</f>
        <v>327.50337344444432</v>
      </c>
      <c r="BB44" s="12">
        <f t="shared" si="30"/>
        <v>307.00803067138457</v>
      </c>
    </row>
    <row r="45" spans="1:54">
      <c r="A45" s="12">
        <v>40</v>
      </c>
      <c r="B45" s="12">
        <f t="shared" si="31"/>
        <v>2.2438356164383562</v>
      </c>
      <c r="C45" s="12">
        <f>'Surv-rate CEA'!D43*'Unit cost and utilities'!$H$7+'Surv-rate CEA'!E43*'Unit cost and utilities'!$H$7+'Unit cost and utilities'!$G$14*('Surv-rate CEA'!C42-'Surv-rate CEA'!C43)</f>
        <v>634.51172400311373</v>
      </c>
      <c r="D45" s="12">
        <f t="shared" si="5"/>
        <v>593.79293913739218</v>
      </c>
      <c r="E45" s="12">
        <f>C45-'Surv-rate CEA'!E43*'Unit cost and utilities'!$H$7-'Unit cost and utilities'!$G$14*('Surv-rate CEA'!C42-'Surv-rate CEA'!C43)</f>
        <v>94.491750891395128</v>
      </c>
      <c r="F45" s="12">
        <f t="shared" si="6"/>
        <v>88.427892446262305</v>
      </c>
      <c r="G45" s="12">
        <f>'Surv-rate CEA'!G43*'Unit cost and utilities'!$H$4+'Surv-rate CEA'!H43*'Unit cost and utilities'!$H$4+('Surv-rate CEA'!F42-'Surv-rate CEA'!F43)*'Unit cost and utilities'!$G$14</f>
        <v>1166.4414530359895</v>
      </c>
      <c r="H45" s="12">
        <f t="shared" si="7"/>
        <v>1091.5869203490586</v>
      </c>
      <c r="I45" s="12">
        <f>G45-'Surv-rate CEA'!H43*'Unit cost and utilities'!$H$4-('Surv-rate CEA'!F42-'Surv-rate CEA'!F43)*'Unit cost and utilities'!$G$14</f>
        <v>135.39336449349477</v>
      </c>
      <c r="J45" s="12">
        <f t="shared" si="8"/>
        <v>126.70470978074154</v>
      </c>
      <c r="K45" s="12">
        <f>'Surv-rate CEA'!K43*'Unit cost and utilities'!$H$10+'Surv-rate CEA'!J43*'Unit cost and utilities'!$H$10+('Surv-rate CEA'!I42-'Surv-rate CEA'!I43)*'Unit cost and utilities'!$G$14</f>
        <v>600.66437586454526</v>
      </c>
      <c r="L45" s="12">
        <f t="shared" si="9"/>
        <v>562.11769095378497</v>
      </c>
      <c r="M45" s="12">
        <f>K45-'Surv-rate CEA'!J43*'Unit cost and utilities'!$H$10-('Surv-rate CEA'!I42-'Surv-rate CEA'!I43)*'Unit cost and utilities'!$G$14</f>
        <v>143.17027997862681</v>
      </c>
      <c r="N45" s="12">
        <f t="shared" si="10"/>
        <v>133.98255403270525</v>
      </c>
      <c r="O45" s="12">
        <f>'Surv-rate CEA'!N43*'Unit cost and utilities'!$H$3+'Surv-rate CEA'!M43*'Unit cost and utilities'!$H$3+('Surv-rate CEA'!L42-'Surv-rate CEA'!L43)*'Unit cost and utilities'!$G$14</f>
        <v>1166.4414530359895</v>
      </c>
      <c r="P45" s="12">
        <f t="shared" si="11"/>
        <v>1091.5869203490586</v>
      </c>
      <c r="Q45" s="12">
        <f>O45-'Surv-rate CEA'!M43*'Unit cost and utilities'!$H$3-('Surv-rate CEA'!L42-'Surv-rate CEA'!L43)*'Unit cost and utilities'!$G$14</f>
        <v>959.8610825176446</v>
      </c>
      <c r="R45" s="12">
        <f t="shared" si="12"/>
        <v>898.2635178998745</v>
      </c>
      <c r="S45" s="12">
        <f>'Surv-rate CEA'!Q43*'Unit cost and utilities'!$H$11+'Surv-rate CEA'!P43*'Unit cost and utilities'!$H$11+('Surv-rate CEA'!O42-'Surv-rate CEA'!O43)*'Unit cost and utilities'!$G$14</f>
        <v>600.66437586454526</v>
      </c>
      <c r="T45" s="12">
        <f t="shared" si="13"/>
        <v>562.11769095378497</v>
      </c>
      <c r="U45" s="12">
        <f>S45-'Surv-rate CEA'!P43*'Unit cost and utilities'!$H$11-('Surv-rate CEA'!O42-'Surv-rate CEA'!O43)*'Unit cost and utilities'!$G$14</f>
        <v>143.17027997862681</v>
      </c>
      <c r="V45" s="12">
        <f t="shared" si="14"/>
        <v>133.98255403270525</v>
      </c>
      <c r="W45" s="12">
        <f>'Surv-rate CEA'!T43*'Unit cost and utilities'!$H$4+'Surv-rate CEA'!S43*'Unit cost and utilities'!$H$4+('Surv-rate CEA'!R42-'Surv-rate CEA'!R43)*'Unit cost and utilities'!$G$14</f>
        <v>1166.4414530359895</v>
      </c>
      <c r="X45" s="12">
        <f t="shared" si="15"/>
        <v>1091.5869203490586</v>
      </c>
      <c r="Y45" s="12">
        <f>W45-'Surv-rate CEA'!S43*'Unit cost and utilities'!$H$4-('Surv-rate CEA'!R42-'Surv-rate CEA'!R43)*'Unit cost and utilities'!$G$14</f>
        <v>959.8610825176446</v>
      </c>
      <c r="Z45" s="12">
        <f t="shared" si="16"/>
        <v>898.2635178998745</v>
      </c>
      <c r="AA45" s="12">
        <f>'Surv-rate CEA'!W43*'Unit cost and utilities'!$H$6+'Surv-rate CEA'!V43*'Unit cost and utilities'!$H$6+('Surv-rate CEA'!U42-'Surv-rate CEA'!U43)*'Unit cost and utilities'!$G$14</f>
        <v>620.01311474886802</v>
      </c>
      <c r="AB45" s="12">
        <f t="shared" si="17"/>
        <v>580.22475516725501</v>
      </c>
      <c r="AC45" s="12">
        <f>AA45-'Surv-rate CEA'!V43*'Unit cost and utilities'!$H$6-('Surv-rate CEA'!U42-'Surv-rate CEA'!U43)*'Unit cost and utilities'!$G$14</f>
        <v>247.06258019624659</v>
      </c>
      <c r="AD45" s="12">
        <f t="shared" si="18"/>
        <v>231.20773044199419</v>
      </c>
      <c r="AE45" s="12">
        <f>'Surv-rate CEA'!Z43*'Unit cost and utilities'!$H$12+'Surv-rate CEA'!Y43*'Unit cost and utilities'!$H$12+('Surv-rate CEA'!X42-'Surv-rate CEA'!X43)*'Unit cost and utilities'!$G$14</f>
        <v>600.66437586454526</v>
      </c>
      <c r="AF45" s="12">
        <f t="shared" si="19"/>
        <v>562.11769095378497</v>
      </c>
      <c r="AG45" s="12">
        <f>AE45-'Surv-rate CEA'!Y43*'Unit cost and utilities'!$H$12-('Surv-rate CEA'!X42-'Surv-rate CEA'!X43)*'Unit cost and utilities'!$G$14</f>
        <v>143.17027997862681</v>
      </c>
      <c r="AH45" s="12">
        <f t="shared" si="20"/>
        <v>133.98255403270525</v>
      </c>
      <c r="AI45" s="12">
        <f>'Surv-rate CEA'!AC43*'Unit cost and utilities'!$H$5+'Surv-rate CEA'!AB43*'Unit cost and utilities'!$H$5+('Surv-rate CEA'!AA42-'Surv-rate CEA'!AA43)*'Unit cost and utilities'!$G$14</f>
        <v>1178.6668376664134</v>
      </c>
      <c r="AJ45" s="12">
        <f t="shared" si="21"/>
        <v>1103.0277602849787</v>
      </c>
      <c r="AK45" s="12">
        <f>AI45-'Surv-rate CEA'!AB43*'Unit cost and utilities'!$H$5-('Surv-rate CEA'!AA42-'Surv-rate CEA'!AA43)*'Unit cost and utilities'!$G$14</f>
        <v>309.41793193499768</v>
      </c>
      <c r="AL45" s="12">
        <f t="shared" si="22"/>
        <v>289.56152624942553</v>
      </c>
      <c r="AM45" s="12">
        <f>'Surv-rate CEA'!AF43*'Unit cost and utilities'!$H$9+'Surv-rate CEA'!AE43*'Unit cost and utilities'!$H$9+('Surv-rate CEA'!AD42-'Surv-rate CEA'!AD43)*'Unit cost and utilities'!G52</f>
        <v>699.31909739593164</v>
      </c>
      <c r="AN45" s="12">
        <f t="shared" si="23"/>
        <v>654.44140199307139</v>
      </c>
      <c r="AO45" s="12">
        <f>AM45-'Surv-rate CEA'!AE43*'Unit cost and utilities'!$H$9-('Surv-rate CEA'!AD42-'Surv-rate CEA'!AD43)*'Unit cost and utilities'!G52</f>
        <v>219.21034363910275</v>
      </c>
      <c r="AP45" s="12">
        <f t="shared" si="24"/>
        <v>205.14286704991099</v>
      </c>
      <c r="AQ45" s="13">
        <f>'Surv-rate CEA'!AI43*'Unit cost and utilities'!$H$4+'Surv-rate CEA'!AH43*'Unit cost and utilities'!$H$4+('Surv-rate CEA'!AG42-'Surv-rate CEA'!AG43)*'Unit cost and utilities'!$G$14</f>
        <v>1166.4414530359895</v>
      </c>
      <c r="AR45" s="12">
        <f t="shared" si="25"/>
        <v>1091.5869203490586</v>
      </c>
      <c r="AS45" s="13">
        <f>AQ45-'Surv-rate CEA'!AH43*'Unit cost and utilities'!$H$4-('Surv-rate CEA'!AG42-'Surv-rate CEA'!AG43)*'Unit cost and utilities'!$G$14</f>
        <v>959.8610825176446</v>
      </c>
      <c r="AT45" s="12">
        <f t="shared" si="26"/>
        <v>898.2635178998745</v>
      </c>
      <c r="AU45" s="12">
        <f>'Surv-rate CEA'!AL43*'Unit cost and utilities'!$H$8+'Surv-rate CEA'!AK43*'Unit cost and utilities'!$H$8+('Surv-rate CEA'!AJ42-'Surv-rate CEA'!AJ43)*'Unit cost and utilities'!$G$14</f>
        <v>553.85447885425458</v>
      </c>
      <c r="AV45" s="12">
        <f t="shared" si="27"/>
        <v>518.31174494052789</v>
      </c>
      <c r="AW45" s="12">
        <f>AU45-'Surv-rate CEA'!AK43*'Unit cost and utilities'!$H$8-('Surv-rate CEA'!AJ42-'Surv-rate CEA'!AJ43)*'Unit cost and utilities'!$G$14</f>
        <v>261.36346451976419</v>
      </c>
      <c r="AX45" s="12">
        <f t="shared" si="28"/>
        <v>244.59087816565028</v>
      </c>
      <c r="AY45" s="12">
        <f>'Surv-rate CEA'!AO43*'Unit cost and utilities'!$H$5+'Surv-rate CEA'!AN43*'Unit cost and utilities'!$H$5+('Surv-rate CEA'!AM42-'Surv-rate CEA'!AM43)*'Unit cost and utilities'!$G$14</f>
        <v>1178.6668376664134</v>
      </c>
      <c r="AZ45" s="12">
        <f t="shared" si="29"/>
        <v>1103.0277602849787</v>
      </c>
      <c r="BA45" s="12">
        <f>AY45-'Surv-rate CEA'!AN43*'Unit cost and utilities'!$H$5-('Surv-rate CEA'!AM42-'Surv-rate CEA'!AM43)*'Unit cost and utilities'!$G$14</f>
        <v>309.41793193499768</v>
      </c>
      <c r="BB45" s="12">
        <f t="shared" si="30"/>
        <v>289.56152624942553</v>
      </c>
    </row>
    <row r="46" spans="1:54">
      <c r="A46" s="12">
        <v>41</v>
      </c>
      <c r="B46" s="12">
        <f t="shared" si="31"/>
        <v>2.3013698630136985</v>
      </c>
      <c r="C46" s="12">
        <f>'Surv-rate CEA'!D44*'Unit cost and utilities'!$H$7+'Surv-rate CEA'!E44*'Unit cost and utilities'!$H$7+'Unit cost and utilities'!$G$14*('Surv-rate CEA'!C43-'Surv-rate CEA'!C44)</f>
        <v>618.78768080803707</v>
      </c>
      <c r="D46" s="12">
        <f t="shared" si="5"/>
        <v>578.09399331228565</v>
      </c>
      <c r="E46" s="12">
        <f>C46-'Surv-rate CEA'!E44*'Unit cost and utilities'!$H$7-'Unit cost and utilities'!$G$14*('Surv-rate CEA'!C43-'Surv-rate CEA'!C44)</f>
        <v>89.027407334588474</v>
      </c>
      <c r="F46" s="12">
        <f t="shared" si="6"/>
        <v>83.172647123622653</v>
      </c>
      <c r="G46" s="12">
        <f>'Surv-rate CEA'!G44*'Unit cost and utilities'!$H$4+'Surv-rate CEA'!H44*'Unit cost and utilities'!$H$4+('Surv-rate CEA'!F43-'Surv-rate CEA'!F44)*'Unit cost and utilities'!$G$14</f>
        <v>1134.4632385892119</v>
      </c>
      <c r="H46" s="12">
        <f t="shared" si="7"/>
        <v>1059.8568850071838</v>
      </c>
      <c r="I46" s="12">
        <f>G46-'Surv-rate CEA'!H44*'Unit cost and utilities'!$H$4-('Surv-rate CEA'!F43-'Surv-rate CEA'!F44)*'Unit cost and utilities'!$G$14</f>
        <v>126.60056476005126</v>
      </c>
      <c r="J46" s="12">
        <f t="shared" si="8"/>
        <v>118.27485954820268</v>
      </c>
      <c r="K46" s="12">
        <f>'Surv-rate CEA'!K44*'Unit cost and utilities'!$H$10+'Surv-rate CEA'!J44*'Unit cost and utilities'!$H$10+('Surv-rate CEA'!I43-'Surv-rate CEA'!I44)*'Unit cost and utilities'!$G$14</f>
        <v>585.26766029680107</v>
      </c>
      <c r="L46" s="12">
        <f t="shared" si="9"/>
        <v>546.77836904525759</v>
      </c>
      <c r="M46" s="12">
        <f>K46-'Surv-rate CEA'!J44*'Unit cost and utilities'!$H$10-('Surv-rate CEA'!I43-'Surv-rate CEA'!I44)*'Unit cost and utilities'!$G$14</f>
        <v>135.66323619851818</v>
      </c>
      <c r="N46" s="12">
        <f t="shared" si="10"/>
        <v>126.74153735132111</v>
      </c>
      <c r="O46" s="12">
        <f>'Surv-rate CEA'!N44*'Unit cost and utilities'!$H$3+'Surv-rate CEA'!M44*'Unit cost and utilities'!$H$3+('Surv-rate CEA'!L43-'Surv-rate CEA'!L44)*'Unit cost and utilities'!$G$14</f>
        <v>1134.4632385892119</v>
      </c>
      <c r="P46" s="12">
        <f t="shared" si="11"/>
        <v>1059.8568850071838</v>
      </c>
      <c r="Q46" s="12">
        <f>O46-'Surv-rate CEA'!M44*'Unit cost and utilities'!$H$3-('Surv-rate CEA'!L43-'Surv-rate CEA'!L44)*'Unit cost and utilities'!$G$14</f>
        <v>939.49747001448907</v>
      </c>
      <c r="R46" s="12">
        <f t="shared" si="12"/>
        <v>877.71276156991507</v>
      </c>
      <c r="S46" s="12">
        <f>'Surv-rate CEA'!Q44*'Unit cost and utilities'!$H$11+'Surv-rate CEA'!P44*'Unit cost and utilities'!$H$11+('Surv-rate CEA'!O43-'Surv-rate CEA'!O44)*'Unit cost and utilities'!$G$14</f>
        <v>585.26766029680107</v>
      </c>
      <c r="T46" s="12">
        <f t="shared" si="13"/>
        <v>546.77836904525759</v>
      </c>
      <c r="U46" s="12">
        <f>S46-'Surv-rate CEA'!P44*'Unit cost and utilities'!$H$11-('Surv-rate CEA'!O43-'Surv-rate CEA'!O44)*'Unit cost and utilities'!$G$14</f>
        <v>135.66323619851818</v>
      </c>
      <c r="V46" s="12">
        <f t="shared" si="14"/>
        <v>126.74153735132111</v>
      </c>
      <c r="W46" s="12">
        <f>'Surv-rate CEA'!T44*'Unit cost and utilities'!$H$4+'Surv-rate CEA'!S44*'Unit cost and utilities'!$H$4+('Surv-rate CEA'!R43-'Surv-rate CEA'!R44)*'Unit cost and utilities'!$G$14</f>
        <v>1134.4632385892119</v>
      </c>
      <c r="X46" s="12">
        <f t="shared" si="15"/>
        <v>1059.8568850071838</v>
      </c>
      <c r="Y46" s="12">
        <f>W46-'Surv-rate CEA'!S44*'Unit cost and utilities'!$H$4-('Surv-rate CEA'!R43-'Surv-rate CEA'!R44)*'Unit cost and utilities'!$G$14</f>
        <v>939.49747001448907</v>
      </c>
      <c r="Z46" s="12">
        <f t="shared" si="16"/>
        <v>877.71276156991507</v>
      </c>
      <c r="AA46" s="12">
        <f>'Surv-rate CEA'!W44*'Unit cost and utilities'!$H$6+'Surv-rate CEA'!V44*'Unit cost and utilities'!$H$6+('Surv-rate CEA'!U43-'Surv-rate CEA'!U44)*'Unit cost and utilities'!$G$14</f>
        <v>604.42413241540612</v>
      </c>
      <c r="AB46" s="12">
        <f t="shared" si="17"/>
        <v>564.67504315221254</v>
      </c>
      <c r="AC46" s="12">
        <f>AA46-'Surv-rate CEA'!V44*'Unit cost and utilities'!$H$6-('Surv-rate CEA'!U43-'Surv-rate CEA'!U44)*'Unit cost and utilities'!$G$14</f>
        <v>236.01643013803493</v>
      </c>
      <c r="AD46" s="12">
        <f t="shared" si="18"/>
        <v>220.49514690990364</v>
      </c>
      <c r="AE46" s="12">
        <f>'Surv-rate CEA'!Z44*'Unit cost and utilities'!$H$12+'Surv-rate CEA'!Y44*'Unit cost and utilities'!$H$12+('Surv-rate CEA'!X43-'Surv-rate CEA'!X44)*'Unit cost and utilities'!$G$14</f>
        <v>585.26766029680107</v>
      </c>
      <c r="AF46" s="12">
        <f t="shared" si="19"/>
        <v>546.77836904525759</v>
      </c>
      <c r="AG46" s="12">
        <f>AE46-'Surv-rate CEA'!Y44*'Unit cost and utilities'!$H$12-('Surv-rate CEA'!X43-'Surv-rate CEA'!X44)*'Unit cost and utilities'!$G$14</f>
        <v>135.66323619851818</v>
      </c>
      <c r="AH46" s="12">
        <f t="shared" si="20"/>
        <v>126.74153735132111</v>
      </c>
      <c r="AI46" s="12">
        <f>'Surv-rate CEA'!AC44*'Unit cost and utilities'!$H$5+'Surv-rate CEA'!AB44*'Unit cost and utilities'!$H$5+('Surv-rate CEA'!AA43-'Surv-rate CEA'!AA44)*'Unit cost and utilities'!$G$14</f>
        <v>1146.7350797745446</v>
      </c>
      <c r="AJ46" s="12">
        <f t="shared" si="21"/>
        <v>1071.32168609511</v>
      </c>
      <c r="AK46" s="12">
        <f>AI46-'Surv-rate CEA'!AB44*'Unit cost and utilities'!$H$5-('Surv-rate CEA'!AA43-'Surv-rate CEA'!AA44)*'Unit cost and utilities'!$G$14</f>
        <v>292.52406409664468</v>
      </c>
      <c r="AL46" s="12">
        <f t="shared" si="22"/>
        <v>273.28663707839593</v>
      </c>
      <c r="AM46" s="12">
        <f>'Surv-rate CEA'!AF44*'Unit cost and utilities'!$H$9+'Surv-rate CEA'!AE44*'Unit cost and utilities'!$H$9+('Surv-rate CEA'!AD43-'Surv-rate CEA'!AD44)*'Unit cost and utilities'!G53</f>
        <v>685.30558294282821</v>
      </c>
      <c r="AN46" s="12">
        <f t="shared" si="23"/>
        <v>640.23744067640098</v>
      </c>
      <c r="AO46" s="12">
        <f>AM46-'Surv-rate CEA'!AE44*'Unit cost and utilities'!$H$9-('Surv-rate CEA'!AD43-'Surv-rate CEA'!AD44)*'Unit cost and utilities'!G53</f>
        <v>209.02225377931939</v>
      </c>
      <c r="AP46" s="12">
        <f t="shared" si="24"/>
        <v>195.27620398103323</v>
      </c>
      <c r="AQ46" s="13">
        <f>'Surv-rate CEA'!AI44*'Unit cost and utilities'!$H$4+'Surv-rate CEA'!AH44*'Unit cost and utilities'!$H$4+('Surv-rate CEA'!AG43-'Surv-rate CEA'!AG44)*'Unit cost and utilities'!$G$14</f>
        <v>1134.4632385892119</v>
      </c>
      <c r="AR46" s="12">
        <f t="shared" si="25"/>
        <v>1059.8568850071838</v>
      </c>
      <c r="AS46" s="13">
        <f>AQ46-'Surv-rate CEA'!AH44*'Unit cost and utilities'!$H$4-('Surv-rate CEA'!AG43-'Surv-rate CEA'!AG44)*'Unit cost and utilities'!$G$14</f>
        <v>939.49747001448907</v>
      </c>
      <c r="AT46" s="12">
        <f t="shared" si="26"/>
        <v>877.71276156991507</v>
      </c>
      <c r="AU46" s="12">
        <f>'Surv-rate CEA'!AL44*'Unit cost and utilities'!$H$8+'Surv-rate CEA'!AK44*'Unit cost and utilities'!$H$8+('Surv-rate CEA'!AJ43-'Surv-rate CEA'!AJ44)*'Unit cost and utilities'!$G$14</f>
        <v>538.98055238699067</v>
      </c>
      <c r="AV46" s="12">
        <f t="shared" si="27"/>
        <v>503.53526663650098</v>
      </c>
      <c r="AW46" s="12">
        <f>AU46-'Surv-rate CEA'!AK44*'Unit cost and utilities'!$H$8-('Surv-rate CEA'!AJ43-'Surv-rate CEA'!AJ44)*'Unit cost and utilities'!$G$14</f>
        <v>249.89932028005245</v>
      </c>
      <c r="AX46" s="12">
        <f t="shared" si="28"/>
        <v>233.46504862228826</v>
      </c>
      <c r="AY46" s="12">
        <f>'Surv-rate CEA'!AO44*'Unit cost and utilities'!$H$5+'Surv-rate CEA'!AN44*'Unit cost and utilities'!$H$5+('Surv-rate CEA'!AM43-'Surv-rate CEA'!AM44)*'Unit cost and utilities'!$G$14</f>
        <v>1146.7350797745446</v>
      </c>
      <c r="AZ46" s="12">
        <f t="shared" si="29"/>
        <v>1071.32168609511</v>
      </c>
      <c r="BA46" s="12">
        <f>AY46-'Surv-rate CEA'!AN44*'Unit cost and utilities'!$H$5-('Surv-rate CEA'!AM43-'Surv-rate CEA'!AM44)*'Unit cost and utilities'!$G$14</f>
        <v>292.52406409664468</v>
      </c>
      <c r="BB46" s="12">
        <f t="shared" si="30"/>
        <v>273.28663707839593</v>
      </c>
    </row>
    <row r="47" spans="1:54">
      <c r="A47" s="12">
        <v>42</v>
      </c>
      <c r="B47" s="12">
        <f t="shared" si="31"/>
        <v>2.3589041095890413</v>
      </c>
      <c r="C47" s="12">
        <f>'Surv-rate CEA'!D45*'Unit cost and utilities'!$H$7+'Surv-rate CEA'!E45*'Unit cost and utilities'!$H$7+'Unit cost and utilities'!$G$14*('Surv-rate CEA'!C44-'Surv-rate CEA'!C45)</f>
        <v>603.64476112857392</v>
      </c>
      <c r="D47" s="12">
        <f t="shared" si="5"/>
        <v>562.98866853518666</v>
      </c>
      <c r="E47" s="12">
        <f>C47-'Surv-rate CEA'!E45*'Unit cost and utilities'!$H$7-'Unit cost and utilities'!$G$14*('Surv-rate CEA'!C44-'Surv-rate CEA'!C45)</f>
        <v>83.938589128337625</v>
      </c>
      <c r="F47" s="12">
        <f t="shared" si="6"/>
        <v>78.285239225358666</v>
      </c>
      <c r="G47" s="12">
        <f>'Surv-rate CEA'!G45*'Unit cost and utilities'!$H$4+'Surv-rate CEA'!H45*'Unit cost and utilities'!$H$4+('Surv-rate CEA'!F44-'Surv-rate CEA'!F45)*'Unit cost and utilities'!$G$14</f>
        <v>1103.7745744259603</v>
      </c>
      <c r="H47" s="12">
        <f t="shared" si="7"/>
        <v>1029.4342269404792</v>
      </c>
      <c r="I47" s="12">
        <f>G47-'Surv-rate CEA'!H45*'Unit cost and utilities'!$H$4-('Surv-rate CEA'!F44-'Surv-rate CEA'!F45)*'Unit cost and utilities'!$G$14</f>
        <v>118.48081485096586</v>
      </c>
      <c r="J47" s="12">
        <f t="shared" si="8"/>
        <v>110.50101068582238</v>
      </c>
      <c r="K47" s="12">
        <f>'Surv-rate CEA'!K45*'Unit cost and utilities'!$H$10+'Surv-rate CEA'!J45*'Unit cost and utilities'!$H$10+('Surv-rate CEA'!I44-'Surv-rate CEA'!I45)*'Unit cost and utilities'!$G$14</f>
        <v>570.45781770364545</v>
      </c>
      <c r="L47" s="12">
        <f t="shared" si="9"/>
        <v>532.03689972231462</v>
      </c>
      <c r="M47" s="12">
        <f>K47-'Surv-rate CEA'!J45*'Unit cost and utilities'!$H$10-('Surv-rate CEA'!I44-'Surv-rate CEA'!I45)*'Unit cost and utilities'!$G$14</f>
        <v>128.62663444863392</v>
      </c>
      <c r="N47" s="12">
        <f t="shared" si="10"/>
        <v>119.96349894764417</v>
      </c>
      <c r="O47" s="12">
        <f>'Surv-rate CEA'!N45*'Unit cost and utilities'!$H$3+'Surv-rate CEA'!M45*'Unit cost and utilities'!$H$3+('Surv-rate CEA'!L44-'Surv-rate CEA'!L45)*'Unit cost and utilities'!$G$14</f>
        <v>1103.7745744259603</v>
      </c>
      <c r="P47" s="12">
        <f t="shared" si="11"/>
        <v>1029.4342269404792</v>
      </c>
      <c r="Q47" s="12">
        <f>O47-'Surv-rate CEA'!M45*'Unit cost and utilities'!$H$3-('Surv-rate CEA'!L44-'Surv-rate CEA'!L45)*'Unit cost and utilities'!$G$14</f>
        <v>919.60021971743402</v>
      </c>
      <c r="R47" s="12">
        <f t="shared" si="12"/>
        <v>857.66420355482899</v>
      </c>
      <c r="S47" s="12">
        <f>'Surv-rate CEA'!Q45*'Unit cost and utilities'!$H$11+'Surv-rate CEA'!P45*'Unit cost and utilities'!$H$11+('Surv-rate CEA'!O44-'Surv-rate CEA'!O45)*'Unit cost and utilities'!$G$14</f>
        <v>570.45781770364545</v>
      </c>
      <c r="T47" s="12">
        <f t="shared" si="13"/>
        <v>532.03689972231462</v>
      </c>
      <c r="U47" s="12">
        <f>S47-'Surv-rate CEA'!P45*'Unit cost and utilities'!$H$11-('Surv-rate CEA'!O44-'Surv-rate CEA'!O45)*'Unit cost and utilities'!$G$14</f>
        <v>128.62663444863392</v>
      </c>
      <c r="V47" s="12">
        <f t="shared" si="14"/>
        <v>119.96349894764417</v>
      </c>
      <c r="W47" s="12">
        <f>'Surv-rate CEA'!T45*'Unit cost and utilities'!$H$4+'Surv-rate CEA'!S45*'Unit cost and utilities'!$H$4+('Surv-rate CEA'!R44-'Surv-rate CEA'!R45)*'Unit cost and utilities'!$G$14</f>
        <v>1103.7745744259603</v>
      </c>
      <c r="X47" s="12">
        <f t="shared" si="15"/>
        <v>1029.4342269404792</v>
      </c>
      <c r="Y47" s="12">
        <f>W47-'Surv-rate CEA'!S45*'Unit cost and utilities'!$H$4-('Surv-rate CEA'!R44-'Surv-rate CEA'!R45)*'Unit cost and utilities'!$G$14</f>
        <v>919.60021971743402</v>
      </c>
      <c r="Z47" s="12">
        <f t="shared" si="16"/>
        <v>857.66420355482899</v>
      </c>
      <c r="AA47" s="12">
        <f>'Surv-rate CEA'!W45*'Unit cost and utilities'!$H$6+'Surv-rate CEA'!V45*'Unit cost and utilities'!$H$6+('Surv-rate CEA'!U44-'Surv-rate CEA'!U45)*'Unit cost and utilities'!$G$14</f>
        <v>589.41898654666011</v>
      </c>
      <c r="AB47" s="12">
        <f t="shared" si="17"/>
        <v>549.72101443382451</v>
      </c>
      <c r="AC47" s="12">
        <f>AA47-'Surv-rate CEA'!V45*'Unit cost and utilities'!$H$6-('Surv-rate CEA'!U44-'Surv-rate CEA'!U45)*'Unit cost and utilities'!$G$14</f>
        <v>225.56400044543929</v>
      </c>
      <c r="AD47" s="12">
        <f t="shared" si="18"/>
        <v>210.37203411295698</v>
      </c>
      <c r="AE47" s="12">
        <f>'Surv-rate CEA'!Z45*'Unit cost and utilities'!$H$12+'Surv-rate CEA'!Y45*'Unit cost and utilities'!$H$12+('Surv-rate CEA'!X44-'Surv-rate CEA'!X45)*'Unit cost and utilities'!$G$14</f>
        <v>570.45781770364545</v>
      </c>
      <c r="AF47" s="12">
        <f t="shared" si="19"/>
        <v>532.03689972231462</v>
      </c>
      <c r="AG47" s="12">
        <f>AE47-'Surv-rate CEA'!Y45*'Unit cost and utilities'!$H$12-('Surv-rate CEA'!X44-'Surv-rate CEA'!X45)*'Unit cost and utilities'!$G$14</f>
        <v>128.62663444863392</v>
      </c>
      <c r="AH47" s="12">
        <f t="shared" si="20"/>
        <v>119.96349894764417</v>
      </c>
      <c r="AI47" s="12">
        <f>'Surv-rate CEA'!AC45*'Unit cost and utilities'!$H$5+'Surv-rate CEA'!AB45*'Unit cost and utilities'!$H$5+('Surv-rate CEA'!AA44-'Surv-rate CEA'!AA45)*'Unit cost and utilities'!$G$14</f>
        <v>1116.0776391687195</v>
      </c>
      <c r="AJ47" s="12">
        <f t="shared" si="21"/>
        <v>1040.9086676785691</v>
      </c>
      <c r="AK47" s="12">
        <f>AI47-'Surv-rate CEA'!AB45*'Unit cost and utilities'!$H$5-('Surv-rate CEA'!AA44-'Surv-rate CEA'!AA45)*'Unit cost and utilities'!$G$14</f>
        <v>276.73017990006213</v>
      </c>
      <c r="AL47" s="12">
        <f t="shared" si="22"/>
        <v>258.09211900416835</v>
      </c>
      <c r="AM47" s="12">
        <f>'Surv-rate CEA'!AF45*'Unit cost and utilities'!$H$9+'Surv-rate CEA'!AE45*'Unit cost and utilities'!$H$9+('Surv-rate CEA'!AD44-'Surv-rate CEA'!AD45)*'Unit cost and utilities'!G54</f>
        <v>671.71471541174571</v>
      </c>
      <c r="AN47" s="12">
        <f t="shared" si="23"/>
        <v>626.47404171640335</v>
      </c>
      <c r="AO47" s="12">
        <f>AM47-'Surv-rate CEA'!AE45*'Unit cost and utilities'!$H$9-('Surv-rate CEA'!AD44-'Surv-rate CEA'!AD45)*'Unit cost and utilities'!G54</f>
        <v>199.4028457725567</v>
      </c>
      <c r="AP47" s="12">
        <f t="shared" si="24"/>
        <v>185.97285998761052</v>
      </c>
      <c r="AQ47" s="13">
        <f>'Surv-rate CEA'!AI45*'Unit cost and utilities'!$H$4+'Surv-rate CEA'!AH45*'Unit cost and utilities'!$H$4+('Surv-rate CEA'!AG44-'Surv-rate CEA'!AG45)*'Unit cost and utilities'!$G$14</f>
        <v>1103.7745744259603</v>
      </c>
      <c r="AR47" s="12">
        <f t="shared" si="25"/>
        <v>1029.4342269404792</v>
      </c>
      <c r="AS47" s="13">
        <f>AQ47-'Surv-rate CEA'!AH45*'Unit cost and utilities'!$H$4-('Surv-rate CEA'!AG44-'Surv-rate CEA'!AG45)*'Unit cost and utilities'!$G$14</f>
        <v>919.60021971743402</v>
      </c>
      <c r="AT47" s="12">
        <f t="shared" si="26"/>
        <v>857.66420355482899</v>
      </c>
      <c r="AU47" s="12">
        <f>'Surv-rate CEA'!AL45*'Unit cost and utilities'!$H$8+'Surv-rate CEA'!AK45*'Unit cost and utilities'!$H$8+('Surv-rate CEA'!AJ44-'Surv-rate CEA'!AJ45)*'Unit cost and utilities'!$G$14</f>
        <v>524.69793870948911</v>
      </c>
      <c r="AV47" s="12">
        <f t="shared" si="27"/>
        <v>489.35899542130454</v>
      </c>
      <c r="AW47" s="12">
        <f>AU47-'Surv-rate CEA'!AK45*'Unit cost and utilities'!$H$8-('Surv-rate CEA'!AJ44-'Surv-rate CEA'!AJ45)*'Unit cost and utilities'!$G$14</f>
        <v>239.03990496283018</v>
      </c>
      <c r="AX47" s="12">
        <f t="shared" si="28"/>
        <v>222.94032266625936</v>
      </c>
      <c r="AY47" s="12">
        <f>'Surv-rate CEA'!AO45*'Unit cost and utilities'!$H$5+'Surv-rate CEA'!AN45*'Unit cost and utilities'!$H$5+('Surv-rate CEA'!AM44-'Surv-rate CEA'!AM45)*'Unit cost and utilities'!$G$14</f>
        <v>1116.0776391687195</v>
      </c>
      <c r="AZ47" s="12">
        <f t="shared" si="29"/>
        <v>1040.9086676785691</v>
      </c>
      <c r="BA47" s="12">
        <f>AY47-'Surv-rate CEA'!AN45*'Unit cost and utilities'!$H$5-('Surv-rate CEA'!AM44-'Surv-rate CEA'!AM45)*'Unit cost and utilities'!$G$14</f>
        <v>276.73017990006213</v>
      </c>
      <c r="BB47" s="12">
        <f t="shared" si="30"/>
        <v>258.09211900416835</v>
      </c>
    </row>
    <row r="48" spans="1:54">
      <c r="A48" s="12">
        <v>43</v>
      </c>
      <c r="B48" s="12">
        <f t="shared" si="31"/>
        <v>2.4164383561643836</v>
      </c>
      <c r="C48" s="12">
        <f>'Surv-rate CEA'!D46*'Unit cost and utilities'!$H$7+'Surv-rate CEA'!E46*'Unit cost and utilities'!$H$7+'Unit cost and utilities'!$G$14*('Surv-rate CEA'!C45-'Surv-rate CEA'!C46)</f>
        <v>589.05407814831904</v>
      </c>
      <c r="D48" s="12">
        <f t="shared" si="5"/>
        <v>548.44717635384961</v>
      </c>
      <c r="E48" s="12">
        <f>C48-'Surv-rate CEA'!E46*'Unit cost and utilities'!$H$7-'Unit cost and utilities'!$G$14*('Surv-rate CEA'!C45-'Surv-rate CEA'!C46)</f>
        <v>79.195261008273249</v>
      </c>
      <c r="F48" s="12">
        <f t="shared" si="6"/>
        <v>73.735873991618746</v>
      </c>
      <c r="G48" s="12">
        <f>'Surv-rate CEA'!G46*'Unit cost and utilities'!$H$4+'Surv-rate CEA'!H46*'Unit cost and utilities'!$H$4+('Surv-rate CEA'!F45-'Surv-rate CEA'!F46)*'Unit cost and utilities'!$G$14</f>
        <v>1074.3056639987392</v>
      </c>
      <c r="H48" s="12">
        <f t="shared" si="7"/>
        <v>1000.2475660862843</v>
      </c>
      <c r="I48" s="12">
        <f>G48-'Surv-rate CEA'!H46*'Unit cost and utilities'!$H$4-('Surv-rate CEA'!F45-'Surv-rate CEA'!F46)*'Unit cost and utilities'!$G$14</f>
        <v>110.97452150065597</v>
      </c>
      <c r="J48" s="12">
        <f t="shared" si="8"/>
        <v>103.3244064035312</v>
      </c>
      <c r="K48" s="12">
        <f>'Surv-rate CEA'!K46*'Unit cost and utilities'!$H$10+'Surv-rate CEA'!J46*'Unit cost and utilities'!$H$10+('Surv-rate CEA'!I45-'Surv-rate CEA'!I46)*'Unit cost and utilities'!$G$14</f>
        <v>556.20476973716404</v>
      </c>
      <c r="L48" s="12">
        <f t="shared" si="9"/>
        <v>517.86236061009311</v>
      </c>
      <c r="M48" s="12">
        <f>K48-'Surv-rate CEA'!J46*'Unit cost and utilities'!$H$10-('Surv-rate CEA'!I45-'Surv-rate CEA'!I46)*'Unit cost and utilities'!$G$14</f>
        <v>122.02604489422291</v>
      </c>
      <c r="N48" s="12">
        <f t="shared" si="10"/>
        <v>113.61408442199684</v>
      </c>
      <c r="O48" s="12">
        <f>'Surv-rate CEA'!N46*'Unit cost and utilities'!$H$3+'Surv-rate CEA'!M46*'Unit cost and utilities'!$H$3+('Surv-rate CEA'!L45-'Surv-rate CEA'!L46)*'Unit cost and utilities'!$G$14</f>
        <v>1074.3056639987392</v>
      </c>
      <c r="P48" s="12">
        <f t="shared" si="11"/>
        <v>1000.2475660862843</v>
      </c>
      <c r="Q48" s="12">
        <f>O48-'Surv-rate CEA'!M46*'Unit cost and utilities'!$H$3-('Surv-rate CEA'!L45-'Surv-rate CEA'!L46)*'Unit cost and utilities'!$G$14</f>
        <v>900.16918125311872</v>
      </c>
      <c r="R48" s="12">
        <f t="shared" si="12"/>
        <v>838.11531744411616</v>
      </c>
      <c r="S48" s="12">
        <f>'Surv-rate CEA'!Q46*'Unit cost and utilities'!$H$11+'Surv-rate CEA'!P46*'Unit cost and utilities'!$H$11+('Surv-rate CEA'!O45-'Surv-rate CEA'!O46)*'Unit cost and utilities'!$G$14</f>
        <v>556.20476973716404</v>
      </c>
      <c r="T48" s="12">
        <f t="shared" si="13"/>
        <v>517.86236061009311</v>
      </c>
      <c r="U48" s="12">
        <f>S48-'Surv-rate CEA'!P46*'Unit cost and utilities'!$H$11-('Surv-rate CEA'!O45-'Surv-rate CEA'!O46)*'Unit cost and utilities'!$G$14</f>
        <v>122.02604489422291</v>
      </c>
      <c r="V48" s="12">
        <f t="shared" si="14"/>
        <v>113.61408442199684</v>
      </c>
      <c r="W48" s="12">
        <f>'Surv-rate CEA'!T46*'Unit cost and utilities'!$H$4+'Surv-rate CEA'!S46*'Unit cost and utilities'!$H$4+('Surv-rate CEA'!R45-'Surv-rate CEA'!R46)*'Unit cost and utilities'!$G$14</f>
        <v>1074.3056639987392</v>
      </c>
      <c r="X48" s="12">
        <f t="shared" si="15"/>
        <v>1000.2475660862843</v>
      </c>
      <c r="Y48" s="12">
        <f>W48-'Surv-rate CEA'!S46*'Unit cost and utilities'!$H$4-('Surv-rate CEA'!R45-'Surv-rate CEA'!R46)*'Unit cost and utilities'!$G$14</f>
        <v>900.16918125311872</v>
      </c>
      <c r="Z48" s="12">
        <f t="shared" si="16"/>
        <v>838.11531744411616</v>
      </c>
      <c r="AA48" s="12">
        <f>'Surv-rate CEA'!W46*'Unit cost and utilities'!$H$6+'Surv-rate CEA'!V46*'Unit cost and utilities'!$H$6+('Surv-rate CEA'!U45-'Surv-rate CEA'!U46)*'Unit cost and utilities'!$G$14</f>
        <v>574.96826929075769</v>
      </c>
      <c r="AB48" s="12">
        <f t="shared" si="17"/>
        <v>535.33238370378604</v>
      </c>
      <c r="AC48" s="12">
        <f>AA48-'Surv-rate CEA'!V46*'Unit cost and utilities'!$H$6-('Surv-rate CEA'!U45-'Surv-rate CEA'!U46)*'Unit cost and utilities'!$G$14</f>
        <v>215.66800737502209</v>
      </c>
      <c r="AD48" s="12">
        <f t="shared" si="18"/>
        <v>200.80076526506878</v>
      </c>
      <c r="AE48" s="12">
        <f>'Surv-rate CEA'!Z46*'Unit cost and utilities'!$H$12+'Surv-rate CEA'!Y46*'Unit cost and utilities'!$H$12+('Surv-rate CEA'!X45-'Surv-rate CEA'!X46)*'Unit cost and utilities'!$G$14</f>
        <v>556.20476973716404</v>
      </c>
      <c r="AF48" s="12">
        <f t="shared" si="19"/>
        <v>517.86236061009311</v>
      </c>
      <c r="AG48" s="12">
        <f>AE48-'Surv-rate CEA'!Y46*'Unit cost and utilities'!$H$12-('Surv-rate CEA'!X45-'Surv-rate CEA'!X46)*'Unit cost and utilities'!$G$14</f>
        <v>122.02604489422291</v>
      </c>
      <c r="AH48" s="12">
        <f t="shared" si="20"/>
        <v>113.61408442199684</v>
      </c>
      <c r="AI48" s="12">
        <f>'Surv-rate CEA'!AC46*'Unit cost and utilities'!$H$5+'Surv-rate CEA'!AB46*'Unit cost and utilities'!$H$5+('Surv-rate CEA'!AA45-'Surv-rate CEA'!AA46)*'Unit cost and utilities'!$G$14</f>
        <v>1086.6262118506893</v>
      </c>
      <c r="AJ48" s="12">
        <f t="shared" si="21"/>
        <v>1011.7187873734292</v>
      </c>
      <c r="AK48" s="12">
        <f>AI48-'Surv-rate CEA'!AB46*'Unit cost and utilities'!$H$5-('Surv-rate CEA'!AA45-'Surv-rate CEA'!AA46)*'Unit cost and utilities'!$G$14</f>
        <v>261.95273529059557</v>
      </c>
      <c r="AL48" s="12">
        <f t="shared" si="22"/>
        <v>243.89481940250707</v>
      </c>
      <c r="AM48" s="12">
        <f>'Surv-rate CEA'!AF46*'Unit cost and utilities'!$H$9+'Surv-rate CEA'!AE46*'Unit cost and utilities'!$H$9+('Surv-rate CEA'!AD45-'Surv-rate CEA'!AD46)*'Unit cost and utilities'!G55</f>
        <v>658.52933292448893</v>
      </c>
      <c r="AN48" s="12">
        <f t="shared" si="23"/>
        <v>613.1331003155891</v>
      </c>
      <c r="AO48" s="12">
        <f>AM48-'Surv-rate CEA'!AE46*'Unit cost and utilities'!$H$9-('Surv-rate CEA'!AD45-'Surv-rate CEA'!AD46)*'Unit cost and utilities'!G55</f>
        <v>190.31500886532933</v>
      </c>
      <c r="AP48" s="12">
        <f t="shared" si="24"/>
        <v>177.19549545952938</v>
      </c>
      <c r="AQ48" s="13">
        <f>'Surv-rate CEA'!AI46*'Unit cost and utilities'!$H$4+'Surv-rate CEA'!AH46*'Unit cost and utilities'!$H$4+('Surv-rate CEA'!AG45-'Surv-rate CEA'!AG46)*'Unit cost and utilities'!$G$14</f>
        <v>1074.3056639987392</v>
      </c>
      <c r="AR48" s="12">
        <f t="shared" si="25"/>
        <v>1000.2475660862843</v>
      </c>
      <c r="AS48" s="13">
        <f>AQ48-'Surv-rate CEA'!AH46*'Unit cost and utilities'!$H$4-('Surv-rate CEA'!AG45-'Surv-rate CEA'!AG46)*'Unit cost and utilities'!$G$14</f>
        <v>900.16918125311872</v>
      </c>
      <c r="AT48" s="12">
        <f t="shared" si="26"/>
        <v>838.11531744411616</v>
      </c>
      <c r="AU48" s="12">
        <f>'Surv-rate CEA'!AL46*'Unit cost and utilities'!$H$8+'Surv-rate CEA'!AK46*'Unit cost and utilities'!$H$8+('Surv-rate CEA'!AJ45-'Surv-rate CEA'!AJ46)*'Unit cost and utilities'!$G$14</f>
        <v>510.97506861631621</v>
      </c>
      <c r="AV48" s="12">
        <f t="shared" si="27"/>
        <v>475.750604173341</v>
      </c>
      <c r="AW48" s="12">
        <f>AU48-'Surv-rate CEA'!AK46*'Unit cost and utilities'!$H$8-('Surv-rate CEA'!AJ45-'Surv-rate CEA'!AJ46)*'Unit cost and utilities'!$G$14</f>
        <v>228.74797006193035</v>
      </c>
      <c r="AX48" s="12">
        <f t="shared" si="28"/>
        <v>212.97905053388288</v>
      </c>
      <c r="AY48" s="12">
        <f>'Surv-rate CEA'!AO46*'Unit cost and utilities'!$H$5+'Surv-rate CEA'!AN46*'Unit cost and utilities'!$H$5+('Surv-rate CEA'!AM45-'Surv-rate CEA'!AM46)*'Unit cost and utilities'!$G$14</f>
        <v>1086.6262118506893</v>
      </c>
      <c r="AZ48" s="12">
        <f t="shared" si="29"/>
        <v>1011.7187873734292</v>
      </c>
      <c r="BA48" s="12">
        <f>AY48-'Surv-rate CEA'!AN46*'Unit cost and utilities'!$H$5-('Surv-rate CEA'!AM45-'Surv-rate CEA'!AM46)*'Unit cost and utilities'!$G$14</f>
        <v>261.95273529059557</v>
      </c>
      <c r="BB48" s="12">
        <f t="shared" si="30"/>
        <v>243.89481940250707</v>
      </c>
    </row>
    <row r="49" spans="1:54">
      <c r="A49" s="12">
        <v>44</v>
      </c>
      <c r="B49" s="12">
        <f t="shared" si="31"/>
        <v>2.473972602739726</v>
      </c>
      <c r="C49" s="12">
        <f>'Surv-rate CEA'!D47*'Unit cost and utilities'!$H$7+'Surv-rate CEA'!E47*'Unit cost and utilities'!$H$7+'Unit cost and utilities'!$G$14*('Surv-rate CEA'!C46-'Surv-rate CEA'!C47)</f>
        <v>574.98853383961819</v>
      </c>
      <c r="D49" s="12">
        <f t="shared" si="5"/>
        <v>534.44158344863695</v>
      </c>
      <c r="E49" s="12">
        <f>C49-'Surv-rate CEA'!E47*'Unit cost and utilities'!$H$7-'Unit cost and utilities'!$G$14*('Surv-rate CEA'!C46-'Surv-rate CEA'!C47)</f>
        <v>74.770131507126791</v>
      </c>
      <c r="F49" s="12">
        <f t="shared" si="6"/>
        <v>69.497503211912388</v>
      </c>
      <c r="G49" s="12">
        <f>'Surv-rate CEA'!G47*'Unit cost and utilities'!$H$4+'Surv-rate CEA'!H47*'Unit cost and utilities'!$H$4+('Surv-rate CEA'!F46-'Surv-rate CEA'!F47)*'Unit cost and utilities'!$G$14</f>
        <v>1045.9914612464565</v>
      </c>
      <c r="H49" s="12">
        <f t="shared" si="7"/>
        <v>972.23040099480988</v>
      </c>
      <c r="I49" s="12">
        <f>G49-'Surv-rate CEA'!H47*'Unit cost and utilities'!$H$4-('Surv-rate CEA'!F46-'Surv-rate CEA'!F47)*'Unit cost and utilities'!$G$14</f>
        <v>104.02809423683001</v>
      </c>
      <c r="J49" s="12">
        <f t="shared" si="8"/>
        <v>96.692257558275301</v>
      </c>
      <c r="K49" s="12">
        <f>'Surv-rate CEA'!K47*'Unit cost and utilities'!$H$10+'Surv-rate CEA'!J47*'Unit cost and utilities'!$H$10+('Surv-rate CEA'!I46-'Surv-rate CEA'!I47)*'Unit cost and utilities'!$G$14</f>
        <v>542.48036385938076</v>
      </c>
      <c r="L49" s="12">
        <f t="shared" si="9"/>
        <v>504.22581945202552</v>
      </c>
      <c r="M49" s="12">
        <f>K49-'Surv-rate CEA'!J47*'Unit cost and utilities'!$H$10-('Surv-rate CEA'!I46-'Surv-rate CEA'!I47)*'Unit cost and utilities'!$G$14</f>
        <v>115.82991816690026</v>
      </c>
      <c r="N49" s="12">
        <f t="shared" si="10"/>
        <v>107.66184233703557</v>
      </c>
      <c r="O49" s="12">
        <f>'Surv-rate CEA'!N47*'Unit cost and utilities'!$H$3+'Surv-rate CEA'!M47*'Unit cost and utilities'!$H$3+('Surv-rate CEA'!L46-'Surv-rate CEA'!L47)*'Unit cost and utilities'!$G$14</f>
        <v>1045.9914612464565</v>
      </c>
      <c r="P49" s="12">
        <f t="shared" si="11"/>
        <v>972.23040099480988</v>
      </c>
      <c r="Q49" s="12">
        <f>O49-'Surv-rate CEA'!M47*'Unit cost and utilities'!$H$3-('Surv-rate CEA'!L46-'Surv-rate CEA'!L47)*'Unit cost and utilities'!$G$14</f>
        <v>881.20214443808004</v>
      </c>
      <c r="R49" s="12">
        <f t="shared" si="12"/>
        <v>819.06167113792321</v>
      </c>
      <c r="S49" s="12">
        <f>'Surv-rate CEA'!Q47*'Unit cost and utilities'!$H$11+'Surv-rate CEA'!P47*'Unit cost and utilities'!$H$11+('Surv-rate CEA'!O46-'Surv-rate CEA'!O47)*'Unit cost and utilities'!$G$14</f>
        <v>542.48036385938076</v>
      </c>
      <c r="T49" s="12">
        <f t="shared" si="13"/>
        <v>504.22581945202552</v>
      </c>
      <c r="U49" s="12">
        <f>S49-'Surv-rate CEA'!P47*'Unit cost and utilities'!$H$11-('Surv-rate CEA'!O46-'Surv-rate CEA'!O47)*'Unit cost and utilities'!$G$14</f>
        <v>115.82991816690026</v>
      </c>
      <c r="V49" s="12">
        <f t="shared" si="14"/>
        <v>107.66184233703557</v>
      </c>
      <c r="W49" s="12">
        <f>'Surv-rate CEA'!T47*'Unit cost and utilities'!$H$4+'Surv-rate CEA'!S47*'Unit cost and utilities'!$H$4+('Surv-rate CEA'!R46-'Surv-rate CEA'!R47)*'Unit cost and utilities'!$G$14</f>
        <v>1045.9914612464565</v>
      </c>
      <c r="X49" s="12">
        <f t="shared" si="15"/>
        <v>972.23040099480988</v>
      </c>
      <c r="Y49" s="12">
        <f>W49-'Surv-rate CEA'!S47*'Unit cost and utilities'!$H$4-('Surv-rate CEA'!R46-'Surv-rate CEA'!R47)*'Unit cost and utilities'!$G$14</f>
        <v>881.20214443808004</v>
      </c>
      <c r="Z49" s="12">
        <f t="shared" si="16"/>
        <v>819.06167113792321</v>
      </c>
      <c r="AA49" s="12">
        <f>'Surv-rate CEA'!W47*'Unit cost and utilities'!$H$6+'Surv-rate CEA'!V47*'Unit cost and utilities'!$H$6+('Surv-rate CEA'!U46-'Surv-rate CEA'!U47)*'Unit cost and utilities'!$G$14</f>
        <v>561.04442055069717</v>
      </c>
      <c r="AB49" s="12">
        <f t="shared" si="17"/>
        <v>521.48077893284324</v>
      </c>
      <c r="AC49" s="12">
        <f>AA49-'Surv-rate CEA'!V47*'Unit cost and utilities'!$H$6-('Surv-rate CEA'!U46-'Surv-rate CEA'!U47)*'Unit cost and utilities'!$G$14</f>
        <v>206.29382364736432</v>
      </c>
      <c r="AD49" s="12">
        <f t="shared" si="18"/>
        <v>191.7464284540392</v>
      </c>
      <c r="AE49" s="12">
        <f>'Surv-rate CEA'!Z47*'Unit cost and utilities'!$H$12+'Surv-rate CEA'!Y47*'Unit cost and utilities'!$H$12+('Surv-rate CEA'!X46-'Surv-rate CEA'!X47)*'Unit cost and utilities'!$G$14</f>
        <v>542.48036385938076</v>
      </c>
      <c r="AF49" s="12">
        <f t="shared" si="19"/>
        <v>504.22581945202552</v>
      </c>
      <c r="AG49" s="12">
        <f>AE49-'Surv-rate CEA'!Y47*'Unit cost and utilities'!$H$12-('Surv-rate CEA'!X46-'Surv-rate CEA'!X47)*'Unit cost and utilities'!$G$14</f>
        <v>115.82991816690026</v>
      </c>
      <c r="AH49" s="12">
        <f t="shared" si="20"/>
        <v>107.66184233703557</v>
      </c>
      <c r="AI49" s="12">
        <f>'Surv-rate CEA'!AC47*'Unit cost and utilities'!$H$5+'Surv-rate CEA'!AB47*'Unit cost and utilities'!$H$5+('Surv-rate CEA'!AA46-'Surv-rate CEA'!AA47)*'Unit cost and utilities'!$G$14</f>
        <v>1058.317097769826</v>
      </c>
      <c r="AJ49" s="12">
        <f t="shared" si="21"/>
        <v>983.68686023335067</v>
      </c>
      <c r="AK49" s="12">
        <f>AI49-'Surv-rate CEA'!AB47*'Unit cost and utilities'!$H$5-('Surv-rate CEA'!AA46-'Surv-rate CEA'!AA47)*'Unit cost and utilities'!$G$14</f>
        <v>248.11543967094906</v>
      </c>
      <c r="AL49" s="12">
        <f t="shared" si="22"/>
        <v>230.61887438051738</v>
      </c>
      <c r="AM49" s="12">
        <f>'Surv-rate CEA'!AF47*'Unit cost and utilities'!$H$9+'Surv-rate CEA'!AE47*'Unit cost and utilities'!$H$9+('Surv-rate CEA'!AD46-'Surv-rate CEA'!AD47)*'Unit cost and utilities'!G56</f>
        <v>645.7331305838851</v>
      </c>
      <c r="AN49" s="12">
        <f t="shared" si="23"/>
        <v>600.19742392073124</v>
      </c>
      <c r="AO49" s="12">
        <f>AM49-'Surv-rate CEA'!AE47*'Unit cost and utilities'!$H$9-('Surv-rate CEA'!AD46-'Surv-rate CEA'!AD47)*'Unit cost and utilities'!G56</f>
        <v>181.72438897022914</v>
      </c>
      <c r="AP49" s="12">
        <f t="shared" si="24"/>
        <v>168.90957728137116</v>
      </c>
      <c r="AQ49" s="13">
        <f>'Surv-rate CEA'!AI47*'Unit cost and utilities'!$H$4+'Surv-rate CEA'!AH47*'Unit cost and utilities'!$H$4+('Surv-rate CEA'!AG46-'Surv-rate CEA'!AG47)*'Unit cost and utilities'!$G$14</f>
        <v>1045.9914612464565</v>
      </c>
      <c r="AR49" s="12">
        <f t="shared" si="25"/>
        <v>972.23040099480988</v>
      </c>
      <c r="AS49" s="13">
        <f>AQ49-'Surv-rate CEA'!AH47*'Unit cost and utilities'!$H$4-('Surv-rate CEA'!AG46-'Surv-rate CEA'!AG47)*'Unit cost and utilities'!$G$14</f>
        <v>881.20214443808004</v>
      </c>
      <c r="AT49" s="12">
        <f t="shared" si="26"/>
        <v>819.06167113792321</v>
      </c>
      <c r="AU49" s="12">
        <f>'Surv-rate CEA'!AL47*'Unit cost and utilities'!$H$8+'Surv-rate CEA'!AK47*'Unit cost and utilities'!$H$8+('Surv-rate CEA'!AJ46-'Surv-rate CEA'!AJ47)*'Unit cost and utilities'!$G$14</f>
        <v>497.78248331387908</v>
      </c>
      <c r="AV49" s="12">
        <f t="shared" si="27"/>
        <v>462.67993696978607</v>
      </c>
      <c r="AW49" s="12">
        <f>AU49-'Surv-rate CEA'!AK47*'Unit cost and utilities'!$H$8-('Surv-rate CEA'!AJ46-'Surv-rate CEA'!AJ47)*'Unit cost and utilities'!$G$14</f>
        <v>218.98886491505075</v>
      </c>
      <c r="AX49" s="12">
        <f t="shared" si="28"/>
        <v>203.54624281162535</v>
      </c>
      <c r="AY49" s="12">
        <f>'Surv-rate CEA'!AO47*'Unit cost and utilities'!$H$5+'Surv-rate CEA'!AN47*'Unit cost and utilities'!$H$5+('Surv-rate CEA'!AM46-'Surv-rate CEA'!AM47)*'Unit cost and utilities'!$G$14</f>
        <v>1058.317097769826</v>
      </c>
      <c r="AZ49" s="12">
        <f t="shared" si="29"/>
        <v>983.68686023335067</v>
      </c>
      <c r="BA49" s="12">
        <f>AY49-'Surv-rate CEA'!AN47*'Unit cost and utilities'!$H$5-('Surv-rate CEA'!AM46-'Surv-rate CEA'!AM47)*'Unit cost and utilities'!$G$14</f>
        <v>248.11543967094906</v>
      </c>
      <c r="BB49" s="12">
        <f t="shared" si="30"/>
        <v>230.61887438051738</v>
      </c>
    </row>
    <row r="50" spans="1:54">
      <c r="A50" s="12">
        <v>45</v>
      </c>
      <c r="B50" s="12">
        <f t="shared" si="31"/>
        <v>2.5315068493150683</v>
      </c>
      <c r="C50" s="12">
        <f>'Surv-rate CEA'!D48*'Unit cost and utilities'!$H$7+'Surv-rate CEA'!E48*'Unit cost and utilities'!$H$7+'Unit cost and utilities'!$G$14*('Surv-rate CEA'!C47-'Surv-rate CEA'!C48)</f>
        <v>561.42268945940543</v>
      </c>
      <c r="D50" s="12">
        <f t="shared" si="5"/>
        <v>520.94567653565412</v>
      </c>
      <c r="E50" s="12">
        <f>C50-'Surv-rate CEA'!E48*'Unit cost and utilities'!$H$7-'Unit cost and utilities'!$G$14*('Surv-rate CEA'!C47-'Surv-rate CEA'!C48)</f>
        <v>70.638371485416442</v>
      </c>
      <c r="F50" s="12">
        <f t="shared" si="6"/>
        <v>65.545541556720281</v>
      </c>
      <c r="G50" s="12">
        <f>'Surv-rate CEA'!G48*'Unit cost and utilities'!$H$4+'Surv-rate CEA'!H48*'Unit cost and utilities'!$H$4+('Surv-rate CEA'!F47-'Surv-rate CEA'!F48)*'Unit cost and utilities'!$G$14</f>
        <v>1018.7712832385766</v>
      </c>
      <c r="H50" s="12">
        <f t="shared" si="7"/>
        <v>945.32070995002357</v>
      </c>
      <c r="I50" s="12">
        <f>G50-'Surv-rate CEA'!H48*'Unit cost and utilities'!$H$4-('Surv-rate CEA'!F47-'Surv-rate CEA'!F48)*'Unit cost and utilities'!$G$14</f>
        <v>97.593267507373909</v>
      </c>
      <c r="J50" s="12">
        <f t="shared" si="8"/>
        <v>90.557064617229173</v>
      </c>
      <c r="K50" s="12">
        <f>'Surv-rate CEA'!K48*'Unit cost and utilities'!$H$10+'Surv-rate CEA'!J48*'Unit cost and utilities'!$H$10+('Surv-rate CEA'!I47-'Surv-rate CEA'!I48)*'Unit cost and utilities'!$G$14</f>
        <v>529.2582280619929</v>
      </c>
      <c r="L50" s="12">
        <f t="shared" si="9"/>
        <v>491.10018325996492</v>
      </c>
      <c r="M50" s="12">
        <f>K50-'Surv-rate CEA'!J48*'Unit cost and utilities'!$H$10-('Surv-rate CEA'!I47-'Surv-rate CEA'!I48)*'Unit cost and utilities'!$G$14</f>
        <v>110.0093154053851</v>
      </c>
      <c r="N50" s="12">
        <f t="shared" si="10"/>
        <v>102.07795002775053</v>
      </c>
      <c r="O50" s="12">
        <f>'Surv-rate CEA'!N48*'Unit cost and utilities'!$H$3+'Surv-rate CEA'!M48*'Unit cost and utilities'!$H$3+('Surv-rate CEA'!L47-'Surv-rate CEA'!L48)*'Unit cost and utilities'!$G$14</f>
        <v>1018.7712832385766</v>
      </c>
      <c r="P50" s="12">
        <f t="shared" si="11"/>
        <v>945.32070995002357</v>
      </c>
      <c r="Q50" s="12">
        <f>O50-'Surv-rate CEA'!M48*'Unit cost and utilities'!$H$3-('Surv-rate CEA'!L47-'Surv-rate CEA'!L48)*'Unit cost and utilities'!$G$14</f>
        <v>862.69520472219324</v>
      </c>
      <c r="R50" s="12">
        <f t="shared" si="12"/>
        <v>800.49728218289863</v>
      </c>
      <c r="S50" s="12">
        <f>'Surv-rate CEA'!Q48*'Unit cost and utilities'!$H$11+'Surv-rate CEA'!P48*'Unit cost and utilities'!$H$11+('Surv-rate CEA'!O47-'Surv-rate CEA'!O48)*'Unit cost and utilities'!$G$14</f>
        <v>529.2582280619929</v>
      </c>
      <c r="T50" s="12">
        <f t="shared" si="13"/>
        <v>491.10018325996492</v>
      </c>
      <c r="U50" s="12">
        <f>S50-'Surv-rate CEA'!P48*'Unit cost and utilities'!$H$11-('Surv-rate CEA'!O47-'Surv-rate CEA'!O48)*'Unit cost and utilities'!$G$14</f>
        <v>110.0093154053851</v>
      </c>
      <c r="V50" s="12">
        <f t="shared" si="14"/>
        <v>102.07795002775053</v>
      </c>
      <c r="W50" s="12">
        <f>'Surv-rate CEA'!T48*'Unit cost and utilities'!$H$4+'Surv-rate CEA'!S48*'Unit cost and utilities'!$H$4+('Surv-rate CEA'!R47-'Surv-rate CEA'!R48)*'Unit cost and utilities'!$G$14</f>
        <v>1018.7712832385766</v>
      </c>
      <c r="X50" s="12">
        <f t="shared" si="15"/>
        <v>945.32070995002357</v>
      </c>
      <c r="Y50" s="12">
        <f>W50-'Surv-rate CEA'!S48*'Unit cost and utilities'!$H$4-('Surv-rate CEA'!R47-'Surv-rate CEA'!R48)*'Unit cost and utilities'!$G$14</f>
        <v>862.69520472219324</v>
      </c>
      <c r="Z50" s="12">
        <f t="shared" si="16"/>
        <v>800.49728218289863</v>
      </c>
      <c r="AA50" s="12">
        <f>'Surv-rate CEA'!W48*'Unit cost and utilities'!$H$6+'Surv-rate CEA'!V48*'Unit cost and utilities'!$H$6+('Surv-rate CEA'!U47-'Surv-rate CEA'!U48)*'Unit cost and utilities'!$G$14</f>
        <v>547.62159175652084</v>
      </c>
      <c r="AB50" s="12">
        <f t="shared" si="17"/>
        <v>508.1395995552478</v>
      </c>
      <c r="AC50" s="12">
        <f>AA50-'Surv-rate CEA'!V48*'Unit cost and utilities'!$H$6-('Surv-rate CEA'!U47-'Surv-rate CEA'!U48)*'Unit cost and utilities'!$G$14</f>
        <v>197.40927072920994</v>
      </c>
      <c r="AD50" s="12">
        <f t="shared" si="18"/>
        <v>183.17661189194661</v>
      </c>
      <c r="AE50" s="12">
        <f>'Surv-rate CEA'!Z48*'Unit cost and utilities'!$H$12+'Surv-rate CEA'!Y48*'Unit cost and utilities'!$H$12+('Surv-rate CEA'!X47-'Surv-rate CEA'!X48)*'Unit cost and utilities'!$G$14</f>
        <v>529.2582280619929</v>
      </c>
      <c r="AF50" s="12">
        <f t="shared" si="19"/>
        <v>491.10018325996492</v>
      </c>
      <c r="AG50" s="12">
        <f>AE50-'Surv-rate CEA'!Y48*'Unit cost and utilities'!$H$12-('Surv-rate CEA'!X47-'Surv-rate CEA'!X48)*'Unit cost and utilities'!$G$14</f>
        <v>110.0093154053851</v>
      </c>
      <c r="AH50" s="12">
        <f t="shared" si="20"/>
        <v>102.07795002775053</v>
      </c>
      <c r="AI50" s="12">
        <f>'Surv-rate CEA'!AC48*'Unit cost and utilities'!$H$5+'Surv-rate CEA'!AB48*'Unit cost and utilities'!$H$5+('Surv-rate CEA'!AA47-'Surv-rate CEA'!AA48)*'Unit cost and utilities'!$G$14</f>
        <v>1031.0908293101438</v>
      </c>
      <c r="AJ50" s="12">
        <f t="shared" si="21"/>
        <v>956.75205104712893</v>
      </c>
      <c r="AK50" s="12">
        <f>AI50-'Surv-rate CEA'!AB48*'Unit cost and utilities'!$H$5-('Surv-rate CEA'!AA47-'Surv-rate CEA'!AA48)*'Unit cost and utilities'!$G$14</f>
        <v>235.14854930983898</v>
      </c>
      <c r="AL50" s="12">
        <f t="shared" si="22"/>
        <v>218.19499355208944</v>
      </c>
      <c r="AM50" s="12">
        <f>'Surv-rate CEA'!AF48*'Unit cost and utilities'!$H$9+'Surv-rate CEA'!AE48*'Unit cost and utilities'!$H$9+('Surv-rate CEA'!AD47-'Surv-rate CEA'!AD48)*'Unit cost and utilities'!G57</f>
        <v>633.31061256248415</v>
      </c>
      <c r="AN50" s="12">
        <f t="shared" si="23"/>
        <v>587.65068051712262</v>
      </c>
      <c r="AO50" s="12">
        <f>AM50-'Surv-rate CEA'!AE48*'Unit cost and utilities'!$H$9-('Surv-rate CEA'!AD47-'Surv-rate CEA'!AD48)*'Unit cost and utilities'!G57</f>
        <v>173.59916213885094</v>
      </c>
      <c r="AP50" s="12">
        <f t="shared" si="24"/>
        <v>161.08314584422493</v>
      </c>
      <c r="AQ50" s="13">
        <f>'Surv-rate CEA'!AI48*'Unit cost and utilities'!$H$4+'Surv-rate CEA'!AH48*'Unit cost and utilities'!$H$4+('Surv-rate CEA'!AG47-'Surv-rate CEA'!AG48)*'Unit cost and utilities'!$G$14</f>
        <v>1018.7712832385766</v>
      </c>
      <c r="AR50" s="12">
        <f t="shared" si="25"/>
        <v>945.32070995002357</v>
      </c>
      <c r="AS50" s="13">
        <f>AQ50-'Surv-rate CEA'!AH48*'Unit cost and utilities'!$H$4-('Surv-rate CEA'!AG47-'Surv-rate CEA'!AG48)*'Unit cost and utilities'!$G$14</f>
        <v>862.69520472219324</v>
      </c>
      <c r="AT50" s="12">
        <f t="shared" si="26"/>
        <v>800.49728218289863</v>
      </c>
      <c r="AU50" s="12">
        <f>'Surv-rate CEA'!AL48*'Unit cost and utilities'!$H$8+'Surv-rate CEA'!AK48*'Unit cost and utilities'!$H$8+('Surv-rate CEA'!AJ47-'Surv-rate CEA'!AJ48)*'Unit cost and utilities'!$G$14</f>
        <v>485.09266697765952</v>
      </c>
      <c r="AV50" s="12">
        <f t="shared" si="27"/>
        <v>450.11883617403026</v>
      </c>
      <c r="AW50" s="12">
        <f>AU50-'Surv-rate CEA'!AK48*'Unit cost and utilities'!$H$8-('Surv-rate CEA'!AJ47-'Surv-rate CEA'!AJ48)*'Unit cost and utilities'!$G$14</f>
        <v>209.73033885844404</v>
      </c>
      <c r="AX50" s="12">
        <f t="shared" si="28"/>
        <v>194.60936531059846</v>
      </c>
      <c r="AY50" s="12">
        <f>'Surv-rate CEA'!AO48*'Unit cost and utilities'!$H$5+'Surv-rate CEA'!AN48*'Unit cost and utilities'!$H$5+('Surv-rate CEA'!AM47-'Surv-rate CEA'!AM48)*'Unit cost and utilities'!$G$14</f>
        <v>1031.0908293101438</v>
      </c>
      <c r="AZ50" s="12">
        <f t="shared" si="29"/>
        <v>956.75205104712893</v>
      </c>
      <c r="BA50" s="12">
        <f>AY50-'Surv-rate CEA'!AN48*'Unit cost and utilities'!$H$5-('Surv-rate CEA'!AM47-'Surv-rate CEA'!AM48)*'Unit cost and utilities'!$G$14</f>
        <v>235.14854930983898</v>
      </c>
      <c r="BB50" s="12">
        <f t="shared" si="30"/>
        <v>218.19499355208944</v>
      </c>
    </row>
    <row r="51" spans="1:54">
      <c r="A51" s="12">
        <v>46</v>
      </c>
      <c r="B51" s="12">
        <f t="shared" si="31"/>
        <v>2.5890410958904111</v>
      </c>
      <c r="C51" s="12">
        <f>'Surv-rate CEA'!D49*'Unit cost and utilities'!$H$7+'Surv-rate CEA'!E49*'Unit cost and utilities'!$H$7+'Unit cost and utilities'!$G$14*('Surv-rate CEA'!C48-'Surv-rate CEA'!C49)</f>
        <v>548.33264631180054</v>
      </c>
      <c r="D51" s="12">
        <f t="shared" si="5"/>
        <v>507.93483808009501</v>
      </c>
      <c r="E51" s="12">
        <f>C51-'Surv-rate CEA'!E49*'Unit cost and utilities'!$H$7-'Unit cost and utilities'!$G$14*('Surv-rate CEA'!C48-'Surv-rate CEA'!C49)</f>
        <v>66.777364585196949</v>
      </c>
      <c r="F51" s="12">
        <f t="shared" si="6"/>
        <v>61.8576152562513</v>
      </c>
      <c r="G51" s="12">
        <f>'Surv-rate CEA'!G49*'Unit cost and utilities'!$H$4+'Surv-rate CEA'!H49*'Unit cost and utilities'!$H$4+('Surv-rate CEA'!F48-'Surv-rate CEA'!F49)*'Unit cost and utilities'!$G$14</f>
        <v>992.58845923177989</v>
      </c>
      <c r="H51" s="12">
        <f t="shared" si="7"/>
        <v>919.46058968259342</v>
      </c>
      <c r="I51" s="12">
        <f>G51-'Surv-rate CEA'!H49*'Unit cost and utilities'!$H$4-('Surv-rate CEA'!F48-'Surv-rate CEA'!F49)*'Unit cost and utilities'!$G$14</f>
        <v>91.626507521576031</v>
      </c>
      <c r="J51" s="12">
        <f t="shared" si="8"/>
        <v>84.876024754054015</v>
      </c>
      <c r="K51" s="12">
        <f>'Surv-rate CEA'!K49*'Unit cost and utilities'!$H$10+'Surv-rate CEA'!J49*'Unit cost and utilities'!$H$10+('Surv-rate CEA'!I48-'Surv-rate CEA'!I49)*'Unit cost and utilities'!$G$14</f>
        <v>516.51363780945167</v>
      </c>
      <c r="L51" s="12">
        <f t="shared" si="9"/>
        <v>478.46006024182725</v>
      </c>
      <c r="M51" s="12">
        <f>K51-'Surv-rate CEA'!J49*'Unit cost and utilities'!$H$10-('Surv-rate CEA'!I48-'Surv-rate CEA'!I49)*'Unit cost and utilities'!$G$14</f>
        <v>104.53766607362199</v>
      </c>
      <c r="N51" s="12">
        <f t="shared" si="10"/>
        <v>96.835967815388315</v>
      </c>
      <c r="O51" s="12">
        <f>'Surv-rate CEA'!N49*'Unit cost and utilities'!$H$3+'Surv-rate CEA'!M49*'Unit cost and utilities'!$H$3+('Surv-rate CEA'!L48-'Surv-rate CEA'!L49)*'Unit cost and utilities'!$G$14</f>
        <v>992.58845923177989</v>
      </c>
      <c r="P51" s="12">
        <f t="shared" si="11"/>
        <v>919.46058968259342</v>
      </c>
      <c r="Q51" s="12">
        <f>O51-'Surv-rate CEA'!M49*'Unit cost and utilities'!$H$3-('Surv-rate CEA'!L48-'Surv-rate CEA'!L49)*'Unit cost and utilities'!$G$14</f>
        <v>844.64307255728284</v>
      </c>
      <c r="R51" s="12">
        <f t="shared" si="12"/>
        <v>782.41491762447424</v>
      </c>
      <c r="S51" s="12">
        <f>'Surv-rate CEA'!Q49*'Unit cost and utilities'!$H$11+'Surv-rate CEA'!P49*'Unit cost and utilities'!$H$11+('Surv-rate CEA'!O48-'Surv-rate CEA'!O49)*'Unit cost and utilities'!$G$14</f>
        <v>516.51363780945167</v>
      </c>
      <c r="T51" s="12">
        <f t="shared" si="13"/>
        <v>478.46006024182725</v>
      </c>
      <c r="U51" s="12">
        <f>S51-'Surv-rate CEA'!P49*'Unit cost and utilities'!$H$11-('Surv-rate CEA'!O48-'Surv-rate CEA'!O49)*'Unit cost and utilities'!$G$14</f>
        <v>104.53766607362199</v>
      </c>
      <c r="V51" s="12">
        <f t="shared" si="14"/>
        <v>96.835967815388315</v>
      </c>
      <c r="W51" s="12">
        <f>'Surv-rate CEA'!T49*'Unit cost and utilities'!$H$4+'Surv-rate CEA'!S49*'Unit cost and utilities'!$H$4+('Surv-rate CEA'!R48-'Surv-rate CEA'!R49)*'Unit cost and utilities'!$G$14</f>
        <v>992.58845923177989</v>
      </c>
      <c r="X51" s="12">
        <f t="shared" si="15"/>
        <v>919.46058968259342</v>
      </c>
      <c r="Y51" s="12">
        <f>W51-'Surv-rate CEA'!S49*'Unit cost and utilities'!$H$4-('Surv-rate CEA'!R48-'Surv-rate CEA'!R49)*'Unit cost and utilities'!$G$14</f>
        <v>844.64307255728284</v>
      </c>
      <c r="Z51" s="12">
        <f t="shared" si="16"/>
        <v>782.41491762447424</v>
      </c>
      <c r="AA51" s="12">
        <f>'Surv-rate CEA'!W49*'Unit cost and utilities'!$H$6+'Surv-rate CEA'!V49*'Unit cost and utilities'!$H$6+('Surv-rate CEA'!U48-'Surv-rate CEA'!U49)*'Unit cost and utilities'!$G$14</f>
        <v>534.67552073098773</v>
      </c>
      <c r="AB51" s="12">
        <f t="shared" si="17"/>
        <v>495.28388629528166</v>
      </c>
      <c r="AC51" s="12">
        <f>AA51-'Surv-rate CEA'!V49*'Unit cost and utilities'!$H$6-('Surv-rate CEA'!U48-'Surv-rate CEA'!U49)*'Unit cost and utilities'!$G$14</f>
        <v>188.98442813699103</v>
      </c>
      <c r="AD51" s="12">
        <f t="shared" si="18"/>
        <v>175.06120700834163</v>
      </c>
      <c r="AE51" s="12">
        <f>'Surv-rate CEA'!Z49*'Unit cost and utilities'!$H$12+'Surv-rate CEA'!Y49*'Unit cost and utilities'!$H$12+('Surv-rate CEA'!X48-'Surv-rate CEA'!X49)*'Unit cost and utilities'!$G$14</f>
        <v>516.51363780945167</v>
      </c>
      <c r="AF51" s="12">
        <f t="shared" si="19"/>
        <v>478.46006024182725</v>
      </c>
      <c r="AG51" s="12">
        <f>AE51-'Surv-rate CEA'!Y49*'Unit cost and utilities'!$H$12-('Surv-rate CEA'!X48-'Surv-rate CEA'!X49)*'Unit cost and utilities'!$G$14</f>
        <v>104.53766607362199</v>
      </c>
      <c r="AH51" s="12">
        <f t="shared" si="20"/>
        <v>96.835967815388315</v>
      </c>
      <c r="AI51" s="12">
        <f>'Surv-rate CEA'!AC49*'Unit cost and utilities'!$H$5+'Surv-rate CEA'!AB49*'Unit cost and utilities'!$H$5+('Surv-rate CEA'!AA48-'Surv-rate CEA'!AA49)*'Unit cost and utilities'!$G$14</f>
        <v>1004.8918342800816</v>
      </c>
      <c r="AJ51" s="12">
        <f t="shared" si="21"/>
        <v>930.85752702533966</v>
      </c>
      <c r="AK51" s="12">
        <f>AI51-'Surv-rate CEA'!AB49*'Unit cost and utilities'!$H$5-('Surv-rate CEA'!AA48-'Surv-rate CEA'!AA49)*'Unit cost and utilities'!$G$14</f>
        <v>222.98823661601764</v>
      </c>
      <c r="AL51" s="12">
        <f t="shared" si="22"/>
        <v>206.55982207362018</v>
      </c>
      <c r="AM51" s="12">
        <f>'Surv-rate CEA'!AF49*'Unit cost and utilities'!$H$9+'Surv-rate CEA'!AE49*'Unit cost and utilities'!$H$9+('Surv-rate CEA'!AD48-'Surv-rate CEA'!AD49)*'Unit cost and utilities'!G58</f>
        <v>621.24704673896792</v>
      </c>
      <c r="AN51" s="12">
        <f t="shared" si="23"/>
        <v>575.47734977220512</v>
      </c>
      <c r="AO51" s="12">
        <f>AM51-'Surv-rate CEA'!AE49*'Unit cost and utilities'!$H$9-('Surv-rate CEA'!AD48-'Surv-rate CEA'!AD49)*'Unit cost and utilities'!G58</f>
        <v>165.90982791035049</v>
      </c>
      <c r="AP51" s="12">
        <f t="shared" si="24"/>
        <v>153.6866027262231</v>
      </c>
      <c r="AQ51" s="13">
        <f>'Surv-rate CEA'!AI49*'Unit cost and utilities'!$H$4+'Surv-rate CEA'!AH49*'Unit cost and utilities'!$H$4+('Surv-rate CEA'!AG48-'Surv-rate CEA'!AG49)*'Unit cost and utilities'!$G$14</f>
        <v>992.58845923177989</v>
      </c>
      <c r="AR51" s="12">
        <f t="shared" si="25"/>
        <v>919.46058968259342</v>
      </c>
      <c r="AS51" s="13">
        <f>AQ51-'Surv-rate CEA'!AH49*'Unit cost and utilities'!$H$4-('Surv-rate CEA'!AG48-'Surv-rate CEA'!AG49)*'Unit cost and utilities'!$G$14</f>
        <v>844.64307255728284</v>
      </c>
      <c r="AT51" s="12">
        <f t="shared" si="26"/>
        <v>782.41491762447424</v>
      </c>
      <c r="AU51" s="12">
        <f>'Surv-rate CEA'!AL49*'Unit cost and utilities'!$H$8+'Surv-rate CEA'!AK49*'Unit cost and utilities'!$H$8+('Surv-rate CEA'!AJ48-'Surv-rate CEA'!AJ49)*'Unit cost and utilities'!$G$14</f>
        <v>472.87989436989255</v>
      </c>
      <c r="AV51" s="12">
        <f t="shared" si="27"/>
        <v>438.04098514594438</v>
      </c>
      <c r="AW51" s="12">
        <f>AU51-'Surv-rate CEA'!AK49*'Unit cost and utilities'!$H$8-('Surv-rate CEA'!AJ48-'Surv-rate CEA'!AJ49)*'Unit cost and utilities'!$G$14</f>
        <v>200.94235897765449</v>
      </c>
      <c r="AX51" s="12">
        <f t="shared" si="28"/>
        <v>186.13815036777746</v>
      </c>
      <c r="AY51" s="12">
        <f>'Surv-rate CEA'!AO49*'Unit cost and utilities'!$H$5+'Surv-rate CEA'!AN49*'Unit cost and utilities'!$H$5+('Surv-rate CEA'!AM48-'Surv-rate CEA'!AM49)*'Unit cost and utilities'!$G$14</f>
        <v>1004.8918342800816</v>
      </c>
      <c r="AZ51" s="12">
        <f t="shared" si="29"/>
        <v>930.85752702533966</v>
      </c>
      <c r="BA51" s="12">
        <f>AY51-'Surv-rate CEA'!AN49*'Unit cost and utilities'!$H$5-('Surv-rate CEA'!AM48-'Surv-rate CEA'!AM49)*'Unit cost and utilities'!$G$14</f>
        <v>222.98823661601764</v>
      </c>
      <c r="BB51" s="12">
        <f t="shared" si="30"/>
        <v>206.55982207362018</v>
      </c>
    </row>
    <row r="52" spans="1:54">
      <c r="A52" s="12">
        <v>47</v>
      </c>
      <c r="B52" s="12">
        <f t="shared" si="31"/>
        <v>2.6465753424657534</v>
      </c>
      <c r="C52" s="12">
        <f>'Surv-rate CEA'!D50*'Unit cost and utilities'!$H$7+'Surv-rate CEA'!E50*'Unit cost and utilities'!$H$7+'Unit cost and utilities'!$G$14*('Surv-rate CEA'!C49-'Surv-rate CEA'!C50)</f>
        <v>535.69593597109133</v>
      </c>
      <c r="D52" s="12">
        <f t="shared" si="5"/>
        <v>495.3859319534036</v>
      </c>
      <c r="E52" s="12">
        <f>C52-'Surv-rate CEA'!E50*'Unit cost and utilities'!$H$7-'Unit cost and utilities'!$G$14*('Surv-rate CEA'!C49-'Surv-rate CEA'!C50)</f>
        <v>63.166485662721954</v>
      </c>
      <c r="F52" s="12">
        <f t="shared" si="6"/>
        <v>58.413339110971847</v>
      </c>
      <c r="G52" s="12">
        <f>'Surv-rate CEA'!G50*'Unit cost and utilities'!$H$4+'Surv-rate CEA'!H50*'Unit cost and utilities'!$H$4+('Surv-rate CEA'!F49-'Surv-rate CEA'!F50)*'Unit cost and utilities'!$G$14</f>
        <v>967.3900123227719</v>
      </c>
      <c r="H52" s="12">
        <f t="shared" si="7"/>
        <v>894.59592772193912</v>
      </c>
      <c r="I52" s="12">
        <f>G52-'Surv-rate CEA'!H50*'Unit cost and utilities'!$H$4-('Surv-rate CEA'!F49-'Surv-rate CEA'!F50)*'Unit cost and utilities'!$G$14</f>
        <v>86.088492224133773</v>
      </c>
      <c r="J52" s="12">
        <f t="shared" si="8"/>
        <v>79.610512395631247</v>
      </c>
      <c r="K52" s="12">
        <f>'Surv-rate CEA'!K50*'Unit cost and utilities'!$H$10+'Surv-rate CEA'!J50*'Unit cost and utilities'!$H$10+('Surv-rate CEA'!I49-'Surv-rate CEA'!I50)*'Unit cost and utilities'!$G$14</f>
        <v>504.22339413428739</v>
      </c>
      <c r="L52" s="12">
        <f t="shared" si="9"/>
        <v>466.28163337308177</v>
      </c>
      <c r="M52" s="12">
        <f>K52-'Surv-rate CEA'!J50*'Unit cost and utilities'!$H$10-('Surv-rate CEA'!I49-'Surv-rate CEA'!I50)*'Unit cost and utilities'!$G$14</f>
        <v>99.390550486706488</v>
      </c>
      <c r="N52" s="12">
        <f t="shared" si="10"/>
        <v>91.911618464986731</v>
      </c>
      <c r="O52" s="12">
        <f>'Surv-rate CEA'!N50*'Unit cost and utilities'!$H$3+'Surv-rate CEA'!M50*'Unit cost and utilities'!$H$3+('Surv-rate CEA'!L49-'Surv-rate CEA'!L50)*'Unit cost and utilities'!$G$14</f>
        <v>967.3900123227719</v>
      </c>
      <c r="P52" s="12">
        <f t="shared" si="11"/>
        <v>894.59592772193912</v>
      </c>
      <c r="Q52" s="12">
        <f>O52-'Surv-rate CEA'!M50*'Unit cost and utilities'!$H$3-('Surv-rate CEA'!L49-'Surv-rate CEA'!L50)*'Unit cost and utilities'!$G$14</f>
        <v>827.03933533021927</v>
      </c>
      <c r="R52" s="12">
        <f t="shared" si="12"/>
        <v>764.80634700352414</v>
      </c>
      <c r="S52" s="12">
        <f>'Surv-rate CEA'!Q50*'Unit cost and utilities'!$H$11+'Surv-rate CEA'!P50*'Unit cost and utilities'!$H$11+('Surv-rate CEA'!O49-'Surv-rate CEA'!O50)*'Unit cost and utilities'!$G$14</f>
        <v>504.22339413428739</v>
      </c>
      <c r="T52" s="12">
        <f t="shared" si="13"/>
        <v>466.28163337308177</v>
      </c>
      <c r="U52" s="12">
        <f>S52-'Surv-rate CEA'!P50*'Unit cost and utilities'!$H$11-('Surv-rate CEA'!O49-'Surv-rate CEA'!O50)*'Unit cost and utilities'!$G$14</f>
        <v>99.390550486706488</v>
      </c>
      <c r="V52" s="12">
        <f t="shared" si="14"/>
        <v>91.911618464986731</v>
      </c>
      <c r="W52" s="12">
        <f>'Surv-rate CEA'!T50*'Unit cost and utilities'!$H$4+'Surv-rate CEA'!S50*'Unit cost and utilities'!$H$4+('Surv-rate CEA'!R49-'Surv-rate CEA'!R50)*'Unit cost and utilities'!$G$14</f>
        <v>967.3900123227719</v>
      </c>
      <c r="X52" s="12">
        <f t="shared" si="15"/>
        <v>894.59592772193912</v>
      </c>
      <c r="Y52" s="12">
        <f>W52-'Surv-rate CEA'!S50*'Unit cost and utilities'!$H$4-('Surv-rate CEA'!R49-'Surv-rate CEA'!R50)*'Unit cost and utilities'!$G$14</f>
        <v>827.03933533021927</v>
      </c>
      <c r="Z52" s="12">
        <f t="shared" si="16"/>
        <v>764.80634700352414</v>
      </c>
      <c r="AA52" s="12">
        <f>'Surv-rate CEA'!W50*'Unit cost and utilities'!$H$6+'Surv-rate CEA'!V50*'Unit cost and utilities'!$H$6+('Surv-rate CEA'!U49-'Surv-rate CEA'!U50)*'Unit cost and utilities'!$G$14</f>
        <v>522.18341673297186</v>
      </c>
      <c r="AB52" s="12">
        <f t="shared" si="17"/>
        <v>482.89020165879231</v>
      </c>
      <c r="AC52" s="12">
        <f>AA52-'Surv-rate CEA'!V50*'Unit cost and utilities'!$H$6-('Surv-rate CEA'!U49-'Surv-rate CEA'!U50)*'Unit cost and utilities'!$G$14</f>
        <v>180.99145842478117</v>
      </c>
      <c r="AD52" s="12">
        <f t="shared" si="18"/>
        <v>167.37222795023115</v>
      </c>
      <c r="AE52" s="12">
        <f>'Surv-rate CEA'!Z50*'Unit cost and utilities'!$H$12+'Surv-rate CEA'!Y50*'Unit cost and utilities'!$H$12+('Surv-rate CEA'!X49-'Surv-rate CEA'!X50)*'Unit cost and utilities'!$G$14</f>
        <v>504.22339413428739</v>
      </c>
      <c r="AF52" s="12">
        <f t="shared" si="19"/>
        <v>466.28163337308177</v>
      </c>
      <c r="AG52" s="12">
        <f>AE52-'Surv-rate CEA'!Y50*'Unit cost and utilities'!$H$12-('Surv-rate CEA'!X49-'Surv-rate CEA'!X50)*'Unit cost and utilities'!$G$14</f>
        <v>99.390550486706488</v>
      </c>
      <c r="AH52" s="12">
        <f t="shared" si="20"/>
        <v>91.911618464986731</v>
      </c>
      <c r="AI52" s="12">
        <f>'Surv-rate CEA'!AC50*'Unit cost and utilities'!$H$5+'Surv-rate CEA'!AB50*'Unit cost and utilities'!$H$5+('Surv-rate CEA'!AA49-'Surv-rate CEA'!AA50)*'Unit cost and utilities'!$G$14</f>
        <v>979.66812984422165</v>
      </c>
      <c r="AJ52" s="12">
        <f t="shared" si="21"/>
        <v>905.9501424593924</v>
      </c>
      <c r="AK52" s="12">
        <f>AI52-'Surv-rate CEA'!AB50*'Unit cost and utilities'!$H$5-('Surv-rate CEA'!AA49-'Surv-rate CEA'!AA50)*'Unit cost and utilities'!$G$14</f>
        <v>211.57602646112122</v>
      </c>
      <c r="AL52" s="12">
        <f t="shared" si="22"/>
        <v>195.65537091006911</v>
      </c>
      <c r="AM52" s="12">
        <f>'Surv-rate CEA'!AF50*'Unit cost and utilities'!$H$9+'Surv-rate CEA'!AE50*'Unit cost and utilities'!$H$9+('Surv-rate CEA'!AD49-'Surv-rate CEA'!AD50)*'Unit cost and utilities'!G59</f>
        <v>609.52842183178063</v>
      </c>
      <c r="AN52" s="12">
        <f t="shared" si="23"/>
        <v>563.66267695097599</v>
      </c>
      <c r="AO52" s="12">
        <f>AM52-'Surv-rate CEA'!AE50*'Unit cost and utilities'!$H$9-('Surv-rate CEA'!AD49-'Surv-rate CEA'!AD50)*'Unit cost and utilities'!G59</f>
        <v>158.62902077615234</v>
      </c>
      <c r="AP52" s="12">
        <f t="shared" si="24"/>
        <v>146.69251718252858</v>
      </c>
      <c r="AQ52" s="13">
        <f>'Surv-rate CEA'!AI50*'Unit cost and utilities'!$H$4+'Surv-rate CEA'!AH50*'Unit cost and utilities'!$H$4+('Surv-rate CEA'!AG49-'Surv-rate CEA'!AG50)*'Unit cost and utilities'!$G$14</f>
        <v>967.3900123227719</v>
      </c>
      <c r="AR52" s="12">
        <f t="shared" si="25"/>
        <v>894.59592772193912</v>
      </c>
      <c r="AS52" s="13">
        <f>AQ52-'Surv-rate CEA'!AH50*'Unit cost and utilities'!$H$4-('Surv-rate CEA'!AG49-'Surv-rate CEA'!AG50)*'Unit cost and utilities'!$G$14</f>
        <v>827.03933533021927</v>
      </c>
      <c r="AT52" s="12">
        <f t="shared" si="26"/>
        <v>764.80634700352414</v>
      </c>
      <c r="AU52" s="12">
        <f>'Surv-rate CEA'!AL50*'Unit cost and utilities'!$H$8+'Surv-rate CEA'!AK50*'Unit cost and utilities'!$H$8+('Surv-rate CEA'!AJ49-'Surv-rate CEA'!AJ50)*'Unit cost and utilities'!$G$14</f>
        <v>461.12009205369179</v>
      </c>
      <c r="AV52" s="12">
        <f t="shared" si="27"/>
        <v>426.42176504543175</v>
      </c>
      <c r="AW52" s="12">
        <f>AU52-'Surv-rate CEA'!AK50*'Unit cost and utilities'!$H$8-('Surv-rate CEA'!AJ49-'Surv-rate CEA'!AJ50)*'Unit cost and utilities'!$G$14</f>
        <v>192.59694232076151</v>
      </c>
      <c r="AX52" s="12">
        <f t="shared" si="28"/>
        <v>178.10442334230277</v>
      </c>
      <c r="AY52" s="12">
        <f>'Surv-rate CEA'!AO50*'Unit cost and utilities'!$H$5+'Surv-rate CEA'!AN50*'Unit cost and utilities'!$H$5+('Surv-rate CEA'!AM49-'Surv-rate CEA'!AM50)*'Unit cost and utilities'!$G$14</f>
        <v>979.66812984422165</v>
      </c>
      <c r="AZ52" s="12">
        <f t="shared" si="29"/>
        <v>905.9501424593924</v>
      </c>
      <c r="BA52" s="12">
        <f>AY52-'Surv-rate CEA'!AN50*'Unit cost and utilities'!$H$5-('Surv-rate CEA'!AM49-'Surv-rate CEA'!AM50)*'Unit cost and utilities'!$G$14</f>
        <v>211.57602646112122</v>
      </c>
      <c r="BB52" s="12">
        <f t="shared" si="30"/>
        <v>195.65537091006911</v>
      </c>
    </row>
    <row r="53" spans="1:54">
      <c r="A53" s="12">
        <v>48</v>
      </c>
      <c r="B53" s="12">
        <f t="shared" si="31"/>
        <v>2.7041095890410958</v>
      </c>
      <c r="C53" s="12">
        <f>'Surv-rate CEA'!D51*'Unit cost and utilities'!$H$7+'Surv-rate CEA'!E51*'Unit cost and utilities'!$H$7+'Unit cost and utilities'!$G$14*('Surv-rate CEA'!C50-'Surv-rate CEA'!C51)</f>
        <v>523.49141920660827</v>
      </c>
      <c r="D53" s="12">
        <f t="shared" si="5"/>
        <v>483.27719822299662</v>
      </c>
      <c r="E53" s="12">
        <f>C53-'Surv-rate CEA'!E51*'Unit cost and utilities'!$H$7-'Unit cost and utilities'!$G$14*('Surv-rate CEA'!C50-'Surv-rate CEA'!C51)</f>
        <v>59.786903778918067</v>
      </c>
      <c r="F53" s="12">
        <f t="shared" si="6"/>
        <v>55.194118353446882</v>
      </c>
      <c r="G53" s="12">
        <f>'Surv-rate CEA'!G51*'Unit cost and utilities'!$H$4+'Surv-rate CEA'!H51*'Unit cost and utilities'!$H$4+('Surv-rate CEA'!F50-'Surv-rate CEA'!F51)*'Unit cost and utilities'!$G$14</f>
        <v>943.12637031417967</v>
      </c>
      <c r="H53" s="12">
        <f t="shared" si="7"/>
        <v>870.67610488524974</v>
      </c>
      <c r="I53" s="12">
        <f>G53-'Surv-rate CEA'!H51*'Unit cost and utilities'!$H$4-('Surv-rate CEA'!F50-'Surv-rate CEA'!F51)*'Unit cost and utilities'!$G$14</f>
        <v>80.94365453449339</v>
      </c>
      <c r="J53" s="12">
        <f t="shared" si="8"/>
        <v>74.72562327124065</v>
      </c>
      <c r="K53" s="12">
        <f>'Surv-rate CEA'!K51*'Unit cost and utilities'!$H$10+'Surv-rate CEA'!J51*'Unit cost and utilities'!$H$10+('Surv-rate CEA'!I50-'Surv-rate CEA'!I51)*'Unit cost and utilities'!$G$14</f>
        <v>492.36571190046209</v>
      </c>
      <c r="L53" s="12">
        <f t="shared" si="9"/>
        <v>454.54254457304523</v>
      </c>
      <c r="M53" s="12">
        <f>K53-'Surv-rate CEA'!J51*'Unit cost and utilities'!$H$10-('Surv-rate CEA'!I50-'Surv-rate CEA'!I51)*'Unit cost and utilities'!$G$14</f>
        <v>94.545504329255792</v>
      </c>
      <c r="N53" s="12">
        <f t="shared" si="10"/>
        <v>87.282589093957299</v>
      </c>
      <c r="O53" s="12">
        <f>'Surv-rate CEA'!N51*'Unit cost and utilities'!$H$3+'Surv-rate CEA'!M51*'Unit cost and utilities'!$H$3+('Surv-rate CEA'!L50-'Surv-rate CEA'!L51)*'Unit cost and utilities'!$G$14</f>
        <v>943.12637031417967</v>
      </c>
      <c r="P53" s="12">
        <f t="shared" si="11"/>
        <v>870.67610488524974</v>
      </c>
      <c r="Q53" s="12">
        <f>O53-'Surv-rate CEA'!M51*'Unit cost and utilities'!$H$3-('Surv-rate CEA'!L50-'Surv-rate CEA'!L51)*'Unit cost and utilities'!$G$14</f>
        <v>809.8766791135215</v>
      </c>
      <c r="R53" s="12">
        <f t="shared" si="12"/>
        <v>747.66255573265528</v>
      </c>
      <c r="S53" s="12">
        <f>'Surv-rate CEA'!Q51*'Unit cost and utilities'!$H$11+'Surv-rate CEA'!P51*'Unit cost and utilities'!$H$11+('Surv-rate CEA'!O50-'Surv-rate CEA'!O51)*'Unit cost and utilities'!$G$14</f>
        <v>492.36571190046209</v>
      </c>
      <c r="T53" s="12">
        <f t="shared" si="13"/>
        <v>454.54254457304523</v>
      </c>
      <c r="U53" s="12">
        <f>S53-'Surv-rate CEA'!P51*'Unit cost and utilities'!$H$11-('Surv-rate CEA'!O50-'Surv-rate CEA'!O51)*'Unit cost and utilities'!$G$14</f>
        <v>94.545504329255792</v>
      </c>
      <c r="V53" s="12">
        <f t="shared" si="14"/>
        <v>87.282589093957299</v>
      </c>
      <c r="W53" s="12">
        <f>'Surv-rate CEA'!T51*'Unit cost and utilities'!$H$4+'Surv-rate CEA'!S51*'Unit cost and utilities'!$H$4+('Surv-rate CEA'!R50-'Surv-rate CEA'!R51)*'Unit cost and utilities'!$G$14</f>
        <v>943.12637031417967</v>
      </c>
      <c r="X53" s="12">
        <f t="shared" si="15"/>
        <v>870.67610488524974</v>
      </c>
      <c r="Y53" s="12">
        <f>W53-'Surv-rate CEA'!S51*'Unit cost and utilities'!$H$4-('Surv-rate CEA'!R50-'Surv-rate CEA'!R51)*'Unit cost and utilities'!$G$14</f>
        <v>809.8766791135215</v>
      </c>
      <c r="Z53" s="12">
        <f t="shared" si="16"/>
        <v>747.66255573265528</v>
      </c>
      <c r="AA53" s="12">
        <f>'Surv-rate CEA'!W51*'Unit cost and utilities'!$H$6+'Surv-rate CEA'!V51*'Unit cost and utilities'!$H$6+('Surv-rate CEA'!U50-'Surv-rate CEA'!U51)*'Unit cost and utilities'!$G$14</f>
        <v>510.12385482319257</v>
      </c>
      <c r="AB53" s="12">
        <f t="shared" si="17"/>
        <v>470.93652018079746</v>
      </c>
      <c r="AC53" s="12">
        <f>AA53-'Surv-rate CEA'!V51*'Unit cost and utilities'!$H$6-('Surv-rate CEA'!U50-'Surv-rate CEA'!U51)*'Unit cost and utilities'!$G$14</f>
        <v>173.40444659287854</v>
      </c>
      <c r="AD53" s="12">
        <f t="shared" si="18"/>
        <v>160.08364613850716</v>
      </c>
      <c r="AE53" s="12">
        <f>'Surv-rate CEA'!Z51*'Unit cost and utilities'!$H$12+'Surv-rate CEA'!Y51*'Unit cost and utilities'!$H$12+('Surv-rate CEA'!X50-'Surv-rate CEA'!X51)*'Unit cost and utilities'!$G$14</f>
        <v>492.36571190046209</v>
      </c>
      <c r="AF53" s="12">
        <f t="shared" si="19"/>
        <v>454.54254457304523</v>
      </c>
      <c r="AG53" s="12">
        <f>AE53-'Surv-rate CEA'!Y51*'Unit cost and utilities'!$H$12-('Surv-rate CEA'!X50-'Surv-rate CEA'!X51)*'Unit cost and utilities'!$G$14</f>
        <v>94.545504329255792</v>
      </c>
      <c r="AH53" s="12">
        <f t="shared" si="20"/>
        <v>87.282589093957299</v>
      </c>
      <c r="AI53" s="12">
        <f>'Surv-rate CEA'!AC51*'Unit cost and utilities'!$H$5+'Surv-rate CEA'!AB51*'Unit cost and utilities'!$H$5+('Surv-rate CEA'!AA50-'Surv-rate CEA'!AA51)*'Unit cost and utilities'!$G$14</f>
        <v>955.37104423154005</v>
      </c>
      <c r="AJ53" s="12">
        <f t="shared" si="21"/>
        <v>881.98015207078845</v>
      </c>
      <c r="AK53" s="12">
        <f>AI53-'Surv-rate CEA'!AB51*'Unit cost and utilities'!$H$5-('Surv-rate CEA'!AA50-'Surv-rate CEA'!AA51)*'Unit cost and utilities'!$G$14</f>
        <v>200.85829182131343</v>
      </c>
      <c r="AL53" s="12">
        <f t="shared" si="22"/>
        <v>185.42850742115093</v>
      </c>
      <c r="AM53" s="12">
        <f>'Surv-rate CEA'!AF51*'Unit cost and utilities'!$H$9+'Surv-rate CEA'!AE51*'Unit cost and utilities'!$H$9+('Surv-rate CEA'!AD50-'Surv-rate CEA'!AD51)*'Unit cost and utilities'!G60</f>
        <v>598.14140695556887</v>
      </c>
      <c r="AN53" s="12">
        <f t="shared" si="23"/>
        <v>552.19262950432619</v>
      </c>
      <c r="AO53" s="12">
        <f>AM53-'Surv-rate CEA'!AE51*'Unit cost and utilities'!$H$9-('Surv-rate CEA'!AD50-'Surv-rate CEA'!AD51)*'Unit cost and utilities'!G60</f>
        <v>151.7313381383143</v>
      </c>
      <c r="AP53" s="12">
        <f t="shared" si="24"/>
        <v>140.07544973563338</v>
      </c>
      <c r="AQ53" s="13">
        <f>'Surv-rate CEA'!AI51*'Unit cost and utilities'!$H$4+'Surv-rate CEA'!AH51*'Unit cost and utilities'!$H$4+('Surv-rate CEA'!AG50-'Surv-rate CEA'!AG51)*'Unit cost and utilities'!$G$14</f>
        <v>943.12637031417967</v>
      </c>
      <c r="AR53" s="12">
        <f t="shared" si="25"/>
        <v>870.67610488524974</v>
      </c>
      <c r="AS53" s="13">
        <f>AQ53-'Surv-rate CEA'!AH51*'Unit cost and utilities'!$H$4-('Surv-rate CEA'!AG50-'Surv-rate CEA'!AG51)*'Unit cost and utilities'!$G$14</f>
        <v>809.8766791135215</v>
      </c>
      <c r="AT53" s="12">
        <f t="shared" si="26"/>
        <v>747.66255573265528</v>
      </c>
      <c r="AU53" s="12">
        <f>'Surv-rate CEA'!AL51*'Unit cost and utilities'!$H$8+'Surv-rate CEA'!AK51*'Unit cost and utilities'!$H$8+('Surv-rate CEA'!AJ50-'Surv-rate CEA'!AJ51)*'Unit cost and utilities'!$G$14</f>
        <v>449.79071188337463</v>
      </c>
      <c r="AV53" s="12">
        <f t="shared" si="27"/>
        <v>415.23812435201114</v>
      </c>
      <c r="AW53" s="12">
        <f>AU53-'Surv-rate CEA'!AK51*'Unit cost and utilities'!$H$8-('Surv-rate CEA'!AJ50-'Surv-rate CEA'!AJ51)*'Unit cost and utilities'!$G$14</f>
        <v>184.66800148412537</v>
      </c>
      <c r="AX53" s="12">
        <f t="shared" si="28"/>
        <v>170.48194313088695</v>
      </c>
      <c r="AY53" s="12">
        <f>'Surv-rate CEA'!AO51*'Unit cost and utilities'!$H$5+'Surv-rate CEA'!AN51*'Unit cost and utilities'!$H$5+('Surv-rate CEA'!AM50-'Surv-rate CEA'!AM51)*'Unit cost and utilities'!$G$14</f>
        <v>955.37104423154005</v>
      </c>
      <c r="AZ53" s="12">
        <f t="shared" si="29"/>
        <v>881.98015207078845</v>
      </c>
      <c r="BA53" s="12">
        <f>AY53-'Surv-rate CEA'!AN51*'Unit cost and utilities'!$H$5-('Surv-rate CEA'!AM50-'Surv-rate CEA'!AM51)*'Unit cost and utilities'!$G$14</f>
        <v>200.85829182131343</v>
      </c>
      <c r="BB53" s="12">
        <f t="shared" si="30"/>
        <v>185.42850742115093</v>
      </c>
    </row>
    <row r="54" spans="1:54">
      <c r="A54" s="12">
        <v>49</v>
      </c>
      <c r="B54" s="12">
        <f t="shared" si="31"/>
        <v>2.7616438356164386</v>
      </c>
      <c r="C54" s="12">
        <f>'Surv-rate CEA'!D52*'Unit cost and utilities'!$H$7+'Surv-rate CEA'!E52*'Unit cost and utilities'!$H$7+'Unit cost and utilities'!$G$14*('Surv-rate CEA'!C51-'Surv-rate CEA'!C52)</f>
        <v>511.69919289754114</v>
      </c>
      <c r="D54" s="12">
        <f t="shared" si="5"/>
        <v>471.588156316447</v>
      </c>
      <c r="E54" s="12">
        <f>C54-'Surv-rate CEA'!E52*'Unit cost and utilities'!$H$7-'Unit cost and utilities'!$G$14*('Surv-rate CEA'!C51-'Surv-rate CEA'!C52)</f>
        <v>56.621406776340557</v>
      </c>
      <c r="F54" s="12">
        <f t="shared" si="6"/>
        <v>52.182972340635736</v>
      </c>
      <c r="G54" s="12">
        <f>'Surv-rate CEA'!G52*'Unit cost and utilities'!$H$4+'Surv-rate CEA'!H52*'Unit cost and utilities'!$H$4+('Surv-rate CEA'!F51-'Surv-rate CEA'!F52)*'Unit cost and utilities'!$G$14</f>
        <v>919.75110278772695</v>
      </c>
      <c r="H54" s="12">
        <f t="shared" si="7"/>
        <v>847.65372479399764</v>
      </c>
      <c r="I54" s="12">
        <f>G54-'Surv-rate CEA'!H52*'Unit cost and utilities'!$H$4-('Surv-rate CEA'!F51-'Surv-rate CEA'!F52)*'Unit cost and utilities'!$G$14</f>
        <v>76.159780426243287</v>
      </c>
      <c r="J54" s="12">
        <f t="shared" si="8"/>
        <v>70.189773474723978</v>
      </c>
      <c r="K54" s="12">
        <f>'Surv-rate CEA'!K52*'Unit cost and utilities'!$H$10+'Surv-rate CEA'!J52*'Unit cost and utilities'!$H$10+('Surv-rate CEA'!I51-'Surv-rate CEA'!I52)*'Unit cost and utilities'!$G$14</f>
        <v>480.92011732985259</v>
      </c>
      <c r="L54" s="12">
        <f t="shared" si="9"/>
        <v>443.22178853326147</v>
      </c>
      <c r="M54" s="12">
        <f>K54-'Surv-rate CEA'!J52*'Unit cost and utilities'!$H$10-('Surv-rate CEA'!I51-'Surv-rate CEA'!I52)*'Unit cost and utilities'!$G$14</f>
        <v>89.98184276428087</v>
      </c>
      <c r="N54" s="12">
        <f t="shared" si="10"/>
        <v>82.928353063985355</v>
      </c>
      <c r="O54" s="12">
        <f>'Surv-rate CEA'!N52*'Unit cost and utilities'!$H$3+'Surv-rate CEA'!M52*'Unit cost and utilities'!$H$3+('Surv-rate CEA'!L51-'Surv-rate CEA'!L52)*'Unit cost and utilities'!$G$14</f>
        <v>919.75110278772695</v>
      </c>
      <c r="P54" s="12">
        <f t="shared" si="11"/>
        <v>847.65372479399764</v>
      </c>
      <c r="Q54" s="12">
        <f>O54-'Surv-rate CEA'!M52*'Unit cost and utilities'!$H$3-('Surv-rate CEA'!L51-'Surv-rate CEA'!L52)*'Unit cost and utilities'!$G$14</f>
        <v>793.14707633535136</v>
      </c>
      <c r="R54" s="12">
        <f t="shared" si="12"/>
        <v>730.97392493183656</v>
      </c>
      <c r="S54" s="12">
        <f>'Surv-rate CEA'!Q52*'Unit cost and utilities'!$H$11+'Surv-rate CEA'!P52*'Unit cost and utilities'!$H$11+('Surv-rate CEA'!O51-'Surv-rate CEA'!O52)*'Unit cost and utilities'!$G$14</f>
        <v>480.92011732985259</v>
      </c>
      <c r="T54" s="12">
        <f t="shared" si="13"/>
        <v>443.22178853326147</v>
      </c>
      <c r="U54" s="12">
        <f>S54-'Surv-rate CEA'!P52*'Unit cost and utilities'!$H$11-('Surv-rate CEA'!O51-'Surv-rate CEA'!O52)*'Unit cost and utilities'!$G$14</f>
        <v>89.98184276428087</v>
      </c>
      <c r="V54" s="12">
        <f t="shared" si="14"/>
        <v>82.928353063985355</v>
      </c>
      <c r="W54" s="12">
        <f>'Surv-rate CEA'!T52*'Unit cost and utilities'!$H$4+'Surv-rate CEA'!S52*'Unit cost and utilities'!$H$4+('Surv-rate CEA'!R51-'Surv-rate CEA'!R52)*'Unit cost and utilities'!$G$14</f>
        <v>919.75110278772695</v>
      </c>
      <c r="X54" s="12">
        <f t="shared" si="15"/>
        <v>847.65372479399764</v>
      </c>
      <c r="Y54" s="12">
        <f>W54-'Surv-rate CEA'!S52*'Unit cost and utilities'!$H$4-('Surv-rate CEA'!R51-'Surv-rate CEA'!R52)*'Unit cost and utilities'!$G$14</f>
        <v>793.14707633535136</v>
      </c>
      <c r="Z54" s="12">
        <f t="shared" si="16"/>
        <v>730.97392493183656</v>
      </c>
      <c r="AA54" s="12">
        <f>'Surv-rate CEA'!W52*'Unit cost and utilities'!$H$6+'Surv-rate CEA'!V52*'Unit cost and utilities'!$H$6+('Surv-rate CEA'!U51-'Surv-rate CEA'!U52)*'Unit cost and utilities'!$G$14</f>
        <v>498.47667876080902</v>
      </c>
      <c r="AB54" s="12">
        <f t="shared" si="17"/>
        <v>459.4021275906635</v>
      </c>
      <c r="AC54" s="12">
        <f>AA54-'Surv-rate CEA'!V52*'Unit cost and utilities'!$H$6-('Surv-rate CEA'!U51-'Surv-rate CEA'!U52)*'Unit cost and utilities'!$G$14</f>
        <v>166.1992527326739</v>
      </c>
      <c r="AD54" s="12">
        <f t="shared" si="18"/>
        <v>153.17123862078603</v>
      </c>
      <c r="AE54" s="12">
        <f>'Surv-rate CEA'!Z52*'Unit cost and utilities'!$H$12+'Surv-rate CEA'!Y52*'Unit cost and utilities'!$H$12+('Surv-rate CEA'!X51-'Surv-rate CEA'!X52)*'Unit cost and utilities'!$G$14</f>
        <v>480.92011732985259</v>
      </c>
      <c r="AF54" s="12">
        <f t="shared" si="19"/>
        <v>443.22178853326147</v>
      </c>
      <c r="AG54" s="12">
        <f>AE54-'Surv-rate CEA'!Y52*'Unit cost and utilities'!$H$12-('Surv-rate CEA'!X51-'Surv-rate CEA'!X52)*'Unit cost and utilities'!$G$14</f>
        <v>89.98184276428087</v>
      </c>
      <c r="AH54" s="12">
        <f t="shared" si="20"/>
        <v>82.928353063985355</v>
      </c>
      <c r="AI54" s="12">
        <f>'Surv-rate CEA'!AC52*'Unit cost and utilities'!$H$5+'Surv-rate CEA'!AB52*'Unit cost and utilities'!$H$5+('Surv-rate CEA'!AA51-'Surv-rate CEA'!AA52)*'Unit cost and utilities'!$G$14</f>
        <v>931.95496340086061</v>
      </c>
      <c r="AJ54" s="12">
        <f t="shared" si="21"/>
        <v>858.90095012945562</v>
      </c>
      <c r="AK54" s="12">
        <f>AI54-'Surv-rate CEA'!AB52*'Unit cost and utilities'!$H$5-('Surv-rate CEA'!AA51-'Surv-rate CEA'!AA52)*'Unit cost and utilities'!$G$14</f>
        <v>190.78580195603035</v>
      </c>
      <c r="AL54" s="12">
        <f t="shared" si="22"/>
        <v>175.83049933364762</v>
      </c>
      <c r="AM54" s="12">
        <f>'Surv-rate CEA'!AF52*'Unit cost and utilities'!$H$9+'Surv-rate CEA'!AE52*'Unit cost and utilities'!$H$9+('Surv-rate CEA'!AD51-'Surv-rate CEA'!AD52)*'Unit cost and utilities'!G61</f>
        <v>587.07331350982076</v>
      </c>
      <c r="AN54" s="12">
        <f t="shared" si="23"/>
        <v>541.0538562176697</v>
      </c>
      <c r="AO54" s="12">
        <f>AM54-'Surv-rate CEA'!AE52*'Unit cost and utilities'!$H$9-('Surv-rate CEA'!AD51-'Surv-rate CEA'!AD52)*'Unit cost and utilities'!G61</f>
        <v>145.19318327237136</v>
      </c>
      <c r="AP54" s="12">
        <f t="shared" si="24"/>
        <v>133.8117913014645</v>
      </c>
      <c r="AQ54" s="13">
        <f>'Surv-rate CEA'!AI52*'Unit cost and utilities'!$H$4+'Surv-rate CEA'!AH52*'Unit cost and utilities'!$H$4+('Surv-rate CEA'!AG51-'Surv-rate CEA'!AG52)*'Unit cost and utilities'!$G$14</f>
        <v>919.75110278772695</v>
      </c>
      <c r="AR54" s="12">
        <f t="shared" si="25"/>
        <v>847.65372479399764</v>
      </c>
      <c r="AS54" s="13">
        <f>AQ54-'Surv-rate CEA'!AH52*'Unit cost and utilities'!$H$4-('Surv-rate CEA'!AG51-'Surv-rate CEA'!AG52)*'Unit cost and utilities'!$G$14</f>
        <v>793.14707633535136</v>
      </c>
      <c r="AT54" s="12">
        <f t="shared" si="26"/>
        <v>730.97392493183656</v>
      </c>
      <c r="AU54" s="12">
        <f>'Surv-rate CEA'!AL52*'Unit cost and utilities'!$H$8+'Surv-rate CEA'!AK52*'Unit cost and utilities'!$H$8+('Surv-rate CEA'!AJ51-'Surv-rate CEA'!AJ52)*'Unit cost and utilities'!$G$14</f>
        <v>438.87061558199332</v>
      </c>
      <c r="AV54" s="12">
        <f t="shared" si="27"/>
        <v>404.46845986176442</v>
      </c>
      <c r="AW54" s="12">
        <f>AU54-'Surv-rate CEA'!AK52*'Unit cost and utilities'!$H$8-('Surv-rate CEA'!AJ51-'Surv-rate CEA'!AJ52)*'Unit cost and utilities'!$G$14</f>
        <v>177.13120253462256</v>
      </c>
      <c r="AX54" s="12">
        <f t="shared" si="28"/>
        <v>163.24625559091675</v>
      </c>
      <c r="AY54" s="12">
        <f>'Surv-rate CEA'!AO52*'Unit cost and utilities'!$H$5+'Surv-rate CEA'!AN52*'Unit cost and utilities'!$H$5+('Surv-rate CEA'!AM51-'Surv-rate CEA'!AM52)*'Unit cost and utilities'!$G$14</f>
        <v>931.95496340086061</v>
      </c>
      <c r="AZ54" s="12">
        <f t="shared" si="29"/>
        <v>858.90095012945562</v>
      </c>
      <c r="BA54" s="12">
        <f>AY54-'Surv-rate CEA'!AN52*'Unit cost and utilities'!$H$5-('Surv-rate CEA'!AM51-'Surv-rate CEA'!AM52)*'Unit cost and utilities'!$G$14</f>
        <v>190.78580195603035</v>
      </c>
      <c r="BB54" s="12">
        <f t="shared" si="30"/>
        <v>175.83049933364762</v>
      </c>
    </row>
    <row r="55" spans="1:54">
      <c r="A55" s="12">
        <v>50</v>
      </c>
      <c r="B55" s="12">
        <f t="shared" si="31"/>
        <v>2.8191780821917809</v>
      </c>
      <c r="C55" s="12">
        <f>'Surv-rate CEA'!D53*'Unit cost and utilities'!$H$7+'Surv-rate CEA'!E53*'Unit cost and utilities'!$H$7+'Unit cost and utilities'!$G$14*('Surv-rate CEA'!C52-'Surv-rate CEA'!C53)</f>
        <v>500.30050427777041</v>
      </c>
      <c r="D55" s="12">
        <f t="shared" si="5"/>
        <v>460.29951585948686</v>
      </c>
      <c r="E55" s="12">
        <f>C55-'Surv-rate CEA'!E53*'Unit cost and utilities'!$H$7-'Unit cost and utilities'!$G$14*('Surv-rate CEA'!C52-'Surv-rate CEA'!C53)</f>
        <v>53.654244858440926</v>
      </c>
      <c r="F55" s="12">
        <f t="shared" si="6"/>
        <v>49.364377451106378</v>
      </c>
      <c r="G55" s="12">
        <f>'Surv-rate CEA'!G53*'Unit cost and utilities'!$H$4+'Surv-rate CEA'!H53*'Unit cost and utilities'!$H$4+('Surv-rate CEA'!F52-'Surv-rate CEA'!F53)*'Unit cost and utilities'!$G$14</f>
        <v>897.22068171770593</v>
      </c>
      <c r="H55" s="12">
        <f t="shared" si="7"/>
        <v>825.48436766012867</v>
      </c>
      <c r="I55" s="12">
        <f>G55-'Surv-rate CEA'!H53*'Unit cost and utilities'!$H$4-('Surv-rate CEA'!F52-'Surv-rate CEA'!F53)*'Unit cost and utilities'!$G$14</f>
        <v>71.707654637207526</v>
      </c>
      <c r="J55" s="12">
        <f t="shared" si="8"/>
        <v>65.974346279291751</v>
      </c>
      <c r="K55" s="12">
        <f>'Surv-rate CEA'!K53*'Unit cost and utilities'!$H$10+'Surv-rate CEA'!J53*'Unit cost and utilities'!$H$10+('Surv-rate CEA'!I52-'Surv-rate CEA'!I53)*'Unit cost and utilities'!$G$14</f>
        <v>469.86735396758422</v>
      </c>
      <c r="L55" s="12">
        <f t="shared" si="9"/>
        <v>432.29961533154307</v>
      </c>
      <c r="M55" s="12">
        <f>K55-'Surv-rate CEA'!J53*'Unit cost and utilities'!$H$10-('Surv-rate CEA'!I52-'Surv-rate CEA'!I53)*'Unit cost and utilities'!$G$14</f>
        <v>85.680502007461584</v>
      </c>
      <c r="N55" s="12">
        <f t="shared" si="10"/>
        <v>78.830009675016669</v>
      </c>
      <c r="O55" s="12">
        <f>'Surv-rate CEA'!N53*'Unit cost and utilities'!$H$3+'Surv-rate CEA'!M53*'Unit cost and utilities'!$H$3+('Surv-rate CEA'!L52-'Surv-rate CEA'!L53)*'Unit cost and utilities'!$G$14</f>
        <v>897.22068171770593</v>
      </c>
      <c r="P55" s="12">
        <f t="shared" si="11"/>
        <v>825.48436766012867</v>
      </c>
      <c r="Q55" s="12">
        <f>O55-'Surv-rate CEA'!M53*'Unit cost and utilities'!$H$3-('Surv-rate CEA'!L52-'Surv-rate CEA'!L53)*'Unit cost and utilities'!$G$14</f>
        <v>776.84194451036228</v>
      </c>
      <c r="R55" s="12">
        <f t="shared" si="12"/>
        <v>714.73038283993242</v>
      </c>
      <c r="S55" s="12">
        <f>'Surv-rate CEA'!Q53*'Unit cost and utilities'!$H$11+'Surv-rate CEA'!P53*'Unit cost and utilities'!$H$11+('Surv-rate CEA'!O52-'Surv-rate CEA'!O53)*'Unit cost and utilities'!$G$14</f>
        <v>469.86735396758422</v>
      </c>
      <c r="T55" s="12">
        <f t="shared" si="13"/>
        <v>432.29961533154307</v>
      </c>
      <c r="U55" s="12">
        <f>S55-'Surv-rate CEA'!P53*'Unit cost and utilities'!$H$11-('Surv-rate CEA'!O52-'Surv-rate CEA'!O53)*'Unit cost and utilities'!$G$14</f>
        <v>85.680502007461584</v>
      </c>
      <c r="V55" s="12">
        <f t="shared" si="14"/>
        <v>78.830009675016669</v>
      </c>
      <c r="W55" s="12">
        <f>'Surv-rate CEA'!T53*'Unit cost and utilities'!$H$4+'Surv-rate CEA'!S53*'Unit cost and utilities'!$H$4+('Surv-rate CEA'!R52-'Surv-rate CEA'!R53)*'Unit cost and utilities'!$G$14</f>
        <v>897.22068171770593</v>
      </c>
      <c r="X55" s="12">
        <f t="shared" si="15"/>
        <v>825.48436766012867</v>
      </c>
      <c r="Y55" s="12">
        <f>W55-'Surv-rate CEA'!S53*'Unit cost and utilities'!$H$4-('Surv-rate CEA'!R52-'Surv-rate CEA'!R53)*'Unit cost and utilities'!$G$14</f>
        <v>776.84194451036228</v>
      </c>
      <c r="Z55" s="12">
        <f t="shared" si="16"/>
        <v>714.73038283993242</v>
      </c>
      <c r="AA55" s="12">
        <f>'Surv-rate CEA'!W53*'Unit cost and utilities'!$H$6+'Surv-rate CEA'!V53*'Unit cost and utilities'!$H$6+('Surv-rate CEA'!U52-'Surv-rate CEA'!U53)*'Unit cost and utilities'!$G$14</f>
        <v>487.22291170067189</v>
      </c>
      <c r="AB55" s="12">
        <f t="shared" si="17"/>
        <v>448.26752812336429</v>
      </c>
      <c r="AC55" s="12">
        <f>AA55-'Surv-rate CEA'!V53*'Unit cost and utilities'!$H$6-('Surv-rate CEA'!U52-'Surv-rate CEA'!U53)*'Unit cost and utilities'!$G$14</f>
        <v>159.35337680498705</v>
      </c>
      <c r="AD55" s="12">
        <f t="shared" si="18"/>
        <v>146.61244905159106</v>
      </c>
      <c r="AE55" s="12">
        <f>'Surv-rate CEA'!Z53*'Unit cost and utilities'!$H$12+'Surv-rate CEA'!Y53*'Unit cost and utilities'!$H$12+('Surv-rate CEA'!X52-'Surv-rate CEA'!X53)*'Unit cost and utilities'!$G$14</f>
        <v>469.86735396758422</v>
      </c>
      <c r="AF55" s="12">
        <f t="shared" si="19"/>
        <v>432.29961533154307</v>
      </c>
      <c r="AG55" s="12">
        <f>AE55-'Surv-rate CEA'!Y53*'Unit cost and utilities'!$H$12-('Surv-rate CEA'!X52-'Surv-rate CEA'!X53)*'Unit cost and utilities'!$G$14</f>
        <v>85.680502007461584</v>
      </c>
      <c r="AH55" s="12">
        <f t="shared" si="20"/>
        <v>78.830009675016669</v>
      </c>
      <c r="AI55" s="12">
        <f>'Surv-rate CEA'!AC53*'Unit cost and utilities'!$H$5+'Surv-rate CEA'!AB53*'Unit cost and utilities'!$H$5+('Surv-rate CEA'!AA52-'Surv-rate CEA'!AA53)*'Unit cost and utilities'!$G$14</f>
        <v>909.37710015615403</v>
      </c>
      <c r="AJ55" s="12">
        <f t="shared" si="21"/>
        <v>836.66883274452982</v>
      </c>
      <c r="AK55" s="12">
        <f>AI55-'Surv-rate CEA'!AB53*'Unit cost and utilities'!$H$5-('Surv-rate CEA'!AA52-'Surv-rate CEA'!AA53)*'Unit cost and utilities'!$G$14</f>
        <v>181.31331716964161</v>
      </c>
      <c r="AL55" s="12">
        <f t="shared" si="22"/>
        <v>166.81660601670492</v>
      </c>
      <c r="AM55" s="12">
        <f>'Surv-rate CEA'!AF53*'Unit cost and utilities'!$H$9+'Surv-rate CEA'!AE53*'Unit cost and utilities'!$H$9+('Surv-rate CEA'!AD52-'Surv-rate CEA'!AD53)*'Unit cost and utilities'!G62</f>
        <v>576.3120592990274</v>
      </c>
      <c r="AN55" s="12">
        <f t="shared" si="23"/>
        <v>530.2336487992884</v>
      </c>
      <c r="AO55" s="12">
        <f>AM55-'Surv-rate CEA'!AE53*'Unit cost and utilities'!$H$9-('Surv-rate CEA'!AD52-'Surv-rate CEA'!AD53)*'Unit cost and utilities'!G62</f>
        <v>138.99262193259841</v>
      </c>
      <c r="AP55" s="12">
        <f t="shared" si="24"/>
        <v>127.87961642368158</v>
      </c>
      <c r="AQ55" s="13">
        <f>'Surv-rate CEA'!AI53*'Unit cost and utilities'!$H$4+'Surv-rate CEA'!AH53*'Unit cost and utilities'!$H$4+('Surv-rate CEA'!AG52-'Surv-rate CEA'!AG53)*'Unit cost and utilities'!$G$14</f>
        <v>897.22068171770593</v>
      </c>
      <c r="AR55" s="12">
        <f t="shared" si="25"/>
        <v>825.48436766012867</v>
      </c>
      <c r="AS55" s="13">
        <f>AQ55-'Surv-rate CEA'!AH53*'Unit cost and utilities'!$H$4-('Surv-rate CEA'!AG52-'Surv-rate CEA'!AG53)*'Unit cost and utilities'!$G$14</f>
        <v>776.84194451036228</v>
      </c>
      <c r="AT55" s="12">
        <f t="shared" si="26"/>
        <v>714.73038283993242</v>
      </c>
      <c r="AU55" s="12">
        <f>'Surv-rate CEA'!AL53*'Unit cost and utilities'!$H$8+'Surv-rate CEA'!AK53*'Unit cost and utilities'!$H$8+('Surv-rate CEA'!AJ52-'Surv-rate CEA'!AJ53)*'Unit cost and utilities'!$G$14</f>
        <v>428.33996933669192</v>
      </c>
      <c r="AV55" s="12">
        <f t="shared" si="27"/>
        <v>394.09250804888154</v>
      </c>
      <c r="AW55" s="12">
        <f>AU55-'Surv-rate CEA'!AK53*'Unit cost and utilities'!$H$8-('Surv-rate CEA'!AJ52-'Surv-rate CEA'!AJ53)*'Unit cost and utilities'!$G$14</f>
        <v>169.96383429258901</v>
      </c>
      <c r="AX55" s="12">
        <f t="shared" si="28"/>
        <v>156.37455882927622</v>
      </c>
      <c r="AY55" s="12">
        <f>'Surv-rate CEA'!AO53*'Unit cost and utilities'!$H$5+'Surv-rate CEA'!AN53*'Unit cost and utilities'!$H$5+('Surv-rate CEA'!AM52-'Surv-rate CEA'!AM53)*'Unit cost and utilities'!$G$14</f>
        <v>909.37710015615403</v>
      </c>
      <c r="AZ55" s="12">
        <f t="shared" si="29"/>
        <v>836.66883274452982</v>
      </c>
      <c r="BA55" s="12">
        <f>AY55-'Surv-rate CEA'!AN53*'Unit cost and utilities'!$H$5-('Surv-rate CEA'!AM52-'Surv-rate CEA'!AM53)*'Unit cost and utilities'!$G$14</f>
        <v>181.31331716964161</v>
      </c>
      <c r="BB55" s="12">
        <f t="shared" si="30"/>
        <v>166.81660601670492</v>
      </c>
    </row>
    <row r="56" spans="1:54">
      <c r="A56" s="12">
        <v>51</v>
      </c>
      <c r="B56" s="12">
        <f t="shared" si="31"/>
        <v>2.8767123287671232</v>
      </c>
      <c r="C56" s="12">
        <f>'Surv-rate CEA'!D54*'Unit cost and utilities'!$H$7+'Surv-rate CEA'!E54*'Unit cost and utilities'!$H$7+'Unit cost and utilities'!$G$14*('Surv-rate CEA'!C53-'Surv-rate CEA'!C54)</f>
        <v>489.27767189970064</v>
      </c>
      <c r="D56" s="12">
        <f t="shared" si="5"/>
        <v>449.39309454099117</v>
      </c>
      <c r="E56" s="12">
        <f>C56-'Surv-rate CEA'!E54*'Unit cost and utilities'!$H$7-'Unit cost and utilities'!$G$14*('Surv-rate CEA'!C53-'Surv-rate CEA'!C54)</f>
        <v>50.870990920591737</v>
      </c>
      <c r="F56" s="12">
        <f t="shared" si="6"/>
        <v>46.724126902029951</v>
      </c>
      <c r="G56" s="12">
        <f>'Surv-rate CEA'!G54*'Unit cost and utilities'!$H$4+'Surv-rate CEA'!H54*'Unit cost and utilities'!$H$4+('Surv-rate CEA'!F53-'Surv-rate CEA'!F54)*'Unit cost and utilities'!$G$14</f>
        <v>875.49426325238562</v>
      </c>
      <c r="H56" s="12">
        <f t="shared" si="7"/>
        <v>804.12636589009958</v>
      </c>
      <c r="I56" s="12">
        <f>G56-'Surv-rate CEA'!H54*'Unit cost and utilities'!$H$4-('Surv-rate CEA'!F53-'Surv-rate CEA'!F54)*'Unit cost and utilities'!$G$14</f>
        <v>67.560747828426031</v>
      </c>
      <c r="J56" s="12">
        <f t="shared" si="8"/>
        <v>62.053380482777968</v>
      </c>
      <c r="K56" s="12">
        <f>'Surv-rate CEA'!K54*'Unit cost and utilities'!$H$10+'Surv-rate CEA'!J54*'Unit cost and utilities'!$H$10+('Surv-rate CEA'!I53-'Surv-rate CEA'!I54)*'Unit cost and utilities'!$G$14</f>
        <v>459.18929633179766</v>
      </c>
      <c r="L56" s="12">
        <f t="shared" si="9"/>
        <v>421.75744104045026</v>
      </c>
      <c r="M56" s="12">
        <f>K56-'Surv-rate CEA'!J54*'Unit cost and utilities'!$H$10-('Surv-rate CEA'!I53-'Surv-rate CEA'!I54)*'Unit cost and utilities'!$G$14</f>
        <v>81.623896486004881</v>
      </c>
      <c r="N56" s="12">
        <f t="shared" si="10"/>
        <v>74.970139732554003</v>
      </c>
      <c r="O56" s="12">
        <f>'Surv-rate CEA'!N54*'Unit cost and utilities'!$H$3+'Surv-rate CEA'!M54*'Unit cost and utilities'!$H$3+('Surv-rate CEA'!L53-'Surv-rate CEA'!L54)*'Unit cost and utilities'!$G$14</f>
        <v>875.49426325238562</v>
      </c>
      <c r="P56" s="12">
        <f t="shared" si="11"/>
        <v>804.12636589009958</v>
      </c>
      <c r="Q56" s="12">
        <f>O56-'Surv-rate CEA'!M54*'Unit cost and utilities'!$H$3-('Surv-rate CEA'!L53-'Surv-rate CEA'!L54)*'Unit cost and utilities'!$G$14</f>
        <v>760.95228037172228</v>
      </c>
      <c r="R56" s="12">
        <f t="shared" si="12"/>
        <v>698.92153211596712</v>
      </c>
      <c r="S56" s="12">
        <f>'Surv-rate CEA'!Q54*'Unit cost and utilities'!$H$11+'Surv-rate CEA'!P54*'Unit cost and utilities'!$H$11+('Surv-rate CEA'!O53-'Surv-rate CEA'!O54)*'Unit cost and utilities'!$G$14</f>
        <v>459.18929633179766</v>
      </c>
      <c r="T56" s="12">
        <f t="shared" si="13"/>
        <v>421.75744104045026</v>
      </c>
      <c r="U56" s="12">
        <f>S56-'Surv-rate CEA'!P54*'Unit cost and utilities'!$H$11-('Surv-rate CEA'!O53-'Surv-rate CEA'!O54)*'Unit cost and utilities'!$G$14</f>
        <v>81.623896486004881</v>
      </c>
      <c r="V56" s="12">
        <f t="shared" si="14"/>
        <v>74.970139732554003</v>
      </c>
      <c r="W56" s="12">
        <f>'Surv-rate CEA'!T54*'Unit cost and utilities'!$H$4+'Surv-rate CEA'!S54*'Unit cost and utilities'!$H$4+('Surv-rate CEA'!R53-'Surv-rate CEA'!R54)*'Unit cost and utilities'!$G$14</f>
        <v>875.49426325238562</v>
      </c>
      <c r="X56" s="12">
        <f t="shared" si="15"/>
        <v>804.12636589009958</v>
      </c>
      <c r="Y56" s="12">
        <f>W56-'Surv-rate CEA'!S54*'Unit cost and utilities'!$H$4-('Surv-rate CEA'!R53-'Surv-rate CEA'!R54)*'Unit cost and utilities'!$G$14</f>
        <v>760.95228037172228</v>
      </c>
      <c r="Z56" s="12">
        <f t="shared" si="16"/>
        <v>698.92153211596712</v>
      </c>
      <c r="AA56" s="12">
        <f>'Surv-rate CEA'!W54*'Unit cost and utilities'!$H$6+'Surv-rate CEA'!V54*'Unit cost and utilities'!$H$6+('Surv-rate CEA'!U53-'Surv-rate CEA'!U54)*'Unit cost and utilities'!$G$14</f>
        <v>476.3446740201349</v>
      </c>
      <c r="AB56" s="12">
        <f t="shared" si="17"/>
        <v>437.51435926941406</v>
      </c>
      <c r="AC56" s="12">
        <f>AA56-'Surv-rate CEA'!V54*'Unit cost and utilities'!$H$6-('Surv-rate CEA'!U53-'Surv-rate CEA'!U54)*'Unit cost and utilities'!$G$14</f>
        <v>152.84583453031857</v>
      </c>
      <c r="AD56" s="12">
        <f t="shared" si="18"/>
        <v>140.38626022027182</v>
      </c>
      <c r="AE56" s="12">
        <f>'Surv-rate CEA'!Z54*'Unit cost and utilities'!$H$12+'Surv-rate CEA'!Y54*'Unit cost and utilities'!$H$12+('Surv-rate CEA'!X53-'Surv-rate CEA'!X54)*'Unit cost and utilities'!$G$14</f>
        <v>459.18929633179766</v>
      </c>
      <c r="AF56" s="12">
        <f t="shared" si="19"/>
        <v>421.75744104045026</v>
      </c>
      <c r="AG56" s="12">
        <f>AE56-'Surv-rate CEA'!Y54*'Unit cost and utilities'!$H$12-('Surv-rate CEA'!X53-'Surv-rate CEA'!X54)*'Unit cost and utilities'!$G$14</f>
        <v>81.623896486004881</v>
      </c>
      <c r="AH56" s="12">
        <f t="shared" si="20"/>
        <v>74.970139732554003</v>
      </c>
      <c r="AI56" s="12">
        <f>'Surv-rate CEA'!AC54*'Unit cost and utilities'!$H$5+'Surv-rate CEA'!AB54*'Unit cost and utilities'!$H$5+('Surv-rate CEA'!AA53-'Surv-rate CEA'!AA54)*'Unit cost and utilities'!$G$14</f>
        <v>887.59728347646069</v>
      </c>
      <c r="AJ56" s="12">
        <f t="shared" si="21"/>
        <v>815.24278101419759</v>
      </c>
      <c r="AK56" s="12">
        <f>AI56-'Surv-rate CEA'!AB54*'Unit cost and utilities'!$H$5-('Surv-rate CEA'!AA53-'Surv-rate CEA'!AA54)*'Unit cost and utilities'!$G$14</f>
        <v>172.3992249238737</v>
      </c>
      <c r="AL56" s="12">
        <f t="shared" si="22"/>
        <v>158.34571171866176</v>
      </c>
      <c r="AM56" s="12">
        <f>'Surv-rate CEA'!AF54*'Unit cost and utilities'!$H$9+'Surv-rate CEA'!AE54*'Unit cost and utilities'!$H$9+('Surv-rate CEA'!AD53-'Surv-rate CEA'!AD54)*'Unit cost and utilities'!G63</f>
        <v>565.84613477764015</v>
      </c>
      <c r="AN56" s="12">
        <f t="shared" si="23"/>
        <v>519.71990578370401</v>
      </c>
      <c r="AO56" s="12">
        <f>AM56-'Surv-rate CEA'!AE54*'Unit cost and utilities'!$H$9-('Surv-rate CEA'!AD53-'Surv-rate CEA'!AD54)*'Unit cost and utilities'!G63</f>
        <v>133.10925135735175</v>
      </c>
      <c r="AP56" s="12">
        <f t="shared" si="24"/>
        <v>122.25854931671067</v>
      </c>
      <c r="AQ56" s="13">
        <f>'Surv-rate CEA'!AI54*'Unit cost and utilities'!$H$4+'Surv-rate CEA'!AH54*'Unit cost and utilities'!$H$4+('Surv-rate CEA'!AG53-'Surv-rate CEA'!AG54)*'Unit cost and utilities'!$G$14</f>
        <v>875.49426325238562</v>
      </c>
      <c r="AR56" s="12">
        <f t="shared" si="25"/>
        <v>804.12636589009958</v>
      </c>
      <c r="AS56" s="13">
        <f>AQ56-'Surv-rate CEA'!AH54*'Unit cost and utilities'!$H$4-('Surv-rate CEA'!AG53-'Surv-rate CEA'!AG54)*'Unit cost and utilities'!$G$14</f>
        <v>760.95228037172228</v>
      </c>
      <c r="AT56" s="12">
        <f t="shared" si="26"/>
        <v>698.92153211596712</v>
      </c>
      <c r="AU56" s="12">
        <f>'Surv-rate CEA'!AL54*'Unit cost and utilities'!$H$8+'Surv-rate CEA'!AK54*'Unit cost and utilities'!$H$8+('Surv-rate CEA'!AJ53-'Surv-rate CEA'!AJ54)*'Unit cost and utilities'!$G$14</f>
        <v>418.18014745125959</v>
      </c>
      <c r="AV56" s="12">
        <f t="shared" si="27"/>
        <v>384.09124579315289</v>
      </c>
      <c r="AW56" s="12">
        <f>AU56-'Surv-rate CEA'!AK54*'Unit cost and utilities'!$H$8-('Surv-rate CEA'!AJ53-'Surv-rate CEA'!AJ54)*'Unit cost and utilities'!$G$14</f>
        <v>163.14468806259438</v>
      </c>
      <c r="AX56" s="12">
        <f t="shared" si="28"/>
        <v>149.84557938585721</v>
      </c>
      <c r="AY56" s="12">
        <f>'Surv-rate CEA'!AO54*'Unit cost and utilities'!$H$5+'Surv-rate CEA'!AN54*'Unit cost and utilities'!$H$5+('Surv-rate CEA'!AM53-'Surv-rate CEA'!AM54)*'Unit cost and utilities'!$G$14</f>
        <v>887.59728347646069</v>
      </c>
      <c r="AZ56" s="12">
        <f t="shared" si="29"/>
        <v>815.24278101419759</v>
      </c>
      <c r="BA56" s="12">
        <f>AY56-'Surv-rate CEA'!AN54*'Unit cost and utilities'!$H$5-('Surv-rate CEA'!AM53-'Surv-rate CEA'!AM54)*'Unit cost and utilities'!$G$14</f>
        <v>172.3992249238737</v>
      </c>
      <c r="BB56" s="12">
        <f t="shared" si="30"/>
        <v>158.34571171866176</v>
      </c>
    </row>
    <row r="57" spans="1:54">
      <c r="A57" s="12">
        <v>52</v>
      </c>
      <c r="B57" s="12">
        <f t="shared" si="31"/>
        <v>2.9342465753424656</v>
      </c>
      <c r="C57" s="12">
        <f>'Surv-rate CEA'!D55*'Unit cost and utilities'!$H$7+'Surv-rate CEA'!E55*'Unit cost and utilities'!$H$7+'Unit cost and utilities'!$G$14*('Surv-rate CEA'!C54-'Surv-rate CEA'!C55)</f>
        <v>478.61401275483308</v>
      </c>
      <c r="D57" s="12">
        <f t="shared" si="5"/>
        <v>438.85174241100361</v>
      </c>
      <c r="E57" s="12">
        <f>C57-'Surv-rate CEA'!E55*'Unit cost and utilities'!$H$7-'Unit cost and utilities'!$G$14*('Surv-rate CEA'!C54-'Surv-rate CEA'!C55)</f>
        <v>48.258415670087437</v>
      </c>
      <c r="F57" s="12">
        <f t="shared" si="6"/>
        <v>44.249205494241956</v>
      </c>
      <c r="G57" s="12">
        <f>'Surv-rate CEA'!G55*'Unit cost and utilities'!$H$4+'Surv-rate CEA'!H55*'Unit cost and utilities'!$H$4+('Surv-rate CEA'!F54-'Surv-rate CEA'!F55)*'Unit cost and utilities'!$G$14</f>
        <v>854.53348855297793</v>
      </c>
      <c r="H57" s="12">
        <f t="shared" si="7"/>
        <v>783.54059932659345</v>
      </c>
      <c r="I57" s="12">
        <f>G57-'Surv-rate CEA'!H55*'Unit cost and utilities'!$H$4-('Surv-rate CEA'!F54-'Surv-rate CEA'!F55)*'Unit cost and utilities'!$G$14</f>
        <v>63.694939880363343</v>
      </c>
      <c r="J57" s="12">
        <f t="shared" si="8"/>
        <v>58.403294939841487</v>
      </c>
      <c r="K57" s="12">
        <f>'Surv-rate CEA'!K55*'Unit cost and utilities'!$H$10+'Surv-rate CEA'!J55*'Unit cost and utilities'!$H$10+('Surv-rate CEA'!I54-'Surv-rate CEA'!I55)*'Unit cost and utilities'!$G$14</f>
        <v>448.8688705644235</v>
      </c>
      <c r="L57" s="12">
        <f t="shared" si="9"/>
        <v>411.57776561415</v>
      </c>
      <c r="M57" s="12">
        <f>K57-'Surv-rate CEA'!J55*'Unit cost and utilities'!$H$10-('Surv-rate CEA'!I54-'Surv-rate CEA'!I55)*'Unit cost and utilities'!$G$14</f>
        <v>77.795789916620507</v>
      </c>
      <c r="N57" s="12">
        <f t="shared" si="10"/>
        <v>71.332675281778066</v>
      </c>
      <c r="O57" s="12">
        <f>'Surv-rate CEA'!N55*'Unit cost and utilities'!$H$3+'Surv-rate CEA'!M55*'Unit cost and utilities'!$H$3+('Surv-rate CEA'!L54-'Surv-rate CEA'!L55)*'Unit cost and utilities'!$G$14</f>
        <v>854.53348855297793</v>
      </c>
      <c r="P57" s="12">
        <f t="shared" si="11"/>
        <v>783.54059932659345</v>
      </c>
      <c r="Q57" s="12">
        <f>O57-'Surv-rate CEA'!M55*'Unit cost and utilities'!$H$3-('Surv-rate CEA'!L54-'Surv-rate CEA'!L55)*'Unit cost and utilities'!$G$14</f>
        <v>745.46877307443924</v>
      </c>
      <c r="R57" s="12">
        <f t="shared" si="12"/>
        <v>683.53675667304651</v>
      </c>
      <c r="S57" s="12">
        <f>'Surv-rate CEA'!Q55*'Unit cost and utilities'!$H$11+'Surv-rate CEA'!P55*'Unit cost and utilities'!$H$11+('Surv-rate CEA'!O54-'Surv-rate CEA'!O55)*'Unit cost and utilities'!$G$14</f>
        <v>448.8688705644235</v>
      </c>
      <c r="T57" s="12">
        <f t="shared" si="13"/>
        <v>411.57776561415</v>
      </c>
      <c r="U57" s="12">
        <f>S57-'Surv-rate CEA'!P55*'Unit cost and utilities'!$H$11-('Surv-rate CEA'!O54-'Surv-rate CEA'!O55)*'Unit cost and utilities'!$G$14</f>
        <v>77.795789916620507</v>
      </c>
      <c r="V57" s="12">
        <f t="shared" si="14"/>
        <v>71.332675281778066</v>
      </c>
      <c r="W57" s="12">
        <f>'Surv-rate CEA'!T55*'Unit cost and utilities'!$H$4+'Surv-rate CEA'!S55*'Unit cost and utilities'!$H$4+('Surv-rate CEA'!R54-'Surv-rate CEA'!R55)*'Unit cost and utilities'!$G$14</f>
        <v>854.53348855297793</v>
      </c>
      <c r="X57" s="12">
        <f t="shared" si="15"/>
        <v>783.54059932659345</v>
      </c>
      <c r="Y57" s="12">
        <f>W57-'Surv-rate CEA'!S55*'Unit cost and utilities'!$H$4-('Surv-rate CEA'!R54-'Surv-rate CEA'!R55)*'Unit cost and utilities'!$G$14</f>
        <v>745.46877307443924</v>
      </c>
      <c r="Z57" s="12">
        <f t="shared" si="16"/>
        <v>683.53675667304651</v>
      </c>
      <c r="AA57" s="12">
        <f>'Surv-rate CEA'!W55*'Unit cost and utilities'!$H$6+'Surv-rate CEA'!V55*'Unit cost and utilities'!$H$6+('Surv-rate CEA'!U54-'Surv-rate CEA'!U55)*'Unit cost and utilities'!$G$14</f>
        <v>465.82510766165683</v>
      </c>
      <c r="AB57" s="12">
        <f t="shared" si="17"/>
        <v>427.12531331761994</v>
      </c>
      <c r="AC57" s="12">
        <f>AA57-'Surv-rate CEA'!V55*'Unit cost and utilities'!$H$6-('Surv-rate CEA'!U54-'Surv-rate CEA'!U55)*'Unit cost and utilities'!$G$14</f>
        <v>146.65704344836979</v>
      </c>
      <c r="AD57" s="12">
        <f t="shared" si="18"/>
        <v>134.47307713310033</v>
      </c>
      <c r="AE57" s="12">
        <f>'Surv-rate CEA'!Z55*'Unit cost and utilities'!$H$12+'Surv-rate CEA'!Y55*'Unit cost and utilities'!$H$12+('Surv-rate CEA'!X54-'Surv-rate CEA'!X55)*'Unit cost and utilities'!$G$14</f>
        <v>448.8688705644235</v>
      </c>
      <c r="AF57" s="12">
        <f t="shared" si="19"/>
        <v>411.57776561415</v>
      </c>
      <c r="AG57" s="12">
        <f>AE57-'Surv-rate CEA'!Y55*'Unit cost and utilities'!$H$12-('Surv-rate CEA'!X54-'Surv-rate CEA'!X55)*'Unit cost and utilities'!$G$14</f>
        <v>77.795789916620507</v>
      </c>
      <c r="AH57" s="12">
        <f t="shared" si="20"/>
        <v>71.332675281778066</v>
      </c>
      <c r="AI57" s="12">
        <f>'Surv-rate CEA'!AC55*'Unit cost and utilities'!$H$5+'Surv-rate CEA'!AB55*'Unit cost and utilities'!$H$5+('Surv-rate CEA'!AA54-'Surv-rate CEA'!AA55)*'Unit cost and utilities'!$G$14</f>
        <v>866.57776606903576</v>
      </c>
      <c r="AJ57" s="12">
        <f t="shared" si="21"/>
        <v>794.58426297442566</v>
      </c>
      <c r="AK57" s="12">
        <f>AI57-'Surv-rate CEA'!AB55*'Unit cost and utilities'!$H$5-('Surv-rate CEA'!AA54-'Surv-rate CEA'!AA55)*'Unit cost and utilities'!$G$14</f>
        <v>164.00521269902845</v>
      </c>
      <c r="AL57" s="12">
        <f t="shared" si="22"/>
        <v>150.37999607070444</v>
      </c>
      <c r="AM57" s="12">
        <f>'Surv-rate CEA'!AF55*'Unit cost and utilities'!$H$9+'Surv-rate CEA'!AE55*'Unit cost and utilities'!$H$9+('Surv-rate CEA'!AD54-'Surv-rate CEA'!AD55)*'Unit cost and utilities'!G64</f>
        <v>555.66457131069001</v>
      </c>
      <c r="AN57" s="12">
        <f t="shared" si="23"/>
        <v>509.50109862469174</v>
      </c>
      <c r="AO57" s="12">
        <f>AM57-'Surv-rate CEA'!AE55*'Unit cost and utilities'!$H$9-('Surv-rate CEA'!AD54-'Surv-rate CEA'!AD55)*'Unit cost and utilities'!G64</f>
        <v>127.52408054368101</v>
      </c>
      <c r="AP57" s="12">
        <f t="shared" si="24"/>
        <v>116.92964153689093</v>
      </c>
      <c r="AQ57" s="13">
        <f>'Surv-rate CEA'!AI55*'Unit cost and utilities'!$H$4+'Surv-rate CEA'!AH55*'Unit cost and utilities'!$H$4+('Surv-rate CEA'!AG54-'Surv-rate CEA'!AG55)*'Unit cost and utilities'!$G$14</f>
        <v>854.53348855297793</v>
      </c>
      <c r="AR57" s="12">
        <f t="shared" si="25"/>
        <v>783.54059932659345</v>
      </c>
      <c r="AS57" s="13">
        <f>AQ57-'Surv-rate CEA'!AH55*'Unit cost and utilities'!$H$4-('Surv-rate CEA'!AG54-'Surv-rate CEA'!AG55)*'Unit cost and utilities'!$G$14</f>
        <v>745.46877307443924</v>
      </c>
      <c r="AT57" s="12">
        <f t="shared" si="26"/>
        <v>683.53675667304651</v>
      </c>
      <c r="AU57" s="12">
        <f>'Surv-rate CEA'!AL55*'Unit cost and utilities'!$H$8+'Surv-rate CEA'!AK55*'Unit cost and utilities'!$H$8+('Surv-rate CEA'!AJ54-'Surv-rate CEA'!AJ55)*'Unit cost and utilities'!$G$14</f>
        <v>408.37364419259796</v>
      </c>
      <c r="AV57" s="12">
        <f t="shared" si="27"/>
        <v>374.44679957679131</v>
      </c>
      <c r="AW57" s="12">
        <f>AU57-'Surv-rate CEA'!AK55*'Unit cost and utilities'!$H$8-('Surv-rate CEA'!AJ54-'Surv-rate CEA'!AJ55)*'Unit cost and utilities'!$G$14</f>
        <v>156.65394696256416</v>
      </c>
      <c r="AX57" s="12">
        <f t="shared" si="28"/>
        <v>143.6394584111307</v>
      </c>
      <c r="AY57" s="12">
        <f>'Surv-rate CEA'!AO55*'Unit cost and utilities'!$H$5+'Surv-rate CEA'!AN55*'Unit cost and utilities'!$H$5+('Surv-rate CEA'!AM54-'Surv-rate CEA'!AM55)*'Unit cost and utilities'!$G$14</f>
        <v>866.57776606903576</v>
      </c>
      <c r="AZ57" s="12">
        <f t="shared" si="29"/>
        <v>794.58426297442566</v>
      </c>
      <c r="BA57" s="12">
        <f>AY57-'Surv-rate CEA'!AN55*'Unit cost and utilities'!$H$5-('Surv-rate CEA'!AM54-'Surv-rate CEA'!AM55)*'Unit cost and utilities'!$G$14</f>
        <v>164.00521269902845</v>
      </c>
      <c r="BB57" s="12">
        <f t="shared" si="30"/>
        <v>150.37999607070444</v>
      </c>
    </row>
    <row r="58" spans="1:54">
      <c r="A58" s="12">
        <v>53</v>
      </c>
      <c r="B58" s="12">
        <f t="shared" si="31"/>
        <v>2.9917808219178084</v>
      </c>
      <c r="C58" s="12">
        <f>'Surv-rate CEA'!D56*'Unit cost and utilities'!$H$7+'Surv-rate CEA'!E56*'Unit cost and utilities'!$H$7+'Unit cost and utilities'!$G$14*('Surv-rate CEA'!C55-'Surv-rate CEA'!C56)</f>
        <v>468.29377503399695</v>
      </c>
      <c r="D58" s="12">
        <f t="shared" si="5"/>
        <v>428.65927206674945</v>
      </c>
      <c r="E58" s="12">
        <f>C58-'Surv-rate CEA'!E56*'Unit cost and utilities'!$H$7-'Unit cost and utilities'!$G$14*('Surv-rate CEA'!C55-'Surv-rate CEA'!C56)</f>
        <v>45.804375820890051</v>
      </c>
      <c r="F58" s="12">
        <f t="shared" si="6"/>
        <v>41.927677546918353</v>
      </c>
      <c r="G58" s="12">
        <f>'Surv-rate CEA'!G56*'Unit cost and utilities'!$H$4+'Surv-rate CEA'!H56*'Unit cost and utilities'!$H$4+('Surv-rate CEA'!F55-'Surv-rate CEA'!F56)*'Unit cost and utilities'!$G$14</f>
        <v>834.30230181204411</v>
      </c>
      <c r="H58" s="12">
        <f t="shared" si="7"/>
        <v>763.69030818827605</v>
      </c>
      <c r="I58" s="12">
        <f>G58-'Surv-rate CEA'!H56*'Unit cost and utilities'!$H$4-('Surv-rate CEA'!F55-'Surv-rate CEA'!F56)*'Unit cost and utilities'!$G$14</f>
        <v>60.088274753195456</v>
      </c>
      <c r="J58" s="12">
        <f t="shared" si="8"/>
        <v>55.002644682991317</v>
      </c>
      <c r="K58" s="12">
        <f>'Surv-rate CEA'!K56*'Unit cost and utilities'!$H$10+'Surv-rate CEA'!J56*'Unit cost and utilities'!$H$10+('Surv-rate CEA'!I55-'Surv-rate CEA'!I56)*'Unit cost and utilities'!$G$14</f>
        <v>438.8899814603447</v>
      </c>
      <c r="L58" s="12">
        <f t="shared" si="9"/>
        <v>401.74409740236769</v>
      </c>
      <c r="M58" s="12">
        <f>K58-'Surv-rate CEA'!J56*'Unit cost and utilities'!$H$10-('Surv-rate CEA'!I55-'Surv-rate CEA'!I56)*'Unit cost and utilities'!$G$14</f>
        <v>74.181178826968221</v>
      </c>
      <c r="N58" s="12">
        <f t="shared" si="10"/>
        <v>67.902781997717312</v>
      </c>
      <c r="O58" s="12">
        <f>'Surv-rate CEA'!N56*'Unit cost and utilities'!$H$3+'Surv-rate CEA'!M56*'Unit cost and utilities'!$H$3+('Surv-rate CEA'!L55-'Surv-rate CEA'!L56)*'Unit cost and utilities'!$G$14</f>
        <v>834.30230181204411</v>
      </c>
      <c r="P58" s="12">
        <f t="shared" si="11"/>
        <v>763.69030818827605</v>
      </c>
      <c r="Q58" s="12">
        <f>O58-'Surv-rate CEA'!M56*'Unit cost and utilities'!$H$3-('Surv-rate CEA'!L55-'Surv-rate CEA'!L56)*'Unit cost and utilities'!$G$14</f>
        <v>730.38189957752945</v>
      </c>
      <c r="R58" s="12">
        <f t="shared" si="12"/>
        <v>668.56531112527455</v>
      </c>
      <c r="S58" s="12">
        <f>'Surv-rate CEA'!Q56*'Unit cost and utilities'!$H$11+'Surv-rate CEA'!P56*'Unit cost and utilities'!$H$11+('Surv-rate CEA'!O55-'Surv-rate CEA'!O56)*'Unit cost and utilities'!$G$14</f>
        <v>438.8899814603447</v>
      </c>
      <c r="T58" s="12">
        <f t="shared" si="13"/>
        <v>401.74409740236769</v>
      </c>
      <c r="U58" s="12">
        <f>S58-'Surv-rate CEA'!P56*'Unit cost and utilities'!$H$11-('Surv-rate CEA'!O55-'Surv-rate CEA'!O56)*'Unit cost and utilities'!$G$14</f>
        <v>74.181178826968221</v>
      </c>
      <c r="V58" s="12">
        <f t="shared" si="14"/>
        <v>67.902781997717312</v>
      </c>
      <c r="W58" s="12">
        <f>'Surv-rate CEA'!T56*'Unit cost and utilities'!$H$4+'Surv-rate CEA'!S56*'Unit cost and utilities'!$H$4+('Surv-rate CEA'!R55-'Surv-rate CEA'!R56)*'Unit cost and utilities'!$G$14</f>
        <v>834.30230181204411</v>
      </c>
      <c r="X58" s="12">
        <f t="shared" si="15"/>
        <v>763.69030818827605</v>
      </c>
      <c r="Y58" s="12">
        <f>W58-'Surv-rate CEA'!S56*'Unit cost and utilities'!$H$4-('Surv-rate CEA'!R55-'Surv-rate CEA'!R56)*'Unit cost and utilities'!$G$14</f>
        <v>730.38189957752945</v>
      </c>
      <c r="Z58" s="12">
        <f t="shared" si="16"/>
        <v>668.56531112527455</v>
      </c>
      <c r="AA58" s="12">
        <f>'Surv-rate CEA'!W56*'Unit cost and utilities'!$H$6+'Surv-rate CEA'!V56*'Unit cost and utilities'!$H$6+('Surv-rate CEA'!U55-'Surv-rate CEA'!U56)*'Unit cost and utilities'!$G$14</f>
        <v>455.64830643001704</v>
      </c>
      <c r="AB58" s="12">
        <f t="shared" si="17"/>
        <v>417.08406510114025</v>
      </c>
      <c r="AC58" s="12">
        <f>AA58-'Surv-rate CEA'!V56*'Unit cost and utilities'!$H$6-('Surv-rate CEA'!U55-'Surv-rate CEA'!U56)*'Unit cost and utilities'!$G$14</f>
        <v>140.76871827974631</v>
      </c>
      <c r="AD58" s="12">
        <f t="shared" si="18"/>
        <v>128.85461973775909</v>
      </c>
      <c r="AE58" s="12">
        <f>'Surv-rate CEA'!Z56*'Unit cost and utilities'!$H$12+'Surv-rate CEA'!Y56*'Unit cost and utilities'!$H$12+('Surv-rate CEA'!X55-'Surv-rate CEA'!X56)*'Unit cost and utilities'!$G$14</f>
        <v>438.8899814603447</v>
      </c>
      <c r="AF58" s="12">
        <f t="shared" si="19"/>
        <v>401.74409740236769</v>
      </c>
      <c r="AG58" s="12">
        <f>AE58-'Surv-rate CEA'!Y56*'Unit cost and utilities'!$H$12-('Surv-rate CEA'!X55-'Surv-rate CEA'!X56)*'Unit cost and utilities'!$G$14</f>
        <v>74.181178826968221</v>
      </c>
      <c r="AH58" s="12">
        <f t="shared" si="20"/>
        <v>67.902781997717312</v>
      </c>
      <c r="AI58" s="12">
        <f>'Surv-rate CEA'!AC56*'Unit cost and utilities'!$H$5+'Surv-rate CEA'!AB56*'Unit cost and utilities'!$H$5+('Surv-rate CEA'!AA55-'Surv-rate CEA'!AA56)*'Unit cost and utilities'!$G$14</f>
        <v>846.28304836859047</v>
      </c>
      <c r="AJ58" s="12">
        <f t="shared" si="21"/>
        <v>774.65705250891654</v>
      </c>
      <c r="AK58" s="12">
        <f>AI58-'Surv-rate CEA'!AB56*'Unit cost and utilities'!$H$5-('Surv-rate CEA'!AA55-'Surv-rate CEA'!AA56)*'Unit cost and utilities'!$G$14</f>
        <v>156.09597355223536</v>
      </c>
      <c r="AL58" s="12">
        <f t="shared" si="22"/>
        <v>142.8846377268076</v>
      </c>
      <c r="AM58" s="12">
        <f>'Surv-rate CEA'!AF56*'Unit cost and utilities'!$H$9+'Surv-rate CEA'!AE56*'Unit cost and utilities'!$H$9+('Surv-rate CEA'!AD55-'Surv-rate CEA'!AD56)*'Unit cost and utilities'!G65</f>
        <v>545.75691134068552</v>
      </c>
      <c r="AN58" s="12">
        <f t="shared" si="23"/>
        <v>499.56623985384402</v>
      </c>
      <c r="AO58" s="12">
        <f>AM58-'Surv-rate CEA'!AE56*'Unit cost and utilities'!$H$9-('Surv-rate CEA'!AD55-'Surv-rate CEA'!AD56)*'Unit cost and utilities'!G65</f>
        <v>122.21942076360511</v>
      </c>
      <c r="AP58" s="12">
        <f t="shared" si="24"/>
        <v>111.87526021063022</v>
      </c>
      <c r="AQ58" s="13">
        <f>'Surv-rate CEA'!AI56*'Unit cost and utilities'!$H$4+'Surv-rate CEA'!AH56*'Unit cost and utilities'!$H$4+('Surv-rate CEA'!AG55-'Surv-rate CEA'!AG56)*'Unit cost and utilities'!$G$14</f>
        <v>834.30230181204411</v>
      </c>
      <c r="AR58" s="12">
        <f t="shared" si="25"/>
        <v>763.69030818827605</v>
      </c>
      <c r="AS58" s="13">
        <f>AQ58-'Surv-rate CEA'!AH56*'Unit cost and utilities'!$H$4-('Surv-rate CEA'!AG55-'Surv-rate CEA'!AG56)*'Unit cost and utilities'!$G$14</f>
        <v>730.38189957752945</v>
      </c>
      <c r="AT58" s="12">
        <f t="shared" si="26"/>
        <v>668.56531112527455</v>
      </c>
      <c r="AU58" s="12">
        <f>'Surv-rate CEA'!AL56*'Unit cost and utilities'!$H$8+'Surv-rate CEA'!AK56*'Unit cost and utilities'!$H$8+('Surv-rate CEA'!AJ55-'Surv-rate CEA'!AJ56)*'Unit cost and utilities'!$G$14</f>
        <v>398.90399305534191</v>
      </c>
      <c r="AV58" s="12">
        <f t="shared" si="27"/>
        <v>365.14236234553584</v>
      </c>
      <c r="AW58" s="12">
        <f>AU58-'Surv-rate CEA'!AK56*'Unit cost and utilities'!$H$8-('Surv-rate CEA'!AJ55-'Surv-rate CEA'!AJ56)*'Unit cost and utilities'!$G$14</f>
        <v>150.47308406407768</v>
      </c>
      <c r="AX58" s="12">
        <f t="shared" si="28"/>
        <v>137.73764700558678</v>
      </c>
      <c r="AY58" s="12">
        <f>'Surv-rate CEA'!AO56*'Unit cost and utilities'!$H$5+'Surv-rate CEA'!AN56*'Unit cost and utilities'!$H$5+('Surv-rate CEA'!AM55-'Surv-rate CEA'!AM56)*'Unit cost and utilities'!$G$14</f>
        <v>846.28304836859047</v>
      </c>
      <c r="AZ58" s="12">
        <f t="shared" si="29"/>
        <v>774.65705250891654</v>
      </c>
      <c r="BA58" s="12">
        <f>AY58-'Surv-rate CEA'!AN56*'Unit cost and utilities'!$H$5-('Surv-rate CEA'!AM55-'Surv-rate CEA'!AM56)*'Unit cost and utilities'!$G$14</f>
        <v>156.09597355223536</v>
      </c>
      <c r="BB58" s="12">
        <f t="shared" si="30"/>
        <v>142.8846377268076</v>
      </c>
    </row>
    <row r="59" spans="1:54">
      <c r="A59" s="12">
        <v>54</v>
      </c>
      <c r="B59" s="12">
        <f t="shared" si="31"/>
        <v>3.0493150684931507</v>
      </c>
      <c r="C59" s="12">
        <f>'Surv-rate CEA'!D57*'Unit cost and utilities'!$H$7+'Surv-rate CEA'!E57*'Unit cost and utilities'!$H$7+'Unit cost and utilities'!$G$14*('Surv-rate CEA'!C56-'Surv-rate CEA'!C57)</f>
        <v>458.30207605447356</v>
      </c>
      <c r="D59" s="12">
        <f t="shared" si="5"/>
        <v>418.8003942289929</v>
      </c>
      <c r="E59" s="12">
        <f>C59-'Surv-rate CEA'!E57*'Unit cost and utilities'!$H$7-'Unit cost and utilities'!$G$14*('Surv-rate CEA'!C56-'Surv-rate CEA'!C57)</f>
        <v>43.497713863842044</v>
      </c>
      <c r="F59" s="12">
        <f t="shared" si="6"/>
        <v>39.748586502304498</v>
      </c>
      <c r="G59" s="12">
        <f>'Surv-rate CEA'!G57*'Unit cost and utilities'!$H$4+'Surv-rate CEA'!H57*'Unit cost and utilities'!$H$4+('Surv-rate CEA'!F56-'Surv-rate CEA'!F57)*'Unit cost and utilities'!$G$14</f>
        <v>814.76678377506823</v>
      </c>
      <c r="H59" s="12">
        <f t="shared" si="7"/>
        <v>744.54092197725367</v>
      </c>
      <c r="I59" s="12">
        <f>G59-'Surv-rate CEA'!H57*'Unit cost and utilities'!$H$4-('Surv-rate CEA'!F56-'Surv-rate CEA'!F57)*'Unit cost and utilities'!$G$14</f>
        <v>56.720742966046217</v>
      </c>
      <c r="J59" s="12">
        <f t="shared" si="8"/>
        <v>51.831904667868145</v>
      </c>
      <c r="K59" s="12">
        <f>'Surv-rate CEA'!K57*'Unit cost and utilities'!$H$10+'Surv-rate CEA'!J57*'Unit cost and utilities'!$H$10+('Surv-rate CEA'!I56-'Surv-rate CEA'!I57)*'Unit cost and utilities'!$G$14</f>
        <v>429.2374453098314</v>
      </c>
      <c r="L59" s="12">
        <f t="shared" si="9"/>
        <v>392.24088370098593</v>
      </c>
      <c r="M59" s="12">
        <f>K59-'Surv-rate CEA'!J57*'Unit cost and utilities'!$H$10-('Surv-rate CEA'!I56-'Surv-rate CEA'!I57)*'Unit cost and utilities'!$G$14</f>
        <v>70.766187212188356</v>
      </c>
      <c r="N59" s="12">
        <f t="shared" si="10"/>
        <v>64.666752892964354</v>
      </c>
      <c r="O59" s="12">
        <f>'Surv-rate CEA'!N57*'Unit cost and utilities'!$H$3+'Surv-rate CEA'!M57*'Unit cost and utilities'!$H$3+('Surv-rate CEA'!L56-'Surv-rate CEA'!L57)*'Unit cost and utilities'!$G$14</f>
        <v>814.76678377506823</v>
      </c>
      <c r="P59" s="12">
        <f t="shared" si="11"/>
        <v>744.54092197725367</v>
      </c>
      <c r="Q59" s="12">
        <f>O59-'Surv-rate CEA'!M57*'Unit cost and utilities'!$H$3-('Surv-rate CEA'!L56-'Surv-rate CEA'!L57)*'Unit cost and utilities'!$G$14</f>
        <v>715.68200484120746</v>
      </c>
      <c r="R59" s="12">
        <f t="shared" si="12"/>
        <v>653.99639545701768</v>
      </c>
      <c r="S59" s="12">
        <f>'Surv-rate CEA'!Q57*'Unit cost and utilities'!$H$11+'Surv-rate CEA'!P57*'Unit cost and utilities'!$H$11+('Surv-rate CEA'!O56-'Surv-rate CEA'!O57)*'Unit cost and utilities'!$G$14</f>
        <v>429.2374453098314</v>
      </c>
      <c r="T59" s="12">
        <f t="shared" si="13"/>
        <v>392.24088370098593</v>
      </c>
      <c r="U59" s="12">
        <f>S59-'Surv-rate CEA'!P57*'Unit cost and utilities'!$H$11-('Surv-rate CEA'!O56-'Surv-rate CEA'!O57)*'Unit cost and utilities'!$G$14</f>
        <v>70.766187212188356</v>
      </c>
      <c r="V59" s="12">
        <f t="shared" si="14"/>
        <v>64.666752892964354</v>
      </c>
      <c r="W59" s="12">
        <f>'Surv-rate CEA'!T57*'Unit cost and utilities'!$H$4+'Surv-rate CEA'!S57*'Unit cost and utilities'!$H$4+('Surv-rate CEA'!R56-'Surv-rate CEA'!R57)*'Unit cost and utilities'!$G$14</f>
        <v>814.76678377506823</v>
      </c>
      <c r="X59" s="12">
        <f t="shared" si="15"/>
        <v>744.54092197725367</v>
      </c>
      <c r="Y59" s="12">
        <f>W59-'Surv-rate CEA'!S57*'Unit cost and utilities'!$H$4-('Surv-rate CEA'!R56-'Surv-rate CEA'!R57)*'Unit cost and utilities'!$G$14</f>
        <v>715.68200484120746</v>
      </c>
      <c r="Z59" s="12">
        <f t="shared" si="16"/>
        <v>653.99639545701768</v>
      </c>
      <c r="AA59" s="12">
        <f>'Surv-rate CEA'!W57*'Unit cost and utilities'!$H$6+'Surv-rate CEA'!V57*'Unit cost and utilities'!$H$6+('Surv-rate CEA'!U56-'Surv-rate CEA'!U57)*'Unit cost and utilities'!$G$14</f>
        <v>445.79925173184876</v>
      </c>
      <c r="AB59" s="12">
        <f t="shared" si="17"/>
        <v>407.37520540949311</v>
      </c>
      <c r="AC59" s="12">
        <f>AA59-'Surv-rate CEA'!V57*'Unit cost and utilities'!$H$6-('Surv-rate CEA'!U56-'Surv-rate CEA'!U57)*'Unit cost and utilities'!$G$14</f>
        <v>135.16377479420942</v>
      </c>
      <c r="AD59" s="12">
        <f t="shared" si="18"/>
        <v>123.51382445530419</v>
      </c>
      <c r="AE59" s="12">
        <f>'Surv-rate CEA'!Z57*'Unit cost and utilities'!$H$12+'Surv-rate CEA'!Y57*'Unit cost and utilities'!$H$12+('Surv-rate CEA'!X56-'Surv-rate CEA'!X57)*'Unit cost and utilities'!$G$14</f>
        <v>429.2374453098314</v>
      </c>
      <c r="AF59" s="12">
        <f t="shared" si="19"/>
        <v>392.24088370098593</v>
      </c>
      <c r="AG59" s="12">
        <f>AE59-'Surv-rate CEA'!Y57*'Unit cost and utilities'!$H$12-('Surv-rate CEA'!X56-'Surv-rate CEA'!X57)*'Unit cost and utilities'!$G$14</f>
        <v>70.766187212188356</v>
      </c>
      <c r="AH59" s="12">
        <f t="shared" si="20"/>
        <v>64.666752892964354</v>
      </c>
      <c r="AI59" s="12">
        <f>'Surv-rate CEA'!AC57*'Unit cost and utilities'!$H$5+'Surv-rate CEA'!AB57*'Unit cost and utilities'!$H$5+('Surv-rate CEA'!AA56-'Surv-rate CEA'!AA57)*'Unit cost and utilities'!$G$14</f>
        <v>826.67971739606912</v>
      </c>
      <c r="AJ59" s="12">
        <f t="shared" si="21"/>
        <v>755.42706358029977</v>
      </c>
      <c r="AK59" s="12">
        <f>AI59-'Surv-rate CEA'!AB57*'Unit cost and utilities'!$H$5-('Surv-rate CEA'!AA56-'Surv-rate CEA'!AA57)*'Unit cost and utilities'!$G$14</f>
        <v>148.6389408017728</v>
      </c>
      <c r="AL59" s="12">
        <f t="shared" si="22"/>
        <v>135.82754750201781</v>
      </c>
      <c r="AM59" s="12">
        <f>'Surv-rate CEA'!AF57*'Unit cost and utilities'!$H$9+'Surv-rate CEA'!AE57*'Unit cost and utilities'!$H$9+('Surv-rate CEA'!AD56-'Surv-rate CEA'!AD57)*'Unit cost and utilities'!G66</f>
        <v>536.1131803529322</v>
      </c>
      <c r="AN59" s="12">
        <f t="shared" si="23"/>
        <v>489.9048531835154</v>
      </c>
      <c r="AO59" s="12">
        <f>AM59-'Surv-rate CEA'!AE57*'Unit cost and utilities'!$H$9-('Surv-rate CEA'!AD56-'Surv-rate CEA'!AD57)*'Unit cost and utilities'!G66</f>
        <v>117.17878538931217</v>
      </c>
      <c r="AP59" s="12">
        <f t="shared" si="24"/>
        <v>107.07898584881276</v>
      </c>
      <c r="AQ59" s="13">
        <f>'Surv-rate CEA'!AI57*'Unit cost and utilities'!$H$4+'Surv-rate CEA'!AH57*'Unit cost and utilities'!$H$4+('Surv-rate CEA'!AG56-'Surv-rate CEA'!AG57)*'Unit cost and utilities'!$G$14</f>
        <v>814.76678377506823</v>
      </c>
      <c r="AR59" s="12">
        <f t="shared" si="25"/>
        <v>744.54092197725367</v>
      </c>
      <c r="AS59" s="13">
        <f>AQ59-'Surv-rate CEA'!AH57*'Unit cost and utilities'!$H$4-('Surv-rate CEA'!AG56-'Surv-rate CEA'!AG57)*'Unit cost and utilities'!$G$14</f>
        <v>715.68200484120746</v>
      </c>
      <c r="AT59" s="12">
        <f t="shared" si="26"/>
        <v>653.99639545701768</v>
      </c>
      <c r="AU59" s="12">
        <f>'Surv-rate CEA'!AL57*'Unit cost and utilities'!$H$8+'Surv-rate CEA'!AK57*'Unit cost and utilities'!$H$8+('Surv-rate CEA'!AJ56-'Surv-rate CEA'!AJ57)*'Unit cost and utilities'!$G$14</f>
        <v>389.75569274864102</v>
      </c>
      <c r="AV59" s="12">
        <f t="shared" si="27"/>
        <v>356.16211731217135</v>
      </c>
      <c r="AW59" s="12">
        <f>AU59-'Surv-rate CEA'!AK57*'Unit cost and utilities'!$H$8-('Surv-rate CEA'!AJ56-'Surv-rate CEA'!AJ57)*'Unit cost and utilities'!$G$14</f>
        <v>144.58476861680887</v>
      </c>
      <c r="AX59" s="12">
        <f t="shared" si="28"/>
        <v>132.12280995434566</v>
      </c>
      <c r="AY59" s="12">
        <f>'Surv-rate CEA'!AO57*'Unit cost and utilities'!$H$5+'Surv-rate CEA'!AN57*'Unit cost and utilities'!$H$5+('Surv-rate CEA'!AM56-'Surv-rate CEA'!AM57)*'Unit cost and utilities'!$G$14</f>
        <v>826.67971739606912</v>
      </c>
      <c r="AZ59" s="12">
        <f t="shared" si="29"/>
        <v>755.42706358029977</v>
      </c>
      <c r="BA59" s="12">
        <f>AY59-'Surv-rate CEA'!AN57*'Unit cost and utilities'!$H$5-('Surv-rate CEA'!AM56-'Surv-rate CEA'!AM57)*'Unit cost and utilities'!$G$14</f>
        <v>148.6389408017728</v>
      </c>
      <c r="BB59" s="12">
        <f t="shared" si="30"/>
        <v>135.82754750201781</v>
      </c>
    </row>
    <row r="60" spans="1:54">
      <c r="A60" s="12">
        <v>55</v>
      </c>
      <c r="B60" s="12">
        <f t="shared" si="31"/>
        <v>3.106849315068493</v>
      </c>
      <c r="C60" s="12">
        <f>'Surv-rate CEA'!D58*'Unit cost and utilities'!$H$7+'Surv-rate CEA'!E58*'Unit cost and utilities'!$H$7+'Unit cost and utilities'!$G$14*('Surv-rate CEA'!C57-'Surv-rate CEA'!C58)</f>
        <v>448.62484491977068</v>
      </c>
      <c r="D60" s="12">
        <f t="shared" si="5"/>
        <v>409.26065825254051</v>
      </c>
      <c r="E60" s="12">
        <f>C60-'Surv-rate CEA'!E58*'Unit cost and utilities'!$H$7-'Unit cost and utilities'!$G$14*('Surv-rate CEA'!C57-'Surv-rate CEA'!C58)</f>
        <v>41.328168099196432</v>
      </c>
      <c r="F60" s="12">
        <f t="shared" si="6"/>
        <v>37.701864870354143</v>
      </c>
      <c r="G60" s="12">
        <f>'Surv-rate CEA'!G58*'Unit cost and utilities'!$H$4+'Surv-rate CEA'!H58*'Unit cost and utilities'!$H$4+('Surv-rate CEA'!F57-'Surv-rate CEA'!F58)*'Unit cost and utilities'!$G$14</f>
        <v>795.89499927112263</v>
      </c>
      <c r="H60" s="12">
        <f t="shared" si="7"/>
        <v>726.0599028122399</v>
      </c>
      <c r="I60" s="12">
        <f>G60-'Surv-rate CEA'!H58*'Unit cost and utilities'!$H$4-('Surv-rate CEA'!F57-'Surv-rate CEA'!F58)*'Unit cost and utilities'!$G$14</f>
        <v>53.574088285333218</v>
      </c>
      <c r="J60" s="12">
        <f t="shared" si="8"/>
        <v>48.873277717947744</v>
      </c>
      <c r="K60" s="12">
        <f>'Surv-rate CEA'!K58*'Unit cost and utilities'!$H$10+'Surv-rate CEA'!J58*'Unit cost and utilities'!$H$10+('Surv-rate CEA'!I57-'Surv-rate CEA'!I58)*'Unit cost and utilities'!$G$14</f>
        <v>419.8969280432014</v>
      </c>
      <c r="L60" s="12">
        <f t="shared" si="9"/>
        <v>383.05344680567646</v>
      </c>
      <c r="M60" s="12">
        <f>K60-'Surv-rate CEA'!J58*'Unit cost and utilities'!$H$10-('Surv-rate CEA'!I57-'Surv-rate CEA'!I58)*'Unit cost and utilities'!$G$14</f>
        <v>67.537971165555547</v>
      </c>
      <c r="N60" s="12">
        <f t="shared" si="10"/>
        <v>61.611912156134473</v>
      </c>
      <c r="O60" s="12">
        <f>'Surv-rate CEA'!N58*'Unit cost and utilities'!$H$3+'Surv-rate CEA'!M58*'Unit cost and utilities'!$H$3+('Surv-rate CEA'!L57-'Surv-rate CEA'!L58)*'Unit cost and utilities'!$G$14</f>
        <v>795.89499927112263</v>
      </c>
      <c r="P60" s="12">
        <f t="shared" si="11"/>
        <v>726.0599028122399</v>
      </c>
      <c r="Q60" s="12">
        <f>O60-'Surv-rate CEA'!M58*'Unit cost and utilities'!$H$3-('Surv-rate CEA'!L57-'Surv-rate CEA'!L58)*'Unit cost and utilities'!$G$14</f>
        <v>701.35936907764494</v>
      </c>
      <c r="R60" s="12">
        <f t="shared" si="12"/>
        <v>639.81921712703115</v>
      </c>
      <c r="S60" s="12">
        <f>'Surv-rate CEA'!Q58*'Unit cost and utilities'!$H$11+'Surv-rate CEA'!P58*'Unit cost and utilities'!$H$11+('Surv-rate CEA'!O57-'Surv-rate CEA'!O58)*'Unit cost and utilities'!$G$14</f>
        <v>419.8969280432014</v>
      </c>
      <c r="T60" s="12">
        <f t="shared" si="13"/>
        <v>383.05344680567646</v>
      </c>
      <c r="U60" s="12">
        <f>S60-'Surv-rate CEA'!P58*'Unit cost and utilities'!$H$11-('Surv-rate CEA'!O57-'Surv-rate CEA'!O58)*'Unit cost and utilities'!$G$14</f>
        <v>67.537971165555547</v>
      </c>
      <c r="V60" s="12">
        <f t="shared" si="14"/>
        <v>61.611912156134473</v>
      </c>
      <c r="W60" s="12">
        <f>'Surv-rate CEA'!T58*'Unit cost and utilities'!$H$4+'Surv-rate CEA'!S58*'Unit cost and utilities'!$H$4+('Surv-rate CEA'!R57-'Surv-rate CEA'!R58)*'Unit cost and utilities'!$G$14</f>
        <v>795.89499927112263</v>
      </c>
      <c r="X60" s="12">
        <f t="shared" si="15"/>
        <v>726.0599028122399</v>
      </c>
      <c r="Y60" s="12">
        <f>W60-'Surv-rate CEA'!S58*'Unit cost and utilities'!$H$4-('Surv-rate CEA'!R57-'Surv-rate CEA'!R58)*'Unit cost and utilities'!$G$14</f>
        <v>701.35936907764494</v>
      </c>
      <c r="Z60" s="12">
        <f t="shared" si="16"/>
        <v>639.81921712703115</v>
      </c>
      <c r="AA60" s="12">
        <f>'Surv-rate CEA'!W58*'Unit cost and utilities'!$H$6+'Surv-rate CEA'!V58*'Unit cost and utilities'!$H$6+('Surv-rate CEA'!U57-'Surv-rate CEA'!U58)*'Unit cost and utilities'!$G$14</f>
        <v>436.26375329082805</v>
      </c>
      <c r="AB60" s="12">
        <f t="shared" si="17"/>
        <v>397.98417957761171</v>
      </c>
      <c r="AC60" s="12">
        <f>AA60-'Surv-rate CEA'!V58*'Unit cost and utilities'!$H$6-('Surv-rate CEA'!U57-'Surv-rate CEA'!U58)*'Unit cost and utilities'!$G$14</f>
        <v>129.82624145671079</v>
      </c>
      <c r="AD60" s="12">
        <f t="shared" si="18"/>
        <v>118.43475375628975</v>
      </c>
      <c r="AE60" s="12">
        <f>'Surv-rate CEA'!Z58*'Unit cost and utilities'!$H$12+'Surv-rate CEA'!Y58*'Unit cost and utilities'!$H$12+('Surv-rate CEA'!X57-'Surv-rate CEA'!X58)*'Unit cost and utilities'!$G$14</f>
        <v>419.8969280432014</v>
      </c>
      <c r="AF60" s="12">
        <f t="shared" si="19"/>
        <v>383.05344680567646</v>
      </c>
      <c r="AG60" s="12">
        <f>AE60-'Surv-rate CEA'!Y58*'Unit cost and utilities'!$H$12-('Surv-rate CEA'!X57-'Surv-rate CEA'!X58)*'Unit cost and utilities'!$G$14</f>
        <v>67.537971165555547</v>
      </c>
      <c r="AH60" s="12">
        <f t="shared" si="20"/>
        <v>61.611912156134473</v>
      </c>
      <c r="AI60" s="12">
        <f>'Surv-rate CEA'!AC58*'Unit cost and utilities'!$H$5+'Surv-rate CEA'!AB58*'Unit cost and utilities'!$H$5+('Surv-rate CEA'!AA57-'Surv-rate CEA'!AA58)*'Unit cost and utilities'!$G$14</f>
        <v>807.73629905858718</v>
      </c>
      <c r="AJ60" s="12">
        <f t="shared" si="21"/>
        <v>736.86219831696178</v>
      </c>
      <c r="AK60" s="12">
        <f>AI60-'Surv-rate CEA'!AB58*'Unit cost and utilities'!$H$5-('Surv-rate CEA'!AA57-'Surv-rate CEA'!AA58)*'Unit cost and utilities'!$G$14</f>
        <v>141.60404868674772</v>
      </c>
      <c r="AL60" s="12">
        <f t="shared" si="22"/>
        <v>129.17912780137513</v>
      </c>
      <c r="AM60" s="12">
        <f>'Surv-rate CEA'!AF58*'Unit cost and utilities'!$H$9+'Surv-rate CEA'!AE58*'Unit cost and utilities'!$H$9+('Surv-rate CEA'!AD57-'Surv-rate CEA'!AD58)*'Unit cost and utilities'!G67</f>
        <v>526.72386053434934</v>
      </c>
      <c r="AN60" s="12">
        <f t="shared" si="23"/>
        <v>480.50694543713445</v>
      </c>
      <c r="AO60" s="12">
        <f>AM60-'Surv-rate CEA'!AE58*'Unit cost and utilities'!$H$9-('Surv-rate CEA'!AD57-'Surv-rate CEA'!AD58)*'Unit cost and utilities'!G67</f>
        <v>112.38679818141884</v>
      </c>
      <c r="AP60" s="12">
        <f t="shared" si="24"/>
        <v>102.52551886832849</v>
      </c>
      <c r="AQ60" s="13">
        <f>'Surv-rate CEA'!AI58*'Unit cost and utilities'!$H$4+'Surv-rate CEA'!AH58*'Unit cost and utilities'!$H$4+('Surv-rate CEA'!AG57-'Surv-rate CEA'!AG58)*'Unit cost and utilities'!$G$14</f>
        <v>795.89499927112263</v>
      </c>
      <c r="AR60" s="12">
        <f t="shared" si="25"/>
        <v>726.0599028122399</v>
      </c>
      <c r="AS60" s="13">
        <f>AQ60-'Surv-rate CEA'!AH58*'Unit cost and utilities'!$H$4-('Surv-rate CEA'!AG57-'Surv-rate CEA'!AG58)*'Unit cost and utilities'!$G$14</f>
        <v>701.35936907764494</v>
      </c>
      <c r="AT60" s="12">
        <f t="shared" si="26"/>
        <v>639.81921712703115</v>
      </c>
      <c r="AU60" s="12">
        <f>'Surv-rate CEA'!AL58*'Unit cost and utilities'!$H$8+'Surv-rate CEA'!AK58*'Unit cost and utilities'!$H$8+('Surv-rate CEA'!AJ57-'Surv-rate CEA'!AJ58)*'Unit cost and utilities'!$G$14</f>
        <v>380.91413927845781</v>
      </c>
      <c r="AV60" s="12">
        <f t="shared" si="27"/>
        <v>347.49116805307676</v>
      </c>
      <c r="AW60" s="12">
        <f>AU60-'Surv-rate CEA'!AK58*'Unit cost and utilities'!$H$8-('Surv-rate CEA'!AJ57-'Surv-rate CEA'!AJ58)*'Unit cost and utilities'!$G$14</f>
        <v>138.97277968731402</v>
      </c>
      <c r="AX60" s="12">
        <f t="shared" si="28"/>
        <v>126.7787371521673</v>
      </c>
      <c r="AY60" s="12">
        <f>'Surv-rate CEA'!AO58*'Unit cost and utilities'!$H$5+'Surv-rate CEA'!AN58*'Unit cost and utilities'!$H$5+('Surv-rate CEA'!AM57-'Surv-rate CEA'!AM58)*'Unit cost and utilities'!$G$14</f>
        <v>807.73629905858718</v>
      </c>
      <c r="AZ60" s="12">
        <f t="shared" si="29"/>
        <v>736.86219831696178</v>
      </c>
      <c r="BA60" s="12">
        <f>AY60-'Surv-rate CEA'!AN58*'Unit cost and utilities'!$H$5-('Surv-rate CEA'!AM57-'Surv-rate CEA'!AM58)*'Unit cost and utilities'!$G$14</f>
        <v>141.60404868674772</v>
      </c>
      <c r="BB60" s="12">
        <f t="shared" si="30"/>
        <v>129.17912780137513</v>
      </c>
    </row>
    <row r="61" spans="1:54">
      <c r="A61" s="12">
        <v>56</v>
      </c>
      <c r="B61" s="12">
        <f t="shared" si="31"/>
        <v>3.1643835616438358</v>
      </c>
      <c r="C61" s="12">
        <f>'Surv-rate CEA'!D59*'Unit cost and utilities'!$H$7+'Surv-rate CEA'!E59*'Unit cost and utilities'!$H$7+'Unit cost and utilities'!$G$14*('Surv-rate CEA'!C58-'Surv-rate CEA'!C59)</f>
        <v>439.24876951756369</v>
      </c>
      <c r="D61" s="12">
        <f t="shared" si="5"/>
        <v>400.02639715669312</v>
      </c>
      <c r="E61" s="12">
        <f>C61-'Surv-rate CEA'!E59*'Unit cost and utilities'!$H$7-'Unit cost and utilities'!$G$14*('Surv-rate CEA'!C58-'Surv-rate CEA'!C59)</f>
        <v>39.286291779699198</v>
      </c>
      <c r="F61" s="12">
        <f t="shared" si="6"/>
        <v>35.778253347278373</v>
      </c>
      <c r="G61" s="12">
        <f>'Surv-rate CEA'!G59*'Unit cost and utilities'!$H$4+'Surv-rate CEA'!H59*'Unit cost and utilities'!$H$4+('Surv-rate CEA'!F58-'Surv-rate CEA'!F59)*'Unit cost and utilities'!$G$14</f>
        <v>777.65685741646882</v>
      </c>
      <c r="H61" s="12">
        <f t="shared" si="7"/>
        <v>708.21660180898311</v>
      </c>
      <c r="I61" s="12">
        <f>G61-'Surv-rate CEA'!H59*'Unit cost and utilities'!$H$4-('Surv-rate CEA'!F58-'Surv-rate CEA'!F59)*'Unit cost and utilities'!$G$14</f>
        <v>50.631635669429677</v>
      </c>
      <c r="J61" s="12">
        <f t="shared" si="8"/>
        <v>46.110523704454891</v>
      </c>
      <c r="K61" s="12">
        <f>'Surv-rate CEA'!K59*'Unit cost and utilities'!$H$10+'Surv-rate CEA'!J59*'Unit cost and utilities'!$H$10+('Surv-rate CEA'!I58-'Surv-rate CEA'!I59)*'Unit cost and utilities'!$G$14</f>
        <v>410.85488821246378</v>
      </c>
      <c r="L61" s="12">
        <f t="shared" si="9"/>
        <v>374.16792508345549</v>
      </c>
      <c r="M61" s="12">
        <f>K61-'Surv-rate CEA'!J59*'Unit cost and utilities'!$H$10-('Surv-rate CEA'!I58-'Surv-rate CEA'!I59)*'Unit cost and utilities'!$G$14</f>
        <v>64.484632452248007</v>
      </c>
      <c r="N61" s="12">
        <f t="shared" si="10"/>
        <v>58.726528067860386</v>
      </c>
      <c r="O61" s="12">
        <f>'Surv-rate CEA'!N59*'Unit cost and utilities'!$H$3+'Surv-rate CEA'!M59*'Unit cost and utilities'!$H$3+('Surv-rate CEA'!L58-'Surv-rate CEA'!L59)*'Unit cost and utilities'!$G$14</f>
        <v>777.65685741646882</v>
      </c>
      <c r="P61" s="12">
        <f t="shared" si="11"/>
        <v>708.21660180898311</v>
      </c>
      <c r="Q61" s="12">
        <f>O61-'Surv-rate CEA'!M59*'Unit cost and utilities'!$H$3-('Surv-rate CEA'!L58-'Surv-rate CEA'!L59)*'Unit cost and utilities'!$G$14</f>
        <v>687.40426395939835</v>
      </c>
      <c r="R61" s="12">
        <f t="shared" si="12"/>
        <v>626.02304248647715</v>
      </c>
      <c r="S61" s="12">
        <f>'Surv-rate CEA'!Q59*'Unit cost and utilities'!$H$11+'Surv-rate CEA'!P59*'Unit cost and utilities'!$H$11+('Surv-rate CEA'!O58-'Surv-rate CEA'!O59)*'Unit cost and utilities'!$G$14</f>
        <v>410.85488821246378</v>
      </c>
      <c r="T61" s="12">
        <f t="shared" si="13"/>
        <v>374.16792508345549</v>
      </c>
      <c r="U61" s="12">
        <f>S61-'Surv-rate CEA'!P59*'Unit cost and utilities'!$H$11-('Surv-rate CEA'!O58-'Surv-rate CEA'!O59)*'Unit cost and utilities'!$G$14</f>
        <v>64.484632452248007</v>
      </c>
      <c r="V61" s="12">
        <f t="shared" si="14"/>
        <v>58.726528067860386</v>
      </c>
      <c r="W61" s="12">
        <f>'Surv-rate CEA'!T59*'Unit cost and utilities'!$H$4+'Surv-rate CEA'!S59*'Unit cost and utilities'!$H$4+('Surv-rate CEA'!R58-'Surv-rate CEA'!R59)*'Unit cost and utilities'!$G$14</f>
        <v>777.65685741646882</v>
      </c>
      <c r="X61" s="12">
        <f t="shared" si="15"/>
        <v>708.21660180898311</v>
      </c>
      <c r="Y61" s="12">
        <f>W61-'Surv-rate CEA'!S59*'Unit cost and utilities'!$H$4-('Surv-rate CEA'!R58-'Surv-rate CEA'!R59)*'Unit cost and utilities'!$G$14</f>
        <v>687.40426395939835</v>
      </c>
      <c r="Z61" s="12">
        <f t="shared" si="16"/>
        <v>626.02304248647715</v>
      </c>
      <c r="AA61" s="12">
        <f>'Surv-rate CEA'!W59*'Unit cost and utilities'!$H$6+'Surv-rate CEA'!V59*'Unit cost and utilities'!$H$6+('Surv-rate CEA'!U58-'Surv-rate CEA'!U59)*'Unit cost and utilities'!$G$14</f>
        <v>427.02839441421048</v>
      </c>
      <c r="AB61" s="12">
        <f t="shared" si="17"/>
        <v>388.89723080782238</v>
      </c>
      <c r="AC61" s="12">
        <f>AA61-'Surv-rate CEA'!V59*'Unit cost and utilities'!$H$6-('Surv-rate CEA'!U58-'Surv-rate CEA'!U59)*'Unit cost and utilities'!$G$14</f>
        <v>124.74117818480451</v>
      </c>
      <c r="AD61" s="12">
        <f t="shared" si="18"/>
        <v>113.60251308422426</v>
      </c>
      <c r="AE61" s="12">
        <f>'Surv-rate CEA'!Z59*'Unit cost and utilities'!$H$12+'Surv-rate CEA'!Y59*'Unit cost and utilities'!$H$12+('Surv-rate CEA'!X58-'Surv-rate CEA'!X59)*'Unit cost and utilities'!$G$14</f>
        <v>410.85488821246378</v>
      </c>
      <c r="AF61" s="12">
        <f t="shared" si="19"/>
        <v>374.16792508345549</v>
      </c>
      <c r="AG61" s="12">
        <f>AE61-'Surv-rate CEA'!Y59*'Unit cost and utilities'!$H$12-('Surv-rate CEA'!X58-'Surv-rate CEA'!X59)*'Unit cost and utilities'!$G$14</f>
        <v>64.484632452248007</v>
      </c>
      <c r="AH61" s="12">
        <f t="shared" si="20"/>
        <v>58.726528067860386</v>
      </c>
      <c r="AI61" s="12">
        <f>'Surv-rate CEA'!AC59*'Unit cost and utilities'!$H$5+'Surv-rate CEA'!AB59*'Unit cost and utilities'!$H$5+('Surv-rate CEA'!AA58-'Surv-rate CEA'!AA59)*'Unit cost and utilities'!$G$14</f>
        <v>789.42312262146459</v>
      </c>
      <c r="AJ61" s="12">
        <f t="shared" si="21"/>
        <v>718.93220764463342</v>
      </c>
      <c r="AK61" s="12">
        <f>AI61-'Surv-rate CEA'!AB59*'Unit cost and utilities'!$H$5-('Surv-rate CEA'!AA58-'Surv-rate CEA'!AA59)*'Unit cost and utilities'!$G$14</f>
        <v>134.96351621920297</v>
      </c>
      <c r="AL61" s="12">
        <f t="shared" si="22"/>
        <v>122.91205550800727</v>
      </c>
      <c r="AM61" s="12">
        <f>'Surv-rate CEA'!AF59*'Unit cost and utilities'!$H$9+'Surv-rate CEA'!AE59*'Unit cost and utilities'!$H$9+('Surv-rate CEA'!AD58-'Surv-rate CEA'!AD59)*'Unit cost and utilities'!G68</f>
        <v>517.57986602443475</v>
      </c>
      <c r="AN61" s="12">
        <f t="shared" si="23"/>
        <v>471.36298019457439</v>
      </c>
      <c r="AO61" s="12">
        <f>AM61-'Surv-rate CEA'!AE59*'Unit cost and utilities'!$H$9-('Surv-rate CEA'!AD58-'Surv-rate CEA'!AD59)*'Unit cost and utilities'!G68</f>
        <v>107.82910927365015</v>
      </c>
      <c r="AP61" s="12">
        <f t="shared" si="24"/>
        <v>98.200594024951201</v>
      </c>
      <c r="AQ61" s="13">
        <f>'Surv-rate CEA'!AI59*'Unit cost and utilities'!$H$4+'Surv-rate CEA'!AH59*'Unit cost and utilities'!$H$4+('Surv-rate CEA'!AG58-'Surv-rate CEA'!AG59)*'Unit cost and utilities'!$G$14</f>
        <v>777.65685741646882</v>
      </c>
      <c r="AR61" s="12">
        <f t="shared" si="25"/>
        <v>708.21660180898311</v>
      </c>
      <c r="AS61" s="13">
        <f>AQ61-'Surv-rate CEA'!AH59*'Unit cost and utilities'!$H$4-('Surv-rate CEA'!AG58-'Surv-rate CEA'!AG59)*'Unit cost and utilities'!$G$14</f>
        <v>687.40426395939835</v>
      </c>
      <c r="AT61" s="12">
        <f t="shared" si="26"/>
        <v>626.02304248647715</v>
      </c>
      <c r="AU61" s="12">
        <f>'Surv-rate CEA'!AL59*'Unit cost and utilities'!$H$8+'Surv-rate CEA'!AK59*'Unit cost and utilities'!$H$8+('Surv-rate CEA'!AJ58-'Surv-rate CEA'!AJ59)*'Unit cost and utilities'!$G$14</f>
        <v>372.36556356294039</v>
      </c>
      <c r="AV61" s="12">
        <f t="shared" si="27"/>
        <v>339.11547431517283</v>
      </c>
      <c r="AW61" s="12">
        <f>AU61-'Surv-rate CEA'!AK59*'Unit cost and utilities'!$H$8-('Surv-rate CEA'!AJ58-'Surv-rate CEA'!AJ59)*'Unit cost and utilities'!$G$14</f>
        <v>133.62192659644384</v>
      </c>
      <c r="AX61" s="12">
        <f t="shared" si="28"/>
        <v>121.69026207226338</v>
      </c>
      <c r="AY61" s="12">
        <f>'Surv-rate CEA'!AO59*'Unit cost and utilities'!$H$5+'Surv-rate CEA'!AN59*'Unit cost and utilities'!$H$5+('Surv-rate CEA'!AM58-'Surv-rate CEA'!AM59)*'Unit cost and utilities'!$G$14</f>
        <v>789.42312262146459</v>
      </c>
      <c r="AZ61" s="12">
        <f t="shared" si="29"/>
        <v>718.93220764463342</v>
      </c>
      <c r="BA61" s="12">
        <f>AY61-'Surv-rate CEA'!AN59*'Unit cost and utilities'!$H$5-('Surv-rate CEA'!AM58-'Surv-rate CEA'!AM59)*'Unit cost and utilities'!$G$14</f>
        <v>134.96351621920297</v>
      </c>
      <c r="BB61" s="12">
        <f t="shared" si="30"/>
        <v>122.91205550800727</v>
      </c>
    </row>
    <row r="62" spans="1:54">
      <c r="A62" s="12">
        <v>57</v>
      </c>
      <c r="B62" s="12">
        <f t="shared" si="31"/>
        <v>3.2219178082191782</v>
      </c>
      <c r="C62" s="12">
        <f>'Surv-rate CEA'!D60*'Unit cost and utilities'!$H$7+'Surv-rate CEA'!E60*'Unit cost and utilities'!$H$7+'Unit cost and utilities'!$G$14*('Surv-rate CEA'!C59-'Surv-rate CEA'!C60)</f>
        <v>430.16124749284785</v>
      </c>
      <c r="D62" s="12">
        <f t="shared" si="5"/>
        <v>391.08467679535477</v>
      </c>
      <c r="E62" s="12">
        <f>C62-'Surv-rate CEA'!E60*'Unit cost and utilities'!$H$7-'Unit cost and utilities'!$G$14*('Surv-rate CEA'!C59-'Surv-rate CEA'!C60)</f>
        <v>37.363380352603315</v>
      </c>
      <c r="F62" s="12">
        <f t="shared" si="6"/>
        <v>33.969228084458557</v>
      </c>
      <c r="G62" s="12">
        <f>'Surv-rate CEA'!G60*'Unit cost and utilities'!$H$4+'Surv-rate CEA'!H60*'Unit cost and utilities'!$H$4+('Surv-rate CEA'!F59-'Surv-rate CEA'!F60)*'Unit cost and utilities'!$G$14</f>
        <v>760.02398329691448</v>
      </c>
      <c r="H62" s="12">
        <f t="shared" si="7"/>
        <v>690.98212727619989</v>
      </c>
      <c r="I62" s="12">
        <f>G62-'Surv-rate CEA'!H60*'Unit cost and utilities'!$H$4-('Surv-rate CEA'!F59-'Surv-rate CEA'!F60)*'Unit cost and utilities'!$G$14</f>
        <v>47.87813790797955</v>
      </c>
      <c r="J62" s="12">
        <f t="shared" si="8"/>
        <v>43.528807391272338</v>
      </c>
      <c r="K62" s="12">
        <f>'Surv-rate CEA'!K60*'Unit cost and utilities'!$H$10+'Surv-rate CEA'!J60*'Unit cost and utilities'!$H$10+('Surv-rate CEA'!I59-'Surv-rate CEA'!I60)*'Unit cost and utilities'!$G$14</f>
        <v>402.09852438918159</v>
      </c>
      <c r="L62" s="12">
        <f t="shared" si="9"/>
        <v>365.57121862365528</v>
      </c>
      <c r="M62" s="12">
        <f>K62-'Surv-rate CEA'!J60*'Unit cost and utilities'!$H$10-('Surv-rate CEA'!I59-'Surv-rate CEA'!I60)*'Unit cost and utilities'!$G$14</f>
        <v>61.595140109842824</v>
      </c>
      <c r="N62" s="12">
        <f t="shared" si="10"/>
        <v>55.999734058849626</v>
      </c>
      <c r="O62" s="12">
        <f>'Surv-rate CEA'!N60*'Unit cost and utilities'!$H$3+'Surv-rate CEA'!M60*'Unit cost and utilities'!$H$3+('Surv-rate CEA'!L59-'Surv-rate CEA'!L60)*'Unit cost and utilities'!$G$14</f>
        <v>760.02398329691448</v>
      </c>
      <c r="P62" s="12">
        <f t="shared" si="11"/>
        <v>690.98212727619989</v>
      </c>
      <c r="Q62" s="12">
        <f>O62-'Surv-rate CEA'!M60*'Unit cost and utilities'!$H$3-('Surv-rate CEA'!L59-'Surv-rate CEA'!L60)*'Unit cost and utilities'!$G$14</f>
        <v>673.80699940666148</v>
      </c>
      <c r="R62" s="12">
        <f t="shared" si="12"/>
        <v>612.59723910807054</v>
      </c>
      <c r="S62" s="12">
        <f>'Surv-rate CEA'!Q60*'Unit cost and utilities'!$H$11+'Surv-rate CEA'!P60*'Unit cost and utilities'!$H$11+('Surv-rate CEA'!O59-'Surv-rate CEA'!O60)*'Unit cost and utilities'!$G$14</f>
        <v>402.09852438918159</v>
      </c>
      <c r="T62" s="12">
        <f t="shared" si="13"/>
        <v>365.57121862365528</v>
      </c>
      <c r="U62" s="12">
        <f>S62-'Surv-rate CEA'!P60*'Unit cost and utilities'!$H$11-('Surv-rate CEA'!O59-'Surv-rate CEA'!O60)*'Unit cost and utilities'!$G$14</f>
        <v>61.595140109842824</v>
      </c>
      <c r="V62" s="12">
        <f t="shared" si="14"/>
        <v>55.999734058849626</v>
      </c>
      <c r="W62" s="12">
        <f>'Surv-rate CEA'!T60*'Unit cost and utilities'!$H$4+'Surv-rate CEA'!S60*'Unit cost and utilities'!$H$4+('Surv-rate CEA'!R59-'Surv-rate CEA'!R60)*'Unit cost and utilities'!$G$14</f>
        <v>760.02398329691448</v>
      </c>
      <c r="X62" s="12">
        <f t="shared" si="15"/>
        <v>690.98212727619989</v>
      </c>
      <c r="Y62" s="12">
        <f>W62-'Surv-rate CEA'!S60*'Unit cost and utilities'!$H$4-('Surv-rate CEA'!R59-'Surv-rate CEA'!R60)*'Unit cost and utilities'!$G$14</f>
        <v>673.80699940666148</v>
      </c>
      <c r="Z62" s="12">
        <f t="shared" si="16"/>
        <v>612.59723910807054</v>
      </c>
      <c r="AA62" s="12">
        <f>'Surv-rate CEA'!W60*'Unit cost and utilities'!$H$6+'Surv-rate CEA'!V60*'Unit cost and utilities'!$H$6+('Surv-rate CEA'!U59-'Surv-rate CEA'!U60)*'Unit cost and utilities'!$G$14</f>
        <v>418.08048142311372</v>
      </c>
      <c r="AB62" s="12">
        <f t="shared" si="17"/>
        <v>380.10134781962967</v>
      </c>
      <c r="AC62" s="12">
        <f>AA62-'Surv-rate CEA'!V60*'Unit cost and utilities'!$H$6-('Surv-rate CEA'!U59-'Surv-rate CEA'!U60)*'Unit cost and utilities'!$G$14</f>
        <v>119.89460160860861</v>
      </c>
      <c r="AD62" s="12">
        <f t="shared" si="18"/>
        <v>109.00317449072428</v>
      </c>
      <c r="AE62" s="12">
        <f>'Surv-rate CEA'!Z60*'Unit cost and utilities'!$H$12+'Surv-rate CEA'!Y60*'Unit cost and utilities'!$H$12+('Surv-rate CEA'!X59-'Surv-rate CEA'!X60)*'Unit cost and utilities'!$G$14</f>
        <v>402.09852438918159</v>
      </c>
      <c r="AF62" s="12">
        <f t="shared" si="19"/>
        <v>365.57121862365528</v>
      </c>
      <c r="AG62" s="12">
        <f>AE62-'Surv-rate CEA'!Y60*'Unit cost and utilities'!$H$12-('Surv-rate CEA'!X59-'Surv-rate CEA'!X60)*'Unit cost and utilities'!$G$14</f>
        <v>61.595140109842824</v>
      </c>
      <c r="AH62" s="12">
        <f t="shared" si="20"/>
        <v>55.999734058849626</v>
      </c>
      <c r="AI62" s="12">
        <f>'Surv-rate CEA'!AC60*'Unit cost and utilities'!$H$5+'Surv-rate CEA'!AB60*'Unit cost and utilities'!$H$5+('Surv-rate CEA'!AA59-'Surv-rate CEA'!AA60)*'Unit cost and utilities'!$G$14</f>
        <v>771.71219621636374</v>
      </c>
      <c r="AJ62" s="12">
        <f t="shared" si="21"/>
        <v>701.60856328957902</v>
      </c>
      <c r="AK62" s="12">
        <f>AI62-'Surv-rate CEA'!AB60*'Unit cost and utilities'!$H$5-('Surv-rate CEA'!AA59-'Surv-rate CEA'!AA60)*'Unit cost and utilities'!$G$14</f>
        <v>128.69165176783252</v>
      </c>
      <c r="AL62" s="12">
        <f t="shared" si="22"/>
        <v>117.00108582821595</v>
      </c>
      <c r="AM62" s="12">
        <f>'Surv-rate CEA'!AF60*'Unit cost and utilities'!$H$9+'Surv-rate CEA'!AE60*'Unit cost and utilities'!$H$9+('Surv-rate CEA'!AD59-'Surv-rate CEA'!AD60)*'Unit cost and utilities'!G69</f>
        <v>508.67251966118664</v>
      </c>
      <c r="AN62" s="12">
        <f t="shared" si="23"/>
        <v>462.46385304543628</v>
      </c>
      <c r="AO62" s="12">
        <f>AM62-'Surv-rate CEA'!AE60*'Unit cost and utilities'!$H$9-('Surv-rate CEA'!AD59-'Surv-rate CEA'!AD60)*'Unit cost and utilities'!G69</f>
        <v>103.49231815939038</v>
      </c>
      <c r="AP62" s="12">
        <f t="shared" si="24"/>
        <v>94.090902037474137</v>
      </c>
      <c r="AQ62" s="13">
        <f>'Surv-rate CEA'!AI60*'Unit cost and utilities'!$H$4+'Surv-rate CEA'!AH60*'Unit cost and utilities'!$H$4+('Surv-rate CEA'!AG59-'Surv-rate CEA'!AG60)*'Unit cost and utilities'!$G$14</f>
        <v>760.02398329691448</v>
      </c>
      <c r="AR62" s="12">
        <f t="shared" si="25"/>
        <v>690.98212727619989</v>
      </c>
      <c r="AS62" s="13">
        <f>AQ62-'Surv-rate CEA'!AH60*'Unit cost and utilities'!$H$4-('Surv-rate CEA'!AG59-'Surv-rate CEA'!AG60)*'Unit cost and utilities'!$G$14</f>
        <v>673.80699940666148</v>
      </c>
      <c r="AT62" s="12">
        <f t="shared" si="26"/>
        <v>612.59723910807054</v>
      </c>
      <c r="AU62" s="12">
        <f>'Surv-rate CEA'!AL60*'Unit cost and utilities'!$H$8+'Surv-rate CEA'!AK60*'Unit cost and utilities'!$H$8+('Surv-rate CEA'!AJ59-'Surv-rate CEA'!AJ60)*'Unit cost and utilities'!$G$14</f>
        <v>364.09697407452757</v>
      </c>
      <c r="AV62" s="12">
        <f t="shared" si="27"/>
        <v>331.02179300907574</v>
      </c>
      <c r="AW62" s="12">
        <f>AU62-'Surv-rate CEA'!AK60*'Unit cost and utilities'!$H$8-('Surv-rate CEA'!AJ59-'Surv-rate CEA'!AJ60)*'Unit cost and utilities'!$G$14</f>
        <v>128.51797559020582</v>
      </c>
      <c r="AX62" s="12">
        <f t="shared" si="28"/>
        <v>116.84318668646371</v>
      </c>
      <c r="AY62" s="12">
        <f>'Surv-rate CEA'!AO60*'Unit cost and utilities'!$H$5+'Surv-rate CEA'!AN60*'Unit cost and utilities'!$H$5+('Surv-rate CEA'!AM59-'Surv-rate CEA'!AM60)*'Unit cost and utilities'!$G$14</f>
        <v>771.71219621636374</v>
      </c>
      <c r="AZ62" s="12">
        <f t="shared" si="29"/>
        <v>701.60856328957902</v>
      </c>
      <c r="BA62" s="12">
        <f>AY62-'Surv-rate CEA'!AN60*'Unit cost and utilities'!$H$5-('Surv-rate CEA'!AM59-'Surv-rate CEA'!AM60)*'Unit cost and utilities'!$G$14</f>
        <v>128.69165176783252</v>
      </c>
      <c r="BB62" s="12">
        <f t="shared" si="30"/>
        <v>117.00108582821595</v>
      </c>
    </row>
    <row r="63" spans="1:54">
      <c r="A63" s="12">
        <v>58</v>
      </c>
      <c r="B63" s="12">
        <f t="shared" si="31"/>
        <v>3.2794520547945205</v>
      </c>
      <c r="C63" s="12">
        <f>'Surv-rate CEA'!D61*'Unit cost and utilities'!$H$7+'Surv-rate CEA'!E61*'Unit cost and utilities'!$H$7+'Unit cost and utilities'!$G$14*('Surv-rate CEA'!C60-'Surv-rate CEA'!C61)</f>
        <v>421.35034086796742</v>
      </c>
      <c r="D63" s="12">
        <f t="shared" si="5"/>
        <v>382.42324882275489</v>
      </c>
      <c r="E63" s="12">
        <f>C63-'Surv-rate CEA'!E61*'Unit cost and utilities'!$H$7-'Unit cost and utilities'!$G$14*('Surv-rate CEA'!C60-'Surv-rate CEA'!C61)</f>
        <v>35.551405910828734</v>
      </c>
      <c r="F63" s="12">
        <f t="shared" si="6"/>
        <v>32.266935207952997</v>
      </c>
      <c r="G63" s="12">
        <f>'Surv-rate CEA'!G61*'Unit cost and utilities'!$H$4+'Surv-rate CEA'!H61*'Unit cost and utilities'!$H$4+('Surv-rate CEA'!F60-'Surv-rate CEA'!F61)*'Unit cost and utilities'!$G$14</f>
        <v>742.96960005848894</v>
      </c>
      <c r="H63" s="12">
        <f t="shared" si="7"/>
        <v>674.32922362330214</v>
      </c>
      <c r="I63" s="12">
        <f>G63-'Surv-rate CEA'!H61*'Unit cost and utilities'!$H$4-('Surv-rate CEA'!F60-'Surv-rate CEA'!F61)*'Unit cost and utilities'!$G$14</f>
        <v>45.299638729454493</v>
      </c>
      <c r="J63" s="12">
        <f t="shared" si="8"/>
        <v>41.11456271218146</v>
      </c>
      <c r="K63" s="12">
        <f>'Surv-rate CEA'!K61*'Unit cost and utilities'!$H$10+'Surv-rate CEA'!J61*'Unit cost and utilities'!$H$10+('Surv-rate CEA'!I60-'Surv-rate CEA'!I61)*'Unit cost and utilities'!$G$14</f>
        <v>393.61572659701289</v>
      </c>
      <c r="L63" s="12">
        <f t="shared" si="9"/>
        <v>357.25093907098011</v>
      </c>
      <c r="M63" s="12">
        <f>K63-'Surv-rate CEA'!J61*'Unit cost and utilities'!$H$10-('Surv-rate CEA'!I60-'Surv-rate CEA'!I61)*'Unit cost and utilities'!$G$14</f>
        <v>58.85925926029293</v>
      </c>
      <c r="N63" s="12">
        <f t="shared" si="10"/>
        <v>53.421457078339984</v>
      </c>
      <c r="O63" s="12">
        <f>'Surv-rate CEA'!N61*'Unit cost and utilities'!$H$3+'Surv-rate CEA'!M61*'Unit cost and utilities'!$H$3+('Surv-rate CEA'!L60-'Surv-rate CEA'!L61)*'Unit cost and utilities'!$G$14</f>
        <v>742.96960005848894</v>
      </c>
      <c r="P63" s="12">
        <f t="shared" si="11"/>
        <v>674.32922362330214</v>
      </c>
      <c r="Q63" s="12">
        <f>O63-'Surv-rate CEA'!M61*'Unit cost and utilities'!$H$3-('Surv-rate CEA'!L60-'Surv-rate CEA'!L61)*'Unit cost and utilities'!$G$14</f>
        <v>660.5579623358617</v>
      </c>
      <c r="R63" s="12">
        <f t="shared" si="12"/>
        <v>599.53131038613981</v>
      </c>
      <c r="S63" s="12">
        <f>'Surv-rate CEA'!Q61*'Unit cost and utilities'!$H$11+'Surv-rate CEA'!P61*'Unit cost and utilities'!$H$11+('Surv-rate CEA'!O60-'Surv-rate CEA'!O61)*'Unit cost and utilities'!$G$14</f>
        <v>393.61572659701289</v>
      </c>
      <c r="T63" s="12">
        <f t="shared" si="13"/>
        <v>357.25093907098011</v>
      </c>
      <c r="U63" s="12">
        <f>S63-'Surv-rate CEA'!P61*'Unit cost and utilities'!$H$11-('Surv-rate CEA'!O60-'Surv-rate CEA'!O61)*'Unit cost and utilities'!$G$14</f>
        <v>58.85925926029293</v>
      </c>
      <c r="V63" s="12">
        <f t="shared" si="14"/>
        <v>53.421457078339984</v>
      </c>
      <c r="W63" s="12">
        <f>'Surv-rate CEA'!T61*'Unit cost and utilities'!$H$4+'Surv-rate CEA'!S61*'Unit cost and utilities'!$H$4+('Surv-rate CEA'!R60-'Surv-rate CEA'!R61)*'Unit cost and utilities'!$G$14</f>
        <v>742.96960005848894</v>
      </c>
      <c r="X63" s="12">
        <f t="shared" si="15"/>
        <v>674.32922362330214</v>
      </c>
      <c r="Y63" s="12">
        <f>W63-'Surv-rate CEA'!S61*'Unit cost and utilities'!$H$4-('Surv-rate CEA'!R60-'Surv-rate CEA'!R61)*'Unit cost and utilities'!$G$14</f>
        <v>660.5579623358617</v>
      </c>
      <c r="Z63" s="12">
        <f t="shared" si="16"/>
        <v>599.53131038613981</v>
      </c>
      <c r="AA63" s="12">
        <f>'Surv-rate CEA'!W61*'Unit cost and utilities'!$H$6+'Surv-rate CEA'!V61*'Unit cost and utilities'!$H$6+('Surv-rate CEA'!U60-'Surv-rate CEA'!U61)*'Unit cost and utilities'!$G$14</f>
        <v>409.4079968953618</v>
      </c>
      <c r="AB63" s="12">
        <f t="shared" si="17"/>
        <v>371.58421646038687</v>
      </c>
      <c r="AC63" s="12">
        <f>AA63-'Surv-rate CEA'!V61*'Unit cost and utilities'!$H$6-('Surv-rate CEA'!U60-'Surv-rate CEA'!U61)*'Unit cost and utilities'!$G$14</f>
        <v>115.27341627767905</v>
      </c>
      <c r="AD63" s="12">
        <f t="shared" si="18"/>
        <v>104.62370640307989</v>
      </c>
      <c r="AE63" s="12">
        <f>'Surv-rate CEA'!Z61*'Unit cost and utilities'!$H$12+'Surv-rate CEA'!Y61*'Unit cost and utilities'!$H$12+('Surv-rate CEA'!X60-'Surv-rate CEA'!X61)*'Unit cost and utilities'!$G$14</f>
        <v>393.61572659701289</v>
      </c>
      <c r="AF63" s="12">
        <f t="shared" si="19"/>
        <v>357.25093907098011</v>
      </c>
      <c r="AG63" s="12">
        <f>AE63-'Surv-rate CEA'!Y61*'Unit cost and utilities'!$H$12-('Surv-rate CEA'!X60-'Surv-rate CEA'!X61)*'Unit cost and utilities'!$G$14</f>
        <v>58.85925926029293</v>
      </c>
      <c r="AH63" s="12">
        <f t="shared" si="20"/>
        <v>53.421457078339984</v>
      </c>
      <c r="AI63" s="12">
        <f>'Surv-rate CEA'!AC61*'Unit cost and utilities'!$H$5+'Surv-rate CEA'!AB61*'Unit cost and utilities'!$H$5+('Surv-rate CEA'!AA60-'Surv-rate CEA'!AA61)*'Unit cost and utilities'!$G$14</f>
        <v>754.5770923652442</v>
      </c>
      <c r="AJ63" s="12">
        <f t="shared" si="21"/>
        <v>684.86434010022333</v>
      </c>
      <c r="AK63" s="12">
        <f>AI63-'Surv-rate CEA'!AB61*'Unit cost and utilities'!$H$5-('Surv-rate CEA'!AA60-'Surv-rate CEA'!AA61)*'Unit cost and utilities'!$G$14</f>
        <v>122.76467619480871</v>
      </c>
      <c r="AL63" s="12">
        <f t="shared" si="22"/>
        <v>111.42287487979918</v>
      </c>
      <c r="AM63" s="12">
        <f>'Surv-rate CEA'!AF61*'Unit cost and utilities'!$H$9+'Surv-rate CEA'!AE61*'Unit cost and utilities'!$H$9+('Surv-rate CEA'!AD60-'Surv-rate CEA'!AD61)*'Unit cost and utilities'!G70</f>
        <v>499.99353112952826</v>
      </c>
      <c r="AN63" s="12">
        <f t="shared" si="23"/>
        <v>453.80086834872628</v>
      </c>
      <c r="AO63" s="12">
        <f>AM63-'Surv-rate CEA'!AE61*'Unit cost and utilities'!$H$9-('Surv-rate CEA'!AD60-'Surv-rate CEA'!AD61)*'Unit cost and utilities'!G70</f>
        <v>99.363903051004172</v>
      </c>
      <c r="AP63" s="12">
        <f t="shared" si="24"/>
        <v>90.184017751587604</v>
      </c>
      <c r="AQ63" s="13">
        <f>'Surv-rate CEA'!AI61*'Unit cost and utilities'!$H$4+'Surv-rate CEA'!AH61*'Unit cost and utilities'!$H$4+('Surv-rate CEA'!AG60-'Surv-rate CEA'!AG61)*'Unit cost and utilities'!$G$14</f>
        <v>742.96960005848894</v>
      </c>
      <c r="AR63" s="12">
        <f t="shared" si="25"/>
        <v>674.32922362330214</v>
      </c>
      <c r="AS63" s="13">
        <f>AQ63-'Surv-rate CEA'!AH61*'Unit cost and utilities'!$H$4-('Surv-rate CEA'!AG60-'Surv-rate CEA'!AG61)*'Unit cost and utilities'!$G$14</f>
        <v>660.5579623358617</v>
      </c>
      <c r="AT63" s="12">
        <f t="shared" si="26"/>
        <v>599.53131038613981</v>
      </c>
      <c r="AU63" s="12">
        <f>'Surv-rate CEA'!AL61*'Unit cost and utilities'!$H$8+'Surv-rate CEA'!AK61*'Unit cost and utilities'!$H$8+('Surv-rate CEA'!AJ60-'Surv-rate CEA'!AJ61)*'Unit cost and utilities'!$G$14</f>
        <v>356.09610405285554</v>
      </c>
      <c r="AV63" s="12">
        <f t="shared" si="27"/>
        <v>323.19762391670025</v>
      </c>
      <c r="AW63" s="12">
        <f>AU63-'Surv-rate CEA'!AK61*'Unit cost and utilities'!$H$8-('Surv-rate CEA'!AJ60-'Surv-rate CEA'!AJ61)*'Unit cost and utilities'!$G$14</f>
        <v>123.6475822260154</v>
      </c>
      <c r="AX63" s="12">
        <f t="shared" si="28"/>
        <v>112.2242122945589</v>
      </c>
      <c r="AY63" s="12">
        <f>'Surv-rate CEA'!AO61*'Unit cost and utilities'!$H$5+'Surv-rate CEA'!AN61*'Unit cost and utilities'!$H$5+('Surv-rate CEA'!AM60-'Surv-rate CEA'!AM61)*'Unit cost and utilities'!$G$14</f>
        <v>754.5770923652442</v>
      </c>
      <c r="AZ63" s="12">
        <f t="shared" si="29"/>
        <v>684.86434010022333</v>
      </c>
      <c r="BA63" s="12">
        <f>AY63-'Surv-rate CEA'!AN61*'Unit cost and utilities'!$H$5-('Surv-rate CEA'!AM60-'Surv-rate CEA'!AM61)*'Unit cost and utilities'!$G$14</f>
        <v>122.76467619480871</v>
      </c>
      <c r="BB63" s="12">
        <f t="shared" si="30"/>
        <v>111.42287487979918</v>
      </c>
    </row>
    <row r="64" spans="1:54">
      <c r="A64" s="12">
        <v>59</v>
      </c>
      <c r="B64" s="12">
        <f t="shared" si="31"/>
        <v>3.3369863013698629</v>
      </c>
      <c r="C64" s="12">
        <f>'Surv-rate CEA'!D62*'Unit cost and utilities'!$H$7+'Surv-rate CEA'!E62*'Unit cost and utilities'!$H$7+'Unit cost and utilities'!$G$14*('Surv-rate CEA'!C61-'Surv-rate CEA'!C62)</f>
        <v>412.80473400714561</v>
      </c>
      <c r="D64" s="12">
        <f t="shared" si="5"/>
        <v>374.03050713861217</v>
      </c>
      <c r="E64" s="12">
        <f>C64-'Surv-rate CEA'!E62*'Unit cost and utilities'!$H$7-'Unit cost and utilities'!$G$14*('Surv-rate CEA'!C61-'Surv-rate CEA'!C62)</f>
        <v>33.842958069574934</v>
      </c>
      <c r="F64" s="12">
        <f t="shared" si="6"/>
        <v>30.664131796547629</v>
      </c>
      <c r="G64" s="12">
        <f>'Surv-rate CEA'!G62*'Unit cost and utilities'!$H$4+'Surv-rate CEA'!H62*'Unit cost and utilities'!$H$4+('Surv-rate CEA'!F61-'Surv-rate CEA'!F62)*'Unit cost and utilities'!$G$14</f>
        <v>726.4684204481299</v>
      </c>
      <c r="H64" s="12">
        <f t="shared" si="7"/>
        <v>658.23215999188881</v>
      </c>
      <c r="I64" s="12">
        <f>G64-'Surv-rate CEA'!H62*'Unit cost and utilities'!$H$4-('Surv-rate CEA'!F61-'Surv-rate CEA'!F62)*'Unit cost and utilities'!$G$14</f>
        <v>42.883350438663868</v>
      </c>
      <c r="J64" s="12">
        <f t="shared" si="8"/>
        <v>38.85537153771746</v>
      </c>
      <c r="K64" s="12">
        <f>'Surv-rate CEA'!K62*'Unit cost and utilities'!$H$10+'Surv-rate CEA'!J62*'Unit cost and utilities'!$H$10+('Surv-rate CEA'!I61-'Surv-rate CEA'!I62)*'Unit cost and utilities'!$G$14</f>
        <v>385.39503143258207</v>
      </c>
      <c r="L64" s="12">
        <f t="shared" si="9"/>
        <v>349.19536328024486</v>
      </c>
      <c r="M64" s="12">
        <f>K64-'Surv-rate CEA'!J62*'Unit cost and utilities'!$H$10-('Surv-rate CEA'!I61-'Surv-rate CEA'!I62)*'Unit cost and utilities'!$G$14</f>
        <v>56.267486407437488</v>
      </c>
      <c r="N64" s="12">
        <f t="shared" si="10"/>
        <v>50.982352532867296</v>
      </c>
      <c r="O64" s="12">
        <f>'Surv-rate CEA'!N62*'Unit cost and utilities'!$H$3+'Surv-rate CEA'!M62*'Unit cost and utilities'!$H$3+('Surv-rate CEA'!L61-'Surv-rate CEA'!L62)*'Unit cost and utilities'!$G$14</f>
        <v>726.4684204481299</v>
      </c>
      <c r="P64" s="12">
        <f t="shared" si="11"/>
        <v>658.23215999188881</v>
      </c>
      <c r="Q64" s="12">
        <f>O64-'Surv-rate CEA'!M62*'Unit cost and utilities'!$H$3-('Surv-rate CEA'!L61-'Surv-rate CEA'!L62)*'Unit cost and utilities'!$G$14</f>
        <v>647.64764854908447</v>
      </c>
      <c r="R64" s="12">
        <f t="shared" si="12"/>
        <v>586.81492356565502</v>
      </c>
      <c r="S64" s="12">
        <f>'Surv-rate CEA'!Q62*'Unit cost and utilities'!$H$11+'Surv-rate CEA'!P62*'Unit cost and utilities'!$H$11+('Surv-rate CEA'!O61-'Surv-rate CEA'!O62)*'Unit cost and utilities'!$G$14</f>
        <v>385.39503143258207</v>
      </c>
      <c r="T64" s="12">
        <f t="shared" si="13"/>
        <v>349.19536328024486</v>
      </c>
      <c r="U64" s="12">
        <f>S64-'Surv-rate CEA'!P62*'Unit cost and utilities'!$H$11-('Surv-rate CEA'!O61-'Surv-rate CEA'!O62)*'Unit cost and utilities'!$G$14</f>
        <v>56.267486407437488</v>
      </c>
      <c r="V64" s="12">
        <f t="shared" si="14"/>
        <v>50.982352532867296</v>
      </c>
      <c r="W64" s="12">
        <f>'Surv-rate CEA'!T62*'Unit cost and utilities'!$H$4+'Surv-rate CEA'!S62*'Unit cost and utilities'!$H$4+('Surv-rate CEA'!R61-'Surv-rate CEA'!R62)*'Unit cost and utilities'!$G$14</f>
        <v>726.4684204481299</v>
      </c>
      <c r="X64" s="12">
        <f t="shared" si="15"/>
        <v>658.23215999188881</v>
      </c>
      <c r="Y64" s="12">
        <f>W64-'Surv-rate CEA'!S62*'Unit cost and utilities'!$H$4-('Surv-rate CEA'!R61-'Surv-rate CEA'!R62)*'Unit cost and utilities'!$G$14</f>
        <v>647.64764854908447</v>
      </c>
      <c r="Z64" s="12">
        <f t="shared" si="16"/>
        <v>586.81492356565502</v>
      </c>
      <c r="AA64" s="12">
        <f>'Surv-rate CEA'!W62*'Unit cost and utilities'!$H$6+'Surv-rate CEA'!V62*'Unit cost and utilities'!$H$6+('Surv-rate CEA'!U61-'Surv-rate CEA'!U62)*'Unit cost and utilities'!$G$14</f>
        <v>400.99955640048029</v>
      </c>
      <c r="AB64" s="12">
        <f t="shared" si="17"/>
        <v>363.33417494246544</v>
      </c>
      <c r="AC64" s="12">
        <f>AA64-'Surv-rate CEA'!V62*'Unit cost and utilities'!$H$6-('Surv-rate CEA'!U61-'Surv-rate CEA'!U62)*'Unit cost and utilities'!$G$14</f>
        <v>110.86535130791353</v>
      </c>
      <c r="AD64" s="12">
        <f t="shared" si="18"/>
        <v>100.45190899647363</v>
      </c>
      <c r="AE64" s="12">
        <f>'Surv-rate CEA'!Z62*'Unit cost and utilities'!$H$12+'Surv-rate CEA'!Y62*'Unit cost and utilities'!$H$12+('Surv-rate CEA'!X61-'Surv-rate CEA'!X62)*'Unit cost and utilities'!$G$14</f>
        <v>385.39503143258207</v>
      </c>
      <c r="AF64" s="12">
        <f t="shared" si="19"/>
        <v>349.19536328024486</v>
      </c>
      <c r="AG64" s="12">
        <f>AE64-'Surv-rate CEA'!Y62*'Unit cost and utilities'!$H$12-('Surv-rate CEA'!X61-'Surv-rate CEA'!X62)*'Unit cost and utilities'!$G$14</f>
        <v>56.267486407437488</v>
      </c>
      <c r="AH64" s="12">
        <f t="shared" si="20"/>
        <v>50.982352532867296</v>
      </c>
      <c r="AI64" s="12">
        <f>'Surv-rate CEA'!AC62*'Unit cost and utilities'!$H$5+'Surv-rate CEA'!AB62*'Unit cost and utilities'!$H$5+('Surv-rate CEA'!AA61-'Surv-rate CEA'!AA62)*'Unit cost and utilities'!$G$14</f>
        <v>737.99284260690831</v>
      </c>
      <c r="AJ64" s="12">
        <f t="shared" si="21"/>
        <v>668.67410774448581</v>
      </c>
      <c r="AK64" s="12">
        <f>AI64-'Surv-rate CEA'!AB62*'Unit cost and utilities'!$H$5-('Surv-rate CEA'!AA61-'Surv-rate CEA'!AA62)*'Unit cost and utilities'!$G$14</f>
        <v>117.16056261497913</v>
      </c>
      <c r="AL64" s="12">
        <f t="shared" si="22"/>
        <v>106.15581906279016</v>
      </c>
      <c r="AM64" s="12">
        <f>'Surv-rate CEA'!AF62*'Unit cost and utilities'!$H$9+'Surv-rate CEA'!AE62*'Unit cost and utilities'!$H$9+('Surv-rate CEA'!AD61-'Surv-rate CEA'!AD62)*'Unit cost and utilities'!G71</f>
        <v>491.53497642438106</v>
      </c>
      <c r="AN64" s="12">
        <f t="shared" si="23"/>
        <v>445.36571740283051</v>
      </c>
      <c r="AO64" s="12">
        <f>AM64-'Surv-rate CEA'!AE62*'Unit cost and utilities'!$H$9-('Surv-rate CEA'!AD61-'Surv-rate CEA'!AD62)*'Unit cost and utilities'!G71</f>
        <v>95.432156042127588</v>
      </c>
      <c r="AP64" s="12">
        <f t="shared" si="24"/>
        <v>86.468334254011452</v>
      </c>
      <c r="AQ64" s="13">
        <f>'Surv-rate CEA'!AI62*'Unit cost and utilities'!$H$4+'Surv-rate CEA'!AH62*'Unit cost and utilities'!$H$4+('Surv-rate CEA'!AG61-'Surv-rate CEA'!AG62)*'Unit cost and utilities'!$G$14</f>
        <v>726.4684204481299</v>
      </c>
      <c r="AR64" s="12">
        <f t="shared" si="25"/>
        <v>658.23215999188881</v>
      </c>
      <c r="AS64" s="13">
        <f>AQ64-'Surv-rate CEA'!AH62*'Unit cost and utilities'!$H$4-('Surv-rate CEA'!AG61-'Surv-rate CEA'!AG62)*'Unit cost and utilities'!$G$14</f>
        <v>647.64764854908447</v>
      </c>
      <c r="AT64" s="12">
        <f t="shared" si="26"/>
        <v>586.81492356565502</v>
      </c>
      <c r="AU64" s="12">
        <f>'Surv-rate CEA'!AL62*'Unit cost and utilities'!$H$8+'Surv-rate CEA'!AK62*'Unit cost and utilities'!$H$8+('Surv-rate CEA'!AJ61-'Surv-rate CEA'!AJ62)*'Unit cost and utilities'!$G$14</f>
        <v>348.35136287849775</v>
      </c>
      <c r="AV64" s="12">
        <f t="shared" si="27"/>
        <v>315.63115968920999</v>
      </c>
      <c r="AW64" s="12">
        <f>AU64-'Surv-rate CEA'!AK62*'Unit cost and utilities'!$H$8-('Surv-rate CEA'!AJ61-'Surv-rate CEA'!AJ62)*'Unit cost and utilities'!$G$14</f>
        <v>118.99822899985709</v>
      </c>
      <c r="AX64" s="12">
        <f t="shared" si="28"/>
        <v>107.82087576699837</v>
      </c>
      <c r="AY64" s="12">
        <f>'Surv-rate CEA'!AO62*'Unit cost and utilities'!$H$5+'Surv-rate CEA'!AN62*'Unit cost and utilities'!$H$5+('Surv-rate CEA'!AM61-'Surv-rate CEA'!AM62)*'Unit cost and utilities'!$G$14</f>
        <v>737.99284260690831</v>
      </c>
      <c r="AZ64" s="12">
        <f t="shared" si="29"/>
        <v>668.67410774448581</v>
      </c>
      <c r="BA64" s="12">
        <f>AY64-'Surv-rate CEA'!AN62*'Unit cost and utilities'!$H$5-('Surv-rate CEA'!AM61-'Surv-rate CEA'!AM62)*'Unit cost and utilities'!$G$14</f>
        <v>117.16056261497913</v>
      </c>
      <c r="BB64" s="12">
        <f t="shared" si="30"/>
        <v>106.15581906279016</v>
      </c>
    </row>
    <row r="65" spans="1:54">
      <c r="A65" s="12">
        <v>60</v>
      </c>
      <c r="B65" s="12">
        <f t="shared" si="31"/>
        <v>3.3945205479452056</v>
      </c>
      <c r="C65" s="12">
        <f>'Surv-rate CEA'!D63*'Unit cost and utilities'!$H$7+'Surv-rate CEA'!E63*'Unit cost and utilities'!$H$7+'Unit cost and utilities'!$G$14*('Surv-rate CEA'!C62-'Surv-rate CEA'!C63)</f>
        <v>404.51369465262883</v>
      </c>
      <c r="D65" s="12">
        <f t="shared" si="5"/>
        <v>365.8954475272522</v>
      </c>
      <c r="E65" s="12">
        <f>C65-'Surv-rate CEA'!E63*'Unit cost and utilities'!$H$7-'Unit cost and utilities'!$G$14*('Surv-rate CEA'!C62-'Surv-rate CEA'!C63)</f>
        <v>32.23119057718791</v>
      </c>
      <c r="F65" s="12">
        <f t="shared" si="6"/>
        <v>29.154132620166617</v>
      </c>
      <c r="G65" s="12">
        <f>'Surv-rate CEA'!G63*'Unit cost and utilities'!$H$4+'Surv-rate CEA'!H63*'Unit cost and utilities'!$H$4+('Surv-rate CEA'!F62-'Surv-rate CEA'!F63)*'Unit cost and utilities'!$G$14</f>
        <v>710.49654694282981</v>
      </c>
      <c r="H65" s="12">
        <f t="shared" si="7"/>
        <v>642.66662772309337</v>
      </c>
      <c r="I65" s="12">
        <f>G65-'Surv-rate CEA'!H63*'Unit cost and utilities'!$H$4-('Surv-rate CEA'!F62-'Surv-rate CEA'!F63)*'Unit cost and utilities'!$G$14</f>
        <v>40.617544393675537</v>
      </c>
      <c r="J65" s="12">
        <f t="shared" si="8"/>
        <v>36.739855238138006</v>
      </c>
      <c r="K65" s="12">
        <f>'Surv-rate CEA'!K63*'Unit cost and utilities'!$H$10+'Surv-rate CEA'!J63*'Unit cost and utilities'!$H$10+('Surv-rate CEA'!I62-'Surv-rate CEA'!I63)*'Unit cost and utilities'!$G$14</f>
        <v>377.42558056080338</v>
      </c>
      <c r="L65" s="12">
        <f t="shared" si="9"/>
        <v>341.39339046634342</v>
      </c>
      <c r="M65" s="12">
        <f>K65-'Surv-rate CEA'!J63*'Unit cost and utilities'!$H$10-('Surv-rate CEA'!I62-'Surv-rate CEA'!I63)*'Unit cost and utilities'!$G$14</f>
        <v>53.810990573014188</v>
      </c>
      <c r="N65" s="12">
        <f t="shared" si="10"/>
        <v>48.673745136133476</v>
      </c>
      <c r="O65" s="12">
        <f>'Surv-rate CEA'!N63*'Unit cost and utilities'!$H$3+'Surv-rate CEA'!M63*'Unit cost and utilities'!$H$3+('Surv-rate CEA'!L62-'Surv-rate CEA'!L63)*'Unit cost and utilities'!$G$14</f>
        <v>710.49654694282981</v>
      </c>
      <c r="P65" s="12">
        <f t="shared" si="11"/>
        <v>642.66662772309337</v>
      </c>
      <c r="Q65" s="12">
        <f>O65-'Surv-rate CEA'!M63*'Unit cost and utilities'!$H$3-('Surv-rate CEA'!L62-'Surv-rate CEA'!L63)*'Unit cost and utilities'!$G$14</f>
        <v>635.06668877246329</v>
      </c>
      <c r="R65" s="12">
        <f t="shared" si="12"/>
        <v>574.43793218816438</v>
      </c>
      <c r="S65" s="12">
        <f>'Surv-rate CEA'!Q63*'Unit cost and utilities'!$H$11+'Surv-rate CEA'!P63*'Unit cost and utilities'!$H$11+('Surv-rate CEA'!O62-'Surv-rate CEA'!O63)*'Unit cost and utilities'!$G$14</f>
        <v>377.42558056080338</v>
      </c>
      <c r="T65" s="12">
        <f t="shared" si="13"/>
        <v>341.39339046634342</v>
      </c>
      <c r="U65" s="12">
        <f>S65-'Surv-rate CEA'!P63*'Unit cost and utilities'!$H$11-('Surv-rate CEA'!O62-'Surv-rate CEA'!O63)*'Unit cost and utilities'!$G$14</f>
        <v>53.810990573014188</v>
      </c>
      <c r="V65" s="12">
        <f t="shared" si="14"/>
        <v>48.673745136133476</v>
      </c>
      <c r="W65" s="12">
        <f>'Surv-rate CEA'!T63*'Unit cost and utilities'!$H$4+'Surv-rate CEA'!S63*'Unit cost and utilities'!$H$4+('Surv-rate CEA'!R62-'Surv-rate CEA'!R63)*'Unit cost and utilities'!$G$14</f>
        <v>710.49654694282981</v>
      </c>
      <c r="X65" s="12">
        <f t="shared" si="15"/>
        <v>642.66662772309337</v>
      </c>
      <c r="Y65" s="12">
        <f>W65-'Surv-rate CEA'!S63*'Unit cost and utilities'!$H$4-('Surv-rate CEA'!R62-'Surv-rate CEA'!R63)*'Unit cost and utilities'!$G$14</f>
        <v>635.06668877246329</v>
      </c>
      <c r="Z65" s="12">
        <f t="shared" si="16"/>
        <v>574.43793218816438</v>
      </c>
      <c r="AA65" s="12">
        <f>'Surv-rate CEA'!W63*'Unit cost and utilities'!$H$6+'Surv-rate CEA'!V63*'Unit cost and utilities'!$H$6+('Surv-rate CEA'!U62-'Surv-rate CEA'!U63)*'Unit cost and utilities'!$G$14</f>
        <v>392.84436843577288</v>
      </c>
      <c r="AB65" s="12">
        <f t="shared" si="17"/>
        <v>355.34017240331701</v>
      </c>
      <c r="AC65" s="12">
        <f>AA65-'Surv-rate CEA'!V63*'Unit cost and utilities'!$H$6-('Surv-rate CEA'!U62-'Surv-rate CEA'!U63)*'Unit cost and utilities'!$G$14</f>
        <v>106.658902006361</v>
      </c>
      <c r="AD65" s="12">
        <f t="shared" si="18"/>
        <v>96.476354690280388</v>
      </c>
      <c r="AE65" s="12">
        <f>'Surv-rate CEA'!Z63*'Unit cost and utilities'!$H$12+'Surv-rate CEA'!Y63*'Unit cost and utilities'!$H$12+('Surv-rate CEA'!X62-'Surv-rate CEA'!X63)*'Unit cost and utilities'!$G$14</f>
        <v>377.42558056080338</v>
      </c>
      <c r="AF65" s="12">
        <f t="shared" si="19"/>
        <v>341.39339046634342</v>
      </c>
      <c r="AG65" s="12">
        <f>AE65-'Surv-rate CEA'!Y63*'Unit cost and utilities'!$H$12-('Surv-rate CEA'!X62-'Surv-rate CEA'!X63)*'Unit cost and utilities'!$G$14</f>
        <v>53.810990573014188</v>
      </c>
      <c r="AH65" s="12">
        <f t="shared" si="20"/>
        <v>48.673745136133476</v>
      </c>
      <c r="AI65" s="12">
        <f>'Surv-rate CEA'!AC63*'Unit cost and utilities'!$H$5+'Surv-rate CEA'!AB63*'Unit cost and utilities'!$H$5+('Surv-rate CEA'!AA62-'Surv-rate CEA'!AA63)*'Unit cost and utilities'!$G$14</f>
        <v>721.93584040260589</v>
      </c>
      <c r="AJ65" s="12">
        <f t="shared" si="21"/>
        <v>653.01383093324591</v>
      </c>
      <c r="AK65" s="12">
        <f>AI65-'Surv-rate CEA'!AB63*'Unit cost and utilities'!$H$5-('Surv-rate CEA'!AA62-'Surv-rate CEA'!AA63)*'Unit cost and utilities'!$G$14</f>
        <v>111.85889106434544</v>
      </c>
      <c r="AL65" s="12">
        <f t="shared" si="22"/>
        <v>101.17990947386296</v>
      </c>
      <c r="AM65" s="12">
        <f>'Surv-rate CEA'!AF63*'Unit cost and utilities'!$H$9+'Surv-rate CEA'!AE63*'Unit cost and utilities'!$H$9+('Surv-rate CEA'!AD62-'Surv-rate CEA'!AD63)*'Unit cost and utilities'!G72</f>
        <v>483.28927854536948</v>
      </c>
      <c r="AN65" s="12">
        <f t="shared" si="23"/>
        <v>437.15045793526048</v>
      </c>
      <c r="AO65" s="12">
        <f>AM65-'Surv-rate CEA'!AE63*'Unit cost and utilities'!$H$9-('Surv-rate CEA'!AD62-'Surv-rate CEA'!AD63)*'Unit cost and utilities'!G72</f>
        <v>91.686123556824043</v>
      </c>
      <c r="AP65" s="12">
        <f t="shared" si="24"/>
        <v>82.933002403470184</v>
      </c>
      <c r="AQ65" s="13">
        <f>'Surv-rate CEA'!AI63*'Unit cost and utilities'!$H$4+'Surv-rate CEA'!AH63*'Unit cost and utilities'!$H$4+('Surv-rate CEA'!AG62-'Surv-rate CEA'!AG63)*'Unit cost and utilities'!$G$14</f>
        <v>710.49654694282981</v>
      </c>
      <c r="AR65" s="12">
        <f t="shared" si="25"/>
        <v>642.66662772309337</v>
      </c>
      <c r="AS65" s="13">
        <f>AQ65-'Surv-rate CEA'!AH63*'Unit cost and utilities'!$H$4-('Surv-rate CEA'!AG62-'Surv-rate CEA'!AG63)*'Unit cost and utilities'!$G$14</f>
        <v>635.06668877246329</v>
      </c>
      <c r="AT65" s="12">
        <f t="shared" si="26"/>
        <v>574.43793218816438</v>
      </c>
      <c r="AU65" s="12">
        <f>'Surv-rate CEA'!AL63*'Unit cost and utilities'!$H$8+'Surv-rate CEA'!AK63*'Unit cost and utilities'!$H$8+('Surv-rate CEA'!AJ62-'Surv-rate CEA'!AJ63)*'Unit cost and utilities'!$G$14</f>
        <v>340.85179123692228</v>
      </c>
      <c r="AV65" s="12">
        <f t="shared" si="27"/>
        <v>308.31123975221072</v>
      </c>
      <c r="AW65" s="12">
        <f>AU65-'Surv-rate CEA'!AK63*'Unit cost and utilities'!$H$8-('Surv-rate CEA'!AJ62-'Surv-rate CEA'!AJ63)*'Unit cost and utilities'!$G$14</f>
        <v>114.55816778016236</v>
      </c>
      <c r="AX65" s="12">
        <f t="shared" si="28"/>
        <v>103.62149074784642</v>
      </c>
      <c r="AY65" s="12">
        <f>'Surv-rate CEA'!AO63*'Unit cost and utilities'!$H$5+'Surv-rate CEA'!AN63*'Unit cost and utilities'!$H$5+('Surv-rate CEA'!AM62-'Surv-rate CEA'!AM63)*'Unit cost and utilities'!$G$14</f>
        <v>721.93584040260589</v>
      </c>
      <c r="AZ65" s="12">
        <f t="shared" si="29"/>
        <v>653.01383093324591</v>
      </c>
      <c r="BA65" s="12">
        <f>AY65-'Surv-rate CEA'!AN63*'Unit cost and utilities'!$H$5-('Surv-rate CEA'!AM62-'Surv-rate CEA'!AM63)*'Unit cost and utilities'!$G$14</f>
        <v>111.85889106434544</v>
      </c>
      <c r="BB65" s="12">
        <f t="shared" si="30"/>
        <v>101.17990947386296</v>
      </c>
    </row>
    <row r="66" spans="1:54">
      <c r="A66" s="12">
        <v>61</v>
      </c>
      <c r="B66" s="12">
        <f t="shared" si="31"/>
        <v>3.452054794520548</v>
      </c>
      <c r="C66" s="12">
        <f>'Surv-rate CEA'!D64*'Unit cost and utilities'!$H$7+'Surv-rate CEA'!E64*'Unit cost and utilities'!$H$7+'Unit cost and utilities'!$G$14*('Surv-rate CEA'!C63-'Surv-rate CEA'!C64)</f>
        <v>396.46703778069042</v>
      </c>
      <c r="D66" s="12">
        <f t="shared" si="5"/>
        <v>358.00763022788004</v>
      </c>
      <c r="E66" s="12">
        <f>C66-'Surv-rate CEA'!E64*'Unit cost and utilities'!$H$7-'Unit cost and utilities'!$G$14*('Surv-rate CEA'!C63-'Surv-rate CEA'!C64)</f>
        <v>30.709773049844863</v>
      </c>
      <c r="F66" s="12">
        <f t="shared" si="6"/>
        <v>27.7307620223717</v>
      </c>
      <c r="G66" s="12">
        <f>'Surv-rate CEA'!G64*'Unit cost and utilities'!$H$4+'Surv-rate CEA'!H64*'Unit cost and utilities'!$H$4+('Surv-rate CEA'!F63-'Surv-rate CEA'!F64)*'Unit cost and utilities'!$G$14</f>
        <v>695.03137969407533</v>
      </c>
      <c r="H66" s="12">
        <f t="shared" si="7"/>
        <v>627.60964586400394</v>
      </c>
      <c r="I66" s="12">
        <f>G66-'Surv-rate CEA'!H64*'Unit cost and utilities'!$H$4-('Surv-rate CEA'!F63-'Surv-rate CEA'!F64)*'Unit cost and utilities'!$G$14</f>
        <v>38.491452845398285</v>
      </c>
      <c r="J66" s="12">
        <f t="shared" si="8"/>
        <v>34.757577563943414</v>
      </c>
      <c r="K66" s="12">
        <f>'Surv-rate CEA'!K64*'Unit cost and utilities'!$H$10+'Surv-rate CEA'!J64*'Unit cost and utilities'!$H$10+('Surv-rate CEA'!I63-'Surv-rate CEA'!I64)*'Unit cost and utilities'!$G$14</f>
        <v>369.69708229968904</v>
      </c>
      <c r="L66" s="12">
        <f t="shared" si="9"/>
        <v>333.83450255323953</v>
      </c>
      <c r="M66" s="12">
        <f>K66-'Surv-rate CEA'!J64*'Unit cost and utilities'!$H$10-('Surv-rate CEA'!I63-'Surv-rate CEA'!I64)*'Unit cost and utilities'!$G$14</f>
        <v>51.481559693908466</v>
      </c>
      <c r="N66" s="12">
        <f t="shared" si="10"/>
        <v>46.487575082210199</v>
      </c>
      <c r="O66" s="12">
        <f>'Surv-rate CEA'!N64*'Unit cost and utilities'!$H$3+'Surv-rate CEA'!M64*'Unit cost and utilities'!$H$3+('Surv-rate CEA'!L63-'Surv-rate CEA'!L64)*'Unit cost and utilities'!$G$14</f>
        <v>695.03137969407533</v>
      </c>
      <c r="P66" s="12">
        <f t="shared" si="11"/>
        <v>627.60964586400394</v>
      </c>
      <c r="Q66" s="12">
        <f>O66-'Surv-rate CEA'!M64*'Unit cost and utilities'!$H$3-('Surv-rate CEA'!L63-'Surv-rate CEA'!L64)*'Unit cost and utilities'!$G$14</f>
        <v>622.80586970537036</v>
      </c>
      <c r="R66" s="12">
        <f t="shared" si="12"/>
        <v>562.39039379755718</v>
      </c>
      <c r="S66" s="12">
        <f>'Surv-rate CEA'!Q64*'Unit cost and utilities'!$H$11+'Surv-rate CEA'!P64*'Unit cost and utilities'!$H$11+('Surv-rate CEA'!O63-'Surv-rate CEA'!O64)*'Unit cost and utilities'!$G$14</f>
        <v>369.69708229968904</v>
      </c>
      <c r="T66" s="12">
        <f t="shared" si="13"/>
        <v>333.83450255323953</v>
      </c>
      <c r="U66" s="12">
        <f>S66-'Surv-rate CEA'!P64*'Unit cost and utilities'!$H$11-('Surv-rate CEA'!O63-'Surv-rate CEA'!O64)*'Unit cost and utilities'!$G$14</f>
        <v>51.481559693908466</v>
      </c>
      <c r="V66" s="12">
        <f t="shared" si="14"/>
        <v>46.487575082210199</v>
      </c>
      <c r="W66" s="12">
        <f>'Surv-rate CEA'!T64*'Unit cost and utilities'!$H$4+'Surv-rate CEA'!S64*'Unit cost and utilities'!$H$4+('Surv-rate CEA'!R63-'Surv-rate CEA'!R64)*'Unit cost and utilities'!$G$14</f>
        <v>695.03137969407533</v>
      </c>
      <c r="X66" s="12">
        <f t="shared" si="15"/>
        <v>627.60964586400394</v>
      </c>
      <c r="Y66" s="12">
        <f>W66-'Surv-rate CEA'!S64*'Unit cost and utilities'!$H$4-('Surv-rate CEA'!R63-'Surv-rate CEA'!R64)*'Unit cost and utilities'!$G$14</f>
        <v>622.80586970537036</v>
      </c>
      <c r="Z66" s="12">
        <f t="shared" si="16"/>
        <v>562.39039379755718</v>
      </c>
      <c r="AA66" s="12">
        <f>'Surv-rate CEA'!W64*'Unit cost and utilities'!$H$6+'Surv-rate CEA'!V64*'Unit cost and utilities'!$H$6+('Surv-rate CEA'!U63-'Surv-rate CEA'!U64)*'Unit cost and utilities'!$G$14</f>
        <v>384.9321972981615</v>
      </c>
      <c r="AB66" s="12">
        <f t="shared" si="17"/>
        <v>347.59173051192153</v>
      </c>
      <c r="AC66" s="12">
        <f>AA66-'Surv-rate CEA'!V64*'Unit cost and utilities'!$H$6-('Surv-rate CEA'!U63-'Surv-rate CEA'!U64)*'Unit cost and utilities'!$G$14</f>
        <v>102.64327605265734</v>
      </c>
      <c r="AD66" s="12">
        <f t="shared" si="18"/>
        <v>92.686333330855518</v>
      </c>
      <c r="AE66" s="12">
        <f>'Surv-rate CEA'!Z64*'Unit cost and utilities'!$H$12+'Surv-rate CEA'!Y64*'Unit cost and utilities'!$H$12+('Surv-rate CEA'!X63-'Surv-rate CEA'!X64)*'Unit cost and utilities'!$G$14</f>
        <v>369.69708229968904</v>
      </c>
      <c r="AF66" s="12">
        <f t="shared" si="19"/>
        <v>333.83450255323953</v>
      </c>
      <c r="AG66" s="12">
        <f>AE66-'Surv-rate CEA'!Y64*'Unit cost and utilities'!$H$12-('Surv-rate CEA'!X63-'Surv-rate CEA'!X64)*'Unit cost and utilities'!$G$14</f>
        <v>51.481559693908466</v>
      </c>
      <c r="AH66" s="12">
        <f t="shared" si="20"/>
        <v>46.487575082210199</v>
      </c>
      <c r="AI66" s="12">
        <f>'Surv-rate CEA'!AC64*'Unit cost and utilities'!$H$5+'Surv-rate CEA'!AB64*'Unit cost and utilities'!$H$5+('Surv-rate CEA'!AA63-'Surv-rate CEA'!AA64)*'Unit cost and utilities'!$G$14</f>
        <v>706.38375158210783</v>
      </c>
      <c r="AJ66" s="12">
        <f t="shared" si="21"/>
        <v>637.86077740787846</v>
      </c>
      <c r="AK66" s="12">
        <f>AI66-'Surv-rate CEA'!AB64*'Unit cost and utilities'!$H$5-('Surv-rate CEA'!AA63-'Surv-rate CEA'!AA64)*'Unit cost and utilities'!$G$14</f>
        <v>106.84071655607576</v>
      </c>
      <c r="AL66" s="12">
        <f t="shared" si="22"/>
        <v>96.47659982075875</v>
      </c>
      <c r="AM66" s="12">
        <f>'Surv-rate CEA'!AF64*'Unit cost and utilities'!$H$9+'Surv-rate CEA'!AE64*'Unit cost and utilities'!$H$9+('Surv-rate CEA'!AD63-'Surv-rate CEA'!AD64)*'Unit cost and utilities'!G73</f>
        <v>475.24918934489062</v>
      </c>
      <c r="AN66" s="12">
        <f t="shared" si="23"/>
        <v>429.14749482705167</v>
      </c>
      <c r="AO66" s="12">
        <f>AM66-'Surv-rate CEA'!AE64*'Unit cost and utilities'!$H$9-('Surv-rate CEA'!AD63-'Surv-rate CEA'!AD64)*'Unit cost and utilities'!G73</f>
        <v>88.115551618055349</v>
      </c>
      <c r="AP66" s="12">
        <f t="shared" si="24"/>
        <v>79.567875295732492</v>
      </c>
      <c r="AQ66" s="13">
        <f>'Surv-rate CEA'!AI64*'Unit cost and utilities'!$H$4+'Surv-rate CEA'!AH64*'Unit cost and utilities'!$H$4+('Surv-rate CEA'!AG63-'Surv-rate CEA'!AG64)*'Unit cost and utilities'!$G$14</f>
        <v>695.03137969407533</v>
      </c>
      <c r="AR66" s="12">
        <f t="shared" si="25"/>
        <v>627.60964586400394</v>
      </c>
      <c r="AS66" s="13">
        <f>AQ66-'Surv-rate CEA'!AH64*'Unit cost and utilities'!$H$4-('Surv-rate CEA'!AG63-'Surv-rate CEA'!AG64)*'Unit cost and utilities'!$G$14</f>
        <v>622.80586970537036</v>
      </c>
      <c r="AT66" s="12">
        <f t="shared" si="26"/>
        <v>562.39039379755718</v>
      </c>
      <c r="AU66" s="12">
        <f>'Surv-rate CEA'!AL64*'Unit cost and utilities'!$H$8+'Surv-rate CEA'!AK64*'Unit cost and utilities'!$H$8+('Surv-rate CEA'!AJ63-'Surv-rate CEA'!AJ64)*'Unit cost and utilities'!$G$14</f>
        <v>333.5870197392893</v>
      </c>
      <c r="AV66" s="12">
        <f t="shared" si="27"/>
        <v>301.227307773581</v>
      </c>
      <c r="AW66" s="12">
        <f>AU66-'Surv-rate CEA'!AK64*'Unit cost and utilities'!$H$8-('Surv-rate CEA'!AJ63-'Surv-rate CEA'!AJ64)*'Unit cost and utilities'!$G$14</f>
        <v>110.31636665124438</v>
      </c>
      <c r="AX66" s="12">
        <f t="shared" si="28"/>
        <v>99.615093404078848</v>
      </c>
      <c r="AY66" s="12">
        <f>'Surv-rate CEA'!AO64*'Unit cost and utilities'!$H$5+'Surv-rate CEA'!AN64*'Unit cost and utilities'!$H$5+('Surv-rate CEA'!AM63-'Surv-rate CEA'!AM64)*'Unit cost and utilities'!$G$14</f>
        <v>706.38375158210783</v>
      </c>
      <c r="AZ66" s="12">
        <f t="shared" si="29"/>
        <v>637.86077740787846</v>
      </c>
      <c r="BA66" s="12">
        <f>AY66-'Surv-rate CEA'!AN64*'Unit cost and utilities'!$H$5-('Surv-rate CEA'!AM63-'Surv-rate CEA'!AM64)*'Unit cost and utilities'!$G$14</f>
        <v>106.84071655607576</v>
      </c>
      <c r="BB66" s="12">
        <f t="shared" si="30"/>
        <v>96.47659982075875</v>
      </c>
    </row>
    <row r="67" spans="1:54">
      <c r="A67" s="12">
        <v>62</v>
      </c>
      <c r="B67" s="12">
        <f t="shared" si="31"/>
        <v>3.5095890410958903</v>
      </c>
      <c r="C67" s="12">
        <f>'Surv-rate CEA'!D65*'Unit cost and utilities'!$H$7+'Surv-rate CEA'!E65*'Unit cost and utilities'!$H$7+'Unit cost and utilities'!$G$14*('Surv-rate CEA'!C64-'Surv-rate CEA'!C65)</f>
        <v>388.65509205004804</v>
      </c>
      <c r="D67" s="12">
        <f t="shared" si="5"/>
        <v>350.35714519845186</v>
      </c>
      <c r="E67" s="12">
        <f>C67-'Surv-rate CEA'!E65*'Unit cost and utilities'!$H$7-'Unit cost and utilities'!$G$14*('Surv-rate CEA'!C64-'Surv-rate CEA'!C65)</f>
        <v>29.272847290219708</v>
      </c>
      <c r="F67" s="12">
        <f t="shared" si="6"/>
        <v>26.388310402249743</v>
      </c>
      <c r="G67" s="12">
        <f>'Surv-rate CEA'!G65*'Unit cost and utilities'!$H$4+'Surv-rate CEA'!H65*'Unit cost and utilities'!$H$4+('Surv-rate CEA'!F64-'Surv-rate CEA'!F65)*'Unit cost and utilities'!$G$14</f>
        <v>680.05153159130714</v>
      </c>
      <c r="H67" s="12">
        <f t="shared" si="7"/>
        <v>613.03947399583728</v>
      </c>
      <c r="I67" s="12">
        <f>G67-'Surv-rate CEA'!H65*'Unit cost and utilities'!$H$4-('Surv-rate CEA'!F64-'Surv-rate CEA'!F65)*'Unit cost and utilities'!$G$14</f>
        <v>36.495180847617647</v>
      </c>
      <c r="J67" s="12">
        <f t="shared" si="8"/>
        <v>32.898957550840493</v>
      </c>
      <c r="K67" s="12">
        <f>'Surv-rate CEA'!K65*'Unit cost and utilities'!$H$10+'Surv-rate CEA'!J65*'Unit cost and utilities'!$H$10+('Surv-rate CEA'!I64-'Surv-rate CEA'!I65)*'Unit cost and utilities'!$G$14</f>
        <v>362.19977603588308</v>
      </c>
      <c r="L67" s="12">
        <f t="shared" si="9"/>
        <v>326.50872745315661</v>
      </c>
      <c r="M67" s="12">
        <f>K67-'Surv-rate CEA'!J65*'Unit cost and utilities'!$H$10-('Surv-rate CEA'!I64-'Surv-rate CEA'!I65)*'Unit cost and utilities'!$G$14</f>
        <v>49.271551765134532</v>
      </c>
      <c r="N67" s="12">
        <f t="shared" si="10"/>
        <v>44.416349017517369</v>
      </c>
      <c r="O67" s="12">
        <f>'Surv-rate CEA'!N65*'Unit cost and utilities'!$H$3+'Surv-rate CEA'!M65*'Unit cost and utilities'!$H$3+('Surv-rate CEA'!L64-'Surv-rate CEA'!L65)*'Unit cost and utilities'!$G$14</f>
        <v>680.05153159130714</v>
      </c>
      <c r="P67" s="12">
        <f t="shared" si="11"/>
        <v>613.03947399583728</v>
      </c>
      <c r="Q67" s="12">
        <f>O67-'Surv-rate CEA'!M65*'Unit cost and utilities'!$H$3-('Surv-rate CEA'!L64-'Surv-rate CEA'!L65)*'Unit cost and utilities'!$G$14</f>
        <v>610.85615081821129</v>
      </c>
      <c r="R67" s="12">
        <f t="shared" si="12"/>
        <v>550.66258362575081</v>
      </c>
      <c r="S67" s="12">
        <f>'Surv-rate CEA'!Q65*'Unit cost and utilities'!$H$11+'Surv-rate CEA'!P65*'Unit cost and utilities'!$H$11+('Surv-rate CEA'!O64-'Surv-rate CEA'!O65)*'Unit cost and utilities'!$G$14</f>
        <v>362.19977603588308</v>
      </c>
      <c r="T67" s="12">
        <f t="shared" si="13"/>
        <v>326.50872745315661</v>
      </c>
      <c r="U67" s="12">
        <f>S67-'Surv-rate CEA'!P65*'Unit cost and utilities'!$H$11-('Surv-rate CEA'!O64-'Surv-rate CEA'!O65)*'Unit cost and utilities'!$G$14</f>
        <v>49.271551765134532</v>
      </c>
      <c r="V67" s="12">
        <f t="shared" si="14"/>
        <v>44.416349017517369</v>
      </c>
      <c r="W67" s="12">
        <f>'Surv-rate CEA'!T65*'Unit cost and utilities'!$H$4+'Surv-rate CEA'!S65*'Unit cost and utilities'!$H$4+('Surv-rate CEA'!R64-'Surv-rate CEA'!R65)*'Unit cost and utilities'!$G$14</f>
        <v>680.05153159130714</v>
      </c>
      <c r="X67" s="12">
        <f t="shared" si="15"/>
        <v>613.03947399583728</v>
      </c>
      <c r="Y67" s="12">
        <f>W67-'Surv-rate CEA'!S65*'Unit cost and utilities'!$H$4-('Surv-rate CEA'!R64-'Surv-rate CEA'!R65)*'Unit cost and utilities'!$G$14</f>
        <v>610.85615081821129</v>
      </c>
      <c r="Z67" s="12">
        <f t="shared" si="16"/>
        <v>550.66258362575081</v>
      </c>
      <c r="AA67" s="12">
        <f>'Surv-rate CEA'!W65*'Unit cost and utilities'!$H$6+'Surv-rate CEA'!V65*'Unit cost and utilities'!$H$6+('Surv-rate CEA'!U64-'Surv-rate CEA'!U65)*'Unit cost and utilities'!$G$14</f>
        <v>377.25332865050552</v>
      </c>
      <c r="AB67" s="12">
        <f t="shared" si="17"/>
        <v>340.07890787028248</v>
      </c>
      <c r="AC67" s="12">
        <f>AA67-'Surv-rate CEA'!V65*'Unit cost and utilities'!$H$6-('Surv-rate CEA'!U64-'Surv-rate CEA'!U65)*'Unit cost and utilities'!$G$14</f>
        <v>98.808343853144038</v>
      </c>
      <c r="AD67" s="12">
        <f t="shared" si="18"/>
        <v>89.071801662427916</v>
      </c>
      <c r="AE67" s="12">
        <f>'Surv-rate CEA'!Z65*'Unit cost and utilities'!$H$12+'Surv-rate CEA'!Y65*'Unit cost and utilities'!$H$12+('Surv-rate CEA'!X64-'Surv-rate CEA'!X65)*'Unit cost and utilities'!$G$14</f>
        <v>362.19977603588308</v>
      </c>
      <c r="AF67" s="12">
        <f t="shared" si="19"/>
        <v>326.50872745315661</v>
      </c>
      <c r="AG67" s="12">
        <f>AE67-'Surv-rate CEA'!Y65*'Unit cost and utilities'!$H$12-('Surv-rate CEA'!X64-'Surv-rate CEA'!X65)*'Unit cost and utilities'!$G$14</f>
        <v>49.271551765134532</v>
      </c>
      <c r="AH67" s="12">
        <f t="shared" si="20"/>
        <v>44.416349017517369</v>
      </c>
      <c r="AI67" s="12">
        <f>'Surv-rate CEA'!AC65*'Unit cost and utilities'!$H$5+'Surv-rate CEA'!AB65*'Unit cost and utilities'!$H$5+('Surv-rate CEA'!AA64-'Surv-rate CEA'!AA65)*'Unit cost and utilities'!$G$14</f>
        <v>691.3154316637814</v>
      </c>
      <c r="AJ67" s="12">
        <f t="shared" si="21"/>
        <v>623.19343300452181</v>
      </c>
      <c r="AK67" s="12">
        <f>AI67-'Surv-rate CEA'!AB65*'Unit cost and utilities'!$H$5-('Surv-rate CEA'!AA64-'Surv-rate CEA'!AA65)*'Unit cost and utilities'!$G$14</f>
        <v>102.08844917077502</v>
      </c>
      <c r="AL67" s="12">
        <f t="shared" si="22"/>
        <v>92.028686464769478</v>
      </c>
      <c r="AM67" s="12">
        <f>'Surv-rate CEA'!AF65*'Unit cost and utilities'!$H$9+'Surv-rate CEA'!AE65*'Unit cost and utilities'!$H$9+('Surv-rate CEA'!AD64-'Surv-rate CEA'!AD65)*'Unit cost and utilities'!G74</f>
        <v>467.40777245598554</v>
      </c>
      <c r="AN67" s="12">
        <f t="shared" si="23"/>
        <v>421.3495619919961</v>
      </c>
      <c r="AO67" s="12">
        <f>AM67-'Surv-rate CEA'!AE65*'Unit cost and utilities'!$H$9-('Surv-rate CEA'!AD64-'Surv-rate CEA'!AD65)*'Unit cost and utilities'!G74</f>
        <v>84.710835511799303</v>
      </c>
      <c r="AP67" s="12">
        <f t="shared" si="24"/>
        <v>76.363457225636438</v>
      </c>
      <c r="AQ67" s="13">
        <f>'Surv-rate CEA'!AI65*'Unit cost and utilities'!$H$4+'Surv-rate CEA'!AH65*'Unit cost and utilities'!$H$4+('Surv-rate CEA'!AG64-'Surv-rate CEA'!AG65)*'Unit cost and utilities'!$G$14</f>
        <v>680.05153159130714</v>
      </c>
      <c r="AR67" s="12">
        <f t="shared" si="25"/>
        <v>613.03947399583728</v>
      </c>
      <c r="AS67" s="13">
        <f>AQ67-'Surv-rate CEA'!AH65*'Unit cost and utilities'!$H$4-('Surv-rate CEA'!AG64-'Surv-rate CEA'!AG65)*'Unit cost and utilities'!$G$14</f>
        <v>610.85615081821129</v>
      </c>
      <c r="AT67" s="12">
        <f t="shared" si="26"/>
        <v>550.66258362575081</v>
      </c>
      <c r="AU67" s="12">
        <f>'Surv-rate CEA'!AL65*'Unit cost and utilities'!$H$8+'Surv-rate CEA'!AK65*'Unit cost and utilities'!$H$8+('Surv-rate CEA'!AJ64-'Surv-rate CEA'!AJ65)*'Unit cost and utilities'!$G$14</f>
        <v>326.54723069851769</v>
      </c>
      <c r="AV67" s="12">
        <f t="shared" si="27"/>
        <v>294.36937238239068</v>
      </c>
      <c r="AW67" s="12">
        <f>AU67-'Surv-rate CEA'!AK65*'Unit cost and utilities'!$H$8-('Surv-rate CEA'!AJ64-'Surv-rate CEA'!AJ65)*'Unit cost and utilities'!$G$14</f>
        <v>106.26246080315505</v>
      </c>
      <c r="AX67" s="12">
        <f t="shared" si="28"/>
        <v>95.791392343218334</v>
      </c>
      <c r="AY67" s="12">
        <f>'Surv-rate CEA'!AO65*'Unit cost and utilities'!$H$5+'Surv-rate CEA'!AN65*'Unit cost and utilities'!$H$5+('Surv-rate CEA'!AM64-'Surv-rate CEA'!AM65)*'Unit cost and utilities'!$G$14</f>
        <v>691.3154316637814</v>
      </c>
      <c r="AZ67" s="12">
        <f t="shared" si="29"/>
        <v>623.19343300452181</v>
      </c>
      <c r="BA67" s="12">
        <f>AY67-'Surv-rate CEA'!AN65*'Unit cost and utilities'!$H$5-('Surv-rate CEA'!AM64-'Surv-rate CEA'!AM65)*'Unit cost and utilities'!$G$14</f>
        <v>102.08844917077502</v>
      </c>
      <c r="BB67" s="12">
        <f t="shared" si="30"/>
        <v>92.028686464769478</v>
      </c>
    </row>
    <row r="68" spans="1:54">
      <c r="A68" s="12">
        <v>63</v>
      </c>
      <c r="B68" s="12">
        <f t="shared" si="31"/>
        <v>3.5671232876712327</v>
      </c>
      <c r="C68" s="12">
        <f>'Surv-rate CEA'!D66*'Unit cost and utilities'!$H$7+'Surv-rate CEA'!E66*'Unit cost and utilities'!$H$7+'Unit cost and utilities'!$G$14*('Surv-rate CEA'!C65-'Surv-rate CEA'!C66)</f>
        <v>381.06866863425836</v>
      </c>
      <c r="D68" s="12">
        <f t="shared" si="5"/>
        <v>342.93457985569796</v>
      </c>
      <c r="E68" s="12">
        <f>C68-'Surv-rate CEA'!E66*'Unit cost and utilities'!$H$7-'Unit cost and utilities'!$G$14*('Surv-rate CEA'!C65-'Surv-rate CEA'!C66)</f>
        <v>27.914987712122802</v>
      </c>
      <c r="F68" s="12">
        <f t="shared" si="6"/>
        <v>25.12149481363366</v>
      </c>
      <c r="G68" s="12">
        <f>'Surv-rate CEA'!G66*'Unit cost and utilities'!$H$4+'Surv-rate CEA'!H66*'Unit cost and utilities'!$H$4+('Surv-rate CEA'!F65-'Surv-rate CEA'!F66)*'Unit cost and utilities'!$G$14</f>
        <v>665.5367498177369</v>
      </c>
      <c r="H68" s="12">
        <f t="shared" si="7"/>
        <v>598.93553173831788</v>
      </c>
      <c r="I68" s="12">
        <f>G68-'Surv-rate CEA'!H66*'Unit cost and utilities'!$H$4-('Surv-rate CEA'!F65-'Surv-rate CEA'!F66)*'Unit cost and utilities'!$G$14</f>
        <v>34.619627104969375</v>
      </c>
      <c r="J68" s="12">
        <f t="shared" si="8"/>
        <v>31.155191316445794</v>
      </c>
      <c r="K68" s="12">
        <f>'Surv-rate CEA'!K66*'Unit cost and utilities'!$H$10+'Surv-rate CEA'!J66*'Unit cost and utilities'!$H$10+('Surv-rate CEA'!I65-'Surv-rate CEA'!I66)*'Unit cost and utilities'!$G$14</f>
        <v>354.9243992358513</v>
      </c>
      <c r="L68" s="12">
        <f t="shared" si="9"/>
        <v>319.40660503186888</v>
      </c>
      <c r="M68" s="12">
        <f>K68-'Surv-rate CEA'!J66*'Unit cost and utilities'!$H$10-('Surv-rate CEA'!I65-'Surv-rate CEA'!I66)*'Unit cost and utilities'!$G$14</f>
        <v>47.173850267727978</v>
      </c>
      <c r="N68" s="12">
        <f t="shared" si="10"/>
        <v>42.453095342943989</v>
      </c>
      <c r="O68" s="12">
        <f>'Surv-rate CEA'!N66*'Unit cost and utilities'!$H$3+'Surv-rate CEA'!M66*'Unit cost and utilities'!$H$3+('Surv-rate CEA'!L65-'Surv-rate CEA'!L66)*'Unit cost and utilities'!$G$14</f>
        <v>665.5367498177369</v>
      </c>
      <c r="P68" s="12">
        <f t="shared" si="11"/>
        <v>598.93553173831788</v>
      </c>
      <c r="Q68" s="12">
        <f>O68-'Surv-rate CEA'!M66*'Unit cost and utilities'!$H$3-('Surv-rate CEA'!L65-'Surv-rate CEA'!L66)*'Unit cost and utilities'!$G$14</f>
        <v>599.2086775306542</v>
      </c>
      <c r="R68" s="12">
        <f t="shared" si="12"/>
        <v>539.24500487361684</v>
      </c>
      <c r="S68" s="12">
        <f>'Surv-rate CEA'!Q66*'Unit cost and utilities'!$H$11+'Surv-rate CEA'!P66*'Unit cost and utilities'!$H$11+('Surv-rate CEA'!O65-'Surv-rate CEA'!O66)*'Unit cost and utilities'!$G$14</f>
        <v>354.9243992358513</v>
      </c>
      <c r="T68" s="12">
        <f t="shared" si="13"/>
        <v>319.40660503186888</v>
      </c>
      <c r="U68" s="12">
        <f>S68-'Surv-rate CEA'!P66*'Unit cost and utilities'!$H$11-('Surv-rate CEA'!O65-'Surv-rate CEA'!O66)*'Unit cost and utilities'!$G$14</f>
        <v>47.173850267727978</v>
      </c>
      <c r="V68" s="12">
        <f t="shared" si="14"/>
        <v>42.453095342943989</v>
      </c>
      <c r="W68" s="12">
        <f>'Surv-rate CEA'!T66*'Unit cost and utilities'!$H$4+'Surv-rate CEA'!S66*'Unit cost and utilities'!$H$4+('Surv-rate CEA'!R65-'Surv-rate CEA'!R66)*'Unit cost and utilities'!$G$14</f>
        <v>665.5367498177369</v>
      </c>
      <c r="X68" s="12">
        <f t="shared" si="15"/>
        <v>598.93553173831788</v>
      </c>
      <c r="Y68" s="12">
        <f>W68-'Surv-rate CEA'!S66*'Unit cost and utilities'!$H$4-('Surv-rate CEA'!R65-'Surv-rate CEA'!R66)*'Unit cost and utilities'!$G$14</f>
        <v>599.2086775306542</v>
      </c>
      <c r="Z68" s="12">
        <f t="shared" si="16"/>
        <v>539.24500487361684</v>
      </c>
      <c r="AA68" s="12">
        <f>'Surv-rate CEA'!W66*'Unit cost and utilities'!$H$6+'Surv-rate CEA'!V66*'Unit cost and utilities'!$H$6+('Surv-rate CEA'!U65-'Surv-rate CEA'!U66)*'Unit cost and utilities'!$G$14</f>
        <v>369.79853756320477</v>
      </c>
      <c r="AB68" s="12">
        <f t="shared" si="17"/>
        <v>332.79226698168975</v>
      </c>
      <c r="AC68" s="12">
        <f>AA68-'Surv-rate CEA'!V66*'Unit cost and utilities'!$H$6-('Surv-rate CEA'!U65-'Surv-rate CEA'!U66)*'Unit cost and utilities'!$G$14</f>
        <v>95.144592717715327</v>
      </c>
      <c r="AD68" s="12">
        <f t="shared" si="18"/>
        <v>85.623336723353731</v>
      </c>
      <c r="AE68" s="12">
        <f>'Surv-rate CEA'!Z66*'Unit cost and utilities'!$H$12+'Surv-rate CEA'!Y66*'Unit cost and utilities'!$H$12+('Surv-rate CEA'!X65-'Surv-rate CEA'!X66)*'Unit cost and utilities'!$G$14</f>
        <v>354.9243992358513</v>
      </c>
      <c r="AF68" s="12">
        <f t="shared" si="19"/>
        <v>319.40660503186888</v>
      </c>
      <c r="AG68" s="12">
        <f>AE68-'Surv-rate CEA'!Y66*'Unit cost and utilities'!$H$12-('Surv-rate CEA'!X65-'Surv-rate CEA'!X66)*'Unit cost and utilities'!$G$14</f>
        <v>47.173850267727978</v>
      </c>
      <c r="AH68" s="12">
        <f t="shared" si="20"/>
        <v>42.453095342943989</v>
      </c>
      <c r="AI68" s="12">
        <f>'Surv-rate CEA'!AC66*'Unit cost and utilities'!$H$5+'Surv-rate CEA'!AB66*'Unit cost and utilities'!$H$5+('Surv-rate CEA'!AA65-'Surv-rate CEA'!AA66)*'Unit cost and utilities'!$G$14</f>
        <v>676.71084944836275</v>
      </c>
      <c r="AJ68" s="12">
        <f t="shared" si="21"/>
        <v>608.99142317601627</v>
      </c>
      <c r="AK68" s="12">
        <f>AI68-'Surv-rate CEA'!AB66*'Unit cost and utilities'!$H$5-('Surv-rate CEA'!AA65-'Surv-rate CEA'!AA66)*'Unit cost and utilities'!$G$14</f>
        <v>97.585744976178773</v>
      </c>
      <c r="AL68" s="12">
        <f t="shared" si="22"/>
        <v>87.820199370498912</v>
      </c>
      <c r="AM68" s="12">
        <f>'Surv-rate CEA'!AF66*'Unit cost and utilities'!$H$9+'Surv-rate CEA'!AE66*'Unit cost and utilities'!$H$9+('Surv-rate CEA'!AD65-'Surv-rate CEA'!AD66)*'Unit cost and utilities'!G75</f>
        <v>459.75838723089004</v>
      </c>
      <c r="AN68" s="12">
        <f t="shared" si="23"/>
        <v>413.74970533587498</v>
      </c>
      <c r="AO68" s="12">
        <f>AM68-'Surv-rate CEA'!AE66*'Unit cost and utilities'!$H$9-('Surv-rate CEA'!AD65-'Surv-rate CEA'!AD66)*'Unit cost and utilities'!G75</f>
        <v>81.462973462777938</v>
      </c>
      <c r="AP68" s="12">
        <f t="shared" si="24"/>
        <v>73.310856750247439</v>
      </c>
      <c r="AQ68" s="13">
        <f>'Surv-rate CEA'!AI66*'Unit cost and utilities'!$H$4+'Surv-rate CEA'!AH66*'Unit cost and utilities'!$H$4+('Surv-rate CEA'!AG65-'Surv-rate CEA'!AG66)*'Unit cost and utilities'!$G$14</f>
        <v>665.5367498177369</v>
      </c>
      <c r="AR68" s="12">
        <f t="shared" si="25"/>
        <v>598.93553173831788</v>
      </c>
      <c r="AS68" s="13">
        <f>AQ68-'Surv-rate CEA'!AH66*'Unit cost and utilities'!$H$4-('Surv-rate CEA'!AG65-'Surv-rate CEA'!AG66)*'Unit cost and utilities'!$G$14</f>
        <v>599.2086775306542</v>
      </c>
      <c r="AT68" s="12">
        <f t="shared" si="26"/>
        <v>539.24500487361684</v>
      </c>
      <c r="AU68" s="12">
        <f>'Surv-rate CEA'!AL66*'Unit cost and utilities'!$H$8+'Surv-rate CEA'!AK66*'Unit cost and utilities'!$H$8+('Surv-rate CEA'!AJ65-'Surv-rate CEA'!AJ66)*'Unit cost and utilities'!$G$14</f>
        <v>319.72312278826524</v>
      </c>
      <c r="AV68" s="12">
        <f t="shared" si="27"/>
        <v>287.72797085760828</v>
      </c>
      <c r="AW68" s="12">
        <f>AU68-'Surv-rate CEA'!AK66*'Unit cost and utilities'!$H$8-('Surv-rate CEA'!AJ65-'Surv-rate CEA'!AJ66)*'Unit cost and utilities'!$G$14</f>
        <v>102.38670713599018</v>
      </c>
      <c r="AX68" s="12">
        <f t="shared" si="28"/>
        <v>92.140722354135292</v>
      </c>
      <c r="AY68" s="12">
        <f>'Surv-rate CEA'!AO66*'Unit cost and utilities'!$H$5+'Surv-rate CEA'!AN66*'Unit cost and utilities'!$H$5+('Surv-rate CEA'!AM65-'Surv-rate CEA'!AM66)*'Unit cost and utilities'!$G$14</f>
        <v>676.71084944836275</v>
      </c>
      <c r="AZ68" s="12">
        <f t="shared" si="29"/>
        <v>608.99142317601627</v>
      </c>
      <c r="BA68" s="12">
        <f>AY68-'Surv-rate CEA'!AN66*'Unit cost and utilities'!$H$5-('Surv-rate CEA'!AM65-'Surv-rate CEA'!AM66)*'Unit cost and utilities'!$G$14</f>
        <v>97.585744976178773</v>
      </c>
      <c r="BB68" s="12">
        <f t="shared" si="30"/>
        <v>87.820199370498912</v>
      </c>
    </row>
    <row r="69" spans="1:54">
      <c r="A69" s="12">
        <v>64</v>
      </c>
      <c r="B69" s="12">
        <f t="shared" si="31"/>
        <v>3.6246575342465754</v>
      </c>
      <c r="C69" s="12">
        <f>'Surv-rate CEA'!D67*'Unit cost and utilities'!$H$7+'Surv-rate CEA'!E67*'Unit cost and utilities'!$H$7+'Unit cost and utilities'!$G$14*('Surv-rate CEA'!C66-'Surv-rate CEA'!C67)</f>
        <v>373.69903224719343</v>
      </c>
      <c r="D69" s="12">
        <f t="shared" si="5"/>
        <v>335.73098909235716</v>
      </c>
      <c r="E69" s="12">
        <f>C69-'Surv-rate CEA'!E67*'Unit cost and utilities'!$H$7-'Unit cost and utilities'!$G$14*('Surv-rate CEA'!C66-'Surv-rate CEA'!C67)</f>
        <v>26.631165447288431</v>
      </c>
      <c r="F69" s="12">
        <f t="shared" si="6"/>
        <v>23.925423254471109</v>
      </c>
      <c r="G69" s="12">
        <f>'Surv-rate CEA'!G67*'Unit cost and utilities'!$H$4+'Surv-rate CEA'!H67*'Unit cost and utilities'!$H$4+('Surv-rate CEA'!F66-'Surv-rate CEA'!F67)*'Unit cost and utilities'!$G$14</f>
        <v>651.46784333293363</v>
      </c>
      <c r="H69" s="12">
        <f t="shared" si="7"/>
        <v>585.27832434779657</v>
      </c>
      <c r="I69" s="12">
        <f>G69-'Surv-rate CEA'!H67*'Unit cost and utilities'!$H$4-('Surv-rate CEA'!F66-'Surv-rate CEA'!F67)*'Unit cost and utilities'!$G$14</f>
        <v>32.85641276477719</v>
      </c>
      <c r="J69" s="12">
        <f t="shared" si="8"/>
        <v>29.518181755013739</v>
      </c>
      <c r="K69" s="12">
        <f>'Surv-rate CEA'!K67*'Unit cost and utilities'!$H$10+'Surv-rate CEA'!J67*'Unit cost and utilities'!$H$10+('Surv-rate CEA'!I66-'Surv-rate CEA'!I67)*'Unit cost and utilities'!$G$14</f>
        <v>347.86215683937615</v>
      </c>
      <c r="L69" s="12">
        <f t="shared" si="9"/>
        <v>312.51915553859862</v>
      </c>
      <c r="M69" s="12">
        <f>K69-'Surv-rate CEA'!J67*'Unit cost and utilities'!$H$10-('Surv-rate CEA'!I66-'Surv-rate CEA'!I67)*'Unit cost and utilities'!$G$14</f>
        <v>45.18182346922989</v>
      </c>
      <c r="N69" s="12">
        <f t="shared" si="10"/>
        <v>40.591323427048422</v>
      </c>
      <c r="O69" s="12">
        <f>'Surv-rate CEA'!N67*'Unit cost and utilities'!$H$3+'Surv-rate CEA'!M67*'Unit cost and utilities'!$H$3+('Surv-rate CEA'!L66-'Surv-rate CEA'!L67)*'Unit cost and utilities'!$G$14</f>
        <v>651.46784333293363</v>
      </c>
      <c r="P69" s="12">
        <f t="shared" si="11"/>
        <v>585.27832434779657</v>
      </c>
      <c r="Q69" s="12">
        <f>O69-'Surv-rate CEA'!M67*'Unit cost and utilities'!$H$3-('Surv-rate CEA'!L66-'Surv-rate CEA'!L67)*'Unit cost and utilities'!$G$14</f>
        <v>587.85479131195416</v>
      </c>
      <c r="R69" s="12">
        <f t="shared" si="12"/>
        <v>528.12839611340951</v>
      </c>
      <c r="S69" s="12">
        <f>'Surv-rate CEA'!Q67*'Unit cost and utilities'!$H$11+'Surv-rate CEA'!P67*'Unit cost and utilities'!$H$11+('Surv-rate CEA'!O66-'Surv-rate CEA'!O67)*'Unit cost and utilities'!$G$14</f>
        <v>347.86215683937615</v>
      </c>
      <c r="T69" s="12">
        <f t="shared" si="13"/>
        <v>312.51915553859862</v>
      </c>
      <c r="U69" s="12">
        <f>S69-'Surv-rate CEA'!P67*'Unit cost and utilities'!$H$11-('Surv-rate CEA'!O66-'Surv-rate CEA'!O67)*'Unit cost and utilities'!$G$14</f>
        <v>45.18182346922989</v>
      </c>
      <c r="V69" s="12">
        <f t="shared" si="14"/>
        <v>40.591323427048422</v>
      </c>
      <c r="W69" s="12">
        <f>'Surv-rate CEA'!T67*'Unit cost and utilities'!$H$4+'Surv-rate CEA'!S67*'Unit cost and utilities'!$H$4+('Surv-rate CEA'!R66-'Surv-rate CEA'!R67)*'Unit cost and utilities'!$G$14</f>
        <v>651.46784333293363</v>
      </c>
      <c r="X69" s="12">
        <f t="shared" si="15"/>
        <v>585.27832434779657</v>
      </c>
      <c r="Y69" s="12">
        <f>W69-'Surv-rate CEA'!S67*'Unit cost and utilities'!$H$4-('Surv-rate CEA'!R66-'Surv-rate CEA'!R67)*'Unit cost and utilities'!$G$14</f>
        <v>587.85479131195416</v>
      </c>
      <c r="Z69" s="12">
        <f t="shared" si="16"/>
        <v>528.12839611340951</v>
      </c>
      <c r="AA69" s="12">
        <f>'Surv-rate CEA'!W67*'Unit cost and utilities'!$H$6+'Surv-rate CEA'!V67*'Unit cost and utilities'!$H$6+('Surv-rate CEA'!U66-'Surv-rate CEA'!U67)*'Unit cost and utilities'!$G$14</f>
        <v>362.55905883002117</v>
      </c>
      <c r="AB69" s="12">
        <f t="shared" si="17"/>
        <v>325.72284357664745</v>
      </c>
      <c r="AC69" s="12">
        <f>AA69-'Surv-rate CEA'!V67*'Unit cost and utilities'!$H$6-('Surv-rate CEA'!U66-'Surv-rate CEA'!U67)*'Unit cost and utilities'!$G$14</f>
        <v>91.64308454043433</v>
      </c>
      <c r="AD69" s="12">
        <f t="shared" si="18"/>
        <v>82.33209283743227</v>
      </c>
      <c r="AE69" s="12">
        <f>'Surv-rate CEA'!Z67*'Unit cost and utilities'!$H$12+'Surv-rate CEA'!Y67*'Unit cost and utilities'!$H$12+('Surv-rate CEA'!X66-'Surv-rate CEA'!X67)*'Unit cost and utilities'!$G$14</f>
        <v>347.86215683937615</v>
      </c>
      <c r="AF69" s="12">
        <f t="shared" si="19"/>
        <v>312.51915553859862</v>
      </c>
      <c r="AG69" s="12">
        <f>AE69-'Surv-rate CEA'!Y67*'Unit cost and utilities'!$H$12-('Surv-rate CEA'!X66-'Surv-rate CEA'!X67)*'Unit cost and utilities'!$G$14</f>
        <v>45.18182346922989</v>
      </c>
      <c r="AH69" s="12">
        <f t="shared" si="20"/>
        <v>40.591323427048422</v>
      </c>
      <c r="AI69" s="12">
        <f>'Surv-rate CEA'!AC67*'Unit cost and utilities'!$H$5+'Surv-rate CEA'!AB67*'Unit cost and utilities'!$H$5+('Surv-rate CEA'!AA66-'Surv-rate CEA'!AA67)*'Unit cost and utilities'!$G$14</f>
        <v>662.55101634402661</v>
      </c>
      <c r="AJ69" s="12">
        <f t="shared" si="21"/>
        <v>595.23544041234834</v>
      </c>
      <c r="AK69" s="12">
        <f>AI69-'Surv-rate CEA'!AB67*'Unit cost and utilities'!$H$5-('Surv-rate CEA'!AA66-'Surv-rate CEA'!AA67)*'Unit cost and utilities'!$G$14</f>
        <v>93.317406702419873</v>
      </c>
      <c r="AL69" s="12">
        <f t="shared" si="22"/>
        <v>83.836302875447103</v>
      </c>
      <c r="AM69" s="12">
        <f>'Surv-rate CEA'!AF67*'Unit cost and utilities'!$H$9+'Surv-rate CEA'!AE67*'Unit cost and utilities'!$H$9+('Surv-rate CEA'!AD66-'Surv-rate CEA'!AD67)*'Unit cost and utilities'!G76</f>
        <v>452.29467362551111</v>
      </c>
      <c r="AN69" s="12">
        <f t="shared" si="23"/>
        <v>406.34126672571318</v>
      </c>
      <c r="AO69" s="12">
        <f>AM69-'Surv-rate CEA'!AE67*'Unit cost and utilities'!$H$9-('Surv-rate CEA'!AD66-'Surv-rate CEA'!AD67)*'Unit cost and utilities'!G76</f>
        <v>78.363523973574331</v>
      </c>
      <c r="AP69" s="12">
        <f t="shared" si="24"/>
        <v>70.401743494502554</v>
      </c>
      <c r="AQ69" s="13">
        <f>'Surv-rate CEA'!AI67*'Unit cost and utilities'!$H$4+'Surv-rate CEA'!AH67*'Unit cost and utilities'!$H$4+('Surv-rate CEA'!AG66-'Surv-rate CEA'!AG67)*'Unit cost and utilities'!$G$14</f>
        <v>651.46784333293363</v>
      </c>
      <c r="AR69" s="12">
        <f t="shared" si="25"/>
        <v>585.27832434779657</v>
      </c>
      <c r="AS69" s="13">
        <f>AQ69-'Surv-rate CEA'!AH67*'Unit cost and utilities'!$H$4-('Surv-rate CEA'!AG66-'Surv-rate CEA'!AG67)*'Unit cost and utilities'!$G$14</f>
        <v>587.85479131195416</v>
      </c>
      <c r="AT69" s="12">
        <f t="shared" si="26"/>
        <v>528.12839611340951</v>
      </c>
      <c r="AU69" s="12">
        <f>'Surv-rate CEA'!AL67*'Unit cost and utilities'!$H$8+'Surv-rate CEA'!AK67*'Unit cost and utilities'!$H$8+('Surv-rate CEA'!AJ66-'Surv-rate CEA'!AJ67)*'Unit cost and utilities'!$G$14</f>
        <v>313.10587833824172</v>
      </c>
      <c r="AV69" s="12">
        <f t="shared" si="27"/>
        <v>281.29413553202642</v>
      </c>
      <c r="AW69" s="12">
        <f>AU69-'Surv-rate CEA'!AK67*'Unit cost and utilities'!$H$8-('Surv-rate CEA'!AJ66-'Surv-rate CEA'!AJ67)*'Unit cost and utilities'!$G$14</f>
        <v>98.67994227523063</v>
      </c>
      <c r="AX69" s="12">
        <f t="shared" si="28"/>
        <v>88.654001655870502</v>
      </c>
      <c r="AY69" s="12">
        <f>'Surv-rate CEA'!AO67*'Unit cost and utilities'!$H$5+'Surv-rate CEA'!AN67*'Unit cost and utilities'!$H$5+('Surv-rate CEA'!AM66-'Surv-rate CEA'!AM67)*'Unit cost and utilities'!$G$14</f>
        <v>662.55101634402661</v>
      </c>
      <c r="AZ69" s="12">
        <f t="shared" si="29"/>
        <v>595.23544041234834</v>
      </c>
      <c r="BA69" s="12">
        <f>AY69-'Surv-rate CEA'!AN67*'Unit cost and utilities'!$H$5-('Surv-rate CEA'!AM66-'Surv-rate CEA'!AM67)*'Unit cost and utilities'!$G$14</f>
        <v>93.317406702419873</v>
      </c>
      <c r="BB69" s="12">
        <f t="shared" si="30"/>
        <v>83.836302875447103</v>
      </c>
    </row>
    <row r="70" spans="1:54">
      <c r="A70" s="12">
        <v>65</v>
      </c>
      <c r="B70" s="12">
        <f t="shared" si="31"/>
        <v>3.6821917808219178</v>
      </c>
      <c r="C70" s="12">
        <f>'Surv-rate CEA'!D68*'Unit cost and utilities'!$H$7+'Surv-rate CEA'!E68*'Unit cost and utilities'!$H$7+'Unit cost and utilities'!$G$14*('Surv-rate CEA'!C67-'Surv-rate CEA'!C68)</f>
        <v>366.53787418924799</v>
      </c>
      <c r="D70" s="12">
        <f t="shared" ref="D70:D133" si="32">C70/(1+DISC)^($B70)</f>
        <v>328.73786739182657</v>
      </c>
      <c r="E70" s="12">
        <f>C70-'Surv-rate CEA'!E68*'Unit cost and utilities'!$H$7-'Unit cost and utilities'!$G$14*('Surv-rate CEA'!C67-'Surv-rate CEA'!C68)</f>
        <v>25.416715758061258</v>
      </c>
      <c r="F70" s="12">
        <f t="shared" ref="F70:F133" si="33">E70/(1+DISC)^($B70)</f>
        <v>22.795562267312317</v>
      </c>
      <c r="G70" s="12">
        <f>'Surv-rate CEA'!G68*'Unit cost and utilities'!$H$4+'Surv-rate CEA'!H68*'Unit cost and utilities'!$H$4+('Surv-rate CEA'!F67-'Surv-rate CEA'!F68)*'Unit cost and utilities'!$G$14</f>
        <v>637.82661577209637</v>
      </c>
      <c r="H70" s="12">
        <f t="shared" ref="H70:H133" si="34">G70/(1+DISC)^($B70)</f>
        <v>572.04937388381791</v>
      </c>
      <c r="I70" s="12">
        <f>G70-'Surv-rate CEA'!H68*'Unit cost and utilities'!$H$4-('Surv-rate CEA'!F67-'Surv-rate CEA'!F68)*'Unit cost and utilities'!$G$14</f>
        <v>31.197817278838045</v>
      </c>
      <c r="J70" s="12">
        <f t="shared" ref="J70:J133" si="35">I70/(1+DISC)^($B70)</f>
        <v>27.980475257053104</v>
      </c>
      <c r="K70" s="12">
        <f>'Surv-rate CEA'!K68*'Unit cost and utilities'!$H$10+'Surv-rate CEA'!J68*'Unit cost and utilities'!$H$10+('Surv-rate CEA'!I67-'Surv-rate CEA'!I68)*'Unit cost and utilities'!$G$14</f>
        <v>341.00469284060972</v>
      </c>
      <c r="L70" s="12">
        <f t="shared" ref="L70:L133" si="36">K70/(1+DISC)^($B70)</f>
        <v>305.83785029851435</v>
      </c>
      <c r="M70" s="12">
        <f>K70-'Surv-rate CEA'!J68*'Unit cost and utilities'!$H$10-('Surv-rate CEA'!I67-'Surv-rate CEA'!I68)*'Unit cost and utilities'!$G$14</f>
        <v>43.289287227459127</v>
      </c>
      <c r="N70" s="12">
        <f t="shared" ref="N70:N133" si="37">M70/(1+DISC)^($B70)</f>
        <v>38.824986355215231</v>
      </c>
      <c r="O70" s="12">
        <f>'Surv-rate CEA'!N68*'Unit cost and utilities'!$H$3+'Surv-rate CEA'!M68*'Unit cost and utilities'!$H$3+('Surv-rate CEA'!L67-'Surv-rate CEA'!L68)*'Unit cost and utilities'!$G$14</f>
        <v>637.82661577209637</v>
      </c>
      <c r="P70" s="12">
        <f t="shared" ref="P70:P133" si="38">O70/(1+DISC)^($B70)</f>
        <v>572.04937388381791</v>
      </c>
      <c r="Q70" s="12">
        <f>O70-'Surv-rate CEA'!M68*'Unit cost and utilities'!$H$3-('Surv-rate CEA'!L67-'Surv-rate CEA'!L68)*'Unit cost and utilities'!$G$14</f>
        <v>576.78603716775979</v>
      </c>
      <c r="R70" s="12">
        <f t="shared" ref="R70:R133" si="39">Q70/(1+DISC)^($B70)</f>
        <v>517.30373626277287</v>
      </c>
      <c r="S70" s="12">
        <f>'Surv-rate CEA'!Q68*'Unit cost and utilities'!$H$11+'Surv-rate CEA'!P68*'Unit cost and utilities'!$H$11+('Surv-rate CEA'!O67-'Surv-rate CEA'!O68)*'Unit cost and utilities'!$G$14</f>
        <v>341.00469284060972</v>
      </c>
      <c r="T70" s="12">
        <f t="shared" ref="T70:T133" si="40">S70/(1+DISC)^($B70)</f>
        <v>305.83785029851435</v>
      </c>
      <c r="U70" s="12">
        <f>S70-'Surv-rate CEA'!P68*'Unit cost and utilities'!$H$11-('Surv-rate CEA'!O67-'Surv-rate CEA'!O68)*'Unit cost and utilities'!$G$14</f>
        <v>43.289287227459127</v>
      </c>
      <c r="V70" s="12">
        <f t="shared" ref="V70:V133" si="41">U70/(1+DISC)^($B70)</f>
        <v>38.824986355215231</v>
      </c>
      <c r="W70" s="12">
        <f>'Surv-rate CEA'!T68*'Unit cost and utilities'!$H$4+'Surv-rate CEA'!S68*'Unit cost and utilities'!$H$4+('Surv-rate CEA'!R67-'Surv-rate CEA'!R68)*'Unit cost and utilities'!$G$14</f>
        <v>637.82661577209637</v>
      </c>
      <c r="X70" s="12">
        <f t="shared" ref="X70:X133" si="42">W70/(1+DISC)^($B70)</f>
        <v>572.04937388381791</v>
      </c>
      <c r="Y70" s="12">
        <f>W70-'Surv-rate CEA'!S68*'Unit cost and utilities'!$H$4-('Surv-rate CEA'!R67-'Surv-rate CEA'!R68)*'Unit cost and utilities'!$G$14</f>
        <v>576.78603716775979</v>
      </c>
      <c r="Z70" s="12">
        <f t="shared" ref="Z70:Z133" si="43">Y70/(1+DISC)^($B70)</f>
        <v>517.30373626277287</v>
      </c>
      <c r="AA70" s="12">
        <f>'Surv-rate CEA'!W68*'Unit cost and utilities'!$H$6+'Surv-rate CEA'!V68*'Unit cost and utilities'!$H$6+('Surv-rate CEA'!U67-'Surv-rate CEA'!U68)*'Unit cost and utilities'!$G$14</f>
        <v>355.52655937643442</v>
      </c>
      <c r="AB70" s="12">
        <f t="shared" ref="AB70:AB133" si="44">AA70/(1+DISC)^($B70)</f>
        <v>318.86211810738729</v>
      </c>
      <c r="AC70" s="12">
        <f>AA70-'Surv-rate CEA'!V68*'Unit cost and utilities'!$H$6-('Surv-rate CEA'!U67-'Surv-rate CEA'!U68)*'Unit cost and utilities'!$G$14</f>
        <v>88.295416693126583</v>
      </c>
      <c r="AD70" s="12">
        <f t="shared" ref="AD70:AD133" si="45">AC70/(1+DISC)^($B70)</f>
        <v>79.189761899433663</v>
      </c>
      <c r="AE70" s="12">
        <f>'Surv-rate CEA'!Z68*'Unit cost and utilities'!$H$12+'Surv-rate CEA'!Y68*'Unit cost and utilities'!$H$12+('Surv-rate CEA'!X67-'Surv-rate CEA'!X68)*'Unit cost and utilities'!$G$14</f>
        <v>341.00469284060972</v>
      </c>
      <c r="AF70" s="12">
        <f t="shared" ref="AF70:AF133" si="46">AE70/(1+DISC)^($B70)</f>
        <v>305.83785029851435</v>
      </c>
      <c r="AG70" s="12">
        <f>AE70-'Surv-rate CEA'!Y68*'Unit cost and utilities'!$H$12-('Surv-rate CEA'!X67-'Surv-rate CEA'!X68)*'Unit cost and utilities'!$G$14</f>
        <v>43.289287227459127</v>
      </c>
      <c r="AH70" s="12">
        <f t="shared" ref="AH70:AH133" si="47">AG70/(1+DISC)^($B70)</f>
        <v>38.824986355215231</v>
      </c>
      <c r="AI70" s="12">
        <f>'Surv-rate CEA'!AC68*'Unit cost and utilities'!$H$5+'Surv-rate CEA'!AB68*'Unit cost and utilities'!$H$5+('Surv-rate CEA'!AA67-'Surv-rate CEA'!AA68)*'Unit cost and utilities'!$G$14</f>
        <v>648.8179209332983</v>
      </c>
      <c r="AJ70" s="12">
        <f t="shared" ref="AJ70:AJ133" si="48">AI70/(1+DISC)^($B70)</f>
        <v>581.90717705501413</v>
      </c>
      <c r="AK70" s="12">
        <f>AI70-'Surv-rate CEA'!AB68*'Unit cost and utilities'!$H$5-('Surv-rate CEA'!AA67-'Surv-rate CEA'!AA68)*'Unit cost and utilities'!$G$14</f>
        <v>89.269293214664089</v>
      </c>
      <c r="AL70" s="12">
        <f t="shared" ref="AL70:AL133" si="49">AK70/(1+DISC)^($B70)</f>
        <v>80.063205309617004</v>
      </c>
      <c r="AM70" s="12">
        <f>'Surv-rate CEA'!AF68*'Unit cost and utilities'!$H$9+'Surv-rate CEA'!AE68*'Unit cost and utilities'!$H$9+('Surv-rate CEA'!AD67-'Surv-rate CEA'!AD68)*'Unit cost and utilities'!G77</f>
        <v>445.01053796922628</v>
      </c>
      <c r="AN70" s="12">
        <f t="shared" ref="AN70:AN133" si="50">AM70/(1+DISC)^($B70)</f>
        <v>399.11786890366659</v>
      </c>
      <c r="AO70" s="12">
        <f>AM70-'Surv-rate CEA'!AE68*'Unit cost and utilities'!$H$9-('Surv-rate CEA'!AD67-'Surv-rate CEA'!AD68)*'Unit cost and utilities'!G77</f>
        <v>75.404566511226562</v>
      </c>
      <c r="AP70" s="12">
        <f t="shared" ref="AP70:AP133" si="51">AO70/(1+DISC)^($B70)</f>
        <v>67.628308374231594</v>
      </c>
      <c r="AQ70" s="13">
        <f>'Surv-rate CEA'!AI68*'Unit cost and utilities'!$H$4+'Surv-rate CEA'!AH68*'Unit cost and utilities'!$H$4+('Surv-rate CEA'!AG67-'Surv-rate CEA'!AG68)*'Unit cost and utilities'!$G$14</f>
        <v>637.82661577209637</v>
      </c>
      <c r="AR70" s="12">
        <f t="shared" ref="AR70:AR133" si="52">AQ70/(1+DISC)^($B70)</f>
        <v>572.04937388381791</v>
      </c>
      <c r="AS70" s="13">
        <f>AQ70-'Surv-rate CEA'!AH68*'Unit cost and utilities'!$H$4-('Surv-rate CEA'!AG67-'Surv-rate CEA'!AG68)*'Unit cost and utilities'!$G$14</f>
        <v>576.78603716775979</v>
      </c>
      <c r="AT70" s="12">
        <f t="shared" ref="AT70:AT133" si="53">AS70/(1+DISC)^($B70)</f>
        <v>517.30373626277287</v>
      </c>
      <c r="AU70" s="12">
        <f>'Surv-rate CEA'!AL68*'Unit cost and utilities'!$H$8+'Surv-rate CEA'!AK68*'Unit cost and utilities'!$H$8+('Surv-rate CEA'!AJ67-'Surv-rate CEA'!AJ68)*'Unit cost and utilities'!$G$14</f>
        <v>306.6871330433147</v>
      </c>
      <c r="AV70" s="12">
        <f t="shared" ref="AV70:AV133" si="54">AU70/(1+DISC)^($B70)</f>
        <v>275.05936268162628</v>
      </c>
      <c r="AW70" s="12">
        <f>AU70-'Surv-rate CEA'!AK68*'Unit cost and utilities'!$H$8-('Surv-rate CEA'!AJ67-'Surv-rate CEA'!AJ68)*'Unit cost and utilities'!$G$14</f>
        <v>95.133543720735062</v>
      </c>
      <c r="AX70" s="12">
        <f t="shared" ref="AX70:AX133" si="55">AW70/(1+DISC)^($B70)</f>
        <v>85.322692366667653</v>
      </c>
      <c r="AY70" s="12">
        <f>'Surv-rate CEA'!AO68*'Unit cost and utilities'!$H$5+'Surv-rate CEA'!AN68*'Unit cost and utilities'!$H$5+('Surv-rate CEA'!AM67-'Surv-rate CEA'!AM68)*'Unit cost and utilities'!$G$14</f>
        <v>648.8179209332983</v>
      </c>
      <c r="AZ70" s="12">
        <f t="shared" ref="AZ70:AZ133" si="56">AY70/(1+DISC)^($B70)</f>
        <v>581.90717705501413</v>
      </c>
      <c r="BA70" s="12">
        <f>AY70-'Surv-rate CEA'!AN68*'Unit cost and utilities'!$H$5-('Surv-rate CEA'!AM67-'Surv-rate CEA'!AM68)*'Unit cost and utilities'!$G$14</f>
        <v>89.269293214664089</v>
      </c>
      <c r="BB70" s="12">
        <f t="shared" ref="BB70:BB133" si="57">BA70/(1+DISC)^($B70)</f>
        <v>80.063205309617004</v>
      </c>
    </row>
    <row r="71" spans="1:54">
      <c r="A71" s="12">
        <v>66</v>
      </c>
      <c r="B71" s="12">
        <f t="shared" ref="B71:B134" si="58">A70*21/365</f>
        <v>3.7397260273972601</v>
      </c>
      <c r="C71" s="12">
        <f>'Surv-rate CEA'!D69*'Unit cost and utilities'!$H$7+'Surv-rate CEA'!E69*'Unit cost and utilities'!$H$7+'Unit cost and utilities'!$G$14*('Surv-rate CEA'!C68-'Surv-rate CEA'!C69)</f>
        <v>359.57728725404996</v>
      </c>
      <c r="D71" s="12">
        <f t="shared" si="32"/>
        <v>321.94712287355708</v>
      </c>
      <c r="E71" s="12">
        <f>C71-'Surv-rate CEA'!E69*'Unit cost and utilities'!$H$7-'Unit cost and utilities'!$G$14*('Surv-rate CEA'!C68-'Surv-rate CEA'!C69)</f>
        <v>24.267308421555569</v>
      </c>
      <c r="F71" s="12">
        <f t="shared" si="33"/>
        <v>21.72770751419884</v>
      </c>
      <c r="G71" s="12">
        <f>'Surv-rate CEA'!G69*'Unit cost and utilities'!$H$4+'Surv-rate CEA'!H69*'Unit cost and utilities'!$H$4+('Surv-rate CEA'!F68-'Surv-rate CEA'!F69)*'Unit cost and utilities'!$G$14</f>
        <v>624.5958033003534</v>
      </c>
      <c r="H71" s="12">
        <f t="shared" si="34"/>
        <v>559.23115546887777</v>
      </c>
      <c r="I71" s="12">
        <f>G71-'Surv-rate CEA'!H69*'Unit cost and utilities'!$H$4-('Surv-rate CEA'!F68-'Surv-rate CEA'!F69)*'Unit cost and utilities'!$G$14</f>
        <v>29.636720565727732</v>
      </c>
      <c r="J71" s="12">
        <f t="shared" si="35"/>
        <v>26.535204685501601</v>
      </c>
      <c r="K71" s="12">
        <f>'Surv-rate CEA'!K69*'Unit cost and utilities'!$H$10+'Surv-rate CEA'!J69*'Unit cost and utilities'!$H$10+('Surv-rate CEA'!I68-'Surv-rate CEA'!I69)*'Unit cost and utilities'!$G$14</f>
        <v>334.34406388029254</v>
      </c>
      <c r="L71" s="12">
        <f t="shared" si="36"/>
        <v>299.35458448481461</v>
      </c>
      <c r="M71" s="12">
        <f>K71-'Surv-rate CEA'!J69*'Unit cost and utilities'!$H$10-('Surv-rate CEA'!I68-'Surv-rate CEA'!I69)*'Unit cost and utilities'!$G$14</f>
        <v>41.490470966480679</v>
      </c>
      <c r="N71" s="12">
        <f t="shared" si="37"/>
        <v>37.148446878653225</v>
      </c>
      <c r="O71" s="12">
        <f>'Surv-rate CEA'!N69*'Unit cost and utilities'!$H$3+'Surv-rate CEA'!M69*'Unit cost and utilities'!$H$3+('Surv-rate CEA'!L68-'Surv-rate CEA'!L69)*'Unit cost and utilities'!$G$14</f>
        <v>624.5958033003534</v>
      </c>
      <c r="P71" s="12">
        <f t="shared" si="38"/>
        <v>559.23115546887777</v>
      </c>
      <c r="Q71" s="12">
        <f>O71-'Surv-rate CEA'!M69*'Unit cost and utilities'!$H$3-('Surv-rate CEA'!L68-'Surv-rate CEA'!L69)*'Unit cost and utilities'!$G$14</f>
        <v>565.99416891205772</v>
      </c>
      <c r="R71" s="12">
        <f t="shared" si="39"/>
        <v>506.76224751566173</v>
      </c>
      <c r="S71" s="12">
        <f>'Surv-rate CEA'!Q69*'Unit cost and utilities'!$H$11+'Surv-rate CEA'!P69*'Unit cost and utilities'!$H$11+('Surv-rate CEA'!O68-'Surv-rate CEA'!O69)*'Unit cost and utilities'!$G$14</f>
        <v>334.34406388029254</v>
      </c>
      <c r="T71" s="12">
        <f t="shared" si="40"/>
        <v>299.35458448481461</v>
      </c>
      <c r="U71" s="12">
        <f>S71-'Surv-rate CEA'!P69*'Unit cost and utilities'!$H$11-('Surv-rate CEA'!O68-'Surv-rate CEA'!O69)*'Unit cost and utilities'!$G$14</f>
        <v>41.490470966480679</v>
      </c>
      <c r="V71" s="12">
        <f t="shared" si="41"/>
        <v>37.148446878653225</v>
      </c>
      <c r="W71" s="12">
        <f>'Surv-rate CEA'!T69*'Unit cost and utilities'!$H$4+'Surv-rate CEA'!S69*'Unit cost and utilities'!$H$4+('Surv-rate CEA'!R68-'Surv-rate CEA'!R69)*'Unit cost and utilities'!$G$14</f>
        <v>624.5958033003534</v>
      </c>
      <c r="X71" s="12">
        <f t="shared" si="42"/>
        <v>559.23115546887777</v>
      </c>
      <c r="Y71" s="12">
        <f>W71-'Surv-rate CEA'!S69*'Unit cost and utilities'!$H$4-('Surv-rate CEA'!R68-'Surv-rate CEA'!R69)*'Unit cost and utilities'!$G$14</f>
        <v>565.99416891205772</v>
      </c>
      <c r="Z71" s="12">
        <f t="shared" si="43"/>
        <v>506.76224751566173</v>
      </c>
      <c r="AA71" s="12">
        <f>'Surv-rate CEA'!W69*'Unit cost and utilities'!$H$6+'Surv-rate CEA'!V69*'Unit cost and utilities'!$H$6+('Surv-rate CEA'!U68-'Surv-rate CEA'!U69)*'Unit cost and utilities'!$G$14</f>
        <v>348.69311259365492</v>
      </c>
      <c r="AB71" s="12">
        <f t="shared" si="44"/>
        <v>312.20198923753929</v>
      </c>
      <c r="AC71" s="12">
        <f>AA71-'Surv-rate CEA'!V69*'Unit cost and utilities'!$H$6-('Surv-rate CEA'!U68-'Surv-rate CEA'!U69)*'Unit cost and utilities'!$G$14</f>
        <v>85.093685866794772</v>
      </c>
      <c r="AD71" s="12">
        <f t="shared" si="45"/>
        <v>76.188536680752989</v>
      </c>
      <c r="AE71" s="12">
        <f>'Surv-rate CEA'!Z69*'Unit cost and utilities'!$H$12+'Surv-rate CEA'!Y69*'Unit cost and utilities'!$H$12+('Surv-rate CEA'!X68-'Surv-rate CEA'!X69)*'Unit cost and utilities'!$G$14</f>
        <v>334.34406388029254</v>
      </c>
      <c r="AF71" s="12">
        <f t="shared" si="46"/>
        <v>299.35458448481461</v>
      </c>
      <c r="AG71" s="12">
        <f>AE71-'Surv-rate CEA'!Y69*'Unit cost and utilities'!$H$12-('Surv-rate CEA'!X68-'Surv-rate CEA'!X69)*'Unit cost and utilities'!$G$14</f>
        <v>41.490470966480679</v>
      </c>
      <c r="AH71" s="12">
        <f t="shared" si="47"/>
        <v>37.148446878653225</v>
      </c>
      <c r="AI71" s="12">
        <f>'Surv-rate CEA'!AC69*'Unit cost and utilities'!$H$5+'Surv-rate CEA'!AB69*'Unit cost and utilities'!$H$5+('Surv-rate CEA'!AA68-'Surv-rate CEA'!AA69)*'Unit cost and utilities'!$G$14</f>
        <v>635.49446833851505</v>
      </c>
      <c r="AJ71" s="12">
        <f t="shared" si="48"/>
        <v>568.98926304845838</v>
      </c>
      <c r="AK71" s="12">
        <f>AI71-'Surv-rate CEA'!AB69*'Unit cost and utilities'!$H$5-('Surv-rate CEA'!AA68-'Surv-rate CEA'!AA69)*'Unit cost and utilities'!$G$14</f>
        <v>85.428236927195528</v>
      </c>
      <c r="AL71" s="12">
        <f t="shared" si="49"/>
        <v>76.488076599341412</v>
      </c>
      <c r="AM71" s="12">
        <f>'Surv-rate CEA'!AF69*'Unit cost and utilities'!$H$9+'Surv-rate CEA'!AE69*'Unit cost and utilities'!$H$9+('Surv-rate CEA'!AD68-'Surv-rate CEA'!AD69)*'Unit cost and utilities'!G78</f>
        <v>437.90013956330887</v>
      </c>
      <c r="AN71" s="12">
        <f t="shared" si="50"/>
        <v>392.07340128446475</v>
      </c>
      <c r="AO71" s="12">
        <f>AM71-'Surv-rate CEA'!AE69*'Unit cost and utilities'!$H$9-('Surv-rate CEA'!AD68-'Surv-rate CEA'!AD69)*'Unit cost and utilities'!G78</f>
        <v>72.578665254587293</v>
      </c>
      <c r="AP71" s="12">
        <f t="shared" si="51"/>
        <v>64.983226941718357</v>
      </c>
      <c r="AQ71" s="13">
        <f>'Surv-rate CEA'!AI69*'Unit cost and utilities'!$H$4+'Surv-rate CEA'!AH69*'Unit cost and utilities'!$H$4+('Surv-rate CEA'!AG68-'Surv-rate CEA'!AG69)*'Unit cost and utilities'!$G$14</f>
        <v>624.5958033003534</v>
      </c>
      <c r="AR71" s="12">
        <f t="shared" si="52"/>
        <v>559.23115546887777</v>
      </c>
      <c r="AS71" s="13">
        <f>AQ71-'Surv-rate CEA'!AH69*'Unit cost and utilities'!$H$4-('Surv-rate CEA'!AG68-'Surv-rate CEA'!AG69)*'Unit cost and utilities'!$G$14</f>
        <v>565.99416891205772</v>
      </c>
      <c r="AT71" s="12">
        <f t="shared" si="53"/>
        <v>506.76224751566173</v>
      </c>
      <c r="AU71" s="12">
        <f>'Surv-rate CEA'!AL69*'Unit cost and utilities'!$H$8+'Surv-rate CEA'!AK69*'Unit cost and utilities'!$H$8+('Surv-rate CEA'!AJ68-'Surv-rate CEA'!AJ69)*'Unit cost and utilities'!$G$14</f>
        <v>300.45894788351978</v>
      </c>
      <c r="AV71" s="12">
        <f t="shared" si="54"/>
        <v>269.01558369111291</v>
      </c>
      <c r="AW71" s="12">
        <f>AU71-'Surv-rate CEA'!AK69*'Unit cost and utilities'!$H$8-('Surv-rate CEA'!AJ68-'Surv-rate CEA'!AJ69)*'Unit cost and utilities'!$G$14</f>
        <v>91.739393875859378</v>
      </c>
      <c r="AX71" s="12">
        <f t="shared" si="55"/>
        <v>82.138763930408089</v>
      </c>
      <c r="AY71" s="12">
        <f>'Surv-rate CEA'!AO69*'Unit cost and utilities'!$H$5+'Surv-rate CEA'!AN69*'Unit cost and utilities'!$H$5+('Surv-rate CEA'!AM68-'Surv-rate CEA'!AM69)*'Unit cost and utilities'!$G$14</f>
        <v>635.49446833851505</v>
      </c>
      <c r="AZ71" s="12">
        <f t="shared" si="56"/>
        <v>568.98926304845838</v>
      </c>
      <c r="BA71" s="12">
        <f>AY71-'Surv-rate CEA'!AN69*'Unit cost and utilities'!$H$5-('Surv-rate CEA'!AM68-'Surv-rate CEA'!AM69)*'Unit cost and utilities'!$G$14</f>
        <v>85.428236927195528</v>
      </c>
      <c r="BB71" s="12">
        <f t="shared" si="57"/>
        <v>76.488076599341412</v>
      </c>
    </row>
    <row r="72" spans="1:54">
      <c r="A72" s="12">
        <v>67</v>
      </c>
      <c r="B72" s="12">
        <f t="shared" si="58"/>
        <v>3.7972602739726029</v>
      </c>
      <c r="C72" s="12">
        <f>'Surv-rate CEA'!D70*'Unit cost and utilities'!$H$7+'Surv-rate CEA'!E70*'Unit cost and utilities'!$H$7+'Unit cost and utilities'!$G$14*('Surv-rate CEA'!C69-'Surv-rate CEA'!C70)</f>
        <v>352.809742352184</v>
      </c>
      <c r="D72" s="12">
        <f t="shared" si="32"/>
        <v>315.35105311958466</v>
      </c>
      <c r="E72" s="12">
        <f>C72-'Surv-rate CEA'!E70*'Unit cost and utilities'!$H$7-'Unit cost and utilities'!$G$14*('Surv-rate CEA'!C69-'Surv-rate CEA'!C70)</f>
        <v>23.178920787659152</v>
      </c>
      <c r="F72" s="12">
        <f t="shared" si="33"/>
        <v>20.717957026445188</v>
      </c>
      <c r="G72" s="12">
        <f>'Surv-rate CEA'!G70*'Unit cost and utilities'!$H$4+'Surv-rate CEA'!H70*'Unit cost and utilities'!$H$4+('Surv-rate CEA'!F69-'Surv-rate CEA'!F70)*'Unit cost and utilities'!$G$14</f>
        <v>611.75901700522911</v>
      </c>
      <c r="H72" s="12">
        <f t="shared" si="34"/>
        <v>546.80703821218242</v>
      </c>
      <c r="I72" s="12">
        <f>G72-'Surv-rate CEA'!H70*'Unit cost and utilities'!$H$4-('Surv-rate CEA'!F69-'Surv-rate CEA'!F70)*'Unit cost and utilities'!$G$14</f>
        <v>28.166550795236947</v>
      </c>
      <c r="J72" s="12">
        <f t="shared" si="35"/>
        <v>25.176037931394902</v>
      </c>
      <c r="K72" s="12">
        <f>'Surv-rate CEA'!K70*'Unit cost and utilities'!$H$10+'Surv-rate CEA'!J70*'Unit cost and utilities'!$H$10+('Surv-rate CEA'!I69-'Surv-rate CEA'!I70)*'Unit cost and utilities'!$G$14</f>
        <v>327.8727146874628</v>
      </c>
      <c r="L72" s="12">
        <f t="shared" si="36"/>
        <v>293.0616518028487</v>
      </c>
      <c r="M72" s="12">
        <f>K72-'Surv-rate CEA'!J70*'Unit cost and utilities'!$H$10-('Surv-rate CEA'!I69-'Surv-rate CEA'!I70)*'Unit cost and utilities'!$G$14</f>
        <v>39.779986527654245</v>
      </c>
      <c r="N72" s="12">
        <f t="shared" si="37"/>
        <v>35.556446261782206</v>
      </c>
      <c r="O72" s="12">
        <f>'Surv-rate CEA'!N70*'Unit cost and utilities'!$H$3+'Surv-rate CEA'!M70*'Unit cost and utilities'!$H$3+('Surv-rate CEA'!L69-'Surv-rate CEA'!L70)*'Unit cost and utilities'!$G$14</f>
        <v>611.75901700522911</v>
      </c>
      <c r="P72" s="12">
        <f t="shared" si="38"/>
        <v>546.80703821218242</v>
      </c>
      <c r="Q72" s="12">
        <f>O72-'Surv-rate CEA'!M70*'Unit cost and utilities'!$H$3-('Surv-rate CEA'!L69-'Surv-rate CEA'!L70)*'Unit cost and utilities'!$G$14</f>
        <v>555.47115256615791</v>
      </c>
      <c r="R72" s="12">
        <f t="shared" si="39"/>
        <v>496.49539655974024</v>
      </c>
      <c r="S72" s="12">
        <f>'Surv-rate CEA'!Q70*'Unit cost and utilities'!$H$11+'Surv-rate CEA'!P70*'Unit cost and utilities'!$H$11+('Surv-rate CEA'!O69-'Surv-rate CEA'!O70)*'Unit cost and utilities'!$G$14</f>
        <v>327.8727146874628</v>
      </c>
      <c r="T72" s="12">
        <f t="shared" si="40"/>
        <v>293.0616518028487</v>
      </c>
      <c r="U72" s="12">
        <f>S72-'Surv-rate CEA'!P70*'Unit cost and utilities'!$H$11-('Surv-rate CEA'!O69-'Surv-rate CEA'!O70)*'Unit cost and utilities'!$G$14</f>
        <v>39.779986527654245</v>
      </c>
      <c r="V72" s="12">
        <f t="shared" si="41"/>
        <v>35.556446261782206</v>
      </c>
      <c r="W72" s="12">
        <f>'Surv-rate CEA'!T70*'Unit cost and utilities'!$H$4+'Surv-rate CEA'!S70*'Unit cost and utilities'!$H$4+('Surv-rate CEA'!R69-'Surv-rate CEA'!R70)*'Unit cost and utilities'!$G$14</f>
        <v>611.75901700522911</v>
      </c>
      <c r="X72" s="12">
        <f t="shared" si="42"/>
        <v>546.80703821218242</v>
      </c>
      <c r="Y72" s="12">
        <f>W72-'Surv-rate CEA'!S70*'Unit cost and utilities'!$H$4-('Surv-rate CEA'!R69-'Surv-rate CEA'!R70)*'Unit cost and utilities'!$G$14</f>
        <v>555.47115256615791</v>
      </c>
      <c r="Z72" s="12">
        <f t="shared" si="43"/>
        <v>496.49539655974024</v>
      </c>
      <c r="AA72" s="12">
        <f>'Surv-rate CEA'!W70*'Unit cost and utilities'!$H$6+'Surv-rate CEA'!V70*'Unit cost and utilities'!$H$6+('Surv-rate CEA'!U69-'Surv-rate CEA'!U70)*'Unit cost and utilities'!$G$14</f>
        <v>342.05117444659732</v>
      </c>
      <c r="AB72" s="12">
        <f t="shared" si="44"/>
        <v>305.73474916928552</v>
      </c>
      <c r="AC72" s="12">
        <f>AA72-'Surv-rate CEA'!V70*'Unit cost and utilities'!$H$6-('Surv-rate CEA'!U69-'Surv-rate CEA'!U70)*'Unit cost and utilities'!$G$14</f>
        <v>82.030454619005539</v>
      </c>
      <c r="AD72" s="12">
        <f t="shared" si="45"/>
        <v>73.321076905408091</v>
      </c>
      <c r="AE72" s="12">
        <f>'Surv-rate CEA'!Z70*'Unit cost and utilities'!$H$12+'Surv-rate CEA'!Y70*'Unit cost and utilities'!$H$12+('Surv-rate CEA'!X69-'Surv-rate CEA'!X70)*'Unit cost and utilities'!$G$14</f>
        <v>327.8727146874628</v>
      </c>
      <c r="AF72" s="12">
        <f t="shared" si="46"/>
        <v>293.0616518028487</v>
      </c>
      <c r="AG72" s="12">
        <f>AE72-'Surv-rate CEA'!Y70*'Unit cost and utilities'!$H$12-('Surv-rate CEA'!X69-'Surv-rate CEA'!X70)*'Unit cost and utilities'!$G$14</f>
        <v>39.779986527654245</v>
      </c>
      <c r="AH72" s="12">
        <f t="shared" si="47"/>
        <v>35.556446261782206</v>
      </c>
      <c r="AI72" s="12">
        <f>'Surv-rate CEA'!AC70*'Unit cost and utilities'!$H$5+'Surv-rate CEA'!AB70*'Unit cost and utilities'!$H$5+('Surv-rate CEA'!AA69-'Surv-rate CEA'!AA70)*'Unit cost and utilities'!$G$14</f>
        <v>622.56442398464765</v>
      </c>
      <c r="AJ72" s="12">
        <f t="shared" si="48"/>
        <v>556.46520821516344</v>
      </c>
      <c r="AK72" s="12">
        <f>AI72-'Surv-rate CEA'!AB70*'Unit cost and utilities'!$H$5-('Surv-rate CEA'!AA69-'Surv-rate CEA'!AA70)*'Unit cost and utilities'!$G$14</f>
        <v>81.781968393565961</v>
      </c>
      <c r="AL72" s="12">
        <f t="shared" si="49"/>
        <v>73.09897308152938</v>
      </c>
      <c r="AM72" s="12">
        <f>'Surv-rate CEA'!AF70*'Unit cost and utilities'!$H$9+'Surv-rate CEA'!AE70*'Unit cost and utilities'!$H$9+('Surv-rate CEA'!AD69-'Surv-rate CEA'!AD70)*'Unit cost and utilities'!G79</f>
        <v>430.95787805498884</v>
      </c>
      <c r="AN72" s="12">
        <f t="shared" si="50"/>
        <v>385.20200657939967</v>
      </c>
      <c r="AO72" s="12">
        <f>AM72-'Surv-rate CEA'!AE70*'Unit cost and utilities'!$H$9-('Surv-rate CEA'!AD69-'Surv-rate CEA'!AD70)*'Unit cost and utilities'!G79</f>
        <v>69.878835642094998</v>
      </c>
      <c r="AP72" s="12">
        <f t="shared" si="51"/>
        <v>62.459625586267812</v>
      </c>
      <c r="AQ72" s="13">
        <f>'Surv-rate CEA'!AI70*'Unit cost and utilities'!$H$4+'Surv-rate CEA'!AH70*'Unit cost and utilities'!$H$4+('Surv-rate CEA'!AG69-'Surv-rate CEA'!AG70)*'Unit cost and utilities'!$G$14</f>
        <v>611.75901700522911</v>
      </c>
      <c r="AR72" s="12">
        <f t="shared" si="52"/>
        <v>546.80703821218242</v>
      </c>
      <c r="AS72" s="13">
        <f>AQ72-'Surv-rate CEA'!AH70*'Unit cost and utilities'!$H$4-('Surv-rate CEA'!AG69-'Surv-rate CEA'!AG70)*'Unit cost and utilities'!$G$14</f>
        <v>555.47115256615791</v>
      </c>
      <c r="AT72" s="12">
        <f t="shared" si="53"/>
        <v>496.49539655974024</v>
      </c>
      <c r="AU72" s="12">
        <f>'Surv-rate CEA'!AL70*'Unit cost and utilities'!$H$8+'Surv-rate CEA'!AK70*'Unit cost and utilities'!$H$8+('Surv-rate CEA'!AJ69-'Surv-rate CEA'!AJ70)*'Unit cost and utilities'!$G$14</f>
        <v>294.41378307224085</v>
      </c>
      <c r="AV72" s="12">
        <f t="shared" si="54"/>
        <v>263.15513830701724</v>
      </c>
      <c r="AW72" s="12">
        <f>AU72-'Surv-rate CEA'!AK70*'Unit cost and utilities'!$H$8-('Surv-rate CEA'!AJ69-'Surv-rate CEA'!AJ70)*'Unit cost and utilities'!$G$14</f>
        <v>88.489846724882312</v>
      </c>
      <c r="AX72" s="12">
        <f t="shared" si="55"/>
        <v>79.094659260362477</v>
      </c>
      <c r="AY72" s="12">
        <f>'Surv-rate CEA'!AO70*'Unit cost and utilities'!$H$5+'Surv-rate CEA'!AN70*'Unit cost and utilities'!$H$5+('Surv-rate CEA'!AM69-'Surv-rate CEA'!AM70)*'Unit cost and utilities'!$G$14</f>
        <v>622.56442398464765</v>
      </c>
      <c r="AZ72" s="12">
        <f t="shared" si="56"/>
        <v>556.46520821516344</v>
      </c>
      <c r="BA72" s="12">
        <f>AY72-'Surv-rate CEA'!AN70*'Unit cost and utilities'!$H$5-('Surv-rate CEA'!AM69-'Surv-rate CEA'!AM70)*'Unit cost and utilities'!$G$14</f>
        <v>81.781968393565961</v>
      </c>
      <c r="BB72" s="12">
        <f t="shared" si="57"/>
        <v>73.09897308152938</v>
      </c>
    </row>
    <row r="73" spans="1:54">
      <c r="A73" s="12">
        <v>68</v>
      </c>
      <c r="B73" s="12">
        <f t="shared" si="58"/>
        <v>3.8547945205479452</v>
      </c>
      <c r="C73" s="12">
        <f>'Surv-rate CEA'!D71*'Unit cost and utilities'!$H$7+'Surv-rate CEA'!E71*'Unit cost and utilities'!$H$7+'Unit cost and utilities'!$G$14*('Surv-rate CEA'!C70-'Surv-rate CEA'!C71)</f>
        <v>346.22806671816556</v>
      </c>
      <c r="D73" s="12">
        <f t="shared" si="32"/>
        <v>308.94232264315815</v>
      </c>
      <c r="E73" s="12">
        <f>C73-'Surv-rate CEA'!E71*'Unit cost and utilities'!$H$7-'Unit cost and utilities'!$G$14*('Surv-rate CEA'!C70-'Surv-rate CEA'!C71)</f>
        <v>22.147813245700291</v>
      </c>
      <c r="F73" s="12">
        <f t="shared" si="33"/>
        <v>19.762686862597299</v>
      </c>
      <c r="G73" s="12">
        <f>'Surv-rate CEA'!G71*'Unit cost and utilities'!$H$4+'Surv-rate CEA'!H71*'Unit cost and utilities'!$H$4+('Surv-rate CEA'!F70-'Surv-rate CEA'!F71)*'Unit cost and utilities'!$G$14</f>
        <v>599.30068944890604</v>
      </c>
      <c r="H73" s="12">
        <f t="shared" si="34"/>
        <v>534.76123040800496</v>
      </c>
      <c r="I73" s="12">
        <f>G73-'Surv-rate CEA'!H71*'Unit cost and utilities'!$H$4-('Surv-rate CEA'!F70-'Surv-rate CEA'!F71)*'Unit cost and utilities'!$G$14</f>
        <v>26.781237195938722</v>
      </c>
      <c r="J73" s="12">
        <f t="shared" si="35"/>
        <v>23.897131451522917</v>
      </c>
      <c r="K73" s="12">
        <f>'Surv-rate CEA'!K71*'Unit cost and utilities'!$H$10+'Surv-rate CEA'!J71*'Unit cost and utilities'!$H$10+('Surv-rate CEA'!I70-'Surv-rate CEA'!I71)*'Unit cost and utilities'!$G$14</f>
        <v>321.58345522461127</v>
      </c>
      <c r="L73" s="12">
        <f t="shared" si="36"/>
        <v>286.95172093479164</v>
      </c>
      <c r="M73" s="12">
        <f>K73-'Surv-rate CEA'!J71*'Unit cost and utilities'!$H$10-('Surv-rate CEA'!I70-'Surv-rate CEA'!I71)*'Unit cost and utilities'!$G$14</f>
        <v>38.152799628873481</v>
      </c>
      <c r="N73" s="12">
        <f t="shared" si="37"/>
        <v>34.04407575737639</v>
      </c>
      <c r="O73" s="12">
        <f>'Surv-rate CEA'!N71*'Unit cost and utilities'!$H$3+'Surv-rate CEA'!M71*'Unit cost and utilities'!$H$3+('Surv-rate CEA'!L70-'Surv-rate CEA'!L71)*'Unit cost and utilities'!$G$14</f>
        <v>599.30068944890604</v>
      </c>
      <c r="P73" s="12">
        <f t="shared" si="38"/>
        <v>534.76123040800496</v>
      </c>
      <c r="Q73" s="12">
        <f>O73-'Surv-rate CEA'!M71*'Unit cost and utilities'!$H$3-('Surv-rate CEA'!L70-'Surv-rate CEA'!L71)*'Unit cost and utilities'!$G$14</f>
        <v>545.20916817836417</v>
      </c>
      <c r="R73" s="12">
        <f t="shared" si="39"/>
        <v>486.49489436244659</v>
      </c>
      <c r="S73" s="12">
        <f>'Surv-rate CEA'!Q71*'Unit cost and utilities'!$H$11+'Surv-rate CEA'!P71*'Unit cost and utilities'!$H$11+('Surv-rate CEA'!O70-'Surv-rate CEA'!O71)*'Unit cost and utilities'!$G$14</f>
        <v>321.58345522461127</v>
      </c>
      <c r="T73" s="12">
        <f t="shared" si="40"/>
        <v>286.95172093479164</v>
      </c>
      <c r="U73" s="12">
        <f>S73-'Surv-rate CEA'!P71*'Unit cost and utilities'!$H$11-('Surv-rate CEA'!O70-'Surv-rate CEA'!O71)*'Unit cost and utilities'!$G$14</f>
        <v>38.152799628873481</v>
      </c>
      <c r="V73" s="12">
        <f t="shared" si="41"/>
        <v>34.04407575737639</v>
      </c>
      <c r="W73" s="12">
        <f>'Surv-rate CEA'!T71*'Unit cost and utilities'!$H$4+'Surv-rate CEA'!S71*'Unit cost and utilities'!$H$4+('Surv-rate CEA'!R70-'Surv-rate CEA'!R71)*'Unit cost and utilities'!$G$14</f>
        <v>599.30068944890604</v>
      </c>
      <c r="X73" s="12">
        <f t="shared" si="42"/>
        <v>534.76123040800496</v>
      </c>
      <c r="Y73" s="12">
        <f>W73-'Surv-rate CEA'!S71*'Unit cost and utilities'!$H$4-('Surv-rate CEA'!R70-'Surv-rate CEA'!R71)*'Unit cost and utilities'!$G$14</f>
        <v>545.20916817836417</v>
      </c>
      <c r="Z73" s="12">
        <f t="shared" si="43"/>
        <v>486.49489436244659</v>
      </c>
      <c r="AA73" s="12">
        <f>'Surv-rate CEA'!W71*'Unit cost and utilities'!$H$6+'Surv-rate CEA'!V71*'Unit cost and utilities'!$H$6+('Surv-rate CEA'!U70-'Surv-rate CEA'!U71)*'Unit cost and utilities'!$G$14</f>
        <v>335.59356121696135</v>
      </c>
      <c r="AB73" s="12">
        <f t="shared" si="44"/>
        <v>299.45306066377657</v>
      </c>
      <c r="AC73" s="12">
        <f>AA73-'Surv-rate CEA'!V71*'Unit cost and utilities'!$H$6-('Surv-rate CEA'!U70-'Surv-rate CEA'!U71)*'Unit cost and utilities'!$G$14</f>
        <v>79.098720406585258</v>
      </c>
      <c r="AD73" s="12">
        <f t="shared" si="45"/>
        <v>70.580477868665199</v>
      </c>
      <c r="AE73" s="12">
        <f>'Surv-rate CEA'!Z71*'Unit cost and utilities'!$H$12+'Surv-rate CEA'!Y71*'Unit cost and utilities'!$H$12+('Surv-rate CEA'!X70-'Surv-rate CEA'!X71)*'Unit cost and utilities'!$G$14</f>
        <v>321.58345522461127</v>
      </c>
      <c r="AF73" s="12">
        <f t="shared" si="46"/>
        <v>286.95172093479164</v>
      </c>
      <c r="AG73" s="12">
        <f>AE73-'Surv-rate CEA'!Y71*'Unit cost and utilities'!$H$12-('Surv-rate CEA'!X70-'Surv-rate CEA'!X71)*'Unit cost and utilities'!$G$14</f>
        <v>38.152799628873481</v>
      </c>
      <c r="AH73" s="12">
        <f t="shared" si="47"/>
        <v>34.04407575737639</v>
      </c>
      <c r="AI73" s="12">
        <f>'Surv-rate CEA'!AC71*'Unit cost and utilities'!$H$5+'Surv-rate CEA'!AB71*'Unit cost and utilities'!$H$5+('Surv-rate CEA'!AA70-'Surv-rate CEA'!AA71)*'Unit cost and utilities'!$G$14</f>
        <v>610.01236139564116</v>
      </c>
      <c r="AJ73" s="12">
        <f t="shared" si="48"/>
        <v>544.31934867953646</v>
      </c>
      <c r="AK73" s="12">
        <f>AI73-'Surv-rate CEA'!AB71*'Unit cost and utilities'!$H$5-('Surv-rate CEA'!AA70-'Surv-rate CEA'!AA71)*'Unit cost and utilities'!$G$14</f>
        <v>78.319047387624167</v>
      </c>
      <c r="AL73" s="12">
        <f t="shared" si="49"/>
        <v>69.884768835994208</v>
      </c>
      <c r="AM73" s="12">
        <f>'Surv-rate CEA'!AF71*'Unit cost and utilities'!$H$9+'Surv-rate CEA'!AE71*'Unit cost and utilities'!$H$9+('Surv-rate CEA'!AD70-'Surv-rate CEA'!AD71)*'Unit cost and utilities'!G80</f>
        <v>424.17838153766797</v>
      </c>
      <c r="AN73" s="12">
        <f t="shared" si="50"/>
        <v>378.49806819369343</v>
      </c>
      <c r="AO73" s="12">
        <f>AM73-'Surv-rate CEA'!AE71*'Unit cost and utilities'!$H$9-('Surv-rate CEA'!AD70-'Surv-rate CEA'!AD71)*'Unit cost and utilities'!G80</f>
        <v>67.298513483411057</v>
      </c>
      <c r="AP73" s="12">
        <f t="shared" si="51"/>
        <v>60.051050346884104</v>
      </c>
      <c r="AQ73" s="13">
        <f>'Surv-rate CEA'!AI71*'Unit cost and utilities'!$H$4+'Surv-rate CEA'!AH71*'Unit cost and utilities'!$H$4+('Surv-rate CEA'!AG70-'Surv-rate CEA'!AG71)*'Unit cost and utilities'!$G$14</f>
        <v>599.30068944890604</v>
      </c>
      <c r="AR73" s="12">
        <f t="shared" si="52"/>
        <v>534.76123040800496</v>
      </c>
      <c r="AS73" s="13">
        <f>AQ73-'Surv-rate CEA'!AH71*'Unit cost and utilities'!$H$4-('Surv-rate CEA'!AG70-'Surv-rate CEA'!AG71)*'Unit cost and utilities'!$G$14</f>
        <v>545.20916817836417</v>
      </c>
      <c r="AT73" s="12">
        <f t="shared" si="53"/>
        <v>486.49489436244659</v>
      </c>
      <c r="AU73" s="12">
        <f>'Surv-rate CEA'!AL71*'Unit cost and utilities'!$H$8+'Surv-rate CEA'!AK71*'Unit cost and utilities'!$H$8+('Surv-rate CEA'!AJ70-'Surv-rate CEA'!AJ71)*'Unit cost and utilities'!$G$14</f>
        <v>288.54447386596087</v>
      </c>
      <c r="AV73" s="12">
        <f t="shared" si="54"/>
        <v>257.47074980654912</v>
      </c>
      <c r="AW73" s="12">
        <f>AU73-'Surv-rate CEA'!AK71*'Unit cost and utilities'!$H$8-('Surv-rate CEA'!AJ70-'Surv-rate CEA'!AJ71)*'Unit cost and utilities'!$G$14</f>
        <v>85.377696946744635</v>
      </c>
      <c r="AX73" s="12">
        <f t="shared" si="55"/>
        <v>76.183263380903284</v>
      </c>
      <c r="AY73" s="12">
        <f>'Surv-rate CEA'!AO71*'Unit cost and utilities'!$H$5+'Surv-rate CEA'!AN71*'Unit cost and utilities'!$H$5+('Surv-rate CEA'!AM70-'Surv-rate CEA'!AM71)*'Unit cost and utilities'!$G$14</f>
        <v>610.01236139564116</v>
      </c>
      <c r="AZ73" s="12">
        <f t="shared" si="56"/>
        <v>544.31934867953646</v>
      </c>
      <c r="BA73" s="12">
        <f>AY73-'Surv-rate CEA'!AN71*'Unit cost and utilities'!$H$5-('Surv-rate CEA'!AM70-'Surv-rate CEA'!AM71)*'Unit cost and utilities'!$G$14</f>
        <v>78.319047387624167</v>
      </c>
      <c r="BB73" s="12">
        <f t="shared" si="57"/>
        <v>69.884768835994208</v>
      </c>
    </row>
    <row r="74" spans="1:54">
      <c r="A74" s="12">
        <v>69</v>
      </c>
      <c r="B74" s="12">
        <f t="shared" si="58"/>
        <v>3.9123287671232876</v>
      </c>
      <c r="C74" s="12">
        <f>'Surv-rate CEA'!D72*'Unit cost and utilities'!$H$7+'Surv-rate CEA'!E72*'Unit cost and utilities'!$H$7+'Unit cost and utilities'!$G$14*('Surv-rate CEA'!C71-'Surv-rate CEA'!C72)</f>
        <v>339.82542358016235</v>
      </c>
      <c r="D74" s="12">
        <f t="shared" si="32"/>
        <v>302.71394187398226</v>
      </c>
      <c r="E74" s="12">
        <f>C74-'Surv-rate CEA'!E72*'Unit cost and utilities'!$H$7-'Unit cost and utilities'!$G$14*('Surv-rate CEA'!C71-'Surv-rate CEA'!C72)</f>
        <v>21.170506863209305</v>
      </c>
      <c r="F74" s="12">
        <f t="shared" si="33"/>
        <v>18.85852893675726</v>
      </c>
      <c r="G74" s="12">
        <f>'Surv-rate CEA'!G72*'Unit cost and utilities'!$H$4+'Surv-rate CEA'!H72*'Unit cost and utilities'!$H$4+('Surv-rate CEA'!F71-'Surv-rate CEA'!F72)*'Unit cost and utilities'!$G$14</f>
        <v>587.20602503723933</v>
      </c>
      <c r="H74" s="12">
        <f t="shared" si="34"/>
        <v>523.0787286556382</v>
      </c>
      <c r="I74" s="12">
        <f>G74-'Surv-rate CEA'!H72*'Unit cost and utilities'!$H$4-('Surv-rate CEA'!F71-'Surv-rate CEA'!F72)*'Unit cost and utilities'!$G$14</f>
        <v>25.475167356260325</v>
      </c>
      <c r="J74" s="12">
        <f t="shared" si="35"/>
        <v>22.693088260048405</v>
      </c>
      <c r="K74" s="12">
        <f>'Surv-rate CEA'!K72*'Unit cost and utilities'!$H$10+'Surv-rate CEA'!J72*'Unit cost and utilities'!$H$10+('Surv-rate CEA'!I71-'Surv-rate CEA'!I72)*'Unit cost and utilities'!$G$14</f>
        <v>315.46943940155501</v>
      </c>
      <c r="L74" s="12">
        <f t="shared" si="36"/>
        <v>281.01781360538212</v>
      </c>
      <c r="M74" s="12">
        <f>K74-'Surv-rate CEA'!J72*'Unit cost and utilities'!$H$10-('Surv-rate CEA'!I71-'Surv-rate CEA'!I72)*'Unit cost and utilities'!$G$14</f>
        <v>36.604203692019794</v>
      </c>
      <c r="N74" s="12">
        <f t="shared" si="37"/>
        <v>32.606750466260081</v>
      </c>
      <c r="O74" s="12">
        <f>'Surv-rate CEA'!N72*'Unit cost and utilities'!$H$3+'Surv-rate CEA'!M72*'Unit cost and utilities'!$H$3+('Surv-rate CEA'!L71-'Surv-rate CEA'!L72)*'Unit cost and utilities'!$G$14</f>
        <v>587.20602503723933</v>
      </c>
      <c r="P74" s="12">
        <f t="shared" si="38"/>
        <v>523.0787286556382</v>
      </c>
      <c r="Q74" s="12">
        <f>O74-'Surv-rate CEA'!M72*'Unit cost and utilities'!$H$3-('Surv-rate CEA'!L71-'Surv-rate CEA'!L72)*'Unit cost and utilities'!$G$14</f>
        <v>535.20061031663738</v>
      </c>
      <c r="R74" s="12">
        <f t="shared" si="39"/>
        <v>476.75269476738487</v>
      </c>
      <c r="S74" s="12">
        <f>'Surv-rate CEA'!Q72*'Unit cost and utilities'!$H$11+'Surv-rate CEA'!P72*'Unit cost and utilities'!$H$11+('Surv-rate CEA'!O71-'Surv-rate CEA'!O72)*'Unit cost and utilities'!$G$14</f>
        <v>315.46943940155501</v>
      </c>
      <c r="T74" s="12">
        <f t="shared" si="40"/>
        <v>281.01781360538212</v>
      </c>
      <c r="U74" s="12">
        <f>S74-'Surv-rate CEA'!P72*'Unit cost and utilities'!$H$11-('Surv-rate CEA'!O71-'Surv-rate CEA'!O72)*'Unit cost and utilities'!$G$14</f>
        <v>36.604203692019794</v>
      </c>
      <c r="V74" s="12">
        <f t="shared" si="41"/>
        <v>32.606750466260081</v>
      </c>
      <c r="W74" s="12">
        <f>'Surv-rate CEA'!T72*'Unit cost and utilities'!$H$4+'Surv-rate CEA'!S72*'Unit cost and utilities'!$H$4+('Surv-rate CEA'!R71-'Surv-rate CEA'!R72)*'Unit cost and utilities'!$G$14</f>
        <v>587.20602503723933</v>
      </c>
      <c r="X74" s="12">
        <f t="shared" si="42"/>
        <v>523.0787286556382</v>
      </c>
      <c r="Y74" s="12">
        <f>W74-'Surv-rate CEA'!S72*'Unit cost and utilities'!$H$4-('Surv-rate CEA'!R71-'Surv-rate CEA'!R72)*'Unit cost and utilities'!$G$14</f>
        <v>535.20061031663738</v>
      </c>
      <c r="Z74" s="12">
        <f t="shared" si="43"/>
        <v>476.75269476738487</v>
      </c>
      <c r="AA74" s="12">
        <f>'Surv-rate CEA'!W72*'Unit cost and utilities'!$H$6+'Surv-rate CEA'!V72*'Unit cost and utilities'!$H$6+('Surv-rate CEA'!U71-'Surv-rate CEA'!U72)*'Unit cost and utilities'!$G$14</f>
        <v>329.31342875490986</v>
      </c>
      <c r="AB74" s="12">
        <f t="shared" si="44"/>
        <v>293.34993562340094</v>
      </c>
      <c r="AC74" s="12">
        <f>AA74-'Surv-rate CEA'!V72*'Unit cost and utilities'!$H$6-('Surv-rate CEA'!U71-'Surv-rate CEA'!U72)*'Unit cost and utilities'!$G$14</f>
        <v>76.291886902191578</v>
      </c>
      <c r="AD74" s="12">
        <f t="shared" si="45"/>
        <v>67.960241390587413</v>
      </c>
      <c r="AE74" s="12">
        <f>'Surv-rate CEA'!Z72*'Unit cost and utilities'!$H$12+'Surv-rate CEA'!Y72*'Unit cost and utilities'!$H$12+('Surv-rate CEA'!X71-'Surv-rate CEA'!X72)*'Unit cost and utilities'!$G$14</f>
        <v>315.46943940155501</v>
      </c>
      <c r="AF74" s="12">
        <f t="shared" si="46"/>
        <v>281.01781360538212</v>
      </c>
      <c r="AG74" s="12">
        <f>AE74-'Surv-rate CEA'!Y72*'Unit cost and utilities'!$H$12-('Surv-rate CEA'!X71-'Surv-rate CEA'!X72)*'Unit cost and utilities'!$G$14</f>
        <v>36.604203692019794</v>
      </c>
      <c r="AH74" s="12">
        <f t="shared" si="47"/>
        <v>32.606750466260081</v>
      </c>
      <c r="AI74" s="12">
        <f>'Surv-rate CEA'!AC72*'Unit cost and utilities'!$H$5+'Surv-rate CEA'!AB72*'Unit cost and utilities'!$H$5+('Surv-rate CEA'!AA71-'Surv-rate CEA'!AA72)*'Unit cost and utilities'!$G$14</f>
        <v>597.82361369442469</v>
      </c>
      <c r="AJ74" s="12">
        <f t="shared" si="48"/>
        <v>532.53679710075812</v>
      </c>
      <c r="AK74" s="12">
        <f>AI74-'Surv-rate CEA'!AB72*'Unit cost and utilities'!$H$5-('Surv-rate CEA'!AA71-'Surv-rate CEA'!AA72)*'Unit cost and utilities'!$G$14</f>
        <v>75.028799861418008</v>
      </c>
      <c r="AL74" s="12">
        <f t="shared" si="49"/>
        <v>66.835092915778503</v>
      </c>
      <c r="AM74" s="12">
        <f>'Surv-rate CEA'!AF72*'Unit cost and utilities'!$H$9+'Surv-rate CEA'!AE72*'Unit cost and utilities'!$H$9+('Surv-rate CEA'!AD71-'Surv-rate CEA'!AD72)*'Unit cost and utilities'!G81</f>
        <v>417.55649533114388</v>
      </c>
      <c r="AN74" s="12">
        <f t="shared" si="50"/>
        <v>371.95619834770474</v>
      </c>
      <c r="AO74" s="12">
        <f>AM74-'Surv-rate CEA'!AE72*'Unit cost and utilities'!$H$9-('Surv-rate CEA'!AD71-'Surv-rate CEA'!AD72)*'Unit cost and utilities'!G81</f>
        <v>64.831526419894431</v>
      </c>
      <c r="AP74" s="12">
        <f t="shared" si="51"/>
        <v>57.751438116412672</v>
      </c>
      <c r="AQ74" s="13">
        <f>'Surv-rate CEA'!AI72*'Unit cost and utilities'!$H$4+'Surv-rate CEA'!AH72*'Unit cost and utilities'!$H$4+('Surv-rate CEA'!AG71-'Surv-rate CEA'!AG72)*'Unit cost and utilities'!$G$14</f>
        <v>587.20602503723933</v>
      </c>
      <c r="AR74" s="12">
        <f t="shared" si="52"/>
        <v>523.0787286556382</v>
      </c>
      <c r="AS74" s="13">
        <f>AQ74-'Surv-rate CEA'!AH72*'Unit cost and utilities'!$H$4-('Surv-rate CEA'!AG71-'Surv-rate CEA'!AG72)*'Unit cost and utilities'!$G$14</f>
        <v>535.20061031663738</v>
      </c>
      <c r="AT74" s="12">
        <f t="shared" si="53"/>
        <v>476.75269476738487</v>
      </c>
      <c r="AU74" s="12">
        <f>'Surv-rate CEA'!AL72*'Unit cost and utilities'!$H$8+'Surv-rate CEA'!AK72*'Unit cost and utilities'!$H$8+('Surv-rate CEA'!AJ71-'Surv-rate CEA'!AJ72)*'Unit cost and utilities'!$G$14</f>
        <v>282.84420808413506</v>
      </c>
      <c r="AV74" s="12">
        <f t="shared" si="54"/>
        <v>251.9555019260531</v>
      </c>
      <c r="AW74" s="12">
        <f>AU74-'Surv-rate CEA'!AK72*'Unit cost and utilities'!$H$8-('Surv-rate CEA'!AJ71-'Surv-rate CEA'!AJ72)*'Unit cost and utilities'!$G$14</f>
        <v>82.396151271192196</v>
      </c>
      <c r="AX74" s="12">
        <f t="shared" si="55"/>
        <v>73.397874366700464</v>
      </c>
      <c r="AY74" s="12">
        <f>'Surv-rate CEA'!AO72*'Unit cost and utilities'!$H$5+'Surv-rate CEA'!AN72*'Unit cost and utilities'!$H$5+('Surv-rate CEA'!AM71-'Surv-rate CEA'!AM72)*'Unit cost and utilities'!$G$14</f>
        <v>597.82361369442469</v>
      </c>
      <c r="AZ74" s="12">
        <f t="shared" si="56"/>
        <v>532.53679710075812</v>
      </c>
      <c r="BA74" s="12">
        <f>AY74-'Surv-rate CEA'!AN72*'Unit cost and utilities'!$H$5-('Surv-rate CEA'!AM71-'Surv-rate CEA'!AM72)*'Unit cost and utilities'!$G$14</f>
        <v>75.028799861418008</v>
      </c>
      <c r="BB74" s="12">
        <f t="shared" si="57"/>
        <v>66.835092915778503</v>
      </c>
    </row>
    <row r="75" spans="1:54">
      <c r="A75" s="12">
        <v>70</v>
      </c>
      <c r="B75" s="12">
        <f t="shared" si="58"/>
        <v>3.9698630136986299</v>
      </c>
      <c r="C75" s="12">
        <f>'Surv-rate CEA'!D73*'Unit cost and utilities'!$H$7+'Surv-rate CEA'!E73*'Unit cost and utilities'!$H$7+'Unit cost and utilities'!$G$14*('Surv-rate CEA'!C72-'Surv-rate CEA'!C73)</f>
        <v>333.59529318087743</v>
      </c>
      <c r="D75" s="12">
        <f t="shared" si="32"/>
        <v>296.65924754411077</v>
      </c>
      <c r="E75" s="12">
        <f>C75-'Surv-rate CEA'!E73*'Unit cost and utilities'!$H$7-'Unit cost and utilities'!$G$14*('Surv-rate CEA'!C72-'Surv-rate CEA'!C73)</f>
        <v>20.243762985504205</v>
      </c>
      <c r="F75" s="12">
        <f t="shared" si="33"/>
        <v>18.002350805006053</v>
      </c>
      <c r="G75" s="12">
        <f>'Surv-rate CEA'!G73*'Unit cost and utilities'!$H$4+'Surv-rate CEA'!H73*'Unit cost and utilities'!$H$4+('Surv-rate CEA'!F72-'Surv-rate CEA'!F73)*'Unit cost and utilities'!$G$14</f>
        <v>575.46095389502671</v>
      </c>
      <c r="H75" s="12">
        <f t="shared" si="34"/>
        <v>511.74527058135578</v>
      </c>
      <c r="I75" s="12">
        <f>G75-'Surv-rate CEA'!H73*'Unit cost and utilities'!$H$4-('Surv-rate CEA'!F72-'Surv-rate CEA'!F73)*'Unit cost and utilities'!$G$14</f>
        <v>24.24314855014622</v>
      </c>
      <c r="J75" s="12">
        <f t="shared" si="35"/>
        <v>21.558919906843396</v>
      </c>
      <c r="K75" s="12">
        <f>'Surv-rate CEA'!K73*'Unit cost and utilities'!$H$10+'Surv-rate CEA'!J73*'Unit cost and utilities'!$H$10+('Surv-rate CEA'!I72-'Surv-rate CEA'!I73)*'Unit cost and utilities'!$G$14</f>
        <v>309.52414523630887</v>
      </c>
      <c r="L75" s="12">
        <f t="shared" si="36"/>
        <v>275.25328414256234</v>
      </c>
      <c r="M75" s="12">
        <f>K75-'Surv-rate CEA'!J73*'Unit cost and utilities'!$H$10-('Surv-rate CEA'!I72-'Surv-rate CEA'!I73)*'Unit cost and utilities'!$G$14</f>
        <v>35.129795822669507</v>
      </c>
      <c r="N75" s="12">
        <f t="shared" si="37"/>
        <v>31.24018536280947</v>
      </c>
      <c r="O75" s="12">
        <f>'Surv-rate CEA'!N73*'Unit cost and utilities'!$H$3+'Surv-rate CEA'!M73*'Unit cost and utilities'!$H$3+('Surv-rate CEA'!L72-'Surv-rate CEA'!L73)*'Unit cost and utilities'!$G$14</f>
        <v>575.46095389502671</v>
      </c>
      <c r="P75" s="12">
        <f t="shared" si="38"/>
        <v>511.74527058135578</v>
      </c>
      <c r="Q75" s="12">
        <f>O75-'Surv-rate CEA'!M73*'Unit cost and utilities'!$H$3-('Surv-rate CEA'!L72-'Surv-rate CEA'!L73)*'Unit cost and utilities'!$G$14</f>
        <v>525.43808745051501</v>
      </c>
      <c r="R75" s="12">
        <f t="shared" si="39"/>
        <v>467.26099210749203</v>
      </c>
      <c r="S75" s="12">
        <f>'Surv-rate CEA'!Q73*'Unit cost and utilities'!$H$11+'Surv-rate CEA'!P73*'Unit cost and utilities'!$H$11+('Surv-rate CEA'!O72-'Surv-rate CEA'!O73)*'Unit cost and utilities'!$G$14</f>
        <v>309.52414523630887</v>
      </c>
      <c r="T75" s="12">
        <f t="shared" si="40"/>
        <v>275.25328414256234</v>
      </c>
      <c r="U75" s="12">
        <f>S75-'Surv-rate CEA'!P73*'Unit cost and utilities'!$H$11-('Surv-rate CEA'!O72-'Surv-rate CEA'!O73)*'Unit cost and utilities'!$G$14</f>
        <v>35.129795822669507</v>
      </c>
      <c r="V75" s="12">
        <f t="shared" si="41"/>
        <v>31.24018536280947</v>
      </c>
      <c r="W75" s="12">
        <f>'Surv-rate CEA'!T73*'Unit cost and utilities'!$H$4+'Surv-rate CEA'!S73*'Unit cost and utilities'!$H$4+('Surv-rate CEA'!R72-'Surv-rate CEA'!R73)*'Unit cost and utilities'!$G$14</f>
        <v>575.46095389502671</v>
      </c>
      <c r="X75" s="12">
        <f t="shared" si="42"/>
        <v>511.74527058135578</v>
      </c>
      <c r="Y75" s="12">
        <f>W75-'Surv-rate CEA'!S73*'Unit cost and utilities'!$H$4-('Surv-rate CEA'!R72-'Surv-rate CEA'!R73)*'Unit cost and utilities'!$G$14</f>
        <v>525.43808745051501</v>
      </c>
      <c r="Z75" s="12">
        <f t="shared" si="43"/>
        <v>467.26099210749203</v>
      </c>
      <c r="AA75" s="12">
        <f>'Surv-rate CEA'!W73*'Unit cost and utilities'!$H$6+'Surv-rate CEA'!V73*'Unit cost and utilities'!$H$6+('Surv-rate CEA'!U72-'Surv-rate CEA'!U73)*'Unit cost and utilities'!$G$14</f>
        <v>323.20425312342388</v>
      </c>
      <c r="AB75" s="12">
        <f t="shared" si="44"/>
        <v>287.41871511557474</v>
      </c>
      <c r="AC75" s="12">
        <f>AA75-'Surv-rate CEA'!V73*'Unit cost and utilities'!$H$6-('Surv-rate CEA'!U72-'Surv-rate CEA'!U73)*'Unit cost and utilities'!$G$14</f>
        <v>73.603737410853867</v>
      </c>
      <c r="AD75" s="12">
        <f t="shared" si="45"/>
        <v>65.454248915013991</v>
      </c>
      <c r="AE75" s="12">
        <f>'Surv-rate CEA'!Z73*'Unit cost and utilities'!$H$12+'Surv-rate CEA'!Y73*'Unit cost and utilities'!$H$12+('Surv-rate CEA'!X72-'Surv-rate CEA'!X73)*'Unit cost and utilities'!$G$14</f>
        <v>309.52414523630887</v>
      </c>
      <c r="AF75" s="12">
        <f t="shared" si="46"/>
        <v>275.25328414256234</v>
      </c>
      <c r="AG75" s="12">
        <f>AE75-'Surv-rate CEA'!Y73*'Unit cost and utilities'!$H$12-('Surv-rate CEA'!X72-'Surv-rate CEA'!X73)*'Unit cost and utilities'!$G$14</f>
        <v>35.129795822669507</v>
      </c>
      <c r="AH75" s="12">
        <f t="shared" si="47"/>
        <v>31.24018536280947</v>
      </c>
      <c r="AI75" s="12">
        <f>'Surv-rate CEA'!AC73*'Unit cost and utilities'!$H$5+'Surv-rate CEA'!AB73*'Unit cost and utilities'!$H$5+('Surv-rate CEA'!AA72-'Surv-rate CEA'!AA73)*'Unit cost and utilities'!$G$14</f>
        <v>585.98422850630038</v>
      </c>
      <c r="AJ75" s="12">
        <f t="shared" si="48"/>
        <v>521.10339640535483</v>
      </c>
      <c r="AK75" s="12">
        <f>AI75-'Surv-rate CEA'!AB73*'Unit cost and utilities'!$H$5-('Surv-rate CEA'!AA72-'Surv-rate CEA'!AA73)*'Unit cost and utilities'!$G$14</f>
        <v>71.901260229154929</v>
      </c>
      <c r="AL75" s="12">
        <f t="shared" si="49"/>
        <v>63.940271919511304</v>
      </c>
      <c r="AM75" s="12">
        <f>'Surv-rate CEA'!AF73*'Unit cost and utilities'!$H$9+'Surv-rate CEA'!AE73*'Unit cost and utilities'!$H$9+('Surv-rate CEA'!AD72-'Surv-rate CEA'!AD73)*'Unit cost and utilities'!G82</f>
        <v>411.0872713987024</v>
      </c>
      <c r="AN75" s="12">
        <f t="shared" si="50"/>
        <v>365.57122687572547</v>
      </c>
      <c r="AO75" s="12">
        <f>AM75-'Surv-rate CEA'!AE73*'Unit cost and utilities'!$H$9-('Surv-rate CEA'!AD72-'Surv-rate CEA'!AD73)*'Unit cost and utilities'!G82</f>
        <v>62.472067538323245</v>
      </c>
      <c r="AP75" s="12">
        <f t="shared" si="51"/>
        <v>55.555090036582676</v>
      </c>
      <c r="AQ75" s="13">
        <f>'Surv-rate CEA'!AI73*'Unit cost and utilities'!$H$4+'Surv-rate CEA'!AH73*'Unit cost and utilities'!$H$4+('Surv-rate CEA'!AG72-'Surv-rate CEA'!AG73)*'Unit cost and utilities'!$G$14</f>
        <v>575.46095389502671</v>
      </c>
      <c r="AR75" s="12">
        <f t="shared" si="52"/>
        <v>511.74527058135578</v>
      </c>
      <c r="AS75" s="13">
        <f>AQ75-'Surv-rate CEA'!AH73*'Unit cost and utilities'!$H$4-('Surv-rate CEA'!AG72-'Surv-rate CEA'!AG73)*'Unit cost and utilities'!$G$14</f>
        <v>525.43808745051501</v>
      </c>
      <c r="AT75" s="12">
        <f t="shared" si="53"/>
        <v>467.26099210749203</v>
      </c>
      <c r="AU75" s="12">
        <f>'Surv-rate CEA'!AL73*'Unit cost and utilities'!$H$8+'Surv-rate CEA'!AK73*'Unit cost and utilities'!$H$8+('Surv-rate CEA'!AJ72-'Surv-rate CEA'!AJ73)*'Unit cost and utilities'!$G$14</f>
        <v>277.30650520165932</v>
      </c>
      <c r="AV75" s="12">
        <f t="shared" si="54"/>
        <v>246.602817407278</v>
      </c>
      <c r="AW75" s="12">
        <f>AU75-'Surv-rate CEA'!AK73*'Unit cost and utilities'!$H$8-('Surv-rate CEA'!AJ72-'Surv-rate CEA'!AJ73)*'Unit cost and utilities'!$G$14</f>
        <v>79.538801899880951</v>
      </c>
      <c r="AX75" s="12">
        <f t="shared" si="55"/>
        <v>70.732176396100755</v>
      </c>
      <c r="AY75" s="12">
        <f>'Surv-rate CEA'!AO73*'Unit cost and utilities'!$H$5+'Surv-rate CEA'!AN73*'Unit cost and utilities'!$H$5+('Surv-rate CEA'!AM72-'Surv-rate CEA'!AM73)*'Unit cost and utilities'!$G$14</f>
        <v>585.98422850630038</v>
      </c>
      <c r="AZ75" s="12">
        <f t="shared" si="56"/>
        <v>521.10339640535483</v>
      </c>
      <c r="BA75" s="12">
        <f>AY75-'Surv-rate CEA'!AN73*'Unit cost and utilities'!$H$5-('Surv-rate CEA'!AM72-'Surv-rate CEA'!AM73)*'Unit cost and utilities'!$G$14</f>
        <v>71.901260229154929</v>
      </c>
      <c r="BB75" s="12">
        <f t="shared" si="57"/>
        <v>63.940271919511304</v>
      </c>
    </row>
    <row r="76" spans="1:54">
      <c r="A76" s="12">
        <v>71</v>
      </c>
      <c r="B76" s="12">
        <f t="shared" si="58"/>
        <v>4.0273972602739727</v>
      </c>
      <c r="C76" s="12">
        <f>'Surv-rate CEA'!D74*'Unit cost and utilities'!$H$7+'Surv-rate CEA'!E74*'Unit cost and utilities'!$H$7+'Unit cost and utilities'!$G$14*('Surv-rate CEA'!C73-'Surv-rate CEA'!C74)</f>
        <v>327.53145504797914</v>
      </c>
      <c r="D76" s="12">
        <f t="shared" si="32"/>
        <v>290.77188436883</v>
      </c>
      <c r="E76" s="12">
        <f>C76-'Surv-rate CEA'!E74*'Unit cost and utilities'!$H$7-'Unit cost and utilities'!$G$14*('Surv-rate CEA'!C73-'Surv-rate CEA'!C74)</f>
        <v>19.364564607193856</v>
      </c>
      <c r="F76" s="12">
        <f t="shared" si="33"/>
        <v>17.191237220226341</v>
      </c>
      <c r="G76" s="12">
        <f>'Surv-rate CEA'!G74*'Unit cost and utilities'!$H$4+'Surv-rate CEA'!H74*'Unit cost and utilities'!$H$4+('Surv-rate CEA'!F73-'Surv-rate CEA'!F74)*'Unit cost and utilities'!$G$14</f>
        <v>564.05208896406953</v>
      </c>
      <c r="H76" s="12">
        <f t="shared" si="34"/>
        <v>500.74729087083261</v>
      </c>
      <c r="I76" s="12">
        <f>G76-'Surv-rate CEA'!H74*'Unit cost and utilities'!$H$4-('Surv-rate CEA'!F73-'Surv-rate CEA'!F74)*'Unit cost and utilities'!$G$14</f>
        <v>23.080372671579038</v>
      </c>
      <c r="J76" s="12">
        <f t="shared" si="35"/>
        <v>20.490012028514304</v>
      </c>
      <c r="K76" s="12">
        <f>'Surv-rate CEA'!K74*'Unit cost and utilities'!$H$10+'Surv-rate CEA'!J74*'Unit cost and utilities'!$H$10+('Surv-rate CEA'!I73-'Surv-rate CEA'!I74)*'Unit cost and utilities'!$G$14</f>
        <v>303.74135635099947</v>
      </c>
      <c r="L76" s="12">
        <f t="shared" si="36"/>
        <v>269.65180041711335</v>
      </c>
      <c r="M76" s="12">
        <f>K76-'Surv-rate CEA'!J74*'Unit cost and utilities'!$H$10-('Surv-rate CEA'!I73-'Surv-rate CEA'!I74)*'Unit cost and utilities'!$G$14</f>
        <v>33.725454747499846</v>
      </c>
      <c r="N76" s="12">
        <f t="shared" si="37"/>
        <v>29.940373289306581</v>
      </c>
      <c r="O76" s="12">
        <f>'Surv-rate CEA'!N74*'Unit cost and utilities'!$H$3+'Surv-rate CEA'!M74*'Unit cost and utilities'!$H$3+('Surv-rate CEA'!L73-'Surv-rate CEA'!L74)*'Unit cost and utilities'!$G$14</f>
        <v>564.05208896406953</v>
      </c>
      <c r="P76" s="12">
        <f t="shared" si="38"/>
        <v>500.74729087083261</v>
      </c>
      <c r="Q76" s="12">
        <f>O76-'Surv-rate CEA'!M74*'Unit cost and utilities'!$H$3-('Surv-rate CEA'!L73-'Surv-rate CEA'!L74)*'Unit cost and utilities'!$G$14</f>
        <v>515.91442040828031</v>
      </c>
      <c r="R76" s="12">
        <f t="shared" si="39"/>
        <v>458.01221801183459</v>
      </c>
      <c r="S76" s="12">
        <f>'Surv-rate CEA'!Q74*'Unit cost and utilities'!$H$11+'Surv-rate CEA'!P74*'Unit cost and utilities'!$H$11+('Surv-rate CEA'!O73-'Surv-rate CEA'!O74)*'Unit cost and utilities'!$G$14</f>
        <v>303.74135635099947</v>
      </c>
      <c r="T76" s="12">
        <f t="shared" si="40"/>
        <v>269.65180041711335</v>
      </c>
      <c r="U76" s="12">
        <f>S76-'Surv-rate CEA'!P74*'Unit cost and utilities'!$H$11-('Surv-rate CEA'!O73-'Surv-rate CEA'!O74)*'Unit cost and utilities'!$G$14</f>
        <v>33.725454747499846</v>
      </c>
      <c r="V76" s="12">
        <f t="shared" si="41"/>
        <v>29.940373289306581</v>
      </c>
      <c r="W76" s="12">
        <f>'Surv-rate CEA'!T74*'Unit cost and utilities'!$H$4+'Surv-rate CEA'!S74*'Unit cost and utilities'!$H$4+('Surv-rate CEA'!R73-'Surv-rate CEA'!R74)*'Unit cost and utilities'!$G$14</f>
        <v>564.05208896406953</v>
      </c>
      <c r="X76" s="12">
        <f t="shared" si="42"/>
        <v>500.74729087083261</v>
      </c>
      <c r="Y76" s="12">
        <f>W76-'Surv-rate CEA'!S74*'Unit cost and utilities'!$H$4-('Surv-rate CEA'!R73-'Surv-rate CEA'!R74)*'Unit cost and utilities'!$G$14</f>
        <v>515.91442040828031</v>
      </c>
      <c r="Z76" s="12">
        <f t="shared" si="43"/>
        <v>458.01221801183459</v>
      </c>
      <c r="AA76" s="12">
        <f>'Surv-rate CEA'!W74*'Unit cost and utilities'!$H$6+'Surv-rate CEA'!V74*'Unit cost and utilities'!$H$6+('Surv-rate CEA'!U73-'Surv-rate CEA'!U74)*'Unit cost and utilities'!$G$14</f>
        <v>317.25981252891478</v>
      </c>
      <c r="AB76" s="12">
        <f t="shared" si="44"/>
        <v>281.65305072766466</v>
      </c>
      <c r="AC76" s="12">
        <f>AA76-'Surv-rate CEA'!V74*'Unit cost and utilities'!$H$6-('Surv-rate CEA'!U73-'Surv-rate CEA'!U74)*'Unit cost and utilities'!$G$14</f>
        <v>71.028410218444918</v>
      </c>
      <c r="AD76" s="12">
        <f t="shared" si="45"/>
        <v>63.056736580961612</v>
      </c>
      <c r="AE76" s="12">
        <f>'Surv-rate CEA'!Z74*'Unit cost and utilities'!$H$12+'Surv-rate CEA'!Y74*'Unit cost and utilities'!$H$12+('Surv-rate CEA'!X73-'Surv-rate CEA'!X74)*'Unit cost and utilities'!$G$14</f>
        <v>303.74135635099947</v>
      </c>
      <c r="AF76" s="12">
        <f t="shared" si="46"/>
        <v>269.65180041711335</v>
      </c>
      <c r="AG76" s="12">
        <f>AE76-'Surv-rate CEA'!Y74*'Unit cost and utilities'!$H$12-('Surv-rate CEA'!X73-'Surv-rate CEA'!X74)*'Unit cost and utilities'!$G$14</f>
        <v>33.725454747499846</v>
      </c>
      <c r="AH76" s="12">
        <f t="shared" si="47"/>
        <v>29.940373289306581</v>
      </c>
      <c r="AI76" s="12">
        <f>'Surv-rate CEA'!AC74*'Unit cost and utilities'!$H$5+'Surv-rate CEA'!AB74*'Unit cost and utilities'!$H$5+('Surv-rate CEA'!AA73-'Surv-rate CEA'!AA74)*'Unit cost and utilities'!$G$14</f>
        <v>574.48092599335985</v>
      </c>
      <c r="AJ76" s="12">
        <f t="shared" si="48"/>
        <v>510.0056767389562</v>
      </c>
      <c r="AK76" s="12">
        <f>AI76-'Surv-rate CEA'!AB74*'Unit cost and utilities'!$H$5-('Surv-rate CEA'!AA73-'Surv-rate CEA'!AA74)*'Unit cost and utilities'!$G$14</f>
        <v>68.927118482590757</v>
      </c>
      <c r="AL76" s="12">
        <f t="shared" si="49"/>
        <v>61.191277406808517</v>
      </c>
      <c r="AM76" s="12">
        <f>'Surv-rate CEA'!AF74*'Unit cost and utilities'!$H$9+'Surv-rate CEA'!AE74*'Unit cost and utilities'!$H$9+('Surv-rate CEA'!AD73-'Surv-rate CEA'!AD74)*'Unit cost and utilities'!G83</f>
        <v>404.76595836085949</v>
      </c>
      <c r="AN76" s="12">
        <f t="shared" si="50"/>
        <v>359.33819065928111</v>
      </c>
      <c r="AO76" s="12">
        <f>AM76-'Surv-rate CEA'!AE74*'Unit cost and utilities'!$H$9-('Surv-rate CEA'!AD73-'Surv-rate CEA'!AD74)*'Unit cost and utilities'!G83</f>
        <v>60.214670959851958</v>
      </c>
      <c r="AP76" s="12">
        <f t="shared" si="51"/>
        <v>53.456646901533212</v>
      </c>
      <c r="AQ76" s="13">
        <f>'Surv-rate CEA'!AI74*'Unit cost and utilities'!$H$4+'Surv-rate CEA'!AH74*'Unit cost and utilities'!$H$4+('Surv-rate CEA'!AG73-'Surv-rate CEA'!AG74)*'Unit cost and utilities'!$G$14</f>
        <v>564.05208896406953</v>
      </c>
      <c r="AR76" s="12">
        <f t="shared" si="52"/>
        <v>500.74729087083261</v>
      </c>
      <c r="AS76" s="13">
        <f>AQ76-'Surv-rate CEA'!AH74*'Unit cost and utilities'!$H$4-('Surv-rate CEA'!AG73-'Surv-rate CEA'!AG74)*'Unit cost and utilities'!$G$14</f>
        <v>515.91442040828031</v>
      </c>
      <c r="AT76" s="12">
        <f t="shared" si="53"/>
        <v>458.01221801183459</v>
      </c>
      <c r="AU76" s="12">
        <f>'Surv-rate CEA'!AL74*'Unit cost and utilities'!$H$8+'Surv-rate CEA'!AK74*'Unit cost and utilities'!$H$8+('Surv-rate CEA'!AJ73-'Surv-rate CEA'!AJ74)*'Unit cost and utilities'!$G$14</f>
        <v>271.92519688916639</v>
      </c>
      <c r="AV76" s="12">
        <f t="shared" si="54"/>
        <v>241.40643803278542</v>
      </c>
      <c r="AW76" s="12">
        <f>AU76-'Surv-rate CEA'!AK74*'Unit cost and utilities'!$H$8-('Surv-rate CEA'!AJ73-'Surv-rate CEA'!AJ74)*'Unit cost and utilities'!$G$14</f>
        <v>76.799601830033367</v>
      </c>
      <c r="AX76" s="12">
        <f t="shared" si="55"/>
        <v>68.180214751048624</v>
      </c>
      <c r="AY76" s="12">
        <f>'Surv-rate CEA'!AO74*'Unit cost and utilities'!$H$5+'Surv-rate CEA'!AN74*'Unit cost and utilities'!$H$5+('Surv-rate CEA'!AM73-'Surv-rate CEA'!AM74)*'Unit cost and utilities'!$G$14</f>
        <v>574.48092599335985</v>
      </c>
      <c r="AZ76" s="12">
        <f t="shared" si="56"/>
        <v>510.0056767389562</v>
      </c>
      <c r="BA76" s="12">
        <f>AY76-'Surv-rate CEA'!AN74*'Unit cost and utilities'!$H$5-('Surv-rate CEA'!AM73-'Surv-rate CEA'!AM74)*'Unit cost and utilities'!$G$14</f>
        <v>68.927118482590757</v>
      </c>
      <c r="BB76" s="12">
        <f t="shared" si="57"/>
        <v>61.191277406808517</v>
      </c>
    </row>
    <row r="77" spans="1:54">
      <c r="A77" s="12">
        <v>72</v>
      </c>
      <c r="B77" s="12">
        <f t="shared" si="58"/>
        <v>4.0849315068493155</v>
      </c>
      <c r="C77" s="12">
        <f>'Surv-rate CEA'!D75*'Unit cost and utilities'!$H$7+'Surv-rate CEA'!E75*'Unit cost and utilities'!$H$7+'Unit cost and utilities'!$G$14*('Surv-rate CEA'!C74-'Surv-rate CEA'!C75)</f>
        <v>321.62797142085969</v>
      </c>
      <c r="D77" s="12">
        <f t="shared" si="32"/>
        <v>285.04578792564826</v>
      </c>
      <c r="E77" s="12">
        <f>C77-'Surv-rate CEA'!E75*'Unit cost and utilities'!$H$7-'Unit cost and utilities'!$G$14*('Surv-rate CEA'!C74-'Surv-rate CEA'!C75)</f>
        <v>18.530099346510024</v>
      </c>
      <c r="F77" s="12">
        <f t="shared" si="33"/>
        <v>16.422473285617727</v>
      </c>
      <c r="G77" s="12">
        <f>'Surv-rate CEA'!G75*'Unit cost and utilities'!$H$4+'Surv-rate CEA'!H75*'Unit cost and utilities'!$H$4+('Surv-rate CEA'!F74-'Surv-rate CEA'!F75)*'Unit cost and utilities'!$G$14</f>
        <v>552.96668606720573</v>
      </c>
      <c r="H77" s="12">
        <f t="shared" si="34"/>
        <v>490.07188034777528</v>
      </c>
      <c r="I77" s="12">
        <f>G77-'Surv-rate CEA'!H75*'Unit cost and utilities'!$H$4-('Surv-rate CEA'!F74-'Surv-rate CEA'!F75)*'Unit cost and utilities'!$G$14</f>
        <v>21.982384408921</v>
      </c>
      <c r="J77" s="12">
        <f t="shared" si="35"/>
        <v>19.482093104788277</v>
      </c>
      <c r="K77" s="12">
        <f>'Surv-rate CEA'!K75*'Unit cost and utilities'!$H$10+'Surv-rate CEA'!J75*'Unit cost and utilities'!$H$10+('Surv-rate CEA'!I74-'Surv-rate CEA'!I75)*'Unit cost and utilities'!$G$14</f>
        <v>298.11514470083398</v>
      </c>
      <c r="L77" s="12">
        <f t="shared" si="36"/>
        <v>264.20732605567957</v>
      </c>
      <c r="M77" s="12">
        <f>K77-'Surv-rate CEA'!J75*'Unit cost and utilities'!$H$10-('Surv-rate CEA'!I74-'Surv-rate CEA'!I75)*'Unit cost and utilities'!$G$14</f>
        <v>32.38732053397645</v>
      </c>
      <c r="N77" s="12">
        <f t="shared" si="37"/>
        <v>28.703564741661324</v>
      </c>
      <c r="O77" s="12">
        <f>'Surv-rate CEA'!N75*'Unit cost and utilities'!$H$3+'Surv-rate CEA'!M75*'Unit cost and utilities'!$H$3+('Surv-rate CEA'!L74-'Surv-rate CEA'!L75)*'Unit cost and utilities'!$G$14</f>
        <v>552.96668606720573</v>
      </c>
      <c r="P77" s="12">
        <f t="shared" si="38"/>
        <v>490.07188034777528</v>
      </c>
      <c r="Q77" s="12">
        <f>O77-'Surv-rate CEA'!M75*'Unit cost and utilities'!$H$3-('Surv-rate CEA'!L74-'Surv-rate CEA'!L75)*'Unit cost and utilities'!$G$14</f>
        <v>506.62264006882367</v>
      </c>
      <c r="R77" s="12">
        <f t="shared" si="39"/>
        <v>448.99903755704241</v>
      </c>
      <c r="S77" s="12">
        <f>'Surv-rate CEA'!Q75*'Unit cost and utilities'!$H$11+'Surv-rate CEA'!P75*'Unit cost and utilities'!$H$11+('Surv-rate CEA'!O74-'Surv-rate CEA'!O75)*'Unit cost and utilities'!$G$14</f>
        <v>298.11514470083398</v>
      </c>
      <c r="T77" s="12">
        <f t="shared" si="40"/>
        <v>264.20732605567957</v>
      </c>
      <c r="U77" s="12">
        <f>S77-'Surv-rate CEA'!P75*'Unit cost and utilities'!$H$11-('Surv-rate CEA'!O74-'Surv-rate CEA'!O75)*'Unit cost and utilities'!$G$14</f>
        <v>32.38732053397645</v>
      </c>
      <c r="V77" s="12">
        <f t="shared" si="41"/>
        <v>28.703564741661324</v>
      </c>
      <c r="W77" s="12">
        <f>'Surv-rate CEA'!T75*'Unit cost and utilities'!$H$4+'Surv-rate CEA'!S75*'Unit cost and utilities'!$H$4+('Surv-rate CEA'!R74-'Surv-rate CEA'!R75)*'Unit cost and utilities'!$G$14</f>
        <v>552.96668606720573</v>
      </c>
      <c r="X77" s="12">
        <f t="shared" si="42"/>
        <v>490.07188034777528</v>
      </c>
      <c r="Y77" s="12">
        <f>W77-'Surv-rate CEA'!S75*'Unit cost and utilities'!$H$4-('Surv-rate CEA'!R74-'Surv-rate CEA'!R75)*'Unit cost and utilities'!$G$14</f>
        <v>506.62264006882367</v>
      </c>
      <c r="Z77" s="12">
        <f t="shared" si="43"/>
        <v>448.99903755704241</v>
      </c>
      <c r="AA77" s="12">
        <f>'Surv-rate CEA'!W75*'Unit cost and utilities'!$H$6+'Surv-rate CEA'!V75*'Unit cost and utilities'!$H$6+('Surv-rate CEA'!U74-'Surv-rate CEA'!U75)*'Unit cost and utilities'!$G$14</f>
        <v>311.47417044186318</v>
      </c>
      <c r="AB77" s="12">
        <f t="shared" si="44"/>
        <v>276.0468871530814</v>
      </c>
      <c r="AC77" s="12">
        <f>AA77-'Surv-rate CEA'!V75*'Unit cost and utilities'!$H$6-('Surv-rate CEA'!U74-'Surv-rate CEA'!U75)*'Unit cost and utilities'!$G$14</f>
        <v>68.56037571852724</v>
      </c>
      <c r="AD77" s="12">
        <f t="shared" si="45"/>
        <v>60.762272108459399</v>
      </c>
      <c r="AE77" s="12">
        <f>'Surv-rate CEA'!Z75*'Unit cost and utilities'!$H$12+'Surv-rate CEA'!Y75*'Unit cost and utilities'!$H$12+('Surv-rate CEA'!X74-'Surv-rate CEA'!X75)*'Unit cost and utilities'!$G$14</f>
        <v>298.11514470083398</v>
      </c>
      <c r="AF77" s="12">
        <f t="shared" si="46"/>
        <v>264.20732605567957</v>
      </c>
      <c r="AG77" s="12">
        <f>AE77-'Surv-rate CEA'!Y75*'Unit cost and utilities'!$H$12-('Surv-rate CEA'!X74-'Surv-rate CEA'!X75)*'Unit cost and utilities'!$G$14</f>
        <v>32.38732053397645</v>
      </c>
      <c r="AH77" s="12">
        <f t="shared" si="47"/>
        <v>28.703564741661324</v>
      </c>
      <c r="AI77" s="12">
        <f>'Surv-rate CEA'!AC75*'Unit cost and utilities'!$H$5+'Surv-rate CEA'!AB75*'Unit cost and utilities'!$H$5+('Surv-rate CEA'!AA74-'Surv-rate CEA'!AA75)*'Unit cost and utilities'!$G$14</f>
        <v>563.30105977171149</v>
      </c>
      <c r="AJ77" s="12">
        <f t="shared" si="48"/>
        <v>499.23081538164496</v>
      </c>
      <c r="AK77" s="12">
        <f>AI77-'Surv-rate CEA'!AB75*'Unit cost and utilities'!$H$5-('Surv-rate CEA'!AA74-'Surv-rate CEA'!AA75)*'Unit cost and utilities'!$G$14</f>
        <v>66.097671693226019</v>
      </c>
      <c r="AL77" s="12">
        <f t="shared" si="49"/>
        <v>58.579677708418593</v>
      </c>
      <c r="AM77" s="12">
        <f>'Surv-rate CEA'!AF75*'Unit cost and utilities'!$H$9+'Surv-rate CEA'!AE75*'Unit cost and utilities'!$H$9+('Surv-rate CEA'!AD74-'Surv-rate CEA'!AD75)*'Unit cost and utilities'!G84</f>
        <v>398.58799206830713</v>
      </c>
      <c r="AN77" s="12">
        <f t="shared" si="50"/>
        <v>353.25232365484459</v>
      </c>
      <c r="AO77" s="12">
        <f>AM77-'Surv-rate CEA'!AE75*'Unit cost and utilities'!$H$9-('Surv-rate CEA'!AD74-'Surv-rate CEA'!AD75)*'Unit cost and utilities'!G84</f>
        <v>58.054189242100847</v>
      </c>
      <c r="AP77" s="12">
        <f t="shared" si="51"/>
        <v>51.451066403816128</v>
      </c>
      <c r="AQ77" s="13">
        <f>'Surv-rate CEA'!AI75*'Unit cost and utilities'!$H$4+'Surv-rate CEA'!AH75*'Unit cost and utilities'!$H$4+('Surv-rate CEA'!AG74-'Surv-rate CEA'!AG75)*'Unit cost and utilities'!$G$14</f>
        <v>552.96668606720573</v>
      </c>
      <c r="AR77" s="12">
        <f t="shared" si="52"/>
        <v>490.07188034777528</v>
      </c>
      <c r="AS77" s="13">
        <f>AQ77-'Surv-rate CEA'!AH75*'Unit cost and utilities'!$H$4-('Surv-rate CEA'!AG74-'Surv-rate CEA'!AG75)*'Unit cost and utilities'!$G$14</f>
        <v>506.62264006882367</v>
      </c>
      <c r="AT77" s="12">
        <f t="shared" si="53"/>
        <v>448.99903755704241</v>
      </c>
      <c r="AU77" s="12">
        <f>'Surv-rate CEA'!AL75*'Unit cost and utilities'!$H$8+'Surv-rate CEA'!AK75*'Unit cost and utilities'!$H$8+('Surv-rate CEA'!AJ74-'Surv-rate CEA'!AJ75)*'Unit cost and utilities'!$G$14</f>
        <v>266.69440888632209</v>
      </c>
      <c r="AV77" s="12">
        <f t="shared" si="54"/>
        <v>236.36040603226056</v>
      </c>
      <c r="AW77" s="12">
        <f>AU77-'Surv-rate CEA'!AK75*'Unit cost and utilities'!$H$8-('Surv-rate CEA'!AJ74-'Surv-rate CEA'!AJ75)*'Unit cost and utilities'!$G$14</f>
        <v>74.172841931913993</v>
      </c>
      <c r="AX77" s="12">
        <f t="shared" si="55"/>
        <v>65.736372610145892</v>
      </c>
      <c r="AY77" s="12">
        <f>'Surv-rate CEA'!AO75*'Unit cost and utilities'!$H$5+'Surv-rate CEA'!AN75*'Unit cost and utilities'!$H$5+('Surv-rate CEA'!AM74-'Surv-rate CEA'!AM75)*'Unit cost and utilities'!$G$14</f>
        <v>563.30105977171149</v>
      </c>
      <c r="AZ77" s="12">
        <f t="shared" si="56"/>
        <v>499.23081538164496</v>
      </c>
      <c r="BA77" s="12">
        <f>AY77-'Surv-rate CEA'!AN75*'Unit cost and utilities'!$H$5-('Surv-rate CEA'!AM74-'Surv-rate CEA'!AM75)*'Unit cost and utilities'!$G$14</f>
        <v>66.097671693226019</v>
      </c>
      <c r="BB77" s="12">
        <f t="shared" si="57"/>
        <v>58.579677708418593</v>
      </c>
    </row>
    <row r="78" spans="1:54">
      <c r="A78" s="12">
        <v>73</v>
      </c>
      <c r="B78" s="12">
        <f t="shared" si="58"/>
        <v>4.1424657534246574</v>
      </c>
      <c r="C78" s="12">
        <f>'Surv-rate CEA'!D76*'Unit cost and utilities'!$H$7+'Surv-rate CEA'!E76*'Unit cost and utilities'!$H$7+'Unit cost and utilities'!$G$14*('Surv-rate CEA'!C75-'Surv-rate CEA'!C76)</f>
        <v>315.87917174812344</v>
      </c>
      <c r="D78" s="12">
        <f t="shared" si="32"/>
        <v>279.47516864246165</v>
      </c>
      <c r="E78" s="12">
        <f>C78-'Surv-rate CEA'!E76*'Unit cost and utilities'!$H$7-'Unit cost and utilities'!$G$14*('Surv-rate CEA'!C75-'Surv-rate CEA'!C76)</f>
        <v>17.737743870950876</v>
      </c>
      <c r="F78" s="12">
        <f t="shared" si="33"/>
        <v>15.693529054912233</v>
      </c>
      <c r="G78" s="12">
        <f>'Surv-rate CEA'!G76*'Unit cost and utilities'!$H$4+'Surv-rate CEA'!H76*'Unit cost and utilities'!$H$4+('Surv-rate CEA'!F75-'Surv-rate CEA'!F76)*'Unit cost and utilities'!$G$14</f>
        <v>542.19260670392043</v>
      </c>
      <c r="H78" s="12">
        <f t="shared" si="34"/>
        <v>479.7067478576933</v>
      </c>
      <c r="I78" s="12">
        <f>G78-'Surv-rate CEA'!H76*'Unit cost and utilities'!$H$4-('Surv-rate CEA'!F75-'Surv-rate CEA'!F76)*'Unit cost and utilities'!$G$14</f>
        <v>20.945052331056008</v>
      </c>
      <c r="J78" s="12">
        <f t="shared" si="35"/>
        <v>18.531206093938472</v>
      </c>
      <c r="K78" s="12">
        <f>'Surv-rate CEA'!K76*'Unit cost and utilities'!$H$10+'Surv-rate CEA'!J76*'Unit cost and utilities'!$H$10+('Surv-rate CEA'!I75-'Surv-rate CEA'!I76)*'Unit cost and utilities'!$G$14</f>
        <v>292.63985444241962</v>
      </c>
      <c r="L78" s="12">
        <f t="shared" si="36"/>
        <v>258.91410383022992</v>
      </c>
      <c r="M78" s="12">
        <f>K78-'Surv-rate CEA'!J76*'Unit cost and utilities'!$H$10-('Surv-rate CEA'!I75-'Surv-rate CEA'!I76)*'Unit cost and utilities'!$G$14</f>
        <v>31.111775934008985</v>
      </c>
      <c r="N78" s="12">
        <f t="shared" si="37"/>
        <v>27.526249286410241</v>
      </c>
      <c r="O78" s="12">
        <f>'Surv-rate CEA'!N76*'Unit cost and utilities'!$H$3+'Surv-rate CEA'!M76*'Unit cost and utilities'!$H$3+('Surv-rate CEA'!L75-'Surv-rate CEA'!L76)*'Unit cost and utilities'!$G$14</f>
        <v>542.19260670392043</v>
      </c>
      <c r="P78" s="12">
        <f t="shared" si="38"/>
        <v>479.7067478576933</v>
      </c>
      <c r="Q78" s="12">
        <f>O78-'Surv-rate CEA'!M76*'Unit cost and utilities'!$H$3-('Surv-rate CEA'!L75-'Surv-rate CEA'!L76)*'Unit cost and utilities'!$G$14</f>
        <v>497.55598442505135</v>
      </c>
      <c r="R78" s="12">
        <f t="shared" si="39"/>
        <v>440.21434489241005</v>
      </c>
      <c r="S78" s="12">
        <f>'Surv-rate CEA'!Q76*'Unit cost and utilities'!$H$11+'Surv-rate CEA'!P76*'Unit cost and utilities'!$H$11+('Surv-rate CEA'!O75-'Surv-rate CEA'!O76)*'Unit cost and utilities'!$G$14</f>
        <v>292.63985444241962</v>
      </c>
      <c r="T78" s="12">
        <f t="shared" si="40"/>
        <v>258.91410383022992</v>
      </c>
      <c r="U78" s="12">
        <f>S78-'Surv-rate CEA'!P76*'Unit cost and utilities'!$H$11-('Surv-rate CEA'!O75-'Surv-rate CEA'!O76)*'Unit cost and utilities'!$G$14</f>
        <v>31.111775934008985</v>
      </c>
      <c r="V78" s="12">
        <f t="shared" si="41"/>
        <v>27.526249286410241</v>
      </c>
      <c r="W78" s="12">
        <f>'Surv-rate CEA'!T76*'Unit cost and utilities'!$H$4+'Surv-rate CEA'!S76*'Unit cost and utilities'!$H$4+('Surv-rate CEA'!R75-'Surv-rate CEA'!R76)*'Unit cost and utilities'!$G$14</f>
        <v>542.19260670392043</v>
      </c>
      <c r="X78" s="12">
        <f t="shared" si="42"/>
        <v>479.7067478576933</v>
      </c>
      <c r="Y78" s="12">
        <f>W78-'Surv-rate CEA'!S76*'Unit cost and utilities'!$H$4-('Surv-rate CEA'!R75-'Surv-rate CEA'!R76)*'Unit cost and utilities'!$G$14</f>
        <v>497.55598442505135</v>
      </c>
      <c r="Z78" s="12">
        <f t="shared" si="43"/>
        <v>440.21434489241005</v>
      </c>
      <c r="AA78" s="12">
        <f>'Surv-rate CEA'!W76*'Unit cost and utilities'!$H$6+'Surv-rate CEA'!V76*'Unit cost and utilities'!$H$6+('Surv-rate CEA'!U75-'Surv-rate CEA'!U76)*'Unit cost and utilities'!$G$14</f>
        <v>305.84165981748953</v>
      </c>
      <c r="AB78" s="12">
        <f t="shared" si="44"/>
        <v>270.59444591535043</v>
      </c>
      <c r="AC78" s="12">
        <f>AA78-'Surv-rate CEA'!V76*'Unit cost and utilities'!$H$6-('Surv-rate CEA'!U75-'Surv-rate CEA'!U76)*'Unit cost and utilities'!$G$14</f>
        <v>66.194415177142545</v>
      </c>
      <c r="AD78" s="12">
        <f t="shared" si="45"/>
        <v>58.565733354437093</v>
      </c>
      <c r="AE78" s="12">
        <f>'Surv-rate CEA'!Z76*'Unit cost and utilities'!$H$12+'Surv-rate CEA'!Y76*'Unit cost and utilities'!$H$12+('Surv-rate CEA'!X75-'Surv-rate CEA'!X76)*'Unit cost and utilities'!$G$14</f>
        <v>292.63985444241962</v>
      </c>
      <c r="AF78" s="12">
        <f t="shared" si="46"/>
        <v>258.91410383022992</v>
      </c>
      <c r="AG78" s="12">
        <f>AE78-'Surv-rate CEA'!Y76*'Unit cost and utilities'!$H$12-('Surv-rate CEA'!X75-'Surv-rate CEA'!X76)*'Unit cost and utilities'!$G$14</f>
        <v>31.111775934008985</v>
      </c>
      <c r="AH78" s="12">
        <f t="shared" si="47"/>
        <v>27.526249286410241</v>
      </c>
      <c r="AI78" s="12">
        <f>'Surv-rate CEA'!AC76*'Unit cost and utilities'!$H$5+'Surv-rate CEA'!AB76*'Unit cost and utilities'!$H$5+('Surv-rate CEA'!AA75-'Surv-rate CEA'!AA76)*'Unit cost and utilities'!$G$14</f>
        <v>552.4325804850256</v>
      </c>
      <c r="AJ78" s="12">
        <f t="shared" si="48"/>
        <v>488.76659939374429</v>
      </c>
      <c r="AK78" s="12">
        <f>AI78-'Surv-rate CEA'!AB76*'Unit cost and utilities'!$H$5-('Surv-rate CEA'!AA75-'Surv-rate CEA'!AA76)*'Unit cost and utilities'!$G$14</f>
        <v>63.404779501230237</v>
      </c>
      <c r="AL78" s="12">
        <f t="shared" si="49"/>
        <v>56.097593727940016</v>
      </c>
      <c r="AM78" s="12">
        <f>'Surv-rate CEA'!AF76*'Unit cost and utilities'!$H$9+'Surv-rate CEA'!AE76*'Unit cost and utilities'!$H$9+('Surv-rate CEA'!AD75-'Surv-rate CEA'!AD76)*'Unit cost and utilities'!G85</f>
        <v>392.54898669896596</v>
      </c>
      <c r="AN78" s="12">
        <f t="shared" si="50"/>
        <v>347.30904747844517</v>
      </c>
      <c r="AO78" s="12">
        <f>AM78-'Surv-rate CEA'!AE76*'Unit cost and utilities'!$H$9-('Surv-rate CEA'!AD75-'Surv-rate CEA'!AD76)*'Unit cost and utilities'!G85</f>
        <v>55.985772446646365</v>
      </c>
      <c r="AP78" s="12">
        <f t="shared" si="51"/>
        <v>49.53360207168496</v>
      </c>
      <c r="AQ78" s="13">
        <f>'Surv-rate CEA'!AI76*'Unit cost and utilities'!$H$4+'Surv-rate CEA'!AH76*'Unit cost and utilities'!$H$4+('Surv-rate CEA'!AG75-'Surv-rate CEA'!AG76)*'Unit cost and utilities'!$G$14</f>
        <v>542.19260670392043</v>
      </c>
      <c r="AR78" s="12">
        <f t="shared" si="52"/>
        <v>479.7067478576933</v>
      </c>
      <c r="AS78" s="13">
        <f>AQ78-'Surv-rate CEA'!AH76*'Unit cost and utilities'!$H$4-('Surv-rate CEA'!AG75-'Surv-rate CEA'!AG76)*'Unit cost and utilities'!$G$14</f>
        <v>497.55598442505135</v>
      </c>
      <c r="AT78" s="12">
        <f t="shared" si="53"/>
        <v>440.21434489241005</v>
      </c>
      <c r="AU78" s="12">
        <f>'Surv-rate CEA'!AL76*'Unit cost and utilities'!$H$8+'Surv-rate CEA'!AK76*'Unit cost and utilities'!$H$8+('Surv-rate CEA'!AJ75-'Surv-rate CEA'!AJ76)*'Unit cost and utilities'!$G$14</f>
        <v>261.6085441043586</v>
      </c>
      <c r="AV78" s="12">
        <f t="shared" si="54"/>
        <v>231.45904675276785</v>
      </c>
      <c r="AW78" s="12">
        <f>AU78-'Surv-rate CEA'!AK76*'Unit cost and utilities'!$H$8-('Surv-rate CEA'!AJ75-'Surv-rate CEA'!AJ76)*'Unit cost and utilities'!$G$14</f>
        <v>71.653129643888519</v>
      </c>
      <c r="AX78" s="12">
        <f t="shared" si="55"/>
        <v>63.395349494438065</v>
      </c>
      <c r="AY78" s="12">
        <f>'Surv-rate CEA'!AO76*'Unit cost and utilities'!$H$5+'Surv-rate CEA'!AN76*'Unit cost and utilities'!$H$5+('Surv-rate CEA'!AM75-'Surv-rate CEA'!AM76)*'Unit cost and utilities'!$G$14</f>
        <v>552.4325804850256</v>
      </c>
      <c r="AZ78" s="12">
        <f t="shared" si="56"/>
        <v>488.76659939374429</v>
      </c>
      <c r="BA78" s="12">
        <f>AY78-'Surv-rate CEA'!AN76*'Unit cost and utilities'!$H$5-('Surv-rate CEA'!AM75-'Surv-rate CEA'!AM76)*'Unit cost and utilities'!$G$14</f>
        <v>63.404779501230237</v>
      </c>
      <c r="BB78" s="12">
        <f t="shared" si="57"/>
        <v>56.097593727940016</v>
      </c>
    </row>
    <row r="79" spans="1:54">
      <c r="A79" s="12">
        <v>74</v>
      </c>
      <c r="B79" s="12">
        <f t="shared" si="58"/>
        <v>4.2</v>
      </c>
      <c r="C79" s="12">
        <f>'Surv-rate CEA'!D77*'Unit cost and utilities'!$H$7+'Surv-rate CEA'!E77*'Unit cost and utilities'!$H$7+'Unit cost and utilities'!$G$14*('Surv-rate CEA'!C76-'Surv-rate CEA'!C77)</f>
        <v>310.27963817702118</v>
      </c>
      <c r="D79" s="12">
        <f t="shared" si="32"/>
        <v>274.05449681310563</v>
      </c>
      <c r="E79" s="12">
        <f>C79-'Surv-rate CEA'!E77*'Unit cost and utilities'!$H$7-'Unit cost and utilities'!$G$14*('Surv-rate CEA'!C76-'Surv-rate CEA'!C77)</f>
        <v>16.985049638302616</v>
      </c>
      <c r="F79" s="12">
        <f t="shared" si="33"/>
        <v>15.002045443004436</v>
      </c>
      <c r="G79" s="12">
        <f>'Surv-rate CEA'!G77*'Unit cost and utilities'!$H$4+'Surv-rate CEA'!H77*'Unit cost and utilities'!$H$4+('Surv-rate CEA'!F76-'Surv-rate CEA'!F77)*'Unit cost and utilities'!$G$14</f>
        <v>531.71828336418866</v>
      </c>
      <c r="H79" s="12">
        <f t="shared" si="34"/>
        <v>469.64018473737161</v>
      </c>
      <c r="I79" s="12">
        <f>G79-'Surv-rate CEA'!H77*'Unit cost and utilities'!$H$4-('Surv-rate CEA'!F76-'Surv-rate CEA'!F77)*'Unit cost and utilities'!$G$14</f>
        <v>19.964542593420191</v>
      </c>
      <c r="J79" s="12">
        <f t="shared" si="35"/>
        <v>17.633682657003906</v>
      </c>
      <c r="K79" s="12">
        <f>'Surv-rate CEA'!K77*'Unit cost and utilities'!$H$10+'Surv-rate CEA'!J77*'Unit cost and utilities'!$H$10+('Surv-rate CEA'!I76-'Surv-rate CEA'!I77)*'Unit cost and utilities'!$G$14</f>
        <v>287.31008685656798</v>
      </c>
      <c r="L79" s="12">
        <f t="shared" si="36"/>
        <v>253.76664013603221</v>
      </c>
      <c r="M79" s="12">
        <f>K79-'Surv-rate CEA'!J77*'Unit cost and utilities'!$H$10-('Surv-rate CEA'!I76-'Surv-rate CEA'!I77)*'Unit cost and utilities'!$G$14</f>
        <v>29.895429208564497</v>
      </c>
      <c r="N79" s="12">
        <f t="shared" si="37"/>
        <v>26.405138464454105</v>
      </c>
      <c r="O79" s="12">
        <f>'Surv-rate CEA'!N77*'Unit cost and utilities'!$H$3+'Surv-rate CEA'!M77*'Unit cost and utilities'!$H$3+('Surv-rate CEA'!L76-'Surv-rate CEA'!L77)*'Unit cost and utilities'!$G$14</f>
        <v>531.71828336418866</v>
      </c>
      <c r="P79" s="12">
        <f t="shared" si="38"/>
        <v>469.64018473737161</v>
      </c>
      <c r="Q79" s="12">
        <f>O79-'Surv-rate CEA'!M77*'Unit cost and utilities'!$H$3-('Surv-rate CEA'!L76-'Surv-rate CEA'!L77)*'Unit cost and utilities'!$G$14</f>
        <v>488.70789513609759</v>
      </c>
      <c r="R79" s="12">
        <f t="shared" si="39"/>
        <v>431.65125844868948</v>
      </c>
      <c r="S79" s="12">
        <f>'Surv-rate CEA'!Q77*'Unit cost and utilities'!$H$11+'Surv-rate CEA'!P77*'Unit cost and utilities'!$H$11+('Surv-rate CEA'!O76-'Surv-rate CEA'!O77)*'Unit cost and utilities'!$G$14</f>
        <v>287.31008685656798</v>
      </c>
      <c r="T79" s="12">
        <f t="shared" si="40"/>
        <v>253.76664013603221</v>
      </c>
      <c r="U79" s="12">
        <f>S79-'Surv-rate CEA'!P77*'Unit cost and utilities'!$H$11-('Surv-rate CEA'!O76-'Surv-rate CEA'!O77)*'Unit cost and utilities'!$G$14</f>
        <v>29.895429208564497</v>
      </c>
      <c r="V79" s="12">
        <f t="shared" si="41"/>
        <v>26.405138464454105</v>
      </c>
      <c r="W79" s="12">
        <f>'Surv-rate CEA'!T77*'Unit cost and utilities'!$H$4+'Surv-rate CEA'!S77*'Unit cost and utilities'!$H$4+('Surv-rate CEA'!R76-'Surv-rate CEA'!R77)*'Unit cost and utilities'!$G$14</f>
        <v>531.71828336418866</v>
      </c>
      <c r="X79" s="12">
        <f t="shared" si="42"/>
        <v>469.64018473737161</v>
      </c>
      <c r="Y79" s="12">
        <f>W79-'Surv-rate CEA'!S77*'Unit cost and utilities'!$H$4-('Surv-rate CEA'!R76-'Surv-rate CEA'!R77)*'Unit cost and utilities'!$G$14</f>
        <v>488.70789513609759</v>
      </c>
      <c r="Z79" s="12">
        <f t="shared" si="43"/>
        <v>431.65125844868948</v>
      </c>
      <c r="AA79" s="12">
        <f>'Surv-rate CEA'!W77*'Unit cost and utilities'!$H$6+'Surv-rate CEA'!V77*'Unit cost and utilities'!$H$6+('Surv-rate CEA'!U76-'Surv-rate CEA'!U77)*'Unit cost and utilities'!$G$14</f>
        <v>300.35686833567166</v>
      </c>
      <c r="AB79" s="12">
        <f t="shared" si="44"/>
        <v>265.29021014627693</v>
      </c>
      <c r="AC79" s="12">
        <f>AA79-'Surv-rate CEA'!V77*'Unit cost and utilities'!$H$6-('Surv-rate CEA'!U76-'Surv-rate CEA'!U77)*'Unit cost and utilities'!$G$14</f>
        <v>63.925601007082335</v>
      </c>
      <c r="AD79" s="12">
        <f t="shared" si="45"/>
        <v>56.462288406680067</v>
      </c>
      <c r="AE79" s="12">
        <f>'Surv-rate CEA'!Z77*'Unit cost and utilities'!$H$12+'Surv-rate CEA'!Y77*'Unit cost and utilities'!$H$12+('Surv-rate CEA'!X76-'Surv-rate CEA'!X77)*'Unit cost and utilities'!$G$14</f>
        <v>287.31008685656798</v>
      </c>
      <c r="AF79" s="12">
        <f t="shared" si="46"/>
        <v>253.76664013603221</v>
      </c>
      <c r="AG79" s="12">
        <f>AE79-'Surv-rate CEA'!Y77*'Unit cost and utilities'!$H$12-('Surv-rate CEA'!X76-'Surv-rate CEA'!X77)*'Unit cost and utilities'!$G$14</f>
        <v>29.895429208564497</v>
      </c>
      <c r="AH79" s="12">
        <f t="shared" si="47"/>
        <v>26.405138464454105</v>
      </c>
      <c r="AI79" s="12">
        <f>'Surv-rate CEA'!AC77*'Unit cost and utilities'!$H$5+'Surv-rate CEA'!AB77*'Unit cost and utilities'!$H$5+('Surv-rate CEA'!AA76-'Surv-rate CEA'!AA77)*'Unit cost and utilities'!$G$14</f>
        <v>541.86400182836405</v>
      </c>
      <c r="AJ79" s="12">
        <f t="shared" si="48"/>
        <v>478.6013907799051</v>
      </c>
      <c r="AK79" s="12">
        <f>AI79-'Surv-rate CEA'!AB77*'Unit cost and utilities'!$H$5-('Surv-rate CEA'!AA76-'Surv-rate CEA'!AA77)*'Unit cost and utilities'!$G$14</f>
        <v>60.840823230768763</v>
      </c>
      <c r="AL79" s="12">
        <f t="shared" si="49"/>
        <v>53.737658372189856</v>
      </c>
      <c r="AM79" s="12">
        <f>'Surv-rate CEA'!AF77*'Unit cost and utilities'!$H$9+'Surv-rate CEA'!AE77*'Unit cost and utilities'!$H$9+('Surv-rate CEA'!AD76-'Surv-rate CEA'!AD77)*'Unit cost and utilities'!G86</f>
        <v>386.64472634663883</v>
      </c>
      <c r="AN79" s="12">
        <f t="shared" si="50"/>
        <v>341.50396251240824</v>
      </c>
      <c r="AO79" s="12">
        <f>AM79-'Surv-rate CEA'!AE77*'Unit cost and utilities'!$H$9-('Surv-rate CEA'!AD76-'Surv-rate CEA'!AD77)*'Unit cost and utilities'!G86</f>
        <v>54.00484873723002</v>
      </c>
      <c r="AP79" s="12">
        <f t="shared" si="51"/>
        <v>47.699783759917835</v>
      </c>
      <c r="AQ79" s="13">
        <f>'Surv-rate CEA'!AI77*'Unit cost and utilities'!$H$4+'Surv-rate CEA'!AH77*'Unit cost and utilities'!$H$4+('Surv-rate CEA'!AG76-'Surv-rate CEA'!AG77)*'Unit cost and utilities'!$G$14</f>
        <v>531.71828336418866</v>
      </c>
      <c r="AR79" s="12">
        <f t="shared" si="52"/>
        <v>469.64018473737161</v>
      </c>
      <c r="AS79" s="13">
        <f>AQ79-'Surv-rate CEA'!AH77*'Unit cost and utilities'!$H$4-('Surv-rate CEA'!AG76-'Surv-rate CEA'!AG77)*'Unit cost and utilities'!$G$14</f>
        <v>488.70789513609759</v>
      </c>
      <c r="AT79" s="12">
        <f t="shared" si="53"/>
        <v>431.65125844868948</v>
      </c>
      <c r="AU79" s="12">
        <f>'Surv-rate CEA'!AL77*'Unit cost and utilities'!$H$8+'Surv-rate CEA'!AK77*'Unit cost and utilities'!$H$8+('Surv-rate CEA'!AJ76-'Surv-rate CEA'!AJ77)*'Unit cost and utilities'!$G$14</f>
        <v>256.66226686318083</v>
      </c>
      <c r="AV79" s="12">
        <f t="shared" si="54"/>
        <v>226.69695249538063</v>
      </c>
      <c r="AW79" s="12">
        <f>AU79-'Surv-rate CEA'!AK77*'Unit cost and utilities'!$H$8-('Surv-rate CEA'!AJ76-'Surv-rate CEA'!AJ77)*'Unit cost and utilities'!$G$14</f>
        <v>69.235369160195518</v>
      </c>
      <c r="AX79" s="12">
        <f t="shared" si="55"/>
        <v>61.152141237324024</v>
      </c>
      <c r="AY79" s="12">
        <f>'Surv-rate CEA'!AO77*'Unit cost and utilities'!$H$5+'Surv-rate CEA'!AN77*'Unit cost and utilities'!$H$5+('Surv-rate CEA'!AM76-'Surv-rate CEA'!AM77)*'Unit cost and utilities'!$G$14</f>
        <v>541.86400182836405</v>
      </c>
      <c r="AZ79" s="12">
        <f t="shared" si="56"/>
        <v>478.6013907799051</v>
      </c>
      <c r="BA79" s="12">
        <f>AY79-'Surv-rate CEA'!AN77*'Unit cost and utilities'!$H$5-('Surv-rate CEA'!AM76-'Surv-rate CEA'!AM77)*'Unit cost and utilities'!$G$14</f>
        <v>60.840823230768763</v>
      </c>
      <c r="BB79" s="12">
        <f t="shared" si="57"/>
        <v>53.737658372189856</v>
      </c>
    </row>
    <row r="80" spans="1:54">
      <c r="A80" s="12">
        <v>75</v>
      </c>
      <c r="B80" s="12">
        <f t="shared" si="58"/>
        <v>4.2575342465753421</v>
      </c>
      <c r="C80" s="12">
        <f>'Surv-rate CEA'!D78*'Unit cost and utilities'!$H$7+'Surv-rate CEA'!E78*'Unit cost and utilities'!$H$7+'Unit cost and utilities'!$G$14*('Surv-rate CEA'!C77-'Surv-rate CEA'!C78)</f>
        <v>304.82419196305949</v>
      </c>
      <c r="D80" s="12">
        <f t="shared" si="32"/>
        <v>268.77848856571052</v>
      </c>
      <c r="E80" s="12">
        <f>C80-'Surv-rate CEA'!E78*'Unit cost and utilities'!$H$7-'Unit cost and utilities'!$G$14*('Surv-rate CEA'!C77-'Surv-rate CEA'!C78)</f>
        <v>16.269729830989707</v>
      </c>
      <c r="F80" s="12">
        <f t="shared" si="33"/>
        <v>14.345821324692654</v>
      </c>
      <c r="G80" s="12">
        <f>'Surv-rate CEA'!G78*'Unit cost and utilities'!$H$4+'Surv-rate CEA'!H78*'Unit cost and utilities'!$H$4+('Surv-rate CEA'!F77-'Surv-rate CEA'!F78)*'Unit cost and utilities'!$G$14</f>
        <v>521.53268716555056</v>
      </c>
      <c r="H80" s="12">
        <f t="shared" si="34"/>
        <v>459.86103166955235</v>
      </c>
      <c r="I80" s="12">
        <f>G80-'Surv-rate CEA'!H78*'Unit cost and utilities'!$H$4-('Surv-rate CEA'!F77-'Surv-rate CEA'!F78)*'Unit cost and utilities'!$G$14</f>
        <v>19.037295003802956</v>
      </c>
      <c r="J80" s="12">
        <f t="shared" si="35"/>
        <v>16.786119712315347</v>
      </c>
      <c r="K80" s="12">
        <f>'Surv-rate CEA'!K78*'Unit cost and utilities'!$H$10+'Surv-rate CEA'!J78*'Unit cost and utilities'!$H$10+('Surv-rate CEA'!I77-'Surv-rate CEA'!I78)*'Unit cost and utilities'!$G$14</f>
        <v>282.12068624609907</v>
      </c>
      <c r="L80" s="12">
        <f t="shared" si="36"/>
        <v>248.7596904760658</v>
      </c>
      <c r="M80" s="12">
        <f>K80-'Surv-rate CEA'!J78*'Unit cost and utilities'!$H$10-('Surv-rate CEA'!I77-'Surv-rate CEA'!I78)*'Unit cost and utilities'!$G$14</f>
        <v>28.735098303944529</v>
      </c>
      <c r="N80" s="12">
        <f t="shared" si="37"/>
        <v>25.337150050929321</v>
      </c>
      <c r="O80" s="12">
        <f>'Surv-rate CEA'!N78*'Unit cost and utilities'!$H$3+'Surv-rate CEA'!M78*'Unit cost and utilities'!$H$3+('Surv-rate CEA'!L77-'Surv-rate CEA'!L78)*'Unit cost and utilities'!$G$14</f>
        <v>521.53268716555056</v>
      </c>
      <c r="P80" s="12">
        <f t="shared" si="38"/>
        <v>459.86103166955235</v>
      </c>
      <c r="Q80" s="12">
        <f>O80-'Surv-rate CEA'!M78*'Unit cost and utilities'!$H$3-('Surv-rate CEA'!L77-'Surv-rate CEA'!L78)*'Unit cost and utilities'!$G$14</f>
        <v>480.07201366891007</v>
      </c>
      <c r="R80" s="12">
        <f t="shared" si="39"/>
        <v>423.3031158244284</v>
      </c>
      <c r="S80" s="12">
        <f>'Surv-rate CEA'!Q78*'Unit cost and utilities'!$H$11+'Surv-rate CEA'!P78*'Unit cost and utilities'!$H$11+('Surv-rate CEA'!O77-'Surv-rate CEA'!O78)*'Unit cost and utilities'!$G$14</f>
        <v>282.12068624609907</v>
      </c>
      <c r="T80" s="12">
        <f t="shared" si="40"/>
        <v>248.7596904760658</v>
      </c>
      <c r="U80" s="12">
        <f>S80-'Surv-rate CEA'!P78*'Unit cost and utilities'!$H$11-('Surv-rate CEA'!O77-'Surv-rate CEA'!O78)*'Unit cost and utilities'!$G$14</f>
        <v>28.735098303944529</v>
      </c>
      <c r="V80" s="12">
        <f t="shared" si="41"/>
        <v>25.337150050929321</v>
      </c>
      <c r="W80" s="12">
        <f>'Surv-rate CEA'!T78*'Unit cost and utilities'!$H$4+'Surv-rate CEA'!S78*'Unit cost and utilities'!$H$4+('Surv-rate CEA'!R77-'Surv-rate CEA'!R78)*'Unit cost and utilities'!$G$14</f>
        <v>521.53268716555056</v>
      </c>
      <c r="X80" s="12">
        <f t="shared" si="42"/>
        <v>459.86103166955235</v>
      </c>
      <c r="Y80" s="12">
        <f>W80-'Surv-rate CEA'!S78*'Unit cost and utilities'!$H$4-('Surv-rate CEA'!R77-'Surv-rate CEA'!R78)*'Unit cost and utilities'!$G$14</f>
        <v>480.07201366891007</v>
      </c>
      <c r="Z80" s="12">
        <f t="shared" si="43"/>
        <v>423.3031158244284</v>
      </c>
      <c r="AA80" s="12">
        <f>'Surv-rate CEA'!W78*'Unit cost and utilities'!$H$6+'Surv-rate CEA'!V78*'Unit cost and utilities'!$H$6+('Surv-rate CEA'!U77-'Surv-rate CEA'!U78)*'Unit cost and utilities'!$G$14</f>
        <v>295.01462458506182</v>
      </c>
      <c r="AB80" s="12">
        <f t="shared" si="44"/>
        <v>260.1289103404323</v>
      </c>
      <c r="AC80" s="12">
        <f>AA80-'Surv-rate CEA'!V78*'Unit cost and utilities'!$H$6-('Surv-rate CEA'!U77-'Surv-rate CEA'!U78)*'Unit cost and utilities'!$G$14</f>
        <v>61.749278434034977</v>
      </c>
      <c r="AD80" s="12">
        <f t="shared" si="45"/>
        <v>54.447377095104244</v>
      </c>
      <c r="AE80" s="12">
        <f>'Surv-rate CEA'!Z78*'Unit cost and utilities'!$H$12+'Surv-rate CEA'!Y78*'Unit cost and utilities'!$H$12+('Surv-rate CEA'!X77-'Surv-rate CEA'!X78)*'Unit cost and utilities'!$G$14</f>
        <v>282.12068624609907</v>
      </c>
      <c r="AF80" s="12">
        <f t="shared" si="46"/>
        <v>248.7596904760658</v>
      </c>
      <c r="AG80" s="12">
        <f>AE80-'Surv-rate CEA'!Y78*'Unit cost and utilities'!$H$12-('Surv-rate CEA'!X77-'Surv-rate CEA'!X78)*'Unit cost and utilities'!$G$14</f>
        <v>28.735098303944529</v>
      </c>
      <c r="AH80" s="12">
        <f t="shared" si="47"/>
        <v>25.337150050929321</v>
      </c>
      <c r="AI80" s="12">
        <f>'Surv-rate CEA'!AC78*'Unit cost and utilities'!$H$5+'Surv-rate CEA'!AB78*'Unit cost and utilities'!$H$5+('Surv-rate CEA'!AA77-'Surv-rate CEA'!AA78)*'Unit cost and utilities'!$G$14</f>
        <v>531.58436883400441</v>
      </c>
      <c r="AJ80" s="12">
        <f t="shared" si="48"/>
        <v>468.72409397767154</v>
      </c>
      <c r="AK80" s="12">
        <f>AI80-'Surv-rate CEA'!AB78*'Unit cost and utilities'!$H$5-('Surv-rate CEA'!AA77-'Surv-rate CEA'!AA78)*'Unit cost and utilities'!$G$14</f>
        <v>58.398668306834935</v>
      </c>
      <c r="AL80" s="12">
        <f t="shared" si="49"/>
        <v>51.49297928316507</v>
      </c>
      <c r="AM80" s="12">
        <f>'Surv-rate CEA'!AF78*'Unit cost and utilities'!$H$9+'Surv-rate CEA'!AE78*'Unit cost and utilities'!$H$9+('Surv-rate CEA'!AD77-'Surv-rate CEA'!AD78)*'Unit cost and utilities'!G87</f>
        <v>380.87115707068511</v>
      </c>
      <c r="AN80" s="12">
        <f t="shared" si="50"/>
        <v>335.83283950159017</v>
      </c>
      <c r="AO80" s="12">
        <f>AM80-'Surv-rate CEA'!AE78*'Unit cost and utilities'!$H$9-('Surv-rate CEA'!AD77-'Surv-rate CEA'!AD78)*'Unit cost and utilities'!G87</f>
        <v>52.107106385784732</v>
      </c>
      <c r="AP80" s="12">
        <f t="shared" si="51"/>
        <v>45.945399568552453</v>
      </c>
      <c r="AQ80" s="13">
        <f>'Surv-rate CEA'!AI78*'Unit cost and utilities'!$H$4+'Surv-rate CEA'!AH78*'Unit cost and utilities'!$H$4+('Surv-rate CEA'!AG77-'Surv-rate CEA'!AG78)*'Unit cost and utilities'!$G$14</f>
        <v>521.53268716555056</v>
      </c>
      <c r="AR80" s="12">
        <f t="shared" si="52"/>
        <v>459.86103166955235</v>
      </c>
      <c r="AS80" s="13">
        <f>AQ80-'Surv-rate CEA'!AH78*'Unit cost and utilities'!$H$4-('Surv-rate CEA'!AG77-'Surv-rate CEA'!AG78)*'Unit cost and utilities'!$G$14</f>
        <v>480.07201366891007</v>
      </c>
      <c r="AT80" s="12">
        <f t="shared" si="53"/>
        <v>423.3031158244284</v>
      </c>
      <c r="AU80" s="12">
        <f>'Surv-rate CEA'!AL78*'Unit cost and utilities'!$H$8+'Surv-rate CEA'!AK78*'Unit cost and utilities'!$H$8+('Surv-rate CEA'!AJ77-'Surv-rate CEA'!AJ78)*'Unit cost and utilities'!$G$14</f>
        <v>251.85048817560335</v>
      </c>
      <c r="AV80" s="12">
        <f t="shared" si="54"/>
        <v>222.06896742820976</v>
      </c>
      <c r="AW80" s="12">
        <f>AU80-'Surv-rate CEA'!AK78*'Unit cost and utilities'!$H$8-('Surv-rate CEA'!AJ77-'Surv-rate CEA'!AJ78)*'Unit cost and utilities'!$G$14</f>
        <v>66.914742996955852</v>
      </c>
      <c r="AX80" s="12">
        <f t="shared" si="55"/>
        <v>59.002021360772837</v>
      </c>
      <c r="AY80" s="12">
        <f>'Surv-rate CEA'!AO78*'Unit cost and utilities'!$H$5+'Surv-rate CEA'!AN78*'Unit cost and utilities'!$H$5+('Surv-rate CEA'!AM77-'Surv-rate CEA'!AM78)*'Unit cost and utilities'!$G$14</f>
        <v>531.58436883400441</v>
      </c>
      <c r="AZ80" s="12">
        <f t="shared" si="56"/>
        <v>468.72409397767154</v>
      </c>
      <c r="BA80" s="12">
        <f>AY80-'Surv-rate CEA'!AN78*'Unit cost and utilities'!$H$5-('Surv-rate CEA'!AM77-'Surv-rate CEA'!AM78)*'Unit cost and utilities'!$G$14</f>
        <v>58.398668306834935</v>
      </c>
      <c r="BB80" s="12">
        <f t="shared" si="57"/>
        <v>51.49297928316507</v>
      </c>
    </row>
    <row r="81" spans="1:54">
      <c r="A81" s="12">
        <v>76</v>
      </c>
      <c r="B81" s="12">
        <f t="shared" si="58"/>
        <v>4.3150684931506849</v>
      </c>
      <c r="C81" s="12">
        <f>'Surv-rate CEA'!D79*'Unit cost and utilities'!$H$7+'Surv-rate CEA'!E79*'Unit cost and utilities'!$H$7+'Unit cost and utilities'!$G$14*('Surv-rate CEA'!C78-'Surv-rate CEA'!C79)</f>
        <v>299.5078807332103</v>
      </c>
      <c r="D81" s="12">
        <f t="shared" si="32"/>
        <v>263.64209271478808</v>
      </c>
      <c r="E81" s="12">
        <f>C81-'Surv-rate CEA'!E79*'Unit cost and utilities'!$H$7-'Unit cost and utilities'!$G$14*('Surv-rate CEA'!C78-'Surv-rate CEA'!C79)</f>
        <v>15.589647374025887</v>
      </c>
      <c r="F81" s="12">
        <f t="shared" si="33"/>
        <v>13.722801711634718</v>
      </c>
      <c r="G81" s="12">
        <f>'Surv-rate CEA'!G79*'Unit cost and utilities'!$H$4+'Surv-rate CEA'!H79*'Unit cost and utilities'!$H$4+('Surv-rate CEA'!F78-'Surv-rate CEA'!F79)*'Unit cost and utilities'!$G$14</f>
        <v>511.62529763597581</v>
      </c>
      <c r="H81" s="12">
        <f t="shared" si="34"/>
        <v>450.35864774031114</v>
      </c>
      <c r="I81" s="12">
        <f>G81-'Surv-rate CEA'!H79*'Unit cost and utilities'!$H$4-('Surv-rate CEA'!F78-'Surv-rate CEA'!F79)*'Unit cost and utilities'!$G$14</f>
        <v>18.160001215911425</v>
      </c>
      <c r="J81" s="12">
        <f t="shared" si="35"/>
        <v>15.985358089895181</v>
      </c>
      <c r="K81" s="12">
        <f>'Surv-rate CEA'!K79*'Unit cost and utilities'!$H$10+'Surv-rate CEA'!J79*'Unit cost and utilities'!$H$10+('Surv-rate CEA'!I78-'Surv-rate CEA'!I79)*'Unit cost and utilities'!$G$14</f>
        <v>277.06672673783072</v>
      </c>
      <c r="L81" s="12">
        <f t="shared" si="36"/>
        <v>243.88824587846119</v>
      </c>
      <c r="M81" s="12">
        <f>K81-'Surv-rate CEA'!J79*'Unit cost and utilities'!$H$10-('Surv-rate CEA'!I78-'Surv-rate CEA'!I79)*'Unit cost and utilities'!$G$14</f>
        <v>27.627796262719173</v>
      </c>
      <c r="N81" s="12">
        <f t="shared" si="37"/>
        <v>24.319393553083991</v>
      </c>
      <c r="O81" s="12">
        <f>'Surv-rate CEA'!N79*'Unit cost and utilities'!$H$3+'Surv-rate CEA'!M79*'Unit cost and utilities'!$H$3+('Surv-rate CEA'!L78-'Surv-rate CEA'!L79)*'Unit cost and utilities'!$G$14</f>
        <v>511.62529763597581</v>
      </c>
      <c r="P81" s="12">
        <f t="shared" si="38"/>
        <v>450.35864774031114</v>
      </c>
      <c r="Q81" s="12">
        <f>O81-'Surv-rate CEA'!M79*'Unit cost and utilities'!$H$3-('Surv-rate CEA'!L78-'Surv-rate CEA'!L79)*'Unit cost and utilities'!$G$14</f>
        <v>471.642177115001</v>
      </c>
      <c r="R81" s="12">
        <f t="shared" si="39"/>
        <v>415.16346842946325</v>
      </c>
      <c r="S81" s="12">
        <f>'Surv-rate CEA'!Q79*'Unit cost and utilities'!$H$11+'Surv-rate CEA'!P79*'Unit cost and utilities'!$H$11+('Surv-rate CEA'!O78-'Surv-rate CEA'!O79)*'Unit cost and utilities'!$G$14</f>
        <v>277.06672673783072</v>
      </c>
      <c r="T81" s="12">
        <f t="shared" si="40"/>
        <v>243.88824587846119</v>
      </c>
      <c r="U81" s="12">
        <f>S81-'Surv-rate CEA'!P79*'Unit cost and utilities'!$H$11-('Surv-rate CEA'!O78-'Surv-rate CEA'!O79)*'Unit cost and utilities'!$G$14</f>
        <v>27.627796262719173</v>
      </c>
      <c r="V81" s="12">
        <f t="shared" si="41"/>
        <v>24.319393553083991</v>
      </c>
      <c r="W81" s="12">
        <f>'Surv-rate CEA'!T79*'Unit cost and utilities'!$H$4+'Surv-rate CEA'!S79*'Unit cost and utilities'!$H$4+('Surv-rate CEA'!R78-'Surv-rate CEA'!R79)*'Unit cost and utilities'!$G$14</f>
        <v>511.62529763597581</v>
      </c>
      <c r="X81" s="12">
        <f t="shared" si="42"/>
        <v>450.35864774031114</v>
      </c>
      <c r="Y81" s="12">
        <f>W81-'Surv-rate CEA'!S79*'Unit cost and utilities'!$H$4-('Surv-rate CEA'!R78-'Surv-rate CEA'!R79)*'Unit cost and utilities'!$G$14</f>
        <v>471.642177115001</v>
      </c>
      <c r="Z81" s="12">
        <f t="shared" si="43"/>
        <v>415.16346842946325</v>
      </c>
      <c r="AA81" s="12">
        <f>'Surv-rate CEA'!W79*'Unit cost and utilities'!$H$6+'Surv-rate CEA'!V79*'Unit cost and utilities'!$H$6+('Surv-rate CEA'!U78-'Surv-rate CEA'!U79)*'Unit cost and utilities'!$G$14</f>
        <v>289.80998512237903</v>
      </c>
      <c r="AB81" s="12">
        <f t="shared" si="44"/>
        <v>255.10551101446686</v>
      </c>
      <c r="AC81" s="12">
        <f>AA81-'Surv-rate CEA'!V79*'Unit cost and utilities'!$H$6-('Surv-rate CEA'!U78-'Surv-rate CEA'!U79)*'Unit cost and utilities'!$G$14</f>
        <v>59.661048446918471</v>
      </c>
      <c r="AD81" s="12">
        <f t="shared" si="45"/>
        <v>52.516693809852889</v>
      </c>
      <c r="AE81" s="12">
        <f>'Surv-rate CEA'!Z79*'Unit cost and utilities'!$H$12+'Surv-rate CEA'!Y79*'Unit cost and utilities'!$H$12+('Surv-rate CEA'!X78-'Surv-rate CEA'!X79)*'Unit cost and utilities'!$G$14</f>
        <v>277.06672673783072</v>
      </c>
      <c r="AF81" s="12">
        <f t="shared" si="46"/>
        <v>243.88824587846119</v>
      </c>
      <c r="AG81" s="12">
        <f>AE81-'Surv-rate CEA'!Y79*'Unit cost and utilities'!$H$12-('Surv-rate CEA'!X78-'Surv-rate CEA'!X79)*'Unit cost and utilities'!$G$14</f>
        <v>27.627796262719173</v>
      </c>
      <c r="AH81" s="12">
        <f t="shared" si="47"/>
        <v>24.319393553083991</v>
      </c>
      <c r="AI81" s="12">
        <f>'Surv-rate CEA'!AC79*'Unit cost and utilities'!$H$5+'Surv-rate CEA'!AB79*'Unit cost and utilities'!$H$5+('Surv-rate CEA'!AA78-'Surv-rate CEA'!AA79)*'Unit cost and utilities'!$G$14</f>
        <v>521.58322824682102</v>
      </c>
      <c r="AJ81" s="12">
        <f t="shared" si="48"/>
        <v>459.12412549309994</v>
      </c>
      <c r="AK81" s="12">
        <f>AI81-'Surv-rate CEA'!AB79*'Unit cost and utilities'!$H$5-('Surv-rate CEA'!AA78-'Surv-rate CEA'!AA79)*'Unit cost and utilities'!$G$14</f>
        <v>56.071629680455651</v>
      </c>
      <c r="AL81" s="12">
        <f t="shared" si="49"/>
        <v>49.357104576663609</v>
      </c>
      <c r="AM81" s="12">
        <f>'Surv-rate CEA'!AF79*'Unit cost and utilities'!$H$9+'Surv-rate CEA'!AE79*'Unit cost and utilities'!$H$9+('Surv-rate CEA'!AD78-'Surv-rate CEA'!AD79)*'Unit cost and utilities'!G88</f>
        <v>375.22437937842108</v>
      </c>
      <c r="AN81" s="12">
        <f t="shared" si="50"/>
        <v>330.29161160888754</v>
      </c>
      <c r="AO81" s="12">
        <f>AM81-'Surv-rate CEA'!AE79*'Unit cost and utilities'!$H$9-('Surv-rate CEA'!AD78-'Surv-rate CEA'!AD79)*'Unit cost and utilities'!G88</f>
        <v>50.288477074088007</v>
      </c>
      <c r="AP81" s="12">
        <f t="shared" si="51"/>
        <v>44.266479074926401</v>
      </c>
      <c r="AQ81" s="13">
        <f>'Surv-rate CEA'!AI79*'Unit cost and utilities'!$H$4+'Surv-rate CEA'!AH79*'Unit cost and utilities'!$H$4+('Surv-rate CEA'!AG78-'Surv-rate CEA'!AG79)*'Unit cost and utilities'!$G$14</f>
        <v>511.62529763597581</v>
      </c>
      <c r="AR81" s="12">
        <f t="shared" si="52"/>
        <v>450.35864774031114</v>
      </c>
      <c r="AS81" s="13">
        <f>AQ81-'Surv-rate CEA'!AH79*'Unit cost and utilities'!$H$4-('Surv-rate CEA'!AG78-'Surv-rate CEA'!AG79)*'Unit cost and utilities'!$G$14</f>
        <v>471.642177115001</v>
      </c>
      <c r="AT81" s="12">
        <f t="shared" si="53"/>
        <v>415.16346842946325</v>
      </c>
      <c r="AU81" s="12">
        <f>'Surv-rate CEA'!AL79*'Unit cost and utilities'!$H$8+'Surv-rate CEA'!AK79*'Unit cost and utilities'!$H$8+('Surv-rate CEA'!AJ78-'Surv-rate CEA'!AJ79)*'Unit cost and utilities'!$G$14</f>
        <v>247.16835199973229</v>
      </c>
      <c r="AV81" s="12">
        <f t="shared" si="54"/>
        <v>217.57017349443396</v>
      </c>
      <c r="AW81" s="12">
        <f>AU81-'Surv-rate CEA'!AK79*'Unit cost and utilities'!$H$8-('Surv-rate CEA'!AJ78-'Surv-rate CEA'!AJ79)*'Unit cost and utilities'!$G$14</f>
        <v>64.686694831382994</v>
      </c>
      <c r="AX81" s="12">
        <f t="shared" si="55"/>
        <v>56.940523749823541</v>
      </c>
      <c r="AY81" s="12">
        <f>'Surv-rate CEA'!AO79*'Unit cost and utilities'!$H$5+'Surv-rate CEA'!AN79*'Unit cost and utilities'!$H$5+('Surv-rate CEA'!AM78-'Surv-rate CEA'!AM79)*'Unit cost and utilities'!$G$14</f>
        <v>521.58322824682102</v>
      </c>
      <c r="AZ81" s="12">
        <f t="shared" si="56"/>
        <v>459.12412549309994</v>
      </c>
      <c r="BA81" s="12">
        <f>AY81-'Surv-rate CEA'!AN79*'Unit cost and utilities'!$H$5-('Surv-rate CEA'!AM78-'Surv-rate CEA'!AM79)*'Unit cost and utilities'!$G$14</f>
        <v>56.071629680455651</v>
      </c>
      <c r="BB81" s="12">
        <f t="shared" si="57"/>
        <v>49.357104576663609</v>
      </c>
    </row>
    <row r="82" spans="1:54">
      <c r="A82" s="12">
        <v>77</v>
      </c>
      <c r="B82" s="12">
        <f t="shared" si="58"/>
        <v>4.3726027397260276</v>
      </c>
      <c r="C82" s="12">
        <f>'Surv-rate CEA'!D80*'Unit cost and utilities'!$H$7+'Surv-rate CEA'!E80*'Unit cost and utilities'!$H$7+'Unit cost and utilities'!$G$14*('Surv-rate CEA'!C79-'Surv-rate CEA'!C80)</f>
        <v>294.32596654152758</v>
      </c>
      <c r="D82" s="12">
        <f t="shared" si="32"/>
        <v>258.64047843357309</v>
      </c>
      <c r="E82" s="12">
        <f>C82-'Surv-rate CEA'!E80*'Unit cost and utilities'!$H$7-'Unit cost and utilities'!$G$14*('Surv-rate CEA'!C79-'Surv-rate CEA'!C80)</f>
        <v>14.942803937820987</v>
      </c>
      <c r="F82" s="12">
        <f t="shared" si="33"/>
        <v>13.131066908674532</v>
      </c>
      <c r="G82" s="12">
        <f>'Surv-rate CEA'!G80*'Unit cost and utilities'!$H$4+'Surv-rate CEA'!H80*'Unit cost and utilities'!$H$4+('Surv-rate CEA'!F79-'Surv-rate CEA'!F80)*'Unit cost and utilities'!$G$14</f>
        <v>501.98607447924769</v>
      </c>
      <c r="H82" s="12">
        <f t="shared" si="34"/>
        <v>441.12288153136876</v>
      </c>
      <c r="I82" s="12">
        <f>G82-'Surv-rate CEA'!H80*'Unit cost and utilities'!$H$4-('Surv-rate CEA'!F79-'Surv-rate CEA'!F80)*'Unit cost and utilities'!$G$14</f>
        <v>17.329584843438173</v>
      </c>
      <c r="J82" s="12">
        <f t="shared" si="35"/>
        <v>15.228463079996867</v>
      </c>
      <c r="K82" s="12">
        <f>'Surv-rate CEA'!K80*'Unit cost and utilities'!$H$10+'Surv-rate CEA'!J80*'Unit cost and utilities'!$H$10+('Surv-rate CEA'!I79-'Surv-rate CEA'!I80)*'Unit cost and utilities'!$G$14</f>
        <v>272.14349992200289</v>
      </c>
      <c r="L82" s="12">
        <f t="shared" si="36"/>
        <v>239.14752017804949</v>
      </c>
      <c r="M82" s="12">
        <f>K82-'Surv-rate CEA'!J80*'Unit cost and utilities'!$H$10-('Surv-rate CEA'!I79-'Surv-rate CEA'!I80)*'Unit cost and utilities'!$G$14</f>
        <v>26.570717763348853</v>
      </c>
      <c r="N82" s="12">
        <f t="shared" si="37"/>
        <v>23.349156839229654</v>
      </c>
      <c r="O82" s="12">
        <f>'Surv-rate CEA'!N80*'Unit cost and utilities'!$H$3+'Surv-rate CEA'!M80*'Unit cost and utilities'!$H$3+('Surv-rate CEA'!L79-'Surv-rate CEA'!L80)*'Unit cost and utilities'!$G$14</f>
        <v>501.98607447924769</v>
      </c>
      <c r="P82" s="12">
        <f t="shared" si="38"/>
        <v>441.12288153136876</v>
      </c>
      <c r="Q82" s="12">
        <f>O82-'Surv-rate CEA'!M80*'Unit cost and utilities'!$H$3-('Surv-rate CEA'!L79-'Surv-rate CEA'!L80)*'Unit cost and utilities'!$G$14</f>
        <v>463.41241375606307</v>
      </c>
      <c r="R82" s="12">
        <f t="shared" si="39"/>
        <v>407.22607595349211</v>
      </c>
      <c r="S82" s="12">
        <f>'Surv-rate CEA'!Q80*'Unit cost and utilities'!$H$11+'Surv-rate CEA'!P80*'Unit cost and utilities'!$H$11+('Surv-rate CEA'!O79-'Surv-rate CEA'!O80)*'Unit cost and utilities'!$G$14</f>
        <v>272.14349992200289</v>
      </c>
      <c r="T82" s="12">
        <f t="shared" si="40"/>
        <v>239.14752017804949</v>
      </c>
      <c r="U82" s="12">
        <f>S82-'Surv-rate CEA'!P80*'Unit cost and utilities'!$H$11-('Surv-rate CEA'!O79-'Surv-rate CEA'!O80)*'Unit cost and utilities'!$G$14</f>
        <v>26.570717763348853</v>
      </c>
      <c r="V82" s="12">
        <f t="shared" si="41"/>
        <v>23.349156839229654</v>
      </c>
      <c r="W82" s="12">
        <f>'Surv-rate CEA'!T80*'Unit cost and utilities'!$H$4+'Surv-rate CEA'!S80*'Unit cost and utilities'!$H$4+('Surv-rate CEA'!R79-'Surv-rate CEA'!R80)*'Unit cost and utilities'!$G$14</f>
        <v>501.98607447924769</v>
      </c>
      <c r="X82" s="12">
        <f t="shared" si="42"/>
        <v>441.12288153136876</v>
      </c>
      <c r="Y82" s="12">
        <f>W82-'Surv-rate CEA'!S80*'Unit cost and utilities'!$H$4-('Surv-rate CEA'!R79-'Surv-rate CEA'!R80)*'Unit cost and utilities'!$G$14</f>
        <v>463.41241375606307</v>
      </c>
      <c r="Z82" s="12">
        <f t="shared" si="43"/>
        <v>407.22607595349211</v>
      </c>
      <c r="AA82" s="12">
        <f>'Surv-rate CEA'!W80*'Unit cost and utilities'!$H$6+'Surv-rate CEA'!V80*'Unit cost and utilities'!$H$6+('Surv-rate CEA'!U79-'Surv-rate CEA'!U80)*'Unit cost and utilities'!$G$14</f>
        <v>284.73822234405344</v>
      </c>
      <c r="AB82" s="12">
        <f t="shared" si="44"/>
        <v>250.21519820610277</v>
      </c>
      <c r="AC82" s="12">
        <f>AA82-'Surv-rate CEA'!V80*'Unit cost and utilities'!$H$6-('Surv-rate CEA'!U79-'Surv-rate CEA'!U80)*'Unit cost and utilities'!$G$14</f>
        <v>57.656751933714219</v>
      </c>
      <c r="AD82" s="12">
        <f t="shared" si="45"/>
        <v>50.666171525024595</v>
      </c>
      <c r="AE82" s="12">
        <f>'Surv-rate CEA'!Z80*'Unit cost and utilities'!$H$12+'Surv-rate CEA'!Y80*'Unit cost and utilities'!$H$12+('Surv-rate CEA'!X79-'Surv-rate CEA'!X80)*'Unit cost and utilities'!$G$14</f>
        <v>272.14349992200289</v>
      </c>
      <c r="AF82" s="12">
        <f t="shared" si="46"/>
        <v>239.14752017804949</v>
      </c>
      <c r="AG82" s="12">
        <f>AE82-'Surv-rate CEA'!Y80*'Unit cost and utilities'!$H$12-('Surv-rate CEA'!X79-'Surv-rate CEA'!X80)*'Unit cost and utilities'!$G$14</f>
        <v>26.570717763348853</v>
      </c>
      <c r="AH82" s="12">
        <f t="shared" si="47"/>
        <v>23.349156839229654</v>
      </c>
      <c r="AI82" s="12">
        <f>'Surv-rate CEA'!AC80*'Unit cost and utilities'!$H$5+'Surv-rate CEA'!AB80*'Unit cost and utilities'!$H$5+('Surv-rate CEA'!AA79-'Surv-rate CEA'!AA80)*'Unit cost and utilities'!$G$14</f>
        <v>511.85060083240546</v>
      </c>
      <c r="AJ82" s="12">
        <f t="shared" si="48"/>
        <v>449.79138552196497</v>
      </c>
      <c r="AK82" s="12">
        <f>AI82-'Surv-rate CEA'!AB80*'Unit cost and utilities'!$H$5-('Surv-rate CEA'!AA79-'Surv-rate CEA'!AA80)*'Unit cost and utilities'!$G$14</f>
        <v>53.853439997443417</v>
      </c>
      <c r="AL82" s="12">
        <f t="shared" si="49"/>
        <v>47.323991321259236</v>
      </c>
      <c r="AM82" s="12">
        <f>'Surv-rate CEA'!AF80*'Unit cost and utilities'!$H$9+'Surv-rate CEA'!AE80*'Unit cost and utilities'!$H$9+('Surv-rate CEA'!AD79-'Surv-rate CEA'!AD80)*'Unit cost and utilities'!G89</f>
        <v>369.70064111366946</v>
      </c>
      <c r="AN82" s="12">
        <f t="shared" si="50"/>
        <v>324.87636690168432</v>
      </c>
      <c r="AO82" s="12">
        <f>AM82-'Surv-rate CEA'!AE80*'Unit cost and utilities'!$H$9-('Surv-rate CEA'!AD79-'Surv-rate CEA'!AD80)*'Unit cost and utilities'!G89</f>
        <v>48.545120388537214</v>
      </c>
      <c r="AP82" s="12">
        <f t="shared" si="51"/>
        <v>42.659277774375823</v>
      </c>
      <c r="AQ82" s="13">
        <f>'Surv-rate CEA'!AI80*'Unit cost and utilities'!$H$4+'Surv-rate CEA'!AH80*'Unit cost and utilities'!$H$4+('Surv-rate CEA'!AG79-'Surv-rate CEA'!AG80)*'Unit cost and utilities'!$G$14</f>
        <v>501.98607447924769</v>
      </c>
      <c r="AR82" s="12">
        <f t="shared" si="52"/>
        <v>441.12288153136876</v>
      </c>
      <c r="AS82" s="13">
        <f>AQ82-'Surv-rate CEA'!AH80*'Unit cost and utilities'!$H$4-('Surv-rate CEA'!AG79-'Surv-rate CEA'!AG80)*'Unit cost and utilities'!$G$14</f>
        <v>463.41241375606307</v>
      </c>
      <c r="AT82" s="12">
        <f t="shared" si="53"/>
        <v>407.22607595349211</v>
      </c>
      <c r="AU82" s="12">
        <f>'Surv-rate CEA'!AL80*'Unit cost and utilities'!$H$8+'Surv-rate CEA'!AK80*'Unit cost and utilities'!$H$8+('Surv-rate CEA'!AJ79-'Surv-rate CEA'!AJ80)*'Unit cost and utilities'!$G$14</f>
        <v>242.61122238691701</v>
      </c>
      <c r="AV82" s="12">
        <f t="shared" si="54"/>
        <v>213.19587724059238</v>
      </c>
      <c r="AW82" s="12">
        <f>AU82-'Surv-rate CEA'!AK80*'Unit cost and utilities'!$H$8-('Surv-rate CEA'!AJ79-'Surv-rate CEA'!AJ80)*'Unit cost and utilities'!$G$14</f>
        <v>62.546913517829381</v>
      </c>
      <c r="AX82" s="12">
        <f t="shared" si="55"/>
        <v>54.963426526324561</v>
      </c>
      <c r="AY82" s="12">
        <f>'Surv-rate CEA'!AO80*'Unit cost and utilities'!$H$5+'Surv-rate CEA'!AN80*'Unit cost and utilities'!$H$5+('Surv-rate CEA'!AM79-'Surv-rate CEA'!AM80)*'Unit cost and utilities'!$G$14</f>
        <v>511.85060083240546</v>
      </c>
      <c r="AZ82" s="12">
        <f t="shared" si="56"/>
        <v>449.79138552196497</v>
      </c>
      <c r="BA82" s="12">
        <f>AY82-'Surv-rate CEA'!AN80*'Unit cost and utilities'!$H$5-('Surv-rate CEA'!AM79-'Surv-rate CEA'!AM80)*'Unit cost and utilities'!$G$14</f>
        <v>53.853439997443417</v>
      </c>
      <c r="BB82" s="12">
        <f t="shared" si="57"/>
        <v>47.323991321259236</v>
      </c>
    </row>
    <row r="83" spans="1:54">
      <c r="A83" s="12">
        <v>78</v>
      </c>
      <c r="B83" s="12">
        <f t="shared" si="58"/>
        <v>4.4301369863013695</v>
      </c>
      <c r="C83" s="12">
        <f>'Surv-rate CEA'!D81*'Unit cost and utilities'!$H$7+'Surv-rate CEA'!E81*'Unit cost and utilities'!$H$7+'Unit cost and utilities'!$G$14*('Surv-rate CEA'!C80-'Surv-rate CEA'!C81)</f>
        <v>289.27391466158406</v>
      </c>
      <c r="D83" s="12">
        <f t="shared" si="32"/>
        <v>253.76902368885391</v>
      </c>
      <c r="E83" s="12">
        <f>C83-'Surv-rate CEA'!E81*'Unit cost and utilities'!$H$7-'Unit cost and utilities'!$G$14*('Surv-rate CEA'!C80-'Surv-rate CEA'!C81)</f>
        <v>14.327329836922001</v>
      </c>
      <c r="F83" s="12">
        <f t="shared" si="33"/>
        <v>12.568822560573333</v>
      </c>
      <c r="G83" s="12">
        <f>'Surv-rate CEA'!G81*'Unit cost and utilities'!$H$4+'Surv-rate CEA'!H81*'Unit cost and utilities'!$H$4+('Surv-rate CEA'!F80-'Surv-rate CEA'!F81)*'Unit cost and utilities'!$G$14</f>
        <v>492.60543117491221</v>
      </c>
      <c r="H83" s="12">
        <f t="shared" si="34"/>
        <v>432.14404409512287</v>
      </c>
      <c r="I83" s="12">
        <f>G83-'Surv-rate CEA'!H81*'Unit cost and utilities'!$H$4-('Surv-rate CEA'!F80-'Surv-rate CEA'!F81)*'Unit cost and utilities'!$G$14</f>
        <v>16.543183309367869</v>
      </c>
      <c r="J83" s="12">
        <f t="shared" si="35"/>
        <v>14.512706691978636</v>
      </c>
      <c r="K83" s="12">
        <f>'Surv-rate CEA'!K81*'Unit cost and utilities'!$H$10+'Surv-rate CEA'!J81*'Unit cost and utilities'!$H$10+('Surv-rate CEA'!I80-'Surv-rate CEA'!I81)*'Unit cost and utilities'!$G$14</f>
        <v>267.34650326898924</v>
      </c>
      <c r="L83" s="12">
        <f t="shared" si="36"/>
        <v>234.53293809975946</v>
      </c>
      <c r="M83" s="12">
        <f>K83-'Surv-rate CEA'!J81*'Unit cost and utilities'!$H$10-('Surv-rate CEA'!I80-'Surv-rate CEA'!I81)*'Unit cost and utilities'!$G$14</f>
        <v>25.56122669242826</v>
      </c>
      <c r="N83" s="12">
        <f t="shared" si="37"/>
        <v>22.423893801885303</v>
      </c>
      <c r="O83" s="12">
        <f>'Surv-rate CEA'!N81*'Unit cost and utilities'!$H$3+'Surv-rate CEA'!M81*'Unit cost and utilities'!$H$3+('Surv-rate CEA'!L80-'Surv-rate CEA'!L81)*'Unit cost and utilities'!$G$14</f>
        <v>492.60543117491221</v>
      </c>
      <c r="P83" s="12">
        <f t="shared" si="38"/>
        <v>432.14404409512287</v>
      </c>
      <c r="Q83" s="12">
        <f>O83-'Surv-rate CEA'!M81*'Unit cost and utilities'!$H$3-('Surv-rate CEA'!L80-'Surv-rate CEA'!L81)*'Unit cost and utilities'!$G$14</f>
        <v>455.37693844088039</v>
      </c>
      <c r="R83" s="12">
        <f t="shared" si="39"/>
        <v>399.48490071686416</v>
      </c>
      <c r="S83" s="12">
        <f>'Surv-rate CEA'!Q81*'Unit cost and utilities'!$H$11+'Surv-rate CEA'!P81*'Unit cost and utilities'!$H$11+('Surv-rate CEA'!O80-'Surv-rate CEA'!O81)*'Unit cost and utilities'!$G$14</f>
        <v>267.34650326898924</v>
      </c>
      <c r="T83" s="12">
        <f t="shared" si="40"/>
        <v>234.53293809975946</v>
      </c>
      <c r="U83" s="12">
        <f>S83-'Surv-rate CEA'!P81*'Unit cost and utilities'!$H$11-('Surv-rate CEA'!O80-'Surv-rate CEA'!O81)*'Unit cost and utilities'!$G$14</f>
        <v>25.56122669242826</v>
      </c>
      <c r="V83" s="12">
        <f t="shared" si="41"/>
        <v>22.423893801885303</v>
      </c>
      <c r="W83" s="12">
        <f>'Surv-rate CEA'!T81*'Unit cost and utilities'!$H$4+'Surv-rate CEA'!S81*'Unit cost and utilities'!$H$4+('Surv-rate CEA'!R80-'Surv-rate CEA'!R81)*'Unit cost and utilities'!$G$14</f>
        <v>492.60543117491221</v>
      </c>
      <c r="X83" s="12">
        <f t="shared" si="42"/>
        <v>432.14404409512287</v>
      </c>
      <c r="Y83" s="12">
        <f>W83-'Surv-rate CEA'!S81*'Unit cost and utilities'!$H$4-('Surv-rate CEA'!R80-'Surv-rate CEA'!R81)*'Unit cost and utilities'!$G$14</f>
        <v>455.37693844088039</v>
      </c>
      <c r="Z83" s="12">
        <f t="shared" si="43"/>
        <v>399.48490071686416</v>
      </c>
      <c r="AA83" s="12">
        <f>'Surv-rate CEA'!W81*'Unit cost and utilities'!$H$6+'Surv-rate CEA'!V81*'Unit cost and utilities'!$H$6+('Surv-rate CEA'!U80-'Surv-rate CEA'!U81)*'Unit cost and utilities'!$G$14</f>
        <v>279.79481311223935</v>
      </c>
      <c r="AB83" s="12">
        <f t="shared" si="44"/>
        <v>245.45336775271858</v>
      </c>
      <c r="AC83" s="12">
        <f>AA83-'Surv-rate CEA'!V81*'Unit cost and utilities'!$H$6-('Surv-rate CEA'!U80-'Surv-rate CEA'!U81)*'Unit cost and utilities'!$G$14</f>
        <v>55.732454912320208</v>
      </c>
      <c r="AD83" s="12">
        <f t="shared" si="45"/>
        <v>48.891966935312475</v>
      </c>
      <c r="AE83" s="12">
        <f>'Surv-rate CEA'!Z81*'Unit cost and utilities'!$H$12+'Surv-rate CEA'!Y81*'Unit cost and utilities'!$H$12+('Surv-rate CEA'!X80-'Surv-rate CEA'!X81)*'Unit cost and utilities'!$G$14</f>
        <v>267.34650326898924</v>
      </c>
      <c r="AF83" s="12">
        <f t="shared" si="46"/>
        <v>234.53293809975946</v>
      </c>
      <c r="AG83" s="12">
        <f>AE83-'Surv-rate CEA'!Y81*'Unit cost and utilities'!$H$12-('Surv-rate CEA'!X80-'Surv-rate CEA'!X81)*'Unit cost and utilities'!$G$14</f>
        <v>25.56122669242826</v>
      </c>
      <c r="AH83" s="12">
        <f t="shared" si="47"/>
        <v>22.423893801885303</v>
      </c>
      <c r="AI83" s="12">
        <f>'Surv-rate CEA'!AC81*'Unit cost and utilities'!$H$5+'Surv-rate CEA'!AB81*'Unit cost and utilities'!$H$5+('Surv-rate CEA'!AA80-'Surv-rate CEA'!AA81)*'Unit cost and utilities'!$G$14</f>
        <v>502.37695547302798</v>
      </c>
      <c r="AJ83" s="12">
        <f t="shared" si="48"/>
        <v>440.71623140757282</v>
      </c>
      <c r="AK83" s="12">
        <f>AI83-'Surv-rate CEA'!AB81*'Unit cost and utilities'!$H$5-('Surv-rate CEA'!AA80-'Surv-rate CEA'!AA81)*'Unit cost and utilities'!$G$14</f>
        <v>51.738220271286366</v>
      </c>
      <c r="AL83" s="12">
        <f t="shared" si="49"/>
        <v>45.387976517008894</v>
      </c>
      <c r="AM83" s="12">
        <f>'Surv-rate CEA'!AF81*'Unit cost and utilities'!$H$9+'Surv-rate CEA'!AE81*'Unit cost and utilities'!$H$9+('Surv-rate CEA'!AD80-'Surv-rate CEA'!AD81)*'Unit cost and utilities'!G90</f>
        <v>364.29633072675239</v>
      </c>
      <c r="AN83" s="12">
        <f t="shared" si="50"/>
        <v>319.58334124289047</v>
      </c>
      <c r="AO83" s="12">
        <f>AM83-'Surv-rate CEA'!AE81*'Unit cost and utilities'!$H$9-('Surv-rate CEA'!AD80-'Surv-rate CEA'!AD81)*'Unit cost and utilities'!G90</f>
        <v>46.873409414360367</v>
      </c>
      <c r="AP83" s="12">
        <f t="shared" si="51"/>
        <v>41.120262634001811</v>
      </c>
      <c r="AQ83" s="13">
        <f>'Surv-rate CEA'!AI81*'Unit cost and utilities'!$H$4+'Surv-rate CEA'!AH81*'Unit cost and utilities'!$H$4+('Surv-rate CEA'!AG80-'Surv-rate CEA'!AG81)*'Unit cost and utilities'!$G$14</f>
        <v>492.60543117491221</v>
      </c>
      <c r="AR83" s="12">
        <f t="shared" si="52"/>
        <v>432.14404409512287</v>
      </c>
      <c r="AS83" s="13">
        <f>AQ83-'Surv-rate CEA'!AH81*'Unit cost and utilities'!$H$4-('Surv-rate CEA'!AG80-'Surv-rate CEA'!AG81)*'Unit cost and utilities'!$G$14</f>
        <v>455.37693844088039</v>
      </c>
      <c r="AT83" s="12">
        <f t="shared" si="53"/>
        <v>399.48490071686416</v>
      </c>
      <c r="AU83" s="12">
        <f>'Surv-rate CEA'!AL81*'Unit cost and utilities'!$H$8+'Surv-rate CEA'!AK81*'Unit cost and utilities'!$H$8+('Surv-rate CEA'!AJ80-'Surv-rate CEA'!AJ81)*'Unit cost and utilities'!$G$14</f>
        <v>238.17467145839157</v>
      </c>
      <c r="AV83" s="12">
        <f t="shared" si="54"/>
        <v>208.94159749633403</v>
      </c>
      <c r="AW83" s="12">
        <f>AU83-'Surv-rate CEA'!AK81*'Unit cost and utilities'!$H$8-('Surv-rate CEA'!AJ80-'Surv-rate CEA'!AJ81)*'Unit cost and utilities'!$G$14</f>
        <v>60.491318192150402</v>
      </c>
      <c r="AX83" s="12">
        <f t="shared" si="55"/>
        <v>53.06673703099861</v>
      </c>
      <c r="AY83" s="12">
        <f>'Surv-rate CEA'!AO81*'Unit cost and utilities'!$H$5+'Surv-rate CEA'!AN81*'Unit cost and utilities'!$H$5+('Surv-rate CEA'!AM80-'Surv-rate CEA'!AM81)*'Unit cost and utilities'!$G$14</f>
        <v>502.37695547302798</v>
      </c>
      <c r="AZ83" s="12">
        <f t="shared" si="56"/>
        <v>440.71623140757282</v>
      </c>
      <c r="BA83" s="12">
        <f>AY83-'Surv-rate CEA'!AN81*'Unit cost and utilities'!$H$5-('Surv-rate CEA'!AM80-'Surv-rate CEA'!AM81)*'Unit cost and utilities'!$G$14</f>
        <v>51.738220271286366</v>
      </c>
      <c r="BB83" s="12">
        <f t="shared" si="57"/>
        <v>45.387976517008894</v>
      </c>
    </row>
    <row r="84" spans="1:54">
      <c r="A84" s="12">
        <v>79</v>
      </c>
      <c r="B84" s="12">
        <f t="shared" si="58"/>
        <v>4.4876712328767123</v>
      </c>
      <c r="C84" s="12">
        <f>'Surv-rate CEA'!D82*'Unit cost and utilities'!$H$7+'Surv-rate CEA'!E82*'Unit cost and utilities'!$H$7+'Unit cost and utilities'!$G$14*('Surv-rate CEA'!C81-'Surv-rate CEA'!C82)</f>
        <v>284.34738306337135</v>
      </c>
      <c r="D84" s="12">
        <f t="shared" si="32"/>
        <v>249.02330438408023</v>
      </c>
      <c r="E84" s="12">
        <f>C84-'Surv-rate CEA'!E82*'Unit cost and utilities'!$H$7-'Unit cost and utilities'!$G$14*('Surv-rate CEA'!C81-'Surv-rate CEA'!C82)</f>
        <v>13.741474744484115</v>
      </c>
      <c r="F84" s="12">
        <f t="shared" si="33"/>
        <v>12.034390508947231</v>
      </c>
      <c r="G84" s="12">
        <f>'Surv-rate CEA'!G82*'Unit cost and utilities'!$H$4+'Surv-rate CEA'!H82*'Unit cost and utilities'!$H$4+('Surv-rate CEA'!F81-'Surv-rate CEA'!F82)*'Unit cost and utilities'!$G$14</f>
        <v>483.47421027588706</v>
      </c>
      <c r="H84" s="12">
        <f t="shared" si="34"/>
        <v>423.41288367177549</v>
      </c>
      <c r="I84" s="12">
        <f>G84-'Surv-rate CEA'!H82*'Unit cost and utilities'!$H$4-('Surv-rate CEA'!F81-'Surv-rate CEA'!F82)*'Unit cost and utilities'!$G$14</f>
        <v>15.798131264637139</v>
      </c>
      <c r="J84" s="12">
        <f t="shared" si="35"/>
        <v>13.835551459028588</v>
      </c>
      <c r="K84" s="12">
        <f>'Surv-rate CEA'!K82*'Unit cost and utilities'!$H$10+'Surv-rate CEA'!J82*'Unit cost and utilities'!$H$10+('Surv-rate CEA'!I81-'Surv-rate CEA'!I82)*'Unit cost and utilities'!$G$14</f>
        <v>262.67142926726211</v>
      </c>
      <c r="L84" s="12">
        <f t="shared" si="36"/>
        <v>230.04012408598416</v>
      </c>
      <c r="M84" s="12">
        <f>K84-'Surv-rate CEA'!J82*'Unit cost and utilities'!$H$10-('Surv-rate CEA'!I81-'Surv-rate CEA'!I82)*'Unit cost and utilities'!$G$14</f>
        <v>24.596844662400017</v>
      </c>
      <c r="N84" s="12">
        <f t="shared" si="37"/>
        <v>21.541212967265757</v>
      </c>
      <c r="O84" s="12">
        <f>'Surv-rate CEA'!N82*'Unit cost and utilities'!$H$3+'Surv-rate CEA'!M82*'Unit cost and utilities'!$H$3+('Surv-rate CEA'!L81-'Surv-rate CEA'!L82)*'Unit cost and utilities'!$G$14</f>
        <v>483.47421027588706</v>
      </c>
      <c r="P84" s="12">
        <f t="shared" si="38"/>
        <v>423.41288367177549</v>
      </c>
      <c r="Q84" s="12">
        <f>O84-'Surv-rate CEA'!M82*'Unit cost and utilities'!$H$3-('Surv-rate CEA'!L81-'Surv-rate CEA'!L82)*'Unit cost and utilities'!$G$14</f>
        <v>447.53014782703548</v>
      </c>
      <c r="R84" s="12">
        <f t="shared" si="39"/>
        <v>391.93410195214244</v>
      </c>
      <c r="S84" s="12">
        <f>'Surv-rate CEA'!Q82*'Unit cost and utilities'!$H$11+'Surv-rate CEA'!P82*'Unit cost and utilities'!$H$11+('Surv-rate CEA'!O81-'Surv-rate CEA'!O82)*'Unit cost and utilities'!$G$14</f>
        <v>262.67142926726211</v>
      </c>
      <c r="T84" s="12">
        <f t="shared" si="40"/>
        <v>230.04012408598416</v>
      </c>
      <c r="U84" s="12">
        <f>S84-'Surv-rate CEA'!P82*'Unit cost and utilities'!$H$11-('Surv-rate CEA'!O81-'Surv-rate CEA'!O82)*'Unit cost and utilities'!$G$14</f>
        <v>24.596844662400017</v>
      </c>
      <c r="V84" s="12">
        <f t="shared" si="41"/>
        <v>21.541212967265757</v>
      </c>
      <c r="W84" s="12">
        <f>'Surv-rate CEA'!T82*'Unit cost and utilities'!$H$4+'Surv-rate CEA'!S82*'Unit cost and utilities'!$H$4+('Surv-rate CEA'!R81-'Surv-rate CEA'!R82)*'Unit cost and utilities'!$G$14</f>
        <v>483.47421027588706</v>
      </c>
      <c r="X84" s="12">
        <f t="shared" si="42"/>
        <v>423.41288367177549</v>
      </c>
      <c r="Y84" s="12">
        <f>W84-'Surv-rate CEA'!S82*'Unit cost and utilities'!$H$4-('Surv-rate CEA'!R81-'Surv-rate CEA'!R82)*'Unit cost and utilities'!$G$14</f>
        <v>447.53014782703548</v>
      </c>
      <c r="Z84" s="12">
        <f t="shared" si="43"/>
        <v>391.93410195214244</v>
      </c>
      <c r="AA84" s="12">
        <f>'Surv-rate CEA'!W82*'Unit cost and utilities'!$H$6+'Surv-rate CEA'!V82*'Unit cost and utilities'!$H$6+('Surv-rate CEA'!U81-'Surv-rate CEA'!U82)*'Unit cost and utilities'!$G$14</f>
        <v>274.97542808107193</v>
      </c>
      <c r="AB84" s="12">
        <f t="shared" si="44"/>
        <v>240.81561429357248</v>
      </c>
      <c r="AC84" s="12">
        <f>AA84-'Surv-rate CEA'!V82*'Unit cost and utilities'!$H$6-('Surv-rate CEA'!U81-'Surv-rate CEA'!U82)*'Unit cost and utilities'!$G$14</f>
        <v>53.884434773425056</v>
      </c>
      <c r="AD84" s="12">
        <f t="shared" si="45"/>
        <v>47.190446620555754</v>
      </c>
      <c r="AE84" s="12">
        <f>'Surv-rate CEA'!Z82*'Unit cost and utilities'!$H$12+'Surv-rate CEA'!Y82*'Unit cost and utilities'!$H$12+('Surv-rate CEA'!X81-'Surv-rate CEA'!X82)*'Unit cost and utilities'!$G$14</f>
        <v>262.67142926726211</v>
      </c>
      <c r="AF84" s="12">
        <f t="shared" si="46"/>
        <v>230.04012408598416</v>
      </c>
      <c r="AG84" s="12">
        <f>AE84-'Surv-rate CEA'!Y82*'Unit cost and utilities'!$H$12-('Surv-rate CEA'!X81-'Surv-rate CEA'!X82)*'Unit cost and utilities'!$G$14</f>
        <v>24.596844662400017</v>
      </c>
      <c r="AH84" s="12">
        <f t="shared" si="47"/>
        <v>21.541212967265757</v>
      </c>
      <c r="AI84" s="12">
        <f>'Surv-rate CEA'!AC82*'Unit cost and utilities'!$H$5+'Surv-rate CEA'!AB82*'Unit cost and utilities'!$H$5+('Surv-rate CEA'!AA81-'Surv-rate CEA'!AA82)*'Unit cost and utilities'!$G$14</f>
        <v>493.15318492021134</v>
      </c>
      <c r="AJ84" s="12">
        <f t="shared" si="48"/>
        <v>431.88945280004555</v>
      </c>
      <c r="AK84" s="12">
        <f>AI84-'Surv-rate CEA'!AB82*'Unit cost and utilities'!$H$5-('Surv-rate CEA'!AA81-'Surv-rate CEA'!AA82)*'Unit cost and utilities'!$G$14</f>
        <v>49.720452843553844</v>
      </c>
      <c r="AL84" s="12">
        <f t="shared" si="49"/>
        <v>43.54375035628582</v>
      </c>
      <c r="AM84" s="12">
        <f>'Surv-rate CEA'!AF82*'Unit cost and utilities'!$H$9+'Surv-rate CEA'!AE82*'Unit cost and utilities'!$H$9+('Surv-rate CEA'!AD81-'Surv-rate CEA'!AD82)*'Unit cost and utilities'!G91</f>
        <v>359.00797090282236</v>
      </c>
      <c r="AN84" s="12">
        <f t="shared" si="50"/>
        <v>314.40891156195391</v>
      </c>
      <c r="AO84" s="12">
        <f>AM84-'Surv-rate CEA'!AE82*'Unit cost and utilities'!$H$9-('Surv-rate CEA'!AD81-'Surv-rate CEA'!AD82)*'Unit cost and utilities'!G91</f>
        <v>45.269917343552095</v>
      </c>
      <c r="AP84" s="12">
        <f t="shared" si="51"/>
        <v>39.646098672105943</v>
      </c>
      <c r="AQ84" s="13">
        <f>'Surv-rate CEA'!AI82*'Unit cost and utilities'!$H$4+'Surv-rate CEA'!AH82*'Unit cost and utilities'!$H$4+('Surv-rate CEA'!AG81-'Surv-rate CEA'!AG82)*'Unit cost and utilities'!$G$14</f>
        <v>483.47421027588706</v>
      </c>
      <c r="AR84" s="12">
        <f t="shared" si="52"/>
        <v>423.41288367177549</v>
      </c>
      <c r="AS84" s="13">
        <f>AQ84-'Surv-rate CEA'!AH82*'Unit cost and utilities'!$H$4-('Surv-rate CEA'!AG81-'Surv-rate CEA'!AG82)*'Unit cost and utilities'!$G$14</f>
        <v>447.53014782703548</v>
      </c>
      <c r="AT84" s="12">
        <f t="shared" si="53"/>
        <v>391.93410195214244</v>
      </c>
      <c r="AU84" s="12">
        <f>'Surv-rate CEA'!AL82*'Unit cost and utilities'!$H$8+'Surv-rate CEA'!AK82*'Unit cost and utilities'!$H$8+('Surv-rate CEA'!AJ81-'Surv-rate CEA'!AJ82)*'Unit cost and utilities'!$G$14</f>
        <v>233.85446814977612</v>
      </c>
      <c r="AV84" s="12">
        <f t="shared" si="54"/>
        <v>204.80305384298279</v>
      </c>
      <c r="AW84" s="12">
        <f>AU84-'Surv-rate CEA'!AK82*'Unit cost and utilities'!$H$8-('Surv-rate CEA'!AJ81-'Surv-rate CEA'!AJ82)*'Unit cost and utilities'!$G$14</f>
        <v>58.51604438309279</v>
      </c>
      <c r="AX84" s="12">
        <f t="shared" si="55"/>
        <v>51.246677830390631</v>
      </c>
      <c r="AY84" s="12">
        <f>'Surv-rate CEA'!AO82*'Unit cost and utilities'!$H$5+'Surv-rate CEA'!AN82*'Unit cost and utilities'!$H$5+('Surv-rate CEA'!AM81-'Surv-rate CEA'!AM82)*'Unit cost and utilities'!$G$14</f>
        <v>493.15318492021134</v>
      </c>
      <c r="AZ84" s="12">
        <f t="shared" si="56"/>
        <v>431.88945280004555</v>
      </c>
      <c r="BA84" s="12">
        <f>AY84-'Surv-rate CEA'!AN82*'Unit cost and utilities'!$H$5-('Surv-rate CEA'!AM81-'Surv-rate CEA'!AM82)*'Unit cost and utilities'!$G$14</f>
        <v>49.720452843553844</v>
      </c>
      <c r="BB84" s="12">
        <f t="shared" si="57"/>
        <v>43.54375035628582</v>
      </c>
    </row>
    <row r="85" spans="1:54">
      <c r="A85" s="12">
        <v>80</v>
      </c>
      <c r="B85" s="12">
        <f t="shared" si="58"/>
        <v>4.5452054794520551</v>
      </c>
      <c r="C85" s="12">
        <f>'Surv-rate CEA'!D83*'Unit cost and utilities'!$H$7+'Surv-rate CEA'!E83*'Unit cost and utilities'!$H$7+'Unit cost and utilities'!$G$14*('Surv-rate CEA'!C82-'Surv-rate CEA'!C83)</f>
        <v>279.54221252741627</v>
      </c>
      <c r="D85" s="12">
        <f t="shared" si="32"/>
        <v>244.39908416168092</v>
      </c>
      <c r="E85" s="12">
        <f>C85-'Surv-rate CEA'!E83*'Unit cost and utilities'!$H$7-'Unit cost and utilities'!$G$14*('Surv-rate CEA'!C82-'Surv-rate CEA'!C83)</f>
        <v>13.183599150110382</v>
      </c>
      <c r="F85" s="12">
        <f t="shared" si="33"/>
        <v>11.526200387090686</v>
      </c>
      <c r="G85" s="12">
        <f>'Surv-rate CEA'!G83*'Unit cost and utilities'!$H$4+'Surv-rate CEA'!H83*'Unit cost and utilities'!$H$4+('Surv-rate CEA'!F82-'Surv-rate CEA'!F83)*'Unit cost and utilities'!$G$14</f>
        <v>474.58366027917259</v>
      </c>
      <c r="H85" s="12">
        <f t="shared" si="34"/>
        <v>414.92056202049457</v>
      </c>
      <c r="I85" s="12">
        <f>G85-'Surv-rate CEA'!H83*'Unit cost and utilities'!$H$4-('Surv-rate CEA'!F82-'Surv-rate CEA'!F83)*'Unit cost and utilities'!$G$14</f>
        <v>15.091945427540711</v>
      </c>
      <c r="J85" s="12">
        <f t="shared" si="35"/>
        <v>13.194635641467817</v>
      </c>
      <c r="K85" s="12">
        <f>'Surv-rate CEA'!K83*'Unit cost and utilities'!$H$10+'Surv-rate CEA'!J83*'Unit cost and utilities'!$H$10+('Surv-rate CEA'!I82-'Surv-rate CEA'!I83)*'Unit cost and utilities'!$G$14</f>
        <v>258.11415523144086</v>
      </c>
      <c r="L85" s="12">
        <f t="shared" si="36"/>
        <v>225.66489181501774</v>
      </c>
      <c r="M85" s="12">
        <f>K85-'Surv-rate CEA'!J83*'Unit cost and utilities'!$H$10-('Surv-rate CEA'!I82-'Surv-rate CEA'!I83)*'Unit cost and utilities'!$G$14</f>
        <v>23.675240395592752</v>
      </c>
      <c r="N85" s="12">
        <f t="shared" si="37"/>
        <v>20.698866971380987</v>
      </c>
      <c r="O85" s="12">
        <f>'Surv-rate CEA'!N83*'Unit cost and utilities'!$H$3+'Surv-rate CEA'!M83*'Unit cost and utilities'!$H$3+('Surv-rate CEA'!L82-'Surv-rate CEA'!L83)*'Unit cost and utilities'!$G$14</f>
        <v>474.58366027917259</v>
      </c>
      <c r="P85" s="12">
        <f t="shared" si="38"/>
        <v>414.92056202049457</v>
      </c>
      <c r="Q85" s="12">
        <f>O85-'Surv-rate CEA'!M83*'Unit cost and utilities'!$H$3-('Surv-rate CEA'!L82-'Surv-rate CEA'!L83)*'Unit cost and utilities'!$G$14</f>
        <v>439.86661553269266</v>
      </c>
      <c r="R85" s="12">
        <f t="shared" si="39"/>
        <v>384.56803005715955</v>
      </c>
      <c r="S85" s="12">
        <f>'Surv-rate CEA'!Q83*'Unit cost and utilities'!$H$11+'Surv-rate CEA'!P83*'Unit cost and utilities'!$H$11+('Surv-rate CEA'!O82-'Surv-rate CEA'!O83)*'Unit cost and utilities'!$G$14</f>
        <v>258.11415523144086</v>
      </c>
      <c r="T85" s="12">
        <f t="shared" si="40"/>
        <v>225.66489181501774</v>
      </c>
      <c r="U85" s="12">
        <f>S85-'Surv-rate CEA'!P83*'Unit cost and utilities'!$H$11-('Surv-rate CEA'!O82-'Surv-rate CEA'!O83)*'Unit cost and utilities'!$G$14</f>
        <v>23.675240395592752</v>
      </c>
      <c r="V85" s="12">
        <f t="shared" si="41"/>
        <v>20.698866971380987</v>
      </c>
      <c r="W85" s="12">
        <f>'Surv-rate CEA'!T83*'Unit cost and utilities'!$H$4+'Surv-rate CEA'!S83*'Unit cost and utilities'!$H$4+('Surv-rate CEA'!R82-'Surv-rate CEA'!R83)*'Unit cost and utilities'!$G$14</f>
        <v>474.58366027917259</v>
      </c>
      <c r="X85" s="12">
        <f t="shared" si="42"/>
        <v>414.92056202049457</v>
      </c>
      <c r="Y85" s="12">
        <f>W85-'Surv-rate CEA'!S83*'Unit cost and utilities'!$H$4-('Surv-rate CEA'!R82-'Surv-rate CEA'!R83)*'Unit cost and utilities'!$G$14</f>
        <v>439.86661553269266</v>
      </c>
      <c r="Z85" s="12">
        <f t="shared" si="43"/>
        <v>384.56803005715955</v>
      </c>
      <c r="AA85" s="12">
        <f>'Surv-rate CEA'!W83*'Unit cost and utilities'!$H$6+'Surv-rate CEA'!V83*'Unit cost and utilities'!$H$6+('Surv-rate CEA'!U82-'Surv-rate CEA'!U83)*'Unit cost and utilities'!$G$14</f>
        <v>270.27592167505668</v>
      </c>
      <c r="AB85" s="12">
        <f t="shared" si="44"/>
        <v>236.29772094566812</v>
      </c>
      <c r="AC85" s="12">
        <f>AA85-'Surv-rate CEA'!V83*'Unit cost and utilities'!$H$6-('Surv-rate CEA'!U82-'Surv-rate CEA'!U83)*'Unit cost and utilities'!$G$14</f>
        <v>52.109167459234698</v>
      </c>
      <c r="AD85" s="12">
        <f t="shared" si="45"/>
        <v>45.558174160246338</v>
      </c>
      <c r="AE85" s="12">
        <f>'Surv-rate CEA'!Z83*'Unit cost and utilities'!$H$12+'Surv-rate CEA'!Y83*'Unit cost and utilities'!$H$12+('Surv-rate CEA'!X82-'Surv-rate CEA'!X83)*'Unit cost and utilities'!$G$14</f>
        <v>258.11415523144086</v>
      </c>
      <c r="AF85" s="12">
        <f t="shared" si="46"/>
        <v>225.66489181501774</v>
      </c>
      <c r="AG85" s="12">
        <f>AE85-'Surv-rate CEA'!Y83*'Unit cost and utilities'!$H$12-('Surv-rate CEA'!X82-'Surv-rate CEA'!X83)*'Unit cost and utilities'!$G$14</f>
        <v>23.675240395592752</v>
      </c>
      <c r="AH85" s="12">
        <f t="shared" si="47"/>
        <v>20.698866971380987</v>
      </c>
      <c r="AI85" s="12">
        <f>'Surv-rate CEA'!AC83*'Unit cost and utilities'!$H$5+'Surv-rate CEA'!AB83*'Unit cost and utilities'!$H$5+('Surv-rate CEA'!AA82-'Surv-rate CEA'!AA83)*'Unit cost and utilities'!$G$14</f>
        <v>484.17058308231179</v>
      </c>
      <c r="AJ85" s="12">
        <f t="shared" si="48"/>
        <v>423.30224839205164</v>
      </c>
      <c r="AK85" s="12">
        <f>AI85-'Surv-rate CEA'!AB83*'Unit cost and utilities'!$H$5-('Surv-rate CEA'!AA82-'Surv-rate CEA'!AA83)*'Unit cost and utilities'!$G$14</f>
        <v>47.794956435570292</v>
      </c>
      <c r="AL85" s="12">
        <f t="shared" si="49"/>
        <v>41.786331569709503</v>
      </c>
      <c r="AM85" s="12">
        <f>'Surv-rate CEA'!AF83*'Unit cost and utilities'!$H$9+'Surv-rate CEA'!AE83*'Unit cost and utilities'!$H$9+('Surv-rate CEA'!AD82-'Surv-rate CEA'!AD83)*'Unit cost and utilities'!G92</f>
        <v>353.83221252700054</v>
      </c>
      <c r="AN85" s="12">
        <f t="shared" si="50"/>
        <v>309.34958948290847</v>
      </c>
      <c r="AO85" s="12">
        <f>AM85-'Surv-rate CEA'!AE83*'Unit cost and utilities'!$H$9-('Surv-rate CEA'!AD82-'Surv-rate CEA'!AD83)*'Unit cost and utilities'!G92</f>
        <v>43.731405018088537</v>
      </c>
      <c r="AP85" s="12">
        <f t="shared" si="51"/>
        <v>38.233636483349194</v>
      </c>
      <c r="AQ85" s="13">
        <f>'Surv-rate CEA'!AI83*'Unit cost and utilities'!$H$4+'Surv-rate CEA'!AH83*'Unit cost and utilities'!$H$4+('Surv-rate CEA'!AG82-'Surv-rate CEA'!AG83)*'Unit cost and utilities'!$G$14</f>
        <v>474.58366027917259</v>
      </c>
      <c r="AR85" s="12">
        <f t="shared" si="52"/>
        <v>414.92056202049457</v>
      </c>
      <c r="AS85" s="13">
        <f>AQ85-'Surv-rate CEA'!AH83*'Unit cost and utilities'!$H$4-('Surv-rate CEA'!AG82-'Surv-rate CEA'!AG83)*'Unit cost and utilities'!$G$14</f>
        <v>439.86661553269266</v>
      </c>
      <c r="AT85" s="12">
        <f t="shared" si="53"/>
        <v>384.56803005715955</v>
      </c>
      <c r="AU85" s="12">
        <f>'Surv-rate CEA'!AL83*'Unit cost and utilities'!$H$8+'Surv-rate CEA'!AK83*'Unit cost and utilities'!$H$8+('Surv-rate CEA'!AJ82-'Surv-rate CEA'!AJ83)*'Unit cost and utilities'!$G$14</f>
        <v>229.64656766759836</v>
      </c>
      <c r="AV85" s="12">
        <f t="shared" si="54"/>
        <v>200.77615581342656</v>
      </c>
      <c r="AW85" s="12">
        <f>AU85-'Surv-rate CEA'!AK83*'Unit cost and utilities'!$H$8-('Surv-rate CEA'!AJ82-'Surv-rate CEA'!AJ83)*'Unit cost and utilities'!$G$14</f>
        <v>56.617431055974151</v>
      </c>
      <c r="AX85" s="12">
        <f t="shared" si="55"/>
        <v>49.499673672040132</v>
      </c>
      <c r="AY85" s="12">
        <f>'Surv-rate CEA'!AO83*'Unit cost and utilities'!$H$5+'Surv-rate CEA'!AN83*'Unit cost and utilities'!$H$5+('Surv-rate CEA'!AM82-'Surv-rate CEA'!AM83)*'Unit cost and utilities'!$G$14</f>
        <v>484.17058308231179</v>
      </c>
      <c r="AZ85" s="12">
        <f t="shared" si="56"/>
        <v>423.30224839205164</v>
      </c>
      <c r="BA85" s="12">
        <f>AY85-'Surv-rate CEA'!AN83*'Unit cost and utilities'!$H$5-('Surv-rate CEA'!AM82-'Surv-rate CEA'!AM83)*'Unit cost and utilities'!$G$14</f>
        <v>47.794956435570292</v>
      </c>
      <c r="BB85" s="12">
        <f t="shared" si="57"/>
        <v>41.786331569709503</v>
      </c>
    </row>
    <row r="86" spans="1:54">
      <c r="A86" s="12">
        <v>81</v>
      </c>
      <c r="B86" s="12">
        <f t="shared" si="58"/>
        <v>4.602739726027397</v>
      </c>
      <c r="C86" s="12">
        <f>'Surv-rate CEA'!D84*'Unit cost and utilities'!$H$7+'Surv-rate CEA'!E84*'Unit cost and utilities'!$H$7+'Unit cost and utilities'!$G$14*('Surv-rate CEA'!C83-'Surv-rate CEA'!C84)</f>
        <v>274.85441735198532</v>
      </c>
      <c r="D86" s="12">
        <f t="shared" si="32"/>
        <v>239.89230481885983</v>
      </c>
      <c r="E86" s="12">
        <f>C86-'Surv-rate CEA'!E84*'Unit cost and utilities'!$H$7-'Unit cost and utilities'!$G$14*('Surv-rate CEA'!C83-'Surv-rate CEA'!C84)</f>
        <v>12.652166495678724</v>
      </c>
      <c r="F86" s="12">
        <f t="shared" si="33"/>
        <v>11.042781887377961</v>
      </c>
      <c r="G86" s="12">
        <f>'Surv-rate CEA'!G84*'Unit cost and utilities'!$H$4+'Surv-rate CEA'!H84*'Unit cost and utilities'!$H$4+('Surv-rate CEA'!F83-'Surv-rate CEA'!F84)*'Unit cost and utilities'!$G$14</f>
        <v>465.9254139552005</v>
      </c>
      <c r="H86" s="12">
        <f t="shared" si="34"/>
        <v>406.65863224696346</v>
      </c>
      <c r="I86" s="12">
        <f>G86-'Surv-rate CEA'!H84*'Unit cost and utilities'!$H$4-('Surv-rate CEA'!F83-'Surv-rate CEA'!F84)*'Unit cost and utilities'!$G$14</f>
        <v>14.422310710537626</v>
      </c>
      <c r="J86" s="12">
        <f t="shared" si="35"/>
        <v>12.587759696559262</v>
      </c>
      <c r="K86" s="12">
        <f>'Surv-rate CEA'!K84*'Unit cost and utilities'!$H$10+'Surv-rate CEA'!J84*'Unit cost and utilities'!$H$10+('Surv-rate CEA'!I83-'Surv-rate CEA'!I84)*'Unit cost and utilities'!$G$14</f>
        <v>253.6707337336239</v>
      </c>
      <c r="L86" s="12">
        <f t="shared" si="36"/>
        <v>221.40323436213743</v>
      </c>
      <c r="M86" s="12">
        <f>K86-'Surv-rate CEA'!J84*'Unit cost and utilities'!$H$10-('Surv-rate CEA'!I83-'Surv-rate CEA'!I84)*'Unit cost and utilities'!$G$14</f>
        <v>22.794219902680123</v>
      </c>
      <c r="N86" s="12">
        <f t="shared" si="37"/>
        <v>19.894742830344271</v>
      </c>
      <c r="O86" s="12">
        <f>'Surv-rate CEA'!N84*'Unit cost and utilities'!$H$3+'Surv-rate CEA'!M84*'Unit cost and utilities'!$H$3+('Surv-rate CEA'!L83-'Surv-rate CEA'!L84)*'Unit cost and utilities'!$G$14</f>
        <v>465.9254139552005</v>
      </c>
      <c r="P86" s="12">
        <f t="shared" si="38"/>
        <v>406.65863224696346</v>
      </c>
      <c r="Q86" s="12">
        <f>O86-'Surv-rate CEA'!M84*'Unit cost and utilities'!$H$3-('Surv-rate CEA'!L83-'Surv-rate CEA'!L84)*'Unit cost and utilities'!$G$14</f>
        <v>432.38108723675907</v>
      </c>
      <c r="R86" s="12">
        <f t="shared" si="39"/>
        <v>377.38122085364915</v>
      </c>
      <c r="S86" s="12">
        <f>'Surv-rate CEA'!Q84*'Unit cost and utilities'!$H$11+'Surv-rate CEA'!P84*'Unit cost and utilities'!$H$11+('Surv-rate CEA'!O83-'Surv-rate CEA'!O84)*'Unit cost and utilities'!$G$14</f>
        <v>253.6707337336239</v>
      </c>
      <c r="T86" s="12">
        <f t="shared" si="40"/>
        <v>221.40323436213743</v>
      </c>
      <c r="U86" s="12">
        <f>S86-'Surv-rate CEA'!P84*'Unit cost and utilities'!$H$11-('Surv-rate CEA'!O83-'Surv-rate CEA'!O84)*'Unit cost and utilities'!$G$14</f>
        <v>22.794219902680123</v>
      </c>
      <c r="V86" s="12">
        <f t="shared" si="41"/>
        <v>19.894742830344271</v>
      </c>
      <c r="W86" s="12">
        <f>'Surv-rate CEA'!T84*'Unit cost and utilities'!$H$4+'Surv-rate CEA'!S84*'Unit cost and utilities'!$H$4+('Surv-rate CEA'!R83-'Surv-rate CEA'!R84)*'Unit cost and utilities'!$G$14</f>
        <v>465.9254139552005</v>
      </c>
      <c r="X86" s="12">
        <f t="shared" si="42"/>
        <v>406.65863224696346</v>
      </c>
      <c r="Y86" s="12">
        <f>W86-'Surv-rate CEA'!S84*'Unit cost and utilities'!$H$4-('Surv-rate CEA'!R83-'Surv-rate CEA'!R84)*'Unit cost and utilities'!$G$14</f>
        <v>432.38108723675907</v>
      </c>
      <c r="Z86" s="12">
        <f t="shared" si="43"/>
        <v>377.38122085364915</v>
      </c>
      <c r="AA86" s="12">
        <f>'Surv-rate CEA'!W84*'Unit cost and utilities'!$H$6+'Surv-rate CEA'!V84*'Unit cost and utilities'!$H$6+('Surv-rate CEA'!U83-'Surv-rate CEA'!U84)*'Unit cost and utilities'!$G$14</f>
        <v>265.6923226729312</v>
      </c>
      <c r="AB86" s="12">
        <f t="shared" si="44"/>
        <v>231.89564960515739</v>
      </c>
      <c r="AC86" s="12">
        <f>AA86-'Surv-rate CEA'!V84*'Unit cost and utilities'!$H$6-('Surv-rate CEA'!U83-'Surv-rate CEA'!U84)*'Unit cost and utilities'!$G$14</f>
        <v>50.403315508079295</v>
      </c>
      <c r="AD86" s="12">
        <f t="shared" si="45"/>
        <v>43.991898126420949</v>
      </c>
      <c r="AE86" s="12">
        <f>'Surv-rate CEA'!Z84*'Unit cost and utilities'!$H$12+'Surv-rate CEA'!Y84*'Unit cost and utilities'!$H$12+('Surv-rate CEA'!X83-'Surv-rate CEA'!X84)*'Unit cost and utilities'!$G$14</f>
        <v>253.6707337336239</v>
      </c>
      <c r="AF86" s="12">
        <f t="shared" si="46"/>
        <v>221.40323436213743</v>
      </c>
      <c r="AG86" s="12">
        <f>AE86-'Surv-rate CEA'!Y84*'Unit cost and utilities'!$H$12-('Surv-rate CEA'!X83-'Surv-rate CEA'!X84)*'Unit cost and utilities'!$G$14</f>
        <v>22.794219902680123</v>
      </c>
      <c r="AH86" s="12">
        <f t="shared" si="47"/>
        <v>19.894742830344271</v>
      </c>
      <c r="AI86" s="12">
        <f>'Surv-rate CEA'!AC84*'Unit cost and utilities'!$H$5+'Surv-rate CEA'!AB84*'Unit cost and utilities'!$H$5+('Surv-rate CEA'!AA83-'Surv-rate CEA'!AA84)*'Unit cost and utilities'!$G$14</f>
        <v>475.4208237359332</v>
      </c>
      <c r="AJ86" s="12">
        <f t="shared" si="48"/>
        <v>414.94620411662856</v>
      </c>
      <c r="AK86" s="12">
        <f>AI86-'Surv-rate CEA'!AB84*'Unit cost and utilities'!$H$5-('Surv-rate CEA'!AA83-'Surv-rate CEA'!AA84)*'Unit cost and utilities'!$G$14</f>
        <v>45.956863113503005</v>
      </c>
      <c r="AL86" s="12">
        <f t="shared" si="49"/>
        <v>40.11104467869832</v>
      </c>
      <c r="AM86" s="12">
        <f>'Surv-rate CEA'!AF84*'Unit cost and utilities'!$H$9+'Surv-rate CEA'!AE84*'Unit cost and utilities'!$H$9+('Surv-rate CEA'!AD83-'Surv-rate CEA'!AD84)*'Unit cost and utilities'!G93</f>
        <v>348.76582896611012</v>
      </c>
      <c r="AN86" s="12">
        <f t="shared" si="50"/>
        <v>304.40201528795291</v>
      </c>
      <c r="AO86" s="12">
        <f>AM86-'Surv-rate CEA'!AE84*'Unit cost and utilities'!$H$9-('Surv-rate CEA'!AD83-'Surv-rate CEA'!AD84)*'Unit cost and utilities'!G93</f>
        <v>42.254809336577637</v>
      </c>
      <c r="AP86" s="12">
        <f t="shared" si="51"/>
        <v>36.879900636459134</v>
      </c>
      <c r="AQ86" s="13">
        <f>'Surv-rate CEA'!AI84*'Unit cost and utilities'!$H$4+'Surv-rate CEA'!AH84*'Unit cost and utilities'!$H$4+('Surv-rate CEA'!AG83-'Surv-rate CEA'!AG84)*'Unit cost and utilities'!$G$14</f>
        <v>465.9254139552005</v>
      </c>
      <c r="AR86" s="12">
        <f t="shared" si="52"/>
        <v>406.65863224696346</v>
      </c>
      <c r="AS86" s="13">
        <f>AQ86-'Surv-rate CEA'!AH84*'Unit cost and utilities'!$H$4-('Surv-rate CEA'!AG83-'Surv-rate CEA'!AG84)*'Unit cost and utilities'!$G$14</f>
        <v>432.38108723675907</v>
      </c>
      <c r="AT86" s="12">
        <f t="shared" si="53"/>
        <v>377.38122085364915</v>
      </c>
      <c r="AU86" s="12">
        <f>'Surv-rate CEA'!AL84*'Unit cost and utilities'!$H$8+'Surv-rate CEA'!AK84*'Unit cost and utilities'!$H$8+('Surv-rate CEA'!AJ83-'Surv-rate CEA'!AJ84)*'Unit cost and utilities'!$G$14</f>
        <v>225.54710160612717</v>
      </c>
      <c r="AV86" s="12">
        <f t="shared" si="54"/>
        <v>196.856992770164</v>
      </c>
      <c r="AW86" s="12">
        <f>AU86-'Surv-rate CEA'!AK84*'Unit cost and utilities'!$H$8-('Surv-rate CEA'!AJ83-'Surv-rate CEA'!AJ84)*'Unit cost and utilities'!$G$14</f>
        <v>54.792008519923755</v>
      </c>
      <c r="AX86" s="12">
        <f t="shared" si="55"/>
        <v>47.822339317422554</v>
      </c>
      <c r="AY86" s="12">
        <f>'Surv-rate CEA'!AO84*'Unit cost and utilities'!$H$5+'Surv-rate CEA'!AN84*'Unit cost and utilities'!$H$5+('Surv-rate CEA'!AM83-'Surv-rate CEA'!AM84)*'Unit cost and utilities'!$G$14</f>
        <v>475.4208237359332</v>
      </c>
      <c r="AZ86" s="12">
        <f t="shared" si="56"/>
        <v>414.94620411662856</v>
      </c>
      <c r="BA86" s="12">
        <f>AY86-'Surv-rate CEA'!AN84*'Unit cost and utilities'!$H$5-('Surv-rate CEA'!AM83-'Surv-rate CEA'!AM84)*'Unit cost and utilities'!$G$14</f>
        <v>45.956863113503005</v>
      </c>
      <c r="BB86" s="12">
        <f t="shared" si="57"/>
        <v>40.11104467869832</v>
      </c>
    </row>
    <row r="87" spans="1:54">
      <c r="A87" s="12">
        <v>82</v>
      </c>
      <c r="B87" s="12">
        <f t="shared" si="58"/>
        <v>4.6602739726027398</v>
      </c>
      <c r="C87" s="12">
        <f>'Surv-rate CEA'!D85*'Unit cost and utilities'!$H$7+'Surv-rate CEA'!E85*'Unit cost and utilities'!$H$7+'Unit cost and utilities'!$G$14*('Surv-rate CEA'!C84-'Surv-rate CEA'!C85)</f>
        <v>270.2801766128195</v>
      </c>
      <c r="D87" s="12">
        <f t="shared" si="32"/>
        <v>235.49907729481896</v>
      </c>
      <c r="E87" s="12">
        <f>C87-'Surv-rate CEA'!E85*'Unit cost and utilities'!$H$7-'Unit cost and utilities'!$G$14*('Surv-rate CEA'!C84-'Surv-rate CEA'!C85)</f>
        <v>12.145735930042193</v>
      </c>
      <c r="F87" s="12">
        <f t="shared" si="33"/>
        <v>10.582757642225843</v>
      </c>
      <c r="G87" s="12">
        <f>'Surv-rate CEA'!G85*'Unit cost and utilities'!$H$4+'Surv-rate CEA'!H85*'Unit cost and utilities'!$H$4+('Surv-rate CEA'!F84-'Surv-rate CEA'!F85)*'Unit cost and utilities'!$G$14</f>
        <v>457.49146803016072</v>
      </c>
      <c r="H87" s="12">
        <f t="shared" si="34"/>
        <v>398.61901801881874</v>
      </c>
      <c r="I87" s="12">
        <f>G87-'Surv-rate CEA'!H85*'Unit cost and utilities'!$H$4-('Surv-rate CEA'!F84-'Surv-rate CEA'!F85)*'Unit cost and utilities'!$G$14</f>
        <v>13.787067514742542</v>
      </c>
      <c r="J87" s="12">
        <f t="shared" si="35"/>
        <v>12.012873896313868</v>
      </c>
      <c r="K87" s="12">
        <f>'Surv-rate CEA'!K85*'Unit cost and utilities'!$H$10+'Surv-rate CEA'!J85*'Unit cost and utilities'!$H$10+('Surv-rate CEA'!I84-'Surv-rate CEA'!I85)*'Unit cost and utilities'!$G$14</f>
        <v>249.33738361379838</v>
      </c>
      <c r="L87" s="12">
        <f t="shared" si="36"/>
        <v>217.25131495777177</v>
      </c>
      <c r="M87" s="12">
        <f>K87-'Surv-rate CEA'!J85*'Unit cost and utilities'!$H$10-('Surv-rate CEA'!I84-'Surv-rate CEA'!I85)*'Unit cost and utilities'!$G$14</f>
        <v>21.951717390128348</v>
      </c>
      <c r="N87" s="12">
        <f t="shared" si="37"/>
        <v>19.126852939042593</v>
      </c>
      <c r="O87" s="12">
        <f>'Surv-rate CEA'!N85*'Unit cost and utilities'!$H$3+'Surv-rate CEA'!M85*'Unit cost and utilities'!$H$3+('Surv-rate CEA'!L84-'Surv-rate CEA'!L85)*'Unit cost and utilities'!$G$14</f>
        <v>457.49146803016072</v>
      </c>
      <c r="P87" s="12">
        <f t="shared" si="38"/>
        <v>398.61901801881874</v>
      </c>
      <c r="Q87" s="12">
        <f>O87-'Surv-rate CEA'!M85*'Unit cost and utilities'!$H$3-('Surv-rate CEA'!L84-'Surv-rate CEA'!L85)*'Unit cost and utilities'!$G$14</f>
        <v>425.06847575998319</v>
      </c>
      <c r="R87" s="12">
        <f t="shared" si="39"/>
        <v>370.36838988007094</v>
      </c>
      <c r="S87" s="12">
        <f>'Surv-rate CEA'!Q85*'Unit cost and utilities'!$H$11+'Surv-rate CEA'!P85*'Unit cost and utilities'!$H$11+('Surv-rate CEA'!O84-'Surv-rate CEA'!O85)*'Unit cost and utilities'!$G$14</f>
        <v>249.33738361379838</v>
      </c>
      <c r="T87" s="12">
        <f t="shared" si="40"/>
        <v>217.25131495777177</v>
      </c>
      <c r="U87" s="12">
        <f>S87-'Surv-rate CEA'!P85*'Unit cost and utilities'!$H$11-('Surv-rate CEA'!O84-'Surv-rate CEA'!O85)*'Unit cost and utilities'!$G$14</f>
        <v>21.951717390128348</v>
      </c>
      <c r="V87" s="12">
        <f t="shared" si="41"/>
        <v>19.126852939042593</v>
      </c>
      <c r="W87" s="12">
        <f>'Surv-rate CEA'!T85*'Unit cost and utilities'!$H$4+'Surv-rate CEA'!S85*'Unit cost and utilities'!$H$4+('Surv-rate CEA'!R84-'Surv-rate CEA'!R85)*'Unit cost and utilities'!$G$14</f>
        <v>457.49146803016072</v>
      </c>
      <c r="X87" s="12">
        <f t="shared" si="42"/>
        <v>398.61901801881874</v>
      </c>
      <c r="Y87" s="12">
        <f>W87-'Surv-rate CEA'!S85*'Unit cost and utilities'!$H$4-('Surv-rate CEA'!R84-'Surv-rate CEA'!R85)*'Unit cost and utilities'!$G$14</f>
        <v>425.06847575998319</v>
      </c>
      <c r="Z87" s="12">
        <f t="shared" si="43"/>
        <v>370.36838988007094</v>
      </c>
      <c r="AA87" s="12">
        <f>'Surv-rate CEA'!W85*'Unit cost and utilities'!$H$6+'Surv-rate CEA'!V85*'Unit cost and utilities'!$H$6+('Surv-rate CEA'!U84-'Surv-rate CEA'!U85)*'Unit cost and utilities'!$G$14</f>
        <v>261.22082535651532</v>
      </c>
      <c r="AB87" s="12">
        <f t="shared" si="44"/>
        <v>227.60553183215811</v>
      </c>
      <c r="AC87" s="12">
        <f>AA87-'Surv-rate CEA'!V85*'Unit cost and utilities'!$H$6-('Surv-rate CEA'!U84-'Surv-rate CEA'!U85)*'Unit cost and utilities'!$G$14</f>
        <v>48.763716900628339</v>
      </c>
      <c r="AD87" s="12">
        <f t="shared" si="45"/>
        <v>42.488540889236127</v>
      </c>
      <c r="AE87" s="12">
        <f>'Surv-rate CEA'!Z85*'Unit cost and utilities'!$H$12+'Surv-rate CEA'!Y85*'Unit cost and utilities'!$H$12+('Surv-rate CEA'!X84-'Surv-rate CEA'!X85)*'Unit cost and utilities'!$G$14</f>
        <v>249.33738361379838</v>
      </c>
      <c r="AF87" s="12">
        <f t="shared" si="46"/>
        <v>217.25131495777177</v>
      </c>
      <c r="AG87" s="12">
        <f>AE87-'Surv-rate CEA'!Y85*'Unit cost and utilities'!$H$12-('Surv-rate CEA'!X84-'Surv-rate CEA'!X85)*'Unit cost and utilities'!$G$14</f>
        <v>21.951717390128348</v>
      </c>
      <c r="AH87" s="12">
        <f t="shared" si="47"/>
        <v>19.126852939042593</v>
      </c>
      <c r="AI87" s="12">
        <f>'Surv-rate CEA'!AC85*'Unit cost and utilities'!$H$5+'Surv-rate CEA'!AB85*'Unit cost and utilities'!$H$5+('Surv-rate CEA'!AA84-'Surv-rate CEA'!AA85)*'Unit cost and utilities'!$G$14</f>
        <v>466.89594055946276</v>
      </c>
      <c r="AJ87" s="12">
        <f t="shared" si="48"/>
        <v>406.81327270242349</v>
      </c>
      <c r="AK87" s="12">
        <f>AI87-'Surv-rate CEA'!AB85*'Unit cost and utilities'!$H$5-('Surv-rate CEA'!AA84-'Surv-rate CEA'!AA85)*'Unit cost and utilities'!$G$14</f>
        <v>44.201597005479371</v>
      </c>
      <c r="AL87" s="12">
        <f t="shared" si="49"/>
        <v>38.513498992785919</v>
      </c>
      <c r="AM87" s="12">
        <f>'Surv-rate CEA'!AF85*'Unit cost and utilities'!$H$9+'Surv-rate CEA'!AE85*'Unit cost and utilities'!$H$9+('Surv-rate CEA'!AD84-'Surv-rate CEA'!AD85)*'Unit cost and utilities'!G94</f>
        <v>343.80571064829303</v>
      </c>
      <c r="AN87" s="12">
        <f t="shared" si="50"/>
        <v>299.56295219662911</v>
      </c>
      <c r="AO87" s="12">
        <f>AM87-'Surv-rate CEA'!AE85*'Unit cost and utilities'!$H$9-('Surv-rate CEA'!AD84-'Surv-rate CEA'!AD85)*'Unit cost and utilities'!G94</f>
        <v>40.837232458499955</v>
      </c>
      <c r="AP87" s="12">
        <f t="shared" si="51"/>
        <v>35.582078877458549</v>
      </c>
      <c r="AQ87" s="13">
        <f>'Surv-rate CEA'!AI85*'Unit cost and utilities'!$H$4+'Surv-rate CEA'!AH85*'Unit cost and utilities'!$H$4+('Surv-rate CEA'!AG84-'Surv-rate CEA'!AG85)*'Unit cost and utilities'!$G$14</f>
        <v>457.49146803016072</v>
      </c>
      <c r="AR87" s="12">
        <f t="shared" si="52"/>
        <v>398.61901801881874</v>
      </c>
      <c r="AS87" s="13">
        <f>AQ87-'Surv-rate CEA'!AH85*'Unit cost and utilities'!$H$4-('Surv-rate CEA'!AG84-'Surv-rate CEA'!AG85)*'Unit cost and utilities'!$G$14</f>
        <v>425.06847575998319</v>
      </c>
      <c r="AT87" s="12">
        <f t="shared" si="53"/>
        <v>370.36838988007094</v>
      </c>
      <c r="AU87" s="12">
        <f>'Surv-rate CEA'!AL85*'Unit cost and utilities'!$H$8+'Surv-rate CEA'!AK85*'Unit cost and utilities'!$H$8+('Surv-rate CEA'!AJ84-'Surv-rate CEA'!AJ85)*'Unit cost and utilities'!$G$14</f>
        <v>221.55236867739376</v>
      </c>
      <c r="AV87" s="12">
        <f t="shared" si="54"/>
        <v>193.0418244130046</v>
      </c>
      <c r="AW87" s="12">
        <f>AU87-'Surv-rate CEA'!AK85*'Unit cost and utilities'!$H$8-('Surv-rate CEA'!AJ84-'Surv-rate CEA'!AJ85)*'Unit cost and utilities'!$G$14</f>
        <v>53.036487135463531</v>
      </c>
      <c r="AX87" s="12">
        <f t="shared" si="55"/>
        <v>46.211468187888514</v>
      </c>
      <c r="AY87" s="12">
        <f>'Surv-rate CEA'!AO85*'Unit cost and utilities'!$H$5+'Surv-rate CEA'!AN85*'Unit cost and utilities'!$H$5+('Surv-rate CEA'!AM84-'Surv-rate CEA'!AM85)*'Unit cost and utilities'!$G$14</f>
        <v>466.89594055946276</v>
      </c>
      <c r="AZ87" s="12">
        <f t="shared" si="56"/>
        <v>406.81327270242349</v>
      </c>
      <c r="BA87" s="12">
        <f>AY87-'Surv-rate CEA'!AN85*'Unit cost and utilities'!$H$5-('Surv-rate CEA'!AM84-'Surv-rate CEA'!AM85)*'Unit cost and utilities'!$G$14</f>
        <v>44.201597005479371</v>
      </c>
      <c r="BB87" s="12">
        <f t="shared" si="57"/>
        <v>38.513498992785919</v>
      </c>
    </row>
    <row r="88" spans="1:54">
      <c r="A88" s="12">
        <v>83</v>
      </c>
      <c r="B88" s="12">
        <f t="shared" si="58"/>
        <v>4.7178082191780826</v>
      </c>
      <c r="C88" s="12">
        <f>'Surv-rate CEA'!D86*'Unit cost and utilities'!$H$7+'Surv-rate CEA'!E86*'Unit cost and utilities'!$H$7+'Unit cost and utilities'!$G$14*('Surv-rate CEA'!C85-'Surv-rate CEA'!C86)</f>
        <v>265.81582593776039</v>
      </c>
      <c r="D88" s="12">
        <f t="shared" si="32"/>
        <v>231.21567319042393</v>
      </c>
      <c r="E88" s="12">
        <f>C88-'Surv-rate CEA'!E86*'Unit cost and utilities'!$H$7-'Unit cost and utilities'!$G$14*('Surv-rate CEA'!C85-'Surv-rate CEA'!C86)</f>
        <v>11.66295562910592</v>
      </c>
      <c r="F88" s="12">
        <f t="shared" si="33"/>
        <v>10.144836665237456</v>
      </c>
      <c r="G88" s="12">
        <f>'Surv-rate CEA'!G86*'Unit cost and utilities'!$H$4+'Surv-rate CEA'!H86*'Unit cost and utilities'!$H$4+('Surv-rate CEA'!F85-'Surv-rate CEA'!F86)*'Unit cost and utilities'!$G$14</f>
        <v>449.27416412535939</v>
      </c>
      <c r="H88" s="12">
        <f t="shared" si="34"/>
        <v>390.79399407028848</v>
      </c>
      <c r="I88" s="12">
        <f>G88-'Surv-rate CEA'!H86*'Unit cost and utilities'!$H$4-('Surv-rate CEA'!F85-'Surv-rate CEA'!F86)*'Unit cost and utilities'!$G$14</f>
        <v>13.18420008446018</v>
      </c>
      <c r="J88" s="12">
        <f t="shared" si="35"/>
        <v>11.468066986799622</v>
      </c>
      <c r="K88" s="12">
        <f>'Surv-rate CEA'!K86*'Unit cost and utilities'!$H$10+'Surv-rate CEA'!J86*'Unit cost and utilities'!$H$10+('Surv-rate CEA'!I85-'Surv-rate CEA'!I86)*'Unit cost and utilities'!$G$14</f>
        <v>245.1104815299131</v>
      </c>
      <c r="L88" s="12">
        <f t="shared" si="36"/>
        <v>213.20545830193589</v>
      </c>
      <c r="M88" s="12">
        <f>K88-'Surv-rate CEA'!J86*'Unit cost and utilities'!$H$10-('Surv-rate CEA'!I85-'Surv-rate CEA'!I86)*'Unit cost and utilities'!$G$14</f>
        <v>21.14578683711256</v>
      </c>
      <c r="N88" s="12">
        <f t="shared" si="37"/>
        <v>18.393326738299542</v>
      </c>
      <c r="O88" s="12">
        <f>'Surv-rate CEA'!N86*'Unit cost and utilities'!$H$3+'Surv-rate CEA'!M86*'Unit cost and utilities'!$H$3+('Surv-rate CEA'!L85-'Surv-rate CEA'!L86)*'Unit cost and utilities'!$G$14</f>
        <v>449.27416412535939</v>
      </c>
      <c r="P88" s="12">
        <f t="shared" si="38"/>
        <v>390.79399407028848</v>
      </c>
      <c r="Q88" s="12">
        <f>O88-'Surv-rate CEA'!M86*'Unit cost and utilities'!$H$3-('Surv-rate CEA'!L85-'Surv-rate CEA'!L86)*'Unit cost and utilities'!$G$14</f>
        <v>417.92385615402168</v>
      </c>
      <c r="R88" s="12">
        <f t="shared" si="39"/>
        <v>363.52442674205423</v>
      </c>
      <c r="S88" s="12">
        <f>'Surv-rate CEA'!Q86*'Unit cost and utilities'!$H$11+'Surv-rate CEA'!P86*'Unit cost and utilities'!$H$11+('Surv-rate CEA'!O85-'Surv-rate CEA'!O86)*'Unit cost and utilities'!$G$14</f>
        <v>245.1104815299131</v>
      </c>
      <c r="T88" s="12">
        <f t="shared" si="40"/>
        <v>213.20545830193589</v>
      </c>
      <c r="U88" s="12">
        <f>S88-'Surv-rate CEA'!P86*'Unit cost and utilities'!$H$11-('Surv-rate CEA'!O85-'Surv-rate CEA'!O86)*'Unit cost and utilities'!$G$14</f>
        <v>21.14578683711256</v>
      </c>
      <c r="V88" s="12">
        <f t="shared" si="41"/>
        <v>18.393326738299542</v>
      </c>
      <c r="W88" s="12">
        <f>'Surv-rate CEA'!T86*'Unit cost and utilities'!$H$4+'Surv-rate CEA'!S86*'Unit cost and utilities'!$H$4+('Surv-rate CEA'!R85-'Surv-rate CEA'!R86)*'Unit cost and utilities'!$G$14</f>
        <v>449.27416412535939</v>
      </c>
      <c r="X88" s="12">
        <f t="shared" si="42"/>
        <v>390.79399407028848</v>
      </c>
      <c r="Y88" s="12">
        <f>W88-'Surv-rate CEA'!S86*'Unit cost and utilities'!$H$4-('Surv-rate CEA'!R85-'Surv-rate CEA'!R86)*'Unit cost and utilities'!$G$14</f>
        <v>417.92385615402168</v>
      </c>
      <c r="Z88" s="12">
        <f t="shared" si="43"/>
        <v>363.52442674205423</v>
      </c>
      <c r="AA88" s="12">
        <f>'Surv-rate CEA'!W86*'Unit cost and utilities'!$H$6+'Surv-rate CEA'!V86*'Unit cost and utilities'!$H$6+('Surv-rate CEA'!U85-'Surv-rate CEA'!U86)*'Unit cost and utilities'!$G$14</f>
        <v>256.85778118472336</v>
      </c>
      <c r="AB88" s="12">
        <f t="shared" si="44"/>
        <v>223.42366027796334</v>
      </c>
      <c r="AC88" s="12">
        <f>AA88-'Surv-rate CEA'!V86*'Unit cost and utilities'!$H$6-('Surv-rate CEA'!U85-'Surv-rate CEA'!U86)*'Unit cost and utilities'!$G$14</f>
        <v>47.187374648608156</v>
      </c>
      <c r="AD88" s="12">
        <f t="shared" si="45"/>
        <v>41.045188174842963</v>
      </c>
      <c r="AE88" s="12">
        <f>'Surv-rate CEA'!Z86*'Unit cost and utilities'!$H$12+'Surv-rate CEA'!Y86*'Unit cost and utilities'!$H$12+('Surv-rate CEA'!X85-'Surv-rate CEA'!X86)*'Unit cost and utilities'!$G$14</f>
        <v>245.1104815299131</v>
      </c>
      <c r="AF88" s="12">
        <f t="shared" si="46"/>
        <v>213.20545830193589</v>
      </c>
      <c r="AG88" s="12">
        <f>AE88-'Surv-rate CEA'!Y86*'Unit cost and utilities'!$H$12-('Surv-rate CEA'!X85-'Surv-rate CEA'!X86)*'Unit cost and utilities'!$G$14</f>
        <v>21.14578683711256</v>
      </c>
      <c r="AH88" s="12">
        <f t="shared" si="47"/>
        <v>18.393326738299542</v>
      </c>
      <c r="AI88" s="12">
        <f>'Surv-rate CEA'!AC86*'Unit cost and utilities'!$H$5+'Surv-rate CEA'!AB86*'Unit cost and utilities'!$H$5+('Surv-rate CEA'!AA85-'Surv-rate CEA'!AA86)*'Unit cost and utilities'!$G$14</f>
        <v>458.58830839438031</v>
      </c>
      <c r="AJ88" s="12">
        <f t="shared" si="48"/>
        <v>398.89575448939405</v>
      </c>
      <c r="AK88" s="12">
        <f>AI88-'Surv-rate CEA'!AB86*'Unit cost and utilities'!$H$5-('Surv-rate CEA'!AA85-'Surv-rate CEA'!AA86)*'Unit cost and utilities'!$G$14</f>
        <v>42.524854624172576</v>
      </c>
      <c r="AL88" s="12">
        <f t="shared" si="49"/>
        <v>36.989569204789149</v>
      </c>
      <c r="AM88" s="12">
        <f>'Surv-rate CEA'!AF86*'Unit cost and utilities'!$H$9+'Surv-rate CEA'!AE86*'Unit cost and utilities'!$H$9+('Surv-rate CEA'!AD85-'Surv-rate CEA'!AD86)*'Unit cost and utilities'!G95</f>
        <v>338.94885992282434</v>
      </c>
      <c r="AN88" s="12">
        <f t="shared" si="50"/>
        <v>294.82928094180738</v>
      </c>
      <c r="AO88" s="12">
        <f>AM88-'Surv-rate CEA'!AE86*'Unit cost and utilities'!$H$9-('Surv-rate CEA'!AD85-'Surv-rate CEA'!AD86)*'Unit cost and utilities'!G95</f>
        <v>39.475931745658613</v>
      </c>
      <c r="AP88" s="12">
        <f t="shared" si="51"/>
        <v>34.337512076985348</v>
      </c>
      <c r="AQ88" s="13">
        <f>'Surv-rate CEA'!AI86*'Unit cost and utilities'!$H$4+'Surv-rate CEA'!AH86*'Unit cost and utilities'!$H$4+('Surv-rate CEA'!AG85-'Surv-rate CEA'!AG86)*'Unit cost and utilities'!$G$14</f>
        <v>449.27416412535939</v>
      </c>
      <c r="AR88" s="12">
        <f t="shared" si="52"/>
        <v>390.79399407028848</v>
      </c>
      <c r="AS88" s="13">
        <f>AQ88-'Surv-rate CEA'!AH86*'Unit cost and utilities'!$H$4-('Surv-rate CEA'!AG85-'Surv-rate CEA'!AG86)*'Unit cost and utilities'!$G$14</f>
        <v>417.92385615402168</v>
      </c>
      <c r="AT88" s="12">
        <f t="shared" si="53"/>
        <v>363.52442674205423</v>
      </c>
      <c r="AU88" s="12">
        <f>'Surv-rate CEA'!AL86*'Unit cost and utilities'!$H$8+'Surv-rate CEA'!AK86*'Unit cost and utilities'!$H$8+('Surv-rate CEA'!AJ85-'Surv-rate CEA'!AJ86)*'Unit cost and utilities'!$G$14</f>
        <v>217.65882601107165</v>
      </c>
      <c r="AV88" s="12">
        <f t="shared" si="54"/>
        <v>189.32707187182649</v>
      </c>
      <c r="AW88" s="12">
        <f>AU88-'Surv-rate CEA'!AK86*'Unit cost and utilities'!$H$8-('Surv-rate CEA'!AJ85-'Surv-rate CEA'!AJ86)*'Unit cost and utilities'!$G$14</f>
        <v>51.347746764202512</v>
      </c>
      <c r="AX88" s="12">
        <f t="shared" si="55"/>
        <v>44.664021763987698</v>
      </c>
      <c r="AY88" s="12">
        <f>'Surv-rate CEA'!AO86*'Unit cost and utilities'!$H$5+'Surv-rate CEA'!AN86*'Unit cost and utilities'!$H$5+('Surv-rate CEA'!AM85-'Surv-rate CEA'!AM86)*'Unit cost and utilities'!$G$14</f>
        <v>458.58830839438031</v>
      </c>
      <c r="AZ88" s="12">
        <f t="shared" si="56"/>
        <v>398.89575448939405</v>
      </c>
      <c r="BA88" s="12">
        <f>AY88-'Surv-rate CEA'!AN86*'Unit cost and utilities'!$H$5-('Surv-rate CEA'!AM85-'Surv-rate CEA'!AM86)*'Unit cost and utilities'!$G$14</f>
        <v>42.524854624172576</v>
      </c>
      <c r="BB88" s="12">
        <f t="shared" si="57"/>
        <v>36.989569204789149</v>
      </c>
    </row>
    <row r="89" spans="1:54">
      <c r="A89" s="12">
        <v>84</v>
      </c>
      <c r="B89" s="12">
        <f t="shared" si="58"/>
        <v>4.7753424657534245</v>
      </c>
      <c r="C89" s="12">
        <f>'Surv-rate CEA'!D87*'Unit cost and utilities'!$H$7+'Surv-rate CEA'!E87*'Unit cost and utilities'!$H$7+'Unit cost and utilities'!$G$14*('Surv-rate CEA'!C86-'Surv-rate CEA'!C87)</f>
        <v>261.45784976214327</v>
      </c>
      <c r="D89" s="12">
        <f t="shared" si="32"/>
        <v>227.03851678486276</v>
      </c>
      <c r="E89" s="12">
        <f>C89-'Surv-rate CEA'!E87*'Unit cost and utilities'!$H$7-'Unit cost and utilities'!$G$14*('Surv-rate CEA'!C86-'Surv-rate CEA'!C87)</f>
        <v>11.202556632818567</v>
      </c>
      <c r="F89" s="12">
        <f t="shared" si="33"/>
        <v>9.7278083041965608</v>
      </c>
      <c r="G89" s="12">
        <f>'Surv-rate CEA'!G87*'Unit cost and utilities'!$H$4+'Surv-rate CEA'!H87*'Unit cost and utilities'!$H$4+('Surv-rate CEA'!F86-'Surv-rate CEA'!F87)*'Unit cost and utilities'!$G$14</f>
        <v>441.2661708639381</v>
      </c>
      <c r="H89" s="12">
        <f t="shared" si="34"/>
        <v>383.17616790402491</v>
      </c>
      <c r="I89" s="12">
        <f>G89-'Surv-rate CEA'!H87*'Unit cost and utilities'!$H$4-('Surv-rate CEA'!F86-'Surv-rate CEA'!F87)*'Unit cost and utilities'!$G$14</f>
        <v>12.611825824932229</v>
      </c>
      <c r="J89" s="12">
        <f t="shared" si="35"/>
        <v>10.951555793205456</v>
      </c>
      <c r="K89" s="12">
        <f>'Surv-rate CEA'!K87*'Unit cost and utilities'!$H$10+'Surv-rate CEA'!J87*'Unit cost and utilities'!$H$10+('Surv-rate CEA'!I86-'Surv-rate CEA'!I87)*'Unit cost and utilities'!$G$14</f>
        <v>240.98655401039878</v>
      </c>
      <c r="L89" s="12">
        <f t="shared" si="36"/>
        <v>209.26214239652995</v>
      </c>
      <c r="M89" s="12">
        <f>K89-'Surv-rate CEA'!J87*'Unit cost and utilities'!$H$10-('Surv-rate CEA'!I86-'Surv-rate CEA'!I87)*'Unit cost and utilities'!$G$14</f>
        <v>20.374594187652274</v>
      </c>
      <c r="N89" s="12">
        <f t="shared" si="37"/>
        <v>17.692402995994634</v>
      </c>
      <c r="O89" s="12">
        <f>'Surv-rate CEA'!N87*'Unit cost and utilities'!$H$3+'Surv-rate CEA'!M87*'Unit cost and utilities'!$H$3+('Surv-rate CEA'!L86-'Surv-rate CEA'!L87)*'Unit cost and utilities'!$G$14</f>
        <v>441.2661708639381</v>
      </c>
      <c r="P89" s="12">
        <f t="shared" si="38"/>
        <v>383.17616790402491</v>
      </c>
      <c r="Q89" s="12">
        <f>O89-'Surv-rate CEA'!M87*'Unit cost and utilities'!$H$3-('Surv-rate CEA'!L86-'Surv-rate CEA'!L87)*'Unit cost and utilities'!$G$14</f>
        <v>410.94246082142422</v>
      </c>
      <c r="R89" s="12">
        <f t="shared" si="39"/>
        <v>356.84438954001791</v>
      </c>
      <c r="S89" s="12">
        <f>'Surv-rate CEA'!Q87*'Unit cost and utilities'!$H$11+'Surv-rate CEA'!P87*'Unit cost and utilities'!$H$11+('Surv-rate CEA'!O86-'Surv-rate CEA'!O87)*'Unit cost and utilities'!$G$14</f>
        <v>240.98655401039878</v>
      </c>
      <c r="T89" s="12">
        <f t="shared" si="40"/>
        <v>209.26214239652995</v>
      </c>
      <c r="U89" s="12">
        <f>S89-'Surv-rate CEA'!P87*'Unit cost and utilities'!$H$11-('Surv-rate CEA'!O86-'Surv-rate CEA'!O87)*'Unit cost and utilities'!$G$14</f>
        <v>20.374594187652274</v>
      </c>
      <c r="V89" s="12">
        <f t="shared" si="41"/>
        <v>17.692402995994634</v>
      </c>
      <c r="W89" s="12">
        <f>'Surv-rate CEA'!T87*'Unit cost and utilities'!$H$4+'Surv-rate CEA'!S87*'Unit cost and utilities'!$H$4+('Surv-rate CEA'!R86-'Surv-rate CEA'!R87)*'Unit cost and utilities'!$G$14</f>
        <v>441.2661708639381</v>
      </c>
      <c r="X89" s="12">
        <f t="shared" si="42"/>
        <v>383.17616790402491</v>
      </c>
      <c r="Y89" s="12">
        <f>W89-'Surv-rate CEA'!S87*'Unit cost and utilities'!$H$4-('Surv-rate CEA'!R86-'Surv-rate CEA'!R87)*'Unit cost and utilities'!$G$14</f>
        <v>410.94246082142422</v>
      </c>
      <c r="Z89" s="12">
        <f t="shared" si="43"/>
        <v>356.84438954001791</v>
      </c>
      <c r="AA89" s="12">
        <f>'Surv-rate CEA'!W87*'Unit cost and utilities'!$H$6+'Surv-rate CEA'!V87*'Unit cost and utilities'!$H$6+('Surv-rate CEA'!U86-'Surv-rate CEA'!U87)*'Unit cost and utilities'!$G$14</f>
        <v>252.59969095794824</v>
      </c>
      <c r="AB89" s="12">
        <f t="shared" si="44"/>
        <v>219.34648061850243</v>
      </c>
      <c r="AC89" s="12">
        <f>AA89-'Surv-rate CEA'!V87*'Unit cost and utilities'!$H$6-('Surv-rate CEA'!U86-'Surv-rate CEA'!U87)*'Unit cost and utilities'!$G$14</f>
        <v>45.671447071663209</v>
      </c>
      <c r="AD89" s="12">
        <f t="shared" si="45"/>
        <v>39.659079320058503</v>
      </c>
      <c r="AE89" s="12">
        <f>'Surv-rate CEA'!Z87*'Unit cost and utilities'!$H$12+'Surv-rate CEA'!Y87*'Unit cost and utilities'!$H$12+('Surv-rate CEA'!X86-'Surv-rate CEA'!X87)*'Unit cost and utilities'!$G$14</f>
        <v>240.98655401039878</v>
      </c>
      <c r="AF89" s="12">
        <f t="shared" si="46"/>
        <v>209.26214239652995</v>
      </c>
      <c r="AG89" s="12">
        <f>AE89-'Surv-rate CEA'!Y87*'Unit cost and utilities'!$H$12-('Surv-rate CEA'!X86-'Surv-rate CEA'!X87)*'Unit cost and utilities'!$G$14</f>
        <v>20.374594187652274</v>
      </c>
      <c r="AH89" s="12">
        <f t="shared" si="47"/>
        <v>17.692402995994634</v>
      </c>
      <c r="AI89" s="12">
        <f>'Surv-rate CEA'!AC87*'Unit cost and utilities'!$H$5+'Surv-rate CEA'!AB87*'Unit cost and utilities'!$H$5+('Surv-rate CEA'!AA86-'Surv-rate CEA'!AA87)*'Unit cost and utilities'!$G$14</f>
        <v>450.49062564829575</v>
      </c>
      <c r="AJ89" s="12">
        <f t="shared" si="48"/>
        <v>391.1862794164345</v>
      </c>
      <c r="AK89" s="12">
        <f>AI89-'Surv-rate CEA'!AB87*'Unit cost and utilities'!$H$5-('Surv-rate CEA'!AA86-'Surv-rate CEA'!AA87)*'Unit cost and utilities'!$G$14</f>
        <v>40.92258666168344</v>
      </c>
      <c r="AL89" s="12">
        <f t="shared" si="49"/>
        <v>35.535377450403367</v>
      </c>
      <c r="AM89" s="12">
        <f>'Surv-rate CEA'!AF87*'Unit cost and utilities'!$H$9+'Surv-rate CEA'!AE87*'Unit cost and utilities'!$H$9+('Surv-rate CEA'!AD86-'Surv-rate CEA'!AD87)*'Unit cost and utilities'!G96</f>
        <v>334.19238618375761</v>
      </c>
      <c r="AN89" s="12">
        <f t="shared" si="50"/>
        <v>290.19799462506074</v>
      </c>
      <c r="AO89" s="12">
        <f>AM89-'Surv-rate CEA'!AE87*'Unit cost and utilities'!$H$9-('Surv-rate CEA'!AD86-'Surv-rate CEA'!AD87)*'Unit cost and utilities'!G96</f>
        <v>38.168310385429152</v>
      </c>
      <c r="AP89" s="12">
        <f t="shared" si="51"/>
        <v>33.143684865363795</v>
      </c>
      <c r="AQ89" s="13">
        <f>'Surv-rate CEA'!AI87*'Unit cost and utilities'!$H$4+'Surv-rate CEA'!AH87*'Unit cost and utilities'!$H$4+('Surv-rate CEA'!AG86-'Surv-rate CEA'!AG87)*'Unit cost and utilities'!$G$14</f>
        <v>441.2661708639381</v>
      </c>
      <c r="AR89" s="12">
        <f t="shared" si="52"/>
        <v>383.17616790402491</v>
      </c>
      <c r="AS89" s="13">
        <f>AQ89-'Surv-rate CEA'!AH87*'Unit cost and utilities'!$H$4-('Surv-rate CEA'!AG86-'Surv-rate CEA'!AG87)*'Unit cost and utilities'!$G$14</f>
        <v>410.94246082142422</v>
      </c>
      <c r="AT89" s="12">
        <f t="shared" si="53"/>
        <v>356.84438954001791</v>
      </c>
      <c r="AU89" s="12">
        <f>'Surv-rate CEA'!AL87*'Unit cost and utilities'!$H$8+'Surv-rate CEA'!AK87*'Unit cost and utilities'!$H$8+('Surv-rate CEA'!AJ86-'Surv-rate CEA'!AJ87)*'Unit cost and utilities'!$G$14</f>
        <v>213.86308098403944</v>
      </c>
      <c r="AV89" s="12">
        <f t="shared" si="54"/>
        <v>185.70930934309112</v>
      </c>
      <c r="AW89" s="12">
        <f>AU89-'Surv-rate CEA'!AK87*'Unit cost and utilities'!$H$8-('Surv-rate CEA'!AJ86-'Surv-rate CEA'!AJ87)*'Unit cost and utilities'!$G$14</f>
        <v>49.722826907047491</v>
      </c>
      <c r="AX89" s="12">
        <f t="shared" si="55"/>
        <v>43.177119683331355</v>
      </c>
      <c r="AY89" s="12">
        <f>'Surv-rate CEA'!AO87*'Unit cost and utilities'!$H$5+'Surv-rate CEA'!AN87*'Unit cost and utilities'!$H$5+('Surv-rate CEA'!AM86-'Surv-rate CEA'!AM87)*'Unit cost and utilities'!$G$14</f>
        <v>450.49062564829575</v>
      </c>
      <c r="AZ89" s="12">
        <f t="shared" si="56"/>
        <v>391.1862794164345</v>
      </c>
      <c r="BA89" s="12">
        <f>AY89-'Surv-rate CEA'!AN87*'Unit cost and utilities'!$H$5-('Surv-rate CEA'!AM86-'Surv-rate CEA'!AM87)*'Unit cost and utilities'!$G$14</f>
        <v>40.92258666168344</v>
      </c>
      <c r="BB89" s="12">
        <f t="shared" si="57"/>
        <v>35.535377450403367</v>
      </c>
    </row>
    <row r="90" spans="1:54">
      <c r="A90" s="12">
        <v>85</v>
      </c>
      <c r="B90" s="12">
        <f t="shared" si="58"/>
        <v>4.8328767123287673</v>
      </c>
      <c r="C90" s="12">
        <f>'Surv-rate CEA'!D88*'Unit cost and utilities'!$H$7+'Surv-rate CEA'!E88*'Unit cost and utilities'!$H$7+'Unit cost and utilities'!$G$14*('Surv-rate CEA'!C87-'Surv-rate CEA'!C88)</f>
        <v>257.2028740321021</v>
      </c>
      <c r="D90" s="12">
        <f t="shared" si="32"/>
        <v>222.96417751539158</v>
      </c>
      <c r="E90" s="12">
        <f>C90-'Surv-rate CEA'!E88*'Unit cost and utilities'!$H$7-'Unit cost and utilities'!$G$14*('Surv-rate CEA'!C87-'Surv-rate CEA'!C88)</f>
        <v>10.76334715513822</v>
      </c>
      <c r="F90" s="12">
        <f t="shared" si="33"/>
        <v>9.330536662115577</v>
      </c>
      <c r="G90" s="12">
        <f>'Surv-rate CEA'!G88*'Unit cost and utilities'!$H$4+'Surv-rate CEA'!H88*'Unit cost and utilities'!$H$4+('Surv-rate CEA'!F87-'Surv-rate CEA'!F88)*'Unit cost and utilities'!$G$14</f>
        <v>433.46046706380588</v>
      </c>
      <c r="H90" s="12">
        <f t="shared" si="34"/>
        <v>375.75846260666719</v>
      </c>
      <c r="I90" s="12">
        <f>G90-'Surv-rate CEA'!H88*'Unit cost and utilities'!$H$4-('Surv-rate CEA'!F87-'Surv-rate CEA'!F88)*'Unit cost and utilities'!$G$14</f>
        <v>12.068185496049882</v>
      </c>
      <c r="J90" s="12">
        <f t="shared" si="35"/>
        <v>10.461675684440829</v>
      </c>
      <c r="K90" s="12">
        <f>'Surv-rate CEA'!K88*'Unit cost and utilities'!$H$10+'Surv-rate CEA'!J88*'Unit cost and utilities'!$H$10+('Surv-rate CEA'!I87-'Surv-rate CEA'!I88)*'Unit cost and utilities'!$G$14</f>
        <v>236.96226997494381</v>
      </c>
      <c r="L90" s="12">
        <f t="shared" si="36"/>
        <v>205.41799086019998</v>
      </c>
      <c r="M90" s="12">
        <f>K90-'Surv-rate CEA'!J88*'Unit cost and utilities'!$H$10-('Surv-rate CEA'!I87-'Surv-rate CEA'!I88)*'Unit cost and utilities'!$G$14</f>
        <v>19.636410108522355</v>
      </c>
      <c r="N90" s="12">
        <f t="shared" si="37"/>
        <v>17.022422652458978</v>
      </c>
      <c r="O90" s="12">
        <f>'Surv-rate CEA'!N88*'Unit cost and utilities'!$H$3+'Surv-rate CEA'!M88*'Unit cost and utilities'!$H$3+('Surv-rate CEA'!L87-'Surv-rate CEA'!L88)*'Unit cost and utilities'!$G$14</f>
        <v>433.46046706380588</v>
      </c>
      <c r="P90" s="12">
        <f t="shared" si="38"/>
        <v>375.75846260666719</v>
      </c>
      <c r="Q90" s="12">
        <f>O90-'Surv-rate CEA'!M88*'Unit cost and utilities'!$H$3-('Surv-rate CEA'!L87-'Surv-rate CEA'!L88)*'Unit cost and utilities'!$G$14</f>
        <v>404.11967468530906</v>
      </c>
      <c r="R90" s="12">
        <f t="shared" si="39"/>
        <v>350.32349938963523</v>
      </c>
      <c r="S90" s="12">
        <f>'Surv-rate CEA'!Q88*'Unit cost and utilities'!$H$11+'Surv-rate CEA'!P88*'Unit cost and utilities'!$H$11+('Surv-rate CEA'!O87-'Surv-rate CEA'!O88)*'Unit cost and utilities'!$G$14</f>
        <v>236.96226997494381</v>
      </c>
      <c r="T90" s="12">
        <f t="shared" si="40"/>
        <v>205.41799086019998</v>
      </c>
      <c r="U90" s="12">
        <f>S90-'Surv-rate CEA'!P88*'Unit cost and utilities'!$H$11-('Surv-rate CEA'!O87-'Surv-rate CEA'!O88)*'Unit cost and utilities'!$G$14</f>
        <v>19.636410108522355</v>
      </c>
      <c r="V90" s="12">
        <f t="shared" si="41"/>
        <v>17.022422652458978</v>
      </c>
      <c r="W90" s="12">
        <f>'Surv-rate CEA'!T88*'Unit cost and utilities'!$H$4+'Surv-rate CEA'!S88*'Unit cost and utilities'!$H$4+('Surv-rate CEA'!R87-'Surv-rate CEA'!R88)*'Unit cost and utilities'!$G$14</f>
        <v>433.46046706380588</v>
      </c>
      <c r="X90" s="12">
        <f t="shared" si="42"/>
        <v>375.75846260666719</v>
      </c>
      <c r="Y90" s="12">
        <f>W90-'Surv-rate CEA'!S88*'Unit cost and utilities'!$H$4-('Surv-rate CEA'!R87-'Surv-rate CEA'!R88)*'Unit cost and utilities'!$G$14</f>
        <v>404.11967468530906</v>
      </c>
      <c r="Z90" s="12">
        <f t="shared" si="43"/>
        <v>350.32349938963523</v>
      </c>
      <c r="AA90" s="12">
        <f>'Surv-rate CEA'!W88*'Unit cost and utilities'!$H$6+'Surv-rate CEA'!V88*'Unit cost and utilities'!$H$6+('Surv-rate CEA'!U87-'Surv-rate CEA'!U88)*'Unit cost and utilities'!$G$14</f>
        <v>248.44319743956351</v>
      </c>
      <c r="AB90" s="12">
        <f t="shared" si="44"/>
        <v>215.3705839596974</v>
      </c>
      <c r="AC90" s="12">
        <f>AA90-'Surv-rate CEA'!V88*'Unit cost and utilities'!$H$6-('Surv-rate CEA'!U87-'Surv-rate CEA'!U88)*'Unit cost and utilities'!$G$14</f>
        <v>44.213238712312076</v>
      </c>
      <c r="AD90" s="12">
        <f t="shared" si="45"/>
        <v>38.327598172763565</v>
      </c>
      <c r="AE90" s="12">
        <f>'Surv-rate CEA'!Z88*'Unit cost and utilities'!$H$12+'Surv-rate CEA'!Y88*'Unit cost and utilities'!$H$12+('Surv-rate CEA'!X87-'Surv-rate CEA'!X88)*'Unit cost and utilities'!$G$14</f>
        <v>236.96226997494381</v>
      </c>
      <c r="AF90" s="12">
        <f t="shared" si="46"/>
        <v>205.41799086019998</v>
      </c>
      <c r="AG90" s="12">
        <f>AE90-'Surv-rate CEA'!Y88*'Unit cost and utilities'!$H$12-('Surv-rate CEA'!X87-'Surv-rate CEA'!X88)*'Unit cost and utilities'!$G$14</f>
        <v>19.636410108522355</v>
      </c>
      <c r="AH90" s="12">
        <f t="shared" si="47"/>
        <v>17.022422652458978</v>
      </c>
      <c r="AI90" s="12">
        <f>'Surv-rate CEA'!AC88*'Unit cost and utilities'!$H$5+'Surv-rate CEA'!AB88*'Unit cost and utilities'!$H$5+('Surv-rate CEA'!AA87-'Surv-rate CEA'!AA88)*'Unit cost and utilities'!$G$14</f>
        <v>442.59589775986814</v>
      </c>
      <c r="AJ90" s="12">
        <f t="shared" si="48"/>
        <v>383.67779009887147</v>
      </c>
      <c r="AK90" s="12">
        <f>AI90-'Surv-rate CEA'!AB88*'Unit cost and utilities'!$H$5-('Surv-rate CEA'!AA87-'Surv-rate CEA'!AA88)*'Unit cost and utilities'!$G$14</f>
        <v>39.390981135572801</v>
      </c>
      <c r="AL90" s="12">
        <f t="shared" si="49"/>
        <v>34.147276710916906</v>
      </c>
      <c r="AM90" s="12">
        <f>'Surv-rate CEA'!AF88*'Unit cost and utilities'!$H$9+'Surv-rate CEA'!AE88*'Unit cost and utilities'!$H$9+('Surv-rate CEA'!AD87-'Surv-rate CEA'!AD88)*'Unit cost and utilities'!G97</f>
        <v>329.53350124198215</v>
      </c>
      <c r="AN90" s="12">
        <f t="shared" si="50"/>
        <v>285.66619383504764</v>
      </c>
      <c r="AO90" s="12">
        <f>AM90-'Surv-rate CEA'!AE88*'Unit cost and utilities'!$H$9-('Surv-rate CEA'!AD87-'Surv-rate CEA'!AD88)*'Unit cost and utilities'!G97</f>
        <v>36.91190864494439</v>
      </c>
      <c r="AP90" s="12">
        <f t="shared" si="51"/>
        <v>31.998216903735251</v>
      </c>
      <c r="AQ90" s="13">
        <f>'Surv-rate CEA'!AI88*'Unit cost and utilities'!$H$4+'Surv-rate CEA'!AH88*'Unit cost and utilities'!$H$4+('Surv-rate CEA'!AG87-'Surv-rate CEA'!AG88)*'Unit cost and utilities'!$G$14</f>
        <v>433.46046706380588</v>
      </c>
      <c r="AR90" s="12">
        <f t="shared" si="52"/>
        <v>375.75846260666719</v>
      </c>
      <c r="AS90" s="13">
        <f>AQ90-'Surv-rate CEA'!AH88*'Unit cost and utilities'!$H$4-('Surv-rate CEA'!AG87-'Surv-rate CEA'!AG88)*'Unit cost and utilities'!$G$14</f>
        <v>404.11967468530906</v>
      </c>
      <c r="AT90" s="12">
        <f t="shared" si="53"/>
        <v>350.32349938963523</v>
      </c>
      <c r="AU90" s="12">
        <f>'Surv-rate CEA'!AL88*'Unit cost and utilities'!$H$8+'Surv-rate CEA'!AK88*'Unit cost and utilities'!$H$8+('Surv-rate CEA'!AJ87-'Surv-rate CEA'!AJ88)*'Unit cost and utilities'!$G$14</f>
        <v>210.16188354270403</v>
      </c>
      <c r="AV90" s="12">
        <f t="shared" si="54"/>
        <v>182.18525623215231</v>
      </c>
      <c r="AW90" s="12">
        <f>AU90-'Surv-rate CEA'!AK88*'Unit cost and utilities'!$H$8-('Surv-rate CEA'!AJ87-'Surv-rate CEA'!AJ88)*'Unit cost and utilities'!$G$14</f>
        <v>48.158917481502982</v>
      </c>
      <c r="AX90" s="12">
        <f t="shared" si="55"/>
        <v>41.748030486450659</v>
      </c>
      <c r="AY90" s="12">
        <f>'Surv-rate CEA'!AO88*'Unit cost and utilities'!$H$5+'Surv-rate CEA'!AN88*'Unit cost and utilities'!$H$5+('Surv-rate CEA'!AM87-'Surv-rate CEA'!AM88)*'Unit cost and utilities'!$G$14</f>
        <v>442.59589775986814</v>
      </c>
      <c r="AZ90" s="12">
        <f t="shared" si="56"/>
        <v>383.67779009887147</v>
      </c>
      <c r="BA90" s="12">
        <f>AY90-'Surv-rate CEA'!AN88*'Unit cost and utilities'!$H$5-('Surv-rate CEA'!AM87-'Surv-rate CEA'!AM88)*'Unit cost and utilities'!$G$14</f>
        <v>39.390981135572801</v>
      </c>
      <c r="BB90" s="12">
        <f t="shared" si="57"/>
        <v>34.147276710916906</v>
      </c>
    </row>
    <row r="91" spans="1:54">
      <c r="A91" s="12">
        <v>86</v>
      </c>
      <c r="B91" s="12">
        <f t="shared" si="58"/>
        <v>4.8904109589041092</v>
      </c>
      <c r="C91" s="12">
        <f>'Surv-rate CEA'!D89*'Unit cost and utilities'!$H$7+'Surv-rate CEA'!E89*'Unit cost and utilities'!$H$7+'Unit cost and utilities'!$G$14*('Surv-rate CEA'!C88-'Surv-rate CEA'!C89)</f>
        <v>253.0476593270171</v>
      </c>
      <c r="D91" s="12">
        <f t="shared" si="32"/>
        <v>218.98936289021958</v>
      </c>
      <c r="E91" s="12">
        <f>C91-'Surv-rate CEA'!E89*'Unit cost and utilities'!$H$7-'Unit cost and utilities'!$G$14*('Surv-rate CEA'!C88-'Surv-rate CEA'!C89)</f>
        <v>10.344207327113221</v>
      </c>
      <c r="F91" s="12">
        <f t="shared" si="33"/>
        <v>8.9519554466276361</v>
      </c>
      <c r="G91" s="12">
        <f>'Surv-rate CEA'!G89*'Unit cost and utilities'!$H$4+'Surv-rate CEA'!H89*'Unit cost and utilities'!$H$4+('Surv-rate CEA'!F88-'Surv-rate CEA'!F89)*'Unit cost and utilities'!$G$14</f>
        <v>425.85032594078064</v>
      </c>
      <c r="H91" s="12">
        <f t="shared" si="34"/>
        <v>368.53410070016474</v>
      </c>
      <c r="I91" s="12">
        <f>G91-'Surv-rate CEA'!H89*'Unit cost and utilities'!$H$4-('Surv-rate CEA'!F88-'Surv-rate CEA'!F89)*'Unit cost and utilities'!$G$14</f>
        <v>11.55163420339861</v>
      </c>
      <c r="J91" s="12">
        <f t="shared" si="35"/>
        <v>9.9968718196044755</v>
      </c>
      <c r="K91" s="12">
        <f>'Surv-rate CEA'!K89*'Unit cost and utilities'!$H$10+'Surv-rate CEA'!J89*'Unit cost and utilities'!$H$10+('Surv-rate CEA'!I88-'Surv-rate CEA'!I89)*'Unit cost and utilities'!$G$14</f>
        <v>233.03443369207935</v>
      </c>
      <c r="L91" s="12">
        <f t="shared" si="36"/>
        <v>201.66976569327642</v>
      </c>
      <c r="M91" s="12">
        <f>K91-'Surv-rate CEA'!J89*'Unit cost and utilities'!$H$10-('Surv-rate CEA'!I88-'Surv-rate CEA'!I89)*'Unit cost and utilities'!$G$14</f>
        <v>18.929603267828554</v>
      </c>
      <c r="N91" s="12">
        <f t="shared" si="37"/>
        <v>16.381822184844861</v>
      </c>
      <c r="O91" s="12">
        <f>'Surv-rate CEA'!N89*'Unit cost and utilities'!$H$3+'Surv-rate CEA'!M89*'Unit cost and utilities'!$H$3+('Surv-rate CEA'!L88-'Surv-rate CEA'!L89)*'Unit cost and utilities'!$G$14</f>
        <v>425.85032594078064</v>
      </c>
      <c r="P91" s="12">
        <f t="shared" si="38"/>
        <v>368.53410070016474</v>
      </c>
      <c r="Q91" s="12">
        <f>O91-'Surv-rate CEA'!M89*'Unit cost and utilities'!$H$3-('Surv-rate CEA'!L88-'Surv-rate CEA'!L89)*'Unit cost and utilities'!$G$14</f>
        <v>397.45103042448966</v>
      </c>
      <c r="R91" s="12">
        <f t="shared" si="39"/>
        <v>343.95713504798874</v>
      </c>
      <c r="S91" s="12">
        <f>'Surv-rate CEA'!Q89*'Unit cost and utilities'!$H$11+'Surv-rate CEA'!P89*'Unit cost and utilities'!$H$11+('Surv-rate CEA'!O88-'Surv-rate CEA'!O89)*'Unit cost and utilities'!$G$14</f>
        <v>233.03443369207935</v>
      </c>
      <c r="T91" s="12">
        <f t="shared" si="40"/>
        <v>201.66976569327642</v>
      </c>
      <c r="U91" s="12">
        <f>S91-'Surv-rate CEA'!P89*'Unit cost and utilities'!$H$11-('Surv-rate CEA'!O88-'Surv-rate CEA'!O89)*'Unit cost and utilities'!$G$14</f>
        <v>18.929603267828554</v>
      </c>
      <c r="V91" s="12">
        <f t="shared" si="41"/>
        <v>16.381822184844861</v>
      </c>
      <c r="W91" s="12">
        <f>'Surv-rate CEA'!T89*'Unit cost and utilities'!$H$4+'Surv-rate CEA'!S89*'Unit cost and utilities'!$H$4+('Surv-rate CEA'!R88-'Surv-rate CEA'!R89)*'Unit cost and utilities'!$G$14</f>
        <v>425.85032594078064</v>
      </c>
      <c r="X91" s="12">
        <f t="shared" si="42"/>
        <v>368.53410070016474</v>
      </c>
      <c r="Y91" s="12">
        <f>W91-'Surv-rate CEA'!S89*'Unit cost and utilities'!$H$4-('Surv-rate CEA'!R88-'Surv-rate CEA'!R89)*'Unit cost and utilities'!$G$14</f>
        <v>397.45103042448966</v>
      </c>
      <c r="Z91" s="12">
        <f t="shared" si="43"/>
        <v>343.95713504798874</v>
      </c>
      <c r="AA91" s="12">
        <f>'Surv-rate CEA'!W89*'Unit cost and utilities'!$H$6+'Surv-rate CEA'!V89*'Unit cost and utilities'!$H$6+('Surv-rate CEA'!U88-'Surv-rate CEA'!U89)*'Unit cost and utilities'!$G$14</f>
        <v>244.3850784038973</v>
      </c>
      <c r="AB91" s="12">
        <f t="shared" si="44"/>
        <v>211.4926996830431</v>
      </c>
      <c r="AC91" s="12">
        <f>AA91-'Surv-rate CEA'!V89*'Unit cost and utilities'!$H$6-('Surv-rate CEA'!U88-'Surv-rate CEA'!U89)*'Unit cost and utilities'!$G$14</f>
        <v>42.8101918429264</v>
      </c>
      <c r="AD91" s="12">
        <f t="shared" si="45"/>
        <v>37.048264591039398</v>
      </c>
      <c r="AE91" s="12">
        <f>'Surv-rate CEA'!Z89*'Unit cost and utilities'!$H$12+'Surv-rate CEA'!Y89*'Unit cost and utilities'!$H$12+('Surv-rate CEA'!X88-'Surv-rate CEA'!X89)*'Unit cost and utilities'!$G$14</f>
        <v>233.03443369207935</v>
      </c>
      <c r="AF91" s="12">
        <f t="shared" si="46"/>
        <v>201.66976569327642</v>
      </c>
      <c r="AG91" s="12">
        <f>AE91-'Surv-rate CEA'!Y89*'Unit cost and utilities'!$H$12-('Surv-rate CEA'!X88-'Surv-rate CEA'!X89)*'Unit cost and utilities'!$G$14</f>
        <v>18.929603267828554</v>
      </c>
      <c r="AH91" s="12">
        <f t="shared" si="47"/>
        <v>16.381822184844861</v>
      </c>
      <c r="AI91" s="12">
        <f>'Surv-rate CEA'!AC89*'Unit cost and utilities'!$H$5+'Surv-rate CEA'!AB89*'Unit cost and utilities'!$H$5+('Surv-rate CEA'!AA88-'Surv-rate CEA'!AA89)*'Unit cost and utilities'!$G$14</f>
        <v>434.89742165245048</v>
      </c>
      <c r="AJ91" s="12">
        <f t="shared" si="48"/>
        <v>376.36352592059347</v>
      </c>
      <c r="AK91" s="12">
        <f>AI91-'Surv-rate CEA'!AB89*'Unit cost and utilities'!$H$5-('Surv-rate CEA'!AA88-'Surv-rate CEA'!AA89)*'Unit cost and utilities'!$G$14</f>
        <v>37.926447775772132</v>
      </c>
      <c r="AL91" s="12">
        <f t="shared" si="49"/>
        <v>32.821835448682108</v>
      </c>
      <c r="AM91" s="12">
        <f>'Surv-rate CEA'!AF89*'Unit cost and utilities'!$H$9+'Surv-rate CEA'!AE89*'Unit cost and utilities'!$H$9+('Surv-rate CEA'!AD88-'Surv-rate CEA'!AD89)*'Unit cost and utilities'!G98</f>
        <v>324.96951493135703</v>
      </c>
      <c r="AN91" s="12">
        <f t="shared" si="50"/>
        <v>281.2310820136621</v>
      </c>
      <c r="AO91" s="12">
        <f>AM91-'Surv-rate CEA'!AE89*'Unit cost and utilities'!$H$9-('Surv-rate CEA'!AD88-'Surv-rate CEA'!AD89)*'Unit cost and utilities'!G98</f>
        <v>35.704395709464336</v>
      </c>
      <c r="AP91" s="12">
        <f t="shared" si="51"/>
        <v>30.898854743767579</v>
      </c>
      <c r="AQ91" s="13">
        <f>'Surv-rate CEA'!AI89*'Unit cost and utilities'!$H$4+'Surv-rate CEA'!AH89*'Unit cost and utilities'!$H$4+('Surv-rate CEA'!AG88-'Surv-rate CEA'!AG89)*'Unit cost and utilities'!$G$14</f>
        <v>425.85032594078064</v>
      </c>
      <c r="AR91" s="12">
        <f t="shared" si="52"/>
        <v>368.53410070016474</v>
      </c>
      <c r="AS91" s="13">
        <f>AQ91-'Surv-rate CEA'!AH89*'Unit cost and utilities'!$H$4-('Surv-rate CEA'!AG88-'Surv-rate CEA'!AG89)*'Unit cost and utilities'!$G$14</f>
        <v>397.45103042448966</v>
      </c>
      <c r="AT91" s="12">
        <f t="shared" si="53"/>
        <v>343.95713504798874</v>
      </c>
      <c r="AU91" s="12">
        <f>'Surv-rate CEA'!AL89*'Unit cost and utilities'!$H$8+'Surv-rate CEA'!AK89*'Unit cost and utilities'!$H$8+('Surv-rate CEA'!AJ88-'Surv-rate CEA'!AJ89)*'Unit cost and utilities'!$G$14</f>
        <v>206.55211898434879</v>
      </c>
      <c r="AV91" s="12">
        <f t="shared" si="54"/>
        <v>178.75176976662917</v>
      </c>
      <c r="AW91" s="12">
        <f>AU91-'Surv-rate CEA'!AK89*'Unit cost and utilities'!$H$8-('Surv-rate CEA'!AJ88-'Surv-rate CEA'!AJ89)*'Unit cost and utilities'!$G$14</f>
        <v>46.65335019251421</v>
      </c>
      <c r="AX91" s="12">
        <f t="shared" si="55"/>
        <v>40.374162964099767</v>
      </c>
      <c r="AY91" s="12">
        <f>'Surv-rate CEA'!AO89*'Unit cost and utilities'!$H$5+'Surv-rate CEA'!AN89*'Unit cost and utilities'!$H$5+('Surv-rate CEA'!AM88-'Surv-rate CEA'!AM89)*'Unit cost and utilities'!$G$14</f>
        <v>434.89742165245048</v>
      </c>
      <c r="AZ91" s="12">
        <f t="shared" si="56"/>
        <v>376.36352592059347</v>
      </c>
      <c r="BA91" s="12">
        <f>AY91-'Surv-rate CEA'!AN89*'Unit cost and utilities'!$H$5-('Surv-rate CEA'!AM88-'Surv-rate CEA'!AM89)*'Unit cost and utilities'!$G$14</f>
        <v>37.926447775772132</v>
      </c>
      <c r="BB91" s="12">
        <f t="shared" si="57"/>
        <v>32.821835448682108</v>
      </c>
    </row>
    <row r="92" spans="1:54">
      <c r="A92" s="12">
        <v>87</v>
      </c>
      <c r="B92" s="12">
        <f t="shared" si="58"/>
        <v>4.9479452054794519</v>
      </c>
      <c r="C92" s="12">
        <f>'Surv-rate CEA'!D90*'Unit cost and utilities'!$H$7+'Surv-rate CEA'!E90*'Unit cost and utilities'!$H$7+'Unit cost and utilities'!$G$14*('Surv-rate CEA'!C89-'Surv-rate CEA'!C90)</f>
        <v>248.98909437294043</v>
      </c>
      <c r="D92" s="12">
        <f t="shared" si="32"/>
        <v>215.11091180547973</v>
      </c>
      <c r="E92" s="12">
        <f>C92-'Surv-rate CEA'!E90*'Unit cost and utilities'!$H$7-'Unit cost and utilities'!$G$14*('Surv-rate CEA'!C89-'Surv-rate CEA'!C90)</f>
        <v>9.9440843368608967</v>
      </c>
      <c r="F92" s="12">
        <f t="shared" si="33"/>
        <v>8.591063211663327</v>
      </c>
      <c r="G92" s="12">
        <f>'Surv-rate CEA'!G90*'Unit cost and utilities'!$H$4+'Surv-rate CEA'!H90*'Unit cost and utilities'!$H$4+('Surv-rate CEA'!F89-'Surv-rate CEA'!F90)*'Unit cost and utilities'!$G$14</f>
        <v>418.42930025285068</v>
      </c>
      <c r="H92" s="12">
        <f t="shared" si="34"/>
        <v>361.49658895783955</v>
      </c>
      <c r="I92" s="12">
        <f>G92-'Surv-rate CEA'!H90*'Unit cost and utilities'!$H$4-('Surv-rate CEA'!F89-'Surv-rate CEA'!F90)*'Unit cost and utilities'!$G$14</f>
        <v>11.060633115654518</v>
      </c>
      <c r="J92" s="12">
        <f t="shared" si="35"/>
        <v>9.5556911062563401</v>
      </c>
      <c r="K92" s="12">
        <f>'Surv-rate CEA'!K90*'Unit cost and utilities'!$H$10+'Surv-rate CEA'!J90*'Unit cost and utilities'!$H$10+('Surv-rate CEA'!I89-'Surv-rate CEA'!I90)*'Unit cost and utilities'!$G$14</f>
        <v>229.19997814447299</v>
      </c>
      <c r="L92" s="12">
        <f t="shared" si="36"/>
        <v>198.01436046273597</v>
      </c>
      <c r="M92" s="12">
        <f>K92-'Surv-rate CEA'!J90*'Unit cost and utilities'!$H$10-('Surv-rate CEA'!I89-'Surv-rate CEA'!I90)*'Unit cost and utilities'!$G$14</f>
        <v>18.252634093053878</v>
      </c>
      <c r="N92" s="12">
        <f t="shared" si="37"/>
        <v>15.769127449122973</v>
      </c>
      <c r="O92" s="12">
        <f>'Surv-rate CEA'!N90*'Unit cost and utilities'!$H$3+'Surv-rate CEA'!M90*'Unit cost and utilities'!$H$3+('Surv-rate CEA'!L89-'Surv-rate CEA'!L90)*'Unit cost and utilities'!$G$14</f>
        <v>418.42930025285068</v>
      </c>
      <c r="P92" s="12">
        <f t="shared" si="38"/>
        <v>361.49658895783955</v>
      </c>
      <c r="Q92" s="12">
        <f>O92-'Surv-rate CEA'!M90*'Unit cost and utilities'!$H$3-('Surv-rate CEA'!L89-'Surv-rate CEA'!L90)*'Unit cost and utilities'!$G$14</f>
        <v>390.93220378677734</v>
      </c>
      <c r="R92" s="12">
        <f t="shared" si="39"/>
        <v>337.7408276554558</v>
      </c>
      <c r="S92" s="12">
        <f>'Surv-rate CEA'!Q90*'Unit cost and utilities'!$H$11+'Surv-rate CEA'!P90*'Unit cost and utilities'!$H$11+('Surv-rate CEA'!O89-'Surv-rate CEA'!O90)*'Unit cost and utilities'!$G$14</f>
        <v>229.19997814447299</v>
      </c>
      <c r="T92" s="12">
        <f t="shared" si="40"/>
        <v>198.01436046273597</v>
      </c>
      <c r="U92" s="12">
        <f>S92-'Surv-rate CEA'!P90*'Unit cost and utilities'!$H$11-('Surv-rate CEA'!O89-'Surv-rate CEA'!O90)*'Unit cost and utilities'!$G$14</f>
        <v>18.252634093053878</v>
      </c>
      <c r="V92" s="12">
        <f t="shared" si="41"/>
        <v>15.769127449122973</v>
      </c>
      <c r="W92" s="12">
        <f>'Surv-rate CEA'!T90*'Unit cost and utilities'!$H$4+'Surv-rate CEA'!S90*'Unit cost and utilities'!$H$4+('Surv-rate CEA'!R89-'Surv-rate CEA'!R90)*'Unit cost and utilities'!$G$14</f>
        <v>418.42930025285068</v>
      </c>
      <c r="X92" s="12">
        <f t="shared" si="42"/>
        <v>361.49658895783955</v>
      </c>
      <c r="Y92" s="12">
        <f>W92-'Surv-rate CEA'!S90*'Unit cost and utilities'!$H$4-('Surv-rate CEA'!R89-'Surv-rate CEA'!R90)*'Unit cost and utilities'!$G$14</f>
        <v>390.93220378677734</v>
      </c>
      <c r="Z92" s="12">
        <f t="shared" si="43"/>
        <v>337.7408276554558</v>
      </c>
      <c r="AA92" s="12">
        <f>'Surv-rate CEA'!W90*'Unit cost and utilities'!$H$6+'Surv-rate CEA'!V90*'Unit cost and utilities'!$H$6+('Surv-rate CEA'!U89-'Surv-rate CEA'!U90)*'Unit cost and utilities'!$G$14</f>
        <v>240.42224008298464</v>
      </c>
      <c r="AB92" s="12">
        <f t="shared" si="44"/>
        <v>207.70968870268447</v>
      </c>
      <c r="AC92" s="12">
        <f>AA92-'Surv-rate CEA'!V90*'Unit cost and utilities'!$H$6-('Surv-rate CEA'!U89-'Surv-rate CEA'!U90)*'Unit cost and utilities'!$G$14</f>
        <v>41.459878522270543</v>
      </c>
      <c r="AD92" s="12">
        <f t="shared" si="45"/>
        <v>35.818726497762952</v>
      </c>
      <c r="AE92" s="12">
        <f>'Surv-rate CEA'!Z90*'Unit cost and utilities'!$H$12+'Surv-rate CEA'!Y90*'Unit cost and utilities'!$H$12+('Surv-rate CEA'!X89-'Surv-rate CEA'!X90)*'Unit cost and utilities'!$G$14</f>
        <v>229.19997814447299</v>
      </c>
      <c r="AF92" s="12">
        <f t="shared" si="46"/>
        <v>198.01436046273597</v>
      </c>
      <c r="AG92" s="12">
        <f>AE92-'Surv-rate CEA'!Y90*'Unit cost and utilities'!$H$12-('Surv-rate CEA'!X89-'Surv-rate CEA'!X90)*'Unit cost and utilities'!$G$14</f>
        <v>18.252634093053878</v>
      </c>
      <c r="AH92" s="12">
        <f t="shared" si="47"/>
        <v>15.769127449122973</v>
      </c>
      <c r="AI92" s="12">
        <f>'Surv-rate CEA'!AC90*'Unit cost and utilities'!$H$5+'Surv-rate CEA'!AB90*'Unit cost and utilities'!$H$5+('Surv-rate CEA'!AA89-'Surv-rate CEA'!AA90)*'Unit cost and utilities'!$G$14</f>
        <v>427.38877110880105</v>
      </c>
      <c r="AJ92" s="12">
        <f t="shared" si="48"/>
        <v>369.23700807126215</v>
      </c>
      <c r="AK92" s="12">
        <f>AI92-'Surv-rate CEA'!AB90*'Unit cost and utilities'!$H$5-('Surv-rate CEA'!AA89-'Surv-rate CEA'!AA90)*'Unit cost and utilities'!$G$14</f>
        <v>36.525603551899025</v>
      </c>
      <c r="AL92" s="12">
        <f t="shared" si="49"/>
        <v>31.555823374842376</v>
      </c>
      <c r="AM92" s="12">
        <f>'Surv-rate CEA'!AF90*'Unit cost and utilities'!$H$9+'Surv-rate CEA'!AE90*'Unit cost and utilities'!$H$9+('Surv-rate CEA'!AD89-'Surv-rate CEA'!AD90)*'Unit cost and utilities'!G99</f>
        <v>320.49783093537872</v>
      </c>
      <c r="AN92" s="12">
        <f t="shared" si="50"/>
        <v>276.88996105558078</v>
      </c>
      <c r="AO92" s="12">
        <f>AM92-'Surv-rate CEA'!AE90*'Unit cost and utilities'!$H$9-('Surv-rate CEA'!AD89-'Surv-rate CEA'!AD90)*'Unit cost and utilities'!G99</f>
        <v>34.543562061977525</v>
      </c>
      <c r="AP92" s="12">
        <f t="shared" si="51"/>
        <v>29.843464232338338</v>
      </c>
      <c r="AQ92" s="13">
        <f>'Surv-rate CEA'!AI90*'Unit cost and utilities'!$H$4+'Surv-rate CEA'!AH90*'Unit cost and utilities'!$H$4+('Surv-rate CEA'!AG89-'Surv-rate CEA'!AG90)*'Unit cost and utilities'!$G$14</f>
        <v>418.42930025285068</v>
      </c>
      <c r="AR92" s="12">
        <f t="shared" si="52"/>
        <v>361.49658895783955</v>
      </c>
      <c r="AS92" s="13">
        <f>AQ92-'Surv-rate CEA'!AH90*'Unit cost and utilities'!$H$4-('Surv-rate CEA'!AG89-'Surv-rate CEA'!AG90)*'Unit cost and utilities'!$G$14</f>
        <v>390.93220378677734</v>
      </c>
      <c r="AT92" s="12">
        <f t="shared" si="53"/>
        <v>337.7408276554558</v>
      </c>
      <c r="AU92" s="12">
        <f>'Surv-rate CEA'!AL90*'Unit cost and utilities'!$H$8+'Surv-rate CEA'!AK90*'Unit cost and utilities'!$H$8+('Surv-rate CEA'!AJ89-'Surv-rate CEA'!AJ90)*'Unit cost and utilities'!$G$14</f>
        <v>203.03080116602541</v>
      </c>
      <c r="AV92" s="12">
        <f t="shared" si="54"/>
        <v>175.40583804849243</v>
      </c>
      <c r="AW92" s="12">
        <f>AU92-'Surv-rate CEA'!AK90*'Unit cost and utilities'!$H$8-('Surv-rate CEA'!AJ89-'Surv-rate CEA'!AJ90)*'Unit cost and utilities'!$G$14</f>
        <v>45.203590454821999</v>
      </c>
      <c r="AX92" s="12">
        <f t="shared" si="55"/>
        <v>39.053058063072335</v>
      </c>
      <c r="AY92" s="12">
        <f>'Surv-rate CEA'!AO90*'Unit cost and utilities'!$H$5+'Surv-rate CEA'!AN90*'Unit cost and utilities'!$H$5+('Surv-rate CEA'!AM89-'Surv-rate CEA'!AM90)*'Unit cost and utilities'!$G$14</f>
        <v>427.38877110880105</v>
      </c>
      <c r="AZ92" s="12">
        <f t="shared" si="56"/>
        <v>369.23700807126215</v>
      </c>
      <c r="BA92" s="12">
        <f>AY92-'Surv-rate CEA'!AN90*'Unit cost and utilities'!$H$5-('Surv-rate CEA'!AM89-'Surv-rate CEA'!AM90)*'Unit cost and utilities'!$G$14</f>
        <v>36.525603551899025</v>
      </c>
      <c r="BB92" s="12">
        <f t="shared" si="57"/>
        <v>31.555823374842376</v>
      </c>
    </row>
    <row r="93" spans="1:54">
      <c r="A93" s="12">
        <v>88</v>
      </c>
      <c r="B93" s="12">
        <f t="shared" si="58"/>
        <v>5.0054794520547947</v>
      </c>
      <c r="C93" s="12">
        <f>'Surv-rate CEA'!D91*'Unit cost and utilities'!$H$7+'Surv-rate CEA'!E91*'Unit cost and utilities'!$H$7+'Unit cost and utilities'!$G$14*('Surv-rate CEA'!C90-'Surv-rate CEA'!C91)</f>
        <v>245.02418992207089</v>
      </c>
      <c r="D93" s="12">
        <f t="shared" si="32"/>
        <v>211.32578824038444</v>
      </c>
      <c r="E93" s="12">
        <f>C93-'Surv-rate CEA'!E91*'Unit cost and utilities'!$H$7-'Unit cost and utilities'!$G$14*('Surv-rate CEA'!C90-'Surv-rate CEA'!C91)</f>
        <v>9.5619879335410864</v>
      </c>
      <c r="F93" s="12">
        <f t="shared" si="33"/>
        <v>8.2469189586680809</v>
      </c>
      <c r="G93" s="12">
        <f>'Surv-rate CEA'!G91*'Unit cost and utilities'!$H$4+'Surv-rate CEA'!H91*'Unit cost and utilities'!$H$4+('Surv-rate CEA'!F90-'Surv-rate CEA'!F91)*'Unit cost and utilities'!$G$14</f>
        <v>411.19120832135474</v>
      </c>
      <c r="H93" s="12">
        <f t="shared" si="34"/>
        <v>354.63970411926744</v>
      </c>
      <c r="I93" s="12">
        <f>G93-'Surv-rate CEA'!H91*'Unit cost and utilities'!$H$4-('Surv-rate CEA'!F90-'Surv-rate CEA'!F91)*'Unit cost and utilities'!$G$14</f>
        <v>10.593741844229225</v>
      </c>
      <c r="J93" s="12">
        <f t="shared" si="35"/>
        <v>9.1367748072502781</v>
      </c>
      <c r="K93" s="12">
        <f>'Surv-rate CEA'!K91*'Unit cost and utilities'!$H$10+'Surv-rate CEA'!J91*'Unit cost and utilities'!$H$10+('Surv-rate CEA'!I90-'Surv-rate CEA'!I91)*'Unit cost and utilities'!$G$14</f>
        <v>225.45595877475154</v>
      </c>
      <c r="L93" s="12">
        <f t="shared" si="36"/>
        <v>194.44879387916438</v>
      </c>
      <c r="M93" s="12">
        <f>K93-'Surv-rate CEA'!J91*'Unit cost and utilities'!$H$10-('Surv-rate CEA'!I90-'Surv-rate CEA'!I91)*'Unit cost and utilities'!$G$14</f>
        <v>17.604048970945207</v>
      </c>
      <c r="N93" s="12">
        <f t="shared" si="37"/>
        <v>15.182947961956401</v>
      </c>
      <c r="O93" s="12">
        <f>'Surv-rate CEA'!N91*'Unit cost and utilities'!$H$3+'Surv-rate CEA'!M91*'Unit cost and utilities'!$H$3+('Surv-rate CEA'!L90-'Surv-rate CEA'!L91)*'Unit cost and utilities'!$G$14</f>
        <v>411.19120832135474</v>
      </c>
      <c r="P93" s="12">
        <f t="shared" si="38"/>
        <v>354.63970411926744</v>
      </c>
      <c r="Q93" s="12">
        <f>O93-'Surv-rate CEA'!M91*'Unit cost and utilities'!$H$3-('Surv-rate CEA'!L90-'Surv-rate CEA'!L91)*'Unit cost and utilities'!$G$14</f>
        <v>384.55900899073373</v>
      </c>
      <c r="R93" s="12">
        <f t="shared" si="39"/>
        <v>331.67025560110886</v>
      </c>
      <c r="S93" s="12">
        <f>'Surv-rate CEA'!Q91*'Unit cost and utilities'!$H$11+'Surv-rate CEA'!P91*'Unit cost and utilities'!$H$11+('Surv-rate CEA'!O90-'Surv-rate CEA'!O91)*'Unit cost and utilities'!$G$14</f>
        <v>225.45595877475154</v>
      </c>
      <c r="T93" s="12">
        <f t="shared" si="40"/>
        <v>194.44879387916438</v>
      </c>
      <c r="U93" s="12">
        <f>S93-'Surv-rate CEA'!P91*'Unit cost and utilities'!$H$11-('Surv-rate CEA'!O90-'Surv-rate CEA'!O91)*'Unit cost and utilities'!$G$14</f>
        <v>17.604048970945207</v>
      </c>
      <c r="V93" s="12">
        <f t="shared" si="41"/>
        <v>15.182947961956401</v>
      </c>
      <c r="W93" s="12">
        <f>'Surv-rate CEA'!T91*'Unit cost and utilities'!$H$4+'Surv-rate CEA'!S91*'Unit cost and utilities'!$H$4+('Surv-rate CEA'!R90-'Surv-rate CEA'!R91)*'Unit cost and utilities'!$G$14</f>
        <v>411.19120832135474</v>
      </c>
      <c r="X93" s="12">
        <f t="shared" si="42"/>
        <v>354.63970411926744</v>
      </c>
      <c r="Y93" s="12">
        <f>W93-'Surv-rate CEA'!S91*'Unit cost and utilities'!$H$4-('Surv-rate CEA'!R90-'Surv-rate CEA'!R91)*'Unit cost and utilities'!$G$14</f>
        <v>384.55900899073373</v>
      </c>
      <c r="Z93" s="12">
        <f t="shared" si="43"/>
        <v>331.67025560110886</v>
      </c>
      <c r="AA93" s="12">
        <f>'Surv-rate CEA'!W91*'Unit cost and utilities'!$H$6+'Surv-rate CEA'!V91*'Unit cost and utilities'!$H$6+('Surv-rate CEA'!U90-'Surv-rate CEA'!U91)*'Unit cost and utilities'!$G$14</f>
        <v>236.55171098536951</v>
      </c>
      <c r="AB93" s="12">
        <f t="shared" si="44"/>
        <v>204.01853710645386</v>
      </c>
      <c r="AC93" s="12">
        <f>AA93-'Surv-rate CEA'!V91*'Unit cost and utilities'!$H$6-('Surv-rate CEA'!U90-'Surv-rate CEA'!U91)*'Unit cost and utilities'!$G$14</f>
        <v>40.159993162445161</v>
      </c>
      <c r="AD93" s="12">
        <f t="shared" si="45"/>
        <v>34.636752450773876</v>
      </c>
      <c r="AE93" s="12">
        <f>'Surv-rate CEA'!Z91*'Unit cost and utilities'!$H$12+'Surv-rate CEA'!Y91*'Unit cost and utilities'!$H$12+('Surv-rate CEA'!X90-'Surv-rate CEA'!X91)*'Unit cost and utilities'!$G$14</f>
        <v>225.45595877475154</v>
      </c>
      <c r="AF93" s="12">
        <f t="shared" si="46"/>
        <v>194.44879387916438</v>
      </c>
      <c r="AG93" s="12">
        <f>AE93-'Surv-rate CEA'!Y91*'Unit cost and utilities'!$H$12-('Surv-rate CEA'!X90-'Surv-rate CEA'!X91)*'Unit cost and utilities'!$G$14</f>
        <v>17.604048970945207</v>
      </c>
      <c r="AH93" s="12">
        <f t="shared" si="47"/>
        <v>15.182947961956401</v>
      </c>
      <c r="AI93" s="12">
        <f>'Surv-rate CEA'!AC91*'Unit cost and utilities'!$H$5+'Surv-rate CEA'!AB91*'Unit cost and utilities'!$H$5+('Surv-rate CEA'!AA90-'Surv-rate CEA'!AA91)*'Unit cost and utilities'!$G$14</f>
        <v>420.06378300434778</v>
      </c>
      <c r="AJ93" s="12">
        <f t="shared" si="48"/>
        <v>362.2920254643621</v>
      </c>
      <c r="AK93" s="12">
        <f>AI93-'Surv-rate CEA'!AB91*'Unit cost and utilities'!$H$5-('Surv-rate CEA'!AA90-'Surv-rate CEA'!AA91)*'Unit cost and utilities'!$G$14</f>
        <v>35.185259249398129</v>
      </c>
      <c r="AL93" s="12">
        <f t="shared" si="49"/>
        <v>30.346198257756466</v>
      </c>
      <c r="AM93" s="12">
        <f>'Surv-rate CEA'!AF91*'Unit cost and utilities'!$H$9+'Surv-rate CEA'!AE91*'Unit cost and utilities'!$H$9+('Surv-rate CEA'!AD90-'Surv-rate CEA'!AD91)*'Unit cost and utilities'!G100</f>
        <v>316.11594282190265</v>
      </c>
      <c r="AN93" s="12">
        <f t="shared" si="50"/>
        <v>272.64022712793167</v>
      </c>
      <c r="AO93" s="12">
        <f>AM93-'Surv-rate CEA'!AE91*'Unit cost and utilities'!$H$9-('Surv-rate CEA'!AD90-'Surv-rate CEA'!AD91)*'Unit cost and utilities'!G100</f>
        <v>33.427312364497027</v>
      </c>
      <c r="AP93" s="12">
        <f t="shared" si="51"/>
        <v>28.830023421081737</v>
      </c>
      <c r="AQ93" s="13">
        <f>'Surv-rate CEA'!AI91*'Unit cost and utilities'!$H$4+'Surv-rate CEA'!AH91*'Unit cost and utilities'!$H$4+('Surv-rate CEA'!AG90-'Surv-rate CEA'!AG91)*'Unit cost and utilities'!$G$14</f>
        <v>411.19120832135474</v>
      </c>
      <c r="AR93" s="12">
        <f t="shared" si="52"/>
        <v>354.63970411926744</v>
      </c>
      <c r="AS93" s="13">
        <f>AQ93-'Surv-rate CEA'!AH91*'Unit cost and utilities'!$H$4-('Surv-rate CEA'!AG90-'Surv-rate CEA'!AG91)*'Unit cost and utilities'!$G$14</f>
        <v>384.55900899073373</v>
      </c>
      <c r="AT93" s="12">
        <f t="shared" si="53"/>
        <v>331.67025560110886</v>
      </c>
      <c r="AU93" s="12">
        <f>'Surv-rate CEA'!AL91*'Unit cost and utilities'!$H$8+'Surv-rate CEA'!AK91*'Unit cost and utilities'!$H$8+('Surv-rate CEA'!AJ90-'Surv-rate CEA'!AJ91)*'Unit cost and utilities'!$G$14</f>
        <v>199.59506611190548</v>
      </c>
      <c r="AV93" s="12">
        <f t="shared" si="54"/>
        <v>172.144573514987</v>
      </c>
      <c r="AW93" s="12">
        <f>AU93-'Surv-rate CEA'!AK91*'Unit cost and utilities'!$H$8-('Surv-rate CEA'!AJ90-'Surv-rate CEA'!AJ91)*'Unit cost and utilities'!$G$14</f>
        <v>43.807229828038061</v>
      </c>
      <c r="AX93" s="12">
        <f t="shared" si="55"/>
        <v>37.782381310931676</v>
      </c>
      <c r="AY93" s="12">
        <f>'Surv-rate CEA'!AO91*'Unit cost and utilities'!$H$5+'Surv-rate CEA'!AN91*'Unit cost and utilities'!$H$5+('Surv-rate CEA'!AM90-'Surv-rate CEA'!AM91)*'Unit cost and utilities'!$G$14</f>
        <v>420.06378300434778</v>
      </c>
      <c r="AZ93" s="12">
        <f t="shared" si="56"/>
        <v>362.2920254643621</v>
      </c>
      <c r="BA93" s="12">
        <f>AY93-'Surv-rate CEA'!AN91*'Unit cost and utilities'!$H$5-('Surv-rate CEA'!AM90-'Surv-rate CEA'!AM91)*'Unit cost and utilities'!$G$14</f>
        <v>35.185259249398129</v>
      </c>
      <c r="BB93" s="12">
        <f t="shared" si="57"/>
        <v>30.346198257756466</v>
      </c>
    </row>
    <row r="94" spans="1:54">
      <c r="A94" s="12">
        <v>89</v>
      </c>
      <c r="B94" s="12">
        <f t="shared" si="58"/>
        <v>5.0630136986301366</v>
      </c>
      <c r="C94" s="12">
        <f>'Surv-rate CEA'!D92*'Unit cost and utilities'!$H$7+'Surv-rate CEA'!E92*'Unit cost and utilities'!$H$7+'Unit cost and utilities'!$G$14*('Surv-rate CEA'!C91-'Surv-rate CEA'!C92)</f>
        <v>241.15007297443611</v>
      </c>
      <c r="D94" s="12">
        <f t="shared" si="32"/>
        <v>207.63107530592191</v>
      </c>
      <c r="E94" s="12">
        <f>C94-'Surv-rate CEA'!E92*'Unit cost and utilities'!$H$7-'Unit cost and utilities'!$G$14*('Surv-rate CEA'!C91-'Surv-rate CEA'!C92)</f>
        <v>9.1969862653841297</v>
      </c>
      <c r="F94" s="12">
        <f t="shared" si="33"/>
        <v>7.9186380675818118</v>
      </c>
      <c r="G94" s="12">
        <f>'Surv-rate CEA'!G92*'Unit cost and utilities'!$H$4+'Surv-rate CEA'!H92*'Unit cost and utilities'!$H$4+('Surv-rate CEA'!F91-'Surv-rate CEA'!F92)*'Unit cost and utilities'!$G$14</f>
        <v>404.13012086964471</v>
      </c>
      <c r="H94" s="12">
        <f t="shared" si="34"/>
        <v>347.95747944298432</v>
      </c>
      <c r="I94" s="12">
        <f>G94-'Surv-rate CEA'!H92*'Unit cost and utilities'!$H$4-('Surv-rate CEA'!F91-'Surv-rate CEA'!F92)*'Unit cost and utilities'!$G$14</f>
        <v>10.149611427198584</v>
      </c>
      <c r="J94" s="12">
        <f t="shared" si="35"/>
        <v>8.738851738974649</v>
      </c>
      <c r="K94" s="12">
        <f>'Surv-rate CEA'!K92*'Unit cost and utilities'!$H$10+'Surv-rate CEA'!J92*'Unit cost and utilities'!$H$10+('Surv-rate CEA'!I91-'Surv-rate CEA'!I92)*'Unit cost and utilities'!$G$14</f>
        <v>221.79954758721217</v>
      </c>
      <c r="L94" s="12">
        <f t="shared" si="36"/>
        <v>190.97020374023191</v>
      </c>
      <c r="M94" s="12">
        <f>K94-'Surv-rate CEA'!J92*'Unit cost and utilities'!$H$10-('Surv-rate CEA'!I91-'Surv-rate CEA'!I92)*'Unit cost and utilities'!$G$14</f>
        <v>16.982474854815653</v>
      </c>
      <c r="N94" s="12">
        <f t="shared" si="37"/>
        <v>14.621971587937061</v>
      </c>
      <c r="O94" s="12">
        <f>'Surv-rate CEA'!N92*'Unit cost and utilities'!$H$3+'Surv-rate CEA'!M92*'Unit cost and utilities'!$H$3+('Surv-rate CEA'!L91-'Surv-rate CEA'!L92)*'Unit cost and utilities'!$G$14</f>
        <v>404.13012086964471</v>
      </c>
      <c r="P94" s="12">
        <f t="shared" si="38"/>
        <v>347.95747944298432</v>
      </c>
      <c r="Q94" s="12">
        <f>O94-'Surv-rate CEA'!M92*'Unit cost and utilities'!$H$3-('Surv-rate CEA'!L91-'Surv-rate CEA'!L92)*'Unit cost and utilities'!$G$14</f>
        <v>378.32739422417507</v>
      </c>
      <c r="R94" s="12">
        <f t="shared" si="39"/>
        <v>325.74123951760157</v>
      </c>
      <c r="S94" s="12">
        <f>'Surv-rate CEA'!Q92*'Unit cost and utilities'!$H$11+'Surv-rate CEA'!P92*'Unit cost and utilities'!$H$11+('Surv-rate CEA'!O91-'Surv-rate CEA'!O92)*'Unit cost and utilities'!$G$14</f>
        <v>221.79954758721217</v>
      </c>
      <c r="T94" s="12">
        <f t="shared" si="40"/>
        <v>190.97020374023191</v>
      </c>
      <c r="U94" s="12">
        <f>S94-'Surv-rate CEA'!P92*'Unit cost and utilities'!$H$11-('Surv-rate CEA'!O91-'Surv-rate CEA'!O92)*'Unit cost and utilities'!$G$14</f>
        <v>16.982474854815653</v>
      </c>
      <c r="V94" s="12">
        <f t="shared" si="41"/>
        <v>14.621971587937061</v>
      </c>
      <c r="W94" s="12">
        <f>'Surv-rate CEA'!T92*'Unit cost and utilities'!$H$4+'Surv-rate CEA'!S92*'Unit cost and utilities'!$H$4+('Surv-rate CEA'!R91-'Surv-rate CEA'!R92)*'Unit cost and utilities'!$G$14</f>
        <v>404.13012086964471</v>
      </c>
      <c r="X94" s="12">
        <f t="shared" si="42"/>
        <v>347.95747944298432</v>
      </c>
      <c r="Y94" s="12">
        <f>W94-'Surv-rate CEA'!S92*'Unit cost and utilities'!$H$4-('Surv-rate CEA'!R91-'Surv-rate CEA'!R92)*'Unit cost and utilities'!$G$14</f>
        <v>378.32739422417507</v>
      </c>
      <c r="Z94" s="12">
        <f t="shared" si="43"/>
        <v>325.74123951760157</v>
      </c>
      <c r="AA94" s="12">
        <f>'Surv-rate CEA'!W92*'Unit cost and utilities'!$H$6+'Surv-rate CEA'!V92*'Unit cost and utilities'!$H$6+('Surv-rate CEA'!U91-'Surv-rate CEA'!U92)*'Unit cost and utilities'!$G$14</f>
        <v>232.77063606332717</v>
      </c>
      <c r="AB94" s="12">
        <f t="shared" si="44"/>
        <v>200.41635015634205</v>
      </c>
      <c r="AC94" s="12">
        <f>AA94-'Surv-rate CEA'!V92*'Unit cost and utilities'!$H$6-('Surv-rate CEA'!U91-'Surv-rate CEA'!U92)*'Unit cost and utilities'!$G$14</f>
        <v>38.908345570141037</v>
      </c>
      <c r="AD94" s="12">
        <f t="shared" si="45"/>
        <v>33.500224691863075</v>
      </c>
      <c r="AE94" s="12">
        <f>'Surv-rate CEA'!Z92*'Unit cost and utilities'!$H$12+'Surv-rate CEA'!Y92*'Unit cost and utilities'!$H$12+('Surv-rate CEA'!X91-'Surv-rate CEA'!X92)*'Unit cost and utilities'!$G$14</f>
        <v>221.79954758721217</v>
      </c>
      <c r="AF94" s="12">
        <f t="shared" si="46"/>
        <v>190.97020374023191</v>
      </c>
      <c r="AG94" s="12">
        <f>AE94-'Surv-rate CEA'!Y92*'Unit cost and utilities'!$H$12-('Surv-rate CEA'!X91-'Surv-rate CEA'!X92)*'Unit cost and utilities'!$G$14</f>
        <v>16.982474854815653</v>
      </c>
      <c r="AH94" s="12">
        <f t="shared" si="47"/>
        <v>14.621971587937061</v>
      </c>
      <c r="AI94" s="12">
        <f>'Surv-rate CEA'!AC92*'Unit cost and utilities'!$H$5+'Surv-rate CEA'!AB92*'Unit cost and utilities'!$H$5+('Surv-rate CEA'!AA91-'Surv-rate CEA'!AA92)*'Unit cost and utilities'!$G$14</f>
        <v>412.91654434135779</v>
      </c>
      <c r="AJ94" s="12">
        <f t="shared" si="48"/>
        <v>355.52262147683462</v>
      </c>
      <c r="AK94" s="12">
        <f>AI94-'Surv-rate CEA'!AB92*'Unit cost and utilities'!$H$5-('Surv-rate CEA'!AA91-'Surv-rate CEA'!AA92)*'Unit cost and utilities'!$G$14</f>
        <v>33.902407010925856</v>
      </c>
      <c r="AL94" s="12">
        <f t="shared" si="49"/>
        <v>29.190093688604328</v>
      </c>
      <c r="AM94" s="12">
        <f>'Surv-rate CEA'!AF92*'Unit cost and utilities'!$H$9+'Surv-rate CEA'!AE92*'Unit cost and utilities'!$H$9+('Surv-rate CEA'!AD91-'Surv-rate CEA'!AD92)*'Unit cost and utilities'!G101</f>
        <v>311.8214302739778</v>
      </c>
      <c r="AN94" s="12">
        <f t="shared" si="50"/>
        <v>268.47936669743382</v>
      </c>
      <c r="AO94" s="12">
        <f>AM94-'Surv-rate CEA'!AE92*'Unit cost and utilities'!$H$9-('Surv-rate CEA'!AD91-'Surv-rate CEA'!AD92)*'Unit cost and utilities'!G101</f>
        <v>32.353658804681743</v>
      </c>
      <c r="AP94" s="12">
        <f t="shared" si="51"/>
        <v>27.856615943919294</v>
      </c>
      <c r="AQ94" s="13">
        <f>'Surv-rate CEA'!AI92*'Unit cost and utilities'!$H$4+'Surv-rate CEA'!AH92*'Unit cost and utilities'!$H$4+('Surv-rate CEA'!AG91-'Surv-rate CEA'!AG92)*'Unit cost and utilities'!$G$14</f>
        <v>404.13012086964471</v>
      </c>
      <c r="AR94" s="12">
        <f t="shared" si="52"/>
        <v>347.95747944298432</v>
      </c>
      <c r="AS94" s="13">
        <f>AQ94-'Surv-rate CEA'!AH92*'Unit cost and utilities'!$H$4-('Surv-rate CEA'!AG91-'Surv-rate CEA'!AG92)*'Unit cost and utilities'!$G$14</f>
        <v>378.32739422417507</v>
      </c>
      <c r="AT94" s="12">
        <f t="shared" si="53"/>
        <v>325.74123951760157</v>
      </c>
      <c r="AU94" s="12">
        <f>'Surv-rate CEA'!AL92*'Unit cost and utilities'!$H$8+'Surv-rate CEA'!AK92*'Unit cost and utilities'!$H$8+('Surv-rate CEA'!AJ91-'Surv-rate CEA'!AJ92)*'Unit cost and utilities'!$G$14</f>
        <v>196.24216599256391</v>
      </c>
      <c r="AV94" s="12">
        <f t="shared" si="54"/>
        <v>168.9652067810847</v>
      </c>
      <c r="AW94" s="12">
        <f>AU94-'Surv-rate CEA'!AK92*'Unit cost and utilities'!$H$8-('Surv-rate CEA'!AJ91-'Surv-rate CEA'!AJ92)*'Unit cost and utilities'!$G$14</f>
        <v>42.461978928620198</v>
      </c>
      <c r="AX94" s="12">
        <f t="shared" si="55"/>
        <v>36.559915723108332</v>
      </c>
      <c r="AY94" s="12">
        <f>'Surv-rate CEA'!AO92*'Unit cost and utilities'!$H$5+'Surv-rate CEA'!AN92*'Unit cost and utilities'!$H$5+('Surv-rate CEA'!AM91-'Surv-rate CEA'!AM92)*'Unit cost and utilities'!$G$14</f>
        <v>412.91654434135779</v>
      </c>
      <c r="AZ94" s="12">
        <f t="shared" si="56"/>
        <v>355.52262147683462</v>
      </c>
      <c r="BA94" s="12">
        <f>AY94-'Surv-rate CEA'!AN92*'Unit cost and utilities'!$H$5-('Surv-rate CEA'!AM91-'Surv-rate CEA'!AM92)*'Unit cost and utilities'!$G$14</f>
        <v>33.902407010925856</v>
      </c>
      <c r="BB94" s="12">
        <f t="shared" si="57"/>
        <v>29.190093688604328</v>
      </c>
    </row>
    <row r="95" spans="1:54">
      <c r="A95" s="12">
        <v>90</v>
      </c>
      <c r="B95" s="12">
        <f t="shared" si="58"/>
        <v>5.1205479452054794</v>
      </c>
      <c r="C95" s="12">
        <f>'Surv-rate CEA'!D93*'Unit cost and utilities'!$H$7+'Surv-rate CEA'!E93*'Unit cost and utilities'!$H$7+'Unit cost and utilities'!$G$14*('Surv-rate CEA'!C92-'Surv-rate CEA'!C93)</f>
        <v>237.36398131987502</v>
      </c>
      <c r="D95" s="12">
        <f t="shared" si="32"/>
        <v>204.02396962441952</v>
      </c>
      <c r="E95" s="12">
        <f>C95-'Surv-rate CEA'!E93*'Unit cost and utilities'!$H$7-'Unit cost and utilities'!$G$14*('Surv-rate CEA'!C92-'Surv-rate CEA'!C93)</f>
        <v>8.848202024519928</v>
      </c>
      <c r="F95" s="12">
        <f t="shared" si="33"/>
        <v>7.6053885304889928</v>
      </c>
      <c r="G95" s="12">
        <f>'Surv-rate CEA'!G93*'Unit cost and utilities'!$H$4+'Surv-rate CEA'!H93*'Unit cost and utilities'!$H$4+('Surv-rate CEA'!F92-'Surv-rate CEA'!F93)*'Unit cost and utilities'!$G$14</f>
        <v>397.24034862471876</v>
      </c>
      <c r="H95" s="12">
        <f t="shared" si="34"/>
        <v>341.44419204101558</v>
      </c>
      <c r="I95" s="12">
        <f>G95-'Surv-rate CEA'!H93*'Unit cost and utilities'!$H$4-('Surv-rate CEA'!F92-'Surv-rate CEA'!F93)*'Unit cost and utilities'!$G$14</f>
        <v>9.7269778650707615</v>
      </c>
      <c r="J95" s="12">
        <f t="shared" si="35"/>
        <v>8.3607320093195128</v>
      </c>
      <c r="K95" s="12">
        <f>'Surv-rate CEA'!K93*'Unit cost and utilities'!$H$10+'Surv-rate CEA'!J93*'Unit cost and utilities'!$H$10+('Surv-rate CEA'!I92-'Surv-rate CEA'!I93)*'Unit cost and utilities'!$G$14</f>
        <v>218.22802758192356</v>
      </c>
      <c r="L95" s="12">
        <f t="shared" si="36"/>
        <v>187.57584121649245</v>
      </c>
      <c r="M95" s="12">
        <f>K95-'Surv-rate CEA'!J93*'Unit cost and utilities'!$H$10-('Surv-rate CEA'!I92-'Surv-rate CEA'!I93)*'Unit cost and utilities'!$G$14</f>
        <v>16.386614247782695</v>
      </c>
      <c r="N95" s="12">
        <f t="shared" si="37"/>
        <v>14.084959600636585</v>
      </c>
      <c r="O95" s="12">
        <f>'Surv-rate CEA'!N93*'Unit cost and utilities'!$H$3+'Surv-rate CEA'!M93*'Unit cost and utilities'!$H$3+('Surv-rate CEA'!L92-'Surv-rate CEA'!L93)*'Unit cost and utilities'!$G$14</f>
        <v>397.24034862471876</v>
      </c>
      <c r="P95" s="12">
        <f t="shared" si="38"/>
        <v>341.44419204101558</v>
      </c>
      <c r="Q95" s="12">
        <f>O95-'Surv-rate CEA'!M93*'Unit cost and utilities'!$H$3-('Surv-rate CEA'!L92-'Surv-rate CEA'!L93)*'Unit cost and utilities'!$G$14</f>
        <v>372.23343724581684</v>
      </c>
      <c r="R95" s="12">
        <f t="shared" si="39"/>
        <v>319.9497374097794</v>
      </c>
      <c r="S95" s="12">
        <f>'Surv-rate CEA'!Q93*'Unit cost and utilities'!$H$11+'Surv-rate CEA'!P93*'Unit cost and utilities'!$H$11+('Surv-rate CEA'!O92-'Surv-rate CEA'!O93)*'Unit cost and utilities'!$G$14</f>
        <v>218.22802758192356</v>
      </c>
      <c r="T95" s="12">
        <f t="shared" si="40"/>
        <v>187.57584121649245</v>
      </c>
      <c r="U95" s="12">
        <f>S95-'Surv-rate CEA'!P93*'Unit cost and utilities'!$H$11-('Surv-rate CEA'!O92-'Surv-rate CEA'!O93)*'Unit cost and utilities'!$G$14</f>
        <v>16.386614247782695</v>
      </c>
      <c r="V95" s="12">
        <f t="shared" si="41"/>
        <v>14.084959600636585</v>
      </c>
      <c r="W95" s="12">
        <f>'Surv-rate CEA'!T93*'Unit cost and utilities'!$H$4+'Surv-rate CEA'!S93*'Unit cost and utilities'!$H$4+('Surv-rate CEA'!R92-'Surv-rate CEA'!R93)*'Unit cost and utilities'!$G$14</f>
        <v>397.24034862471876</v>
      </c>
      <c r="X95" s="12">
        <f t="shared" si="42"/>
        <v>341.44419204101558</v>
      </c>
      <c r="Y95" s="12">
        <f>W95-'Surv-rate CEA'!S93*'Unit cost and utilities'!$H$4-('Surv-rate CEA'!R92-'Surv-rate CEA'!R93)*'Unit cost and utilities'!$G$14</f>
        <v>372.23343724581684</v>
      </c>
      <c r="Z95" s="12">
        <f t="shared" si="43"/>
        <v>319.9497374097794</v>
      </c>
      <c r="AA95" s="12">
        <f>'Surv-rate CEA'!W93*'Unit cost and utilities'!$H$6+'Surv-rate CEA'!V93*'Unit cost and utilities'!$H$6+('Surv-rate CEA'!U92-'Surv-rate CEA'!U93)*'Unit cost and utilities'!$G$14</f>
        <v>229.07627120575088</v>
      </c>
      <c r="AB95" s="12">
        <f t="shared" si="44"/>
        <v>196.90034662493255</v>
      </c>
      <c r="AC95" s="12">
        <f>AA95-'Surv-rate CEA'!V93*'Unit cost and utilities'!$H$6-('Surv-rate CEA'!U92-'Surv-rate CEA'!U93)*'Unit cost and utilities'!$G$14</f>
        <v>37.70285442885978</v>
      </c>
      <c r="AD95" s="12">
        <f t="shared" si="45"/>
        <v>32.407132640656911</v>
      </c>
      <c r="AE95" s="12">
        <f>'Surv-rate CEA'!Z93*'Unit cost and utilities'!$H$12+'Surv-rate CEA'!Y93*'Unit cost and utilities'!$H$12+('Surv-rate CEA'!X92-'Surv-rate CEA'!X93)*'Unit cost and utilities'!$G$14</f>
        <v>218.22802758192356</v>
      </c>
      <c r="AF95" s="12">
        <f t="shared" si="46"/>
        <v>187.57584121649245</v>
      </c>
      <c r="AG95" s="12">
        <f>AE95-'Surv-rate CEA'!Y93*'Unit cost and utilities'!$H$12-('Surv-rate CEA'!X92-'Surv-rate CEA'!X93)*'Unit cost and utilities'!$G$14</f>
        <v>16.386614247782695</v>
      </c>
      <c r="AH95" s="12">
        <f t="shared" si="47"/>
        <v>14.084959600636585</v>
      </c>
      <c r="AI95" s="12">
        <f>'Surv-rate CEA'!AC93*'Unit cost and utilities'!$H$5+'Surv-rate CEA'!AB93*'Unit cost and utilities'!$H$5+('Surv-rate CEA'!AA92-'Surv-rate CEA'!AA93)*'Unit cost and utilities'!$G$14</f>
        <v>405.94138003070094</v>
      </c>
      <c r="AJ95" s="12">
        <f t="shared" si="48"/>
        <v>348.92308145550896</v>
      </c>
      <c r="AK95" s="12">
        <f>AI95-'Surv-rate CEA'!AB93*'Unit cost and utilities'!$H$5-('Surv-rate CEA'!AA92-'Surv-rate CEA'!AA93)*'Unit cost and utilities'!$G$14</f>
        <v>32.674208766656932</v>
      </c>
      <c r="AL95" s="12">
        <f t="shared" si="49"/>
        <v>28.084807727954004</v>
      </c>
      <c r="AM95" s="12">
        <f>'Surv-rate CEA'!AF93*'Unit cost and utilities'!$H$9+'Surv-rate CEA'!AE93*'Unit cost and utilities'!$H$9+('Surv-rate CEA'!AD92-'Surv-rate CEA'!AD93)*'Unit cost and utilities'!G102</f>
        <v>307.61195550586115</v>
      </c>
      <c r="AN95" s="12">
        <f t="shared" si="50"/>
        <v>264.40495275338156</v>
      </c>
      <c r="AO95" s="12">
        <f>AM95-'Surv-rate CEA'!AE93*'Unit cost and utilities'!$H$9-('Surv-rate CEA'!AD92-'Surv-rate CEA'!AD93)*'Unit cost and utilities'!G102</f>
        <v>31.320714874281123</v>
      </c>
      <c r="AP95" s="12">
        <f t="shared" si="51"/>
        <v>26.921424828621934</v>
      </c>
      <c r="AQ95" s="13">
        <f>'Surv-rate CEA'!AI93*'Unit cost and utilities'!$H$4+'Surv-rate CEA'!AH93*'Unit cost and utilities'!$H$4+('Surv-rate CEA'!AG92-'Surv-rate CEA'!AG93)*'Unit cost and utilities'!$G$14</f>
        <v>397.24034862471876</v>
      </c>
      <c r="AR95" s="12">
        <f t="shared" si="52"/>
        <v>341.44419204101558</v>
      </c>
      <c r="AS95" s="13">
        <f>AQ95-'Surv-rate CEA'!AH93*'Unit cost and utilities'!$H$4-('Surv-rate CEA'!AG92-'Surv-rate CEA'!AG93)*'Unit cost and utilities'!$G$14</f>
        <v>372.23343724581684</v>
      </c>
      <c r="AT95" s="12">
        <f t="shared" si="53"/>
        <v>319.9497374097794</v>
      </c>
      <c r="AU95" s="12">
        <f>'Surv-rate CEA'!AL93*'Unit cost and utilities'!$H$8+'Surv-rate CEA'!AK93*'Unit cost and utilities'!$H$8+('Surv-rate CEA'!AJ92-'Surv-rate CEA'!AJ93)*'Unit cost and utilities'!$G$14</f>
        <v>192.96946345138707</v>
      </c>
      <c r="AV95" s="12">
        <f t="shared" si="54"/>
        <v>165.86508083798202</v>
      </c>
      <c r="AW95" s="12">
        <f>AU95-'Surv-rate CEA'!AK93*'Unit cost and utilities'!$H$8-('Surv-rate CEA'!AJ92-'Surv-rate CEA'!AJ93)*'Unit cost and utilities'!$G$14</f>
        <v>41.165660785646807</v>
      </c>
      <c r="AX95" s="12">
        <f t="shared" si="55"/>
        <v>35.383555158613753</v>
      </c>
      <c r="AY95" s="12">
        <f>'Surv-rate CEA'!AO93*'Unit cost and utilities'!$H$5+'Surv-rate CEA'!AN93*'Unit cost and utilities'!$H$5+('Surv-rate CEA'!AM92-'Surv-rate CEA'!AM93)*'Unit cost and utilities'!$G$14</f>
        <v>405.94138003070094</v>
      </c>
      <c r="AZ95" s="12">
        <f t="shared" si="56"/>
        <v>348.92308145550896</v>
      </c>
      <c r="BA95" s="12">
        <f>AY95-'Surv-rate CEA'!AN93*'Unit cost and utilities'!$H$5-('Surv-rate CEA'!AM92-'Surv-rate CEA'!AM93)*'Unit cost and utilities'!$G$14</f>
        <v>32.674208766656932</v>
      </c>
      <c r="BB95" s="12">
        <f t="shared" si="57"/>
        <v>28.084807727954004</v>
      </c>
    </row>
    <row r="96" spans="1:54">
      <c r="A96" s="12">
        <v>91</v>
      </c>
      <c r="B96" s="12">
        <f t="shared" si="58"/>
        <v>5.1780821917808222</v>
      </c>
      <c r="C96" s="12">
        <f>'Surv-rate CEA'!D94*'Unit cost and utilities'!$H$7+'Surv-rate CEA'!E94*'Unit cost and utilities'!$H$7+'Unit cost and utilities'!$G$14*('Surv-rate CEA'!C93-'Surv-rate CEA'!C94)</f>
        <v>233.66325838025267</v>
      </c>
      <c r="D96" s="12">
        <f t="shared" si="32"/>
        <v>200.50177601915851</v>
      </c>
      <c r="E96" s="12">
        <f>C96-'Surv-rate CEA'!E94*'Unit cost and utilities'!$H$7-'Unit cost and utilities'!$G$14*('Surv-rate CEA'!C93-'Surv-rate CEA'!C94)</f>
        <v>8.5148088737704448</v>
      </c>
      <c r="F96" s="12">
        <f t="shared" si="33"/>
        <v>7.3063874632630164</v>
      </c>
      <c r="G96" s="12">
        <f>'Surv-rate CEA'!G94*'Unit cost and utilities'!$H$4+'Surv-rate CEA'!H94*'Unit cost and utilities'!$H$4+('Surv-rate CEA'!F93-'Surv-rate CEA'!F94)*'Unit cost and utilities'!$G$14</f>
        <v>390.51643063118371</v>
      </c>
      <c r="H96" s="12">
        <f t="shared" si="34"/>
        <v>335.09435094324635</v>
      </c>
      <c r="I96" s="12">
        <f>G96-'Surv-rate CEA'!H94*'Unit cost and utilities'!$H$4-('Surv-rate CEA'!F93-'Surv-rate CEA'!F94)*'Unit cost and utilities'!$G$14</f>
        <v>9.3246561608869474</v>
      </c>
      <c r="J96" s="12">
        <f t="shared" si="35"/>
        <v>8.0013012485827151</v>
      </c>
      <c r="K96" s="12">
        <f>'Surv-rate CEA'!K94*'Unit cost and utilities'!$H$10+'Surv-rate CEA'!J94*'Unit cost and utilities'!$H$10+('Surv-rate CEA'!I93-'Surv-rate CEA'!I94)*'Unit cost and utilities'!$G$14</f>
        <v>214.73878750005963</v>
      </c>
      <c r="L96" s="12">
        <f t="shared" si="36"/>
        <v>184.2630654576258</v>
      </c>
      <c r="M96" s="12">
        <f>K96-'Surv-rate CEA'!J94*'Unit cost and utilities'!$H$10-('Surv-rate CEA'!I93-'Surv-rate CEA'!I94)*'Unit cost and utilities'!$G$14</f>
        <v>15.815240533100351</v>
      </c>
      <c r="N96" s="12">
        <f t="shared" si="37"/>
        <v>13.570742088584986</v>
      </c>
      <c r="O96" s="12">
        <f>'Surv-rate CEA'!N94*'Unit cost and utilities'!$H$3+'Surv-rate CEA'!M94*'Unit cost and utilities'!$H$3+('Surv-rate CEA'!L93-'Surv-rate CEA'!L94)*'Unit cost and utilities'!$G$14</f>
        <v>390.51643063118371</v>
      </c>
      <c r="P96" s="12">
        <f t="shared" si="38"/>
        <v>335.09435094324635</v>
      </c>
      <c r="Q96" s="12">
        <f>O96-'Surv-rate CEA'!M94*'Unit cost and utilities'!$H$3-('Surv-rate CEA'!L93-'Surv-rate CEA'!L94)*'Unit cost and utilities'!$G$14</f>
        <v>366.2733410949192</v>
      </c>
      <c r="R96" s="12">
        <f t="shared" si="39"/>
        <v>314.29183991987315</v>
      </c>
      <c r="S96" s="12">
        <f>'Surv-rate CEA'!Q94*'Unit cost and utilities'!$H$11+'Surv-rate CEA'!P94*'Unit cost and utilities'!$H$11+('Surv-rate CEA'!O93-'Surv-rate CEA'!O94)*'Unit cost and utilities'!$G$14</f>
        <v>214.73878750005963</v>
      </c>
      <c r="T96" s="12">
        <f t="shared" si="40"/>
        <v>184.2630654576258</v>
      </c>
      <c r="U96" s="12">
        <f>S96-'Surv-rate CEA'!P94*'Unit cost and utilities'!$H$11-('Surv-rate CEA'!O93-'Surv-rate CEA'!O94)*'Unit cost and utilities'!$G$14</f>
        <v>15.815240533100351</v>
      </c>
      <c r="V96" s="12">
        <f t="shared" si="41"/>
        <v>13.570742088584986</v>
      </c>
      <c r="W96" s="12">
        <f>'Surv-rate CEA'!T94*'Unit cost and utilities'!$H$4+'Surv-rate CEA'!S94*'Unit cost and utilities'!$H$4+('Surv-rate CEA'!R93-'Surv-rate CEA'!R94)*'Unit cost and utilities'!$G$14</f>
        <v>390.51643063118371</v>
      </c>
      <c r="X96" s="12">
        <f t="shared" si="42"/>
        <v>335.09435094324635</v>
      </c>
      <c r="Y96" s="12">
        <f>W96-'Surv-rate CEA'!S94*'Unit cost and utilities'!$H$4-('Surv-rate CEA'!R93-'Surv-rate CEA'!R94)*'Unit cost and utilities'!$G$14</f>
        <v>366.2733410949192</v>
      </c>
      <c r="Z96" s="12">
        <f t="shared" si="43"/>
        <v>314.29183991987315</v>
      </c>
      <c r="AA96" s="12">
        <f>'Surv-rate CEA'!W94*'Unit cost and utilities'!$H$6+'Surv-rate CEA'!V94*'Unit cost and utilities'!$H$6+('Surv-rate CEA'!U93-'Surv-rate CEA'!U94)*'Unit cost and utilities'!$G$14</f>
        <v>225.4659780360831</v>
      </c>
      <c r="AB96" s="12">
        <f t="shared" si="44"/>
        <v>193.46785344645232</v>
      </c>
      <c r="AC96" s="12">
        <f>AA96-'Surv-rate CEA'!V94*'Unit cost and utilities'!$H$6-('Surv-rate CEA'!U93-'Surv-rate CEA'!U94)*'Unit cost and utilities'!$G$14</f>
        <v>36.541541191334673</v>
      </c>
      <c r="AD96" s="12">
        <f t="shared" si="45"/>
        <v>31.355566802106306</v>
      </c>
      <c r="AE96" s="12">
        <f>'Surv-rate CEA'!Z94*'Unit cost and utilities'!$H$12+'Surv-rate CEA'!Y94*'Unit cost and utilities'!$H$12+('Surv-rate CEA'!X93-'Surv-rate CEA'!X94)*'Unit cost and utilities'!$G$14</f>
        <v>214.73878750005963</v>
      </c>
      <c r="AF96" s="12">
        <f t="shared" si="46"/>
        <v>184.2630654576258</v>
      </c>
      <c r="AG96" s="12">
        <f>AE96-'Surv-rate CEA'!Y94*'Unit cost and utilities'!$H$12-('Surv-rate CEA'!X93-'Surv-rate CEA'!X94)*'Unit cost and utilities'!$G$14</f>
        <v>15.815240533100351</v>
      </c>
      <c r="AH96" s="12">
        <f t="shared" si="47"/>
        <v>13.570742088584986</v>
      </c>
      <c r="AI96" s="12">
        <f>'Surv-rate CEA'!AC94*'Unit cost and utilities'!$H$5+'Surv-rate CEA'!AB94*'Unit cost and utilities'!$H$5+('Surv-rate CEA'!AA93-'Surv-rate CEA'!AA94)*'Unit cost and utilities'!$G$14</f>
        <v>399.13284137187651</v>
      </c>
      <c r="AJ96" s="12">
        <f t="shared" si="48"/>
        <v>342.48792093963851</v>
      </c>
      <c r="AK96" s="12">
        <f>AI96-'Surv-rate CEA'!AB94*'Unit cost and utilities'!$H$5-('Surv-rate CEA'!AA93-'Surv-rate CEA'!AA94)*'Unit cost and utilities'!$G$14</f>
        <v>31.4979854837893</v>
      </c>
      <c r="AL96" s="12">
        <f t="shared" si="49"/>
        <v>27.027792363693045</v>
      </c>
      <c r="AM96" s="12">
        <f>'Surv-rate CEA'!AF94*'Unit cost and utilities'!$H$9+'Surv-rate CEA'!AE94*'Unit cost and utilities'!$H$9+('Surv-rate CEA'!AD93-'Surv-rate CEA'!AD94)*'Unit cost and utilities'!G103</f>
        <v>303.48525985374584</v>
      </c>
      <c r="AN96" s="12">
        <f t="shared" si="50"/>
        <v>260.41464121538741</v>
      </c>
      <c r="AO96" s="12">
        <f>AM96-'Surv-rate CEA'!AE94*'Unit cost and utilities'!$H$9-('Surv-rate CEA'!AD93-'Surv-rate CEA'!AD94)*'Unit cost and utilities'!G103</f>
        <v>30.326689548522495</v>
      </c>
      <c r="AP96" s="12">
        <f t="shared" si="51"/>
        <v>26.022726711125465</v>
      </c>
      <c r="AQ96" s="13">
        <f>'Surv-rate CEA'!AI94*'Unit cost and utilities'!$H$4+'Surv-rate CEA'!AH94*'Unit cost and utilities'!$H$4+('Surv-rate CEA'!AG93-'Surv-rate CEA'!AG94)*'Unit cost and utilities'!$G$14</f>
        <v>390.51643063118371</v>
      </c>
      <c r="AR96" s="12">
        <f t="shared" si="52"/>
        <v>335.09435094324635</v>
      </c>
      <c r="AS96" s="13">
        <f>AQ96-'Surv-rate CEA'!AH94*'Unit cost and utilities'!$H$4-('Surv-rate CEA'!AG93-'Surv-rate CEA'!AG94)*'Unit cost and utilities'!$G$14</f>
        <v>366.2733410949192</v>
      </c>
      <c r="AT96" s="12">
        <f t="shared" si="53"/>
        <v>314.29183991987315</v>
      </c>
      <c r="AU96" s="12">
        <f>'Surv-rate CEA'!AL94*'Unit cost and utilities'!$H$8+'Surv-rate CEA'!AK94*'Unit cost and utilities'!$H$8+('Surv-rate CEA'!AJ93-'Surv-rate CEA'!AJ94)*'Unit cost and utilities'!$G$14</f>
        <v>189.77442625516923</v>
      </c>
      <c r="AV96" s="12">
        <f t="shared" si="54"/>
        <v>162.84164558407932</v>
      </c>
      <c r="AW96" s="12">
        <f>AU96-'Surv-rate CEA'!AK94*'Unit cost and utilities'!$H$8-('Surv-rate CEA'!AJ93-'Surv-rate CEA'!AJ94)*'Unit cost and utilities'!$G$14</f>
        <v>39.916204609791457</v>
      </c>
      <c r="AX96" s="12">
        <f t="shared" si="55"/>
        <v>34.25129809318657</v>
      </c>
      <c r="AY96" s="12">
        <f>'Surv-rate CEA'!AO94*'Unit cost and utilities'!$H$5+'Surv-rate CEA'!AN94*'Unit cost and utilities'!$H$5+('Surv-rate CEA'!AM93-'Surv-rate CEA'!AM94)*'Unit cost and utilities'!$G$14</f>
        <v>399.13284137187651</v>
      </c>
      <c r="AZ96" s="12">
        <f t="shared" si="56"/>
        <v>342.48792093963851</v>
      </c>
      <c r="BA96" s="12">
        <f>AY96-'Surv-rate CEA'!AN94*'Unit cost and utilities'!$H$5-('Surv-rate CEA'!AM93-'Surv-rate CEA'!AM94)*'Unit cost and utilities'!$G$14</f>
        <v>31.4979854837893</v>
      </c>
      <c r="BB96" s="12">
        <f t="shared" si="57"/>
        <v>27.027792363693045</v>
      </c>
    </row>
    <row r="97" spans="1:54">
      <c r="A97" s="12">
        <v>92</v>
      </c>
      <c r="B97" s="12">
        <f t="shared" si="58"/>
        <v>5.2356164383561641</v>
      </c>
      <c r="C97" s="12">
        <f>'Surv-rate CEA'!D95*'Unit cost and utilities'!$H$7+'Surv-rate CEA'!E95*'Unit cost and utilities'!$H$7+'Unit cost and utilities'!$G$14*('Surv-rate CEA'!C94-'Surv-rate CEA'!C95)</f>
        <v>230.04534833273539</v>
      </c>
      <c r="D97" s="12">
        <f t="shared" si="32"/>
        <v>197.06190249425026</v>
      </c>
      <c r="E97" s="12">
        <f>C97-'Surv-rate CEA'!E95*'Unit cost and utilities'!$H$7-'Unit cost and utilities'!$G$14*('Surv-rate CEA'!C94-'Surv-rate CEA'!C95)</f>
        <v>8.1960281327716942</v>
      </c>
      <c r="F97" s="12">
        <f t="shared" si="33"/>
        <v>7.0208978727284954</v>
      </c>
      <c r="G97" s="12">
        <f>'Surv-rate CEA'!G95*'Unit cost and utilities'!$H$4+'Surv-rate CEA'!H95*'Unit cost and utilities'!$H$4+('Surv-rate CEA'!F94-'Surv-rate CEA'!F95)*'Unit cost and utilities'!$G$14</f>
        <v>383.95312323070829</v>
      </c>
      <c r="H97" s="12">
        <f t="shared" si="34"/>
        <v>328.90268584355431</v>
      </c>
      <c r="I97" s="12">
        <f>G97-'Surv-rate CEA'!H95*'Unit cost and utilities'!$H$4-('Surv-rate CEA'!F94-'Surv-rate CEA'!F95)*'Unit cost and utilities'!$G$14</f>
        <v>8.9415348216001309</v>
      </c>
      <c r="J97" s="12">
        <f t="shared" si="35"/>
        <v>7.6595152909352313</v>
      </c>
      <c r="K97" s="12">
        <f>'Surv-rate CEA'!K95*'Unit cost and utilities'!$H$10+'Surv-rate CEA'!J95*'Unit cost and utilities'!$H$10+('Surv-rate CEA'!I94-'Surv-rate CEA'!I95)*'Unit cost and utilities'!$G$14</f>
        <v>211.32931686042025</v>
      </c>
      <c r="L97" s="12">
        <f t="shared" si="36"/>
        <v>181.02933849846764</v>
      </c>
      <c r="M97" s="12">
        <f>K97-'Surv-rate CEA'!J95*'Unit cost and utilities'!$H$10-('Surv-rate CEA'!I94-'Surv-rate CEA'!I95)*'Unit cost and utilities'!$G$14</f>
        <v>15.267193625162729</v>
      </c>
      <c r="N97" s="12">
        <f t="shared" si="37"/>
        <v>13.078213679726627</v>
      </c>
      <c r="O97" s="12">
        <f>'Surv-rate CEA'!N95*'Unit cost and utilities'!$H$3+'Surv-rate CEA'!M95*'Unit cost and utilities'!$H$3+('Surv-rate CEA'!L94-'Surv-rate CEA'!L95)*'Unit cost and utilities'!$G$14</f>
        <v>383.95312323070829</v>
      </c>
      <c r="P97" s="12">
        <f t="shared" si="38"/>
        <v>328.90268584355431</v>
      </c>
      <c r="Q97" s="12">
        <f>O97-'Surv-rate CEA'!M95*'Unit cost and utilities'!$H$3-('Surv-rate CEA'!L94-'Surv-rate CEA'!L95)*'Unit cost and utilities'!$G$14</f>
        <v>360.44342991245895</v>
      </c>
      <c r="R97" s="12">
        <f t="shared" si="39"/>
        <v>308.76376573094399</v>
      </c>
      <c r="S97" s="12">
        <f>'Surv-rate CEA'!Q95*'Unit cost and utilities'!$H$11+'Surv-rate CEA'!P95*'Unit cost and utilities'!$H$11+('Surv-rate CEA'!O94-'Surv-rate CEA'!O95)*'Unit cost and utilities'!$G$14</f>
        <v>211.32931686042025</v>
      </c>
      <c r="T97" s="12">
        <f t="shared" si="40"/>
        <v>181.02933849846764</v>
      </c>
      <c r="U97" s="12">
        <f>S97-'Surv-rate CEA'!P95*'Unit cost and utilities'!$H$11-('Surv-rate CEA'!O94-'Surv-rate CEA'!O95)*'Unit cost and utilities'!$G$14</f>
        <v>15.267193625162729</v>
      </c>
      <c r="V97" s="12">
        <f t="shared" si="41"/>
        <v>13.078213679726627</v>
      </c>
      <c r="W97" s="12">
        <f>'Surv-rate CEA'!T95*'Unit cost and utilities'!$H$4+'Surv-rate CEA'!S95*'Unit cost and utilities'!$H$4+('Surv-rate CEA'!R94-'Surv-rate CEA'!R95)*'Unit cost and utilities'!$G$14</f>
        <v>383.95312323070829</v>
      </c>
      <c r="X97" s="12">
        <f t="shared" si="42"/>
        <v>328.90268584355431</v>
      </c>
      <c r="Y97" s="12">
        <f>W97-'Surv-rate CEA'!S95*'Unit cost and utilities'!$H$4-('Surv-rate CEA'!R94-'Surv-rate CEA'!R95)*'Unit cost and utilities'!$G$14</f>
        <v>360.44342991245895</v>
      </c>
      <c r="Z97" s="12">
        <f t="shared" si="43"/>
        <v>308.76376573094399</v>
      </c>
      <c r="AA97" s="12">
        <f>'Surv-rate CEA'!W95*'Unit cost and utilities'!$H$6+'Surv-rate CEA'!V95*'Unit cost and utilities'!$H$6+('Surv-rate CEA'!U94-'Surv-rate CEA'!U95)*'Unit cost and utilities'!$G$14</f>
        <v>221.93721899572688</v>
      </c>
      <c r="AB97" s="12">
        <f t="shared" si="44"/>
        <v>190.11630066226149</v>
      </c>
      <c r="AC97" s="12">
        <f>AA97-'Surv-rate CEA'!V95*'Unit cost and utilities'!$H$6-('Surv-rate CEA'!U94-'Surv-rate CEA'!U95)*'Unit cost and utilities'!$G$14</f>
        <v>35.422524353707324</v>
      </c>
      <c r="AD97" s="12">
        <f t="shared" si="45"/>
        <v>30.343713058670723</v>
      </c>
      <c r="AE97" s="12">
        <f>'Surv-rate CEA'!Z95*'Unit cost and utilities'!$H$12+'Surv-rate CEA'!Y95*'Unit cost and utilities'!$H$12+('Surv-rate CEA'!X94-'Surv-rate CEA'!X95)*'Unit cost and utilities'!$G$14</f>
        <v>211.32931686042025</v>
      </c>
      <c r="AF97" s="12">
        <f t="shared" si="46"/>
        <v>181.02933849846764</v>
      </c>
      <c r="AG97" s="12">
        <f>AE97-'Surv-rate CEA'!Y95*'Unit cost and utilities'!$H$12-('Surv-rate CEA'!X94-'Surv-rate CEA'!X95)*'Unit cost and utilities'!$G$14</f>
        <v>15.267193625162729</v>
      </c>
      <c r="AH97" s="12">
        <f t="shared" si="47"/>
        <v>13.078213679726627</v>
      </c>
      <c r="AI97" s="12">
        <f>'Surv-rate CEA'!AC95*'Unit cost and utilities'!$H$5+'Surv-rate CEA'!AB95*'Unit cost and utilities'!$H$5+('Surv-rate CEA'!AA94-'Surv-rate CEA'!AA95)*'Unit cost and utilities'!$G$14</f>
        <v>392.48569518562903</v>
      </c>
      <c r="AJ97" s="12">
        <f t="shared" si="48"/>
        <v>336.21187455261588</v>
      </c>
      <c r="AK97" s="12">
        <f>AI97-'Surv-rate CEA'!AB95*'Unit cost and utilities'!$H$5-('Surv-rate CEA'!AA94-'Surv-rate CEA'!AA95)*'Unit cost and utilities'!$G$14</f>
        <v>30.371207171469873</v>
      </c>
      <c r="AL97" s="12">
        <f t="shared" si="49"/>
        <v>26.016643716699772</v>
      </c>
      <c r="AM97" s="12">
        <f>'Surv-rate CEA'!AF95*'Unit cost and utilities'!$H$9+'Surv-rate CEA'!AE95*'Unit cost and utilities'!$H$9+('Surv-rate CEA'!AD94-'Surv-rate CEA'!AD95)*'Unit cost and utilities'!G104</f>
        <v>299.43916053156647</v>
      </c>
      <c r="AN97" s="12">
        <f t="shared" si="50"/>
        <v>256.50616751564576</v>
      </c>
      <c r="AO97" s="12">
        <f>AM97-'Surv-rate CEA'!AE95*'Unit cost and utilities'!$H$9-('Surv-rate CEA'!AD94-'Surv-rate CEA'!AD95)*'Unit cost and utilities'!G104</f>
        <v>29.369881837986213</v>
      </c>
      <c r="AP97" s="12">
        <f t="shared" si="51"/>
        <v>25.158886423791706</v>
      </c>
      <c r="AQ97" s="13">
        <f>'Surv-rate CEA'!AI95*'Unit cost and utilities'!$H$4+'Surv-rate CEA'!AH95*'Unit cost and utilities'!$H$4+('Surv-rate CEA'!AG94-'Surv-rate CEA'!AG95)*'Unit cost and utilities'!$G$14</f>
        <v>383.95312323070829</v>
      </c>
      <c r="AR97" s="12">
        <f t="shared" si="52"/>
        <v>328.90268584355431</v>
      </c>
      <c r="AS97" s="13">
        <f>AQ97-'Surv-rate CEA'!AH95*'Unit cost and utilities'!$H$4-('Surv-rate CEA'!AG94-'Surv-rate CEA'!AG95)*'Unit cost and utilities'!$G$14</f>
        <v>360.44342991245895</v>
      </c>
      <c r="AT97" s="12">
        <f t="shared" si="53"/>
        <v>308.76376573094399</v>
      </c>
      <c r="AU97" s="12">
        <f>'Surv-rate CEA'!AL95*'Unit cost and utilities'!$H$8+'Surv-rate CEA'!AK95*'Unit cost and utilities'!$H$8+('Surv-rate CEA'!AJ94-'Surv-rate CEA'!AJ95)*'Unit cost and utilities'!$G$14</f>
        <v>186.65462224769013</v>
      </c>
      <c r="AV97" s="12">
        <f t="shared" si="54"/>
        <v>159.89245266665228</v>
      </c>
      <c r="AW97" s="12">
        <f>AU97-'Surv-rate CEA'!AK95*'Unit cost and utilities'!$H$8-('Surv-rate CEA'!AJ94-'Surv-rate CEA'!AJ95)*'Unit cost and utilities'!$G$14</f>
        <v>38.711639947201412</v>
      </c>
      <c r="AX97" s="12">
        <f t="shared" si="55"/>
        <v>33.161241781050961</v>
      </c>
      <c r="AY97" s="12">
        <f>'Surv-rate CEA'!AO95*'Unit cost and utilities'!$H$5+'Surv-rate CEA'!AN95*'Unit cost and utilities'!$H$5+('Surv-rate CEA'!AM94-'Surv-rate CEA'!AM95)*'Unit cost and utilities'!$G$14</f>
        <v>392.48569518562903</v>
      </c>
      <c r="AZ97" s="12">
        <f t="shared" si="56"/>
        <v>336.21187455261588</v>
      </c>
      <c r="BA97" s="12">
        <f>AY97-'Surv-rate CEA'!AN95*'Unit cost and utilities'!$H$5-('Surv-rate CEA'!AM94-'Surv-rate CEA'!AM95)*'Unit cost and utilities'!$G$14</f>
        <v>30.371207171469873</v>
      </c>
      <c r="BB97" s="12">
        <f t="shared" si="57"/>
        <v>26.016643716699772</v>
      </c>
    </row>
    <row r="98" spans="1:54">
      <c r="A98" s="12">
        <v>93</v>
      </c>
      <c r="B98" s="12">
        <f t="shared" si="58"/>
        <v>5.2931506849315069</v>
      </c>
      <c r="C98" s="12">
        <f>'Surv-rate CEA'!D96*'Unit cost and utilities'!$H$7+'Surv-rate CEA'!E96*'Unit cost and utilities'!$H$7+'Unit cost and utilities'!$G$14*('Surv-rate CEA'!C95-'Surv-rate CEA'!C96)</f>
        <v>226.50779149692139</v>
      </c>
      <c r="D98" s="12">
        <f t="shared" si="32"/>
        <v>193.70185548691202</v>
      </c>
      <c r="E98" s="12">
        <f>C98-'Surv-rate CEA'!E96*'Unit cost and utilities'!$H$7-'Unit cost and utilities'!$G$14*('Surv-rate CEA'!C95-'Surv-rate CEA'!C96)</f>
        <v>7.8911257027486847</v>
      </c>
      <c r="F98" s="12">
        <f t="shared" si="33"/>
        <v>6.7482256588231229</v>
      </c>
      <c r="G98" s="12">
        <f>'Surv-rate CEA'!G96*'Unit cost and utilities'!$H$4+'Surv-rate CEA'!H96*'Unit cost and utilities'!$H$4+('Surv-rate CEA'!F95-'Surv-rate CEA'!F96)*'Unit cost and utilities'!$G$14</f>
        <v>377.54538966345012</v>
      </c>
      <c r="H98" s="12">
        <f t="shared" si="34"/>
        <v>322.86413648306433</v>
      </c>
      <c r="I98" s="12">
        <f>G98-'Surv-rate CEA'!H96*'Unit cost and utilities'!$H$4-('Surv-rate CEA'!F95-'Surv-rate CEA'!F96)*'Unit cost and utilities'!$G$14</f>
        <v>8.5765707816571926</v>
      </c>
      <c r="J98" s="12">
        <f t="shared" si="35"/>
        <v>7.3343952680074294</v>
      </c>
      <c r="K98" s="12">
        <f>'Surv-rate CEA'!K96*'Unit cost and utilities'!$H$10+'Surv-rate CEA'!J96*'Unit cost and utilities'!$H$10+('Surv-rate CEA'!I95-'Surv-rate CEA'!I96)*'Unit cost and utilities'!$G$14</f>
        <v>207.99720126877816</v>
      </c>
      <c r="L98" s="12">
        <f t="shared" si="36"/>
        <v>177.87222044586761</v>
      </c>
      <c r="M98" s="12">
        <f>K98-'Surv-rate CEA'!J96*'Unit cost and utilities'!$H$10-('Surv-rate CEA'!I95-'Surv-rate CEA'!I96)*'Unit cost and utilities'!$G$14</f>
        <v>14.741375916949693</v>
      </c>
      <c r="N98" s="12">
        <f t="shared" si="37"/>
        <v>12.606329560111599</v>
      </c>
      <c r="O98" s="12">
        <f>'Surv-rate CEA'!N96*'Unit cost and utilities'!$H$3+'Surv-rate CEA'!M96*'Unit cost and utilities'!$H$3+('Surv-rate CEA'!L95-'Surv-rate CEA'!L96)*'Unit cost and utilities'!$G$14</f>
        <v>377.54538966345012</v>
      </c>
      <c r="P98" s="12">
        <f t="shared" si="38"/>
        <v>322.86413648306433</v>
      </c>
      <c r="Q98" s="12">
        <f>O98-'Surv-rate CEA'!M96*'Unit cost and utilities'!$H$3-('Surv-rate CEA'!L95-'Surv-rate CEA'!L96)*'Unit cost and utilities'!$G$14</f>
        <v>354.74014487633997</v>
      </c>
      <c r="R98" s="12">
        <f t="shared" si="39"/>
        <v>303.36185710934791</v>
      </c>
      <c r="S98" s="12">
        <f>'Surv-rate CEA'!Q96*'Unit cost and utilities'!$H$11+'Surv-rate CEA'!P96*'Unit cost and utilities'!$H$11+('Surv-rate CEA'!O95-'Surv-rate CEA'!O96)*'Unit cost and utilities'!$G$14</f>
        <v>207.99720126877816</v>
      </c>
      <c r="T98" s="12">
        <f t="shared" si="40"/>
        <v>177.87222044586761</v>
      </c>
      <c r="U98" s="12">
        <f>S98-'Surv-rate CEA'!P96*'Unit cost and utilities'!$H$11-('Surv-rate CEA'!O95-'Surv-rate CEA'!O96)*'Unit cost and utilities'!$G$14</f>
        <v>14.741375916949693</v>
      </c>
      <c r="V98" s="12">
        <f t="shared" si="41"/>
        <v>12.606329560111599</v>
      </c>
      <c r="W98" s="12">
        <f>'Surv-rate CEA'!T96*'Unit cost and utilities'!$H$4+'Surv-rate CEA'!S96*'Unit cost and utilities'!$H$4+('Surv-rate CEA'!R95-'Surv-rate CEA'!R96)*'Unit cost and utilities'!$G$14</f>
        <v>377.54538966345012</v>
      </c>
      <c r="X98" s="12">
        <f t="shared" si="42"/>
        <v>322.86413648306433</v>
      </c>
      <c r="Y98" s="12">
        <f>W98-'Surv-rate CEA'!S96*'Unit cost and utilities'!$H$4-('Surv-rate CEA'!R95-'Surv-rate CEA'!R96)*'Unit cost and utilities'!$G$14</f>
        <v>354.74014487633997</v>
      </c>
      <c r="Z98" s="12">
        <f t="shared" si="43"/>
        <v>303.36185710934791</v>
      </c>
      <c r="AA98" s="12">
        <f>'Surv-rate CEA'!W96*'Unit cost and utilities'!$H$6+'Surv-rate CEA'!V96*'Unit cost and utilities'!$H$6+('Surv-rate CEA'!U95-'Surv-rate CEA'!U96)*'Unit cost and utilities'!$G$14</f>
        <v>218.48755269535741</v>
      </c>
      <c r="AB98" s="12">
        <f t="shared" si="44"/>
        <v>186.84321664255162</v>
      </c>
      <c r="AC98" s="12">
        <f>AA98-'Surv-rate CEA'!V96*'Unit cost and utilities'!$H$6-('Surv-rate CEA'!U95-'Surv-rate CEA'!U96)*'Unit cost and utilities'!$G$14</f>
        <v>34.344014085180348</v>
      </c>
      <c r="AD98" s="12">
        <f t="shared" si="45"/>
        <v>29.369847320499318</v>
      </c>
      <c r="AE98" s="12">
        <f>'Surv-rate CEA'!Z96*'Unit cost and utilities'!$H$12+'Surv-rate CEA'!Y96*'Unit cost and utilities'!$H$12+('Surv-rate CEA'!X95-'Surv-rate CEA'!X96)*'Unit cost and utilities'!$G$14</f>
        <v>207.99720126877816</v>
      </c>
      <c r="AF98" s="12">
        <f t="shared" si="46"/>
        <v>177.87222044586761</v>
      </c>
      <c r="AG98" s="12">
        <f>AE98-'Surv-rate CEA'!Y96*'Unit cost and utilities'!$H$12-('Surv-rate CEA'!X95-'Surv-rate CEA'!X96)*'Unit cost and utilities'!$G$14</f>
        <v>14.741375916949693</v>
      </c>
      <c r="AH98" s="12">
        <f t="shared" si="47"/>
        <v>12.606329560111599</v>
      </c>
      <c r="AI98" s="12">
        <f>'Surv-rate CEA'!AC96*'Unit cost and utilities'!$H$5+'Surv-rate CEA'!AB96*'Unit cost and utilities'!$H$5+('Surv-rate CEA'!AA95-'Surv-rate CEA'!AA96)*'Unit cost and utilities'!$G$14</f>
        <v>385.9949135567943</v>
      </c>
      <c r="AJ98" s="12">
        <f t="shared" si="48"/>
        <v>330.08988551935744</v>
      </c>
      <c r="AK98" s="12">
        <f>AI98-'Surv-rate CEA'!AB96*'Unit cost and utilities'!$H$5-('Surv-rate CEA'!AA95-'Surv-rate CEA'!AA96)*'Unit cost and utilities'!$G$14</f>
        <v>29.291483582783805</v>
      </c>
      <c r="AL98" s="12">
        <f t="shared" si="49"/>
        <v>25.049092936066884</v>
      </c>
      <c r="AM98" s="12">
        <f>'Surv-rate CEA'!AF96*'Unit cost and utilities'!$H$9+'Surv-rate CEA'!AE96*'Unit cost and utilities'!$H$9+('Surv-rate CEA'!AD95-'Surv-rate CEA'!AD96)*'Unit cost and utilities'!G105</f>
        <v>295.47154754270485</v>
      </c>
      <c r="AN98" s="12">
        <f t="shared" si="50"/>
        <v>252.67734334599774</v>
      </c>
      <c r="AO98" s="12">
        <f>AM98-'Surv-rate CEA'!AE96*'Unit cost and utilities'!$H$9-('Surv-rate CEA'!AD95-'Surv-rate CEA'!AD96)*'Unit cost and utilities'!G105</f>
        <v>28.448675686702302</v>
      </c>
      <c r="AP98" s="12">
        <f t="shared" si="51"/>
        <v>24.328351931039574</v>
      </c>
      <c r="AQ98" s="13">
        <f>'Surv-rate CEA'!AI96*'Unit cost and utilities'!$H$4+'Surv-rate CEA'!AH96*'Unit cost and utilities'!$H$4+('Surv-rate CEA'!AG95-'Surv-rate CEA'!AG96)*'Unit cost and utilities'!$G$14</f>
        <v>377.54538966345012</v>
      </c>
      <c r="AR98" s="12">
        <f t="shared" si="52"/>
        <v>322.86413648306433</v>
      </c>
      <c r="AS98" s="13">
        <f>AQ98-'Surv-rate CEA'!AH96*'Unit cost and utilities'!$H$4-('Surv-rate CEA'!AG95-'Surv-rate CEA'!AG96)*'Unit cost and utilities'!$G$14</f>
        <v>354.74014487633997</v>
      </c>
      <c r="AT98" s="12">
        <f t="shared" si="53"/>
        <v>303.36185710934791</v>
      </c>
      <c r="AU98" s="12">
        <f>'Surv-rate CEA'!AL96*'Unit cost and utilities'!$H$8+'Surv-rate CEA'!AK96*'Unit cost and utilities'!$H$8+('Surv-rate CEA'!AJ95-'Surv-rate CEA'!AJ96)*'Unit cost and utilities'!$G$14</f>
        <v>183.60771458678843</v>
      </c>
      <c r="AV98" s="12">
        <f t="shared" si="54"/>
        <v>157.01515061417069</v>
      </c>
      <c r="AW98" s="12">
        <f>AU98-'Surv-rate CEA'!AK96*'Unit cost and utilities'!$H$8-('Surv-rate CEA'!AJ95-'Surv-rate CEA'!AJ96)*'Unit cost and utilities'!$G$14</f>
        <v>37.550091192087777</v>
      </c>
      <c r="AX98" s="12">
        <f t="shared" si="55"/>
        <v>32.111576778624915</v>
      </c>
      <c r="AY98" s="12">
        <f>'Surv-rate CEA'!AO96*'Unit cost and utilities'!$H$5+'Surv-rate CEA'!AN96*'Unit cost and utilities'!$H$5+('Surv-rate CEA'!AM95-'Surv-rate CEA'!AM96)*'Unit cost and utilities'!$G$14</f>
        <v>385.9949135567943</v>
      </c>
      <c r="AZ98" s="12">
        <f t="shared" si="56"/>
        <v>330.08988551935744</v>
      </c>
      <c r="BA98" s="12">
        <f>AY98-'Surv-rate CEA'!AN96*'Unit cost and utilities'!$H$5-('Surv-rate CEA'!AM95-'Surv-rate CEA'!AM96)*'Unit cost and utilities'!$G$14</f>
        <v>29.291483582783805</v>
      </c>
      <c r="BB98" s="12">
        <f t="shared" si="57"/>
        <v>25.049092936066884</v>
      </c>
    </row>
    <row r="99" spans="1:54">
      <c r="A99" s="12">
        <v>94</v>
      </c>
      <c r="B99" s="12">
        <f t="shared" si="58"/>
        <v>5.3506849315068497</v>
      </c>
      <c r="C99" s="12">
        <f>'Surv-rate CEA'!D97*'Unit cost and utilities'!$H$7+'Surv-rate CEA'!E97*'Unit cost and utilities'!$H$7+'Unit cost and utilities'!$G$14*('Surv-rate CEA'!C96-'Surv-rate CEA'!C97)</f>
        <v>223.04821996907287</v>
      </c>
      <c r="D99" s="12">
        <f t="shared" si="32"/>
        <v>190.41923537488569</v>
      </c>
      <c r="E99" s="12">
        <f>C99-'Surv-rate CEA'!E97*'Unit cost and utilities'!$H$7-'Unit cost and utilities'!$G$14*('Surv-rate CEA'!C96-'Surv-rate CEA'!C97)</f>
        <v>7.5994092110888793</v>
      </c>
      <c r="F99" s="12">
        <f t="shared" si="33"/>
        <v>6.4877168330554449</v>
      </c>
      <c r="G99" s="12">
        <f>'Surv-rate CEA'!G97*'Unit cost and utilities'!$H$4+'Surv-rate CEA'!H97*'Unit cost and utilities'!$H$4+('Surv-rate CEA'!F96-'Surv-rate CEA'!F97)*'Unit cost and utilities'!$G$14</f>
        <v>371.28839025156645</v>
      </c>
      <c r="H99" s="12">
        <f t="shared" si="34"/>
        <v>316.97384262953784</v>
      </c>
      <c r="I99" s="12">
        <f>G99-'Surv-rate CEA'!H97*'Unit cost and utilities'!$H$4-('Surv-rate CEA'!F96-'Surv-rate CEA'!F97)*'Unit cost and utilities'!$G$14</f>
        <v>8.2287847133232646</v>
      </c>
      <c r="J99" s="12">
        <f t="shared" si="35"/>
        <v>7.0250230797305973</v>
      </c>
      <c r="K99" s="12">
        <f>'Surv-rate CEA'!K97*'Unit cost and utilities'!$H$10+'Surv-rate CEA'!J97*'Unit cost and utilities'!$H$10+('Surv-rate CEA'!I96-'Surv-rate CEA'!I97)*'Unit cost and utilities'!$G$14</f>
        <v>204.74011798266937</v>
      </c>
      <c r="L99" s="12">
        <f t="shared" si="36"/>
        <v>174.78936492848729</v>
      </c>
      <c r="M99" s="12">
        <f>K99-'Surv-rate CEA'!J97*'Unit cost and utilities'!$H$10-('Surv-rate CEA'!I96-'Surv-rate CEA'!I97)*'Unit cost and utilities'!$G$14</f>
        <v>14.236748501685003</v>
      </c>
      <c r="N99" s="12">
        <f t="shared" si="37"/>
        <v>12.154101764592873</v>
      </c>
      <c r="O99" s="12">
        <f>'Surv-rate CEA'!N97*'Unit cost and utilities'!$H$3+'Surv-rate CEA'!M97*'Unit cost and utilities'!$H$3+('Surv-rate CEA'!L96-'Surv-rate CEA'!L97)*'Unit cost and utilities'!$G$14</f>
        <v>371.28839025156645</v>
      </c>
      <c r="P99" s="12">
        <f t="shared" si="38"/>
        <v>316.97384262953784</v>
      </c>
      <c r="Q99" s="12">
        <f>O99-'Surv-rate CEA'!M97*'Unit cost and utilities'!$H$3-('Surv-rate CEA'!L96-'Surv-rate CEA'!L97)*'Unit cost and utilities'!$G$14</f>
        <v>349.16004025201329</v>
      </c>
      <c r="R99" s="12">
        <f t="shared" si="39"/>
        <v>298.08257558599445</v>
      </c>
      <c r="S99" s="12">
        <f>'Surv-rate CEA'!Q97*'Unit cost and utilities'!$H$11+'Surv-rate CEA'!P97*'Unit cost and utilities'!$H$11+('Surv-rate CEA'!O96-'Surv-rate CEA'!O97)*'Unit cost and utilities'!$G$14</f>
        <v>204.74011798266937</v>
      </c>
      <c r="T99" s="12">
        <f t="shared" si="40"/>
        <v>174.78936492848729</v>
      </c>
      <c r="U99" s="12">
        <f>S99-'Surv-rate CEA'!P97*'Unit cost and utilities'!$H$11-('Surv-rate CEA'!O96-'Surv-rate CEA'!O97)*'Unit cost and utilities'!$G$14</f>
        <v>14.236748501685003</v>
      </c>
      <c r="V99" s="12">
        <f t="shared" si="41"/>
        <v>12.154101764592873</v>
      </c>
      <c r="W99" s="12">
        <f>'Surv-rate CEA'!T97*'Unit cost and utilities'!$H$4+'Surv-rate CEA'!S97*'Unit cost and utilities'!$H$4+('Surv-rate CEA'!R96-'Surv-rate CEA'!R97)*'Unit cost and utilities'!$G$14</f>
        <v>371.28839025156645</v>
      </c>
      <c r="X99" s="12">
        <f t="shared" si="42"/>
        <v>316.97384262953784</v>
      </c>
      <c r="Y99" s="12">
        <f>W99-'Surv-rate CEA'!S97*'Unit cost and utilities'!$H$4-('Surv-rate CEA'!R96-'Surv-rate CEA'!R97)*'Unit cost and utilities'!$G$14</f>
        <v>349.16004025201329</v>
      </c>
      <c r="Z99" s="12">
        <f t="shared" si="43"/>
        <v>298.08257558599445</v>
      </c>
      <c r="AA99" s="12">
        <f>'Surv-rate CEA'!W97*'Unit cost and utilities'!$H$6+'Surv-rate CEA'!V97*'Unit cost and utilities'!$H$6+('Surv-rate CEA'!U96-'Surv-rate CEA'!U97)*'Unit cost and utilities'!$G$14</f>
        <v>215.11462951715407</v>
      </c>
      <c r="AB99" s="12">
        <f t="shared" si="44"/>
        <v>183.64622356676034</v>
      </c>
      <c r="AC99" s="12">
        <f>AA99-'Surv-rate CEA'!V97*'Unit cost and utilities'!$H$6-('Surv-rate CEA'!U96-'Surv-rate CEA'!U97)*'Unit cost and utilities'!$G$14</f>
        <v>33.304307188825632</v>
      </c>
      <c r="AD99" s="12">
        <f t="shared" si="45"/>
        <v>28.432330508917829</v>
      </c>
      <c r="AE99" s="12">
        <f>'Surv-rate CEA'!Z97*'Unit cost and utilities'!$H$12+'Surv-rate CEA'!Y97*'Unit cost and utilities'!$H$12+('Surv-rate CEA'!X96-'Surv-rate CEA'!X97)*'Unit cost and utilities'!$G$14</f>
        <v>204.74011798266937</v>
      </c>
      <c r="AF99" s="12">
        <f t="shared" si="46"/>
        <v>174.78936492848729</v>
      </c>
      <c r="AG99" s="12">
        <f>AE99-'Surv-rate CEA'!Y97*'Unit cost and utilities'!$H$12-('Surv-rate CEA'!X96-'Surv-rate CEA'!X97)*'Unit cost and utilities'!$G$14</f>
        <v>14.236748501685003</v>
      </c>
      <c r="AH99" s="12">
        <f t="shared" si="47"/>
        <v>12.154101764592873</v>
      </c>
      <c r="AI99" s="12">
        <f>'Surv-rate CEA'!AC97*'Unit cost and utilities'!$H$5+'Surv-rate CEA'!AB97*'Unit cost and utilities'!$H$5+('Surv-rate CEA'!AA96-'Surv-rate CEA'!AA97)*'Unit cost and utilities'!$G$14</f>
        <v>379.65566414823718</v>
      </c>
      <c r="AJ99" s="12">
        <f t="shared" si="48"/>
        <v>324.1170957691379</v>
      </c>
      <c r="AK99" s="12">
        <f>AI99-'Surv-rate CEA'!AB97*'Unit cost and utilities'!$H$5-('Surv-rate CEA'!AA96-'Surv-rate CEA'!AA97)*'Unit cost and utilities'!$G$14</f>
        <v>28.256555560368483</v>
      </c>
      <c r="AL99" s="12">
        <f t="shared" si="49"/>
        <v>24.122997730622536</v>
      </c>
      <c r="AM99" s="12">
        <f>'Surv-rate CEA'!AF97*'Unit cost and utilities'!$H$9+'Surv-rate CEA'!AE97*'Unit cost and utilities'!$H$9+('Surv-rate CEA'!AD96-'Surv-rate CEA'!AD97)*'Unit cost and utilities'!G106</f>
        <v>291.58038073906573</v>
      </c>
      <c r="AN99" s="12">
        <f t="shared" si="50"/>
        <v>248.92605356074804</v>
      </c>
      <c r="AO99" s="12">
        <f>AM99-'Surv-rate CEA'!AE97*'Unit cost and utilities'!$H$9-('Surv-rate CEA'!AD96-'Surv-rate CEA'!AD97)*'Unit cost and utilities'!G106</f>
        <v>27.561535192225335</v>
      </c>
      <c r="AP99" s="12">
        <f t="shared" si="51"/>
        <v>23.529649587830182</v>
      </c>
      <c r="AQ99" s="13">
        <f>'Surv-rate CEA'!AI97*'Unit cost and utilities'!$H$4+'Surv-rate CEA'!AH97*'Unit cost and utilities'!$H$4+('Surv-rate CEA'!AG96-'Surv-rate CEA'!AG97)*'Unit cost and utilities'!$G$14</f>
        <v>371.28839025156645</v>
      </c>
      <c r="AR99" s="12">
        <f t="shared" si="52"/>
        <v>316.97384262953784</v>
      </c>
      <c r="AS99" s="13">
        <f>AQ99-'Surv-rate CEA'!AH97*'Unit cost and utilities'!$H$4-('Surv-rate CEA'!AG96-'Surv-rate CEA'!AG97)*'Unit cost and utilities'!$G$14</f>
        <v>349.16004025201329</v>
      </c>
      <c r="AT99" s="12">
        <f t="shared" si="53"/>
        <v>298.08257558599445</v>
      </c>
      <c r="AU99" s="12">
        <f>'Surv-rate CEA'!AL97*'Unit cost and utilities'!$H$8+'Surv-rate CEA'!AK97*'Unit cost and utilities'!$H$8+('Surv-rate CEA'!AJ96-'Surv-rate CEA'!AJ97)*'Unit cost and utilities'!$G$14</f>
        <v>180.6314572466417</v>
      </c>
      <c r="AV99" s="12">
        <f t="shared" si="54"/>
        <v>154.2074802404882</v>
      </c>
      <c r="AW99" s="12">
        <f>AU99-'Surv-rate CEA'!AK97*'Unit cost and utilities'!$H$8-('Surv-rate CEA'!AJ96-'Surv-rate CEA'!AJ97)*'Unit cost and utilities'!$G$14</f>
        <v>36.429772433778197</v>
      </c>
      <c r="AX99" s="12">
        <f t="shared" si="55"/>
        <v>31.100581805508174</v>
      </c>
      <c r="AY99" s="12">
        <f>'Surv-rate CEA'!AO97*'Unit cost and utilities'!$H$5+'Surv-rate CEA'!AN97*'Unit cost and utilities'!$H$5+('Surv-rate CEA'!AM96-'Surv-rate CEA'!AM97)*'Unit cost and utilities'!$G$14</f>
        <v>379.65566414823718</v>
      </c>
      <c r="AZ99" s="12">
        <f t="shared" si="56"/>
        <v>324.1170957691379</v>
      </c>
      <c r="BA99" s="12">
        <f>AY99-'Surv-rate CEA'!AN97*'Unit cost and utilities'!$H$5-('Surv-rate CEA'!AM96-'Surv-rate CEA'!AM97)*'Unit cost and utilities'!$G$14</f>
        <v>28.256555560368483</v>
      </c>
      <c r="BB99" s="12">
        <f t="shared" si="57"/>
        <v>24.122997730622536</v>
      </c>
    </row>
    <row r="100" spans="1:54">
      <c r="A100" s="12">
        <v>95</v>
      </c>
      <c r="B100" s="12">
        <f t="shared" si="58"/>
        <v>5.4082191780821915</v>
      </c>
      <c r="C100" s="12">
        <f>'Surv-rate CEA'!D98*'Unit cost and utilities'!$H$7+'Surv-rate CEA'!E98*'Unit cost and utilities'!$H$7+'Unit cost and utilities'!$G$14*('Surv-rate CEA'!C97-'Surv-rate CEA'!C98)</f>
        <v>219.66435348888103</v>
      </c>
      <c r="D100" s="12">
        <f t="shared" si="32"/>
        <v>187.21173222381921</v>
      </c>
      <c r="E100" s="12">
        <f>C100-'Surv-rate CEA'!E98*'Unit cost and utilities'!$H$7-'Unit cost and utilities'!$G$14*('Surv-rate CEA'!C97-'Surv-rate CEA'!C98)</f>
        <v>7.3202253584558967</v>
      </c>
      <c r="F100" s="12">
        <f t="shared" si="33"/>
        <v>6.2387549361513726</v>
      </c>
      <c r="G100" s="12">
        <f>'Surv-rate CEA'!G98*'Unit cost and utilities'!$H$4+'Surv-rate CEA'!H98*'Unit cost and utilities'!$H$4+('Surv-rate CEA'!F97-'Surv-rate CEA'!F98)*'Unit cost and utilities'!$G$14</f>
        <v>365.1774731273012</v>
      </c>
      <c r="H100" s="12">
        <f t="shared" si="34"/>
        <v>311.22713461444613</v>
      </c>
      <c r="I100" s="12">
        <f>G100-'Surv-rate CEA'!H98*'Unit cost and utilities'!$H$4-('Surv-rate CEA'!F97-'Surv-rate CEA'!F98)*'Unit cost and utilities'!$G$14</f>
        <v>7.8972566915017151</v>
      </c>
      <c r="J100" s="12">
        <f t="shared" si="35"/>
        <v>6.7305372107496737</v>
      </c>
      <c r="K100" s="12">
        <f>'Surv-rate CEA'!K98*'Unit cost and utilities'!$H$10+'Surv-rate CEA'!J98*'Unit cost and utilities'!$H$10+('Surv-rate CEA'!I97-'Surv-rate CEA'!I98)*'Unit cost and utilities'!$G$14</f>
        <v>201.55583171613776</v>
      </c>
      <c r="L100" s="12">
        <f t="shared" si="36"/>
        <v>171.77851479348357</v>
      </c>
      <c r="M100" s="12">
        <f>K100-'Surv-rate CEA'!J98*'Unit cost and utilities'!$H$10-('Surv-rate CEA'!I97-'Surv-rate CEA'!I98)*'Unit cost and utilities'!$G$14</f>
        <v>13.752327648291764</v>
      </c>
      <c r="N100" s="12">
        <f t="shared" si="37"/>
        <v>11.720595719125381</v>
      </c>
      <c r="O100" s="12">
        <f>'Surv-rate CEA'!N98*'Unit cost and utilities'!$H$3+'Surv-rate CEA'!M98*'Unit cost and utilities'!$H$3+('Surv-rate CEA'!L97-'Surv-rate CEA'!L98)*'Unit cost and utilities'!$G$14</f>
        <v>365.1774731273012</v>
      </c>
      <c r="P100" s="12">
        <f t="shared" si="38"/>
        <v>311.22713461444613</v>
      </c>
      <c r="Q100" s="12">
        <f>O100-'Surv-rate CEA'!M98*'Unit cost and utilities'!$H$3-('Surv-rate CEA'!L97-'Surv-rate CEA'!L98)*'Unit cost and utilities'!$G$14</f>
        <v>343.69977955920706</v>
      </c>
      <c r="R100" s="12">
        <f t="shared" si="39"/>
        <v>292.92249777559363</v>
      </c>
      <c r="S100" s="12">
        <f>'Surv-rate CEA'!Q98*'Unit cost and utilities'!$H$11+'Surv-rate CEA'!P98*'Unit cost and utilities'!$H$11+('Surv-rate CEA'!O97-'Surv-rate CEA'!O98)*'Unit cost and utilities'!$G$14</f>
        <v>201.55583171613776</v>
      </c>
      <c r="T100" s="12">
        <f t="shared" si="40"/>
        <v>171.77851479348357</v>
      </c>
      <c r="U100" s="12">
        <f>S100-'Surv-rate CEA'!P98*'Unit cost and utilities'!$H$11-('Surv-rate CEA'!O97-'Surv-rate CEA'!O98)*'Unit cost and utilities'!$G$14</f>
        <v>13.752327648291764</v>
      </c>
      <c r="V100" s="12">
        <f t="shared" si="41"/>
        <v>11.720595719125381</v>
      </c>
      <c r="W100" s="12">
        <f>'Surv-rate CEA'!T98*'Unit cost and utilities'!$H$4+'Surv-rate CEA'!S98*'Unit cost and utilities'!$H$4+('Surv-rate CEA'!R97-'Surv-rate CEA'!R98)*'Unit cost and utilities'!$G$14</f>
        <v>365.1774731273012</v>
      </c>
      <c r="X100" s="12">
        <f t="shared" si="42"/>
        <v>311.22713461444613</v>
      </c>
      <c r="Y100" s="12">
        <f>W100-'Surv-rate CEA'!S98*'Unit cost and utilities'!$H$4-('Surv-rate CEA'!R97-'Surv-rate CEA'!R98)*'Unit cost and utilities'!$G$14</f>
        <v>343.69977955920706</v>
      </c>
      <c r="Z100" s="12">
        <f t="shared" si="43"/>
        <v>292.92249777559363</v>
      </c>
      <c r="AA100" s="12">
        <f>'Surv-rate CEA'!W98*'Unit cost and utilities'!$H$6+'Surv-rate CEA'!V98*'Unit cost and utilities'!$H$6+('Surv-rate CEA'!U97-'Surv-rate CEA'!U98)*'Unit cost and utilities'!$G$14</f>
        <v>211.81618745249821</v>
      </c>
      <c r="AB100" s="12">
        <f t="shared" si="44"/>
        <v>180.52303314672594</v>
      </c>
      <c r="AC100" s="12">
        <f>AA100-'Surv-rate CEA'!V98*'Unit cost and utilities'!$H$6-('Surv-rate CEA'!U97-'Surv-rate CEA'!U98)*'Unit cost and utilities'!$G$14</f>
        <v>32.301782371050528</v>
      </c>
      <c r="AD100" s="12">
        <f t="shared" si="45"/>
        <v>27.529603850391215</v>
      </c>
      <c r="AE100" s="12">
        <f>'Surv-rate CEA'!Z98*'Unit cost and utilities'!$H$12+'Surv-rate CEA'!Y98*'Unit cost and utilities'!$H$12+('Surv-rate CEA'!X97-'Surv-rate CEA'!X98)*'Unit cost and utilities'!$G$14</f>
        <v>201.55583171613776</v>
      </c>
      <c r="AF100" s="12">
        <f t="shared" si="46"/>
        <v>171.77851479348357</v>
      </c>
      <c r="AG100" s="12">
        <f>AE100-'Surv-rate CEA'!Y98*'Unit cost and utilities'!$H$12-('Surv-rate CEA'!X97-'Surv-rate CEA'!X98)*'Unit cost and utilities'!$G$14</f>
        <v>13.752327648291764</v>
      </c>
      <c r="AH100" s="12">
        <f t="shared" si="47"/>
        <v>11.720595719125381</v>
      </c>
      <c r="AI100" s="12">
        <f>'Surv-rate CEA'!AC98*'Unit cost and utilities'!$H$5+'Surv-rate CEA'!AB98*'Unit cost and utilities'!$H$5+('Surv-rate CEA'!AA97-'Surv-rate CEA'!AA98)*'Unit cost and utilities'!$G$14</f>
        <v>373.46330104943377</v>
      </c>
      <c r="AJ100" s="12">
        <f t="shared" si="48"/>
        <v>318.28883658644787</v>
      </c>
      <c r="AK100" s="12">
        <f>AI100-'Surv-rate CEA'!AB98*'Unit cost and utilities'!$H$5-('Surv-rate CEA'!AA97-'Surv-rate CEA'!AA98)*'Unit cost and utilities'!$G$14</f>
        <v>27.26428697666104</v>
      </c>
      <c r="AL100" s="12">
        <f t="shared" si="49"/>
        <v>23.236334487955016</v>
      </c>
      <c r="AM100" s="12">
        <f>'Surv-rate CEA'!AF98*'Unit cost and utilities'!$H$9+'Surv-rate CEA'!AE98*'Unit cost and utilities'!$H$9+('Surv-rate CEA'!AD97-'Surv-rate CEA'!AD98)*'Unit cost and utilities'!G107</f>
        <v>287.76368701950531</v>
      </c>
      <c r="AN100" s="12">
        <f t="shared" si="50"/>
        <v>245.2502532267325</v>
      </c>
      <c r="AO100" s="12">
        <f>AM100-'Surv-rate CEA'!AE98*'Unit cost and utilities'!$H$9-('Surv-rate CEA'!AD97-'Surv-rate CEA'!AD98)*'Unit cost and utilities'!G107</f>
        <v>26.707000125302955</v>
      </c>
      <c r="AP100" s="12">
        <f t="shared" si="51"/>
        <v>22.76137969838063</v>
      </c>
      <c r="AQ100" s="13">
        <f>'Surv-rate CEA'!AI98*'Unit cost and utilities'!$H$4+'Surv-rate CEA'!AH98*'Unit cost and utilities'!$H$4+('Surv-rate CEA'!AG97-'Surv-rate CEA'!AG98)*'Unit cost and utilities'!$G$14</f>
        <v>365.1774731273012</v>
      </c>
      <c r="AR100" s="12">
        <f t="shared" si="52"/>
        <v>311.22713461444613</v>
      </c>
      <c r="AS100" s="13">
        <f>AQ100-'Surv-rate CEA'!AH98*'Unit cost and utilities'!$H$4-('Surv-rate CEA'!AG97-'Surv-rate CEA'!AG98)*'Unit cost and utilities'!$G$14</f>
        <v>343.69977955920706</v>
      </c>
      <c r="AT100" s="12">
        <f t="shared" si="53"/>
        <v>292.92249777559363</v>
      </c>
      <c r="AU100" s="12">
        <f>'Surv-rate CEA'!AL98*'Unit cost and utilities'!$H$8+'Surv-rate CEA'!AK98*'Unit cost and utilities'!$H$8+('Surv-rate CEA'!AJ97-'Surv-rate CEA'!AJ98)*'Unit cost and utilities'!$G$14</f>
        <v>177.72369076810745</v>
      </c>
      <c r="AV100" s="12">
        <f t="shared" si="54"/>
        <v>151.46727030333551</v>
      </c>
      <c r="AW100" s="12">
        <f>AU100-'Surv-rate CEA'!AK98*'Unit cost and utilities'!$H$8-('Surv-rate CEA'!AJ97-'Surv-rate CEA'!AJ98)*'Unit cost and utilities'!$G$14</f>
        <v>35.348982615778532</v>
      </c>
      <c r="AX100" s="12">
        <f t="shared" si="55"/>
        <v>30.126618919917512</v>
      </c>
      <c r="AY100" s="12">
        <f>'Surv-rate CEA'!AO98*'Unit cost and utilities'!$H$5+'Surv-rate CEA'!AN98*'Unit cost and utilities'!$H$5+('Surv-rate CEA'!AM97-'Surv-rate CEA'!AM98)*'Unit cost and utilities'!$G$14</f>
        <v>373.46330104943377</v>
      </c>
      <c r="AZ100" s="12">
        <f t="shared" si="56"/>
        <v>318.28883658644787</v>
      </c>
      <c r="BA100" s="12">
        <f>AY100-'Surv-rate CEA'!AN98*'Unit cost and utilities'!$H$5-('Surv-rate CEA'!AM97-'Surv-rate CEA'!AM98)*'Unit cost and utilities'!$G$14</f>
        <v>27.26428697666104</v>
      </c>
      <c r="BB100" s="12">
        <f t="shared" si="57"/>
        <v>23.236334487955016</v>
      </c>
    </row>
    <row r="101" spans="1:54">
      <c r="A101" s="12">
        <v>96</v>
      </c>
      <c r="B101" s="12">
        <f t="shared" si="58"/>
        <v>5.4657534246575343</v>
      </c>
      <c r="C101" s="12">
        <f>'Surv-rate CEA'!D99*'Unit cost and utilities'!$H$7+'Surv-rate CEA'!E99*'Unit cost and utilities'!$H$7+'Unit cost and utilities'!$G$14*('Surv-rate CEA'!C98-'Surv-rate CEA'!C99)</f>
        <v>216.35399552401037</v>
      </c>
      <c r="D101" s="12">
        <f t="shared" si="32"/>
        <v>184.07712175946031</v>
      </c>
      <c r="E101" s="12">
        <f>C101-'Surv-rate CEA'!E99*'Unit cost and utilities'!$H$7-'Unit cost and utilities'!$G$14*('Surv-rate CEA'!C98-'Surv-rate CEA'!C99)</f>
        <v>7.052957452683664</v>
      </c>
      <c r="F101" s="12">
        <f t="shared" si="33"/>
        <v>6.0007586392730312</v>
      </c>
      <c r="G101" s="12">
        <f>'Surv-rate CEA'!G99*'Unit cost and utilities'!$H$4+'Surv-rate CEA'!H99*'Unit cost and utilities'!$H$4+('Surv-rate CEA'!F98-'Surv-rate CEA'!F99)*'Unit cost and utilities'!$G$14</f>
        <v>359.20816547111463</v>
      </c>
      <c r="H101" s="12">
        <f t="shared" si="34"/>
        <v>305.6195243922856</v>
      </c>
      <c r="I101" s="12">
        <f>G101-'Surv-rate CEA'!H99*'Unit cost and utilities'!$H$4-('Surv-rate CEA'!F98-'Surv-rate CEA'!F99)*'Unit cost and utilities'!$G$14</f>
        <v>7.5811221837438403</v>
      </c>
      <c r="J101" s="12">
        <f t="shared" si="35"/>
        <v>6.4501288636266052</v>
      </c>
      <c r="K101" s="12">
        <f>'Surv-rate CEA'!K99*'Unit cost and utilities'!$H$10+'Surv-rate CEA'!J99*'Unit cost and utilities'!$H$10+('Surv-rate CEA'!I98-'Surv-rate CEA'!I99)*'Unit cost and utilities'!$G$14</f>
        <v>198.4421906691415</v>
      </c>
      <c r="L101" s="12">
        <f t="shared" si="36"/>
        <v>168.83749803439036</v>
      </c>
      <c r="M101" s="12">
        <f>K101-'Surv-rate CEA'!J99*'Unit cost and utilities'!$H$10-('Surv-rate CEA'!I98-'Surv-rate CEA'!I99)*'Unit cost and utilities'!$G$14</f>
        <v>13.287181511887852</v>
      </c>
      <c r="N101" s="12">
        <f t="shared" si="37"/>
        <v>11.304927015930216</v>
      </c>
      <c r="O101" s="12">
        <f>'Surv-rate CEA'!N99*'Unit cost and utilities'!$H$3+'Surv-rate CEA'!M99*'Unit cost and utilities'!$H$3+('Surv-rate CEA'!L98-'Surv-rate CEA'!L99)*'Unit cost and utilities'!$G$14</f>
        <v>359.20816547111463</v>
      </c>
      <c r="P101" s="12">
        <f t="shared" si="38"/>
        <v>305.6195243922856</v>
      </c>
      <c r="Q101" s="12">
        <f>O101-'Surv-rate CEA'!M99*'Unit cost and utilities'!$H$3-('Surv-rate CEA'!L98-'Surv-rate CEA'!L99)*'Unit cost and utilities'!$G$14</f>
        <v>338.35613185474585</v>
      </c>
      <c r="R101" s="12">
        <f t="shared" si="39"/>
        <v>287.8783113324755</v>
      </c>
      <c r="S101" s="12">
        <f>'Surv-rate CEA'!Q99*'Unit cost and utilities'!$H$11+'Surv-rate CEA'!P99*'Unit cost and utilities'!$H$11+('Surv-rate CEA'!O98-'Surv-rate CEA'!O99)*'Unit cost and utilities'!$G$14</f>
        <v>198.4421906691415</v>
      </c>
      <c r="T101" s="12">
        <f t="shared" si="40"/>
        <v>168.83749803439036</v>
      </c>
      <c r="U101" s="12">
        <f>S101-'Surv-rate CEA'!P99*'Unit cost and utilities'!$H$11-('Surv-rate CEA'!O98-'Surv-rate CEA'!O99)*'Unit cost and utilities'!$G$14</f>
        <v>13.287181511887852</v>
      </c>
      <c r="V101" s="12">
        <f t="shared" si="41"/>
        <v>11.304927015930216</v>
      </c>
      <c r="W101" s="12">
        <f>'Surv-rate CEA'!T99*'Unit cost and utilities'!$H$4+'Surv-rate CEA'!S99*'Unit cost and utilities'!$H$4+('Surv-rate CEA'!R98-'Surv-rate CEA'!R99)*'Unit cost and utilities'!$G$14</f>
        <v>359.20816547111463</v>
      </c>
      <c r="X101" s="12">
        <f t="shared" si="42"/>
        <v>305.6195243922856</v>
      </c>
      <c r="Y101" s="12">
        <f>W101-'Surv-rate CEA'!S99*'Unit cost and utilities'!$H$4-('Surv-rate CEA'!R98-'Surv-rate CEA'!R99)*'Unit cost and utilities'!$G$14</f>
        <v>338.35613185474585</v>
      </c>
      <c r="Z101" s="12">
        <f t="shared" si="43"/>
        <v>287.8783113324755</v>
      </c>
      <c r="AA101" s="12">
        <f>'Surv-rate CEA'!W99*'Unit cost and utilities'!$H$6+'Surv-rate CEA'!V99*'Unit cost and utilities'!$H$6+('Surv-rate CEA'!U98-'Surv-rate CEA'!U99)*'Unit cost and utilities'!$G$14</f>
        <v>208.59004816097178</v>
      </c>
      <c r="AB101" s="12">
        <f t="shared" si="44"/>
        <v>177.47144257790117</v>
      </c>
      <c r="AC101" s="12">
        <f>AA101-'Surv-rate CEA'!V99*'Unit cost and utilities'!$H$6-('Surv-rate CEA'!U98-'Surv-rate CEA'!U99)*'Unit cost and utilities'!$G$14</f>
        <v>31.334895798887668</v>
      </c>
      <c r="AD101" s="12">
        <f t="shared" si="45"/>
        <v>26.660184459832294</v>
      </c>
      <c r="AE101" s="12">
        <f>'Surv-rate CEA'!Z99*'Unit cost and utilities'!$H$12+'Surv-rate CEA'!Y99*'Unit cost and utilities'!$H$12+('Surv-rate CEA'!X98-'Surv-rate CEA'!X99)*'Unit cost and utilities'!$G$14</f>
        <v>198.4421906691415</v>
      </c>
      <c r="AF101" s="12">
        <f t="shared" si="46"/>
        <v>168.83749803439036</v>
      </c>
      <c r="AG101" s="12">
        <f>AE101-'Surv-rate CEA'!Y99*'Unit cost and utilities'!$H$12-('Surv-rate CEA'!X98-'Surv-rate CEA'!X99)*'Unit cost and utilities'!$G$14</f>
        <v>13.287181511887852</v>
      </c>
      <c r="AH101" s="12">
        <f t="shared" si="47"/>
        <v>11.304927015930216</v>
      </c>
      <c r="AI101" s="12">
        <f>'Surv-rate CEA'!AC99*'Unit cost and utilities'!$H$5+'Surv-rate CEA'!AB99*'Unit cost and utilities'!$H$5+('Surv-rate CEA'!AA98-'Surv-rate CEA'!AA99)*'Unit cost and utilities'!$G$14</f>
        <v>367.41335612590746</v>
      </c>
      <c r="AJ101" s="12">
        <f t="shared" si="48"/>
        <v>312.6006197751729</v>
      </c>
      <c r="AK101" s="12">
        <f>AI101-'Surv-rate CEA'!AB99*'Unit cost and utilities'!$H$5-('Surv-rate CEA'!AA98-'Surv-rate CEA'!AA99)*'Unit cost and utilities'!$G$14</f>
        <v>26.312657223889545</v>
      </c>
      <c r="AL101" s="12">
        <f t="shared" si="49"/>
        <v>22.387190936251205</v>
      </c>
      <c r="AM101" s="12">
        <f>'Surv-rate CEA'!AF99*'Unit cost and utilities'!$H$9+'Surv-rate CEA'!AE99*'Unit cost and utilities'!$H$9+('Surv-rate CEA'!AD98-'Surv-rate CEA'!AD99)*'Unit cost and utilities'!G108</f>
        <v>284.0195576600388</v>
      </c>
      <c r="AN101" s="12">
        <f t="shared" si="50"/>
        <v>241.64796481261641</v>
      </c>
      <c r="AO101" s="12">
        <f>AM101-'Surv-rate CEA'!AE99*'Unit cost and utilities'!$H$9-('Surv-rate CEA'!AD98-'Surv-rate CEA'!AD99)*'Unit cost and utilities'!G108</f>
        <v>25.883681728443378</v>
      </c>
      <c r="AP101" s="12">
        <f t="shared" si="51"/>
        <v>22.022212354201837</v>
      </c>
      <c r="AQ101" s="13">
        <f>'Surv-rate CEA'!AI99*'Unit cost and utilities'!$H$4+'Surv-rate CEA'!AH99*'Unit cost and utilities'!$H$4+('Surv-rate CEA'!AG98-'Surv-rate CEA'!AG99)*'Unit cost and utilities'!$G$14</f>
        <v>359.20816547111463</v>
      </c>
      <c r="AR101" s="12">
        <f t="shared" si="52"/>
        <v>305.6195243922856</v>
      </c>
      <c r="AS101" s="13">
        <f>AQ101-'Surv-rate CEA'!AH99*'Unit cost and utilities'!$H$4-('Surv-rate CEA'!AG98-'Surv-rate CEA'!AG99)*'Unit cost and utilities'!$G$14</f>
        <v>338.35613185474585</v>
      </c>
      <c r="AT101" s="12">
        <f t="shared" si="53"/>
        <v>287.8783113324755</v>
      </c>
      <c r="AU101" s="12">
        <f>'Surv-rate CEA'!AL99*'Unit cost and utilities'!$H$8+'Surv-rate CEA'!AK99*'Unit cost and utilities'!$H$8+('Surv-rate CEA'!AJ98-'Surv-rate CEA'!AJ99)*'Unit cost and utilities'!$G$14</f>
        <v>174.88233824206733</v>
      </c>
      <c r="AV101" s="12">
        <f t="shared" si="54"/>
        <v>148.79243340154349</v>
      </c>
      <c r="AW101" s="12">
        <f>AU101-'Surv-rate CEA'!AK99*'Unit cost and utilities'!$H$8-('Surv-rate CEA'!AJ98-'Surv-rate CEA'!AJ99)*'Unit cost and utilities'!$G$14</f>
        <v>34.306100986019672</v>
      </c>
      <c r="AX101" s="12">
        <f t="shared" si="55"/>
        <v>29.188128987407893</v>
      </c>
      <c r="AY101" s="12">
        <f>'Surv-rate CEA'!AO99*'Unit cost and utilities'!$H$5+'Surv-rate CEA'!AN99*'Unit cost and utilities'!$H$5+('Surv-rate CEA'!AM98-'Surv-rate CEA'!AM99)*'Unit cost and utilities'!$G$14</f>
        <v>367.41335612590746</v>
      </c>
      <c r="AZ101" s="12">
        <f t="shared" si="56"/>
        <v>312.6006197751729</v>
      </c>
      <c r="BA101" s="12">
        <f>AY101-'Surv-rate CEA'!AN99*'Unit cost and utilities'!$H$5-('Surv-rate CEA'!AM98-'Surv-rate CEA'!AM99)*'Unit cost and utilities'!$G$14</f>
        <v>26.312657223889545</v>
      </c>
      <c r="BB101" s="12">
        <f t="shared" si="57"/>
        <v>22.387190936251205</v>
      </c>
    </row>
    <row r="102" spans="1:54">
      <c r="A102" s="12">
        <v>97</v>
      </c>
      <c r="B102" s="12">
        <f t="shared" si="58"/>
        <v>5.5232876712328771</v>
      </c>
      <c r="C102" s="12">
        <f>'Surv-rate CEA'!D100*'Unit cost and utilities'!$H$7+'Surv-rate CEA'!E100*'Unit cost and utilities'!$H$7+'Unit cost and utilities'!$G$14*('Surv-rate CEA'!C99-'Surv-rate CEA'!C100)</f>
        <v>213.11502955960887</v>
      </c>
      <c r="D102" s="12">
        <f t="shared" si="32"/>
        <v>181.01326155134745</v>
      </c>
      <c r="E102" s="12">
        <f>C102-'Surv-rate CEA'!E100*'Unit cost and utilities'!$H$7-'Unit cost and utilities'!$G$14*('Surv-rate CEA'!C99-'Surv-rate CEA'!C100)</f>
        <v>6.7970231150087344</v>
      </c>
      <c r="F102" s="12">
        <f t="shared" si="33"/>
        <v>5.7731795145095468</v>
      </c>
      <c r="G102" s="12">
        <f>'Surv-rate CEA'!G100*'Unit cost and utilities'!$H$4+'Surv-rate CEA'!H100*'Unit cost and utilities'!$H$4+('Surv-rate CEA'!F99-'Surv-rate CEA'!F100)*'Unit cost and utilities'!$G$14</f>
        <v>353.37616522780723</v>
      </c>
      <c r="H102" s="12">
        <f t="shared" si="34"/>
        <v>300.14669708924419</v>
      </c>
      <c r="I102" s="12">
        <f>G102-'Surv-rate CEA'!H100*'Unit cost and utilities'!$H$4-('Surv-rate CEA'!F99-'Surv-rate CEA'!F100)*'Unit cost and utilities'!$G$14</f>
        <v>7.2795683387599777</v>
      </c>
      <c r="J102" s="12">
        <f t="shared" si="35"/>
        <v>6.1830383826416329</v>
      </c>
      <c r="K102" s="12">
        <f>'Surv-rate CEA'!K100*'Unit cost and utilities'!$H$10+'Surv-rate CEA'!J100*'Unit cost and utilities'!$H$10+('Surv-rate CEA'!I99-'Surv-rate CEA'!I100)*'Unit cost and utilities'!$G$14</f>
        <v>195.39712276796624</v>
      </c>
      <c r="L102" s="12">
        <f t="shared" si="36"/>
        <v>165.96422393609589</v>
      </c>
      <c r="M102" s="12">
        <f>K102-'Surv-rate CEA'!J100*'Unit cost and utilities'!$H$10-('Surv-rate CEA'!I99-'Surv-rate CEA'!I100)*'Unit cost and utilities'!$G$14</f>
        <v>12.840427062080096</v>
      </c>
      <c r="N102" s="12">
        <f t="shared" si="37"/>
        <v>10.906258404310217</v>
      </c>
      <c r="O102" s="12">
        <f>'Surv-rate CEA'!N100*'Unit cost and utilities'!$H$3+'Surv-rate CEA'!M100*'Unit cost and utilities'!$H$3+('Surv-rate CEA'!L99-'Surv-rate CEA'!L100)*'Unit cost and utilities'!$G$14</f>
        <v>353.37616522780723</v>
      </c>
      <c r="P102" s="12">
        <f t="shared" si="38"/>
        <v>300.14669708924419</v>
      </c>
      <c r="Q102" s="12">
        <f>O102-'Surv-rate CEA'!M100*'Unit cost and utilities'!$H$3-('Surv-rate CEA'!L99-'Surv-rate CEA'!L100)*'Unit cost and utilities'!$G$14</f>
        <v>333.12596813084417</v>
      </c>
      <c r="R102" s="12">
        <f t="shared" si="39"/>
        <v>282.94681104106832</v>
      </c>
      <c r="S102" s="12">
        <f>'Surv-rate CEA'!Q100*'Unit cost and utilities'!$H$11+'Surv-rate CEA'!P100*'Unit cost and utilities'!$H$11+('Surv-rate CEA'!O99-'Surv-rate CEA'!O100)*'Unit cost and utilities'!$G$14</f>
        <v>195.39712276796624</v>
      </c>
      <c r="T102" s="12">
        <f t="shared" si="40"/>
        <v>165.96422393609589</v>
      </c>
      <c r="U102" s="12">
        <f>S102-'Surv-rate CEA'!P100*'Unit cost and utilities'!$H$11-('Surv-rate CEA'!O99-'Surv-rate CEA'!O100)*'Unit cost and utilities'!$G$14</f>
        <v>12.840427062080096</v>
      </c>
      <c r="V102" s="12">
        <f t="shared" si="41"/>
        <v>10.906258404310217</v>
      </c>
      <c r="W102" s="12">
        <f>'Surv-rate CEA'!T100*'Unit cost and utilities'!$H$4+'Surv-rate CEA'!S100*'Unit cost and utilities'!$H$4+('Surv-rate CEA'!R99-'Surv-rate CEA'!R100)*'Unit cost and utilities'!$G$14</f>
        <v>353.37616522780723</v>
      </c>
      <c r="X102" s="12">
        <f t="shared" si="42"/>
        <v>300.14669708924419</v>
      </c>
      <c r="Y102" s="12">
        <f>W102-'Surv-rate CEA'!S100*'Unit cost and utilities'!$H$4-('Surv-rate CEA'!R99-'Surv-rate CEA'!R100)*'Unit cost and utilities'!$G$14</f>
        <v>333.12596813084417</v>
      </c>
      <c r="Z102" s="12">
        <f t="shared" si="43"/>
        <v>282.94681104106832</v>
      </c>
      <c r="AA102" s="12">
        <f>'Surv-rate CEA'!W100*'Unit cost and utilities'!$H$6+'Surv-rate CEA'!V100*'Unit cost and utilities'!$H$6+('Surv-rate CEA'!U99-'Surv-rate CEA'!U100)*'Unit cost and utilities'!$G$14</f>
        <v>205.43411323676327</v>
      </c>
      <c r="AB102" s="12">
        <f t="shared" si="44"/>
        <v>174.48933070435677</v>
      </c>
      <c r="AC102" s="12">
        <f>AA102-'Surv-rate CEA'!V100*'Unit cost and utilities'!$H$6-('Surv-rate CEA'!U99-'Surv-rate CEA'!U100)*'Unit cost and utilities'!$G$14</f>
        <v>30.402176925810775</v>
      </c>
      <c r="AD102" s="12">
        <f t="shared" si="45"/>
        <v>25.822661193695243</v>
      </c>
      <c r="AE102" s="12">
        <f>'Surv-rate CEA'!Z100*'Unit cost and utilities'!$H$12+'Surv-rate CEA'!Y100*'Unit cost and utilities'!$H$12+('Surv-rate CEA'!X99-'Surv-rate CEA'!X100)*'Unit cost and utilities'!$G$14</f>
        <v>195.39712276796624</v>
      </c>
      <c r="AF102" s="12">
        <f t="shared" si="46"/>
        <v>165.96422393609589</v>
      </c>
      <c r="AG102" s="12">
        <f>AE102-'Surv-rate CEA'!Y100*'Unit cost and utilities'!$H$12-('Surv-rate CEA'!X99-'Surv-rate CEA'!X100)*'Unit cost and utilities'!$G$14</f>
        <v>12.840427062080096</v>
      </c>
      <c r="AH102" s="12">
        <f t="shared" si="47"/>
        <v>10.906258404310217</v>
      </c>
      <c r="AI102" s="12">
        <f>'Surv-rate CEA'!AC100*'Unit cost and utilities'!$H$5+'Surv-rate CEA'!AB100*'Unit cost and utilities'!$H$5+('Surv-rate CEA'!AA99-'Surv-rate CEA'!AA100)*'Unit cost and utilities'!$G$14</f>
        <v>361.50153083821397</v>
      </c>
      <c r="AJ102" s="12">
        <f t="shared" si="48"/>
        <v>307.04812930393223</v>
      </c>
      <c r="AK102" s="12">
        <f>AI102-'Surv-rate CEA'!AB100*'Unit cost and utilities'!$H$5-('Surv-rate CEA'!AA99-'Surv-rate CEA'!AA100)*'Unit cost and utilities'!$G$14</f>
        <v>25.399754212575118</v>
      </c>
      <c r="AL102" s="12">
        <f t="shared" si="49"/>
        <v>21.573759307927233</v>
      </c>
      <c r="AM102" s="12">
        <f>'Surv-rate CEA'!AF100*'Unit cost and utilities'!$H$9+'Surv-rate CEA'!AE100*'Unit cost and utilities'!$H$9+('Surv-rate CEA'!AD99-'Surv-rate CEA'!AD100)*'Unit cost and utilities'!G109</f>
        <v>280.34614576876771</v>
      </c>
      <c r="AN102" s="12">
        <f t="shared" si="50"/>
        <v>238.11727550993876</v>
      </c>
      <c r="AO102" s="12">
        <f>AM102-'Surv-rate CEA'!AE100*'Unit cost and utilities'!$H$9-('Surv-rate CEA'!AD99-'Surv-rate CEA'!AD100)*'Unit cost and utilities'!G109</f>
        <v>25.090258774259127</v>
      </c>
      <c r="AP102" s="12">
        <f t="shared" si="51"/>
        <v>21.310883532152012</v>
      </c>
      <c r="AQ102" s="13">
        <f>'Surv-rate CEA'!AI100*'Unit cost and utilities'!$H$4+'Surv-rate CEA'!AH100*'Unit cost and utilities'!$H$4+('Surv-rate CEA'!AG99-'Surv-rate CEA'!AG100)*'Unit cost and utilities'!$G$14</f>
        <v>353.37616522780723</v>
      </c>
      <c r="AR102" s="12">
        <f t="shared" si="52"/>
        <v>300.14669708924419</v>
      </c>
      <c r="AS102" s="13">
        <f>AQ102-'Surv-rate CEA'!AH100*'Unit cost and utilities'!$H$4-('Surv-rate CEA'!AG99-'Surv-rate CEA'!AG100)*'Unit cost and utilities'!$G$14</f>
        <v>333.12596813084417</v>
      </c>
      <c r="AT102" s="12">
        <f t="shared" si="53"/>
        <v>282.94681104106832</v>
      </c>
      <c r="AU102" s="12">
        <f>'Surv-rate CEA'!AL100*'Unit cost and utilities'!$H$8+'Surv-rate CEA'!AK100*'Unit cost and utilities'!$H$8+('Surv-rate CEA'!AJ99-'Surv-rate CEA'!AJ100)*'Unit cost and utilities'!$G$14</f>
        <v>172.10540151050594</v>
      </c>
      <c r="AV102" s="12">
        <f t="shared" si="54"/>
        <v>146.18096209543589</v>
      </c>
      <c r="AW102" s="12">
        <f>AU102-'Surv-rate CEA'!AK100*'Unit cost and utilities'!$H$8-('Surv-rate CEA'!AJ99-'Surv-rate CEA'!AJ100)*'Unit cost and utilities'!$G$14</f>
        <v>33.299582818992064</v>
      </c>
      <c r="AX102" s="12">
        <f t="shared" si="55"/>
        <v>28.283627423278524</v>
      </c>
      <c r="AY102" s="12">
        <f>'Surv-rate CEA'!AO100*'Unit cost and utilities'!$H$5+'Surv-rate CEA'!AN100*'Unit cost and utilities'!$H$5+('Surv-rate CEA'!AM99-'Surv-rate CEA'!AM100)*'Unit cost and utilities'!$G$14</f>
        <v>361.50153083821397</v>
      </c>
      <c r="AZ102" s="12">
        <f t="shared" si="56"/>
        <v>307.04812930393223</v>
      </c>
      <c r="BA102" s="12">
        <f>AY102-'Surv-rate CEA'!AN100*'Unit cost and utilities'!$H$5-('Surv-rate CEA'!AM99-'Surv-rate CEA'!AM100)*'Unit cost and utilities'!$G$14</f>
        <v>25.399754212575118</v>
      </c>
      <c r="BB102" s="12">
        <f t="shared" si="57"/>
        <v>21.573759307927233</v>
      </c>
    </row>
    <row r="103" spans="1:54">
      <c r="A103" s="12">
        <v>98</v>
      </c>
      <c r="B103" s="12">
        <f t="shared" si="58"/>
        <v>5.580821917808219</v>
      </c>
      <c r="C103" s="12">
        <f>'Surv-rate CEA'!D101*'Unit cost and utilities'!$H$7+'Surv-rate CEA'!E101*'Unit cost and utilities'!$H$7+'Unit cost and utilities'!$G$14*('Surv-rate CEA'!C100-'Surv-rate CEA'!C101)</f>
        <v>209.94541558058953</v>
      </c>
      <c r="D103" s="12">
        <f t="shared" si="32"/>
        <v>178.01808739537199</v>
      </c>
      <c r="E103" s="12">
        <f>C103-'Surv-rate CEA'!E101*'Unit cost and utilities'!$H$7-'Unit cost and utilities'!$G$14*('Surv-rate CEA'!C100-'Surv-rate CEA'!C101)</f>
        <v>6.5518721454286393</v>
      </c>
      <c r="F103" s="12">
        <f t="shared" si="33"/>
        <v>5.5554999615626466</v>
      </c>
      <c r="G103" s="12">
        <f>'Surv-rate CEA'!G101*'Unit cost and utilities'!$H$4+'Surv-rate CEA'!H101*'Unit cost and utilities'!$H$4+('Surv-rate CEA'!F100-'Surv-rate CEA'!F101)*'Unit cost and utilities'!$G$14</f>
        <v>347.67733327075985</v>
      </c>
      <c r="H103" s="12">
        <f t="shared" si="34"/>
        <v>294.80450301057346</v>
      </c>
      <c r="I103" s="12">
        <f>G103-'Surv-rate CEA'!H101*'Unit cost and utilities'!$H$4-('Surv-rate CEA'!F100-'Surv-rate CEA'!F101)*'Unit cost and utilities'!$G$14</f>
        <v>6.9918305491233337</v>
      </c>
      <c r="J103" s="12">
        <f t="shared" si="35"/>
        <v>5.9285519443490315</v>
      </c>
      <c r="K103" s="12">
        <f>'Surv-rate CEA'!K101*'Unit cost and utilities'!$H$10+'Surv-rate CEA'!J101*'Unit cost and utilities'!$H$10+('Surv-rate CEA'!I100-'Surv-rate CEA'!I101)*'Unit cost and utilities'!$G$14</f>
        <v>192.41863210415775</v>
      </c>
      <c r="L103" s="12">
        <f t="shared" si="36"/>
        <v>163.15667942397707</v>
      </c>
      <c r="M103" s="12">
        <f>K103-'Surv-rate CEA'!J101*'Unit cost and utilities'!$H$10-('Surv-rate CEA'!I100-'Surv-rate CEA'!I101)*'Unit cost and utilities'!$G$14</f>
        <v>12.411227213195248</v>
      </c>
      <c r="N103" s="12">
        <f t="shared" si="37"/>
        <v>10.523796981288706</v>
      </c>
      <c r="O103" s="12">
        <f>'Surv-rate CEA'!N101*'Unit cost and utilities'!$H$3+'Surv-rate CEA'!M101*'Unit cost and utilities'!$H$3+('Surv-rate CEA'!L100-'Surv-rate CEA'!L101)*'Unit cost and utilities'!$G$14</f>
        <v>347.67733327075985</v>
      </c>
      <c r="P103" s="12">
        <f t="shared" si="38"/>
        <v>294.80450301057346</v>
      </c>
      <c r="Q103" s="12">
        <f>O103-'Surv-rate CEA'!M101*'Unit cost and utilities'!$H$3-('Surv-rate CEA'!L100-'Surv-rate CEA'!L101)*'Unit cost and utilities'!$G$14</f>
        <v>328.00625782779719</v>
      </c>
      <c r="R103" s="12">
        <f t="shared" si="39"/>
        <v>278.1248950387477</v>
      </c>
      <c r="S103" s="12">
        <f>'Surv-rate CEA'!Q101*'Unit cost and utilities'!$H$11+'Surv-rate CEA'!P101*'Unit cost and utilities'!$H$11+('Surv-rate CEA'!O100-'Surv-rate CEA'!O101)*'Unit cost and utilities'!$G$14</f>
        <v>192.41863210415775</v>
      </c>
      <c r="T103" s="12">
        <f t="shared" si="40"/>
        <v>163.15667942397707</v>
      </c>
      <c r="U103" s="12">
        <f>S103-'Surv-rate CEA'!P101*'Unit cost and utilities'!$H$11-('Surv-rate CEA'!O100-'Surv-rate CEA'!O101)*'Unit cost and utilities'!$G$14</f>
        <v>12.411227213195248</v>
      </c>
      <c r="V103" s="12">
        <f t="shared" si="41"/>
        <v>10.523796981288706</v>
      </c>
      <c r="W103" s="12">
        <f>'Surv-rate CEA'!T101*'Unit cost and utilities'!$H$4+'Surv-rate CEA'!S101*'Unit cost and utilities'!$H$4+('Surv-rate CEA'!R100-'Surv-rate CEA'!R101)*'Unit cost and utilities'!$G$14</f>
        <v>347.67733327075985</v>
      </c>
      <c r="X103" s="12">
        <f t="shared" si="42"/>
        <v>294.80450301057346</v>
      </c>
      <c r="Y103" s="12">
        <f>W103-'Surv-rate CEA'!S101*'Unit cost and utilities'!$H$4-('Surv-rate CEA'!R100-'Surv-rate CEA'!R101)*'Unit cost and utilities'!$G$14</f>
        <v>328.00625782779719</v>
      </c>
      <c r="Z103" s="12">
        <f t="shared" si="43"/>
        <v>278.1248950387477</v>
      </c>
      <c r="AA103" s="12">
        <f>'Surv-rate CEA'!W101*'Unit cost and utilities'!$H$6+'Surv-rate CEA'!V101*'Unit cost and utilities'!$H$6+('Surv-rate CEA'!U100-'Surv-rate CEA'!U101)*'Unit cost and utilities'!$G$14</f>
        <v>202.34636067026955</v>
      </c>
      <c r="AB103" s="12">
        <f t="shared" si="44"/>
        <v>171.57465438490792</v>
      </c>
      <c r="AC103" s="12">
        <f>AA103-'Surv-rate CEA'!V101*'Unit cost and utilities'!$H$6-('Surv-rate CEA'!U100-'Surv-rate CEA'!U101)*'Unit cost and utilities'!$G$14</f>
        <v>29.502224568184083</v>
      </c>
      <c r="AD103" s="12">
        <f t="shared" si="45"/>
        <v>25.01569075472802</v>
      </c>
      <c r="AE103" s="12">
        <f>'Surv-rate CEA'!Z101*'Unit cost and utilities'!$H$12+'Surv-rate CEA'!Y101*'Unit cost and utilities'!$H$12+('Surv-rate CEA'!X100-'Surv-rate CEA'!X101)*'Unit cost and utilities'!$G$14</f>
        <v>192.41863210415775</v>
      </c>
      <c r="AF103" s="12">
        <f t="shared" si="46"/>
        <v>163.15667942397707</v>
      </c>
      <c r="AG103" s="12">
        <f>AE103-'Surv-rate CEA'!Y101*'Unit cost and utilities'!$H$12-('Surv-rate CEA'!X100-'Surv-rate CEA'!X101)*'Unit cost and utilities'!$G$14</f>
        <v>12.411227213195248</v>
      </c>
      <c r="AH103" s="12">
        <f t="shared" si="47"/>
        <v>10.523796981288706</v>
      </c>
      <c r="AI103" s="12">
        <f>'Surv-rate CEA'!AC101*'Unit cost and utilities'!$H$5+'Surv-rate CEA'!AB101*'Unit cost and utilities'!$H$5+('Surv-rate CEA'!AA100-'Surv-rate CEA'!AA101)*'Unit cost and utilities'!$G$14</f>
        <v>355.72368850117937</v>
      </c>
      <c r="AJ103" s="12">
        <f t="shared" si="48"/>
        <v>301.62721340251909</v>
      </c>
      <c r="AK103" s="12">
        <f>AI103-'Surv-rate CEA'!AB101*'Unit cost and utilities'!$H$5-('Surv-rate CEA'!AA100-'Surv-rate CEA'!AA101)*'Unit cost and utilities'!$G$14</f>
        <v>24.52376784071047</v>
      </c>
      <c r="AL103" s="12">
        <f t="shared" si="49"/>
        <v>20.794329967427199</v>
      </c>
      <c r="AM103" s="12">
        <f>'Surv-rate CEA'!AF101*'Unit cost and utilities'!$H$9+'Surv-rate CEA'!AE101*'Unit cost and utilities'!$H$9+('Surv-rate CEA'!AD100-'Surv-rate CEA'!AD101)*'Unit cost and utilities'!G110</f>
        <v>276.74166385885309</v>
      </c>
      <c r="AN103" s="12">
        <f t="shared" si="50"/>
        <v>234.65633467883526</v>
      </c>
      <c r="AO103" s="12">
        <f>AM103-'Surv-rate CEA'!AE101*'Unit cost and utilities'!$H$9-('Surv-rate CEA'!AD100-'Surv-rate CEA'!AD101)*'Unit cost and utilities'!G110</f>
        <v>24.325473865871345</v>
      </c>
      <c r="AP103" s="12">
        <f t="shared" si="51"/>
        <v>20.626191434631579</v>
      </c>
      <c r="AQ103" s="13">
        <f>'Surv-rate CEA'!AI101*'Unit cost and utilities'!$H$4+'Surv-rate CEA'!AH101*'Unit cost and utilities'!$H$4+('Surv-rate CEA'!AG100-'Surv-rate CEA'!AG101)*'Unit cost and utilities'!$G$14</f>
        <v>347.67733327075985</v>
      </c>
      <c r="AR103" s="12">
        <f t="shared" si="52"/>
        <v>294.80450301057346</v>
      </c>
      <c r="AS103" s="13">
        <f>AQ103-'Surv-rate CEA'!AH101*'Unit cost and utilities'!$H$4-('Surv-rate CEA'!AG100-'Surv-rate CEA'!AG101)*'Unit cost and utilities'!$G$14</f>
        <v>328.00625782779719</v>
      </c>
      <c r="AT103" s="12">
        <f t="shared" si="53"/>
        <v>278.1248950387477</v>
      </c>
      <c r="AU103" s="12">
        <f>'Surv-rate CEA'!AL101*'Unit cost and utilities'!$H$8+'Surv-rate CEA'!AK101*'Unit cost and utilities'!$H$8+('Surv-rate CEA'!AJ100-'Surv-rate CEA'!AJ101)*'Unit cost and utilities'!$G$14</f>
        <v>169.39095757215421</v>
      </c>
      <c r="AV103" s="12">
        <f t="shared" si="54"/>
        <v>143.63092523680447</v>
      </c>
      <c r="AW103" s="12">
        <f>AU103-'Surv-rate CEA'!AK101*'Unit cost and utilities'!$H$8-('Surv-rate CEA'!AJ100-'Surv-rate CEA'!AJ101)*'Unit cost and utilities'!$G$14</f>
        <v>32.327955391858893</v>
      </c>
      <c r="AX103" s="12">
        <f t="shared" si="55"/>
        <v>27.411700190483693</v>
      </c>
      <c r="AY103" s="12">
        <f>'Surv-rate CEA'!AO101*'Unit cost and utilities'!$H$5+'Surv-rate CEA'!AN101*'Unit cost and utilities'!$H$5+('Surv-rate CEA'!AM100-'Surv-rate CEA'!AM101)*'Unit cost and utilities'!$G$14</f>
        <v>355.72368850117937</v>
      </c>
      <c r="AZ103" s="12">
        <f t="shared" si="56"/>
        <v>301.62721340251909</v>
      </c>
      <c r="BA103" s="12">
        <f>AY103-'Surv-rate CEA'!AN101*'Unit cost and utilities'!$H$5-('Surv-rate CEA'!AM100-'Surv-rate CEA'!AM101)*'Unit cost and utilities'!$G$14</f>
        <v>24.52376784071047</v>
      </c>
      <c r="BB103" s="12">
        <f t="shared" si="57"/>
        <v>20.794329967427199</v>
      </c>
    </row>
    <row r="104" spans="1:54">
      <c r="A104" s="12">
        <v>99</v>
      </c>
      <c r="B104" s="12">
        <f t="shared" si="58"/>
        <v>5.6383561643835618</v>
      </c>
      <c r="C104" s="12">
        <f>'Surv-rate CEA'!D102*'Unit cost and utilities'!$H$7+'Surv-rate CEA'!E102*'Unit cost and utilities'!$H$7+'Unit cost and utilities'!$G$14*('Surv-rate CEA'!C101-'Surv-rate CEA'!C102)</f>
        <v>206.84318673486305</v>
      </c>
      <c r="D104" s="12">
        <f t="shared" si="32"/>
        <v>175.08960988305793</v>
      </c>
      <c r="E104" s="12">
        <f>C104-'Surv-rate CEA'!E102*'Unit cost and utilities'!$H$7-'Unit cost and utilities'!$G$14*('Surv-rate CEA'!C101-'Surv-rate CEA'!C102)</f>
        <v>6.3169845350669611</v>
      </c>
      <c r="F104" s="12">
        <f t="shared" si="33"/>
        <v>5.34723127863976</v>
      </c>
      <c r="G104" s="12">
        <f>'Surv-rate CEA'!G102*'Unit cost and utilities'!$H$4+'Surv-rate CEA'!H102*'Unit cost and utilities'!$H$4+('Surv-rate CEA'!F101-'Surv-rate CEA'!F102)*'Unit cost and utilities'!$G$14</f>
        <v>342.10768598657188</v>
      </c>
      <c r="H104" s="12">
        <f t="shared" si="34"/>
        <v>289.58895007823145</v>
      </c>
      <c r="I104" s="12">
        <f>G104-'Surv-rate CEA'!H102*'Unit cost and utilities'!$H$4-('Surv-rate CEA'!F101-'Surv-rate CEA'!F102)*'Unit cost and utilities'!$G$14</f>
        <v>6.7171892660213981</v>
      </c>
      <c r="J104" s="12">
        <f t="shared" si="35"/>
        <v>5.6859984931769549</v>
      </c>
      <c r="K104" s="12">
        <f>'Surv-rate CEA'!K102*'Unit cost and utilities'!$H$10+'Surv-rate CEA'!J102*'Unit cost and utilities'!$H$10+('Surv-rate CEA'!I101-'Surv-rate CEA'!I102)*'Unit cost and utilities'!$G$14</f>
        <v>189.5047955593414</v>
      </c>
      <c r="L104" s="12">
        <f t="shared" si="36"/>
        <v>160.41292560428946</v>
      </c>
      <c r="M104" s="12">
        <f>K104-'Surv-rate CEA'!J102*'Unit cost and utilities'!$H$10-('Surv-rate CEA'!I101-'Surv-rate CEA'!I102)*'Unit cost and utilities'!$G$14</f>
        <v>11.998788141839441</v>
      </c>
      <c r="N104" s="12">
        <f t="shared" si="37"/>
        <v>10.156791567503117</v>
      </c>
      <c r="O104" s="12">
        <f>'Surv-rate CEA'!N102*'Unit cost and utilities'!$H$3+'Surv-rate CEA'!M102*'Unit cost and utilities'!$H$3+('Surv-rate CEA'!L101-'Surv-rate CEA'!L102)*'Unit cost and utilities'!$G$14</f>
        <v>342.10768598657188</v>
      </c>
      <c r="P104" s="12">
        <f t="shared" si="38"/>
        <v>289.58895007823145</v>
      </c>
      <c r="Q104" s="12">
        <f>O104-'Surv-rate CEA'!M102*'Unit cost and utilities'!$H$3-('Surv-rate CEA'!L101-'Surv-rate CEA'!L102)*'Unit cost and utilities'!$G$14</f>
        <v>322.99406545955895</v>
      </c>
      <c r="R104" s="12">
        <f t="shared" si="39"/>
        <v>273.4095611684229</v>
      </c>
      <c r="S104" s="12">
        <f>'Surv-rate CEA'!Q102*'Unit cost and utilities'!$H$11+'Surv-rate CEA'!P102*'Unit cost and utilities'!$H$11+('Surv-rate CEA'!O101-'Surv-rate CEA'!O102)*'Unit cost and utilities'!$G$14</f>
        <v>189.5047955593414</v>
      </c>
      <c r="T104" s="12">
        <f t="shared" si="40"/>
        <v>160.41292560428946</v>
      </c>
      <c r="U104" s="12">
        <f>S104-'Surv-rate CEA'!P102*'Unit cost and utilities'!$H$11-('Surv-rate CEA'!O101-'Surv-rate CEA'!O102)*'Unit cost and utilities'!$G$14</f>
        <v>11.998788141839441</v>
      </c>
      <c r="V104" s="12">
        <f t="shared" si="41"/>
        <v>10.156791567503117</v>
      </c>
      <c r="W104" s="12">
        <f>'Surv-rate CEA'!T102*'Unit cost and utilities'!$H$4+'Surv-rate CEA'!S102*'Unit cost and utilities'!$H$4+('Surv-rate CEA'!R101-'Surv-rate CEA'!R102)*'Unit cost and utilities'!$G$14</f>
        <v>342.10768598657188</v>
      </c>
      <c r="X104" s="12">
        <f t="shared" si="42"/>
        <v>289.58895007823145</v>
      </c>
      <c r="Y104" s="12">
        <f>W104-'Surv-rate CEA'!S102*'Unit cost and utilities'!$H$4-('Surv-rate CEA'!R101-'Surv-rate CEA'!R102)*'Unit cost and utilities'!$G$14</f>
        <v>322.99406545955895</v>
      </c>
      <c r="Z104" s="12">
        <f t="shared" si="43"/>
        <v>273.4095611684229</v>
      </c>
      <c r="AA104" s="12">
        <f>'Surv-rate CEA'!W102*'Unit cost and utilities'!$H$6+'Surv-rate CEA'!V102*'Unit cost and utilities'!$H$6+('Surv-rate CEA'!U101-'Surv-rate CEA'!U102)*'Unit cost and utilities'!$G$14</f>
        <v>199.32484149330796</v>
      </c>
      <c r="AB104" s="12">
        <f t="shared" si="44"/>
        <v>168.72544504838345</v>
      </c>
      <c r="AC104" s="12">
        <f>AA104-'Surv-rate CEA'!V102*'Unit cost and utilities'!$H$6-('Surv-rate CEA'!U101-'Surv-rate CEA'!U102)*'Unit cost and utilities'!$G$14</f>
        <v>28.633703215767049</v>
      </c>
      <c r="AD104" s="12">
        <f t="shared" si="45"/>
        <v>24.237994031596031</v>
      </c>
      <c r="AE104" s="12">
        <f>'Surv-rate CEA'!Z102*'Unit cost and utilities'!$H$12+'Surv-rate CEA'!Y102*'Unit cost and utilities'!$H$12+('Surv-rate CEA'!X101-'Surv-rate CEA'!X102)*'Unit cost and utilities'!$G$14</f>
        <v>189.5047955593414</v>
      </c>
      <c r="AF104" s="12">
        <f t="shared" si="46"/>
        <v>160.41292560428946</v>
      </c>
      <c r="AG104" s="12">
        <f>AE104-'Surv-rate CEA'!Y102*'Unit cost and utilities'!$H$12-('Surv-rate CEA'!X101-'Surv-rate CEA'!X102)*'Unit cost and utilities'!$G$14</f>
        <v>11.998788141839441</v>
      </c>
      <c r="AH104" s="12">
        <f t="shared" si="47"/>
        <v>10.156791567503117</v>
      </c>
      <c r="AI104" s="12">
        <f>'Surv-rate CEA'!AC102*'Unit cost and utilities'!$H$5+'Surv-rate CEA'!AB102*'Unit cost and utilities'!$H$5+('Surv-rate CEA'!AA101-'Surv-rate CEA'!AA102)*'Unit cost and utilities'!$G$14</f>
        <v>350.07584695642913</v>
      </c>
      <c r="AJ104" s="12">
        <f t="shared" si="48"/>
        <v>296.33387708173018</v>
      </c>
      <c r="AK104" s="12">
        <f>AI104-'Surv-rate CEA'!AB102*'Unit cost and utilities'!$H$5-('Surv-rate CEA'!AA101-'Surv-rate CEA'!AA102)*'Unit cost and utilities'!$G$14</f>
        <v>23.682983898829342</v>
      </c>
      <c r="AL104" s="12">
        <f t="shared" si="49"/>
        <v>20.04728546861951</v>
      </c>
      <c r="AM104" s="12">
        <f>'Surv-rate CEA'!AF102*'Unit cost and utilities'!$H$9+'Surv-rate CEA'!AE102*'Unit cost and utilities'!$H$9+('Surv-rate CEA'!AD101-'Surv-rate CEA'!AD102)*'Unit cost and utilities'!G111</f>
        <v>273.20438153327387</v>
      </c>
      <c r="AN104" s="12">
        <f t="shared" si="50"/>
        <v>231.26335141180888</v>
      </c>
      <c r="AO104" s="12">
        <f>AM104-'Surv-rate CEA'!AE102*'Unit cost and utilities'!$H$9-('Surv-rate CEA'!AD101-'Surv-rate CEA'!AD102)*'Unit cost and utilities'!G111</f>
        <v>23.588129963011454</v>
      </c>
      <c r="AP104" s="12">
        <f t="shared" si="51"/>
        <v>19.966993055413194</v>
      </c>
      <c r="AQ104" s="13">
        <f>'Surv-rate CEA'!AI102*'Unit cost and utilities'!$H$4+'Surv-rate CEA'!AH102*'Unit cost and utilities'!$H$4+('Surv-rate CEA'!AG101-'Surv-rate CEA'!AG102)*'Unit cost and utilities'!$G$14</f>
        <v>342.10768598657188</v>
      </c>
      <c r="AR104" s="12">
        <f t="shared" si="52"/>
        <v>289.58895007823145</v>
      </c>
      <c r="AS104" s="13">
        <f>AQ104-'Surv-rate CEA'!AH102*'Unit cost and utilities'!$H$4-('Surv-rate CEA'!AG101-'Surv-rate CEA'!AG102)*'Unit cost and utilities'!$G$14</f>
        <v>322.99406545955895</v>
      </c>
      <c r="AT104" s="12">
        <f t="shared" si="53"/>
        <v>273.4095611684229</v>
      </c>
      <c r="AU104" s="12">
        <f>'Surv-rate CEA'!AL102*'Unit cost and utilities'!$H$8+'Surv-rate CEA'!AK102*'Unit cost and utilities'!$H$8+('Surv-rate CEA'!AJ101-'Surv-rate CEA'!AJ102)*'Unit cost and utilities'!$G$14</f>
        <v>166.73715518024244</v>
      </c>
      <c r="AV104" s="12">
        <f t="shared" si="54"/>
        <v>141.14046449565242</v>
      </c>
      <c r="AW104" s="12">
        <f>AU104-'Surv-rate CEA'!AK102*'Unit cost and utilities'!$H$8-('Surv-rate CEA'!AJ101-'Surv-rate CEA'!AJ102)*'Unit cost and utilities'!$G$14</f>
        <v>31.389814197930789</v>
      </c>
      <c r="AX104" s="12">
        <f t="shared" si="55"/>
        <v>26.571000036188426</v>
      </c>
      <c r="AY104" s="12">
        <f>'Surv-rate CEA'!AO102*'Unit cost and utilities'!$H$5+'Surv-rate CEA'!AN102*'Unit cost and utilities'!$H$5+('Surv-rate CEA'!AM101-'Surv-rate CEA'!AM102)*'Unit cost and utilities'!$G$14</f>
        <v>350.07584695642913</v>
      </c>
      <c r="AZ104" s="12">
        <f t="shared" si="56"/>
        <v>296.33387708173018</v>
      </c>
      <c r="BA104" s="12">
        <f>AY104-'Surv-rate CEA'!AN102*'Unit cost and utilities'!$H$5-('Surv-rate CEA'!AM101-'Surv-rate CEA'!AM102)*'Unit cost and utilities'!$G$14</f>
        <v>23.682983898829342</v>
      </c>
      <c r="BB104" s="12">
        <f t="shared" si="57"/>
        <v>20.04728546861951</v>
      </c>
    </row>
    <row r="105" spans="1:54">
      <c r="A105" s="12">
        <v>100</v>
      </c>
      <c r="B105" s="12">
        <f t="shared" si="58"/>
        <v>5.6958904109589037</v>
      </c>
      <c r="C105" s="12">
        <f>'Surv-rate CEA'!D103*'Unit cost and utilities'!$H$7+'Surv-rate CEA'!E103*'Unit cost and utilities'!$H$7+'Unit cost and utilities'!$G$14*('Surv-rate CEA'!C102-'Surv-rate CEA'!C103)</f>
        <v>203.80644616722984</v>
      </c>
      <c r="D105" s="12">
        <f t="shared" si="32"/>
        <v>172.22591114684656</v>
      </c>
      <c r="E105" s="12">
        <f>C105-'Surv-rate CEA'!E103*'Unit cost and utilities'!$H$7-'Unit cost and utilities'!$G$14*('Surv-rate CEA'!C102-'Surv-rate CEA'!C103)</f>
        <v>6.0918686144377752</v>
      </c>
      <c r="F105" s="12">
        <f t="shared" si="33"/>
        <v>5.1479118665733425</v>
      </c>
      <c r="G105" s="12">
        <f>'Surv-rate CEA'!G103*'Unit cost and utilities'!$H$4+'Surv-rate CEA'!H103*'Unit cost and utilities'!$H$4+('Surv-rate CEA'!F102-'Surv-rate CEA'!F103)*'Unit cost and utilities'!$G$14</f>
        <v>336.6633882541397</v>
      </c>
      <c r="H105" s="12">
        <f t="shared" si="34"/>
        <v>284.49619667219713</v>
      </c>
      <c r="I105" s="12">
        <f>G105-'Surv-rate CEA'!H103*'Unit cost and utilities'!$H$4-('Surv-rate CEA'!F102-'Surv-rate CEA'!F103)*'Unit cost and utilities'!$G$14</f>
        <v>6.4549670458294415</v>
      </c>
      <c r="J105" s="12">
        <f t="shared" si="35"/>
        <v>5.454746902257682</v>
      </c>
      <c r="K105" s="12">
        <f>'Surv-rate CEA'!K103*'Unit cost and utilities'!$H$10+'Surv-rate CEA'!J103*'Unit cost and utilities'!$H$10+('Surv-rate CEA'!I102-'Surv-rate CEA'!I103)*'Unit cost and utilities'!$G$14</f>
        <v>186.65375960546987</v>
      </c>
      <c r="L105" s="12">
        <f t="shared" si="36"/>
        <v>157.73109448490735</v>
      </c>
      <c r="M105" s="12">
        <f>K105-'Surv-rate CEA'!J103*'Unit cost and utilities'!$H$10-('Surv-rate CEA'!I102-'Surv-rate CEA'!I103)*'Unit cost and utilities'!$G$14</f>
        <v>11.60235677834028</v>
      </c>
      <c r="N105" s="12">
        <f t="shared" si="37"/>
        <v>9.8045302549500128</v>
      </c>
      <c r="O105" s="12">
        <f>'Surv-rate CEA'!N103*'Unit cost and utilities'!$H$3+'Surv-rate CEA'!M103*'Unit cost and utilities'!$H$3+('Surv-rate CEA'!L102-'Surv-rate CEA'!L103)*'Unit cost and utilities'!$G$14</f>
        <v>336.6633882541397</v>
      </c>
      <c r="P105" s="12">
        <f t="shared" si="38"/>
        <v>284.49619667219713</v>
      </c>
      <c r="Q105" s="12">
        <f>O105-'Surv-rate CEA'!M103*'Unit cost and utilities'!$H$3-('Surv-rate CEA'!L102-'Surv-rate CEA'!L103)*'Unit cost and utilities'!$G$14</f>
        <v>318.08654735049481</v>
      </c>
      <c r="R105" s="12">
        <f t="shared" si="39"/>
        <v>268.7979034580805</v>
      </c>
      <c r="S105" s="12">
        <f>'Surv-rate CEA'!Q103*'Unit cost and utilities'!$H$11+'Surv-rate CEA'!P103*'Unit cost and utilities'!$H$11+('Surv-rate CEA'!O102-'Surv-rate CEA'!O103)*'Unit cost and utilities'!$G$14</f>
        <v>186.65375960546987</v>
      </c>
      <c r="T105" s="12">
        <f t="shared" si="40"/>
        <v>157.73109448490735</v>
      </c>
      <c r="U105" s="12">
        <f>S105-'Surv-rate CEA'!P103*'Unit cost and utilities'!$H$11-('Surv-rate CEA'!O102-'Surv-rate CEA'!O103)*'Unit cost and utilities'!$G$14</f>
        <v>11.60235677834028</v>
      </c>
      <c r="V105" s="12">
        <f t="shared" si="41"/>
        <v>9.8045302549500128</v>
      </c>
      <c r="W105" s="12">
        <f>'Surv-rate CEA'!T103*'Unit cost and utilities'!$H$4+'Surv-rate CEA'!S103*'Unit cost and utilities'!$H$4+('Surv-rate CEA'!R102-'Surv-rate CEA'!R103)*'Unit cost and utilities'!$G$14</f>
        <v>336.6633882541397</v>
      </c>
      <c r="X105" s="12">
        <f t="shared" si="42"/>
        <v>284.49619667219713</v>
      </c>
      <c r="Y105" s="12">
        <f>W105-'Surv-rate CEA'!S103*'Unit cost and utilities'!$H$4-('Surv-rate CEA'!R102-'Surv-rate CEA'!R103)*'Unit cost and utilities'!$G$14</f>
        <v>318.08654735049481</v>
      </c>
      <c r="Z105" s="12">
        <f t="shared" si="43"/>
        <v>268.7979034580805</v>
      </c>
      <c r="AA105" s="12">
        <f>'Surv-rate CEA'!W103*'Unit cost and utilities'!$H$6+'Surv-rate CEA'!V103*'Unit cost and utilities'!$H$6+('Surv-rate CEA'!U102-'Surv-rate CEA'!U103)*'Unit cost and utilities'!$G$14</f>
        <v>196.36767659662914</v>
      </c>
      <c r="AB105" s="12">
        <f t="shared" si="44"/>
        <v>165.93980542643712</v>
      </c>
      <c r="AC105" s="12">
        <f>AA105-'Surv-rate CEA'!V103*'Unit cost and utilities'!$H$6-('Surv-rate CEA'!U102-'Surv-rate CEA'!U103)*'Unit cost and utilities'!$G$14</f>
        <v>27.795339560876869</v>
      </c>
      <c r="AD105" s="12">
        <f t="shared" si="45"/>
        <v>23.488352657795993</v>
      </c>
      <c r="AE105" s="12">
        <f>'Surv-rate CEA'!Z103*'Unit cost and utilities'!$H$12+'Surv-rate CEA'!Y103*'Unit cost and utilities'!$H$12+('Surv-rate CEA'!X102-'Surv-rate CEA'!X103)*'Unit cost and utilities'!$G$14</f>
        <v>186.65375960546987</v>
      </c>
      <c r="AF105" s="12">
        <f t="shared" si="46"/>
        <v>157.73109448490735</v>
      </c>
      <c r="AG105" s="12">
        <f>AE105-'Surv-rate CEA'!Y103*'Unit cost and utilities'!$H$12-('Surv-rate CEA'!X102-'Surv-rate CEA'!X103)*'Unit cost and utilities'!$G$14</f>
        <v>11.60235677834028</v>
      </c>
      <c r="AH105" s="12">
        <f t="shared" si="47"/>
        <v>9.8045302549500128</v>
      </c>
      <c r="AI105" s="12">
        <f>'Surv-rate CEA'!AC103*'Unit cost and utilities'!$H$5+'Surv-rate CEA'!AB103*'Unit cost and utilities'!$H$5+('Surv-rate CEA'!AA102-'Surv-rate CEA'!AA103)*'Unit cost and utilities'!$G$14</f>
        <v>344.55417163280771</v>
      </c>
      <c r="AJ105" s="12">
        <f t="shared" si="48"/>
        <v>291.16427505053451</v>
      </c>
      <c r="AK105" s="12">
        <f>AI105-'Surv-rate CEA'!AB103*'Unit cost and utilities'!$H$5-('Surv-rate CEA'!AA102-'Surv-rate CEA'!AA103)*'Unit cost and utilities'!$G$14</f>
        <v>22.875778379009908</v>
      </c>
      <c r="AL105" s="12">
        <f t="shared" si="49"/>
        <v>19.331095010044866</v>
      </c>
      <c r="AM105" s="12">
        <f>'Surv-rate CEA'!AF103*'Unit cost and utilities'!$H$9+'Surv-rate CEA'!AE103*'Unit cost and utilities'!$H$9+('Surv-rate CEA'!AD102-'Surv-rate CEA'!AD103)*'Unit cost and utilities'!G112</f>
        <v>269.73262327549207</v>
      </c>
      <c r="AN105" s="12">
        <f t="shared" si="50"/>
        <v>227.93659220932068</v>
      </c>
      <c r="AO105" s="12">
        <f>AM105-'Surv-rate CEA'!AE103*'Unit cost and utilities'!$H$9-('Surv-rate CEA'!AD102-'Surv-rate CEA'!AD103)*'Unit cost and utilities'!G112</f>
        <v>22.877087118636013</v>
      </c>
      <c r="AP105" s="12">
        <f t="shared" si="51"/>
        <v>19.332200955802708</v>
      </c>
      <c r="AQ105" s="13">
        <f>'Surv-rate CEA'!AI103*'Unit cost and utilities'!$H$4+'Surv-rate CEA'!AH103*'Unit cost and utilities'!$H$4+('Surv-rate CEA'!AG102-'Surv-rate CEA'!AG103)*'Unit cost and utilities'!$G$14</f>
        <v>336.6633882541397</v>
      </c>
      <c r="AR105" s="12">
        <f t="shared" si="52"/>
        <v>284.49619667219713</v>
      </c>
      <c r="AS105" s="13">
        <f>AQ105-'Surv-rate CEA'!AH103*'Unit cost and utilities'!$H$4-('Surv-rate CEA'!AG102-'Surv-rate CEA'!AG103)*'Unit cost and utilities'!$G$14</f>
        <v>318.08654735049481</v>
      </c>
      <c r="AT105" s="12">
        <f t="shared" si="53"/>
        <v>268.7979034580805</v>
      </c>
      <c r="AU105" s="12">
        <f>'Surv-rate CEA'!AL103*'Unit cost and utilities'!$H$8+'Surv-rate CEA'!AK103*'Unit cost and utilities'!$H$8+('Surv-rate CEA'!AJ102-'Surv-rate CEA'!AJ103)*'Unit cost and utilities'!$G$14</f>
        <v>164.14221162015625</v>
      </c>
      <c r="AV105" s="12">
        <f t="shared" si="54"/>
        <v>138.70779107125901</v>
      </c>
      <c r="AW105" s="12">
        <f>AU105-'Surv-rate CEA'!AK103*'Unit cost and utilities'!$H$8-('Surv-rate CEA'!AJ102-'Surv-rate CEA'!AJ103)*'Unit cost and utilities'!$G$14</f>
        <v>30.483819382068546</v>
      </c>
      <c r="AX105" s="12">
        <f t="shared" si="55"/>
        <v>25.760242951318503</v>
      </c>
      <c r="AY105" s="12">
        <f>'Surv-rate CEA'!AO103*'Unit cost and utilities'!$H$5+'Surv-rate CEA'!AN103*'Unit cost and utilities'!$H$5+('Surv-rate CEA'!AM102-'Surv-rate CEA'!AM103)*'Unit cost and utilities'!$G$14</f>
        <v>344.55417163280771</v>
      </c>
      <c r="AZ105" s="12">
        <f t="shared" si="56"/>
        <v>291.16427505053451</v>
      </c>
      <c r="BA105" s="12">
        <f>AY105-'Surv-rate CEA'!AN103*'Unit cost and utilities'!$H$5-('Surv-rate CEA'!AM102-'Surv-rate CEA'!AM103)*'Unit cost and utilities'!$G$14</f>
        <v>22.875778379009908</v>
      </c>
      <c r="BB105" s="12">
        <f t="shared" si="57"/>
        <v>19.331095010044866</v>
      </c>
    </row>
    <row r="106" spans="1:54">
      <c r="A106" s="12">
        <v>101</v>
      </c>
      <c r="B106" s="12">
        <f t="shared" si="58"/>
        <v>5.7534246575342465</v>
      </c>
      <c r="C106" s="12">
        <f>'Surv-rate CEA'!D104*'Unit cost and utilities'!$H$7+'Surv-rate CEA'!E104*'Unit cost and utilities'!$H$7+'Unit cost and utilities'!$G$14*('Surv-rate CEA'!C103-'Surv-rate CEA'!C104)</f>
        <v>200.8333640137015</v>
      </c>
      <c r="D106" s="12">
        <f t="shared" si="32"/>
        <v>169.42514177085857</v>
      </c>
      <c r="E106" s="12">
        <f>C106-'Surv-rate CEA'!E104*'Unit cost and utilities'!$H$7-'Unit cost and utilities'!$G$14*('Surv-rate CEA'!C103-'Surv-rate CEA'!C104)</f>
        <v>5.8760593274121682</v>
      </c>
      <c r="F106" s="12">
        <f t="shared" si="33"/>
        <v>4.9571055560910819</v>
      </c>
      <c r="G106" s="12">
        <f>'Surv-rate CEA'!G104*'Unit cost and utilities'!$H$4+'Surv-rate CEA'!H104*'Unit cost and utilities'!$H$4+('Surv-rate CEA'!F103-'Surv-rate CEA'!F104)*'Unit cost and utilities'!$G$14</f>
        <v>331.34074679447627</v>
      </c>
      <c r="H106" s="12">
        <f t="shared" si="34"/>
        <v>279.52254485109569</v>
      </c>
      <c r="I106" s="12">
        <f>G106-'Surv-rate CEA'!H104*'Unit cost and utilities'!$H$4-('Surv-rate CEA'!F103-'Surv-rate CEA'!F104)*'Unit cost and utilities'!$G$14</f>
        <v>6.2045258100684606</v>
      </c>
      <c r="J106" s="12">
        <f t="shared" si="35"/>
        <v>5.2342033414332674</v>
      </c>
      <c r="K106" s="12">
        <f>'Surv-rate CEA'!K104*'Unit cost and utilities'!$H$10+'Surv-rate CEA'!J104*'Unit cost and utilities'!$H$10+('Surv-rate CEA'!I103-'Surv-rate CEA'!I104)*'Unit cost and utilities'!$G$14</f>
        <v>183.86373726951905</v>
      </c>
      <c r="L106" s="12">
        <f t="shared" si="36"/>
        <v>155.10938586520379</v>
      </c>
      <c r="M106" s="12">
        <f>K106-'Surv-rate CEA'!J104*'Unit cost and utilities'!$H$10-('Surv-rate CEA'!I103-'Surv-rate CEA'!I104)*'Unit cost and utilities'!$G$14</f>
        <v>11.221218459668631</v>
      </c>
      <c r="N106" s="12">
        <f t="shared" si="37"/>
        <v>9.4663381142260317</v>
      </c>
      <c r="O106" s="12">
        <f>'Surv-rate CEA'!N104*'Unit cost and utilities'!$H$3+'Surv-rate CEA'!M104*'Unit cost and utilities'!$H$3+('Surv-rate CEA'!L103-'Surv-rate CEA'!L104)*'Unit cost and utilities'!$G$14</f>
        <v>331.34074679447627</v>
      </c>
      <c r="P106" s="12">
        <f t="shared" si="38"/>
        <v>279.52254485109569</v>
      </c>
      <c r="Q106" s="12">
        <f>O106-'Surv-rate CEA'!M104*'Unit cost and utilities'!$H$3-('Surv-rate CEA'!L103-'Surv-rate CEA'!L104)*'Unit cost and utilities'!$G$14</f>
        <v>313.28094848111192</v>
      </c>
      <c r="R106" s="12">
        <f t="shared" si="39"/>
        <v>264.28710872412762</v>
      </c>
      <c r="S106" s="12">
        <f>'Surv-rate CEA'!Q104*'Unit cost and utilities'!$H$11+'Surv-rate CEA'!P104*'Unit cost and utilities'!$H$11+('Surv-rate CEA'!O103-'Surv-rate CEA'!O104)*'Unit cost and utilities'!$G$14</f>
        <v>183.86373726951905</v>
      </c>
      <c r="T106" s="12">
        <f t="shared" si="40"/>
        <v>155.10938586520379</v>
      </c>
      <c r="U106" s="12">
        <f>S106-'Surv-rate CEA'!P104*'Unit cost and utilities'!$H$11-('Surv-rate CEA'!O103-'Surv-rate CEA'!O104)*'Unit cost and utilities'!$G$14</f>
        <v>11.221218459668631</v>
      </c>
      <c r="V106" s="12">
        <f t="shared" si="41"/>
        <v>9.4663381142260317</v>
      </c>
      <c r="W106" s="12">
        <f>'Surv-rate CEA'!T104*'Unit cost and utilities'!$H$4+'Surv-rate CEA'!S104*'Unit cost and utilities'!$H$4+('Surv-rate CEA'!R103-'Surv-rate CEA'!R104)*'Unit cost and utilities'!$G$14</f>
        <v>331.34074679447627</v>
      </c>
      <c r="X106" s="12">
        <f t="shared" si="42"/>
        <v>279.52254485109569</v>
      </c>
      <c r="Y106" s="12">
        <f>W106-'Surv-rate CEA'!S104*'Unit cost and utilities'!$H$4-('Surv-rate CEA'!R103-'Surv-rate CEA'!R104)*'Unit cost and utilities'!$G$14</f>
        <v>313.28094848111192</v>
      </c>
      <c r="Z106" s="12">
        <f t="shared" si="43"/>
        <v>264.28710872412762</v>
      </c>
      <c r="AA106" s="12">
        <f>'Surv-rate CEA'!W104*'Unit cost and utilities'!$H$6+'Surv-rate CEA'!V104*'Unit cost and utilities'!$H$6+('Surv-rate CEA'!U103-'Surv-rate CEA'!U104)*'Unit cost and utilities'!$G$14</f>
        <v>193.47305371001607</v>
      </c>
      <c r="AB106" s="12">
        <f t="shared" si="44"/>
        <v>163.21590645379075</v>
      </c>
      <c r="AC106" s="12">
        <f>AA106-'Surv-rate CEA'!V104*'Unit cost and utilities'!$H$6-('Surv-rate CEA'!U103-'Surv-rate CEA'!U104)*'Unit cost and utilities'!$G$14</f>
        <v>26.985919231923585</v>
      </c>
      <c r="AD106" s="12">
        <f t="shared" si="45"/>
        <v>22.765605775411249</v>
      </c>
      <c r="AE106" s="12">
        <f>'Surv-rate CEA'!Z104*'Unit cost and utilities'!$H$12+'Surv-rate CEA'!Y104*'Unit cost and utilities'!$H$12+('Surv-rate CEA'!X103-'Surv-rate CEA'!X104)*'Unit cost and utilities'!$G$14</f>
        <v>183.86373726951905</v>
      </c>
      <c r="AF106" s="12">
        <f t="shared" si="46"/>
        <v>155.10938586520379</v>
      </c>
      <c r="AG106" s="12">
        <f>AE106-'Surv-rate CEA'!Y104*'Unit cost and utilities'!$H$12-('Surv-rate CEA'!X103-'Surv-rate CEA'!X104)*'Unit cost and utilities'!$G$14</f>
        <v>11.221218459668631</v>
      </c>
      <c r="AH106" s="12">
        <f t="shared" si="47"/>
        <v>9.4663381142260317</v>
      </c>
      <c r="AI106" s="12">
        <f>'Surv-rate CEA'!AC104*'Unit cost and utilities'!$H$5+'Surv-rate CEA'!AB104*'Unit cost and utilities'!$H$5+('Surv-rate CEA'!AA103-'Surv-rate CEA'!AA104)*'Unit cost and utilities'!$G$14</f>
        <v>339.15496897125894</v>
      </c>
      <c r="AJ106" s="12">
        <f t="shared" si="48"/>
        <v>286.11470500651717</v>
      </c>
      <c r="AK106" s="12">
        <f>AI106-'Surv-rate CEA'!AB104*'Unit cost and utilities'!$H$5-('Surv-rate CEA'!AA103-'Surv-rate CEA'!AA104)*'Unit cost and utilities'!$G$14</f>
        <v>22.100612158370357</v>
      </c>
      <c r="AL106" s="12">
        <f t="shared" si="49"/>
        <v>18.644309258790305</v>
      </c>
      <c r="AM106" s="12">
        <f>'Surv-rate CEA'!AF104*'Unit cost and utilities'!$H$9+'Surv-rate CEA'!AE104*'Unit cost and utilities'!$H$9+('Surv-rate CEA'!AD103-'Surv-rate CEA'!AD104)*'Unit cost and utilities'!G113</f>
        <v>266.32476634047003</v>
      </c>
      <c r="AN106" s="12">
        <f t="shared" si="50"/>
        <v>224.67437876132249</v>
      </c>
      <c r="AO106" s="12">
        <f>AM106-'Surv-rate CEA'!AE104*'Unit cost and utilities'!$H$9-('Surv-rate CEA'!AD103-'Surv-rate CEA'!AD104)*'Unit cost and utilities'!G113</f>
        <v>22.191259412000335</v>
      </c>
      <c r="AP106" s="12">
        <f t="shared" si="51"/>
        <v>18.720780236970754</v>
      </c>
      <c r="AQ106" s="13">
        <f>'Surv-rate CEA'!AI104*'Unit cost and utilities'!$H$4+'Surv-rate CEA'!AH104*'Unit cost and utilities'!$H$4+('Surv-rate CEA'!AG103-'Surv-rate CEA'!AG104)*'Unit cost and utilities'!$G$14</f>
        <v>331.34074679447627</v>
      </c>
      <c r="AR106" s="12">
        <f t="shared" si="52"/>
        <v>279.52254485109569</v>
      </c>
      <c r="AS106" s="13">
        <f>AQ106-'Surv-rate CEA'!AH104*'Unit cost and utilities'!$H$4-('Surv-rate CEA'!AG103-'Surv-rate CEA'!AG104)*'Unit cost and utilities'!$G$14</f>
        <v>313.28094848111192</v>
      </c>
      <c r="AT106" s="12">
        <f t="shared" si="53"/>
        <v>264.28710872412762</v>
      </c>
      <c r="AU106" s="12">
        <f>'Surv-rate CEA'!AL104*'Unit cost and utilities'!$H$8+'Surv-rate CEA'!AK104*'Unit cost and utilities'!$H$8+('Surv-rate CEA'!AJ103-'Surv-rate CEA'!AJ104)*'Unit cost and utilities'!$G$14</f>
        <v>161.60440965648954</v>
      </c>
      <c r="AV106" s="12">
        <f t="shared" si="54"/>
        <v>136.33118257670924</v>
      </c>
      <c r="AW106" s="12">
        <f>AU106-'Surv-rate CEA'!AK104*'Unit cost and utilities'!$H$8-('Surv-rate CEA'!AJ103-'Surv-rate CEA'!AJ104)*'Unit cost and utilities'!$G$14</f>
        <v>29.608692383669442</v>
      </c>
      <c r="AX106" s="12">
        <f t="shared" si="55"/>
        <v>24.978204838568043</v>
      </c>
      <c r="AY106" s="12">
        <f>'Surv-rate CEA'!AO104*'Unit cost and utilities'!$H$5+'Surv-rate CEA'!AN104*'Unit cost and utilities'!$H$5+('Surv-rate CEA'!AM103-'Surv-rate CEA'!AM104)*'Unit cost and utilities'!$G$14</f>
        <v>339.15496897125894</v>
      </c>
      <c r="AZ106" s="12">
        <f t="shared" si="56"/>
        <v>286.11470500651717</v>
      </c>
      <c r="BA106" s="12">
        <f>AY106-'Surv-rate CEA'!AN104*'Unit cost and utilities'!$H$5-('Surv-rate CEA'!AM103-'Surv-rate CEA'!AM104)*'Unit cost and utilities'!$G$14</f>
        <v>22.100612158370357</v>
      </c>
      <c r="BB106" s="12">
        <f t="shared" si="57"/>
        <v>18.644309258790305</v>
      </c>
    </row>
    <row r="107" spans="1:54">
      <c r="A107" s="12">
        <v>102</v>
      </c>
      <c r="B107" s="12">
        <f t="shared" si="58"/>
        <v>5.8109589041095893</v>
      </c>
      <c r="C107" s="12">
        <f>'Surv-rate CEA'!D105*'Unit cost and utilities'!$H$7+'Surv-rate CEA'!E105*'Unit cost and utilities'!$H$7+'Unit cost and utilities'!$G$14*('Surv-rate CEA'!C104-'Surv-rate CEA'!C105)</f>
        <v>197.92217454715842</v>
      </c>
      <c r="D107" s="12">
        <f t="shared" si="32"/>
        <v>166.68551785769188</v>
      </c>
      <c r="E107" s="12">
        <f>C107-'Surv-rate CEA'!E105*'Unit cost and utilities'!$H$7-'Unit cost and utilities'!$G$14*('Surv-rate CEA'!C104-'Surv-rate CEA'!C105)</f>
        <v>5.6691166215245801</v>
      </c>
      <c r="F107" s="12">
        <f t="shared" si="33"/>
        <v>4.7744000489915797</v>
      </c>
      <c r="G107" s="12">
        <f>'Surv-rate CEA'!G105*'Unit cost and utilities'!$H$4+'Surv-rate CEA'!H105*'Unit cost and utilities'!$H$4+('Surv-rate CEA'!F104-'Surv-rate CEA'!F105)*'Unit cost and utilities'!$G$14</f>
        <v>326.13620386850971</v>
      </c>
      <c r="H107" s="12">
        <f t="shared" si="34"/>
        <v>274.66443392886009</v>
      </c>
      <c r="I107" s="12">
        <f>G107-'Surv-rate CEA'!H105*'Unit cost and utilities'!$H$4-('Surv-rate CEA'!F104-'Surv-rate CEA'!F105)*'Unit cost and utilities'!$G$14</f>
        <v>5.9652643018775304</v>
      </c>
      <c r="J107" s="12">
        <f t="shared" si="35"/>
        <v>5.0238088359298221</v>
      </c>
      <c r="K107" s="12">
        <f>'Surv-rate CEA'!K105*'Unit cost and utilities'!$H$10+'Surv-rate CEA'!J105*'Unit cost and utilities'!$H$10+('Surv-rate CEA'!I104-'Surv-rate CEA'!I105)*'Unit cost and utilities'!$G$14</f>
        <v>181.13300525346287</v>
      </c>
      <c r="L107" s="12">
        <f t="shared" si="36"/>
        <v>152.54606438552264</v>
      </c>
      <c r="M107" s="12">
        <f>K107-'Surv-rate CEA'!J105*'Unit cost and utilities'!$H$10-('Surv-rate CEA'!I104-'Surv-rate CEA'!I105)*'Unit cost and utilities'!$G$14</f>
        <v>10.854694732415505</v>
      </c>
      <c r="N107" s="12">
        <f t="shared" si="37"/>
        <v>9.1415750498877841</v>
      </c>
      <c r="O107" s="12">
        <f>'Surv-rate CEA'!N105*'Unit cost and utilities'!$H$3+'Surv-rate CEA'!M105*'Unit cost and utilities'!$H$3+('Surv-rate CEA'!L104-'Surv-rate CEA'!L105)*'Unit cost and utilities'!$G$14</f>
        <v>326.13620386850971</v>
      </c>
      <c r="P107" s="12">
        <f t="shared" si="38"/>
        <v>274.66443392886009</v>
      </c>
      <c r="Q107" s="12">
        <f>O107-'Surv-rate CEA'!M105*'Unit cost and utilities'!$H$3-('Surv-rate CEA'!L104-'Surv-rate CEA'!L105)*'Unit cost and utilities'!$G$14</f>
        <v>308.5745994405911</v>
      </c>
      <c r="R107" s="12">
        <f t="shared" si="39"/>
        <v>259.87445329542646</v>
      </c>
      <c r="S107" s="12">
        <f>'Surv-rate CEA'!Q105*'Unit cost and utilities'!$H$11+'Surv-rate CEA'!P105*'Unit cost and utilities'!$H$11+('Surv-rate CEA'!O104-'Surv-rate CEA'!O105)*'Unit cost and utilities'!$G$14</f>
        <v>181.13300525346287</v>
      </c>
      <c r="T107" s="12">
        <f t="shared" si="40"/>
        <v>152.54606438552264</v>
      </c>
      <c r="U107" s="12">
        <f>S107-'Surv-rate CEA'!P105*'Unit cost and utilities'!$H$11-('Surv-rate CEA'!O104-'Surv-rate CEA'!O105)*'Unit cost and utilities'!$G$14</f>
        <v>10.854694732415505</v>
      </c>
      <c r="V107" s="12">
        <f t="shared" si="41"/>
        <v>9.1415750498877841</v>
      </c>
      <c r="W107" s="12">
        <f>'Surv-rate CEA'!T105*'Unit cost and utilities'!$H$4+'Surv-rate CEA'!S105*'Unit cost and utilities'!$H$4+('Surv-rate CEA'!R104-'Surv-rate CEA'!R105)*'Unit cost and utilities'!$G$14</f>
        <v>326.13620386850971</v>
      </c>
      <c r="X107" s="12">
        <f t="shared" si="42"/>
        <v>274.66443392886009</v>
      </c>
      <c r="Y107" s="12">
        <f>W107-'Surv-rate CEA'!S105*'Unit cost and utilities'!$H$4-('Surv-rate CEA'!R104-'Surv-rate CEA'!R105)*'Unit cost and utilities'!$G$14</f>
        <v>308.5745994405911</v>
      </c>
      <c r="Z107" s="12">
        <f t="shared" si="43"/>
        <v>259.87445329542646</v>
      </c>
      <c r="AA107" s="12">
        <f>'Surv-rate CEA'!W105*'Unit cost and utilities'!$H$6+'Surv-rate CEA'!V105*'Unit cost and utilities'!$H$6+('Surv-rate CEA'!U104-'Surv-rate CEA'!U105)*'Unit cost and utilities'!$G$14</f>
        <v>190.63922453525615</v>
      </c>
      <c r="AB107" s="12">
        <f t="shared" si="44"/>
        <v>160.55198432592297</v>
      </c>
      <c r="AC107" s="12">
        <f>AA107-'Surv-rate CEA'!V105*'Unit cost and utilities'!$H$6-('Surv-rate CEA'!U104-'Surv-rate CEA'!U105)*'Unit cost and utilities'!$G$14</f>
        <v>26.204283718062364</v>
      </c>
      <c r="AD107" s="12">
        <f t="shared" si="45"/>
        <v>22.068646990306718</v>
      </c>
      <c r="AE107" s="12">
        <f>'Surv-rate CEA'!Z105*'Unit cost and utilities'!$H$12+'Surv-rate CEA'!Y105*'Unit cost and utilities'!$H$12+('Surv-rate CEA'!X104-'Surv-rate CEA'!X105)*'Unit cost and utilities'!$G$14</f>
        <v>181.13300525346287</v>
      </c>
      <c r="AF107" s="12">
        <f t="shared" si="46"/>
        <v>152.54606438552264</v>
      </c>
      <c r="AG107" s="12">
        <f>AE107-'Surv-rate CEA'!Y105*'Unit cost and utilities'!$H$12-('Surv-rate CEA'!X104-'Surv-rate CEA'!X105)*'Unit cost and utilities'!$G$14</f>
        <v>10.854694732415505</v>
      </c>
      <c r="AH107" s="12">
        <f t="shared" si="47"/>
        <v>9.1415750498877841</v>
      </c>
      <c r="AI107" s="12">
        <f>'Surv-rate CEA'!AC105*'Unit cost and utilities'!$H$5+'Surv-rate CEA'!AB105*'Unit cost and utilities'!$H$5+('Surv-rate CEA'!AA104-'Surv-rate CEA'!AA105)*'Unit cost and utilities'!$G$14</f>
        <v>333.87468019222626</v>
      </c>
      <c r="AJ107" s="12">
        <f t="shared" si="48"/>
        <v>281.18160127708387</v>
      </c>
      <c r="AK107" s="12">
        <f>AI107-'Surv-rate CEA'!AB105*'Unit cost and utilities'!$H$5-('Surv-rate CEA'!AA104-'Surv-rate CEA'!AA105)*'Unit cost and utilities'!$G$14</f>
        <v>21.35602603000396</v>
      </c>
      <c r="AL107" s="12">
        <f t="shared" si="49"/>
        <v>17.985555516142469</v>
      </c>
      <c r="AM107" s="12">
        <f>'Surv-rate CEA'!AF105*'Unit cost and utilities'!$H$9+'Surv-rate CEA'!AE105*'Unit cost and utilities'!$H$9+('Surv-rate CEA'!AD104-'Surv-rate CEA'!AD105)*'Unit cost and utilities'!G114</f>
        <v>262.97923874080186</v>
      </c>
      <c r="AN107" s="12">
        <f t="shared" si="50"/>
        <v>221.47508582919156</v>
      </c>
      <c r="AO107" s="12">
        <f>AM107-'Surv-rate CEA'!AE105*'Unit cost and utilities'!$H$9-('Surv-rate CEA'!AD104-'Surv-rate CEA'!AD105)*'Unit cost and utilities'!G114</f>
        <v>21.529612065155874</v>
      </c>
      <c r="AP107" s="12">
        <f t="shared" si="51"/>
        <v>18.131745695329624</v>
      </c>
      <c r="AQ107" s="13">
        <f>'Surv-rate CEA'!AI105*'Unit cost and utilities'!$H$4+'Surv-rate CEA'!AH105*'Unit cost and utilities'!$H$4+('Surv-rate CEA'!AG104-'Surv-rate CEA'!AG105)*'Unit cost and utilities'!$G$14</f>
        <v>326.13620386850971</v>
      </c>
      <c r="AR107" s="12">
        <f t="shared" si="52"/>
        <v>274.66443392886009</v>
      </c>
      <c r="AS107" s="13">
        <f>AQ107-'Surv-rate CEA'!AH105*'Unit cost and utilities'!$H$4-('Surv-rate CEA'!AG104-'Surv-rate CEA'!AG105)*'Unit cost and utilities'!$G$14</f>
        <v>308.5745994405911</v>
      </c>
      <c r="AT107" s="12">
        <f t="shared" si="53"/>
        <v>259.87445329542646</v>
      </c>
      <c r="AU107" s="12">
        <f>'Surv-rate CEA'!AL105*'Unit cost and utilities'!$H$8+'Surv-rate CEA'!AK105*'Unit cost and utilities'!$H$8+('Surv-rate CEA'!AJ104-'Surv-rate CEA'!AJ105)*'Unit cost and utilities'!$G$14</f>
        <v>159.12209463933516</v>
      </c>
      <c r="AV107" s="12">
        <f t="shared" si="54"/>
        <v>134.00898008645609</v>
      </c>
      <c r="AW107" s="12">
        <f>AU107-'Surv-rate CEA'!AK105*'Unit cost and utilities'!$H$8-('Surv-rate CEA'!AJ104-'Surv-rate CEA'!AJ105)*'Unit cost and utilities'!$G$14</f>
        <v>28.763212773924053</v>
      </c>
      <c r="AX107" s="12">
        <f t="shared" si="55"/>
        <v>24.223718375376663</v>
      </c>
      <c r="AY107" s="12">
        <f>'Surv-rate CEA'!AO105*'Unit cost and utilities'!$H$5+'Surv-rate CEA'!AN105*'Unit cost and utilities'!$H$5+('Surv-rate CEA'!AM104-'Surv-rate CEA'!AM105)*'Unit cost and utilities'!$G$14</f>
        <v>333.87468019222626</v>
      </c>
      <c r="AZ107" s="12">
        <f t="shared" si="56"/>
        <v>281.18160127708387</v>
      </c>
      <c r="BA107" s="12">
        <f>AY107-'Surv-rate CEA'!AN105*'Unit cost and utilities'!$H$5-('Surv-rate CEA'!AM104-'Surv-rate CEA'!AM105)*'Unit cost and utilities'!$G$14</f>
        <v>21.35602603000396</v>
      </c>
      <c r="BB107" s="12">
        <f t="shared" si="57"/>
        <v>17.985555516142469</v>
      </c>
    </row>
    <row r="108" spans="1:54">
      <c r="A108" s="12">
        <v>103</v>
      </c>
      <c r="B108" s="12">
        <f t="shared" si="58"/>
        <v>5.8684931506849312</v>
      </c>
      <c r="C108" s="12">
        <f>'Surv-rate CEA'!D106*'Unit cost and utilities'!$H$7+'Surv-rate CEA'!E106*'Unit cost and utilities'!$H$7+'Unit cost and utilities'!$G$14*('Surv-rate CEA'!C105-'Surv-rate CEA'!C106)</f>
        <v>195.07117346520639</v>
      </c>
      <c r="D108" s="12">
        <f t="shared" si="32"/>
        <v>164.00531824189216</v>
      </c>
      <c r="E108" s="12">
        <f>C108-'Surv-rate CEA'!E106*'Unit cost and utilities'!$H$7-'Unit cost and utilities'!$G$14*('Surv-rate CEA'!C105-'Surv-rate CEA'!C106)</f>
        <v>5.4706239460148218</v>
      </c>
      <c r="F108" s="12">
        <f t="shared" si="33"/>
        <v>4.5994054647336533</v>
      </c>
      <c r="G108" s="12">
        <f>'Surv-rate CEA'!G106*'Unit cost and utilities'!$H$4+'Surv-rate CEA'!H106*'Unit cost and utilities'!$H$4+('Surv-rate CEA'!F105-'Surv-rate CEA'!F106)*'Unit cost and utilities'!$G$14</f>
        <v>321.04633130229104</v>
      </c>
      <c r="H108" s="12">
        <f t="shared" si="34"/>
        <v>269.91843438628626</v>
      </c>
      <c r="I108" s="12">
        <f>G108-'Surv-rate CEA'!H106*'Unit cost and utilities'!$H$4-('Surv-rate CEA'!F105-'Surv-rate CEA'!F106)*'Unit cost and utilities'!$G$14</f>
        <v>5.7366157235997264</v>
      </c>
      <c r="J108" s="12">
        <f t="shared" si="35"/>
        <v>4.8230370006372389</v>
      </c>
      <c r="K108" s="12">
        <f>'Surv-rate CEA'!K106*'Unit cost and utilities'!$H$10+'Surv-rate CEA'!J106*'Unit cost and utilities'!$H$10+('Surv-rate CEA'!I105-'Surv-rate CEA'!I106)*'Unit cost and utilities'!$G$14</f>
        <v>178.45990119985285</v>
      </c>
      <c r="L108" s="12">
        <f t="shared" si="36"/>
        <v>150.03945672638767</v>
      </c>
      <c r="M108" s="12">
        <f>K108-'Surv-rate CEA'!J106*'Unit cost and utilities'!$H$10-('Surv-rate CEA'!I105-'Surv-rate CEA'!I106)*'Unit cost and utilities'!$G$14</f>
        <v>10.502141295260476</v>
      </c>
      <c r="N108" s="12">
        <f t="shared" si="37"/>
        <v>8.8296337934201556</v>
      </c>
      <c r="O108" s="12">
        <f>'Surv-rate CEA'!N106*'Unit cost and utilities'!$H$3+'Surv-rate CEA'!M106*'Unit cost and utilities'!$H$3+('Surv-rate CEA'!L105-'Surv-rate CEA'!L106)*'Unit cost and utilities'!$G$14</f>
        <v>321.04633130229104</v>
      </c>
      <c r="P108" s="12">
        <f t="shared" si="38"/>
        <v>269.91843438628626</v>
      </c>
      <c r="Q108" s="12">
        <f>O108-'Surv-rate CEA'!M106*'Unit cost and utilities'!$H$3-('Surv-rate CEA'!L105-'Surv-rate CEA'!L106)*'Unit cost and utilities'!$G$14</f>
        <v>303.96491348360257</v>
      </c>
      <c r="R108" s="12">
        <f t="shared" si="39"/>
        <v>255.55729985465646</v>
      </c>
      <c r="S108" s="12">
        <f>'Surv-rate CEA'!Q106*'Unit cost and utilities'!$H$11+'Surv-rate CEA'!P106*'Unit cost and utilities'!$H$11+('Surv-rate CEA'!O105-'Surv-rate CEA'!O106)*'Unit cost and utilities'!$G$14</f>
        <v>178.45990119985285</v>
      </c>
      <c r="T108" s="12">
        <f t="shared" si="40"/>
        <v>150.03945672638767</v>
      </c>
      <c r="U108" s="12">
        <f>S108-'Surv-rate CEA'!P106*'Unit cost and utilities'!$H$11-('Surv-rate CEA'!O105-'Surv-rate CEA'!O106)*'Unit cost and utilities'!$G$14</f>
        <v>10.502141295260476</v>
      </c>
      <c r="V108" s="12">
        <f t="shared" si="41"/>
        <v>8.8296337934201556</v>
      </c>
      <c r="W108" s="12">
        <f>'Surv-rate CEA'!T106*'Unit cost and utilities'!$H$4+'Surv-rate CEA'!S106*'Unit cost and utilities'!$H$4+('Surv-rate CEA'!R105-'Surv-rate CEA'!R106)*'Unit cost and utilities'!$G$14</f>
        <v>321.04633130229104</v>
      </c>
      <c r="X108" s="12">
        <f t="shared" si="42"/>
        <v>269.91843438628626</v>
      </c>
      <c r="Y108" s="12">
        <f>W108-'Surv-rate CEA'!S106*'Unit cost and utilities'!$H$4-('Surv-rate CEA'!R105-'Surv-rate CEA'!R106)*'Unit cost and utilities'!$G$14</f>
        <v>303.96491348360257</v>
      </c>
      <c r="Z108" s="12">
        <f t="shared" si="43"/>
        <v>255.55729985465646</v>
      </c>
      <c r="AA108" s="12">
        <f>'Surv-rate CEA'!W106*'Unit cost and utilities'!$H$6+'Surv-rate CEA'!V106*'Unit cost and utilities'!$H$6+('Surv-rate CEA'!U105-'Surv-rate CEA'!U106)*'Unit cost and utilities'!$G$14</f>
        <v>187.86450202313017</v>
      </c>
      <c r="AB108" s="12">
        <f t="shared" si="44"/>
        <v>157.94633770506115</v>
      </c>
      <c r="AC108" s="12">
        <f>AA108-'Surv-rate CEA'!V106*'Unit cost and utilities'!$H$6-('Surv-rate CEA'!U105-'Surv-rate CEA'!U106)*'Unit cost and utilities'!$G$14</f>
        <v>25.449327472626113</v>
      </c>
      <c r="AD108" s="12">
        <f t="shared" si="45"/>
        <v>21.396421506300278</v>
      </c>
      <c r="AE108" s="12">
        <f>'Surv-rate CEA'!Z106*'Unit cost and utilities'!$H$12+'Surv-rate CEA'!Y106*'Unit cost and utilities'!$H$12+('Surv-rate CEA'!X105-'Surv-rate CEA'!X106)*'Unit cost and utilities'!$G$14</f>
        <v>178.45990119985285</v>
      </c>
      <c r="AF108" s="12">
        <f t="shared" si="46"/>
        <v>150.03945672638767</v>
      </c>
      <c r="AG108" s="12">
        <f>AE108-'Surv-rate CEA'!Y106*'Unit cost and utilities'!$H$12-('Surv-rate CEA'!X105-'Surv-rate CEA'!X106)*'Unit cost and utilities'!$G$14</f>
        <v>10.502141295260476</v>
      </c>
      <c r="AH108" s="12">
        <f t="shared" si="47"/>
        <v>8.8296337934201556</v>
      </c>
      <c r="AI108" s="12">
        <f>'Surv-rate CEA'!AC106*'Unit cost and utilities'!$H$5+'Surv-rate CEA'!AB106*'Unit cost and utilities'!$H$5+('Surv-rate CEA'!AA105-'Surv-rate CEA'!AA106)*'Unit cost and utilities'!$G$14</f>
        <v>328.70987538522672</v>
      </c>
      <c r="AJ108" s="12">
        <f t="shared" si="48"/>
        <v>276.3615287905285</v>
      </c>
      <c r="AK108" s="12">
        <f>AI108-'Surv-rate CEA'!AB106*'Unit cost and utilities'!$H$5-('Surv-rate CEA'!AA105-'Surv-rate CEA'!AA106)*'Unit cost and utilities'!$G$14</f>
        <v>20.640636056383041</v>
      </c>
      <c r="AL108" s="12">
        <f t="shared" si="49"/>
        <v>17.353533200260195</v>
      </c>
      <c r="AM108" s="12">
        <f>'Surv-rate CEA'!AF106*'Unit cost and utilities'!$H$9+'Surv-rate CEA'!AE106*'Unit cost and utilities'!$H$9+('Surv-rate CEA'!AD105-'Surv-rate CEA'!AD106)*'Unit cost and utilities'!G115</f>
        <v>259.69451732311762</v>
      </c>
      <c r="AN108" s="12">
        <f t="shared" si="50"/>
        <v>218.33713922292682</v>
      </c>
      <c r="AO108" s="12">
        <f>AM108-'Surv-rate CEA'!AE106*'Unit cost and utilities'!$H$9-('Surv-rate CEA'!AD105-'Surv-rate CEA'!AD106)*'Unit cost and utilities'!G115</f>
        <v>20.89115873078353</v>
      </c>
      <c r="AP108" s="12">
        <f t="shared" si="51"/>
        <v>17.564159148789646</v>
      </c>
      <c r="AQ108" s="13">
        <f>'Surv-rate CEA'!AI106*'Unit cost and utilities'!$H$4+'Surv-rate CEA'!AH106*'Unit cost and utilities'!$H$4+('Surv-rate CEA'!AG105-'Surv-rate CEA'!AG106)*'Unit cost and utilities'!$G$14</f>
        <v>321.04633130229104</v>
      </c>
      <c r="AR108" s="12">
        <f t="shared" si="52"/>
        <v>269.91843438628626</v>
      </c>
      <c r="AS108" s="13">
        <f>AQ108-'Surv-rate CEA'!AH106*'Unit cost and utilities'!$H$4-('Surv-rate CEA'!AG105-'Surv-rate CEA'!AG106)*'Unit cost and utilities'!$G$14</f>
        <v>303.96491348360257</v>
      </c>
      <c r="AT108" s="12">
        <f t="shared" si="53"/>
        <v>255.55729985465646</v>
      </c>
      <c r="AU108" s="12">
        <f>'Surv-rate CEA'!AL106*'Unit cost and utilities'!$H$8+'Surv-rate CEA'!AK106*'Unit cost and utilities'!$H$8+('Surv-rate CEA'!AJ105-'Surv-rate CEA'!AJ106)*'Unit cost and utilities'!$G$14</f>
        <v>156.69367175977749</v>
      </c>
      <c r="AV108" s="12">
        <f t="shared" si="54"/>
        <v>131.73958533671603</v>
      </c>
      <c r="AW108" s="12">
        <f>AU108-'Surv-rate CEA'!AK106*'Unit cost and utilities'!$H$8-('Surv-rate CEA'!AJ105-'Surv-rate CEA'!AJ106)*'Unit cost and utilities'!$G$14</f>
        <v>27.946215274930772</v>
      </c>
      <c r="AX108" s="12">
        <f t="shared" si="55"/>
        <v>23.495670059312726</v>
      </c>
      <c r="AY108" s="12">
        <f>'Surv-rate CEA'!AO106*'Unit cost and utilities'!$H$5+'Surv-rate CEA'!AN106*'Unit cost and utilities'!$H$5+('Surv-rate CEA'!AM105-'Surv-rate CEA'!AM106)*'Unit cost and utilities'!$G$14</f>
        <v>328.70987538522672</v>
      </c>
      <c r="AZ108" s="12">
        <f t="shared" si="56"/>
        <v>276.3615287905285</v>
      </c>
      <c r="BA108" s="12">
        <f>AY108-'Surv-rate CEA'!AN106*'Unit cost and utilities'!$H$5-('Surv-rate CEA'!AM105-'Surv-rate CEA'!AM106)*'Unit cost and utilities'!$G$14</f>
        <v>20.640636056383041</v>
      </c>
      <c r="BB108" s="12">
        <f t="shared" si="57"/>
        <v>17.353533200260195</v>
      </c>
    </row>
    <row r="109" spans="1:54">
      <c r="A109" s="12">
        <v>104</v>
      </c>
      <c r="B109" s="12">
        <f t="shared" si="58"/>
        <v>5.9260273972602739</v>
      </c>
      <c r="C109" s="12">
        <f>'Surv-rate CEA'!D107*'Unit cost and utilities'!$H$7+'Surv-rate CEA'!E107*'Unit cost and utilities'!$H$7+'Unit cost and utilities'!$G$14*('Surv-rate CEA'!C106-'Surv-rate CEA'!C107)</f>
        <v>192.27871531277714</v>
      </c>
      <c r="D109" s="12">
        <f t="shared" si="32"/>
        <v>161.38288184226238</v>
      </c>
      <c r="E109" s="12">
        <f>C109-'Surv-rate CEA'!E107*'Unit cost and utilities'!$H$7-'Unit cost and utilities'!$G$14*('Surv-rate CEA'!C106-'Surv-rate CEA'!C107)</f>
        <v>5.2801868496967206</v>
      </c>
      <c r="F109" s="12">
        <f t="shared" si="33"/>
        <v>4.4317529846375479</v>
      </c>
      <c r="G109" s="12">
        <f>'Surv-rate CEA'!G107*'Unit cost and utilities'!$H$4+'Surv-rate CEA'!H107*'Unit cost and utilities'!$H$4+('Surv-rate CEA'!F106-'Surv-rate CEA'!F107)*'Unit cost and utilities'!$G$14</f>
        <v>316.06782481995458</v>
      </c>
      <c r="H109" s="12">
        <f t="shared" si="34"/>
        <v>265.2812420973674</v>
      </c>
      <c r="I109" s="12">
        <f>G109-'Surv-rate CEA'!H107*'Unit cost and utilities'!$H$4-('Surv-rate CEA'!F106-'Surv-rate CEA'!F107)*'Unit cost and utilities'!$G$14</f>
        <v>5.5180455413767309</v>
      </c>
      <c r="J109" s="12">
        <f t="shared" si="35"/>
        <v>4.6313919362090088</v>
      </c>
      <c r="K109" s="12">
        <f>'Surv-rate CEA'!K107*'Unit cost and utilities'!$H$10+'Surv-rate CEA'!J107*'Unit cost and utilities'!$H$10+('Surv-rate CEA'!I106-'Surv-rate CEA'!I107)*'Unit cost and utilities'!$G$14</f>
        <v>175.84282109516224</v>
      </c>
      <c r="L109" s="12">
        <f t="shared" si="36"/>
        <v>147.58794894925583</v>
      </c>
      <c r="M109" s="12">
        <f>K109-'Surv-rate CEA'!J107*'Unit cost and utilities'!$H$10-('Surv-rate CEA'!I106-'Surv-rate CEA'!I107)*'Unit cost and utilities'!$G$14</f>
        <v>10.162946071206251</v>
      </c>
      <c r="N109" s="12">
        <f t="shared" si="37"/>
        <v>8.5299380241374791</v>
      </c>
      <c r="O109" s="12">
        <f>'Surv-rate CEA'!N107*'Unit cost and utilities'!$H$3+'Surv-rate CEA'!M107*'Unit cost and utilities'!$H$3+('Surv-rate CEA'!L106-'Surv-rate CEA'!L107)*'Unit cost and utilities'!$G$14</f>
        <v>316.06782481995458</v>
      </c>
      <c r="P109" s="12">
        <f t="shared" si="38"/>
        <v>265.2812420973674</v>
      </c>
      <c r="Q109" s="12">
        <f>O109-'Surv-rate CEA'!M107*'Unit cost and utilities'!$H$3-('Surv-rate CEA'!L106-'Surv-rate CEA'!L107)*'Unit cost and utilities'!$G$14</f>
        <v>299.44938368888938</v>
      </c>
      <c r="R109" s="12">
        <f t="shared" si="39"/>
        <v>251.33309439368304</v>
      </c>
      <c r="S109" s="12">
        <f>'Surv-rate CEA'!Q107*'Unit cost and utilities'!$H$11+'Surv-rate CEA'!P107*'Unit cost and utilities'!$H$11+('Surv-rate CEA'!O106-'Surv-rate CEA'!O107)*'Unit cost and utilities'!$G$14</f>
        <v>175.84282109516224</v>
      </c>
      <c r="T109" s="12">
        <f t="shared" si="40"/>
        <v>147.58794894925583</v>
      </c>
      <c r="U109" s="12">
        <f>S109-'Surv-rate CEA'!P107*'Unit cost and utilities'!$H$11-('Surv-rate CEA'!O106-'Surv-rate CEA'!O107)*'Unit cost and utilities'!$G$14</f>
        <v>10.162946071206251</v>
      </c>
      <c r="V109" s="12">
        <f t="shared" si="41"/>
        <v>8.5299380241374791</v>
      </c>
      <c r="W109" s="12">
        <f>'Surv-rate CEA'!T107*'Unit cost and utilities'!$H$4+'Surv-rate CEA'!S107*'Unit cost and utilities'!$H$4+('Surv-rate CEA'!R106-'Surv-rate CEA'!R107)*'Unit cost and utilities'!$G$14</f>
        <v>316.06782481995458</v>
      </c>
      <c r="X109" s="12">
        <f t="shared" si="42"/>
        <v>265.2812420973674</v>
      </c>
      <c r="Y109" s="12">
        <f>W109-'Surv-rate CEA'!S107*'Unit cost and utilities'!$H$4-('Surv-rate CEA'!R106-'Surv-rate CEA'!R107)*'Unit cost and utilities'!$G$14</f>
        <v>299.44938368888938</v>
      </c>
      <c r="Z109" s="12">
        <f t="shared" si="43"/>
        <v>251.33309439368304</v>
      </c>
      <c r="AA109" s="12">
        <f>'Surv-rate CEA'!W107*'Unit cost and utilities'!$H$6+'Surv-rate CEA'!V107*'Unit cost and utilities'!$H$6+('Surv-rate CEA'!U106-'Surv-rate CEA'!U107)*'Unit cost and utilities'!$G$14</f>
        <v>185.14725778614437</v>
      </c>
      <c r="AB109" s="12">
        <f t="shared" si="44"/>
        <v>155.39732506593617</v>
      </c>
      <c r="AC109" s="12">
        <f>AA109-'Surv-rate CEA'!V107*'Unit cost and utilities'!$H$6-('Surv-rate CEA'!U106-'Surv-rate CEA'!U107)*'Unit cost and utilities'!$G$14</f>
        <v>24.719995183884897</v>
      </c>
      <c r="AD109" s="12">
        <f t="shared" si="45"/>
        <v>20.747923426743906</v>
      </c>
      <c r="AE109" s="12">
        <f>'Surv-rate CEA'!Z107*'Unit cost and utilities'!$H$12+'Surv-rate CEA'!Y107*'Unit cost and utilities'!$H$12+('Surv-rate CEA'!X106-'Surv-rate CEA'!X107)*'Unit cost and utilities'!$G$14</f>
        <v>175.84282109516224</v>
      </c>
      <c r="AF109" s="12">
        <f t="shared" si="46"/>
        <v>147.58794894925583</v>
      </c>
      <c r="AG109" s="12">
        <f>AE109-'Surv-rate CEA'!Y107*'Unit cost and utilities'!$H$12-('Surv-rate CEA'!X106-'Surv-rate CEA'!X107)*'Unit cost and utilities'!$G$14</f>
        <v>10.162946071206251</v>
      </c>
      <c r="AH109" s="12">
        <f t="shared" si="47"/>
        <v>8.5299380241374791</v>
      </c>
      <c r="AI109" s="12">
        <f>'Surv-rate CEA'!AC107*'Unit cost and utilities'!$H$5+'Surv-rate CEA'!AB107*'Unit cost and utilities'!$H$5+('Surv-rate CEA'!AA106-'Surv-rate CEA'!AA107)*'Unit cost and utilities'!$G$14</f>
        <v>323.65724790136142</v>
      </c>
      <c r="AJ109" s="12">
        <f t="shared" si="48"/>
        <v>271.65117735725948</v>
      </c>
      <c r="AK109" s="12">
        <f>AI109-'Surv-rate CEA'!AB107*'Unit cost and utilities'!$H$5-('Surv-rate CEA'!AA106-'Surv-rate CEA'!AA107)*'Unit cost and utilities'!$G$14</f>
        <v>19.953129222249899</v>
      </c>
      <c r="AL109" s="12">
        <f t="shared" si="49"/>
        <v>16.747009623086289</v>
      </c>
      <c r="AM109" s="12">
        <f>'Surv-rate CEA'!AF107*'Unit cost and utilities'!$H$9+'Surv-rate CEA'!AE107*'Unit cost and utilities'!$H$9+('Surv-rate CEA'!AD106-'Surv-rate CEA'!AD107)*'Unit cost and utilities'!G116</f>
        <v>256.46912593003475</v>
      </c>
      <c r="AN109" s="12">
        <f t="shared" si="50"/>
        <v>215.25901386862819</v>
      </c>
      <c r="AO109" s="12">
        <f>AM109-'Surv-rate CEA'!AE107*'Unit cost and utilities'!$H$9-('Surv-rate CEA'!AD106-'Surv-rate CEA'!AD107)*'Unit cost and utilities'!G116</f>
        <v>20.274958940142682</v>
      </c>
      <c r="AP109" s="12">
        <f t="shared" si="51"/>
        <v>17.01712692260919</v>
      </c>
      <c r="AQ109" s="13">
        <f>'Surv-rate CEA'!AI107*'Unit cost and utilities'!$H$4+'Surv-rate CEA'!AH107*'Unit cost and utilities'!$H$4+('Surv-rate CEA'!AG106-'Surv-rate CEA'!AG107)*'Unit cost and utilities'!$G$14</f>
        <v>316.06782481995458</v>
      </c>
      <c r="AR109" s="12">
        <f t="shared" si="52"/>
        <v>265.2812420973674</v>
      </c>
      <c r="AS109" s="13">
        <f>AQ109-'Surv-rate CEA'!AH107*'Unit cost and utilities'!$H$4-('Surv-rate CEA'!AG106-'Surv-rate CEA'!AG107)*'Unit cost and utilities'!$G$14</f>
        <v>299.44938368888938</v>
      </c>
      <c r="AT109" s="12">
        <f t="shared" si="53"/>
        <v>251.33309439368304</v>
      </c>
      <c r="AU109" s="12">
        <f>'Surv-rate CEA'!AL107*'Unit cost and utilities'!$H$8+'Surv-rate CEA'!AK107*'Unit cost and utilities'!$H$8+('Surv-rate CEA'!AJ106-'Surv-rate CEA'!AJ107)*'Unit cost and utilities'!$G$14</f>
        <v>154.3176034465977</v>
      </c>
      <c r="AV109" s="12">
        <f t="shared" si="54"/>
        <v>129.5214580703435</v>
      </c>
      <c r="AW109" s="12">
        <f>AU109-'Surv-rate CEA'!AK107*'Unit cost and utilities'!$H$8-('Surv-rate CEA'!AJ106-'Surv-rate CEA'!AJ107)*'Unit cost and utilities'!$G$14</f>
        <v>27.156586949158374</v>
      </c>
      <c r="AX109" s="12">
        <f t="shared" si="55"/>
        <v>22.792997424213187</v>
      </c>
      <c r="AY109" s="12">
        <f>'Surv-rate CEA'!AO107*'Unit cost and utilities'!$H$5+'Surv-rate CEA'!AN107*'Unit cost and utilities'!$H$5+('Surv-rate CEA'!AM106-'Surv-rate CEA'!AM107)*'Unit cost and utilities'!$G$14</f>
        <v>323.65724790136142</v>
      </c>
      <c r="AZ109" s="12">
        <f t="shared" si="56"/>
        <v>271.65117735725948</v>
      </c>
      <c r="BA109" s="12">
        <f>AY109-'Surv-rate CEA'!AN107*'Unit cost and utilities'!$H$5-('Surv-rate CEA'!AM106-'Surv-rate CEA'!AM107)*'Unit cost and utilities'!$G$14</f>
        <v>19.953129222249899</v>
      </c>
      <c r="BB109" s="12">
        <f t="shared" si="57"/>
        <v>16.747009623086289</v>
      </c>
    </row>
    <row r="110" spans="1:54">
      <c r="A110" s="12">
        <v>105</v>
      </c>
      <c r="B110" s="12">
        <f t="shared" si="58"/>
        <v>5.9835616438356167</v>
      </c>
      <c r="C110" s="12">
        <f>'Surv-rate CEA'!D108*'Unit cost and utilities'!$H$7+'Surv-rate CEA'!E108*'Unit cost and utilities'!$H$7+'Unit cost and utilities'!$G$14*('Surv-rate CEA'!C107-'Surv-rate CEA'!C108)</f>
        <v>189.54321103111729</v>
      </c>
      <c r="D110" s="12">
        <f t="shared" si="32"/>
        <v>158.81660514451576</v>
      </c>
      <c r="E110" s="12">
        <f>C110-'Surv-rate CEA'!E108*'Unit cost and utilities'!$H$7-'Unit cost and utilities'!$G$14*('Surv-rate CEA'!C107-'Surv-rate CEA'!C108)</f>
        <v>5.0974316713718348</v>
      </c>
      <c r="F110" s="12">
        <f t="shared" si="33"/>
        <v>4.2710935865199886</v>
      </c>
      <c r="G110" s="12">
        <f>'Surv-rate CEA'!G108*'Unit cost and utilities'!$H$4+'Surv-rate CEA'!H108*'Unit cost and utilities'!$H$4+('Surv-rate CEA'!F107-'Surv-rate CEA'!F108)*'Unit cost and utilities'!$G$14</f>
        <v>311.1974986665395</v>
      </c>
      <c r="H110" s="12">
        <f t="shared" si="34"/>
        <v>260.74967285201762</v>
      </c>
      <c r="I110" s="12">
        <f>G110-'Surv-rate CEA'!H108*'Unit cost and utilities'!$H$4-('Surv-rate CEA'!F107-'Surv-rate CEA'!F108)*'Unit cost and utilities'!$G$14</f>
        <v>5.3090494438480533</v>
      </c>
      <c r="J110" s="12">
        <f t="shared" si="35"/>
        <v>4.4484062743766906</v>
      </c>
      <c r="K110" s="12">
        <f>'Surv-rate CEA'!K108*'Unit cost and utilities'!$H$10+'Surv-rate CEA'!J108*'Unit cost and utilities'!$H$10+('Surv-rate CEA'!I107-'Surv-rate CEA'!I108)*'Unit cost and utilities'!$G$14</f>
        <v>173.28021680260562</v>
      </c>
      <c r="L110" s="12">
        <f t="shared" si="36"/>
        <v>145.18998397034429</v>
      </c>
      <c r="M110" s="12">
        <f>K110-'Surv-rate CEA'!J108*'Unit cost and utilities'!$H$10-('Surv-rate CEA'!I107-'Surv-rate CEA'!I108)*'Unit cost and utilities'!$G$14</f>
        <v>9.8365274005665295</v>
      </c>
      <c r="N110" s="12">
        <f t="shared" si="37"/>
        <v>8.2419406090599452</v>
      </c>
      <c r="O110" s="12">
        <f>'Surv-rate CEA'!N108*'Unit cost and utilities'!$H$3+'Surv-rate CEA'!M108*'Unit cost and utilities'!$H$3+('Surv-rate CEA'!L107-'Surv-rate CEA'!L108)*'Unit cost and utilities'!$G$14</f>
        <v>311.1974986665395</v>
      </c>
      <c r="P110" s="12">
        <f t="shared" si="38"/>
        <v>260.74967285201762</v>
      </c>
      <c r="Q110" s="12">
        <f>O110-'Surv-rate CEA'!M108*'Unit cost and utilities'!$H$3-('Surv-rate CEA'!L107-'Surv-rate CEA'!L108)*'Unit cost and utilities'!$G$14</f>
        <v>295.02558021683859</v>
      </c>
      <c r="R110" s="12">
        <f t="shared" si="39"/>
        <v>247.19936327942202</v>
      </c>
      <c r="S110" s="12">
        <f>'Surv-rate CEA'!Q108*'Unit cost and utilities'!$H$11+'Surv-rate CEA'!P108*'Unit cost and utilities'!$H$11+('Surv-rate CEA'!O107-'Surv-rate CEA'!O108)*'Unit cost and utilities'!$G$14</f>
        <v>173.28021680260562</v>
      </c>
      <c r="T110" s="12">
        <f t="shared" si="40"/>
        <v>145.18998397034429</v>
      </c>
      <c r="U110" s="12">
        <f>S110-'Surv-rate CEA'!P108*'Unit cost and utilities'!$H$11-('Surv-rate CEA'!O107-'Surv-rate CEA'!O108)*'Unit cost and utilities'!$G$14</f>
        <v>9.8365274005665295</v>
      </c>
      <c r="V110" s="12">
        <f t="shared" si="41"/>
        <v>8.2419406090599452</v>
      </c>
      <c r="W110" s="12">
        <f>'Surv-rate CEA'!T108*'Unit cost and utilities'!$H$4+'Surv-rate CEA'!S108*'Unit cost and utilities'!$H$4+('Surv-rate CEA'!R107-'Surv-rate CEA'!R108)*'Unit cost and utilities'!$G$14</f>
        <v>311.1974986665395</v>
      </c>
      <c r="X110" s="12">
        <f t="shared" si="42"/>
        <v>260.74967285201762</v>
      </c>
      <c r="Y110" s="12">
        <f>W110-'Surv-rate CEA'!S108*'Unit cost and utilities'!$H$4-('Surv-rate CEA'!R107-'Surv-rate CEA'!R108)*'Unit cost and utilities'!$G$14</f>
        <v>295.02558021683859</v>
      </c>
      <c r="Z110" s="12">
        <f t="shared" si="43"/>
        <v>247.19936327942202</v>
      </c>
      <c r="AA110" s="12">
        <f>'Surv-rate CEA'!W108*'Unit cost and utilities'!$H$6+'Surv-rate CEA'!V108*'Unit cost and utilities'!$H$6+('Surv-rate CEA'!U107-'Surv-rate CEA'!U108)*'Unit cost and utilities'!$G$14</f>
        <v>182.48591963932634</v>
      </c>
      <c r="AB110" s="12">
        <f t="shared" si="44"/>
        <v>152.90336217336102</v>
      </c>
      <c r="AC110" s="12">
        <f>AA110-'Surv-rate CEA'!V108*'Unit cost and utilities'!$H$6-('Surv-rate CEA'!U107-'Surv-rate CEA'!U108)*'Unit cost and utilities'!$G$14</f>
        <v>24.015279202473522</v>
      </c>
      <c r="AD110" s="12">
        <f t="shared" si="45"/>
        <v>20.122193212757121</v>
      </c>
      <c r="AE110" s="12">
        <f>'Surv-rate CEA'!Z108*'Unit cost and utilities'!$H$12+'Surv-rate CEA'!Y108*'Unit cost and utilities'!$H$12+('Surv-rate CEA'!X107-'Surv-rate CEA'!X108)*'Unit cost and utilities'!$G$14</f>
        <v>173.28021680260562</v>
      </c>
      <c r="AF110" s="12">
        <f t="shared" si="46"/>
        <v>145.18998397034429</v>
      </c>
      <c r="AG110" s="12">
        <f>AE110-'Surv-rate CEA'!Y108*'Unit cost and utilities'!$H$12-('Surv-rate CEA'!X107-'Surv-rate CEA'!X108)*'Unit cost and utilities'!$G$14</f>
        <v>9.8365274005665295</v>
      </c>
      <c r="AH110" s="12">
        <f t="shared" si="47"/>
        <v>8.2419406090599452</v>
      </c>
      <c r="AI110" s="12">
        <f>'Surv-rate CEA'!AC108*'Unit cost and utilities'!$H$5+'Surv-rate CEA'!AB108*'Unit cost and utilities'!$H$5+('Surv-rate CEA'!AA107-'Surv-rate CEA'!AA108)*'Unit cost and utilities'!$G$14</f>
        <v>318.71360903121291</v>
      </c>
      <c r="AJ110" s="12">
        <f t="shared" si="48"/>
        <v>267.04735624313088</v>
      </c>
      <c r="AK110" s="12">
        <f>AI110-'Surv-rate CEA'!AB108*'Unit cost and utilities'!$H$5-('Surv-rate CEA'!AA107-'Surv-rate CEA'!AA108)*'Unit cost and utilities'!$G$14</f>
        <v>19.292259365787238</v>
      </c>
      <c r="AL110" s="12">
        <f t="shared" si="49"/>
        <v>16.16481604049017</v>
      </c>
      <c r="AM110" s="12">
        <f>'Surv-rate CEA'!AF108*'Unit cost and utilities'!$H$9+'Surv-rate CEA'!AE108*'Unit cost and utilities'!$H$9+('Surv-rate CEA'!AD107-'Surv-rate CEA'!AD108)*'Unit cost and utilities'!G117</f>
        <v>253.30163364337017</v>
      </c>
      <c r="AN110" s="12">
        <f t="shared" si="50"/>
        <v>212.23923196170608</v>
      </c>
      <c r="AO110" s="12">
        <f>AM110-'Surv-rate CEA'!AE108*'Unit cost and utilities'!$H$9-('Surv-rate CEA'!AD107-'Surv-rate CEA'!AD108)*'Unit cost and utilities'!G117</f>
        <v>19.680115700717636</v>
      </c>
      <c r="AP110" s="12">
        <f t="shared" si="51"/>
        <v>16.489797484364345</v>
      </c>
      <c r="AQ110" s="13">
        <f>'Surv-rate CEA'!AI108*'Unit cost and utilities'!$H$4+'Surv-rate CEA'!AH108*'Unit cost and utilities'!$H$4+('Surv-rate CEA'!AG107-'Surv-rate CEA'!AG108)*'Unit cost and utilities'!$G$14</f>
        <v>311.1974986665395</v>
      </c>
      <c r="AR110" s="12">
        <f t="shared" si="52"/>
        <v>260.74967285201762</v>
      </c>
      <c r="AS110" s="13">
        <f>AQ110-'Surv-rate CEA'!AH108*'Unit cost and utilities'!$H$4-('Surv-rate CEA'!AG107-'Surv-rate CEA'!AG108)*'Unit cost and utilities'!$G$14</f>
        <v>295.02558021683859</v>
      </c>
      <c r="AT110" s="12">
        <f t="shared" si="53"/>
        <v>247.19936327942202</v>
      </c>
      <c r="AU110" s="12">
        <f>'Surv-rate CEA'!AL108*'Unit cost and utilities'!$H$8+'Surv-rate CEA'!AK108*'Unit cost and utilities'!$H$8+('Surv-rate CEA'!AJ107-'Surv-rate CEA'!AJ108)*'Unit cost and utilities'!$G$14</f>
        <v>151.99240689510131</v>
      </c>
      <c r="AV110" s="12">
        <f t="shared" si="54"/>
        <v>127.35311351700693</v>
      </c>
      <c r="AW110" s="12">
        <f>AU110-'Surv-rate CEA'!AK108*'Unit cost and utilities'!$H$8-('Surv-rate CEA'!AJ107-'Surv-rate CEA'!AJ108)*'Unit cost and utilities'!$G$14</f>
        <v>26.393264548508704</v>
      </c>
      <c r="AX110" s="12">
        <f t="shared" si="55"/>
        <v>22.114686416213051</v>
      </c>
      <c r="AY110" s="12">
        <f>'Surv-rate CEA'!AO108*'Unit cost and utilities'!$H$5+'Surv-rate CEA'!AN108*'Unit cost and utilities'!$H$5+('Surv-rate CEA'!AM107-'Surv-rate CEA'!AM108)*'Unit cost and utilities'!$G$14</f>
        <v>318.71360903121291</v>
      </c>
      <c r="AZ110" s="12">
        <f t="shared" si="56"/>
        <v>267.04735624313088</v>
      </c>
      <c r="BA110" s="12">
        <f>AY110-'Surv-rate CEA'!AN108*'Unit cost and utilities'!$H$5-('Surv-rate CEA'!AM107-'Surv-rate CEA'!AM108)*'Unit cost and utilities'!$G$14</f>
        <v>19.292259365787238</v>
      </c>
      <c r="BB110" s="12">
        <f t="shared" si="57"/>
        <v>16.16481604049017</v>
      </c>
    </row>
    <row r="111" spans="1:54">
      <c r="A111" s="12">
        <v>106</v>
      </c>
      <c r="B111" s="12">
        <f t="shared" si="58"/>
        <v>6.0410958904109586</v>
      </c>
      <c r="C111" s="12">
        <f>'Surv-rate CEA'!D109*'Unit cost and utilities'!$H$7+'Surv-rate CEA'!E109*'Unit cost and utilities'!$H$7+'Unit cost and utilities'!$G$14*('Surv-rate CEA'!C108-'Surv-rate CEA'!C109)</f>
        <v>186.86312562657315</v>
      </c>
      <c r="D111" s="12">
        <f t="shared" si="32"/>
        <v>156.30493980735844</v>
      </c>
      <c r="E111" s="12">
        <f>C111-'Surv-rate CEA'!E109*'Unit cost and utilities'!$H$7-'Unit cost and utilities'!$G$14*('Surv-rate CEA'!C108-'Surv-rate CEA'!C109)</f>
        <v>4.922004316091229</v>
      </c>
      <c r="F111" s="12">
        <f t="shared" si="33"/>
        <v>4.117096863164071</v>
      </c>
      <c r="G111" s="12">
        <f>'Surv-rate CEA'!G109*'Unit cost and utilities'!$H$4+'Surv-rate CEA'!H109*'Unit cost and utilities'!$H$4+('Surv-rate CEA'!F108-'Surv-rate CEA'!F109)*'Unit cost and utilities'!$G$14</f>
        <v>306.43228050326894</v>
      </c>
      <c r="H111" s="12">
        <f t="shared" si="34"/>
        <v>256.32065715743215</v>
      </c>
      <c r="I111" s="12">
        <f>G111-'Surv-rate CEA'!H109*'Unit cost and utilities'!$H$4-('Surv-rate CEA'!F108-'Surv-rate CEA'!F109)*'Unit cost and utilities'!$G$14</f>
        <v>5.1091514431277645</v>
      </c>
      <c r="J111" s="12">
        <f t="shared" si="35"/>
        <v>4.2736393609333891</v>
      </c>
      <c r="K111" s="12">
        <f>'Surv-rate CEA'!K109*'Unit cost and utilities'!$H$10+'Surv-rate CEA'!J109*'Unit cost and utilities'!$H$10+('Surv-rate CEA'!I108-'Surv-rate CEA'!I109)*'Unit cost and utilities'!$G$14</f>
        <v>170.77059371691712</v>
      </c>
      <c r="L111" s="12">
        <f t="shared" si="36"/>
        <v>142.84405915981199</v>
      </c>
      <c r="M111" s="12">
        <f>K111-'Surv-rate CEA'!J109*'Unit cost and utilities'!$H$10-('Surv-rate CEA'!I108-'Surv-rate CEA'!I109)*'Unit cost and utilities'!$G$14</f>
        <v>9.5223323463977163</v>
      </c>
      <c r="N111" s="12">
        <f t="shared" si="37"/>
        <v>7.9651219535080866</v>
      </c>
      <c r="O111" s="12">
        <f>'Surv-rate CEA'!N109*'Unit cost and utilities'!$H$3+'Surv-rate CEA'!M109*'Unit cost and utilities'!$H$3+('Surv-rate CEA'!L108-'Surv-rate CEA'!L109)*'Unit cost and utilities'!$G$14</f>
        <v>306.43228050326894</v>
      </c>
      <c r="P111" s="12">
        <f t="shared" si="38"/>
        <v>256.32065715743215</v>
      </c>
      <c r="Q111" s="12">
        <f>O111-'Surv-rate CEA'!M109*'Unit cost and utilities'!$H$3-('Surv-rate CEA'!L108-'Surv-rate CEA'!L109)*'Unit cost and utilities'!$G$14</f>
        <v>290.69114766347468</v>
      </c>
      <c r="R111" s="12">
        <f t="shared" si="39"/>
        <v>243.15371042691149</v>
      </c>
      <c r="S111" s="12">
        <f>'Surv-rate CEA'!Q109*'Unit cost and utilities'!$H$11+'Surv-rate CEA'!P109*'Unit cost and utilities'!$H$11+('Surv-rate CEA'!O108-'Surv-rate CEA'!O109)*'Unit cost and utilities'!$G$14</f>
        <v>170.77059371691712</v>
      </c>
      <c r="T111" s="12">
        <f t="shared" si="40"/>
        <v>142.84405915981199</v>
      </c>
      <c r="U111" s="12">
        <f>S111-'Surv-rate CEA'!P109*'Unit cost and utilities'!$H$11-('Surv-rate CEA'!O108-'Surv-rate CEA'!O109)*'Unit cost and utilities'!$G$14</f>
        <v>9.5223323463977163</v>
      </c>
      <c r="V111" s="12">
        <f t="shared" si="41"/>
        <v>7.9651219535080866</v>
      </c>
      <c r="W111" s="12">
        <f>'Surv-rate CEA'!T109*'Unit cost and utilities'!$H$4+'Surv-rate CEA'!S109*'Unit cost and utilities'!$H$4+('Surv-rate CEA'!R108-'Surv-rate CEA'!R109)*'Unit cost and utilities'!$G$14</f>
        <v>306.43228050326894</v>
      </c>
      <c r="X111" s="12">
        <f t="shared" si="42"/>
        <v>256.32065715743215</v>
      </c>
      <c r="Y111" s="12">
        <f>W111-'Surv-rate CEA'!S109*'Unit cost and utilities'!$H$4-('Surv-rate CEA'!R108-'Surv-rate CEA'!R109)*'Unit cost and utilities'!$G$14</f>
        <v>290.69114766347468</v>
      </c>
      <c r="Z111" s="12">
        <f t="shared" si="43"/>
        <v>243.15371042691149</v>
      </c>
      <c r="AA111" s="12">
        <f>'Surv-rate CEA'!W109*'Unit cost and utilities'!$H$6+'Surv-rate CEA'!V109*'Unit cost and utilities'!$H$6+('Surv-rate CEA'!U108-'Surv-rate CEA'!U109)*'Unit cost and utilities'!$G$14</f>
        <v>179.87896926176245</v>
      </c>
      <c r="AB111" s="12">
        <f t="shared" si="44"/>
        <v>150.46291968409193</v>
      </c>
      <c r="AC111" s="12">
        <f>AA111-'Surv-rate CEA'!V109*'Unit cost and utilities'!$H$6-('Surv-rate CEA'!U108-'Surv-rate CEA'!U109)*'Unit cost and utilities'!$G$14</f>
        <v>23.334217115581087</v>
      </c>
      <c r="AD111" s="12">
        <f t="shared" si="45"/>
        <v>19.518315288118416</v>
      </c>
      <c r="AE111" s="12">
        <f>'Surv-rate CEA'!Z109*'Unit cost and utilities'!$H$12+'Surv-rate CEA'!Y109*'Unit cost and utilities'!$H$12+('Surv-rate CEA'!X108-'Surv-rate CEA'!X109)*'Unit cost and utilities'!$G$14</f>
        <v>170.77059371691712</v>
      </c>
      <c r="AF111" s="12">
        <f t="shared" si="46"/>
        <v>142.84405915981199</v>
      </c>
      <c r="AG111" s="12">
        <f>AE111-'Surv-rate CEA'!Y109*'Unit cost and utilities'!$H$12-('Surv-rate CEA'!X108-'Surv-rate CEA'!X109)*'Unit cost and utilities'!$G$14</f>
        <v>9.5223323463977163</v>
      </c>
      <c r="AH111" s="12">
        <f t="shared" si="47"/>
        <v>7.9651219535080866</v>
      </c>
      <c r="AI111" s="12">
        <f>'Surv-rate CEA'!AC109*'Unit cost and utilities'!$H$5+'Surv-rate CEA'!AB109*'Unit cost and utilities'!$H$5+('Surv-rate CEA'!AA108-'Surv-rate CEA'!AA109)*'Unit cost and utilities'!$G$14</f>
        <v>313.87588295131775</v>
      </c>
      <c r="AJ111" s="12">
        <f t="shared" si="48"/>
        <v>262.54698901766898</v>
      </c>
      <c r="AK111" s="12">
        <f>AI111-'Surv-rate CEA'!AB109*'Unit cost and utilities'!$H$5-('Surv-rate CEA'!AA108-'Surv-rate CEA'!AA109)*'Unit cost and utilities'!$G$14</f>
        <v>18.65684336849338</v>
      </c>
      <c r="AL111" s="12">
        <f t="shared" si="49"/>
        <v>15.605843956261939</v>
      </c>
      <c r="AM111" s="12">
        <f>'Surv-rate CEA'!AF109*'Unit cost and utilities'!$H$9+'Surv-rate CEA'!AE109*'Unit cost and utilities'!$H$9+('Surv-rate CEA'!AD108-'Surv-rate CEA'!AD109)*'Unit cost and utilities'!G118</f>
        <v>250.19065310446126</v>
      </c>
      <c r="AN111" s="12">
        <f t="shared" si="50"/>
        <v>209.27636120143856</v>
      </c>
      <c r="AO111" s="12">
        <f>AM111-'Surv-rate CEA'!AE109*'Unit cost and utilities'!$H$9-('Surv-rate CEA'!AD108-'Surv-rate CEA'!AD109)*'Unit cost and utilities'!G118</f>
        <v>19.105773233890545</v>
      </c>
      <c r="AP111" s="12">
        <f t="shared" si="51"/>
        <v>15.981359218319886</v>
      </c>
      <c r="AQ111" s="13">
        <f>'Surv-rate CEA'!AI109*'Unit cost and utilities'!$H$4+'Surv-rate CEA'!AH109*'Unit cost and utilities'!$H$4+('Surv-rate CEA'!AG108-'Surv-rate CEA'!AG109)*'Unit cost and utilities'!$G$14</f>
        <v>306.43228050326894</v>
      </c>
      <c r="AR111" s="12">
        <f t="shared" si="52"/>
        <v>256.32065715743215</v>
      </c>
      <c r="AS111" s="13">
        <f>AQ111-'Surv-rate CEA'!AH109*'Unit cost and utilities'!$H$4-('Surv-rate CEA'!AG108-'Surv-rate CEA'!AG109)*'Unit cost and utilities'!$G$14</f>
        <v>290.69114766347468</v>
      </c>
      <c r="AT111" s="12">
        <f t="shared" si="53"/>
        <v>243.15371042691149</v>
      </c>
      <c r="AU111" s="12">
        <f>'Surv-rate CEA'!AL109*'Unit cost and utilities'!$H$8+'Surv-rate CEA'!AK109*'Unit cost and utilities'!$H$8+('Surv-rate CEA'!AJ108-'Surv-rate CEA'!AJ109)*'Unit cost and utilities'!$G$14</f>
        <v>149.71665172101223</v>
      </c>
      <c r="AV111" s="12">
        <f t="shared" si="54"/>
        <v>125.23312000130765</v>
      </c>
      <c r="AW111" s="12">
        <f>AU111-'Surv-rate CEA'!AK109*'Unit cost and utilities'!$H$8-('Surv-rate CEA'!AJ108-'Surv-rate CEA'!AJ109)*'Unit cost and utilities'!$G$14</f>
        <v>25.655232012996102</v>
      </c>
      <c r="AX111" s="12">
        <f t="shared" si="55"/>
        <v>21.459768919571776</v>
      </c>
      <c r="AY111" s="12">
        <f>'Surv-rate CEA'!AO109*'Unit cost and utilities'!$H$5+'Surv-rate CEA'!AN109*'Unit cost and utilities'!$H$5+('Surv-rate CEA'!AM108-'Surv-rate CEA'!AM109)*'Unit cost and utilities'!$G$14</f>
        <v>313.87588295131775</v>
      </c>
      <c r="AZ111" s="12">
        <f t="shared" si="56"/>
        <v>262.54698901766898</v>
      </c>
      <c r="BA111" s="12">
        <f>AY111-'Surv-rate CEA'!AN109*'Unit cost and utilities'!$H$5-('Surv-rate CEA'!AM108-'Surv-rate CEA'!AM109)*'Unit cost and utilities'!$G$14</f>
        <v>18.65684336849338</v>
      </c>
      <c r="BB111" s="12">
        <f t="shared" si="57"/>
        <v>15.605843956261939</v>
      </c>
    </row>
    <row r="112" spans="1:54">
      <c r="A112" s="12">
        <v>107</v>
      </c>
      <c r="B112" s="12">
        <f t="shared" si="58"/>
        <v>6.0986301369863014</v>
      </c>
      <c r="C112" s="12">
        <f>'Surv-rate CEA'!D110*'Unit cost and utilities'!$H$7+'Surv-rate CEA'!E110*'Unit cost and utilities'!$H$7+'Unit cost and utilities'!$G$14*('Surv-rate CEA'!C109-'Surv-rate CEA'!C110)</f>
        <v>184.23697595211118</v>
      </c>
      <c r="D112" s="12">
        <f t="shared" si="32"/>
        <v>153.84639038478051</v>
      </c>
      <c r="E112" s="12">
        <f>C112-'Surv-rate CEA'!E110*'Unit cost and utilities'!$H$7-'Unit cost and utilities'!$G$14*('Surv-rate CEA'!C109-'Surv-rate CEA'!C110)</f>
        <v>4.7535691110910712</v>
      </c>
      <c r="F112" s="12">
        <f t="shared" si="33"/>
        <v>3.9694499185442735</v>
      </c>
      <c r="G112" s="12">
        <f>'Surv-rate CEA'!G110*'Unit cost and utilities'!$H$4+'Surv-rate CEA'!H110*'Unit cost and utilities'!$H$4+('Surv-rate CEA'!F109-'Surv-rate CEA'!F110)*'Unit cost and utilities'!$G$14</f>
        <v>301.76920656008275</v>
      </c>
      <c r="H112" s="12">
        <f t="shared" si="34"/>
        <v>251.99123530238316</v>
      </c>
      <c r="I112" s="12">
        <f>G112-'Surv-rate CEA'!H110*'Unit cost and utilities'!$H$4-('Surv-rate CEA'!F109-'Surv-rate CEA'!F110)*'Unit cost and utilities'!$G$14</f>
        <v>4.9179021072200708</v>
      </c>
      <c r="J112" s="12">
        <f t="shared" si="35"/>
        <v>4.1066755658113792</v>
      </c>
      <c r="K112" s="12">
        <f>'Surv-rate CEA'!K110*'Unit cost and utilities'!$H$10+'Surv-rate CEA'!J110*'Unit cost and utilities'!$H$10+('Surv-rate CEA'!I109-'Surv-rate CEA'!I110)*'Unit cost and utilities'!$G$14</f>
        <v>168.31250853471798</v>
      </c>
      <c r="L112" s="12">
        <f t="shared" si="36"/>
        <v>140.54872405962979</v>
      </c>
      <c r="M112" s="12">
        <f>K112-'Surv-rate CEA'!J110*'Unit cost and utilities'!$H$10-('Surv-rate CEA'!I109-'Surv-rate CEA'!I110)*'Unit cost and utilities'!$G$14</f>
        <v>9.2198351046764024</v>
      </c>
      <c r="N112" s="12">
        <f t="shared" si="37"/>
        <v>7.6989884547716683</v>
      </c>
      <c r="O112" s="12">
        <f>'Surv-rate CEA'!N110*'Unit cost and utilities'!$H$3+'Surv-rate CEA'!M110*'Unit cost and utilities'!$H$3+('Surv-rate CEA'!L109-'Surv-rate CEA'!L110)*'Unit cost and utilities'!$G$14</f>
        <v>301.76920656008275</v>
      </c>
      <c r="P112" s="12">
        <f t="shared" si="38"/>
        <v>251.99123530238316</v>
      </c>
      <c r="Q112" s="12">
        <f>O112-'Surv-rate CEA'!M110*'Unit cost and utilities'!$H$3-('Surv-rate CEA'!L109-'Surv-rate CEA'!L110)*'Unit cost and utilities'!$G$14</f>
        <v>286.44380250790834</v>
      </c>
      <c r="R112" s="12">
        <f t="shared" si="39"/>
        <v>239.1938145760021</v>
      </c>
      <c r="S112" s="12">
        <f>'Surv-rate CEA'!Q110*'Unit cost and utilities'!$H$11+'Surv-rate CEA'!P110*'Unit cost and utilities'!$H$11+('Surv-rate CEA'!O109-'Surv-rate CEA'!O110)*'Unit cost and utilities'!$G$14</f>
        <v>168.31250853471798</v>
      </c>
      <c r="T112" s="12">
        <f t="shared" si="40"/>
        <v>140.54872405962979</v>
      </c>
      <c r="U112" s="12">
        <f>S112-'Surv-rate CEA'!P110*'Unit cost and utilities'!$H$11-('Surv-rate CEA'!O109-'Surv-rate CEA'!O110)*'Unit cost and utilities'!$G$14</f>
        <v>9.2198351046764024</v>
      </c>
      <c r="V112" s="12">
        <f t="shared" si="41"/>
        <v>7.6989884547716683</v>
      </c>
      <c r="W112" s="12">
        <f>'Surv-rate CEA'!T110*'Unit cost and utilities'!$H$4+'Surv-rate CEA'!S110*'Unit cost and utilities'!$H$4+('Surv-rate CEA'!R109-'Surv-rate CEA'!R110)*'Unit cost and utilities'!$G$14</f>
        <v>301.76920656008275</v>
      </c>
      <c r="X112" s="12">
        <f t="shared" si="42"/>
        <v>251.99123530238316</v>
      </c>
      <c r="Y112" s="12">
        <f>W112-'Surv-rate CEA'!S110*'Unit cost and utilities'!$H$4-('Surv-rate CEA'!R109-'Surv-rate CEA'!R110)*'Unit cost and utilities'!$G$14</f>
        <v>286.44380250790834</v>
      </c>
      <c r="Z112" s="12">
        <f t="shared" si="43"/>
        <v>239.1938145760021</v>
      </c>
      <c r="AA112" s="12">
        <f>'Surv-rate CEA'!W110*'Unit cost and utilities'!$H$6+'Surv-rate CEA'!V110*'Unit cost and utilities'!$H$6+('Surv-rate CEA'!U109-'Surv-rate CEA'!U110)*'Unit cost and utilities'!$G$14</f>
        <v>177.32493997203031</v>
      </c>
      <c r="AB112" s="12">
        <f t="shared" si="44"/>
        <v>148.07452086591923</v>
      </c>
      <c r="AC112" s="12">
        <f>AA112-'Surv-rate CEA'!V110*'Unit cost and utilities'!$H$6-('Surv-rate CEA'!U109-'Surv-rate CEA'!U110)*'Unit cost and utilities'!$G$14</f>
        <v>22.675889458658048</v>
      </c>
      <c r="AD112" s="12">
        <f t="shared" si="45"/>
        <v>18.935415781496708</v>
      </c>
      <c r="AE112" s="12">
        <f>'Surv-rate CEA'!Z110*'Unit cost and utilities'!$H$12+'Surv-rate CEA'!Y110*'Unit cost and utilities'!$H$12+('Surv-rate CEA'!X109-'Surv-rate CEA'!X110)*'Unit cost and utilities'!$G$14</f>
        <v>168.31250853471798</v>
      </c>
      <c r="AF112" s="12">
        <f t="shared" si="46"/>
        <v>140.54872405962979</v>
      </c>
      <c r="AG112" s="12">
        <f>AE112-'Surv-rate CEA'!Y110*'Unit cost and utilities'!$H$12-('Surv-rate CEA'!X109-'Surv-rate CEA'!X110)*'Unit cost and utilities'!$G$14</f>
        <v>9.2198351046764024</v>
      </c>
      <c r="AH112" s="12">
        <f t="shared" si="47"/>
        <v>7.6989884547716683</v>
      </c>
      <c r="AI112" s="12">
        <f>'Surv-rate CEA'!AC110*'Unit cost and utilities'!$H$5+'Surv-rate CEA'!AB110*'Unit cost and utilities'!$H$5+('Surv-rate CEA'!AA109-'Surv-rate CEA'!AA110)*'Unit cost and utilities'!$G$14</f>
        <v>309.14110192378803</v>
      </c>
      <c r="AJ112" s="12">
        <f t="shared" si="48"/>
        <v>258.14710866135079</v>
      </c>
      <c r="AK112" s="12">
        <f>AI112-'Surv-rate CEA'!AB110*'Unit cost and utilities'!$H$5-('Surv-rate CEA'!AA109-'Surv-rate CEA'!AA110)*'Unit cost and utilities'!$G$14</f>
        <v>18.045757585696851</v>
      </c>
      <c r="AL112" s="12">
        <f t="shared" si="49"/>
        <v>15.06904166208129</v>
      </c>
      <c r="AM112" s="12">
        <f>'Surv-rate CEA'!AF110*'Unit cost and utilities'!$H$9+'Surv-rate CEA'!AE110*'Unit cost and utilities'!$H$9+('Surv-rate CEA'!AD109-'Surv-rate CEA'!AD110)*'Unit cost and utilities'!G119</f>
        <v>247.13483890772497</v>
      </c>
      <c r="AN112" s="12">
        <f t="shared" si="50"/>
        <v>206.36901310277946</v>
      </c>
      <c r="AO112" s="12">
        <f>AM112-'Surv-rate CEA'!AE110*'Unit cost and utilities'!$H$9-('Surv-rate CEA'!AD109-'Surv-rate CEA'!AD110)*'Unit cost and utilities'!G119</f>
        <v>18.55111484363681</v>
      </c>
      <c r="AP112" s="12">
        <f t="shared" si="51"/>
        <v>15.491038330160677</v>
      </c>
      <c r="AQ112" s="13">
        <f>'Surv-rate CEA'!AI110*'Unit cost and utilities'!$H$4+'Surv-rate CEA'!AH110*'Unit cost and utilities'!$H$4+('Surv-rate CEA'!AG109-'Surv-rate CEA'!AG110)*'Unit cost and utilities'!$G$14</f>
        <v>301.76920656008275</v>
      </c>
      <c r="AR112" s="12">
        <f t="shared" si="52"/>
        <v>251.99123530238316</v>
      </c>
      <c r="AS112" s="13">
        <f>AQ112-'Surv-rate CEA'!AH110*'Unit cost and utilities'!$H$4-('Surv-rate CEA'!AG109-'Surv-rate CEA'!AG110)*'Unit cost and utilities'!$G$14</f>
        <v>286.44380250790834</v>
      </c>
      <c r="AT112" s="12">
        <f t="shared" si="53"/>
        <v>239.1938145760021</v>
      </c>
      <c r="AU112" s="12">
        <f>'Surv-rate CEA'!AL110*'Unit cost and utilities'!$H$8+'Surv-rate CEA'!AK110*'Unit cost and utilities'!$H$8+('Surv-rate CEA'!AJ109-'Surv-rate CEA'!AJ110)*'Unit cost and utilities'!$G$14</f>
        <v>147.48895773159134</v>
      </c>
      <c r="AV112" s="12">
        <f t="shared" si="54"/>
        <v>123.16009667091357</v>
      </c>
      <c r="AW112" s="12">
        <f>AU112-'Surv-rate CEA'!AK110*'Unit cost and utilities'!$H$8-('Surv-rate CEA'!AJ109-'Surv-rate CEA'!AJ110)*'Unit cost and utilities'!$G$14</f>
        <v>24.941518109725251</v>
      </c>
      <c r="AX112" s="12">
        <f t="shared" si="55"/>
        <v>20.82732042288438</v>
      </c>
      <c r="AY112" s="12">
        <f>'Surv-rate CEA'!AO110*'Unit cost and utilities'!$H$5+'Surv-rate CEA'!AN110*'Unit cost and utilities'!$H$5+('Surv-rate CEA'!AM109-'Surv-rate CEA'!AM110)*'Unit cost and utilities'!$G$14</f>
        <v>309.14110192378803</v>
      </c>
      <c r="AZ112" s="12">
        <f t="shared" si="56"/>
        <v>258.14710866135079</v>
      </c>
      <c r="BA112" s="12">
        <f>AY112-'Surv-rate CEA'!AN110*'Unit cost and utilities'!$H$5-('Surv-rate CEA'!AM109-'Surv-rate CEA'!AM110)*'Unit cost and utilities'!$G$14</f>
        <v>18.045757585696851</v>
      </c>
      <c r="BB112" s="12">
        <f t="shared" si="57"/>
        <v>15.06904166208129</v>
      </c>
    </row>
    <row r="113" spans="1:54">
      <c r="A113" s="12">
        <v>108</v>
      </c>
      <c r="B113" s="12">
        <f t="shared" si="58"/>
        <v>6.1561643835616442</v>
      </c>
      <c r="C113" s="12">
        <f>'Surv-rate CEA'!D111*'Unit cost and utilities'!$H$7+'Surv-rate CEA'!E111*'Unit cost and utilities'!$H$7+'Unit cost and utilities'!$G$14*('Surv-rate CEA'!C110-'Surv-rate CEA'!C111)</f>
        <v>181.6633285956284</v>
      </c>
      <c r="D113" s="12">
        <f t="shared" si="32"/>
        <v>151.43951215835284</v>
      </c>
      <c r="E113" s="12">
        <f>C113-'Surv-rate CEA'!E111*'Unit cost and utilities'!$H$7-'Unit cost and utilities'!$G$14*('Surv-rate CEA'!C110-'Surv-rate CEA'!C111)</f>
        <v>4.5918077357118676</v>
      </c>
      <c r="F113" s="12">
        <f t="shared" si="33"/>
        <v>3.8278563362065898</v>
      </c>
      <c r="G113" s="12">
        <f>'Surv-rate CEA'!G111*'Unit cost and utilities'!$H$4+'Surv-rate CEA'!H111*'Unit cost and utilities'!$H$4+('Surv-rate CEA'!F110-'Surv-rate CEA'!F111)*'Unit cost and utilities'!$G$14</f>
        <v>297.20541703005665</v>
      </c>
      <c r="H113" s="12">
        <f t="shared" si="34"/>
        <v>247.75855266881138</v>
      </c>
      <c r="I113" s="12">
        <f>G113-'Surv-rate CEA'!H111*'Unit cost and utilities'!$H$4-('Surv-rate CEA'!F110-'Surv-rate CEA'!F111)*'Unit cost and utilities'!$G$14</f>
        <v>4.7348769139339613</v>
      </c>
      <c r="J113" s="12">
        <f t="shared" si="35"/>
        <v>3.9471227105615276</v>
      </c>
      <c r="K113" s="12">
        <f>'Surv-rate CEA'!K111*'Unit cost and utilities'!$H$10+'Surv-rate CEA'!J111*'Unit cost and utilities'!$H$10+('Surv-rate CEA'!I110-'Surv-rate CEA'!I111)*'Unit cost and utilities'!$G$14</f>
        <v>165.90456713327137</v>
      </c>
      <c r="L113" s="12">
        <f t="shared" si="36"/>
        <v>138.30257821285963</v>
      </c>
      <c r="M113" s="12">
        <f>K113-'Surv-rate CEA'!J111*'Unit cost and utilities'!$H$10-('Surv-rate CEA'!I110-'Surv-rate CEA'!I111)*'Unit cost and utilities'!$G$14</f>
        <v>8.9285355121075245</v>
      </c>
      <c r="N113" s="12">
        <f t="shared" si="37"/>
        <v>7.4430710517908603</v>
      </c>
      <c r="O113" s="12">
        <f>'Surv-rate CEA'!N111*'Unit cost and utilities'!$H$3+'Surv-rate CEA'!M111*'Unit cost and utilities'!$H$3+('Surv-rate CEA'!L110-'Surv-rate CEA'!L111)*'Unit cost and utilities'!$G$14</f>
        <v>297.20541703005665</v>
      </c>
      <c r="P113" s="12">
        <f t="shared" si="38"/>
        <v>247.75855266881138</v>
      </c>
      <c r="Q113" s="12">
        <f>O113-'Surv-rate CEA'!M111*'Unit cost and utilities'!$H$3-('Surv-rate CEA'!L110-'Surv-rate CEA'!L111)*'Unit cost and utilities'!$G$14</f>
        <v>282.28133065055164</v>
      </c>
      <c r="R113" s="12">
        <f t="shared" si="39"/>
        <v>235.31742666835041</v>
      </c>
      <c r="S113" s="12">
        <f>'Surv-rate CEA'!Q111*'Unit cost and utilities'!$H$11+'Surv-rate CEA'!P111*'Unit cost and utilities'!$H$11+('Surv-rate CEA'!O110-'Surv-rate CEA'!O111)*'Unit cost and utilities'!$G$14</f>
        <v>165.90456713327137</v>
      </c>
      <c r="T113" s="12">
        <f t="shared" si="40"/>
        <v>138.30257821285963</v>
      </c>
      <c r="U113" s="12">
        <f>S113-'Surv-rate CEA'!P111*'Unit cost and utilities'!$H$11-('Surv-rate CEA'!O110-'Surv-rate CEA'!O111)*'Unit cost and utilities'!$G$14</f>
        <v>8.9285355121075245</v>
      </c>
      <c r="V113" s="12">
        <f t="shared" si="41"/>
        <v>7.4430710517908603</v>
      </c>
      <c r="W113" s="12">
        <f>'Surv-rate CEA'!T111*'Unit cost and utilities'!$H$4+'Surv-rate CEA'!S111*'Unit cost and utilities'!$H$4+('Surv-rate CEA'!R110-'Surv-rate CEA'!R111)*'Unit cost and utilities'!$G$14</f>
        <v>297.20541703005665</v>
      </c>
      <c r="X113" s="12">
        <f t="shared" si="42"/>
        <v>247.75855266881138</v>
      </c>
      <c r="Y113" s="12">
        <f>W113-'Surv-rate CEA'!S111*'Unit cost and utilities'!$H$4-('Surv-rate CEA'!R110-'Surv-rate CEA'!R111)*'Unit cost and utilities'!$G$14</f>
        <v>282.28133065055164</v>
      </c>
      <c r="Z113" s="12">
        <f t="shared" si="43"/>
        <v>235.31742666835041</v>
      </c>
      <c r="AA113" s="12">
        <f>'Surv-rate CEA'!W111*'Unit cost and utilities'!$H$6+'Surv-rate CEA'!V111*'Unit cost and utilities'!$H$6+('Surv-rate CEA'!U110-'Surv-rate CEA'!U111)*'Unit cost and utilities'!$G$14</f>
        <v>174.82241461136982</v>
      </c>
      <c r="AB113" s="12">
        <f t="shared" si="44"/>
        <v>145.73673942759763</v>
      </c>
      <c r="AC113" s="12">
        <f>AA113-'Surv-rate CEA'!V111*'Unit cost and utilities'!$H$6-('Surv-rate CEA'!U110-'Surv-rate CEA'!U111)*'Unit cost and utilities'!$G$14</f>
        <v>22.039417556061125</v>
      </c>
      <c r="AD113" s="12">
        <f t="shared" si="45"/>
        <v>18.372660397374506</v>
      </c>
      <c r="AE113" s="12">
        <f>'Surv-rate CEA'!Z111*'Unit cost and utilities'!$H$12+'Surv-rate CEA'!Y111*'Unit cost and utilities'!$H$12+('Surv-rate CEA'!X110-'Surv-rate CEA'!X111)*'Unit cost and utilities'!$G$14</f>
        <v>165.90456713327137</v>
      </c>
      <c r="AF113" s="12">
        <f t="shared" si="46"/>
        <v>138.30257821285963</v>
      </c>
      <c r="AG113" s="12">
        <f>AE113-'Surv-rate CEA'!Y111*'Unit cost and utilities'!$H$12-('Surv-rate CEA'!X110-'Surv-rate CEA'!X111)*'Unit cost and utilities'!$G$14</f>
        <v>8.9285355121075245</v>
      </c>
      <c r="AH113" s="12">
        <f t="shared" si="47"/>
        <v>7.4430710517908603</v>
      </c>
      <c r="AI113" s="12">
        <f>'Surv-rate CEA'!AC111*'Unit cost and utilities'!$H$5+'Surv-rate CEA'!AB111*'Unit cost and utilities'!$H$5+('Surv-rate CEA'!AA110-'Surv-rate CEA'!AA111)*'Unit cost and utilities'!$G$14</f>
        <v>304.50640173459078</v>
      </c>
      <c r="AJ113" s="12">
        <f t="shared" si="48"/>
        <v>253.84485291706551</v>
      </c>
      <c r="AK113" s="12">
        <f>AI113-'Surv-rate CEA'!AB111*'Unit cost and utilities'!$H$5-('Surv-rate CEA'!AA110-'Surv-rate CEA'!AA111)*'Unit cost and utilities'!$G$14</f>
        <v>17.457934501014606</v>
      </c>
      <c r="AL113" s="12">
        <f t="shared" si="49"/>
        <v>14.553410996949829</v>
      </c>
      <c r="AM113" s="12">
        <f>'Surv-rate CEA'!AF111*'Unit cost and utilities'!$H$9+'Surv-rate CEA'!AE111*'Unit cost and utilities'!$H$9+('Surv-rate CEA'!AD110-'Surv-rate CEA'!AD111)*'Unit cost and utilities'!G120</f>
        <v>244.13288606381676</v>
      </c>
      <c r="AN113" s="12">
        <f t="shared" si="50"/>
        <v>203.51584138156562</v>
      </c>
      <c r="AO113" s="12">
        <f>AM113-'Surv-rate CEA'!AE111*'Unit cost and utilities'!$H$9-('Surv-rate CEA'!AD110-'Surv-rate CEA'!AD111)*'Unit cost and utilities'!G120</f>
        <v>18.015360907891449</v>
      </c>
      <c r="AP113" s="12">
        <f t="shared" si="51"/>
        <v>15.018096873698891</v>
      </c>
      <c r="AQ113" s="13">
        <f>'Surv-rate CEA'!AI111*'Unit cost and utilities'!$H$4+'Surv-rate CEA'!AH111*'Unit cost and utilities'!$H$4+('Surv-rate CEA'!AG110-'Surv-rate CEA'!AG111)*'Unit cost and utilities'!$G$14</f>
        <v>297.20541703005665</v>
      </c>
      <c r="AR113" s="12">
        <f t="shared" si="52"/>
        <v>247.75855266881138</v>
      </c>
      <c r="AS113" s="13">
        <f>AQ113-'Surv-rate CEA'!AH111*'Unit cost and utilities'!$H$4-('Surv-rate CEA'!AG110-'Surv-rate CEA'!AG111)*'Unit cost and utilities'!$G$14</f>
        <v>282.28133065055164</v>
      </c>
      <c r="AT113" s="12">
        <f t="shared" si="53"/>
        <v>235.31742666835041</v>
      </c>
      <c r="AU113" s="12">
        <f>'Surv-rate CEA'!AL111*'Unit cost and utilities'!$H$8+'Surv-rate CEA'!AK111*'Unit cost and utilities'!$H$8+('Surv-rate CEA'!AJ110-'Surv-rate CEA'!AJ111)*'Unit cost and utilities'!$G$14</f>
        <v>145.30799280793636</v>
      </c>
      <c r="AV113" s="12">
        <f t="shared" si="54"/>
        <v>121.13271133837888</v>
      </c>
      <c r="AW113" s="12">
        <f>AU113-'Surv-rate CEA'!AK111*'Unit cost and utilities'!$H$8-('Surv-rate CEA'!AJ110-'Surv-rate CEA'!AJ111)*'Unit cost and utilities'!$G$14</f>
        <v>24.251194203501065</v>
      </c>
      <c r="AX113" s="12">
        <f t="shared" si="55"/>
        <v>20.216457816924827</v>
      </c>
      <c r="AY113" s="12">
        <f>'Surv-rate CEA'!AO111*'Unit cost and utilities'!$H$5+'Surv-rate CEA'!AN111*'Unit cost and utilities'!$H$5+('Surv-rate CEA'!AM110-'Surv-rate CEA'!AM111)*'Unit cost and utilities'!$G$14</f>
        <v>304.50640173459078</v>
      </c>
      <c r="AZ113" s="12">
        <f t="shared" si="56"/>
        <v>253.84485291706551</v>
      </c>
      <c r="BA113" s="12">
        <f>AY113-'Surv-rate CEA'!AN111*'Unit cost and utilities'!$H$5-('Surv-rate CEA'!AM110-'Surv-rate CEA'!AM111)*'Unit cost and utilities'!$G$14</f>
        <v>17.457934501014606</v>
      </c>
      <c r="BB113" s="12">
        <f t="shared" si="57"/>
        <v>14.553410996949829</v>
      </c>
    </row>
    <row r="114" spans="1:54">
      <c r="A114" s="12">
        <v>109</v>
      </c>
      <c r="B114" s="12">
        <f t="shared" si="58"/>
        <v>6.2136986301369861</v>
      </c>
      <c r="C114" s="12">
        <f>'Surv-rate CEA'!D112*'Unit cost and utilities'!$H$7+'Surv-rate CEA'!E112*'Unit cost and utilities'!$H$7+'Unit cost and utilities'!$G$14*('Surv-rate CEA'!C111-'Surv-rate CEA'!C112)</f>
        <v>179.14079786901848</v>
      </c>
      <c r="D114" s="12">
        <f t="shared" si="32"/>
        <v>149.08290907332793</v>
      </c>
      <c r="E114" s="12">
        <f>C114-'Surv-rate CEA'!E112*'Unit cost and utilities'!$H$7-'Unit cost and utilities'!$G$14*('Surv-rate CEA'!C111-'Surv-rate CEA'!C112)</f>
        <v>4.4364182200571758</v>
      </c>
      <c r="F114" s="12">
        <f t="shared" si="33"/>
        <v>3.6920352146451174</v>
      </c>
      <c r="G114" s="12">
        <f>'Surv-rate CEA'!G112*'Unit cost and utilities'!$H$4+'Surv-rate CEA'!H112*'Unit cost and utilities'!$H$4+('Surv-rate CEA'!F111-'Surv-rate CEA'!F112)*'Unit cost and utilities'!$G$14</f>
        <v>292.73815169216505</v>
      </c>
      <c r="H114" s="12">
        <f t="shared" si="34"/>
        <v>243.61985527677965</v>
      </c>
      <c r="I114" s="12">
        <f>G114-'Surv-rate CEA'!H112*'Unit cost and utilities'!$H$4-('Surv-rate CEA'!F111-'Surv-rate CEA'!F112)*'Unit cost and utilities'!$G$14</f>
        <v>4.5596747171655725</v>
      </c>
      <c r="J114" s="12">
        <f t="shared" si="35"/>
        <v>3.794610604336881</v>
      </c>
      <c r="K114" s="12">
        <f>'Surv-rate CEA'!K112*'Unit cost and utilities'!$H$10+'Surv-rate CEA'!J112*'Unit cost and utilities'!$H$10+('Surv-rate CEA'!I111-'Surv-rate CEA'!I112)*'Unit cost and utilities'!$G$14</f>
        <v>163.5454225521822</v>
      </c>
      <c r="L114" s="12">
        <f t="shared" si="36"/>
        <v>136.10426909861772</v>
      </c>
      <c r="M114" s="12">
        <f>K114-'Surv-rate CEA'!J112*'Unit cost and utilities'!$H$10-('Surv-rate CEA'!I111-'Surv-rate CEA'!I112)*'Unit cost and utilities'!$G$14</f>
        <v>8.6479576449667874</v>
      </c>
      <c r="N114" s="12">
        <f t="shared" si="37"/>
        <v>7.1969238643072178</v>
      </c>
      <c r="O114" s="12">
        <f>'Surv-rate CEA'!N112*'Unit cost and utilities'!$H$3+'Surv-rate CEA'!M112*'Unit cost and utilities'!$H$3+('Surv-rate CEA'!L111-'Surv-rate CEA'!L112)*'Unit cost and utilities'!$G$14</f>
        <v>292.73815169216505</v>
      </c>
      <c r="P114" s="12">
        <f t="shared" si="38"/>
        <v>243.61985527677965</v>
      </c>
      <c r="Q114" s="12">
        <f>O114-'Surv-rate CEA'!M112*'Unit cost and utilities'!$H$3-('Surv-rate CEA'!L111-'Surv-rate CEA'!L112)*'Unit cost and utilities'!$G$14</f>
        <v>278.20158503927001</v>
      </c>
      <c r="R114" s="12">
        <f t="shared" si="39"/>
        <v>231.52236732131979</v>
      </c>
      <c r="S114" s="12">
        <f>'Surv-rate CEA'!Q112*'Unit cost and utilities'!$H$11+'Surv-rate CEA'!P112*'Unit cost and utilities'!$H$11+('Surv-rate CEA'!O111-'Surv-rate CEA'!O112)*'Unit cost and utilities'!$G$14</f>
        <v>163.5454225521822</v>
      </c>
      <c r="T114" s="12">
        <f t="shared" si="40"/>
        <v>136.10426909861772</v>
      </c>
      <c r="U114" s="12">
        <f>S114-'Surv-rate CEA'!P112*'Unit cost and utilities'!$H$11-('Surv-rate CEA'!O111-'Surv-rate CEA'!O112)*'Unit cost and utilities'!$G$14</f>
        <v>8.6479576449667874</v>
      </c>
      <c r="V114" s="12">
        <f t="shared" si="41"/>
        <v>7.1969238643072178</v>
      </c>
      <c r="W114" s="12">
        <f>'Surv-rate CEA'!T112*'Unit cost and utilities'!$H$4+'Surv-rate CEA'!S112*'Unit cost and utilities'!$H$4+('Surv-rate CEA'!R111-'Surv-rate CEA'!R112)*'Unit cost and utilities'!$G$14</f>
        <v>292.73815169216505</v>
      </c>
      <c r="X114" s="12">
        <f t="shared" si="42"/>
        <v>243.61985527677965</v>
      </c>
      <c r="Y114" s="12">
        <f>W114-'Surv-rate CEA'!S112*'Unit cost and utilities'!$H$4-('Surv-rate CEA'!R111-'Surv-rate CEA'!R112)*'Unit cost and utilities'!$G$14</f>
        <v>278.20158503927001</v>
      </c>
      <c r="Z114" s="12">
        <f t="shared" si="43"/>
        <v>231.52236732131979</v>
      </c>
      <c r="AA114" s="12">
        <f>'Surv-rate CEA'!W112*'Unit cost and utilities'!$H$6+'Surv-rate CEA'!V112*'Unit cost and utilities'!$H$6+('Surv-rate CEA'!U111-'Surv-rate CEA'!U112)*'Unit cost and utilities'!$G$14</f>
        <v>172.37002352826661</v>
      </c>
      <c r="AB114" s="12">
        <f t="shared" si="44"/>
        <v>143.44819745316212</v>
      </c>
      <c r="AC114" s="12">
        <f>AA114-'Surv-rate CEA'!V112*'Unit cost and utilities'!$H$6-('Surv-rate CEA'!U111-'Surv-rate CEA'!U112)*'Unit cost and utilities'!$G$14</f>
        <v>21.423961482614331</v>
      </c>
      <c r="AD114" s="12">
        <f t="shared" si="45"/>
        <v>17.829252407585987</v>
      </c>
      <c r="AE114" s="12">
        <f>'Surv-rate CEA'!Z112*'Unit cost and utilities'!$H$12+'Surv-rate CEA'!Y112*'Unit cost and utilities'!$H$12+('Surv-rate CEA'!X111-'Surv-rate CEA'!X112)*'Unit cost and utilities'!$G$14</f>
        <v>163.5454225521822</v>
      </c>
      <c r="AF114" s="12">
        <f t="shared" si="46"/>
        <v>136.10426909861772</v>
      </c>
      <c r="AG114" s="12">
        <f>AE114-'Surv-rate CEA'!Y112*'Unit cost and utilities'!$H$12-('Surv-rate CEA'!X111-'Surv-rate CEA'!X112)*'Unit cost and utilities'!$G$14</f>
        <v>8.6479576449667874</v>
      </c>
      <c r="AH114" s="12">
        <f t="shared" si="47"/>
        <v>7.1969238643072178</v>
      </c>
      <c r="AI114" s="12">
        <f>'Surv-rate CEA'!AC112*'Unit cost and utilities'!$H$5+'Surv-rate CEA'!AB112*'Unit cost and utilities'!$H$5+('Surv-rate CEA'!AA111-'Surv-rate CEA'!AA112)*'Unit cost and utilities'!$G$14</f>
        <v>299.96901735680552</v>
      </c>
      <c r="AJ114" s="12">
        <f t="shared" si="48"/>
        <v>249.6374598717488</v>
      </c>
      <c r="AK114" s="12">
        <f>AI114-'Surv-rate CEA'!AB112*'Unit cost and utilities'!$H$5-('Surv-rate CEA'!AA111-'Surv-rate CEA'!AA112)*'Unit cost and utilities'!$G$14</f>
        <v>16.892359589322091</v>
      </c>
      <c r="AL114" s="12">
        <f t="shared" si="49"/>
        <v>14.058004310833779</v>
      </c>
      <c r="AM114" s="12">
        <f>'Surv-rate CEA'!AF112*'Unit cost and utilities'!$H$9+'Surv-rate CEA'!AE112*'Unit cost and utilities'!$H$9+('Surv-rate CEA'!AD111-'Surv-rate CEA'!AD112)*'Unit cost and utilities'!G121</f>
        <v>241.18352852888751</v>
      </c>
      <c r="AN114" s="12">
        <f t="shared" si="50"/>
        <v>200.7155404094301</v>
      </c>
      <c r="AO114" s="12">
        <f>AM114-'Surv-rate CEA'!AE112*'Unit cost and utilities'!$H$9-('Surv-rate CEA'!AD111-'Surv-rate CEA'!AD112)*'Unit cost and utilities'!G121</f>
        <v>17.497766984797039</v>
      </c>
      <c r="AP114" s="12">
        <f t="shared" si="51"/>
        <v>14.561830891744197</v>
      </c>
      <c r="AQ114" s="13">
        <f>'Surv-rate CEA'!AI112*'Unit cost and utilities'!$H$4+'Surv-rate CEA'!AH112*'Unit cost and utilities'!$H$4+('Surv-rate CEA'!AG111-'Surv-rate CEA'!AG112)*'Unit cost and utilities'!$G$14</f>
        <v>292.73815169216505</v>
      </c>
      <c r="AR114" s="12">
        <f t="shared" si="52"/>
        <v>243.61985527677965</v>
      </c>
      <c r="AS114" s="13">
        <f>AQ114-'Surv-rate CEA'!AH112*'Unit cost and utilities'!$H$4-('Surv-rate CEA'!AG111-'Surv-rate CEA'!AG112)*'Unit cost and utilities'!$G$14</f>
        <v>278.20158503927001</v>
      </c>
      <c r="AT114" s="12">
        <f t="shared" si="53"/>
        <v>231.52236732131979</v>
      </c>
      <c r="AU114" s="12">
        <f>'Surv-rate CEA'!AL112*'Unit cost and utilities'!$H$8+'Surv-rate CEA'!AK112*'Unit cost and utilities'!$H$8+('Surv-rate CEA'!AJ111-'Surv-rate CEA'!AJ112)*'Unit cost and utilities'!$G$14</f>
        <v>143.1724708915367</v>
      </c>
      <c r="AV114" s="12">
        <f t="shared" si="54"/>
        <v>119.14967842966213</v>
      </c>
      <c r="AW114" s="12">
        <f>AU114-'Surv-rate CEA'!AK112*'Unit cost and utilities'!$H$8-('Surv-rate CEA'!AJ111-'Surv-rate CEA'!AJ112)*'Unit cost and utilities'!$G$14</f>
        <v>23.583372150966042</v>
      </c>
      <c r="AX114" s="12">
        <f t="shared" si="55"/>
        <v>19.626337315945261</v>
      </c>
      <c r="AY114" s="12">
        <f>'Surv-rate CEA'!AO112*'Unit cost and utilities'!$H$5+'Surv-rate CEA'!AN112*'Unit cost and utilities'!$H$5+('Surv-rate CEA'!AM111-'Surv-rate CEA'!AM112)*'Unit cost and utilities'!$G$14</f>
        <v>299.96901735680552</v>
      </c>
      <c r="AZ114" s="12">
        <f t="shared" si="56"/>
        <v>249.6374598717488</v>
      </c>
      <c r="BA114" s="12">
        <f>AY114-'Surv-rate CEA'!AN112*'Unit cost and utilities'!$H$5-('Surv-rate CEA'!AM111-'Surv-rate CEA'!AM112)*'Unit cost and utilities'!$G$14</f>
        <v>16.892359589322091</v>
      </c>
      <c r="BB114" s="12">
        <f t="shared" si="57"/>
        <v>14.058004310833779</v>
      </c>
    </row>
    <row r="115" spans="1:54">
      <c r="A115" s="12">
        <v>110</v>
      </c>
      <c r="B115" s="12">
        <f t="shared" si="58"/>
        <v>6.2712328767123289</v>
      </c>
      <c r="C115" s="12">
        <f>'Surv-rate CEA'!D113*'Unit cost and utilities'!$H$7+'Surv-rate CEA'!E113*'Unit cost and utilities'!$H$7+'Unit cost and utilities'!$G$14*('Surv-rate CEA'!C112-'Surv-rate CEA'!C113)</f>
        <v>176.66804389232524</v>
      </c>
      <c r="D115" s="12">
        <f t="shared" si="32"/>
        <v>146.7752317727244</v>
      </c>
      <c r="E115" s="12">
        <f>C115-'Surv-rate CEA'!E113*'Unit cost and utilities'!$H$7-'Unit cost and utilities'!$G$14*('Surv-rate CEA'!C112-'Surv-rate CEA'!C113)</f>
        <v>4.2871140075462879</v>
      </c>
      <c r="F115" s="12">
        <f t="shared" si="33"/>
        <v>3.5617202649122395</v>
      </c>
      <c r="G115" s="12">
        <f>'Surv-rate CEA'!G113*'Unit cost and utilities'!$H$4+'Surv-rate CEA'!H113*'Unit cost and utilities'!$H$4+('Surv-rate CEA'!F112-'Surv-rate CEA'!F113)*'Unit cost and utilities'!$G$14</f>
        <v>288.36474574939484</v>
      </c>
      <c r="H115" s="12">
        <f t="shared" si="34"/>
        <v>239.57248554948671</v>
      </c>
      <c r="I115" s="12">
        <f>G115-'Surv-rate CEA'!H113*'Unit cost and utilities'!$H$4-('Surv-rate CEA'!F112-'Surv-rate CEA'!F113)*'Unit cost and utilities'!$G$14</f>
        <v>4.3919163171671869</v>
      </c>
      <c r="J115" s="12">
        <f t="shared" si="35"/>
        <v>3.64878968021804</v>
      </c>
      <c r="K115" s="12">
        <f>'Surv-rate CEA'!K113*'Unit cost and utilities'!$H$10+'Surv-rate CEA'!J113*'Unit cost and utilities'!$H$10+('Surv-rate CEA'!I112-'Surv-rate CEA'!I113)*'Unit cost and utilities'!$G$14</f>
        <v>161.23377307186252</v>
      </c>
      <c r="L115" s="12">
        <f t="shared" si="36"/>
        <v>133.95249016645462</v>
      </c>
      <c r="M115" s="12">
        <f>K115-'Surv-rate CEA'!J113*'Unit cost and utilities'!$H$10-('Surv-rate CEA'!I112-'Surv-rate CEA'!I113)*'Unit cost and utilities'!$G$14</f>
        <v>8.3776485028757488</v>
      </c>
      <c r="N115" s="12">
        <f t="shared" si="37"/>
        <v>6.960122915434753</v>
      </c>
      <c r="O115" s="12">
        <f>'Surv-rate CEA'!N113*'Unit cost and utilities'!$H$3+'Surv-rate CEA'!M113*'Unit cost and utilities'!$H$3+('Surv-rate CEA'!L112-'Surv-rate CEA'!L113)*'Unit cost and utilities'!$G$14</f>
        <v>288.36474574939484</v>
      </c>
      <c r="P115" s="12">
        <f t="shared" si="38"/>
        <v>239.57248554948671</v>
      </c>
      <c r="Q115" s="12">
        <f>O115-'Surv-rate CEA'!M113*'Unit cost and utilities'!$H$3-('Surv-rate CEA'!L112-'Surv-rate CEA'!L113)*'Unit cost and utilities'!$G$14</f>
        <v>274.20248338066619</v>
      </c>
      <c r="R115" s="12">
        <f t="shared" si="39"/>
        <v>227.80652439545267</v>
      </c>
      <c r="S115" s="12">
        <f>'Surv-rate CEA'!Q113*'Unit cost and utilities'!$H$11+'Surv-rate CEA'!P113*'Unit cost and utilities'!$H$11+('Surv-rate CEA'!O112-'Surv-rate CEA'!O113)*'Unit cost and utilities'!$G$14</f>
        <v>161.23377307186252</v>
      </c>
      <c r="T115" s="12">
        <f t="shared" si="40"/>
        <v>133.95249016645462</v>
      </c>
      <c r="U115" s="12">
        <f>S115-'Surv-rate CEA'!P113*'Unit cost and utilities'!$H$11-('Surv-rate CEA'!O112-'Surv-rate CEA'!O113)*'Unit cost and utilities'!$G$14</f>
        <v>8.3776485028757488</v>
      </c>
      <c r="V115" s="12">
        <f t="shared" si="41"/>
        <v>6.960122915434753</v>
      </c>
      <c r="W115" s="12">
        <f>'Surv-rate CEA'!T113*'Unit cost and utilities'!$H$4+'Surv-rate CEA'!S113*'Unit cost and utilities'!$H$4+('Surv-rate CEA'!R112-'Surv-rate CEA'!R113)*'Unit cost and utilities'!$G$14</f>
        <v>288.36474574939484</v>
      </c>
      <c r="X115" s="12">
        <f t="shared" si="42"/>
        <v>239.57248554948671</v>
      </c>
      <c r="Y115" s="12">
        <f>W115-'Surv-rate CEA'!S113*'Unit cost and utilities'!$H$4-('Surv-rate CEA'!R112-'Surv-rate CEA'!R113)*'Unit cost and utilities'!$G$14</f>
        <v>274.20248338066619</v>
      </c>
      <c r="Z115" s="12">
        <f t="shared" si="43"/>
        <v>227.80652439545267</v>
      </c>
      <c r="AA115" s="12">
        <f>'Surv-rate CEA'!W113*'Unit cost and utilities'!$H$6+'Surv-rate CEA'!V113*'Unit cost and utilities'!$H$6+('Surv-rate CEA'!U112-'Surv-rate CEA'!U113)*'Unit cost and utilities'!$G$14</f>
        <v>169.96644265937061</v>
      </c>
      <c r="AB115" s="12">
        <f t="shared" si="44"/>
        <v>141.20756343529271</v>
      </c>
      <c r="AC115" s="12">
        <f>AA115-'Surv-rate CEA'!V113*'Unit cost and utilities'!$H$6-('Surv-rate CEA'!U112-'Surv-rate CEA'!U113)*'Unit cost and utilities'!$G$14</f>
        <v>20.828718138630194</v>
      </c>
      <c r="AD115" s="12">
        <f t="shared" si="45"/>
        <v>17.304430755963121</v>
      </c>
      <c r="AE115" s="12">
        <f>'Surv-rate CEA'!Z113*'Unit cost and utilities'!$H$12+'Surv-rate CEA'!Y113*'Unit cost and utilities'!$H$12+('Surv-rate CEA'!X112-'Surv-rate CEA'!X113)*'Unit cost and utilities'!$G$14</f>
        <v>161.23377307186252</v>
      </c>
      <c r="AF115" s="12">
        <f t="shared" si="46"/>
        <v>133.95249016645462</v>
      </c>
      <c r="AG115" s="12">
        <f>AE115-'Surv-rate CEA'!Y113*'Unit cost and utilities'!$H$12-('Surv-rate CEA'!X112-'Surv-rate CEA'!X113)*'Unit cost and utilities'!$G$14</f>
        <v>8.3776485028757488</v>
      </c>
      <c r="AH115" s="12">
        <f t="shared" si="47"/>
        <v>6.960122915434753</v>
      </c>
      <c r="AI115" s="12">
        <f>'Surv-rate CEA'!AC113*'Unit cost and utilities'!$H$5+'Surv-rate CEA'!AB113*'Unit cost and utilities'!$H$5+('Surv-rate CEA'!AA112-'Surv-rate CEA'!AA113)*'Unit cost and utilities'!$G$14</f>
        <v>295.5262788262911</v>
      </c>
      <c r="AJ115" s="12">
        <f t="shared" si="48"/>
        <v>245.52226375527317</v>
      </c>
      <c r="AK115" s="12">
        <f>AI115-'Surv-rate CEA'!AB113*'Unit cost and utilities'!$H$5-('Surv-rate CEA'!AA112-'Surv-rate CEA'!AA113)*'Unit cost and utilities'!$G$14</f>
        <v>16.34806837396011</v>
      </c>
      <c r="AL115" s="12">
        <f t="shared" si="49"/>
        <v>13.581921618415446</v>
      </c>
      <c r="AM115" s="12">
        <f>'Surv-rate CEA'!AF113*'Unit cost and utilities'!$H$9+'Surv-rate CEA'!AE113*'Unit cost and utilities'!$H$9+('Surv-rate CEA'!AD112-'Surv-rate CEA'!AD113)*'Unit cost and utilities'!G122</f>
        <v>238.28553779672595</v>
      </c>
      <c r="AN115" s="12">
        <f t="shared" si="50"/>
        <v>197.96684373501506</v>
      </c>
      <c r="AO115" s="12">
        <f>AM115-'Surv-rate CEA'!AE113*'Unit cost and utilities'!$H$9-('Surv-rate CEA'!AD112-'Surv-rate CEA'!AD113)*'Unit cost and utilities'!G122</f>
        <v>16.997622026600823</v>
      </c>
      <c r="AP115" s="12">
        <f t="shared" si="51"/>
        <v>14.121568663883762</v>
      </c>
      <c r="AQ115" s="13">
        <f>'Surv-rate CEA'!AI113*'Unit cost and utilities'!$H$4+'Surv-rate CEA'!AH113*'Unit cost and utilities'!$H$4+('Surv-rate CEA'!AG112-'Surv-rate CEA'!AG113)*'Unit cost and utilities'!$G$14</f>
        <v>288.36474574939484</v>
      </c>
      <c r="AR115" s="12">
        <f t="shared" si="52"/>
        <v>239.57248554948671</v>
      </c>
      <c r="AS115" s="13">
        <f>AQ115-'Surv-rate CEA'!AH113*'Unit cost and utilities'!$H$4-('Surv-rate CEA'!AG112-'Surv-rate CEA'!AG113)*'Unit cost and utilities'!$G$14</f>
        <v>274.20248338066619</v>
      </c>
      <c r="AT115" s="12">
        <f t="shared" si="53"/>
        <v>227.80652439545267</v>
      </c>
      <c r="AU115" s="12">
        <f>'Surv-rate CEA'!AL113*'Unit cost and utilities'!$H$8+'Surv-rate CEA'!AK113*'Unit cost and utilities'!$H$8+('Surv-rate CEA'!AJ112-'Surv-rate CEA'!AJ113)*'Unit cost and utilities'!$G$14</f>
        <v>141.08115006951624</v>
      </c>
      <c r="AV115" s="12">
        <f t="shared" si="54"/>
        <v>117.20975703357135</v>
      </c>
      <c r="AW115" s="12">
        <f>AU115-'Surv-rate CEA'!AK113*'Unit cost and utilities'!$H$8-('Surv-rate CEA'!AJ112-'Surv-rate CEA'!AJ113)*'Unit cost and utilities'!$G$14</f>
        <v>22.937202310724274</v>
      </c>
      <c r="AX115" s="12">
        <f t="shared" si="55"/>
        <v>19.056152494824087</v>
      </c>
      <c r="AY115" s="12">
        <f>'Surv-rate CEA'!AO113*'Unit cost and utilities'!$H$5+'Surv-rate CEA'!AN113*'Unit cost and utilities'!$H$5+('Surv-rate CEA'!AM112-'Surv-rate CEA'!AM113)*'Unit cost and utilities'!$G$14</f>
        <v>295.5262788262911</v>
      </c>
      <c r="AZ115" s="12">
        <f t="shared" si="56"/>
        <v>245.52226375527317</v>
      </c>
      <c r="BA115" s="12">
        <f>AY115-'Surv-rate CEA'!AN113*'Unit cost and utilities'!$H$5-('Surv-rate CEA'!AM112-'Surv-rate CEA'!AM113)*'Unit cost and utilities'!$G$14</f>
        <v>16.34806837396011</v>
      </c>
      <c r="BB115" s="12">
        <f t="shared" si="57"/>
        <v>13.581921618415446</v>
      </c>
    </row>
    <row r="116" spans="1:54">
      <c r="A116" s="12">
        <v>111</v>
      </c>
      <c r="B116" s="12">
        <f t="shared" si="58"/>
        <v>6.3287671232876717</v>
      </c>
      <c r="C116" s="12">
        <f>'Surv-rate CEA'!D114*'Unit cost and utilities'!$H$7+'Surv-rate CEA'!E114*'Unit cost and utilities'!$H$7+'Unit cost and utilities'!$G$14*('Surv-rate CEA'!C113-'Surv-rate CEA'!C114)</f>
        <v>174.24377076816742</v>
      </c>
      <c r="D116" s="12">
        <f t="shared" si="32"/>
        <v>144.51517572435159</v>
      </c>
      <c r="E116" s="12">
        <f>C116-'Surv-rate CEA'!E114*'Unit cost and utilities'!$H$7-'Unit cost and utilities'!$G$14*('Surv-rate CEA'!C113-'Surv-rate CEA'!C114)</f>
        <v>4.1436230768935491</v>
      </c>
      <c r="F116" s="12">
        <f t="shared" si="33"/>
        <v>3.4366589660727627</v>
      </c>
      <c r="G116" s="12">
        <f>'Surv-rate CEA'!G114*'Unit cost and utilities'!$H$4+'Surv-rate CEA'!H114*'Unit cost and utilities'!$H$4+('Surv-rate CEA'!F113-'Surv-rate CEA'!F114)*'Unit cost and utilities'!$G$14</f>
        <v>284.08262587006402</v>
      </c>
      <c r="H116" s="12">
        <f t="shared" si="34"/>
        <v>235.61387828590156</v>
      </c>
      <c r="I116" s="12">
        <f>G116-'Surv-rate CEA'!H114*'Unit cost and utilities'!$H$4-('Surv-rate CEA'!F113-'Surv-rate CEA'!F114)*'Unit cost and utilities'!$G$14</f>
        <v>4.2312431270998427</v>
      </c>
      <c r="J116" s="12">
        <f t="shared" si="35"/>
        <v>3.5093297243828916</v>
      </c>
      <c r="K116" s="12">
        <f>'Surv-rate CEA'!K114*'Unit cost and utilities'!$H$10+'Surv-rate CEA'!J114*'Unit cost and utilities'!$H$10+('Surv-rate CEA'!I113-'Surv-rate CEA'!I114)*'Unit cost and utilities'!$G$14</f>
        <v>158.96836038387119</v>
      </c>
      <c r="L116" s="12">
        <f t="shared" si="36"/>
        <v>131.84597896502933</v>
      </c>
      <c r="M116" s="12">
        <f>K116-'Surv-rate CEA'!J114*'Unit cost and utilities'!$H$10-('Surv-rate CEA'!I113-'Surv-rate CEA'!I114)*'Unit cost and utilities'!$G$14</f>
        <v>8.1171767718480723</v>
      </c>
      <c r="N116" s="12">
        <f t="shared" si="37"/>
        <v>6.7322649320417174</v>
      </c>
      <c r="O116" s="12">
        <f>'Surv-rate CEA'!N114*'Unit cost and utilities'!$H$3+'Surv-rate CEA'!M114*'Unit cost and utilities'!$H$3+('Surv-rate CEA'!L113-'Surv-rate CEA'!L114)*'Unit cost and utilities'!$G$14</f>
        <v>284.08262587006402</v>
      </c>
      <c r="P116" s="12">
        <f t="shared" si="38"/>
        <v>235.61387828590156</v>
      </c>
      <c r="Q116" s="12">
        <f>O116-'Surv-rate CEA'!M114*'Unit cost and utilities'!$H$3-('Surv-rate CEA'!L113-'Surv-rate CEA'!L114)*'Unit cost and utilities'!$G$14</f>
        <v>270.28200593372344</v>
      </c>
      <c r="R116" s="12">
        <f t="shared" si="39"/>
        <v>224.16785065224337</v>
      </c>
      <c r="S116" s="12">
        <f>'Surv-rate CEA'!Q114*'Unit cost and utilities'!$H$11+'Surv-rate CEA'!P114*'Unit cost and utilities'!$H$11+('Surv-rate CEA'!O113-'Surv-rate CEA'!O114)*'Unit cost and utilities'!$G$14</f>
        <v>158.96836038387119</v>
      </c>
      <c r="T116" s="12">
        <f t="shared" si="40"/>
        <v>131.84597896502933</v>
      </c>
      <c r="U116" s="12">
        <f>S116-'Surv-rate CEA'!P114*'Unit cost and utilities'!$H$11-('Surv-rate CEA'!O113-'Surv-rate CEA'!O114)*'Unit cost and utilities'!$G$14</f>
        <v>8.1171767718480723</v>
      </c>
      <c r="V116" s="12">
        <f t="shared" si="41"/>
        <v>6.7322649320417174</v>
      </c>
      <c r="W116" s="12">
        <f>'Surv-rate CEA'!T114*'Unit cost and utilities'!$H$4+'Surv-rate CEA'!S114*'Unit cost and utilities'!$H$4+('Surv-rate CEA'!R113-'Surv-rate CEA'!R114)*'Unit cost and utilities'!$G$14</f>
        <v>284.08262587006402</v>
      </c>
      <c r="X116" s="12">
        <f t="shared" si="42"/>
        <v>235.61387828590156</v>
      </c>
      <c r="Y116" s="12">
        <f>W116-'Surv-rate CEA'!S114*'Unit cost and utilities'!$H$4-('Surv-rate CEA'!R113-'Surv-rate CEA'!R114)*'Unit cost and utilities'!$G$14</f>
        <v>270.28200593372344</v>
      </c>
      <c r="Z116" s="12">
        <f t="shared" si="43"/>
        <v>224.16785065224337</v>
      </c>
      <c r="AA116" s="12">
        <f>'Surv-rate CEA'!W114*'Unit cost and utilities'!$H$6+'Surv-rate CEA'!V114*'Unit cost and utilities'!$H$6+('Surv-rate CEA'!U113-'Surv-rate CEA'!U114)*'Unit cost and utilities'!$G$14</f>
        <v>167.61039170103632</v>
      </c>
      <c r="AB116" s="12">
        <f t="shared" si="44"/>
        <v>139.0135504019282</v>
      </c>
      <c r="AC116" s="12">
        <f>AA116-'Surv-rate CEA'!V114*'Unit cost and utilities'!$H$6-('Surv-rate CEA'!U113-'Surv-rate CEA'!U114)*'Unit cost and utilities'!$G$14</f>
        <v>20.252919431420388</v>
      </c>
      <c r="AD116" s="12">
        <f t="shared" si="45"/>
        <v>16.79746826907834</v>
      </c>
      <c r="AE116" s="12">
        <f>'Surv-rate CEA'!Z114*'Unit cost and utilities'!$H$12+'Surv-rate CEA'!Y114*'Unit cost and utilities'!$H$12+('Surv-rate CEA'!X113-'Surv-rate CEA'!X114)*'Unit cost and utilities'!$G$14</f>
        <v>158.96836038387119</v>
      </c>
      <c r="AF116" s="12">
        <f t="shared" si="46"/>
        <v>131.84597896502933</v>
      </c>
      <c r="AG116" s="12">
        <f>AE116-'Surv-rate CEA'!Y114*'Unit cost and utilities'!$H$12-('Surv-rate CEA'!X113-'Surv-rate CEA'!X114)*'Unit cost and utilities'!$G$14</f>
        <v>8.1171767718480723</v>
      </c>
      <c r="AH116" s="12">
        <f t="shared" si="47"/>
        <v>6.7322649320417174</v>
      </c>
      <c r="AI116" s="12">
        <f>'Surv-rate CEA'!AC114*'Unit cost and utilities'!$H$5+'Surv-rate CEA'!AB114*'Unit cost and utilities'!$H$5+('Surv-rate CEA'!AA113-'Surv-rate CEA'!AA114)*'Unit cost and utilities'!$G$14</f>
        <v>291.17560731769561</v>
      </c>
      <c r="AJ116" s="12">
        <f t="shared" si="48"/>
        <v>241.49669094425406</v>
      </c>
      <c r="AK116" s="12">
        <f>AI116-'Surv-rate CEA'!AB114*'Unit cost and utilities'!$H$5-('Surv-rate CEA'!AA113-'Surv-rate CEA'!AA114)*'Unit cost and utilities'!$G$14</f>
        <v>15.824143664975958</v>
      </c>
      <c r="AL116" s="12">
        <f t="shared" si="49"/>
        <v>13.124307929917494</v>
      </c>
      <c r="AM116" s="12">
        <f>'Surv-rate CEA'!AF114*'Unit cost and utilities'!$H$9+'Surv-rate CEA'!AE114*'Unit cost and utilities'!$H$9+('Surv-rate CEA'!AD113-'Surv-rate CEA'!AD114)*'Unit cost and utilities'!G123</f>
        <v>235.43772155067808</v>
      </c>
      <c r="AN116" s="12">
        <f t="shared" si="50"/>
        <v>195.26852266820379</v>
      </c>
      <c r="AO116" s="12">
        <f>AM116-'Surv-rate CEA'!AE114*'Unit cost and utilities'!$H$9-('Surv-rate CEA'!AD113-'Surv-rate CEA'!AD114)*'Unit cost and utilities'!G123</f>
        <v>16.514246694450037</v>
      </c>
      <c r="AP116" s="12">
        <f t="shared" si="51"/>
        <v>13.696669054408112</v>
      </c>
      <c r="AQ116" s="13">
        <f>'Surv-rate CEA'!AI114*'Unit cost and utilities'!$H$4+'Surv-rate CEA'!AH114*'Unit cost and utilities'!$H$4+('Surv-rate CEA'!AG113-'Surv-rate CEA'!AG114)*'Unit cost and utilities'!$G$14</f>
        <v>284.08262587006402</v>
      </c>
      <c r="AR116" s="12">
        <f t="shared" si="52"/>
        <v>235.61387828590156</v>
      </c>
      <c r="AS116" s="13">
        <f>AQ116-'Surv-rate CEA'!AH114*'Unit cost and utilities'!$H$4-('Surv-rate CEA'!AG113-'Surv-rate CEA'!AG114)*'Unit cost and utilities'!$G$14</f>
        <v>270.28200593372344</v>
      </c>
      <c r="AT116" s="12">
        <f t="shared" si="53"/>
        <v>224.16785065224337</v>
      </c>
      <c r="AU116" s="12">
        <f>'Surv-rate CEA'!AL114*'Unit cost and utilities'!$H$8+'Surv-rate CEA'!AK114*'Unit cost and utilities'!$H$8+('Surv-rate CEA'!AJ113-'Surv-rate CEA'!AJ114)*'Unit cost and utilities'!$G$14</f>
        <v>139.03283075300143</v>
      </c>
      <c r="AV116" s="12">
        <f t="shared" si="54"/>
        <v>115.31174904643827</v>
      </c>
      <c r="AW116" s="12">
        <f>AU116-'Surv-rate CEA'!AK114*'Unit cost and utilities'!$H$8-('Surv-rate CEA'!AJ113-'Surv-rate CEA'!AJ114)*'Unit cost and utilities'!$G$14</f>
        <v>22.311871662414269</v>
      </c>
      <c r="AX116" s="12">
        <f t="shared" si="55"/>
        <v>18.505132434967052</v>
      </c>
      <c r="AY116" s="12">
        <f>'Surv-rate CEA'!AO114*'Unit cost and utilities'!$H$5+'Surv-rate CEA'!AN114*'Unit cost and utilities'!$H$5+('Surv-rate CEA'!AM113-'Surv-rate CEA'!AM114)*'Unit cost and utilities'!$G$14</f>
        <v>291.17560731769561</v>
      </c>
      <c r="AZ116" s="12">
        <f t="shared" si="56"/>
        <v>241.49669094425406</v>
      </c>
      <c r="BA116" s="12">
        <f>AY116-'Surv-rate CEA'!AN114*'Unit cost and utilities'!$H$5-('Surv-rate CEA'!AM113-'Surv-rate CEA'!AM114)*'Unit cost and utilities'!$G$14</f>
        <v>15.824143664975958</v>
      </c>
      <c r="BB116" s="12">
        <f t="shared" si="57"/>
        <v>13.124307929917494</v>
      </c>
    </row>
    <row r="117" spans="1:54">
      <c r="A117" s="12">
        <v>112</v>
      </c>
      <c r="B117" s="12">
        <f t="shared" si="58"/>
        <v>6.3863013698630136</v>
      </c>
      <c r="C117" s="12">
        <f>'Surv-rate CEA'!D115*'Unit cost and utilities'!$H$7+'Surv-rate CEA'!E115*'Unit cost and utilities'!$H$7+'Unit cost and utilities'!$G$14*('Surv-rate CEA'!C114-'Surv-rate CEA'!C115)</f>
        <v>171.86672484141477</v>
      </c>
      <c r="D117" s="12">
        <f t="shared" si="32"/>
        <v>142.30147943562375</v>
      </c>
      <c r="E117" s="12">
        <f>C117-'Surv-rate CEA'!E115*'Unit cost and utilities'!$H$7-'Unit cost and utilities'!$G$14*('Surv-rate CEA'!C114-'Surv-rate CEA'!C115)</f>
        <v>4.0056871193815038</v>
      </c>
      <c r="F117" s="12">
        <f t="shared" si="33"/>
        <v>3.3166117744442718</v>
      </c>
      <c r="G117" s="12">
        <f>'Surv-rate CEA'!G115*'Unit cost and utilities'!$H$4+'Surv-rate CEA'!H115*'Unit cost and utilities'!$H$4+('Surv-rate CEA'!F114-'Surv-rate CEA'!F115)*'Unit cost and utilities'!$G$14</f>
        <v>279.88930642095147</v>
      </c>
      <c r="H117" s="12">
        <f t="shared" si="34"/>
        <v>231.74155682935606</v>
      </c>
      <c r="I117" s="12">
        <f>G117-'Surv-rate CEA'!H115*'Unit cost and utilities'!$H$4-('Surv-rate CEA'!F114-'Surv-rate CEA'!F115)*'Unit cost and utilities'!$G$14</f>
        <v>4.0773159287865557</v>
      </c>
      <c r="J117" s="12">
        <f t="shared" si="35"/>
        <v>3.3759186912308481</v>
      </c>
      <c r="K117" s="12">
        <f>'Surv-rate CEA'!K115*'Unit cost and utilities'!$H$10+'Surv-rate CEA'!J115*'Unit cost and utilities'!$H$10+('Surv-rate CEA'!I114-'Surv-rate CEA'!I115)*'Unit cost and utilities'!$G$14</f>
        <v>156.74796784758323</v>
      </c>
      <c r="L117" s="12">
        <f t="shared" si="36"/>
        <v>129.78351535947652</v>
      </c>
      <c r="M117" s="12">
        <f>K117-'Surv-rate CEA'!J115*'Unit cost and utilities'!$H$10-('Surv-rate CEA'!I114-'Surv-rate CEA'!I115)*'Unit cost and utilities'!$G$14</f>
        <v>7.8661316613591925</v>
      </c>
      <c r="N117" s="12">
        <f t="shared" si="37"/>
        <v>6.5129662177461887</v>
      </c>
      <c r="O117" s="12">
        <f>'Surv-rate CEA'!N115*'Unit cost and utilities'!$H$3+'Surv-rate CEA'!M115*'Unit cost and utilities'!$H$3+('Surv-rate CEA'!L114-'Surv-rate CEA'!L115)*'Unit cost and utilities'!$G$14</f>
        <v>279.88930642095147</v>
      </c>
      <c r="P117" s="12">
        <f t="shared" si="38"/>
        <v>231.74155682935606</v>
      </c>
      <c r="Q117" s="12">
        <f>O117-'Surv-rate CEA'!M115*'Unit cost and utilities'!$H$3-('Surv-rate CEA'!L114-'Surv-rate CEA'!L115)*'Unit cost and utilities'!$G$14</f>
        <v>266.43819338309839</v>
      </c>
      <c r="R117" s="12">
        <f t="shared" si="39"/>
        <v>220.60436149902964</v>
      </c>
      <c r="S117" s="12">
        <f>'Surv-rate CEA'!Q115*'Unit cost and utilities'!$H$11+'Surv-rate CEA'!P115*'Unit cost and utilities'!$H$11+('Surv-rate CEA'!O114-'Surv-rate CEA'!O115)*'Unit cost and utilities'!$G$14</f>
        <v>156.74796784758323</v>
      </c>
      <c r="T117" s="12">
        <f t="shared" si="40"/>
        <v>129.78351535947652</v>
      </c>
      <c r="U117" s="12">
        <f>S117-'Surv-rate CEA'!P115*'Unit cost and utilities'!$H$11-('Surv-rate CEA'!O114-'Surv-rate CEA'!O115)*'Unit cost and utilities'!$G$14</f>
        <v>7.8661316613591925</v>
      </c>
      <c r="V117" s="12">
        <f t="shared" si="41"/>
        <v>6.5129662177461887</v>
      </c>
      <c r="W117" s="12">
        <f>'Surv-rate CEA'!T115*'Unit cost and utilities'!$H$4+'Surv-rate CEA'!S115*'Unit cost and utilities'!$H$4+('Surv-rate CEA'!R114-'Surv-rate CEA'!R115)*'Unit cost and utilities'!$G$14</f>
        <v>279.88930642095147</v>
      </c>
      <c r="X117" s="12">
        <f t="shared" si="42"/>
        <v>231.74155682935606</v>
      </c>
      <c r="Y117" s="12">
        <f>W117-'Surv-rate CEA'!S115*'Unit cost and utilities'!$H$4-('Surv-rate CEA'!R114-'Surv-rate CEA'!R115)*'Unit cost and utilities'!$G$14</f>
        <v>266.43819338309839</v>
      </c>
      <c r="Z117" s="12">
        <f t="shared" si="43"/>
        <v>220.60436149902964</v>
      </c>
      <c r="AA117" s="12">
        <f>'Surv-rate CEA'!W115*'Unit cost and utilities'!$H$6+'Surv-rate CEA'!V115*'Unit cost and utilities'!$H$6+('Surv-rate CEA'!U114-'Surv-rate CEA'!U115)*'Unit cost and utilities'!$G$14</f>
        <v>165.30063236667596</v>
      </c>
      <c r="AB117" s="12">
        <f t="shared" si="44"/>
        <v>136.86491413114956</v>
      </c>
      <c r="AC117" s="12">
        <f>AA117-'Surv-rate CEA'!V115*'Unit cost and utilities'!$H$6-('Surv-rate CEA'!U114-'Surv-rate CEA'!U115)*'Unit cost and utilities'!$G$14</f>
        <v>19.69583055681348</v>
      </c>
      <c r="AD117" s="12">
        <f t="shared" si="45"/>
        <v>16.307669966563214</v>
      </c>
      <c r="AE117" s="12">
        <f>'Surv-rate CEA'!Z115*'Unit cost and utilities'!$H$12+'Surv-rate CEA'!Y115*'Unit cost and utilities'!$H$12+('Surv-rate CEA'!X114-'Surv-rate CEA'!X115)*'Unit cost and utilities'!$G$14</f>
        <v>156.74796784758323</v>
      </c>
      <c r="AF117" s="12">
        <f t="shared" si="46"/>
        <v>129.78351535947652</v>
      </c>
      <c r="AG117" s="12">
        <f>AE117-'Surv-rate CEA'!Y115*'Unit cost and utilities'!$H$12-('Surv-rate CEA'!X114-'Surv-rate CEA'!X115)*'Unit cost and utilities'!$G$14</f>
        <v>7.8661316613591925</v>
      </c>
      <c r="AH117" s="12">
        <f t="shared" si="47"/>
        <v>6.5129662177461887</v>
      </c>
      <c r="AI117" s="12">
        <f>'Surv-rate CEA'!AC115*'Unit cost and utilities'!$H$5+'Surv-rate CEA'!AB115*'Unit cost and utilities'!$H$5+('Surv-rate CEA'!AA114-'Surv-rate CEA'!AA115)*'Unit cost and utilities'!$G$14</f>
        <v>286.91451140988619</v>
      </c>
      <c r="AJ117" s="12">
        <f t="shared" si="48"/>
        <v>237.55825615952818</v>
      </c>
      <c r="AK117" s="12">
        <f>AI117-'Surv-rate CEA'!AB115*'Unit cost and utilities'!$H$5-('Surv-rate CEA'!AA114-'Surv-rate CEA'!AA115)*'Unit cost and utilities'!$G$14</f>
        <v>15.319712966161045</v>
      </c>
      <c r="AL117" s="12">
        <f t="shared" si="49"/>
        <v>12.684350746925418</v>
      </c>
      <c r="AM117" s="12">
        <f>'Surv-rate CEA'!AF115*'Unit cost and utilities'!$H$9+'Surv-rate CEA'!AE115*'Unit cost and utilities'!$H$9+('Surv-rate CEA'!AD114-'Surv-rate CEA'!AD115)*'Unit cost and utilities'!G124</f>
        <v>232.63892237243033</v>
      </c>
      <c r="AN117" s="12">
        <f t="shared" si="50"/>
        <v>192.61938492429326</v>
      </c>
      <c r="AO117" s="12">
        <f>AM117-'Surv-rate CEA'!AE115*'Unit cost and utilities'!$H$9-('Surv-rate CEA'!AD114-'Surv-rate CEA'!AD115)*'Unit cost and utilities'!G124</f>
        <v>16.046991767814376</v>
      </c>
      <c r="AP117" s="12">
        <f t="shared" si="51"/>
        <v>13.286519954099941</v>
      </c>
      <c r="AQ117" s="13">
        <f>'Surv-rate CEA'!AI115*'Unit cost and utilities'!$H$4+'Surv-rate CEA'!AH115*'Unit cost and utilities'!$H$4+('Surv-rate CEA'!AG114-'Surv-rate CEA'!AG115)*'Unit cost and utilities'!$G$14</f>
        <v>279.88930642095147</v>
      </c>
      <c r="AR117" s="12">
        <f t="shared" si="52"/>
        <v>231.74155682935606</v>
      </c>
      <c r="AS117" s="13">
        <f>AQ117-'Surv-rate CEA'!AH115*'Unit cost and utilities'!$H$4-('Surv-rate CEA'!AG114-'Surv-rate CEA'!AG115)*'Unit cost and utilities'!$G$14</f>
        <v>266.43819338309839</v>
      </c>
      <c r="AT117" s="12">
        <f t="shared" si="53"/>
        <v>220.60436149902964</v>
      </c>
      <c r="AU117" s="12">
        <f>'Surv-rate CEA'!AL115*'Unit cost and utilities'!$H$8+'Surv-rate CEA'!AK115*'Unit cost and utilities'!$H$8+('Surv-rate CEA'!AJ114-'Surv-rate CEA'!AJ115)*'Unit cost and utilities'!$G$14</f>
        <v>137.02635394329732</v>
      </c>
      <c r="AV117" s="12">
        <f t="shared" si="54"/>
        <v>113.45449740659708</v>
      </c>
      <c r="AW117" s="12">
        <f>AU117-'Surv-rate CEA'!AK115*'Unit cost and utilities'!$H$8-('Surv-rate CEA'!AJ114-'Surv-rate CEA'!AJ115)*'Unit cost and utilities'!$G$14</f>
        <v>21.706602028138025</v>
      </c>
      <c r="AX117" s="12">
        <f t="shared" si="55"/>
        <v>17.972539972321762</v>
      </c>
      <c r="AY117" s="12">
        <f>'Surv-rate CEA'!AO115*'Unit cost and utilities'!$H$5+'Surv-rate CEA'!AN115*'Unit cost and utilities'!$H$5+('Surv-rate CEA'!AM114-'Surv-rate CEA'!AM115)*'Unit cost and utilities'!$G$14</f>
        <v>286.91451140988619</v>
      </c>
      <c r="AZ117" s="12">
        <f t="shared" si="56"/>
        <v>237.55825615952818</v>
      </c>
      <c r="BA117" s="12">
        <f>AY117-'Surv-rate CEA'!AN115*'Unit cost and utilities'!$H$5-('Surv-rate CEA'!AM114-'Surv-rate CEA'!AM115)*'Unit cost and utilities'!$G$14</f>
        <v>15.319712966161045</v>
      </c>
      <c r="BB117" s="12">
        <f t="shared" si="57"/>
        <v>12.684350746925418</v>
      </c>
    </row>
    <row r="118" spans="1:54">
      <c r="A118" s="12">
        <v>113</v>
      </c>
      <c r="B118" s="12">
        <f t="shared" si="58"/>
        <v>6.4438356164383563</v>
      </c>
      <c r="C118" s="12">
        <f>'Surv-rate CEA'!D116*'Unit cost and utilities'!$H$7+'Surv-rate CEA'!E116*'Unit cost and utilities'!$H$7+'Unit cost and utilities'!$G$14*('Surv-rate CEA'!C115-'Surv-rate CEA'!C116)</f>
        <v>169.53569303931076</v>
      </c>
      <c r="D118" s="12">
        <f t="shared" si="32"/>
        <v>140.13292275125437</v>
      </c>
      <c r="E118" s="12">
        <f>C118-'Surv-rate CEA'!E116*'Unit cost and utilities'!$H$7-'Unit cost and utilities'!$G$14*('Surv-rate CEA'!C115-'Surv-rate CEA'!C116)</f>
        <v>3.8730607676104523</v>
      </c>
      <c r="F118" s="12">
        <f t="shared" si="33"/>
        <v>3.2013513828773621</v>
      </c>
      <c r="G118" s="12">
        <f>'Surv-rate CEA'!G116*'Unit cost and utilities'!$H$4+'Surv-rate CEA'!H116*'Unit cost and utilities'!$H$4+('Surv-rate CEA'!F115-'Surv-rate CEA'!F116)*'Unit cost and utilities'!$G$14</f>
        <v>275.78238588176214</v>
      </c>
      <c r="H118" s="12">
        <f t="shared" si="34"/>
        <v>227.95312942133424</v>
      </c>
      <c r="I118" s="12">
        <f>G118-'Surv-rate CEA'!H116*'Unit cost and utilities'!$H$4-('Surv-rate CEA'!F115-'Surv-rate CEA'!F116)*'Unit cost and utilities'!$G$14</f>
        <v>3.9298137111411542</v>
      </c>
      <c r="J118" s="12">
        <f t="shared" si="35"/>
        <v>3.2482615981194711</v>
      </c>
      <c r="K118" s="12">
        <f>'Surv-rate CEA'!K116*'Unit cost and utilities'!$H$10+'Surv-rate CEA'!J116*'Unit cost and utilities'!$H$10+('Surv-rate CEA'!I115-'Surv-rate CEA'!I116)*'Unit cost and utilities'!$G$14</f>
        <v>154.57141882915448</v>
      </c>
      <c r="L118" s="12">
        <f t="shared" si="36"/>
        <v>127.76391983318341</v>
      </c>
      <c r="M118" s="12">
        <f>K118-'Surv-rate CEA'!J116*'Unit cost and utilities'!$H$10-('Surv-rate CEA'!I115-'Surv-rate CEA'!I116)*'Unit cost and utilities'!$G$14</f>
        <v>7.624121810570216</v>
      </c>
      <c r="N118" s="12">
        <f t="shared" si="37"/>
        <v>6.3018615937061631</v>
      </c>
      <c r="O118" s="12">
        <f>'Surv-rate CEA'!N116*'Unit cost and utilities'!$H$3+'Surv-rate CEA'!M116*'Unit cost and utilities'!$H$3+('Surv-rate CEA'!L115-'Surv-rate CEA'!L116)*'Unit cost and utilities'!$G$14</f>
        <v>275.78238588176214</v>
      </c>
      <c r="P118" s="12">
        <f t="shared" si="38"/>
        <v>227.95312942133424</v>
      </c>
      <c r="Q118" s="12">
        <f>O118-'Surv-rate CEA'!M116*'Unit cost and utilities'!$H$3-('Surv-rate CEA'!L115-'Surv-rate CEA'!L116)*'Unit cost and utilities'!$G$14</f>
        <v>262.66914478930528</v>
      </c>
      <c r="R118" s="12">
        <f t="shared" si="39"/>
        <v>217.11413281781816</v>
      </c>
      <c r="S118" s="12">
        <f>'Surv-rate CEA'!Q116*'Unit cost and utilities'!$H$11+'Surv-rate CEA'!P116*'Unit cost and utilities'!$H$11+('Surv-rate CEA'!O115-'Surv-rate CEA'!O116)*'Unit cost and utilities'!$G$14</f>
        <v>154.57141882915448</v>
      </c>
      <c r="T118" s="12">
        <f t="shared" si="40"/>
        <v>127.76391983318341</v>
      </c>
      <c r="U118" s="12">
        <f>S118-'Surv-rate CEA'!P116*'Unit cost and utilities'!$H$11-('Surv-rate CEA'!O115-'Surv-rate CEA'!O116)*'Unit cost and utilities'!$G$14</f>
        <v>7.624121810570216</v>
      </c>
      <c r="V118" s="12">
        <f t="shared" si="41"/>
        <v>6.3018615937061631</v>
      </c>
      <c r="W118" s="12">
        <f>'Surv-rate CEA'!T116*'Unit cost and utilities'!$H$4+'Surv-rate CEA'!S116*'Unit cost and utilities'!$H$4+('Surv-rate CEA'!R115-'Surv-rate CEA'!R116)*'Unit cost and utilities'!$G$14</f>
        <v>275.78238588176214</v>
      </c>
      <c r="X118" s="12">
        <f t="shared" si="42"/>
        <v>227.95312942133424</v>
      </c>
      <c r="Y118" s="12">
        <f>W118-'Surv-rate CEA'!S116*'Unit cost and utilities'!$H$4-('Surv-rate CEA'!R115-'Surv-rate CEA'!R116)*'Unit cost and utilities'!$G$14</f>
        <v>262.66914478930528</v>
      </c>
      <c r="Z118" s="12">
        <f t="shared" si="43"/>
        <v>217.11413281781816</v>
      </c>
      <c r="AA118" s="12">
        <f>'Surv-rate CEA'!W116*'Unit cost and utilities'!$H$6+'Surv-rate CEA'!V116*'Unit cost and utilities'!$H$6+('Surv-rate CEA'!U115-'Surv-rate CEA'!U116)*'Unit cost and utilities'!$G$14</f>
        <v>163.03596672563808</v>
      </c>
      <c r="AB118" s="12">
        <f t="shared" si="44"/>
        <v>134.76045144984533</v>
      </c>
      <c r="AC118" s="12">
        <f>AA118-'Surv-rate CEA'!V116*'Unit cost and utilities'!$H$6-('Surv-rate CEA'!U115-'Surv-rate CEA'!U116)*'Unit cost and utilities'!$G$14</f>
        <v>19.156748374600813</v>
      </c>
      <c r="AD118" s="12">
        <f t="shared" si="45"/>
        <v>15.83437146489673</v>
      </c>
      <c r="AE118" s="12">
        <f>'Surv-rate CEA'!Z116*'Unit cost and utilities'!$H$12+'Surv-rate CEA'!Y116*'Unit cost and utilities'!$H$12+('Surv-rate CEA'!X115-'Surv-rate CEA'!X116)*'Unit cost and utilities'!$G$14</f>
        <v>154.57141882915448</v>
      </c>
      <c r="AF118" s="12">
        <f t="shared" si="46"/>
        <v>127.76391983318341</v>
      </c>
      <c r="AG118" s="12">
        <f>AE118-'Surv-rate CEA'!Y116*'Unit cost and utilities'!$H$12-('Surv-rate CEA'!X115-'Surv-rate CEA'!X116)*'Unit cost and utilities'!$G$14</f>
        <v>7.624121810570216</v>
      </c>
      <c r="AH118" s="12">
        <f t="shared" si="47"/>
        <v>6.3018615937061631</v>
      </c>
      <c r="AI118" s="12">
        <f>'Surv-rate CEA'!AC116*'Unit cost and utilities'!$H$5+'Surv-rate CEA'!AB116*'Unit cost and utilities'!$H$5+('Surv-rate CEA'!AA115-'Surv-rate CEA'!AA116)*'Unit cost and utilities'!$G$14</f>
        <v>282.74058353003335</v>
      </c>
      <c r="AJ118" s="12">
        <f t="shared" si="48"/>
        <v>233.70455884632887</v>
      </c>
      <c r="AK118" s="12">
        <f>AI118-'Surv-rate CEA'!AB116*'Unit cost and utilities'!$H$5-('Surv-rate CEA'!AA115-'Surv-rate CEA'!AA116)*'Unit cost and utilities'!$G$14</f>
        <v>14.833946039566802</v>
      </c>
      <c r="AL118" s="12">
        <f t="shared" si="49"/>
        <v>12.261277712044333</v>
      </c>
      <c r="AM118" s="12">
        <f>'Surv-rate CEA'!AF116*'Unit cost and utilities'!$H$9+'Surv-rate CEA'!AE116*'Unit cost and utilities'!$H$9+('Surv-rate CEA'!AD115-'Surv-rate CEA'!AD116)*'Unit cost and utilities'!G125</f>
        <v>229.88801650492798</v>
      </c>
      <c r="AN118" s="12">
        <f t="shared" si="50"/>
        <v>190.0182733252189</v>
      </c>
      <c r="AO118" s="12">
        <f>AM118-'Surv-rate CEA'!AE116*'Unit cost and utilities'!$H$9-('Surv-rate CEA'!AD115-'Surv-rate CEA'!AD116)*'Unit cost and utilities'!G125</f>
        <v>15.59523664266959</v>
      </c>
      <c r="AP118" s="12">
        <f t="shared" si="51"/>
        <v>12.89053681001565</v>
      </c>
      <c r="AQ118" s="13">
        <f>'Surv-rate CEA'!AI116*'Unit cost and utilities'!$H$4+'Surv-rate CEA'!AH116*'Unit cost and utilities'!$H$4+('Surv-rate CEA'!AG115-'Surv-rate CEA'!AG116)*'Unit cost and utilities'!$G$14</f>
        <v>275.78238588176214</v>
      </c>
      <c r="AR118" s="12">
        <f t="shared" si="52"/>
        <v>227.95312942133424</v>
      </c>
      <c r="AS118" s="13">
        <f>AQ118-'Surv-rate CEA'!AH116*'Unit cost and utilities'!$H$4-('Surv-rate CEA'!AG115-'Surv-rate CEA'!AG116)*'Unit cost and utilities'!$G$14</f>
        <v>262.66914478930528</v>
      </c>
      <c r="AT118" s="12">
        <f t="shared" si="53"/>
        <v>217.11413281781816</v>
      </c>
      <c r="AU118" s="12">
        <f>'Surv-rate CEA'!AL116*'Unit cost and utilities'!$H$8+'Surv-rate CEA'!AK116*'Unit cost and utilities'!$H$8+('Surv-rate CEA'!AJ115-'Surv-rate CEA'!AJ116)*'Unit cost and utilities'!$G$14</f>
        <v>135.06059958120966</v>
      </c>
      <c r="AV118" s="12">
        <f t="shared" si="54"/>
        <v>111.63688441385155</v>
      </c>
      <c r="AW118" s="12">
        <f>AU118-'Surv-rate CEA'!AK116*'Unit cost and utilities'!$H$8-('Surv-rate CEA'!AJ115-'Surv-rate CEA'!AJ116)*'Unit cost and utilities'!$G$14</f>
        <v>21.120648390115775</v>
      </c>
      <c r="AX118" s="12">
        <f t="shared" si="55"/>
        <v>17.457670041330026</v>
      </c>
      <c r="AY118" s="12">
        <f>'Surv-rate CEA'!AO116*'Unit cost and utilities'!$H$5+'Surv-rate CEA'!AN116*'Unit cost and utilities'!$H$5+('Surv-rate CEA'!AM115-'Surv-rate CEA'!AM116)*'Unit cost and utilities'!$G$14</f>
        <v>282.74058353003335</v>
      </c>
      <c r="AZ118" s="12">
        <f t="shared" si="56"/>
        <v>233.70455884632887</v>
      </c>
      <c r="BA118" s="12">
        <f>AY118-'Surv-rate CEA'!AN116*'Unit cost and utilities'!$H$5-('Surv-rate CEA'!AM115-'Surv-rate CEA'!AM116)*'Unit cost and utilities'!$G$14</f>
        <v>14.833946039566802</v>
      </c>
      <c r="BB118" s="12">
        <f t="shared" si="57"/>
        <v>12.261277712044333</v>
      </c>
    </row>
    <row r="119" spans="1:54">
      <c r="A119" s="12">
        <v>114</v>
      </c>
      <c r="B119" s="12">
        <f t="shared" si="58"/>
        <v>6.5013698630136982</v>
      </c>
      <c r="C119" s="12">
        <f>'Surv-rate CEA'!D117*'Unit cost and utilities'!$H$7+'Surv-rate CEA'!E117*'Unit cost and utilities'!$H$7+'Unit cost and utilities'!$G$14*('Surv-rate CEA'!C116-'Surv-rate CEA'!C117)</f>
        <v>167.24950128828303</v>
      </c>
      <c r="D119" s="12">
        <f t="shared" si="32"/>
        <v>138.00832522984379</v>
      </c>
      <c r="E119" s="12">
        <f>C119-'Surv-rate CEA'!E117*'Unit cost and utilities'!$H$7-'Unit cost and utilities'!$G$14*('Surv-rate CEA'!C116-'Surv-rate CEA'!C117)</f>
        <v>3.7455108721963519</v>
      </c>
      <c r="F119" s="12">
        <f t="shared" si="33"/>
        <v>3.0906620266149827</v>
      </c>
      <c r="G119" s="12">
        <f>'Surv-rate CEA'!G117*'Unit cost and utilities'!$H$4+'Surv-rate CEA'!H117*'Unit cost and utilities'!$H$4+('Surv-rate CEA'!F116-'Surv-rate CEA'!F117)*'Unit cost and utilities'!$G$14</f>
        <v>271.75954343065064</v>
      </c>
      <c r="H119" s="12">
        <f t="shared" si="34"/>
        <v>224.24628572999265</v>
      </c>
      <c r="I119" s="12">
        <f>G119-'Surv-rate CEA'!H117*'Unit cost and utilities'!$H$4-('Surv-rate CEA'!F116-'Surv-rate CEA'!F117)*'Unit cost and utilities'!$G$14</f>
        <v>3.7884325852808125</v>
      </c>
      <c r="J119" s="12">
        <f t="shared" si="35"/>
        <v>3.1260794938908463</v>
      </c>
      <c r="K119" s="12">
        <f>'Surv-rate CEA'!K117*'Unit cost and utilities'!$H$10+'Surv-rate CEA'!J117*'Unit cost and utilities'!$H$10+('Surv-rate CEA'!I116-'Surv-rate CEA'!I117)*'Unit cost and utilities'!$G$14</f>
        <v>152.43757511770391</v>
      </c>
      <c r="L119" s="12">
        <f t="shared" si="36"/>
        <v>125.78605186888325</v>
      </c>
      <c r="M119" s="12">
        <f>K119-'Surv-rate CEA'!J117*'Unit cost and utilities'!$H$10-('Surv-rate CEA'!I116-'Surv-rate CEA'!I117)*'Unit cost and utilities'!$G$14</f>
        <v>7.3907742591857417</v>
      </c>
      <c r="N119" s="12">
        <f t="shared" si="37"/>
        <v>6.0986034027326621</v>
      </c>
      <c r="O119" s="12">
        <f>'Surv-rate CEA'!N117*'Unit cost and utilities'!$H$3+'Surv-rate CEA'!M117*'Unit cost and utilities'!$H$3+('Surv-rate CEA'!L116-'Surv-rate CEA'!L117)*'Unit cost and utilities'!$G$14</f>
        <v>271.75954343065064</v>
      </c>
      <c r="P119" s="12">
        <f t="shared" si="38"/>
        <v>224.24628572999265</v>
      </c>
      <c r="Q119" s="12">
        <f>O119-'Surv-rate CEA'!M117*'Unit cost and utilities'!$H$3-('Surv-rate CEA'!L116-'Surv-rate CEA'!L117)*'Unit cost and utilities'!$G$14</f>
        <v>258.97301561323724</v>
      </c>
      <c r="R119" s="12">
        <f t="shared" si="39"/>
        <v>213.69529887506408</v>
      </c>
      <c r="S119" s="12">
        <f>'Surv-rate CEA'!Q117*'Unit cost and utilities'!$H$11+'Surv-rate CEA'!P117*'Unit cost and utilities'!$H$11+('Surv-rate CEA'!O116-'Surv-rate CEA'!O117)*'Unit cost and utilities'!$G$14</f>
        <v>152.43757511770391</v>
      </c>
      <c r="T119" s="12">
        <f t="shared" si="40"/>
        <v>125.78605186888325</v>
      </c>
      <c r="U119" s="12">
        <f>S119-'Surv-rate CEA'!P117*'Unit cost and utilities'!$H$11-('Surv-rate CEA'!O116-'Surv-rate CEA'!O117)*'Unit cost and utilities'!$G$14</f>
        <v>7.3907742591857417</v>
      </c>
      <c r="V119" s="12">
        <f t="shared" si="41"/>
        <v>6.0986034027326621</v>
      </c>
      <c r="W119" s="12">
        <f>'Surv-rate CEA'!T117*'Unit cost and utilities'!$H$4+'Surv-rate CEA'!S117*'Unit cost and utilities'!$H$4+('Surv-rate CEA'!R116-'Surv-rate CEA'!R117)*'Unit cost and utilities'!$G$14</f>
        <v>271.75954343065064</v>
      </c>
      <c r="X119" s="12">
        <f t="shared" si="42"/>
        <v>224.24628572999265</v>
      </c>
      <c r="Y119" s="12">
        <f>W119-'Surv-rate CEA'!S117*'Unit cost and utilities'!$H$4-('Surv-rate CEA'!R116-'Surv-rate CEA'!R117)*'Unit cost and utilities'!$G$14</f>
        <v>258.97301561323724</v>
      </c>
      <c r="Z119" s="12">
        <f t="shared" si="43"/>
        <v>213.69529887506408</v>
      </c>
      <c r="AA119" s="12">
        <f>'Surv-rate CEA'!W117*'Unit cost and utilities'!$H$6+'Surv-rate CEA'!V117*'Unit cost and utilities'!$H$6+('Surv-rate CEA'!U116-'Surv-rate CEA'!U117)*'Unit cost and utilities'!$G$14</f>
        <v>160.81523561876352</v>
      </c>
      <c r="AB119" s="12">
        <f t="shared" si="44"/>
        <v>132.69899861126285</v>
      </c>
      <c r="AC119" s="12">
        <f>AA119-'Surv-rate CEA'!V117*'Unit cost and utilities'!$H$6-('Surv-rate CEA'!U116-'Surv-rate CEA'!U117)*'Unit cost and utilities'!$G$14</f>
        <v>18.634999872264949</v>
      </c>
      <c r="AD119" s="12">
        <f t="shared" si="45"/>
        <v>15.376937468989688</v>
      </c>
      <c r="AE119" s="12">
        <f>'Surv-rate CEA'!Z117*'Unit cost and utilities'!$H$12+'Surv-rate CEA'!Y117*'Unit cost and utilities'!$H$12+('Surv-rate CEA'!X116-'Surv-rate CEA'!X117)*'Unit cost and utilities'!$G$14</f>
        <v>152.43757511770391</v>
      </c>
      <c r="AF119" s="12">
        <f t="shared" si="46"/>
        <v>125.78605186888325</v>
      </c>
      <c r="AG119" s="12">
        <f>AE119-'Surv-rate CEA'!Y117*'Unit cost and utilities'!$H$12-('Surv-rate CEA'!X116-'Surv-rate CEA'!X117)*'Unit cost and utilities'!$G$14</f>
        <v>7.3907742591857417</v>
      </c>
      <c r="AH119" s="12">
        <f t="shared" si="47"/>
        <v>6.0986034027326621</v>
      </c>
      <c r="AI119" s="12">
        <f>'Surv-rate CEA'!AC117*'Unit cost and utilities'!$H$5+'Surv-rate CEA'!AB117*'Unit cost and utilities'!$H$5+('Surv-rate CEA'!AA116-'Surv-rate CEA'!AA117)*'Unit cost and utilities'!$G$14</f>
        <v>278.65149656693546</v>
      </c>
      <c r="AJ119" s="12">
        <f t="shared" si="48"/>
        <v>229.93327972743228</v>
      </c>
      <c r="AK119" s="12">
        <f>AI119-'Surv-rate CEA'!AB117*'Unit cost and utilities'!$H$5-('Surv-rate CEA'!AA116-'Surv-rate CEA'!AA117)*'Unit cost and utilities'!$G$14</f>
        <v>14.366052616986577</v>
      </c>
      <c r="AL119" s="12">
        <f t="shared" si="49"/>
        <v>11.85435440203031</v>
      </c>
      <c r="AM119" s="12">
        <f>'Surv-rate CEA'!AF117*'Unit cost and utilities'!$H$9+'Surv-rate CEA'!AE117*'Unit cost and utilities'!$H$9+('Surv-rate CEA'!AD116-'Surv-rate CEA'!AD117)*'Unit cost and utilities'!G126</f>
        <v>227.18391266680851</v>
      </c>
      <c r="AN119" s="12">
        <f t="shared" si="50"/>
        <v>187.4640645550663</v>
      </c>
      <c r="AO119" s="12">
        <f>AM119-'Surv-rate CEA'!AE117*'Unit cost and utilities'!$H$9-('Surv-rate CEA'!AD116-'Surv-rate CEA'!AD117)*'Unit cost and utilities'!G126</f>
        <v>15.158387912996517</v>
      </c>
      <c r="AP119" s="12">
        <f t="shared" si="51"/>
        <v>12.508161237808809</v>
      </c>
      <c r="AQ119" s="13">
        <f>'Surv-rate CEA'!AI117*'Unit cost and utilities'!$H$4+'Surv-rate CEA'!AH117*'Unit cost and utilities'!$H$4+('Surv-rate CEA'!AG116-'Surv-rate CEA'!AG117)*'Unit cost and utilities'!$G$14</f>
        <v>271.75954343065064</v>
      </c>
      <c r="AR119" s="12">
        <f t="shared" si="52"/>
        <v>224.24628572999265</v>
      </c>
      <c r="AS119" s="13">
        <f>AQ119-'Surv-rate CEA'!AH117*'Unit cost and utilities'!$H$4-('Surv-rate CEA'!AG116-'Surv-rate CEA'!AG117)*'Unit cost and utilities'!$G$14</f>
        <v>258.97301561323724</v>
      </c>
      <c r="AT119" s="12">
        <f t="shared" si="53"/>
        <v>213.69529887506408</v>
      </c>
      <c r="AU119" s="12">
        <f>'Surv-rate CEA'!AL117*'Unit cost and utilities'!$H$8+'Surv-rate CEA'!AK117*'Unit cost and utilities'!$H$8+('Surv-rate CEA'!AJ116-'Surv-rate CEA'!AJ117)*'Unit cost and utilities'!$G$14</f>
        <v>133.13448497479723</v>
      </c>
      <c r="AV119" s="12">
        <f t="shared" si="54"/>
        <v>109.85783012912798</v>
      </c>
      <c r="AW119" s="12">
        <f>AU119-'Surv-rate CEA'!AK117*'Unit cost and utilities'!$H$8-('Surv-rate CEA'!AJ116-'Surv-rate CEA'!AJ117)*'Unit cost and utilities'!$G$14</f>
        <v>20.553297298826109</v>
      </c>
      <c r="AX119" s="12">
        <f t="shared" si="55"/>
        <v>16.959848109040557</v>
      </c>
      <c r="AY119" s="12">
        <f>'Surv-rate CEA'!AO117*'Unit cost and utilities'!$H$5+'Surv-rate CEA'!AN117*'Unit cost and utilities'!$H$5+('Surv-rate CEA'!AM116-'Surv-rate CEA'!AM117)*'Unit cost and utilities'!$G$14</f>
        <v>278.65149656693546</v>
      </c>
      <c r="AZ119" s="12">
        <f t="shared" si="56"/>
        <v>229.93327972743228</v>
      </c>
      <c r="BA119" s="12">
        <f>AY119-'Surv-rate CEA'!AN117*'Unit cost and utilities'!$H$5-('Surv-rate CEA'!AM116-'Surv-rate CEA'!AM117)*'Unit cost and utilities'!$G$14</f>
        <v>14.366052616986577</v>
      </c>
      <c r="BB119" s="12">
        <f t="shared" si="57"/>
        <v>11.85435440203031</v>
      </c>
    </row>
    <row r="120" spans="1:54">
      <c r="A120" s="12">
        <v>115</v>
      </c>
      <c r="B120" s="12">
        <f t="shared" si="58"/>
        <v>6.558904109589041</v>
      </c>
      <c r="C120" s="12">
        <f>'Surv-rate CEA'!D118*'Unit cost and utilities'!$H$7+'Surv-rate CEA'!E118*'Unit cost and utilities'!$H$7+'Unit cost and utilities'!$G$14*('Surv-rate CEA'!C117-'Surv-rate CEA'!C118)</f>
        <v>165.00701300286022</v>
      </c>
      <c r="D120" s="12">
        <f t="shared" si="32"/>
        <v>135.92654459474397</v>
      </c>
      <c r="E120" s="12">
        <f>C120-'Surv-rate CEA'!E118*'Unit cost and utilities'!$H$7-'Unit cost and utilities'!$G$14*('Surv-rate CEA'!C117-'Surv-rate CEA'!C118)</f>
        <v>3.6228158231445278</v>
      </c>
      <c r="F120" s="12">
        <f t="shared" si="33"/>
        <v>2.9843388325238203</v>
      </c>
      <c r="G120" s="12">
        <f>'Surv-rate CEA'!G118*'Unit cost and utilities'!$H$4+'Surv-rate CEA'!H118*'Unit cost and utilities'!$H$4+('Surv-rate CEA'!F117-'Surv-rate CEA'!F118)*'Unit cost and utilities'!$G$14</f>
        <v>267.81853569182402</v>
      </c>
      <c r="H120" s="12">
        <f t="shared" si="34"/>
        <v>220.61879354414305</v>
      </c>
      <c r="I120" s="12">
        <f>G120-'Surv-rate CEA'!H118*'Unit cost and utilities'!$H$4-('Surv-rate CEA'!F117-'Surv-rate CEA'!F118)*'Unit cost and utilities'!$G$14</f>
        <v>3.6528847707794387</v>
      </c>
      <c r="J120" s="12">
        <f t="shared" si="35"/>
        <v>3.0091084958080283</v>
      </c>
      <c r="K120" s="12">
        <f>'Surv-rate CEA'!K118*'Unit cost and utilities'!$H$10+'Surv-rate CEA'!J118*'Unit cost and utilities'!$H$10+('Surv-rate CEA'!I117-'Surv-rate CEA'!I118)*'Unit cost and utilities'!$G$14</f>
        <v>150.34533541503868</v>
      </c>
      <c r="L120" s="12">
        <f t="shared" si="36"/>
        <v>123.84880840519038</v>
      </c>
      <c r="M120" s="12">
        <f>K120-'Surv-rate CEA'!J118*'Unit cost and utilities'!$H$10-('Surv-rate CEA'!I117-'Surv-rate CEA'!I118)*'Unit cost and utilities'!$G$14</f>
        <v>7.1657334787501767</v>
      </c>
      <c r="N120" s="12">
        <f t="shared" si="37"/>
        <v>5.9028605725776169</v>
      </c>
      <c r="O120" s="12">
        <f>'Surv-rate CEA'!N118*'Unit cost and utilities'!$H$3+'Surv-rate CEA'!M118*'Unit cost and utilities'!$H$3+('Surv-rate CEA'!L117-'Surv-rate CEA'!L118)*'Unit cost and utilities'!$G$14</f>
        <v>267.81853569182402</v>
      </c>
      <c r="P120" s="12">
        <f t="shared" si="38"/>
        <v>220.61879354414305</v>
      </c>
      <c r="Q120" s="12">
        <f>O120-'Surv-rate CEA'!M118*'Unit cost and utilities'!$H$3-('Surv-rate CEA'!L117-'Surv-rate CEA'!L118)*'Unit cost and utilities'!$G$14</f>
        <v>255.34801581234515</v>
      </c>
      <c r="R120" s="12">
        <f t="shared" si="39"/>
        <v>210.34605030935555</v>
      </c>
      <c r="S120" s="12">
        <f>'Surv-rate CEA'!Q118*'Unit cost and utilities'!$H$11+'Surv-rate CEA'!P118*'Unit cost and utilities'!$H$11+('Surv-rate CEA'!O117-'Surv-rate CEA'!O118)*'Unit cost and utilities'!$G$14</f>
        <v>150.34533541503868</v>
      </c>
      <c r="T120" s="12">
        <f t="shared" si="40"/>
        <v>123.84880840519038</v>
      </c>
      <c r="U120" s="12">
        <f>S120-'Surv-rate CEA'!P118*'Unit cost and utilities'!$H$11-('Surv-rate CEA'!O117-'Surv-rate CEA'!O118)*'Unit cost and utilities'!$G$14</f>
        <v>7.1657334787501767</v>
      </c>
      <c r="V120" s="12">
        <f t="shared" si="41"/>
        <v>5.9028605725776169</v>
      </c>
      <c r="W120" s="12">
        <f>'Surv-rate CEA'!T118*'Unit cost and utilities'!$H$4+'Surv-rate CEA'!S118*'Unit cost and utilities'!$H$4+('Surv-rate CEA'!R117-'Surv-rate CEA'!R118)*'Unit cost and utilities'!$G$14</f>
        <v>267.81853569182402</v>
      </c>
      <c r="X120" s="12">
        <f t="shared" si="42"/>
        <v>220.61879354414305</v>
      </c>
      <c r="Y120" s="12">
        <f>W120-'Surv-rate CEA'!S118*'Unit cost and utilities'!$H$4-('Surv-rate CEA'!R117-'Surv-rate CEA'!R118)*'Unit cost and utilities'!$G$14</f>
        <v>255.34801581234515</v>
      </c>
      <c r="Z120" s="12">
        <f t="shared" si="43"/>
        <v>210.34605030935555</v>
      </c>
      <c r="AA120" s="12">
        <f>'Surv-rate CEA'!W118*'Unit cost and utilities'!$H$6+'Surv-rate CEA'!V118*'Unit cost and utilities'!$H$6+('Surv-rate CEA'!U117-'Surv-rate CEA'!U118)*'Unit cost and utilities'!$G$14</f>
        <v>158.63731714689337</v>
      </c>
      <c r="AB120" s="12">
        <f t="shared" si="44"/>
        <v>130.67942974753424</v>
      </c>
      <c r="AC120" s="12">
        <f>AA120-'Surv-rate CEA'!V118*'Unit cost and utilities'!$H$6-('Surv-rate CEA'!U117-'Surv-rate CEA'!U118)*'Unit cost and utilities'!$G$14</f>
        <v>18.129940711693848</v>
      </c>
      <c r="AD120" s="12">
        <f t="shared" si="45"/>
        <v>14.93476034624905</v>
      </c>
      <c r="AE120" s="12">
        <f>'Surv-rate CEA'!Z118*'Unit cost and utilities'!$H$12+'Surv-rate CEA'!Y118*'Unit cost and utilities'!$H$12+('Surv-rate CEA'!X117-'Surv-rate CEA'!X118)*'Unit cost and utilities'!$G$14</f>
        <v>150.34533541503868</v>
      </c>
      <c r="AF120" s="12">
        <f t="shared" si="46"/>
        <v>123.84880840519038</v>
      </c>
      <c r="AG120" s="12">
        <f>AE120-'Surv-rate CEA'!Y118*'Unit cost and utilities'!$H$12-('Surv-rate CEA'!X117-'Surv-rate CEA'!X118)*'Unit cost and utilities'!$G$14</f>
        <v>7.1657334787501767</v>
      </c>
      <c r="AH120" s="12">
        <f t="shared" si="47"/>
        <v>5.9028605725776169</v>
      </c>
      <c r="AI120" s="12">
        <f>'Surv-rate CEA'!AC118*'Unit cost and utilities'!$H$5+'Surv-rate CEA'!AB118*'Unit cost and utilities'!$H$5+('Surv-rate CEA'!AA117-'Surv-rate CEA'!AA118)*'Unit cost and utilities'!$G$14</f>
        <v>274.64500064400136</v>
      </c>
      <c r="AJ120" s="12">
        <f t="shared" si="48"/>
        <v>226.24217751952904</v>
      </c>
      <c r="AK120" s="12">
        <f>AI120-'Surv-rate CEA'!AB118*'Unit cost and utilities'!$H$5-('Surv-rate CEA'!AA117-'Surv-rate CEA'!AA118)*'Unit cost and utilities'!$G$14</f>
        <v>13.915280248674671</v>
      </c>
      <c r="AL120" s="12">
        <f t="shared" si="49"/>
        <v>11.462882254810898</v>
      </c>
      <c r="AM120" s="12">
        <f>'Surv-rate CEA'!AF118*'Unit cost and utilities'!$H$9+'Surv-rate CEA'!AE118*'Unit cost and utilities'!$H$9+('Surv-rate CEA'!AD117-'Surv-rate CEA'!AD118)*'Unit cost and utilities'!G127</f>
        <v>224.52555091586629</v>
      </c>
      <c r="AN120" s="12">
        <f t="shared" si="50"/>
        <v>184.95566796725146</v>
      </c>
      <c r="AO120" s="12">
        <f>AM120-'Surv-rate CEA'!AE118*'Unit cost and utilities'!$H$9-('Surv-rate CEA'!AD117-'Surv-rate CEA'!AD118)*'Unit cost and utilities'!G127</f>
        <v>14.735878030493012</v>
      </c>
      <c r="AP120" s="12">
        <f t="shared" si="51"/>
        <v>12.138859711494787</v>
      </c>
      <c r="AQ120" s="13">
        <f>'Surv-rate CEA'!AI118*'Unit cost and utilities'!$H$4+'Surv-rate CEA'!AH118*'Unit cost and utilities'!$H$4+('Surv-rate CEA'!AG117-'Surv-rate CEA'!AG118)*'Unit cost and utilities'!$G$14</f>
        <v>267.81853569182402</v>
      </c>
      <c r="AR120" s="12">
        <f t="shared" si="52"/>
        <v>220.61879354414305</v>
      </c>
      <c r="AS120" s="13">
        <f>AQ120-'Surv-rate CEA'!AH118*'Unit cost and utilities'!$H$4-('Surv-rate CEA'!AG117-'Surv-rate CEA'!AG118)*'Unit cost and utilities'!$G$14</f>
        <v>255.34801581234515</v>
      </c>
      <c r="AT120" s="12">
        <f t="shared" si="53"/>
        <v>210.34605030935555</v>
      </c>
      <c r="AU120" s="12">
        <f>'Surv-rate CEA'!AL118*'Unit cost and utilities'!$H$8+'Surv-rate CEA'!AK118*'Unit cost and utilities'!$H$8+('Surv-rate CEA'!AJ117-'Surv-rate CEA'!AJ118)*'Unit cost and utilities'!$G$14</f>
        <v>131.24696330133969</v>
      </c>
      <c r="AV120" s="12">
        <f t="shared" si="54"/>
        <v>108.11629084998368</v>
      </c>
      <c r="AW120" s="12">
        <f>AU120-'Surv-rate CEA'!AK118*'Unit cost and utilities'!$H$8-('Surv-rate CEA'!AJ117-'Surv-rate CEA'!AJ118)*'Unit cost and utilities'!$G$14</f>
        <v>20.003865366257656</v>
      </c>
      <c r="AX120" s="12">
        <f t="shared" si="55"/>
        <v>16.478428693977655</v>
      </c>
      <c r="AY120" s="12">
        <f>'Surv-rate CEA'!AO118*'Unit cost and utilities'!$H$5+'Surv-rate CEA'!AN118*'Unit cost and utilities'!$H$5+('Surv-rate CEA'!AM117-'Surv-rate CEA'!AM118)*'Unit cost and utilities'!$G$14</f>
        <v>274.64500064400136</v>
      </c>
      <c r="AZ120" s="12">
        <f t="shared" si="56"/>
        <v>226.24217751952904</v>
      </c>
      <c r="BA120" s="12">
        <f>AY120-'Surv-rate CEA'!AN118*'Unit cost and utilities'!$H$5-('Surv-rate CEA'!AM117-'Surv-rate CEA'!AM118)*'Unit cost and utilities'!$G$14</f>
        <v>13.915280248674671</v>
      </c>
      <c r="BB120" s="12">
        <f t="shared" si="57"/>
        <v>11.462882254810898</v>
      </c>
    </row>
    <row r="121" spans="1:54">
      <c r="A121" s="12">
        <v>116</v>
      </c>
      <c r="B121" s="12">
        <f t="shared" si="58"/>
        <v>6.6164383561643838</v>
      </c>
      <c r="C121" s="12">
        <f>'Surv-rate CEA'!D119*'Unit cost and utilities'!$H$7+'Surv-rate CEA'!E119*'Unit cost and utilities'!$H$7+'Unit cost and utilities'!$G$14*('Surv-rate CEA'!C118-'Surv-rate CEA'!C119)</f>
        <v>162.80712764336968</v>
      </c>
      <c r="D121" s="12">
        <f t="shared" si="32"/>
        <v>133.88647525567413</v>
      </c>
      <c r="E121" s="12">
        <f>C121-'Surv-rate CEA'!E119*'Unit cost and utilities'!$H$7-'Unit cost and utilities'!$G$14*('Surv-rate CEA'!C118-'Surv-rate CEA'!C119)</f>
        <v>3.5047649128788354</v>
      </c>
      <c r="F121" s="12">
        <f t="shared" si="33"/>
        <v>2.8821872087380749</v>
      </c>
      <c r="G121" s="12">
        <f>'Surv-rate CEA'!G119*'Unit cost and utilities'!$H$4+'Surv-rate CEA'!H119*'Unit cost and utilities'!$H$4+('Surv-rate CEA'!F118-'Surv-rate CEA'!F119)*'Unit cost and utilities'!$G$14</f>
        <v>263.95719363610573</v>
      </c>
      <c r="H121" s="12">
        <f t="shared" si="34"/>
        <v>217.06849562342788</v>
      </c>
      <c r="I121" s="12">
        <f>G121-'Surv-rate CEA'!H119*'Unit cost and utilities'!$H$4-('Surv-rate CEA'!F118-'Surv-rate CEA'!F119)*'Unit cost and utilities'!$G$14</f>
        <v>3.5228976479838963</v>
      </c>
      <c r="J121" s="12">
        <f t="shared" si="35"/>
        <v>2.8970988899715855</v>
      </c>
      <c r="K121" s="12">
        <f>'Surv-rate CEA'!K119*'Unit cost and utilities'!$H$10+'Surv-rate CEA'!J119*'Unit cost and utilities'!$H$10+('Surv-rate CEA'!I118-'Surv-rate CEA'!I119)*'Unit cost and utilities'!$G$14</f>
        <v>148.29363389487366</v>
      </c>
      <c r="L121" s="12">
        <f t="shared" si="36"/>
        <v>121.95112236444261</v>
      </c>
      <c r="M121" s="12">
        <f>K121-'Surv-rate CEA'!J119*'Unit cost and utilities'!$H$10-('Surv-rate CEA'!I118-'Surv-rate CEA'!I119)*'Unit cost and utilities'!$G$14</f>
        <v>6.9486604604782034</v>
      </c>
      <c r="N121" s="12">
        <f t="shared" si="37"/>
        <v>5.7143177345392102</v>
      </c>
      <c r="O121" s="12">
        <f>'Surv-rate CEA'!N119*'Unit cost and utilities'!$H$3+'Surv-rate CEA'!M119*'Unit cost and utilities'!$H$3+('Surv-rate CEA'!L118-'Surv-rate CEA'!L119)*'Unit cost and utilities'!$G$14</f>
        <v>263.95719363610573</v>
      </c>
      <c r="P121" s="12">
        <f t="shared" si="38"/>
        <v>217.06849562342788</v>
      </c>
      <c r="Q121" s="12">
        <f>O121-'Surv-rate CEA'!M119*'Unit cost and utilities'!$H$3-('Surv-rate CEA'!L118-'Surv-rate CEA'!L119)*'Unit cost and utilities'!$G$14</f>
        <v>251.79240800599399</v>
      </c>
      <c r="R121" s="12">
        <f t="shared" si="39"/>
        <v>207.0646321941546</v>
      </c>
      <c r="S121" s="12">
        <f>'Surv-rate CEA'!Q119*'Unit cost and utilities'!$H$11+'Surv-rate CEA'!P119*'Unit cost and utilities'!$H$11+('Surv-rate CEA'!O118-'Surv-rate CEA'!O119)*'Unit cost and utilities'!$G$14</f>
        <v>148.29363389487366</v>
      </c>
      <c r="T121" s="12">
        <f t="shared" si="40"/>
        <v>121.95112236444261</v>
      </c>
      <c r="U121" s="12">
        <f>S121-'Surv-rate CEA'!P119*'Unit cost and utilities'!$H$11-('Surv-rate CEA'!O118-'Surv-rate CEA'!O119)*'Unit cost and utilities'!$G$14</f>
        <v>6.9486604604782034</v>
      </c>
      <c r="V121" s="12">
        <f t="shared" si="41"/>
        <v>5.7143177345392102</v>
      </c>
      <c r="W121" s="12">
        <f>'Surv-rate CEA'!T119*'Unit cost and utilities'!$H$4+'Surv-rate CEA'!S119*'Unit cost and utilities'!$H$4+('Surv-rate CEA'!R118-'Surv-rate CEA'!R119)*'Unit cost and utilities'!$G$14</f>
        <v>263.95719363610573</v>
      </c>
      <c r="X121" s="12">
        <f t="shared" si="42"/>
        <v>217.06849562342788</v>
      </c>
      <c r="Y121" s="12">
        <f>W121-'Surv-rate CEA'!S119*'Unit cost and utilities'!$H$4-('Surv-rate CEA'!R118-'Surv-rate CEA'!R119)*'Unit cost and utilities'!$G$14</f>
        <v>251.79240800599399</v>
      </c>
      <c r="Z121" s="12">
        <f t="shared" si="43"/>
        <v>207.0646321941546</v>
      </c>
      <c r="AA121" s="12">
        <f>'Surv-rate CEA'!W119*'Unit cost and utilities'!$H$6+'Surv-rate CEA'!V119*'Unit cost and utilities'!$H$6+('Surv-rate CEA'!U118-'Surv-rate CEA'!U119)*'Unit cost and utilities'!$G$14</f>
        <v>156.50112522832339</v>
      </c>
      <c r="AB121" s="12">
        <f t="shared" si="44"/>
        <v>128.70065539308348</v>
      </c>
      <c r="AC121" s="12">
        <f>AA121-'Surv-rate CEA'!V119*'Unit cost and utilities'!$H$6-('Surv-rate CEA'!U118-'Surv-rate CEA'!U119)*'Unit cost and utilities'!$G$14</f>
        <v>17.640953853939827</v>
      </c>
      <c r="AD121" s="12">
        <f t="shared" si="45"/>
        <v>14.507258778164383</v>
      </c>
      <c r="AE121" s="12">
        <f>'Surv-rate CEA'!Z119*'Unit cost and utilities'!$H$12+'Surv-rate CEA'!Y119*'Unit cost and utilities'!$H$12+('Surv-rate CEA'!X118-'Surv-rate CEA'!X119)*'Unit cost and utilities'!$G$14</f>
        <v>148.29363389487366</v>
      </c>
      <c r="AF121" s="12">
        <f t="shared" si="46"/>
        <v>121.95112236444261</v>
      </c>
      <c r="AG121" s="12">
        <f>AE121-'Surv-rate CEA'!Y119*'Unit cost and utilities'!$H$12-('Surv-rate CEA'!X118-'Surv-rate CEA'!X119)*'Unit cost and utilities'!$G$14</f>
        <v>6.9486604604782034</v>
      </c>
      <c r="AH121" s="12">
        <f t="shared" si="47"/>
        <v>5.7143177345392102</v>
      </c>
      <c r="AI121" s="12">
        <f>'Surv-rate CEA'!AC119*'Unit cost and utilities'!$H$5+'Surv-rate CEA'!AB119*'Unit cost and utilities'!$H$5+('Surv-rate CEA'!AA118-'Surv-rate CEA'!AA119)*'Unit cost and utilities'!$G$14</f>
        <v>270.71892004359881</v>
      </c>
      <c r="AJ121" s="12">
        <f t="shared" si="48"/>
        <v>222.62908580425545</v>
      </c>
      <c r="AK121" s="12">
        <f>AI121-'Surv-rate CEA'!AB119*'Unit cost and utilities'!$H$5-('Surv-rate CEA'!AA118-'Surv-rate CEA'!AA119)*'Unit cost and utilities'!$G$14</f>
        <v>13.480912280263251</v>
      </c>
      <c r="AL121" s="12">
        <f t="shared" si="49"/>
        <v>11.086196621495915</v>
      </c>
      <c r="AM121" s="12">
        <f>'Surv-rate CEA'!AF119*'Unit cost and utilities'!$H$9+'Surv-rate CEA'!AE119*'Unit cost and utilities'!$H$9+('Surv-rate CEA'!AD118-'Surv-rate CEA'!AD119)*'Unit cost and utilities'!G128</f>
        <v>221.91190155929723</v>
      </c>
      <c r="AN121" s="12">
        <f t="shared" si="50"/>
        <v>182.49202444097307</v>
      </c>
      <c r="AO121" s="12">
        <f>AM121-'Surv-rate CEA'!AE119*'Unit cost and utilities'!$H$9-('Surv-rate CEA'!AD118-'Surv-rate CEA'!AD119)*'Unit cost and utilities'!G128</f>
        <v>14.327164037754528</v>
      </c>
      <c r="AP121" s="12">
        <f t="shared" si="51"/>
        <v>11.782122325913567</v>
      </c>
      <c r="AQ121" s="13">
        <f>'Surv-rate CEA'!AI119*'Unit cost and utilities'!$H$4+'Surv-rate CEA'!AH119*'Unit cost and utilities'!$H$4+('Surv-rate CEA'!AG118-'Surv-rate CEA'!AG119)*'Unit cost and utilities'!$G$14</f>
        <v>263.95719363610573</v>
      </c>
      <c r="AR121" s="12">
        <f t="shared" si="52"/>
        <v>217.06849562342788</v>
      </c>
      <c r="AS121" s="13">
        <f>AQ121-'Surv-rate CEA'!AH119*'Unit cost and utilities'!$H$4-('Surv-rate CEA'!AG118-'Surv-rate CEA'!AG119)*'Unit cost and utilities'!$G$14</f>
        <v>251.79240800599399</v>
      </c>
      <c r="AT121" s="12">
        <f t="shared" si="53"/>
        <v>207.0646321941546</v>
      </c>
      <c r="AU121" s="12">
        <f>'Surv-rate CEA'!AL119*'Unit cost and utilities'!$H$8+'Surv-rate CEA'!AK119*'Unit cost and utilities'!$H$8+('Surv-rate CEA'!AJ118-'Surv-rate CEA'!AJ119)*'Unit cost and utilities'!$G$14</f>
        <v>129.39702217958092</v>
      </c>
      <c r="AV121" s="12">
        <f t="shared" si="54"/>
        <v>106.41125765791936</v>
      </c>
      <c r="AW121" s="12">
        <f>AU121-'Surv-rate CEA'!AK119*'Unit cost and utilities'!$H$8-('Surv-rate CEA'!AJ118-'Surv-rate CEA'!AJ119)*'Unit cost and utilities'!$G$14</f>
        <v>19.471697839259576</v>
      </c>
      <c r="AX121" s="12">
        <f t="shared" si="55"/>
        <v>16.012793964725173</v>
      </c>
      <c r="AY121" s="12">
        <f>'Surv-rate CEA'!AO119*'Unit cost and utilities'!$H$5+'Surv-rate CEA'!AN119*'Unit cost and utilities'!$H$5+('Surv-rate CEA'!AM118-'Surv-rate CEA'!AM119)*'Unit cost and utilities'!$G$14</f>
        <v>270.71892004359881</v>
      </c>
      <c r="AZ121" s="12">
        <f t="shared" si="56"/>
        <v>222.62908580425545</v>
      </c>
      <c r="BA121" s="12">
        <f>AY121-'Surv-rate CEA'!AN119*'Unit cost and utilities'!$H$5-('Surv-rate CEA'!AM118-'Surv-rate CEA'!AM119)*'Unit cost and utilities'!$G$14</f>
        <v>13.480912280263251</v>
      </c>
      <c r="BB121" s="12">
        <f t="shared" si="57"/>
        <v>11.086196621495915</v>
      </c>
    </row>
    <row r="122" spans="1:54">
      <c r="A122" s="12">
        <v>117</v>
      </c>
      <c r="B122" s="12">
        <f t="shared" si="58"/>
        <v>6.6739726027397257</v>
      </c>
      <c r="C122" s="12">
        <f>'Surv-rate CEA'!D120*'Unit cost and utilities'!$H$7+'Surv-rate CEA'!E120*'Unit cost and utilities'!$H$7+'Unit cost and utilities'!$G$14*('Surv-rate CEA'!C119-'Surv-rate CEA'!C120)</f>
        <v>160.64877933847461</v>
      </c>
      <c r="D122" s="12">
        <f t="shared" si="32"/>
        <v>131.88704689709718</v>
      </c>
      <c r="E122" s="12">
        <f>C122-'Surv-rate CEA'!E120*'Unit cost and utilities'!$H$7-'Unit cost and utilities'!$G$14*('Surv-rate CEA'!C119-'Surv-rate CEA'!C120)</f>
        <v>3.3911577381217999</v>
      </c>
      <c r="F122" s="12">
        <f t="shared" si="33"/>
        <v>2.7840222719701031</v>
      </c>
      <c r="G122" s="12">
        <f>'Surv-rate CEA'!G120*'Unit cost and utilities'!$H$4+'Surv-rate CEA'!H120*'Unit cost and utilities'!$H$4+('Surv-rate CEA'!F119-'Surv-rate CEA'!F120)*'Unit cost and utilities'!$G$14</f>
        <v>260.1734196264257</v>
      </c>
      <c r="H122" s="12">
        <f t="shared" si="34"/>
        <v>213.59330669642151</v>
      </c>
      <c r="I122" s="12">
        <f>G122-'Surv-rate CEA'!H120*'Unit cost and utilities'!$H$4-('Surv-rate CEA'!F119-'Surv-rate CEA'!F120)*'Unit cost and utilities'!$G$14</f>
        <v>3.3982128716721078</v>
      </c>
      <c r="J122" s="12">
        <f t="shared" si="35"/>
        <v>2.7898142906411838</v>
      </c>
      <c r="K122" s="12">
        <f>'Surv-rate CEA'!K120*'Unit cost and utilities'!$H$10+'Surv-rate CEA'!J120*'Unit cost and utilities'!$H$10+('Surv-rate CEA'!I119-'Surv-rate CEA'!I120)*'Unit cost and utilities'!$G$14</f>
        <v>146.28143882777584</v>
      </c>
      <c r="L122" s="12">
        <f t="shared" si="36"/>
        <v>120.09196124799459</v>
      </c>
      <c r="M122" s="12">
        <f>K122-'Surv-rate CEA'!J120*'Unit cost and utilities'!$H$10-('Surv-rate CEA'!I119-'Surv-rate CEA'!I120)*'Unit cost and utilities'!$G$14</f>
        <v>6.7392318559976285</v>
      </c>
      <c r="N122" s="12">
        <f t="shared" si="37"/>
        <v>5.5326743938072553</v>
      </c>
      <c r="O122" s="12">
        <f>'Surv-rate CEA'!N120*'Unit cost and utilities'!$H$3+'Surv-rate CEA'!M120*'Unit cost and utilities'!$H$3+('Surv-rate CEA'!L119-'Surv-rate CEA'!L120)*'Unit cost and utilities'!$G$14</f>
        <v>260.1734196264257</v>
      </c>
      <c r="P122" s="12">
        <f t="shared" si="38"/>
        <v>213.59330669642151</v>
      </c>
      <c r="Q122" s="12">
        <f>O122-'Surv-rate CEA'!M120*'Unit cost and utilities'!$H$3-('Surv-rate CEA'!L119-'Surv-rate CEA'!L120)*'Unit cost and utilities'!$G$14</f>
        <v>248.30450570751611</v>
      </c>
      <c r="R122" s="12">
        <f t="shared" si="39"/>
        <v>203.84934217277734</v>
      </c>
      <c r="S122" s="12">
        <f>'Surv-rate CEA'!Q120*'Unit cost and utilities'!$H$11+'Surv-rate CEA'!P120*'Unit cost and utilities'!$H$11+('Surv-rate CEA'!O119-'Surv-rate CEA'!O120)*'Unit cost and utilities'!$G$14</f>
        <v>146.28143882777584</v>
      </c>
      <c r="T122" s="12">
        <f t="shared" si="40"/>
        <v>120.09196124799459</v>
      </c>
      <c r="U122" s="12">
        <f>S122-'Surv-rate CEA'!P120*'Unit cost and utilities'!$H$11-('Surv-rate CEA'!O119-'Surv-rate CEA'!O120)*'Unit cost and utilities'!$G$14</f>
        <v>6.7392318559976285</v>
      </c>
      <c r="V122" s="12">
        <f t="shared" si="41"/>
        <v>5.5326743938072553</v>
      </c>
      <c r="W122" s="12">
        <f>'Surv-rate CEA'!T120*'Unit cost and utilities'!$H$4+'Surv-rate CEA'!S120*'Unit cost and utilities'!$H$4+('Surv-rate CEA'!R119-'Surv-rate CEA'!R120)*'Unit cost and utilities'!$G$14</f>
        <v>260.1734196264257</v>
      </c>
      <c r="X122" s="12">
        <f t="shared" si="42"/>
        <v>213.59330669642151</v>
      </c>
      <c r="Y122" s="12">
        <f>W122-'Surv-rate CEA'!S120*'Unit cost and utilities'!$H$4-('Surv-rate CEA'!R119-'Surv-rate CEA'!R120)*'Unit cost and utilities'!$G$14</f>
        <v>248.30450570751611</v>
      </c>
      <c r="Z122" s="12">
        <f t="shared" si="43"/>
        <v>203.84934217277734</v>
      </c>
      <c r="AA122" s="12">
        <f>'Surv-rate CEA'!W120*'Unit cost and utilities'!$H$6+'Surv-rate CEA'!V120*'Unit cost and utilities'!$H$6+('Surv-rate CEA'!U119-'Surv-rate CEA'!U120)*'Unit cost and utilities'!$G$14</f>
        <v>154.40560822177085</v>
      </c>
      <c r="AB122" s="12">
        <f t="shared" si="44"/>
        <v>126.76162107533924</v>
      </c>
      <c r="AC122" s="12">
        <f>AA122-'Surv-rate CEA'!V120*'Unit cost and utilities'!$H$6-('Surv-rate CEA'!U119-'Surv-rate CEA'!U120)*'Unit cost and utilities'!$G$14</f>
        <v>17.167448257408076</v>
      </c>
      <c r="AD122" s="12">
        <f t="shared" si="45"/>
        <v>14.093876484787033</v>
      </c>
      <c r="AE122" s="12">
        <f>'Surv-rate CEA'!Z120*'Unit cost and utilities'!$H$12+'Surv-rate CEA'!Y120*'Unit cost and utilities'!$H$12+('Surv-rate CEA'!X119-'Surv-rate CEA'!X120)*'Unit cost and utilities'!$G$14</f>
        <v>146.28143882777584</v>
      </c>
      <c r="AF122" s="12">
        <f t="shared" si="46"/>
        <v>120.09196124799459</v>
      </c>
      <c r="AG122" s="12">
        <f>AE122-'Surv-rate CEA'!Y120*'Unit cost and utilities'!$H$12-('Surv-rate CEA'!X119-'Surv-rate CEA'!X120)*'Unit cost and utilities'!$G$14</f>
        <v>6.7392318559976285</v>
      </c>
      <c r="AH122" s="12">
        <f t="shared" si="47"/>
        <v>5.5326743938072553</v>
      </c>
      <c r="AI122" s="12">
        <f>'Surv-rate CEA'!AC120*'Unit cost and utilities'!$H$5+'Surv-rate CEA'!AB120*'Unit cost and utilities'!$H$5+('Surv-rate CEA'!AA119-'Surv-rate CEA'!AA120)*'Unit cost and utilities'!$G$14</f>
        <v>266.87115027431611</v>
      </c>
      <c r="AJ122" s="12">
        <f t="shared" si="48"/>
        <v>219.09191004529171</v>
      </c>
      <c r="AK122" s="12">
        <f>AI122-'Surv-rate CEA'!AB120*'Unit cost and utilities'!$H$5-('Surv-rate CEA'!AA119-'Surv-rate CEA'!AA120)*'Unit cost and utilities'!$G$14</f>
        <v>13.06226594949265</v>
      </c>
      <c r="AL122" s="12">
        <f t="shared" si="49"/>
        <v>10.723664935127857</v>
      </c>
      <c r="AM122" s="12">
        <f>'Surv-rate CEA'!AF120*'Unit cost and utilities'!$H$9+'Surv-rate CEA'!AE120*'Unit cost and utilities'!$H$9+('Surv-rate CEA'!AD119-'Surv-rate CEA'!AD120)*'Unit cost and utilities'!G129</f>
        <v>219.34196410841406</v>
      </c>
      <c r="AN122" s="12">
        <f t="shared" si="50"/>
        <v>180.07210528452245</v>
      </c>
      <c r="AO122" s="12">
        <f>AM122-'Surv-rate CEA'!AE120*'Unit cost and utilities'!$H$9-('Surv-rate CEA'!AD119-'Surv-rate CEA'!AD120)*'Unit cost and utilities'!G129</f>
        <v>13.931726370482778</v>
      </c>
      <c r="AP122" s="12">
        <f t="shared" si="51"/>
        <v>11.437461627455615</v>
      </c>
      <c r="AQ122" s="13">
        <f>'Surv-rate CEA'!AI120*'Unit cost and utilities'!$H$4+'Surv-rate CEA'!AH120*'Unit cost and utilities'!$H$4+('Surv-rate CEA'!AG119-'Surv-rate CEA'!AG120)*'Unit cost and utilities'!$G$14</f>
        <v>260.1734196264257</v>
      </c>
      <c r="AR122" s="12">
        <f t="shared" si="52"/>
        <v>213.59330669642151</v>
      </c>
      <c r="AS122" s="13">
        <f>AQ122-'Surv-rate CEA'!AH120*'Unit cost and utilities'!$H$4-('Surv-rate CEA'!AG119-'Surv-rate CEA'!AG120)*'Unit cost and utilities'!$G$14</f>
        <v>248.30450570751611</v>
      </c>
      <c r="AT122" s="12">
        <f t="shared" si="53"/>
        <v>203.84934217277734</v>
      </c>
      <c r="AU122" s="12">
        <f>'Surv-rate CEA'!AL120*'Unit cost and utilities'!$H$8+'Surv-rate CEA'!AK120*'Unit cost and utilities'!$H$8+('Surv-rate CEA'!AJ119-'Surv-rate CEA'!AJ120)*'Unit cost and utilities'!$G$14</f>
        <v>127.58368230833149</v>
      </c>
      <c r="AV122" s="12">
        <f t="shared" si="54"/>
        <v>104.74175503351221</v>
      </c>
      <c r="AW122" s="12">
        <f>AU122-'Surv-rate CEA'!AK120*'Unit cost and utilities'!$H$8-('Surv-rate CEA'!AJ119-'Surv-rate CEA'!AJ120)*'Unit cost and utilities'!$G$14</f>
        <v>18.956167248295365</v>
      </c>
      <c r="AX122" s="12">
        <f t="shared" si="55"/>
        <v>15.562352413507528</v>
      </c>
      <c r="AY122" s="12">
        <f>'Surv-rate CEA'!AO120*'Unit cost and utilities'!$H$5+'Surv-rate CEA'!AN120*'Unit cost and utilities'!$H$5+('Surv-rate CEA'!AM119-'Surv-rate CEA'!AM120)*'Unit cost and utilities'!$G$14</f>
        <v>266.87115027431611</v>
      </c>
      <c r="AZ122" s="12">
        <f t="shared" si="56"/>
        <v>219.09191004529171</v>
      </c>
      <c r="BA122" s="12">
        <f>AY122-'Surv-rate CEA'!AN120*'Unit cost and utilities'!$H$5-('Surv-rate CEA'!AM119-'Surv-rate CEA'!AM120)*'Unit cost and utilities'!$G$14</f>
        <v>13.06226594949265</v>
      </c>
      <c r="BB122" s="12">
        <f t="shared" si="57"/>
        <v>10.723664935127857</v>
      </c>
    </row>
    <row r="123" spans="1:54">
      <c r="A123" s="12">
        <v>118</v>
      </c>
      <c r="B123" s="12">
        <f t="shared" si="58"/>
        <v>6.7315068493150685</v>
      </c>
      <c r="C123" s="12">
        <f>'Surv-rate CEA'!D121*'Unit cost and utilities'!$H$7+'Surv-rate CEA'!E121*'Unit cost and utilities'!$H$7+'Unit cost and utilities'!$G$14*('Surv-rate CEA'!C120-'Surv-rate CEA'!C121)</f>
        <v>158.53093556941965</v>
      </c>
      <c r="D123" s="12">
        <f t="shared" si="32"/>
        <v>129.92722313007999</v>
      </c>
      <c r="E123" s="12">
        <f>C123-'Surv-rate CEA'!E121*'Unit cost and utilities'!$H$7-'Unit cost and utilities'!$G$14*('Surv-rate CEA'!C120-'Surv-rate CEA'!C121)</f>
        <v>3.2818036380288635</v>
      </c>
      <c r="F123" s="12">
        <f t="shared" si="33"/>
        <v>2.6896683099467902</v>
      </c>
      <c r="G123" s="12">
        <f>'Surv-rate CEA'!G121*'Unit cost and utilities'!$H$4+'Surv-rate CEA'!H121*'Unit cost and utilities'!$H$4+('Surv-rate CEA'!F120-'Surv-rate CEA'!F121)*'Unit cost and utilities'!$G$14</f>
        <v>256.46518460041892</v>
      </c>
      <c r="H123" s="12">
        <f t="shared" si="34"/>
        <v>210.19121059866819</v>
      </c>
      <c r="I123" s="12">
        <f>G123-'Surv-rate CEA'!H121*'Unit cost and utilities'!$H$4-('Surv-rate CEA'!F120-'Surv-rate CEA'!F121)*'Unit cost and utilities'!$G$14</f>
        <v>3.2785855417289937</v>
      </c>
      <c r="J123" s="12">
        <f t="shared" si="35"/>
        <v>2.6870308542697297</v>
      </c>
      <c r="K123" s="12">
        <f>'Surv-rate CEA'!K121*'Unit cost and utilities'!$H$10+'Surv-rate CEA'!J121*'Unit cost and utilities'!$H$10+('Surv-rate CEA'!I120-'Surv-rate CEA'!I121)*'Unit cost and utilities'!$G$14</f>
        <v>144.30775126857424</v>
      </c>
      <c r="L123" s="12">
        <f t="shared" si="36"/>
        <v>118.27032579557221</v>
      </c>
      <c r="M123" s="12">
        <f>K123-'Surv-rate CEA'!J121*'Unit cost and utilities'!$H$10-('Surv-rate CEA'!I120-'Surv-rate CEA'!I121)*'Unit cost and utilities'!$G$14</f>
        <v>6.537139167627668</v>
      </c>
      <c r="N123" s="12">
        <f t="shared" si="37"/>
        <v>5.35764414821623</v>
      </c>
      <c r="O123" s="12">
        <f>'Surv-rate CEA'!N121*'Unit cost and utilities'!$H$3+'Surv-rate CEA'!M121*'Unit cost and utilities'!$H$3+('Surv-rate CEA'!L120-'Surv-rate CEA'!L121)*'Unit cost and utilities'!$G$14</f>
        <v>256.46518460041892</v>
      </c>
      <c r="P123" s="12">
        <f t="shared" si="38"/>
        <v>210.19121059866819</v>
      </c>
      <c r="Q123" s="12">
        <f>O123-'Surv-rate CEA'!M121*'Unit cost and utilities'!$H$3-('Surv-rate CEA'!L120-'Surv-rate CEA'!L121)*'Unit cost and utilities'!$G$14</f>
        <v>244.88267162053936</v>
      </c>
      <c r="R123" s="12">
        <f t="shared" si="39"/>
        <v>200.69852866287729</v>
      </c>
      <c r="S123" s="12">
        <f>'Surv-rate CEA'!Q121*'Unit cost and utilities'!$H$11+'Surv-rate CEA'!P121*'Unit cost and utilities'!$H$11+('Surv-rate CEA'!O120-'Surv-rate CEA'!O121)*'Unit cost and utilities'!$G$14</f>
        <v>144.30775126857424</v>
      </c>
      <c r="T123" s="12">
        <f t="shared" si="40"/>
        <v>118.27032579557221</v>
      </c>
      <c r="U123" s="12">
        <f>S123-'Surv-rate CEA'!P121*'Unit cost and utilities'!$H$11-('Surv-rate CEA'!O120-'Surv-rate CEA'!O121)*'Unit cost and utilities'!$G$14</f>
        <v>6.537139167627668</v>
      </c>
      <c r="V123" s="12">
        <f t="shared" si="41"/>
        <v>5.35764414821623</v>
      </c>
      <c r="W123" s="12">
        <f>'Surv-rate CEA'!T121*'Unit cost and utilities'!$H$4+'Surv-rate CEA'!S121*'Unit cost and utilities'!$H$4+('Surv-rate CEA'!R120-'Surv-rate CEA'!R121)*'Unit cost and utilities'!$G$14</f>
        <v>256.46518460041892</v>
      </c>
      <c r="X123" s="12">
        <f t="shared" si="42"/>
        <v>210.19121059866819</v>
      </c>
      <c r="Y123" s="12">
        <f>W123-'Surv-rate CEA'!S121*'Unit cost and utilities'!$H$4-('Surv-rate CEA'!R120-'Surv-rate CEA'!R121)*'Unit cost and utilities'!$G$14</f>
        <v>244.88267162053936</v>
      </c>
      <c r="Z123" s="12">
        <f t="shared" si="43"/>
        <v>200.69852866287729</v>
      </c>
      <c r="AA123" s="12">
        <f>'Surv-rate CEA'!W121*'Unit cost and utilities'!$H$6+'Surv-rate CEA'!V121*'Unit cost and utilities'!$H$6+('Surv-rate CEA'!U120-'Surv-rate CEA'!U121)*'Unit cost and utilities'!$G$14</f>
        <v>152.34974761113435</v>
      </c>
      <c r="AB123" s="12">
        <f t="shared" si="44"/>
        <v>124.86130596898796</v>
      </c>
      <c r="AC123" s="12">
        <f>AA123-'Surv-rate CEA'!V121*'Unit cost and utilities'!$H$6-('Surv-rate CEA'!U120-'Surv-rate CEA'!U121)*'Unit cost and utilities'!$G$14</f>
        <v>16.708857645145365</v>
      </c>
      <c r="AD123" s="12">
        <f t="shared" si="45"/>
        <v>13.694081017763921</v>
      </c>
      <c r="AE123" s="12">
        <f>'Surv-rate CEA'!Z121*'Unit cost and utilities'!$H$12+'Surv-rate CEA'!Y121*'Unit cost and utilities'!$H$12+('Surv-rate CEA'!X120-'Surv-rate CEA'!X121)*'Unit cost and utilities'!$G$14</f>
        <v>144.30775126857424</v>
      </c>
      <c r="AF123" s="12">
        <f t="shared" si="46"/>
        <v>118.27032579557221</v>
      </c>
      <c r="AG123" s="12">
        <f>AE123-'Surv-rate CEA'!Y121*'Unit cost and utilities'!$H$12-('Surv-rate CEA'!X120-'Surv-rate CEA'!X121)*'Unit cost and utilities'!$G$14</f>
        <v>6.537139167627668</v>
      </c>
      <c r="AH123" s="12">
        <f t="shared" si="47"/>
        <v>5.35764414821623</v>
      </c>
      <c r="AI123" s="12">
        <f>'Surv-rate CEA'!AC121*'Unit cost and utilities'!$H$5+'Surv-rate CEA'!AB121*'Unit cost and utilities'!$H$5+('Surv-rate CEA'!AA120-'Surv-rate CEA'!AA121)*'Unit cost and utilities'!$G$14</f>
        <v>263.09965527394002</v>
      </c>
      <c r="AJ123" s="12">
        <f t="shared" si="48"/>
        <v>215.62862474406748</v>
      </c>
      <c r="AK123" s="12">
        <f>AI123-'Surv-rate CEA'!AB121*'Unit cost and utilities'!$H$5-('Surv-rate CEA'!AA120-'Surv-rate CEA'!AA121)*'Unit cost and utilities'!$G$14</f>
        <v>12.658690594967306</v>
      </c>
      <c r="AL123" s="12">
        <f t="shared" si="49"/>
        <v>10.37468498851289</v>
      </c>
      <c r="AM123" s="12">
        <f>'Surv-rate CEA'!AF121*'Unit cost and utilities'!$H$9+'Surv-rate CEA'!AE121*'Unit cost and utilities'!$H$9+('Surv-rate CEA'!AD120-'Surv-rate CEA'!AD121)*'Unit cost and utilities'!G130</f>
        <v>216.81476627582651</v>
      </c>
      <c r="AN123" s="12">
        <f t="shared" si="50"/>
        <v>177.69491118331246</v>
      </c>
      <c r="AO123" s="12">
        <f>AM123-'Surv-rate CEA'!AE121*'Unit cost and utilities'!$H$9-('Surv-rate CEA'!AD120-'Surv-rate CEA'!AD121)*'Unit cost and utilities'!G130</f>
        <v>13.549067724579601</v>
      </c>
      <c r="AP123" s="12">
        <f t="shared" si="51"/>
        <v>11.104411508914325</v>
      </c>
      <c r="AQ123" s="13">
        <f>'Surv-rate CEA'!AI121*'Unit cost and utilities'!$H$4+'Surv-rate CEA'!AH121*'Unit cost and utilities'!$H$4+('Surv-rate CEA'!AG120-'Surv-rate CEA'!AG121)*'Unit cost and utilities'!$G$14</f>
        <v>256.46518460041892</v>
      </c>
      <c r="AR123" s="12">
        <f t="shared" si="52"/>
        <v>210.19121059866819</v>
      </c>
      <c r="AS123" s="13">
        <f>AQ123-'Surv-rate CEA'!AH121*'Unit cost and utilities'!$H$4-('Surv-rate CEA'!AG120-'Surv-rate CEA'!AG121)*'Unit cost and utilities'!$G$14</f>
        <v>244.88267162053936</v>
      </c>
      <c r="AT123" s="12">
        <f t="shared" si="53"/>
        <v>200.69852866287729</v>
      </c>
      <c r="AU123" s="12">
        <f>'Surv-rate CEA'!AL121*'Unit cost and utilities'!$H$8+'Surv-rate CEA'!AK121*'Unit cost and utilities'!$H$8+('Surv-rate CEA'!AJ120-'Surv-rate CEA'!AJ121)*'Unit cost and utilities'!$G$14</f>
        <v>125.80599616801663</v>
      </c>
      <c r="AV123" s="12">
        <f t="shared" si="54"/>
        <v>103.10683953584721</v>
      </c>
      <c r="AW123" s="12">
        <f>AU123-'Surv-rate CEA'!AK121*'Unit cost and utilities'!$H$8-('Surv-rate CEA'!AJ120-'Surv-rate CEA'!AJ121)*'Unit cost and utilities'!$G$14</f>
        <v>18.456672127206453</v>
      </c>
      <c r="AX123" s="12">
        <f t="shared" si="55"/>
        <v>15.126537600354991</v>
      </c>
      <c r="AY123" s="12">
        <f>'Surv-rate CEA'!AO121*'Unit cost and utilities'!$H$5+'Surv-rate CEA'!AN121*'Unit cost and utilities'!$H$5+('Surv-rate CEA'!AM120-'Surv-rate CEA'!AM121)*'Unit cost and utilities'!$G$14</f>
        <v>263.09965527394002</v>
      </c>
      <c r="AZ123" s="12">
        <f t="shared" si="56"/>
        <v>215.62862474406748</v>
      </c>
      <c r="BA123" s="12">
        <f>AY123-'Surv-rate CEA'!AN121*'Unit cost and utilities'!$H$5-('Surv-rate CEA'!AM120-'Surv-rate CEA'!AM121)*'Unit cost and utilities'!$G$14</f>
        <v>12.658690594967306</v>
      </c>
      <c r="BB123" s="12">
        <f t="shared" si="57"/>
        <v>10.37468498851289</v>
      </c>
    </row>
    <row r="124" spans="1:54">
      <c r="A124" s="12">
        <v>119</v>
      </c>
      <c r="B124" s="12">
        <f t="shared" si="58"/>
        <v>6.7890410958904113</v>
      </c>
      <c r="C124" s="12">
        <f>'Surv-rate CEA'!D122*'Unit cost and utilities'!$H$7+'Surv-rate CEA'!E122*'Unit cost and utilities'!$H$7+'Unit cost and utilities'!$G$14*('Surv-rate CEA'!C121-'Surv-rate CEA'!C122)</f>
        <v>156.45259591290858</v>
      </c>
      <c r="D124" s="12">
        <f t="shared" si="32"/>
        <v>128.00600020444551</v>
      </c>
      <c r="E124" s="12">
        <f>C124-'Surv-rate CEA'!E122*'Unit cost and utilities'!$H$7-'Unit cost and utilities'!$G$14*('Surv-rate CEA'!C121-'Surv-rate CEA'!C122)</f>
        <v>3.1765211661692838</v>
      </c>
      <c r="F124" s="12">
        <f t="shared" si="33"/>
        <v>2.5989582766171413</v>
      </c>
      <c r="G124" s="12">
        <f>'Surv-rate CEA'!G122*'Unit cost and utilities'!$H$4+'Surv-rate CEA'!H122*'Unit cost and utilities'!$H$4+('Surv-rate CEA'!F121-'Surv-rate CEA'!F122)*'Unit cost and utilities'!$G$14</f>
        <v>252.83052538279873</v>
      </c>
      <c r="H124" s="12">
        <f t="shared" si="34"/>
        <v>206.8602575431625</v>
      </c>
      <c r="I124" s="12">
        <f>G124-'Surv-rate CEA'!H122*'Unit cost and utilities'!$H$4-('Surv-rate CEA'!F121-'Surv-rate CEA'!F122)*'Unit cost and utilities'!$G$14</f>
        <v>3.1637834268362184</v>
      </c>
      <c r="J124" s="12">
        <f t="shared" si="35"/>
        <v>2.5885365443719301</v>
      </c>
      <c r="K124" s="12">
        <f>'Surv-rate CEA'!K122*'Unit cost and utilities'!$H$10+'Surv-rate CEA'!J122*'Unit cost and utilities'!$H$10+('Surv-rate CEA'!I121-'Surv-rate CEA'!I122)*'Unit cost and utilities'!$G$14</f>
        <v>142.37160380293764</v>
      </c>
      <c r="L124" s="12">
        <f t="shared" si="36"/>
        <v>116.48524870530711</v>
      </c>
      <c r="M124" s="12">
        <f>K124-'Surv-rate CEA'!J122*'Unit cost and utilities'!$H$10-('Surv-rate CEA'!I121-'Surv-rate CEA'!I122)*'Unit cost and utilities'!$G$14</f>
        <v>6.3420879850604415</v>
      </c>
      <c r="N124" s="12">
        <f t="shared" si="37"/>
        <v>5.18895395231519</v>
      </c>
      <c r="O124" s="12">
        <f>'Surv-rate CEA'!N122*'Unit cost and utilities'!$H$3+'Surv-rate CEA'!M122*'Unit cost and utilities'!$H$3+('Surv-rate CEA'!L121-'Surv-rate CEA'!L122)*'Unit cost and utilities'!$G$14</f>
        <v>252.83052538279873</v>
      </c>
      <c r="P124" s="12">
        <f t="shared" si="38"/>
        <v>206.8602575431625</v>
      </c>
      <c r="Q124" s="12">
        <f>O124-'Surv-rate CEA'!M122*'Unit cost and utilities'!$H$3-('Surv-rate CEA'!L121-'Surv-rate CEA'!L122)*'Unit cost and utilities'!$G$14</f>
        <v>241.52531599728917</v>
      </c>
      <c r="R124" s="12">
        <f t="shared" si="39"/>
        <v>197.61058912782727</v>
      </c>
      <c r="S124" s="12">
        <f>'Surv-rate CEA'!Q122*'Unit cost and utilities'!$H$11+'Surv-rate CEA'!P122*'Unit cost and utilities'!$H$11+('Surv-rate CEA'!O121-'Surv-rate CEA'!O122)*'Unit cost and utilities'!$G$14</f>
        <v>142.37160380293764</v>
      </c>
      <c r="T124" s="12">
        <f t="shared" si="40"/>
        <v>116.48524870530711</v>
      </c>
      <c r="U124" s="12">
        <f>S124-'Surv-rate CEA'!P122*'Unit cost and utilities'!$H$11-('Surv-rate CEA'!O121-'Surv-rate CEA'!O122)*'Unit cost and utilities'!$G$14</f>
        <v>6.3420879850604415</v>
      </c>
      <c r="V124" s="12">
        <f t="shared" si="41"/>
        <v>5.18895395231519</v>
      </c>
      <c r="W124" s="12">
        <f>'Surv-rate CEA'!T122*'Unit cost and utilities'!$H$4+'Surv-rate CEA'!S122*'Unit cost and utilities'!$H$4+('Surv-rate CEA'!R121-'Surv-rate CEA'!R122)*'Unit cost and utilities'!$G$14</f>
        <v>252.83052538279873</v>
      </c>
      <c r="X124" s="12">
        <f t="shared" si="42"/>
        <v>206.8602575431625</v>
      </c>
      <c r="Y124" s="12">
        <f>W124-'Surv-rate CEA'!S122*'Unit cost and utilities'!$H$4-('Surv-rate CEA'!R121-'Surv-rate CEA'!R122)*'Unit cost and utilities'!$G$14</f>
        <v>241.52531599728917</v>
      </c>
      <c r="Z124" s="12">
        <f t="shared" si="43"/>
        <v>197.61058912782727</v>
      </c>
      <c r="AA124" s="12">
        <f>'Surv-rate CEA'!W122*'Unit cost and utilities'!$H$6+'Surv-rate CEA'!V122*'Unit cost and utilities'!$H$6+('Surv-rate CEA'!U121-'Surv-rate CEA'!U122)*'Unit cost and utilities'!$G$14</f>
        <v>150.33255674925928</v>
      </c>
      <c r="AB124" s="12">
        <f t="shared" si="44"/>
        <v>122.99872161081069</v>
      </c>
      <c r="AC124" s="12">
        <f>AA124-'Surv-rate CEA'!V122*'Unit cost and utilities'!$H$6-('Surv-rate CEA'!U121-'Surv-rate CEA'!U122)*'Unit cost and utilities'!$G$14</f>
        <v>16.264639337193078</v>
      </c>
      <c r="AD124" s="12">
        <f t="shared" si="45"/>
        <v>13.307362617881564</v>
      </c>
      <c r="AE124" s="12">
        <f>'Surv-rate CEA'!Z122*'Unit cost and utilities'!$H$12+'Surv-rate CEA'!Y122*'Unit cost and utilities'!$H$12+('Surv-rate CEA'!X121-'Surv-rate CEA'!X122)*'Unit cost and utilities'!$G$14</f>
        <v>142.37160380293764</v>
      </c>
      <c r="AF124" s="12">
        <f t="shared" si="46"/>
        <v>116.48524870530711</v>
      </c>
      <c r="AG124" s="12">
        <f>AE124-'Surv-rate CEA'!Y122*'Unit cost and utilities'!$H$12-('Surv-rate CEA'!X121-'Surv-rate CEA'!X122)*'Unit cost and utilities'!$G$14</f>
        <v>6.3420879850604415</v>
      </c>
      <c r="AH124" s="12">
        <f t="shared" si="47"/>
        <v>5.18895395231519</v>
      </c>
      <c r="AI124" s="12">
        <f>'Surv-rate CEA'!AC122*'Unit cost and utilities'!$H$5+'Surv-rate CEA'!AB122*'Unit cost and utilities'!$H$5+('Surv-rate CEA'!AA121-'Surv-rate CEA'!AA122)*'Unit cost and utilities'!$G$14</f>
        <v>259.40246474047393</v>
      </c>
      <c r="AJ124" s="12">
        <f t="shared" si="48"/>
        <v>212.23727072631522</v>
      </c>
      <c r="AK124" s="12">
        <f>AI124-'Surv-rate CEA'!AB122*'Unit cost and utilities'!$H$5-('Surv-rate CEA'!AA121-'Surv-rate CEA'!AA122)*'Unit cost and utilities'!$G$14</f>
        <v>12.26956596969471</v>
      </c>
      <c r="AL124" s="12">
        <f t="shared" si="49"/>
        <v>10.038683314014694</v>
      </c>
      <c r="AM124" s="12">
        <f>'Surv-rate CEA'!AF122*'Unit cost and utilities'!$H$9+'Surv-rate CEA'!AE122*'Unit cost and utilities'!$H$9+('Surv-rate CEA'!AD121-'Surv-rate CEA'!AD122)*'Unit cost and utilities'!G131</f>
        <v>214.32936301308038</v>
      </c>
      <c r="AN124" s="12">
        <f t="shared" si="50"/>
        <v>175.35947119051542</v>
      </c>
      <c r="AO124" s="12">
        <f>AM124-'Surv-rate CEA'!AE122*'Unit cost and utilities'!$H$9-('Surv-rate CEA'!AD121-'Surv-rate CEA'!AD122)*'Unit cost and utilities'!G131</f>
        <v>13.178711984255159</v>
      </c>
      <c r="AP124" s="12">
        <f t="shared" si="51"/>
        <v>10.782526164602343</v>
      </c>
      <c r="AQ124" s="13">
        <f>'Surv-rate CEA'!AI122*'Unit cost and utilities'!$H$4+'Surv-rate CEA'!AH122*'Unit cost and utilities'!$H$4+('Surv-rate CEA'!AG121-'Surv-rate CEA'!AG122)*'Unit cost and utilities'!$G$14</f>
        <v>252.83052538279873</v>
      </c>
      <c r="AR124" s="12">
        <f t="shared" si="52"/>
        <v>206.8602575431625</v>
      </c>
      <c r="AS124" s="13">
        <f>AQ124-'Surv-rate CEA'!AH122*'Unit cost and utilities'!$H$4-('Surv-rate CEA'!AG121-'Surv-rate CEA'!AG122)*'Unit cost and utilities'!$G$14</f>
        <v>241.52531599728917</v>
      </c>
      <c r="AT124" s="12">
        <f t="shared" si="53"/>
        <v>197.61058912782727</v>
      </c>
      <c r="AU124" s="12">
        <f>'Surv-rate CEA'!AL122*'Unit cost and utilities'!$H$8+'Surv-rate CEA'!AK122*'Unit cost and utilities'!$H$8+('Surv-rate CEA'!AJ121-'Surv-rate CEA'!AJ122)*'Unit cost and utilities'!$G$14</f>
        <v>124.06304678184391</v>
      </c>
      <c r="AV124" s="12">
        <f t="shared" si="54"/>
        <v>101.50559854283985</v>
      </c>
      <c r="AW124" s="12">
        <f>AU124-'Surv-rate CEA'!AK122*'Unit cost and utilities'!$H$8-('Surv-rate CEA'!AJ121-'Surv-rate CEA'!AJ122)*'Unit cost and utilities'!$G$14</f>
        <v>17.972635799866723</v>
      </c>
      <c r="AX124" s="12">
        <f t="shared" si="55"/>
        <v>14.704806963719713</v>
      </c>
      <c r="AY124" s="12">
        <f>'Surv-rate CEA'!AO122*'Unit cost and utilities'!$H$5+'Surv-rate CEA'!AN122*'Unit cost and utilities'!$H$5+('Surv-rate CEA'!AM121-'Surv-rate CEA'!AM122)*'Unit cost and utilities'!$G$14</f>
        <v>259.40246474047393</v>
      </c>
      <c r="AZ124" s="12">
        <f t="shared" si="56"/>
        <v>212.23727072631522</v>
      </c>
      <c r="BA124" s="12">
        <f>AY124-'Surv-rate CEA'!AN122*'Unit cost and utilities'!$H$5-('Surv-rate CEA'!AM121-'Surv-rate CEA'!AM122)*'Unit cost and utilities'!$G$14</f>
        <v>12.26956596969471</v>
      </c>
      <c r="BB124" s="12">
        <f t="shared" si="57"/>
        <v>10.038683314014694</v>
      </c>
    </row>
    <row r="125" spans="1:54">
      <c r="A125" s="12">
        <v>120</v>
      </c>
      <c r="B125" s="12">
        <f t="shared" si="58"/>
        <v>6.8465753424657532</v>
      </c>
      <c r="C125" s="12">
        <f>'Surv-rate CEA'!D123*'Unit cost and utilities'!$H$7+'Surv-rate CEA'!E123*'Unit cost and utilities'!$H$7+'Unit cost and utilities'!$G$14*('Surv-rate CEA'!C122-'Surv-rate CEA'!C123)</f>
        <v>154.4127908391427</v>
      </c>
      <c r="D125" s="12">
        <f t="shared" si="32"/>
        <v>126.12240577773991</v>
      </c>
      <c r="E125" s="12">
        <f>C125-'Surv-rate CEA'!E123*'Unit cost and utilities'!$H$7-'Unit cost and utilities'!$G$14*('Surv-rate CEA'!C122-'Surv-rate CEA'!C123)</f>
        <v>3.0751375941178605</v>
      </c>
      <c r="F125" s="12">
        <f t="shared" si="33"/>
        <v>2.5117333179460908</v>
      </c>
      <c r="G125" s="12">
        <f>'Surv-rate CEA'!G123*'Unit cost and utilities'!$H$4+'Surv-rate CEA'!H123*'Unit cost and utilities'!$H$4+('Surv-rate CEA'!F122-'Surv-rate CEA'!F123)*'Unit cost and utilities'!$G$14</f>
        <v>249.26754212084217</v>
      </c>
      <c r="H125" s="12">
        <f t="shared" si="34"/>
        <v>203.59856151641637</v>
      </c>
      <c r="I125" s="12">
        <f>G125-'Surv-rate CEA'!H123*'Unit cost and utilities'!$H$4-('Surv-rate CEA'!F122-'Surv-rate CEA'!F123)*'Unit cost and utilities'!$G$14</f>
        <v>3.0535862374634357</v>
      </c>
      <c r="J125" s="12">
        <f t="shared" si="35"/>
        <v>2.4941304436358811</v>
      </c>
      <c r="K125" s="12">
        <f>'Surv-rate CEA'!K123*'Unit cost and utilities'!$H$10+'Surv-rate CEA'!J123*'Unit cost and utilities'!$H$10+('Surv-rate CEA'!I122-'Surv-rate CEA'!I123)*'Unit cost and utilities'!$G$14</f>
        <v>140.47205934987264</v>
      </c>
      <c r="L125" s="12">
        <f t="shared" si="36"/>
        <v>114.73579341115264</v>
      </c>
      <c r="M125" s="12">
        <f>K125-'Surv-rate CEA'!J123*'Unit cost and utilities'!$H$10-('Surv-rate CEA'!I122-'Surv-rate CEA'!I123)*'Unit cost and utilities'!$G$14</f>
        <v>6.1537972655183033</v>
      </c>
      <c r="N125" s="12">
        <f t="shared" si="37"/>
        <v>5.026343423869398</v>
      </c>
      <c r="O125" s="12">
        <f>'Surv-rate CEA'!N123*'Unit cost and utilities'!$H$3+'Surv-rate CEA'!M123*'Unit cost and utilities'!$H$3+('Surv-rate CEA'!L122-'Surv-rate CEA'!L123)*'Unit cost and utilities'!$G$14</f>
        <v>249.26754212084217</v>
      </c>
      <c r="P125" s="12">
        <f t="shared" si="38"/>
        <v>203.59856151641637</v>
      </c>
      <c r="Q125" s="12">
        <f>O125-'Surv-rate CEA'!M123*'Unit cost and utilities'!$H$3-('Surv-rate CEA'!L122-'Surv-rate CEA'!L123)*'Unit cost and utilities'!$G$14</f>
        <v>238.2308950565338</v>
      </c>
      <c r="R125" s="12">
        <f t="shared" si="39"/>
        <v>194.58396841240037</v>
      </c>
      <c r="S125" s="12">
        <f>'Surv-rate CEA'!Q123*'Unit cost and utilities'!$H$11+'Surv-rate CEA'!P123*'Unit cost and utilities'!$H$11+('Surv-rate CEA'!O122-'Surv-rate CEA'!O123)*'Unit cost and utilities'!$G$14</f>
        <v>140.47205934987264</v>
      </c>
      <c r="T125" s="12">
        <f t="shared" si="40"/>
        <v>114.73579341115264</v>
      </c>
      <c r="U125" s="12">
        <f>S125-'Surv-rate CEA'!P123*'Unit cost and utilities'!$H$11-('Surv-rate CEA'!O122-'Surv-rate CEA'!O123)*'Unit cost and utilities'!$G$14</f>
        <v>6.1537972655183033</v>
      </c>
      <c r="V125" s="12">
        <f t="shared" si="41"/>
        <v>5.026343423869398</v>
      </c>
      <c r="W125" s="12">
        <f>'Surv-rate CEA'!T123*'Unit cost and utilities'!$H$4+'Surv-rate CEA'!S123*'Unit cost and utilities'!$H$4+('Surv-rate CEA'!R122-'Surv-rate CEA'!R123)*'Unit cost and utilities'!$G$14</f>
        <v>249.26754212084217</v>
      </c>
      <c r="X125" s="12">
        <f t="shared" si="42"/>
        <v>203.59856151641637</v>
      </c>
      <c r="Y125" s="12">
        <f>W125-'Surv-rate CEA'!S123*'Unit cost and utilities'!$H$4-('Surv-rate CEA'!R122-'Surv-rate CEA'!R123)*'Unit cost and utilities'!$G$14</f>
        <v>238.2308950565338</v>
      </c>
      <c r="Z125" s="12">
        <f t="shared" si="43"/>
        <v>194.58396841240037</v>
      </c>
      <c r="AA125" s="12">
        <f>'Surv-rate CEA'!W123*'Unit cost and utilities'!$H$6+'Surv-rate CEA'!V123*'Unit cost and utilities'!$H$6+('Surv-rate CEA'!U122-'Surv-rate CEA'!U123)*'Unit cost and utilities'!$G$14</f>
        <v>148.35307965739827</v>
      </c>
      <c r="AB125" s="12">
        <f t="shared" si="44"/>
        <v>121.17291067175454</v>
      </c>
      <c r="AC125" s="12">
        <f>AA125-'Surv-rate CEA'!V123*'Unit cost and utilities'!$H$6-('Surv-rate CEA'!U122-'Surv-rate CEA'!U123)*'Unit cost and utilities'!$G$14</f>
        <v>15.834273144212275</v>
      </c>
      <c r="AD125" s="12">
        <f t="shared" si="45"/>
        <v>12.933233133324526</v>
      </c>
      <c r="AE125" s="12">
        <f>'Surv-rate CEA'!Z123*'Unit cost and utilities'!$H$12+'Surv-rate CEA'!Y123*'Unit cost and utilities'!$H$12+('Surv-rate CEA'!X122-'Surv-rate CEA'!X123)*'Unit cost and utilities'!$G$14</f>
        <v>140.47205934987264</v>
      </c>
      <c r="AF125" s="12">
        <f t="shared" si="46"/>
        <v>114.73579341115264</v>
      </c>
      <c r="AG125" s="12">
        <f>AE125-'Surv-rate CEA'!Y123*'Unit cost and utilities'!$H$12-('Surv-rate CEA'!X122-'Surv-rate CEA'!X123)*'Unit cost and utilities'!$G$14</f>
        <v>6.1537972655183033</v>
      </c>
      <c r="AH125" s="12">
        <f t="shared" si="47"/>
        <v>5.026343423869398</v>
      </c>
      <c r="AI125" s="12">
        <f>'Surv-rate CEA'!AC123*'Unit cost and utilities'!$H$5+'Surv-rate CEA'!AB123*'Unit cost and utilities'!$H$5+('Surv-rate CEA'!AA122-'Surv-rate CEA'!AA123)*'Unit cost and utilities'!$G$14</f>
        <v>255.77767158499847</v>
      </c>
      <c r="AJ125" s="12">
        <f t="shared" si="48"/>
        <v>208.91595255301311</v>
      </c>
      <c r="AK125" s="12">
        <f>AI125-'Surv-rate CEA'!AB123*'Unit cost and utilities'!$H$5-('Surv-rate CEA'!AA122-'Surv-rate CEA'!AA123)*'Unit cost and utilities'!$G$14</f>
        <v>11.894300652688161</v>
      </c>
      <c r="AL125" s="12">
        <f t="shared" si="49"/>
        <v>9.715113658709269</v>
      </c>
      <c r="AM125" s="12">
        <f>'Surv-rate CEA'!AF123*'Unit cost and utilities'!$H$9+'Surv-rate CEA'!AE123*'Unit cost and utilities'!$H$9+('Surv-rate CEA'!AD122-'Surv-rate CEA'!AD123)*'Unit cost and utilities'!G132</f>
        <v>211.88483558687304</v>
      </c>
      <c r="AN125" s="12">
        <f t="shared" si="50"/>
        <v>173.06484175832333</v>
      </c>
      <c r="AO125" s="12">
        <f>AM125-'Surv-rate CEA'!AE123*'Unit cost and utilities'!$H$9-('Surv-rate CEA'!AD122-'Surv-rate CEA'!AD123)*'Unit cost and utilities'!G132</f>
        <v>12.820203207529204</v>
      </c>
      <c r="AP125" s="12">
        <f t="shared" si="51"/>
        <v>10.471379102120359</v>
      </c>
      <c r="AQ125" s="13">
        <f>'Surv-rate CEA'!AI123*'Unit cost and utilities'!$H$4+'Surv-rate CEA'!AH123*'Unit cost and utilities'!$H$4+('Surv-rate CEA'!AG122-'Surv-rate CEA'!AG123)*'Unit cost and utilities'!$G$14</f>
        <v>249.26754212084217</v>
      </c>
      <c r="AR125" s="12">
        <f t="shared" si="52"/>
        <v>203.59856151641637</v>
      </c>
      <c r="AS125" s="13">
        <f>AQ125-'Surv-rate CEA'!AH123*'Unit cost and utilities'!$H$4-('Surv-rate CEA'!AG122-'Surv-rate CEA'!AG123)*'Unit cost and utilities'!$G$14</f>
        <v>238.2308950565338</v>
      </c>
      <c r="AT125" s="12">
        <f t="shared" si="53"/>
        <v>194.58396841240037</v>
      </c>
      <c r="AU125" s="12">
        <f>'Surv-rate CEA'!AL123*'Unit cost and utilities'!$H$8+'Surv-rate CEA'!AK123*'Unit cost and utilities'!$H$8+('Surv-rate CEA'!AJ122-'Surv-rate CEA'!AJ123)*'Unit cost and utilities'!$G$14</f>
        <v>122.35394653337519</v>
      </c>
      <c r="AV125" s="12">
        <f t="shared" si="54"/>
        <v>99.937149049173385</v>
      </c>
      <c r="AW125" s="12">
        <f>AU125-'Surv-rate CEA'!AK123*'Unit cost and utilities'!$H$8-('Surv-rate CEA'!AJ122-'Surv-rate CEA'!AJ123)*'Unit cost and utilities'!$G$14</f>
        <v>17.503505229881092</v>
      </c>
      <c r="AX125" s="12">
        <f t="shared" si="55"/>
        <v>14.296640693681749</v>
      </c>
      <c r="AY125" s="12">
        <f>'Surv-rate CEA'!AO123*'Unit cost and utilities'!$H$5+'Surv-rate CEA'!AN123*'Unit cost and utilities'!$H$5+('Surv-rate CEA'!AM122-'Surv-rate CEA'!AM123)*'Unit cost and utilities'!$G$14</f>
        <v>255.77767158499847</v>
      </c>
      <c r="AZ125" s="12">
        <f t="shared" si="56"/>
        <v>208.91595255301311</v>
      </c>
      <c r="BA125" s="12">
        <f>AY125-'Surv-rate CEA'!AN123*'Unit cost and utilities'!$H$5-('Surv-rate CEA'!AM122-'Surv-rate CEA'!AM123)*'Unit cost and utilities'!$G$14</f>
        <v>11.894300652688161</v>
      </c>
      <c r="BB125" s="12">
        <f t="shared" si="57"/>
        <v>9.715113658709269</v>
      </c>
    </row>
    <row r="126" spans="1:54">
      <c r="A126" s="12">
        <v>121</v>
      </c>
      <c r="B126" s="12">
        <f t="shared" si="58"/>
        <v>6.904109589041096</v>
      </c>
      <c r="C126" s="12">
        <f>'Surv-rate CEA'!D124*'Unit cost and utilities'!$H$7+'Surv-rate CEA'!E124*'Unit cost and utilities'!$H$7+'Unit cost and utilities'!$G$14*('Surv-rate CEA'!C123-'Surv-rate CEA'!C124)</f>
        <v>152.41058056293355</v>
      </c>
      <c r="D126" s="12">
        <f t="shared" si="32"/>
        <v>124.27549773871016</v>
      </c>
      <c r="E126" s="12">
        <f>C126-'Surv-rate CEA'!E124*'Unit cost and utilities'!$H$7-'Unit cost and utilities'!$G$14*('Surv-rate CEA'!C123-'Surv-rate CEA'!C124)</f>
        <v>2.9774884445871734</v>
      </c>
      <c r="F126" s="12">
        <f t="shared" si="33"/>
        <v>2.4278423262716737</v>
      </c>
      <c r="G126" s="12">
        <f>'Surv-rate CEA'!G124*'Unit cost and utilities'!$H$4+'Surv-rate CEA'!H124*'Unit cost and utilities'!$H$4+('Surv-rate CEA'!F123-'Surv-rate CEA'!F124)*'Unit cost and utilities'!$G$14</f>
        <v>245.77439583622467</v>
      </c>
      <c r="H126" s="12">
        <f t="shared" si="34"/>
        <v>200.40429779325879</v>
      </c>
      <c r="I126" s="12">
        <f>G126-'Surv-rate CEA'!H124*'Unit cost and utilities'!$H$4-('Surv-rate CEA'!F123-'Surv-rate CEA'!F124)*'Unit cost and utilities'!$G$14</f>
        <v>2.9477849447546038</v>
      </c>
      <c r="J126" s="12">
        <f t="shared" si="35"/>
        <v>2.403622109980653</v>
      </c>
      <c r="K126" s="12">
        <f>'Surv-rate CEA'!K124*'Unit cost and utilities'!$H$10+'Surv-rate CEA'!J124*'Unit cost and utilities'!$H$10+('Surv-rate CEA'!I123-'Surv-rate CEA'!I124)*'Unit cost and utilities'!$G$14</f>
        <v>138.60821001763804</v>
      </c>
      <c r="L126" s="12">
        <f t="shared" si="36"/>
        <v>113.02105291502924</v>
      </c>
      <c r="M126" s="12">
        <f>K126-'Surv-rate CEA'!J124*'Unit cost and utilities'!$H$10-('Surv-rate CEA'!I123-'Surv-rate CEA'!I124)*'Unit cost and utilities'!$G$14</f>
        <v>5.9719986546700561</v>
      </c>
      <c r="N126" s="12">
        <f t="shared" si="37"/>
        <v>4.8695641901158542</v>
      </c>
      <c r="O126" s="12">
        <f>'Surv-rate CEA'!N124*'Unit cost and utilities'!$H$3+'Surv-rate CEA'!M124*'Unit cost and utilities'!$H$3+('Surv-rate CEA'!L123-'Surv-rate CEA'!L124)*'Unit cost and utilities'!$G$14</f>
        <v>245.77439583622467</v>
      </c>
      <c r="P126" s="12">
        <f t="shared" si="38"/>
        <v>200.40429779325879</v>
      </c>
      <c r="Q126" s="12">
        <f>O126-'Surv-rate CEA'!M124*'Unit cost and utilities'!$H$3-('Surv-rate CEA'!L123-'Surv-rate CEA'!L124)*'Unit cost and utilities'!$G$14</f>
        <v>234.99790945907242</v>
      </c>
      <c r="R126" s="12">
        <f t="shared" si="39"/>
        <v>191.61715714036941</v>
      </c>
      <c r="S126" s="12">
        <f>'Surv-rate CEA'!Q124*'Unit cost and utilities'!$H$11+'Surv-rate CEA'!P124*'Unit cost and utilities'!$H$11+('Surv-rate CEA'!O123-'Surv-rate CEA'!O124)*'Unit cost and utilities'!$G$14</f>
        <v>138.60821001763804</v>
      </c>
      <c r="T126" s="12">
        <f t="shared" si="40"/>
        <v>113.02105291502924</v>
      </c>
      <c r="U126" s="12">
        <f>S126-'Surv-rate CEA'!P124*'Unit cost and utilities'!$H$11-('Surv-rate CEA'!O123-'Surv-rate CEA'!O124)*'Unit cost and utilities'!$G$14</f>
        <v>5.9719986546700561</v>
      </c>
      <c r="V126" s="12">
        <f t="shared" si="41"/>
        <v>4.8695641901158542</v>
      </c>
      <c r="W126" s="12">
        <f>'Surv-rate CEA'!T124*'Unit cost and utilities'!$H$4+'Surv-rate CEA'!S124*'Unit cost and utilities'!$H$4+('Surv-rate CEA'!R123-'Surv-rate CEA'!R124)*'Unit cost and utilities'!$G$14</f>
        <v>245.77439583622467</v>
      </c>
      <c r="X126" s="12">
        <f t="shared" si="42"/>
        <v>200.40429779325879</v>
      </c>
      <c r="Y126" s="12">
        <f>W126-'Surv-rate CEA'!S124*'Unit cost and utilities'!$H$4-('Surv-rate CEA'!R123-'Surv-rate CEA'!R124)*'Unit cost and utilities'!$G$14</f>
        <v>234.99790945907242</v>
      </c>
      <c r="Z126" s="12">
        <f t="shared" si="43"/>
        <v>191.61715714036941</v>
      </c>
      <c r="AA126" s="12">
        <f>'Surv-rate CEA'!W124*'Unit cost and utilities'!$H$6+'Surv-rate CEA'!V124*'Unit cost and utilities'!$H$6+('Surv-rate CEA'!U123-'Surv-rate CEA'!U124)*'Unit cost and utilities'!$G$14</f>
        <v>146.41038987758216</v>
      </c>
      <c r="AB126" s="12">
        <f t="shared" si="44"/>
        <v>119.38294578336011</v>
      </c>
      <c r="AC126" s="12">
        <f>AA126-'Surv-rate CEA'!V124*'Unit cost and utilities'!$H$6-('Surv-rate CEA'!U123-'Surv-rate CEA'!U124)*'Unit cost and utilities'!$G$14</f>
        <v>15.417260318844114</v>
      </c>
      <c r="AD126" s="12">
        <f t="shared" si="45"/>
        <v>12.571224995107645</v>
      </c>
      <c r="AE126" s="12">
        <f>'Surv-rate CEA'!Z124*'Unit cost and utilities'!$H$12+'Surv-rate CEA'!Y124*'Unit cost and utilities'!$H$12+('Surv-rate CEA'!X123-'Surv-rate CEA'!X124)*'Unit cost and utilities'!$G$14</f>
        <v>138.60821001763804</v>
      </c>
      <c r="AF126" s="12">
        <f t="shared" si="46"/>
        <v>113.02105291502924</v>
      </c>
      <c r="AG126" s="12">
        <f>AE126-'Surv-rate CEA'!Y124*'Unit cost and utilities'!$H$12-('Surv-rate CEA'!X123-'Surv-rate CEA'!X124)*'Unit cost and utilities'!$G$14</f>
        <v>5.9719986546700561</v>
      </c>
      <c r="AH126" s="12">
        <f t="shared" si="47"/>
        <v>4.8695641901158542</v>
      </c>
      <c r="AI126" s="12">
        <f>'Surv-rate CEA'!AC124*'Unit cost and utilities'!$H$5+'Surv-rate CEA'!AB124*'Unit cost and utilities'!$H$5+('Surv-rate CEA'!AA123-'Surv-rate CEA'!AA124)*'Unit cost and utilities'!$G$14</f>
        <v>252.22342949959253</v>
      </c>
      <c r="AJ126" s="12">
        <f t="shared" si="48"/>
        <v>205.66283604886107</v>
      </c>
      <c r="AK126" s="12">
        <f>AI126-'Surv-rate CEA'!AB124*'Unit cost and utilities'!$H$5-('Surv-rate CEA'!AA123-'Surv-rate CEA'!AA124)*'Unit cost and utilities'!$G$14</f>
        <v>11.532330552366714</v>
      </c>
      <c r="AL126" s="12">
        <f t="shared" si="49"/>
        <v>9.4034555487498768</v>
      </c>
      <c r="AM126" s="12">
        <f>'Surv-rate CEA'!AF124*'Unit cost and utilities'!$H$9+'Surv-rate CEA'!AE124*'Unit cost and utilities'!$H$9+('Surv-rate CEA'!AD123-'Surv-rate CEA'!AD124)*'Unit cost and utilities'!G133</f>
        <v>209.48029069207357</v>
      </c>
      <c r="AN126" s="12">
        <f t="shared" si="50"/>
        <v>170.81010580795899</v>
      </c>
      <c r="AO126" s="12">
        <f>AM126-'Surv-rate CEA'!AE124*'Unit cost and utilities'!$H$9-('Surv-rate CEA'!AD123-'Surv-rate CEA'!AD124)*'Unit cost and utilities'!G133</f>
        <v>12.473104665740834</v>
      </c>
      <c r="AP126" s="12">
        <f t="shared" si="51"/>
        <v>10.170562207404627</v>
      </c>
      <c r="AQ126" s="13">
        <f>'Surv-rate CEA'!AI124*'Unit cost and utilities'!$H$4+'Surv-rate CEA'!AH124*'Unit cost and utilities'!$H$4+('Surv-rate CEA'!AG123-'Surv-rate CEA'!AG124)*'Unit cost and utilities'!$G$14</f>
        <v>245.77439583622467</v>
      </c>
      <c r="AR126" s="12">
        <f t="shared" si="52"/>
        <v>200.40429779325879</v>
      </c>
      <c r="AS126" s="13">
        <f>AQ126-'Surv-rate CEA'!AH124*'Unit cost and utilities'!$H$4-('Surv-rate CEA'!AG123-'Surv-rate CEA'!AG124)*'Unit cost and utilities'!$G$14</f>
        <v>234.99790945907242</v>
      </c>
      <c r="AT126" s="12">
        <f t="shared" si="53"/>
        <v>191.61715714036941</v>
      </c>
      <c r="AU126" s="12">
        <f>'Surv-rate CEA'!AL124*'Unit cost and utilities'!$H$8+'Surv-rate CEA'!AK124*'Unit cost and utilities'!$H$8+('Surv-rate CEA'!AJ123-'Surv-rate CEA'!AJ124)*'Unit cost and utilities'!$G$14</f>
        <v>120.67783603752629</v>
      </c>
      <c r="AV126" s="12">
        <f t="shared" si="54"/>
        <v>98.400636518810018</v>
      </c>
      <c r="AW126" s="12">
        <f>AU126-'Surv-rate CEA'!AK124*'Unit cost and utilities'!$H$8-('Surv-rate CEA'!AJ123-'Surv-rate CEA'!AJ124)*'Unit cost and utilities'!$G$14</f>
        <v>17.048749929709455</v>
      </c>
      <c r="AX126" s="12">
        <f t="shared" si="55"/>
        <v>13.901540664117929</v>
      </c>
      <c r="AY126" s="12">
        <f>'Surv-rate CEA'!AO124*'Unit cost and utilities'!$H$5+'Surv-rate CEA'!AN124*'Unit cost and utilities'!$H$5+('Surv-rate CEA'!AM123-'Surv-rate CEA'!AM124)*'Unit cost and utilities'!$G$14</f>
        <v>252.22342949959253</v>
      </c>
      <c r="AZ126" s="12">
        <f t="shared" si="56"/>
        <v>205.66283604886107</v>
      </c>
      <c r="BA126" s="12">
        <f>AY126-'Surv-rate CEA'!AN124*'Unit cost and utilities'!$H$5-('Surv-rate CEA'!AM123-'Surv-rate CEA'!AM124)*'Unit cost and utilities'!$G$14</f>
        <v>11.532330552366714</v>
      </c>
      <c r="BB126" s="12">
        <f t="shared" si="57"/>
        <v>9.4034555487498768</v>
      </c>
    </row>
    <row r="127" spans="1:54">
      <c r="A127" s="12">
        <v>122</v>
      </c>
      <c r="B127" s="12">
        <f t="shared" si="58"/>
        <v>6.9616438356164387</v>
      </c>
      <c r="C127" s="12">
        <f>'Surv-rate CEA'!D125*'Unit cost and utilities'!$H$7+'Surv-rate CEA'!E125*'Unit cost and utilities'!$H$7+'Unit cost and utilities'!$G$14*('Surv-rate CEA'!C124-'Surv-rate CEA'!C125)</f>
        <v>150.44505394468581</v>
      </c>
      <c r="D127" s="12">
        <f t="shared" si="32"/>
        <v>122.46436308210524</v>
      </c>
      <c r="E127" s="12">
        <f>C127-'Surv-rate CEA'!E125*'Unit cost and utilities'!$H$7-'Unit cost and utilities'!$G$14*('Surv-rate CEA'!C124-'Surv-rate CEA'!C125)</f>
        <v>2.8834170521702625</v>
      </c>
      <c r="F127" s="12">
        <f t="shared" si="33"/>
        <v>2.347141521342023</v>
      </c>
      <c r="G127" s="12">
        <f>'Surv-rate CEA'!G125*'Unit cost and utilities'!$H$4+'Surv-rate CEA'!H125*'Unit cost and utilities'!$H$4+('Surv-rate CEA'!F124-'Surv-rate CEA'!F125)*'Unit cost and utilities'!$G$14</f>
        <v>242.3493060876182</v>
      </c>
      <c r="H127" s="12">
        <f t="shared" si="34"/>
        <v>197.27570056455613</v>
      </c>
      <c r="I127" s="12">
        <f>G127-'Surv-rate CEA'!H125*'Unit cost and utilities'!$H$4-('Surv-rate CEA'!F124-'Surv-rate CEA'!F125)*'Unit cost and utilities'!$G$14</f>
        <v>2.8461811421403675</v>
      </c>
      <c r="J127" s="12">
        <f t="shared" si="35"/>
        <v>2.3168309734972912</v>
      </c>
      <c r="K127" s="12">
        <f>'Surv-rate CEA'!K125*'Unit cost and utilities'!$H$10+'Surv-rate CEA'!J125*'Unit cost and utilities'!$H$10+('Surv-rate CEA'!I124-'Surv-rate CEA'!I125)*'Unit cost and utilities'!$G$14</f>
        <v>136.7791760100734</v>
      </c>
      <c r="L127" s="12">
        <f t="shared" si="36"/>
        <v>111.34014867067346</v>
      </c>
      <c r="M127" s="12">
        <f>K127-'Surv-rate CEA'!J125*'Unit cost and utilities'!$H$10-('Surv-rate CEA'!I124-'Surv-rate CEA'!I125)*'Unit cost and utilities'!$G$14</f>
        <v>5.7964358457716756</v>
      </c>
      <c r="N127" s="12">
        <f t="shared" si="37"/>
        <v>4.7183792712767119</v>
      </c>
      <c r="O127" s="12">
        <f>'Surv-rate CEA'!N125*'Unit cost and utilities'!$H$3+'Surv-rate CEA'!M125*'Unit cost and utilities'!$H$3+('Surv-rate CEA'!L124-'Surv-rate CEA'!L125)*'Unit cost and utilities'!$G$14</f>
        <v>242.3493060876182</v>
      </c>
      <c r="P127" s="12">
        <f t="shared" si="38"/>
        <v>197.27570056455613</v>
      </c>
      <c r="Q127" s="12">
        <f>O127-'Surv-rate CEA'!M125*'Unit cost and utilities'!$H$3-('Surv-rate CEA'!L124-'Surv-rate CEA'!L125)*'Unit cost and utilities'!$G$14</f>
        <v>231.82490283848949</v>
      </c>
      <c r="R127" s="12">
        <f t="shared" si="39"/>
        <v>188.7086901715281</v>
      </c>
      <c r="S127" s="12">
        <f>'Surv-rate CEA'!Q125*'Unit cost and utilities'!$H$11+'Surv-rate CEA'!P125*'Unit cost and utilities'!$H$11+('Surv-rate CEA'!O124-'Surv-rate CEA'!O125)*'Unit cost and utilities'!$G$14</f>
        <v>136.7791760100734</v>
      </c>
      <c r="T127" s="12">
        <f t="shared" si="40"/>
        <v>111.34014867067346</v>
      </c>
      <c r="U127" s="12">
        <f>S127-'Surv-rate CEA'!P125*'Unit cost and utilities'!$H$11-('Surv-rate CEA'!O124-'Surv-rate CEA'!O125)*'Unit cost and utilities'!$G$14</f>
        <v>5.7964358457716756</v>
      </c>
      <c r="V127" s="12">
        <f t="shared" si="41"/>
        <v>4.7183792712767119</v>
      </c>
      <c r="W127" s="12">
        <f>'Surv-rate CEA'!T125*'Unit cost and utilities'!$H$4+'Surv-rate CEA'!S125*'Unit cost and utilities'!$H$4+('Surv-rate CEA'!R124-'Surv-rate CEA'!R125)*'Unit cost and utilities'!$G$14</f>
        <v>242.3493060876182</v>
      </c>
      <c r="X127" s="12">
        <f t="shared" si="42"/>
        <v>197.27570056455613</v>
      </c>
      <c r="Y127" s="12">
        <f>W127-'Surv-rate CEA'!S125*'Unit cost and utilities'!$H$4-('Surv-rate CEA'!R124-'Surv-rate CEA'!R125)*'Unit cost and utilities'!$G$14</f>
        <v>231.82490283848949</v>
      </c>
      <c r="Z127" s="12">
        <f t="shared" si="43"/>
        <v>188.7086901715281</v>
      </c>
      <c r="AA127" s="12">
        <f>'Surv-rate CEA'!W125*'Unit cost and utilities'!$H$6+'Surv-rate CEA'!V125*'Unit cost and utilities'!$H$6+('Surv-rate CEA'!U124-'Surv-rate CEA'!U125)*'Unit cost and utilities'!$G$14</f>
        <v>144.50358937534975</v>
      </c>
      <c r="AB127" s="12">
        <f t="shared" si="44"/>
        <v>117.62792841589042</v>
      </c>
      <c r="AC127" s="12">
        <f>AA127-'Surv-rate CEA'!V125*'Unit cost and utilities'!$H$6-('Surv-rate CEA'!U124-'Surv-rate CEA'!U125)*'Unit cost and utilities'!$G$14</f>
        <v>15.013122561478326</v>
      </c>
      <c r="AD127" s="12">
        <f t="shared" si="45"/>
        <v>12.220890246355431</v>
      </c>
      <c r="AE127" s="12">
        <f>'Surv-rate CEA'!Z125*'Unit cost and utilities'!$H$12+'Surv-rate CEA'!Y125*'Unit cost and utilities'!$H$12+('Surv-rate CEA'!X124-'Surv-rate CEA'!X125)*'Unit cost and utilities'!$G$14</f>
        <v>136.7791760100734</v>
      </c>
      <c r="AF127" s="12">
        <f t="shared" si="46"/>
        <v>111.34014867067346</v>
      </c>
      <c r="AG127" s="12">
        <f>AE127-'Surv-rate CEA'!Y125*'Unit cost and utilities'!$H$12-('Surv-rate CEA'!X124-'Surv-rate CEA'!X125)*'Unit cost and utilities'!$G$14</f>
        <v>5.7964358457716756</v>
      </c>
      <c r="AH127" s="12">
        <f t="shared" si="47"/>
        <v>4.7183792712767119</v>
      </c>
      <c r="AI127" s="12">
        <f>'Surv-rate CEA'!AC125*'Unit cost and utilities'!$H$5+'Surv-rate CEA'!AB125*'Unit cost and utilities'!$H$5+('Surv-rate CEA'!AA124-'Surv-rate CEA'!AA125)*'Unit cost and utilities'!$G$14</f>
        <v>248.7379506346297</v>
      </c>
      <c r="AJ127" s="12">
        <f t="shared" si="48"/>
        <v>202.47614594241074</v>
      </c>
      <c r="AK127" s="12">
        <f>AI127-'Surv-rate CEA'!AB125*'Unit cost and utilities'!$H$5-('Surv-rate CEA'!AA124-'Surv-rate CEA'!AA125)*'Unit cost and utilities'!$G$14</f>
        <v>11.183117495937678</v>
      </c>
      <c r="AL127" s="12">
        <f t="shared" si="49"/>
        <v>9.103212937235492</v>
      </c>
      <c r="AM127" s="12">
        <f>'Surv-rate CEA'!AF125*'Unit cost and utilities'!$H$9+'Surv-rate CEA'!AE125*'Unit cost and utilities'!$H$9+('Surv-rate CEA'!AD124-'Surv-rate CEA'!AD125)*'Unit cost and utilities'!G134</f>
        <v>207.11485959988872</v>
      </c>
      <c r="AN127" s="12">
        <f t="shared" si="50"/>
        <v>168.59437183668186</v>
      </c>
      <c r="AO127" s="12">
        <f>AM127-'Surv-rate CEA'!AE125*'Unit cost and utilities'!$H$9-('Surv-rate CEA'!AD124-'Surv-rate CEA'!AD125)*'Unit cost and utilities'!G134</f>
        <v>12.136997933900886</v>
      </c>
      <c r="AP127" s="12">
        <f t="shared" si="51"/>
        <v>9.8796848598989904</v>
      </c>
      <c r="AQ127" s="13">
        <f>'Surv-rate CEA'!AI125*'Unit cost and utilities'!$H$4+'Surv-rate CEA'!AH125*'Unit cost and utilities'!$H$4+('Surv-rate CEA'!AG124-'Surv-rate CEA'!AG125)*'Unit cost and utilities'!$G$14</f>
        <v>242.3493060876182</v>
      </c>
      <c r="AR127" s="12">
        <f t="shared" si="52"/>
        <v>197.27570056455613</v>
      </c>
      <c r="AS127" s="13">
        <f>AQ127-'Surv-rate CEA'!AH125*'Unit cost and utilities'!$H$4-('Surv-rate CEA'!AG124-'Surv-rate CEA'!AG125)*'Unit cost and utilities'!$G$14</f>
        <v>231.82490283848949</v>
      </c>
      <c r="AT127" s="12">
        <f t="shared" si="53"/>
        <v>188.7086901715281</v>
      </c>
      <c r="AU127" s="12">
        <f>'Surv-rate CEA'!AL125*'Unit cost and utilities'!$H$8+'Surv-rate CEA'!AK125*'Unit cost and utilities'!$H$8+('Surv-rate CEA'!AJ124-'Surv-rate CEA'!AJ125)*'Unit cost and utilities'!$G$14</f>
        <v>119.0338830625014</v>
      </c>
      <c r="AV127" s="12">
        <f t="shared" si="54"/>
        <v>96.895233789465152</v>
      </c>
      <c r="AW127" s="12">
        <f>AU127-'Surv-rate CEA'!AK125*'Unit cost and utilities'!$H$8-('Surv-rate CEA'!AJ124-'Surv-rate CEA'!AJ125)*'Unit cost and utilities'!$G$14</f>
        <v>16.607860925838288</v>
      </c>
      <c r="AX127" s="12">
        <f t="shared" si="55"/>
        <v>13.519029420447167</v>
      </c>
      <c r="AY127" s="12">
        <f>'Surv-rate CEA'!AO125*'Unit cost and utilities'!$H$5+'Surv-rate CEA'!AN125*'Unit cost and utilities'!$H$5+('Surv-rate CEA'!AM124-'Surv-rate CEA'!AM125)*'Unit cost and utilities'!$G$14</f>
        <v>248.7379506346297</v>
      </c>
      <c r="AZ127" s="12">
        <f t="shared" si="56"/>
        <v>202.47614594241074</v>
      </c>
      <c r="BA127" s="12">
        <f>AY127-'Surv-rate CEA'!AN125*'Unit cost and utilities'!$H$5-('Surv-rate CEA'!AM124-'Surv-rate CEA'!AM125)*'Unit cost and utilities'!$G$14</f>
        <v>11.183117495937678</v>
      </c>
      <c r="BB127" s="12">
        <f t="shared" si="57"/>
        <v>9.103212937235492</v>
      </c>
    </row>
    <row r="128" spans="1:54">
      <c r="A128" s="12">
        <v>123</v>
      </c>
      <c r="B128" s="12">
        <f t="shared" si="58"/>
        <v>7.0191780821917806</v>
      </c>
      <c r="C128" s="12">
        <f>'Surv-rate CEA'!D126*'Unit cost and utilities'!$H$7+'Surv-rate CEA'!E126*'Unit cost and utilities'!$H$7+'Unit cost and utilities'!$G$14*('Surv-rate CEA'!C125-'Surv-rate CEA'!C126)</f>
        <v>148.51532743885835</v>
      </c>
      <c r="D128" s="12">
        <f t="shared" si="32"/>
        <v>120.68811683231233</v>
      </c>
      <c r="E128" s="12">
        <f>C128-'Surv-rate CEA'!E126*'Unit cost and utilities'!$H$7-'Unit cost and utilities'!$G$14*('Surv-rate CEA'!C125-'Surv-rate CEA'!C126)</f>
        <v>2.7927741499071583</v>
      </c>
      <c r="F128" s="12">
        <f t="shared" si="33"/>
        <v>2.2694940562886852</v>
      </c>
      <c r="G128" s="12">
        <f>'Surv-rate CEA'!G126*'Unit cost and utilities'!$H$4+'Surv-rate CEA'!H126*'Unit cost and utilities'!$H$4+('Surv-rate CEA'!F125-'Surv-rate CEA'!F126)*'Unit cost and utilities'!$G$14</f>
        <v>238.990548737762</v>
      </c>
      <c r="H128" s="12">
        <f t="shared" si="34"/>
        <v>194.21106067153804</v>
      </c>
      <c r="I128" s="12">
        <f>G128-'Surv-rate CEA'!H126*'Unit cost and utilities'!$H$4-('Surv-rate CEA'!F125-'Surv-rate CEA'!F126)*'Unit cost and utilities'!$G$14</f>
        <v>2.7485864467534045</v>
      </c>
      <c r="J128" s="12">
        <f t="shared" si="35"/>
        <v>2.2335857714487433</v>
      </c>
      <c r="K128" s="12">
        <f>'Surv-rate CEA'!K126*'Unit cost and utilities'!$H$10+'Surv-rate CEA'!J126*'Unit cost and utilities'!$H$10+('Surv-rate CEA'!I125-'Surv-rate CEA'!I126)*'Unit cost and utilities'!$G$14</f>
        <v>134.98410458081614</v>
      </c>
      <c r="L128" s="12">
        <f t="shared" si="36"/>
        <v>109.69222951658891</v>
      </c>
      <c r="M128" s="12">
        <f>K128-'Surv-rate CEA'!J126*'Unit cost and utilities'!$H$10-('Surv-rate CEA'!I125-'Surv-rate CEA'!I126)*'Unit cost and utilities'!$G$14</f>
        <v>5.6268639746638307</v>
      </c>
      <c r="N128" s="12">
        <f t="shared" si="37"/>
        <v>4.5725624990008642</v>
      </c>
      <c r="O128" s="12">
        <f>'Surv-rate CEA'!N126*'Unit cost and utilities'!$H$3+'Surv-rate CEA'!M126*'Unit cost and utilities'!$H$3+('Surv-rate CEA'!L125-'Surv-rate CEA'!L126)*'Unit cost and utilities'!$G$14</f>
        <v>238.990548737762</v>
      </c>
      <c r="P128" s="12">
        <f t="shared" si="38"/>
        <v>194.21106067153804</v>
      </c>
      <c r="Q128" s="12">
        <f>O128-'Surv-rate CEA'!M126*'Unit cost and utilities'!$H$3-('Surv-rate CEA'!L125-'Surv-rate CEA'!L126)*'Unit cost and utilities'!$G$14</f>
        <v>228.71046038527845</v>
      </c>
      <c r="R128" s="12">
        <f t="shared" si="39"/>
        <v>185.85714511597493</v>
      </c>
      <c r="S128" s="12">
        <f>'Surv-rate CEA'!Q126*'Unit cost and utilities'!$H$11+'Surv-rate CEA'!P126*'Unit cost and utilities'!$H$11+('Surv-rate CEA'!O125-'Surv-rate CEA'!O126)*'Unit cost and utilities'!$G$14</f>
        <v>134.98410458081614</v>
      </c>
      <c r="T128" s="12">
        <f t="shared" si="40"/>
        <v>109.69222951658891</v>
      </c>
      <c r="U128" s="12">
        <f>S128-'Surv-rate CEA'!P126*'Unit cost and utilities'!$H$11-('Surv-rate CEA'!O125-'Surv-rate CEA'!O126)*'Unit cost and utilities'!$G$14</f>
        <v>5.6268639746638307</v>
      </c>
      <c r="V128" s="12">
        <f t="shared" si="41"/>
        <v>4.5725624990008642</v>
      </c>
      <c r="W128" s="12">
        <f>'Surv-rate CEA'!T126*'Unit cost and utilities'!$H$4+'Surv-rate CEA'!S126*'Unit cost and utilities'!$H$4+('Surv-rate CEA'!R125-'Surv-rate CEA'!R126)*'Unit cost and utilities'!$G$14</f>
        <v>238.990548737762</v>
      </c>
      <c r="X128" s="12">
        <f t="shared" si="42"/>
        <v>194.21106067153804</v>
      </c>
      <c r="Y128" s="12">
        <f>W128-'Surv-rate CEA'!S126*'Unit cost and utilities'!$H$4-('Surv-rate CEA'!R125-'Surv-rate CEA'!R126)*'Unit cost and utilities'!$G$14</f>
        <v>228.71046038527845</v>
      </c>
      <c r="Z128" s="12">
        <f t="shared" si="43"/>
        <v>185.85714511597493</v>
      </c>
      <c r="AA128" s="12">
        <f>'Surv-rate CEA'!W126*'Unit cost and utilities'!$H$6+'Surv-rate CEA'!V126*'Unit cost and utilities'!$H$6+('Surv-rate CEA'!U125-'Surv-rate CEA'!U126)*'Unit cost and utilities'!$G$14</f>
        <v>142.63180749015419</v>
      </c>
      <c r="AB128" s="12">
        <f t="shared" si="44"/>
        <v>115.90698780543278</v>
      </c>
      <c r="AC128" s="12">
        <f>AA128-'Surv-rate CEA'!V126*'Unit cost and utilities'!$H$6-('Surv-rate CEA'!U125-'Surv-rate CEA'!U126)*'Unit cost and utilities'!$G$14</f>
        <v>14.621401077321877</v>
      </c>
      <c r="AD128" s="12">
        <f t="shared" si="45"/>
        <v>11.88179962232109</v>
      </c>
      <c r="AE128" s="12">
        <f>'Surv-rate CEA'!Z126*'Unit cost and utilities'!$H$12+'Surv-rate CEA'!Y126*'Unit cost and utilities'!$H$12+('Surv-rate CEA'!X125-'Surv-rate CEA'!X126)*'Unit cost and utilities'!$G$14</f>
        <v>134.98410458081614</v>
      </c>
      <c r="AF128" s="12">
        <f t="shared" si="46"/>
        <v>109.69222951658891</v>
      </c>
      <c r="AG128" s="12">
        <f>AE128-'Surv-rate CEA'!Y126*'Unit cost and utilities'!$H$12-('Surv-rate CEA'!X125-'Surv-rate CEA'!X126)*'Unit cost and utilities'!$G$14</f>
        <v>5.6268639746638307</v>
      </c>
      <c r="AH128" s="12">
        <f t="shared" si="47"/>
        <v>4.5725624990008642</v>
      </c>
      <c r="AI128" s="12">
        <f>'Surv-rate CEA'!AC126*'Unit cost and utilities'!$H$5+'Surv-rate CEA'!AB126*'Unit cost and utilities'!$H$5+('Surv-rate CEA'!AA125-'Surv-rate CEA'!AA126)*'Unit cost and utilities'!$G$14</f>
        <v>245.31950337966256</v>
      </c>
      <c r="AJ128" s="12">
        <f t="shared" si="48"/>
        <v>199.35416361195715</v>
      </c>
      <c r="AK128" s="12">
        <f>AI128-'Surv-rate CEA'!AB126*'Unit cost and utilities'!$H$5-('Surv-rate CEA'!AA125-'Surv-rate CEA'!AA126)*'Unit cost and utilities'!$G$14</f>
        <v>10.846147899336616</v>
      </c>
      <c r="AL128" s="12">
        <f t="shared" si="49"/>
        <v>8.8139129302635357</v>
      </c>
      <c r="AM128" s="12">
        <f>'Surv-rate CEA'!AF126*'Unit cost and utilities'!$H$9+'Surv-rate CEA'!AE126*'Unit cost and utilities'!$H$9+('Surv-rate CEA'!AD125-'Surv-rate CEA'!AD126)*'Unit cost and utilities'!G135</f>
        <v>204.7876973395349</v>
      </c>
      <c r="AN128" s="12">
        <f t="shared" si="50"/>
        <v>166.41677306006684</v>
      </c>
      <c r="AO128" s="12">
        <f>AM128-'Surv-rate CEA'!AE126*'Unit cost and utilities'!$H$9-('Surv-rate CEA'!AD125-'Surv-rate CEA'!AD126)*'Unit cost and utilities'!G135</f>
        <v>11.811482028920238</v>
      </c>
      <c r="AP128" s="12">
        <f t="shared" si="51"/>
        <v>9.5983730948978554</v>
      </c>
      <c r="AQ128" s="13">
        <f>'Surv-rate CEA'!AI126*'Unit cost and utilities'!$H$4+'Surv-rate CEA'!AH126*'Unit cost and utilities'!$H$4+('Surv-rate CEA'!AG125-'Surv-rate CEA'!AG126)*'Unit cost and utilities'!$G$14</f>
        <v>238.990548737762</v>
      </c>
      <c r="AR128" s="12">
        <f t="shared" si="52"/>
        <v>194.21106067153804</v>
      </c>
      <c r="AS128" s="13">
        <f>AQ128-'Surv-rate CEA'!AH126*'Unit cost and utilities'!$H$4-('Surv-rate CEA'!AG125-'Surv-rate CEA'!AG126)*'Unit cost and utilities'!$G$14</f>
        <v>228.71046038527845</v>
      </c>
      <c r="AT128" s="12">
        <f t="shared" si="53"/>
        <v>185.85714511597493</v>
      </c>
      <c r="AU128" s="12">
        <f>'Surv-rate CEA'!AL126*'Unit cost and utilities'!$H$8+'Surv-rate CEA'!AK126*'Unit cost and utilities'!$H$8+('Surv-rate CEA'!AJ125-'Surv-rate CEA'!AJ126)*'Unit cost and utilities'!$G$14</f>
        <v>117.4212814996269</v>
      </c>
      <c r="AV128" s="12">
        <f t="shared" si="54"/>
        <v>95.420140026024939</v>
      </c>
      <c r="AW128" s="12">
        <f>AU128-'Surv-rate CEA'!AK126*'Unit cost and utilities'!$H$8-('Surv-rate CEA'!AJ125-'Surv-rate CEA'!AJ126)*'Unit cost and utilities'!$G$14</f>
        <v>16.180349776820997</v>
      </c>
      <c r="AX128" s="12">
        <f t="shared" si="55"/>
        <v>13.148649219768791</v>
      </c>
      <c r="AY128" s="12">
        <f>'Surv-rate CEA'!AO126*'Unit cost and utilities'!$H$5+'Surv-rate CEA'!AN126*'Unit cost and utilities'!$H$5+('Surv-rate CEA'!AM125-'Surv-rate CEA'!AM126)*'Unit cost and utilities'!$G$14</f>
        <v>245.31950337966256</v>
      </c>
      <c r="AZ128" s="12">
        <f t="shared" si="56"/>
        <v>199.35416361195715</v>
      </c>
      <c r="BA128" s="12">
        <f>AY128-'Surv-rate CEA'!AN126*'Unit cost and utilities'!$H$5-('Surv-rate CEA'!AM125-'Surv-rate CEA'!AM126)*'Unit cost and utilities'!$G$14</f>
        <v>10.846147899336616</v>
      </c>
      <c r="BB128" s="12">
        <f t="shared" si="57"/>
        <v>8.8139129302635357</v>
      </c>
    </row>
    <row r="129" spans="1:54">
      <c r="A129" s="12">
        <v>124</v>
      </c>
      <c r="B129" s="12">
        <f t="shared" si="58"/>
        <v>7.0767123287671234</v>
      </c>
      <c r="C129" s="12">
        <f>'Surv-rate CEA'!D127*'Unit cost and utilities'!$H$7+'Surv-rate CEA'!E127*'Unit cost and utilities'!$H$7+'Unit cost and utilities'!$G$14*('Surv-rate CEA'!C126-'Surv-rate CEA'!C127)</f>
        <v>146.62054408782615</v>
      </c>
      <c r="D129" s="12">
        <f t="shared" si="32"/>
        <v>118.94590101362579</v>
      </c>
      <c r="E129" s="12">
        <f>C129-'Surv-rate CEA'!E127*'Unit cost and utilities'!$H$7-'Unit cost and utilities'!$G$14*('Surv-rate CEA'!C126-'Surv-rate CEA'!C127)</f>
        <v>2.7054174800132103</v>
      </c>
      <c r="F129" s="12">
        <f t="shared" si="33"/>
        <v>2.194769646915415</v>
      </c>
      <c r="G129" s="12">
        <f>'Surv-rate CEA'!G127*'Unit cost and utilities'!$H$4+'Surv-rate CEA'!H127*'Unit cost and utilities'!$H$4+('Surv-rate CEA'!F126-'Surv-rate CEA'!F127)*'Unit cost and utilities'!$G$14</f>
        <v>235.69645382023168</v>
      </c>
      <c r="H129" s="12">
        <f t="shared" si="34"/>
        <v>191.20872344172159</v>
      </c>
      <c r="I129" s="12">
        <f>G129-'Surv-rate CEA'!H127*'Unit cost and utilities'!$H$4-('Surv-rate CEA'!F126-'Surv-rate CEA'!F127)*'Unit cost and utilities'!$G$14</f>
        <v>2.6548219379317199</v>
      </c>
      <c r="J129" s="12">
        <f t="shared" si="35"/>
        <v>2.1537240187082873</v>
      </c>
      <c r="K129" s="12">
        <f>'Surv-rate CEA'!K127*'Unit cost and utilities'!$H$10+'Surv-rate CEA'!J127*'Unit cost and utilities'!$H$10+('Surv-rate CEA'!I126-'Surv-rate CEA'!I127)*'Unit cost and utilities'!$G$14</f>
        <v>133.22216903317178</v>
      </c>
      <c r="L129" s="12">
        <f t="shared" si="36"/>
        <v>108.07647065576452</v>
      </c>
      <c r="M129" s="12">
        <f>K129-'Surv-rate CEA'!J127*'Unit cost and utilities'!$H$10-('Surv-rate CEA'!I126-'Surv-rate CEA'!I127)*'Unit cost and utilities'!$G$14</f>
        <v>5.4630490484264982</v>
      </c>
      <c r="N129" s="12">
        <f t="shared" si="37"/>
        <v>4.4318979675691574</v>
      </c>
      <c r="O129" s="12">
        <f>'Surv-rate CEA'!N127*'Unit cost and utilities'!$H$3+'Surv-rate CEA'!M127*'Unit cost and utilities'!$H$3+('Surv-rate CEA'!L126-'Surv-rate CEA'!L127)*'Unit cost and utilities'!$G$14</f>
        <v>235.69645382023168</v>
      </c>
      <c r="P129" s="12">
        <f t="shared" si="38"/>
        <v>191.20872344172159</v>
      </c>
      <c r="Q129" s="12">
        <f>O129-'Surv-rate CEA'!M127*'Unit cost and utilities'!$H$3-('Surv-rate CEA'!L126-'Surv-rate CEA'!L127)*'Unit cost and utilities'!$G$14</f>
        <v>225.65320748219668</v>
      </c>
      <c r="R129" s="12">
        <f t="shared" si="39"/>
        <v>183.06114090333051</v>
      </c>
      <c r="S129" s="12">
        <f>'Surv-rate CEA'!Q127*'Unit cost and utilities'!$H$11+'Surv-rate CEA'!P127*'Unit cost and utilities'!$H$11+('Surv-rate CEA'!O126-'Surv-rate CEA'!O127)*'Unit cost and utilities'!$G$14</f>
        <v>133.22216903317178</v>
      </c>
      <c r="T129" s="12">
        <f t="shared" si="40"/>
        <v>108.07647065576452</v>
      </c>
      <c r="U129" s="12">
        <f>S129-'Surv-rate CEA'!P127*'Unit cost and utilities'!$H$11-('Surv-rate CEA'!O126-'Surv-rate CEA'!O127)*'Unit cost and utilities'!$G$14</f>
        <v>5.4630490484264982</v>
      </c>
      <c r="V129" s="12">
        <f t="shared" si="41"/>
        <v>4.4318979675691574</v>
      </c>
      <c r="W129" s="12">
        <f>'Surv-rate CEA'!T127*'Unit cost and utilities'!$H$4+'Surv-rate CEA'!S127*'Unit cost and utilities'!$H$4+('Surv-rate CEA'!R126-'Surv-rate CEA'!R127)*'Unit cost and utilities'!$G$14</f>
        <v>235.69645382023168</v>
      </c>
      <c r="X129" s="12">
        <f t="shared" si="42"/>
        <v>191.20872344172159</v>
      </c>
      <c r="Y129" s="12">
        <f>W129-'Surv-rate CEA'!S127*'Unit cost and utilities'!$H$4-('Surv-rate CEA'!R126-'Surv-rate CEA'!R127)*'Unit cost and utilities'!$G$14</f>
        <v>225.65320748219668</v>
      </c>
      <c r="Z129" s="12">
        <f t="shared" si="43"/>
        <v>183.06114090333051</v>
      </c>
      <c r="AA129" s="12">
        <f>'Surv-rate CEA'!W127*'Unit cost and utilities'!$H$6+'Surv-rate CEA'!V127*'Unit cost and utilities'!$H$6+('Surv-rate CEA'!U126-'Surv-rate CEA'!U127)*'Unit cost and utilities'!$G$14</f>
        <v>140.79419993119072</v>
      </c>
      <c r="AB129" s="12">
        <f t="shared" si="44"/>
        <v>114.21927992762467</v>
      </c>
      <c r="AC129" s="12">
        <f>AA129-'Surv-rate CEA'!V127*'Unit cost and utilities'!$H$6-('Surv-rate CEA'!U126-'Surv-rate CEA'!U127)*'Unit cost and utilities'!$G$14</f>
        <v>14.241655681850359</v>
      </c>
      <c r="AD129" s="12">
        <f t="shared" si="45"/>
        <v>11.553541678230378</v>
      </c>
      <c r="AE129" s="12">
        <f>'Surv-rate CEA'!Z127*'Unit cost and utilities'!$H$12+'Surv-rate CEA'!Y127*'Unit cost and utilities'!$H$12+('Surv-rate CEA'!X126-'Surv-rate CEA'!X127)*'Unit cost and utilities'!$G$14</f>
        <v>133.22216903317178</v>
      </c>
      <c r="AF129" s="12">
        <f t="shared" si="46"/>
        <v>108.07647065576452</v>
      </c>
      <c r="AG129" s="12">
        <f>AE129-'Surv-rate CEA'!Y127*'Unit cost and utilities'!$H$12-('Surv-rate CEA'!X126-'Surv-rate CEA'!X127)*'Unit cost and utilities'!$G$14</f>
        <v>5.4630490484264982</v>
      </c>
      <c r="AH129" s="12">
        <f t="shared" si="47"/>
        <v>4.4318979675691574</v>
      </c>
      <c r="AI129" s="12">
        <f>'Surv-rate CEA'!AC127*'Unit cost and utilities'!$H$5+'Surv-rate CEA'!AB127*'Unit cost and utilities'!$H$5+('Surv-rate CEA'!AA126-'Surv-rate CEA'!AA127)*'Unit cost and utilities'!$G$14</f>
        <v>241.96641024274393</v>
      </c>
      <c r="AJ129" s="12">
        <f t="shared" si="48"/>
        <v>196.29522493188904</v>
      </c>
      <c r="AK129" s="12">
        <f>AI129-'Surv-rate CEA'!AB127*'Unit cost and utilities'!$H$5-('Surv-rate CEA'!AA126-'Surv-rate CEA'!AA127)*'Unit cost and utilities'!$G$14</f>
        <v>10.520931512679141</v>
      </c>
      <c r="AL129" s="12">
        <f t="shared" si="49"/>
        <v>8.5351045862213137</v>
      </c>
      <c r="AM129" s="12">
        <f>'Surv-rate CEA'!AF127*'Unit cost and utilities'!$H$9+'Surv-rate CEA'!AE127*'Unit cost and utilities'!$H$9+('Surv-rate CEA'!AD126-'Surv-rate CEA'!AD127)*'Unit cost and utilities'!G136</f>
        <v>202.49798191194827</v>
      </c>
      <c r="AN129" s="12">
        <f t="shared" si="50"/>
        <v>164.27646658799611</v>
      </c>
      <c r="AO129" s="12">
        <f>AM129-'Surv-rate CEA'!AE127*'Unit cost and utilities'!$H$9-('Surv-rate CEA'!AD126-'Surv-rate CEA'!AD127)*'Unit cost and utilities'!G136</f>
        <v>11.496172592942372</v>
      </c>
      <c r="AP129" s="12">
        <f t="shared" si="51"/>
        <v>9.3262688103011726</v>
      </c>
      <c r="AQ129" s="13">
        <f>'Surv-rate CEA'!AI127*'Unit cost and utilities'!$H$4+'Surv-rate CEA'!AH127*'Unit cost and utilities'!$H$4+('Surv-rate CEA'!AG126-'Surv-rate CEA'!AG127)*'Unit cost and utilities'!$G$14</f>
        <v>235.69645382023168</v>
      </c>
      <c r="AR129" s="12">
        <f t="shared" si="52"/>
        <v>191.20872344172159</v>
      </c>
      <c r="AS129" s="13">
        <f>AQ129-'Surv-rate CEA'!AH127*'Unit cost and utilities'!$H$4-('Surv-rate CEA'!AG126-'Surv-rate CEA'!AG127)*'Unit cost and utilities'!$G$14</f>
        <v>225.65320748219668</v>
      </c>
      <c r="AT129" s="12">
        <f t="shared" si="53"/>
        <v>183.06114090333051</v>
      </c>
      <c r="AU129" s="12">
        <f>'Surv-rate CEA'!AL127*'Unit cost and utilities'!$H$8+'Surv-rate CEA'!AK127*'Unit cost and utilities'!$H$8+('Surv-rate CEA'!AJ126-'Surv-rate CEA'!AJ127)*'Unit cost and utilities'!$G$14</f>
        <v>115.83925037901814</v>
      </c>
      <c r="AV129" s="12">
        <f t="shared" si="54"/>
        <v>93.974579720710068</v>
      </c>
      <c r="AW129" s="12">
        <f>AU129-'Surv-rate CEA'!AK127*'Unit cost and utilities'!$H$8-('Surv-rate CEA'!AJ126-'Surv-rate CEA'!AJ127)*'Unit cost and utilities'!$G$14</f>
        <v>15.765747641205738</v>
      </c>
      <c r="AX129" s="12">
        <f t="shared" si="55"/>
        <v>12.789961120410036</v>
      </c>
      <c r="AY129" s="12">
        <f>'Surv-rate CEA'!AO127*'Unit cost and utilities'!$H$5+'Surv-rate CEA'!AN127*'Unit cost and utilities'!$H$5+('Surv-rate CEA'!AM126-'Surv-rate CEA'!AM127)*'Unit cost and utilities'!$G$14</f>
        <v>241.96641024274393</v>
      </c>
      <c r="AZ129" s="12">
        <f t="shared" si="56"/>
        <v>196.29522493188904</v>
      </c>
      <c r="BA129" s="12">
        <f>AY129-'Surv-rate CEA'!AN127*'Unit cost and utilities'!$H$5-('Surv-rate CEA'!AM126-'Surv-rate CEA'!AM127)*'Unit cost and utilities'!$G$14</f>
        <v>10.520931512679141</v>
      </c>
      <c r="BB129" s="12">
        <f t="shared" si="57"/>
        <v>8.5351045862213137</v>
      </c>
    </row>
    <row r="130" spans="1:54">
      <c r="A130" s="12">
        <v>125</v>
      </c>
      <c r="B130" s="12">
        <f t="shared" si="58"/>
        <v>7.1342465753424653</v>
      </c>
      <c r="C130" s="12">
        <f>'Surv-rate CEA'!D128*'Unit cost and utilities'!$H$7+'Surv-rate CEA'!E128*'Unit cost and utilities'!$H$7+'Unit cost and utilities'!$G$14*('Surv-rate CEA'!C127-'Surv-rate CEA'!C128)</f>
        <v>144.75987255851476</v>
      </c>
      <c r="D130" s="12">
        <f t="shared" si="32"/>
        <v>117.23688366452559</v>
      </c>
      <c r="E130" s="12">
        <f>C130-'Surv-rate CEA'!E128*'Unit cost and utilities'!$H$7-'Unit cost and utilities'!$G$14*('Surv-rate CEA'!C127-'Surv-rate CEA'!C128)</f>
        <v>2.6212114272193929</v>
      </c>
      <c r="F130" s="12">
        <f t="shared" si="33"/>
        <v>2.1228442227926618</v>
      </c>
      <c r="G130" s="12">
        <f>'Surv-rate CEA'!G128*'Unit cost and utilities'!$H$4+'Surv-rate CEA'!H128*'Unit cost and utilities'!$H$4+('Surv-rate CEA'!F127-'Surv-rate CEA'!F128)*'Unit cost and utilities'!$G$14</f>
        <v>232.46540350034257</v>
      </c>
      <c r="H130" s="12">
        <f t="shared" si="34"/>
        <v>188.26708662084695</v>
      </c>
      <c r="I130" s="12">
        <f>G130-'Surv-rate CEA'!H128*'Unit cost and utilities'!$H$4-('Surv-rate CEA'!F127-'Surv-rate CEA'!F128)*'Unit cost and utilities'!$G$14</f>
        <v>2.5647176303105876</v>
      </c>
      <c r="J130" s="12">
        <f t="shared" si="35"/>
        <v>2.0770915112234545</v>
      </c>
      <c r="K130" s="12">
        <f>'Surv-rate CEA'!K128*'Unit cost and utilities'!$H$10+'Surv-rate CEA'!J128*'Unit cost and utilities'!$H$10+('Surv-rate CEA'!I127-'Surv-rate CEA'!I128)*'Unit cost and utilities'!$G$14</f>
        <v>131.49256776318956</v>
      </c>
      <c r="L130" s="12">
        <f t="shared" si="36"/>
        <v>106.49207267968161</v>
      </c>
      <c r="M130" s="12">
        <f>K130-'Surv-rate CEA'!J128*'Unit cost and utilities'!$H$10-('Surv-rate CEA'!I127-'Surv-rate CEA'!I128)*'Unit cost and utilities'!$G$14</f>
        <v>5.3047674056330081</v>
      </c>
      <c r="N130" s="12">
        <f t="shared" si="37"/>
        <v>4.2961795158404437</v>
      </c>
      <c r="O130" s="12">
        <f>'Surv-rate CEA'!N128*'Unit cost and utilities'!$H$3+'Surv-rate CEA'!M128*'Unit cost and utilities'!$H$3+('Surv-rate CEA'!L127-'Surv-rate CEA'!L128)*'Unit cost and utilities'!$G$14</f>
        <v>232.46540350034257</v>
      </c>
      <c r="P130" s="12">
        <f t="shared" si="38"/>
        <v>188.26708662084695</v>
      </c>
      <c r="Q130" s="12">
        <f>O130-'Surv-rate CEA'!M128*'Unit cost and utilities'!$H$3-('Surv-rate CEA'!L127-'Surv-rate CEA'!L128)*'Unit cost and utilities'!$G$14</f>
        <v>222.65180838902779</v>
      </c>
      <c r="R130" s="12">
        <f t="shared" si="39"/>
        <v>180.31933640484073</v>
      </c>
      <c r="S130" s="12">
        <f>'Surv-rate CEA'!Q128*'Unit cost and utilities'!$H$11+'Surv-rate CEA'!P128*'Unit cost and utilities'!$H$11+('Surv-rate CEA'!O127-'Surv-rate CEA'!O128)*'Unit cost and utilities'!$G$14</f>
        <v>131.49256776318956</v>
      </c>
      <c r="T130" s="12">
        <f t="shared" si="40"/>
        <v>106.49207267968161</v>
      </c>
      <c r="U130" s="12">
        <f>S130-'Surv-rate CEA'!P128*'Unit cost and utilities'!$H$11-('Surv-rate CEA'!O127-'Surv-rate CEA'!O128)*'Unit cost and utilities'!$G$14</f>
        <v>5.3047674056330081</v>
      </c>
      <c r="V130" s="12">
        <f t="shared" si="41"/>
        <v>4.2961795158404437</v>
      </c>
      <c r="W130" s="12">
        <f>'Surv-rate CEA'!T128*'Unit cost and utilities'!$H$4+'Surv-rate CEA'!S128*'Unit cost and utilities'!$H$4+('Surv-rate CEA'!R127-'Surv-rate CEA'!R128)*'Unit cost and utilities'!$G$14</f>
        <v>232.46540350034257</v>
      </c>
      <c r="X130" s="12">
        <f t="shared" si="42"/>
        <v>188.26708662084695</v>
      </c>
      <c r="Y130" s="12">
        <f>W130-'Surv-rate CEA'!S128*'Unit cost and utilities'!$H$4-('Surv-rate CEA'!R127-'Surv-rate CEA'!R128)*'Unit cost and utilities'!$G$14</f>
        <v>222.65180838902779</v>
      </c>
      <c r="Z130" s="12">
        <f t="shared" si="43"/>
        <v>180.31933640484073</v>
      </c>
      <c r="AA130" s="12">
        <f>'Surv-rate CEA'!W128*'Unit cost and utilities'!$H$6+'Surv-rate CEA'!V128*'Unit cost and utilities'!$H$6+('Surv-rate CEA'!U127-'Surv-rate CEA'!U128)*'Unit cost and utilities'!$G$14</f>
        <v>138.98994781635676</v>
      </c>
      <c r="AB130" s="12">
        <f t="shared" si="44"/>
        <v>112.56398651565576</v>
      </c>
      <c r="AC130" s="12">
        <f>AA130-'Surv-rate CEA'!V128*'Unit cost and utilities'!$H$6-('Surv-rate CEA'!U127-'Surv-rate CEA'!U128)*'Unit cost and utilities'!$G$14</f>
        <v>13.873463951903661</v>
      </c>
      <c r="AD130" s="12">
        <f t="shared" si="45"/>
        <v>11.235721962216177</v>
      </c>
      <c r="AE130" s="12">
        <f>'Surv-rate CEA'!Z128*'Unit cost and utilities'!$H$12+'Surv-rate CEA'!Y128*'Unit cost and utilities'!$H$12+('Surv-rate CEA'!X127-'Surv-rate CEA'!X128)*'Unit cost and utilities'!$G$14</f>
        <v>131.49256776318956</v>
      </c>
      <c r="AF130" s="12">
        <f t="shared" si="46"/>
        <v>106.49207267968161</v>
      </c>
      <c r="AG130" s="12">
        <f>AE130-'Surv-rate CEA'!Y128*'Unit cost and utilities'!$H$12-('Surv-rate CEA'!X127-'Surv-rate CEA'!X128)*'Unit cost and utilities'!$G$14</f>
        <v>5.3047674056330081</v>
      </c>
      <c r="AH130" s="12">
        <f t="shared" si="47"/>
        <v>4.2961795158404437</v>
      </c>
      <c r="AI130" s="12">
        <f>'Surv-rate CEA'!AC128*'Unit cost and utilities'!$H$5+'Surv-rate CEA'!AB128*'Unit cost and utilities'!$H$5+('Surv-rate CEA'!AA127-'Surv-rate CEA'!AA128)*'Unit cost and utilities'!$G$14</f>
        <v>238.67704582309935</v>
      </c>
      <c r="AJ130" s="12">
        <f t="shared" si="48"/>
        <v>193.29771821431089</v>
      </c>
      <c r="AK130" s="12">
        <f>AI130-'Surv-rate CEA'!AB128*'Unit cost and utilities'!$H$5-('Surv-rate CEA'!AA127-'Surv-rate CEA'!AA128)*'Unit cost and utilities'!$G$14</f>
        <v>10.207000236520445</v>
      </c>
      <c r="AL130" s="12">
        <f t="shared" si="49"/>
        <v>8.2663577837085249</v>
      </c>
      <c r="AM130" s="12">
        <f>'Surv-rate CEA'!AF128*'Unit cost and utilities'!$H$9+'Surv-rate CEA'!AE128*'Unit cost and utilities'!$H$9+('Surv-rate CEA'!AD127-'Surv-rate CEA'!AD128)*'Unit cost and utilities'!G137</f>
        <v>200.24491353404883</v>
      </c>
      <c r="AN130" s="12">
        <f t="shared" si="50"/>
        <v>162.17263263280904</v>
      </c>
      <c r="AO130" s="12">
        <f>AM130-'Surv-rate CEA'!AE128*'Unit cost and utilities'!$H$9-('Surv-rate CEA'!AD127-'Surv-rate CEA'!AD128)*'Unit cost and utilities'!G137</f>
        <v>11.190701119176026</v>
      </c>
      <c r="AP130" s="12">
        <f t="shared" si="51"/>
        <v>9.0630290151920043</v>
      </c>
      <c r="AQ130" s="13">
        <f>'Surv-rate CEA'!AI128*'Unit cost and utilities'!$H$4+'Surv-rate CEA'!AH128*'Unit cost and utilities'!$H$4+('Surv-rate CEA'!AG127-'Surv-rate CEA'!AG128)*'Unit cost and utilities'!$G$14</f>
        <v>232.46540350034257</v>
      </c>
      <c r="AR130" s="12">
        <f t="shared" si="52"/>
        <v>188.26708662084695</v>
      </c>
      <c r="AS130" s="13">
        <f>AQ130-'Surv-rate CEA'!AH128*'Unit cost and utilities'!$H$4-('Surv-rate CEA'!AG127-'Surv-rate CEA'!AG128)*'Unit cost and utilities'!$G$14</f>
        <v>222.65180838902779</v>
      </c>
      <c r="AT130" s="12">
        <f t="shared" si="53"/>
        <v>180.31933640484073</v>
      </c>
      <c r="AU130" s="12">
        <f>'Surv-rate CEA'!AL128*'Unit cost and utilities'!$H$8+'Surv-rate CEA'!AK128*'Unit cost and utilities'!$H$8+('Surv-rate CEA'!AJ127-'Surv-rate CEA'!AJ128)*'Unit cost and utilities'!$G$14</f>
        <v>114.2870329285373</v>
      </c>
      <c r="AV130" s="12">
        <f t="shared" si="54"/>
        <v>92.557801737430623</v>
      </c>
      <c r="AW130" s="12">
        <f>AU130-'Surv-rate CEA'!AK128*'Unit cost and utilities'!$H$8-('Surv-rate CEA'!AJ127-'Surv-rate CEA'!AJ128)*'Unit cost and utilities'!$G$14</f>
        <v>15.363604392567611</v>
      </c>
      <c r="AX130" s="12">
        <f t="shared" si="55"/>
        <v>12.442544118095785</v>
      </c>
      <c r="AY130" s="12">
        <f>'Surv-rate CEA'!AO128*'Unit cost and utilities'!$H$5+'Surv-rate CEA'!AN128*'Unit cost and utilities'!$H$5+('Surv-rate CEA'!AM127-'Surv-rate CEA'!AM128)*'Unit cost and utilities'!$G$14</f>
        <v>238.67704582309935</v>
      </c>
      <c r="AZ130" s="12">
        <f t="shared" si="56"/>
        <v>193.29771821431089</v>
      </c>
      <c r="BA130" s="12">
        <f>AY130-'Surv-rate CEA'!AN128*'Unit cost and utilities'!$H$5-('Surv-rate CEA'!AM127-'Surv-rate CEA'!AM128)*'Unit cost and utilities'!$G$14</f>
        <v>10.207000236520445</v>
      </c>
      <c r="BB130" s="12">
        <f t="shared" si="57"/>
        <v>8.2663577837085249</v>
      </c>
    </row>
    <row r="131" spans="1:54">
      <c r="A131" s="12">
        <v>126</v>
      </c>
      <c r="B131" s="12">
        <f t="shared" si="58"/>
        <v>7.1917808219178081</v>
      </c>
      <c r="C131" s="12">
        <f>'Surv-rate CEA'!D129*'Unit cost and utilities'!$H$7+'Surv-rate CEA'!E129*'Unit cost and utilities'!$H$7+'Unit cost and utilities'!$G$14*('Surv-rate CEA'!C128-'Surv-rate CEA'!C129)</f>
        <v>142.93250622003859</v>
      </c>
      <c r="D131" s="12">
        <f t="shared" si="32"/>
        <v>115.56025789407043</v>
      </c>
      <c r="E131" s="12">
        <f>C131-'Surv-rate CEA'!E129*'Unit cost and utilities'!$H$7-'Unit cost and utilities'!$G$14*('Surv-rate CEA'!C128-'Surv-rate CEA'!C129)</f>
        <v>2.5400266732894927</v>
      </c>
      <c r="F131" s="12">
        <f t="shared" si="33"/>
        <v>2.0535995987594342</v>
      </c>
      <c r="G131" s="12">
        <f>'Surv-rate CEA'!G129*'Unit cost and utilities'!$H$4+'Surv-rate CEA'!H129*'Unit cost and utilities'!$H$4+('Surv-rate CEA'!F128-'Surv-rate CEA'!F129)*'Unit cost and utilities'!$G$14</f>
        <v>229.2958301258023</v>
      </c>
      <c r="H131" s="12">
        <f t="shared" si="34"/>
        <v>185.38459839625924</v>
      </c>
      <c r="I131" s="12">
        <f>G131-'Surv-rate CEA'!H129*'Unit cost and utilities'!$H$4-('Surv-rate CEA'!F128-'Surv-rate CEA'!F129)*'Unit cost and utilities'!$G$14</f>
        <v>2.4781119791722102</v>
      </c>
      <c r="J131" s="12">
        <f t="shared" si="35"/>
        <v>2.003541860258641</v>
      </c>
      <c r="K131" s="12">
        <f>'Surv-rate CEA'!K129*'Unit cost and utilities'!$H$10+'Surv-rate CEA'!J129*'Unit cost and utilities'!$H$10+('Surv-rate CEA'!I128-'Surv-rate CEA'!I129)*'Unit cost and utilities'!$G$14</f>
        <v>129.79452334388986</v>
      </c>
      <c r="L131" s="12">
        <f t="shared" si="36"/>
        <v>104.9382606344801</v>
      </c>
      <c r="M131" s="12">
        <f>K131-'Surv-rate CEA'!J129*'Unit cost and utilities'!$H$10-('Surv-rate CEA'!I128-'Surv-rate CEA'!I129)*'Unit cost and utilities'!$G$14</f>
        <v>5.1518052062840241</v>
      </c>
      <c r="N131" s="12">
        <f t="shared" si="37"/>
        <v>4.1652102380524241</v>
      </c>
      <c r="O131" s="12">
        <f>'Surv-rate CEA'!N129*'Unit cost and utilities'!$H$3+'Surv-rate CEA'!M129*'Unit cost and utilities'!$H$3+('Surv-rate CEA'!L128-'Surv-rate CEA'!L129)*'Unit cost and utilities'!$G$14</f>
        <v>229.2958301258023</v>
      </c>
      <c r="P131" s="12">
        <f t="shared" si="38"/>
        <v>185.38459839625924</v>
      </c>
      <c r="Q131" s="12">
        <f>O131-'Surv-rate CEA'!M129*'Unit cost and utilities'!$H$3-('Surv-rate CEA'!L128-'Surv-rate CEA'!L129)*'Unit cost and utilities'!$G$14</f>
        <v>219.70496497480329</v>
      </c>
      <c r="R131" s="12">
        <f t="shared" si="39"/>
        <v>177.63042910624145</v>
      </c>
      <c r="S131" s="12">
        <f>'Surv-rate CEA'!Q129*'Unit cost and utilities'!$H$11+'Surv-rate CEA'!P129*'Unit cost and utilities'!$H$11+('Surv-rate CEA'!O128-'Surv-rate CEA'!O129)*'Unit cost and utilities'!$G$14</f>
        <v>129.79452334388986</v>
      </c>
      <c r="T131" s="12">
        <f t="shared" si="40"/>
        <v>104.9382606344801</v>
      </c>
      <c r="U131" s="12">
        <f>S131-'Surv-rate CEA'!P129*'Unit cost and utilities'!$H$11-('Surv-rate CEA'!O128-'Surv-rate CEA'!O129)*'Unit cost and utilities'!$G$14</f>
        <v>5.1518052062840241</v>
      </c>
      <c r="V131" s="12">
        <f t="shared" si="41"/>
        <v>4.1652102380524241</v>
      </c>
      <c r="W131" s="12">
        <f>'Surv-rate CEA'!T129*'Unit cost and utilities'!$H$4+'Surv-rate CEA'!S129*'Unit cost and utilities'!$H$4+('Surv-rate CEA'!R128-'Surv-rate CEA'!R129)*'Unit cost and utilities'!$G$14</f>
        <v>229.2958301258023</v>
      </c>
      <c r="X131" s="12">
        <f t="shared" si="42"/>
        <v>185.38459839625924</v>
      </c>
      <c r="Y131" s="12">
        <f>W131-'Surv-rate CEA'!S129*'Unit cost and utilities'!$H$4-('Surv-rate CEA'!R128-'Surv-rate CEA'!R129)*'Unit cost and utilities'!$G$14</f>
        <v>219.70496497480329</v>
      </c>
      <c r="Z131" s="12">
        <f t="shared" si="43"/>
        <v>177.63042910624145</v>
      </c>
      <c r="AA131" s="12">
        <f>'Surv-rate CEA'!W129*'Unit cost and utilities'!$H$6+'Surv-rate CEA'!V129*'Unit cost and utilities'!$H$6+('Surv-rate CEA'!U128-'Surv-rate CEA'!U129)*'Unit cost and utilities'!$G$14</f>
        <v>137.21825675209371</v>
      </c>
      <c r="AB131" s="12">
        <f t="shared" si="44"/>
        <v>110.94031412025736</v>
      </c>
      <c r="AC131" s="12">
        <f>AA131-'Surv-rate CEA'!V129*'Unit cost and utilities'!$H$6-('Surv-rate CEA'!U128-'Surv-rate CEA'!U129)*'Unit cost and utilities'!$G$14</f>
        <v>13.516420419864511</v>
      </c>
      <c r="AD131" s="12">
        <f t="shared" si="45"/>
        <v>10.927962230786392</v>
      </c>
      <c r="AE131" s="12">
        <f>'Surv-rate CEA'!Z129*'Unit cost and utilities'!$H$12+'Surv-rate CEA'!Y129*'Unit cost and utilities'!$H$12+('Surv-rate CEA'!X128-'Surv-rate CEA'!X129)*'Unit cost and utilities'!$G$14</f>
        <v>129.79452334388986</v>
      </c>
      <c r="AF131" s="12">
        <f t="shared" si="46"/>
        <v>104.9382606344801</v>
      </c>
      <c r="AG131" s="12">
        <f>AE131-'Surv-rate CEA'!Y129*'Unit cost and utilities'!$H$12-('Surv-rate CEA'!X128-'Surv-rate CEA'!X129)*'Unit cost and utilities'!$G$14</f>
        <v>5.1518052062840241</v>
      </c>
      <c r="AH131" s="12">
        <f t="shared" si="47"/>
        <v>4.1652102380524241</v>
      </c>
      <c r="AI131" s="12">
        <f>'Surv-rate CEA'!AC129*'Unit cost and utilities'!$H$5+'Surv-rate CEA'!AB129*'Unit cost and utilities'!$H$5+('Surv-rate CEA'!AA128-'Surv-rate CEA'!AA129)*'Unit cost and utilities'!$G$14</f>
        <v>235.44983487241211</v>
      </c>
      <c r="AJ131" s="12">
        <f t="shared" si="48"/>
        <v>190.36008224109412</v>
      </c>
      <c r="AK131" s="12">
        <f>AI131-'Surv-rate CEA'!AB129*'Unit cost and utilities'!$H$5-('Surv-rate CEA'!AA128-'Surv-rate CEA'!AA129)*'Unit cost and utilities'!$G$14</f>
        <v>9.9039070045391355</v>
      </c>
      <c r="AL131" s="12">
        <f t="shared" si="49"/>
        <v>8.0072621537995445</v>
      </c>
      <c r="AM131" s="12">
        <f>'Surv-rate CEA'!AF129*'Unit cost and utilities'!$H$9+'Surv-rate CEA'!AE129*'Unit cost and utilities'!$H$9+('Surv-rate CEA'!AD128-'Surv-rate CEA'!AD129)*'Unit cost and utilities'!G138</f>
        <v>198.02771391222001</v>
      </c>
      <c r="AN131" s="12">
        <f t="shared" si="50"/>
        <v>160.1044737481912</v>
      </c>
      <c r="AO131" s="12">
        <f>AM131-'Surv-rate CEA'!AE129*'Unit cost and utilities'!$H$9-('Surv-rate CEA'!AD128-'Surv-rate CEA'!AD129)*'Unit cost and utilities'!G138</f>
        <v>10.894714217796093</v>
      </c>
      <c r="AP131" s="12">
        <f t="shared" si="51"/>
        <v>8.808325117818482</v>
      </c>
      <c r="AQ131" s="13">
        <f>'Surv-rate CEA'!AI129*'Unit cost and utilities'!$H$4+'Surv-rate CEA'!AH129*'Unit cost and utilities'!$H$4+('Surv-rate CEA'!AG128-'Surv-rate CEA'!AG129)*'Unit cost and utilities'!$G$14</f>
        <v>229.2958301258023</v>
      </c>
      <c r="AR131" s="12">
        <f t="shared" si="52"/>
        <v>185.38459839625924</v>
      </c>
      <c r="AS131" s="13">
        <f>AQ131-'Surv-rate CEA'!AH129*'Unit cost and utilities'!$H$4-('Surv-rate CEA'!AG128-'Surv-rate CEA'!AG129)*'Unit cost and utilities'!$G$14</f>
        <v>219.70496497480329</v>
      </c>
      <c r="AT131" s="12">
        <f t="shared" si="53"/>
        <v>177.63042910624145</v>
      </c>
      <c r="AU131" s="12">
        <f>'Surv-rate CEA'!AL129*'Unit cost and utilities'!$H$8+'Surv-rate CEA'!AK129*'Unit cost and utilities'!$H$8+('Surv-rate CEA'!AJ128-'Surv-rate CEA'!AJ129)*'Unit cost and utilities'!$G$14</f>
        <v>112.76389567386346</v>
      </c>
      <c r="AV131" s="12">
        <f t="shared" si="54"/>
        <v>91.169078398100709</v>
      </c>
      <c r="AW131" s="12">
        <f>AU131-'Surv-rate CEA'!AK129*'Unit cost and utilities'!$H$8-('Surv-rate CEA'!AJ128-'Surv-rate CEA'!AJ129)*'Unit cost and utilities'!$G$14</f>
        <v>14.973487779009206</v>
      </c>
      <c r="AX131" s="12">
        <f t="shared" si="55"/>
        <v>12.105994326106826</v>
      </c>
      <c r="AY131" s="12">
        <f>'Surv-rate CEA'!AO129*'Unit cost and utilities'!$H$5+'Surv-rate CEA'!AN129*'Unit cost and utilities'!$H$5+('Surv-rate CEA'!AM128-'Surv-rate CEA'!AM129)*'Unit cost and utilities'!$G$14</f>
        <v>235.44983487241211</v>
      </c>
      <c r="AZ131" s="12">
        <f t="shared" si="56"/>
        <v>190.36008224109412</v>
      </c>
      <c r="BA131" s="12">
        <f>AY131-'Surv-rate CEA'!AN129*'Unit cost and utilities'!$H$5-('Surv-rate CEA'!AM128-'Surv-rate CEA'!AM129)*'Unit cost and utilities'!$G$14</f>
        <v>9.9039070045391355</v>
      </c>
      <c r="BB131" s="12">
        <f t="shared" si="57"/>
        <v>8.0072621537995445</v>
      </c>
    </row>
    <row r="132" spans="1:54">
      <c r="A132" s="12">
        <v>127</v>
      </c>
      <c r="B132" s="12">
        <f t="shared" si="58"/>
        <v>7.2493150684931509</v>
      </c>
      <c r="C132" s="12">
        <f>'Surv-rate CEA'!D130*'Unit cost and utilities'!$H$7+'Surv-rate CEA'!E130*'Unit cost and utilities'!$H$7+'Unit cost and utilities'!$G$14*('Surv-rate CEA'!C129-'Surv-rate CEA'!C130)</f>
        <v>141.13766226010841</v>
      </c>
      <c r="D132" s="12">
        <f t="shared" si="32"/>
        <v>113.91524097815531</v>
      </c>
      <c r="E132" s="12">
        <f>C132-'Surv-rate CEA'!E130*'Unit cost and utilities'!$H$7-'Unit cost and utilities'!$G$14*('Surv-rate CEA'!C129-'Surv-rate CEA'!C130)</f>
        <v>2.4617398713699714</v>
      </c>
      <c r="F132" s="12">
        <f t="shared" si="33"/>
        <v>1.9869231655249322</v>
      </c>
      <c r="G132" s="12">
        <f>'Surv-rate CEA'!G130*'Unit cost and utilities'!$H$4+'Surv-rate CEA'!H130*'Unit cost and utilities'!$H$4+('Surv-rate CEA'!F129-'Surv-rate CEA'!F130)*'Unit cost and utilities'!$G$14</f>
        <v>226.18621436225803</v>
      </c>
      <c r="H132" s="12">
        <f t="shared" si="34"/>
        <v>182.55975550684684</v>
      </c>
      <c r="I132" s="12">
        <f>G132-'Surv-rate CEA'!H130*'Unit cost and utilities'!$H$4-('Surv-rate CEA'!F129-'Surv-rate CEA'!F130)*'Unit cost and utilities'!$G$14</f>
        <v>2.3948514158956744</v>
      </c>
      <c r="J132" s="12">
        <f t="shared" si="35"/>
        <v>1.9329360553376551</v>
      </c>
      <c r="K132" s="12">
        <f>'Surv-rate CEA'!K130*'Unit cost and utilities'!$H$10+'Surv-rate CEA'!J130*'Unit cost and utilities'!$H$10+('Surv-rate CEA'!I129-'Surv-rate CEA'!I130)*'Unit cost and utilities'!$G$14</f>
        <v>128.12728164853448</v>
      </c>
      <c r="L132" s="12">
        <f t="shared" si="36"/>
        <v>103.41428312713482</v>
      </c>
      <c r="M132" s="12">
        <f>K132-'Surv-rate CEA'!J130*'Unit cost and utilities'!$H$10-('Surv-rate CEA'!I129-'Surv-rate CEA'!I130)*'Unit cost and utilities'!$G$14</f>
        <v>5.0039579496282709</v>
      </c>
      <c r="N132" s="12">
        <f t="shared" si="37"/>
        <v>4.0388020217164575</v>
      </c>
      <c r="O132" s="12">
        <f>'Surv-rate CEA'!N130*'Unit cost and utilities'!$H$3+'Surv-rate CEA'!M130*'Unit cost and utilities'!$H$3+('Surv-rate CEA'!L129-'Surv-rate CEA'!L130)*'Unit cost and utilities'!$G$14</f>
        <v>226.18621436225803</v>
      </c>
      <c r="P132" s="12">
        <f t="shared" si="38"/>
        <v>182.55975550684684</v>
      </c>
      <c r="Q132" s="12">
        <f>O132-'Surv-rate CEA'!M130*'Unit cost and utilities'!$H$3-('Surv-rate CEA'!L129-'Surv-rate CEA'!L130)*'Unit cost and utilities'!$G$14</f>
        <v>216.81141549579038</v>
      </c>
      <c r="R132" s="12">
        <f t="shared" si="39"/>
        <v>174.99315382949115</v>
      </c>
      <c r="S132" s="12">
        <f>'Surv-rate CEA'!Q130*'Unit cost and utilities'!$H$11+'Surv-rate CEA'!P130*'Unit cost and utilities'!$H$11+('Surv-rate CEA'!O129-'Surv-rate CEA'!O130)*'Unit cost and utilities'!$G$14</f>
        <v>128.12728164853448</v>
      </c>
      <c r="T132" s="12">
        <f t="shared" si="40"/>
        <v>103.41428312713482</v>
      </c>
      <c r="U132" s="12">
        <f>S132-'Surv-rate CEA'!P130*'Unit cost and utilities'!$H$11-('Surv-rate CEA'!O129-'Surv-rate CEA'!O130)*'Unit cost and utilities'!$G$14</f>
        <v>5.0039579496282709</v>
      </c>
      <c r="V132" s="12">
        <f t="shared" si="41"/>
        <v>4.0388020217164575</v>
      </c>
      <c r="W132" s="12">
        <f>'Surv-rate CEA'!T130*'Unit cost and utilities'!$H$4+'Surv-rate CEA'!S130*'Unit cost and utilities'!$H$4+('Surv-rate CEA'!R129-'Surv-rate CEA'!R130)*'Unit cost and utilities'!$G$14</f>
        <v>226.18621436225803</v>
      </c>
      <c r="X132" s="12">
        <f t="shared" si="42"/>
        <v>182.55975550684684</v>
      </c>
      <c r="Y132" s="12">
        <f>W132-'Surv-rate CEA'!S130*'Unit cost and utilities'!$H$4-('Surv-rate CEA'!R129-'Surv-rate CEA'!R130)*'Unit cost and utilities'!$G$14</f>
        <v>216.81141549579038</v>
      </c>
      <c r="Z132" s="12">
        <f t="shared" si="43"/>
        <v>174.99315382949115</v>
      </c>
      <c r="AA132" s="12">
        <f>'Surv-rate CEA'!W130*'Unit cost and utilities'!$H$6+'Surv-rate CEA'!V130*'Unit cost and utilities'!$H$6+('Surv-rate CEA'!U129-'Surv-rate CEA'!U130)*'Unit cost and utilities'!$G$14</f>
        <v>135.47835595242773</v>
      </c>
      <c r="AB132" s="12">
        <f t="shared" si="44"/>
        <v>109.34749320987693</v>
      </c>
      <c r="AC132" s="12">
        <f>AA132-'Surv-rate CEA'!V130*'Unit cost and utilities'!$H$6-('Surv-rate CEA'!U129-'Surv-rate CEA'!U130)*'Unit cost and utilities'!$G$14</f>
        <v>13.170135808502542</v>
      </c>
      <c r="AD132" s="12">
        <f t="shared" si="45"/>
        <v>10.629899704415346</v>
      </c>
      <c r="AE132" s="12">
        <f>'Surv-rate CEA'!Z130*'Unit cost and utilities'!$H$12+'Surv-rate CEA'!Y130*'Unit cost and utilities'!$H$12+('Surv-rate CEA'!X129-'Surv-rate CEA'!X130)*'Unit cost and utilities'!$G$14</f>
        <v>128.12728164853448</v>
      </c>
      <c r="AF132" s="12">
        <f t="shared" si="46"/>
        <v>103.41428312713482</v>
      </c>
      <c r="AG132" s="12">
        <f>AE132-'Surv-rate CEA'!Y130*'Unit cost and utilities'!$H$12-('Surv-rate CEA'!X129-'Surv-rate CEA'!X130)*'Unit cost and utilities'!$G$14</f>
        <v>5.0039579496282709</v>
      </c>
      <c r="AH132" s="12">
        <f t="shared" si="47"/>
        <v>4.0388020217164575</v>
      </c>
      <c r="AI132" s="12">
        <f>'Surv-rate CEA'!AC130*'Unit cost and utilities'!$H$5+'Surv-rate CEA'!AB130*'Unit cost and utilities'!$H$5+('Surv-rate CEA'!AA129-'Surv-rate CEA'!AA130)*'Unit cost and utilities'!$G$14</f>
        <v>232.28325044046116</v>
      </c>
      <c r="AJ132" s="12">
        <f t="shared" si="48"/>
        <v>187.48080438195865</v>
      </c>
      <c r="AK132" s="12">
        <f>AI132-'Surv-rate CEA'!AB130*'Unit cost and utilities'!$H$5-('Surv-rate CEA'!AA129-'Surv-rate CEA'!AA130)*'Unit cost and utilities'!$G$14</f>
        <v>9.6112247285539247</v>
      </c>
      <c r="AL132" s="12">
        <f t="shared" si="49"/>
        <v>7.7574260726428497</v>
      </c>
      <c r="AM132" s="12">
        <f>'Surv-rate CEA'!AF130*'Unit cost and utilities'!$H$9+'Surv-rate CEA'!AE130*'Unit cost and utilities'!$H$9+('Surv-rate CEA'!AD129-'Surv-rate CEA'!AD130)*'Unit cost and utilities'!G139</f>
        <v>195.84562554371888</v>
      </c>
      <c r="AN132" s="12">
        <f t="shared" si="50"/>
        <v>158.07121409744377</v>
      </c>
      <c r="AO132" s="12">
        <f>AM132-'Surv-rate CEA'!AE130*'Unit cost and utilities'!$H$9-('Surv-rate CEA'!AD129-'Surv-rate CEA'!AD130)*'Unit cost and utilities'!G139</f>
        <v>10.607872919627113</v>
      </c>
      <c r="AP132" s="12">
        <f t="shared" si="51"/>
        <v>8.5618422507095477</v>
      </c>
      <c r="AQ132" s="13">
        <f>'Surv-rate CEA'!AI130*'Unit cost and utilities'!$H$4+'Surv-rate CEA'!AH130*'Unit cost and utilities'!$H$4+('Surv-rate CEA'!AG129-'Surv-rate CEA'!AG130)*'Unit cost and utilities'!$G$14</f>
        <v>226.18621436225803</v>
      </c>
      <c r="AR132" s="12">
        <f t="shared" si="52"/>
        <v>182.55975550684684</v>
      </c>
      <c r="AS132" s="13">
        <f>AQ132-'Surv-rate CEA'!AH130*'Unit cost and utilities'!$H$4-('Surv-rate CEA'!AG129-'Surv-rate CEA'!AG130)*'Unit cost and utilities'!$G$14</f>
        <v>216.81141549579038</v>
      </c>
      <c r="AT132" s="12">
        <f t="shared" si="53"/>
        <v>174.99315382949115</v>
      </c>
      <c r="AU132" s="12">
        <f>'Surv-rate CEA'!AL130*'Unit cost and utilities'!$H$8+'Surv-rate CEA'!AK130*'Unit cost and utilities'!$H$8+('Surv-rate CEA'!AJ129-'Surv-rate CEA'!AJ130)*'Unit cost and utilities'!$G$14</f>
        <v>111.26912757774613</v>
      </c>
      <c r="AV132" s="12">
        <f t="shared" si="54"/>
        <v>89.807704608910967</v>
      </c>
      <c r="AW132" s="12">
        <f>AU132-'Surv-rate CEA'!AK130*'Unit cost and utilities'!$H$8-('Surv-rate CEA'!AJ129-'Surv-rate CEA'!AJ130)*'Unit cost and utilities'!$G$14</f>
        <v>14.594982624672818</v>
      </c>
      <c r="AX132" s="12">
        <f t="shared" si="55"/>
        <v>11.779924196969739</v>
      </c>
      <c r="AY132" s="12">
        <f>'Surv-rate CEA'!AO130*'Unit cost and utilities'!$H$5+'Surv-rate CEA'!AN130*'Unit cost and utilities'!$H$5+('Surv-rate CEA'!AM129-'Surv-rate CEA'!AM130)*'Unit cost and utilities'!$G$14</f>
        <v>232.28325044046116</v>
      </c>
      <c r="AZ132" s="12">
        <f t="shared" si="56"/>
        <v>187.48080438195865</v>
      </c>
      <c r="BA132" s="12">
        <f>AY132-'Surv-rate CEA'!AN130*'Unit cost and utilities'!$H$5-('Surv-rate CEA'!AM129-'Surv-rate CEA'!AM130)*'Unit cost and utilities'!$G$14</f>
        <v>9.6112247285539247</v>
      </c>
      <c r="BB132" s="12">
        <f t="shared" si="57"/>
        <v>7.7574260726428497</v>
      </c>
    </row>
    <row r="133" spans="1:54">
      <c r="A133" s="12">
        <v>128</v>
      </c>
      <c r="B133" s="12">
        <f t="shared" si="58"/>
        <v>7.3068493150684928</v>
      </c>
      <c r="C133" s="12">
        <f>'Surv-rate CEA'!D131*'Unit cost and utilities'!$H$7+'Surv-rate CEA'!E131*'Unit cost and utilities'!$H$7+'Unit cost and utilities'!$G$14*('Surv-rate CEA'!C130-'Surv-rate CEA'!C131)</f>
        <v>139.3745808385481</v>
      </c>
      <c r="D133" s="12">
        <f t="shared" si="32"/>
        <v>112.30107349387595</v>
      </c>
      <c r="E133" s="12">
        <f>C133-'Surv-rate CEA'!E131*'Unit cost and utilities'!$H$7-'Unit cost and utilities'!$G$14*('Surv-rate CEA'!C130-'Surv-rate CEA'!C131)</f>
        <v>2.386233338931957</v>
      </c>
      <c r="F133" s="12">
        <f t="shared" si="33"/>
        <v>1.9227075981621031</v>
      </c>
      <c r="G133" s="12">
        <f>'Surv-rate CEA'!G131*'Unit cost and utilities'!$H$4+'Surv-rate CEA'!H131*'Unit cost and utilities'!$H$4+('Surv-rate CEA'!F130-'Surv-rate CEA'!F131)*'Unit cost and utilities'!$G$14</f>
        <v>223.1350834098638</v>
      </c>
      <c r="H133" s="12">
        <f t="shared" si="34"/>
        <v>179.79110143549681</v>
      </c>
      <c r="I133" s="12">
        <f>G133-'Surv-rate CEA'!H131*'Unit cost and utilities'!$H$4-('Surv-rate CEA'!F130-'Surv-rate CEA'!F131)*'Unit cost and utilities'!$G$14</f>
        <v>2.3147899115151196</v>
      </c>
      <c r="J133" s="12">
        <f t="shared" si="35"/>
        <v>1.8651420539665893</v>
      </c>
      <c r="K133" s="12">
        <f>'Surv-rate CEA'!K131*'Unit cost and utilities'!$H$10+'Surv-rate CEA'!J131*'Unit cost and utilities'!$H$10+('Surv-rate CEA'!I130-'Surv-rate CEA'!I131)*'Unit cost and utilities'!$G$14</f>
        <v>126.49011101122882</v>
      </c>
      <c r="L133" s="12">
        <f t="shared" si="36"/>
        <v>101.91941146984053</v>
      </c>
      <c r="M133" s="12">
        <f>K133-'Surv-rate CEA'!J131*'Unit cost and utilities'!$H$10-('Surv-rate CEA'!I130-'Surv-rate CEA'!I131)*'Unit cost and utilities'!$G$14</f>
        <v>4.8610300181985444</v>
      </c>
      <c r="N133" s="12">
        <f t="shared" si="37"/>
        <v>3.916775110965339</v>
      </c>
      <c r="O133" s="12">
        <f>'Surv-rate CEA'!N131*'Unit cost and utilities'!$H$3+'Surv-rate CEA'!M131*'Unit cost and utilities'!$H$3+('Surv-rate CEA'!L130-'Surv-rate CEA'!L131)*'Unit cost and utilities'!$G$14</f>
        <v>223.1350834098638</v>
      </c>
      <c r="P133" s="12">
        <f t="shared" si="38"/>
        <v>179.79110143549681</v>
      </c>
      <c r="Q133" s="12">
        <f>O133-'Surv-rate CEA'!M131*'Unit cost and utilities'!$H$3-('Surv-rate CEA'!L130-'Surv-rate CEA'!L131)*'Unit cost and utilities'!$G$14</f>
        <v>213.96993341740767</v>
      </c>
      <c r="R133" s="12">
        <f t="shared" si="39"/>
        <v>172.4062815013834</v>
      </c>
      <c r="S133" s="12">
        <f>'Surv-rate CEA'!Q131*'Unit cost and utilities'!$H$11+'Surv-rate CEA'!P131*'Unit cost and utilities'!$H$11+('Surv-rate CEA'!O130-'Surv-rate CEA'!O131)*'Unit cost and utilities'!$G$14</f>
        <v>126.49011101122882</v>
      </c>
      <c r="T133" s="12">
        <f t="shared" si="40"/>
        <v>101.91941146984053</v>
      </c>
      <c r="U133" s="12">
        <f>S133-'Surv-rate CEA'!P131*'Unit cost and utilities'!$H$11-('Surv-rate CEA'!O130-'Surv-rate CEA'!O131)*'Unit cost and utilities'!$G$14</f>
        <v>4.8610300181985444</v>
      </c>
      <c r="V133" s="12">
        <f t="shared" si="41"/>
        <v>3.916775110965339</v>
      </c>
      <c r="W133" s="12">
        <f>'Surv-rate CEA'!T131*'Unit cost and utilities'!$H$4+'Surv-rate CEA'!S131*'Unit cost and utilities'!$H$4+('Surv-rate CEA'!R130-'Surv-rate CEA'!R131)*'Unit cost and utilities'!$G$14</f>
        <v>223.1350834098638</v>
      </c>
      <c r="X133" s="12">
        <f t="shared" si="42"/>
        <v>179.79110143549681</v>
      </c>
      <c r="Y133" s="12">
        <f>W133-'Surv-rate CEA'!S131*'Unit cost and utilities'!$H$4-('Surv-rate CEA'!R130-'Surv-rate CEA'!R131)*'Unit cost and utilities'!$G$14</f>
        <v>213.96993341740767</v>
      </c>
      <c r="Z133" s="12">
        <f t="shared" si="43"/>
        <v>172.4062815013834</v>
      </c>
      <c r="AA133" s="12">
        <f>'Surv-rate CEA'!W131*'Unit cost and utilities'!$H$6+'Surv-rate CEA'!V131*'Unit cost and utilities'!$H$6+('Surv-rate CEA'!U130-'Surv-rate CEA'!U131)*'Unit cost and utilities'!$G$14</f>
        <v>133.76949739490087</v>
      </c>
      <c r="AB133" s="12">
        <f t="shared" si="44"/>
        <v>107.78477730875235</v>
      </c>
      <c r="AC133" s="12">
        <f>AA133-'Surv-rate CEA'!V131*'Unit cost and utilities'!$H$6-('Surv-rate CEA'!U130-'Surv-rate CEA'!U131)*'Unit cost and utilities'!$G$14</f>
        <v>12.834236304230874</v>
      </c>
      <c r="AD133" s="12">
        <f t="shared" si="45"/>
        <v>10.341186361010882</v>
      </c>
      <c r="AE133" s="12">
        <f>'Surv-rate CEA'!Z131*'Unit cost and utilities'!$H$12+'Surv-rate CEA'!Y131*'Unit cost and utilities'!$H$12+('Surv-rate CEA'!X130-'Surv-rate CEA'!X131)*'Unit cost and utilities'!$G$14</f>
        <v>126.49011101122882</v>
      </c>
      <c r="AF133" s="12">
        <f t="shared" si="46"/>
        <v>101.91941146984053</v>
      </c>
      <c r="AG133" s="12">
        <f>AE133-'Surv-rate CEA'!Y131*'Unit cost and utilities'!$H$12-('Surv-rate CEA'!X130-'Surv-rate CEA'!X131)*'Unit cost and utilities'!$G$14</f>
        <v>4.8610300181985444</v>
      </c>
      <c r="AH133" s="12">
        <f t="shared" si="47"/>
        <v>3.916775110965339</v>
      </c>
      <c r="AI133" s="12">
        <f>'Surv-rate CEA'!AC131*'Unit cost and utilities'!$H$5+'Surv-rate CEA'!AB131*'Unit cost and utilities'!$H$5+('Surv-rate CEA'!AA130-'Surv-rate CEA'!AA131)*'Unit cost and utilities'!$G$14</f>
        <v>229.17581210069443</v>
      </c>
      <c r="AJ133" s="12">
        <f t="shared" si="48"/>
        <v>184.65841879411457</v>
      </c>
      <c r="AK133" s="12">
        <f>AI133-'Surv-rate CEA'!AB131*'Unit cost and utilities'!$H$5-('Surv-rate CEA'!AA130-'Surv-rate CEA'!AA131)*'Unit cost and utilities'!$G$14</f>
        <v>9.3285453020625724</v>
      </c>
      <c r="AL133" s="12">
        <f t="shared" si="49"/>
        <v>7.5164757106708677</v>
      </c>
      <c r="AM133" s="12">
        <f>'Surv-rate CEA'!AF131*'Unit cost and utilities'!$H$9+'Surv-rate CEA'!AE131*'Unit cost and utilities'!$H$9+('Surv-rate CEA'!AD130-'Surv-rate CEA'!AD131)*'Unit cost and utilities'!G140</f>
        <v>193.69791104474223</v>
      </c>
      <c r="AN133" s="12">
        <f t="shared" si="50"/>
        <v>156.07209874979986</v>
      </c>
      <c r="AO133" s="12">
        <f>AM133-'Surv-rate CEA'!AE131*'Unit cost and utilities'!$H$9-('Surv-rate CEA'!AD130-'Surv-rate CEA'!AD131)*'Unit cost and utilities'!G140</f>
        <v>10.329852015466486</v>
      </c>
      <c r="AP133" s="12">
        <f t="shared" si="51"/>
        <v>8.3232786307969135</v>
      </c>
      <c r="AQ133" s="13">
        <f>'Surv-rate CEA'!AI131*'Unit cost and utilities'!$H$4+'Surv-rate CEA'!AH131*'Unit cost and utilities'!$H$4+('Surv-rate CEA'!AG130-'Surv-rate CEA'!AG131)*'Unit cost and utilities'!$G$14</f>
        <v>223.1350834098638</v>
      </c>
      <c r="AR133" s="12">
        <f t="shared" si="52"/>
        <v>179.79110143549681</v>
      </c>
      <c r="AS133" s="13">
        <f>AQ133-'Surv-rate CEA'!AH131*'Unit cost and utilities'!$H$4-('Surv-rate CEA'!AG130-'Surv-rate CEA'!AG131)*'Unit cost and utilities'!$G$14</f>
        <v>213.96993341740767</v>
      </c>
      <c r="AT133" s="12">
        <f t="shared" si="53"/>
        <v>172.4062815013834</v>
      </c>
      <c r="AU133" s="12">
        <f>'Surv-rate CEA'!AL131*'Unit cost and utilities'!$H$8+'Surv-rate CEA'!AK131*'Unit cost and utilities'!$H$8+('Surv-rate CEA'!AJ130-'Surv-rate CEA'!AJ131)*'Unit cost and utilities'!$G$14</f>
        <v>109.80203921637035</v>
      </c>
      <c r="AV133" s="12">
        <f t="shared" si="54"/>
        <v>88.472997024465954</v>
      </c>
      <c r="AW133" s="12">
        <f>AU133-'Surv-rate CEA'!AK131*'Unit cost and utilities'!$H$8-('Surv-rate CEA'!AJ130-'Surv-rate CEA'!AJ131)*'Unit cost and utilities'!$G$14</f>
        <v>14.227690070949901</v>
      </c>
      <c r="AX133" s="12">
        <f t="shared" si="55"/>
        <v>11.463961783366454</v>
      </c>
      <c r="AY133" s="12">
        <f>'Surv-rate CEA'!AO131*'Unit cost and utilities'!$H$5+'Surv-rate CEA'!AN131*'Unit cost and utilities'!$H$5+('Surv-rate CEA'!AM130-'Surv-rate CEA'!AM131)*'Unit cost and utilities'!$G$14</f>
        <v>229.17581210069443</v>
      </c>
      <c r="AZ133" s="12">
        <f t="shared" si="56"/>
        <v>184.65841879411457</v>
      </c>
      <c r="BA133" s="12">
        <f>AY133-'Surv-rate CEA'!AN131*'Unit cost and utilities'!$H$5-('Surv-rate CEA'!AM130-'Surv-rate CEA'!AM131)*'Unit cost and utilities'!$G$14</f>
        <v>9.3285453020625724</v>
      </c>
      <c r="BB133" s="12">
        <f t="shared" si="57"/>
        <v>7.5164757106708677</v>
      </c>
    </row>
    <row r="134" spans="1:54">
      <c r="A134" s="12">
        <v>129</v>
      </c>
      <c r="B134" s="12">
        <f t="shared" si="58"/>
        <v>7.3643835616438356</v>
      </c>
      <c r="C134" s="12">
        <f>'Surv-rate CEA'!D132*'Unit cost and utilities'!$H$7+'Surv-rate CEA'!E132*'Unit cost and utilities'!$H$7+'Unit cost and utilities'!$G$14*('Surv-rate CEA'!C131-'Surv-rate CEA'!C132)</f>
        <v>137.64252427596699</v>
      </c>
      <c r="D134" s="12">
        <f t="shared" ref="D134:D197" si="59">C134/(1+DISC)^($B134)</f>
        <v>110.71701849002515</v>
      </c>
      <c r="E134" s="12">
        <f>C134-'Surv-rate CEA'!E132*'Unit cost and utilities'!$H$7-'Unit cost and utilities'!$G$14*('Surv-rate CEA'!C131-'Surv-rate CEA'!C132)</f>
        <v>2.3133947681371883</v>
      </c>
      <c r="F134" s="12">
        <f t="shared" ref="F134:F197" si="60">E134/(1+DISC)^($B134)</f>
        <v>1.860850581358412</v>
      </c>
      <c r="G134" s="12">
        <f>'Surv-rate CEA'!G132*'Unit cost and utilities'!$H$4+'Surv-rate CEA'!H132*'Unit cost and utilities'!$H$4+('Surv-rate CEA'!F131-'Surv-rate CEA'!F132)*'Unit cost and utilities'!$G$14</f>
        <v>220.14100929650979</v>
      </c>
      <c r="H134" s="12">
        <f t="shared" ref="H134:H197" si="61">G134/(1+DISC)^($B134)</f>
        <v>177.07722467968551</v>
      </c>
      <c r="I134" s="12">
        <f>G134-'Surv-rate CEA'!H132*'Unit cost and utilities'!$H$4-('Surv-rate CEA'!F131-'Surv-rate CEA'!F132)*'Unit cost and utilities'!$G$14</f>
        <v>2.2377885665249995</v>
      </c>
      <c r="J134" s="12">
        <f t="shared" ref="J134:J197" si="62">I134/(1+DISC)^($B134)</f>
        <v>1.8000343963466201</v>
      </c>
      <c r="K134" s="12">
        <f>'Surv-rate CEA'!K132*'Unit cost and utilities'!$H$10+'Surv-rate CEA'!J132*'Unit cost and utilities'!$H$10+('Surv-rate CEA'!I131-'Surv-rate CEA'!I132)*'Unit cost and utilities'!$G$14</f>
        <v>124.88230142271487</v>
      </c>
      <c r="L134" s="12">
        <f t="shared" ref="L134:L197" si="63">K134/(1+DISC)^($B134)</f>
        <v>100.45293886047834</v>
      </c>
      <c r="M134" s="12">
        <f>K134-'Surv-rate CEA'!J132*'Unit cost and utilities'!$H$10-('Surv-rate CEA'!I131-'Surv-rate CEA'!I132)*'Unit cost and utilities'!$G$14</f>
        <v>4.7228342464939246</v>
      </c>
      <c r="N134" s="12">
        <f t="shared" ref="N134:N197" si="64">M134/(1+DISC)^($B134)</f>
        <v>3.7989576938156477</v>
      </c>
      <c r="O134" s="12">
        <f>'Surv-rate CEA'!N132*'Unit cost and utilities'!$H$3+'Surv-rate CEA'!M132*'Unit cost and utilities'!$H$3+('Surv-rate CEA'!L131-'Surv-rate CEA'!L132)*'Unit cost and utilities'!$G$14</f>
        <v>220.14100929650979</v>
      </c>
      <c r="P134" s="12">
        <f t="shared" ref="P134:P197" si="65">O134/(1+DISC)^($B134)</f>
        <v>177.07722467968551</v>
      </c>
      <c r="Q134" s="12">
        <f>O134-'Surv-rate CEA'!M132*'Unit cost and utilities'!$H$3-('Surv-rate CEA'!L131-'Surv-rate CEA'!L132)*'Unit cost and utilities'!$G$14</f>
        <v>211.17932627848674</v>
      </c>
      <c r="R134" s="12">
        <f t="shared" ref="R134:R197" si="66">Q134/(1+DISC)^($B134)</f>
        <v>169.86861796727979</v>
      </c>
      <c r="S134" s="12">
        <f>'Surv-rate CEA'!Q132*'Unit cost and utilities'!$H$11+'Surv-rate CEA'!P132*'Unit cost and utilities'!$H$11+('Surv-rate CEA'!O131-'Surv-rate CEA'!O132)*'Unit cost and utilities'!$G$14</f>
        <v>124.88230142271487</v>
      </c>
      <c r="T134" s="12">
        <f t="shared" ref="T134:T197" si="67">S134/(1+DISC)^($B134)</f>
        <v>100.45293886047834</v>
      </c>
      <c r="U134" s="12">
        <f>S134-'Surv-rate CEA'!P132*'Unit cost and utilities'!$H$11-('Surv-rate CEA'!O131-'Surv-rate CEA'!O132)*'Unit cost and utilities'!$G$14</f>
        <v>4.7228342464939246</v>
      </c>
      <c r="V134" s="12">
        <f t="shared" ref="V134:V197" si="68">U134/(1+DISC)^($B134)</f>
        <v>3.7989576938156477</v>
      </c>
      <c r="W134" s="12">
        <f>'Surv-rate CEA'!T132*'Unit cost and utilities'!$H$4+'Surv-rate CEA'!S132*'Unit cost and utilities'!$H$4+('Surv-rate CEA'!R131-'Surv-rate CEA'!R132)*'Unit cost and utilities'!$G$14</f>
        <v>220.14100929650979</v>
      </c>
      <c r="X134" s="12">
        <f t="shared" ref="X134:X197" si="69">W134/(1+DISC)^($B134)</f>
        <v>177.07722467968551</v>
      </c>
      <c r="Y134" s="12">
        <f>W134-'Surv-rate CEA'!S132*'Unit cost and utilities'!$H$4-('Surv-rate CEA'!R131-'Surv-rate CEA'!R132)*'Unit cost and utilities'!$G$14</f>
        <v>211.17932627848674</v>
      </c>
      <c r="Z134" s="12">
        <f t="shared" ref="Z134:Z197" si="70">Y134/(1+DISC)^($B134)</f>
        <v>169.86861796727979</v>
      </c>
      <c r="AA134" s="12">
        <f>'Surv-rate CEA'!W132*'Unit cost and utilities'!$H$6+'Surv-rate CEA'!V132*'Unit cost and utilities'!$H$6+('Surv-rate CEA'!U131-'Surv-rate CEA'!U132)*'Unit cost and utilities'!$G$14</f>
        <v>132.09095501197297</v>
      </c>
      <c r="AB134" s="12">
        <f t="shared" ref="AB134:AB197" si="71">AA134/(1+DISC)^($B134)</f>
        <v>106.2514421713438</v>
      </c>
      <c r="AC134" s="12">
        <f>AA134-'Surv-rate CEA'!V132*'Unit cost and utilities'!$H$6-('Surv-rate CEA'!U131-'Surv-rate CEA'!U132)*'Unit cost and utilities'!$G$14</f>
        <v>12.50836286664369</v>
      </c>
      <c r="AD134" s="12">
        <f t="shared" ref="AD134:AD197" si="72">AC134/(1+DISC)^($B134)</f>
        <v>10.061488265134507</v>
      </c>
      <c r="AE134" s="12">
        <f>'Surv-rate CEA'!Z132*'Unit cost and utilities'!$H$12+'Surv-rate CEA'!Y132*'Unit cost and utilities'!$H$12+('Surv-rate CEA'!X131-'Surv-rate CEA'!X132)*'Unit cost and utilities'!$G$14</f>
        <v>124.88230142271487</v>
      </c>
      <c r="AF134" s="12">
        <f t="shared" ref="AF134:AF197" si="73">AE134/(1+DISC)^($B134)</f>
        <v>100.45293886047834</v>
      </c>
      <c r="AG134" s="12">
        <f>AE134-'Surv-rate CEA'!Y132*'Unit cost and utilities'!$H$12-('Surv-rate CEA'!X131-'Surv-rate CEA'!X132)*'Unit cost and utilities'!$G$14</f>
        <v>4.7228342464939246</v>
      </c>
      <c r="AH134" s="12">
        <f t="shared" ref="AH134:AH197" si="74">AG134/(1+DISC)^($B134)</f>
        <v>3.7989576938156477</v>
      </c>
      <c r="AI134" s="12">
        <f>'Surv-rate CEA'!AC132*'Unit cost and utilities'!$H$5+'Surv-rate CEA'!AB132*'Unit cost and utilities'!$H$5+('Surv-rate CEA'!AA131-'Surv-rate CEA'!AA132)*'Unit cost and utilities'!$G$14</f>
        <v>226.1260842519728</v>
      </c>
      <c r="AJ134" s="12">
        <f t="shared" ref="AJ134:AJ197" si="75">AI134/(1+DISC)^($B134)</f>
        <v>181.89150469956948</v>
      </c>
      <c r="AK134" s="12">
        <f>AI134-'Surv-rate CEA'!AB132*'Unit cost and utilities'!$H$5-('Surv-rate CEA'!AA131-'Surv-rate CEA'!AA132)*'Unit cost and utilities'!$G$14</f>
        <v>9.055478658737357</v>
      </c>
      <c r="AL134" s="12">
        <f t="shared" ref="AL134:AL197" si="76">AK134/(1+DISC)^($B134)</f>
        <v>7.2840541349364791</v>
      </c>
      <c r="AM134" s="12">
        <f>'Surv-rate CEA'!AF132*'Unit cost and utilities'!$H$9+'Surv-rate CEA'!AE132*'Unit cost and utilities'!$H$9+('Surv-rate CEA'!AD131-'Surv-rate CEA'!AD132)*'Unit cost and utilities'!G141</f>
        <v>191.58385250403637</v>
      </c>
      <c r="AN134" s="12">
        <f t="shared" ref="AN134:AN197" si="77">AM134/(1+DISC)^($B134)</f>
        <v>154.10639300359944</v>
      </c>
      <c r="AO134" s="12">
        <f>AM134-'Surv-rate CEA'!AE132*'Unit cost and utilities'!$H$9-('Surv-rate CEA'!AD131-'Surv-rate CEA'!AD132)*'Unit cost and utilities'!G141</f>
        <v>10.060339429044689</v>
      </c>
      <c r="AP134" s="12">
        <f t="shared" ref="AP134:AP197" si="78">AO134/(1+DISC)^($B134)</f>
        <v>8.0923449525544147</v>
      </c>
      <c r="AQ134" s="13">
        <f>'Surv-rate CEA'!AI132*'Unit cost and utilities'!$H$4+'Surv-rate CEA'!AH132*'Unit cost and utilities'!$H$4+('Surv-rate CEA'!AG131-'Surv-rate CEA'!AG132)*'Unit cost and utilities'!$G$14</f>
        <v>220.14100929650979</v>
      </c>
      <c r="AR134" s="12">
        <f t="shared" ref="AR134:AR197" si="79">AQ134/(1+DISC)^($B134)</f>
        <v>177.07722467968551</v>
      </c>
      <c r="AS134" s="13">
        <f>AQ134-'Surv-rate CEA'!AH132*'Unit cost and utilities'!$H$4-('Surv-rate CEA'!AG131-'Surv-rate CEA'!AG132)*'Unit cost and utilities'!$G$14</f>
        <v>211.17932627848674</v>
      </c>
      <c r="AT134" s="12">
        <f t="shared" ref="AT134:AT197" si="80">AS134/(1+DISC)^($B134)</f>
        <v>169.86861796727979</v>
      </c>
      <c r="AU134" s="12">
        <f>'Surv-rate CEA'!AL132*'Unit cost and utilities'!$H$8+'Surv-rate CEA'!AK132*'Unit cost and utilities'!$H$8+('Surv-rate CEA'!AJ131-'Surv-rate CEA'!AJ132)*'Unit cost and utilities'!$G$14</f>
        <v>108.36196199108839</v>
      </c>
      <c r="AV134" s="12">
        <f t="shared" ref="AV134:AV197" si="81">AU134/(1+DISC)^($B134)</f>
        <v>87.164293247981036</v>
      </c>
      <c r="AW134" s="12">
        <f>AU134-'Surv-rate CEA'!AK132*'Unit cost and utilities'!$H$8-('Surv-rate CEA'!AJ131-'Surv-rate CEA'!AJ132)*'Unit cost and utilities'!$G$14</f>
        <v>13.871226855206105</v>
      </c>
      <c r="AX134" s="12">
        <f t="shared" ref="AX134:AX197" si="82">AW134/(1+DISC)^($B134)</f>
        <v>11.157750036086355</v>
      </c>
      <c r="AY134" s="12">
        <f>'Surv-rate CEA'!AO132*'Unit cost and utilities'!$H$5+'Surv-rate CEA'!AN132*'Unit cost and utilities'!$H$5+('Surv-rate CEA'!AM131-'Surv-rate CEA'!AM132)*'Unit cost and utilities'!$G$14</f>
        <v>226.1260842519728</v>
      </c>
      <c r="AZ134" s="12">
        <f t="shared" ref="AZ134:AZ197" si="83">AY134/(1+DISC)^($B134)</f>
        <v>181.89150469956948</v>
      </c>
      <c r="BA134" s="12">
        <f>AY134-'Surv-rate CEA'!AN132*'Unit cost and utilities'!$H$5-('Surv-rate CEA'!AM131-'Surv-rate CEA'!AM132)*'Unit cost and utilities'!$G$14</f>
        <v>9.055478658737357</v>
      </c>
      <c r="BB134" s="12">
        <f t="shared" ref="BB134:BB197" si="84">BA134/(1+DISC)^($B134)</f>
        <v>7.2840541349364791</v>
      </c>
    </row>
    <row r="135" spans="1:54">
      <c r="A135" s="12">
        <v>130</v>
      </c>
      <c r="B135" s="12">
        <f t="shared" ref="B135:B198" si="85">A134*21/365</f>
        <v>7.4219178082191783</v>
      </c>
      <c r="C135" s="12">
        <f>'Surv-rate CEA'!D133*'Unit cost and utilities'!$H$7+'Surv-rate CEA'!E133*'Unit cost and utilities'!$H$7+'Unit cost and utilities'!$G$14*('Surv-rate CEA'!C132-'Surv-rate CEA'!C133)</f>
        <v>135.94077627594666</v>
      </c>
      <c r="D135" s="12">
        <f t="shared" si="59"/>
        <v>109.16236069202273</v>
      </c>
      <c r="E135" s="12">
        <f>C135-'Surv-rate CEA'!E133*'Unit cost and utilities'!$H$7-'Unit cost and utilities'!$G$14*('Surv-rate CEA'!C132-'Surv-rate CEA'!C133)</f>
        <v>2.2431169525480446</v>
      </c>
      <c r="F135" s="12">
        <f t="shared" si="60"/>
        <v>1.8012545503741297</v>
      </c>
      <c r="G135" s="12">
        <f>'Surv-rate CEA'!G133*'Unit cost and utilities'!$H$4+'Surv-rate CEA'!H133*'Unit cost and utilities'!$H$4+('Surv-rate CEA'!F132-'Surv-rate CEA'!F133)*'Unit cost and utilities'!$G$14</f>
        <v>217.20260724420331</v>
      </c>
      <c r="H135" s="12">
        <f t="shared" si="61"/>
        <v>174.41675709655908</v>
      </c>
      <c r="I135" s="12">
        <f>G135-'Surv-rate CEA'!H133*'Unit cost and utilities'!$H$4-('Surv-rate CEA'!F132-'Surv-rate CEA'!F133)*'Unit cost and utilities'!$G$14</f>
        <v>2.1637152252116918</v>
      </c>
      <c r="J135" s="12">
        <f t="shared" si="62"/>
        <v>1.7374938434213754</v>
      </c>
      <c r="K135" s="12">
        <f>'Surv-rate CEA'!K133*'Unit cost and utilities'!$H$10+'Surv-rate CEA'!J133*'Unit cost and utilities'!$H$10+('Surv-rate CEA'!I132-'Surv-rate CEA'!I133)*'Unit cost and utilities'!$G$14</f>
        <v>123.30316375997765</v>
      </c>
      <c r="L135" s="12">
        <f t="shared" si="63"/>
        <v>99.014179597677099</v>
      </c>
      <c r="M135" s="12">
        <f>K135-'Surv-rate CEA'!J133*'Unit cost and utilities'!$H$10-('Surv-rate CEA'!I132-'Surv-rate CEA'!I133)*'Unit cost and utilities'!$G$14</f>
        <v>4.5891915128495846</v>
      </c>
      <c r="N135" s="12">
        <f t="shared" si="64"/>
        <v>3.6851855119139616</v>
      </c>
      <c r="O135" s="12">
        <f>'Surv-rate CEA'!N133*'Unit cost and utilities'!$H$3+'Surv-rate CEA'!M133*'Unit cost and utilities'!$H$3+('Surv-rate CEA'!L132-'Surv-rate CEA'!L133)*'Unit cost and utilities'!$G$14</f>
        <v>217.20260724420331</v>
      </c>
      <c r="P135" s="12">
        <f t="shared" si="65"/>
        <v>174.41675709655908</v>
      </c>
      <c r="Q135" s="12">
        <f>O135-'Surv-rate CEA'!M133*'Unit cost and utilities'!$H$3-('Surv-rate CEA'!L132-'Surv-rate CEA'!L133)*'Unit cost and utilities'!$G$14</f>
        <v>208.43843459621422</v>
      </c>
      <c r="R135" s="12">
        <f t="shared" si="66"/>
        <v>167.37900284815831</v>
      </c>
      <c r="S135" s="12">
        <f>'Surv-rate CEA'!Q133*'Unit cost and utilities'!$H$11+'Surv-rate CEA'!P133*'Unit cost and utilities'!$H$11+('Surv-rate CEA'!O132-'Surv-rate CEA'!O133)*'Unit cost and utilities'!$G$14</f>
        <v>123.30316375997765</v>
      </c>
      <c r="T135" s="12">
        <f t="shared" si="67"/>
        <v>99.014179597677099</v>
      </c>
      <c r="U135" s="12">
        <f>S135-'Surv-rate CEA'!P133*'Unit cost and utilities'!$H$11-('Surv-rate CEA'!O132-'Surv-rate CEA'!O133)*'Unit cost and utilities'!$G$14</f>
        <v>4.5891915128495846</v>
      </c>
      <c r="V135" s="12">
        <f t="shared" si="68"/>
        <v>3.6851855119139616</v>
      </c>
      <c r="W135" s="12">
        <f>'Surv-rate CEA'!T133*'Unit cost and utilities'!$H$4+'Surv-rate CEA'!S133*'Unit cost and utilities'!$H$4+('Surv-rate CEA'!R132-'Surv-rate CEA'!R133)*'Unit cost and utilities'!$G$14</f>
        <v>217.20260724420331</v>
      </c>
      <c r="X135" s="12">
        <f t="shared" si="69"/>
        <v>174.41675709655908</v>
      </c>
      <c r="Y135" s="12">
        <f>W135-'Surv-rate CEA'!S133*'Unit cost and utilities'!$H$4-('Surv-rate CEA'!R132-'Surv-rate CEA'!R133)*'Unit cost and utilities'!$G$14</f>
        <v>208.43843459621422</v>
      </c>
      <c r="Z135" s="12">
        <f t="shared" si="70"/>
        <v>167.37900284815831</v>
      </c>
      <c r="AA135" s="12">
        <f>'Surv-rate CEA'!W133*'Unit cost and utilities'!$H$6+'Surv-rate CEA'!V133*'Unit cost and utilities'!$H$6+('Surv-rate CEA'!U132-'Surv-rate CEA'!U133)*'Unit cost and utilities'!$G$14</f>
        <v>130.44202391594254</v>
      </c>
      <c r="AB135" s="12">
        <f t="shared" si="71"/>
        <v>104.74678499117181</v>
      </c>
      <c r="AC135" s="12">
        <f>AA135-'Surv-rate CEA'!V133*'Unit cost and utilities'!$H$6-('Surv-rate CEA'!U132-'Surv-rate CEA'!U133)*'Unit cost and utilities'!$G$14</f>
        <v>12.19217057234232</v>
      </c>
      <c r="AD135" s="12">
        <f t="shared" si="72"/>
        <v>9.7904849309896971</v>
      </c>
      <c r="AE135" s="12">
        <f>'Surv-rate CEA'!Z133*'Unit cost and utilities'!$H$12+'Surv-rate CEA'!Y133*'Unit cost and utilities'!$H$12+('Surv-rate CEA'!X132-'Surv-rate CEA'!X133)*'Unit cost and utilities'!$G$14</f>
        <v>123.30316375997765</v>
      </c>
      <c r="AF135" s="12">
        <f t="shared" si="73"/>
        <v>99.014179597677099</v>
      </c>
      <c r="AG135" s="12">
        <f>AE135-'Surv-rate CEA'!Y133*'Unit cost and utilities'!$H$12-('Surv-rate CEA'!X132-'Surv-rate CEA'!X133)*'Unit cost and utilities'!$G$14</f>
        <v>4.5891915128495846</v>
      </c>
      <c r="AH135" s="12">
        <f t="shared" si="74"/>
        <v>3.6851855119139616</v>
      </c>
      <c r="AI135" s="12">
        <f>'Surv-rate CEA'!AC133*'Unit cost and utilities'!$H$5+'Surv-rate CEA'!AB133*'Unit cost and utilities'!$H$5+('Surv-rate CEA'!AA132-'Surv-rate CEA'!AA133)*'Unit cost and utilities'!$G$14</f>
        <v>223.13267449264521</v>
      </c>
      <c r="AJ135" s="12">
        <f t="shared" si="75"/>
        <v>179.17868473619774</v>
      </c>
      <c r="AK135" s="12">
        <f>AI135-'Surv-rate CEA'!AB133*'Unit cost and utilities'!$H$5-('Surv-rate CEA'!AA132-'Surv-rate CEA'!AA133)*'Unit cost and utilities'!$G$14</f>
        <v>8.7916518825603447</v>
      </c>
      <c r="AL135" s="12">
        <f t="shared" si="76"/>
        <v>7.05982046133545</v>
      </c>
      <c r="AM135" s="12">
        <f>'Surv-rate CEA'!AF133*'Unit cost and utilities'!$H$9+'Surv-rate CEA'!AE133*'Unit cost and utilities'!$H$9+('Surv-rate CEA'!AD132-'Surv-rate CEA'!AD133)*'Unit cost and utilities'!G142</f>
        <v>189.50275086088035</v>
      </c>
      <c r="AN135" s="12">
        <f t="shared" si="77"/>
        <v>152.17338173510356</v>
      </c>
      <c r="AO135" s="12">
        <f>AM135-'Surv-rate CEA'!AE133*'Unit cost and utilities'!$H$9-('Surv-rate CEA'!AD132-'Surv-rate CEA'!AD133)*'Unit cost and utilities'!G142</f>
        <v>9.7990356217293026</v>
      </c>
      <c r="AP135" s="12">
        <f t="shared" si="78"/>
        <v>7.8687638122783277</v>
      </c>
      <c r="AQ135" s="13">
        <f>'Surv-rate CEA'!AI133*'Unit cost and utilities'!$H$4+'Surv-rate CEA'!AH133*'Unit cost and utilities'!$H$4+('Surv-rate CEA'!AG132-'Surv-rate CEA'!AG133)*'Unit cost and utilities'!$G$14</f>
        <v>217.20260724420331</v>
      </c>
      <c r="AR135" s="12">
        <f t="shared" si="79"/>
        <v>174.41675709655908</v>
      </c>
      <c r="AS135" s="13">
        <f>AQ135-'Surv-rate CEA'!AH133*'Unit cost and utilities'!$H$4-('Surv-rate CEA'!AG132-'Surv-rate CEA'!AG133)*'Unit cost and utilities'!$G$14</f>
        <v>208.43843459621422</v>
      </c>
      <c r="AT135" s="12">
        <f t="shared" si="80"/>
        <v>167.37900284815831</v>
      </c>
      <c r="AU135" s="12">
        <f>'Surv-rate CEA'!AL133*'Unit cost and utilities'!$H$8+'Surv-rate CEA'!AK133*'Unit cost and utilities'!$H$8+('Surv-rate CEA'!AJ132-'Surv-rate CEA'!AJ133)*'Unit cost and utilities'!$G$14</f>
        <v>106.94824737368128</v>
      </c>
      <c r="AV135" s="12">
        <f t="shared" si="81"/>
        <v>85.88095106568251</v>
      </c>
      <c r="AW135" s="12">
        <f>AU135-'Surv-rate CEA'!AK133*'Unit cost and utilities'!$H$8-('Surv-rate CEA'!AJ132-'Surv-rate CEA'!AJ133)*'Unit cost and utilities'!$G$14</f>
        <v>13.525224624987025</v>
      </c>
      <c r="AX135" s="12">
        <f t="shared" si="82"/>
        <v>10.860946136988504</v>
      </c>
      <c r="AY135" s="12">
        <f>'Surv-rate CEA'!AO133*'Unit cost and utilities'!$H$5+'Surv-rate CEA'!AN133*'Unit cost and utilities'!$H$5+('Surv-rate CEA'!AM132-'Surv-rate CEA'!AM133)*'Unit cost and utilities'!$G$14</f>
        <v>223.13267449264521</v>
      </c>
      <c r="AZ135" s="12">
        <f t="shared" si="83"/>
        <v>179.17868473619774</v>
      </c>
      <c r="BA135" s="12">
        <f>AY135-'Surv-rate CEA'!AN133*'Unit cost and utilities'!$H$5-('Surv-rate CEA'!AM132-'Surv-rate CEA'!AM133)*'Unit cost and utilities'!$G$14</f>
        <v>8.7916518825603447</v>
      </c>
      <c r="BB135" s="12">
        <f t="shared" si="84"/>
        <v>7.05982046133545</v>
      </c>
    </row>
    <row r="136" spans="1:54">
      <c r="A136" s="12">
        <v>131</v>
      </c>
      <c r="B136" s="12">
        <f t="shared" si="85"/>
        <v>7.4794520547945202</v>
      </c>
      <c r="C136" s="12">
        <f>'Surv-rate CEA'!D134*'Unit cost and utilities'!$H$7+'Surv-rate CEA'!E134*'Unit cost and utilities'!$H$7+'Unit cost and utilities'!$G$14*('Surv-rate CEA'!C133-'Surv-rate CEA'!C134)</f>
        <v>134.26864117927434</v>
      </c>
      <c r="D136" s="12">
        <f t="shared" si="59"/>
        <v>107.63640573973876</v>
      </c>
      <c r="E136" s="12">
        <f>C136-'Surv-rate CEA'!E134*'Unit cost and utilities'!$H$7-'Unit cost and utilities'!$G$14*('Surv-rate CEA'!C133-'Surv-rate CEA'!C134)</f>
        <v>2.1752975291716368</v>
      </c>
      <c r="F136" s="12">
        <f t="shared" si="60"/>
        <v>1.7438264467273945</v>
      </c>
      <c r="G136" s="12">
        <f>'Surv-rate CEA'!G134*'Unit cost and utilities'!$H$4+'Surv-rate CEA'!H134*'Unit cost and utilities'!$H$4+('Surv-rate CEA'!F133-'Surv-rate CEA'!F134)*'Unit cost and utilities'!$G$14</f>
        <v>214.31853410483444</v>
      </c>
      <c r="H136" s="12">
        <f t="shared" si="61"/>
        <v>171.80837231869478</v>
      </c>
      <c r="I136" s="12">
        <f>G136-'Surv-rate CEA'!H134*'Unit cost and utilities'!$H$4-('Surv-rate CEA'!F133-'Surv-rate CEA'!F134)*'Unit cost and utilities'!$G$14</f>
        <v>2.0924441129125322</v>
      </c>
      <c r="J136" s="12">
        <f t="shared" si="62"/>
        <v>1.6774070367217391</v>
      </c>
      <c r="K136" s="12">
        <f>'Surv-rate CEA'!K134*'Unit cost and utilities'!$H$10+'Surv-rate CEA'!J134*'Unit cost and utilities'!$H$10+('Surv-rate CEA'!I133-'Surv-rate CEA'!I134)*'Unit cost and utilities'!$G$14</f>
        <v>121.75202904788709</v>
      </c>
      <c r="L136" s="12">
        <f t="shared" si="63"/>
        <v>97.602468328678597</v>
      </c>
      <c r="M136" s="12">
        <f>K136-'Surv-rate CEA'!J134*'Unit cost and utilities'!$H$10-('Surv-rate CEA'!I133-'Surv-rate CEA'!I134)*'Unit cost and utilities'!$G$14</f>
        <v>4.4599303531233296</v>
      </c>
      <c r="N136" s="12">
        <f t="shared" si="64"/>
        <v>3.5753014914241907</v>
      </c>
      <c r="O136" s="12">
        <f>'Surv-rate CEA'!N134*'Unit cost and utilities'!$H$3+'Surv-rate CEA'!M134*'Unit cost and utilities'!$H$3+('Surv-rate CEA'!L133-'Surv-rate CEA'!L134)*'Unit cost and utilities'!$G$14</f>
        <v>214.31853410483444</v>
      </c>
      <c r="P136" s="12">
        <f t="shared" si="65"/>
        <v>171.80837231869478</v>
      </c>
      <c r="Q136" s="12">
        <f>O136-'Surv-rate CEA'!M134*'Unit cost and utilities'!$H$3-('Surv-rate CEA'!L133-'Surv-rate CEA'!L134)*'Unit cost and utilities'!$G$14</f>
        <v>205.74613081024293</v>
      </c>
      <c r="R136" s="12">
        <f t="shared" si="66"/>
        <v>164.93630843931626</v>
      </c>
      <c r="S136" s="12">
        <f>'Surv-rate CEA'!Q134*'Unit cost and utilities'!$H$11+'Surv-rate CEA'!P134*'Unit cost and utilities'!$H$11+('Surv-rate CEA'!O133-'Surv-rate CEA'!O134)*'Unit cost and utilities'!$G$14</f>
        <v>121.75202904788709</v>
      </c>
      <c r="T136" s="12">
        <f t="shared" si="67"/>
        <v>97.602468328678597</v>
      </c>
      <c r="U136" s="12">
        <f>S136-'Surv-rate CEA'!P134*'Unit cost and utilities'!$H$11-('Surv-rate CEA'!O133-'Surv-rate CEA'!O134)*'Unit cost and utilities'!$G$14</f>
        <v>4.4599303531233296</v>
      </c>
      <c r="V136" s="12">
        <f t="shared" si="68"/>
        <v>3.5753014914241907</v>
      </c>
      <c r="W136" s="12">
        <f>'Surv-rate CEA'!T134*'Unit cost and utilities'!$H$4+'Surv-rate CEA'!S134*'Unit cost and utilities'!$H$4+('Surv-rate CEA'!R133-'Surv-rate CEA'!R134)*'Unit cost and utilities'!$G$14</f>
        <v>214.31853410483444</v>
      </c>
      <c r="X136" s="12">
        <f t="shared" si="69"/>
        <v>171.80837231869478</v>
      </c>
      <c r="Y136" s="12">
        <f>W136-'Surv-rate CEA'!S134*'Unit cost and utilities'!$H$4-('Surv-rate CEA'!R133-'Surv-rate CEA'!R134)*'Unit cost and utilities'!$G$14</f>
        <v>205.74613081024293</v>
      </c>
      <c r="Z136" s="12">
        <f t="shared" si="70"/>
        <v>164.93630843931626</v>
      </c>
      <c r="AA136" s="12">
        <f>'Surv-rate CEA'!W134*'Unit cost and utilities'!$H$6+'Surv-rate CEA'!V134*'Unit cost and utilities'!$H$6+('Surv-rate CEA'!U133-'Surv-rate CEA'!U134)*'Unit cost and utilities'!$G$14</f>
        <v>128.82201965596363</v>
      </c>
      <c r="AB136" s="12">
        <f t="shared" si="71"/>
        <v>103.27012364255791</v>
      </c>
      <c r="AC136" s="12">
        <f>AA136-'Surv-rate CEA'!V134*'Unit cost and utilities'!$H$6-('Surv-rate CEA'!U133-'Surv-rate CEA'!U134)*'Unit cost and utilities'!$G$14</f>
        <v>11.885327991173293</v>
      </c>
      <c r="AD136" s="12">
        <f t="shared" si="72"/>
        <v>9.5278687173105467</v>
      </c>
      <c r="AE136" s="12">
        <f>'Surv-rate CEA'!Z134*'Unit cost and utilities'!$H$12+'Surv-rate CEA'!Y134*'Unit cost and utilities'!$H$12+('Surv-rate CEA'!X133-'Surv-rate CEA'!X134)*'Unit cost and utilities'!$G$14</f>
        <v>121.75202904788709</v>
      </c>
      <c r="AF136" s="12">
        <f t="shared" si="73"/>
        <v>97.602468328678597</v>
      </c>
      <c r="AG136" s="12">
        <f>AE136-'Surv-rate CEA'!Y134*'Unit cost and utilities'!$H$12-('Surv-rate CEA'!X133-'Surv-rate CEA'!X134)*'Unit cost and utilities'!$G$14</f>
        <v>4.4599303531233296</v>
      </c>
      <c r="AH136" s="12">
        <f t="shared" si="74"/>
        <v>3.5753014914241907</v>
      </c>
      <c r="AI136" s="12">
        <f>'Surv-rate CEA'!AC134*'Unit cost and utilities'!$H$5+'Surv-rate CEA'!AB134*'Unit cost and utilities'!$H$5+('Surv-rate CEA'!AA133-'Surv-rate CEA'!AA134)*'Unit cost and utilities'!$G$14</f>
        <v>220.19423206347321</v>
      </c>
      <c r="AJ136" s="12">
        <f t="shared" si="75"/>
        <v>176.51862337899834</v>
      </c>
      <c r="AK136" s="12">
        <f>AI136-'Surv-rate CEA'!AB134*'Unit cost and utilities'!$H$5-('Surv-rate CEA'!AA133-'Surv-rate CEA'!AA134)*'Unit cost and utilities'!$G$14</f>
        <v>8.536708366483321</v>
      </c>
      <c r="AL136" s="12">
        <f t="shared" si="76"/>
        <v>6.8434490536756565</v>
      </c>
      <c r="AM136" s="12">
        <f>'Surv-rate CEA'!AF134*'Unit cost and utilities'!$H$9+'Surv-rate CEA'!AE134*'Unit cost and utilities'!$H$9+('Surv-rate CEA'!AD133-'Surv-rate CEA'!AD134)*'Unit cost and utilities'!G143</f>
        <v>187.45392530641277</v>
      </c>
      <c r="AN136" s="12">
        <f t="shared" si="77"/>
        <v>150.27236877185453</v>
      </c>
      <c r="AO136" s="12">
        <f>AM136-'Surv-rate CEA'!AE134*'Unit cost and utilities'!$H$9-('Surv-rate CEA'!AD133-'Surv-rate CEA'!AD134)*'Unit cost and utilities'!G143</f>
        <v>9.5456530272084876</v>
      </c>
      <c r="AP136" s="12">
        <f t="shared" si="78"/>
        <v>7.6522691617584986</v>
      </c>
      <c r="AQ136" s="13">
        <f>'Surv-rate CEA'!AI134*'Unit cost and utilities'!$H$4+'Surv-rate CEA'!AH134*'Unit cost and utilities'!$H$4+('Surv-rate CEA'!AG133-'Surv-rate CEA'!AG134)*'Unit cost and utilities'!$G$14</f>
        <v>214.31853410483444</v>
      </c>
      <c r="AR136" s="12">
        <f t="shared" si="79"/>
        <v>171.80837231869478</v>
      </c>
      <c r="AS136" s="13">
        <f>AQ136-'Surv-rate CEA'!AH134*'Unit cost and utilities'!$H$4-('Surv-rate CEA'!AG133-'Surv-rate CEA'!AG134)*'Unit cost and utilities'!$G$14</f>
        <v>205.74613081024293</v>
      </c>
      <c r="AT136" s="12">
        <f t="shared" si="80"/>
        <v>164.93630843931626</v>
      </c>
      <c r="AU136" s="12">
        <f>'Surv-rate CEA'!AL134*'Unit cost and utilities'!$H$8+'Surv-rate CEA'!AK134*'Unit cost and utilities'!$H$8+('Surv-rate CEA'!AJ133-'Surv-rate CEA'!AJ134)*'Unit cost and utilities'!$G$14</f>
        <v>105.56026618360102</v>
      </c>
      <c r="AV136" s="12">
        <f t="shared" si="81"/>
        <v>84.622347713806747</v>
      </c>
      <c r="AW136" s="12">
        <f>AU136-'Surv-rate CEA'!AK134*'Unit cost and utilities'!$H$8-('Surv-rate CEA'!AJ133-'Surv-rate CEA'!AJ134)*'Unit cost and utilities'!$G$14</f>
        <v>13.189329285772665</v>
      </c>
      <c r="AX136" s="12">
        <f t="shared" si="82"/>
        <v>10.573220865048736</v>
      </c>
      <c r="AY136" s="12">
        <f>'Surv-rate CEA'!AO134*'Unit cost and utilities'!$H$5+'Surv-rate CEA'!AN134*'Unit cost and utilities'!$H$5+('Surv-rate CEA'!AM133-'Surv-rate CEA'!AM134)*'Unit cost and utilities'!$G$14</f>
        <v>220.19423206347321</v>
      </c>
      <c r="AZ136" s="12">
        <f t="shared" si="83"/>
        <v>176.51862337899834</v>
      </c>
      <c r="BA136" s="12">
        <f>AY136-'Surv-rate CEA'!AN134*'Unit cost and utilities'!$H$5-('Surv-rate CEA'!AM133-'Surv-rate CEA'!AM134)*'Unit cost and utilities'!$G$14</f>
        <v>8.536708366483321</v>
      </c>
      <c r="BB136" s="12">
        <f t="shared" si="84"/>
        <v>6.8434490536756565</v>
      </c>
    </row>
    <row r="137" spans="1:54">
      <c r="A137" s="12">
        <v>132</v>
      </c>
      <c r="B137" s="12">
        <f t="shared" si="85"/>
        <v>7.536986301369863</v>
      </c>
      <c r="C137" s="12">
        <f>'Surv-rate CEA'!D135*'Unit cost and utilities'!$H$7+'Surv-rate CEA'!E135*'Unit cost and utilities'!$H$7+'Unit cost and utilities'!$G$14*('Surv-rate CEA'!C134-'Surv-rate CEA'!C135)</f>
        <v>132.62544324860795</v>
      </c>
      <c r="D137" s="12">
        <f t="shared" si="59"/>
        <v>106.13847945657126</v>
      </c>
      <c r="E137" s="12">
        <f>C137-'Surv-rate CEA'!E135*'Unit cost and utilities'!$H$7-'Unit cost and utilities'!$G$14*('Surv-rate CEA'!C134-'Surv-rate CEA'!C135)</f>
        <v>2.1098387348964991</v>
      </c>
      <c r="F137" s="12">
        <f t="shared" si="60"/>
        <v>1.6884774876923234</v>
      </c>
      <c r="G137" s="12">
        <f>'Surv-rate CEA'!G135*'Unit cost and utilities'!$H$4+'Surv-rate CEA'!H135*'Unit cost and utilities'!$H$4+('Surv-rate CEA'!F134-'Surv-rate CEA'!F135)*'Unit cost and utilities'!$G$14</f>
        <v>211.48748686206301</v>
      </c>
      <c r="H137" s="12">
        <f t="shared" si="61"/>
        <v>169.25078423718341</v>
      </c>
      <c r="I137" s="12">
        <f>G137-'Surv-rate CEA'!H135*'Unit cost and utilities'!$H$4-('Surv-rate CEA'!F134-'Surv-rate CEA'!F135)*'Unit cost and utilities'!$G$14</f>
        <v>2.0238554947122251</v>
      </c>
      <c r="J137" s="12">
        <f t="shared" si="62"/>
        <v>1.6196661785772168</v>
      </c>
      <c r="K137" s="12">
        <f>'Surv-rate CEA'!K135*'Unit cost and utilities'!$H$10+'Surv-rate CEA'!J135*'Unit cost and utilities'!$H$10+('Surv-rate CEA'!I134-'Surv-rate CEA'!I135)*'Unit cost and utilities'!$G$14</f>
        <v>120.22824775129911</v>
      </c>
      <c r="L137" s="12">
        <f t="shared" si="63"/>
        <v>96.217159328398779</v>
      </c>
      <c r="M137" s="12">
        <f>K137-'Surv-rate CEA'!J135*'Unit cost and utilities'!$H$10-('Surv-rate CEA'!I134-'Surv-rate CEA'!I135)*'Unit cost and utilities'!$G$14</f>
        <v>4.3348865949190092</v>
      </c>
      <c r="N137" s="12">
        <f t="shared" si="64"/>
        <v>3.469155393802664</v>
      </c>
      <c r="O137" s="12">
        <f>'Surv-rate CEA'!N135*'Unit cost and utilities'!$H$3+'Surv-rate CEA'!M135*'Unit cost and utilities'!$H$3+('Surv-rate CEA'!L134-'Surv-rate CEA'!L135)*'Unit cost and utilities'!$G$14</f>
        <v>211.48748686206301</v>
      </c>
      <c r="P137" s="12">
        <f t="shared" si="65"/>
        <v>169.25078423718341</v>
      </c>
      <c r="Q137" s="12">
        <f>O137-'Surv-rate CEA'!M135*'Unit cost and utilities'!$H$3-('Surv-rate CEA'!L134-'Surv-rate CEA'!L135)*'Unit cost and utilities'!$G$14</f>
        <v>203.1013182644723</v>
      </c>
      <c r="R137" s="12">
        <f t="shared" si="66"/>
        <v>162.5394386490957</v>
      </c>
      <c r="S137" s="12">
        <f>'Surv-rate CEA'!Q135*'Unit cost and utilities'!$H$11+'Surv-rate CEA'!P135*'Unit cost and utilities'!$H$11+('Surv-rate CEA'!O134-'Surv-rate CEA'!O135)*'Unit cost and utilities'!$G$14</f>
        <v>120.22824775129911</v>
      </c>
      <c r="T137" s="12">
        <f t="shared" si="67"/>
        <v>96.217159328398779</v>
      </c>
      <c r="U137" s="12">
        <f>S137-'Surv-rate CEA'!P135*'Unit cost and utilities'!$H$11-('Surv-rate CEA'!O134-'Surv-rate CEA'!O135)*'Unit cost and utilities'!$G$14</f>
        <v>4.3348865949190092</v>
      </c>
      <c r="V137" s="12">
        <f t="shared" si="68"/>
        <v>3.469155393802664</v>
      </c>
      <c r="W137" s="12">
        <f>'Surv-rate CEA'!T135*'Unit cost and utilities'!$H$4+'Surv-rate CEA'!S135*'Unit cost and utilities'!$H$4+('Surv-rate CEA'!R134-'Surv-rate CEA'!R135)*'Unit cost and utilities'!$G$14</f>
        <v>211.48748686206301</v>
      </c>
      <c r="X137" s="12">
        <f t="shared" si="69"/>
        <v>169.25078423718341</v>
      </c>
      <c r="Y137" s="12">
        <f>W137-'Surv-rate CEA'!S135*'Unit cost and utilities'!$H$4-('Surv-rate CEA'!R134-'Surv-rate CEA'!R135)*'Unit cost and utilities'!$G$14</f>
        <v>203.1013182644723</v>
      </c>
      <c r="Z137" s="12">
        <f t="shared" si="70"/>
        <v>162.5394386490957</v>
      </c>
      <c r="AA137" s="12">
        <f>'Surv-rate CEA'!W135*'Unit cost and utilities'!$H$6+'Surv-rate CEA'!V135*'Unit cost and utilities'!$H$6+('Surv-rate CEA'!U134-'Surv-rate CEA'!U135)*'Unit cost and utilities'!$G$14</f>
        <v>127.23027750552501</v>
      </c>
      <c r="AB137" s="12">
        <f t="shared" si="71"/>
        <v>101.82079595361327</v>
      </c>
      <c r="AC137" s="12">
        <f>AA137-'Surv-rate CEA'!V135*'Unit cost and utilities'!$H$6-('Surv-rate CEA'!U134-'Surv-rate CEA'!U135)*'Unit cost and utilities'!$G$14</f>
        <v>11.587516593115348</v>
      </c>
      <c r="AD137" s="12">
        <f t="shared" si="72"/>
        <v>9.2733442523967664</v>
      </c>
      <c r="AE137" s="12">
        <f>'Surv-rate CEA'!Z135*'Unit cost and utilities'!$H$12+'Surv-rate CEA'!Y135*'Unit cost and utilities'!$H$12+('Surv-rate CEA'!X134-'Surv-rate CEA'!X135)*'Unit cost and utilities'!$G$14</f>
        <v>120.22824775129911</v>
      </c>
      <c r="AF137" s="12">
        <f t="shared" si="73"/>
        <v>96.217159328398779</v>
      </c>
      <c r="AG137" s="12">
        <f>AE137-'Surv-rate CEA'!Y135*'Unit cost and utilities'!$H$12-('Surv-rate CEA'!X134-'Surv-rate CEA'!X135)*'Unit cost and utilities'!$G$14</f>
        <v>4.3348865949190092</v>
      </c>
      <c r="AH137" s="12">
        <f t="shared" si="74"/>
        <v>3.469155393802664</v>
      </c>
      <c r="AI137" s="12">
        <f>'Surv-rate CEA'!AC135*'Unit cost and utilities'!$H$5+'Surv-rate CEA'!AB135*'Unit cost and utilities'!$H$5+('Surv-rate CEA'!AA134-'Surv-rate CEA'!AA135)*'Unit cost and utilities'!$G$14</f>
        <v>217.30944635602788</v>
      </c>
      <c r="AJ137" s="12">
        <f t="shared" si="75"/>
        <v>173.91002542809773</v>
      </c>
      <c r="AK137" s="12">
        <f>AI137-'Surv-rate CEA'!AB135*'Unit cost and utilities'!$H$5-('Surv-rate CEA'!AA134-'Surv-rate CEA'!AA135)*'Unit cost and utilities'!$G$14</f>
        <v>8.2903070167171222</v>
      </c>
      <c r="AL137" s="12">
        <f t="shared" si="76"/>
        <v>6.6346287667674551</v>
      </c>
      <c r="AM137" s="12">
        <f>'Surv-rate CEA'!AF135*'Unit cost and utilities'!$H$9+'Surv-rate CEA'!AE135*'Unit cost and utilities'!$H$9+('Surv-rate CEA'!AD134-'Surv-rate CEA'!AD135)*'Unit cost and utilities'!G144</f>
        <v>185.43671270731713</v>
      </c>
      <c r="AN137" s="12">
        <f t="shared" si="77"/>
        <v>148.40267628953819</v>
      </c>
      <c r="AO137" s="12">
        <f>AM137-'Surv-rate CEA'!AE135*'Unit cost and utilities'!$H$9-('Surv-rate CEA'!AD134-'Surv-rate CEA'!AD135)*'Unit cost and utilities'!G144</f>
        <v>9.2999155144907775</v>
      </c>
      <c r="AP137" s="12">
        <f t="shared" si="78"/>
        <v>7.4426057896925313</v>
      </c>
      <c r="AQ137" s="13">
        <f>'Surv-rate CEA'!AI135*'Unit cost and utilities'!$H$4+'Surv-rate CEA'!AH135*'Unit cost and utilities'!$H$4+('Surv-rate CEA'!AG134-'Surv-rate CEA'!AG135)*'Unit cost and utilities'!$G$14</f>
        <v>211.48748686206301</v>
      </c>
      <c r="AR137" s="12">
        <f t="shared" si="79"/>
        <v>169.25078423718341</v>
      </c>
      <c r="AS137" s="13">
        <f>AQ137-'Surv-rate CEA'!AH135*'Unit cost and utilities'!$H$4-('Surv-rate CEA'!AG134-'Surv-rate CEA'!AG135)*'Unit cost and utilities'!$G$14</f>
        <v>203.1013182644723</v>
      </c>
      <c r="AT137" s="12">
        <f t="shared" si="80"/>
        <v>162.5394386490957</v>
      </c>
      <c r="AU137" s="12">
        <f>'Surv-rate CEA'!AL135*'Unit cost and utilities'!$H$8+'Surv-rate CEA'!AK135*'Unit cost and utilities'!$H$8+('Surv-rate CEA'!AJ134-'Surv-rate CEA'!AJ135)*'Unit cost and utilities'!$G$14</f>
        <v>104.19740789562213</v>
      </c>
      <c r="AV137" s="12">
        <f t="shared" si="81"/>
        <v>83.387879176596428</v>
      </c>
      <c r="AW137" s="12">
        <f>AU137-'Surv-rate CEA'!AK135*'Unit cost and utilities'!$H$8-('Surv-rate CEA'!AJ134-'Surv-rate CEA'!AJ135)*'Unit cost and utilities'!$G$14</f>
        <v>12.863200380475028</v>
      </c>
      <c r="AX137" s="12">
        <f t="shared" si="82"/>
        <v>10.294257993691105</v>
      </c>
      <c r="AY137" s="12">
        <f>'Surv-rate CEA'!AO135*'Unit cost and utilities'!$H$5+'Surv-rate CEA'!AN135*'Unit cost and utilities'!$H$5+('Surv-rate CEA'!AM134-'Surv-rate CEA'!AM135)*'Unit cost and utilities'!$G$14</f>
        <v>217.30944635602788</v>
      </c>
      <c r="AZ137" s="12">
        <f t="shared" si="83"/>
        <v>173.91002542809773</v>
      </c>
      <c r="BA137" s="12">
        <f>AY137-'Surv-rate CEA'!AN135*'Unit cost and utilities'!$H$5-('Surv-rate CEA'!AM134-'Surv-rate CEA'!AM135)*'Unit cost and utilities'!$G$14</f>
        <v>8.2903070167171222</v>
      </c>
      <c r="BB137" s="12">
        <f t="shared" si="84"/>
        <v>6.6346287667674551</v>
      </c>
    </row>
    <row r="138" spans="1:54">
      <c r="A138" s="12">
        <v>133</v>
      </c>
      <c r="B138" s="12">
        <f t="shared" si="85"/>
        <v>7.5945205479452058</v>
      </c>
      <c r="C138" s="12">
        <f>'Surv-rate CEA'!D136*'Unit cost and utilities'!$H$7+'Surv-rate CEA'!E136*'Unit cost and utilities'!$H$7+'Unit cost and utilities'!$G$14*('Surv-rate CEA'!C135-'Surv-rate CEA'!C136)</f>
        <v>131.0105259820856</v>
      </c>
      <c r="D138" s="12">
        <f t="shared" si="59"/>
        <v>104.66792714826114</v>
      </c>
      <c r="E138" s="12">
        <f>C138-'Surv-rate CEA'!E136*'Unit cost and utilities'!$H$7-'Unit cost and utilities'!$G$14*('Surv-rate CEA'!C135-'Surv-rate CEA'!C136)</f>
        <v>2.0466471764406933</v>
      </c>
      <c r="F138" s="12">
        <f t="shared" si="60"/>
        <v>1.6351229487558969</v>
      </c>
      <c r="G138" s="12">
        <f>'Surv-rate CEA'!G136*'Unit cost and utilities'!$H$4+'Surv-rate CEA'!H136*'Unit cost and utilities'!$H$4+('Surv-rate CEA'!F135-'Surv-rate CEA'!F136)*'Unit cost and utilities'!$G$14</f>
        <v>208.70820119611338</v>
      </c>
      <c r="H138" s="12">
        <f t="shared" si="61"/>
        <v>166.74274554875478</v>
      </c>
      <c r="I138" s="12">
        <f>G138-'Surv-rate CEA'!H136*'Unit cost and utilities'!$H$4-('Surv-rate CEA'!F135-'Surv-rate CEA'!F136)*'Unit cost and utilities'!$G$14</f>
        <v>1.9578353541992461</v>
      </c>
      <c r="J138" s="12">
        <f t="shared" si="62"/>
        <v>1.5641687313707746</v>
      </c>
      <c r="K138" s="12">
        <f>'Surv-rate CEA'!K136*'Unit cost and utilities'!$H$10+'Surv-rate CEA'!J136*'Unit cost and utilities'!$H$10+('Surv-rate CEA'!I135-'Surv-rate CEA'!I136)*'Unit cost and utilities'!$G$14</f>
        <v>118.73118909634184</v>
      </c>
      <c r="L138" s="12">
        <f t="shared" si="63"/>
        <v>94.85762580833881</v>
      </c>
      <c r="M138" s="12">
        <f>K138-'Surv-rate CEA'!J136*'Unit cost and utilities'!$H$10-('Surv-rate CEA'!I135-'Surv-rate CEA'!I136)*'Unit cost and utilities'!$G$14</f>
        <v>4.2139030111488829</v>
      </c>
      <c r="N138" s="12">
        <f t="shared" si="64"/>
        <v>3.3666034852885045</v>
      </c>
      <c r="O138" s="12">
        <f>'Surv-rate CEA'!N136*'Unit cost and utilities'!$H$3+'Surv-rate CEA'!M136*'Unit cost and utilities'!$H$3+('Surv-rate CEA'!L135-'Surv-rate CEA'!L136)*'Unit cost and utilities'!$G$14</f>
        <v>208.70820119611338</v>
      </c>
      <c r="P138" s="12">
        <f t="shared" si="65"/>
        <v>166.74274554875478</v>
      </c>
      <c r="Q138" s="12">
        <f>O138-'Surv-rate CEA'!M136*'Unit cost and utilities'!$H$3-('Surv-rate CEA'!L135-'Surv-rate CEA'!L136)*'Unit cost and utilities'!$G$14</f>
        <v>200.50293022504624</v>
      </c>
      <c r="R138" s="12">
        <f t="shared" si="66"/>
        <v>160.18732797605657</v>
      </c>
      <c r="S138" s="12">
        <f>'Surv-rate CEA'!Q136*'Unit cost and utilities'!$H$11+'Surv-rate CEA'!P136*'Unit cost and utilities'!$H$11+('Surv-rate CEA'!O135-'Surv-rate CEA'!O136)*'Unit cost and utilities'!$G$14</f>
        <v>118.73118909634184</v>
      </c>
      <c r="T138" s="12">
        <f t="shared" si="67"/>
        <v>94.85762580833881</v>
      </c>
      <c r="U138" s="12">
        <f>S138-'Surv-rate CEA'!P136*'Unit cost and utilities'!$H$11-('Surv-rate CEA'!O135-'Surv-rate CEA'!O136)*'Unit cost and utilities'!$G$14</f>
        <v>4.2139030111488829</v>
      </c>
      <c r="V138" s="12">
        <f t="shared" si="68"/>
        <v>3.3666034852885045</v>
      </c>
      <c r="W138" s="12">
        <f>'Surv-rate CEA'!T136*'Unit cost and utilities'!$H$4+'Surv-rate CEA'!S136*'Unit cost and utilities'!$H$4+('Surv-rate CEA'!R135-'Surv-rate CEA'!R136)*'Unit cost and utilities'!$G$14</f>
        <v>208.70820119611338</v>
      </c>
      <c r="X138" s="12">
        <f t="shared" si="69"/>
        <v>166.74274554875478</v>
      </c>
      <c r="Y138" s="12">
        <f>W138-'Surv-rate CEA'!S136*'Unit cost and utilities'!$H$4-('Surv-rate CEA'!R135-'Surv-rate CEA'!R136)*'Unit cost and utilities'!$G$14</f>
        <v>200.50293022504624</v>
      </c>
      <c r="Z138" s="12">
        <f t="shared" si="70"/>
        <v>160.18732797605657</v>
      </c>
      <c r="AA138" s="12">
        <f>'Surv-rate CEA'!W136*'Unit cost and utilities'!$H$6+'Surv-rate CEA'!V136*'Unit cost and utilities'!$H$6+('Surv-rate CEA'!U135-'Surv-rate CEA'!U136)*'Unit cost and utilities'!$G$14</f>
        <v>125.66615177896624</v>
      </c>
      <c r="AB138" s="12">
        <f t="shared" si="71"/>
        <v>100.39815900900771</v>
      </c>
      <c r="AC138" s="12">
        <f>AA138-'Surv-rate CEA'!V136*'Unit cost and utilities'!$H$6-('Surv-rate CEA'!U135-'Surv-rate CEA'!U136)*'Unit cost and utilities'!$G$14</f>
        <v>11.29843018415211</v>
      </c>
      <c r="AD138" s="12">
        <f t="shared" si="72"/>
        <v>9.0266278876420536</v>
      </c>
      <c r="AE138" s="12">
        <f>'Surv-rate CEA'!Z136*'Unit cost and utilities'!$H$12+'Surv-rate CEA'!Y136*'Unit cost and utilities'!$H$12+('Surv-rate CEA'!X135-'Surv-rate CEA'!X136)*'Unit cost and utilities'!$G$14</f>
        <v>118.73118909634184</v>
      </c>
      <c r="AF138" s="12">
        <f t="shared" si="73"/>
        <v>94.85762580833881</v>
      </c>
      <c r="AG138" s="12">
        <f>AE138-'Surv-rate CEA'!Y136*'Unit cost and utilities'!$H$12-('Surv-rate CEA'!X135-'Surv-rate CEA'!X136)*'Unit cost and utilities'!$G$14</f>
        <v>4.2139030111488829</v>
      </c>
      <c r="AH138" s="12">
        <f t="shared" si="74"/>
        <v>3.3666034852885045</v>
      </c>
      <c r="AI138" s="12">
        <f>'Surv-rate CEA'!AC136*'Unit cost and utilities'!$H$5+'Surv-rate CEA'!AB136*'Unit cost and utilities'!$H$5+('Surv-rate CEA'!AA135-'Surv-rate CEA'!AA136)*'Unit cost and utilities'!$G$14</f>
        <v>214.4770454834611</v>
      </c>
      <c r="AJ138" s="12">
        <f t="shared" si="75"/>
        <v>171.35163456031663</v>
      </c>
      <c r="AK138" s="12">
        <f>AI138-'Surv-rate CEA'!AB136*'Unit cost and utilities'!$H$5-('Surv-rate CEA'!AA135-'Surv-rate CEA'!AA136)*'Unit cost and utilities'!$G$14</f>
        <v>8.0521214999357085</v>
      </c>
      <c r="AL138" s="12">
        <f t="shared" si="76"/>
        <v>6.4330622308887033</v>
      </c>
      <c r="AM138" s="12">
        <f>'Surv-rate CEA'!AF136*'Unit cost and utilities'!$H$9+'Surv-rate CEA'!AE136*'Unit cost and utilities'!$H$9+('Surv-rate CEA'!AD135-'Surv-rate CEA'!AD136)*'Unit cost and utilities'!G145</f>
        <v>183.45046705086773</v>
      </c>
      <c r="AN138" s="12">
        <f t="shared" si="77"/>
        <v>146.56364423130631</v>
      </c>
      <c r="AO138" s="12">
        <f>AM138-'Surv-rate CEA'!AE136*'Unit cost and utilities'!$H$9-('Surv-rate CEA'!AD135-'Surv-rate CEA'!AD136)*'Unit cost and utilities'!G145</f>
        <v>9.06155787765951</v>
      </c>
      <c r="AP138" s="12">
        <f t="shared" si="78"/>
        <v>7.2395288292965807</v>
      </c>
      <c r="AQ138" s="13">
        <f>'Surv-rate CEA'!AI136*'Unit cost and utilities'!$H$4+'Surv-rate CEA'!AH136*'Unit cost and utilities'!$H$4+('Surv-rate CEA'!AG135-'Surv-rate CEA'!AG136)*'Unit cost and utilities'!$G$14</f>
        <v>208.70820119611338</v>
      </c>
      <c r="AR138" s="12">
        <f t="shared" si="79"/>
        <v>166.74274554875478</v>
      </c>
      <c r="AS138" s="13">
        <f>AQ138-'Surv-rate CEA'!AH136*'Unit cost and utilities'!$H$4-('Surv-rate CEA'!AG135-'Surv-rate CEA'!AG136)*'Unit cost and utilities'!$G$14</f>
        <v>200.50293022504624</v>
      </c>
      <c r="AT138" s="12">
        <f t="shared" si="80"/>
        <v>160.18732797605657</v>
      </c>
      <c r="AU138" s="12">
        <f>'Surv-rate CEA'!AL136*'Unit cost and utilities'!$H$8+'Surv-rate CEA'!AK136*'Unit cost and utilities'!$H$8+('Surv-rate CEA'!AJ135-'Surv-rate CEA'!AJ136)*'Unit cost and utilities'!$G$14</f>
        <v>102.85907997645762</v>
      </c>
      <c r="AV138" s="12">
        <f t="shared" si="81"/>
        <v>82.176959513811767</v>
      </c>
      <c r="AW138" s="12">
        <f>AU138-'Surv-rate CEA'!AK136*'Unit cost and utilities'!$H$8-('Surv-rate CEA'!AJ135-'Surv-rate CEA'!AJ136)*'Unit cost and utilities'!$G$14</f>
        <v>12.546510498977876</v>
      </c>
      <c r="AX138" s="12">
        <f t="shared" si="82"/>
        <v>10.023753717708754</v>
      </c>
      <c r="AY138" s="12">
        <f>'Surv-rate CEA'!AO136*'Unit cost and utilities'!$H$5+'Surv-rate CEA'!AN136*'Unit cost and utilities'!$H$5+('Surv-rate CEA'!AM135-'Surv-rate CEA'!AM136)*'Unit cost and utilities'!$G$14</f>
        <v>214.4770454834611</v>
      </c>
      <c r="AZ138" s="12">
        <f t="shared" si="83"/>
        <v>171.35163456031663</v>
      </c>
      <c r="BA138" s="12">
        <f>AY138-'Surv-rate CEA'!AN136*'Unit cost and utilities'!$H$5-('Surv-rate CEA'!AM135-'Surv-rate CEA'!AM136)*'Unit cost and utilities'!$G$14</f>
        <v>8.0521214999357085</v>
      </c>
      <c r="BB138" s="12">
        <f t="shared" si="84"/>
        <v>6.4330622308887033</v>
      </c>
    </row>
    <row r="139" spans="1:54">
      <c r="A139" s="12">
        <v>134</v>
      </c>
      <c r="B139" s="12">
        <f t="shared" si="85"/>
        <v>7.6520547945205477</v>
      </c>
      <c r="C139" s="12">
        <f>'Surv-rate CEA'!D137*'Unit cost and utilities'!$H$7+'Surv-rate CEA'!E137*'Unit cost and utilities'!$H$7+'Unit cost and utilities'!$G$14*('Surv-rate CEA'!C136-'Surv-rate CEA'!C137)</f>
        <v>129.42325145466793</v>
      </c>
      <c r="D139" s="12">
        <f t="shared" si="59"/>
        <v>103.22411293016511</v>
      </c>
      <c r="E139" s="12">
        <f>C139-'Surv-rate CEA'!E137*'Unit cost and utilities'!$H$7-'Unit cost and utilities'!$G$14*('Surv-rate CEA'!C136-'Surv-rate CEA'!C137)</f>
        <v>1.9856336129933592</v>
      </c>
      <c r="F139" s="12">
        <f t="shared" si="60"/>
        <v>1.5836819582403232</v>
      </c>
      <c r="G139" s="12">
        <f>'Surv-rate CEA'!G137*'Unit cost and utilities'!$H$4+'Surv-rate CEA'!H137*'Unit cost and utilities'!$H$4+('Surv-rate CEA'!F136-'Surv-rate CEA'!F137)*'Unit cost and utilities'!$G$14</f>
        <v>205.97945010840471</v>
      </c>
      <c r="H139" s="12">
        <f t="shared" si="61"/>
        <v>164.28304636381793</v>
      </c>
      <c r="I139" s="12">
        <f>G139-'Surv-rate CEA'!H137*'Unit cost and utilities'!$H$4-('Surv-rate CEA'!F136-'Surv-rate CEA'!F137)*'Unit cost and utilities'!$G$14</f>
        <v>1.8942750909931361</v>
      </c>
      <c r="J139" s="12">
        <f t="shared" si="62"/>
        <v>1.5108171346009085</v>
      </c>
      <c r="K139" s="12">
        <f>'Surv-rate CEA'!K137*'Unit cost and utilities'!$H$10+'Surv-rate CEA'!J137*'Unit cost and utilities'!$H$10+('Surv-rate CEA'!I136-'Surv-rate CEA'!I137)*'Unit cost and utilities'!$G$14</f>
        <v>117.26024041936923</v>
      </c>
      <c r="L139" s="12">
        <f t="shared" si="63"/>
        <v>93.523259253820271</v>
      </c>
      <c r="M139" s="12">
        <f>K139-'Surv-rate CEA'!J137*'Unit cost and utilities'!$H$10-('Surv-rate CEA'!I136-'Surv-rate CEA'!I137)*'Unit cost and utilities'!$G$14</f>
        <v>4.0968289918115541</v>
      </c>
      <c r="N139" s="12">
        <f t="shared" si="64"/>
        <v>3.267508224010685</v>
      </c>
      <c r="O139" s="12">
        <f>'Surv-rate CEA'!N137*'Unit cost and utilities'!$H$3+'Surv-rate CEA'!M137*'Unit cost and utilities'!$H$3+('Surv-rate CEA'!L136-'Surv-rate CEA'!L137)*'Unit cost and utilities'!$G$14</f>
        <v>205.97945010840471</v>
      </c>
      <c r="P139" s="12">
        <f t="shared" si="65"/>
        <v>164.28304636381793</v>
      </c>
      <c r="Q139" s="12">
        <f>O139-'Surv-rate CEA'!M137*'Unit cost and utilities'!$H$3-('Surv-rate CEA'!L136-'Surv-rate CEA'!L137)*'Unit cost and utilities'!$G$14</f>
        <v>197.94992893321361</v>
      </c>
      <c r="R139" s="12">
        <f t="shared" si="66"/>
        <v>157.87894052311904</v>
      </c>
      <c r="S139" s="12">
        <f>'Surv-rate CEA'!Q137*'Unit cost and utilities'!$H$11+'Surv-rate CEA'!P137*'Unit cost and utilities'!$H$11+('Surv-rate CEA'!O136-'Surv-rate CEA'!O137)*'Unit cost and utilities'!$G$14</f>
        <v>117.26024041936923</v>
      </c>
      <c r="T139" s="12">
        <f t="shared" si="67"/>
        <v>93.523259253820271</v>
      </c>
      <c r="U139" s="12">
        <f>S139-'Surv-rate CEA'!P137*'Unit cost and utilities'!$H$11-('Surv-rate CEA'!O136-'Surv-rate CEA'!O137)*'Unit cost and utilities'!$G$14</f>
        <v>4.0968289918115541</v>
      </c>
      <c r="V139" s="12">
        <f t="shared" si="68"/>
        <v>3.267508224010685</v>
      </c>
      <c r="W139" s="12">
        <f>'Surv-rate CEA'!T137*'Unit cost and utilities'!$H$4+'Surv-rate CEA'!S137*'Unit cost and utilities'!$H$4+('Surv-rate CEA'!R136-'Surv-rate CEA'!R137)*'Unit cost and utilities'!$G$14</f>
        <v>205.97945010840471</v>
      </c>
      <c r="X139" s="12">
        <f t="shared" si="69"/>
        <v>164.28304636381793</v>
      </c>
      <c r="Y139" s="12">
        <f>W139-'Surv-rate CEA'!S137*'Unit cost and utilities'!$H$4-('Surv-rate CEA'!R136-'Surv-rate CEA'!R137)*'Unit cost and utilities'!$G$14</f>
        <v>197.94992893321361</v>
      </c>
      <c r="Z139" s="12">
        <f t="shared" si="70"/>
        <v>157.87894052311904</v>
      </c>
      <c r="AA139" s="12">
        <f>'Surv-rate CEA'!W137*'Unit cost and utilities'!$H$6+'Surv-rate CEA'!V137*'Unit cost and utilities'!$H$6+('Surv-rate CEA'!U136-'Surv-rate CEA'!U137)*'Unit cost and utilities'!$G$14</f>
        <v>124.12901517576955</v>
      </c>
      <c r="AB139" s="12">
        <f t="shared" si="71"/>
        <v>99.00158848119932</v>
      </c>
      <c r="AC139" s="12">
        <f>AA139-'Surv-rate CEA'!V137*'Unit cost and utilities'!$H$6-('Surv-rate CEA'!U136-'Surv-rate CEA'!U137)*'Unit cost and utilities'!$G$14</f>
        <v>11.017774369575855</v>
      </c>
      <c r="AD139" s="12">
        <f t="shared" si="72"/>
        <v>8.7874471780098187</v>
      </c>
      <c r="AE139" s="12">
        <f>'Surv-rate CEA'!Z137*'Unit cost and utilities'!$H$12+'Surv-rate CEA'!Y137*'Unit cost and utilities'!$H$12+('Surv-rate CEA'!X136-'Surv-rate CEA'!X137)*'Unit cost and utilities'!$G$14</f>
        <v>117.26024041936923</v>
      </c>
      <c r="AF139" s="12">
        <f t="shared" si="73"/>
        <v>93.523259253820271</v>
      </c>
      <c r="AG139" s="12">
        <f>AE139-'Surv-rate CEA'!Y137*'Unit cost and utilities'!$H$12-('Surv-rate CEA'!X136-'Surv-rate CEA'!X137)*'Unit cost and utilities'!$G$14</f>
        <v>4.0968289918115541</v>
      </c>
      <c r="AH139" s="12">
        <f t="shared" si="74"/>
        <v>3.267508224010685</v>
      </c>
      <c r="AI139" s="12">
        <f>'Surv-rate CEA'!AC137*'Unit cost and utilities'!$H$5+'Surv-rate CEA'!AB137*'Unit cost and utilities'!$H$5+('Surv-rate CEA'!AA136-'Surv-rate CEA'!AA137)*'Unit cost and utilities'!$G$14</f>
        <v>211.6957949106789</v>
      </c>
      <c r="AJ139" s="12">
        <f t="shared" si="75"/>
        <v>168.84223194125948</v>
      </c>
      <c r="AK139" s="12">
        <f>AI139-'Surv-rate CEA'!AB137*'Unit cost and utilities'!$H$5-('Surv-rate CEA'!AA136-'Surv-rate CEA'!AA137)*'Unit cost and utilities'!$G$14</f>
        <v>7.8218395308544455</v>
      </c>
      <c r="AL139" s="12">
        <f t="shared" si="76"/>
        <v>6.2384651751493934</v>
      </c>
      <c r="AM139" s="12">
        <f>'Surv-rate CEA'!AF137*'Unit cost and utilities'!$H$9+'Surv-rate CEA'!AE137*'Unit cost and utilities'!$H$9+('Surv-rate CEA'!AD136-'Surv-rate CEA'!AD137)*'Unit cost and utilities'!G146</f>
        <v>181.49455891043598</v>
      </c>
      <c r="AN139" s="12">
        <f t="shared" si="77"/>
        <v>144.75462974860721</v>
      </c>
      <c r="AO139" s="12">
        <f>AM139-'Surv-rate CEA'!AE137*'Unit cost and utilities'!$H$9-('Surv-rate CEA'!AD136-'Surv-rate CEA'!AD137)*'Unit cost and utilities'!G146</f>
        <v>8.8303253509136823</v>
      </c>
      <c r="AP139" s="12">
        <f t="shared" si="78"/>
        <v>7.0428032906597053</v>
      </c>
      <c r="AQ139" s="13">
        <f>'Surv-rate CEA'!AI137*'Unit cost and utilities'!$H$4+'Surv-rate CEA'!AH137*'Unit cost and utilities'!$H$4+('Surv-rate CEA'!AG136-'Surv-rate CEA'!AG137)*'Unit cost and utilities'!$G$14</f>
        <v>205.97945010840471</v>
      </c>
      <c r="AR139" s="12">
        <f t="shared" si="79"/>
        <v>164.28304636381793</v>
      </c>
      <c r="AS139" s="13">
        <f>AQ139-'Surv-rate CEA'!AH137*'Unit cost and utilities'!$H$4-('Surv-rate CEA'!AG136-'Surv-rate CEA'!AG137)*'Unit cost and utilities'!$G$14</f>
        <v>197.94992893321361</v>
      </c>
      <c r="AT139" s="12">
        <f t="shared" si="80"/>
        <v>157.87894052311904</v>
      </c>
      <c r="AU139" s="12">
        <f>'Surv-rate CEA'!AL137*'Unit cost and utilities'!$H$8+'Surv-rate CEA'!AK137*'Unit cost and utilities'!$H$8+('Surv-rate CEA'!AJ136-'Surv-rate CEA'!AJ137)*'Unit cost and utilities'!$G$14</f>
        <v>101.54470724885226</v>
      </c>
      <c r="AV139" s="12">
        <f t="shared" si="81"/>
        <v>80.989020216259064</v>
      </c>
      <c r="AW139" s="12">
        <f>AU139-'Surv-rate CEA'!AK137*'Unit cost and utilities'!$H$8-('Surv-rate CEA'!AJ136-'Surv-rate CEA'!AJ137)*'Unit cost and utilities'!$G$14</f>
        <v>12.238944716112549</v>
      </c>
      <c r="AX139" s="12">
        <f t="shared" si="82"/>
        <v>9.7614161081755437</v>
      </c>
      <c r="AY139" s="12">
        <f>'Surv-rate CEA'!AO137*'Unit cost and utilities'!$H$5+'Surv-rate CEA'!AN137*'Unit cost and utilities'!$H$5+('Surv-rate CEA'!AM136-'Surv-rate CEA'!AM137)*'Unit cost and utilities'!$G$14</f>
        <v>211.6957949106789</v>
      </c>
      <c r="AZ139" s="12">
        <f t="shared" si="83"/>
        <v>168.84223194125948</v>
      </c>
      <c r="BA139" s="12">
        <f>AY139-'Surv-rate CEA'!AN137*'Unit cost and utilities'!$H$5-('Surv-rate CEA'!AM136-'Surv-rate CEA'!AM137)*'Unit cost and utilities'!$G$14</f>
        <v>7.8218395308544455</v>
      </c>
      <c r="BB139" s="12">
        <f t="shared" si="84"/>
        <v>6.2384651751493934</v>
      </c>
    </row>
    <row r="140" spans="1:54">
      <c r="A140" s="12">
        <v>135</v>
      </c>
      <c r="B140" s="12">
        <f t="shared" si="85"/>
        <v>7.7095890410958905</v>
      </c>
      <c r="C140" s="12">
        <f>'Surv-rate CEA'!D138*'Unit cost and utilities'!$H$7+'Surv-rate CEA'!E138*'Unit cost and utilities'!$H$7+'Unit cost and utilities'!$G$14*('Surv-rate CEA'!C137-'Surv-rate CEA'!C138)</f>
        <v>127.86299968593531</v>
      </c>
      <c r="D140" s="12">
        <f t="shared" si="59"/>
        <v>101.80641908166977</v>
      </c>
      <c r="E140" s="12">
        <f>C140-'Surv-rate CEA'!E138*'Unit cost and utilities'!$H$7-'Unit cost and utilities'!$G$14*('Surv-rate CEA'!C137-'Surv-rate CEA'!C138)</f>
        <v>1.9267127507811956</v>
      </c>
      <c r="F140" s="12">
        <f t="shared" si="60"/>
        <v>1.5340773033467594</v>
      </c>
      <c r="G140" s="12">
        <f>'Surv-rate CEA'!G138*'Unit cost and utilities'!$H$4+'Surv-rate CEA'!H138*'Unit cost and utilities'!$H$4+('Surv-rate CEA'!F137-'Surv-rate CEA'!F138)*'Unit cost and utilities'!$G$14</f>
        <v>203.30004260320234</v>
      </c>
      <c r="H140" s="12">
        <f t="shared" si="61"/>
        <v>161.87051287253351</v>
      </c>
      <c r="I140" s="12">
        <f>G140-'Surv-rate CEA'!H138*'Unit cost and utilities'!$H$4-('Surv-rate CEA'!F137-'Surv-rate CEA'!F138)*'Unit cost and utilities'!$G$14</f>
        <v>1.8330712358455328</v>
      </c>
      <c r="J140" s="12">
        <f t="shared" si="62"/>
        <v>1.4595185386032541</v>
      </c>
      <c r="K140" s="12">
        <f>'Surv-rate CEA'!K138*'Unit cost and utilities'!$H$10+'Surv-rate CEA'!J138*'Unit cost and utilities'!$H$10+('Surv-rate CEA'!I137-'Surv-rate CEA'!I138)*'Unit cost and utilities'!$G$14</f>
        <v>115.81480654228403</v>
      </c>
      <c r="L140" s="12">
        <f t="shared" si="63"/>
        <v>92.213468788212964</v>
      </c>
      <c r="M140" s="12">
        <f>K140-'Surv-rate CEA'!J138*'Unit cost and utilities'!$H$10-('Surv-rate CEA'!I137-'Surv-rate CEA'!I138)*'Unit cost and utilities'!$G$14</f>
        <v>3.9835202329349162</v>
      </c>
      <c r="N140" s="12">
        <f t="shared" si="64"/>
        <v>3.1717379636846763</v>
      </c>
      <c r="O140" s="12">
        <f>'Surv-rate CEA'!N138*'Unit cost and utilities'!$H$3+'Surv-rate CEA'!M138*'Unit cost and utilities'!$H$3+('Surv-rate CEA'!L137-'Surv-rate CEA'!L138)*'Unit cost and utilities'!$G$14</f>
        <v>203.30004260320234</v>
      </c>
      <c r="P140" s="12">
        <f t="shared" si="65"/>
        <v>161.87051287253351</v>
      </c>
      <c r="Q140" s="12">
        <f>O140-'Surv-rate CEA'!M138*'Unit cost and utilities'!$H$3-('Surv-rate CEA'!L137-'Surv-rate CEA'!L138)*'Unit cost and utilities'!$G$14</f>
        <v>195.4413046917287</v>
      </c>
      <c r="R140" s="12">
        <f t="shared" si="66"/>
        <v>155.61326904723867</v>
      </c>
      <c r="S140" s="12">
        <f>'Surv-rate CEA'!Q138*'Unit cost and utilities'!$H$11+'Surv-rate CEA'!P138*'Unit cost and utilities'!$H$11+('Surv-rate CEA'!O137-'Surv-rate CEA'!O138)*'Unit cost and utilities'!$G$14</f>
        <v>115.81480654228403</v>
      </c>
      <c r="T140" s="12">
        <f t="shared" si="67"/>
        <v>92.213468788212964</v>
      </c>
      <c r="U140" s="12">
        <f>S140-'Surv-rate CEA'!P138*'Unit cost and utilities'!$H$11-('Surv-rate CEA'!O137-'Surv-rate CEA'!O138)*'Unit cost and utilities'!$G$14</f>
        <v>3.9835202329349162</v>
      </c>
      <c r="V140" s="12">
        <f t="shared" si="68"/>
        <v>3.1717379636846763</v>
      </c>
      <c r="W140" s="12">
        <f>'Surv-rate CEA'!T138*'Unit cost and utilities'!$H$4+'Surv-rate CEA'!S138*'Unit cost and utilities'!$H$4+('Surv-rate CEA'!R137-'Surv-rate CEA'!R138)*'Unit cost and utilities'!$G$14</f>
        <v>203.30004260320234</v>
      </c>
      <c r="X140" s="12">
        <f t="shared" si="69"/>
        <v>161.87051287253351</v>
      </c>
      <c r="Y140" s="12">
        <f>W140-'Surv-rate CEA'!S138*'Unit cost and utilities'!$H$4-('Surv-rate CEA'!R137-'Surv-rate CEA'!R138)*'Unit cost and utilities'!$G$14</f>
        <v>195.4413046917287</v>
      </c>
      <c r="Z140" s="12">
        <f t="shared" si="70"/>
        <v>155.61326904723867</v>
      </c>
      <c r="AA140" s="12">
        <f>'Surv-rate CEA'!W138*'Unit cost and utilities'!$H$6+'Surv-rate CEA'!V138*'Unit cost and utilities'!$H$6+('Surv-rate CEA'!U137-'Surv-rate CEA'!U138)*'Unit cost and utilities'!$G$14</f>
        <v>122.61825815120645</v>
      </c>
      <c r="AB140" s="12">
        <f t="shared" si="71"/>
        <v>97.630477988693997</v>
      </c>
      <c r="AC140" s="12">
        <f>AA140-'Surv-rate CEA'!V138*'Unit cost and utilities'!$H$6-('Surv-rate CEA'!U137-'Surv-rate CEA'!U138)*'Unit cost and utilities'!$G$14</f>
        <v>10.745266043248328</v>
      </c>
      <c r="AD140" s="12">
        <f t="shared" si="72"/>
        <v>8.5555403879931493</v>
      </c>
      <c r="AE140" s="12">
        <f>'Surv-rate CEA'!Z138*'Unit cost and utilities'!$H$12+'Surv-rate CEA'!Y138*'Unit cost and utilities'!$H$12+('Surv-rate CEA'!X137-'Surv-rate CEA'!X138)*'Unit cost and utilities'!$G$14</f>
        <v>115.81480654228403</v>
      </c>
      <c r="AF140" s="12">
        <f t="shared" si="73"/>
        <v>92.213468788212964</v>
      </c>
      <c r="AG140" s="12">
        <f>AE140-'Surv-rate CEA'!Y138*'Unit cost and utilities'!$H$12-('Surv-rate CEA'!X137-'Surv-rate CEA'!X138)*'Unit cost and utilities'!$G$14</f>
        <v>3.9835202329349162</v>
      </c>
      <c r="AH140" s="12">
        <f t="shared" si="74"/>
        <v>3.1717379636846763</v>
      </c>
      <c r="AI140" s="12">
        <f>'Surv-rate CEA'!AC138*'Unit cost and utilities'!$H$5+'Surv-rate CEA'!AB138*'Unit cost and utilities'!$H$5+('Surv-rate CEA'!AA137-'Surv-rate CEA'!AA138)*'Unit cost and utilities'!$G$14</f>
        <v>208.96449614097855</v>
      </c>
      <c r="AJ140" s="12">
        <f t="shared" si="75"/>
        <v>166.3806348949478</v>
      </c>
      <c r="AK140" s="12">
        <f>AI140-'Surv-rate CEA'!AB138*'Unit cost and utilities'!$H$5-('Surv-rate CEA'!AA137-'Surv-rate CEA'!AA138)*'Unit cost and utilities'!$G$14</f>
        <v>7.5991621978111077</v>
      </c>
      <c r="AL140" s="12">
        <f t="shared" si="76"/>
        <v>6.0505657874460121</v>
      </c>
      <c r="AM140" s="12">
        <f>'Surv-rate CEA'!AF138*'Unit cost and utilities'!$H$9+'Surv-rate CEA'!AE138*'Unit cost and utilities'!$H$9+('Surv-rate CEA'!AD137-'Surv-rate CEA'!AD138)*'Unit cost and utilities'!G147</f>
        <v>179.5683749306352</v>
      </c>
      <c r="AN140" s="12">
        <f t="shared" si="77"/>
        <v>142.97500666264716</v>
      </c>
      <c r="AO140" s="12">
        <f>AM140-'Surv-rate CEA'!AE138*'Unit cost and utilities'!$H$9-('Surv-rate CEA'!AD137-'Surv-rate CEA'!AD138)*'Unit cost and utilities'!G147</f>
        <v>8.605973147517318</v>
      </c>
      <c r="AP140" s="12">
        <f t="shared" si="78"/>
        <v>6.8522036164784188</v>
      </c>
      <c r="AQ140" s="13">
        <f>'Surv-rate CEA'!AI138*'Unit cost and utilities'!$H$4+'Surv-rate CEA'!AH138*'Unit cost and utilities'!$H$4+('Surv-rate CEA'!AG137-'Surv-rate CEA'!AG138)*'Unit cost and utilities'!$G$14</f>
        <v>203.30004260320234</v>
      </c>
      <c r="AR140" s="12">
        <f t="shared" si="79"/>
        <v>161.87051287253351</v>
      </c>
      <c r="AS140" s="13">
        <f>AQ140-'Surv-rate CEA'!AH138*'Unit cost and utilities'!$H$4-('Surv-rate CEA'!AG137-'Surv-rate CEA'!AG138)*'Unit cost and utilities'!$G$14</f>
        <v>195.4413046917287</v>
      </c>
      <c r="AT140" s="12">
        <f t="shared" si="80"/>
        <v>155.61326904723867</v>
      </c>
      <c r="AU140" s="12">
        <f>'Surv-rate CEA'!AL138*'Unit cost and utilities'!$H$8+'Surv-rate CEA'!AK138*'Unit cost and utilities'!$H$8+('Surv-rate CEA'!AJ137-'Surv-rate CEA'!AJ138)*'Unit cost and utilities'!$G$14</f>
        <v>100.25373128200079</v>
      </c>
      <c r="AV140" s="12">
        <f t="shared" si="81"/>
        <v>79.823509588123414</v>
      </c>
      <c r="AW140" s="12">
        <f>AU140-'Surv-rate CEA'!AK138*'Unit cost and utilities'!$H$8-('Surv-rate CEA'!AJ137-'Surv-rate CEA'!AJ138)*'Unit cost and utilities'!$G$14</f>
        <v>11.940200056563244</v>
      </c>
      <c r="AX140" s="12">
        <f t="shared" si="82"/>
        <v>9.5069645938485472</v>
      </c>
      <c r="AY140" s="12">
        <f>'Surv-rate CEA'!AO138*'Unit cost and utilities'!$H$5+'Surv-rate CEA'!AN138*'Unit cost and utilities'!$H$5+('Surv-rate CEA'!AM137-'Surv-rate CEA'!AM138)*'Unit cost and utilities'!$G$14</f>
        <v>208.96449614097855</v>
      </c>
      <c r="AZ140" s="12">
        <f t="shared" si="83"/>
        <v>166.3806348949478</v>
      </c>
      <c r="BA140" s="12">
        <f>AY140-'Surv-rate CEA'!AN138*'Unit cost and utilities'!$H$5-('Surv-rate CEA'!AM137-'Surv-rate CEA'!AM138)*'Unit cost and utilities'!$G$14</f>
        <v>7.5991621978111077</v>
      </c>
      <c r="BB140" s="12">
        <f t="shared" si="84"/>
        <v>6.0505657874460121</v>
      </c>
    </row>
    <row r="141" spans="1:54">
      <c r="A141" s="12">
        <v>136</v>
      </c>
      <c r="B141" s="12">
        <f t="shared" si="85"/>
        <v>7.7671232876712333</v>
      </c>
      <c r="C141" s="12">
        <f>'Surv-rate CEA'!D139*'Unit cost and utilities'!$H$7+'Surv-rate CEA'!E139*'Unit cost and utilities'!$H$7+'Unit cost and utilities'!$G$14*('Surv-rate CEA'!C138-'Surv-rate CEA'!C139)</f>
        <v>126.3291680329676</v>
      </c>
      <c r="D141" s="12">
        <f t="shared" si="59"/>
        <v>100.41424542637129</v>
      </c>
      <c r="E141" s="12">
        <f>C141-'Surv-rate CEA'!E139*'Unit cost and utilities'!$H$7-'Unit cost and utilities'!$G$14*('Surv-rate CEA'!C138-'Surv-rate CEA'!C139)</f>
        <v>1.8698030488454691</v>
      </c>
      <c r="F141" s="12">
        <f t="shared" si="60"/>
        <v>1.4862352469284736</v>
      </c>
      <c r="G141" s="12">
        <f>'Surv-rate CEA'!G139*'Unit cost and utilities'!$H$4+'Surv-rate CEA'!H139*'Unit cost and utilities'!$H$4+('Surv-rate CEA'!F138-'Surv-rate CEA'!F139)*'Unit cost and utilities'!$G$14</f>
        <v>200.66882242365793</v>
      </c>
      <c r="H141" s="12">
        <f t="shared" si="61"/>
        <v>159.50400606621301</v>
      </c>
      <c r="I141" s="12">
        <f>G141-'Surv-rate CEA'!H139*'Unit cost and utilities'!$H$4-('Surv-rate CEA'!F138-'Surv-rate CEA'!F139)*'Unit cost and utilities'!$G$14</f>
        <v>1.7741251822018391</v>
      </c>
      <c r="J141" s="12">
        <f t="shared" si="62"/>
        <v>1.4101845538651119</v>
      </c>
      <c r="K141" s="12">
        <f>'Surv-rate CEA'!K139*'Unit cost and utilities'!$H$10+'Surv-rate CEA'!J139*'Unit cost and utilities'!$H$10+('Surv-rate CEA'!I138-'Surv-rate CEA'!I139)*'Unit cost and utilities'!$G$14</f>
        <v>114.39430917317424</v>
      </c>
      <c r="L141" s="12">
        <f t="shared" si="63"/>
        <v>90.927680563032339</v>
      </c>
      <c r="M141" s="12">
        <f>K141-'Surv-rate CEA'!J139*'Unit cost and utilities'!$H$10-('Surv-rate CEA'!I138-'Surv-rate CEA'!I139)*'Unit cost and utilities'!$G$14</f>
        <v>3.8738384417010909</v>
      </c>
      <c r="N141" s="12">
        <f t="shared" si="64"/>
        <v>3.0791666729378946</v>
      </c>
      <c r="O141" s="12">
        <f>'Surv-rate CEA'!N139*'Unit cost and utilities'!$H$3+'Surv-rate CEA'!M139*'Unit cost and utilities'!$H$3+('Surv-rate CEA'!L138-'Surv-rate CEA'!L139)*'Unit cost and utilities'!$G$14</f>
        <v>200.66882242365793</v>
      </c>
      <c r="P141" s="12">
        <f t="shared" si="65"/>
        <v>159.50400606621301</v>
      </c>
      <c r="Q141" s="12">
        <f>O141-'Surv-rate CEA'!M139*'Unit cost and utilities'!$H$3-('Surv-rate CEA'!L138-'Surv-rate CEA'!L139)*'Unit cost and utilities'!$G$14</f>
        <v>192.97607498346892</v>
      </c>
      <c r="R141" s="12">
        <f t="shared" si="66"/>
        <v>153.38933404319579</v>
      </c>
      <c r="S141" s="12">
        <f>'Surv-rate CEA'!Q139*'Unit cost and utilities'!$H$11+'Surv-rate CEA'!P139*'Unit cost and utilities'!$H$11+('Surv-rate CEA'!O138-'Surv-rate CEA'!O139)*'Unit cost and utilities'!$G$14</f>
        <v>114.39430917317424</v>
      </c>
      <c r="T141" s="12">
        <f t="shared" si="67"/>
        <v>90.927680563032339</v>
      </c>
      <c r="U141" s="12">
        <f>S141-'Surv-rate CEA'!P139*'Unit cost and utilities'!$H$11-('Surv-rate CEA'!O138-'Surv-rate CEA'!O139)*'Unit cost and utilities'!$G$14</f>
        <v>3.8738384417010909</v>
      </c>
      <c r="V141" s="12">
        <f t="shared" si="68"/>
        <v>3.0791666729378946</v>
      </c>
      <c r="W141" s="12">
        <f>'Surv-rate CEA'!T139*'Unit cost and utilities'!$H$4+'Surv-rate CEA'!S139*'Unit cost and utilities'!$H$4+('Surv-rate CEA'!R138-'Surv-rate CEA'!R139)*'Unit cost and utilities'!$G$14</f>
        <v>200.66882242365793</v>
      </c>
      <c r="X141" s="12">
        <f t="shared" si="69"/>
        <v>159.50400606621301</v>
      </c>
      <c r="Y141" s="12">
        <f>W141-'Surv-rate CEA'!S139*'Unit cost and utilities'!$H$4-('Surv-rate CEA'!R138-'Surv-rate CEA'!R139)*'Unit cost and utilities'!$G$14</f>
        <v>192.97607498346892</v>
      </c>
      <c r="Z141" s="12">
        <f t="shared" si="70"/>
        <v>153.38933404319579</v>
      </c>
      <c r="AA141" s="12">
        <f>'Surv-rate CEA'!W139*'Unit cost and utilities'!$H$6+'Surv-rate CEA'!V139*'Unit cost and utilities'!$H$6+('Surv-rate CEA'!U138-'Surv-rate CEA'!U139)*'Unit cost and utilities'!$G$14</f>
        <v>121.13328831229352</v>
      </c>
      <c r="AB141" s="12">
        <f t="shared" si="71"/>
        <v>96.284238480219983</v>
      </c>
      <c r="AC141" s="12">
        <f>AA141-'Surv-rate CEA'!V139*'Unit cost and utilities'!$H$6-('Surv-rate CEA'!U138-'Surv-rate CEA'!U139)*'Unit cost and utilities'!$G$14</f>
        <v>10.480632901438883</v>
      </c>
      <c r="AD141" s="12">
        <f t="shared" si="72"/>
        <v>8.3306560216888634</v>
      </c>
      <c r="AE141" s="12">
        <f>'Surv-rate CEA'!Z139*'Unit cost and utilities'!$H$12+'Surv-rate CEA'!Y139*'Unit cost and utilities'!$H$12+('Surv-rate CEA'!X138-'Surv-rate CEA'!X139)*'Unit cost and utilities'!$G$14</f>
        <v>114.39430917317424</v>
      </c>
      <c r="AF141" s="12">
        <f t="shared" si="73"/>
        <v>90.927680563032339</v>
      </c>
      <c r="AG141" s="12">
        <f>AE141-'Surv-rate CEA'!Y139*'Unit cost and utilities'!$H$12-('Surv-rate CEA'!X138-'Surv-rate CEA'!X139)*'Unit cost and utilities'!$G$14</f>
        <v>3.8738384417010909</v>
      </c>
      <c r="AH141" s="12">
        <f t="shared" si="74"/>
        <v>3.0791666729378946</v>
      </c>
      <c r="AI141" s="12">
        <f>'Surv-rate CEA'!AC139*'Unit cost and utilities'!$H$5+'Surv-rate CEA'!AB139*'Unit cost and utilities'!$H$5+('Surv-rate CEA'!AA138-'Surv-rate CEA'!AA139)*'Unit cost and utilities'!$G$14</f>
        <v>206.281985456635</v>
      </c>
      <c r="AJ141" s="12">
        <f t="shared" si="75"/>
        <v>163.96569562839318</v>
      </c>
      <c r="AK141" s="12">
        <f>AI141-'Surv-rate CEA'!AB139*'Unit cost and utilities'!$H$5-('Surv-rate CEA'!AA138-'Surv-rate CEA'!AA139)*'Unit cost and utilities'!$G$14</f>
        <v>7.3838033241291221</v>
      </c>
      <c r="AL141" s="12">
        <f t="shared" si="76"/>
        <v>5.8691041088441871</v>
      </c>
      <c r="AM141" s="12">
        <f>'Surv-rate CEA'!AF139*'Unit cost and utilities'!$H$9+'Surv-rate CEA'!AE139*'Unit cost and utilities'!$H$9+('Surv-rate CEA'!AD138-'Surv-rate CEA'!AD139)*'Unit cost and utilities'!G148</f>
        <v>177.67131733118279</v>
      </c>
      <c r="AN141" s="12">
        <f t="shared" si="77"/>
        <v>141.22416494553548</v>
      </c>
      <c r="AO141" s="12">
        <f>AM141-'Surv-rate CEA'!AE139*'Unit cost and utilities'!$H$9-('Surv-rate CEA'!AD138-'Surv-rate CEA'!AD139)*'Unit cost and utilities'!G148</f>
        <v>8.3882660213594704</v>
      </c>
      <c r="AP141" s="12">
        <f t="shared" si="78"/>
        <v>6.6675132598883975</v>
      </c>
      <c r="AQ141" s="13">
        <f>'Surv-rate CEA'!AI139*'Unit cost and utilities'!$H$4+'Surv-rate CEA'!AH139*'Unit cost and utilities'!$H$4+('Surv-rate CEA'!AG138-'Surv-rate CEA'!AG139)*'Unit cost and utilities'!$G$14</f>
        <v>200.66882242365793</v>
      </c>
      <c r="AR141" s="12">
        <f t="shared" si="79"/>
        <v>159.50400606621301</v>
      </c>
      <c r="AS141" s="13">
        <f>AQ141-'Surv-rate CEA'!AH139*'Unit cost and utilities'!$H$4-('Surv-rate CEA'!AG138-'Surv-rate CEA'!AG139)*'Unit cost and utilities'!$G$14</f>
        <v>192.97607498346892</v>
      </c>
      <c r="AT141" s="12">
        <f t="shared" si="80"/>
        <v>153.38933404319579</v>
      </c>
      <c r="AU141" s="12">
        <f>'Surv-rate CEA'!AL139*'Unit cost and utilities'!$H$8+'Surv-rate CEA'!AK139*'Unit cost and utilities'!$H$8+('Surv-rate CEA'!AJ138-'Surv-rate CEA'!AJ139)*'Unit cost and utilities'!$G$14</f>
        <v>98.985609806938484</v>
      </c>
      <c r="AV141" s="12">
        <f t="shared" si="81"/>
        <v>78.679892154748131</v>
      </c>
      <c r="AW141" s="12">
        <f>AU141-'Surv-rate CEA'!AK139*'Unit cost and utilities'!$H$8-('Surv-rate CEA'!AJ138-'Surv-rate CEA'!AJ139)*'Unit cost and utilities'!$G$14</f>
        <v>11.649984985277467</v>
      </c>
      <c r="AX141" s="12">
        <f t="shared" si="82"/>
        <v>9.260129467645255</v>
      </c>
      <c r="AY141" s="12">
        <f>'Surv-rate CEA'!AO139*'Unit cost and utilities'!$H$5+'Surv-rate CEA'!AN139*'Unit cost and utilities'!$H$5+('Surv-rate CEA'!AM138-'Surv-rate CEA'!AM139)*'Unit cost and utilities'!$G$14</f>
        <v>206.281985456635</v>
      </c>
      <c r="AZ141" s="12">
        <f t="shared" si="83"/>
        <v>163.96569562839318</v>
      </c>
      <c r="BA141" s="12">
        <f>AY141-'Surv-rate CEA'!AN139*'Unit cost and utilities'!$H$5-('Surv-rate CEA'!AM138-'Surv-rate CEA'!AM139)*'Unit cost and utilities'!$G$14</f>
        <v>7.3838033241291221</v>
      </c>
      <c r="BB141" s="12">
        <f t="shared" si="84"/>
        <v>5.8691041088441871</v>
      </c>
    </row>
    <row r="142" spans="1:54">
      <c r="A142" s="12">
        <v>137</v>
      </c>
      <c r="B142" s="12">
        <f t="shared" si="85"/>
        <v>7.8246575342465752</v>
      </c>
      <c r="C142" s="12">
        <f>'Surv-rate CEA'!D140*'Unit cost and utilities'!$H$7+'Surv-rate CEA'!E140*'Unit cost and utilities'!$H$7+'Unit cost and utilities'!$G$14*('Surv-rate CEA'!C139-'Surv-rate CEA'!C140)</f>
        <v>124.82117060732146</v>
      </c>
      <c r="D142" s="12">
        <f t="shared" si="59"/>
        <v>99.047008736968039</v>
      </c>
      <c r="E142" s="12">
        <f>C142-'Surv-rate CEA'!E140*'Unit cost and utilities'!$H$7-'Unit cost and utilities'!$G$14*('Surv-rate CEA'!C139-'Surv-rate CEA'!C140)</f>
        <v>1.8148265353579234</v>
      </c>
      <c r="F142" s="12">
        <f t="shared" si="60"/>
        <v>1.440085354344002</v>
      </c>
      <c r="G142" s="12">
        <f>'Surv-rate CEA'!G140*'Unit cost and utilities'!$H$4+'Surv-rate CEA'!H140*'Unit cost and utilities'!$H$4+('Surv-rate CEA'!F139-'Surv-rate CEA'!F140)*'Unit cost and utilities'!$G$14</f>
        <v>198.08466683947353</v>
      </c>
      <c r="H142" s="12">
        <f t="shared" si="61"/>
        <v>157.18242051126808</v>
      </c>
      <c r="I142" s="12">
        <f>G142-'Surv-rate CEA'!H140*'Unit cost and utilities'!$H$4-('Surv-rate CEA'!F139-'Surv-rate CEA'!F140)*'Unit cost and utilities'!$G$14</f>
        <v>1.7173429331927244</v>
      </c>
      <c r="J142" s="12">
        <f t="shared" si="62"/>
        <v>1.3627310149447749</v>
      </c>
      <c r="K142" s="12">
        <f>'Surv-rate CEA'!K140*'Unit cost and utilities'!$H$10+'Surv-rate CEA'!J140*'Unit cost and utilities'!$H$10+('Surv-rate CEA'!I139-'Surv-rate CEA'!I140)*'Unit cost and utilities'!$G$14</f>
        <v>112.99818633086183</v>
      </c>
      <c r="L142" s="12">
        <f t="shared" si="63"/>
        <v>89.665337172522328</v>
      </c>
      <c r="M142" s="12">
        <f>K142-'Surv-rate CEA'!J140*'Unit cost and utilities'!$H$10-('Surv-rate CEA'!I139-'Surv-rate CEA'!I140)*'Unit cost and utilities'!$G$14</f>
        <v>3.7676510568233574</v>
      </c>
      <c r="N142" s="12">
        <f t="shared" si="64"/>
        <v>2.9896736693570243</v>
      </c>
      <c r="O142" s="12">
        <f>'Surv-rate CEA'!N140*'Unit cost and utilities'!$H$3+'Surv-rate CEA'!M140*'Unit cost and utilities'!$H$3+('Surv-rate CEA'!L139-'Surv-rate CEA'!L140)*'Unit cost and utilities'!$G$14</f>
        <v>198.08466683947353</v>
      </c>
      <c r="P142" s="12">
        <f t="shared" si="65"/>
        <v>157.18242051126808</v>
      </c>
      <c r="Q142" s="12">
        <f>O142-'Surv-rate CEA'!M140*'Unit cost and utilities'!$H$3-('Surv-rate CEA'!L139-'Surv-rate CEA'!L140)*'Unit cost and utilities'!$G$14</f>
        <v>190.55328362111058</v>
      </c>
      <c r="R142" s="12">
        <f t="shared" si="66"/>
        <v>151.20618286022577</v>
      </c>
      <c r="S142" s="12">
        <f>'Surv-rate CEA'!Q140*'Unit cost and utilities'!$H$11+'Surv-rate CEA'!P140*'Unit cost and utilities'!$H$11+('Surv-rate CEA'!O139-'Surv-rate CEA'!O140)*'Unit cost and utilities'!$G$14</f>
        <v>112.99818633086183</v>
      </c>
      <c r="T142" s="12">
        <f t="shared" si="67"/>
        <v>89.665337172522328</v>
      </c>
      <c r="U142" s="12">
        <f>S142-'Surv-rate CEA'!P140*'Unit cost and utilities'!$H$11-('Surv-rate CEA'!O139-'Surv-rate CEA'!O140)*'Unit cost and utilities'!$G$14</f>
        <v>3.7676510568233574</v>
      </c>
      <c r="V142" s="12">
        <f t="shared" si="68"/>
        <v>2.9896736693570243</v>
      </c>
      <c r="W142" s="12">
        <f>'Surv-rate CEA'!T140*'Unit cost and utilities'!$H$4+'Surv-rate CEA'!S140*'Unit cost and utilities'!$H$4+('Surv-rate CEA'!R139-'Surv-rate CEA'!R140)*'Unit cost and utilities'!$G$14</f>
        <v>198.08466683947353</v>
      </c>
      <c r="X142" s="12">
        <f t="shared" si="69"/>
        <v>157.18242051126808</v>
      </c>
      <c r="Y142" s="12">
        <f>W142-'Surv-rate CEA'!S140*'Unit cost and utilities'!$H$4-('Surv-rate CEA'!R139-'Surv-rate CEA'!R140)*'Unit cost and utilities'!$G$14</f>
        <v>190.55328362111058</v>
      </c>
      <c r="Z142" s="12">
        <f t="shared" si="70"/>
        <v>151.20618286022577</v>
      </c>
      <c r="AA142" s="12">
        <f>'Surv-rate CEA'!W140*'Unit cost and utilities'!$H$6+'Surv-rate CEA'!V140*'Unit cost and utilities'!$H$6+('Surv-rate CEA'!U139-'Surv-rate CEA'!U140)*'Unit cost and utilities'!$G$14</f>
        <v>119.67352983762406</v>
      </c>
      <c r="AB142" s="12">
        <f t="shared" si="71"/>
        <v>94.962297643407069</v>
      </c>
      <c r="AC142" s="12">
        <f>AA142-'Surv-rate CEA'!V140*'Unit cost and utilities'!$H$6-('Surv-rate CEA'!U139-'Surv-rate CEA'!U140)*'Unit cost and utilities'!$G$14</f>
        <v>10.223612979933547</v>
      </c>
      <c r="AD142" s="12">
        <f t="shared" si="72"/>
        <v>8.1125523756902016</v>
      </c>
      <c r="AE142" s="12">
        <f>'Surv-rate CEA'!Z140*'Unit cost and utilities'!$H$12+'Surv-rate CEA'!Y140*'Unit cost and utilities'!$H$12+('Surv-rate CEA'!X139-'Surv-rate CEA'!X140)*'Unit cost and utilities'!$G$14</f>
        <v>112.99818633086183</v>
      </c>
      <c r="AF142" s="12">
        <f t="shared" si="73"/>
        <v>89.665337172522328</v>
      </c>
      <c r="AG142" s="12">
        <f>AE142-'Surv-rate CEA'!Y140*'Unit cost and utilities'!$H$12-('Surv-rate CEA'!X139-'Surv-rate CEA'!X140)*'Unit cost and utilities'!$G$14</f>
        <v>3.7676510568233574</v>
      </c>
      <c r="AH142" s="12">
        <f t="shared" si="74"/>
        <v>2.9896736693570243</v>
      </c>
      <c r="AI142" s="12">
        <f>'Surv-rate CEA'!AC140*'Unit cost and utilities'!$H$5+'Surv-rate CEA'!AB140*'Unit cost and utilities'!$H$5+('Surv-rate CEA'!AA139-'Surv-rate CEA'!AA140)*'Unit cost and utilities'!$G$14</f>
        <v>203.64713271084383</v>
      </c>
      <c r="AJ142" s="12">
        <f t="shared" si="75"/>
        <v>161.59630000847241</v>
      </c>
      <c r="AK142" s="12">
        <f>AI142-'Surv-rate CEA'!AB140*'Unit cost and utilities'!$H$5-('Surv-rate CEA'!AA139-'Surv-rate CEA'!AA140)*'Unit cost and utilities'!$G$14</f>
        <v>7.1754888631748921</v>
      </c>
      <c r="AL142" s="12">
        <f t="shared" si="76"/>
        <v>5.693831460359764</v>
      </c>
      <c r="AM142" s="12">
        <f>'Surv-rate CEA'!AF140*'Unit cost and utilities'!$H$9+'Surv-rate CEA'!AE140*'Unit cost and utilities'!$H$9+('Surv-rate CEA'!AD139-'Surv-rate CEA'!AD140)*'Unit cost and utilities'!G149</f>
        <v>175.80280342880937</v>
      </c>
      <c r="AN142" s="12">
        <f t="shared" si="77"/>
        <v>139.50151022037764</v>
      </c>
      <c r="AO142" s="12">
        <f>AM142-'Surv-rate CEA'!AE140*'Unit cost and utilities'!$H$9-('Surv-rate CEA'!AD139-'Surv-rate CEA'!AD140)*'Unit cost and utilities'!G149</f>
        <v>8.1769778499044605</v>
      </c>
      <c r="AP142" s="12">
        <f t="shared" si="78"/>
        <v>6.4885242831873882</v>
      </c>
      <c r="AQ142" s="13">
        <f>'Surv-rate CEA'!AI140*'Unit cost and utilities'!$H$4+'Surv-rate CEA'!AH140*'Unit cost and utilities'!$H$4+('Surv-rate CEA'!AG139-'Surv-rate CEA'!AG140)*'Unit cost and utilities'!$G$14</f>
        <v>198.08466683947353</v>
      </c>
      <c r="AR142" s="12">
        <f t="shared" si="79"/>
        <v>157.18242051126808</v>
      </c>
      <c r="AS142" s="13">
        <f>AQ142-'Surv-rate CEA'!AH140*'Unit cost and utilities'!$H$4-('Surv-rate CEA'!AG139-'Surv-rate CEA'!AG140)*'Unit cost and utilities'!$G$14</f>
        <v>190.55328362111058</v>
      </c>
      <c r="AT142" s="12">
        <f t="shared" si="80"/>
        <v>151.20618286022577</v>
      </c>
      <c r="AU142" s="12">
        <f>'Surv-rate CEA'!AL140*'Unit cost and utilities'!$H$8+'Surv-rate CEA'!AK140*'Unit cost and utilities'!$H$8+('Surv-rate CEA'!AJ139-'Surv-rate CEA'!AJ140)*'Unit cost and utilities'!$G$14</f>
        <v>97.739816155743341</v>
      </c>
      <c r="AV142" s="12">
        <f t="shared" si="81"/>
        <v>77.557648094671251</v>
      </c>
      <c r="AW142" s="12">
        <f>AU142-'Surv-rate CEA'!AK140*'Unit cost and utilities'!$H$8-('Surv-rate CEA'!AJ139-'Surv-rate CEA'!AJ140)*'Unit cost and utilities'!$G$14</f>
        <v>11.368018922045747</v>
      </c>
      <c r="AX142" s="12">
        <f t="shared" si="82"/>
        <v>9.0206514168666097</v>
      </c>
      <c r="AY142" s="12">
        <f>'Surv-rate CEA'!AO140*'Unit cost and utilities'!$H$5+'Surv-rate CEA'!AN140*'Unit cost and utilities'!$H$5+('Surv-rate CEA'!AM139-'Surv-rate CEA'!AM140)*'Unit cost and utilities'!$G$14</f>
        <v>203.64713271084383</v>
      </c>
      <c r="AZ142" s="12">
        <f t="shared" si="83"/>
        <v>161.59630000847241</v>
      </c>
      <c r="BA142" s="12">
        <f>AY142-'Surv-rate CEA'!AN140*'Unit cost and utilities'!$H$5-('Surv-rate CEA'!AM139-'Surv-rate CEA'!AM140)*'Unit cost and utilities'!$G$14</f>
        <v>7.1754888631748921</v>
      </c>
      <c r="BB142" s="12">
        <f t="shared" si="84"/>
        <v>5.693831460359764</v>
      </c>
    </row>
    <row r="143" spans="1:54">
      <c r="A143" s="12">
        <v>138</v>
      </c>
      <c r="B143" s="12">
        <f t="shared" si="85"/>
        <v>7.882191780821918</v>
      </c>
      <c r="C143" s="12">
        <f>'Surv-rate CEA'!D141*'Unit cost and utilities'!$H$7+'Surv-rate CEA'!E141*'Unit cost and utilities'!$H$7+'Unit cost and utilities'!$G$14*('Surv-rate CEA'!C140-'Surv-rate CEA'!C141)</f>
        <v>123.33843771492728</v>
      </c>
      <c r="D143" s="12">
        <f t="shared" si="59"/>
        <v>97.704142163674192</v>
      </c>
      <c r="E143" s="12">
        <f>C143-'Surv-rate CEA'!E141*'Unit cost and utilities'!$H$7-'Unit cost and utilities'!$G$14*('Surv-rate CEA'!C140-'Surv-rate CEA'!C141)</f>
        <v>1.7617086338522032</v>
      </c>
      <c r="F143" s="12">
        <f t="shared" si="60"/>
        <v>1.3955603297870862</v>
      </c>
      <c r="G143" s="12">
        <f>'Surv-rate CEA'!G141*'Unit cost and utilities'!$H$4+'Surv-rate CEA'!H141*'Unit cost and utilities'!$H$4+('Surv-rate CEA'!F140-'Surv-rate CEA'!F141)*'Unit cost and utilities'!$G$14</f>
        <v>195.54648548402417</v>
      </c>
      <c r="H143" s="12">
        <f t="shared" si="61"/>
        <v>154.90468317344062</v>
      </c>
      <c r="I143" s="12">
        <f>G143-'Surv-rate CEA'!H141*'Unit cost and utilities'!$H$4-('Surv-rate CEA'!F140-'Surv-rate CEA'!F141)*'Unit cost and utilities'!$G$14</f>
        <v>1.6626348630751462</v>
      </c>
      <c r="J143" s="12">
        <f t="shared" si="62"/>
        <v>1.317077758059803</v>
      </c>
      <c r="K143" s="12">
        <f>'Surv-rate CEA'!K141*'Unit cost and utilities'!$H$10+'Surv-rate CEA'!J141*'Unit cost and utilities'!$H$10+('Surv-rate CEA'!I140-'Surv-rate CEA'!I141)*'Unit cost and utilities'!$G$14</f>
        <v>111.62589179243658</v>
      </c>
      <c r="L143" s="12">
        <f t="shared" si="63"/>
        <v>88.425897091731827</v>
      </c>
      <c r="M143" s="12">
        <f>K143-'Surv-rate CEA'!J141*'Unit cost and utilities'!$H$10-('Surv-rate CEA'!I140-'Surv-rate CEA'!I141)*'Unit cost and utilities'!$G$14</f>
        <v>3.6648309833176382</v>
      </c>
      <c r="N143" s="12">
        <f t="shared" si="64"/>
        <v>2.903143367418934</v>
      </c>
      <c r="O143" s="12">
        <f>'Surv-rate CEA'!N141*'Unit cost and utilities'!$H$3+'Surv-rate CEA'!M141*'Unit cost and utilities'!$H$3+('Surv-rate CEA'!L140-'Surv-rate CEA'!L141)*'Unit cost and utilities'!$G$14</f>
        <v>195.54648548402417</v>
      </c>
      <c r="P143" s="12">
        <f t="shared" si="65"/>
        <v>154.90468317344062</v>
      </c>
      <c r="Q143" s="12">
        <f>O143-'Surv-rate CEA'!M141*'Unit cost and utilities'!$H$3-('Surv-rate CEA'!L140-'Surv-rate CEA'!L141)*'Unit cost and utilities'!$G$14</f>
        <v>188.17199992663367</v>
      </c>
      <c r="R143" s="12">
        <f t="shared" si="66"/>
        <v>149.06288885017719</v>
      </c>
      <c r="S143" s="12">
        <f>'Surv-rate CEA'!Q141*'Unit cost and utilities'!$H$11+'Surv-rate CEA'!P141*'Unit cost and utilities'!$H$11+('Surv-rate CEA'!O140-'Surv-rate CEA'!O141)*'Unit cost and utilities'!$G$14</f>
        <v>111.62589179243658</v>
      </c>
      <c r="T143" s="12">
        <f t="shared" si="67"/>
        <v>88.425897091731827</v>
      </c>
      <c r="U143" s="12">
        <f>S143-'Surv-rate CEA'!P141*'Unit cost and utilities'!$H$11-('Surv-rate CEA'!O140-'Surv-rate CEA'!O141)*'Unit cost and utilities'!$G$14</f>
        <v>3.6648309833176382</v>
      </c>
      <c r="V143" s="12">
        <f t="shared" si="68"/>
        <v>2.903143367418934</v>
      </c>
      <c r="W143" s="12">
        <f>'Surv-rate CEA'!T141*'Unit cost and utilities'!$H$4+'Surv-rate CEA'!S141*'Unit cost and utilities'!$H$4+('Surv-rate CEA'!R140-'Surv-rate CEA'!R141)*'Unit cost and utilities'!$G$14</f>
        <v>195.54648548402417</v>
      </c>
      <c r="X143" s="12">
        <f t="shared" si="69"/>
        <v>154.90468317344062</v>
      </c>
      <c r="Y143" s="12">
        <f>W143-'Surv-rate CEA'!S141*'Unit cost and utilities'!$H$4-('Surv-rate CEA'!R140-'Surv-rate CEA'!R141)*'Unit cost and utilities'!$G$14</f>
        <v>188.17199992663367</v>
      </c>
      <c r="Z143" s="12">
        <f t="shared" si="70"/>
        <v>149.06288885017719</v>
      </c>
      <c r="AA143" s="12">
        <f>'Surv-rate CEA'!W141*'Unit cost and utilities'!$H$6+'Surv-rate CEA'!V141*'Unit cost and utilities'!$H$6+('Surv-rate CEA'!U140-'Surv-rate CEA'!U141)*'Unit cost and utilities'!$G$14</f>
        <v>118.2384229203541</v>
      </c>
      <c r="AB143" s="12">
        <f t="shared" si="71"/>
        <v>93.664099337142488</v>
      </c>
      <c r="AC143" s="12">
        <f>AA143-'Surv-rate CEA'!V141*'Unit cost and utilities'!$H$6-('Surv-rate CEA'!U140-'Surv-rate CEA'!U141)*'Unit cost and utilities'!$G$14</f>
        <v>9.9739542131927692</v>
      </c>
      <c r="AD143" s="12">
        <f t="shared" si="72"/>
        <v>7.9009971135853228</v>
      </c>
      <c r="AE143" s="12">
        <f>'Surv-rate CEA'!Z141*'Unit cost and utilities'!$H$12+'Surv-rate CEA'!Y141*'Unit cost and utilities'!$H$12+('Surv-rate CEA'!X140-'Surv-rate CEA'!X141)*'Unit cost and utilities'!$G$14</f>
        <v>111.62589179243658</v>
      </c>
      <c r="AF143" s="12">
        <f t="shared" si="73"/>
        <v>88.425897091731827</v>
      </c>
      <c r="AG143" s="12">
        <f>AE143-'Surv-rate CEA'!Y141*'Unit cost and utilities'!$H$12-('Surv-rate CEA'!X140-'Surv-rate CEA'!X141)*'Unit cost and utilities'!$G$14</f>
        <v>3.6648309833176382</v>
      </c>
      <c r="AH143" s="12">
        <f t="shared" si="74"/>
        <v>2.903143367418934</v>
      </c>
      <c r="AI143" s="12">
        <f>'Surv-rate CEA'!AC141*'Unit cost and utilities'!$H$5+'Surv-rate CEA'!AB141*'Unit cost and utilities'!$H$5+('Surv-rate CEA'!AA140-'Surv-rate CEA'!AA141)*'Unit cost and utilities'!$G$14</f>
        <v>201.0588401685288</v>
      </c>
      <c r="AJ143" s="12">
        <f t="shared" si="75"/>
        <v>159.27136638858121</v>
      </c>
      <c r="AK143" s="12">
        <f>AI143-'Surv-rate CEA'!AB141*'Unit cost and utilities'!$H$5-('Surv-rate CEA'!AA140-'Surv-rate CEA'!AA141)*'Unit cost and utilities'!$G$14</f>
        <v>6.9739563251682117</v>
      </c>
      <c r="AL143" s="12">
        <f t="shared" si="76"/>
        <v>5.5245099002500488</v>
      </c>
      <c r="AM143" s="12">
        <f>'Surv-rate CEA'!AF141*'Unit cost and utilities'!$H$9+'Surv-rate CEA'!AE141*'Unit cost and utilities'!$H$9+('Surv-rate CEA'!AD140-'Surv-rate CEA'!AD141)*'Unit cost and utilities'!G150</f>
        <v>173.96226517636373</v>
      </c>
      <c r="AN143" s="12">
        <f t="shared" si="77"/>
        <v>137.80646327944493</v>
      </c>
      <c r="AO143" s="12">
        <f>AM143-'Surv-rate CEA'!AE141*'Unit cost and utilities'!$H$9-('Surv-rate CEA'!AD140-'Surv-rate CEA'!AD141)*'Unit cost and utilities'!G150</f>
        <v>7.9718912373820956</v>
      </c>
      <c r="AP143" s="12">
        <f t="shared" si="78"/>
        <v>6.3150369763136904</v>
      </c>
      <c r="AQ143" s="13">
        <f>'Surv-rate CEA'!AI141*'Unit cost and utilities'!$H$4+'Surv-rate CEA'!AH141*'Unit cost and utilities'!$H$4+('Surv-rate CEA'!AG140-'Surv-rate CEA'!AG141)*'Unit cost and utilities'!$G$14</f>
        <v>195.54648548402417</v>
      </c>
      <c r="AR143" s="12">
        <f t="shared" si="79"/>
        <v>154.90468317344062</v>
      </c>
      <c r="AS143" s="13">
        <f>AQ143-'Surv-rate CEA'!AH141*'Unit cost and utilities'!$H$4-('Surv-rate CEA'!AG140-'Surv-rate CEA'!AG141)*'Unit cost and utilities'!$G$14</f>
        <v>188.17199992663367</v>
      </c>
      <c r="AT143" s="12">
        <f t="shared" si="80"/>
        <v>149.06288885017719</v>
      </c>
      <c r="AU143" s="12">
        <f>'Surv-rate CEA'!AL141*'Unit cost and utilities'!$H$8+'Surv-rate CEA'!AK141*'Unit cost and utilities'!$H$8+('Surv-rate CEA'!AJ140-'Surv-rate CEA'!AJ141)*'Unit cost and utilities'!$G$14</f>
        <v>96.515838723520361</v>
      </c>
      <c r="AV143" s="12">
        <f t="shared" si="81"/>
        <v>76.456272694848636</v>
      </c>
      <c r="AW143" s="12">
        <f>AU143-'Surv-rate CEA'!AK141*'Unit cost and utilities'!$H$8-('Surv-rate CEA'!AJ140-'Surv-rate CEA'!AJ141)*'Unit cost and utilities'!$G$14</f>
        <v>11.094031778982389</v>
      </c>
      <c r="AX143" s="12">
        <f t="shared" si="82"/>
        <v>8.7882810759068786</v>
      </c>
      <c r="AY143" s="12">
        <f>'Surv-rate CEA'!AO141*'Unit cost and utilities'!$H$5+'Surv-rate CEA'!AN141*'Unit cost and utilities'!$H$5+('Surv-rate CEA'!AM140-'Surv-rate CEA'!AM141)*'Unit cost and utilities'!$G$14</f>
        <v>201.0588401685288</v>
      </c>
      <c r="AZ143" s="12">
        <f t="shared" si="83"/>
        <v>159.27136638858121</v>
      </c>
      <c r="BA143" s="12">
        <f>AY143-'Surv-rate CEA'!AN141*'Unit cost and utilities'!$H$5-('Surv-rate CEA'!AM140-'Surv-rate CEA'!AM141)*'Unit cost and utilities'!$G$14</f>
        <v>6.9739563251682117</v>
      </c>
      <c r="BB143" s="12">
        <f t="shared" si="84"/>
        <v>5.5245099002500488</v>
      </c>
    </row>
    <row r="144" spans="1:54">
      <c r="A144" s="12">
        <v>139</v>
      </c>
      <c r="B144" s="12">
        <f t="shared" si="85"/>
        <v>7.9397260273972599</v>
      </c>
      <c r="C144" s="12">
        <f>'Surv-rate CEA'!D142*'Unit cost and utilities'!$H$7+'Surv-rate CEA'!E142*'Unit cost and utilities'!$H$7+'Unit cost and utilities'!$G$14*('Surv-rate CEA'!C141-'Surv-rate CEA'!C142)</f>
        <v>121.88041531791812</v>
      </c>
      <c r="D144" s="12">
        <f t="shared" si="59"/>
        <v>96.38509468512683</v>
      </c>
      <c r="E144" s="12">
        <f>C144-'Surv-rate CEA'!E142*'Unit cost and utilities'!$H$7-'Unit cost and utilities'!$G$14*('Surv-rate CEA'!C141-'Surv-rate CEA'!C142)</f>
        <v>1.7103779987825796</v>
      </c>
      <c r="F144" s="12">
        <f t="shared" si="60"/>
        <v>1.3525958615254301</v>
      </c>
      <c r="G144" s="12">
        <f>'Surv-rate CEA'!G142*'Unit cost and utilities'!$H$4+'Surv-rate CEA'!H142*'Unit cost and utilities'!$H$4+('Surv-rate CEA'!F141-'Surv-rate CEA'!F142)*'Unit cost and utilities'!$G$14</f>
        <v>193.05321923844534</v>
      </c>
      <c r="H144" s="12">
        <f t="shared" si="61"/>
        <v>152.66975228981312</v>
      </c>
      <c r="I144" s="12">
        <f>G144-'Surv-rate CEA'!H142*'Unit cost and utilities'!$H$4-('Surv-rate CEA'!F141-'Surv-rate CEA'!F142)*'Unit cost and utilities'!$G$14</f>
        <v>1.6099154922382279</v>
      </c>
      <c r="J144" s="12">
        <f t="shared" si="62"/>
        <v>1.2731484114956224</v>
      </c>
      <c r="K144" s="12">
        <f>'Surv-rate CEA'!K142*'Unit cost and utilities'!$H$10+'Surv-rate CEA'!J142*'Unit cost and utilities'!$H$10+('Surv-rate CEA'!I141-'Surv-rate CEA'!I142)*'Unit cost and utilities'!$G$14</f>
        <v>110.27689456267734</v>
      </c>
      <c r="L144" s="12">
        <f t="shared" si="63"/>
        <v>87.208834136970538</v>
      </c>
      <c r="M144" s="12">
        <f>K144-'Surv-rate CEA'!J142*'Unit cost and utilities'!$H$10-('Surv-rate CEA'!I141-'Surv-rate CEA'!I142)*'Unit cost and utilities'!$G$14</f>
        <v>3.5652563408489018</v>
      </c>
      <c r="N144" s="12">
        <f t="shared" si="64"/>
        <v>2.8194650395070546</v>
      </c>
      <c r="O144" s="12">
        <f>'Surv-rate CEA'!N142*'Unit cost and utilities'!$H$3+'Surv-rate CEA'!M142*'Unit cost and utilities'!$H$3+('Surv-rate CEA'!L141-'Surv-rate CEA'!L142)*'Unit cost and utilities'!$G$14</f>
        <v>193.05321923844534</v>
      </c>
      <c r="P144" s="12">
        <f t="shared" si="65"/>
        <v>152.66975228981312</v>
      </c>
      <c r="Q144" s="12">
        <f>O144-'Surv-rate CEA'!M142*'Unit cost and utilities'!$H$3-('Surv-rate CEA'!L141-'Surv-rate CEA'!L142)*'Unit cost and utilities'!$G$14</f>
        <v>185.83131793954269</v>
      </c>
      <c r="R144" s="12">
        <f t="shared" si="66"/>
        <v>146.9585505459917</v>
      </c>
      <c r="S144" s="12">
        <f>'Surv-rate CEA'!Q142*'Unit cost and utilities'!$H$11+'Surv-rate CEA'!P142*'Unit cost and utilities'!$H$11+('Surv-rate CEA'!O141-'Surv-rate CEA'!O142)*'Unit cost and utilities'!$G$14</f>
        <v>110.27689456267734</v>
      </c>
      <c r="T144" s="12">
        <f t="shared" si="67"/>
        <v>87.208834136970538</v>
      </c>
      <c r="U144" s="12">
        <f>S144-'Surv-rate CEA'!P142*'Unit cost and utilities'!$H$11-('Surv-rate CEA'!O141-'Surv-rate CEA'!O142)*'Unit cost and utilities'!$G$14</f>
        <v>3.5652563408489018</v>
      </c>
      <c r="V144" s="12">
        <f t="shared" si="68"/>
        <v>2.8194650395070546</v>
      </c>
      <c r="W144" s="12">
        <f>'Surv-rate CEA'!T142*'Unit cost and utilities'!$H$4+'Surv-rate CEA'!S142*'Unit cost and utilities'!$H$4+('Surv-rate CEA'!R141-'Surv-rate CEA'!R142)*'Unit cost and utilities'!$G$14</f>
        <v>193.05321923844534</v>
      </c>
      <c r="X144" s="12">
        <f t="shared" si="69"/>
        <v>152.66975228981312</v>
      </c>
      <c r="Y144" s="12">
        <f>W144-'Surv-rate CEA'!S142*'Unit cost and utilities'!$H$4-('Surv-rate CEA'!R141-'Surv-rate CEA'!R142)*'Unit cost and utilities'!$G$14</f>
        <v>185.83131793954269</v>
      </c>
      <c r="Z144" s="12">
        <f t="shared" si="70"/>
        <v>146.9585505459917</v>
      </c>
      <c r="AA144" s="12">
        <f>'Surv-rate CEA'!W142*'Unit cost and utilities'!$H$6+'Surv-rate CEA'!V142*'Unit cost and utilities'!$H$6+('Surv-rate CEA'!U141-'Surv-rate CEA'!U142)*'Unit cost and utilities'!$G$14</f>
        <v>116.82742323287533</v>
      </c>
      <c r="AB144" s="12">
        <f t="shared" si="71"/>
        <v>92.389103046194137</v>
      </c>
      <c r="AC144" s="12">
        <f>AA144-'Surv-rate CEA'!V142*'Unit cost and utilities'!$H$6-('Surv-rate CEA'!U141-'Surv-rate CEA'!U142)*'Unit cost and utilities'!$G$14</f>
        <v>9.7314140143972878</v>
      </c>
      <c r="AD144" s="12">
        <f t="shared" si="72"/>
        <v>7.6957668609122232</v>
      </c>
      <c r="AE144" s="12">
        <f>'Surv-rate CEA'!Z142*'Unit cost and utilities'!$H$12+'Surv-rate CEA'!Y142*'Unit cost and utilities'!$H$12+('Surv-rate CEA'!X141-'Surv-rate CEA'!X142)*'Unit cost and utilities'!$G$14</f>
        <v>110.27689456267734</v>
      </c>
      <c r="AF144" s="12">
        <f t="shared" si="73"/>
        <v>87.208834136970538</v>
      </c>
      <c r="AG144" s="12">
        <f>AE144-'Surv-rate CEA'!Y142*'Unit cost and utilities'!$H$12-('Surv-rate CEA'!X141-'Surv-rate CEA'!X142)*'Unit cost and utilities'!$G$14</f>
        <v>3.5652563408489018</v>
      </c>
      <c r="AH144" s="12">
        <f t="shared" si="74"/>
        <v>2.8194650395070546</v>
      </c>
      <c r="AI144" s="12">
        <f>'Surv-rate CEA'!AC142*'Unit cost and utilities'!$H$5+'Surv-rate CEA'!AB142*'Unit cost and utilities'!$H$5+('Surv-rate CEA'!AA141-'Surv-rate CEA'!AA142)*'Unit cost and utilities'!$G$14</f>
        <v>198.51604139395971</v>
      </c>
      <c r="AJ144" s="12">
        <f t="shared" si="75"/>
        <v>156.98984448291753</v>
      </c>
      <c r="AK144" s="12">
        <f>AI144-'Surv-rate CEA'!AB142*'Unit cost and utilities'!$H$5-('Surv-rate CEA'!AA141-'Surv-rate CEA'!AA142)*'Unit cost and utilities'!$G$14</f>
        <v>6.7789542339176263</v>
      </c>
      <c r="AL144" s="12">
        <f t="shared" si="76"/>
        <v>5.3609117100393933</v>
      </c>
      <c r="AM144" s="12">
        <f>'Surv-rate CEA'!AF142*'Unit cost and utilities'!$H$9+'Surv-rate CEA'!AE142*'Unit cost and utilities'!$H$9+('Surv-rate CEA'!AD141-'Surv-rate CEA'!AD142)*'Unit cost and utilities'!G151</f>
        <v>172.14914871847165</v>
      </c>
      <c r="AN144" s="12">
        <f t="shared" si="77"/>
        <v>136.13845961972635</v>
      </c>
      <c r="AO144" s="12">
        <f>AM144-'Surv-rate CEA'!AE142*'Unit cost and utilities'!$H$9-('Surv-rate CEA'!AD141-'Surv-rate CEA'!AD142)*'Unit cost and utilities'!G151</f>
        <v>7.7727971371413958</v>
      </c>
      <c r="AP144" s="12">
        <f t="shared" si="78"/>
        <v>6.1468594940168053</v>
      </c>
      <c r="AQ144" s="13">
        <f>'Surv-rate CEA'!AI142*'Unit cost and utilities'!$H$4+'Surv-rate CEA'!AH142*'Unit cost and utilities'!$H$4+('Surv-rate CEA'!AG141-'Surv-rate CEA'!AG142)*'Unit cost and utilities'!$G$14</f>
        <v>193.05321923844534</v>
      </c>
      <c r="AR144" s="12">
        <f t="shared" si="79"/>
        <v>152.66975228981312</v>
      </c>
      <c r="AS144" s="13">
        <f>AQ144-'Surv-rate CEA'!AH142*'Unit cost and utilities'!$H$4-('Surv-rate CEA'!AG141-'Surv-rate CEA'!AG142)*'Unit cost and utilities'!$G$14</f>
        <v>185.83131793954269</v>
      </c>
      <c r="AT144" s="12">
        <f t="shared" si="80"/>
        <v>146.9585505459917</v>
      </c>
      <c r="AU144" s="12">
        <f>'Surv-rate CEA'!AL142*'Unit cost and utilities'!$H$8+'Surv-rate CEA'!AK142*'Unit cost and utilities'!$H$8+('Surv-rate CEA'!AJ141-'Surv-rate CEA'!AJ142)*'Unit cost and utilities'!$G$14</f>
        <v>95.313180452012659</v>
      </c>
      <c r="AV144" s="12">
        <f t="shared" si="81"/>
        <v>75.375275827906023</v>
      </c>
      <c r="AW144" s="12">
        <f>AU144-'Surv-rate CEA'!AK142*'Unit cost and utilities'!$H$8-('Surv-rate CEA'!AJ141-'Surv-rate CEA'!AJ142)*'Unit cost and utilities'!$G$14</f>
        <v>10.827763519722318</v>
      </c>
      <c r="AX144" s="12">
        <f t="shared" si="82"/>
        <v>8.5627786002725319</v>
      </c>
      <c r="AY144" s="12">
        <f>'Surv-rate CEA'!AO142*'Unit cost and utilities'!$H$5+'Surv-rate CEA'!AN142*'Unit cost and utilities'!$H$5+('Surv-rate CEA'!AM141-'Surv-rate CEA'!AM142)*'Unit cost and utilities'!$G$14</f>
        <v>198.51604139395971</v>
      </c>
      <c r="AZ144" s="12">
        <f t="shared" si="83"/>
        <v>156.98984448291753</v>
      </c>
      <c r="BA144" s="12">
        <f>AY144-'Surv-rate CEA'!AN142*'Unit cost and utilities'!$H$5-('Surv-rate CEA'!AM141-'Surv-rate CEA'!AM142)*'Unit cost and utilities'!$G$14</f>
        <v>6.7789542339176263</v>
      </c>
      <c r="BB144" s="12">
        <f t="shared" si="84"/>
        <v>5.3609117100393933</v>
      </c>
    </row>
    <row r="145" spans="1:54">
      <c r="A145" s="12">
        <v>140</v>
      </c>
      <c r="B145" s="12">
        <f t="shared" si="85"/>
        <v>7.9972602739726026</v>
      </c>
      <c r="C145" s="12">
        <f>'Surv-rate CEA'!D143*'Unit cost and utilities'!$H$7+'Surv-rate CEA'!E143*'Unit cost and utilities'!$H$7+'Unit cost and utilities'!$G$14*('Surv-rate CEA'!C142-'Surv-rate CEA'!C143)</f>
        <v>120.44656451736957</v>
      </c>
      <c r="D145" s="12">
        <f t="shared" si="59"/>
        <v>95.08933058074436</v>
      </c>
      <c r="E145" s="12">
        <f>C145-'Surv-rate CEA'!E143*'Unit cost and utilities'!$H$7-'Unit cost and utilities'!$G$14*('Surv-rate CEA'!C142-'Surv-rate CEA'!C143)</f>
        <v>1.6607663598654021</v>
      </c>
      <c r="F145" s="12">
        <f t="shared" si="60"/>
        <v>1.3111304755217563</v>
      </c>
      <c r="G145" s="12">
        <f>'Surv-rate CEA'!G143*'Unit cost and utilities'!$H$4+'Surv-rate CEA'!H143*'Unit cost and utilities'!$H$4+('Surv-rate CEA'!F142-'Surv-rate CEA'!F143)*'Unit cost and utilities'!$G$14</f>
        <v>190.60383916062852</v>
      </c>
      <c r="H145" s="12">
        <f t="shared" si="61"/>
        <v>150.47661628647217</v>
      </c>
      <c r="I145" s="12">
        <f>G145-'Surv-rate CEA'!H143*'Unit cost and utilities'!$H$4-('Surv-rate CEA'!F142-'Surv-rate CEA'!F143)*'Unit cost and utilities'!$G$14</f>
        <v>1.5591032749178728</v>
      </c>
      <c r="J145" s="12">
        <f t="shared" si="62"/>
        <v>1.2308701980188657</v>
      </c>
      <c r="K145" s="12">
        <f>'Surv-rate CEA'!K143*'Unit cost and utilities'!$H$10+'Surv-rate CEA'!J143*'Unit cost and utilities'!$H$10+('Surv-rate CEA'!I142-'Surv-rate CEA'!I143)*'Unit cost and utilities'!$G$14</f>
        <v>108.95067836429865</v>
      </c>
      <c r="L145" s="12">
        <f t="shared" si="63"/>
        <v>86.013636947570447</v>
      </c>
      <c r="M145" s="12">
        <f>K145-'Surv-rate CEA'!J143*'Unit cost and utilities'!$H$10-('Surv-rate CEA'!I142-'Surv-rate CEA'!I143)*'Unit cost and utilities'!$G$14</f>
        <v>3.4688102248922776</v>
      </c>
      <c r="N145" s="12">
        <f t="shared" si="64"/>
        <v>2.7385325892718244</v>
      </c>
      <c r="O145" s="12">
        <f>'Surv-rate CEA'!N143*'Unit cost and utilities'!$H$3+'Surv-rate CEA'!M143*'Unit cost and utilities'!$H$3+('Surv-rate CEA'!L142-'Surv-rate CEA'!L143)*'Unit cost and utilities'!$G$14</f>
        <v>190.60383916062852</v>
      </c>
      <c r="P145" s="12">
        <f t="shared" si="65"/>
        <v>150.47661628647217</v>
      </c>
      <c r="Q145" s="12">
        <f>O145-'Surv-rate CEA'!M143*'Unit cost and utilities'!$H$3-('Surv-rate CEA'!L142-'Surv-rate CEA'!L143)*'Unit cost and utilities'!$G$14</f>
        <v>183.53035565270622</v>
      </c>
      <c r="R145" s="12">
        <f t="shared" si="66"/>
        <v>144.8922908693261</v>
      </c>
      <c r="S145" s="12">
        <f>'Surv-rate CEA'!Q143*'Unit cost and utilities'!$H$11+'Surv-rate CEA'!P143*'Unit cost and utilities'!$H$11+('Surv-rate CEA'!O142-'Surv-rate CEA'!O143)*'Unit cost and utilities'!$G$14</f>
        <v>108.95067836429865</v>
      </c>
      <c r="T145" s="12">
        <f t="shared" si="67"/>
        <v>86.013636947570447</v>
      </c>
      <c r="U145" s="12">
        <f>S145-'Surv-rate CEA'!P143*'Unit cost and utilities'!$H$11-('Surv-rate CEA'!O142-'Surv-rate CEA'!O143)*'Unit cost and utilities'!$G$14</f>
        <v>3.4688102248922776</v>
      </c>
      <c r="V145" s="12">
        <f t="shared" si="68"/>
        <v>2.7385325892718244</v>
      </c>
      <c r="W145" s="12">
        <f>'Surv-rate CEA'!T143*'Unit cost and utilities'!$H$4+'Surv-rate CEA'!S143*'Unit cost and utilities'!$H$4+('Surv-rate CEA'!R142-'Surv-rate CEA'!R143)*'Unit cost and utilities'!$G$14</f>
        <v>190.60383916062852</v>
      </c>
      <c r="X145" s="12">
        <f t="shared" si="69"/>
        <v>150.47661628647217</v>
      </c>
      <c r="Y145" s="12">
        <f>W145-'Surv-rate CEA'!S143*'Unit cost and utilities'!$H$4-('Surv-rate CEA'!R142-'Surv-rate CEA'!R143)*'Unit cost and utilities'!$G$14</f>
        <v>183.53035565270622</v>
      </c>
      <c r="Z145" s="12">
        <f t="shared" si="70"/>
        <v>144.8922908693261</v>
      </c>
      <c r="AA145" s="12">
        <f>'Surv-rate CEA'!W143*'Unit cost and utilities'!$H$6+'Surv-rate CEA'!V143*'Unit cost and utilities'!$H$6+('Surv-rate CEA'!U142-'Surv-rate CEA'!U143)*'Unit cost and utilities'!$G$14</f>
        <v>115.4400014126612</v>
      </c>
      <c r="AB145" s="12">
        <f t="shared" si="71"/>
        <v>91.136783357462477</v>
      </c>
      <c r="AC145" s="12">
        <f>AA145-'Surv-rate CEA'!V143*'Unit cost and utilities'!$H$6-('Surv-rate CEA'!U142-'Surv-rate CEA'!U143)*'Unit cost and utilities'!$G$14</f>
        <v>9.4957588752934612</v>
      </c>
      <c r="AD145" s="12">
        <f t="shared" si="72"/>
        <v>7.4966468194915068</v>
      </c>
      <c r="AE145" s="12">
        <f>'Surv-rate CEA'!Z143*'Unit cost and utilities'!$H$12+'Surv-rate CEA'!Y143*'Unit cost and utilities'!$H$12+('Surv-rate CEA'!X142-'Surv-rate CEA'!X143)*'Unit cost and utilities'!$G$14</f>
        <v>108.95067836429865</v>
      </c>
      <c r="AF145" s="12">
        <f t="shared" si="73"/>
        <v>86.013636947570447</v>
      </c>
      <c r="AG145" s="12">
        <f>AE145-'Surv-rate CEA'!Y143*'Unit cost and utilities'!$H$12-('Surv-rate CEA'!X142-'Surv-rate CEA'!X143)*'Unit cost and utilities'!$G$14</f>
        <v>3.4688102248922776</v>
      </c>
      <c r="AH145" s="12">
        <f t="shared" si="74"/>
        <v>2.7385325892718244</v>
      </c>
      <c r="AI145" s="12">
        <f>'Surv-rate CEA'!AC143*'Unit cost and utilities'!$H$5+'Surv-rate CEA'!AB143*'Unit cost and utilities'!$H$5+('Surv-rate CEA'!AA142-'Surv-rate CEA'!AA143)*'Unit cost and utilities'!$G$14</f>
        <v>196.0177001828213</v>
      </c>
      <c r="AJ145" s="12">
        <f t="shared" si="75"/>
        <v>154.75071428603158</v>
      </c>
      <c r="AK145" s="12">
        <f>AI145-'Surv-rate CEA'!AB143*'Unit cost and utilities'!$H$5-('Surv-rate CEA'!AA142-'Surv-rate CEA'!AA143)*'Unit cost and utilities'!$G$14</f>
        <v>6.5902416117608782</v>
      </c>
      <c r="AL145" s="12">
        <f t="shared" si="76"/>
        <v>5.2028189076105775</v>
      </c>
      <c r="AM145" s="12">
        <f>'Surv-rate CEA'!AF143*'Unit cost and utilities'!$H$9+'Surv-rate CEA'!AE143*'Unit cost and utilities'!$H$9+('Surv-rate CEA'!AD142-'Surv-rate CEA'!AD143)*'Unit cost and utilities'!G152</f>
        <v>170.36291396302809</v>
      </c>
      <c r="AN145" s="12">
        <f t="shared" si="77"/>
        <v>134.49694899511337</v>
      </c>
      <c r="AO145" s="12">
        <f>AM145-'Surv-rate CEA'!AE143*'Unit cost and utilities'!$H$9-('Surv-rate CEA'!AD142-'Surv-rate CEA'!AD143)*'Unit cost and utilities'!G152</f>
        <v>7.5794944921435103</v>
      </c>
      <c r="AP145" s="12">
        <f t="shared" si="78"/>
        <v>5.9838075107109354</v>
      </c>
      <c r="AQ145" s="13">
        <f>'Surv-rate CEA'!AI143*'Unit cost and utilities'!$H$4+'Surv-rate CEA'!AH143*'Unit cost and utilities'!$H$4+('Surv-rate CEA'!AG142-'Surv-rate CEA'!AG143)*'Unit cost and utilities'!$G$14</f>
        <v>190.60383916062852</v>
      </c>
      <c r="AR145" s="12">
        <f t="shared" si="79"/>
        <v>150.47661628647217</v>
      </c>
      <c r="AS145" s="13">
        <f>AQ145-'Surv-rate CEA'!AH143*'Unit cost and utilities'!$H$4-('Surv-rate CEA'!AG142-'Surv-rate CEA'!AG143)*'Unit cost and utilities'!$G$14</f>
        <v>183.53035565270622</v>
      </c>
      <c r="AT145" s="12">
        <f t="shared" si="80"/>
        <v>144.8922908693261</v>
      </c>
      <c r="AU145" s="12">
        <f>'Surv-rate CEA'!AL143*'Unit cost and utilities'!$H$8+'Surv-rate CEA'!AK143*'Unit cost and utilities'!$H$8+('Surv-rate CEA'!AJ142-'Surv-rate CEA'!AJ143)*'Unit cost and utilities'!$G$14</f>
        <v>94.131358333829994</v>
      </c>
      <c r="AV145" s="12">
        <f t="shared" si="81"/>
        <v>74.314181450391303</v>
      </c>
      <c r="AW145" s="12">
        <f>AU145-'Surv-rate CEA'!AK143*'Unit cost and utilities'!$H$8-('Surv-rate CEA'!AJ142-'Surv-rate CEA'!AJ143)*'Unit cost and utilities'!$G$14</f>
        <v>10.568963739206804</v>
      </c>
      <c r="AX145" s="12">
        <f t="shared" si="82"/>
        <v>8.3439132607921387</v>
      </c>
      <c r="AY145" s="12">
        <f>'Surv-rate CEA'!AO143*'Unit cost and utilities'!$H$5+'Surv-rate CEA'!AN143*'Unit cost and utilities'!$H$5+('Surv-rate CEA'!AM142-'Surv-rate CEA'!AM143)*'Unit cost and utilities'!$G$14</f>
        <v>196.0177001828213</v>
      </c>
      <c r="AZ145" s="12">
        <f t="shared" si="83"/>
        <v>154.75071428603158</v>
      </c>
      <c r="BA145" s="12">
        <f>AY145-'Surv-rate CEA'!AN143*'Unit cost and utilities'!$H$5-('Surv-rate CEA'!AM142-'Surv-rate CEA'!AM143)*'Unit cost and utilities'!$G$14</f>
        <v>6.5902416117608782</v>
      </c>
      <c r="BB145" s="12">
        <f t="shared" si="84"/>
        <v>5.2028189076105775</v>
      </c>
    </row>
    <row r="146" spans="1:54">
      <c r="A146" s="12">
        <v>141</v>
      </c>
      <c r="B146" s="12">
        <f t="shared" si="85"/>
        <v>8.0547945205479454</v>
      </c>
      <c r="C146" s="12">
        <f>'Surv-rate CEA'!D144*'Unit cost and utilities'!$H$7+'Surv-rate CEA'!E144*'Unit cost and utilities'!$H$7+'Unit cost and utilities'!$G$14*('Surv-rate CEA'!C143-'Surv-rate CEA'!C144)</f>
        <v>119.0363610560559</v>
      </c>
      <c r="D146" s="12">
        <f t="shared" si="59"/>
        <v>93.816328923607088</v>
      </c>
      <c r="E146" s="12">
        <f>C146-'Surv-rate CEA'!E144*'Unit cost and utilities'!$H$7-'Unit cost and utilities'!$G$14*('Surv-rate CEA'!C143-'Surv-rate CEA'!C144)</f>
        <v>1.6128083746855566</v>
      </c>
      <c r="F146" s="12">
        <f t="shared" si="60"/>
        <v>1.2711053969382966</v>
      </c>
      <c r="G146" s="12">
        <f>'Surv-rate CEA'!G144*'Unit cost and utilities'!$H$4+'Surv-rate CEA'!H144*'Unit cost and utilities'!$H$4+('Surv-rate CEA'!F143-'Surv-rate CEA'!F144)*'Unit cost and utilities'!$G$14</f>
        <v>188.19734545695138</v>
      </c>
      <c r="H146" s="12">
        <f t="shared" si="61"/>
        <v>148.32429273963282</v>
      </c>
      <c r="I146" s="12">
        <f>G146-'Surv-rate CEA'!H144*'Unit cost and utilities'!$H$4-('Surv-rate CEA'!F143-'Surv-rate CEA'!F144)*'Unit cost and utilities'!$G$14</f>
        <v>1.510120398851968</v>
      </c>
      <c r="J146" s="12">
        <f t="shared" si="62"/>
        <v>1.1901737485593054</v>
      </c>
      <c r="K146" s="12">
        <f>'Surv-rate CEA'!K144*'Unit cost and utilities'!$H$10+'Surv-rate CEA'!J144*'Unit cost and utilities'!$H$10+('Surv-rate CEA'!I143-'Surv-rate CEA'!I144)*'Unit cost and utilities'!$G$14</f>
        <v>107.64674114824658</v>
      </c>
      <c r="L146" s="12">
        <f t="shared" si="63"/>
        <v>84.839808488118337</v>
      </c>
      <c r="M146" s="12">
        <f>K146-'Surv-rate CEA'!J144*'Unit cost and utilities'!$H$10-('Surv-rate CEA'!I143-'Surv-rate CEA'!I144)*'Unit cost and utilities'!$G$14</f>
        <v>3.3753804799946217</v>
      </c>
      <c r="N146" s="12">
        <f t="shared" si="64"/>
        <v>2.6602443366390864</v>
      </c>
      <c r="O146" s="12">
        <f>'Surv-rate CEA'!N144*'Unit cost and utilities'!$H$3+'Surv-rate CEA'!M144*'Unit cost and utilities'!$H$3+('Surv-rate CEA'!L143-'Surv-rate CEA'!L144)*'Unit cost and utilities'!$G$14</f>
        <v>188.19734545695138</v>
      </c>
      <c r="P146" s="12">
        <f t="shared" si="65"/>
        <v>148.32429273963282</v>
      </c>
      <c r="Q146" s="12">
        <f>O146-'Surv-rate CEA'!M144*'Unit cost and utilities'!$H$3-('Surv-rate CEA'!L143-'Surv-rate CEA'!L144)*'Unit cost and utilities'!$G$14</f>
        <v>181.26825427479278</v>
      </c>
      <c r="R146" s="12">
        <f t="shared" si="66"/>
        <v>142.86325636620964</v>
      </c>
      <c r="S146" s="12">
        <f>'Surv-rate CEA'!Q144*'Unit cost and utilities'!$H$11+'Surv-rate CEA'!P144*'Unit cost and utilities'!$H$11+('Surv-rate CEA'!O143-'Surv-rate CEA'!O144)*'Unit cost and utilities'!$G$14</f>
        <v>107.64674114824658</v>
      </c>
      <c r="T146" s="12">
        <f t="shared" si="67"/>
        <v>84.839808488118337</v>
      </c>
      <c r="U146" s="12">
        <f>S146-'Surv-rate CEA'!P144*'Unit cost and utilities'!$H$11-('Surv-rate CEA'!O143-'Surv-rate CEA'!O144)*'Unit cost and utilities'!$G$14</f>
        <v>3.3753804799946217</v>
      </c>
      <c r="V146" s="12">
        <f t="shared" si="68"/>
        <v>2.6602443366390864</v>
      </c>
      <c r="W146" s="12">
        <f>'Surv-rate CEA'!T144*'Unit cost and utilities'!$H$4+'Surv-rate CEA'!S144*'Unit cost and utilities'!$H$4+('Surv-rate CEA'!R143-'Surv-rate CEA'!R144)*'Unit cost and utilities'!$G$14</f>
        <v>188.19734545695138</v>
      </c>
      <c r="X146" s="12">
        <f t="shared" si="69"/>
        <v>148.32429273963282</v>
      </c>
      <c r="Y146" s="12">
        <f>W146-'Surv-rate CEA'!S144*'Unit cost and utilities'!$H$4-('Surv-rate CEA'!R143-'Surv-rate CEA'!R144)*'Unit cost and utilities'!$G$14</f>
        <v>181.26825427479278</v>
      </c>
      <c r="Z146" s="12">
        <f t="shared" si="70"/>
        <v>142.86325636620964</v>
      </c>
      <c r="AA146" s="12">
        <f>'Surv-rate CEA'!W144*'Unit cost and utilities'!$H$6+'Surv-rate CEA'!V144*'Unit cost and utilities'!$H$6+('Surv-rate CEA'!U143-'Surv-rate CEA'!U144)*'Unit cost and utilities'!$G$14</f>
        <v>114.07564256784745</v>
      </c>
      <c r="AB146" s="12">
        <f t="shared" si="71"/>
        <v>89.906629456500383</v>
      </c>
      <c r="AC146" s="12">
        <f>AA146-'Surv-rate CEA'!V144*'Unit cost and utilities'!$H$6-('Surv-rate CEA'!U143-'Surv-rate CEA'!U144)*'Unit cost and utilities'!$G$14</f>
        <v>9.2667639848119112</v>
      </c>
      <c r="AD146" s="12">
        <f t="shared" si="72"/>
        <v>7.3034304001207646</v>
      </c>
      <c r="AE146" s="12">
        <f>'Surv-rate CEA'!Z144*'Unit cost and utilities'!$H$12+'Surv-rate CEA'!Y144*'Unit cost and utilities'!$H$12+('Surv-rate CEA'!X143-'Surv-rate CEA'!X144)*'Unit cost and utilities'!$G$14</f>
        <v>107.64674114824658</v>
      </c>
      <c r="AF146" s="12">
        <f t="shared" si="73"/>
        <v>84.839808488118337</v>
      </c>
      <c r="AG146" s="12">
        <f>AE146-'Surv-rate CEA'!Y144*'Unit cost and utilities'!$H$12-('Surv-rate CEA'!X143-'Surv-rate CEA'!X144)*'Unit cost and utilities'!$G$14</f>
        <v>3.3753804799946217</v>
      </c>
      <c r="AH146" s="12">
        <f t="shared" si="74"/>
        <v>2.6602443366390864</v>
      </c>
      <c r="AI146" s="12">
        <f>'Surv-rate CEA'!AC144*'Unit cost and utilities'!$H$5+'Surv-rate CEA'!AB144*'Unit cost and utilities'!$H$5+('Surv-rate CEA'!AA143-'Surv-rate CEA'!AA144)*'Unit cost and utilities'!$G$14</f>
        <v>193.56280953682645</v>
      </c>
      <c r="AJ146" s="12">
        <f t="shared" si="75"/>
        <v>152.55298503566425</v>
      </c>
      <c r="AK146" s="12">
        <f>AI146-'Surv-rate CEA'!AB144*'Unit cost and utilities'!$H$5-('Surv-rate CEA'!AA143-'Surv-rate CEA'!AA144)*'Unit cost and utilities'!$G$14</f>
        <v>6.4075874911180009</v>
      </c>
      <c r="AL146" s="12">
        <f t="shared" si="76"/>
        <v>5.0500227858144378</v>
      </c>
      <c r="AM146" s="12">
        <f>'Surv-rate CEA'!AF144*'Unit cost and utilities'!$H$9+'Surv-rate CEA'!AE144*'Unit cost and utilities'!$H$9+('Surv-rate CEA'!AD143-'Surv-rate CEA'!AD144)*'Unit cost and utilities'!G153</f>
        <v>168.60303416788184</v>
      </c>
      <c r="AN146" s="12">
        <f t="shared" si="77"/>
        <v>132.88139498454075</v>
      </c>
      <c r="AO146" s="12">
        <f>AM146-'Surv-rate CEA'!AE144*'Unit cost and utilities'!$H$9-('Surv-rate CEA'!AD143-'Surv-rate CEA'!AD144)*'Unit cost and utilities'!G153</f>
        <v>7.3917898926405314</v>
      </c>
      <c r="AP146" s="12">
        <f t="shared" si="78"/>
        <v>5.8257038920703677</v>
      </c>
      <c r="AQ146" s="13">
        <f>'Surv-rate CEA'!AI144*'Unit cost and utilities'!$H$4+'Surv-rate CEA'!AH144*'Unit cost and utilities'!$H$4+('Surv-rate CEA'!AG143-'Surv-rate CEA'!AG144)*'Unit cost and utilities'!$G$14</f>
        <v>188.19734545695138</v>
      </c>
      <c r="AR146" s="12">
        <f t="shared" si="79"/>
        <v>148.32429273963282</v>
      </c>
      <c r="AS146" s="13">
        <f>AQ146-'Surv-rate CEA'!AH144*'Unit cost and utilities'!$H$4-('Surv-rate CEA'!AG143-'Surv-rate CEA'!AG144)*'Unit cost and utilities'!$G$14</f>
        <v>181.26825427479278</v>
      </c>
      <c r="AT146" s="12">
        <f t="shared" si="80"/>
        <v>142.86325636620964</v>
      </c>
      <c r="AU146" s="12">
        <f>'Surv-rate CEA'!AL144*'Unit cost and utilities'!$H$8+'Surv-rate CEA'!AK144*'Unit cost and utilities'!$H$8+('Surv-rate CEA'!AJ143-'Surv-rate CEA'!AJ144)*'Unit cost and utilities'!$G$14</f>
        <v>92.969902936550866</v>
      </c>
      <c r="AV146" s="12">
        <f t="shared" si="81"/>
        <v>73.272527121220747</v>
      </c>
      <c r="AW146" s="12">
        <f>AU146-'Surv-rate CEA'!AK144*'Unit cost and utilities'!$H$8-('Surv-rate CEA'!AJ143-'Surv-rate CEA'!AJ144)*'Unit cost and utilities'!$G$14</f>
        <v>10.317391262999802</v>
      </c>
      <c r="AX146" s="12">
        <f t="shared" si="82"/>
        <v>8.1314630569672985</v>
      </c>
      <c r="AY146" s="12">
        <f>'Surv-rate CEA'!AO144*'Unit cost and utilities'!$H$5+'Surv-rate CEA'!AN144*'Unit cost and utilities'!$H$5+('Surv-rate CEA'!AM143-'Surv-rate CEA'!AM144)*'Unit cost and utilities'!$G$14</f>
        <v>193.56280953682645</v>
      </c>
      <c r="AZ146" s="12">
        <f t="shared" si="83"/>
        <v>152.55298503566425</v>
      </c>
      <c r="BA146" s="12">
        <f>AY146-'Surv-rate CEA'!AN144*'Unit cost and utilities'!$H$5-('Surv-rate CEA'!AM143-'Surv-rate CEA'!AM144)*'Unit cost and utilities'!$G$14</f>
        <v>6.4075874911180009</v>
      </c>
      <c r="BB146" s="12">
        <f t="shared" si="84"/>
        <v>5.0500227858144378</v>
      </c>
    </row>
    <row r="147" spans="1:54">
      <c r="A147" s="12">
        <v>142</v>
      </c>
      <c r="B147" s="12">
        <f t="shared" si="85"/>
        <v>8.1123287671232873</v>
      </c>
      <c r="C147" s="12">
        <f>'Surv-rate CEA'!D145*'Unit cost and utilities'!$H$7+'Surv-rate CEA'!E145*'Unit cost and utilities'!$H$7+'Unit cost and utilities'!$G$14*('Surv-rate CEA'!C144-'Surv-rate CEA'!C145)</f>
        <v>117.6492948402541</v>
      </c>
      <c r="D147" s="12">
        <f t="shared" si="59"/>
        <v>92.565583092883102</v>
      </c>
      <c r="E147" s="12">
        <f>C147-'Surv-rate CEA'!E145*'Unit cost and utilities'!$H$7-'Unit cost and utilities'!$G$14*('Surv-rate CEA'!C144-'Surv-rate CEA'!C145)</f>
        <v>1.5664414890927834</v>
      </c>
      <c r="F147" s="12">
        <f t="shared" si="60"/>
        <v>1.2324644190654837</v>
      </c>
      <c r="G147" s="12">
        <f>'Surv-rate CEA'!G145*'Unit cost and utilities'!$H$4+'Surv-rate CEA'!H145*'Unit cost and utilities'!$H$4+('Surv-rate CEA'!F144-'Surv-rate CEA'!F145)*'Unit cost and utilities'!$G$14</f>
        <v>185.83276649496045</v>
      </c>
      <c r="H147" s="12">
        <f t="shared" si="61"/>
        <v>146.21182737836503</v>
      </c>
      <c r="I147" s="12">
        <f>G147-'Surv-rate CEA'!H145*'Unit cost and utilities'!$H$4-('Surv-rate CEA'!F144-'Surv-rate CEA'!F145)*'Unit cost and utilities'!$G$14</f>
        <v>1.462892596134119</v>
      </c>
      <c r="J147" s="12">
        <f t="shared" si="62"/>
        <v>1.1509929264538532</v>
      </c>
      <c r="K147" s="12">
        <f>'Surv-rate CEA'!K145*'Unit cost and utilities'!$H$10+'Surv-rate CEA'!J145*'Unit cost and utilities'!$H$10+('Surv-rate CEA'!I144-'Surv-rate CEA'!I145)*'Unit cost and utilities'!$G$14</f>
        <v>106.36459462289977</v>
      </c>
      <c r="L147" s="12">
        <f t="shared" si="63"/>
        <v>83.686865570044333</v>
      </c>
      <c r="M147" s="12">
        <f>K147-'Surv-rate CEA'!J145*'Unit cost and utilities'!$H$10-('Surv-rate CEA'!I144-'Surv-rate CEA'!I145)*'Unit cost and utilities'!$G$14</f>
        <v>3.2848594844619834</v>
      </c>
      <c r="N147" s="12">
        <f t="shared" si="64"/>
        <v>2.5845028138101003</v>
      </c>
      <c r="O147" s="12">
        <f>'Surv-rate CEA'!N145*'Unit cost and utilities'!$H$3+'Surv-rate CEA'!M145*'Unit cost and utilities'!$H$3+('Surv-rate CEA'!L144-'Surv-rate CEA'!L145)*'Unit cost and utilities'!$G$14</f>
        <v>185.83276649496045</v>
      </c>
      <c r="P147" s="12">
        <f t="shared" si="65"/>
        <v>146.21182737836503</v>
      </c>
      <c r="Q147" s="12">
        <f>O147-'Surv-rate CEA'!M145*'Unit cost and utilities'!$H$3-('Surv-rate CEA'!L144-'Surv-rate CEA'!L145)*'Unit cost and utilities'!$G$14</f>
        <v>179.04417751825</v>
      </c>
      <c r="R147" s="12">
        <f t="shared" si="66"/>
        <v>140.87061646961831</v>
      </c>
      <c r="S147" s="12">
        <f>'Surv-rate CEA'!Q145*'Unit cost and utilities'!$H$11+'Surv-rate CEA'!P145*'Unit cost and utilities'!$H$11+('Surv-rate CEA'!O144-'Surv-rate CEA'!O145)*'Unit cost and utilities'!$G$14</f>
        <v>106.36459462289977</v>
      </c>
      <c r="T147" s="12">
        <f t="shared" si="67"/>
        <v>83.686865570044333</v>
      </c>
      <c r="U147" s="12">
        <f>S147-'Surv-rate CEA'!P145*'Unit cost and utilities'!$H$11-('Surv-rate CEA'!O144-'Surv-rate CEA'!O145)*'Unit cost and utilities'!$G$14</f>
        <v>3.2848594844619834</v>
      </c>
      <c r="V147" s="12">
        <f t="shared" si="68"/>
        <v>2.5845028138101003</v>
      </c>
      <c r="W147" s="12">
        <f>'Surv-rate CEA'!T145*'Unit cost and utilities'!$H$4+'Surv-rate CEA'!S145*'Unit cost and utilities'!$H$4+('Surv-rate CEA'!R144-'Surv-rate CEA'!R145)*'Unit cost and utilities'!$G$14</f>
        <v>185.83276649496045</v>
      </c>
      <c r="X147" s="12">
        <f t="shared" si="69"/>
        <v>146.21182737836503</v>
      </c>
      <c r="Y147" s="12">
        <f>W147-'Surv-rate CEA'!S145*'Unit cost and utilities'!$H$4-('Surv-rate CEA'!R144-'Surv-rate CEA'!R145)*'Unit cost and utilities'!$G$14</f>
        <v>179.04417751825</v>
      </c>
      <c r="Z147" s="12">
        <f t="shared" si="70"/>
        <v>140.87061646961831</v>
      </c>
      <c r="AA147" s="12">
        <f>'Surv-rate CEA'!W145*'Unit cost and utilities'!$H$6+'Surv-rate CEA'!V145*'Unit cost and utilities'!$H$6+('Surv-rate CEA'!U144-'Surv-rate CEA'!U145)*'Unit cost and utilities'!$G$14</f>
        <v>112.73384580207156</v>
      </c>
      <c r="AB147" s="12">
        <f t="shared" si="71"/>
        <v>88.698144643714954</v>
      </c>
      <c r="AC147" s="12">
        <f>AA147-'Surv-rate CEA'!V145*'Unit cost and utilities'!$H$6-('Surv-rate CEA'!U144-'Surv-rate CEA'!U145)*'Unit cost and utilities'!$G$14</f>
        <v>9.044212865484532</v>
      </c>
      <c r="AD147" s="12">
        <f t="shared" si="72"/>
        <v>7.1159188726670193</v>
      </c>
      <c r="AE147" s="12">
        <f>'Surv-rate CEA'!Z145*'Unit cost and utilities'!$H$12+'Surv-rate CEA'!Y145*'Unit cost and utilities'!$H$12+('Surv-rate CEA'!X144-'Surv-rate CEA'!X145)*'Unit cost and utilities'!$G$14</f>
        <v>106.36459462289977</v>
      </c>
      <c r="AF147" s="12">
        <f t="shared" si="73"/>
        <v>83.686865570044333</v>
      </c>
      <c r="AG147" s="12">
        <f>AE147-'Surv-rate CEA'!Y145*'Unit cost and utilities'!$H$12-('Surv-rate CEA'!X144-'Surv-rate CEA'!X145)*'Unit cost and utilities'!$G$14</f>
        <v>3.2848594844619834</v>
      </c>
      <c r="AH147" s="12">
        <f t="shared" si="74"/>
        <v>2.5845028138101003</v>
      </c>
      <c r="AI147" s="12">
        <f>'Surv-rate CEA'!AC145*'Unit cost and utilities'!$H$5+'Surv-rate CEA'!AB145*'Unit cost and utilities'!$H$5+('Surv-rate CEA'!AA144-'Surv-rate CEA'!AA145)*'Unit cost and utilities'!$G$14</f>
        <v>191.15039067884101</v>
      </c>
      <c r="AJ147" s="12">
        <f t="shared" si="75"/>
        <v>150.39569421681975</v>
      </c>
      <c r="AK147" s="12">
        <f>AI147-'Surv-rate CEA'!AB145*'Unit cost and utilities'!$H$5-('Surv-rate CEA'!AA144-'Surv-rate CEA'!AA145)*'Unit cost and utilities'!$G$14</f>
        <v>6.230770451139005</v>
      </c>
      <c r="AL147" s="12">
        <f t="shared" si="76"/>
        <v>4.9023234751276181</v>
      </c>
      <c r="AM147" s="12">
        <f>'Surv-rate CEA'!AF145*'Unit cost and utilities'!$H$9+'Surv-rate CEA'!AE145*'Unit cost and utilities'!$H$9+('Surv-rate CEA'!AD144-'Surv-rate CEA'!AD145)*'Unit cost and utilities'!G154</f>
        <v>166.86899554210424</v>
      </c>
      <c r="AN147" s="12">
        <f t="shared" si="77"/>
        <v>131.29127457543908</v>
      </c>
      <c r="AO147" s="12">
        <f>AM147-'Surv-rate CEA'!AE145*'Unit cost and utilities'!$H$9-('Surv-rate CEA'!AD144-'Surv-rate CEA'!AD145)*'Unit cost and utilities'!G154</f>
        <v>7.2094972501328982</v>
      </c>
      <c r="AP147" s="12">
        <f t="shared" si="78"/>
        <v>5.6723783824733349</v>
      </c>
      <c r="AQ147" s="13">
        <f>'Surv-rate CEA'!AI145*'Unit cost and utilities'!$H$4+'Surv-rate CEA'!AH145*'Unit cost and utilities'!$H$4+('Surv-rate CEA'!AG144-'Surv-rate CEA'!AG145)*'Unit cost and utilities'!$G$14</f>
        <v>185.83276649496045</v>
      </c>
      <c r="AR147" s="12">
        <f t="shared" si="79"/>
        <v>146.21182737836503</v>
      </c>
      <c r="AS147" s="13">
        <f>AQ147-'Surv-rate CEA'!AH145*'Unit cost and utilities'!$H$4-('Surv-rate CEA'!AG144-'Surv-rate CEA'!AG145)*'Unit cost and utilities'!$G$14</f>
        <v>179.04417751825</v>
      </c>
      <c r="AT147" s="12">
        <f t="shared" si="80"/>
        <v>140.87061646961831</v>
      </c>
      <c r="AU147" s="12">
        <f>'Surv-rate CEA'!AL145*'Unit cost and utilities'!$H$8+'Surv-rate CEA'!AK145*'Unit cost and utilities'!$H$8+('Surv-rate CEA'!AJ144-'Surv-rate CEA'!AJ145)*'Unit cost and utilities'!$G$14</f>
        <v>91.828357945450477</v>
      </c>
      <c r="AV147" s="12">
        <f t="shared" si="81"/>
        <v>72.249863539124718</v>
      </c>
      <c r="AW147" s="12">
        <f>AU147-'Surv-rate CEA'!AK145*'Unit cost and utilities'!$H$8-('Surv-rate CEA'!AJ144-'Surv-rate CEA'!AJ145)*'Unit cost and utilities'!$G$14</f>
        <v>10.07281376513596</v>
      </c>
      <c r="AX147" s="12">
        <f t="shared" si="82"/>
        <v>7.925214348473995</v>
      </c>
      <c r="AY147" s="12">
        <f>'Surv-rate CEA'!AO145*'Unit cost and utilities'!$H$5+'Surv-rate CEA'!AN145*'Unit cost and utilities'!$H$5+('Surv-rate CEA'!AM144-'Surv-rate CEA'!AM145)*'Unit cost and utilities'!$G$14</f>
        <v>191.15039067884101</v>
      </c>
      <c r="AZ147" s="12">
        <f t="shared" si="83"/>
        <v>150.39569421681975</v>
      </c>
      <c r="BA147" s="12">
        <f>AY147-'Surv-rate CEA'!AN145*'Unit cost and utilities'!$H$5-('Surv-rate CEA'!AM144-'Surv-rate CEA'!AM145)*'Unit cost and utilities'!$G$14</f>
        <v>6.230770451139005</v>
      </c>
      <c r="BB147" s="12">
        <f t="shared" si="84"/>
        <v>4.9023234751276181</v>
      </c>
    </row>
    <row r="148" spans="1:54">
      <c r="A148" s="12">
        <v>143</v>
      </c>
      <c r="B148" s="12">
        <f t="shared" si="85"/>
        <v>8.169863013698631</v>
      </c>
      <c r="C148" s="12">
        <f>'Surv-rate CEA'!D146*'Unit cost and utilities'!$H$7+'Surv-rate CEA'!E146*'Unit cost and utilities'!$H$7+'Unit cost and utilities'!$G$14*('Surv-rate CEA'!C145-'Surv-rate CEA'!C146)</f>
        <v>116.28486947993736</v>
      </c>
      <c r="D148" s="12">
        <f t="shared" si="59"/>
        <v>91.336600305078193</v>
      </c>
      <c r="E148" s="12">
        <f>C148-'Surv-rate CEA'!E146*'Unit cost and utilities'!$H$7-'Unit cost and utilities'!$G$14*('Surv-rate CEA'!C145-'Surv-rate CEA'!C146)</f>
        <v>1.5216058049330137</v>
      </c>
      <c r="F148" s="12">
        <f t="shared" si="60"/>
        <v>1.1951537792372153</v>
      </c>
      <c r="G148" s="12">
        <f>'Surv-rate CEA'!G146*'Unit cost and utilities'!$H$4+'Surv-rate CEA'!H146*'Unit cost and utilities'!$H$4+('Surv-rate CEA'!F145-'Surv-rate CEA'!F146)*'Unit cost and utilities'!$G$14</f>
        <v>183.5091578549245</v>
      </c>
      <c r="H148" s="12">
        <f t="shared" si="61"/>
        <v>144.1382931268503</v>
      </c>
      <c r="I148" s="12">
        <f>G148-'Surv-rate CEA'!H146*'Unit cost and utilities'!$H$4-('Surv-rate CEA'!F145-'Surv-rate CEA'!F146)*'Unit cost and utilities'!$G$14</f>
        <v>1.4173489645849644</v>
      </c>
      <c r="J148" s="12">
        <f t="shared" si="62"/>
        <v>1.1132646616028439</v>
      </c>
      <c r="K148" s="12">
        <f>'Surv-rate CEA'!K146*'Unit cost and utilities'!$H$10+'Surv-rate CEA'!J146*'Unit cost and utilities'!$H$10+('Surv-rate CEA'!I145-'Surv-rate CEA'!I146)*'Unit cost and utilities'!$G$14</f>
        <v>105.1037638016671</v>
      </c>
      <c r="L148" s="12">
        <f t="shared" si="63"/>
        <v>82.554338391964848</v>
      </c>
      <c r="M148" s="12">
        <f>K148-'Surv-rate CEA'!J146*'Unit cost and utilities'!$H$10-('Surv-rate CEA'!I145-'Surv-rate CEA'!I146)*'Unit cost and utilities'!$G$14</f>
        <v>3.1971439458411046</v>
      </c>
      <c r="N148" s="12">
        <f t="shared" si="64"/>
        <v>2.511214571638412</v>
      </c>
      <c r="O148" s="12">
        <f>'Surv-rate CEA'!N146*'Unit cost and utilities'!$H$3+'Surv-rate CEA'!M146*'Unit cost and utilities'!$H$3+('Surv-rate CEA'!L145-'Surv-rate CEA'!L146)*'Unit cost and utilities'!$G$14</f>
        <v>183.5091578549245</v>
      </c>
      <c r="P148" s="12">
        <f t="shared" si="65"/>
        <v>144.1382931268503</v>
      </c>
      <c r="Q148" s="12">
        <f>O148-'Surv-rate CEA'!M146*'Unit cost and utilities'!$H$3-('Surv-rate CEA'!L145-'Surv-rate CEA'!L146)*'Unit cost and utilities'!$G$14</f>
        <v>176.85731091192312</v>
      </c>
      <c r="R148" s="12">
        <f t="shared" si="66"/>
        <v>138.9135627879794</v>
      </c>
      <c r="S148" s="12">
        <f>'Surv-rate CEA'!Q146*'Unit cost and utilities'!$H$11+'Surv-rate CEA'!P146*'Unit cost and utilities'!$H$11+('Surv-rate CEA'!O145-'Surv-rate CEA'!O146)*'Unit cost and utilities'!$G$14</f>
        <v>105.1037638016671</v>
      </c>
      <c r="T148" s="12">
        <f t="shared" si="67"/>
        <v>82.554338391964848</v>
      </c>
      <c r="U148" s="12">
        <f>S148-'Surv-rate CEA'!P146*'Unit cost and utilities'!$H$11-('Surv-rate CEA'!O145-'Surv-rate CEA'!O146)*'Unit cost and utilities'!$G$14</f>
        <v>3.1971439458411046</v>
      </c>
      <c r="V148" s="12">
        <f t="shared" si="68"/>
        <v>2.511214571638412</v>
      </c>
      <c r="W148" s="12">
        <f>'Surv-rate CEA'!T146*'Unit cost and utilities'!$H$4+'Surv-rate CEA'!S146*'Unit cost and utilities'!$H$4+('Surv-rate CEA'!R145-'Surv-rate CEA'!R146)*'Unit cost and utilities'!$G$14</f>
        <v>183.5091578549245</v>
      </c>
      <c r="X148" s="12">
        <f t="shared" si="69"/>
        <v>144.1382931268503</v>
      </c>
      <c r="Y148" s="12">
        <f>W148-'Surv-rate CEA'!S146*'Unit cost and utilities'!$H$4-('Surv-rate CEA'!R145-'Surv-rate CEA'!R146)*'Unit cost and utilities'!$G$14</f>
        <v>176.85731091192312</v>
      </c>
      <c r="Z148" s="12">
        <f t="shared" si="70"/>
        <v>138.9135627879794</v>
      </c>
      <c r="AA148" s="12">
        <f>'Surv-rate CEA'!W146*'Unit cost and utilities'!$H$6+'Surv-rate CEA'!V146*'Unit cost and utilities'!$H$6+('Surv-rate CEA'!U145-'Surv-rate CEA'!U146)*'Unit cost and utilities'!$G$14</f>
        <v>111.4141237575668</v>
      </c>
      <c r="AB148" s="12">
        <f t="shared" si="71"/>
        <v>87.5108458692564</v>
      </c>
      <c r="AC148" s="12">
        <f>AA148-'Surv-rate CEA'!V146*'Unit cost and utilities'!$H$6-('Surv-rate CEA'!U145-'Surv-rate CEA'!U146)*'Unit cost and utilities'!$G$14</f>
        <v>8.8278970267523214</v>
      </c>
      <c r="AD148" s="12">
        <f t="shared" si="72"/>
        <v>6.9339210326583176</v>
      </c>
      <c r="AE148" s="12">
        <f>'Surv-rate CEA'!Z146*'Unit cost and utilities'!$H$12+'Surv-rate CEA'!Y146*'Unit cost and utilities'!$H$12+('Surv-rate CEA'!X145-'Surv-rate CEA'!X146)*'Unit cost and utilities'!$G$14</f>
        <v>105.1037638016671</v>
      </c>
      <c r="AF148" s="12">
        <f t="shared" si="73"/>
        <v>82.554338391964848</v>
      </c>
      <c r="AG148" s="12">
        <f>AE148-'Surv-rate CEA'!Y146*'Unit cost and utilities'!$H$12-('Surv-rate CEA'!X145-'Surv-rate CEA'!X146)*'Unit cost and utilities'!$G$14</f>
        <v>3.1971439458411046</v>
      </c>
      <c r="AH148" s="12">
        <f t="shared" si="74"/>
        <v>2.511214571638412</v>
      </c>
      <c r="AI148" s="12">
        <f>'Surv-rate CEA'!AC146*'Unit cost and utilities'!$H$5+'Surv-rate CEA'!AB146*'Unit cost and utilities'!$H$5+('Surv-rate CEA'!AA145-'Surv-rate CEA'!AA146)*'Unit cost and utilities'!$G$14</f>
        <v>188.77949210682416</v>
      </c>
      <c r="AJ148" s="12">
        <f t="shared" si="75"/>
        <v>148.27790660530869</v>
      </c>
      <c r="AK148" s="12">
        <f>AI148-'Surv-rate CEA'!AB146*'Unit cost and utilities'!$H$5-('Surv-rate CEA'!AA145-'Surv-rate CEA'!AA146)*'Unit cost and utilities'!$G$14</f>
        <v>6.0595781780426217</v>
      </c>
      <c r="AL148" s="12">
        <f t="shared" si="76"/>
        <v>4.7595295289963895</v>
      </c>
      <c r="AM148" s="12">
        <f>'Surv-rate CEA'!AF146*'Unit cost and utilities'!$H$9+'Surv-rate CEA'!AE146*'Unit cost and utilities'!$H$9+('Surv-rate CEA'!AD145-'Surv-rate CEA'!AD146)*'Unit cost and utilities'!G155</f>
        <v>165.16029686124119</v>
      </c>
      <c r="AN148" s="12">
        <f t="shared" si="77"/>
        <v>129.7260777618699</v>
      </c>
      <c r="AO148" s="12">
        <f>AM148-'Surv-rate CEA'!AE146*'Unit cost and utilities'!$H$9-('Surv-rate CEA'!AD145-'Surv-rate CEA'!AD146)*'Unit cost and utilities'!G155</f>
        <v>7.0324374867529116</v>
      </c>
      <c r="AP148" s="12">
        <f t="shared" si="78"/>
        <v>5.5236673074549794</v>
      </c>
      <c r="AQ148" s="13">
        <f>'Surv-rate CEA'!AI146*'Unit cost and utilities'!$H$4+'Surv-rate CEA'!AH146*'Unit cost and utilities'!$H$4+('Surv-rate CEA'!AG145-'Surv-rate CEA'!AG146)*'Unit cost and utilities'!$G$14</f>
        <v>183.5091578549245</v>
      </c>
      <c r="AR148" s="12">
        <f t="shared" si="79"/>
        <v>144.1382931268503</v>
      </c>
      <c r="AS148" s="13">
        <f>AQ148-'Surv-rate CEA'!AH146*'Unit cost and utilities'!$H$4-('Surv-rate CEA'!AG145-'Surv-rate CEA'!AG146)*'Unit cost and utilities'!$G$14</f>
        <v>176.85731091192312</v>
      </c>
      <c r="AT148" s="12">
        <f t="shared" si="80"/>
        <v>138.9135627879794</v>
      </c>
      <c r="AU148" s="12">
        <f>'Surv-rate CEA'!AL146*'Unit cost and utilities'!$H$8+'Surv-rate CEA'!AK146*'Unit cost and utilities'!$H$8+('Surv-rate CEA'!AJ145-'Surv-rate CEA'!AJ146)*'Unit cost and utilities'!$G$14</f>
        <v>90.706279724403799</v>
      </c>
      <c r="AV148" s="12">
        <f t="shared" si="81"/>
        <v>71.245754098540445</v>
      </c>
      <c r="AW148" s="12">
        <f>AU148-'Surv-rate CEA'!AK146*'Unit cost and utilities'!$H$8-('Surv-rate CEA'!AJ145-'Surv-rate CEA'!AJ146)*'Unit cost and utilities'!$G$14</f>
        <v>9.8350074035541546</v>
      </c>
      <c r="AX148" s="12">
        <f t="shared" si="82"/>
        <v>7.7249615038772852</v>
      </c>
      <c r="AY148" s="12">
        <f>'Surv-rate CEA'!AO146*'Unit cost and utilities'!$H$5+'Surv-rate CEA'!AN146*'Unit cost and utilities'!$H$5+('Surv-rate CEA'!AM145-'Surv-rate CEA'!AM146)*'Unit cost and utilities'!$G$14</f>
        <v>188.77949210682416</v>
      </c>
      <c r="AZ148" s="12">
        <f t="shared" si="83"/>
        <v>148.27790660530869</v>
      </c>
      <c r="BA148" s="12">
        <f>AY148-'Surv-rate CEA'!AN146*'Unit cost and utilities'!$H$5-('Surv-rate CEA'!AM145-'Surv-rate CEA'!AM146)*'Unit cost and utilities'!$G$14</f>
        <v>6.0595781780426217</v>
      </c>
      <c r="BB148" s="12">
        <f t="shared" si="84"/>
        <v>4.7595295289963895</v>
      </c>
    </row>
    <row r="149" spans="1:54">
      <c r="A149" s="12">
        <v>144</v>
      </c>
      <c r="B149" s="12">
        <f t="shared" si="85"/>
        <v>8.2273972602739729</v>
      </c>
      <c r="C149" s="12">
        <f>'Surv-rate CEA'!D147*'Unit cost and utilities'!$H$7+'Surv-rate CEA'!E147*'Unit cost and utilities'!$H$7+'Unit cost and utilities'!$G$14*('Surv-rate CEA'!C146-'Surv-rate CEA'!C147)</f>
        <v>114.942601846304</v>
      </c>
      <c r="D149" s="12">
        <f t="shared" si="59"/>
        <v>90.128901163086624</v>
      </c>
      <c r="E149" s="12">
        <f>C149-'Surv-rate CEA'!E147*'Unit cost and utilities'!$H$7-'Unit cost and utilities'!$G$14*('Surv-rate CEA'!C146-'Surv-rate CEA'!C147)</f>
        <v>1.4782439546969197</v>
      </c>
      <c r="F149" s="12">
        <f t="shared" si="60"/>
        <v>1.1591220413294749</v>
      </c>
      <c r="G149" s="12">
        <f>'Surv-rate CEA'!G147*'Unit cost and utilities'!$H$4+'Surv-rate CEA'!H147*'Unit cost and utilities'!$H$4+('Surv-rate CEA'!F146-'Surv-rate CEA'!F147)*'Unit cost and utilities'!$G$14</f>
        <v>181.22560141872788</v>
      </c>
      <c r="H149" s="12">
        <f t="shared" si="61"/>
        <v>142.1027891845539</v>
      </c>
      <c r="I149" s="12">
        <f>G149-'Surv-rate CEA'!H147*'Unit cost and utilities'!$H$4-('Surv-rate CEA'!F146-'Surv-rate CEA'!F147)*'Unit cost and utilities'!$G$14</f>
        <v>1.3734217990086428</v>
      </c>
      <c r="J149" s="12">
        <f t="shared" si="62"/>
        <v>1.0769287939348913</v>
      </c>
      <c r="K149" s="12">
        <f>'Surv-rate CEA'!K147*'Unit cost and utilities'!$H$10+'Surv-rate CEA'!J147*'Unit cost and utilities'!$H$10+('Surv-rate CEA'!I146-'Surv-rate CEA'!I147)*'Unit cost and utilities'!$G$14</f>
        <v>103.86378656772939</v>
      </c>
      <c r="L149" s="12">
        <f t="shared" si="63"/>
        <v>81.441770097601236</v>
      </c>
      <c r="M149" s="12">
        <f>K149-'Surv-rate CEA'!J147*'Unit cost and utilities'!$H$10-('Surv-rate CEA'!I146-'Surv-rate CEA'!I147)*'Unit cost and utilities'!$G$14</f>
        <v>3.112134706603582</v>
      </c>
      <c r="N149" s="12">
        <f t="shared" si="64"/>
        <v>2.4402899958080697</v>
      </c>
      <c r="O149" s="12">
        <f>'Surv-rate CEA'!N147*'Unit cost and utilities'!$H$3+'Surv-rate CEA'!M147*'Unit cost and utilities'!$H$3+('Surv-rate CEA'!L146-'Surv-rate CEA'!L147)*'Unit cost and utilities'!$G$14</f>
        <v>181.22560141872788</v>
      </c>
      <c r="P149" s="12">
        <f t="shared" si="65"/>
        <v>142.1027891845539</v>
      </c>
      <c r="Q149" s="12">
        <f>O149-'Surv-rate CEA'!M147*'Unit cost and utilities'!$H$3-('Surv-rate CEA'!L146-'Surv-rate CEA'!L147)*'Unit cost and utilities'!$G$14</f>
        <v>174.70686113732404</v>
      </c>
      <c r="R149" s="12">
        <f t="shared" si="66"/>
        <v>136.99130841856174</v>
      </c>
      <c r="S149" s="12">
        <f>'Surv-rate CEA'!Q147*'Unit cost and utilities'!$H$11+'Surv-rate CEA'!P147*'Unit cost and utilities'!$H$11+('Surv-rate CEA'!O146-'Surv-rate CEA'!O147)*'Unit cost and utilities'!$G$14</f>
        <v>103.86378656772939</v>
      </c>
      <c r="T149" s="12">
        <f t="shared" si="67"/>
        <v>81.441770097601236</v>
      </c>
      <c r="U149" s="12">
        <f>S149-'Surv-rate CEA'!P147*'Unit cost and utilities'!$H$11-('Surv-rate CEA'!O146-'Surv-rate CEA'!O147)*'Unit cost and utilities'!$G$14</f>
        <v>3.112134706603582</v>
      </c>
      <c r="V149" s="12">
        <f t="shared" si="68"/>
        <v>2.4402899958080697</v>
      </c>
      <c r="W149" s="12">
        <f>'Surv-rate CEA'!T147*'Unit cost and utilities'!$H$4+'Surv-rate CEA'!S147*'Unit cost and utilities'!$H$4+('Surv-rate CEA'!R146-'Surv-rate CEA'!R147)*'Unit cost and utilities'!$G$14</f>
        <v>181.22560141872788</v>
      </c>
      <c r="X149" s="12">
        <f t="shared" si="69"/>
        <v>142.1027891845539</v>
      </c>
      <c r="Y149" s="12">
        <f>W149-'Surv-rate CEA'!S147*'Unit cost and utilities'!$H$4-('Surv-rate CEA'!R146-'Surv-rate CEA'!R147)*'Unit cost and utilities'!$G$14</f>
        <v>174.70686113732404</v>
      </c>
      <c r="Z149" s="12">
        <f t="shared" si="70"/>
        <v>136.99130841856174</v>
      </c>
      <c r="AA149" s="12">
        <f>'Surv-rate CEA'!W147*'Unit cost and utilities'!$H$6+'Surv-rate CEA'!V147*'Unit cost and utilities'!$H$6+('Surv-rate CEA'!U146-'Surv-rate CEA'!U147)*'Unit cost and utilities'!$G$14</f>
        <v>110.11600217555198</v>
      </c>
      <c r="AB149" s="12">
        <f t="shared" si="71"/>
        <v>86.344263285646889</v>
      </c>
      <c r="AC149" s="12">
        <f>AA149-'Surv-rate CEA'!V147*'Unit cost and utilities'!$H$6-('Surv-rate CEA'!U146-'Surv-rate CEA'!U147)*'Unit cost and utilities'!$G$14</f>
        <v>8.617615634292914</v>
      </c>
      <c r="AD149" s="12">
        <f t="shared" si="72"/>
        <v>6.7572528835150152</v>
      </c>
      <c r="AE149" s="12">
        <f>'Surv-rate CEA'!Z147*'Unit cost and utilities'!$H$12+'Surv-rate CEA'!Y147*'Unit cost and utilities'!$H$12+('Surv-rate CEA'!X146-'Surv-rate CEA'!X147)*'Unit cost and utilities'!$G$14</f>
        <v>103.86378656772939</v>
      </c>
      <c r="AF149" s="12">
        <f t="shared" si="73"/>
        <v>81.441770097601236</v>
      </c>
      <c r="AG149" s="12">
        <f>AE149-'Surv-rate CEA'!Y147*'Unit cost and utilities'!$H$12-('Surv-rate CEA'!X146-'Surv-rate CEA'!X147)*'Unit cost and utilities'!$G$14</f>
        <v>3.112134706603582</v>
      </c>
      <c r="AH149" s="12">
        <f t="shared" si="74"/>
        <v>2.4402899958080697</v>
      </c>
      <c r="AI149" s="12">
        <f>'Surv-rate CEA'!AC147*'Unit cost and utilities'!$H$5+'Surv-rate CEA'!AB147*'Unit cost and utilities'!$H$5+('Surv-rate CEA'!AA146-'Surv-rate CEA'!AA147)*'Unit cost and utilities'!$G$14</f>
        <v>186.44918868464759</v>
      </c>
      <c r="AJ149" s="12">
        <f t="shared" si="75"/>
        <v>146.19871334882822</v>
      </c>
      <c r="AK149" s="12">
        <f>AI149-'Surv-rate CEA'!AB147*'Unit cost and utilities'!$H$5-('Surv-rate CEA'!AA146-'Surv-rate CEA'!AA147)*'Unit cost and utilities'!$G$14</f>
        <v>5.8938070478094247</v>
      </c>
      <c r="AL149" s="12">
        <f t="shared" si="76"/>
        <v>4.6214575305735508</v>
      </c>
      <c r="AM149" s="12">
        <f>'Surv-rate CEA'!AF147*'Unit cost and utilities'!$H$9+'Surv-rate CEA'!AE147*'Unit cost and utilities'!$H$9+('Surv-rate CEA'!AD146-'Surv-rate CEA'!AD147)*'Unit cost and utilities'!G156</f>
        <v>163.47644909598768</v>
      </c>
      <c r="AN149" s="12">
        <f t="shared" si="77"/>
        <v>128.18530715675118</v>
      </c>
      <c r="AO149" s="12">
        <f>AM149-'Surv-rate CEA'!AE147*'Unit cost and utilities'!$H$9-('Surv-rate CEA'!AD146-'Surv-rate CEA'!AD147)*'Unit cost and utilities'!G156</f>
        <v>6.8604382392771299</v>
      </c>
      <c r="AP149" s="12">
        <f t="shared" si="78"/>
        <v>5.3794132903835141</v>
      </c>
      <c r="AQ149" s="13">
        <f>'Surv-rate CEA'!AI147*'Unit cost and utilities'!$H$4+'Surv-rate CEA'!AH147*'Unit cost and utilities'!$H$4+('Surv-rate CEA'!AG146-'Surv-rate CEA'!AG147)*'Unit cost and utilities'!$G$14</f>
        <v>181.22560141872788</v>
      </c>
      <c r="AR149" s="12">
        <f t="shared" si="79"/>
        <v>142.1027891845539</v>
      </c>
      <c r="AS149" s="13">
        <f>AQ149-'Surv-rate CEA'!AH147*'Unit cost and utilities'!$H$4-('Surv-rate CEA'!AG146-'Surv-rate CEA'!AG147)*'Unit cost and utilities'!$G$14</f>
        <v>174.70686113732404</v>
      </c>
      <c r="AT149" s="12">
        <f t="shared" si="80"/>
        <v>136.99130841856174</v>
      </c>
      <c r="AU149" s="12">
        <f>'Surv-rate CEA'!AL147*'Unit cost and utilities'!$H$8+'Surv-rate CEA'!AK147*'Unit cost and utilities'!$H$8+('Surv-rate CEA'!AJ146-'Surv-rate CEA'!AJ147)*'Unit cost and utilities'!$G$14</f>
        <v>89.603236893784612</v>
      </c>
      <c r="AV149" s="12">
        <f t="shared" si="81"/>
        <v>70.259774462833164</v>
      </c>
      <c r="AW149" s="12">
        <f>AU149-'Surv-rate CEA'!AK147*'Unit cost and utilities'!$H$8-('Surv-rate CEA'!AJ146-'Surv-rate CEA'!AJ147)*'Unit cost and utilities'!$G$14</f>
        <v>9.6037564722279853</v>
      </c>
      <c r="AX149" s="12">
        <f t="shared" si="82"/>
        <v>7.5305065656787393</v>
      </c>
      <c r="AY149" s="12">
        <f>'Surv-rate CEA'!AO147*'Unit cost and utilities'!$H$5+'Surv-rate CEA'!AN147*'Unit cost and utilities'!$H$5+('Surv-rate CEA'!AM146-'Surv-rate CEA'!AM147)*'Unit cost and utilities'!$G$14</f>
        <v>186.44918868464759</v>
      </c>
      <c r="AZ149" s="12">
        <f t="shared" si="83"/>
        <v>146.19871334882822</v>
      </c>
      <c r="BA149" s="12">
        <f>AY149-'Surv-rate CEA'!AN147*'Unit cost and utilities'!$H$5-('Surv-rate CEA'!AM146-'Surv-rate CEA'!AM147)*'Unit cost and utilities'!$G$14</f>
        <v>5.8938070478094247</v>
      </c>
      <c r="BB149" s="12">
        <f t="shared" si="84"/>
        <v>4.6214575305735508</v>
      </c>
    </row>
    <row r="150" spans="1:54">
      <c r="A150" s="12">
        <v>145</v>
      </c>
      <c r="B150" s="12">
        <f t="shared" si="85"/>
        <v>8.2849315068493148</v>
      </c>
      <c r="C150" s="12">
        <f>'Surv-rate CEA'!D148*'Unit cost and utilities'!$H$7+'Surv-rate CEA'!E148*'Unit cost and utilities'!$H$7+'Unit cost and utilities'!$G$14*('Surv-rate CEA'!C147-'Surv-rate CEA'!C148)</f>
        <v>113.62202164610544</v>
      </c>
      <c r="D150" s="12">
        <f t="shared" si="59"/>
        <v>88.942019222436954</v>
      </c>
      <c r="E150" s="12">
        <f>C150-'Surv-rate CEA'!E148*'Unit cost and utilities'!$H$7-'Unit cost and utilities'!$G$14*('Surv-rate CEA'!C147-'Surv-rate CEA'!C148)</f>
        <v>1.436300982687384</v>
      </c>
      <c r="F150" s="12">
        <f t="shared" si="60"/>
        <v>1.1243199844593255</v>
      </c>
      <c r="G150" s="12">
        <f>'Surv-rate CEA'!G148*'Unit cost and utilities'!$H$4+'Surv-rate CEA'!H148*'Unit cost and utilities'!$H$4+('Surv-rate CEA'!F147-'Surv-rate CEA'!F148)*'Unit cost and utilities'!$G$14</f>
        <v>178.98120449422123</v>
      </c>
      <c r="H150" s="12">
        <f t="shared" si="61"/>
        <v>140.10444014244126</v>
      </c>
      <c r="I150" s="12">
        <f>G150-'Surv-rate CEA'!H148*'Unit cost and utilities'!$H$4-('Surv-rate CEA'!F147-'Surv-rate CEA'!F148)*'Unit cost and utilities'!$G$14</f>
        <v>1.3310464317321715</v>
      </c>
      <c r="J150" s="12">
        <f t="shared" si="62"/>
        <v>1.0419279256076921</v>
      </c>
      <c r="K150" s="12">
        <f>'Surv-rate CEA'!K148*'Unit cost and utilities'!$H$10+'Surv-rate CEA'!J148*'Unit cost and utilities'!$H$10+('Surv-rate CEA'!I147-'Surv-rate CEA'!I148)*'Unit cost and utilities'!$G$14</f>
        <v>102.64421325571891</v>
      </c>
      <c r="L150" s="12">
        <f t="shared" si="63"/>
        <v>80.348716350929251</v>
      </c>
      <c r="M150" s="12">
        <f>K150-'Surv-rate CEA'!J148*'Unit cost and utilities'!$H$10-('Surv-rate CEA'!I147-'Surv-rate CEA'!I148)*'Unit cost and utilities'!$G$14</f>
        <v>3.0297365594722114</v>
      </c>
      <c r="N150" s="12">
        <f t="shared" si="64"/>
        <v>2.371643132268928</v>
      </c>
      <c r="O150" s="12">
        <f>'Surv-rate CEA'!N148*'Unit cost and utilities'!$H$3+'Surv-rate CEA'!M148*'Unit cost and utilities'!$H$3+('Surv-rate CEA'!L147-'Surv-rate CEA'!L148)*'Unit cost and utilities'!$G$14</f>
        <v>178.98120449422123</v>
      </c>
      <c r="P150" s="12">
        <f t="shared" si="65"/>
        <v>140.10444014244126</v>
      </c>
      <c r="Q150" s="12">
        <f>O150-'Surv-rate CEA'!M148*'Unit cost and utilities'!$H$3-('Surv-rate CEA'!L147-'Surv-rate CEA'!L148)*'Unit cost and utilities'!$G$14</f>
        <v>172.59205538772216</v>
      </c>
      <c r="R150" s="12">
        <f t="shared" si="66"/>
        <v>135.10308728484813</v>
      </c>
      <c r="S150" s="12">
        <f>'Surv-rate CEA'!Q148*'Unit cost and utilities'!$H$11+'Surv-rate CEA'!P148*'Unit cost and utilities'!$H$11+('Surv-rate CEA'!O147-'Surv-rate CEA'!O148)*'Unit cost and utilities'!$G$14</f>
        <v>102.64421325571891</v>
      </c>
      <c r="T150" s="12">
        <f t="shared" si="67"/>
        <v>80.348716350929251</v>
      </c>
      <c r="U150" s="12">
        <f>S150-'Surv-rate CEA'!P148*'Unit cost and utilities'!$H$11-('Surv-rate CEA'!O147-'Surv-rate CEA'!O148)*'Unit cost and utilities'!$G$14</f>
        <v>3.0297365594722114</v>
      </c>
      <c r="V150" s="12">
        <f t="shared" si="68"/>
        <v>2.371643132268928</v>
      </c>
      <c r="W150" s="12">
        <f>'Surv-rate CEA'!T148*'Unit cost and utilities'!$H$4+'Surv-rate CEA'!S148*'Unit cost and utilities'!$H$4+('Surv-rate CEA'!R147-'Surv-rate CEA'!R148)*'Unit cost and utilities'!$G$14</f>
        <v>178.98120449422123</v>
      </c>
      <c r="X150" s="12">
        <f t="shared" si="69"/>
        <v>140.10444014244126</v>
      </c>
      <c r="Y150" s="12">
        <f>W150-'Surv-rate CEA'!S148*'Unit cost and utilities'!$H$4-('Surv-rate CEA'!R147-'Surv-rate CEA'!R148)*'Unit cost and utilities'!$G$14</f>
        <v>172.59205538772216</v>
      </c>
      <c r="Z150" s="12">
        <f t="shared" si="70"/>
        <v>135.10308728484813</v>
      </c>
      <c r="AA150" s="12">
        <f>'Surv-rate CEA'!W148*'Unit cost and utilities'!$H$6+'Surv-rate CEA'!V148*'Unit cost and utilities'!$H$6+('Surv-rate CEA'!U147-'Surv-rate CEA'!U148)*'Unit cost and utilities'!$G$14</f>
        <v>108.83901947349001</v>
      </c>
      <c r="AB150" s="12">
        <f t="shared" si="71"/>
        <v>85.197939817629958</v>
      </c>
      <c r="AC150" s="12">
        <f>AA150-'Surv-rate CEA'!V148*'Unit cost and utilities'!$H$6-('Surv-rate CEA'!U147-'Surv-rate CEA'!U148)*'Unit cost and utilities'!$G$14</f>
        <v>8.4131751945586739</v>
      </c>
      <c r="AD150" s="12">
        <f t="shared" si="72"/>
        <v>6.5857373336202727</v>
      </c>
      <c r="AE150" s="12">
        <f>'Surv-rate CEA'!Z148*'Unit cost and utilities'!$H$12+'Surv-rate CEA'!Y148*'Unit cost and utilities'!$H$12+('Surv-rate CEA'!X147-'Surv-rate CEA'!X148)*'Unit cost and utilities'!$G$14</f>
        <v>102.64421325571891</v>
      </c>
      <c r="AF150" s="12">
        <f t="shared" si="73"/>
        <v>80.348716350929251</v>
      </c>
      <c r="AG150" s="12">
        <f>AE150-'Surv-rate CEA'!Y148*'Unit cost and utilities'!$H$12-('Surv-rate CEA'!X147-'Surv-rate CEA'!X148)*'Unit cost and utilities'!$G$14</f>
        <v>3.0297365594722114</v>
      </c>
      <c r="AH150" s="12">
        <f t="shared" si="74"/>
        <v>2.371643132268928</v>
      </c>
      <c r="AI150" s="12">
        <f>'Surv-rate CEA'!AC148*'Unit cost and utilities'!$H$5+'Surv-rate CEA'!AB148*'Unit cost and utilities'!$H$5+('Surv-rate CEA'!AA147-'Surv-rate CEA'!AA148)*'Unit cost and utilities'!$G$14</f>
        <v>184.15858076837151</v>
      </c>
      <c r="AJ150" s="12">
        <f t="shared" si="75"/>
        <v>144.15723108407337</v>
      </c>
      <c r="AK150" s="12">
        <f>AI150-'Surv-rate CEA'!AB148*'Unit cost and utilities'!$H$5-('Surv-rate CEA'!AA147-'Surv-rate CEA'!AA148)*'Unit cost and utilities'!$G$14</f>
        <v>5.7332617299932354</v>
      </c>
      <c r="AL150" s="12">
        <f t="shared" si="76"/>
        <v>4.4879317196500441</v>
      </c>
      <c r="AM150" s="12">
        <f>'Surv-rate CEA'!AF148*'Unit cost and utilities'!$H$9+'Surv-rate CEA'!AE148*'Unit cost and utilities'!$H$9+('Surv-rate CEA'!AD147-'Surv-rate CEA'!AD148)*'Unit cost and utilities'!G157</f>
        <v>161.81697505374845</v>
      </c>
      <c r="AN150" s="12">
        <f t="shared" si="77"/>
        <v>126.66847761760816</v>
      </c>
      <c r="AO150" s="12">
        <f>AM150-'Surv-rate CEA'!AE148*'Unit cost and utilities'!$H$9-('Surv-rate CEA'!AD147-'Surv-rate CEA'!AD148)*'Unit cost and utilities'!G157</f>
        <v>6.69333357700188</v>
      </c>
      <c r="AP150" s="12">
        <f t="shared" si="78"/>
        <v>5.2394649826078794</v>
      </c>
      <c r="AQ150" s="13">
        <f>'Surv-rate CEA'!AI148*'Unit cost and utilities'!$H$4+'Surv-rate CEA'!AH148*'Unit cost and utilities'!$H$4+('Surv-rate CEA'!AG147-'Surv-rate CEA'!AG148)*'Unit cost and utilities'!$G$14</f>
        <v>178.98120449422123</v>
      </c>
      <c r="AR150" s="12">
        <f t="shared" si="79"/>
        <v>140.10444014244126</v>
      </c>
      <c r="AS150" s="13">
        <f>AQ150-'Surv-rate CEA'!AH148*'Unit cost and utilities'!$H$4-('Surv-rate CEA'!AG147-'Surv-rate CEA'!AG148)*'Unit cost and utilities'!$G$14</f>
        <v>172.59205538772216</v>
      </c>
      <c r="AT150" s="12">
        <f t="shared" si="80"/>
        <v>135.10308728484813</v>
      </c>
      <c r="AU150" s="12">
        <f>'Surv-rate CEA'!AL148*'Unit cost and utilities'!$H$8+'Surv-rate CEA'!AK148*'Unit cost and utilities'!$H$8+('Surv-rate CEA'!AJ147-'Surv-rate CEA'!AJ148)*'Unit cost and utilities'!$G$14</f>
        <v>88.518809924863461</v>
      </c>
      <c r="AV150" s="12">
        <f t="shared" si="81"/>
        <v>69.291512154275324</v>
      </c>
      <c r="AW150" s="12">
        <f>AU150-'Surv-rate CEA'!AK148*'Unit cost and utilities'!$H$8-('Surv-rate CEA'!AJ147-'Surv-rate CEA'!AJ148)*'Unit cost and utilities'!$G$14</f>
        <v>9.3788530691462348</v>
      </c>
      <c r="AX150" s="12">
        <f t="shared" si="82"/>
        <v>7.3416589308592783</v>
      </c>
      <c r="AY150" s="12">
        <f>'Surv-rate CEA'!AO148*'Unit cost and utilities'!$H$5+'Surv-rate CEA'!AN148*'Unit cost and utilities'!$H$5+('Surv-rate CEA'!AM147-'Surv-rate CEA'!AM148)*'Unit cost and utilities'!$G$14</f>
        <v>184.15858076837151</v>
      </c>
      <c r="AZ150" s="12">
        <f t="shared" si="83"/>
        <v>144.15723108407337</v>
      </c>
      <c r="BA150" s="12">
        <f>AY150-'Surv-rate CEA'!AN148*'Unit cost and utilities'!$H$5-('Surv-rate CEA'!AM147-'Surv-rate CEA'!AM148)*'Unit cost and utilities'!$G$14</f>
        <v>5.7332617299932354</v>
      </c>
      <c r="BB150" s="12">
        <f t="shared" si="84"/>
        <v>4.4879317196500441</v>
      </c>
    </row>
    <row r="151" spans="1:54">
      <c r="A151" s="12">
        <v>146</v>
      </c>
      <c r="B151" s="12">
        <f t="shared" si="85"/>
        <v>8.3424657534246567</v>
      </c>
      <c r="C151" s="12">
        <f>'Surv-rate CEA'!D149*'Unit cost and utilities'!$H$7+'Surv-rate CEA'!E149*'Unit cost and utilities'!$H$7+'Unit cost and utilities'!$G$14*('Surv-rate CEA'!C148-'Surv-rate CEA'!C149)</f>
        <v>112.32267101190912</v>
      </c>
      <c r="D151" s="12">
        <f t="shared" si="59"/>
        <v>87.775500573878944</v>
      </c>
      <c r="E151" s="12">
        <f>C151-'Surv-rate CEA'!E149*'Unit cost and utilities'!$H$7-'Unit cost and utilities'!$G$14*('Surv-rate CEA'!C148-'Surv-rate CEA'!C149)</f>
        <v>1.3957242323356818</v>
      </c>
      <c r="F151" s="12">
        <f t="shared" si="60"/>
        <v>1.0907004975279488</v>
      </c>
      <c r="G151" s="12">
        <f>'Surv-rate CEA'!G149*'Unit cost and utilities'!$H$4+'Surv-rate CEA'!H149*'Unit cost and utilities'!$H$4+('Surv-rate CEA'!F148-'Surv-rate CEA'!F149)*'Unit cost and utilities'!$G$14</f>
        <v>176.77509897366537</v>
      </c>
      <c r="H151" s="12">
        <f t="shared" si="61"/>
        <v>138.14239513379553</v>
      </c>
      <c r="I151" s="12">
        <f>G151-'Surv-rate CEA'!H149*'Unit cost and utilities'!$H$4-('Surv-rate CEA'!F148-'Surv-rate CEA'!F149)*'Unit cost and utilities'!$G$14</f>
        <v>1.2901610818751585</v>
      </c>
      <c r="J151" s="12">
        <f t="shared" si="62"/>
        <v>1.0082072814180354</v>
      </c>
      <c r="K151" s="12">
        <f>'Surv-rate CEA'!K149*'Unit cost and utilities'!$H$10+'Surv-rate CEA'!J149*'Unit cost and utilities'!$H$10+('Surv-rate CEA'!I148-'Surv-rate CEA'!I149)*'Unit cost and utilities'!$G$14</f>
        <v>101.44460624904073</v>
      </c>
      <c r="L151" s="12">
        <f t="shared" si="63"/>
        <v>79.274744927366498</v>
      </c>
      <c r="M151" s="12">
        <f>K151-'Surv-rate CEA'!J149*'Unit cost and utilities'!$H$10-('Surv-rate CEA'!I148-'Surv-rate CEA'!I149)*'Unit cost and utilities'!$G$14</f>
        <v>2.9498580718660579</v>
      </c>
      <c r="N151" s="12">
        <f t="shared" si="64"/>
        <v>2.3051915214203533</v>
      </c>
      <c r="O151" s="12">
        <f>'Surv-rate CEA'!N149*'Unit cost and utilities'!$H$3+'Surv-rate CEA'!M149*'Unit cost and utilities'!$H$3+('Surv-rate CEA'!L148-'Surv-rate CEA'!L149)*'Unit cost and utilities'!$G$14</f>
        <v>176.77509897366537</v>
      </c>
      <c r="P151" s="12">
        <f t="shared" si="65"/>
        <v>138.14239513379553</v>
      </c>
      <c r="Q151" s="12">
        <f>O151-'Surv-rate CEA'!M149*'Unit cost and utilities'!$H$3-('Surv-rate CEA'!L148-'Surv-rate CEA'!L149)*'Unit cost and utilities'!$G$14</f>
        <v>170.51214074913244</v>
      </c>
      <c r="R151" s="12">
        <f t="shared" si="66"/>
        <v>133.24815349691903</v>
      </c>
      <c r="S151" s="12">
        <f>'Surv-rate CEA'!Q149*'Unit cost and utilities'!$H$11+'Surv-rate CEA'!P149*'Unit cost and utilities'!$H$11+('Surv-rate CEA'!O148-'Surv-rate CEA'!O149)*'Unit cost and utilities'!$G$14</f>
        <v>101.44460624904073</v>
      </c>
      <c r="T151" s="12">
        <f t="shared" si="67"/>
        <v>79.274744927366498</v>
      </c>
      <c r="U151" s="12">
        <f>S151-'Surv-rate CEA'!P149*'Unit cost and utilities'!$H$11-('Surv-rate CEA'!O148-'Surv-rate CEA'!O149)*'Unit cost and utilities'!$G$14</f>
        <v>2.9498580718660579</v>
      </c>
      <c r="V151" s="12">
        <f t="shared" si="68"/>
        <v>2.3051915214203533</v>
      </c>
      <c r="W151" s="12">
        <f>'Surv-rate CEA'!T149*'Unit cost and utilities'!$H$4+'Surv-rate CEA'!S149*'Unit cost and utilities'!$H$4+('Surv-rate CEA'!R148-'Surv-rate CEA'!R149)*'Unit cost and utilities'!$G$14</f>
        <v>176.77509897366537</v>
      </c>
      <c r="X151" s="12">
        <f t="shared" si="69"/>
        <v>138.14239513379553</v>
      </c>
      <c r="Y151" s="12">
        <f>W151-'Surv-rate CEA'!S149*'Unit cost and utilities'!$H$4-('Surv-rate CEA'!R148-'Surv-rate CEA'!R149)*'Unit cost and utilities'!$G$14</f>
        <v>170.51214074913244</v>
      </c>
      <c r="Z151" s="12">
        <f t="shared" si="70"/>
        <v>133.24815349691903</v>
      </c>
      <c r="AA151" s="12">
        <f>'Surv-rate CEA'!W149*'Unit cost and utilities'!$H$6+'Surv-rate CEA'!V149*'Unit cost and utilities'!$H$6+('Surv-rate CEA'!U148-'Surv-rate CEA'!U149)*'Unit cost and utilities'!$G$14</f>
        <v>107.58272633820155</v>
      </c>
      <c r="AB151" s="12">
        <f t="shared" si="71"/>
        <v>84.071430748268583</v>
      </c>
      <c r="AC151" s="12">
        <f>AA151-'Surv-rate CEA'!V149*'Unit cost and utilities'!$H$6-('Surv-rate CEA'!U148-'Surv-rate CEA'!U149)*'Unit cost and utilities'!$G$14</f>
        <v>8.2143892537506886</v>
      </c>
      <c r="AD151" s="12">
        <f t="shared" si="72"/>
        <v>6.4192039074659428</v>
      </c>
      <c r="AE151" s="12">
        <f>'Surv-rate CEA'!Z149*'Unit cost and utilities'!$H$12+'Surv-rate CEA'!Y149*'Unit cost and utilities'!$H$12+('Surv-rate CEA'!X148-'Surv-rate CEA'!X149)*'Unit cost and utilities'!$G$14</f>
        <v>101.44460624904073</v>
      </c>
      <c r="AF151" s="12">
        <f t="shared" si="73"/>
        <v>79.274744927366498</v>
      </c>
      <c r="AG151" s="12">
        <f>AE151-'Surv-rate CEA'!Y149*'Unit cost and utilities'!$H$12-('Surv-rate CEA'!X148-'Surv-rate CEA'!X149)*'Unit cost and utilities'!$G$14</f>
        <v>2.9498580718660579</v>
      </c>
      <c r="AH151" s="12">
        <f t="shared" si="74"/>
        <v>2.3051915214203533</v>
      </c>
      <c r="AI151" s="12">
        <f>'Surv-rate CEA'!AC149*'Unit cost and utilities'!$H$5+'Surv-rate CEA'!AB149*'Unit cost and utilities'!$H$5+('Surv-rate CEA'!AA148-'Surv-rate CEA'!AA149)*'Unit cost and utilities'!$G$14</f>
        <v>181.90679336615338</v>
      </c>
      <c r="AJ151" s="12">
        <f t="shared" si="75"/>
        <v>142.15260108807743</v>
      </c>
      <c r="AK151" s="12">
        <f>AI151-'Surv-rate CEA'!AB149*'Unit cost and utilities'!$H$5-('Surv-rate CEA'!AA148-'Surv-rate CEA'!AA149)*'Unit cost and utilities'!$G$14</f>
        <v>5.5777548114747812</v>
      </c>
      <c r="AL151" s="12">
        <f t="shared" si="76"/>
        <v>4.3587836386445211</v>
      </c>
      <c r="AM151" s="12">
        <f>'Surv-rate CEA'!AF149*'Unit cost and utilities'!$H$9+'Surv-rate CEA'!AE149*'Unit cost and utilities'!$H$9+('Surv-rate CEA'!AD148-'Surv-rate CEA'!AD149)*'Unit cost and utilities'!G158</f>
        <v>160.18140903256793</v>
      </c>
      <c r="AN151" s="12">
        <f t="shared" si="77"/>
        <v>125.17511588530671</v>
      </c>
      <c r="AO151" s="12">
        <f>AM151-'Surv-rate CEA'!AE149*'Unit cost and utilities'!$H$9-('Surv-rate CEA'!AD148-'Surv-rate CEA'!AD149)*'Unit cost and utilities'!G158</f>
        <v>6.530963732772932</v>
      </c>
      <c r="AP151" s="12">
        <f t="shared" si="78"/>
        <v>5.1036768063787656</v>
      </c>
      <c r="AQ151" s="13">
        <f>'Surv-rate CEA'!AI149*'Unit cost and utilities'!$H$4+'Surv-rate CEA'!AH149*'Unit cost and utilities'!$H$4+('Surv-rate CEA'!AG148-'Surv-rate CEA'!AG149)*'Unit cost and utilities'!$G$14</f>
        <v>176.77509897366537</v>
      </c>
      <c r="AR151" s="12">
        <f t="shared" si="79"/>
        <v>138.14239513379553</v>
      </c>
      <c r="AS151" s="13">
        <f>AQ151-'Surv-rate CEA'!AH149*'Unit cost and utilities'!$H$4-('Surv-rate CEA'!AG148-'Surv-rate CEA'!AG149)*'Unit cost and utilities'!$G$14</f>
        <v>170.51214074913244</v>
      </c>
      <c r="AT151" s="12">
        <f t="shared" si="80"/>
        <v>133.24815349691903</v>
      </c>
      <c r="AU151" s="12">
        <f>'Surv-rate CEA'!AL149*'Unit cost and utilities'!$H$8+'Surv-rate CEA'!AK149*'Unit cost and utilities'!$H$8+('Surv-rate CEA'!AJ148-'Surv-rate CEA'!AJ149)*'Unit cost and utilities'!$G$14</f>
        <v>87.452590749853115</v>
      </c>
      <c r="AV151" s="12">
        <f t="shared" si="81"/>
        <v>68.340566159943407</v>
      </c>
      <c r="AW151" s="12">
        <f>AU151-'Surv-rate CEA'!AK149*'Unit cost and utilities'!$H$8-('Surv-rate CEA'!AJ148-'Surv-rate CEA'!AJ149)*'Unit cost and utilities'!$G$14</f>
        <v>9.1600967793548786</v>
      </c>
      <c r="AX151" s="12">
        <f t="shared" si="82"/>
        <v>7.1582350461359896</v>
      </c>
      <c r="AY151" s="12">
        <f>'Surv-rate CEA'!AO149*'Unit cost and utilities'!$H$5+'Surv-rate CEA'!AN149*'Unit cost and utilities'!$H$5+('Surv-rate CEA'!AM148-'Surv-rate CEA'!AM149)*'Unit cost and utilities'!$G$14</f>
        <v>181.90679336615338</v>
      </c>
      <c r="AZ151" s="12">
        <f t="shared" si="83"/>
        <v>142.15260108807743</v>
      </c>
      <c r="BA151" s="12">
        <f>AY151-'Surv-rate CEA'!AN149*'Unit cost and utilities'!$H$5-('Surv-rate CEA'!AM148-'Surv-rate CEA'!AM149)*'Unit cost and utilities'!$G$14</f>
        <v>5.5777548114747812</v>
      </c>
      <c r="BB151" s="12">
        <f t="shared" si="84"/>
        <v>4.3587836386445211</v>
      </c>
    </row>
    <row r="152" spans="1:54">
      <c r="A152" s="12">
        <v>147</v>
      </c>
      <c r="B152" s="12">
        <f t="shared" si="85"/>
        <v>8.4</v>
      </c>
      <c r="C152" s="12">
        <f>'Surv-rate CEA'!D150*'Unit cost and utilities'!$H$7+'Surv-rate CEA'!E150*'Unit cost and utilities'!$H$7+'Unit cost and utilities'!$G$14*('Surv-rate CEA'!C149-'Surv-rate CEA'!C150)</f>
        <v>111.04410410770829</v>
      </c>
      <c r="D152" s="12">
        <f t="shared" si="59"/>
        <v>86.628903441681643</v>
      </c>
      <c r="E152" s="12">
        <f>C152-'Surv-rate CEA'!E150*'Unit cost and utilities'!$H$7-'Unit cost and utilities'!$G$14*('Surv-rate CEA'!C149-'Surv-rate CEA'!C150)</f>
        <v>1.3564632393193925</v>
      </c>
      <c r="F152" s="12">
        <f t="shared" si="60"/>
        <v>1.0582184792738878</v>
      </c>
      <c r="G152" s="12">
        <f>'Surv-rate CEA'!G150*'Unit cost and utilities'!$H$4+'Surv-rate CEA'!H150*'Unit cost and utilities'!$H$4+('Surv-rate CEA'!F149-'Surv-rate CEA'!F150)*'Unit cost and utilities'!$G$14</f>
        <v>174.60644052451929</v>
      </c>
      <c r="H152" s="12">
        <f t="shared" si="61"/>
        <v>136.21582701790933</v>
      </c>
      <c r="I152" s="12">
        <f>G152-'Surv-rate CEA'!H150*'Unit cost and utilities'!$H$4-('Surv-rate CEA'!F149-'Surv-rate CEA'!F150)*'Unit cost and utilities'!$G$14</f>
        <v>1.2507067128256519</v>
      </c>
      <c r="J152" s="12">
        <f t="shared" si="62"/>
        <v>0.97571457692291252</v>
      </c>
      <c r="K152" s="12">
        <f>'Surv-rate CEA'!K150*'Unit cost and utilities'!$H$10+'Surv-rate CEA'!J150*'Unit cost and utilities'!$H$10+('Surv-rate CEA'!I149-'Surv-rate CEA'!I150)*'Unit cost and utilities'!$G$14</f>
        <v>100.26453959248708</v>
      </c>
      <c r="L152" s="12">
        <f t="shared" si="63"/>
        <v>78.21943532055829</v>
      </c>
      <c r="M152" s="12">
        <f>K152-'Surv-rate CEA'!J150*'Unit cost and utilities'!$H$10-('Surv-rate CEA'!I149-'Surv-rate CEA'!I150)*'Unit cost and utilities'!$G$14</f>
        <v>2.8724114189700298</v>
      </c>
      <c r="N152" s="12">
        <f t="shared" si="64"/>
        <v>2.2408560405636635</v>
      </c>
      <c r="O152" s="12">
        <f>'Surv-rate CEA'!N150*'Unit cost and utilities'!$H$3+'Surv-rate CEA'!M150*'Unit cost and utilities'!$H$3+('Surv-rate CEA'!L149-'Surv-rate CEA'!L150)*'Unit cost and utilities'!$G$14</f>
        <v>174.60644052451929</v>
      </c>
      <c r="P152" s="12">
        <f t="shared" si="65"/>
        <v>136.21582701790933</v>
      </c>
      <c r="Q152" s="12">
        <f>O152-'Surv-rate CEA'!M150*'Unit cost and utilities'!$H$3-('Surv-rate CEA'!L149-'Surv-rate CEA'!L150)*'Unit cost and utilities'!$G$14</f>
        <v>168.46638360244759</v>
      </c>
      <c r="R152" s="12">
        <f t="shared" si="66"/>
        <v>131.42578073402336</v>
      </c>
      <c r="S152" s="12">
        <f>'Surv-rate CEA'!Q150*'Unit cost and utilities'!$H$11+'Surv-rate CEA'!P150*'Unit cost and utilities'!$H$11+('Surv-rate CEA'!O149-'Surv-rate CEA'!O150)*'Unit cost and utilities'!$G$14</f>
        <v>100.26453959248708</v>
      </c>
      <c r="T152" s="12">
        <f t="shared" si="67"/>
        <v>78.21943532055829</v>
      </c>
      <c r="U152" s="12">
        <f>S152-'Surv-rate CEA'!P150*'Unit cost and utilities'!$H$11-('Surv-rate CEA'!O149-'Surv-rate CEA'!O150)*'Unit cost and utilities'!$G$14</f>
        <v>2.8724114189700298</v>
      </c>
      <c r="V152" s="12">
        <f t="shared" si="68"/>
        <v>2.2408560405636635</v>
      </c>
      <c r="W152" s="12">
        <f>'Surv-rate CEA'!T150*'Unit cost and utilities'!$H$4+'Surv-rate CEA'!S150*'Unit cost and utilities'!$H$4+('Surv-rate CEA'!R149-'Surv-rate CEA'!R150)*'Unit cost and utilities'!$G$14</f>
        <v>174.60644052451929</v>
      </c>
      <c r="X152" s="12">
        <f t="shared" si="69"/>
        <v>136.21582701790933</v>
      </c>
      <c r="Y152" s="12">
        <f>W152-'Surv-rate CEA'!S150*'Unit cost and utilities'!$H$4-('Surv-rate CEA'!R149-'Surv-rate CEA'!R150)*'Unit cost and utilities'!$G$14</f>
        <v>168.46638360244759</v>
      </c>
      <c r="Z152" s="12">
        <f t="shared" si="70"/>
        <v>131.42578073402336</v>
      </c>
      <c r="AA152" s="12">
        <f>'Surv-rate CEA'!W150*'Unit cost and utilities'!$H$6+'Surv-rate CEA'!V150*'Unit cost and utilities'!$H$6+('Surv-rate CEA'!U149-'Surv-rate CEA'!U150)*'Unit cost and utilities'!$G$14</f>
        <v>106.3466853342654</v>
      </c>
      <c r="AB152" s="12">
        <f t="shared" si="71"/>
        <v>82.964303320679093</v>
      </c>
      <c r="AC152" s="12">
        <f>AA152-'Surv-rate CEA'!V150*'Unit cost and utilities'!$H$6-('Surv-rate CEA'!U149-'Surv-rate CEA'!U150)*'Unit cost and utilities'!$G$14</f>
        <v>8.02107811050357</v>
      </c>
      <c r="AD152" s="12">
        <f t="shared" si="72"/>
        <v>6.2574884701579165</v>
      </c>
      <c r="AE152" s="12">
        <f>'Surv-rate CEA'!Z150*'Unit cost and utilities'!$H$12+'Surv-rate CEA'!Y150*'Unit cost and utilities'!$H$12+('Surv-rate CEA'!X149-'Surv-rate CEA'!X150)*'Unit cost and utilities'!$G$14</f>
        <v>100.26453959248708</v>
      </c>
      <c r="AF152" s="12">
        <f t="shared" si="73"/>
        <v>78.21943532055829</v>
      </c>
      <c r="AG152" s="12">
        <f>AE152-'Surv-rate CEA'!Y150*'Unit cost and utilities'!$H$12-('Surv-rate CEA'!X149-'Surv-rate CEA'!X150)*'Unit cost and utilities'!$G$14</f>
        <v>2.8724114189700298</v>
      </c>
      <c r="AH152" s="12">
        <f t="shared" si="74"/>
        <v>2.2408560405636635</v>
      </c>
      <c r="AI152" s="12">
        <f>'Surv-rate CEA'!AC150*'Unit cost and utilities'!$H$5+'Surv-rate CEA'!AB150*'Unit cost and utilities'!$H$5+('Surv-rate CEA'!AA149-'Surv-rate CEA'!AA150)*'Unit cost and utilities'!$G$14</f>
        <v>179.69297533057556</v>
      </c>
      <c r="AJ152" s="12">
        <f t="shared" si="75"/>
        <v>140.18398846247553</v>
      </c>
      <c r="AK152" s="12">
        <f>AI152-'Surv-rate CEA'!AB150*'Unit cost and utilities'!$H$5-('Surv-rate CEA'!AA149-'Surv-rate CEA'!AA150)*'Unit cost and utilities'!$G$14</f>
        <v>5.4271064390585666</v>
      </c>
      <c r="AL152" s="12">
        <f t="shared" si="76"/>
        <v>4.233851796588068</v>
      </c>
      <c r="AM152" s="12">
        <f>'Surv-rate CEA'!AF150*'Unit cost and utilities'!$H$9+'Surv-rate CEA'!AE150*'Unit cost and utilities'!$H$9+('Surv-rate CEA'!AD149-'Surv-rate CEA'!AD150)*'Unit cost and utilities'!G159</f>
        <v>158.56929648694336</v>
      </c>
      <c r="AN152" s="12">
        <f t="shared" si="77"/>
        <v>123.70476023525549</v>
      </c>
      <c r="AO152" s="12">
        <f>AM152-'Surv-rate CEA'!AE150*'Unit cost and utilities'!$H$9-('Surv-rate CEA'!AD149-'Surv-rate CEA'!AD150)*'Unit cost and utilities'!G159</f>
        <v>6.3731748464942939</v>
      </c>
      <c r="AP152" s="12">
        <f t="shared" si="78"/>
        <v>4.9719087098797488</v>
      </c>
      <c r="AQ152" s="13">
        <f>'Surv-rate CEA'!AI150*'Unit cost and utilities'!$H$4+'Surv-rate CEA'!AH150*'Unit cost and utilities'!$H$4+('Surv-rate CEA'!AG149-'Surv-rate CEA'!AG150)*'Unit cost and utilities'!$G$14</f>
        <v>174.60644052451929</v>
      </c>
      <c r="AR152" s="12">
        <f t="shared" si="79"/>
        <v>136.21582701790933</v>
      </c>
      <c r="AS152" s="13">
        <f>AQ152-'Surv-rate CEA'!AH150*'Unit cost and utilities'!$H$4-('Surv-rate CEA'!AG149-'Surv-rate CEA'!AG150)*'Unit cost and utilities'!$G$14</f>
        <v>168.46638360244759</v>
      </c>
      <c r="AT152" s="12">
        <f t="shared" si="80"/>
        <v>131.42578073402336</v>
      </c>
      <c r="AU152" s="12">
        <f>'Surv-rate CEA'!AL150*'Unit cost and utilities'!$H$8+'Surv-rate CEA'!AK150*'Unit cost and utilities'!$H$8+('Surv-rate CEA'!AJ149-'Surv-rate CEA'!AJ150)*'Unit cost and utilities'!$G$14</f>
        <v>86.40418238687856</v>
      </c>
      <c r="AV152" s="12">
        <f t="shared" si="81"/>
        <v>67.406546552801288</v>
      </c>
      <c r="AW152" s="12">
        <f>AU152-'Surv-rate CEA'!AK150*'Unit cost and utilities'!$H$8-('Surv-rate CEA'!AJ149-'Surv-rate CEA'!AJ150)*'Unit cost and utilities'!$G$14</f>
        <v>8.9472943722997798</v>
      </c>
      <c r="AX152" s="12">
        <f t="shared" si="82"/>
        <v>6.9800581171824216</v>
      </c>
      <c r="AY152" s="12">
        <f>'Surv-rate CEA'!AO150*'Unit cost and utilities'!$H$5+'Surv-rate CEA'!AN150*'Unit cost and utilities'!$H$5+('Surv-rate CEA'!AM149-'Surv-rate CEA'!AM150)*'Unit cost and utilities'!$G$14</f>
        <v>179.69297533057556</v>
      </c>
      <c r="AZ152" s="12">
        <f t="shared" si="83"/>
        <v>140.18398846247553</v>
      </c>
      <c r="BA152" s="12">
        <f>AY152-'Surv-rate CEA'!AN150*'Unit cost and utilities'!$H$5-('Surv-rate CEA'!AM149-'Surv-rate CEA'!AM150)*'Unit cost and utilities'!$G$14</f>
        <v>5.4271064390585666</v>
      </c>
      <c r="BB152" s="12">
        <f t="shared" si="84"/>
        <v>4.233851796588068</v>
      </c>
    </row>
    <row r="153" spans="1:54">
      <c r="A153" s="12">
        <v>148</v>
      </c>
      <c r="B153" s="12">
        <f t="shared" si="85"/>
        <v>8.4575342465753423</v>
      </c>
      <c r="C153" s="12">
        <f>'Surv-rate CEA'!D151*'Unit cost and utilities'!$H$7+'Surv-rate CEA'!E151*'Unit cost and utilities'!$H$7+'Unit cost and utilities'!$G$14*('Surv-rate CEA'!C150-'Surv-rate CEA'!C151)</f>
        <v>109.78588674911468</v>
      </c>
      <c r="D153" s="12">
        <f t="shared" si="59"/>
        <v>85.501797796884631</v>
      </c>
      <c r="E153" s="12">
        <f>C153-'Surv-rate CEA'!E151*'Unit cost and utilities'!$H$7-'Unit cost and utilities'!$G$14*('Surv-rate CEA'!C150-'Surv-rate CEA'!C151)</f>
        <v>1.3184696301550876</v>
      </c>
      <c r="F153" s="12">
        <f t="shared" si="60"/>
        <v>1.0268307435223465</v>
      </c>
      <c r="G153" s="12">
        <f>'Surv-rate CEA'!G151*'Unit cost and utilities'!$H$4+'Surv-rate CEA'!H151*'Unit cost and utilities'!$H$4+('Surv-rate CEA'!F150-'Surv-rate CEA'!F151)*'Unit cost and utilities'!$G$14</f>
        <v>172.47440781134745</v>
      </c>
      <c r="H153" s="12">
        <f t="shared" si="61"/>
        <v>134.32393159535297</v>
      </c>
      <c r="I153" s="12">
        <f>G153-'Surv-rate CEA'!H151*'Unit cost and utilities'!$H$4-('Surv-rate CEA'!F150-'Surv-rate CEA'!F151)*'Unit cost and utilities'!$G$14</f>
        <v>1.2126268974411465</v>
      </c>
      <c r="J153" s="12">
        <f t="shared" si="62"/>
        <v>0.9443998938134236</v>
      </c>
      <c r="K153" s="12">
        <f>'Surv-rate CEA'!K151*'Unit cost and utilities'!$H$10+'Surv-rate CEA'!J151*'Unit cost and utilities'!$H$10+('Surv-rate CEA'!I150-'Surv-rate CEA'!I151)*'Unit cost and utilities'!$G$14</f>
        <v>99.103598619504098</v>
      </c>
      <c r="L153" s="12">
        <f t="shared" si="63"/>
        <v>77.182378364100472</v>
      </c>
      <c r="M153" s="12">
        <f>K153-'Surv-rate CEA'!J151*'Unit cost and utilities'!$H$10-('Surv-rate CEA'!I150-'Surv-rate CEA'!I151)*'Unit cost and utilities'!$G$14</f>
        <v>2.797312224964287</v>
      </c>
      <c r="N153" s="12">
        <f t="shared" si="64"/>
        <v>2.1785607541725178</v>
      </c>
      <c r="O153" s="12">
        <f>'Surv-rate CEA'!N151*'Unit cost and utilities'!$H$3+'Surv-rate CEA'!M151*'Unit cost and utilities'!$H$3+('Surv-rate CEA'!L150-'Surv-rate CEA'!L151)*'Unit cost and utilities'!$G$14</f>
        <v>172.47440781134745</v>
      </c>
      <c r="P153" s="12">
        <f t="shared" si="65"/>
        <v>134.32393159535297</v>
      </c>
      <c r="Q153" s="12">
        <f>O153-'Surv-rate CEA'!M151*'Unit cost and utilities'!$H$3-('Surv-rate CEA'!L150-'Surv-rate CEA'!L151)*'Unit cost and utilities'!$G$14</f>
        <v>166.45406904587995</v>
      </c>
      <c r="R153" s="12">
        <f t="shared" si="66"/>
        <v>129.63526164845837</v>
      </c>
      <c r="S153" s="12">
        <f>'Surv-rate CEA'!Q151*'Unit cost and utilities'!$H$11+'Surv-rate CEA'!P151*'Unit cost and utilities'!$H$11+('Surv-rate CEA'!O150-'Surv-rate CEA'!O151)*'Unit cost and utilities'!$G$14</f>
        <v>99.103598619504098</v>
      </c>
      <c r="T153" s="12">
        <f t="shared" si="67"/>
        <v>77.182378364100472</v>
      </c>
      <c r="U153" s="12">
        <f>S153-'Surv-rate CEA'!P151*'Unit cost and utilities'!$H$11-('Surv-rate CEA'!O150-'Surv-rate CEA'!O151)*'Unit cost and utilities'!$G$14</f>
        <v>2.797312224964287</v>
      </c>
      <c r="V153" s="12">
        <f t="shared" si="68"/>
        <v>2.1785607541725178</v>
      </c>
      <c r="W153" s="12">
        <f>'Surv-rate CEA'!T151*'Unit cost and utilities'!$H$4+'Surv-rate CEA'!S151*'Unit cost and utilities'!$H$4+('Surv-rate CEA'!R150-'Surv-rate CEA'!R151)*'Unit cost and utilities'!$G$14</f>
        <v>172.47440781134745</v>
      </c>
      <c r="X153" s="12">
        <f t="shared" si="69"/>
        <v>134.32393159535297</v>
      </c>
      <c r="Y153" s="12">
        <f>W153-'Surv-rate CEA'!S151*'Unit cost and utilities'!$H$4-('Surv-rate CEA'!R150-'Surv-rate CEA'!R151)*'Unit cost and utilities'!$G$14</f>
        <v>166.45406904587995</v>
      </c>
      <c r="Z153" s="12">
        <f t="shared" si="70"/>
        <v>129.63526164845837</v>
      </c>
      <c r="AA153" s="12">
        <f>'Surv-rate CEA'!W151*'Unit cost and utilities'!$H$6+'Surv-rate CEA'!V151*'Unit cost and utilities'!$H$6+('Surv-rate CEA'!U150-'Surv-rate CEA'!U151)*'Unit cost and utilities'!$G$14</f>
        <v>105.13047052701765</v>
      </c>
      <c r="AB153" s="12">
        <f t="shared" si="71"/>
        <v>81.876136354702155</v>
      </c>
      <c r="AC153" s="12">
        <f>AA153-'Surv-rate CEA'!V151*'Unit cost and utilities'!$H$6-('Surv-rate CEA'!U150-'Surv-rate CEA'!U151)*'Unit cost and utilities'!$G$14</f>
        <v>7.8330685415944146</v>
      </c>
      <c r="AD153" s="12">
        <f t="shared" si="72"/>
        <v>6.1004329646036624</v>
      </c>
      <c r="AE153" s="12">
        <f>'Surv-rate CEA'!Z151*'Unit cost and utilities'!$H$12+'Surv-rate CEA'!Y151*'Unit cost and utilities'!$H$12+('Surv-rate CEA'!X150-'Surv-rate CEA'!X151)*'Unit cost and utilities'!$G$14</f>
        <v>99.103598619504098</v>
      </c>
      <c r="AF153" s="12">
        <f t="shared" si="73"/>
        <v>77.182378364100472</v>
      </c>
      <c r="AG153" s="12">
        <f>AE153-'Surv-rate CEA'!Y151*'Unit cost and utilities'!$H$12-('Surv-rate CEA'!X150-'Surv-rate CEA'!X151)*'Unit cost and utilities'!$G$14</f>
        <v>2.797312224964287</v>
      </c>
      <c r="AH153" s="12">
        <f t="shared" si="74"/>
        <v>2.1785607541725178</v>
      </c>
      <c r="AI153" s="12">
        <f>'Surv-rate CEA'!AC151*'Unit cost and utilities'!$H$5+'Surv-rate CEA'!AB151*'Unit cost and utilities'!$H$5+('Surv-rate CEA'!AA150-'Surv-rate CEA'!AA151)*'Unit cost and utilities'!$G$14</f>
        <v>177.51629858166672</v>
      </c>
      <c r="AJ153" s="12">
        <f t="shared" si="75"/>
        <v>138.25058134900442</v>
      </c>
      <c r="AK153" s="12">
        <f>AI153-'Surv-rate CEA'!AB151*'Unit cost and utilities'!$H$5-('Surv-rate CEA'!AA150-'Surv-rate CEA'!AA151)*'Unit cost and utilities'!$G$14</f>
        <v>5.2811439798780357</v>
      </c>
      <c r="AL153" s="12">
        <f t="shared" si="76"/>
        <v>4.1129813501042536</v>
      </c>
      <c r="AM153" s="12">
        <f>'Surv-rate CEA'!AF151*'Unit cost and utilities'!$H$9+'Surv-rate CEA'!AE151*'Unit cost and utilities'!$H$9+('Surv-rate CEA'!AD150-'Surv-rate CEA'!AD151)*'Unit cost and utilities'!G160</f>
        <v>156.98019370504699</v>
      </c>
      <c r="AN153" s="12">
        <f t="shared" si="77"/>
        <v>122.25696014057968</v>
      </c>
      <c r="AO153" s="12">
        <f>AM153-'Surv-rate CEA'!AE151*'Unit cost and utilities'!$H$9-('Surv-rate CEA'!AD150-'Surv-rate CEA'!AD151)*'Unit cost and utilities'!G160</f>
        <v>6.2198187204755016</v>
      </c>
      <c r="AP153" s="12">
        <f t="shared" si="78"/>
        <v>4.8440259337401805</v>
      </c>
      <c r="AQ153" s="13">
        <f>'Surv-rate CEA'!AI151*'Unit cost and utilities'!$H$4+'Surv-rate CEA'!AH151*'Unit cost and utilities'!$H$4+('Surv-rate CEA'!AG150-'Surv-rate CEA'!AG151)*'Unit cost and utilities'!$G$14</f>
        <v>172.47440781134745</v>
      </c>
      <c r="AR153" s="12">
        <f t="shared" si="79"/>
        <v>134.32393159535297</v>
      </c>
      <c r="AS153" s="13">
        <f>AQ153-'Surv-rate CEA'!AH151*'Unit cost and utilities'!$H$4-('Surv-rate CEA'!AG150-'Surv-rate CEA'!AG151)*'Unit cost and utilities'!$G$14</f>
        <v>166.45406904587995</v>
      </c>
      <c r="AT153" s="12">
        <f t="shared" si="80"/>
        <v>129.63526164845837</v>
      </c>
      <c r="AU153" s="12">
        <f>'Surv-rate CEA'!AL151*'Unit cost and utilities'!$H$8+'Surv-rate CEA'!AK151*'Unit cost and utilities'!$H$8+('Surv-rate CEA'!AJ150-'Surv-rate CEA'!AJ151)*'Unit cost and utilities'!$G$14</f>
        <v>85.373198579379093</v>
      </c>
      <c r="AV153" s="12">
        <f t="shared" si="81"/>
        <v>66.489074127428438</v>
      </c>
      <c r="AW153" s="12">
        <f>AU153-'Surv-rate CEA'!AK151*'Unit cost and utilities'!$H$8-('Surv-rate CEA'!AJ150-'Surv-rate CEA'!AJ151)*'Unit cost and utilities'!$G$14</f>
        <v>8.7402595127681515</v>
      </c>
      <c r="AX153" s="12">
        <f t="shared" si="82"/>
        <v>6.8069578311169048</v>
      </c>
      <c r="AY153" s="12">
        <f>'Surv-rate CEA'!AO151*'Unit cost and utilities'!$H$5+'Surv-rate CEA'!AN151*'Unit cost and utilities'!$H$5+('Surv-rate CEA'!AM150-'Surv-rate CEA'!AM151)*'Unit cost and utilities'!$G$14</f>
        <v>177.51629858166672</v>
      </c>
      <c r="AZ153" s="12">
        <f t="shared" si="83"/>
        <v>138.25058134900442</v>
      </c>
      <c r="BA153" s="12">
        <f>AY153-'Surv-rate CEA'!AN151*'Unit cost and utilities'!$H$5-('Surv-rate CEA'!AM150-'Surv-rate CEA'!AM151)*'Unit cost and utilities'!$G$14</f>
        <v>5.2811439798780357</v>
      </c>
      <c r="BB153" s="12">
        <f t="shared" si="84"/>
        <v>4.1129813501042536</v>
      </c>
    </row>
    <row r="154" spans="1:54">
      <c r="A154" s="12">
        <v>149</v>
      </c>
      <c r="B154" s="12">
        <f t="shared" si="85"/>
        <v>8.5150684931506841</v>
      </c>
      <c r="C154" s="12">
        <f>'Surv-rate CEA'!D152*'Unit cost and utilities'!$H$7+'Surv-rate CEA'!E152*'Unit cost and utilities'!$H$7+'Unit cost and utilities'!$G$14*('Surv-rate CEA'!C151-'Surv-rate CEA'!C152)</f>
        <v>108.54759603762744</v>
      </c>
      <c r="D154" s="12">
        <f t="shared" si="59"/>
        <v>84.393764984952895</v>
      </c>
      <c r="E154" s="12">
        <f>C154-'Surv-rate CEA'!E152*'Unit cost and utilities'!$H$7-'Unit cost and utilities'!$G$14*('Surv-rate CEA'!C151-'Surv-rate CEA'!C152)</f>
        <v>1.2816970259567899</v>
      </c>
      <c r="F154" s="12">
        <f t="shared" si="60"/>
        <v>0.99649592933421394</v>
      </c>
      <c r="G154" s="12">
        <f>'Surv-rate CEA'!G152*'Unit cost and utilities'!$H$4+'Surv-rate CEA'!H152*'Unit cost and utilities'!$H$4+('Surv-rate CEA'!F151-'Surv-rate CEA'!F152)*'Unit cost and utilities'!$G$14</f>
        <v>170.37820174741029</v>
      </c>
      <c r="H154" s="12">
        <f t="shared" si="61"/>
        <v>132.46592685337296</v>
      </c>
      <c r="I154" s="12">
        <f>G154-'Surv-rate CEA'!H152*'Unit cost and utilities'!$H$4-('Surv-rate CEA'!F151-'Surv-rate CEA'!F152)*'Unit cost and utilities'!$G$14</f>
        <v>1.1758676905077721</v>
      </c>
      <c r="J154" s="12">
        <f t="shared" si="62"/>
        <v>0.91421556209971377</v>
      </c>
      <c r="K154" s="12">
        <f>'Surv-rate CEA'!K152*'Unit cost and utilities'!$H$10+'Surv-rate CEA'!J152*'Unit cost and utilities'!$H$10+('Surv-rate CEA'!I151-'Surv-rate CEA'!I152)*'Unit cost and utilities'!$G$14</f>
        <v>97.961379593264823</v>
      </c>
      <c r="L154" s="12">
        <f t="shared" si="63"/>
        <v>76.163175867385647</v>
      </c>
      <c r="M154" s="12">
        <f>K154-'Surv-rate CEA'!J152*'Unit cost and utilities'!$H$10-('Surv-rate CEA'!I151-'Surv-rate CEA'!I152)*'Unit cost and utilities'!$G$14</f>
        <v>2.7244794119758931</v>
      </c>
      <c r="N154" s="12">
        <f t="shared" si="64"/>
        <v>2.1182327715570275</v>
      </c>
      <c r="O154" s="12">
        <f>'Surv-rate CEA'!N152*'Unit cost and utilities'!$H$3+'Surv-rate CEA'!M152*'Unit cost and utilities'!$H$3+('Surv-rate CEA'!L151-'Surv-rate CEA'!L152)*'Unit cost and utilities'!$G$14</f>
        <v>170.37820174741029</v>
      </c>
      <c r="P154" s="12">
        <f t="shared" si="65"/>
        <v>132.46592685337296</v>
      </c>
      <c r="Q154" s="12">
        <f>O154-'Surv-rate CEA'!M152*'Unit cost and utilities'!$H$3-('Surv-rate CEA'!L151-'Surv-rate CEA'!L152)*'Unit cost and utilities'!$G$14</f>
        <v>164.47450033695455</v>
      </c>
      <c r="R154" s="12">
        <f t="shared" si="66"/>
        <v>127.87590728994914</v>
      </c>
      <c r="S154" s="12">
        <f>'Surv-rate CEA'!Q152*'Unit cost and utilities'!$H$11+'Surv-rate CEA'!P152*'Unit cost and utilities'!$H$11+('Surv-rate CEA'!O151-'Surv-rate CEA'!O152)*'Unit cost and utilities'!$G$14</f>
        <v>97.961379593264823</v>
      </c>
      <c r="T154" s="12">
        <f t="shared" si="67"/>
        <v>76.163175867385647</v>
      </c>
      <c r="U154" s="12">
        <f>S154-'Surv-rate CEA'!P152*'Unit cost and utilities'!$H$11-('Surv-rate CEA'!O151-'Surv-rate CEA'!O152)*'Unit cost and utilities'!$G$14</f>
        <v>2.7244794119758931</v>
      </c>
      <c r="V154" s="12">
        <f t="shared" si="68"/>
        <v>2.1182327715570275</v>
      </c>
      <c r="W154" s="12">
        <f>'Surv-rate CEA'!T152*'Unit cost and utilities'!$H$4+'Surv-rate CEA'!S152*'Unit cost and utilities'!$H$4+('Surv-rate CEA'!R151-'Surv-rate CEA'!R152)*'Unit cost and utilities'!$G$14</f>
        <v>170.37820174741029</v>
      </c>
      <c r="X154" s="12">
        <f t="shared" si="69"/>
        <v>132.46592685337296</v>
      </c>
      <c r="Y154" s="12">
        <f>W154-'Surv-rate CEA'!S152*'Unit cost and utilities'!$H$4-('Surv-rate CEA'!R151-'Surv-rate CEA'!R152)*'Unit cost and utilities'!$G$14</f>
        <v>164.47450033695455</v>
      </c>
      <c r="Z154" s="12">
        <f t="shared" si="70"/>
        <v>127.87590728994914</v>
      </c>
      <c r="AA154" s="12">
        <f>'Surv-rate CEA'!W152*'Unit cost and utilities'!$H$6+'Surv-rate CEA'!V152*'Unit cost and utilities'!$H$6+('Surv-rate CEA'!U151-'Surv-rate CEA'!U152)*'Unit cost and utilities'!$G$14</f>
        <v>103.93366711963648</v>
      </c>
      <c r="AB154" s="12">
        <f t="shared" si="71"/>
        <v>80.806519877956433</v>
      </c>
      <c r="AC154" s="12">
        <f>AA154-'Surv-rate CEA'!V152*'Unit cost and utilities'!$H$6-('Surv-rate CEA'!U151-'Surv-rate CEA'!U152)*'Unit cost and utilities'!$G$14</f>
        <v>7.6501935400232357</v>
      </c>
      <c r="AD154" s="12">
        <f t="shared" si="72"/>
        <v>5.9478851607392764</v>
      </c>
      <c r="AE154" s="12">
        <f>'Surv-rate CEA'!Z152*'Unit cost and utilities'!$H$12+'Surv-rate CEA'!Y152*'Unit cost and utilities'!$H$12+('Surv-rate CEA'!X151-'Surv-rate CEA'!X152)*'Unit cost and utilities'!$G$14</f>
        <v>97.961379593264823</v>
      </c>
      <c r="AF154" s="12">
        <f t="shared" si="73"/>
        <v>76.163175867385647</v>
      </c>
      <c r="AG154" s="12">
        <f>AE154-'Surv-rate CEA'!Y152*'Unit cost and utilities'!$H$12-('Surv-rate CEA'!X151-'Surv-rate CEA'!X152)*'Unit cost and utilities'!$G$14</f>
        <v>2.7244794119758931</v>
      </c>
      <c r="AH154" s="12">
        <f t="shared" si="74"/>
        <v>2.1182327715570275</v>
      </c>
      <c r="AI154" s="12">
        <f>'Surv-rate CEA'!AC152*'Unit cost and utilities'!$H$5+'Surv-rate CEA'!AB152*'Unit cost and utilities'!$H$5+('Surv-rate CEA'!AA151-'Surv-rate CEA'!AA152)*'Unit cost and utilities'!$G$14</f>
        <v>175.37595735958499</v>
      </c>
      <c r="AJ154" s="12">
        <f t="shared" si="75"/>
        <v>136.35159017510966</v>
      </c>
      <c r="AK154" s="12">
        <f>AI154-'Surv-rate CEA'!AB152*'Unit cost and utilities'!$H$5-('Surv-rate CEA'!AA151-'Surv-rate CEA'!AA152)*'Unit cost and utilities'!$G$14</f>
        <v>5.1397016986453616</v>
      </c>
      <c r="AL154" s="12">
        <f t="shared" si="76"/>
        <v>3.996023800452289</v>
      </c>
      <c r="AM154" s="12">
        <f>'Surv-rate CEA'!AF152*'Unit cost and utilities'!$H$9+'Surv-rate CEA'!AE152*'Unit cost and utilities'!$H$9+('Surv-rate CEA'!AD151-'Surv-rate CEA'!AD152)*'Unit cost and utilities'!G161</f>
        <v>155.41366749691736</v>
      </c>
      <c r="AN154" s="12">
        <f t="shared" si="77"/>
        <v>120.8312759468011</v>
      </c>
      <c r="AO154" s="12">
        <f>AM154-'Surv-rate CEA'!AE152*'Unit cost and utilities'!$H$9-('Surv-rate CEA'!AD151-'Surv-rate CEA'!AD152)*'Unit cost and utilities'!G161</f>
        <v>6.0707525860227634</v>
      </c>
      <c r="AP154" s="12">
        <f t="shared" si="78"/>
        <v>4.719898788444862</v>
      </c>
      <c r="AQ154" s="13">
        <f>'Surv-rate CEA'!AI152*'Unit cost and utilities'!$H$4+'Surv-rate CEA'!AH152*'Unit cost and utilities'!$H$4+('Surv-rate CEA'!AG151-'Surv-rate CEA'!AG152)*'Unit cost and utilities'!$G$14</f>
        <v>170.37820174741029</v>
      </c>
      <c r="AR154" s="12">
        <f t="shared" si="79"/>
        <v>132.46592685337296</v>
      </c>
      <c r="AS154" s="13">
        <f>AQ154-'Surv-rate CEA'!AH152*'Unit cost and utilities'!$H$4-('Surv-rate CEA'!AG151-'Surv-rate CEA'!AG152)*'Unit cost and utilities'!$G$14</f>
        <v>164.47450033695455</v>
      </c>
      <c r="AT154" s="12">
        <f t="shared" si="80"/>
        <v>127.87590728994914</v>
      </c>
      <c r="AU154" s="12">
        <f>'Surv-rate CEA'!AL152*'Unit cost and utilities'!$H$8+'Surv-rate CEA'!AK152*'Unit cost and utilities'!$H$8+('Surv-rate CEA'!AJ151-'Surv-rate CEA'!AJ152)*'Unit cost and utilities'!$G$14</f>
        <v>84.359263449065239</v>
      </c>
      <c r="AV154" s="12">
        <f t="shared" si="81"/>
        <v>65.587780049557594</v>
      </c>
      <c r="AW154" s="12">
        <f>AU154-'Surv-rate CEA'!AK152*'Unit cost and utilities'!$H$8-('Surv-rate CEA'!AJ151-'Surv-rate CEA'!AJ152)*'Unit cost and utilities'!$G$14</f>
        <v>8.5388124847475204</v>
      </c>
      <c r="AX154" s="12">
        <f t="shared" si="82"/>
        <v>6.6387700915878778</v>
      </c>
      <c r="AY154" s="12">
        <f>'Surv-rate CEA'!AO152*'Unit cost and utilities'!$H$5+'Surv-rate CEA'!AN152*'Unit cost and utilities'!$H$5+('Surv-rate CEA'!AM151-'Surv-rate CEA'!AM152)*'Unit cost and utilities'!$G$14</f>
        <v>175.37595735958499</v>
      </c>
      <c r="AZ154" s="12">
        <f t="shared" si="83"/>
        <v>136.35159017510966</v>
      </c>
      <c r="BA154" s="12">
        <f>AY154-'Surv-rate CEA'!AN152*'Unit cost and utilities'!$H$5-('Surv-rate CEA'!AM151-'Surv-rate CEA'!AM152)*'Unit cost and utilities'!$G$14</f>
        <v>5.1397016986453616</v>
      </c>
      <c r="BB154" s="12">
        <f t="shared" si="84"/>
        <v>3.996023800452289</v>
      </c>
    </row>
    <row r="155" spans="1:54">
      <c r="A155" s="12">
        <v>150</v>
      </c>
      <c r="B155" s="12">
        <f t="shared" si="85"/>
        <v>8.5726027397260278</v>
      </c>
      <c r="C155" s="12">
        <f>'Surv-rate CEA'!D153*'Unit cost and utilities'!$H$7+'Surv-rate CEA'!E153*'Unit cost and utilities'!$H$7+'Unit cost and utilities'!$G$14*('Surv-rate CEA'!C152-'Surv-rate CEA'!C153)</f>
        <v>107.32882000829451</v>
      </c>
      <c r="D155" s="12">
        <f t="shared" si="59"/>
        <v>83.30439736715455</v>
      </c>
      <c r="E155" s="12">
        <f>C155-'Surv-rate CEA'!E153*'Unit cost and utilities'!$H$7-'Unit cost and utilities'!$G$14*('Surv-rate CEA'!C152-'Surv-rate CEA'!C153)</f>
        <v>1.2461009510770813</v>
      </c>
      <c r="F155" s="12">
        <f t="shared" si="60"/>
        <v>0.96717441578219288</v>
      </c>
      <c r="G155" s="12">
        <f>'Surv-rate CEA'!G153*'Unit cost and utilities'!$H$4+'Surv-rate CEA'!H153*'Unit cost and utilities'!$H$4+('Surv-rate CEA'!F152-'Surv-rate CEA'!F153)*'Unit cost and utilities'!$G$14</f>
        <v>168.31704477454156</v>
      </c>
      <c r="H155" s="12">
        <f t="shared" si="61"/>
        <v>130.64105224002228</v>
      </c>
      <c r="I155" s="12">
        <f>G155-'Surv-rate CEA'!H153*'Unit cost and utilities'!$H$4-('Surv-rate CEA'!F152-'Surv-rate CEA'!F153)*'Unit cost and utilities'!$G$14</f>
        <v>1.1403775080468623</v>
      </c>
      <c r="J155" s="12">
        <f t="shared" si="62"/>
        <v>0.88511604871421945</v>
      </c>
      <c r="K155" s="12">
        <f>'Surv-rate CEA'!K153*'Unit cost and utilities'!$H$10+'Surv-rate CEA'!J153*'Unit cost and utilities'!$H$10+('Surv-rate CEA'!I152-'Surv-rate CEA'!I153)*'Unit cost and utilities'!$G$14</f>
        <v>96.837489361059824</v>
      </c>
      <c r="L155" s="12">
        <f t="shared" si="63"/>
        <v>75.161440265046238</v>
      </c>
      <c r="M155" s="12">
        <f>K155-'Surv-rate CEA'!J153*'Unit cost and utilities'!$H$10-('Surv-rate CEA'!I152-'Surv-rate CEA'!I153)*'Unit cost and utilities'!$G$14</f>
        <v>2.6538350563420039</v>
      </c>
      <c r="N155" s="12">
        <f t="shared" si="64"/>
        <v>2.0598021115233931</v>
      </c>
      <c r="O155" s="12">
        <f>'Surv-rate CEA'!N153*'Unit cost and utilities'!$H$3+'Surv-rate CEA'!M153*'Unit cost and utilities'!$H$3+('Surv-rate CEA'!L152-'Surv-rate CEA'!L153)*'Unit cost and utilities'!$G$14</f>
        <v>168.31704477454156</v>
      </c>
      <c r="P155" s="12">
        <f t="shared" si="65"/>
        <v>130.64105224002228</v>
      </c>
      <c r="Q155" s="12">
        <f>O155-'Surv-rate CEA'!M153*'Unit cost and utilities'!$H$3-('Surv-rate CEA'!L152-'Surv-rate CEA'!L153)*'Unit cost and utilities'!$G$14</f>
        <v>162.52699835336571</v>
      </c>
      <c r="R155" s="12">
        <f t="shared" si="66"/>
        <v>126.14704654978338</v>
      </c>
      <c r="S155" s="12">
        <f>'Surv-rate CEA'!Q153*'Unit cost and utilities'!$H$11+'Surv-rate CEA'!P153*'Unit cost and utilities'!$H$11+('Surv-rate CEA'!O152-'Surv-rate CEA'!O153)*'Unit cost and utilities'!$G$14</f>
        <v>96.837489361059824</v>
      </c>
      <c r="T155" s="12">
        <f t="shared" si="67"/>
        <v>75.161440265046238</v>
      </c>
      <c r="U155" s="12">
        <f>S155-'Surv-rate CEA'!P153*'Unit cost and utilities'!$H$11-('Surv-rate CEA'!O152-'Surv-rate CEA'!O153)*'Unit cost and utilities'!$G$14</f>
        <v>2.6538350563420039</v>
      </c>
      <c r="V155" s="12">
        <f t="shared" si="68"/>
        <v>2.0598021115233931</v>
      </c>
      <c r="W155" s="12">
        <f>'Surv-rate CEA'!T153*'Unit cost and utilities'!$H$4+'Surv-rate CEA'!S153*'Unit cost and utilities'!$H$4+('Surv-rate CEA'!R152-'Surv-rate CEA'!R153)*'Unit cost and utilities'!$G$14</f>
        <v>168.31704477454156</v>
      </c>
      <c r="X155" s="12">
        <f t="shared" si="69"/>
        <v>130.64105224002228</v>
      </c>
      <c r="Y155" s="12">
        <f>W155-'Surv-rate CEA'!S153*'Unit cost and utilities'!$H$4-('Surv-rate CEA'!R152-'Surv-rate CEA'!R153)*'Unit cost and utilities'!$G$14</f>
        <v>162.52699835336571</v>
      </c>
      <c r="Z155" s="12">
        <f t="shared" si="70"/>
        <v>126.14704654978338</v>
      </c>
      <c r="AA155" s="12">
        <f>'Surv-rate CEA'!W153*'Unit cost and utilities'!$H$6+'Surv-rate CEA'!V153*'Unit cost and utilities'!$H$6+('Surv-rate CEA'!U152-'Surv-rate CEA'!U153)*'Unit cost and utilities'!$G$14</f>
        <v>102.75587110340329</v>
      </c>
      <c r="AB155" s="12">
        <f t="shared" si="71"/>
        <v>79.755054770419463</v>
      </c>
      <c r="AC155" s="12">
        <f>AA155-'Surv-rate CEA'!V153*'Unit cost and utilities'!$H$6-('Surv-rate CEA'!U152-'Surv-rate CEA'!U153)*'Unit cost and utilities'!$G$14</f>
        <v>7.4722920648527955</v>
      </c>
      <c r="AD155" s="12">
        <f t="shared" si="72"/>
        <v>5.7996984161926619</v>
      </c>
      <c r="AE155" s="12">
        <f>'Surv-rate CEA'!Z153*'Unit cost and utilities'!$H$12+'Surv-rate CEA'!Y153*'Unit cost and utilities'!$H$12+('Surv-rate CEA'!X152-'Surv-rate CEA'!X153)*'Unit cost and utilities'!$G$14</f>
        <v>96.837489361059824</v>
      </c>
      <c r="AF155" s="12">
        <f t="shared" si="73"/>
        <v>75.161440265046238</v>
      </c>
      <c r="AG155" s="12">
        <f>AE155-'Surv-rate CEA'!Y153*'Unit cost and utilities'!$H$12-('Surv-rate CEA'!X152-'Surv-rate CEA'!X153)*'Unit cost and utilities'!$G$14</f>
        <v>2.6538350563420039</v>
      </c>
      <c r="AH155" s="12">
        <f t="shared" si="74"/>
        <v>2.0598021115233931</v>
      </c>
      <c r="AI155" s="12">
        <f>'Surv-rate CEA'!AC153*'Unit cost and utilities'!$H$5+'Surv-rate CEA'!AB153*'Unit cost and utilities'!$H$5+('Surv-rate CEA'!AA152-'Surv-rate CEA'!AA153)*'Unit cost and utilities'!$G$14</f>
        <v>173.27116750544499</v>
      </c>
      <c r="AJ155" s="12">
        <f t="shared" si="75"/>
        <v>134.48624692816793</v>
      </c>
      <c r="AK155" s="12">
        <f>AI155-'Surv-rate CEA'!AB153*'Unit cost and utilities'!$H$5-('Surv-rate CEA'!AA152-'Surv-rate CEA'!AA153)*'Unit cost and utilities'!$G$14</f>
        <v>5.0026204508157512</v>
      </c>
      <c r="AL155" s="12">
        <f t="shared" si="76"/>
        <v>3.8828367057385229</v>
      </c>
      <c r="AM155" s="12">
        <f>'Surv-rate CEA'!AF153*'Unit cost and utilities'!$H$9+'Surv-rate CEA'!AE153*'Unit cost and utilities'!$H$9+('Surv-rate CEA'!AD152-'Surv-rate CEA'!AD153)*'Unit cost and utilities'!G162</f>
        <v>153.86929489317976</v>
      </c>
      <c r="AN155" s="12">
        <f t="shared" si="77"/>
        <v>119.42727855756486</v>
      </c>
      <c r="AO155" s="12">
        <f>AM155-'Surv-rate CEA'!AE153*'Unit cost and utilities'!$H$9-('Surv-rate CEA'!AD152-'Surv-rate CEA'!AD153)*'Unit cost and utilities'!G162</f>
        <v>5.925838880698592</v>
      </c>
      <c r="AP155" s="12">
        <f t="shared" si="78"/>
        <v>4.5994024420775332</v>
      </c>
      <c r="AQ155" s="13">
        <f>'Surv-rate CEA'!AI153*'Unit cost and utilities'!$H$4+'Surv-rate CEA'!AH153*'Unit cost and utilities'!$H$4+('Surv-rate CEA'!AG152-'Surv-rate CEA'!AG153)*'Unit cost and utilities'!$G$14</f>
        <v>168.31704477454156</v>
      </c>
      <c r="AR155" s="12">
        <f t="shared" si="79"/>
        <v>130.64105224002228</v>
      </c>
      <c r="AS155" s="13">
        <f>AQ155-'Surv-rate CEA'!AH153*'Unit cost and utilities'!$H$4-('Surv-rate CEA'!AG152-'Surv-rate CEA'!AG153)*'Unit cost and utilities'!$G$14</f>
        <v>162.52699835336571</v>
      </c>
      <c r="AT155" s="12">
        <f t="shared" si="80"/>
        <v>126.14704654978338</v>
      </c>
      <c r="AU155" s="12">
        <f>'Surv-rate CEA'!AL153*'Unit cost and utilities'!$H$8+'Surv-rate CEA'!AK153*'Unit cost and utilities'!$H$8+('Surv-rate CEA'!AJ152-'Surv-rate CEA'!AJ153)*'Unit cost and utilities'!$G$14</f>
        <v>83.362011162084073</v>
      </c>
      <c r="AV155" s="12">
        <f t="shared" si="81"/>
        <v>64.702305519009244</v>
      </c>
      <c r="AW155" s="12">
        <f>AU155-'Surv-rate CEA'!AK153*'Unit cost and utilities'!$H$8-('Surv-rate CEA'!AJ152-'Surv-rate CEA'!AJ153)*'Unit cost and utilities'!$G$14</f>
        <v>8.3427799275738437</v>
      </c>
      <c r="AX155" s="12">
        <f t="shared" si="82"/>
        <v>6.4753367658344008</v>
      </c>
      <c r="AY155" s="12">
        <f>'Surv-rate CEA'!AO153*'Unit cost and utilities'!$H$5+'Surv-rate CEA'!AN153*'Unit cost and utilities'!$H$5+('Surv-rate CEA'!AM152-'Surv-rate CEA'!AM153)*'Unit cost and utilities'!$G$14</f>
        <v>173.27116750544499</v>
      </c>
      <c r="AZ155" s="12">
        <f t="shared" si="83"/>
        <v>134.48624692816793</v>
      </c>
      <c r="BA155" s="12">
        <f>AY155-'Surv-rate CEA'!AN153*'Unit cost and utilities'!$H$5-('Surv-rate CEA'!AM152-'Surv-rate CEA'!AM153)*'Unit cost and utilities'!$G$14</f>
        <v>5.0026204508157512</v>
      </c>
      <c r="BB155" s="12">
        <f t="shared" si="84"/>
        <v>3.8828367057385229</v>
      </c>
    </row>
    <row r="156" spans="1:54">
      <c r="A156" s="12">
        <v>151</v>
      </c>
      <c r="B156" s="12">
        <f t="shared" si="85"/>
        <v>8.6301369863013697</v>
      </c>
      <c r="C156" s="12">
        <f>'Surv-rate CEA'!D154*'Unit cost and utilities'!$H$7+'Surv-rate CEA'!E154*'Unit cost and utilities'!$H$7+'Unit cost and utilities'!$G$14*('Surv-rate CEA'!C153-'Surv-rate CEA'!C154)</f>
        <v>106.12915729024937</v>
      </c>
      <c r="D156" s="12">
        <f t="shared" si="59"/>
        <v>82.233297975118319</v>
      </c>
      <c r="E156" s="12">
        <f>C156-'Surv-rate CEA'!E154*'Unit cost and utilities'!$H$7-'Unit cost and utilities'!$G$14*('Surv-rate CEA'!C153-'Surv-rate CEA'!C154)</f>
        <v>1.2116387463556544</v>
      </c>
      <c r="F156" s="12">
        <f t="shared" si="60"/>
        <v>0.93882824109089102</v>
      </c>
      <c r="G156" s="12">
        <f>'Surv-rate CEA'!G154*'Unit cost and utilities'!$H$4+'Surv-rate CEA'!H154*'Unit cost and utilities'!$H$4+('Surv-rate CEA'!F153-'Surv-rate CEA'!F154)*'Unit cost and utilities'!$G$14</f>
        <v>166.29018017029429</v>
      </c>
      <c r="H156" s="12">
        <f t="shared" si="61"/>
        <v>128.84856796593331</v>
      </c>
      <c r="I156" s="12">
        <f>G156-'Surv-rate CEA'!H154*'Unit cost and utilities'!$H$4-('Surv-rate CEA'!F153-'Surv-rate CEA'!F154)*'Unit cost and utilities'!$G$14</f>
        <v>1.1061070130514672</v>
      </c>
      <c r="J156" s="12">
        <f t="shared" si="62"/>
        <v>0.85705785214018881</v>
      </c>
      <c r="K156" s="12">
        <f>'Surv-rate CEA'!K154*'Unit cost and utilities'!$H$10+'Surv-rate CEA'!J154*'Unit cost and utilities'!$H$10+('Surv-rate CEA'!I153-'Surv-rate CEA'!I154)*'Unit cost and utilities'!$G$14</f>
        <v>95.731545021627724</v>
      </c>
      <c r="L156" s="12">
        <f t="shared" si="63"/>
        <v>74.176794279560696</v>
      </c>
      <c r="M156" s="12">
        <f>K156-'Surv-rate CEA'!J154*'Unit cost and utilities'!$H$10-('Surv-rate CEA'!I153-'Surv-rate CEA'!I154)*'Unit cost and utilities'!$G$14</f>
        <v>2.5853042517952218</v>
      </c>
      <c r="N156" s="12">
        <f t="shared" si="64"/>
        <v>2.0032015736522695</v>
      </c>
      <c r="O156" s="12">
        <f>'Surv-rate CEA'!N154*'Unit cost and utilities'!$H$3+'Surv-rate CEA'!M154*'Unit cost and utilities'!$H$3+('Surv-rate CEA'!L153-'Surv-rate CEA'!L154)*'Unit cost and utilities'!$G$14</f>
        <v>166.29018017029429</v>
      </c>
      <c r="P156" s="12">
        <f t="shared" si="65"/>
        <v>128.84856796593331</v>
      </c>
      <c r="Q156" s="12">
        <f>O156-'Surv-rate CEA'!M154*'Unit cost and utilities'!$H$3-('Surv-rate CEA'!L153-'Surv-rate CEA'!L154)*'Unit cost and utilities'!$G$14</f>
        <v>160.61090107195528</v>
      </c>
      <c r="R156" s="12">
        <f t="shared" si="66"/>
        <v>124.44802562392339</v>
      </c>
      <c r="S156" s="12">
        <f>'Surv-rate CEA'!Q154*'Unit cost and utilities'!$H$11+'Surv-rate CEA'!P154*'Unit cost and utilities'!$H$11+('Surv-rate CEA'!O153-'Surv-rate CEA'!O154)*'Unit cost and utilities'!$G$14</f>
        <v>95.731545021627724</v>
      </c>
      <c r="T156" s="12">
        <f t="shared" si="67"/>
        <v>74.176794279560696</v>
      </c>
      <c r="U156" s="12">
        <f>S156-'Surv-rate CEA'!P154*'Unit cost and utilities'!$H$11-('Surv-rate CEA'!O153-'Surv-rate CEA'!O154)*'Unit cost and utilities'!$G$14</f>
        <v>2.5853042517952218</v>
      </c>
      <c r="V156" s="12">
        <f t="shared" si="68"/>
        <v>2.0032015736522695</v>
      </c>
      <c r="W156" s="12">
        <f>'Surv-rate CEA'!T154*'Unit cost and utilities'!$H$4+'Surv-rate CEA'!S154*'Unit cost and utilities'!$H$4+('Surv-rate CEA'!R153-'Surv-rate CEA'!R154)*'Unit cost and utilities'!$G$14</f>
        <v>166.29018017029429</v>
      </c>
      <c r="X156" s="12">
        <f t="shared" si="69"/>
        <v>128.84856796593331</v>
      </c>
      <c r="Y156" s="12">
        <f>W156-'Surv-rate CEA'!S154*'Unit cost and utilities'!$H$4-('Surv-rate CEA'!R153-'Surv-rate CEA'!R154)*'Unit cost and utilities'!$G$14</f>
        <v>160.61090107195528</v>
      </c>
      <c r="Z156" s="12">
        <f t="shared" si="70"/>
        <v>124.44802562392339</v>
      </c>
      <c r="AA156" s="12">
        <f>'Surv-rate CEA'!W154*'Unit cost and utilities'!$H$6+'Surv-rate CEA'!V154*'Unit cost and utilities'!$H$6+('Surv-rate CEA'!U153-'Surv-rate CEA'!U154)*'Unit cost and utilities'!$G$14</f>
        <v>101.59668892108968</v>
      </c>
      <c r="AB156" s="12">
        <f t="shared" si="71"/>
        <v>78.721352422355963</v>
      </c>
      <c r="AC156" s="12">
        <f>AA156-'Surv-rate CEA'!V154*'Unit cost and utilities'!$H$6-('Surv-rate CEA'!U153-'Surv-rate CEA'!U154)*'Unit cost and utilities'!$G$14</f>
        <v>7.2992088022273967</v>
      </c>
      <c r="AD156" s="12">
        <f t="shared" si="72"/>
        <v>5.6557314478112692</v>
      </c>
      <c r="AE156" s="12">
        <f>'Surv-rate CEA'!Z154*'Unit cost and utilities'!$H$12+'Surv-rate CEA'!Y154*'Unit cost and utilities'!$H$12+('Surv-rate CEA'!X153-'Surv-rate CEA'!X154)*'Unit cost and utilities'!$G$14</f>
        <v>95.731545021627724</v>
      </c>
      <c r="AF156" s="12">
        <f t="shared" si="73"/>
        <v>74.176794279560696</v>
      </c>
      <c r="AG156" s="12">
        <f>AE156-'Surv-rate CEA'!Y154*'Unit cost and utilities'!$H$12-('Surv-rate CEA'!X153-'Surv-rate CEA'!X154)*'Unit cost and utilities'!$G$14</f>
        <v>2.5853042517952218</v>
      </c>
      <c r="AH156" s="12">
        <f t="shared" si="74"/>
        <v>2.0032015736522695</v>
      </c>
      <c r="AI156" s="12">
        <f>'Surv-rate CEA'!AC154*'Unit cost and utilities'!$H$5+'Surv-rate CEA'!AB154*'Unit cost and utilities'!$H$5+('Surv-rate CEA'!AA153-'Surv-rate CEA'!AA154)*'Unit cost and utilities'!$G$14</f>
        <v>171.20116576913017</v>
      </c>
      <c r="AJ156" s="12">
        <f t="shared" si="75"/>
        <v>132.65380445712788</v>
      </c>
      <c r="AK156" s="12">
        <f>AI156-'Surv-rate CEA'!AB154*'Unit cost and utilities'!$H$5-('Surv-rate CEA'!AA153-'Surv-rate CEA'!AA154)*'Unit cost and utilities'!$G$14</f>
        <v>4.8697473908213142</v>
      </c>
      <c r="AL156" s="12">
        <f t="shared" si="76"/>
        <v>3.7732834074784081</v>
      </c>
      <c r="AM156" s="12">
        <f>'Surv-rate CEA'!AF154*'Unit cost and utilities'!$H$9+'Surv-rate CEA'!AE154*'Unit cost and utilities'!$H$9+('Surv-rate CEA'!AD153-'Surv-rate CEA'!AD154)*'Unit cost and utilities'!G163</f>
        <v>152.34666285390523</v>
      </c>
      <c r="AN156" s="12">
        <f t="shared" si="77"/>
        <v>118.04454913099632</v>
      </c>
      <c r="AO156" s="12">
        <f>AM156-'Surv-rate CEA'!AE154*'Unit cost and utilities'!$H$9-('Surv-rate CEA'!AD153-'Surv-rate CEA'!AD154)*'Unit cost and utilities'!G163</f>
        <v>5.7849450357193462</v>
      </c>
      <c r="AP156" s="12">
        <f t="shared" si="78"/>
        <v>4.4824167178768022</v>
      </c>
      <c r="AQ156" s="13">
        <f>'Surv-rate CEA'!AI154*'Unit cost and utilities'!$H$4+'Surv-rate CEA'!AH154*'Unit cost and utilities'!$H$4+('Surv-rate CEA'!AG153-'Surv-rate CEA'!AG154)*'Unit cost and utilities'!$G$14</f>
        <v>166.29018017029429</v>
      </c>
      <c r="AR156" s="12">
        <f t="shared" si="79"/>
        <v>128.84856796593331</v>
      </c>
      <c r="AS156" s="13">
        <f>AQ156-'Surv-rate CEA'!AH154*'Unit cost and utilities'!$H$4-('Surv-rate CEA'!AG153-'Surv-rate CEA'!AG154)*'Unit cost and utilities'!$G$14</f>
        <v>160.61090107195528</v>
      </c>
      <c r="AT156" s="12">
        <f t="shared" si="80"/>
        <v>124.44802562392339</v>
      </c>
      <c r="AU156" s="12">
        <f>'Surv-rate CEA'!AL154*'Unit cost and utilities'!$H$8+'Surv-rate CEA'!AK154*'Unit cost and utilities'!$H$8+('Surv-rate CEA'!AJ153-'Surv-rate CEA'!AJ154)*'Unit cost and utilities'!$G$14</f>
        <v>82.38108560763564</v>
      </c>
      <c r="AV156" s="12">
        <f t="shared" si="81"/>
        <v>63.832301445296011</v>
      </c>
      <c r="AW156" s="12">
        <f>AU156-'Surv-rate CEA'!AK154*'Unit cost and utilities'!$H$8-('Surv-rate CEA'!AJ153-'Surv-rate CEA'!AJ154)*'Unit cost and utilities'!$G$14</f>
        <v>8.1519945837624768</v>
      </c>
      <c r="AX156" s="12">
        <f t="shared" si="82"/>
        <v>6.3165054431246315</v>
      </c>
      <c r="AY156" s="12">
        <f>'Surv-rate CEA'!AO154*'Unit cost and utilities'!$H$5+'Surv-rate CEA'!AN154*'Unit cost and utilities'!$H$5+('Surv-rate CEA'!AM153-'Surv-rate CEA'!AM154)*'Unit cost and utilities'!$G$14</f>
        <v>171.20116576913017</v>
      </c>
      <c r="AZ156" s="12">
        <f t="shared" si="83"/>
        <v>132.65380445712788</v>
      </c>
      <c r="BA156" s="12">
        <f>AY156-'Surv-rate CEA'!AN154*'Unit cost and utilities'!$H$5-('Surv-rate CEA'!AM153-'Surv-rate CEA'!AM154)*'Unit cost and utilities'!$G$14</f>
        <v>4.8697473908213142</v>
      </c>
      <c r="BB156" s="12">
        <f t="shared" si="84"/>
        <v>3.7732834074784081</v>
      </c>
    </row>
    <row r="157" spans="1:54">
      <c r="A157" s="12">
        <v>152</v>
      </c>
      <c r="B157" s="12">
        <f t="shared" si="85"/>
        <v>8.6876712328767116</v>
      </c>
      <c r="C157" s="12">
        <f>'Surv-rate CEA'!D155*'Unit cost and utilities'!$H$7+'Surv-rate CEA'!E155*'Unit cost and utilities'!$H$7+'Unit cost and utilities'!$G$14*('Surv-rate CEA'!C154-'Surv-rate CEA'!C155)</f>
        <v>104.94821677958326</v>
      </c>
      <c r="D157" s="12">
        <f t="shared" si="59"/>
        <v>81.180080178016496</v>
      </c>
      <c r="E157" s="12">
        <f>C157-'Surv-rate CEA'!E155*'Unit cost and utilities'!$H$7-'Unit cost and utilities'!$G$14*('Surv-rate CEA'!C154-'Surv-rate CEA'!C155)</f>
        <v>1.1782694867238384</v>
      </c>
      <c r="F157" s="12">
        <f t="shared" si="60"/>
        <v>0.91142102589931551</v>
      </c>
      <c r="G157" s="12">
        <f>'Surv-rate CEA'!G155*'Unit cost and utilities'!$H$4+'Surv-rate CEA'!H155*'Unit cost and utilities'!$H$4+('Surv-rate CEA'!F154-'Surv-rate CEA'!F155)*'Unit cost and utilities'!$G$14</f>
        <v>164.29687138101173</v>
      </c>
      <c r="H157" s="12">
        <f t="shared" si="61"/>
        <v>127.08775433240626</v>
      </c>
      <c r="I157" s="12">
        <f>G157-'Surv-rate CEA'!H155*'Unit cost and utilities'!$H$4-('Surv-rate CEA'!F154-'Surv-rate CEA'!F155)*'Unit cost and utilities'!$G$14</f>
        <v>1.0730090072968572</v>
      </c>
      <c r="J157" s="12">
        <f t="shared" si="62"/>
        <v>0.8299994027248554</v>
      </c>
      <c r="K157" s="12">
        <f>'Surv-rate CEA'!K155*'Unit cost and utilities'!$H$10+'Surv-rate CEA'!J155*'Unit cost and utilities'!$H$10+('Surv-rate CEA'!I154-'Surv-rate CEA'!I155)*'Unit cost and utilities'!$G$14</f>
        <v>94.643173604464067</v>
      </c>
      <c r="L157" s="12">
        <f t="shared" si="63"/>
        <v>73.208870596141594</v>
      </c>
      <c r="M157" s="12">
        <f>K157-'Surv-rate CEA'!J155*'Unit cost and utilities'!$H$10-('Surv-rate CEA'!I154-'Surv-rate CEA'!I155)*'Unit cost and utilities'!$G$14</f>
        <v>2.5188149792058958</v>
      </c>
      <c r="N157" s="12">
        <f t="shared" si="64"/>
        <v>1.948366615842327</v>
      </c>
      <c r="O157" s="12">
        <f>'Surv-rate CEA'!N155*'Unit cost and utilities'!$H$3+'Surv-rate CEA'!M155*'Unit cost and utilities'!$H$3+('Surv-rate CEA'!L154-'Surv-rate CEA'!L155)*'Unit cost and utilities'!$G$14</f>
        <v>164.29687138101173</v>
      </c>
      <c r="P157" s="12">
        <f t="shared" si="65"/>
        <v>127.08775433240626</v>
      </c>
      <c r="Q157" s="12">
        <f>O157-'Surv-rate CEA'!M155*'Unit cost and utilities'!$H$3-('Surv-rate CEA'!L154-'Surv-rate CEA'!L155)*'Unit cost and utilities'!$G$14</f>
        <v>158.72556306514838</v>
      </c>
      <c r="R157" s="12">
        <f t="shared" si="66"/>
        <v>122.77820749438678</v>
      </c>
      <c r="S157" s="12">
        <f>'Surv-rate CEA'!Q155*'Unit cost and utilities'!$H$11+'Surv-rate CEA'!P155*'Unit cost and utilities'!$H$11+('Surv-rate CEA'!O154-'Surv-rate CEA'!O155)*'Unit cost and utilities'!$G$14</f>
        <v>94.643173604464067</v>
      </c>
      <c r="T157" s="12">
        <f t="shared" si="67"/>
        <v>73.208870596141594</v>
      </c>
      <c r="U157" s="12">
        <f>S157-'Surv-rate CEA'!P155*'Unit cost and utilities'!$H$11-('Surv-rate CEA'!O154-'Surv-rate CEA'!O155)*'Unit cost and utilities'!$G$14</f>
        <v>2.5188149792058958</v>
      </c>
      <c r="V157" s="12">
        <f t="shared" si="68"/>
        <v>1.948366615842327</v>
      </c>
      <c r="W157" s="12">
        <f>'Surv-rate CEA'!T155*'Unit cost and utilities'!$H$4+'Surv-rate CEA'!S155*'Unit cost and utilities'!$H$4+('Surv-rate CEA'!R154-'Surv-rate CEA'!R155)*'Unit cost and utilities'!$G$14</f>
        <v>164.29687138101173</v>
      </c>
      <c r="X157" s="12">
        <f t="shared" si="69"/>
        <v>127.08775433240626</v>
      </c>
      <c r="Y157" s="12">
        <f>W157-'Surv-rate CEA'!S155*'Unit cost and utilities'!$H$4-('Surv-rate CEA'!R154-'Surv-rate CEA'!R155)*'Unit cost and utilities'!$G$14</f>
        <v>158.72556306514838</v>
      </c>
      <c r="Z157" s="12">
        <f t="shared" si="70"/>
        <v>122.77820749438678</v>
      </c>
      <c r="AA157" s="12">
        <f>'Surv-rate CEA'!W155*'Unit cost and utilities'!$H$6+'Surv-rate CEA'!V155*'Unit cost and utilities'!$H$6+('Surv-rate CEA'!U154-'Surv-rate CEA'!U155)*'Unit cost and utilities'!$G$14</f>
        <v>100.45573714238999</v>
      </c>
      <c r="AB157" s="12">
        <f t="shared" si="71"/>
        <v>77.705034404619369</v>
      </c>
      <c r="AC157" s="12">
        <f>AA157-'Surv-rate CEA'!V155*'Unit cost and utilities'!$H$6-('Surv-rate CEA'!U154-'Surv-rate CEA'!U155)*'Unit cost and utilities'!$G$14</f>
        <v>7.1307939370164073</v>
      </c>
      <c r="AD157" s="12">
        <f t="shared" si="72"/>
        <v>5.5158481135100281</v>
      </c>
      <c r="AE157" s="12">
        <f>'Surv-rate CEA'!Z155*'Unit cost and utilities'!$H$12+'Surv-rate CEA'!Y155*'Unit cost and utilities'!$H$12+('Surv-rate CEA'!X154-'Surv-rate CEA'!X155)*'Unit cost and utilities'!$G$14</f>
        <v>94.643173604464067</v>
      </c>
      <c r="AF157" s="12">
        <f t="shared" si="73"/>
        <v>73.208870596141594</v>
      </c>
      <c r="AG157" s="12">
        <f>AE157-'Surv-rate CEA'!Y155*'Unit cost and utilities'!$H$12-('Surv-rate CEA'!X154-'Surv-rate CEA'!X155)*'Unit cost and utilities'!$G$14</f>
        <v>2.5188149792058958</v>
      </c>
      <c r="AH157" s="12">
        <f t="shared" si="74"/>
        <v>1.948366615842327</v>
      </c>
      <c r="AI157" s="12">
        <f>'Surv-rate CEA'!AC155*'Unit cost and utilities'!$H$5+'Surv-rate CEA'!AB155*'Unit cost and utilities'!$H$5+('Surv-rate CEA'!AA154-'Surv-rate CEA'!AA155)*'Unit cost and utilities'!$G$14</f>
        <v>169.16520914304067</v>
      </c>
      <c r="AJ157" s="12">
        <f t="shared" si="75"/>
        <v>130.85353580047271</v>
      </c>
      <c r="AK157" s="12">
        <f>AI157-'Surv-rate CEA'!AB155*'Unit cost and utilities'!$H$5-('Surv-rate CEA'!AA154-'Surv-rate CEA'!AA155)*'Unit cost and utilities'!$G$14</f>
        <v>4.740935694557801</v>
      </c>
      <c r="AL157" s="12">
        <f t="shared" si="76"/>
        <v>3.6672327707229373</v>
      </c>
      <c r="AM157" s="12">
        <f>'Surv-rate CEA'!AF155*'Unit cost and utilities'!$H$9+'Surv-rate CEA'!AE155*'Unit cost and utilities'!$H$9+('Surv-rate CEA'!AD154-'Surv-rate CEA'!AD155)*'Unit cost and utilities'!G164</f>
        <v>150.84536798719344</v>
      </c>
      <c r="AN157" s="12">
        <f t="shared" si="77"/>
        <v>116.68267878625876</v>
      </c>
      <c r="AO157" s="12">
        <f>AM157-'Surv-rate CEA'!AE155*'Unit cost and utilities'!$H$9-('Surv-rate CEA'!AD154-'Surv-rate CEA'!AD155)*'Unit cost and utilities'!G164</f>
        <v>5.6479432729803989</v>
      </c>
      <c r="AP157" s="12">
        <f t="shared" si="78"/>
        <v>4.3688259011051134</v>
      </c>
      <c r="AQ157" s="13">
        <f>'Surv-rate CEA'!AI155*'Unit cost and utilities'!$H$4+'Surv-rate CEA'!AH155*'Unit cost and utilities'!$H$4+('Surv-rate CEA'!AG154-'Surv-rate CEA'!AG155)*'Unit cost and utilities'!$G$14</f>
        <v>164.29687138101173</v>
      </c>
      <c r="AR157" s="12">
        <f t="shared" si="79"/>
        <v>127.08775433240626</v>
      </c>
      <c r="AS157" s="13">
        <f>AQ157-'Surv-rate CEA'!AH155*'Unit cost and utilities'!$H$4-('Surv-rate CEA'!AG154-'Surv-rate CEA'!AG155)*'Unit cost and utilities'!$G$14</f>
        <v>158.72556306514838</v>
      </c>
      <c r="AT157" s="12">
        <f t="shared" si="80"/>
        <v>122.77820749438678</v>
      </c>
      <c r="AU157" s="12">
        <f>'Surv-rate CEA'!AL155*'Unit cost and utilities'!$H$8+'Surv-rate CEA'!AK155*'Unit cost and utilities'!$H$8+('Surv-rate CEA'!AJ154-'Surv-rate CEA'!AJ155)*'Unit cost and utilities'!$G$14</f>
        <v>81.416140088673345</v>
      </c>
      <c r="AV157" s="12">
        <f t="shared" si="81"/>
        <v>62.977428135481368</v>
      </c>
      <c r="AW157" s="12">
        <f>AU157-'Surv-rate CEA'!AK155*'Unit cost and utilities'!$H$8-('Surv-rate CEA'!AJ154-'Surv-rate CEA'!AJ155)*'Unit cost and utilities'!$G$14</f>
        <v>7.9662950579522427</v>
      </c>
      <c r="AX157" s="12">
        <f t="shared" si="82"/>
        <v>6.1621292040105455</v>
      </c>
      <c r="AY157" s="12">
        <f>'Surv-rate CEA'!AO155*'Unit cost and utilities'!$H$5+'Surv-rate CEA'!AN155*'Unit cost and utilities'!$H$5+('Surv-rate CEA'!AM154-'Surv-rate CEA'!AM155)*'Unit cost and utilities'!$G$14</f>
        <v>169.16520914304067</v>
      </c>
      <c r="AZ157" s="12">
        <f t="shared" si="83"/>
        <v>130.85353580047271</v>
      </c>
      <c r="BA157" s="12">
        <f>AY157-'Surv-rate CEA'!AN155*'Unit cost and utilities'!$H$5-('Surv-rate CEA'!AM154-'Surv-rate CEA'!AM155)*'Unit cost and utilities'!$G$14</f>
        <v>4.740935694557801</v>
      </c>
      <c r="BB157" s="12">
        <f t="shared" si="84"/>
        <v>3.6672327707229373</v>
      </c>
    </row>
    <row r="158" spans="1:54">
      <c r="A158" s="12">
        <v>153</v>
      </c>
      <c r="B158" s="12">
        <f t="shared" si="85"/>
        <v>8.7452054794520553</v>
      </c>
      <c r="C158" s="12">
        <f>'Surv-rate CEA'!D156*'Unit cost and utilities'!$H$7+'Surv-rate CEA'!E156*'Unit cost and utilities'!$H$7+'Unit cost and utilities'!$G$14*('Surv-rate CEA'!C155-'Surv-rate CEA'!C156)</f>
        <v>103.78561732397681</v>
      </c>
      <c r="D158" s="12">
        <f t="shared" si="59"/>
        <v>80.144367361797137</v>
      </c>
      <c r="E158" s="12">
        <f>C158-'Surv-rate CEA'!E156*'Unit cost and utilities'!$H$7-'Unit cost and utilities'!$G$14*('Surv-rate CEA'!C155-'Surv-rate CEA'!C156)</f>
        <v>1.1459539029237256</v>
      </c>
      <c r="F158" s="12">
        <f t="shared" si="60"/>
        <v>0.8849179004149621</v>
      </c>
      <c r="G158" s="12">
        <f>'Surv-rate CEA'!G156*'Unit cost and utilities'!$H$4+'Surv-rate CEA'!H156*'Unit cost and utilities'!$H$4+('Surv-rate CEA'!F155-'Surv-rate CEA'!F156)*'Unit cost and utilities'!$G$14</f>
        <v>162.33640137975615</v>
      </c>
      <c r="H158" s="12">
        <f t="shared" si="61"/>
        <v>125.35791108471487</v>
      </c>
      <c r="I158" s="12">
        <f>G158-'Surv-rate CEA'!H156*'Unit cost and utilities'!$H$4-('Surv-rate CEA'!F155-'Surv-rate CEA'!F156)*'Unit cost and utilities'!$G$14</f>
        <v>1.0410383288560237</v>
      </c>
      <c r="J158" s="12">
        <f t="shared" si="62"/>
        <v>0.80390096833073954</v>
      </c>
      <c r="K158" s="12">
        <f>'Surv-rate CEA'!K156*'Unit cost and utilities'!$H$10+'Surv-rate CEA'!J156*'Unit cost and utilities'!$H$10+('Surv-rate CEA'!I155-'Surv-rate CEA'!I156)*'Unit cost and utilities'!$G$14</f>
        <v>93.572011761049595</v>
      </c>
      <c r="L158" s="12">
        <f t="shared" si="63"/>
        <v>72.257311549733018</v>
      </c>
      <c r="M158" s="12">
        <f>K158-'Surv-rate CEA'!J156*'Unit cost and utilities'!$H$10-('Surv-rate CEA'!I155-'Surv-rate CEA'!I156)*'Unit cost and utilities'!$G$14</f>
        <v>2.4542979825382076</v>
      </c>
      <c r="N158" s="12">
        <f t="shared" si="64"/>
        <v>1.8952352377868258</v>
      </c>
      <c r="O158" s="12">
        <f>'Surv-rate CEA'!N156*'Unit cost and utilities'!$H$3+'Surv-rate CEA'!M156*'Unit cost and utilities'!$H$3+('Surv-rate CEA'!L155-'Surv-rate CEA'!L156)*'Unit cost and utilities'!$G$14</f>
        <v>162.33640137975615</v>
      </c>
      <c r="P158" s="12">
        <f t="shared" si="65"/>
        <v>125.35791108471487</v>
      </c>
      <c r="Q158" s="12">
        <f>O158-'Surv-rate CEA'!M156*'Unit cost and utilities'!$H$3-('Surv-rate CEA'!L155-'Surv-rate CEA'!L156)*'Unit cost and utilities'!$G$14</f>
        <v>156.87035501422841</v>
      </c>
      <c r="R158" s="12">
        <f t="shared" si="66"/>
        <v>121.13697142823064</v>
      </c>
      <c r="S158" s="12">
        <f>'Surv-rate CEA'!Q156*'Unit cost and utilities'!$H$11+'Surv-rate CEA'!P156*'Unit cost and utilities'!$H$11+('Surv-rate CEA'!O155-'Surv-rate CEA'!O156)*'Unit cost and utilities'!$G$14</f>
        <v>93.572011761049595</v>
      </c>
      <c r="T158" s="12">
        <f t="shared" si="67"/>
        <v>72.257311549733018</v>
      </c>
      <c r="U158" s="12">
        <f>S158-'Surv-rate CEA'!P156*'Unit cost and utilities'!$H$11-('Surv-rate CEA'!O155-'Surv-rate CEA'!O156)*'Unit cost and utilities'!$G$14</f>
        <v>2.4542979825382076</v>
      </c>
      <c r="V158" s="12">
        <f t="shared" si="68"/>
        <v>1.8952352377868258</v>
      </c>
      <c r="W158" s="12">
        <f>'Surv-rate CEA'!T156*'Unit cost and utilities'!$H$4+'Surv-rate CEA'!S156*'Unit cost and utilities'!$H$4+('Surv-rate CEA'!R155-'Surv-rate CEA'!R156)*'Unit cost and utilities'!$G$14</f>
        <v>162.33640137975615</v>
      </c>
      <c r="X158" s="12">
        <f t="shared" si="69"/>
        <v>125.35791108471487</v>
      </c>
      <c r="Y158" s="12">
        <f>W158-'Surv-rate CEA'!S156*'Unit cost and utilities'!$H$4-('Surv-rate CEA'!R155-'Surv-rate CEA'!R156)*'Unit cost and utilities'!$G$14</f>
        <v>156.87035501422841</v>
      </c>
      <c r="Z158" s="12">
        <f t="shared" si="70"/>
        <v>121.13697142823064</v>
      </c>
      <c r="AA158" s="12">
        <f>'Surv-rate CEA'!W156*'Unit cost and utilities'!$H$6+'Surv-rate CEA'!V156*'Unit cost and utilities'!$H$6+('Surv-rate CEA'!U155-'Surv-rate CEA'!U156)*'Unit cost and utilities'!$G$14</f>
        <v>99.33264215116175</v>
      </c>
      <c r="AB158" s="12">
        <f t="shared" si="71"/>
        <v>76.705732151014374</v>
      </c>
      <c r="AC158" s="12">
        <f>AA158-'Surv-rate CEA'!V156*'Unit cost and utilities'!$H$6-('Surv-rate CEA'!U155-'Surv-rate CEA'!U156)*'Unit cost and utilities'!$G$14</f>
        <v>6.9669029345702667</v>
      </c>
      <c r="AD158" s="12">
        <f t="shared" si="72"/>
        <v>5.3799172039340819</v>
      </c>
      <c r="AE158" s="12">
        <f>'Surv-rate CEA'!Z156*'Unit cost and utilities'!$H$12+'Surv-rate CEA'!Y156*'Unit cost and utilities'!$H$12+('Surv-rate CEA'!X155-'Surv-rate CEA'!X156)*'Unit cost and utilities'!$G$14</f>
        <v>93.572011761049595</v>
      </c>
      <c r="AF158" s="12">
        <f t="shared" si="73"/>
        <v>72.257311549733018</v>
      </c>
      <c r="AG158" s="12">
        <f>AE158-'Surv-rate CEA'!Y156*'Unit cost and utilities'!$H$12-('Surv-rate CEA'!X155-'Surv-rate CEA'!X156)*'Unit cost and utilities'!$G$14</f>
        <v>2.4542979825382076</v>
      </c>
      <c r="AH158" s="12">
        <f t="shared" si="74"/>
        <v>1.8952352377868258</v>
      </c>
      <c r="AI158" s="12">
        <f>'Surv-rate CEA'!AC156*'Unit cost and utilities'!$H$5+'Surv-rate CEA'!AB156*'Unit cost and utilities'!$H$5+('Surv-rate CEA'!AA155-'Surv-rate CEA'!AA156)*'Unit cost and utilities'!$G$14</f>
        <v>167.16257422052729</v>
      </c>
      <c r="AJ158" s="12">
        <f t="shared" si="75"/>
        <v>129.08473353926448</v>
      </c>
      <c r="AK158" s="12">
        <f>AI158-'Surv-rate CEA'!AB156*'Unit cost and utilities'!$H$5-('Surv-rate CEA'!AA155-'Surv-rate CEA'!AA156)*'Unit cost and utilities'!$G$14</f>
        <v>4.6160442953568648</v>
      </c>
      <c r="AL158" s="12">
        <f t="shared" si="76"/>
        <v>3.5645589370112254</v>
      </c>
      <c r="AM158" s="12">
        <f>'Surv-rate CEA'!AF156*'Unit cost and utilities'!$H$9+'Surv-rate CEA'!AE156*'Unit cost and utilities'!$H$9+('Surv-rate CEA'!AD155-'Surv-rate CEA'!AD156)*'Unit cost and utilities'!G165</f>
        <v>149.36501627712627</v>
      </c>
      <c r="AN158" s="12">
        <f t="shared" si="77"/>
        <v>115.34126831993416</v>
      </c>
      <c r="AO158" s="12">
        <f>AM158-'Surv-rate CEA'!AE156*'Unit cost and utilities'!$H$9-('Surv-rate CEA'!AD155-'Surv-rate CEA'!AD156)*'Unit cost and utilities'!G165</f>
        <v>5.5147104112303396</v>
      </c>
      <c r="AP158" s="12">
        <f t="shared" si="78"/>
        <v>4.258518554761884</v>
      </c>
      <c r="AQ158" s="13">
        <f>'Surv-rate CEA'!AI156*'Unit cost and utilities'!$H$4+'Surv-rate CEA'!AH156*'Unit cost and utilities'!$H$4+('Surv-rate CEA'!AG155-'Surv-rate CEA'!AG156)*'Unit cost and utilities'!$G$14</f>
        <v>162.33640137975615</v>
      </c>
      <c r="AR158" s="12">
        <f t="shared" si="79"/>
        <v>125.35791108471487</v>
      </c>
      <c r="AS158" s="13">
        <f>AQ158-'Surv-rate CEA'!AH156*'Unit cost and utilities'!$H$4-('Surv-rate CEA'!AG155-'Surv-rate CEA'!AG156)*'Unit cost and utilities'!$G$14</f>
        <v>156.87035501422841</v>
      </c>
      <c r="AT158" s="12">
        <f t="shared" si="80"/>
        <v>121.13697142823064</v>
      </c>
      <c r="AU158" s="12">
        <f>'Surv-rate CEA'!AL156*'Unit cost and utilities'!$H$8+'Surv-rate CEA'!AK156*'Unit cost and utilities'!$H$8+('Surv-rate CEA'!AJ155-'Surv-rate CEA'!AJ156)*'Unit cost and utilities'!$G$14</f>
        <v>80.466837024016684</v>
      </c>
      <c r="AV158" s="12">
        <f t="shared" si="81"/>
        <v>62.137354993646085</v>
      </c>
      <c r="AW158" s="12">
        <f>AU158-'Surv-rate CEA'!AK156*'Unit cost and utilities'!$H$8-('Surv-rate CEA'!AJ155-'Surv-rate CEA'!AJ156)*'Unit cost and utilities'!$G$14</f>
        <v>7.7855255864254111</v>
      </c>
      <c r="AX158" s="12">
        <f t="shared" si="82"/>
        <v>6.0120663998690604</v>
      </c>
      <c r="AY158" s="12">
        <f>'Surv-rate CEA'!AO156*'Unit cost and utilities'!$H$5+'Surv-rate CEA'!AN156*'Unit cost and utilities'!$H$5+('Surv-rate CEA'!AM155-'Surv-rate CEA'!AM156)*'Unit cost and utilities'!$G$14</f>
        <v>167.16257422052729</v>
      </c>
      <c r="AZ158" s="12">
        <f t="shared" si="83"/>
        <v>129.08473353926448</v>
      </c>
      <c r="BA158" s="12">
        <f>AY158-'Surv-rate CEA'!AN156*'Unit cost and utilities'!$H$5-('Surv-rate CEA'!AM155-'Surv-rate CEA'!AM156)*'Unit cost and utilities'!$G$14</f>
        <v>4.6160442953568648</v>
      </c>
      <c r="BB158" s="12">
        <f t="shared" si="84"/>
        <v>3.5645589370112254</v>
      </c>
    </row>
    <row r="159" spans="1:54">
      <c r="A159" s="12">
        <v>154</v>
      </c>
      <c r="B159" s="12">
        <f t="shared" si="85"/>
        <v>8.8027397260273972</v>
      </c>
      <c r="C159" s="12">
        <f>'Surv-rate CEA'!D157*'Unit cost and utilities'!$H$7+'Surv-rate CEA'!E157*'Unit cost and utilities'!$H$7+'Unit cost and utilities'!$G$14*('Surv-rate CEA'!C156-'Surv-rate CEA'!C157)</f>
        <v>102.64098741878789</v>
      </c>
      <c r="D159" s="12">
        <f t="shared" si="59"/>
        <v>79.125792620107319</v>
      </c>
      <c r="E159" s="12">
        <f>C159-'Surv-rate CEA'!E157*'Unit cost and utilities'!$H$7-'Unit cost and utilities'!$G$14*('Surv-rate CEA'!C156-'Surv-rate CEA'!C157)</f>
        <v>1.1146543071215396</v>
      </c>
      <c r="F159" s="12">
        <f t="shared" si="60"/>
        <v>0.85928543524771461</v>
      </c>
      <c r="G159" s="12">
        <f>'Surv-rate CEA'!G157*'Unit cost and utilities'!$H$4+'Surv-rate CEA'!H157*'Unit cost and utilities'!$H$4+('Surv-rate CEA'!F156-'Surv-rate CEA'!F157)*'Unit cost and utilities'!$G$14</f>
        <v>160.40807204807101</v>
      </c>
      <c r="H159" s="12">
        <f t="shared" si="61"/>
        <v>123.65835678957644</v>
      </c>
      <c r="I159" s="12">
        <f>G159-'Surv-rate CEA'!H157*'Unit cost and utilities'!$H$4-('Surv-rate CEA'!F156-'Surv-rate CEA'!F157)*'Unit cost and utilities'!$G$14</f>
        <v>1.0101517550081285</v>
      </c>
      <c r="J159" s="12">
        <f t="shared" si="62"/>
        <v>0.77872456502673937</v>
      </c>
      <c r="K159" s="12">
        <f>'Surv-rate CEA'!K157*'Unit cost and utilities'!$H$10+'Surv-rate CEA'!J157*'Unit cost and utilities'!$H$10+('Surv-rate CEA'!I156-'Surv-rate CEA'!I157)*'Unit cost and utilities'!$G$14</f>
        <v>92.517705467178189</v>
      </c>
      <c r="L159" s="12">
        <f t="shared" si="63"/>
        <v>71.321768823359207</v>
      </c>
      <c r="M159" s="12">
        <f>K159-'Surv-rate CEA'!J157*'Unit cost and utilities'!$H$10-('Surv-rate CEA'!I156-'Surv-rate CEA'!I157)*'Unit cost and utilities'!$G$14</f>
        <v>2.3916866506935062</v>
      </c>
      <c r="N159" s="12">
        <f t="shared" si="64"/>
        <v>1.843747870067872</v>
      </c>
      <c r="O159" s="12">
        <f>'Surv-rate CEA'!N157*'Unit cost and utilities'!$H$3+'Surv-rate CEA'!M157*'Unit cost and utilities'!$H$3+('Surv-rate CEA'!L156-'Surv-rate CEA'!L157)*'Unit cost and utilities'!$G$14</f>
        <v>160.40807204807101</v>
      </c>
      <c r="P159" s="12">
        <f t="shared" si="65"/>
        <v>123.65835678957644</v>
      </c>
      <c r="Q159" s="12">
        <f>O159-'Surv-rate CEA'!M157*'Unit cost and utilities'!$H$3-('Surv-rate CEA'!L156-'Surv-rate CEA'!L157)*'Unit cost and utilities'!$G$14</f>
        <v>155.0446632388053</v>
      </c>
      <c r="R159" s="12">
        <f t="shared" si="66"/>
        <v>119.52371249346035</v>
      </c>
      <c r="S159" s="12">
        <f>'Surv-rate CEA'!Q157*'Unit cost and utilities'!$H$11+'Surv-rate CEA'!P157*'Unit cost and utilities'!$H$11+('Surv-rate CEA'!O156-'Surv-rate CEA'!O157)*'Unit cost and utilities'!$G$14</f>
        <v>92.517705467178189</v>
      </c>
      <c r="T159" s="12">
        <f t="shared" si="67"/>
        <v>71.321768823359207</v>
      </c>
      <c r="U159" s="12">
        <f>S159-'Surv-rate CEA'!P157*'Unit cost and utilities'!$H$11-('Surv-rate CEA'!O156-'Surv-rate CEA'!O157)*'Unit cost and utilities'!$G$14</f>
        <v>2.3916866506935062</v>
      </c>
      <c r="V159" s="12">
        <f t="shared" si="68"/>
        <v>1.843747870067872</v>
      </c>
      <c r="W159" s="12">
        <f>'Surv-rate CEA'!T157*'Unit cost and utilities'!$H$4+'Surv-rate CEA'!S157*'Unit cost and utilities'!$H$4+('Surv-rate CEA'!R156-'Surv-rate CEA'!R157)*'Unit cost and utilities'!$G$14</f>
        <v>160.40807204807101</v>
      </c>
      <c r="X159" s="12">
        <f t="shared" si="69"/>
        <v>123.65835678957644</v>
      </c>
      <c r="Y159" s="12">
        <f>W159-'Surv-rate CEA'!S157*'Unit cost and utilities'!$H$4-('Surv-rate CEA'!R156-'Surv-rate CEA'!R157)*'Unit cost and utilities'!$G$14</f>
        <v>155.0446632388053</v>
      </c>
      <c r="Z159" s="12">
        <f t="shared" si="70"/>
        <v>119.52371249346035</v>
      </c>
      <c r="AA159" s="12">
        <f>'Surv-rate CEA'!W157*'Unit cost and utilities'!$H$6+'Surv-rate CEA'!V157*'Unit cost and utilities'!$H$6+('Surv-rate CEA'!U156-'Surv-rate CEA'!U157)*'Unit cost and utilities'!$G$14</f>
        <v>98.227039844149104</v>
      </c>
      <c r="AB159" s="12">
        <f t="shared" si="71"/>
        <v>75.723086652345316</v>
      </c>
      <c r="AC159" s="12">
        <f>AA159-'Surv-rate CEA'!V157*'Unit cost and utilities'!$H$6-('Surv-rate CEA'!U156-'Surv-rate CEA'!U157)*'Unit cost and utilities'!$G$14</f>
        <v>6.807396332088345</v>
      </c>
      <c r="AD159" s="12">
        <f t="shared" si="72"/>
        <v>5.2478122434459964</v>
      </c>
      <c r="AE159" s="12">
        <f>'Surv-rate CEA'!Z157*'Unit cost and utilities'!$H$12+'Surv-rate CEA'!Y157*'Unit cost and utilities'!$H$12+('Surv-rate CEA'!X156-'Surv-rate CEA'!X157)*'Unit cost and utilities'!$G$14</f>
        <v>92.517705467178189</v>
      </c>
      <c r="AF159" s="12">
        <f t="shared" si="73"/>
        <v>71.321768823359207</v>
      </c>
      <c r="AG159" s="12">
        <f>AE159-'Surv-rate CEA'!Y157*'Unit cost and utilities'!$H$12-('Surv-rate CEA'!X156-'Surv-rate CEA'!X157)*'Unit cost and utilities'!$G$14</f>
        <v>2.3916866506935062</v>
      </c>
      <c r="AH159" s="12">
        <f t="shared" si="74"/>
        <v>1.843747870067872</v>
      </c>
      <c r="AI159" s="12">
        <f>'Surv-rate CEA'!AC157*'Unit cost and utilities'!$H$5+'Surv-rate CEA'!AB157*'Unit cost and utilities'!$H$5+('Surv-rate CEA'!AA156-'Surv-rate CEA'!AA157)*'Unit cost and utilities'!$G$14</f>
        <v>165.19255657800625</v>
      </c>
      <c r="AJ159" s="12">
        <f t="shared" si="75"/>
        <v>127.34670917423473</v>
      </c>
      <c r="AK159" s="12">
        <f>AI159-'Surv-rate CEA'!AB157*'Unit cost and utilities'!$H$5-('Surv-rate CEA'!AA156-'Surv-rate CEA'!AA157)*'Unit cost and utilities'!$G$14</f>
        <v>4.4949376327403083</v>
      </c>
      <c r="AL159" s="12">
        <f t="shared" si="76"/>
        <v>3.4651410894691281</v>
      </c>
      <c r="AM159" s="12">
        <f>'Surv-rate CEA'!AF157*'Unit cost and utilities'!$H$9+'Surv-rate CEA'!AE157*'Unit cost and utilities'!$H$9+('Surv-rate CEA'!AD156-'Surv-rate CEA'!AD157)*'Unit cost and utilities'!G166</f>
        <v>147.90522282072672</v>
      </c>
      <c r="AN159" s="12">
        <f t="shared" si="77"/>
        <v>114.01992793184482</v>
      </c>
      <c r="AO159" s="12">
        <f>AM159-'Surv-rate CEA'!AE157*'Unit cost and utilities'!$H$9-('Surv-rate CEA'!AD156-'Surv-rate CEA'!AD157)*'Unit cost and utilities'!G166</f>
        <v>5.385127680940144</v>
      </c>
      <c r="AP159" s="12">
        <f t="shared" si="78"/>
        <v>4.1513873436965154</v>
      </c>
      <c r="AQ159" s="13">
        <f>'Surv-rate CEA'!AI157*'Unit cost and utilities'!$H$4+'Surv-rate CEA'!AH157*'Unit cost and utilities'!$H$4+('Surv-rate CEA'!AG156-'Surv-rate CEA'!AG157)*'Unit cost and utilities'!$G$14</f>
        <v>160.40807204807101</v>
      </c>
      <c r="AR159" s="12">
        <f t="shared" si="79"/>
        <v>123.65835678957644</v>
      </c>
      <c r="AS159" s="13">
        <f>AQ159-'Surv-rate CEA'!AH157*'Unit cost and utilities'!$H$4-('Surv-rate CEA'!AG156-'Surv-rate CEA'!AG157)*'Unit cost and utilities'!$G$14</f>
        <v>155.0446632388053</v>
      </c>
      <c r="AT159" s="12">
        <f t="shared" si="80"/>
        <v>119.52371249346035</v>
      </c>
      <c r="AU159" s="12">
        <f>'Surv-rate CEA'!AL157*'Unit cost and utilities'!$H$8+'Surv-rate CEA'!AK157*'Unit cost and utilities'!$H$8+('Surv-rate CEA'!AJ156-'Surv-rate CEA'!AJ157)*'Unit cost and utilities'!$G$14</f>
        <v>79.53284766144597</v>
      </c>
      <c r="AV159" s="12">
        <f t="shared" si="81"/>
        <v>61.311760231510036</v>
      </c>
      <c r="AW159" s="12">
        <f>AU159-'Surv-rate CEA'!AK157*'Unit cost and utilities'!$H$8-('Surv-rate CEA'!AJ156-'Surv-rate CEA'!AJ157)*'Unit cost and utilities'!$G$14</f>
        <v>7.6095358166923086</v>
      </c>
      <c r="AX159" s="12">
        <f t="shared" si="82"/>
        <v>5.866180442226157</v>
      </c>
      <c r="AY159" s="12">
        <f>'Surv-rate CEA'!AO157*'Unit cost and utilities'!$H$5+'Surv-rate CEA'!AN157*'Unit cost and utilities'!$H$5+('Surv-rate CEA'!AM156-'Surv-rate CEA'!AM157)*'Unit cost and utilities'!$G$14</f>
        <v>165.19255657800625</v>
      </c>
      <c r="AZ159" s="12">
        <f t="shared" si="83"/>
        <v>127.34670917423473</v>
      </c>
      <c r="BA159" s="12">
        <f>AY159-'Surv-rate CEA'!AN157*'Unit cost and utilities'!$H$5-('Surv-rate CEA'!AM156-'Surv-rate CEA'!AM157)*'Unit cost and utilities'!$G$14</f>
        <v>4.4949376327403083</v>
      </c>
      <c r="BB159" s="12">
        <f t="shared" si="84"/>
        <v>3.4651410894691281</v>
      </c>
    </row>
    <row r="160" spans="1:54">
      <c r="A160" s="12">
        <v>155</v>
      </c>
      <c r="B160" s="12">
        <f t="shared" si="85"/>
        <v>8.8602739726027391</v>
      </c>
      <c r="C160" s="12">
        <f>'Surv-rate CEA'!D158*'Unit cost and utilities'!$H$7+'Surv-rate CEA'!E158*'Unit cost and utilities'!$H$7+'Unit cost and utilities'!$G$14*('Surv-rate CEA'!C157-'Surv-rate CEA'!C158)</f>
        <v>101.51396491377508</v>
      </c>
      <c r="D160" s="12">
        <f t="shared" si="59"/>
        <v>78.123998456154325</v>
      </c>
      <c r="E160" s="12">
        <f>C160-'Surv-rate CEA'!E158*'Unit cost and utilities'!$H$7-'Unit cost and utilities'!$G$14*('Surv-rate CEA'!C157-'Surv-rate CEA'!C158)</f>
        <v>1.0843345221974401</v>
      </c>
      <c r="F160" s="12">
        <f t="shared" si="60"/>
        <v>0.8344915757163226</v>
      </c>
      <c r="G160" s="12">
        <f>'Surv-rate CEA'!G158*'Unit cost and utilities'!$H$4+'Surv-rate CEA'!H158*'Unit cost and utilities'!$H$4+('Surv-rate CEA'!F157-'Surv-rate CEA'!F158)*'Unit cost and utilities'!$G$14</f>
        <v>158.51120358055883</v>
      </c>
      <c r="H160" s="12">
        <f t="shared" si="61"/>
        <v>121.98842823575244</v>
      </c>
      <c r="I160" s="12">
        <f>G160-'Surv-rate CEA'!H158*'Unit cost and utilities'!$H$4-('Surv-rate CEA'!F157-'Surv-rate CEA'!F158)*'Unit cost and utilities'!$G$14</f>
        <v>0.98030791022086472</v>
      </c>
      <c r="J160" s="12">
        <f t="shared" si="62"/>
        <v>0.75443387251893579</v>
      </c>
      <c r="K160" s="12">
        <f>'Surv-rate CEA'!K158*'Unit cost and utilities'!$H$10+'Surv-rate CEA'!J158*'Unit cost and utilities'!$H$10+('Surv-rate CEA'!I157-'Surv-rate CEA'!I158)*'Unit cost and utilities'!$G$14</f>
        <v>91.479909736083883</v>
      </c>
      <c r="L160" s="12">
        <f t="shared" si="63"/>
        <v>70.401903157475459</v>
      </c>
      <c r="M160" s="12">
        <f>K160-'Surv-rate CEA'!J158*'Unit cost and utilities'!$H$10-('Surv-rate CEA'!I157-'Surv-rate CEA'!I158)*'Unit cost and utilities'!$G$14</f>
        <v>2.3309169049343268</v>
      </c>
      <c r="N160" s="12">
        <f t="shared" si="64"/>
        <v>1.7938472685722373</v>
      </c>
      <c r="O160" s="12">
        <f>'Surv-rate CEA'!N158*'Unit cost and utilities'!$H$3+'Surv-rate CEA'!M158*'Unit cost and utilities'!$H$3+('Surv-rate CEA'!L157-'Surv-rate CEA'!L158)*'Unit cost and utilities'!$G$14</f>
        <v>158.51120358055883</v>
      </c>
      <c r="P160" s="12">
        <f t="shared" si="65"/>
        <v>121.98842823575244</v>
      </c>
      <c r="Q160" s="12">
        <f>O160-'Surv-rate CEA'!M158*'Unit cost and utilities'!$H$3-('Surv-rate CEA'!L157-'Surv-rate CEA'!L158)*'Unit cost and utilities'!$G$14</f>
        <v>153.24788924188181</v>
      </c>
      <c r="R160" s="12">
        <f t="shared" si="66"/>
        <v>117.93784109123177</v>
      </c>
      <c r="S160" s="12">
        <f>'Surv-rate CEA'!Q158*'Unit cost and utilities'!$H$11+'Surv-rate CEA'!P158*'Unit cost and utilities'!$H$11+('Surv-rate CEA'!O157-'Surv-rate CEA'!O158)*'Unit cost and utilities'!$G$14</f>
        <v>91.479909736083883</v>
      </c>
      <c r="T160" s="12">
        <f t="shared" si="67"/>
        <v>70.401903157475459</v>
      </c>
      <c r="U160" s="12">
        <f>S160-'Surv-rate CEA'!P158*'Unit cost and utilities'!$H$11-('Surv-rate CEA'!O157-'Surv-rate CEA'!O158)*'Unit cost and utilities'!$G$14</f>
        <v>2.3309169049343268</v>
      </c>
      <c r="V160" s="12">
        <f t="shared" si="68"/>
        <v>1.7938472685722373</v>
      </c>
      <c r="W160" s="12">
        <f>'Surv-rate CEA'!T158*'Unit cost and utilities'!$H$4+'Surv-rate CEA'!S158*'Unit cost and utilities'!$H$4+('Surv-rate CEA'!R157-'Surv-rate CEA'!R158)*'Unit cost and utilities'!$G$14</f>
        <v>158.51120358055883</v>
      </c>
      <c r="X160" s="12">
        <f t="shared" si="69"/>
        <v>121.98842823575244</v>
      </c>
      <c r="Y160" s="12">
        <f>W160-'Surv-rate CEA'!S158*'Unit cost and utilities'!$H$4-('Surv-rate CEA'!R157-'Surv-rate CEA'!R158)*'Unit cost and utilities'!$G$14</f>
        <v>153.24788924188181</v>
      </c>
      <c r="Z160" s="12">
        <f t="shared" si="70"/>
        <v>117.93784109123177</v>
      </c>
      <c r="AA160" s="12">
        <f>'Surv-rate CEA'!W158*'Unit cost and utilities'!$H$6+'Surv-rate CEA'!V158*'Unit cost and utilities'!$H$6+('Surv-rate CEA'!U157-'Surv-rate CEA'!U158)*'Unit cost and utilities'!$G$14</f>
        <v>97.138575340266286</v>
      </c>
      <c r="AB160" s="12">
        <f t="shared" si="71"/>
        <v>74.756748161318384</v>
      </c>
      <c r="AC160" s="12">
        <f>AA160-'Surv-rate CEA'!V158*'Unit cost and utilities'!$H$6-('Surv-rate CEA'!U157-'Surv-rate CEA'!U158)*'Unit cost and utilities'!$G$14</f>
        <v>6.6521395391376297</v>
      </c>
      <c r="AD160" s="12">
        <f t="shared" si="72"/>
        <v>5.1194112999835264</v>
      </c>
      <c r="AE160" s="12">
        <f>'Surv-rate CEA'!Z158*'Unit cost and utilities'!$H$12+'Surv-rate CEA'!Y158*'Unit cost and utilities'!$H$12+('Surv-rate CEA'!X157-'Surv-rate CEA'!X158)*'Unit cost and utilities'!$G$14</f>
        <v>91.479909736083883</v>
      </c>
      <c r="AF160" s="12">
        <f t="shared" si="73"/>
        <v>70.401903157475459</v>
      </c>
      <c r="AG160" s="12">
        <f>AE160-'Surv-rate CEA'!Y158*'Unit cost and utilities'!$H$12-('Surv-rate CEA'!X157-'Surv-rate CEA'!X158)*'Unit cost and utilities'!$G$14</f>
        <v>2.3309169049343268</v>
      </c>
      <c r="AH160" s="12">
        <f t="shared" si="74"/>
        <v>1.7938472685722373</v>
      </c>
      <c r="AI160" s="12">
        <f>'Surv-rate CEA'!AC158*'Unit cost and utilities'!$H$5+'Surv-rate CEA'!AB158*'Unit cost and utilities'!$H$5+('Surv-rate CEA'!AA157-'Surv-rate CEA'!AA158)*'Unit cost and utilities'!$G$14</f>
        <v>163.25447017983939</v>
      </c>
      <c r="AJ160" s="12">
        <f t="shared" si="75"/>
        <v>125.63879252596685</v>
      </c>
      <c r="AK160" s="12">
        <f>AI160-'Surv-rate CEA'!AB158*'Unit cost and utilities'!$H$5-('Surv-rate CEA'!AA157-'Surv-rate CEA'!AA158)*'Unit cost and utilities'!$G$14</f>
        <v>4.3774854132617627</v>
      </c>
      <c r="AL160" s="12">
        <f t="shared" si="76"/>
        <v>3.3688632293889809</v>
      </c>
      <c r="AM160" s="12">
        <f>'Surv-rate CEA'!AF158*'Unit cost and utilities'!$H$9+'Surv-rate CEA'!AE158*'Unit cost and utilities'!$H$9+('Surv-rate CEA'!AD157-'Surv-rate CEA'!AD158)*'Unit cost and utilities'!G167</f>
        <v>146.46561157357513</v>
      </c>
      <c r="AN160" s="12">
        <f t="shared" si="77"/>
        <v>112.71827695995134</v>
      </c>
      <c r="AO160" s="12">
        <f>AM160-'Surv-rate CEA'!AE158*'Unit cost and utilities'!$H$9-('Surv-rate CEA'!AD157-'Surv-rate CEA'!AD158)*'Unit cost and utilities'!G167</f>
        <v>5.2590805474401066</v>
      </c>
      <c r="AP160" s="12">
        <f t="shared" si="78"/>
        <v>4.0473288667030465</v>
      </c>
      <c r="AQ160" s="13">
        <f>'Surv-rate CEA'!AI158*'Unit cost and utilities'!$H$4+'Surv-rate CEA'!AH158*'Unit cost and utilities'!$H$4+('Surv-rate CEA'!AG157-'Surv-rate CEA'!AG158)*'Unit cost and utilities'!$G$14</f>
        <v>158.51120358055883</v>
      </c>
      <c r="AR160" s="12">
        <f t="shared" si="79"/>
        <v>121.98842823575244</v>
      </c>
      <c r="AS160" s="13">
        <f>AQ160-'Surv-rate CEA'!AH158*'Unit cost and utilities'!$H$4-('Surv-rate CEA'!AG157-'Surv-rate CEA'!AG158)*'Unit cost and utilities'!$G$14</f>
        <v>153.24788924188181</v>
      </c>
      <c r="AT160" s="12">
        <f t="shared" si="80"/>
        <v>117.93784109123177</v>
      </c>
      <c r="AU160" s="12">
        <f>'Surv-rate CEA'!AL158*'Unit cost and utilities'!$H$8+'Surv-rate CEA'!AK158*'Unit cost and utilities'!$H$8+('Surv-rate CEA'!AJ157-'Surv-rate CEA'!AJ158)*'Unit cost and utilities'!$G$14</f>
        <v>78.61385180142814</v>
      </c>
      <c r="AV160" s="12">
        <f t="shared" si="81"/>
        <v>60.500330589823314</v>
      </c>
      <c r="AW160" s="12">
        <f>AU160-'Surv-rate CEA'!AK158*'Unit cost and utilities'!$H$8-('Surv-rate CEA'!AJ157-'Surv-rate CEA'!AJ158)*'Unit cost and utilities'!$G$14</f>
        <v>7.4381805966552843</v>
      </c>
      <c r="AX160" s="12">
        <f t="shared" si="82"/>
        <v>5.7243396013866192</v>
      </c>
      <c r="AY160" s="12">
        <f>'Surv-rate CEA'!AO158*'Unit cost and utilities'!$H$5+'Surv-rate CEA'!AN158*'Unit cost and utilities'!$H$5+('Surv-rate CEA'!AM157-'Surv-rate CEA'!AM158)*'Unit cost and utilities'!$G$14</f>
        <v>163.25447017983939</v>
      </c>
      <c r="AZ160" s="12">
        <f t="shared" si="83"/>
        <v>125.63879252596685</v>
      </c>
      <c r="BA160" s="12">
        <f>AY160-'Surv-rate CEA'!AN158*'Unit cost and utilities'!$H$5-('Surv-rate CEA'!AM157-'Surv-rate CEA'!AM158)*'Unit cost and utilities'!$G$14</f>
        <v>4.3774854132617627</v>
      </c>
      <c r="BB160" s="12">
        <f t="shared" si="84"/>
        <v>3.3688632293889809</v>
      </c>
    </row>
    <row r="161" spans="1:54">
      <c r="A161" s="12">
        <v>156</v>
      </c>
      <c r="B161" s="12">
        <f t="shared" si="85"/>
        <v>8.9178082191780828</v>
      </c>
      <c r="C161" s="12">
        <f>'Surv-rate CEA'!D159*'Unit cost and utilities'!$H$7+'Surv-rate CEA'!E159*'Unit cost and utilities'!$H$7+'Unit cost and utilities'!$G$14*('Surv-rate CEA'!C158-'Surv-rate CEA'!C159)</f>
        <v>100.4041967304851</v>
      </c>
      <c r="D161" s="12">
        <f t="shared" si="59"/>
        <v>77.138636495413792</v>
      </c>
      <c r="E161" s="12">
        <f>C161-'Surv-rate CEA'!E159*'Unit cost and utilities'!$H$7-'Unit cost and utilities'!$G$14*('Surv-rate CEA'!C158-'Surv-rate CEA'!C159)</f>
        <v>1.054959814518849</v>
      </c>
      <c r="F161" s="12">
        <f t="shared" si="60"/>
        <v>0.81050557944188317</v>
      </c>
      <c r="G161" s="12">
        <f>'Surv-rate CEA'!G159*'Unit cost and utilities'!$H$4+'Surv-rate CEA'!H159*'Unit cost and utilities'!$H$4+('Surv-rate CEA'!F158-'Surv-rate CEA'!F159)*'Unit cost and utilities'!$G$14</f>
        <v>156.64513391126809</v>
      </c>
      <c r="H161" s="12">
        <f t="shared" si="61"/>
        <v>120.34747985676501</v>
      </c>
      <c r="I161" s="12">
        <f>G161-'Surv-rate CEA'!H159*'Unit cost and utilities'!$H$4-('Surv-rate CEA'!F158-'Surv-rate CEA'!F159)*'Unit cost and utilities'!$G$14</f>
        <v>0.95146717891907606</v>
      </c>
      <c r="J161" s="12">
        <f t="shared" si="62"/>
        <v>0.73099415404885182</v>
      </c>
      <c r="K161" s="12">
        <f>'Surv-rate CEA'!K159*'Unit cost and utilities'!$H$10+'Surv-rate CEA'!J159*'Unit cost and utilities'!$H$10+('Surv-rate CEA'!I158-'Surv-rate CEA'!I159)*'Unit cost and utilities'!$G$14</f>
        <v>90.458288341878202</v>
      </c>
      <c r="L161" s="12">
        <f t="shared" si="63"/>
        <v>69.497384069831767</v>
      </c>
      <c r="M161" s="12">
        <f>K161-'Surv-rate CEA'!J159*'Unit cost and utilities'!$H$10-('Surv-rate CEA'!I158-'Surv-rate CEA'!I159)*'Unit cost and utilities'!$G$14</f>
        <v>2.2719270916035574</v>
      </c>
      <c r="N161" s="12">
        <f t="shared" si="64"/>
        <v>1.7454784139523762</v>
      </c>
      <c r="O161" s="12">
        <f>'Surv-rate CEA'!N159*'Unit cost and utilities'!$H$3+'Surv-rate CEA'!M159*'Unit cost and utilities'!$H$3+('Surv-rate CEA'!L158-'Surv-rate CEA'!L159)*'Unit cost and utilities'!$G$14</f>
        <v>156.64513391126809</v>
      </c>
      <c r="P161" s="12">
        <f t="shared" si="65"/>
        <v>120.34747985676501</v>
      </c>
      <c r="Q161" s="12">
        <f>O161-'Surv-rate CEA'!M159*'Unit cost and utilities'!$H$3-('Surv-rate CEA'!L158-'Surv-rate CEA'!L159)*'Unit cost and utilities'!$G$14</f>
        <v>151.47944926995919</v>
      </c>
      <c r="R161" s="12">
        <f t="shared" si="66"/>
        <v>116.37878250375005</v>
      </c>
      <c r="S161" s="12">
        <f>'Surv-rate CEA'!Q159*'Unit cost and utilities'!$H$11+'Surv-rate CEA'!P159*'Unit cost and utilities'!$H$11+('Surv-rate CEA'!O158-'Surv-rate CEA'!O159)*'Unit cost and utilities'!$G$14</f>
        <v>90.458288341878202</v>
      </c>
      <c r="T161" s="12">
        <f t="shared" si="67"/>
        <v>69.497384069831767</v>
      </c>
      <c r="U161" s="12">
        <f>S161-'Surv-rate CEA'!P159*'Unit cost and utilities'!$H$11-('Surv-rate CEA'!O158-'Surv-rate CEA'!O159)*'Unit cost and utilities'!$G$14</f>
        <v>2.2719270916035574</v>
      </c>
      <c r="V161" s="12">
        <f t="shared" si="68"/>
        <v>1.7454784139523762</v>
      </c>
      <c r="W161" s="12">
        <f>'Surv-rate CEA'!T159*'Unit cost and utilities'!$H$4+'Surv-rate CEA'!S159*'Unit cost and utilities'!$H$4+('Surv-rate CEA'!R158-'Surv-rate CEA'!R159)*'Unit cost and utilities'!$G$14</f>
        <v>156.64513391126809</v>
      </c>
      <c r="X161" s="12">
        <f t="shared" si="69"/>
        <v>120.34747985676501</v>
      </c>
      <c r="Y161" s="12">
        <f>W161-'Surv-rate CEA'!S159*'Unit cost and utilities'!$H$4-('Surv-rate CEA'!R158-'Surv-rate CEA'!R159)*'Unit cost and utilities'!$G$14</f>
        <v>151.47944926995919</v>
      </c>
      <c r="Z161" s="12">
        <f t="shared" si="70"/>
        <v>116.37878250375005</v>
      </c>
      <c r="AA161" s="12">
        <f>'Surv-rate CEA'!W159*'Unit cost and utilities'!$H$6+'Surv-rate CEA'!V159*'Unit cost and utilities'!$H$6+('Surv-rate CEA'!U158-'Surv-rate CEA'!U159)*'Unit cost and utilities'!$G$14</f>
        <v>96.066902700385299</v>
      </c>
      <c r="AB161" s="12">
        <f t="shared" si="71"/>
        <v>73.806375908142826</v>
      </c>
      <c r="AC161" s="12">
        <f>AA161-'Surv-rate CEA'!V159*'Unit cost and utilities'!$H$6-('Surv-rate CEA'!U158-'Surv-rate CEA'!U159)*'Unit cost and utilities'!$G$14</f>
        <v>6.50100264687911</v>
      </c>
      <c r="AD161" s="12">
        <f t="shared" si="72"/>
        <v>4.9945968033532386</v>
      </c>
      <c r="AE161" s="12">
        <f>'Surv-rate CEA'!Z159*'Unit cost and utilities'!$H$12+'Surv-rate CEA'!Y159*'Unit cost and utilities'!$H$12+('Surv-rate CEA'!X158-'Surv-rate CEA'!X159)*'Unit cost and utilities'!$G$14</f>
        <v>90.458288341878202</v>
      </c>
      <c r="AF161" s="12">
        <f t="shared" si="73"/>
        <v>69.497384069831767</v>
      </c>
      <c r="AG161" s="12">
        <f>AE161-'Surv-rate CEA'!Y159*'Unit cost and utilities'!$H$12-('Surv-rate CEA'!X158-'Surv-rate CEA'!X159)*'Unit cost and utilities'!$G$14</f>
        <v>2.2719270916035574</v>
      </c>
      <c r="AH161" s="12">
        <f t="shared" si="74"/>
        <v>1.7454784139523762</v>
      </c>
      <c r="AI161" s="12">
        <f>'Surv-rate CEA'!AC159*'Unit cost and utilities'!$H$5+'Surv-rate CEA'!AB159*'Unit cost and utilities'!$H$5+('Surv-rate CEA'!AA158-'Surv-rate CEA'!AA159)*'Unit cost and utilities'!$G$14</f>
        <v>161.34764680487834</v>
      </c>
      <c r="AJ161" s="12">
        <f t="shared" si="75"/>
        <v>123.9603311570838</v>
      </c>
      <c r="AK161" s="12">
        <f>AI161-'Surv-rate CEA'!AB159*'Unit cost and utilities'!$H$5-('Surv-rate CEA'!AA158-'Surv-rate CEA'!AA159)*'Unit cost and utilities'!$G$14</f>
        <v>4.2635623828117364</v>
      </c>
      <c r="AL161" s="12">
        <f t="shared" si="76"/>
        <v>3.2756139636878085</v>
      </c>
      <c r="AM161" s="12">
        <f>'Surv-rate CEA'!AF159*'Unit cost and utilities'!$H$9+'Surv-rate CEA'!AE159*'Unit cost and utilities'!$H$9+('Surv-rate CEA'!AD158-'Surv-rate CEA'!AD159)*'Unit cost and utilities'!G168</f>
        <v>145.04581510376752</v>
      </c>
      <c r="AN161" s="12">
        <f t="shared" si="77"/>
        <v>111.43594362399183</v>
      </c>
      <c r="AO161" s="12">
        <f>AM161-'Surv-rate CEA'!AE159*'Unit cost and utilities'!$H$9-('Surv-rate CEA'!AD158-'Surv-rate CEA'!AD159)*'Unit cost and utilities'!G168</f>
        <v>5.1364585419158857</v>
      </c>
      <c r="AP161" s="12">
        <f t="shared" si="78"/>
        <v>3.9462434961975155</v>
      </c>
      <c r="AQ161" s="13">
        <f>'Surv-rate CEA'!AI159*'Unit cost and utilities'!$H$4+'Surv-rate CEA'!AH159*'Unit cost and utilities'!$H$4+('Surv-rate CEA'!AG158-'Surv-rate CEA'!AG159)*'Unit cost and utilities'!$G$14</f>
        <v>156.64513391126809</v>
      </c>
      <c r="AR161" s="12">
        <f t="shared" si="79"/>
        <v>120.34747985676501</v>
      </c>
      <c r="AS161" s="13">
        <f>AQ161-'Surv-rate CEA'!AH159*'Unit cost and utilities'!$H$4-('Surv-rate CEA'!AG158-'Surv-rate CEA'!AG159)*'Unit cost and utilities'!$G$14</f>
        <v>151.47944926995919</v>
      </c>
      <c r="AT161" s="12">
        <f t="shared" si="80"/>
        <v>116.37878250375005</v>
      </c>
      <c r="AU161" s="12">
        <f>'Surv-rate CEA'!AL159*'Unit cost and utilities'!$H$8+'Surv-rate CEA'!AK159*'Unit cost and utilities'!$H$8+('Surv-rate CEA'!AJ158-'Surv-rate CEA'!AJ159)*'Unit cost and utilities'!$G$14</f>
        <v>77.709537530806429</v>
      </c>
      <c r="AV161" s="12">
        <f t="shared" si="81"/>
        <v>59.702761069902053</v>
      </c>
      <c r="AW161" s="12">
        <f>AU161-'Surv-rate CEA'!AK159*'Unit cost and utilities'!$H$8-('Surv-rate CEA'!AJ158-'Surv-rate CEA'!AJ159)*'Unit cost and utilities'!$G$14</f>
        <v>7.2713197728949934</v>
      </c>
      <c r="AX161" s="12">
        <f t="shared" si="82"/>
        <v>5.5864168139194845</v>
      </c>
      <c r="AY161" s="12">
        <f>'Surv-rate CEA'!AO159*'Unit cost and utilities'!$H$5+'Surv-rate CEA'!AN159*'Unit cost and utilities'!$H$5+('Surv-rate CEA'!AM158-'Surv-rate CEA'!AM159)*'Unit cost and utilities'!$G$14</f>
        <v>161.34764680487834</v>
      </c>
      <c r="AZ161" s="12">
        <f t="shared" si="83"/>
        <v>123.9603311570838</v>
      </c>
      <c r="BA161" s="12">
        <f>AY161-'Surv-rate CEA'!AN159*'Unit cost and utilities'!$H$5-('Surv-rate CEA'!AM158-'Surv-rate CEA'!AM159)*'Unit cost and utilities'!$G$14</f>
        <v>4.2635623828117364</v>
      </c>
      <c r="BB161" s="12">
        <f t="shared" si="84"/>
        <v>3.2756139636878085</v>
      </c>
    </row>
    <row r="162" spans="1:54">
      <c r="A162" s="12">
        <v>157</v>
      </c>
      <c r="B162" s="12">
        <f t="shared" si="85"/>
        <v>8.9753424657534246</v>
      </c>
      <c r="C162" s="12">
        <f>'Surv-rate CEA'!D160*'Unit cost and utilities'!$H$7+'Surv-rate CEA'!E160*'Unit cost and utilities'!$H$7+'Unit cost and utilities'!$G$14*('Surv-rate CEA'!C159-'Surv-rate CEA'!C160)</f>
        <v>99.311338589451111</v>
      </c>
      <c r="D162" s="12">
        <f t="shared" si="59"/>
        <v>76.169367208417924</v>
      </c>
      <c r="E162" s="12">
        <f>C162-'Surv-rate CEA'!E160*'Unit cost and utilities'!$H$7-'Unit cost and utilities'!$G$14*('Surv-rate CEA'!C159-'Surv-rate CEA'!C160)</f>
        <v>1.026496830006181</v>
      </c>
      <c r="F162" s="12">
        <f t="shared" si="60"/>
        <v>0.78729795704639582</v>
      </c>
      <c r="G162" s="12">
        <f>'Surv-rate CEA'!G160*'Unit cost and utilities'!$H$4+'Surv-rate CEA'!H160*'Unit cost and utilities'!$H$4+('Surv-rate CEA'!F159-'Surv-rate CEA'!F160)*'Unit cost and utilities'!$G$14</f>
        <v>154.80921816099925</v>
      </c>
      <c r="H162" s="12">
        <f t="shared" si="61"/>
        <v>118.7348831748176</v>
      </c>
      <c r="I162" s="12">
        <f>G162-'Surv-rate CEA'!H160*'Unit cost and utilities'!$H$4-('Surv-rate CEA'!F159-'Surv-rate CEA'!F160)*'Unit cost and utilities'!$G$14</f>
        <v>0.92359162277374995</v>
      </c>
      <c r="J162" s="12">
        <f t="shared" si="62"/>
        <v>0.70837218050693862</v>
      </c>
      <c r="K162" s="12">
        <f>'Surv-rate CEA'!K160*'Unit cost and utilities'!$H$10+'Surv-rate CEA'!J160*'Unit cost and utilities'!$H$10+('Surv-rate CEA'!I159-'Surv-rate CEA'!I160)*'Unit cost and utilities'!$G$14</f>
        <v>89.45251355286149</v>
      </c>
      <c r="L162" s="12">
        <f t="shared" si="63"/>
        <v>68.607889585405559</v>
      </c>
      <c r="M162" s="12">
        <f>K162-'Surv-rate CEA'!J160*'Unit cost and utilities'!$H$10-('Surv-rate CEA'!I159-'Surv-rate CEA'!I160)*'Unit cost and utilities'!$G$14</f>
        <v>2.2146578798602148</v>
      </c>
      <c r="N162" s="12">
        <f t="shared" si="64"/>
        <v>1.698588415865006</v>
      </c>
      <c r="O162" s="12">
        <f>'Surv-rate CEA'!N160*'Unit cost and utilities'!$H$3+'Surv-rate CEA'!M160*'Unit cost and utilities'!$H$3+('Surv-rate CEA'!L159-'Surv-rate CEA'!L160)*'Unit cost and utilities'!$G$14</f>
        <v>154.80921816099925</v>
      </c>
      <c r="P162" s="12">
        <f t="shared" si="65"/>
        <v>118.7348831748176</v>
      </c>
      <c r="Q162" s="12">
        <f>O162-'Surv-rate CEA'!M160*'Unit cost and utilities'!$H$3-('Surv-rate CEA'!L159-'Surv-rate CEA'!L160)*'Unit cost and utilities'!$G$14</f>
        <v>149.7387738876362</v>
      </c>
      <c r="R162" s="12">
        <f t="shared" si="66"/>
        <v>114.84597645728562</v>
      </c>
      <c r="S162" s="12">
        <f>'Surv-rate CEA'!Q160*'Unit cost and utilities'!$H$11+'Surv-rate CEA'!P160*'Unit cost and utilities'!$H$11+('Surv-rate CEA'!O159-'Surv-rate CEA'!O160)*'Unit cost and utilities'!$G$14</f>
        <v>89.45251355286149</v>
      </c>
      <c r="T162" s="12">
        <f t="shared" si="67"/>
        <v>68.607889585405559</v>
      </c>
      <c r="U162" s="12">
        <f>S162-'Surv-rate CEA'!P160*'Unit cost and utilities'!$H$11-('Surv-rate CEA'!O159-'Surv-rate CEA'!O160)*'Unit cost and utilities'!$G$14</f>
        <v>2.2146578798602148</v>
      </c>
      <c r="V162" s="12">
        <f t="shared" si="68"/>
        <v>1.698588415865006</v>
      </c>
      <c r="W162" s="12">
        <f>'Surv-rate CEA'!T160*'Unit cost and utilities'!$H$4+'Surv-rate CEA'!S160*'Unit cost and utilities'!$H$4+('Surv-rate CEA'!R159-'Surv-rate CEA'!R160)*'Unit cost and utilities'!$G$14</f>
        <v>154.80921816099925</v>
      </c>
      <c r="X162" s="12">
        <f t="shared" si="69"/>
        <v>118.7348831748176</v>
      </c>
      <c r="Y162" s="12">
        <f>W162-'Surv-rate CEA'!S160*'Unit cost and utilities'!$H$4-('Surv-rate CEA'!R159-'Surv-rate CEA'!R160)*'Unit cost and utilities'!$G$14</f>
        <v>149.7387738876362</v>
      </c>
      <c r="Z162" s="12">
        <f t="shared" si="70"/>
        <v>114.84597645728562</v>
      </c>
      <c r="AA162" s="12">
        <f>'Surv-rate CEA'!W160*'Unit cost and utilities'!$H$6+'Surv-rate CEA'!V160*'Unit cost and utilities'!$H$6+('Surv-rate CEA'!U159-'Surv-rate CEA'!U160)*'Unit cost and utilities'!$G$14</f>
        <v>95.011684657113435</v>
      </c>
      <c r="AB162" s="12">
        <f t="shared" si="71"/>
        <v>72.871637826325653</v>
      </c>
      <c r="AC162" s="12">
        <f>AA162-'Surv-rate CEA'!V160*'Unit cost and utilities'!$H$6-('Surv-rate CEA'!U159-'Surv-rate CEA'!U160)*'Unit cost and utilities'!$G$14</f>
        <v>6.353860245584027</v>
      </c>
      <c r="AD162" s="12">
        <f t="shared" si="72"/>
        <v>4.8732553715499476</v>
      </c>
      <c r="AE162" s="12">
        <f>'Surv-rate CEA'!Z160*'Unit cost and utilities'!$H$12+'Surv-rate CEA'!Y160*'Unit cost and utilities'!$H$12+('Surv-rate CEA'!X159-'Surv-rate CEA'!X160)*'Unit cost and utilities'!$G$14</f>
        <v>89.45251355286149</v>
      </c>
      <c r="AF162" s="12">
        <f t="shared" si="73"/>
        <v>68.607889585405559</v>
      </c>
      <c r="AG162" s="12">
        <f>AE162-'Surv-rate CEA'!Y160*'Unit cost and utilities'!$H$12-('Surv-rate CEA'!X159-'Surv-rate CEA'!X160)*'Unit cost and utilities'!$G$14</f>
        <v>2.2146578798602148</v>
      </c>
      <c r="AH162" s="12">
        <f t="shared" si="74"/>
        <v>1.698588415865006</v>
      </c>
      <c r="AI162" s="12">
        <f>'Surv-rate CEA'!AC160*'Unit cost and utilities'!$H$5+'Surv-rate CEA'!AB160*'Unit cost and utilities'!$H$5+('Surv-rate CEA'!AA159-'Surv-rate CEA'!AA160)*'Unit cost and utilities'!$G$14</f>
        <v>159.47143549388906</v>
      </c>
      <c r="AJ162" s="12">
        <f t="shared" si="75"/>
        <v>122.31068981561195</v>
      </c>
      <c r="AK162" s="12">
        <f>AI162-'Surv-rate CEA'!AB160*'Unit cost and utilities'!$H$5-('Surv-rate CEA'!AA159-'Surv-rate CEA'!AA160)*'Unit cost and utilities'!$G$14</f>
        <v>4.1530481097820706</v>
      </c>
      <c r="AL162" s="12">
        <f t="shared" si="76"/>
        <v>3.1852863026641121</v>
      </c>
      <c r="AM162" s="12">
        <f>'Surv-rate CEA'!AF160*'Unit cost and utilities'!$H$9+'Surv-rate CEA'!AE160*'Unit cost and utilities'!$H$9+('Surv-rate CEA'!AD159-'Surv-rate CEA'!AD160)*'Unit cost and utilities'!G169</f>
        <v>143.64547435387831</v>
      </c>
      <c r="AN162" s="12">
        <f t="shared" si="77"/>
        <v>110.17256477751408</v>
      </c>
      <c r="AO162" s="12">
        <f>AM162-'Surv-rate CEA'!AE160*'Unit cost and utilities'!$H$9-('Surv-rate CEA'!AD159-'Surv-rate CEA'!AD160)*'Unit cost and utilities'!G169</f>
        <v>5.0171550998836096</v>
      </c>
      <c r="AP162" s="12">
        <f t="shared" si="78"/>
        <v>3.8480352251058458</v>
      </c>
      <c r="AQ162" s="13">
        <f>'Surv-rate CEA'!AI160*'Unit cost and utilities'!$H$4+'Surv-rate CEA'!AH160*'Unit cost and utilities'!$H$4+('Surv-rate CEA'!AG159-'Surv-rate CEA'!AG160)*'Unit cost and utilities'!$G$14</f>
        <v>154.80921816099925</v>
      </c>
      <c r="AR162" s="12">
        <f t="shared" si="79"/>
        <v>118.7348831748176</v>
      </c>
      <c r="AS162" s="13">
        <f>AQ162-'Surv-rate CEA'!AH160*'Unit cost and utilities'!$H$4-('Surv-rate CEA'!AG159-'Surv-rate CEA'!AG160)*'Unit cost and utilities'!$G$14</f>
        <v>149.7387738876362</v>
      </c>
      <c r="AT162" s="12">
        <f t="shared" si="80"/>
        <v>114.84597645728562</v>
      </c>
      <c r="AU162" s="12">
        <f>'Surv-rate CEA'!AL160*'Unit cost and utilities'!$H$8+'Surv-rate CEA'!AK160*'Unit cost and utilities'!$H$8+('Surv-rate CEA'!AJ159-'Surv-rate CEA'!AJ160)*'Unit cost and utilities'!$G$14</f>
        <v>76.819600966245119</v>
      </c>
      <c r="AV162" s="12">
        <f t="shared" si="81"/>
        <v>58.918754675043601</v>
      </c>
      <c r="AW162" s="12">
        <f>AU162-'Surv-rate CEA'!AK160*'Unit cost and utilities'!$H$8-('Surv-rate CEA'!AJ159-'Surv-rate CEA'!AJ160)*'Unit cost and utilities'!$G$14</f>
        <v>7.1088179976446577</v>
      </c>
      <c r="AX162" s="12">
        <f t="shared" si="82"/>
        <v>5.4522894985721377</v>
      </c>
      <c r="AY162" s="12">
        <f>'Surv-rate CEA'!AO160*'Unit cost and utilities'!$H$5+'Surv-rate CEA'!AN160*'Unit cost and utilities'!$H$5+('Surv-rate CEA'!AM159-'Surv-rate CEA'!AM160)*'Unit cost and utilities'!$G$14</f>
        <v>159.47143549388906</v>
      </c>
      <c r="AZ162" s="12">
        <f t="shared" si="83"/>
        <v>122.31068981561195</v>
      </c>
      <c r="BA162" s="12">
        <f>AY162-'Surv-rate CEA'!AN160*'Unit cost and utilities'!$H$5-('Surv-rate CEA'!AM159-'Surv-rate CEA'!AM160)*'Unit cost and utilities'!$G$14</f>
        <v>4.1530481097820706</v>
      </c>
      <c r="BB162" s="12">
        <f t="shared" si="84"/>
        <v>3.1852863026641121</v>
      </c>
    </row>
    <row r="163" spans="1:54">
      <c r="A163" s="12">
        <v>158</v>
      </c>
      <c r="B163" s="12">
        <f t="shared" si="85"/>
        <v>9.0328767123287665</v>
      </c>
      <c r="C163" s="12">
        <f>'Surv-rate CEA'!D161*'Unit cost and utilities'!$H$7+'Surv-rate CEA'!E161*'Unit cost and utilities'!$H$7+'Unit cost and utilities'!$G$14*('Surv-rate CEA'!C160-'Surv-rate CEA'!C161)</f>
        <v>98.23505474702921</v>
      </c>
      <c r="D163" s="12">
        <f t="shared" si="59"/>
        <v>75.215859643387489</v>
      </c>
      <c r="E163" s="12">
        <f>C163-'Surv-rate CEA'!E161*'Unit cost and utilities'!$H$7-'Unit cost and utilities'!$G$14*('Surv-rate CEA'!C160-'Surv-rate CEA'!C161)</f>
        <v>0.99891353331562183</v>
      </c>
      <c r="F163" s="12">
        <f t="shared" si="60"/>
        <v>0.76484041578874629</v>
      </c>
      <c r="G163" s="12">
        <f>'Surv-rate CEA'!G161*'Unit cost and utilities'!$H$4+'Surv-rate CEA'!H161*'Unit cost and utilities'!$H$4+('Surv-rate CEA'!F160-'Surv-rate CEA'!F161)*'Unit cost and utilities'!$G$14</f>
        <v>153.00282810471901</v>
      </c>
      <c r="H163" s="12">
        <f t="shared" si="61"/>
        <v>117.15002626507841</v>
      </c>
      <c r="I163" s="12">
        <f>G163-'Surv-rate CEA'!H161*'Unit cost and utilities'!$H$4-('Surv-rate CEA'!F160-'Surv-rate CEA'!F161)*'Unit cost and utilities'!$G$14</f>
        <v>0.89664490225043103</v>
      </c>
      <c r="J163" s="12">
        <f t="shared" si="62"/>
        <v>0.68653615851592797</v>
      </c>
      <c r="K163" s="12">
        <f>'Surv-rate CEA'!K161*'Unit cost and utilities'!$H$10+'Surv-rate CEA'!J161*'Unit cost and utilities'!$H$10+('Surv-rate CEA'!I160-'Surv-rate CEA'!I161)*'Unit cost and utilities'!$G$14</f>
        <v>88.462265874333113</v>
      </c>
      <c r="L163" s="12">
        <f t="shared" si="63"/>
        <v>67.733105976011956</v>
      </c>
      <c r="M163" s="12">
        <f>K163-'Surv-rate CEA'!J161*'Unit cost and utilities'!$H$10-('Surv-rate CEA'!I160-'Surv-rate CEA'!I161)*'Unit cost and utilities'!$G$14</f>
        <v>2.1590521641805651</v>
      </c>
      <c r="N163" s="12">
        <f t="shared" si="64"/>
        <v>1.653126421743746</v>
      </c>
      <c r="O163" s="12">
        <f>'Surv-rate CEA'!N161*'Unit cost and utilities'!$H$3+'Surv-rate CEA'!M161*'Unit cost and utilities'!$H$3+('Surv-rate CEA'!L160-'Surv-rate CEA'!L161)*'Unit cost and utilities'!$G$14</f>
        <v>153.00282810471901</v>
      </c>
      <c r="P163" s="12">
        <f t="shared" si="65"/>
        <v>117.15002626507841</v>
      </c>
      <c r="Q163" s="12">
        <f>O163-'Surv-rate CEA'!M161*'Unit cost and utilities'!$H$3-('Surv-rate CEA'!L160-'Surv-rate CEA'!L161)*'Unit cost and utilities'!$G$14</f>
        <v>148.02530756614732</v>
      </c>
      <c r="R163" s="12">
        <f t="shared" si="66"/>
        <v>113.33887669972827</v>
      </c>
      <c r="S163" s="12">
        <f>'Surv-rate CEA'!Q161*'Unit cost and utilities'!$H$11+'Surv-rate CEA'!P161*'Unit cost and utilities'!$H$11+('Surv-rate CEA'!O160-'Surv-rate CEA'!O161)*'Unit cost and utilities'!$G$14</f>
        <v>88.462265874333113</v>
      </c>
      <c r="T163" s="12">
        <f t="shared" si="67"/>
        <v>67.733105976011956</v>
      </c>
      <c r="U163" s="12">
        <f>S163-'Surv-rate CEA'!P161*'Unit cost and utilities'!$H$11-('Surv-rate CEA'!O160-'Surv-rate CEA'!O161)*'Unit cost and utilities'!$G$14</f>
        <v>2.1590521641805651</v>
      </c>
      <c r="V163" s="12">
        <f t="shared" si="68"/>
        <v>1.653126421743746</v>
      </c>
      <c r="W163" s="12">
        <f>'Surv-rate CEA'!T161*'Unit cost and utilities'!$H$4+'Surv-rate CEA'!S161*'Unit cost and utilities'!$H$4+('Surv-rate CEA'!R160-'Surv-rate CEA'!R161)*'Unit cost and utilities'!$G$14</f>
        <v>153.00282810471901</v>
      </c>
      <c r="X163" s="12">
        <f t="shared" si="69"/>
        <v>117.15002626507841</v>
      </c>
      <c r="Y163" s="12">
        <f>W163-'Surv-rate CEA'!S161*'Unit cost and utilities'!$H$4-('Surv-rate CEA'!R160-'Surv-rate CEA'!R161)*'Unit cost and utilities'!$G$14</f>
        <v>148.02530756614732</v>
      </c>
      <c r="Z163" s="12">
        <f t="shared" si="70"/>
        <v>113.33887669972827</v>
      </c>
      <c r="AA163" s="12">
        <f>'Surv-rate CEA'!W161*'Unit cost and utilities'!$H$6+'Surv-rate CEA'!V161*'Unit cost and utilities'!$H$6+('Surv-rate CEA'!U160-'Surv-rate CEA'!U161)*'Unit cost and utilities'!$G$14</f>
        <v>93.972592354002273</v>
      </c>
      <c r="AB163" s="12">
        <f t="shared" si="71"/>
        <v>71.952210288126892</v>
      </c>
      <c r="AC163" s="12">
        <f>AA163-'Surv-rate CEA'!V161*'Unit cost and utilities'!$H$6-('Surv-rate CEA'!U160-'Surv-rate CEA'!U161)*'Unit cost and utilities'!$G$14</f>
        <v>6.2105912500424463</v>
      </c>
      <c r="AD163" s="12">
        <f t="shared" si="72"/>
        <v>4.755277644712363</v>
      </c>
      <c r="AE163" s="12">
        <f>'Surv-rate CEA'!Z161*'Unit cost and utilities'!$H$12+'Surv-rate CEA'!Y161*'Unit cost and utilities'!$H$12+('Surv-rate CEA'!X160-'Surv-rate CEA'!X161)*'Unit cost and utilities'!$G$14</f>
        <v>88.462265874333113</v>
      </c>
      <c r="AF163" s="12">
        <f t="shared" si="73"/>
        <v>67.733105976011956</v>
      </c>
      <c r="AG163" s="12">
        <f>AE163-'Surv-rate CEA'!Y161*'Unit cost and utilities'!$H$12-('Surv-rate CEA'!X160-'Surv-rate CEA'!X161)*'Unit cost and utilities'!$G$14</f>
        <v>2.1590521641805651</v>
      </c>
      <c r="AH163" s="12">
        <f t="shared" si="74"/>
        <v>1.653126421743746</v>
      </c>
      <c r="AI163" s="12">
        <f>'Surv-rate CEA'!AC161*'Unit cost and utilities'!$H$5+'Surv-rate CEA'!AB161*'Unit cost and utilities'!$H$5+('Surv-rate CEA'!AA160-'Surv-rate CEA'!AA161)*'Unit cost and utilities'!$G$14</f>
        <v>157.62520201696373</v>
      </c>
      <c r="AJ163" s="12">
        <f t="shared" si="75"/>
        <v>120.68924989861711</v>
      </c>
      <c r="AK163" s="12">
        <f>AI163-'Surv-rate CEA'!AB161*'Unit cost and utilities'!$H$5-('Surv-rate CEA'!AA160-'Surv-rate CEA'!AA161)*'Unit cost and utilities'!$G$14</f>
        <v>4.0458267785153605</v>
      </c>
      <c r="AL163" s="12">
        <f t="shared" si="76"/>
        <v>3.0977774675029917</v>
      </c>
      <c r="AM163" s="12">
        <f>'Surv-rate CEA'!AF161*'Unit cost and utilities'!$H$9+'Surv-rate CEA'!AE161*'Unit cost and utilities'!$H$9+('Surv-rate CEA'!AD160-'Surv-rate CEA'!AD161)*'Unit cost and utilities'!G170</f>
        <v>142.26423841066986</v>
      </c>
      <c r="AN163" s="12">
        <f t="shared" si="77"/>
        <v>108.92778566801746</v>
      </c>
      <c r="AO163" s="12">
        <f>AM163-'Surv-rate CEA'!AE161*'Unit cost and utilities'!$H$9-('Surv-rate CEA'!AD160-'Surv-rate CEA'!AD161)*'Unit cost and utilities'!G170</f>
        <v>4.9010674067752973</v>
      </c>
      <c r="AP163" s="12">
        <f t="shared" si="78"/>
        <v>3.7526115206032404</v>
      </c>
      <c r="AQ163" s="13">
        <f>'Surv-rate CEA'!AI161*'Unit cost and utilities'!$H$4+'Surv-rate CEA'!AH161*'Unit cost and utilities'!$H$4+('Surv-rate CEA'!AG160-'Surv-rate CEA'!AG161)*'Unit cost and utilities'!$G$14</f>
        <v>153.00282810471901</v>
      </c>
      <c r="AR163" s="12">
        <f t="shared" si="79"/>
        <v>117.15002626507841</v>
      </c>
      <c r="AS163" s="13">
        <f>AQ163-'Surv-rate CEA'!AH161*'Unit cost and utilities'!$H$4-('Surv-rate CEA'!AG160-'Surv-rate CEA'!AG161)*'Unit cost and utilities'!$G$14</f>
        <v>148.02530756614732</v>
      </c>
      <c r="AT163" s="12">
        <f t="shared" si="80"/>
        <v>113.33887669972827</v>
      </c>
      <c r="AU163" s="12">
        <f>'Surv-rate CEA'!AL161*'Unit cost and utilities'!$H$8+'Surv-rate CEA'!AK161*'Unit cost and utilities'!$H$8+('Surv-rate CEA'!AJ160-'Surv-rate CEA'!AJ161)*'Unit cost and utilities'!$G$14</f>
        <v>75.943746006927526</v>
      </c>
      <c r="AV163" s="12">
        <f t="shared" si="81"/>
        <v>58.148022161334168</v>
      </c>
      <c r="AW163" s="12">
        <f>AU163-'Surv-rate CEA'!AK161*'Unit cost and utilities'!$H$8-('Surv-rate CEA'!AJ160-'Surv-rate CEA'!AJ161)*'Unit cost and utilities'!$G$14</f>
        <v>6.9505445440395164</v>
      </c>
      <c r="AX163" s="12">
        <f t="shared" si="82"/>
        <v>5.3218393802075932</v>
      </c>
      <c r="AY163" s="12">
        <f>'Surv-rate CEA'!AO161*'Unit cost and utilities'!$H$5+'Surv-rate CEA'!AN161*'Unit cost and utilities'!$H$5+('Surv-rate CEA'!AM160-'Surv-rate CEA'!AM161)*'Unit cost and utilities'!$G$14</f>
        <v>157.62520201696373</v>
      </c>
      <c r="AZ163" s="12">
        <f t="shared" si="83"/>
        <v>120.68924989861711</v>
      </c>
      <c r="BA163" s="12">
        <f>AY163-'Surv-rate CEA'!AN161*'Unit cost and utilities'!$H$5-('Surv-rate CEA'!AM160-'Surv-rate CEA'!AM161)*'Unit cost and utilities'!$G$14</f>
        <v>4.0458267785153605</v>
      </c>
      <c r="BB163" s="12">
        <f t="shared" si="84"/>
        <v>3.0977774675029917</v>
      </c>
    </row>
    <row r="164" spans="1:54">
      <c r="A164" s="12">
        <v>159</v>
      </c>
      <c r="B164" s="12">
        <f t="shared" si="85"/>
        <v>9.0904109589041102</v>
      </c>
      <c r="C164" s="12">
        <f>'Surv-rate CEA'!D162*'Unit cost and utilities'!$H$7+'Surv-rate CEA'!E162*'Unit cost and utilities'!$H$7+'Unit cost and utilities'!$G$14*('Surv-rate CEA'!C161-'Surv-rate CEA'!C162)</f>
        <v>97.175017741513628</v>
      </c>
      <c r="D164" s="12">
        <f t="shared" si="59"/>
        <v>74.277791168331291</v>
      </c>
      <c r="E164" s="12">
        <f>C164-'Surv-rate CEA'!E162*'Unit cost and utilities'!$H$7-'Unit cost and utilities'!$G$14*('Surv-rate CEA'!C161-'Surv-rate CEA'!C162)</f>
        <v>0.97217914997418031</v>
      </c>
      <c r="F164" s="12">
        <f t="shared" si="60"/>
        <v>0.74310580598061449</v>
      </c>
      <c r="G164" s="12">
        <f>'Surv-rate CEA'!G162*'Unit cost and utilities'!$H$4+'Surv-rate CEA'!H162*'Unit cost and utilities'!$H$4+('Surv-rate CEA'!F161-'Surv-rate CEA'!F162)*'Unit cost and utilities'!$G$14</f>
        <v>151.22535165813488</v>
      </c>
      <c r="H164" s="12">
        <f t="shared" si="61"/>
        <v>115.59231323939083</v>
      </c>
      <c r="I164" s="12">
        <f>G164-'Surv-rate CEA'!H162*'Unit cost and utilities'!$H$4-('Surv-rate CEA'!F161-'Surv-rate CEA'!F162)*'Unit cost and utilities'!$G$14</f>
        <v>0.87059220218255096</v>
      </c>
      <c r="J164" s="12">
        <f t="shared" si="62"/>
        <v>0.6654556622619241</v>
      </c>
      <c r="K164" s="12">
        <f>'Surv-rate CEA'!K162*'Unit cost and utilities'!$H$10+'Surv-rate CEA'!J162*'Unit cost and utilities'!$H$10+('Surv-rate CEA'!I161-'Surv-rate CEA'!I162)*'Unit cost and utilities'!$G$14</f>
        <v>87.487233800426338</v>
      </c>
      <c r="L164" s="12">
        <f t="shared" si="63"/>
        <v>66.872727509129263</v>
      </c>
      <c r="M164" s="12">
        <f>K164-'Surv-rate CEA'!J162*'Unit cost and utilities'!$H$10-('Surv-rate CEA'!I161-'Surv-rate CEA'!I162)*'Unit cost and utilities'!$G$14</f>
        <v>2.1050549713771929</v>
      </c>
      <c r="N164" s="12">
        <f t="shared" si="64"/>
        <v>1.6090435298682277</v>
      </c>
      <c r="O164" s="12">
        <f>'Surv-rate CEA'!N162*'Unit cost and utilities'!$H$3+'Surv-rate CEA'!M162*'Unit cost and utilities'!$H$3+('Surv-rate CEA'!L161-'Surv-rate CEA'!L162)*'Unit cost and utilities'!$G$14</f>
        <v>151.22535165813488</v>
      </c>
      <c r="P164" s="12">
        <f t="shared" si="65"/>
        <v>115.59231323939083</v>
      </c>
      <c r="Q164" s="12">
        <f>O164-'Surv-rate CEA'!M162*'Unit cost and utilities'!$H$3-('Surv-rate CEA'!L161-'Surv-rate CEA'!L162)*'Unit cost and utilities'!$G$14</f>
        <v>146.33850828536038</v>
      </c>
      <c r="R164" s="12">
        <f t="shared" si="66"/>
        <v>111.85695059216366</v>
      </c>
      <c r="S164" s="12">
        <f>'Surv-rate CEA'!Q162*'Unit cost and utilities'!$H$11+'Surv-rate CEA'!P162*'Unit cost and utilities'!$H$11+('Surv-rate CEA'!O161-'Surv-rate CEA'!O162)*'Unit cost and utilities'!$G$14</f>
        <v>87.487233800426338</v>
      </c>
      <c r="T164" s="12">
        <f t="shared" si="67"/>
        <v>66.872727509129263</v>
      </c>
      <c r="U164" s="12">
        <f>S164-'Surv-rate CEA'!P162*'Unit cost and utilities'!$H$11-('Surv-rate CEA'!O161-'Surv-rate CEA'!O162)*'Unit cost and utilities'!$G$14</f>
        <v>2.1050549713771929</v>
      </c>
      <c r="V164" s="12">
        <f t="shared" si="68"/>
        <v>1.6090435298682277</v>
      </c>
      <c r="W164" s="12">
        <f>'Surv-rate CEA'!T162*'Unit cost and utilities'!$H$4+'Surv-rate CEA'!S162*'Unit cost and utilities'!$H$4+('Surv-rate CEA'!R161-'Surv-rate CEA'!R162)*'Unit cost and utilities'!$G$14</f>
        <v>151.22535165813488</v>
      </c>
      <c r="X164" s="12">
        <f t="shared" si="69"/>
        <v>115.59231323939083</v>
      </c>
      <c r="Y164" s="12">
        <f>W164-'Surv-rate CEA'!S162*'Unit cost and utilities'!$H$4-('Surv-rate CEA'!R161-'Surv-rate CEA'!R162)*'Unit cost and utilities'!$G$14</f>
        <v>146.33850828536038</v>
      </c>
      <c r="Z164" s="12">
        <f t="shared" si="70"/>
        <v>111.85695059216366</v>
      </c>
      <c r="AA164" s="12">
        <f>'Surv-rate CEA'!W162*'Unit cost and utilities'!$H$6+'Surv-rate CEA'!V162*'Unit cost and utilities'!$H$6+('Surv-rate CEA'!U161-'Surv-rate CEA'!U162)*'Unit cost and utilities'!$G$14</f>
        <v>92.949305094012573</v>
      </c>
      <c r="AB164" s="12">
        <f t="shared" si="71"/>
        <v>71.047777849441303</v>
      </c>
      <c r="AC164" s="12">
        <f>AA164-'Surv-rate CEA'!V162*'Unit cost and utilities'!$H$6-('Surv-rate CEA'!U161-'Surv-rate CEA'!U162)*'Unit cost and utilities'!$G$14</f>
        <v>6.0710787324902808</v>
      </c>
      <c r="AD164" s="12">
        <f t="shared" si="72"/>
        <v>4.6405581263481892</v>
      </c>
      <c r="AE164" s="12">
        <f>'Surv-rate CEA'!Z162*'Unit cost and utilities'!$H$12+'Surv-rate CEA'!Y162*'Unit cost and utilities'!$H$12+('Surv-rate CEA'!X161-'Surv-rate CEA'!X162)*'Unit cost and utilities'!$G$14</f>
        <v>87.487233800426338</v>
      </c>
      <c r="AF164" s="12">
        <f t="shared" si="73"/>
        <v>66.872727509129263</v>
      </c>
      <c r="AG164" s="12">
        <f>AE164-'Surv-rate CEA'!Y162*'Unit cost and utilities'!$H$12-('Surv-rate CEA'!X161-'Surv-rate CEA'!X162)*'Unit cost and utilities'!$G$14</f>
        <v>2.1050549713771929</v>
      </c>
      <c r="AH164" s="12">
        <f t="shared" si="74"/>
        <v>1.6090435298682277</v>
      </c>
      <c r="AI164" s="12">
        <f>'Surv-rate CEA'!AC162*'Unit cost and utilities'!$H$5+'Surv-rate CEA'!AB162*'Unit cost and utilities'!$H$5+('Surv-rate CEA'!AA161-'Surv-rate CEA'!AA162)*'Unit cost and utilities'!$G$14</f>
        <v>155.80832835999797</v>
      </c>
      <c r="AJ164" s="12">
        <f t="shared" si="75"/>
        <v>119.09540893519834</v>
      </c>
      <c r="AK164" s="12">
        <f>AI164-'Surv-rate CEA'!AB162*'Unit cost and utilities'!$H$5-('Surv-rate CEA'!AA161-'Surv-rate CEA'!AA162)*'Unit cost and utilities'!$G$14</f>
        <v>3.9417869925149791</v>
      </c>
      <c r="AL164" s="12">
        <f t="shared" si="76"/>
        <v>3.0129887070243586</v>
      </c>
      <c r="AM164" s="12">
        <f>'Surv-rate CEA'!AF162*'Unit cost and utilities'!$H$9+'Surv-rate CEA'!AE162*'Unit cost and utilities'!$H$9+('Surv-rate CEA'!AD161-'Surv-rate CEA'!AD162)*'Unit cost and utilities'!G171</f>
        <v>140.90176428220823</v>
      </c>
      <c r="AN164" s="12">
        <f t="shared" si="77"/>
        <v>107.70125970486171</v>
      </c>
      <c r="AO164" s="12">
        <f>AM164-'Surv-rate CEA'!AE162*'Unit cost and utilities'!$H$9-('Surv-rate CEA'!AD161-'Surv-rate CEA'!AD162)*'Unit cost and utilities'!G171</f>
        <v>4.7880962502954674</v>
      </c>
      <c r="AP164" s="12">
        <f t="shared" si="78"/>
        <v>3.6598831843730326</v>
      </c>
      <c r="AQ164" s="13">
        <f>'Surv-rate CEA'!AI162*'Unit cost and utilities'!$H$4+'Surv-rate CEA'!AH162*'Unit cost and utilities'!$H$4+('Surv-rate CEA'!AG161-'Surv-rate CEA'!AG162)*'Unit cost and utilities'!$G$14</f>
        <v>151.22535165813488</v>
      </c>
      <c r="AR164" s="12">
        <f t="shared" si="79"/>
        <v>115.59231323939083</v>
      </c>
      <c r="AS164" s="13">
        <f>AQ164-'Surv-rate CEA'!AH162*'Unit cost and utilities'!$H$4-('Surv-rate CEA'!AG161-'Surv-rate CEA'!AG162)*'Unit cost and utilities'!$G$14</f>
        <v>146.33850828536038</v>
      </c>
      <c r="AT164" s="12">
        <f t="shared" si="80"/>
        <v>111.85695059216366</v>
      </c>
      <c r="AU164" s="12">
        <f>'Surv-rate CEA'!AL162*'Unit cost and utilities'!$H$8+'Surv-rate CEA'!AK162*'Unit cost and utilities'!$H$8+('Surv-rate CEA'!AJ161-'Surv-rate CEA'!AJ162)*'Unit cost and utilities'!$G$14</f>
        <v>75.081684096086363</v>
      </c>
      <c r="AV164" s="12">
        <f t="shared" si="81"/>
        <v>57.390281797429964</v>
      </c>
      <c r="AW164" s="12">
        <f>AU164-'Surv-rate CEA'!AK162*'Unit cost and utilities'!$H$8-('Surv-rate CEA'!AJ161-'Surv-rate CEA'!AJ162)*'Unit cost and utilities'!$G$14</f>
        <v>6.7963731292516503</v>
      </c>
      <c r="AX164" s="12">
        <f t="shared" si="82"/>
        <v>5.1949523213819901</v>
      </c>
      <c r="AY164" s="12">
        <f>'Surv-rate CEA'!AO162*'Unit cost and utilities'!$H$5+'Surv-rate CEA'!AN162*'Unit cost and utilities'!$H$5+('Surv-rate CEA'!AM161-'Surv-rate CEA'!AM162)*'Unit cost and utilities'!$G$14</f>
        <v>155.80832835999797</v>
      </c>
      <c r="AZ164" s="12">
        <f t="shared" si="83"/>
        <v>119.09540893519834</v>
      </c>
      <c r="BA164" s="12">
        <f>AY164-'Surv-rate CEA'!AN162*'Unit cost and utilities'!$H$5-('Surv-rate CEA'!AM161-'Surv-rate CEA'!AM162)*'Unit cost and utilities'!$G$14</f>
        <v>3.9417869925149791</v>
      </c>
      <c r="BB164" s="12">
        <f t="shared" si="84"/>
        <v>3.0129887070243586</v>
      </c>
    </row>
    <row r="165" spans="1:54">
      <c r="A165" s="12">
        <v>160</v>
      </c>
      <c r="B165" s="12">
        <f t="shared" si="85"/>
        <v>9.1479452054794521</v>
      </c>
      <c r="C165" s="12">
        <f>'Surv-rate CEA'!D163*'Unit cost and utilities'!$H$7+'Surv-rate CEA'!E163*'Unit cost and utilities'!$H$7+'Unit cost and utilities'!$G$14*('Surv-rate CEA'!C162-'Surv-rate CEA'!C163)</f>
        <v>96.130908147880874</v>
      </c>
      <c r="D165" s="12">
        <f t="shared" si="59"/>
        <v>73.354847222019259</v>
      </c>
      <c r="E165" s="12">
        <f>C165-'Surv-rate CEA'!E163*'Unit cost and utilities'!$H$7-'Unit cost and utilities'!$G$14*('Surv-rate CEA'!C162-'Surv-rate CEA'!C163)</f>
        <v>0.94626411130880772</v>
      </c>
      <c r="F165" s="12">
        <f t="shared" si="60"/>
        <v>0.72206807003172546</v>
      </c>
      <c r="G165" s="12">
        <f>'Surv-rate CEA'!G163*'Unit cost and utilities'!$H$4+'Surv-rate CEA'!H163*'Unit cost and utilities'!$H$4+('Surv-rate CEA'!F162-'Surv-rate CEA'!F163)*'Unit cost and utilities'!$G$14</f>
        <v>149.47619238273094</v>
      </c>
      <c r="H165" s="12">
        <f t="shared" si="61"/>
        <v>114.06116374867617</v>
      </c>
      <c r="I165" s="12">
        <f>G165-'Surv-rate CEA'!H163*'Unit cost and utilities'!$H$4-('Surv-rate CEA'!F162-'Surv-rate CEA'!F163)*'Unit cost and utilities'!$G$14</f>
        <v>0.84540016113964045</v>
      </c>
      <c r="J165" s="12">
        <f t="shared" si="62"/>
        <v>0.64510156885723591</v>
      </c>
      <c r="K165" s="12">
        <f>'Surv-rate CEA'!K163*'Unit cost and utilities'!$H$10+'Surv-rate CEA'!J163*'Unit cost and utilities'!$H$10+('Surv-rate CEA'!I162-'Surv-rate CEA'!I163)*'Unit cost and utilities'!$G$14</f>
        <v>86.527113574821541</v>
      </c>
      <c r="L165" s="12">
        <f t="shared" si="63"/>
        <v>66.02645620573243</v>
      </c>
      <c r="M165" s="12">
        <f>K165-'Surv-rate CEA'!J163*'Unit cost and utilities'!$H$10-('Surv-rate CEA'!I162-'Surv-rate CEA'!I163)*'Unit cost and utilities'!$G$14</f>
        <v>2.0526133719085724</v>
      </c>
      <c r="N165" s="12">
        <f t="shared" si="64"/>
        <v>1.5662927065101933</v>
      </c>
      <c r="O165" s="12">
        <f>'Surv-rate CEA'!N163*'Unit cost and utilities'!$H$3+'Surv-rate CEA'!M163*'Unit cost and utilities'!$H$3+('Surv-rate CEA'!L162-'Surv-rate CEA'!L163)*'Unit cost and utilities'!$G$14</f>
        <v>149.47619238273094</v>
      </c>
      <c r="P165" s="12">
        <f t="shared" si="65"/>
        <v>114.06116374867617</v>
      </c>
      <c r="Q165" s="12">
        <f>O165-'Surv-rate CEA'!M163*'Unit cost and utilities'!$H$3-('Surv-rate CEA'!L162-'Surv-rate CEA'!L163)*'Unit cost and utilities'!$G$14</f>
        <v>144.67784714873684</v>
      </c>
      <c r="R165" s="12">
        <f t="shared" si="66"/>
        <v>110.39967871394958</v>
      </c>
      <c r="S165" s="12">
        <f>'Surv-rate CEA'!Q163*'Unit cost and utilities'!$H$11+'Surv-rate CEA'!P163*'Unit cost and utilities'!$H$11+('Surv-rate CEA'!O162-'Surv-rate CEA'!O163)*'Unit cost and utilities'!$G$14</f>
        <v>86.527113574821541</v>
      </c>
      <c r="T165" s="12">
        <f t="shared" si="67"/>
        <v>66.02645620573243</v>
      </c>
      <c r="U165" s="12">
        <f>S165-'Surv-rate CEA'!P163*'Unit cost and utilities'!$H$11-('Surv-rate CEA'!O162-'Surv-rate CEA'!O163)*'Unit cost and utilities'!$G$14</f>
        <v>2.0526133719085724</v>
      </c>
      <c r="V165" s="12">
        <f t="shared" si="68"/>
        <v>1.5662927065101933</v>
      </c>
      <c r="W165" s="12">
        <f>'Surv-rate CEA'!T163*'Unit cost and utilities'!$H$4+'Surv-rate CEA'!S163*'Unit cost and utilities'!$H$4+('Surv-rate CEA'!R162-'Surv-rate CEA'!R163)*'Unit cost and utilities'!$G$14</f>
        <v>149.47619238273094</v>
      </c>
      <c r="X165" s="12">
        <f t="shared" si="69"/>
        <v>114.06116374867617</v>
      </c>
      <c r="Y165" s="12">
        <f>W165-'Surv-rate CEA'!S163*'Unit cost and utilities'!$H$4-('Surv-rate CEA'!R162-'Surv-rate CEA'!R163)*'Unit cost and utilities'!$G$14</f>
        <v>144.67784714873684</v>
      </c>
      <c r="Z165" s="12">
        <f t="shared" si="70"/>
        <v>110.39967871394958</v>
      </c>
      <c r="AA165" s="12">
        <f>'Surv-rate CEA'!W163*'Unit cost and utilities'!$H$6+'Surv-rate CEA'!V163*'Unit cost and utilities'!$H$6+('Surv-rate CEA'!U162-'Surv-rate CEA'!U163)*'Unit cost and utilities'!$G$14</f>
        <v>91.941510096729388</v>
      </c>
      <c r="AB165" s="12">
        <f t="shared" si="71"/>
        <v>70.158033003623501</v>
      </c>
      <c r="AC165" s="12">
        <f>AA165-'Surv-rate CEA'!V163*'Unit cost and utilities'!$H$6-('Surv-rate CEA'!U162-'Surv-rate CEA'!U163)*'Unit cost and utilities'!$G$14</f>
        <v>5.9352097626985794</v>
      </c>
      <c r="AD165" s="12">
        <f t="shared" si="72"/>
        <v>4.5289950314797789</v>
      </c>
      <c r="AE165" s="12">
        <f>'Surv-rate CEA'!Z163*'Unit cost and utilities'!$H$12+'Surv-rate CEA'!Y163*'Unit cost and utilities'!$H$12+('Surv-rate CEA'!X162-'Surv-rate CEA'!X163)*'Unit cost and utilities'!$G$14</f>
        <v>86.527113574821541</v>
      </c>
      <c r="AF165" s="12">
        <f t="shared" si="73"/>
        <v>66.02645620573243</v>
      </c>
      <c r="AG165" s="12">
        <f>AE165-'Surv-rate CEA'!Y163*'Unit cost and utilities'!$H$12-('Surv-rate CEA'!X162-'Surv-rate CEA'!X163)*'Unit cost and utilities'!$G$14</f>
        <v>2.0526133719085724</v>
      </c>
      <c r="AH165" s="12">
        <f t="shared" si="74"/>
        <v>1.5662927065101933</v>
      </c>
      <c r="AI165" s="12">
        <f>'Surv-rate CEA'!AC163*'Unit cost and utilities'!$H$5+'Surv-rate CEA'!AB163*'Unit cost and utilities'!$H$5+('Surv-rate CEA'!AA162-'Surv-rate CEA'!AA163)*'Unit cost and utilities'!$G$14</f>
        <v>154.02021222964089</v>
      </c>
      <c r="AJ165" s="12">
        <f t="shared" si="75"/>
        <v>117.52858008818622</v>
      </c>
      <c r="AK165" s="12">
        <f>AI165-'Surv-rate CEA'!AB163*'Unit cost and utilities'!$H$5-('Surv-rate CEA'!AA162-'Surv-rate CEA'!AA163)*'Unit cost and utilities'!$G$14</f>
        <v>3.8408215869091915</v>
      </c>
      <c r="AL165" s="12">
        <f t="shared" si="76"/>
        <v>2.9308251231887286</v>
      </c>
      <c r="AM165" s="12">
        <f>'Surv-rate CEA'!AF163*'Unit cost and utilities'!$H$9+'Surv-rate CEA'!AE163*'Unit cost and utilities'!$H$9+('Surv-rate CEA'!AD162-'Surv-rate CEA'!AD163)*'Unit cost and utilities'!G172</f>
        <v>139.55771668216062</v>
      </c>
      <c r="AN165" s="12">
        <f t="shared" si="77"/>
        <v>106.49264823469174</v>
      </c>
      <c r="AO165" s="12">
        <f>AM165-'Surv-rate CEA'!AE163*'Unit cost and utilities'!$H$9-('Surv-rate CEA'!AD162-'Surv-rate CEA'!AD163)*'Unit cost and utilities'!G172</f>
        <v>4.6781458792199828</v>
      </c>
      <c r="AP165" s="12">
        <f t="shared" si="78"/>
        <v>3.5697642190647048</v>
      </c>
      <c r="AQ165" s="13">
        <f>'Surv-rate CEA'!AI163*'Unit cost and utilities'!$H$4+'Surv-rate CEA'!AH163*'Unit cost and utilities'!$H$4+('Surv-rate CEA'!AG162-'Surv-rate CEA'!AG163)*'Unit cost and utilities'!$G$14</f>
        <v>149.47619238273094</v>
      </c>
      <c r="AR165" s="12">
        <f t="shared" si="79"/>
        <v>114.06116374867617</v>
      </c>
      <c r="AS165" s="13">
        <f>AQ165-'Surv-rate CEA'!AH163*'Unit cost and utilities'!$H$4-('Surv-rate CEA'!AG162-'Surv-rate CEA'!AG163)*'Unit cost and utilities'!$G$14</f>
        <v>144.67784714873684</v>
      </c>
      <c r="AT165" s="12">
        <f t="shared" si="80"/>
        <v>110.39967871394958</v>
      </c>
      <c r="AU165" s="12">
        <f>'Surv-rate CEA'!AL163*'Unit cost and utilities'!$H$8+'Surv-rate CEA'!AK163*'Unit cost and utilities'!$H$8+('Surv-rate CEA'!AJ162-'Surv-rate CEA'!AJ163)*'Unit cost and utilities'!$G$14</f>
        <v>74.233133991109341</v>
      </c>
      <c r="AV165" s="12">
        <f t="shared" si="81"/>
        <v>56.645259133022648</v>
      </c>
      <c r="AW165" s="12">
        <f>AU165-'Surv-rate CEA'!AK163*'Unit cost and utilities'!$H$8-('Surv-rate CEA'!AJ162-'Surv-rate CEA'!AJ163)*'Unit cost and utilities'!$G$14</f>
        <v>6.6461817451398568</v>
      </c>
      <c r="AX165" s="12">
        <f t="shared" si="82"/>
        <v>5.0715181611987585</v>
      </c>
      <c r="AY165" s="12">
        <f>'Surv-rate CEA'!AO163*'Unit cost and utilities'!$H$5+'Surv-rate CEA'!AN163*'Unit cost and utilities'!$H$5+('Surv-rate CEA'!AM162-'Surv-rate CEA'!AM163)*'Unit cost and utilities'!$G$14</f>
        <v>154.02021222964089</v>
      </c>
      <c r="AZ165" s="12">
        <f t="shared" si="83"/>
        <v>117.52858008818622</v>
      </c>
      <c r="BA165" s="12">
        <f>AY165-'Surv-rate CEA'!AN163*'Unit cost and utilities'!$H$5-('Surv-rate CEA'!AM162-'Surv-rate CEA'!AM163)*'Unit cost and utilities'!$G$14</f>
        <v>3.8408215869091915</v>
      </c>
      <c r="BB165" s="12">
        <f t="shared" si="84"/>
        <v>2.9308251231887286</v>
      </c>
    </row>
    <row r="166" spans="1:54">
      <c r="A166" s="12">
        <v>161</v>
      </c>
      <c r="B166" s="12">
        <f t="shared" si="85"/>
        <v>9.205479452054794</v>
      </c>
      <c r="C166" s="12">
        <f>'Surv-rate CEA'!D164*'Unit cost and utilities'!$H$7+'Surv-rate CEA'!E164*'Unit cost and utilities'!$H$7+'Unit cost and utilities'!$G$14*('Surv-rate CEA'!C163-'Surv-rate CEA'!C164)</f>
        <v>95.102414341294846</v>
      </c>
      <c r="D166" s="12">
        <f t="shared" si="59"/>
        <v>72.446721073838532</v>
      </c>
      <c r="E166" s="12">
        <f>C166-'Surv-rate CEA'!E164*'Unit cost and utilities'!$H$7-'Unit cost and utilities'!$G$14*('Surv-rate CEA'!C163-'Surv-rate CEA'!C164)</f>
        <v>0.92114000202255575</v>
      </c>
      <c r="F166" s="12">
        <f t="shared" si="60"/>
        <v>0.70170219398422229</v>
      </c>
      <c r="G166" s="12">
        <f>'Surv-rate CEA'!G164*'Unit cost and utilities'!$H$4+'Surv-rate CEA'!H164*'Unit cost and utilities'!$H$4+('Surv-rate CEA'!F163-'Surv-rate CEA'!F164)*'Unit cost and utilities'!$G$14</f>
        <v>147.75476900845828</v>
      </c>
      <c r="H166" s="12">
        <f t="shared" si="61"/>
        <v>112.55601250322029</v>
      </c>
      <c r="I166" s="12">
        <f>G166-'Surv-rate CEA'!H164*'Unit cost and utilities'!$H$4-('Surv-rate CEA'!F163-'Surv-rate CEA'!F164)*'Unit cost and utilities'!$G$14</f>
        <v>0.82103680438645021</v>
      </c>
      <c r="J166" s="12">
        <f t="shared" si="62"/>
        <v>0.62544599704145676</v>
      </c>
      <c r="K166" s="12">
        <f>'Surv-rate CEA'!K164*'Unit cost and utilities'!$H$10+'Surv-rate CEA'!J164*'Unit cost and utilities'!$H$10+('Surv-rate CEA'!I163-'Surv-rate CEA'!I164)*'Unit cost and utilities'!$G$14</f>
        <v>85.581608959633542</v>
      </c>
      <c r="L166" s="12">
        <f t="shared" si="63"/>
        <v>65.194001606505125</v>
      </c>
      <c r="M166" s="12">
        <f>K166-'Surv-rate CEA'!J164*'Unit cost and utilities'!$H$10-('Surv-rate CEA'!I163-'Surv-rate CEA'!I164)*'Unit cost and utilities'!$G$14</f>
        <v>2.0016763952607466</v>
      </c>
      <c r="N166" s="12">
        <f t="shared" si="64"/>
        <v>1.5248287069466575</v>
      </c>
      <c r="O166" s="12">
        <f>'Surv-rate CEA'!N164*'Unit cost and utilities'!$H$3+'Surv-rate CEA'!M164*'Unit cost and utilities'!$H$3+('Surv-rate CEA'!L163-'Surv-rate CEA'!L164)*'Unit cost and utilities'!$G$14</f>
        <v>147.75476900845828</v>
      </c>
      <c r="P166" s="12">
        <f t="shared" si="65"/>
        <v>112.55601250322029</v>
      </c>
      <c r="Q166" s="12">
        <f>O166-'Surv-rate CEA'!M164*'Unit cost and utilities'!$H$3-('Surv-rate CEA'!L163-'Surv-rate CEA'!L164)*'Unit cost and utilities'!$G$14</f>
        <v>143.04280801079156</v>
      </c>
      <c r="R166" s="12">
        <f t="shared" si="66"/>
        <v>108.96655448080139</v>
      </c>
      <c r="S166" s="12">
        <f>'Surv-rate CEA'!Q164*'Unit cost and utilities'!$H$11+'Surv-rate CEA'!P164*'Unit cost and utilities'!$H$11+('Surv-rate CEA'!O163-'Surv-rate CEA'!O164)*'Unit cost and utilities'!$G$14</f>
        <v>85.581608959633542</v>
      </c>
      <c r="T166" s="12">
        <f t="shared" si="67"/>
        <v>65.194001606505125</v>
      </c>
      <c r="U166" s="12">
        <f>S166-'Surv-rate CEA'!P164*'Unit cost and utilities'!$H$11-('Surv-rate CEA'!O163-'Surv-rate CEA'!O164)*'Unit cost and utilities'!$G$14</f>
        <v>2.0016763952607466</v>
      </c>
      <c r="V166" s="12">
        <f t="shared" si="68"/>
        <v>1.5248287069466575</v>
      </c>
      <c r="W166" s="12">
        <f>'Surv-rate CEA'!T164*'Unit cost and utilities'!$H$4+'Surv-rate CEA'!S164*'Unit cost and utilities'!$H$4+('Surv-rate CEA'!R163-'Surv-rate CEA'!R164)*'Unit cost and utilities'!$G$14</f>
        <v>147.75476900845828</v>
      </c>
      <c r="X166" s="12">
        <f t="shared" si="69"/>
        <v>112.55601250322029</v>
      </c>
      <c r="Y166" s="12">
        <f>W166-'Surv-rate CEA'!S164*'Unit cost and utilities'!$H$4-('Surv-rate CEA'!R163-'Surv-rate CEA'!R164)*'Unit cost and utilities'!$G$14</f>
        <v>143.04280801079156</v>
      </c>
      <c r="Z166" s="12">
        <f t="shared" si="70"/>
        <v>108.96655448080139</v>
      </c>
      <c r="AA166" s="12">
        <f>'Surv-rate CEA'!W164*'Unit cost and utilities'!$H$6+'Surv-rate CEA'!V164*'Unit cost and utilities'!$H$6+('Surv-rate CEA'!U163-'Surv-rate CEA'!U164)*'Unit cost and utilities'!$G$14</f>
        <v>90.948902264001944</v>
      </c>
      <c r="AB166" s="12">
        <f t="shared" si="71"/>
        <v>69.282675943915905</v>
      </c>
      <c r="AC166" s="12">
        <f>AA166-'Surv-rate CEA'!V164*'Unit cost and utilities'!$H$6-('Surv-rate CEA'!U163-'Surv-rate CEA'!U164)*'Unit cost and utilities'!$G$14</f>
        <v>5.8028752548850662</v>
      </c>
      <c r="AD166" s="12">
        <f t="shared" si="72"/>
        <v>4.420490141377984</v>
      </c>
      <c r="AE166" s="12">
        <f>'Surv-rate CEA'!Z164*'Unit cost and utilities'!$H$12+'Surv-rate CEA'!Y164*'Unit cost and utilities'!$H$12+('Surv-rate CEA'!X163-'Surv-rate CEA'!X164)*'Unit cost and utilities'!$G$14</f>
        <v>85.581608959633542</v>
      </c>
      <c r="AF166" s="12">
        <f t="shared" si="73"/>
        <v>65.194001606505125</v>
      </c>
      <c r="AG166" s="12">
        <f>AE166-'Surv-rate CEA'!Y164*'Unit cost and utilities'!$H$12-('Surv-rate CEA'!X163-'Surv-rate CEA'!X164)*'Unit cost and utilities'!$G$14</f>
        <v>2.0016763952607466</v>
      </c>
      <c r="AH166" s="12">
        <f t="shared" si="74"/>
        <v>1.5248287069466575</v>
      </c>
      <c r="AI166" s="12">
        <f>'Surv-rate CEA'!AC164*'Unit cost and utilities'!$H$5+'Surv-rate CEA'!AB164*'Unit cost and utilities'!$H$5+('Surv-rate CEA'!AA163-'Surv-rate CEA'!AA164)*'Unit cost and utilities'!$G$14</f>
        <v>152.26026657572493</v>
      </c>
      <c r="AJ166" s="12">
        <f t="shared" si="75"/>
        <v>115.98819167359592</v>
      </c>
      <c r="AK166" s="12">
        <f>AI166-'Surv-rate CEA'!AB164*'Unit cost and utilities'!$H$5-('Surv-rate CEA'!AA163-'Surv-rate CEA'!AA164)*'Unit cost and utilities'!$G$14</f>
        <v>3.7428274496842917</v>
      </c>
      <c r="AL166" s="12">
        <f t="shared" si="76"/>
        <v>2.8511955048973414</v>
      </c>
      <c r="AM166" s="12">
        <f>'Surv-rate CEA'!AF164*'Unit cost and utilities'!$H$9+'Surv-rate CEA'!AE164*'Unit cost and utilities'!$H$9+('Surv-rate CEA'!AD163-'Surv-rate CEA'!AD164)*'Unit cost and utilities'!G173</f>
        <v>138.23176782096155</v>
      </c>
      <c r="AN166" s="12">
        <f t="shared" si="77"/>
        <v>105.30162032406361</v>
      </c>
      <c r="AO166" s="12">
        <f>AM166-'Surv-rate CEA'!AE164*'Unit cost and utilities'!$H$9-('Surv-rate CEA'!AD163-'Surv-rate CEA'!AD164)*'Unit cost and utilities'!G173</f>
        <v>4.5711238683262252</v>
      </c>
      <c r="AP166" s="12">
        <f t="shared" si="78"/>
        <v>3.4821717006484043</v>
      </c>
      <c r="AQ166" s="13">
        <f>'Surv-rate CEA'!AI164*'Unit cost and utilities'!$H$4+'Surv-rate CEA'!AH164*'Unit cost and utilities'!$H$4+('Surv-rate CEA'!AG163-'Surv-rate CEA'!AG164)*'Unit cost and utilities'!$G$14</f>
        <v>147.75476900845828</v>
      </c>
      <c r="AR166" s="12">
        <f t="shared" si="79"/>
        <v>112.55601250322029</v>
      </c>
      <c r="AS166" s="13">
        <f>AQ166-'Surv-rate CEA'!AH164*'Unit cost and utilities'!$H$4-('Surv-rate CEA'!AG163-'Surv-rate CEA'!AG164)*'Unit cost and utilities'!$G$14</f>
        <v>143.04280801079156</v>
      </c>
      <c r="AT166" s="12">
        <f t="shared" si="80"/>
        <v>108.96655448080139</v>
      </c>
      <c r="AU166" s="12">
        <f>'Surv-rate CEA'!AL164*'Unit cost and utilities'!$H$8+'Surv-rate CEA'!AK164*'Unit cost and utilities'!$H$8+('Surv-rate CEA'!AJ163-'Surv-rate CEA'!AJ164)*'Unit cost and utilities'!$G$14</f>
        <v>73.397821541808909</v>
      </c>
      <c r="AV166" s="12">
        <f t="shared" si="81"/>
        <v>55.912686775585904</v>
      </c>
      <c r="AW166" s="12">
        <f>AU166-'Surv-rate CEA'!AK164*'Unit cost and utilities'!$H$8-('Surv-rate CEA'!AJ163-'Surv-rate CEA'!AJ164)*'Unit cost and utilities'!$G$14</f>
        <v>6.4998524960632222</v>
      </c>
      <c r="AX166" s="12">
        <f t="shared" si="82"/>
        <v>4.9514305610947762</v>
      </c>
      <c r="AY166" s="12">
        <f>'Surv-rate CEA'!AO164*'Unit cost and utilities'!$H$5+'Surv-rate CEA'!AN164*'Unit cost and utilities'!$H$5+('Surv-rate CEA'!AM163-'Surv-rate CEA'!AM164)*'Unit cost and utilities'!$G$14</f>
        <v>152.26026657572493</v>
      </c>
      <c r="AZ166" s="12">
        <f t="shared" si="83"/>
        <v>115.98819167359592</v>
      </c>
      <c r="BA166" s="12">
        <f>AY166-'Surv-rate CEA'!AN164*'Unit cost and utilities'!$H$5-('Surv-rate CEA'!AM163-'Surv-rate CEA'!AM164)*'Unit cost and utilities'!$G$14</f>
        <v>3.7428274496842917</v>
      </c>
      <c r="BB166" s="12">
        <f t="shared" si="84"/>
        <v>2.8511955048973414</v>
      </c>
    </row>
    <row r="167" spans="1:54">
      <c r="A167" s="12">
        <v>162</v>
      </c>
      <c r="B167" s="12">
        <f t="shared" si="85"/>
        <v>9.2630136986301377</v>
      </c>
      <c r="C167" s="12">
        <f>'Surv-rate CEA'!D165*'Unit cost and utilities'!$H$7+'Surv-rate CEA'!E165*'Unit cost and utilities'!$H$7+'Unit cost and utilities'!$G$14*('Surv-rate CEA'!C164-'Surv-rate CEA'!C165)</f>
        <v>94.089232268504929</v>
      </c>
      <c r="D167" s="12">
        <f t="shared" si="59"/>
        <v>71.553113591780573</v>
      </c>
      <c r="E167" s="12">
        <f>C167-'Surv-rate CEA'!E165*'Unit cost and utilities'!$H$7-'Unit cost and utilities'!$G$14*('Surv-rate CEA'!C164-'Surv-rate CEA'!C165)</f>
        <v>0.89677951027896352</v>
      </c>
      <c r="F167" s="12">
        <f t="shared" si="60"/>
        <v>0.68198416140388862</v>
      </c>
      <c r="G167" s="12">
        <f>'Surv-rate CEA'!G165*'Unit cost and utilities'!$H$4+'Surv-rate CEA'!H165*'Unit cost and utilities'!$H$4+('Surv-rate CEA'!F164-'Surv-rate CEA'!F165)*'Unit cost and utilities'!$G$14</f>
        <v>146.06051497342267</v>
      </c>
      <c r="H167" s="12">
        <f t="shared" si="61"/>
        <v>111.07630881015952</v>
      </c>
      <c r="I167" s="12">
        <f>G167-'Surv-rate CEA'!H165*'Unit cost and utilities'!$H$4-('Surv-rate CEA'!F164-'Surv-rate CEA'!F165)*'Unit cost and utilities'!$G$14</f>
        <v>0.79747148022835246</v>
      </c>
      <c r="J167" s="12">
        <f t="shared" si="62"/>
        <v>0.6064622490291619</v>
      </c>
      <c r="K167" s="12">
        <f>'Surv-rate CEA'!K165*'Unit cost and utilities'!$H$10+'Surv-rate CEA'!J165*'Unit cost and utilities'!$H$10+('Surv-rate CEA'!I164-'Surv-rate CEA'!I165)*'Unit cost and utilities'!$G$14</f>
        <v>84.650431012559849</v>
      </c>
      <c r="L167" s="12">
        <f t="shared" si="63"/>
        <v>64.375080546409961</v>
      </c>
      <c r="M167" s="12">
        <f>K167-'Surv-rate CEA'!J165*'Unit cost and utilities'!$H$10-('Surv-rate CEA'!I164-'Surv-rate CEA'!I165)*'Unit cost and utilities'!$G$14</f>
        <v>1.9521949491989217</v>
      </c>
      <c r="N167" s="12">
        <f t="shared" si="64"/>
        <v>1.484608000145077</v>
      </c>
      <c r="O167" s="12">
        <f>'Surv-rate CEA'!N165*'Unit cost and utilities'!$H$3+'Surv-rate CEA'!M165*'Unit cost and utilities'!$H$3+('Surv-rate CEA'!L164-'Surv-rate CEA'!L165)*'Unit cost and utilities'!$G$14</f>
        <v>146.06051497342267</v>
      </c>
      <c r="P167" s="12">
        <f t="shared" si="65"/>
        <v>111.07630881015952</v>
      </c>
      <c r="Q167" s="12">
        <f>O167-'Surv-rate CEA'!M165*'Unit cost and utilities'!$H$3-('Surv-rate CEA'!L164-'Surv-rate CEA'!L165)*'Unit cost and utilities'!$G$14</f>
        <v>141.43288711658235</v>
      </c>
      <c r="R167" s="12">
        <f t="shared" si="66"/>
        <v>107.55708377539619</v>
      </c>
      <c r="S167" s="12">
        <f>'Surv-rate CEA'!Q165*'Unit cost and utilities'!$H$11+'Surv-rate CEA'!P165*'Unit cost and utilities'!$H$11+('Surv-rate CEA'!O164-'Surv-rate CEA'!O165)*'Unit cost and utilities'!$G$14</f>
        <v>84.650431012559849</v>
      </c>
      <c r="T167" s="12">
        <f t="shared" si="67"/>
        <v>64.375080546409961</v>
      </c>
      <c r="U167" s="12">
        <f>S167-'Surv-rate CEA'!P165*'Unit cost and utilities'!$H$11-('Surv-rate CEA'!O164-'Surv-rate CEA'!O165)*'Unit cost and utilities'!$G$14</f>
        <v>1.9521949491989217</v>
      </c>
      <c r="V167" s="12">
        <f t="shared" si="68"/>
        <v>1.484608000145077</v>
      </c>
      <c r="W167" s="12">
        <f>'Surv-rate CEA'!T165*'Unit cost and utilities'!$H$4+'Surv-rate CEA'!S165*'Unit cost and utilities'!$H$4+('Surv-rate CEA'!R164-'Surv-rate CEA'!R165)*'Unit cost and utilities'!$G$14</f>
        <v>146.06051497342267</v>
      </c>
      <c r="X167" s="12">
        <f t="shared" si="69"/>
        <v>111.07630881015952</v>
      </c>
      <c r="Y167" s="12">
        <f>W167-'Surv-rate CEA'!S165*'Unit cost and utilities'!$H$4-('Surv-rate CEA'!R164-'Surv-rate CEA'!R165)*'Unit cost and utilities'!$G$14</f>
        <v>141.43288711658235</v>
      </c>
      <c r="Z167" s="12">
        <f t="shared" si="70"/>
        <v>107.55708377539619</v>
      </c>
      <c r="AA167" s="12">
        <f>'Surv-rate CEA'!W165*'Unit cost and utilities'!$H$6+'Surv-rate CEA'!V165*'Unit cost and utilities'!$H$6+('Surv-rate CEA'!U164-'Surv-rate CEA'!U165)*'Unit cost and utilities'!$G$14</f>
        <v>89.971183953759279</v>
      </c>
      <c r="AB167" s="12">
        <f t="shared" si="71"/>
        <v>68.421414334201771</v>
      </c>
      <c r="AC167" s="12">
        <f>AA167-'Surv-rate CEA'!V165*'Unit cost and utilities'!$H$6-('Surv-rate CEA'!U164-'Surv-rate CEA'!U165)*'Unit cost and utilities'!$G$14</f>
        <v>5.6739698211302807</v>
      </c>
      <c r="AD167" s="12">
        <f t="shared" si="72"/>
        <v>4.3149486645728476</v>
      </c>
      <c r="AE167" s="12">
        <f>'Surv-rate CEA'!Z165*'Unit cost and utilities'!$H$12+'Surv-rate CEA'!Y165*'Unit cost and utilities'!$H$12+('Surv-rate CEA'!X164-'Surv-rate CEA'!X165)*'Unit cost and utilities'!$G$14</f>
        <v>84.650431012559849</v>
      </c>
      <c r="AF167" s="12">
        <f t="shared" si="73"/>
        <v>64.375080546409961</v>
      </c>
      <c r="AG167" s="12">
        <f>AE167-'Surv-rate CEA'!Y165*'Unit cost and utilities'!$H$12-('Surv-rate CEA'!X164-'Surv-rate CEA'!X165)*'Unit cost and utilities'!$G$14</f>
        <v>1.9521949491989217</v>
      </c>
      <c r="AH167" s="12">
        <f t="shared" si="74"/>
        <v>1.484608000145077</v>
      </c>
      <c r="AI167" s="12">
        <f>'Surv-rate CEA'!AC165*'Unit cost and utilities'!$H$5+'Surv-rate CEA'!AB165*'Unit cost and utilities'!$H$5+('Surv-rate CEA'!AA164-'Surv-rate CEA'!AA165)*'Unit cost and utilities'!$G$14</f>
        <v>150.52791913073949</v>
      </c>
      <c r="AJ167" s="12">
        <f t="shared" si="75"/>
        <v>114.47368669731955</v>
      </c>
      <c r="AK167" s="12">
        <f>AI167-'Surv-rate CEA'!AB165*'Unit cost and utilities'!$H$5-('Surv-rate CEA'!AA164-'Surv-rate CEA'!AA165)*'Unit cost and utilities'!$G$14</f>
        <v>3.6477053512521516</v>
      </c>
      <c r="AL167" s="12">
        <f t="shared" si="76"/>
        <v>2.7740121696673548</v>
      </c>
      <c r="AM167" s="12">
        <f>'Surv-rate CEA'!AF165*'Unit cost and utilities'!$H$9+'Surv-rate CEA'!AE165*'Unit cost and utilities'!$H$9+('Surv-rate CEA'!AD164-'Surv-rate CEA'!AD165)*'Unit cost and utilities'!G174</f>
        <v>136.92359720364141</v>
      </c>
      <c r="AN167" s="12">
        <f t="shared" si="77"/>
        <v>104.12785254904111</v>
      </c>
      <c r="AO167" s="12">
        <f>AM167-'Surv-rate CEA'!AE165*'Unit cost and utilities'!$H$9-('Surv-rate CEA'!AD164-'Surv-rate CEA'!AD165)*'Unit cost and utilities'!G174</f>
        <v>4.46694098916862</v>
      </c>
      <c r="AP167" s="12">
        <f t="shared" si="78"/>
        <v>3.3970256563858956</v>
      </c>
      <c r="AQ167" s="13">
        <f>'Surv-rate CEA'!AI165*'Unit cost and utilities'!$H$4+'Surv-rate CEA'!AH165*'Unit cost and utilities'!$H$4+('Surv-rate CEA'!AG164-'Surv-rate CEA'!AG165)*'Unit cost and utilities'!$G$14</f>
        <v>146.06051497342267</v>
      </c>
      <c r="AR167" s="12">
        <f t="shared" si="79"/>
        <v>111.07630881015952</v>
      </c>
      <c r="AS167" s="13">
        <f>AQ167-'Surv-rate CEA'!AH165*'Unit cost and utilities'!$H$4-('Surv-rate CEA'!AG164-'Surv-rate CEA'!AG165)*'Unit cost and utilities'!$G$14</f>
        <v>141.43288711658235</v>
      </c>
      <c r="AT167" s="12">
        <f t="shared" si="80"/>
        <v>107.55708377539619</v>
      </c>
      <c r="AU167" s="12">
        <f>'Surv-rate CEA'!AL165*'Unit cost and utilities'!$H$8+'Surv-rate CEA'!AK165*'Unit cost and utilities'!$H$8+('Surv-rate CEA'!AJ164-'Surv-rate CEA'!AJ165)*'Unit cost and utilities'!$G$14</f>
        <v>72.575479476500163</v>
      </c>
      <c r="AV167" s="12">
        <f t="shared" si="81"/>
        <v>55.192304175046829</v>
      </c>
      <c r="AW167" s="12">
        <f>AU167-'Surv-rate CEA'!AK165*'Unit cost and utilities'!$H$8-('Surv-rate CEA'!AJ164-'Surv-rate CEA'!AJ165)*'Unit cost and utilities'!$G$14</f>
        <v>6.3572714435234587</v>
      </c>
      <c r="AX167" s="12">
        <f t="shared" si="82"/>
        <v>4.8345868572304482</v>
      </c>
      <c r="AY167" s="12">
        <f>'Surv-rate CEA'!AO165*'Unit cost and utilities'!$H$5+'Surv-rate CEA'!AN165*'Unit cost and utilities'!$H$5+('Surv-rate CEA'!AM164-'Surv-rate CEA'!AM165)*'Unit cost and utilities'!$G$14</f>
        <v>150.52791913073949</v>
      </c>
      <c r="AZ167" s="12">
        <f t="shared" si="83"/>
        <v>114.47368669731955</v>
      </c>
      <c r="BA167" s="12">
        <f>AY167-'Surv-rate CEA'!AN165*'Unit cost and utilities'!$H$5-('Surv-rate CEA'!AM164-'Surv-rate CEA'!AM165)*'Unit cost and utilities'!$G$14</f>
        <v>3.6477053512521516</v>
      </c>
      <c r="BB167" s="12">
        <f t="shared" si="84"/>
        <v>2.7740121696673548</v>
      </c>
    </row>
    <row r="168" spans="1:54">
      <c r="A168" s="12">
        <v>163</v>
      </c>
      <c r="B168" s="12">
        <f t="shared" si="85"/>
        <v>9.3205479452054796</v>
      </c>
      <c r="C168" s="12">
        <f>'Surv-rate CEA'!D166*'Unit cost and utilities'!$H$7+'Surv-rate CEA'!E166*'Unit cost and utilities'!$H$7+'Unit cost and utilities'!$G$14*('Surv-rate CEA'!C165-'Surv-rate CEA'!C166)</f>
        <v>93.091065227177964</v>
      </c>
      <c r="D168" s="12">
        <f t="shared" si="59"/>
        <v>70.673733018506837</v>
      </c>
      <c r="E168" s="12">
        <f>C168-'Surv-rate CEA'!E166*'Unit cost and utilities'!$H$7-'Unit cost and utilities'!$G$14*('Surv-rate CEA'!C165-'Surv-rate CEA'!C166)</f>
        <v>0.87315638016423769</v>
      </c>
      <c r="F168" s="12">
        <f t="shared" si="60"/>
        <v>0.66289090950392493</v>
      </c>
      <c r="G168" s="12">
        <f>'Surv-rate CEA'!G166*'Unit cost and utilities'!$H$4+'Surv-rate CEA'!H166*'Unit cost and utilities'!$H$4+('Surv-rate CEA'!F165-'Surv-rate CEA'!F166)*'Unit cost and utilities'!$G$14</f>
        <v>144.39287797979102</v>
      </c>
      <c r="H168" s="12">
        <f t="shared" si="61"/>
        <v>109.62151612739626</v>
      </c>
      <c r="I168" s="12">
        <f>G168-'Surv-rate CEA'!H166*'Unit cost and utilities'!$H$4-('Surv-rate CEA'!F165-'Surv-rate CEA'!F166)*'Unit cost and utilities'!$G$14</f>
        <v>0.7746747995604828</v>
      </c>
      <c r="J168" s="12">
        <f t="shared" si="62"/>
        <v>0.58812475533171604</v>
      </c>
      <c r="K168" s="12">
        <f>'Surv-rate CEA'!K166*'Unit cost and utilities'!$H$10+'Surv-rate CEA'!J166*'Unit cost and utilities'!$H$10+('Surv-rate CEA'!I165-'Surv-rate CEA'!I166)*'Unit cost and utilities'!$G$14</f>
        <v>83.733297871530738</v>
      </c>
      <c r="L168" s="12">
        <f t="shared" si="63"/>
        <v>63.569416936954148</v>
      </c>
      <c r="M168" s="12">
        <f>K168-'Surv-rate CEA'!J166*'Unit cost and utilities'!$H$10-('Surv-rate CEA'!I165-'Surv-rate CEA'!I166)*'Unit cost and utilities'!$G$14</f>
        <v>1.9041217426917525</v>
      </c>
      <c r="N168" s="12">
        <f t="shared" si="64"/>
        <v>1.4455886969316014</v>
      </c>
      <c r="O168" s="12">
        <f>'Surv-rate CEA'!N166*'Unit cost and utilities'!$H$3+'Surv-rate CEA'!M166*'Unit cost and utilities'!$H$3+('Surv-rate CEA'!L165-'Surv-rate CEA'!L166)*'Unit cost and utilities'!$G$14</f>
        <v>144.39287797979102</v>
      </c>
      <c r="P168" s="12">
        <f t="shared" si="65"/>
        <v>109.62151612739626</v>
      </c>
      <c r="Q168" s="12">
        <f>O168-'Surv-rate CEA'!M166*'Unit cost and utilities'!$H$3-('Surv-rate CEA'!L165-'Surv-rate CEA'!L166)*'Unit cost and utilities'!$G$14</f>
        <v>139.84759275281544</v>
      </c>
      <c r="R168" s="12">
        <f t="shared" si="66"/>
        <v>106.17078459005371</v>
      </c>
      <c r="S168" s="12">
        <f>'Surv-rate CEA'!Q166*'Unit cost and utilities'!$H$11+'Surv-rate CEA'!P166*'Unit cost and utilities'!$H$11+('Surv-rate CEA'!O165-'Surv-rate CEA'!O166)*'Unit cost and utilities'!$G$14</f>
        <v>83.733297871530738</v>
      </c>
      <c r="T168" s="12">
        <f t="shared" si="67"/>
        <v>63.569416936954148</v>
      </c>
      <c r="U168" s="12">
        <f>S168-'Surv-rate CEA'!P166*'Unit cost and utilities'!$H$11-('Surv-rate CEA'!O165-'Surv-rate CEA'!O166)*'Unit cost and utilities'!$G$14</f>
        <v>1.9041217426917525</v>
      </c>
      <c r="V168" s="12">
        <f t="shared" si="68"/>
        <v>1.4455886969316014</v>
      </c>
      <c r="W168" s="12">
        <f>'Surv-rate CEA'!T166*'Unit cost and utilities'!$H$4+'Surv-rate CEA'!S166*'Unit cost and utilities'!$H$4+('Surv-rate CEA'!R165-'Surv-rate CEA'!R166)*'Unit cost and utilities'!$G$14</f>
        <v>144.39287797979102</v>
      </c>
      <c r="X168" s="12">
        <f t="shared" si="69"/>
        <v>109.62151612739626</v>
      </c>
      <c r="Y168" s="12">
        <f>W168-'Surv-rate CEA'!S166*'Unit cost and utilities'!$H$4-('Surv-rate CEA'!R165-'Surv-rate CEA'!R166)*'Unit cost and utilities'!$G$14</f>
        <v>139.84759275281544</v>
      </c>
      <c r="Z168" s="12">
        <f t="shared" si="70"/>
        <v>106.17078459005371</v>
      </c>
      <c r="AA168" s="12">
        <f>'Surv-rate CEA'!W166*'Unit cost and utilities'!$H$6+'Surv-rate CEA'!V166*'Unit cost and utilities'!$H$6+('Surv-rate CEA'!U165-'Surv-rate CEA'!U166)*'Unit cost and utilities'!$G$14</f>
        <v>89.00806476148523</v>
      </c>
      <c r="AB168" s="12">
        <f t="shared" si="71"/>
        <v>67.573963087605222</v>
      </c>
      <c r="AC168" s="12">
        <f>AA168-'Surv-rate CEA'!V166*'Unit cost and utilities'!$H$6-('Surv-rate CEA'!U165-'Surv-rate CEA'!U166)*'Unit cost and utilities'!$G$14</f>
        <v>5.5483916309936818</v>
      </c>
      <c r="AD168" s="12">
        <f t="shared" si="72"/>
        <v>4.2122791038434055</v>
      </c>
      <c r="AE168" s="12">
        <f>'Surv-rate CEA'!Z166*'Unit cost and utilities'!$H$12+'Surv-rate CEA'!Y166*'Unit cost and utilities'!$H$12+('Surv-rate CEA'!X165-'Surv-rate CEA'!X166)*'Unit cost and utilities'!$G$14</f>
        <v>83.733297871530738</v>
      </c>
      <c r="AF168" s="12">
        <f t="shared" si="73"/>
        <v>63.569416936954148</v>
      </c>
      <c r="AG168" s="12">
        <f>AE168-'Surv-rate CEA'!Y166*'Unit cost and utilities'!$H$12-('Surv-rate CEA'!X165-'Surv-rate CEA'!X166)*'Unit cost and utilities'!$G$14</f>
        <v>1.9041217426917525</v>
      </c>
      <c r="AH168" s="12">
        <f t="shared" si="74"/>
        <v>1.4455886969316014</v>
      </c>
      <c r="AI168" s="12">
        <f>'Surv-rate CEA'!AC166*'Unit cost and utilities'!$H$5+'Surv-rate CEA'!AB166*'Unit cost and utilities'!$H$5+('Surv-rate CEA'!AA165-'Surv-rate CEA'!AA166)*'Unit cost and utilities'!$G$14</f>
        <v>148.82261196533437</v>
      </c>
      <c r="AJ168" s="12">
        <f t="shared" si="75"/>
        <v>112.98452240810963</v>
      </c>
      <c r="AK168" s="12">
        <f>AI168-'Surv-rate CEA'!AB166*'Unit cost and utilities'!$H$5-('Surv-rate CEA'!AA165-'Surv-rate CEA'!AA166)*'Unit cost and utilities'!$G$14</f>
        <v>3.555359781912419</v>
      </c>
      <c r="AL168" s="12">
        <f t="shared" si="76"/>
        <v>2.6991908127640212</v>
      </c>
      <c r="AM168" s="12">
        <f>'Surv-rate CEA'!AF166*'Unit cost and utilities'!$H$9+'Surv-rate CEA'!AE166*'Unit cost and utilities'!$H$9+('Surv-rate CEA'!AD165-'Surv-rate CEA'!AD166)*'Unit cost and utilities'!G175</f>
        <v>135.63289143403799</v>
      </c>
      <c r="AN168" s="12">
        <f t="shared" si="77"/>
        <v>102.97102879148042</v>
      </c>
      <c r="AO168" s="12">
        <f>AM168-'Surv-rate CEA'!AE166*'Unit cost and utilities'!$H$9-('Surv-rate CEA'!AD165-'Surv-rate CEA'!AD166)*'Unit cost and utilities'!G175</f>
        <v>4.3655110864135906</v>
      </c>
      <c r="AP168" s="12">
        <f t="shared" si="78"/>
        <v>3.3142489481412798</v>
      </c>
      <c r="AQ168" s="13">
        <f>'Surv-rate CEA'!AI166*'Unit cost and utilities'!$H$4+'Surv-rate CEA'!AH166*'Unit cost and utilities'!$H$4+('Surv-rate CEA'!AG165-'Surv-rate CEA'!AG166)*'Unit cost and utilities'!$G$14</f>
        <v>144.39287797979102</v>
      </c>
      <c r="AR168" s="12">
        <f t="shared" si="79"/>
        <v>109.62151612739626</v>
      </c>
      <c r="AS168" s="13">
        <f>AQ168-'Surv-rate CEA'!AH166*'Unit cost and utilities'!$H$4-('Surv-rate CEA'!AG165-'Surv-rate CEA'!AG166)*'Unit cost and utilities'!$G$14</f>
        <v>139.84759275281544</v>
      </c>
      <c r="AT168" s="12">
        <f t="shared" si="80"/>
        <v>106.17078459005371</v>
      </c>
      <c r="AU168" s="12">
        <f>'Surv-rate CEA'!AL166*'Unit cost and utilities'!$H$8+'Surv-rate CEA'!AK166*'Unit cost and utilities'!$H$8+('Surv-rate CEA'!AJ165-'Surv-rate CEA'!AJ166)*'Unit cost and utilities'!$G$14</f>
        <v>71.765847195626904</v>
      </c>
      <c r="AV168" s="12">
        <f t="shared" si="81"/>
        <v>54.483857416102843</v>
      </c>
      <c r="AW168" s="12">
        <f>AU168-'Surv-rate CEA'!AK166*'Unit cost and utilities'!$H$8-('Surv-rate CEA'!AJ165-'Surv-rate CEA'!AJ166)*'Unit cost and utilities'!$G$14</f>
        <v>6.2183284573218272</v>
      </c>
      <c r="AX168" s="12">
        <f t="shared" si="82"/>
        <v>4.7208879191753219</v>
      </c>
      <c r="AY168" s="12">
        <f>'Surv-rate CEA'!AO166*'Unit cost and utilities'!$H$5+'Surv-rate CEA'!AN166*'Unit cost and utilities'!$H$5+('Surv-rate CEA'!AM165-'Surv-rate CEA'!AM166)*'Unit cost and utilities'!$G$14</f>
        <v>148.82261196533437</v>
      </c>
      <c r="AZ168" s="12">
        <f t="shared" si="83"/>
        <v>112.98452240810963</v>
      </c>
      <c r="BA168" s="12">
        <f>AY168-'Surv-rate CEA'!AN166*'Unit cost and utilities'!$H$5-('Surv-rate CEA'!AM165-'Surv-rate CEA'!AM166)*'Unit cost and utilities'!$G$14</f>
        <v>3.555359781912419</v>
      </c>
      <c r="BB168" s="12">
        <f t="shared" si="84"/>
        <v>2.6991908127640212</v>
      </c>
    </row>
    <row r="169" spans="1:54">
      <c r="A169" s="12">
        <v>164</v>
      </c>
      <c r="B169" s="12">
        <f t="shared" si="85"/>
        <v>9.3780821917808215</v>
      </c>
      <c r="C169" s="12">
        <f>'Surv-rate CEA'!D167*'Unit cost and utilities'!$H$7+'Surv-rate CEA'!E167*'Unit cost and utilities'!$H$7+'Unit cost and utilities'!$G$14*('Surv-rate CEA'!C166-'Surv-rate CEA'!C167)</f>
        <v>92.107623652798253</v>
      </c>
      <c r="D169" s="12">
        <f t="shared" si="59"/>
        <v>69.808294755132664</v>
      </c>
      <c r="E169" s="12">
        <f>C169-'Surv-rate CEA'!E167*'Unit cost and utilities'!$H$7-'Unit cost and utilities'!$G$14*('Surv-rate CEA'!C166-'Surv-rate CEA'!C167)</f>
        <v>0.85024536640203419</v>
      </c>
      <c r="F169" s="12">
        <f t="shared" si="60"/>
        <v>0.64440028738246335</v>
      </c>
      <c r="G169" s="12">
        <f>'Surv-rate CEA'!G167*'Unit cost and utilities'!$H$4+'Surv-rate CEA'!H167*'Unit cost and utilities'!$H$4+('Surv-rate CEA'!F166-'Surv-rate CEA'!F167)*'Unit cost and utilities'!$G$14</f>
        <v>142.75131956529154</v>
      </c>
      <c r="H169" s="12">
        <f t="shared" si="61"/>
        <v>108.1911116333014</v>
      </c>
      <c r="I169" s="12">
        <f>G169-'Surv-rate CEA'!H167*'Unit cost and utilities'!$H$4-('Surv-rate CEA'!F166-'Surv-rate CEA'!F167)*'Unit cost and utilities'!$G$14</f>
        <v>0.75261857844270086</v>
      </c>
      <c r="J169" s="12">
        <f t="shared" si="62"/>
        <v>0.57040902238629032</v>
      </c>
      <c r="K169" s="12">
        <f>'Surv-rate CEA'!K167*'Unit cost and utilities'!$H$10+'Surv-rate CEA'!J167*'Unit cost and utilities'!$H$10+('Surv-rate CEA'!I166-'Surv-rate CEA'!I167)*'Unit cost and utilities'!$G$14</f>
        <v>82.829934546949957</v>
      </c>
      <c r="L169" s="12">
        <f t="shared" si="63"/>
        <v>62.776741556138973</v>
      </c>
      <c r="M169" s="12">
        <f>K169-'Surv-rate CEA'!J167*'Unit cost and utilities'!$H$10-('Surv-rate CEA'!I166-'Surv-rate CEA'!I167)*'Unit cost and utilities'!$G$14</f>
        <v>1.8574112123272899</v>
      </c>
      <c r="N169" s="12">
        <f t="shared" si="64"/>
        <v>1.4077304814680514</v>
      </c>
      <c r="O169" s="12">
        <f>'Surv-rate CEA'!N167*'Unit cost and utilities'!$H$3+'Surv-rate CEA'!M167*'Unit cost and utilities'!$H$3+('Surv-rate CEA'!L166-'Surv-rate CEA'!L167)*'Unit cost and utilities'!$G$14</f>
        <v>142.75131956529154</v>
      </c>
      <c r="P169" s="12">
        <f t="shared" si="65"/>
        <v>108.1911116333014</v>
      </c>
      <c r="Q169" s="12">
        <f>O169-'Surv-rate CEA'!M167*'Unit cost and utilities'!$H$3-('Surv-rate CEA'!L166-'Surv-rate CEA'!L167)*'Unit cost and utilities'!$G$14</f>
        <v>138.28644491016794</v>
      </c>
      <c r="R169" s="12">
        <f t="shared" si="66"/>
        <v>104.80718668106842</v>
      </c>
      <c r="S169" s="12">
        <f>'Surv-rate CEA'!Q167*'Unit cost and utilities'!$H$11+'Surv-rate CEA'!P167*'Unit cost and utilities'!$H$11+('Surv-rate CEA'!O166-'Surv-rate CEA'!O167)*'Unit cost and utilities'!$G$14</f>
        <v>82.829934546949957</v>
      </c>
      <c r="T169" s="12">
        <f t="shared" si="67"/>
        <v>62.776741556138973</v>
      </c>
      <c r="U169" s="12">
        <f>S169-'Surv-rate CEA'!P167*'Unit cost and utilities'!$H$11-('Surv-rate CEA'!O166-'Surv-rate CEA'!O167)*'Unit cost and utilities'!$G$14</f>
        <v>1.8574112123272899</v>
      </c>
      <c r="V169" s="12">
        <f t="shared" si="68"/>
        <v>1.4077304814680514</v>
      </c>
      <c r="W169" s="12">
        <f>'Surv-rate CEA'!T167*'Unit cost and utilities'!$H$4+'Surv-rate CEA'!S167*'Unit cost and utilities'!$H$4+('Surv-rate CEA'!R166-'Surv-rate CEA'!R167)*'Unit cost and utilities'!$G$14</f>
        <v>142.75131956529154</v>
      </c>
      <c r="X169" s="12">
        <f t="shared" si="69"/>
        <v>108.1911116333014</v>
      </c>
      <c r="Y169" s="12">
        <f>W169-'Surv-rate CEA'!S167*'Unit cost and utilities'!$H$4-('Surv-rate CEA'!R166-'Surv-rate CEA'!R167)*'Unit cost and utilities'!$G$14</f>
        <v>138.28644491016794</v>
      </c>
      <c r="Z169" s="12">
        <f t="shared" si="70"/>
        <v>104.80718668106842</v>
      </c>
      <c r="AA169" s="12">
        <f>'Surv-rate CEA'!W167*'Unit cost and utilities'!$H$6+'Surv-rate CEA'!V167*'Unit cost and utilities'!$H$6+('Surv-rate CEA'!U166-'Surv-rate CEA'!U167)*'Unit cost and utilities'!$G$14</f>
        <v>88.059261309307914</v>
      </c>
      <c r="AB169" s="12">
        <f t="shared" si="71"/>
        <v>66.740044152823629</v>
      </c>
      <c r="AC169" s="12">
        <f>AA169-'Surv-rate CEA'!V167*'Unit cost and utilities'!$H$6-('Surv-rate CEA'!U166-'Surv-rate CEA'!U167)*'Unit cost and utilities'!$G$14</f>
        <v>5.4260422770398753</v>
      </c>
      <c r="AD169" s="12">
        <f t="shared" si="72"/>
        <v>4.1123931289036504</v>
      </c>
      <c r="AE169" s="12">
        <f>'Surv-rate CEA'!Z167*'Unit cost and utilities'!$H$12+'Surv-rate CEA'!Y167*'Unit cost and utilities'!$H$12+('Surv-rate CEA'!X166-'Surv-rate CEA'!X167)*'Unit cost and utilities'!$G$14</f>
        <v>82.829934546949957</v>
      </c>
      <c r="AF169" s="12">
        <f t="shared" si="73"/>
        <v>62.776741556138973</v>
      </c>
      <c r="AG169" s="12">
        <f>AE169-'Surv-rate CEA'!Y167*'Unit cost and utilities'!$H$12-('Surv-rate CEA'!X166-'Surv-rate CEA'!X167)*'Unit cost and utilities'!$G$14</f>
        <v>1.8574112123272899</v>
      </c>
      <c r="AH169" s="12">
        <f t="shared" si="74"/>
        <v>1.4077304814680514</v>
      </c>
      <c r="AI169" s="12">
        <f>'Surv-rate CEA'!AC167*'Unit cost and utilities'!$H$5+'Surv-rate CEA'!AB167*'Unit cost and utilities'!$H$5+('Surv-rate CEA'!AA166-'Surv-rate CEA'!AA167)*'Unit cost and utilities'!$G$14</f>
        <v>147.14380105959808</v>
      </c>
      <c r="AJ169" s="12">
        <f t="shared" si="75"/>
        <v>111.52016986649252</v>
      </c>
      <c r="AK169" s="12">
        <f>AI169-'Surv-rate CEA'!AB167*'Unit cost and utilities'!$H$5-('Surv-rate CEA'!AA166-'Surv-rate CEA'!AA167)*'Unit cost and utilities'!$G$14</f>
        <v>3.4656987968220547</v>
      </c>
      <c r="AL169" s="12">
        <f t="shared" si="76"/>
        <v>2.6266503634166076</v>
      </c>
      <c r="AM169" s="12">
        <f>'Surv-rate CEA'!AF167*'Unit cost and utilities'!$H$9+'Surv-rate CEA'!AE167*'Unit cost and utilities'!$H$9+('Surv-rate CEA'!AD166-'Surv-rate CEA'!AD167)*'Unit cost and utilities'!G176</f>
        <v>134.35934402518293</v>
      </c>
      <c r="AN169" s="12">
        <f t="shared" si="77"/>
        <v>101.83084004177645</v>
      </c>
      <c r="AO169" s="12">
        <f>AM169-'Surv-rate CEA'!AE167*'Unit cost and utilities'!$H$9-('Surv-rate CEA'!AD166-'Surv-rate CEA'!AD167)*'Unit cost and utilities'!G176</f>
        <v>4.2667509594758712</v>
      </c>
      <c r="AP169" s="12">
        <f t="shared" si="78"/>
        <v>3.2337671607792897</v>
      </c>
      <c r="AQ169" s="13">
        <f>'Surv-rate CEA'!AI167*'Unit cost and utilities'!$H$4+'Surv-rate CEA'!AH167*'Unit cost and utilities'!$H$4+('Surv-rate CEA'!AG166-'Surv-rate CEA'!AG167)*'Unit cost and utilities'!$G$14</f>
        <v>142.75131956529154</v>
      </c>
      <c r="AR169" s="12">
        <f t="shared" si="79"/>
        <v>108.1911116333014</v>
      </c>
      <c r="AS169" s="13">
        <f>AQ169-'Surv-rate CEA'!AH167*'Unit cost and utilities'!$H$4-('Surv-rate CEA'!AG166-'Surv-rate CEA'!AG167)*'Unit cost and utilities'!$G$14</f>
        <v>138.28644491016794</v>
      </c>
      <c r="AT169" s="12">
        <f t="shared" si="80"/>
        <v>104.80718668106842</v>
      </c>
      <c r="AU169" s="12">
        <f>'Surv-rate CEA'!AL167*'Unit cost and utilities'!$H$8+'Surv-rate CEA'!AK167*'Unit cost and utilities'!$H$8+('Surv-rate CEA'!AJ166-'Surv-rate CEA'!AJ167)*'Unit cost and utilities'!$G$14</f>
        <v>70.968670572586504</v>
      </c>
      <c r="AV169" s="12">
        <f t="shared" si="81"/>
        <v>53.787099017840298</v>
      </c>
      <c r="AW169" s="12">
        <f>AU169-'Surv-rate CEA'!AK167*'Unit cost and utilities'!$H$8-('Surv-rate CEA'!AJ166-'Surv-rate CEA'!AJ167)*'Unit cost and utilities'!$G$14</f>
        <v>6.0829170729296376</v>
      </c>
      <c r="AX169" s="12">
        <f t="shared" si="82"/>
        <v>4.6102380145945752</v>
      </c>
      <c r="AY169" s="12">
        <f>'Surv-rate CEA'!AO167*'Unit cost and utilities'!$H$5+'Surv-rate CEA'!AN167*'Unit cost and utilities'!$H$5+('Surv-rate CEA'!AM166-'Surv-rate CEA'!AM167)*'Unit cost and utilities'!$G$14</f>
        <v>147.14380105959808</v>
      </c>
      <c r="AZ169" s="12">
        <f t="shared" si="83"/>
        <v>111.52016986649252</v>
      </c>
      <c r="BA169" s="12">
        <f>AY169-'Surv-rate CEA'!AN167*'Unit cost and utilities'!$H$5-('Surv-rate CEA'!AM166-'Surv-rate CEA'!AM167)*'Unit cost and utilities'!$G$14</f>
        <v>3.4656987968220547</v>
      </c>
      <c r="BB169" s="12">
        <f t="shared" si="84"/>
        <v>2.6266503634166076</v>
      </c>
    </row>
    <row r="170" spans="1:54">
      <c r="A170" s="12">
        <v>165</v>
      </c>
      <c r="B170" s="12">
        <f t="shared" si="85"/>
        <v>9.4356164383561651</v>
      </c>
      <c r="C170" s="12">
        <f>'Surv-rate CEA'!D168*'Unit cost and utilities'!$H$7+'Surv-rate CEA'!E168*'Unit cost and utilities'!$H$7+'Unit cost and utilities'!$G$14*('Surv-rate CEA'!C167-'Surv-rate CEA'!C168)</f>
        <v>91.138624912636473</v>
      </c>
      <c r="D170" s="12">
        <f t="shared" si="59"/>
        <v>68.956521152271847</v>
      </c>
      <c r="E170" s="12">
        <f>C170-'Surv-rate CEA'!E168*'Unit cost and utilities'!$H$7-'Unit cost and utilities'!$G$14*('Surv-rate CEA'!C167-'Surv-rate CEA'!C168)</f>
        <v>0.82802219120567866</v>
      </c>
      <c r="F170" s="12">
        <f t="shared" si="60"/>
        <v>0.62649101626404091</v>
      </c>
      <c r="G170" s="12">
        <f>'Surv-rate CEA'!G168*'Unit cost and utilities'!$H$4+'Surv-rate CEA'!H168*'Unit cost and utilities'!$H$4+('Surv-rate CEA'!F167-'Surv-rate CEA'!F168)*'Unit cost and utilities'!$G$14</f>
        <v>141.13531468978894</v>
      </c>
      <c r="H170" s="12">
        <f t="shared" si="61"/>
        <v>106.78458581164739</v>
      </c>
      <c r="I170" s="12">
        <f>G170-'Surv-rate CEA'!H168*'Unit cost and utilities'!$H$4-('Surv-rate CEA'!F167-'Surv-rate CEA'!F168)*'Unit cost and utilities'!$G$14</f>
        <v>0.73127578353804257</v>
      </c>
      <c r="J170" s="12">
        <f t="shared" si="62"/>
        <v>0.55329158283902902</v>
      </c>
      <c r="K170" s="12">
        <f>'Surv-rate CEA'!K168*'Unit cost and utilities'!$H$10+'Surv-rate CEA'!J168*'Unit cost and utilities'!$H$10+('Surv-rate CEA'!I167-'Surv-rate CEA'!I168)*'Unit cost and utilities'!$G$14</f>
        <v>81.940072720933486</v>
      </c>
      <c r="L170" s="12">
        <f t="shared" si="63"/>
        <v>61.996791845564942</v>
      </c>
      <c r="M170" s="12">
        <f>K170-'Surv-rate CEA'!J168*'Unit cost and utilities'!$H$10-('Surv-rate CEA'!I167-'Surv-rate CEA'!I168)*'Unit cost and utilities'!$G$14</f>
        <v>1.8120194520481396</v>
      </c>
      <c r="N170" s="12">
        <f t="shared" si="64"/>
        <v>1.3709945458718573</v>
      </c>
      <c r="O170" s="12">
        <f>'Surv-rate CEA'!N168*'Unit cost and utilities'!$H$3+'Surv-rate CEA'!M168*'Unit cost and utilities'!$H$3+('Surv-rate CEA'!L167-'Surv-rate CEA'!L168)*'Unit cost and utilities'!$G$14</f>
        <v>141.13531468978894</v>
      </c>
      <c r="P170" s="12">
        <f t="shared" si="65"/>
        <v>106.78458581164739</v>
      </c>
      <c r="Q170" s="12">
        <f>O170-'Surv-rate CEA'!M168*'Unit cost and utilities'!$H$3-('Surv-rate CEA'!L167-'Surv-rate CEA'!L168)*'Unit cost and utilities'!$G$14</f>
        <v>136.74897495637256</v>
      </c>
      <c r="R170" s="12">
        <f t="shared" si="66"/>
        <v>103.46583123422958</v>
      </c>
      <c r="S170" s="12">
        <f>'Surv-rate CEA'!Q168*'Unit cost and utilities'!$H$11+'Surv-rate CEA'!P168*'Unit cost and utilities'!$H$11+('Surv-rate CEA'!O167-'Surv-rate CEA'!O168)*'Unit cost and utilities'!$G$14</f>
        <v>81.940072720933486</v>
      </c>
      <c r="T170" s="12">
        <f t="shared" si="67"/>
        <v>61.996791845564942</v>
      </c>
      <c r="U170" s="12">
        <f>S170-'Surv-rate CEA'!P168*'Unit cost and utilities'!$H$11-('Surv-rate CEA'!O167-'Surv-rate CEA'!O168)*'Unit cost and utilities'!$G$14</f>
        <v>1.8120194520481396</v>
      </c>
      <c r="V170" s="12">
        <f t="shared" si="68"/>
        <v>1.3709945458718573</v>
      </c>
      <c r="W170" s="12">
        <f>'Surv-rate CEA'!T168*'Unit cost and utilities'!$H$4+'Surv-rate CEA'!S168*'Unit cost and utilities'!$H$4+('Surv-rate CEA'!R167-'Surv-rate CEA'!R168)*'Unit cost and utilities'!$G$14</f>
        <v>141.13531468978894</v>
      </c>
      <c r="X170" s="12">
        <f t="shared" si="69"/>
        <v>106.78458581164739</v>
      </c>
      <c r="Y170" s="12">
        <f>W170-'Surv-rate CEA'!S168*'Unit cost and utilities'!$H$4-('Surv-rate CEA'!R167-'Surv-rate CEA'!R168)*'Unit cost and utilities'!$G$14</f>
        <v>136.74897495637256</v>
      </c>
      <c r="Z170" s="12">
        <f t="shared" si="70"/>
        <v>103.46583123422958</v>
      </c>
      <c r="AA170" s="12">
        <f>'Surv-rate CEA'!W168*'Unit cost and utilities'!$H$6+'Surv-rate CEA'!V168*'Unit cost and utilities'!$H$6+('Surv-rate CEA'!U167-'Surv-rate CEA'!U168)*'Unit cost and utilities'!$G$14</f>
        <v>87.124497042166936</v>
      </c>
      <c r="AB170" s="12">
        <f t="shared" si="71"/>
        <v>65.919386307706318</v>
      </c>
      <c r="AC170" s="12">
        <f>AA170-'Surv-rate CEA'!V168*'Unit cost and utilities'!$H$6-('Surv-rate CEA'!U167-'Surv-rate CEA'!U168)*'Unit cost and utilities'!$G$14</f>
        <v>5.3068266460039277</v>
      </c>
      <c r="AD170" s="12">
        <f t="shared" si="72"/>
        <v>4.015205454519335</v>
      </c>
      <c r="AE170" s="12">
        <f>'Surv-rate CEA'!Z168*'Unit cost and utilities'!$H$12+'Surv-rate CEA'!Y168*'Unit cost and utilities'!$H$12+('Surv-rate CEA'!X167-'Surv-rate CEA'!X168)*'Unit cost and utilities'!$G$14</f>
        <v>81.940072720933486</v>
      </c>
      <c r="AF170" s="12">
        <f t="shared" si="73"/>
        <v>61.996791845564942</v>
      </c>
      <c r="AG170" s="12">
        <f>AE170-'Surv-rate CEA'!Y168*'Unit cost and utilities'!$H$12-('Surv-rate CEA'!X167-'Surv-rate CEA'!X168)*'Unit cost and utilities'!$G$14</f>
        <v>1.8120194520481396</v>
      </c>
      <c r="AH170" s="12">
        <f t="shared" si="74"/>
        <v>1.3709945458718573</v>
      </c>
      <c r="AI170" s="12">
        <f>'Surv-rate CEA'!AC168*'Unit cost and utilities'!$H$5+'Surv-rate CEA'!AB168*'Unit cost and utilities'!$H$5+('Surv-rate CEA'!AA167-'Surv-rate CEA'!AA168)*'Unit cost and utilities'!$G$14</f>
        <v>145.49095588902517</v>
      </c>
      <c r="AJ170" s="12">
        <f t="shared" si="75"/>
        <v>110.08011352862522</v>
      </c>
      <c r="AK170" s="12">
        <f>AI170-'Surv-rate CEA'!AB168*'Unit cost and utilities'!$H$5-('Surv-rate CEA'!AA167-'Surv-rate CEA'!AA168)*'Unit cost and utilities'!$G$14</f>
        <v>3.3786338680852568</v>
      </c>
      <c r="AL170" s="12">
        <f t="shared" si="76"/>
        <v>2.5563128477495853</v>
      </c>
      <c r="AM170" s="12">
        <f>'Surv-rate CEA'!AF168*'Unit cost and utilities'!$H$9+'Surv-rate CEA'!AE168*'Unit cost and utilities'!$H$9+('Surv-rate CEA'!AD167-'Surv-rate CEA'!AD168)*'Unit cost and utilities'!G177</f>
        <v>133.10265521562604</v>
      </c>
      <c r="AN170" s="12">
        <f t="shared" si="77"/>
        <v>100.70698420782605</v>
      </c>
      <c r="AO170" s="12">
        <f>AM170-'Surv-rate CEA'!AE168*'Unit cost and utilities'!$H$9-('Surv-rate CEA'!AD167-'Surv-rate CEA'!AD168)*'Unit cost and utilities'!G177</f>
        <v>4.1705802492063242</v>
      </c>
      <c r="AP170" s="12">
        <f t="shared" si="78"/>
        <v>3.1555084954081698</v>
      </c>
      <c r="AQ170" s="13">
        <f>'Surv-rate CEA'!AI168*'Unit cost and utilities'!$H$4+'Surv-rate CEA'!AH168*'Unit cost and utilities'!$H$4+('Surv-rate CEA'!AG167-'Surv-rate CEA'!AG168)*'Unit cost and utilities'!$G$14</f>
        <v>141.13531468978894</v>
      </c>
      <c r="AR170" s="12">
        <f t="shared" si="79"/>
        <v>106.78458581164739</v>
      </c>
      <c r="AS170" s="13">
        <f>AQ170-'Surv-rate CEA'!AH168*'Unit cost and utilities'!$H$4-('Surv-rate CEA'!AG167-'Surv-rate CEA'!AG168)*'Unit cost and utilities'!$G$14</f>
        <v>136.74897495637256</v>
      </c>
      <c r="AT170" s="12">
        <f t="shared" si="80"/>
        <v>103.46583123422958</v>
      </c>
      <c r="AU170" s="12">
        <f>'Surv-rate CEA'!AL168*'Unit cost and utilities'!$H$8+'Surv-rate CEA'!AK168*'Unit cost and utilities'!$H$8+('Surv-rate CEA'!AJ167-'Surv-rate CEA'!AJ168)*'Unit cost and utilities'!$G$14</f>
        <v>70.183701761530202</v>
      </c>
      <c r="AV170" s="12">
        <f t="shared" si="81"/>
        <v>53.101787740410344</v>
      </c>
      <c r="AW170" s="12">
        <f>AU170-'Surv-rate CEA'!AK168*'Unit cost and utilities'!$H$8-('Surv-rate CEA'!AJ167-'Surv-rate CEA'!AJ168)*'Unit cost and utilities'!$G$14</f>
        <v>5.95093435478495</v>
      </c>
      <c r="AX170" s="12">
        <f t="shared" si="82"/>
        <v>4.5025446796555002</v>
      </c>
      <c r="AY170" s="12">
        <f>'Surv-rate CEA'!AO168*'Unit cost and utilities'!$H$5+'Surv-rate CEA'!AN168*'Unit cost and utilities'!$H$5+('Surv-rate CEA'!AM167-'Surv-rate CEA'!AM168)*'Unit cost and utilities'!$G$14</f>
        <v>145.49095588902517</v>
      </c>
      <c r="AZ170" s="12">
        <f t="shared" si="83"/>
        <v>110.08011352862522</v>
      </c>
      <c r="BA170" s="12">
        <f>AY170-'Surv-rate CEA'!AN168*'Unit cost and utilities'!$H$5-('Surv-rate CEA'!AM167-'Surv-rate CEA'!AM168)*'Unit cost and utilities'!$G$14</f>
        <v>3.3786338680852568</v>
      </c>
      <c r="BB170" s="12">
        <f t="shared" si="84"/>
        <v>2.5563128477495853</v>
      </c>
    </row>
    <row r="171" spans="1:54">
      <c r="A171" s="12">
        <v>166</v>
      </c>
      <c r="B171" s="12">
        <f t="shared" si="85"/>
        <v>9.493150684931507</v>
      </c>
      <c r="C171" s="12">
        <f>'Surv-rate CEA'!D169*'Unit cost and utilities'!$H$7+'Surv-rate CEA'!E169*'Unit cost and utilities'!$H$7+'Unit cost and utilities'!$G$14*('Surv-rate CEA'!C168-'Surv-rate CEA'!C169)</f>
        <v>90.183793106847034</v>
      </c>
      <c r="D171" s="12">
        <f t="shared" si="59"/>
        <v>68.118141308312985</v>
      </c>
      <c r="E171" s="12">
        <f>C171-'Surv-rate CEA'!E169*'Unit cost and utilities'!$H$7-'Unit cost and utilities'!$G$14*('Surv-rate CEA'!C168-'Surv-rate CEA'!C169)</f>
        <v>0.80646350315608917</v>
      </c>
      <c r="F171" s="12">
        <f t="shared" si="60"/>
        <v>0.60914265163917547</v>
      </c>
      <c r="G171" s="12">
        <f>'Surv-rate CEA'!G169*'Unit cost and utilities'!$H$4+'Surv-rate CEA'!H169*'Unit cost and utilities'!$H$4+('Surv-rate CEA'!F168-'Surv-rate CEA'!F169)*'Unit cost and utilities'!$G$14</f>
        <v>139.54435133611901</v>
      </c>
      <c r="H171" s="12">
        <f t="shared" si="61"/>
        <v>105.40144205099909</v>
      </c>
      <c r="I171" s="12">
        <f>G171-'Surv-rate CEA'!H169*'Unit cost and utilities'!$H$4-('Surv-rate CEA'!F168-'Surv-rate CEA'!F169)*'Unit cost and utilities'!$G$14</f>
        <v>0.71062048025585911</v>
      </c>
      <c r="J171" s="12">
        <f t="shared" si="62"/>
        <v>0.53674994833383993</v>
      </c>
      <c r="K171" s="12">
        <f>'Surv-rate CEA'!K169*'Unit cost and utilities'!$H$10+'Surv-rate CEA'!J169*'Unit cost and utilities'!$H$10+('Surv-rate CEA'!I168-'Surv-rate CEA'!I169)*'Unit cost and utilities'!$G$14</f>
        <v>81.063450553511288</v>
      </c>
      <c r="L171" s="12">
        <f t="shared" si="63"/>
        <v>61.229311714593265</v>
      </c>
      <c r="M171" s="12">
        <f>K171-'Surv-rate CEA'!J169*'Unit cost and utilities'!$H$10-('Surv-rate CEA'!I168-'Surv-rate CEA'!I169)*'Unit cost and utilities'!$G$14</f>
        <v>1.7679041460390854</v>
      </c>
      <c r="N171" s="12">
        <f t="shared" si="64"/>
        <v>1.33534352781952</v>
      </c>
      <c r="O171" s="12">
        <f>'Surv-rate CEA'!N169*'Unit cost and utilities'!$H$3+'Surv-rate CEA'!M169*'Unit cost and utilities'!$H$3+('Surv-rate CEA'!L168-'Surv-rate CEA'!L169)*'Unit cost and utilities'!$G$14</f>
        <v>139.54435133611901</v>
      </c>
      <c r="P171" s="12">
        <f t="shared" si="65"/>
        <v>105.40144205099909</v>
      </c>
      <c r="Q171" s="12">
        <f>O171-'Surv-rate CEA'!M169*'Unit cost and utilities'!$H$3-('Surv-rate CEA'!L168-'Surv-rate CEA'!L169)*'Unit cost and utilities'!$G$14</f>
        <v>135.23472531975045</v>
      </c>
      <c r="R171" s="12">
        <f t="shared" si="66"/>
        <v>102.14627054117837</v>
      </c>
      <c r="S171" s="12">
        <f>'Surv-rate CEA'!Q169*'Unit cost and utilities'!$H$11+'Surv-rate CEA'!P169*'Unit cost and utilities'!$H$11+('Surv-rate CEA'!O168-'Surv-rate CEA'!O169)*'Unit cost and utilities'!$G$14</f>
        <v>81.063450553511288</v>
      </c>
      <c r="T171" s="12">
        <f t="shared" si="67"/>
        <v>61.229311714593265</v>
      </c>
      <c r="U171" s="12">
        <f>S171-'Surv-rate CEA'!P169*'Unit cost and utilities'!$H$11-('Surv-rate CEA'!O168-'Surv-rate CEA'!O169)*'Unit cost and utilities'!$G$14</f>
        <v>1.7679041460390854</v>
      </c>
      <c r="V171" s="12">
        <f t="shared" si="68"/>
        <v>1.33534352781952</v>
      </c>
      <c r="W171" s="12">
        <f>'Surv-rate CEA'!T169*'Unit cost and utilities'!$H$4+'Surv-rate CEA'!S169*'Unit cost and utilities'!$H$4+('Surv-rate CEA'!R168-'Surv-rate CEA'!R169)*'Unit cost and utilities'!$G$14</f>
        <v>139.54435133611901</v>
      </c>
      <c r="X171" s="12">
        <f t="shared" si="69"/>
        <v>105.40144205099909</v>
      </c>
      <c r="Y171" s="12">
        <f>W171-'Surv-rate CEA'!S169*'Unit cost and utilities'!$H$4-('Surv-rate CEA'!R168-'Surv-rate CEA'!R169)*'Unit cost and utilities'!$G$14</f>
        <v>135.23472531975045</v>
      </c>
      <c r="Z171" s="12">
        <f t="shared" si="70"/>
        <v>102.14627054117837</v>
      </c>
      <c r="AA171" s="12">
        <f>'Surv-rate CEA'!W169*'Unit cost and utilities'!$H$6+'Surv-rate CEA'!V169*'Unit cost and utilities'!$H$6+('Surv-rate CEA'!U168-'Surv-rate CEA'!U169)*'Unit cost and utilities'!$G$14</f>
        <v>86.203502030942047</v>
      </c>
      <c r="AB171" s="12">
        <f t="shared" si="71"/>
        <v>65.111724959917808</v>
      </c>
      <c r="AC171" s="12">
        <f>AA171-'Surv-rate CEA'!V169*'Unit cost and utilities'!$H$6-('Surv-rate CEA'!U168-'Surv-rate CEA'!U169)*'Unit cost and utilities'!$G$14</f>
        <v>5.1906527953328458</v>
      </c>
      <c r="AD171" s="12">
        <f t="shared" si="72"/>
        <v>3.9206337237996247</v>
      </c>
      <c r="AE171" s="12">
        <f>'Surv-rate CEA'!Z169*'Unit cost and utilities'!$H$12+'Surv-rate CEA'!Y169*'Unit cost and utilities'!$H$12+('Surv-rate CEA'!X168-'Surv-rate CEA'!X169)*'Unit cost and utilities'!$G$14</f>
        <v>81.063450553511288</v>
      </c>
      <c r="AF171" s="12">
        <f t="shared" si="73"/>
        <v>61.229311714593265</v>
      </c>
      <c r="AG171" s="12">
        <f>AE171-'Surv-rate CEA'!Y169*'Unit cost and utilities'!$H$12-('Surv-rate CEA'!X168-'Surv-rate CEA'!X169)*'Unit cost and utilities'!$G$14</f>
        <v>1.7679041460390854</v>
      </c>
      <c r="AH171" s="12">
        <f t="shared" si="74"/>
        <v>1.33534352781952</v>
      </c>
      <c r="AI171" s="12">
        <f>'Surv-rate CEA'!AC169*'Unit cost and utilities'!$H$5+'Surv-rate CEA'!AB169*'Unit cost and utilities'!$H$5+('Surv-rate CEA'!AA168-'Surv-rate CEA'!AA169)*'Unit cost and utilities'!$G$14</f>
        <v>143.86355902507464</v>
      </c>
      <c r="AJ171" s="12">
        <f t="shared" si="75"/>
        <v>108.66385084486799</v>
      </c>
      <c r="AK171" s="12">
        <f>AI171-'Surv-rate CEA'!AB169*'Unit cost and utilities'!$H$5-('Surv-rate CEA'!AA168-'Surv-rate CEA'!AA169)*'Unit cost and utilities'!$G$14</f>
        <v>3.2940797436042377</v>
      </c>
      <c r="AL171" s="12">
        <f t="shared" si="76"/>
        <v>2.4881032580858342</v>
      </c>
      <c r="AM171" s="12">
        <f>'Surv-rate CEA'!AF169*'Unit cost and utilities'!$H$9+'Surv-rate CEA'!AE169*'Unit cost and utilities'!$H$9+('Surv-rate CEA'!AD168-'Surv-rate CEA'!AD169)*'Unit cost and utilities'!G178</f>
        <v>131.86253179148346</v>
      </c>
      <c r="AN171" s="12">
        <f t="shared" si="77"/>
        <v>99.599165929983769</v>
      </c>
      <c r="AO171" s="12">
        <f>AM171-'Surv-rate CEA'!AE169*'Unit cost and utilities'!$H$9-('Surv-rate CEA'!AD168-'Surv-rate CEA'!AD169)*'Unit cost and utilities'!G178</f>
        <v>4.0769213293926612</v>
      </c>
      <c r="AP171" s="12">
        <f t="shared" si="78"/>
        <v>3.0794036672356349</v>
      </c>
      <c r="AQ171" s="13">
        <f>'Surv-rate CEA'!AI169*'Unit cost and utilities'!$H$4+'Surv-rate CEA'!AH169*'Unit cost and utilities'!$H$4+('Surv-rate CEA'!AG168-'Surv-rate CEA'!AG169)*'Unit cost and utilities'!$G$14</f>
        <v>139.54435133611901</v>
      </c>
      <c r="AR171" s="12">
        <f t="shared" si="79"/>
        <v>105.40144205099909</v>
      </c>
      <c r="AS171" s="13">
        <f>AQ171-'Surv-rate CEA'!AH169*'Unit cost and utilities'!$H$4-('Surv-rate CEA'!AG168-'Surv-rate CEA'!AG169)*'Unit cost and utilities'!$G$14</f>
        <v>135.23472531975045</v>
      </c>
      <c r="AT171" s="12">
        <f t="shared" si="80"/>
        <v>102.14627054117837</v>
      </c>
      <c r="AU171" s="12">
        <f>'Surv-rate CEA'!AL169*'Unit cost and utilities'!$H$8+'Surv-rate CEA'!AK169*'Unit cost and utilities'!$H$8+('Surv-rate CEA'!AJ168-'Surv-rate CEA'!AJ169)*'Unit cost and utilities'!$G$14</f>
        <v>69.410699011735502</v>
      </c>
      <c r="AV171" s="12">
        <f t="shared" si="81"/>
        <v>52.427688398384802</v>
      </c>
      <c r="AW171" s="12">
        <f>AU171-'Surv-rate CEA'!AK169*'Unit cost and utilities'!$H$8-('Surv-rate CEA'!AJ168-'Surv-rate CEA'!AJ169)*'Unit cost and utilities'!$G$14</f>
        <v>5.8222807652463224</v>
      </c>
      <c r="AX171" s="12">
        <f t="shared" si="82"/>
        <v>4.3977185948903088</v>
      </c>
      <c r="AY171" s="12">
        <f>'Surv-rate CEA'!AO169*'Unit cost and utilities'!$H$5+'Surv-rate CEA'!AN169*'Unit cost and utilities'!$H$5+('Surv-rate CEA'!AM168-'Surv-rate CEA'!AM169)*'Unit cost and utilities'!$G$14</f>
        <v>143.86355902507464</v>
      </c>
      <c r="AZ171" s="12">
        <f t="shared" si="83"/>
        <v>108.66385084486799</v>
      </c>
      <c r="BA171" s="12">
        <f>AY171-'Surv-rate CEA'!AN169*'Unit cost and utilities'!$H$5-('Surv-rate CEA'!AM168-'Surv-rate CEA'!AM169)*'Unit cost and utilities'!$G$14</f>
        <v>3.2940797436042377</v>
      </c>
      <c r="BB171" s="12">
        <f t="shared" si="84"/>
        <v>2.4881032580858342</v>
      </c>
    </row>
    <row r="172" spans="1:54">
      <c r="A172" s="12">
        <v>167</v>
      </c>
      <c r="B172" s="12">
        <f t="shared" si="85"/>
        <v>9.5506849315068489</v>
      </c>
      <c r="C172" s="12">
        <f>'Surv-rate CEA'!D170*'Unit cost and utilities'!$H$7+'Surv-rate CEA'!E170*'Unit cost and utilities'!$H$7+'Unit cost and utilities'!$G$14*('Surv-rate CEA'!C169-'Surv-rate CEA'!C170)</f>
        <v>89.242858876059202</v>
      </c>
      <c r="D172" s="12">
        <f t="shared" si="59"/>
        <v>67.292890874374095</v>
      </c>
      <c r="E172" s="12">
        <f>C172-'Surv-rate CEA'!E170*'Unit cost and utilities'!$H$7-'Unit cost and utilities'!$G$14*('Surv-rate CEA'!C169-'Surv-rate CEA'!C170)</f>
        <v>0.78554683800337433</v>
      </c>
      <c r="F172" s="12">
        <f t="shared" si="60"/>
        <v>0.59233554720479353</v>
      </c>
      <c r="G172" s="12">
        <f>'Surv-rate CEA'!G170*'Unit cost and utilities'!$H$4+'Surv-rate CEA'!H170*'Unit cost and utilities'!$H$4+('Surv-rate CEA'!F169-'Surv-rate CEA'!F170)*'Unit cost and utilities'!$G$14</f>
        <v>137.9779301248511</v>
      </c>
      <c r="H172" s="12">
        <f t="shared" si="61"/>
        <v>104.041196258163</v>
      </c>
      <c r="I172" s="12">
        <f>G172-'Surv-rate CEA'!H170*'Unit cost and utilities'!$H$4-('Surv-rate CEA'!F169-'Surv-rate CEA'!F170)*'Unit cost and utilities'!$G$14</f>
        <v>0.69062778345889297</v>
      </c>
      <c r="J172" s="12">
        <f t="shared" si="62"/>
        <v>0.52076256467370541</v>
      </c>
      <c r="K172" s="12">
        <f>'Surv-rate CEA'!K170*'Unit cost and utilities'!$H$10+'Surv-rate CEA'!J170*'Unit cost and utilities'!$H$10+('Surv-rate CEA'!I169-'Surv-rate CEA'!I170)*'Unit cost and utilities'!$G$14</f>
        <v>80.199812495263572</v>
      </c>
      <c r="L172" s="12">
        <f t="shared" si="63"/>
        <v>60.474051351091717</v>
      </c>
      <c r="M172" s="12">
        <f>K172-'Surv-rate CEA'!J170*'Unit cost and utilities'!$H$10-('Surv-rate CEA'!I169-'Surv-rate CEA'!I170)*'Unit cost and utilities'!$G$14</f>
        <v>1.7250245046151296</v>
      </c>
      <c r="N172" s="12">
        <f t="shared" si="64"/>
        <v>1.3007414509871549</v>
      </c>
      <c r="O172" s="12">
        <f>'Surv-rate CEA'!N170*'Unit cost and utilities'!$H$3+'Surv-rate CEA'!M170*'Unit cost and utilities'!$H$3+('Surv-rate CEA'!L169-'Surv-rate CEA'!L170)*'Unit cost and utilities'!$G$14</f>
        <v>137.9779301248511</v>
      </c>
      <c r="P172" s="12">
        <f t="shared" si="65"/>
        <v>104.041196258163</v>
      </c>
      <c r="Q172" s="12">
        <f>O172-'Surv-rate CEA'!M170*'Unit cost and utilities'!$H$3-('Surv-rate CEA'!L169-'Surv-rate CEA'!L170)*'Unit cost and utilities'!$G$14</f>
        <v>133.74324918275747</v>
      </c>
      <c r="R172" s="12">
        <f t="shared" si="66"/>
        <v>100.84806768616311</v>
      </c>
      <c r="S172" s="12">
        <f>'Surv-rate CEA'!Q170*'Unit cost and utilities'!$H$11+'Surv-rate CEA'!P170*'Unit cost and utilities'!$H$11+('Surv-rate CEA'!O169-'Surv-rate CEA'!O170)*'Unit cost and utilities'!$G$14</f>
        <v>80.199812495263572</v>
      </c>
      <c r="T172" s="12">
        <f t="shared" si="67"/>
        <v>60.474051351091717</v>
      </c>
      <c r="U172" s="12">
        <f>S172-'Surv-rate CEA'!P170*'Unit cost and utilities'!$H$11-('Surv-rate CEA'!O169-'Surv-rate CEA'!O170)*'Unit cost and utilities'!$G$14</f>
        <v>1.7250245046151296</v>
      </c>
      <c r="V172" s="12">
        <f t="shared" si="68"/>
        <v>1.3007414509871549</v>
      </c>
      <c r="W172" s="12">
        <f>'Surv-rate CEA'!T170*'Unit cost and utilities'!$H$4+'Surv-rate CEA'!S170*'Unit cost and utilities'!$H$4+('Surv-rate CEA'!R169-'Surv-rate CEA'!R170)*'Unit cost and utilities'!$G$14</f>
        <v>137.9779301248511</v>
      </c>
      <c r="X172" s="12">
        <f t="shared" si="69"/>
        <v>104.041196258163</v>
      </c>
      <c r="Y172" s="12">
        <f>W172-'Surv-rate CEA'!S170*'Unit cost and utilities'!$H$4-('Surv-rate CEA'!R169-'Surv-rate CEA'!R170)*'Unit cost and utilities'!$G$14</f>
        <v>133.74324918275747</v>
      </c>
      <c r="Z172" s="12">
        <f t="shared" si="70"/>
        <v>100.84806768616311</v>
      </c>
      <c r="AA172" s="12">
        <f>'Surv-rate CEA'!W170*'Unit cost and utilities'!$H$6+'Surv-rate CEA'!V170*'Unit cost and utilities'!$H$6+('Surv-rate CEA'!U169-'Surv-rate CEA'!U170)*'Unit cost and utilities'!$G$14</f>
        <v>85.296012782208152</v>
      </c>
      <c r="AB172" s="12">
        <f t="shared" si="71"/>
        <v>64.316801954359477</v>
      </c>
      <c r="AC172" s="12">
        <f>AA172-'Surv-rate CEA'!V170*'Unit cost and utilities'!$H$6-('Surv-rate CEA'!U169-'Surv-rate CEA'!U170)*'Unit cost and utilities'!$G$14</f>
        <v>5.0774318348596115</v>
      </c>
      <c r="AD172" s="12">
        <f t="shared" si="72"/>
        <v>3.8285983964252019</v>
      </c>
      <c r="AE172" s="12">
        <f>'Surv-rate CEA'!Z170*'Unit cost and utilities'!$H$12+'Surv-rate CEA'!Y170*'Unit cost and utilities'!$H$12+('Surv-rate CEA'!X169-'Surv-rate CEA'!X170)*'Unit cost and utilities'!$G$14</f>
        <v>80.199812495263572</v>
      </c>
      <c r="AF172" s="12">
        <f t="shared" si="73"/>
        <v>60.474051351091717</v>
      </c>
      <c r="AG172" s="12">
        <f>AE172-'Surv-rate CEA'!Y170*'Unit cost and utilities'!$H$12-('Surv-rate CEA'!X169-'Surv-rate CEA'!X170)*'Unit cost and utilities'!$G$14</f>
        <v>1.7250245046151296</v>
      </c>
      <c r="AH172" s="12">
        <f t="shared" si="74"/>
        <v>1.3007414509871549</v>
      </c>
      <c r="AI172" s="12">
        <f>'Surv-rate CEA'!AC170*'Unit cost and utilities'!$H$5+'Surv-rate CEA'!AB170*'Unit cost and utilities'!$H$5+('Surv-rate CEA'!AA169-'Surv-rate CEA'!AA170)*'Unit cost and utilities'!$G$14</f>
        <v>142.26110574929979</v>
      </c>
      <c r="AJ172" s="12">
        <f t="shared" si="75"/>
        <v>107.27089187215151</v>
      </c>
      <c r="AK172" s="12">
        <f>AI172-'Surv-rate CEA'!AB170*'Unit cost and utilities'!$H$5-('Surv-rate CEA'!AA169-'Surv-rate CEA'!AA170)*'Unit cost and utilities'!$G$14</f>
        <v>3.2119543123623497</v>
      </c>
      <c r="AL172" s="12">
        <f t="shared" si="76"/>
        <v>2.4219494283061151</v>
      </c>
      <c r="AM172" s="12">
        <f>'Surv-rate CEA'!AF170*'Unit cost and utilities'!$H$9+'Surv-rate CEA'!AE170*'Unit cost and utilities'!$H$9+('Surv-rate CEA'!AD169-'Surv-rate CEA'!AD170)*'Unit cost and utilities'!G179</f>
        <v>130.63868691402135</v>
      </c>
      <c r="AN172" s="12">
        <f t="shared" si="77"/>
        <v>98.507096401806322</v>
      </c>
      <c r="AO172" s="12">
        <f>AM172-'Surv-rate CEA'!AE170*'Unit cost and utilities'!$H$9-('Surv-rate CEA'!AD169-'Surv-rate CEA'!AD170)*'Unit cost and utilities'!G179</f>
        <v>3.9856992028491476</v>
      </c>
      <c r="AP172" s="12">
        <f t="shared" si="78"/>
        <v>3.0053858078201801</v>
      </c>
      <c r="AQ172" s="13">
        <f>'Surv-rate CEA'!AI170*'Unit cost and utilities'!$H$4+'Surv-rate CEA'!AH170*'Unit cost and utilities'!$H$4+('Surv-rate CEA'!AG169-'Surv-rate CEA'!AG170)*'Unit cost and utilities'!$G$14</f>
        <v>137.9779301248511</v>
      </c>
      <c r="AR172" s="12">
        <f t="shared" si="79"/>
        <v>104.041196258163</v>
      </c>
      <c r="AS172" s="13">
        <f>AQ172-'Surv-rate CEA'!AH170*'Unit cost and utilities'!$H$4-('Surv-rate CEA'!AG169-'Surv-rate CEA'!AG170)*'Unit cost and utilities'!$G$14</f>
        <v>133.74324918275747</v>
      </c>
      <c r="AT172" s="12">
        <f t="shared" si="80"/>
        <v>100.84806768616311</v>
      </c>
      <c r="AU172" s="12">
        <f>'Surv-rate CEA'!AL170*'Unit cost and utilities'!$H$8+'Surv-rate CEA'!AK170*'Unit cost and utilities'!$H$8+('Surv-rate CEA'!AJ169-'Surv-rate CEA'!AJ170)*'Unit cost and utilities'!$G$14</f>
        <v>68.649426488485545</v>
      </c>
      <c r="AV172" s="12">
        <f t="shared" si="81"/>
        <v>51.764571680673818</v>
      </c>
      <c r="AW172" s="12">
        <f>AU172-'Surv-rate CEA'!AK170*'Unit cost and utilities'!$H$8-('Surv-rate CEA'!AJ169-'Surv-rate CEA'!AJ170)*'Unit cost and utilities'!$G$14</f>
        <v>5.6968600389470829</v>
      </c>
      <c r="AX172" s="12">
        <f t="shared" si="82"/>
        <v>4.2956734662642058</v>
      </c>
      <c r="AY172" s="12">
        <f>'Surv-rate CEA'!AO170*'Unit cost and utilities'!$H$5+'Surv-rate CEA'!AN170*'Unit cost and utilities'!$H$5+('Surv-rate CEA'!AM169-'Surv-rate CEA'!AM170)*'Unit cost and utilities'!$G$14</f>
        <v>142.26110574929979</v>
      </c>
      <c r="AZ172" s="12">
        <f t="shared" si="83"/>
        <v>107.27089187215151</v>
      </c>
      <c r="BA172" s="12">
        <f>AY172-'Surv-rate CEA'!AN170*'Unit cost and utilities'!$H$5-('Surv-rate CEA'!AM169-'Surv-rate CEA'!AM170)*'Unit cost and utilities'!$G$14</f>
        <v>3.2119543123623497</v>
      </c>
      <c r="BB172" s="12">
        <f t="shared" si="84"/>
        <v>2.4219494283061151</v>
      </c>
    </row>
    <row r="173" spans="1:54">
      <c r="A173" s="12">
        <v>168</v>
      </c>
      <c r="B173" s="12">
        <f t="shared" si="85"/>
        <v>9.6082191780821926</v>
      </c>
      <c r="C173" s="12">
        <f>'Surv-rate CEA'!D171*'Unit cost and utilities'!$H$7+'Surv-rate CEA'!E171*'Unit cost and utilities'!$H$7+'Unit cost and utilities'!$G$14*('Surv-rate CEA'!C170-'Surv-rate CEA'!C171)</f>
        <v>88.315559215555851</v>
      </c>
      <c r="D173" s="12">
        <f t="shared" si="59"/>
        <v>66.480511865938013</v>
      </c>
      <c r="E173" s="12">
        <f>C173-'Surv-rate CEA'!E171*'Unit cost and utilities'!$H$7-'Unit cost and utilities'!$G$14*('Surv-rate CEA'!C170-'Surv-rate CEA'!C171)</f>
        <v>0.76525058129284496</v>
      </c>
      <c r="F173" s="12">
        <f t="shared" si="60"/>
        <v>0.5760508205115229</v>
      </c>
      <c r="G173" s="12">
        <f>'Surv-rate CEA'!G171*'Unit cost and utilities'!$H$4+'Surv-rate CEA'!H171*'Unit cost and utilities'!$H$4+('Surv-rate CEA'!F170-'Surv-rate CEA'!F171)*'Unit cost and utilities'!$G$14</f>
        <v>136.43556394222364</v>
      </c>
      <c r="H173" s="12">
        <f t="shared" si="61"/>
        <v>102.70337648498187</v>
      </c>
      <c r="I173" s="12">
        <f>G173-'Surv-rate CEA'!H171*'Unit cost and utilities'!$H$4-('Surv-rate CEA'!F170-'Surv-rate CEA'!F171)*'Unit cost and utilities'!$G$14</f>
        <v>0.671273810587246</v>
      </c>
      <c r="J173" s="12">
        <f t="shared" si="62"/>
        <v>0.5053087692183047</v>
      </c>
      <c r="K173" s="12">
        <f>'Surv-rate CEA'!K171*'Unit cost and utilities'!$H$10+'Surv-rate CEA'!J171*'Unit cost and utilities'!$H$10+('Surv-rate CEA'!I170-'Surv-rate CEA'!I171)*'Unit cost and utilities'!$G$14</f>
        <v>79.348909106398452</v>
      </c>
      <c r="L173" s="12">
        <f t="shared" si="63"/>
        <v>59.730767038703142</v>
      </c>
      <c r="M173" s="12">
        <f>K173-'Surv-rate CEA'!J171*'Unit cost and utilities'!$H$10-('Surv-rate CEA'!I170-'Surv-rate CEA'!I171)*'Unit cost and utilities'!$G$14</f>
        <v>1.6833412029606025</v>
      </c>
      <c r="N173" s="12">
        <f t="shared" si="64"/>
        <v>1.2671536681854929</v>
      </c>
      <c r="O173" s="12">
        <f>'Surv-rate CEA'!N171*'Unit cost and utilities'!$H$3+'Surv-rate CEA'!M171*'Unit cost and utilities'!$H$3+('Surv-rate CEA'!L170-'Surv-rate CEA'!L171)*'Unit cost and utilities'!$G$14</f>
        <v>136.43556394222364</v>
      </c>
      <c r="P173" s="12">
        <f t="shared" si="65"/>
        <v>102.70337648498187</v>
      </c>
      <c r="Q173" s="12">
        <f>O173-'Surv-rate CEA'!M171*'Unit cost and utilities'!$H$3-('Surv-rate CEA'!L170-'Surv-rate CEA'!L171)*'Unit cost and utilities'!$G$14</f>
        <v>132.27411018524791</v>
      </c>
      <c r="R173" s="12">
        <f t="shared" si="66"/>
        <v>99.570796242864716</v>
      </c>
      <c r="S173" s="12">
        <f>'Surv-rate CEA'!Q171*'Unit cost and utilities'!$H$11+'Surv-rate CEA'!P171*'Unit cost and utilities'!$H$11+('Surv-rate CEA'!O170-'Surv-rate CEA'!O171)*'Unit cost and utilities'!$G$14</f>
        <v>79.348909106398452</v>
      </c>
      <c r="T173" s="12">
        <f t="shared" si="67"/>
        <v>59.730767038703142</v>
      </c>
      <c r="U173" s="12">
        <f>S173-'Surv-rate CEA'!P171*'Unit cost and utilities'!$H$11-('Surv-rate CEA'!O170-'Surv-rate CEA'!O171)*'Unit cost and utilities'!$G$14</f>
        <v>1.6833412029606025</v>
      </c>
      <c r="V173" s="12">
        <f t="shared" si="68"/>
        <v>1.2671536681854929</v>
      </c>
      <c r="W173" s="12">
        <f>'Surv-rate CEA'!T171*'Unit cost and utilities'!$H$4+'Surv-rate CEA'!S171*'Unit cost and utilities'!$H$4+('Surv-rate CEA'!R170-'Surv-rate CEA'!R171)*'Unit cost and utilities'!$G$14</f>
        <v>136.43556394222364</v>
      </c>
      <c r="X173" s="12">
        <f t="shared" si="69"/>
        <v>102.70337648498187</v>
      </c>
      <c r="Y173" s="12">
        <f>W173-'Surv-rate CEA'!S171*'Unit cost and utilities'!$H$4-('Surv-rate CEA'!R170-'Surv-rate CEA'!R171)*'Unit cost and utilities'!$G$14</f>
        <v>132.27411018524791</v>
      </c>
      <c r="Z173" s="12">
        <f t="shared" si="70"/>
        <v>99.570796242864716</v>
      </c>
      <c r="AA173" s="12">
        <f>'Surv-rate CEA'!W171*'Unit cost and utilities'!$H$6+'Surv-rate CEA'!V171*'Unit cost and utilities'!$H$6+('Surv-rate CEA'!U170-'Surv-rate CEA'!U171)*'Unit cost and utilities'!$G$14</f>
        <v>84.401772054318485</v>
      </c>
      <c r="AB173" s="12">
        <f t="shared" si="71"/>
        <v>63.534365387056106</v>
      </c>
      <c r="AC173" s="12">
        <f>AA173-'Surv-rate CEA'!V171*'Unit cost and utilities'!$H$6-('Surv-rate CEA'!U170-'Surv-rate CEA'!U171)*'Unit cost and utilities'!$G$14</f>
        <v>4.9670778133711746</v>
      </c>
      <c r="AD173" s="12">
        <f t="shared" si="72"/>
        <v>3.7390226415811014</v>
      </c>
      <c r="AE173" s="12">
        <f>'Surv-rate CEA'!Z171*'Unit cost and utilities'!$H$12+'Surv-rate CEA'!Y171*'Unit cost and utilities'!$H$12+('Surv-rate CEA'!X170-'Surv-rate CEA'!X171)*'Unit cost and utilities'!$G$14</f>
        <v>79.348909106398452</v>
      </c>
      <c r="AF173" s="12">
        <f t="shared" si="73"/>
        <v>59.730767038703142</v>
      </c>
      <c r="AG173" s="12">
        <f>AE173-'Surv-rate CEA'!Y171*'Unit cost and utilities'!$H$12-('Surv-rate CEA'!X170-'Surv-rate CEA'!X171)*'Unit cost and utilities'!$G$14</f>
        <v>1.6833412029606025</v>
      </c>
      <c r="AH173" s="12">
        <f t="shared" si="74"/>
        <v>1.2671536681854929</v>
      </c>
      <c r="AI173" s="12">
        <f>'Surv-rate CEA'!AC171*'Unit cost and utilities'!$H$5+'Surv-rate CEA'!AB171*'Unit cost and utilities'!$H$5+('Surv-rate CEA'!AA170-'Surv-rate CEA'!AA171)*'Unit cost and utilities'!$G$14</f>
        <v>140.68310368084323</v>
      </c>
      <c r="AJ173" s="12">
        <f t="shared" si="75"/>
        <v>105.90075889984185</v>
      </c>
      <c r="AK173" s="12">
        <f>AI173-'Surv-rate CEA'!AB171*'Unit cost and utilities'!$H$5-('Surv-rate CEA'!AA170-'Surv-rate CEA'!AA171)*'Unit cost and utilities'!$G$14</f>
        <v>3.132178475809384</v>
      </c>
      <c r="AL173" s="12">
        <f t="shared" si="76"/>
        <v>2.3577819149516759</v>
      </c>
      <c r="AM173" s="12">
        <f>'Surv-rate CEA'!AF171*'Unit cost and utilities'!$H$9+'Surv-rate CEA'!AE171*'Unit cost and utilities'!$H$9+('Surv-rate CEA'!AD170-'Surv-rate CEA'!AD171)*'Unit cost and utilities'!G180</f>
        <v>129.4308399525531</v>
      </c>
      <c r="AN173" s="12">
        <f t="shared" si="77"/>
        <v>97.430493196360985</v>
      </c>
      <c r="AO173" s="12">
        <f>AM173-'Surv-rate CEA'!AE171*'Unit cost and utilities'!$H$9-('Surv-rate CEA'!AD170-'Surv-rate CEA'!AD171)*'Unit cost and utilities'!G180</f>
        <v>3.8968414018826394</v>
      </c>
      <c r="AP173" s="12">
        <f t="shared" si="78"/>
        <v>2.9333903715111838</v>
      </c>
      <c r="AQ173" s="13">
        <f>'Surv-rate CEA'!AI171*'Unit cost and utilities'!$H$4+'Surv-rate CEA'!AH171*'Unit cost and utilities'!$H$4+('Surv-rate CEA'!AG170-'Surv-rate CEA'!AG171)*'Unit cost and utilities'!$G$14</f>
        <v>136.43556394222364</v>
      </c>
      <c r="AR173" s="12">
        <f t="shared" si="79"/>
        <v>102.70337648498187</v>
      </c>
      <c r="AS173" s="13">
        <f>AQ173-'Surv-rate CEA'!AH171*'Unit cost and utilities'!$H$4-('Surv-rate CEA'!AG170-'Surv-rate CEA'!AG171)*'Unit cost and utilities'!$G$14</f>
        <v>132.27411018524791</v>
      </c>
      <c r="AT173" s="12">
        <f t="shared" si="80"/>
        <v>99.570796242864716</v>
      </c>
      <c r="AU173" s="12">
        <f>'Surv-rate CEA'!AL171*'Unit cost and utilities'!$H$8+'Surv-rate CEA'!AK171*'Unit cost and utilities'!$H$8+('Surv-rate CEA'!AJ170-'Surv-rate CEA'!AJ171)*'Unit cost and utilities'!$G$14</f>
        <v>67.899654099976757</v>
      </c>
      <c r="AV173" s="12">
        <f t="shared" si="81"/>
        <v>51.1122139765775</v>
      </c>
      <c r="AW173" s="12">
        <f>AU173-'Surv-rate CEA'!AK171*'Unit cost and utilities'!$H$8-('Surv-rate CEA'!AJ170-'Surv-rate CEA'!AJ171)*'Unit cost and utilities'!$G$14</f>
        <v>5.5745790623022673</v>
      </c>
      <c r="AX173" s="12">
        <f t="shared" si="82"/>
        <v>4.1963259112072526</v>
      </c>
      <c r="AY173" s="12">
        <f>'Surv-rate CEA'!AO171*'Unit cost and utilities'!$H$5+'Surv-rate CEA'!AN171*'Unit cost and utilities'!$H$5+('Surv-rate CEA'!AM170-'Surv-rate CEA'!AM171)*'Unit cost and utilities'!$G$14</f>
        <v>140.68310368084323</v>
      </c>
      <c r="AZ173" s="12">
        <f t="shared" si="83"/>
        <v>105.90075889984185</v>
      </c>
      <c r="BA173" s="12">
        <f>AY173-'Surv-rate CEA'!AN171*'Unit cost and utilities'!$H$5-('Surv-rate CEA'!AM170-'Surv-rate CEA'!AM171)*'Unit cost and utilities'!$G$14</f>
        <v>3.132178475809384</v>
      </c>
      <c r="BB173" s="12">
        <f t="shared" si="84"/>
        <v>2.3577819149516759</v>
      </c>
    </row>
    <row r="174" spans="1:54">
      <c r="A174" s="12">
        <v>169</v>
      </c>
      <c r="B174" s="12">
        <f t="shared" si="85"/>
        <v>9.6657534246575345</v>
      </c>
      <c r="C174" s="12">
        <f>'Surv-rate CEA'!D172*'Unit cost and utilities'!$H$7+'Surv-rate CEA'!E172*'Unit cost and utilities'!$H$7+'Unit cost and utilities'!$G$14*('Surv-rate CEA'!C171-'Surv-rate CEA'!C172)</f>
        <v>87.401637295441546</v>
      </c>
      <c r="D174" s="12">
        <f t="shared" si="59"/>
        <v>65.680752480650312</v>
      </c>
      <c r="E174" s="12">
        <f>C174-'Surv-rate CEA'!E172*'Unit cost and utilities'!$H$7-'Unit cost and utilities'!$G$14*('Surv-rate CEA'!C171-'Surv-rate CEA'!C172)</f>
        <v>0.74555393272150372</v>
      </c>
      <c r="F174" s="12">
        <f t="shared" si="60"/>
        <v>0.56027032022900636</v>
      </c>
      <c r="G174" s="12">
        <f>'Surv-rate CEA'!G172*'Unit cost and utilities'!$H$4+'Surv-rate CEA'!H172*'Unit cost and utilities'!$H$4+('Surv-rate CEA'!F171-'Surv-rate CEA'!F172)*'Unit cost and utilities'!$G$14</f>
        <v>134.91677758090688</v>
      </c>
      <c r="H174" s="12">
        <f t="shared" si="61"/>
        <v>101.38752256807742</v>
      </c>
      <c r="I174" s="12">
        <f>G174-'Surv-rate CEA'!H172*'Unit cost and utilities'!$H$4-('Surv-rate CEA'!F171-'Surv-rate CEA'!F172)*'Unit cost and utilities'!$G$14</f>
        <v>0.65253563708413731</v>
      </c>
      <c r="J174" s="12">
        <f t="shared" si="62"/>
        <v>0.49036875040740235</v>
      </c>
      <c r="K174" s="12">
        <f>'Surv-rate CEA'!K172*'Unit cost and utilities'!$H$10+'Surv-rate CEA'!J172*'Unit cost and utilities'!$H$10+('Surv-rate CEA'!I171-'Surv-rate CEA'!I172)*'Unit cost and utilities'!$G$14</f>
        <v>78.5104968818316</v>
      </c>
      <c r="L174" s="12">
        <f t="shared" si="63"/>
        <v>58.999220980238945</v>
      </c>
      <c r="M174" s="12">
        <f>K174-'Surv-rate CEA'!J172*'Unit cost and utilities'!$H$10-('Surv-rate CEA'!I171-'Surv-rate CEA'!I172)*'Unit cost and utilities'!$G$14</f>
        <v>1.6428163225829584</v>
      </c>
      <c r="N174" s="12">
        <f t="shared" si="64"/>
        <v>1.2345468070581682</v>
      </c>
      <c r="O174" s="12">
        <f>'Surv-rate CEA'!N172*'Unit cost and utilities'!$H$3+'Surv-rate CEA'!M172*'Unit cost and utilities'!$H$3+('Surv-rate CEA'!L171-'Surv-rate CEA'!L172)*'Unit cost and utilities'!$G$14</f>
        <v>134.91677758090688</v>
      </c>
      <c r="P174" s="12">
        <f t="shared" si="65"/>
        <v>101.38752256807742</v>
      </c>
      <c r="Q174" s="12">
        <f>O174-'Surv-rate CEA'!M172*'Unit cost and utilities'!$H$3-('Surv-rate CEA'!L171-'Surv-rate CEA'!L172)*'Unit cost and utilities'!$G$14</f>
        <v>130.82688213705597</v>
      </c>
      <c r="R174" s="12">
        <f t="shared" si="66"/>
        <v>98.314039980888836</v>
      </c>
      <c r="S174" s="12">
        <f>'Surv-rate CEA'!Q172*'Unit cost and utilities'!$H$11+'Surv-rate CEA'!P172*'Unit cost and utilities'!$H$11+('Surv-rate CEA'!O171-'Surv-rate CEA'!O172)*'Unit cost and utilities'!$G$14</f>
        <v>78.5104968818316</v>
      </c>
      <c r="T174" s="12">
        <f t="shared" si="67"/>
        <v>58.999220980238945</v>
      </c>
      <c r="U174" s="12">
        <f>S174-'Surv-rate CEA'!P172*'Unit cost and utilities'!$H$11-('Surv-rate CEA'!O171-'Surv-rate CEA'!O172)*'Unit cost and utilities'!$G$14</f>
        <v>1.6428163225829584</v>
      </c>
      <c r="V174" s="12">
        <f t="shared" si="68"/>
        <v>1.2345468070581682</v>
      </c>
      <c r="W174" s="12">
        <f>'Surv-rate CEA'!T172*'Unit cost and utilities'!$H$4+'Surv-rate CEA'!S172*'Unit cost and utilities'!$H$4+('Surv-rate CEA'!R171-'Surv-rate CEA'!R172)*'Unit cost and utilities'!$G$14</f>
        <v>134.91677758090688</v>
      </c>
      <c r="X174" s="12">
        <f t="shared" si="69"/>
        <v>101.38752256807742</v>
      </c>
      <c r="Y174" s="12">
        <f>W174-'Surv-rate CEA'!S172*'Unit cost and utilities'!$H$4-('Surv-rate CEA'!R171-'Surv-rate CEA'!R172)*'Unit cost and utilities'!$G$14</f>
        <v>130.82688213705597</v>
      </c>
      <c r="Z174" s="12">
        <f t="shared" si="70"/>
        <v>98.314039980888836</v>
      </c>
      <c r="AA174" s="12">
        <f>'Surv-rate CEA'!W172*'Unit cost and utilities'!$H$6+'Surv-rate CEA'!V172*'Unit cost and utilities'!$H$6+('Surv-rate CEA'!U171-'Surv-rate CEA'!U172)*'Unit cost and utilities'!$G$14</f>
        <v>83.520528679733999</v>
      </c>
      <c r="AB174" s="12">
        <f t="shared" si="71"/>
        <v>62.764169425379542</v>
      </c>
      <c r="AC174" s="12">
        <f>AA174-'Surv-rate CEA'!V172*'Unit cost and utilities'!$H$6-('Surv-rate CEA'!U171-'Surv-rate CEA'!U172)*'Unit cost and utilities'!$G$14</f>
        <v>4.8595076098522592</v>
      </c>
      <c r="AD174" s="12">
        <f t="shared" si="72"/>
        <v>3.6518322353806698</v>
      </c>
      <c r="AE174" s="12">
        <f>'Surv-rate CEA'!Z172*'Unit cost and utilities'!$H$12+'Surv-rate CEA'!Y172*'Unit cost and utilities'!$H$12+('Surv-rate CEA'!X171-'Surv-rate CEA'!X172)*'Unit cost and utilities'!$G$14</f>
        <v>78.5104968818316</v>
      </c>
      <c r="AF174" s="12">
        <f t="shared" si="73"/>
        <v>58.999220980238945</v>
      </c>
      <c r="AG174" s="12">
        <f>AE174-'Surv-rate CEA'!Y172*'Unit cost and utilities'!$H$12-('Surv-rate CEA'!X171-'Surv-rate CEA'!X172)*'Unit cost and utilities'!$G$14</f>
        <v>1.6428163225829584</v>
      </c>
      <c r="AH174" s="12">
        <f t="shared" si="74"/>
        <v>1.2345468070581682</v>
      </c>
      <c r="AI174" s="12">
        <f>'Surv-rate CEA'!AC172*'Unit cost and utilities'!$H$5+'Surv-rate CEA'!AB172*'Unit cost and utilities'!$H$5+('Surv-rate CEA'!AA171-'Surv-rate CEA'!AA172)*'Unit cost and utilities'!$G$14</f>
        <v>139.12907241657226</v>
      </c>
      <c r="AJ174" s="12">
        <f t="shared" si="75"/>
        <v>104.55298608841913</v>
      </c>
      <c r="AK174" s="12">
        <f>AI174-'Surv-rate CEA'!AB172*'Unit cost and utilities'!$H$5-('Surv-rate CEA'!AA171-'Surv-rate CEA'!AA172)*'Unit cost and utilities'!$G$14</f>
        <v>3.0546760250493041</v>
      </c>
      <c r="AL174" s="12">
        <f t="shared" si="76"/>
        <v>2.2955338837834813</v>
      </c>
      <c r="AM174" s="12">
        <f>'Surv-rate CEA'!AF172*'Unit cost and utilities'!$H$9+'Surv-rate CEA'!AE172*'Unit cost and utilities'!$H$9+('Surv-rate CEA'!AD171-'Surv-rate CEA'!AD172)*'Unit cost and utilities'!G181</f>
        <v>128.23871632248398</v>
      </c>
      <c r="AN174" s="12">
        <f t="shared" si="77"/>
        <v>96.369080097915912</v>
      </c>
      <c r="AO174" s="12">
        <f>AM174-'Surv-rate CEA'!AE172*'Unit cost and utilities'!$H$9-('Surv-rate CEA'!AD171-'Surv-rate CEA'!AD172)*'Unit cost and utilities'!G181</f>
        <v>3.8102778929318504</v>
      </c>
      <c r="AP174" s="12">
        <f t="shared" si="78"/>
        <v>2.8633550458808528</v>
      </c>
      <c r="AQ174" s="13">
        <f>'Surv-rate CEA'!AI172*'Unit cost and utilities'!$H$4+'Surv-rate CEA'!AH172*'Unit cost and utilities'!$H$4+('Surv-rate CEA'!AG171-'Surv-rate CEA'!AG172)*'Unit cost and utilities'!$G$14</f>
        <v>134.91677758090688</v>
      </c>
      <c r="AR174" s="12">
        <f t="shared" si="79"/>
        <v>101.38752256807742</v>
      </c>
      <c r="AS174" s="13">
        <f>AQ174-'Surv-rate CEA'!AH172*'Unit cost and utilities'!$H$4-('Surv-rate CEA'!AG171-'Surv-rate CEA'!AG172)*'Unit cost and utilities'!$G$14</f>
        <v>130.82688213705597</v>
      </c>
      <c r="AT174" s="12">
        <f t="shared" si="80"/>
        <v>98.314039980888836</v>
      </c>
      <c r="AU174" s="12">
        <f>'Surv-rate CEA'!AL172*'Unit cost and utilities'!$H$8+'Surv-rate CEA'!AK172*'Unit cost and utilities'!$H$8+('Surv-rate CEA'!AJ171-'Surv-rate CEA'!AJ172)*'Unit cost and utilities'!$G$14</f>
        <v>67.161157330185802</v>
      </c>
      <c r="AV174" s="12">
        <f t="shared" si="81"/>
        <v>50.470397207856585</v>
      </c>
      <c r="AW174" s="12">
        <f>AU174-'Surv-rate CEA'!AK172*'Unit cost and utilities'!$H$8-('Surv-rate CEA'!AJ171-'Surv-rate CEA'!AJ172)*'Unit cost and utilities'!$G$14</f>
        <v>5.4553477579379095</v>
      </c>
      <c r="AX174" s="12">
        <f t="shared" si="82"/>
        <v>4.0995953493845851</v>
      </c>
      <c r="AY174" s="12">
        <f>'Surv-rate CEA'!AO172*'Unit cost and utilities'!$H$5+'Surv-rate CEA'!AN172*'Unit cost and utilities'!$H$5+('Surv-rate CEA'!AM171-'Surv-rate CEA'!AM172)*'Unit cost and utilities'!$G$14</f>
        <v>139.12907241657226</v>
      </c>
      <c r="AZ174" s="12">
        <f t="shared" si="83"/>
        <v>104.55298608841913</v>
      </c>
      <c r="BA174" s="12">
        <f>AY174-'Surv-rate CEA'!AN172*'Unit cost and utilities'!$H$5-('Surv-rate CEA'!AM171-'Surv-rate CEA'!AM172)*'Unit cost and utilities'!$G$14</f>
        <v>3.0546760250493041</v>
      </c>
      <c r="BB174" s="12">
        <f t="shared" si="84"/>
        <v>2.2955338837834813</v>
      </c>
    </row>
    <row r="175" spans="1:54">
      <c r="A175" s="12">
        <v>170</v>
      </c>
      <c r="B175" s="12">
        <f t="shared" si="85"/>
        <v>9.7232876712328764</v>
      </c>
      <c r="C175" s="12">
        <f>'Surv-rate CEA'!D173*'Unit cost and utilities'!$H$7+'Surv-rate CEA'!E173*'Unit cost and utilities'!$H$7+'Unit cost and utilities'!$G$14*('Surv-rate CEA'!C172-'Surv-rate CEA'!C173)</f>
        <v>86.500842286980372</v>
      </c>
      <c r="D175" s="12">
        <f t="shared" si="59"/>
        <v>64.893366922352001</v>
      </c>
      <c r="E175" s="12">
        <f>C175-'Surv-rate CEA'!E173*'Unit cost and utilities'!$H$7-'Unit cost and utilities'!$G$14*('Surv-rate CEA'!C172-'Surv-rate CEA'!C173)</f>
        <v>0.72643687214052921</v>
      </c>
      <c r="F175" s="12">
        <f t="shared" si="60"/>
        <v>0.5449765949485611</v>
      </c>
      <c r="G175" s="12">
        <f>'Surv-rate CEA'!G173*'Unit cost and utilities'!$H$4+'Surv-rate CEA'!H173*'Unit cost and utilities'!$H$4+('Surv-rate CEA'!F172-'Surv-rate CEA'!F173)*'Unit cost and utilities'!$G$14</f>
        <v>133.42110739293383</v>
      </c>
      <c r="H175" s="12">
        <f t="shared" si="61"/>
        <v>100.09318578091306</v>
      </c>
      <c r="I175" s="12">
        <f>G175-'Surv-rate CEA'!H173*'Unit cost and utilities'!$H$4-('Surv-rate CEA'!F172-'Surv-rate CEA'!F173)*'Unit cost and utilities'!$G$14</f>
        <v>0.6343912539836416</v>
      </c>
      <c r="J175" s="12">
        <f t="shared" si="62"/>
        <v>0.47592350928226518</v>
      </c>
      <c r="K175" s="12">
        <f>'Surv-rate CEA'!K173*'Unit cost and utilities'!$H$10+'Surv-rate CEA'!J173*'Unit cost and utilities'!$H$10+('Surv-rate CEA'!I172-'Surv-rate CEA'!I173)*'Unit cost and utilities'!$G$14</f>
        <v>77.684338082162355</v>
      </c>
      <c r="L175" s="12">
        <f t="shared" si="63"/>
        <v>58.279181127055665</v>
      </c>
      <c r="M175" s="12">
        <f>K175-'Surv-rate CEA'!J173*'Unit cost and utilities'!$H$10-('Surv-rate CEA'!I172-'Surv-rate CEA'!I173)*'Unit cost and utilities'!$G$14</f>
        <v>1.6034132953476607</v>
      </c>
      <c r="N175" s="12">
        <f t="shared" si="64"/>
        <v>1.202888718215805</v>
      </c>
      <c r="O175" s="12">
        <f>'Surv-rate CEA'!N173*'Unit cost and utilities'!$H$3+'Surv-rate CEA'!M173*'Unit cost and utilities'!$H$3+('Surv-rate CEA'!L172-'Surv-rate CEA'!L173)*'Unit cost and utilities'!$G$14</f>
        <v>133.42110739293383</v>
      </c>
      <c r="P175" s="12">
        <f t="shared" si="65"/>
        <v>100.09318578091306</v>
      </c>
      <c r="Q175" s="12">
        <f>O175-'Surv-rate CEA'!M173*'Unit cost and utilities'!$H$3-('Surv-rate CEA'!L172-'Surv-rate CEA'!L173)*'Unit cost and utilities'!$G$14</f>
        <v>129.40114873962483</v>
      </c>
      <c r="R175" s="12">
        <f t="shared" si="66"/>
        <v>97.07739258162384</v>
      </c>
      <c r="S175" s="12">
        <f>'Surv-rate CEA'!Q173*'Unit cost and utilities'!$H$11+'Surv-rate CEA'!P173*'Unit cost and utilities'!$H$11+('Surv-rate CEA'!O172-'Surv-rate CEA'!O173)*'Unit cost and utilities'!$G$14</f>
        <v>77.684338082162355</v>
      </c>
      <c r="T175" s="12">
        <f t="shared" si="67"/>
        <v>58.279181127055665</v>
      </c>
      <c r="U175" s="12">
        <f>S175-'Surv-rate CEA'!P173*'Unit cost and utilities'!$H$11-('Surv-rate CEA'!O172-'Surv-rate CEA'!O173)*'Unit cost and utilities'!$G$14</f>
        <v>1.6034132953476607</v>
      </c>
      <c r="V175" s="12">
        <f t="shared" si="68"/>
        <v>1.202888718215805</v>
      </c>
      <c r="W175" s="12">
        <f>'Surv-rate CEA'!T173*'Unit cost and utilities'!$H$4+'Surv-rate CEA'!S173*'Unit cost and utilities'!$H$4+('Surv-rate CEA'!R172-'Surv-rate CEA'!R173)*'Unit cost and utilities'!$G$14</f>
        <v>133.42110739293383</v>
      </c>
      <c r="X175" s="12">
        <f t="shared" si="69"/>
        <v>100.09318578091306</v>
      </c>
      <c r="Y175" s="12">
        <f>W175-'Surv-rate CEA'!S173*'Unit cost and utilities'!$H$4-('Surv-rate CEA'!R172-'Surv-rate CEA'!R173)*'Unit cost and utilities'!$G$14</f>
        <v>129.40114873962483</v>
      </c>
      <c r="Z175" s="12">
        <f t="shared" si="70"/>
        <v>97.07739258162384</v>
      </c>
      <c r="AA175" s="12">
        <f>'Surv-rate CEA'!W173*'Unit cost and utilities'!$H$6+'Surv-rate CEA'!V173*'Unit cost and utilities'!$H$6+('Surv-rate CEA'!U172-'Surv-rate CEA'!U173)*'Unit cost and utilities'!$G$14</f>
        <v>82.652037393130087</v>
      </c>
      <c r="AB175" s="12">
        <f t="shared" si="71"/>
        <v>62.005974134192265</v>
      </c>
      <c r="AC175" s="12">
        <f>AA175-'Surv-rate CEA'!V173*'Unit cost and utilities'!$H$6-('Surv-rate CEA'!U172-'Surv-rate CEA'!U173)*'Unit cost and utilities'!$G$14</f>
        <v>4.7546408291902669</v>
      </c>
      <c r="AD175" s="12">
        <f t="shared" si="72"/>
        <v>3.5669554625721882</v>
      </c>
      <c r="AE175" s="12">
        <f>'Surv-rate CEA'!Z173*'Unit cost and utilities'!$H$12+'Surv-rate CEA'!Y173*'Unit cost and utilities'!$H$12+('Surv-rate CEA'!X172-'Surv-rate CEA'!X173)*'Unit cost and utilities'!$G$14</f>
        <v>77.684338082162355</v>
      </c>
      <c r="AF175" s="12">
        <f t="shared" si="73"/>
        <v>58.279181127055665</v>
      </c>
      <c r="AG175" s="12">
        <f>AE175-'Surv-rate CEA'!Y173*'Unit cost and utilities'!$H$12-('Surv-rate CEA'!X172-'Surv-rate CEA'!X173)*'Unit cost and utilities'!$G$14</f>
        <v>1.6034132953476607</v>
      </c>
      <c r="AH175" s="12">
        <f t="shared" si="74"/>
        <v>1.202888718215805</v>
      </c>
      <c r="AI175" s="12">
        <f>'Surv-rate CEA'!AC173*'Unit cost and utilities'!$H$5+'Surv-rate CEA'!AB173*'Unit cost and utilities'!$H$5+('Surv-rate CEA'!AA172-'Surv-rate CEA'!AA173)*'Unit cost and utilities'!$G$14</f>
        <v>137.59854318346649</v>
      </c>
      <c r="AJ175" s="12">
        <f t="shared" si="75"/>
        <v>103.22711912054719</v>
      </c>
      <c r="AK175" s="12">
        <f>AI175-'Surv-rate CEA'!AB173*'Unit cost and utilities'!$H$5-('Surv-rate CEA'!AA172-'Surv-rate CEA'!AA173)*'Unit cost and utilities'!$G$14</f>
        <v>2.9793735235472361</v>
      </c>
      <c r="AL175" s="12">
        <f t="shared" si="76"/>
        <v>2.235141001527476</v>
      </c>
      <c r="AM175" s="12">
        <f>'Surv-rate CEA'!AF173*'Unit cost and utilities'!$H$9+'Surv-rate CEA'!AE173*'Unit cost and utilities'!$H$9+('Surv-rate CEA'!AD172-'Surv-rate CEA'!AD173)*'Unit cost and utilities'!G182</f>
        <v>127.06204732830363</v>
      </c>
      <c r="AN175" s="12">
        <f t="shared" si="77"/>
        <v>95.322586938808669</v>
      </c>
      <c r="AO175" s="12">
        <f>AM175-'Surv-rate CEA'!AE173*'Unit cost and utilities'!$H$9-('Surv-rate CEA'!AD172-'Surv-rate CEA'!AD173)*'Unit cost and utilities'!G182</f>
        <v>3.7259409851879894</v>
      </c>
      <c r="AP175" s="12">
        <f t="shared" si="78"/>
        <v>2.7952196659618727</v>
      </c>
      <c r="AQ175" s="13">
        <f>'Surv-rate CEA'!AI173*'Unit cost and utilities'!$H$4+'Surv-rate CEA'!AH173*'Unit cost and utilities'!$H$4+('Surv-rate CEA'!AG172-'Surv-rate CEA'!AG173)*'Unit cost and utilities'!$G$14</f>
        <v>133.42110739293383</v>
      </c>
      <c r="AR175" s="12">
        <f t="shared" si="79"/>
        <v>100.09318578091306</v>
      </c>
      <c r="AS175" s="13">
        <f>AQ175-'Surv-rate CEA'!AH173*'Unit cost and utilities'!$H$4-('Surv-rate CEA'!AG172-'Surv-rate CEA'!AG173)*'Unit cost and utilities'!$G$14</f>
        <v>129.40114873962483</v>
      </c>
      <c r="AT175" s="12">
        <f t="shared" si="80"/>
        <v>97.07739258162384</v>
      </c>
      <c r="AU175" s="12">
        <f>'Surv-rate CEA'!AL173*'Unit cost and utilities'!$H$8+'Surv-rate CEA'!AK173*'Unit cost and utilities'!$H$8+('Surv-rate CEA'!AJ172-'Surv-rate CEA'!AJ173)*'Unit cost and utilities'!$G$14</f>
        <v>66.433717077401781</v>
      </c>
      <c r="AV175" s="12">
        <f t="shared" si="81"/>
        <v>49.838908666539545</v>
      </c>
      <c r="AW175" s="12">
        <f>AU175-'Surv-rate CEA'!AK173*'Unit cost and utilities'!$H$8-('Surv-rate CEA'!AJ172-'Surv-rate CEA'!AJ173)*'Unit cost and utilities'!$G$14</f>
        <v>5.3390789738224944</v>
      </c>
      <c r="AX175" s="12">
        <f t="shared" si="82"/>
        <v>4.005403897989865</v>
      </c>
      <c r="AY175" s="12">
        <f>'Surv-rate CEA'!AO173*'Unit cost and utilities'!$H$5+'Surv-rate CEA'!AN173*'Unit cost and utilities'!$H$5+('Surv-rate CEA'!AM172-'Surv-rate CEA'!AM173)*'Unit cost and utilities'!$G$14</f>
        <v>137.59854318346649</v>
      </c>
      <c r="AZ175" s="12">
        <f t="shared" si="83"/>
        <v>103.22711912054719</v>
      </c>
      <c r="BA175" s="12">
        <f>AY175-'Surv-rate CEA'!AN173*'Unit cost and utilities'!$H$5-('Surv-rate CEA'!AM172-'Surv-rate CEA'!AM173)*'Unit cost and utilities'!$G$14</f>
        <v>2.9793735235472361</v>
      </c>
      <c r="BB175" s="12">
        <f t="shared" si="84"/>
        <v>2.235141001527476</v>
      </c>
    </row>
    <row r="176" spans="1:54">
      <c r="A176" s="12">
        <v>171</v>
      </c>
      <c r="B176" s="12">
        <f t="shared" si="85"/>
        <v>9.7808219178082183</v>
      </c>
      <c r="C176" s="12">
        <f>'Surv-rate CEA'!D174*'Unit cost and utilities'!$H$7+'Surv-rate CEA'!E174*'Unit cost and utilities'!$H$7+'Unit cost and utilities'!$G$14*('Surv-rate CEA'!C173-'Surv-rate CEA'!C174)</f>
        <v>85.612929194395662</v>
      </c>
      <c r="D176" s="12">
        <f t="shared" si="59"/>
        <v>64.118115230752821</v>
      </c>
      <c r="E176" s="12">
        <f>C176-'Surv-rate CEA'!E174*'Unit cost and utilities'!$H$7-'Unit cost and utilities'!$G$14*('Surv-rate CEA'!C173-'Surv-rate CEA'!C174)</f>
        <v>0.70788012711722104</v>
      </c>
      <c r="F176" s="12">
        <f t="shared" si="60"/>
        <v>0.53015286344195189</v>
      </c>
      <c r="G176" s="12">
        <f>'Surv-rate CEA'!G174*'Unit cost and utilities'!$H$4+'Surv-rate CEA'!H174*'Unit cost and utilities'!$H$4+('Surv-rate CEA'!F173-'Surv-rate CEA'!F174)*'Unit cost and utilities'!$G$14</f>
        <v>131.94810095446019</v>
      </c>
      <c r="H176" s="12">
        <f t="shared" si="61"/>
        <v>98.819928497796397</v>
      </c>
      <c r="I176" s="12">
        <f>G176-'Surv-rate CEA'!H174*'Unit cost and utilities'!$H$4-('Surv-rate CEA'!F173-'Surv-rate CEA'!F174)*'Unit cost and utilities'!$G$14</f>
        <v>0.6168195275641839</v>
      </c>
      <c r="J176" s="12">
        <f t="shared" si="62"/>
        <v>0.46195482291158207</v>
      </c>
      <c r="K176" s="12">
        <f>'Surv-rate CEA'!K174*'Unit cost and utilities'!$H$10+'Surv-rate CEA'!J174*'Unit cost and utilities'!$H$10+('Surv-rate CEA'!I173-'Surv-rate CEA'!I174)*'Unit cost and utilities'!$G$14</f>
        <v>76.870200570215104</v>
      </c>
      <c r="L176" s="12">
        <f t="shared" si="63"/>
        <v>57.570421014105165</v>
      </c>
      <c r="M176" s="12">
        <f>K176-'Surv-rate CEA'!J174*'Unit cost and utilities'!$H$10-('Surv-rate CEA'!I173-'Surv-rate CEA'!I174)*'Unit cost and utilities'!$G$14</f>
        <v>1.5650968499698035</v>
      </c>
      <c r="N176" s="12">
        <f t="shared" si="64"/>
        <v>1.1721484256868675</v>
      </c>
      <c r="O176" s="12">
        <f>'Surv-rate CEA'!N174*'Unit cost and utilities'!$H$3+'Surv-rate CEA'!M174*'Unit cost and utilities'!$H$3+('Surv-rate CEA'!L173-'Surv-rate CEA'!L174)*'Unit cost and utilities'!$G$14</f>
        <v>131.94810095446019</v>
      </c>
      <c r="P176" s="12">
        <f t="shared" si="65"/>
        <v>98.819928497796397</v>
      </c>
      <c r="Q176" s="12">
        <f>O176-'Surv-rate CEA'!M174*'Unit cost and utilities'!$H$3-('Surv-rate CEA'!L173-'Surv-rate CEA'!L174)*'Unit cost and utilities'!$G$14</f>
        <v>127.99650331632201</v>
      </c>
      <c r="R176" s="12">
        <f t="shared" si="66"/>
        <v>95.860457363098902</v>
      </c>
      <c r="S176" s="12">
        <f>'Surv-rate CEA'!Q174*'Unit cost and utilities'!$H$11+'Surv-rate CEA'!P174*'Unit cost and utilities'!$H$11+('Surv-rate CEA'!O173-'Surv-rate CEA'!O174)*'Unit cost and utilities'!$G$14</f>
        <v>76.870200570215104</v>
      </c>
      <c r="T176" s="12">
        <f t="shared" si="67"/>
        <v>57.570421014105165</v>
      </c>
      <c r="U176" s="12">
        <f>S176-'Surv-rate CEA'!P174*'Unit cost and utilities'!$H$11-('Surv-rate CEA'!O173-'Surv-rate CEA'!O174)*'Unit cost and utilities'!$G$14</f>
        <v>1.5650968499698035</v>
      </c>
      <c r="V176" s="12">
        <f t="shared" si="68"/>
        <v>1.1721484256868675</v>
      </c>
      <c r="W176" s="12">
        <f>'Surv-rate CEA'!T174*'Unit cost and utilities'!$H$4+'Surv-rate CEA'!S174*'Unit cost and utilities'!$H$4+('Surv-rate CEA'!R173-'Surv-rate CEA'!R174)*'Unit cost and utilities'!$G$14</f>
        <v>131.94810095446019</v>
      </c>
      <c r="X176" s="12">
        <f t="shared" si="69"/>
        <v>98.819928497796397</v>
      </c>
      <c r="Y176" s="12">
        <f>W176-'Surv-rate CEA'!S174*'Unit cost and utilities'!$H$4-('Surv-rate CEA'!R173-'Surv-rate CEA'!R174)*'Unit cost and utilities'!$G$14</f>
        <v>127.99650331632201</v>
      </c>
      <c r="Z176" s="12">
        <f t="shared" si="70"/>
        <v>95.860457363098902</v>
      </c>
      <c r="AA176" s="12">
        <f>'Surv-rate CEA'!W174*'Unit cost and utilities'!$H$6+'Surv-rate CEA'!V174*'Unit cost and utilities'!$H$6+('Surv-rate CEA'!U173-'Surv-rate CEA'!U174)*'Unit cost and utilities'!$G$14</f>
        <v>81.796058665247841</v>
      </c>
      <c r="AB176" s="12">
        <f t="shared" si="71"/>
        <v>61.259545307825988</v>
      </c>
      <c r="AC176" s="12">
        <f>AA176-'Surv-rate CEA'!V174*'Unit cost and utilities'!$H$6-('Surv-rate CEA'!U173-'Surv-rate CEA'!U174)*'Unit cost and utilities'!$G$14</f>
        <v>4.6523997021403058</v>
      </c>
      <c r="AD176" s="12">
        <f t="shared" si="72"/>
        <v>3.4843230223324677</v>
      </c>
      <c r="AE176" s="12">
        <f>'Surv-rate CEA'!Z174*'Unit cost and utilities'!$H$12+'Surv-rate CEA'!Y174*'Unit cost and utilities'!$H$12+('Surv-rate CEA'!X173-'Surv-rate CEA'!X174)*'Unit cost and utilities'!$G$14</f>
        <v>76.870200570215104</v>
      </c>
      <c r="AF176" s="12">
        <f t="shared" si="73"/>
        <v>57.570421014105165</v>
      </c>
      <c r="AG176" s="12">
        <f>AE176-'Surv-rate CEA'!Y174*'Unit cost and utilities'!$H$12-('Surv-rate CEA'!X173-'Surv-rate CEA'!X174)*'Unit cost and utilities'!$G$14</f>
        <v>1.5650968499698035</v>
      </c>
      <c r="AH176" s="12">
        <f t="shared" si="74"/>
        <v>1.1721484256868675</v>
      </c>
      <c r="AI176" s="12">
        <f>'Surv-rate CEA'!AC174*'Unit cost and utilities'!$H$5+'Surv-rate CEA'!AB174*'Unit cost and utilities'!$H$5+('Surv-rate CEA'!AA173-'Surv-rate CEA'!AA174)*'Unit cost and utilities'!$G$14</f>
        <v>136.09105850273997</v>
      </c>
      <c r="AJ176" s="12">
        <f t="shared" si="75"/>
        <v>101.92271486401863</v>
      </c>
      <c r="AK176" s="12">
        <f>AI176-'Surv-rate CEA'!AB174*'Unit cost and utilities'!$H$5-('Surv-rate CEA'!AA173-'Surv-rate CEA'!AA174)*'Unit cost and utilities'!$G$14</f>
        <v>2.9062001950815524</v>
      </c>
      <c r="AL176" s="12">
        <f t="shared" si="76"/>
        <v>2.176541332545288</v>
      </c>
      <c r="AM176" s="12">
        <f>'Surv-rate CEA'!AF174*'Unit cost and utilities'!$H$9+'Surv-rate CEA'!AE174*'Unit cost and utilities'!$H$9+('Surv-rate CEA'!AD173-'Surv-rate CEA'!AD174)*'Unit cost and utilities'!G183</f>
        <v>125.90057001136925</v>
      </c>
      <c r="AN176" s="12">
        <f t="shared" si="77"/>
        <v>94.290749441322404</v>
      </c>
      <c r="AO176" s="12">
        <f>AM176-'Surv-rate CEA'!AE174*'Unit cost and utilities'!$H$9-('Surv-rate CEA'!AD173-'Surv-rate CEA'!AD174)*'Unit cost and utilities'!G183</f>
        <v>3.6437652430136751</v>
      </c>
      <c r="AP176" s="12">
        <f t="shared" si="78"/>
        <v>2.7289261321134277</v>
      </c>
      <c r="AQ176" s="13">
        <f>'Surv-rate CEA'!AI174*'Unit cost and utilities'!$H$4+'Surv-rate CEA'!AH174*'Unit cost and utilities'!$H$4+('Surv-rate CEA'!AG173-'Surv-rate CEA'!AG174)*'Unit cost and utilities'!$G$14</f>
        <v>131.94810095446019</v>
      </c>
      <c r="AR176" s="12">
        <f t="shared" si="79"/>
        <v>98.819928497796397</v>
      </c>
      <c r="AS176" s="13">
        <f>AQ176-'Surv-rate CEA'!AH174*'Unit cost and utilities'!$H$4-('Surv-rate CEA'!AG173-'Surv-rate CEA'!AG174)*'Unit cost and utilities'!$G$14</f>
        <v>127.99650331632201</v>
      </c>
      <c r="AT176" s="12">
        <f t="shared" si="80"/>
        <v>95.860457363098902</v>
      </c>
      <c r="AU176" s="12">
        <f>'Surv-rate CEA'!AL174*'Unit cost and utilities'!$H$8+'Surv-rate CEA'!AK174*'Unit cost and utilities'!$H$8+('Surv-rate CEA'!AJ173-'Surv-rate CEA'!AJ174)*'Unit cost and utilities'!$G$14</f>
        <v>65.717119498218366</v>
      </c>
      <c r="AV176" s="12">
        <f t="shared" si="81"/>
        <v>49.217540858253336</v>
      </c>
      <c r="AW176" s="12">
        <f>AU176-'Surv-rate CEA'!AK174*'Unit cost and utilities'!$H$8-('Surv-rate CEA'!AJ173-'Surv-rate CEA'!AJ174)*'Unit cost and utilities'!$G$14</f>
        <v>5.2256883768861142</v>
      </c>
      <c r="AX176" s="12">
        <f t="shared" si="82"/>
        <v>3.9136762713536863</v>
      </c>
      <c r="AY176" s="12">
        <f>'Surv-rate CEA'!AO174*'Unit cost and utilities'!$H$5+'Surv-rate CEA'!AN174*'Unit cost and utilities'!$H$5+('Surv-rate CEA'!AM173-'Surv-rate CEA'!AM174)*'Unit cost and utilities'!$G$14</f>
        <v>136.09105850273997</v>
      </c>
      <c r="AZ176" s="12">
        <f t="shared" si="83"/>
        <v>101.92271486401863</v>
      </c>
      <c r="BA176" s="12">
        <f>AY176-'Surv-rate CEA'!AN174*'Unit cost and utilities'!$H$5-('Surv-rate CEA'!AM173-'Surv-rate CEA'!AM174)*'Unit cost and utilities'!$G$14</f>
        <v>2.9062001950815524</v>
      </c>
      <c r="BB176" s="12">
        <f t="shared" si="84"/>
        <v>2.176541332545288</v>
      </c>
    </row>
    <row r="177" spans="1:54">
      <c r="A177" s="12">
        <v>172</v>
      </c>
      <c r="B177" s="12">
        <f t="shared" si="85"/>
        <v>9.838356164383562</v>
      </c>
      <c r="C177" s="12">
        <f>'Surv-rate CEA'!D175*'Unit cost and utilities'!$H$7+'Surv-rate CEA'!E175*'Unit cost and utilities'!$H$7+'Unit cost and utilities'!$G$14*('Surv-rate CEA'!C174-'Surv-rate CEA'!C175)</f>
        <v>84.737658692361322</v>
      </c>
      <c r="D177" s="12">
        <f t="shared" si="59"/>
        <v>63.354763116859537</v>
      </c>
      <c r="E177" s="12">
        <f>C177-'Surv-rate CEA'!E175*'Unit cost and utilities'!$H$7-'Unit cost and utilities'!$G$14*('Surv-rate CEA'!C174-'Surv-rate CEA'!C175)</f>
        <v>0.68986514198181137</v>
      </c>
      <c r="F177" s="12">
        <f t="shared" si="60"/>
        <v>0.51578298630495711</v>
      </c>
      <c r="G177" s="12">
        <f>'Surv-rate CEA'!G175*'Unit cost and utilities'!$H$4+'Surv-rate CEA'!H175*'Unit cost and utilities'!$H$4+('Surv-rate CEA'!F174-'Surv-rate CEA'!F175)*'Unit cost and utilities'!$G$14</f>
        <v>130.49731674181939</v>
      </c>
      <c r="H177" s="12">
        <f t="shared" si="61"/>
        <v>97.56732386929923</v>
      </c>
      <c r="I177" s="12">
        <f>G177-'Surv-rate CEA'!H175*'Unit cost and utilities'!$H$4-('Surv-rate CEA'!F174-'Surv-rate CEA'!F175)*'Unit cost and utilities'!$G$14</f>
        <v>0.59980016094059829</v>
      </c>
      <c r="J177" s="12">
        <f t="shared" si="62"/>
        <v>0.44844520960633244</v>
      </c>
      <c r="K177" s="12">
        <f>'Surv-rate CEA'!K175*'Unit cost and utilities'!$H$10+'Surv-rate CEA'!J175*'Unit cost and utilities'!$H$10+('Surv-rate CEA'!I174-'Surv-rate CEA'!I175)*'Unit cost and utilities'!$G$14</f>
        <v>76.067857653047355</v>
      </c>
      <c r="L177" s="12">
        <f t="shared" si="63"/>
        <v>56.872719600526779</v>
      </c>
      <c r="M177" s="12">
        <f>K177-'Surv-rate CEA'!J175*'Unit cost and utilities'!$H$10-('Surv-rate CEA'!I174-'Surv-rate CEA'!I175)*'Unit cost and utilities'!$G$14</f>
        <v>1.5278329608453483</v>
      </c>
      <c r="N177" s="12">
        <f t="shared" si="64"/>
        <v>1.1422960795730932</v>
      </c>
      <c r="O177" s="12">
        <f>'Surv-rate CEA'!N175*'Unit cost and utilities'!$H$3+'Surv-rate CEA'!M175*'Unit cost and utilities'!$H$3+('Surv-rate CEA'!L174-'Surv-rate CEA'!L175)*'Unit cost and utilities'!$G$14</f>
        <v>130.49731674181939</v>
      </c>
      <c r="P177" s="12">
        <f t="shared" si="65"/>
        <v>97.56732386929923</v>
      </c>
      <c r="Q177" s="12">
        <f>O177-'Surv-rate CEA'!M175*'Unit cost and utilities'!$H$3-('Surv-rate CEA'!L174-'Surv-rate CEA'!L175)*'Unit cost and utilities'!$G$14</f>
        <v>126.61254855116189</v>
      </c>
      <c r="R177" s="12">
        <f t="shared" si="66"/>
        <v>94.66284701354202</v>
      </c>
      <c r="S177" s="12">
        <f>'Surv-rate CEA'!Q175*'Unit cost and utilities'!$H$11+'Surv-rate CEA'!P175*'Unit cost and utilities'!$H$11+('Surv-rate CEA'!O174-'Surv-rate CEA'!O175)*'Unit cost and utilities'!$G$14</f>
        <v>76.067857653047355</v>
      </c>
      <c r="T177" s="12">
        <f t="shared" si="67"/>
        <v>56.872719600526779</v>
      </c>
      <c r="U177" s="12">
        <f>S177-'Surv-rate CEA'!P175*'Unit cost and utilities'!$H$11-('Surv-rate CEA'!O174-'Surv-rate CEA'!O175)*'Unit cost and utilities'!$G$14</f>
        <v>1.5278329608453483</v>
      </c>
      <c r="V177" s="12">
        <f t="shared" si="68"/>
        <v>1.1422960795730932</v>
      </c>
      <c r="W177" s="12">
        <f>'Surv-rate CEA'!T175*'Unit cost and utilities'!$H$4+'Surv-rate CEA'!S175*'Unit cost and utilities'!$H$4+('Surv-rate CEA'!R174-'Surv-rate CEA'!R175)*'Unit cost and utilities'!$G$14</f>
        <v>130.49731674181939</v>
      </c>
      <c r="X177" s="12">
        <f t="shared" si="69"/>
        <v>97.56732386929923</v>
      </c>
      <c r="Y177" s="12">
        <f>W177-'Surv-rate CEA'!S175*'Unit cost and utilities'!$H$4-('Surv-rate CEA'!R174-'Surv-rate CEA'!R175)*'Unit cost and utilities'!$G$14</f>
        <v>126.61254855116189</v>
      </c>
      <c r="Z177" s="12">
        <f t="shared" si="70"/>
        <v>94.66284701354202</v>
      </c>
      <c r="AA177" s="12">
        <f>'Surv-rate CEA'!W175*'Unit cost and utilities'!$H$6+'Surv-rate CEA'!V175*'Unit cost and utilities'!$H$6+('Surv-rate CEA'!U174-'Surv-rate CEA'!U175)*'Unit cost and utilities'!$G$14</f>
        <v>80.952358542215222</v>
      </c>
      <c r="AB177" s="12">
        <f t="shared" si="71"/>
        <v>60.524654307630222</v>
      </c>
      <c r="AC177" s="12">
        <f>AA177-'Surv-rate CEA'!V175*'Unit cost and utilities'!$H$6-('Surv-rate CEA'!U174-'Surv-rate CEA'!U175)*'Unit cost and utilities'!$G$14</f>
        <v>4.5527089893600241</v>
      </c>
      <c r="AD177" s="12">
        <f t="shared" si="72"/>
        <v>3.4038679379620667</v>
      </c>
      <c r="AE177" s="12">
        <f>'Surv-rate CEA'!Z175*'Unit cost and utilities'!$H$12+'Surv-rate CEA'!Y175*'Unit cost and utilities'!$H$12+('Surv-rate CEA'!X174-'Surv-rate CEA'!X175)*'Unit cost and utilities'!$G$14</f>
        <v>76.067857653047355</v>
      </c>
      <c r="AF177" s="12">
        <f t="shared" si="73"/>
        <v>56.872719600526779</v>
      </c>
      <c r="AG177" s="12">
        <f>AE177-'Surv-rate CEA'!Y175*'Unit cost and utilities'!$H$12-('Surv-rate CEA'!X174-'Surv-rate CEA'!X175)*'Unit cost and utilities'!$G$14</f>
        <v>1.5278329608453483</v>
      </c>
      <c r="AH177" s="12">
        <f t="shared" si="74"/>
        <v>1.1422960795730932</v>
      </c>
      <c r="AI177" s="12">
        <f>'Surv-rate CEA'!AC175*'Unit cost and utilities'!$H$5+'Surv-rate CEA'!AB175*'Unit cost and utilities'!$H$5+('Surv-rate CEA'!AA174-'Surv-rate CEA'!AA175)*'Unit cost and utilities'!$G$14</f>
        <v>134.60617186525232</v>
      </c>
      <c r="AJ177" s="12">
        <f t="shared" si="75"/>
        <v>100.63934104612092</v>
      </c>
      <c r="AK177" s="12">
        <f>AI177-'Surv-rate CEA'!AB175*'Unit cost and utilities'!$H$5-('Surv-rate CEA'!AA174-'Surv-rate CEA'!AA175)*'Unit cost and utilities'!$G$14</f>
        <v>2.8350878166841653</v>
      </c>
      <c r="AL177" s="12">
        <f t="shared" si="76"/>
        <v>2.1196752401858765</v>
      </c>
      <c r="AM177" s="12">
        <f>'Surv-rate CEA'!AF175*'Unit cost and utilities'!$H$9+'Surv-rate CEA'!AE175*'Unit cost and utilities'!$H$9+('Surv-rate CEA'!AD174-'Surv-rate CEA'!AD175)*'Unit cost and utilities'!G184</f>
        <v>124.75402700229208</v>
      </c>
      <c r="AN177" s="12">
        <f t="shared" si="77"/>
        <v>93.273309064379404</v>
      </c>
      <c r="AO177" s="12">
        <f>AM177-'Surv-rate CEA'!AE175*'Unit cost and utilities'!$H$9-('Surv-rate CEA'!AD174-'Surv-rate CEA'!AD175)*'Unit cost and utilities'!G184</f>
        <v>3.5636874019876927</v>
      </c>
      <c r="AP177" s="12">
        <f t="shared" si="78"/>
        <v>2.6644183313483443</v>
      </c>
      <c r="AQ177" s="13">
        <f>'Surv-rate CEA'!AI175*'Unit cost and utilities'!$H$4+'Surv-rate CEA'!AH175*'Unit cost and utilities'!$H$4+('Surv-rate CEA'!AG174-'Surv-rate CEA'!AG175)*'Unit cost and utilities'!$G$14</f>
        <v>130.49731674181939</v>
      </c>
      <c r="AR177" s="12">
        <f t="shared" si="79"/>
        <v>97.56732386929923</v>
      </c>
      <c r="AS177" s="13">
        <f>AQ177-'Surv-rate CEA'!AH175*'Unit cost and utilities'!$H$4-('Surv-rate CEA'!AG174-'Surv-rate CEA'!AG175)*'Unit cost and utilities'!$G$14</f>
        <v>126.61254855116189</v>
      </c>
      <c r="AT177" s="12">
        <f t="shared" si="80"/>
        <v>94.66284701354202</v>
      </c>
      <c r="AU177" s="12">
        <f>'Surv-rate CEA'!AL175*'Unit cost and utilities'!$H$8+'Surv-rate CEA'!AK175*'Unit cost and utilities'!$H$8+('Surv-rate CEA'!AJ174-'Surv-rate CEA'!AJ175)*'Unit cost and utilities'!$G$14</f>
        <v>65.011155856696888</v>
      </c>
      <c r="AV177" s="12">
        <f t="shared" si="81"/>
        <v>48.606091350805208</v>
      </c>
      <c r="AW177" s="12">
        <f>AU177-'Surv-rate CEA'!AK175*'Unit cost and utilities'!$H$8-('Surv-rate CEA'!AJ174-'Surv-rate CEA'!AJ175)*'Unit cost and utilities'!$G$14</f>
        <v>5.1150943509325337</v>
      </c>
      <c r="AX177" s="12">
        <f t="shared" si="82"/>
        <v>3.8243396846758757</v>
      </c>
      <c r="AY177" s="12">
        <f>'Surv-rate CEA'!AO175*'Unit cost and utilities'!$H$5+'Surv-rate CEA'!AN175*'Unit cost and utilities'!$H$5+('Surv-rate CEA'!AM174-'Surv-rate CEA'!AM175)*'Unit cost and utilities'!$G$14</f>
        <v>134.60617186525232</v>
      </c>
      <c r="AZ177" s="12">
        <f t="shared" si="83"/>
        <v>100.63934104612092</v>
      </c>
      <c r="BA177" s="12">
        <f>AY177-'Surv-rate CEA'!AN175*'Unit cost and utilities'!$H$5-('Surv-rate CEA'!AM174-'Surv-rate CEA'!AM175)*'Unit cost and utilities'!$G$14</f>
        <v>2.8350878166841653</v>
      </c>
      <c r="BB177" s="12">
        <f t="shared" si="84"/>
        <v>2.1196752401858765</v>
      </c>
    </row>
    <row r="178" spans="1:54">
      <c r="A178" s="12">
        <v>173</v>
      </c>
      <c r="B178" s="12">
        <f t="shared" si="85"/>
        <v>9.8958904109589039</v>
      </c>
      <c r="C178" s="12">
        <f>'Surv-rate CEA'!D176*'Unit cost and utilities'!$H$7+'Surv-rate CEA'!E176*'Unit cost and utilities'!$H$7+'Unit cost and utilities'!$G$14*('Surv-rate CEA'!C175-'Surv-rate CEA'!C176)</f>
        <v>83.874796968695733</v>
      </c>
      <c r="D178" s="12">
        <f t="shared" si="59"/>
        <v>62.603081803734966</v>
      </c>
      <c r="E178" s="12">
        <f>C178-'Surv-rate CEA'!E176*'Unit cost and utilities'!$H$7-'Unit cost and utilities'!$G$14*('Surv-rate CEA'!C175-'Surv-rate CEA'!C176)</f>
        <v>0.67237404828159164</v>
      </c>
      <c r="F178" s="12">
        <f t="shared" si="60"/>
        <v>0.5018514389130625</v>
      </c>
      <c r="G178" s="12">
        <f>'Surv-rate CEA'!G176*'Unit cost and utilities'!$H$4+'Surv-rate CEA'!H176*'Unit cost and utilities'!$H$4+('Surv-rate CEA'!F175-'Surv-rate CEA'!F176)*'Unit cost and utilities'!$G$14</f>
        <v>129.06832381844114</v>
      </c>
      <c r="H178" s="12">
        <f t="shared" si="61"/>
        <v>96.334955508655597</v>
      </c>
      <c r="I178" s="12">
        <f>G178-'Surv-rate CEA'!H176*'Unit cost and utilities'!$H$4-('Surv-rate CEA'!F175-'Surv-rate CEA'!F176)*'Unit cost and utilities'!$G$14</f>
        <v>0.58331365750872699</v>
      </c>
      <c r="J178" s="12">
        <f t="shared" si="62"/>
        <v>0.43537789584019931</v>
      </c>
      <c r="K178" s="12">
        <f>'Surv-rate CEA'!K176*'Unit cost and utilities'!$H$10+'Surv-rate CEA'!J176*'Unit cost and utilities'!$H$10+('Surv-rate CEA'!I175-'Surv-rate CEA'!I176)*'Unit cost and utilities'!$G$14</f>
        <v>75.277087929071854</v>
      </c>
      <c r="L178" s="12">
        <f t="shared" si="63"/>
        <v>56.185861115461087</v>
      </c>
      <c r="M178" s="12">
        <f>K178-'Surv-rate CEA'!J176*'Unit cost and utilities'!$H$10-('Surv-rate CEA'!I175-'Surv-rate CEA'!I176)*'Unit cost and utilities'!$G$14</f>
        <v>1.4915887991092376</v>
      </c>
      <c r="N178" s="12">
        <f t="shared" si="64"/>
        <v>1.1133029108019366</v>
      </c>
      <c r="O178" s="12">
        <f>'Surv-rate CEA'!N176*'Unit cost and utilities'!$H$3+'Surv-rate CEA'!M176*'Unit cost and utilities'!$H$3+('Surv-rate CEA'!L175-'Surv-rate CEA'!L176)*'Unit cost and utilities'!$G$14</f>
        <v>129.06832381844114</v>
      </c>
      <c r="P178" s="12">
        <f t="shared" si="65"/>
        <v>96.334955508655597</v>
      </c>
      <c r="Q178" s="12">
        <f>O178-'Surv-rate CEA'!M176*'Unit cost and utilities'!$H$3-('Surv-rate CEA'!L175-'Surv-rate CEA'!L176)*'Unit cost and utilities'!$G$14</f>
        <v>125.24889623563719</v>
      </c>
      <c r="R178" s="12">
        <f t="shared" si="66"/>
        <v>93.484183333326712</v>
      </c>
      <c r="S178" s="12">
        <f>'Surv-rate CEA'!Q176*'Unit cost and utilities'!$H$11+'Surv-rate CEA'!P176*'Unit cost and utilities'!$H$11+('Surv-rate CEA'!O175-'Surv-rate CEA'!O176)*'Unit cost and utilities'!$G$14</f>
        <v>75.277087929071854</v>
      </c>
      <c r="T178" s="12">
        <f t="shared" si="67"/>
        <v>56.185861115461087</v>
      </c>
      <c r="U178" s="12">
        <f>S178-'Surv-rate CEA'!P176*'Unit cost and utilities'!$H$11-('Surv-rate CEA'!O175-'Surv-rate CEA'!O176)*'Unit cost and utilities'!$G$14</f>
        <v>1.4915887991092376</v>
      </c>
      <c r="V178" s="12">
        <f t="shared" si="68"/>
        <v>1.1133029108019366</v>
      </c>
      <c r="W178" s="12">
        <f>'Surv-rate CEA'!T176*'Unit cost and utilities'!$H$4+'Surv-rate CEA'!S176*'Unit cost and utilities'!$H$4+('Surv-rate CEA'!R175-'Surv-rate CEA'!R176)*'Unit cost and utilities'!$G$14</f>
        <v>129.06832381844114</v>
      </c>
      <c r="X178" s="12">
        <f t="shared" si="69"/>
        <v>96.334955508655597</v>
      </c>
      <c r="Y178" s="12">
        <f>W178-'Surv-rate CEA'!S176*'Unit cost and utilities'!$H$4-('Surv-rate CEA'!R175-'Surv-rate CEA'!R176)*'Unit cost and utilities'!$G$14</f>
        <v>125.24889623563719</v>
      </c>
      <c r="Z178" s="12">
        <f t="shared" si="70"/>
        <v>93.484183333326712</v>
      </c>
      <c r="AA178" s="12">
        <f>'Surv-rate CEA'!W176*'Unit cost and utilities'!$H$6+'Surv-rate CEA'!V176*'Unit cost and utilities'!$H$6+('Surv-rate CEA'!U175-'Surv-rate CEA'!U176)*'Unit cost and utilities'!$G$14</f>
        <v>80.120708490079195</v>
      </c>
      <c r="AB178" s="12">
        <f t="shared" si="71"/>
        <v>59.801077904840227</v>
      </c>
      <c r="AC178" s="12">
        <f>AA178-'Surv-rate CEA'!V176*'Unit cost and utilities'!$H$6-('Surv-rate CEA'!U175-'Surv-rate CEA'!U176)*'Unit cost and utilities'!$G$14</f>
        <v>4.4554958893312966</v>
      </c>
      <c r="AD178" s="12">
        <f t="shared" si="72"/>
        <v>3.3255254703044486</v>
      </c>
      <c r="AE178" s="12">
        <f>'Surv-rate CEA'!Z176*'Unit cost and utilities'!$H$12+'Surv-rate CEA'!Y176*'Unit cost and utilities'!$H$12+('Surv-rate CEA'!X175-'Surv-rate CEA'!X176)*'Unit cost and utilities'!$G$14</f>
        <v>75.277087929071854</v>
      </c>
      <c r="AF178" s="12">
        <f t="shared" si="73"/>
        <v>56.185861115461087</v>
      </c>
      <c r="AG178" s="12">
        <f>AE178-'Surv-rate CEA'!Y176*'Unit cost and utilities'!$H$12-('Surv-rate CEA'!X175-'Surv-rate CEA'!X176)*'Unit cost and utilities'!$G$14</f>
        <v>1.4915887991092376</v>
      </c>
      <c r="AH178" s="12">
        <f t="shared" si="74"/>
        <v>1.1133029108019366</v>
      </c>
      <c r="AI178" s="12">
        <f>'Surv-rate CEA'!AC176*'Unit cost and utilities'!$H$5+'Surv-rate CEA'!AB176*'Unit cost and utilities'!$H$5+('Surv-rate CEA'!AA175-'Surv-rate CEA'!AA176)*'Unit cost and utilities'!$G$14</f>
        <v>133.14344741778979</v>
      </c>
      <c r="AJ178" s="12">
        <f t="shared" si="75"/>
        <v>99.376575938992616</v>
      </c>
      <c r="AK178" s="12">
        <f>AI178-'Surv-rate CEA'!AB176*'Unit cost and utilities'!$H$5-('Surv-rate CEA'!AA175-'Surv-rate CEA'!AA176)*'Unit cost and utilities'!$G$14</f>
        <v>2.7659706163286497</v>
      </c>
      <c r="AL178" s="12">
        <f t="shared" si="76"/>
        <v>2.0644852925888677</v>
      </c>
      <c r="AM178" s="12">
        <f>'Surv-rate CEA'!AF176*'Unit cost and utilities'!$H$9+'Surv-rate CEA'!AE176*'Unit cost and utilities'!$H$9+('Surv-rate CEA'!AD175-'Surv-rate CEA'!AD176)*'Unit cost and utilities'!G185</f>
        <v>123.62216637778963</v>
      </c>
      <c r="AN178" s="12">
        <f t="shared" si="77"/>
        <v>92.270012854900173</v>
      </c>
      <c r="AO178" s="12">
        <f>AM178-'Surv-rate CEA'!AE176*'Unit cost and utilities'!$H$9-('Surv-rate CEA'!AD175-'Surv-rate CEA'!AD176)*'Unit cost and utilities'!G185</f>
        <v>3.4856462884093702</v>
      </c>
      <c r="AP178" s="12">
        <f t="shared" si="78"/>
        <v>2.6016420619607517</v>
      </c>
      <c r="AQ178" s="13">
        <f>'Surv-rate CEA'!AI176*'Unit cost and utilities'!$H$4+'Surv-rate CEA'!AH176*'Unit cost and utilities'!$H$4+('Surv-rate CEA'!AG175-'Surv-rate CEA'!AG176)*'Unit cost and utilities'!$G$14</f>
        <v>129.06832381844114</v>
      </c>
      <c r="AR178" s="12">
        <f t="shared" si="79"/>
        <v>96.334955508655597</v>
      </c>
      <c r="AS178" s="13">
        <f>AQ178-'Surv-rate CEA'!AH176*'Unit cost and utilities'!$H$4-('Surv-rate CEA'!AG175-'Surv-rate CEA'!AG176)*'Unit cost and utilities'!$G$14</f>
        <v>125.24889623563719</v>
      </c>
      <c r="AT178" s="12">
        <f t="shared" si="80"/>
        <v>93.484183333326712</v>
      </c>
      <c r="AU178" s="12">
        <f>'Surv-rate CEA'!AL176*'Unit cost and utilities'!$H$8+'Surv-rate CEA'!AK176*'Unit cost and utilities'!$H$8+('Surv-rate CEA'!AJ175-'Surv-rate CEA'!AJ176)*'Unit cost and utilities'!$G$14</f>
        <v>64.315622378672899</v>
      </c>
      <c r="AV178" s="12">
        <f t="shared" si="81"/>
        <v>48.004362627940878</v>
      </c>
      <c r="AW178" s="12">
        <f>AU178-'Surv-rate CEA'!AK176*'Unit cost and utilities'!$H$8-('Surv-rate CEA'!AJ175-'Surv-rate CEA'!AJ176)*'Unit cost and utilities'!$G$14</f>
        <v>5.0072178986502367</v>
      </c>
      <c r="AX178" s="12">
        <f t="shared" si="82"/>
        <v>3.7373237616935255</v>
      </c>
      <c r="AY178" s="12">
        <f>'Surv-rate CEA'!AO176*'Unit cost and utilities'!$H$5+'Surv-rate CEA'!AN176*'Unit cost and utilities'!$H$5+('Surv-rate CEA'!AM175-'Surv-rate CEA'!AM176)*'Unit cost and utilities'!$G$14</f>
        <v>133.14344741778979</v>
      </c>
      <c r="AZ178" s="12">
        <f t="shared" si="83"/>
        <v>99.376575938992616</v>
      </c>
      <c r="BA178" s="12">
        <f>AY178-'Surv-rate CEA'!AN176*'Unit cost and utilities'!$H$5-('Surv-rate CEA'!AM175-'Surv-rate CEA'!AM176)*'Unit cost and utilities'!$G$14</f>
        <v>2.7659706163286497</v>
      </c>
      <c r="BB178" s="12">
        <f t="shared" si="84"/>
        <v>2.0644852925888677</v>
      </c>
    </row>
    <row r="179" spans="1:54">
      <c r="A179" s="12">
        <v>174</v>
      </c>
      <c r="B179" s="12">
        <f t="shared" si="85"/>
        <v>9.9534246575342458</v>
      </c>
      <c r="C179" s="12">
        <f>'Surv-rate CEA'!D177*'Unit cost and utilities'!$H$7+'Surv-rate CEA'!E177*'Unit cost and utilities'!$H$7+'Unit cost and utilities'!$G$14*('Surv-rate CEA'!C176-'Surv-rate CEA'!C177)</f>
        <v>83.024115572164249</v>
      </c>
      <c r="D179" s="12">
        <f t="shared" si="59"/>
        <v>61.862847872463547</v>
      </c>
      <c r="E179" s="12">
        <f>C179-'Surv-rate CEA'!E177*'Unit cost and utilities'!$H$7-'Unit cost and utilities'!$G$14*('Surv-rate CEA'!C176-'Surv-rate CEA'!C177)</f>
        <v>0.65538963657536975</v>
      </c>
      <c r="F179" s="12">
        <f t="shared" si="60"/>
        <v>0.4883432856253716</v>
      </c>
      <c r="G179" s="12">
        <f>'Surv-rate CEA'!G177*'Unit cost and utilities'!$H$4+'Surv-rate CEA'!H177*'Unit cost and utilities'!$H$4+('Surv-rate CEA'!F176-'Surv-rate CEA'!F177)*'Unit cost and utilities'!$G$14</f>
        <v>127.66070153226686</v>
      </c>
      <c r="H179" s="12">
        <f t="shared" si="61"/>
        <v>95.122417188752351</v>
      </c>
      <c r="I179" s="12">
        <f>G179-'Surv-rate CEA'!H177*'Unit cost and utilities'!$H$4-('Surv-rate CEA'!F176-'Surv-rate CEA'!F177)*'Unit cost and utilities'!$G$14</f>
        <v>0.56734128613433832</v>
      </c>
      <c r="J179" s="12">
        <f t="shared" si="62"/>
        <v>0.42273678477658577</v>
      </c>
      <c r="K179" s="12">
        <f>'Surv-rate CEA'!K177*'Unit cost and utilities'!$H$10+'Surv-rate CEA'!J177*'Unit cost and utilities'!$H$10+('Surv-rate CEA'!I176-'Surv-rate CEA'!I177)*'Unit cost and utilities'!$G$14</f>
        <v>74.4976751403088</v>
      </c>
      <c r="L179" s="12">
        <f t="shared" si="63"/>
        <v>55.509634909044244</v>
      </c>
      <c r="M179" s="12">
        <f>K179-'Surv-rate CEA'!J177*'Unit cost and utilities'!$H$10-('Surv-rate CEA'!I176-'Surv-rate CEA'!I177)*'Unit cost and utilities'!$G$14</f>
        <v>1.4563326858144885</v>
      </c>
      <c r="N179" s="12">
        <f t="shared" si="64"/>
        <v>1.0851411878748598</v>
      </c>
      <c r="O179" s="12">
        <f>'Surv-rate CEA'!N177*'Unit cost and utilities'!$H$3+'Surv-rate CEA'!M177*'Unit cost and utilities'!$H$3+('Surv-rate CEA'!L176-'Surv-rate CEA'!L177)*'Unit cost and utilities'!$G$14</f>
        <v>127.66070153226686</v>
      </c>
      <c r="P179" s="12">
        <f t="shared" si="65"/>
        <v>95.122417188752351</v>
      </c>
      <c r="Q179" s="12">
        <f>O179-'Surv-rate CEA'!M177*'Unit cost and utilities'!$H$3-('Surv-rate CEA'!L176-'Surv-rate CEA'!L177)*'Unit cost and utilities'!$G$14</f>
        <v>123.90516702336984</v>
      </c>
      <c r="R179" s="12">
        <f t="shared" si="66"/>
        <v>92.324096985006918</v>
      </c>
      <c r="S179" s="12">
        <f>'Surv-rate CEA'!Q177*'Unit cost and utilities'!$H$11+'Surv-rate CEA'!P177*'Unit cost and utilities'!$H$11+('Surv-rate CEA'!O176-'Surv-rate CEA'!O177)*'Unit cost and utilities'!$G$14</f>
        <v>74.4976751403088</v>
      </c>
      <c r="T179" s="12">
        <f t="shared" si="67"/>
        <v>55.509634909044244</v>
      </c>
      <c r="U179" s="12">
        <f>S179-'Surv-rate CEA'!P177*'Unit cost and utilities'!$H$11-('Surv-rate CEA'!O176-'Surv-rate CEA'!O177)*'Unit cost and utilities'!$G$14</f>
        <v>1.4563326858144885</v>
      </c>
      <c r="V179" s="12">
        <f t="shared" si="68"/>
        <v>1.0851411878748598</v>
      </c>
      <c r="W179" s="12">
        <f>'Surv-rate CEA'!T177*'Unit cost and utilities'!$H$4+'Surv-rate CEA'!S177*'Unit cost and utilities'!$H$4+('Surv-rate CEA'!R176-'Surv-rate CEA'!R177)*'Unit cost and utilities'!$G$14</f>
        <v>127.66070153226686</v>
      </c>
      <c r="X179" s="12">
        <f t="shared" si="69"/>
        <v>95.122417188752351</v>
      </c>
      <c r="Y179" s="12">
        <f>W179-'Surv-rate CEA'!S177*'Unit cost and utilities'!$H$4-('Surv-rate CEA'!R176-'Surv-rate CEA'!R177)*'Unit cost and utilities'!$G$14</f>
        <v>123.90516702336984</v>
      </c>
      <c r="Z179" s="12">
        <f t="shared" si="70"/>
        <v>92.324096985006918</v>
      </c>
      <c r="AA179" s="12">
        <f>'Surv-rate CEA'!W177*'Unit cost and utilities'!$H$6+'Surv-rate CEA'!V177*'Unit cost and utilities'!$H$6+('Surv-rate CEA'!U176-'Surv-rate CEA'!U177)*'Unit cost and utilities'!$G$14</f>
        <v>79.300885244446192</v>
      </c>
      <c r="AB179" s="12">
        <f t="shared" si="71"/>
        <v>59.088598128633841</v>
      </c>
      <c r="AC179" s="12">
        <f>AA179-'Surv-rate CEA'!V177*'Unit cost and utilities'!$H$6-('Surv-rate CEA'!U176-'Surv-rate CEA'!U177)*'Unit cost and utilities'!$G$14</f>
        <v>4.3606899499976475</v>
      </c>
      <c r="AD179" s="12">
        <f t="shared" si="72"/>
        <v>3.2492330347223835</v>
      </c>
      <c r="AE179" s="12">
        <f>'Surv-rate CEA'!Z177*'Unit cost and utilities'!$H$12+'Surv-rate CEA'!Y177*'Unit cost and utilities'!$H$12+('Surv-rate CEA'!X176-'Surv-rate CEA'!X177)*'Unit cost and utilities'!$G$14</f>
        <v>74.4976751403088</v>
      </c>
      <c r="AF179" s="12">
        <f t="shared" si="73"/>
        <v>55.509634909044244</v>
      </c>
      <c r="AG179" s="12">
        <f>AE179-'Surv-rate CEA'!Y177*'Unit cost and utilities'!$H$12-('Surv-rate CEA'!X176-'Surv-rate CEA'!X177)*'Unit cost and utilities'!$G$14</f>
        <v>1.4563326858144885</v>
      </c>
      <c r="AH179" s="12">
        <f t="shared" si="74"/>
        <v>1.0851411878748598</v>
      </c>
      <c r="AI179" s="12">
        <f>'Surv-rate CEA'!AC177*'Unit cost and utilities'!$H$5+'Surv-rate CEA'!AB177*'Unit cost and utilities'!$H$5+('Surv-rate CEA'!AA176-'Surv-rate CEA'!AA177)*'Unit cost and utilities'!$G$14</f>
        <v>131.70245965975789</v>
      </c>
      <c r="AJ179" s="12">
        <f t="shared" si="75"/>
        <v>98.134008055516134</v>
      </c>
      <c r="AK179" s="12">
        <f>AI179-'Surv-rate CEA'!AB177*'Unit cost and utilities'!$H$5-('Surv-rate CEA'!AA176-'Surv-rate CEA'!AA177)*'Unit cost and utilities'!$G$14</f>
        <v>2.6987851751321981</v>
      </c>
      <c r="AL179" s="12">
        <f t="shared" si="76"/>
        <v>2.010916172717875</v>
      </c>
      <c r="AM179" s="12">
        <f>'Surv-rate CEA'!AF177*'Unit cost and utilities'!$H$9+'Surv-rate CEA'!AE177*'Unit cost and utilities'!$H$9+('Surv-rate CEA'!AD176-'Surv-rate CEA'!AD177)*'Unit cost and utilities'!G186</f>
        <v>122.5047415218291</v>
      </c>
      <c r="AN179" s="12">
        <f t="shared" si="77"/>
        <v>91.280613303651336</v>
      </c>
      <c r="AO179" s="12">
        <f>AM179-'Surv-rate CEA'!AE177*'Unit cost and utilities'!$H$9-('Surv-rate CEA'!AD176-'Surv-rate CEA'!AD177)*'Unit cost and utilities'!G186</f>
        <v>3.4095827421081566</v>
      </c>
      <c r="AP179" s="12">
        <f t="shared" si="78"/>
        <v>2.5405449613043753</v>
      </c>
      <c r="AQ179" s="13">
        <f>'Surv-rate CEA'!AI177*'Unit cost and utilities'!$H$4+'Surv-rate CEA'!AH177*'Unit cost and utilities'!$H$4+('Surv-rate CEA'!AG176-'Surv-rate CEA'!AG177)*'Unit cost and utilities'!$G$14</f>
        <v>127.66070153226686</v>
      </c>
      <c r="AR179" s="12">
        <f t="shared" si="79"/>
        <v>95.122417188752351</v>
      </c>
      <c r="AS179" s="13">
        <f>AQ179-'Surv-rate CEA'!AH177*'Unit cost and utilities'!$H$4-('Surv-rate CEA'!AG176-'Surv-rate CEA'!AG177)*'Unit cost and utilities'!$G$14</f>
        <v>123.90516702336984</v>
      </c>
      <c r="AT179" s="12">
        <f t="shared" si="80"/>
        <v>92.324096985006918</v>
      </c>
      <c r="AU179" s="12">
        <f>'Surv-rate CEA'!AL177*'Unit cost and utilities'!$H$8+'Surv-rate CEA'!AK177*'Unit cost and utilities'!$H$8+('Surv-rate CEA'!AJ176-'Surv-rate CEA'!AJ177)*'Unit cost and utilities'!$G$14</f>
        <v>63.630320110840472</v>
      </c>
      <c r="AV179" s="12">
        <f t="shared" si="81"/>
        <v>47.41216194795377</v>
      </c>
      <c r="AW179" s="12">
        <f>AU179-'Surv-rate CEA'!AK177*'Unit cost and utilities'!$H$8-('Surv-rate CEA'!AJ176-'Surv-rate CEA'!AJ177)*'Unit cost and utilities'!$G$14</f>
        <v>4.9019825475427119</v>
      </c>
      <c r="AX179" s="12">
        <f t="shared" si="82"/>
        <v>3.6525604461094416</v>
      </c>
      <c r="AY179" s="12">
        <f>'Surv-rate CEA'!AO177*'Unit cost and utilities'!$H$5+'Surv-rate CEA'!AN177*'Unit cost and utilities'!$H$5+('Surv-rate CEA'!AM176-'Surv-rate CEA'!AM177)*'Unit cost and utilities'!$G$14</f>
        <v>131.70245965975789</v>
      </c>
      <c r="AZ179" s="12">
        <f t="shared" si="83"/>
        <v>98.134008055516134</v>
      </c>
      <c r="BA179" s="12">
        <f>AY179-'Surv-rate CEA'!AN177*'Unit cost and utilities'!$H$5-('Surv-rate CEA'!AM176-'Surv-rate CEA'!AM177)*'Unit cost and utilities'!$G$14</f>
        <v>2.6987851751321981</v>
      </c>
      <c r="BB179" s="12">
        <f t="shared" si="84"/>
        <v>2.010916172717875</v>
      </c>
    </row>
    <row r="180" spans="1:54">
      <c r="A180" s="12">
        <v>175</v>
      </c>
      <c r="B180" s="12">
        <f t="shared" si="85"/>
        <v>10.010958904109589</v>
      </c>
      <c r="C180" s="12">
        <f>'Surv-rate CEA'!D178*'Unit cost and utilities'!$H$7+'Surv-rate CEA'!E178*'Unit cost and utilities'!$H$7+'Unit cost and utilities'!$G$14*('Surv-rate CEA'!C177-'Surv-rate CEA'!C178)</f>
        <v>82.185391265202043</v>
      </c>
      <c r="D180" s="12">
        <f t="shared" si="59"/>
        <v>61.133843113130091</v>
      </c>
      <c r="E180" s="12">
        <f>C180-'Surv-rate CEA'!E178*'Unit cost and utilities'!$H$7-'Unit cost and utilities'!$G$14*('Surv-rate CEA'!C177-'Surv-rate CEA'!C178)</f>
        <v>0.63889532949925343</v>
      </c>
      <c r="F180" s="12">
        <f t="shared" si="60"/>
        <v>0.47524415517209367</v>
      </c>
      <c r="G180" s="12">
        <f>'Surv-rate CEA'!G178*'Unit cost and utilities'!$H$4+'Surv-rate CEA'!H178*'Unit cost and utilities'!$H$4+('Surv-rate CEA'!F177-'Surv-rate CEA'!F178)*'Unit cost and utilities'!$G$14</f>
        <v>126.27403922317195</v>
      </c>
      <c r="H180" s="12">
        <f t="shared" si="61"/>
        <v>93.929312549238631</v>
      </c>
      <c r="I180" s="12">
        <f>G180-'Surv-rate CEA'!H178*'Unit cost and utilities'!$H$4-('Surv-rate CEA'!F177-'Surv-rate CEA'!F178)*'Unit cost and utilities'!$G$14</f>
        <v>0.55186504800419334</v>
      </c>
      <c r="J180" s="12">
        <f t="shared" si="62"/>
        <v>0.41050642632388545</v>
      </c>
      <c r="K180" s="12">
        <f>'Surv-rate CEA'!K178*'Unit cost and utilities'!$H$10+'Surv-rate CEA'!J178*'Unit cost and utilities'!$H$10+('Surv-rate CEA'!I177-'Surv-rate CEA'!I178)*'Unit cost and utilities'!$G$14</f>
        <v>73.729408029337236</v>
      </c>
      <c r="L180" s="12">
        <f t="shared" si="63"/>
        <v>54.843835308208966</v>
      </c>
      <c r="M180" s="12">
        <f>K180-'Surv-rate CEA'!J178*'Unit cost and utilities'!$H$10-('Surv-rate CEA'!I177-'Surv-rate CEA'!I178)*'Unit cost and utilities'!$G$14</f>
        <v>1.4220340471304418</v>
      </c>
      <c r="N180" s="12">
        <f t="shared" si="64"/>
        <v>1.057784175514543</v>
      </c>
      <c r="O180" s="12">
        <f>'Surv-rate CEA'!N178*'Unit cost and utilities'!$H$3+'Surv-rate CEA'!M178*'Unit cost and utilities'!$H$3+('Surv-rate CEA'!L177-'Surv-rate CEA'!L178)*'Unit cost and utilities'!$G$14</f>
        <v>126.27403922317195</v>
      </c>
      <c r="P180" s="12">
        <f t="shared" si="65"/>
        <v>93.929312549238631</v>
      </c>
      <c r="Q180" s="12">
        <f>O180-'Surv-rate CEA'!M178*'Unit cost and utilities'!$H$3-('Surv-rate CEA'!L177-'Surv-rate CEA'!L178)*'Unit cost and utilities'!$G$14</f>
        <v>122.58099019233347</v>
      </c>
      <c r="R180" s="12">
        <f t="shared" si="66"/>
        <v>91.182227251173387</v>
      </c>
      <c r="S180" s="12">
        <f>'Surv-rate CEA'!Q178*'Unit cost and utilities'!$H$11+'Surv-rate CEA'!P178*'Unit cost and utilities'!$H$11+('Surv-rate CEA'!O177-'Surv-rate CEA'!O178)*'Unit cost and utilities'!$G$14</f>
        <v>73.729408029337236</v>
      </c>
      <c r="T180" s="12">
        <f t="shared" si="67"/>
        <v>54.843835308208966</v>
      </c>
      <c r="U180" s="12">
        <f>S180-'Surv-rate CEA'!P178*'Unit cost and utilities'!$H$11-('Surv-rate CEA'!O177-'Surv-rate CEA'!O178)*'Unit cost and utilities'!$G$14</f>
        <v>1.4220340471304418</v>
      </c>
      <c r="V180" s="12">
        <f t="shared" si="68"/>
        <v>1.057784175514543</v>
      </c>
      <c r="W180" s="12">
        <f>'Surv-rate CEA'!T178*'Unit cost and utilities'!$H$4+'Surv-rate CEA'!S178*'Unit cost and utilities'!$H$4+('Surv-rate CEA'!R177-'Surv-rate CEA'!R178)*'Unit cost and utilities'!$G$14</f>
        <v>126.27403922317195</v>
      </c>
      <c r="X180" s="12">
        <f t="shared" si="69"/>
        <v>93.929312549238631</v>
      </c>
      <c r="Y180" s="12">
        <f>W180-'Surv-rate CEA'!S178*'Unit cost and utilities'!$H$4-('Surv-rate CEA'!R177-'Surv-rate CEA'!R178)*'Unit cost and utilities'!$G$14</f>
        <v>122.58099019233347</v>
      </c>
      <c r="Z180" s="12">
        <f t="shared" si="70"/>
        <v>91.182227251173387</v>
      </c>
      <c r="AA180" s="12">
        <f>'Surv-rate CEA'!W178*'Unit cost and utilities'!$H$6+'Surv-rate CEA'!V178*'Unit cost and utilities'!$H$6+('Surv-rate CEA'!U177-'Surv-rate CEA'!U178)*'Unit cost and utilities'!$G$14</f>
        <v>78.492670664920524</v>
      </c>
      <c r="AB180" s="12">
        <f t="shared" si="71"/>
        <v>58.387002119093012</v>
      </c>
      <c r="AC180" s="12">
        <f>AA180-'Surv-rate CEA'!V178*'Unit cost and utilities'!$H$6-('Surv-rate CEA'!U177-'Surv-rate CEA'!U178)*'Unit cost and utilities'!$G$14</f>
        <v>4.2682229839486823</v>
      </c>
      <c r="AD180" s="12">
        <f t="shared" si="72"/>
        <v>3.1749301214686287</v>
      </c>
      <c r="AE180" s="12">
        <f>'Surv-rate CEA'!Z178*'Unit cost and utilities'!$H$12+'Surv-rate CEA'!Y178*'Unit cost and utilities'!$H$12+('Surv-rate CEA'!X177-'Surv-rate CEA'!X178)*'Unit cost and utilities'!$G$14</f>
        <v>73.729408029337236</v>
      </c>
      <c r="AF180" s="12">
        <f t="shared" si="73"/>
        <v>54.843835308208966</v>
      </c>
      <c r="AG180" s="12">
        <f>AE180-'Surv-rate CEA'!Y178*'Unit cost and utilities'!$H$12-('Surv-rate CEA'!X177-'Surv-rate CEA'!X178)*'Unit cost and utilities'!$G$14</f>
        <v>1.4220340471304418</v>
      </c>
      <c r="AH180" s="12">
        <f t="shared" si="74"/>
        <v>1.057784175514543</v>
      </c>
      <c r="AI180" s="12">
        <f>'Surv-rate CEA'!AC178*'Unit cost and utilities'!$H$5+'Surv-rate CEA'!AB178*'Unit cost and utilities'!$H$5+('Surv-rate CEA'!AA177-'Surv-rate CEA'!AA178)*'Unit cost and utilities'!$G$14</f>
        <v>130.28279314997454</v>
      </c>
      <c r="AJ180" s="12">
        <f t="shared" si="75"/>
        <v>96.911235855407256</v>
      </c>
      <c r="AK180" s="12">
        <f>AI180-'Surv-rate CEA'!AB178*'Unit cost and utilities'!$H$5-('Surv-rate CEA'!AA177-'Surv-rate CEA'!AA178)*'Unit cost and utilities'!$G$14</f>
        <v>2.6334703338589338</v>
      </c>
      <c r="AL180" s="12">
        <f t="shared" si="76"/>
        <v>1.9589145924207652</v>
      </c>
      <c r="AM180" s="12">
        <f>'Surv-rate CEA'!AF178*'Unit cost and utilities'!$H$9+'Surv-rate CEA'!AE178*'Unit cost and utilities'!$H$9+('Surv-rate CEA'!AD177-'Surv-rate CEA'!AD178)*'Unit cost and utilities'!G187</f>
        <v>121.40151099092836</v>
      </c>
      <c r="AN180" s="12">
        <f t="shared" si="77"/>
        <v>90.304868205437103</v>
      </c>
      <c r="AO180" s="12">
        <f>AM180-'Surv-rate CEA'!AE178*'Unit cost and utilities'!$H$9-('Surv-rate CEA'!AD177-'Surv-rate CEA'!AD178)*'Unit cost and utilities'!G187</f>
        <v>3.3354395424060073</v>
      </c>
      <c r="AP180" s="12">
        <f t="shared" si="78"/>
        <v>2.4810764365748739</v>
      </c>
      <c r="AQ180" s="13">
        <f>'Surv-rate CEA'!AI178*'Unit cost and utilities'!$H$4+'Surv-rate CEA'!AH178*'Unit cost and utilities'!$H$4+('Surv-rate CEA'!AG177-'Surv-rate CEA'!AG178)*'Unit cost and utilities'!$G$14</f>
        <v>126.27403922317195</v>
      </c>
      <c r="AR180" s="12">
        <f t="shared" si="79"/>
        <v>93.929312549238631</v>
      </c>
      <c r="AS180" s="13">
        <f>AQ180-'Surv-rate CEA'!AH178*'Unit cost and utilities'!$H$4-('Surv-rate CEA'!AG177-'Surv-rate CEA'!AG178)*'Unit cost and utilities'!$G$14</f>
        <v>122.58099019233347</v>
      </c>
      <c r="AT180" s="12">
        <f t="shared" si="80"/>
        <v>91.182227251173387</v>
      </c>
      <c r="AU180" s="12">
        <f>'Surv-rate CEA'!AL178*'Unit cost and utilities'!$H$8+'Surv-rate CEA'!AK178*'Unit cost and utilities'!$H$8+('Surv-rate CEA'!AJ177-'Surv-rate CEA'!AJ178)*'Unit cost and utilities'!$G$14</f>
        <v>62.955054784484929</v>
      </c>
      <c r="AV180" s="12">
        <f t="shared" si="81"/>
        <v>46.829301206999006</v>
      </c>
      <c r="AW180" s="12">
        <f>AU180-'Surv-rate CEA'!AK178*'Unit cost and utilities'!$H$8-('Surv-rate CEA'!AJ177-'Surv-rate CEA'!AJ178)*'Unit cost and utilities'!$G$14</f>
        <v>4.7993142596043743</v>
      </c>
      <c r="AX180" s="12">
        <f t="shared" si="82"/>
        <v>3.5699839166123195</v>
      </c>
      <c r="AY180" s="12">
        <f>'Surv-rate CEA'!AO178*'Unit cost and utilities'!$H$5+'Surv-rate CEA'!AN178*'Unit cost and utilities'!$H$5+('Surv-rate CEA'!AM177-'Surv-rate CEA'!AM178)*'Unit cost and utilities'!$G$14</f>
        <v>130.28279314997454</v>
      </c>
      <c r="AZ180" s="12">
        <f t="shared" si="83"/>
        <v>96.911235855407256</v>
      </c>
      <c r="BA180" s="12">
        <f>AY180-'Surv-rate CEA'!AN178*'Unit cost and utilities'!$H$5-('Surv-rate CEA'!AM177-'Surv-rate CEA'!AM178)*'Unit cost and utilities'!$G$14</f>
        <v>2.6334703338589338</v>
      </c>
      <c r="BB180" s="12">
        <f t="shared" si="84"/>
        <v>1.9589145924207652</v>
      </c>
    </row>
    <row r="181" spans="1:54">
      <c r="A181" s="12">
        <v>176</v>
      </c>
      <c r="B181" s="12">
        <f t="shared" si="85"/>
        <v>10.068493150684931</v>
      </c>
      <c r="C181" s="12">
        <f>'Surv-rate CEA'!D179*'Unit cost and utilities'!$H$7+'Surv-rate CEA'!E179*'Unit cost and utilities'!$H$7+'Unit cost and utilities'!$G$14*('Surv-rate CEA'!C178-'Surv-rate CEA'!C179)</f>
        <v>81.358405881359872</v>
      </c>
      <c r="D181" s="12">
        <f t="shared" si="59"/>
        <v>60.41585438061405</v>
      </c>
      <c r="E181" s="12">
        <f>C181-'Surv-rate CEA'!E179*'Unit cost and utilities'!$H$7-'Unit cost and utilities'!$G$14*('Surv-rate CEA'!C178-'Surv-rate CEA'!C179)</f>
        <v>0.62287515604468346</v>
      </c>
      <c r="F181" s="12">
        <f t="shared" si="60"/>
        <v>0.46254021716912302</v>
      </c>
      <c r="G181" s="12">
        <f>'Surv-rate CEA'!G179*'Unit cost and utilities'!$H$4+'Surv-rate CEA'!H179*'Unit cost and utilities'!$H$4+('Surv-rate CEA'!F178-'Surv-rate CEA'!F179)*'Unit cost and utilities'!$G$14</f>
        <v>124.90793594013815</v>
      </c>
      <c r="H181" s="12">
        <f t="shared" si="61"/>
        <v>92.755254813460198</v>
      </c>
      <c r="I181" s="12">
        <f>G181-'Surv-rate CEA'!H179*'Unit cost and utilities'!$H$4-('Surv-rate CEA'!F178-'Surv-rate CEA'!F179)*'Unit cost and utilities'!$G$14</f>
        <v>0.53686764504256335</v>
      </c>
      <c r="J181" s="12">
        <f t="shared" si="62"/>
        <v>0.39867198863081454</v>
      </c>
      <c r="K181" s="12">
        <f>'Surv-rate CEA'!K179*'Unit cost and utilities'!$H$10+'Surv-rate CEA'!J179*'Unit cost and utilities'!$H$10+('Surv-rate CEA'!I178-'Surv-rate CEA'!I179)*'Unit cost and utilities'!$G$14</f>
        <v>72.972080200938692</v>
      </c>
      <c r="L181" s="12">
        <f t="shared" si="63"/>
        <v>54.188261477238186</v>
      </c>
      <c r="M181" s="12">
        <f>K181-'Surv-rate CEA'!J179*'Unit cost and utilities'!$H$10-('Surv-rate CEA'!I178-'Surv-rate CEA'!I179)*'Unit cost and utilities'!$G$14</f>
        <v>1.3886633714688408</v>
      </c>
      <c r="N181" s="12">
        <f t="shared" si="64"/>
        <v>1.0312060951230591</v>
      </c>
      <c r="O181" s="12">
        <f>'Surv-rate CEA'!N179*'Unit cost and utilities'!$H$3+'Surv-rate CEA'!M179*'Unit cost and utilities'!$H$3+('Surv-rate CEA'!L178-'Surv-rate CEA'!L179)*'Unit cost and utilities'!$G$14</f>
        <v>124.90793594013815</v>
      </c>
      <c r="P181" s="12">
        <f t="shared" si="65"/>
        <v>92.755254813460198</v>
      </c>
      <c r="Q181" s="12">
        <f>O181-'Surv-rate CEA'!M179*'Unit cost and utilities'!$H$3-('Surv-rate CEA'!L178-'Surv-rate CEA'!L179)*'Unit cost and utilities'!$G$14</f>
        <v>121.2760034143606</v>
      </c>
      <c r="R181" s="12">
        <f t="shared" si="66"/>
        <v>90.058221799839359</v>
      </c>
      <c r="S181" s="12">
        <f>'Surv-rate CEA'!Q179*'Unit cost and utilities'!$H$11+'Surv-rate CEA'!P179*'Unit cost and utilities'!$H$11+('Surv-rate CEA'!O178-'Surv-rate CEA'!O179)*'Unit cost and utilities'!$G$14</f>
        <v>72.972080200938692</v>
      </c>
      <c r="T181" s="12">
        <f t="shared" si="67"/>
        <v>54.188261477238186</v>
      </c>
      <c r="U181" s="12">
        <f>S181-'Surv-rate CEA'!P179*'Unit cost and utilities'!$H$11-('Surv-rate CEA'!O178-'Surv-rate CEA'!O179)*'Unit cost and utilities'!$G$14</f>
        <v>1.3886633714688408</v>
      </c>
      <c r="V181" s="12">
        <f t="shared" si="68"/>
        <v>1.0312060951230591</v>
      </c>
      <c r="W181" s="12">
        <f>'Surv-rate CEA'!T179*'Unit cost and utilities'!$H$4+'Surv-rate CEA'!S179*'Unit cost and utilities'!$H$4+('Surv-rate CEA'!R178-'Surv-rate CEA'!R179)*'Unit cost and utilities'!$G$14</f>
        <v>124.90793594013815</v>
      </c>
      <c r="X181" s="12">
        <f t="shared" si="69"/>
        <v>92.755254813460198</v>
      </c>
      <c r="Y181" s="12">
        <f>W181-'Surv-rate CEA'!S179*'Unit cost and utilities'!$H$4-('Surv-rate CEA'!R178-'Surv-rate CEA'!R179)*'Unit cost and utilities'!$G$14</f>
        <v>121.2760034143606</v>
      </c>
      <c r="Z181" s="12">
        <f t="shared" si="70"/>
        <v>90.058221799839359</v>
      </c>
      <c r="AA181" s="12">
        <f>'Surv-rate CEA'!W179*'Unit cost and utilities'!$H$6+'Surv-rate CEA'!V179*'Unit cost and utilities'!$H$6+('Surv-rate CEA'!U178-'Surv-rate CEA'!U179)*'Unit cost and utilities'!$G$14</f>
        <v>77.695851594368108</v>
      </c>
      <c r="AB181" s="12">
        <f t="shared" si="71"/>
        <v>57.696081985040536</v>
      </c>
      <c r="AC181" s="12">
        <f>AA181-'Surv-rate CEA'!V179*'Unit cost and utilities'!$H$6-('Surv-rate CEA'!U178-'Surv-rate CEA'!U179)*'Unit cost and utilities'!$G$14</f>
        <v>4.1780289869992</v>
      </c>
      <c r="AD181" s="12">
        <f t="shared" si="72"/>
        <v>3.1025582193020842</v>
      </c>
      <c r="AE181" s="12">
        <f>'Surv-rate CEA'!Z179*'Unit cost and utilities'!$H$12+'Surv-rate CEA'!Y179*'Unit cost and utilities'!$H$12+('Surv-rate CEA'!X178-'Surv-rate CEA'!X179)*'Unit cost and utilities'!$G$14</f>
        <v>72.972080200938692</v>
      </c>
      <c r="AF181" s="12">
        <f t="shared" si="73"/>
        <v>54.188261477238186</v>
      </c>
      <c r="AG181" s="12">
        <f>AE181-'Surv-rate CEA'!Y179*'Unit cost and utilities'!$H$12-('Surv-rate CEA'!X178-'Surv-rate CEA'!X179)*'Unit cost and utilities'!$G$14</f>
        <v>1.3886633714688408</v>
      </c>
      <c r="AH181" s="12">
        <f t="shared" si="74"/>
        <v>1.0312060951230591</v>
      </c>
      <c r="AI181" s="12">
        <f>'Surv-rate CEA'!AC179*'Unit cost and utilities'!$H$5+'Surv-rate CEA'!AB179*'Unit cost and utilities'!$H$5+('Surv-rate CEA'!AA178-'Surv-rate CEA'!AA179)*'Unit cost and utilities'!$G$14</f>
        <v>128.88404222306727</v>
      </c>
      <c r="AJ181" s="12">
        <f t="shared" si="75"/>
        <v>95.707867461028414</v>
      </c>
      <c r="AK181" s="12">
        <f>AI181-'Surv-rate CEA'!AB179*'Unit cost and utilities'!$H$5-('Surv-rate CEA'!AA178-'Surv-rate CEA'!AA179)*'Unit cost and utilities'!$G$14</f>
        <v>2.5699671035128993</v>
      </c>
      <c r="AL181" s="12">
        <f t="shared" si="76"/>
        <v>1.9084292103168796</v>
      </c>
      <c r="AM181" s="12">
        <f>'Surv-rate CEA'!AF179*'Unit cost and utilities'!$H$9+'Surv-rate CEA'!AE179*'Unit cost and utilities'!$H$9+('Surv-rate CEA'!AD178-'Surv-rate CEA'!AD179)*'Unit cost and utilities'!G188</f>
        <v>120.31223838345591</v>
      </c>
      <c r="AN181" s="12">
        <f t="shared" si="77"/>
        <v>89.34254052347346</v>
      </c>
      <c r="AO181" s="12">
        <f>AM181-'Surv-rate CEA'!AE179*'Unit cost and utilities'!$H$9-('Surv-rate CEA'!AD178-'Surv-rate CEA'!AD179)*'Unit cost and utilities'!G188</f>
        <v>3.2631613370950987</v>
      </c>
      <c r="AP181" s="12">
        <f t="shared" si="78"/>
        <v>2.4231875984624698</v>
      </c>
      <c r="AQ181" s="13">
        <f>'Surv-rate CEA'!AI179*'Unit cost and utilities'!$H$4+'Surv-rate CEA'!AH179*'Unit cost and utilities'!$H$4+('Surv-rate CEA'!AG178-'Surv-rate CEA'!AG179)*'Unit cost and utilities'!$G$14</f>
        <v>124.90793594013815</v>
      </c>
      <c r="AR181" s="12">
        <f t="shared" si="79"/>
        <v>92.755254813460198</v>
      </c>
      <c r="AS181" s="13">
        <f>AQ181-'Surv-rate CEA'!AH179*'Unit cost and utilities'!$H$4-('Surv-rate CEA'!AG178-'Surv-rate CEA'!AG179)*'Unit cost and utilities'!$G$14</f>
        <v>121.2760034143606</v>
      </c>
      <c r="AT181" s="12">
        <f t="shared" si="80"/>
        <v>90.058221799839359</v>
      </c>
      <c r="AU181" s="12">
        <f>'Surv-rate CEA'!AL179*'Unit cost and utilities'!$H$8+'Surv-rate CEA'!AK179*'Unit cost and utilities'!$H$8+('Surv-rate CEA'!AJ178-'Surv-rate CEA'!AJ179)*'Unit cost and utilities'!$G$14</f>
        <v>62.289636683797191</v>
      </c>
      <c r="AV181" s="12">
        <f t="shared" si="81"/>
        <v>46.255596807014825</v>
      </c>
      <c r="AW181" s="12">
        <f>AU181-'Surv-rate CEA'!AK179*'Unit cost and utilities'!$H$8-('Surv-rate CEA'!AJ178-'Surv-rate CEA'!AJ179)*'Unit cost and utilities'!$G$14</f>
        <v>4.699141344582066</v>
      </c>
      <c r="AX181" s="12">
        <f t="shared" si="82"/>
        <v>3.4895305053320653</v>
      </c>
      <c r="AY181" s="12">
        <f>'Surv-rate CEA'!AO179*'Unit cost and utilities'!$H$5+'Surv-rate CEA'!AN179*'Unit cost and utilities'!$H$5+('Surv-rate CEA'!AM178-'Surv-rate CEA'!AM179)*'Unit cost and utilities'!$G$14</f>
        <v>128.88404222306727</v>
      </c>
      <c r="AZ181" s="12">
        <f t="shared" si="83"/>
        <v>95.707867461028414</v>
      </c>
      <c r="BA181" s="12">
        <f>AY181-'Surv-rate CEA'!AN179*'Unit cost and utilities'!$H$5-('Surv-rate CEA'!AM178-'Surv-rate CEA'!AM179)*'Unit cost and utilities'!$G$14</f>
        <v>2.5699671035128993</v>
      </c>
      <c r="BB181" s="12">
        <f t="shared" si="84"/>
        <v>1.9084292103168796</v>
      </c>
    </row>
    <row r="182" spans="1:54">
      <c r="A182" s="12">
        <v>177</v>
      </c>
      <c r="B182" s="12">
        <f t="shared" si="85"/>
        <v>10.126027397260273</v>
      </c>
      <c r="C182" s="12">
        <f>'Surv-rate CEA'!D180*'Unit cost and utilities'!$H$7+'Surv-rate CEA'!E180*'Unit cost and utilities'!$H$7+'Unit cost and utilities'!$G$14*('Surv-rate CEA'!C179-'Surv-rate CEA'!C180)</f>
        <v>80.542946187267688</v>
      </c>
      <c r="D182" s="12">
        <f t="shared" si="59"/>
        <v>59.708673454998014</v>
      </c>
      <c r="E182" s="12">
        <f>C182-'Surv-rate CEA'!E180*'Unit cost and utilities'!$H$7-'Unit cost and utilities'!$G$14*('Surv-rate CEA'!C179-'Surv-rate CEA'!C180)</f>
        <v>0.60731372698385755</v>
      </c>
      <c r="F182" s="12">
        <f t="shared" si="60"/>
        <v>0.45021815969961726</v>
      </c>
      <c r="G182" s="12">
        <f>'Surv-rate CEA'!G180*'Unit cost and utilities'!$H$4+'Surv-rate CEA'!H180*'Unit cost and utilities'!$H$4+('Surv-rate CEA'!F179-'Surv-rate CEA'!F180)*'Unit cost and utilities'!$G$14</f>
        <v>123.56200016768419</v>
      </c>
      <c r="H182" s="12">
        <f t="shared" si="61"/>
        <v>91.599866514753131</v>
      </c>
      <c r="I182" s="12">
        <f>G182-'Surv-rate CEA'!H180*'Unit cost and utilities'!$H$4-('Surv-rate CEA'!F179-'Surv-rate CEA'!F180)*'Unit cost and utilities'!$G$14</f>
        <v>0.52233244982696458</v>
      </c>
      <c r="J182" s="12">
        <f t="shared" si="62"/>
        <v>0.38721923095727973</v>
      </c>
      <c r="K182" s="12">
        <f>'Surv-rate CEA'!K180*'Unit cost and utilities'!$H$10+'Surv-rate CEA'!J180*'Unit cost and utilities'!$H$10+('Surv-rate CEA'!I179-'Surv-rate CEA'!I180)*'Unit cost and utilities'!$G$14</f>
        <v>72.225489988228048</v>
      </c>
      <c r="L182" s="12">
        <f t="shared" si="63"/>
        <v>53.542717282870626</v>
      </c>
      <c r="M182" s="12">
        <f>K182-'Surv-rate CEA'!J180*'Unit cost and utilities'!$H$10-('Surv-rate CEA'!I179-'Surv-rate CEA'!I180)*'Unit cost and utilities'!$G$14</f>
        <v>1.3561921684407672</v>
      </c>
      <c r="N182" s="12">
        <f t="shared" si="64"/>
        <v>1.0053820869599164</v>
      </c>
      <c r="O182" s="12">
        <f>'Surv-rate CEA'!N180*'Unit cost and utilities'!$H$3+'Surv-rate CEA'!M180*'Unit cost and utilities'!$H$3+('Surv-rate CEA'!L179-'Surv-rate CEA'!L180)*'Unit cost and utilities'!$G$14</f>
        <v>123.56200016768419</v>
      </c>
      <c r="P182" s="12">
        <f t="shared" si="65"/>
        <v>91.599866514753131</v>
      </c>
      <c r="Q182" s="12">
        <f>O182-'Surv-rate CEA'!M180*'Unit cost and utilities'!$H$3-('Surv-rate CEA'!L179-'Surv-rate CEA'!L180)*'Unit cost and utilities'!$G$14</f>
        <v>119.98985253169676</v>
      </c>
      <c r="R182" s="12">
        <f t="shared" si="66"/>
        <v>88.951736457102797</v>
      </c>
      <c r="S182" s="12">
        <f>'Surv-rate CEA'!Q180*'Unit cost and utilities'!$H$11+'Surv-rate CEA'!P180*'Unit cost and utilities'!$H$11+('Surv-rate CEA'!O179-'Surv-rate CEA'!O180)*'Unit cost and utilities'!$G$14</f>
        <v>72.225489988228048</v>
      </c>
      <c r="T182" s="12">
        <f t="shared" si="67"/>
        <v>53.542717282870626</v>
      </c>
      <c r="U182" s="12">
        <f>S182-'Surv-rate CEA'!P180*'Unit cost and utilities'!$H$11-('Surv-rate CEA'!O179-'Surv-rate CEA'!O180)*'Unit cost and utilities'!$G$14</f>
        <v>1.3561921684407672</v>
      </c>
      <c r="V182" s="12">
        <f t="shared" si="68"/>
        <v>1.0053820869599164</v>
      </c>
      <c r="W182" s="12">
        <f>'Surv-rate CEA'!T180*'Unit cost and utilities'!$H$4+'Surv-rate CEA'!S180*'Unit cost and utilities'!$H$4+('Surv-rate CEA'!R179-'Surv-rate CEA'!R180)*'Unit cost and utilities'!$G$14</f>
        <v>123.56200016768419</v>
      </c>
      <c r="X182" s="12">
        <f t="shared" si="69"/>
        <v>91.599866514753131</v>
      </c>
      <c r="Y182" s="12">
        <f>W182-'Surv-rate CEA'!S180*'Unit cost and utilities'!$H$4-('Surv-rate CEA'!R179-'Surv-rate CEA'!R180)*'Unit cost and utilities'!$G$14</f>
        <v>119.98985253169676</v>
      </c>
      <c r="Z182" s="12">
        <f t="shared" si="70"/>
        <v>88.951736457102797</v>
      </c>
      <c r="AA182" s="12">
        <f>'Surv-rate CEA'!W180*'Unit cost and utilities'!$H$6+'Surv-rate CEA'!V180*'Unit cost and utilities'!$H$6+('Surv-rate CEA'!U179-'Surv-rate CEA'!U180)*'Unit cost and utilities'!$G$14</f>
        <v>76.910219722514725</v>
      </c>
      <c r="AB182" s="12">
        <f t="shared" si="71"/>
        <v>57.015634666338045</v>
      </c>
      <c r="AC182" s="12">
        <f>AA182-'Surv-rate CEA'!V180*'Unit cost and utilities'!$H$6-('Surv-rate CEA'!U179-'Surv-rate CEA'!U180)*'Unit cost and utilities'!$G$14</f>
        <v>4.0900440600123043</v>
      </c>
      <c r="AD182" s="12">
        <f t="shared" si="72"/>
        <v>3.0320607422035688</v>
      </c>
      <c r="AE182" s="12">
        <f>'Surv-rate CEA'!Z180*'Unit cost and utilities'!$H$12+'Surv-rate CEA'!Y180*'Unit cost and utilities'!$H$12+('Surv-rate CEA'!X179-'Surv-rate CEA'!X180)*'Unit cost and utilities'!$G$14</f>
        <v>72.225489988228048</v>
      </c>
      <c r="AF182" s="12">
        <f t="shared" si="73"/>
        <v>53.542717282870626</v>
      </c>
      <c r="AG182" s="12">
        <f>AE182-'Surv-rate CEA'!Y180*'Unit cost and utilities'!$H$12-('Surv-rate CEA'!X179-'Surv-rate CEA'!X180)*'Unit cost and utilities'!$G$14</f>
        <v>1.3561921684407672</v>
      </c>
      <c r="AH182" s="12">
        <f t="shared" si="74"/>
        <v>1.0053820869599164</v>
      </c>
      <c r="AI182" s="12">
        <f>'Surv-rate CEA'!AC180*'Unit cost and utilities'!$H$5+'Surv-rate CEA'!AB180*'Unit cost and utilities'!$H$5+('Surv-rate CEA'!AA179-'Surv-rate CEA'!AA180)*'Unit cost and utilities'!$G$14</f>
        <v>127.50581071522851</v>
      </c>
      <c r="AJ182" s="12">
        <f t="shared" si="75"/>
        <v>94.523520382643611</v>
      </c>
      <c r="AK182" s="12">
        <f>AI182-'Surv-rate CEA'!AB180*'Unit cost and utilities'!$H$5-('Surv-rate CEA'!AA179-'Surv-rate CEA'!AA180)*'Unit cost and utilities'!$G$14</f>
        <v>2.5082185798250052</v>
      </c>
      <c r="AL182" s="12">
        <f t="shared" si="76"/>
        <v>1.8594105533254592</v>
      </c>
      <c r="AM182" s="12">
        <f>'Surv-rate CEA'!AF180*'Unit cost and utilities'!$H$9+'Surv-rate CEA'!AE180*'Unit cost and utilities'!$H$9+('Surv-rate CEA'!AD179-'Surv-rate CEA'!AD180)*'Unit cost and utilities'!G189</f>
        <v>119.23669221282096</v>
      </c>
      <c r="AN182" s="12">
        <f t="shared" si="77"/>
        <v>88.393398257821403</v>
      </c>
      <c r="AO182" s="12">
        <f>AM182-'Surv-rate CEA'!AE180*'Unit cost and utilities'!$H$9-('Surv-rate CEA'!AD179-'Surv-rate CEA'!AD180)*'Unit cost and utilities'!G189</f>
        <v>3.1926945742928581</v>
      </c>
      <c r="AP182" s="12">
        <f t="shared" si="78"/>
        <v>2.3668311975423042</v>
      </c>
      <c r="AQ182" s="13">
        <f>'Surv-rate CEA'!AI180*'Unit cost and utilities'!$H$4+'Surv-rate CEA'!AH180*'Unit cost and utilities'!$H$4+('Surv-rate CEA'!AG179-'Surv-rate CEA'!AG180)*'Unit cost and utilities'!$G$14</f>
        <v>123.56200016768419</v>
      </c>
      <c r="AR182" s="12">
        <f t="shared" si="79"/>
        <v>91.599866514753131</v>
      </c>
      <c r="AS182" s="13">
        <f>AQ182-'Surv-rate CEA'!AH180*'Unit cost and utilities'!$H$4-('Surv-rate CEA'!AG179-'Surv-rate CEA'!AG180)*'Unit cost and utilities'!$G$14</f>
        <v>119.98985253169676</v>
      </c>
      <c r="AT182" s="12">
        <f t="shared" si="80"/>
        <v>88.951736457102797</v>
      </c>
      <c r="AU182" s="12">
        <f>'Surv-rate CEA'!AL180*'Unit cost and utilities'!$H$8+'Surv-rate CEA'!AK180*'Unit cost and utilities'!$H$8+('Surv-rate CEA'!AJ179-'Surv-rate CEA'!AJ180)*'Unit cost and utilities'!$G$14</f>
        <v>61.633880518348377</v>
      </c>
      <c r="AV182" s="12">
        <f t="shared" si="81"/>
        <v>45.690869527891408</v>
      </c>
      <c r="AW182" s="12">
        <f>AU182-'Surv-rate CEA'!AK180*'Unit cost and utilities'!$H$8-('Surv-rate CEA'!AJ179-'Surv-rate CEA'!AJ180)*'Unit cost and utilities'!$G$14</f>
        <v>4.6013943766582663</v>
      </c>
      <c r="AX182" s="12">
        <f t="shared" si="82"/>
        <v>3.4111386195726752</v>
      </c>
      <c r="AY182" s="12">
        <f>'Surv-rate CEA'!AO180*'Unit cost and utilities'!$H$5+'Surv-rate CEA'!AN180*'Unit cost and utilities'!$H$5+('Surv-rate CEA'!AM179-'Surv-rate CEA'!AM180)*'Unit cost and utilities'!$G$14</f>
        <v>127.50581071522851</v>
      </c>
      <c r="AZ182" s="12">
        <f t="shared" si="83"/>
        <v>94.523520382643611</v>
      </c>
      <c r="BA182" s="12">
        <f>AY182-'Surv-rate CEA'!AN180*'Unit cost and utilities'!$H$5-('Surv-rate CEA'!AM179-'Surv-rate CEA'!AM180)*'Unit cost and utilities'!$G$14</f>
        <v>2.5082185798250052</v>
      </c>
      <c r="BB182" s="12">
        <f t="shared" si="84"/>
        <v>1.8594105533254592</v>
      </c>
    </row>
    <row r="183" spans="1:54">
      <c r="A183" s="12">
        <v>178</v>
      </c>
      <c r="B183" s="12">
        <f t="shared" si="85"/>
        <v>10.183561643835617</v>
      </c>
      <c r="C183" s="12">
        <f>'Surv-rate CEA'!D181*'Unit cost and utilities'!$H$7+'Surv-rate CEA'!E181*'Unit cost and utilities'!$H$7+'Unit cost and utilities'!$G$14*('Surv-rate CEA'!C180-'Surv-rate CEA'!C181)</f>
        <v>79.738803749057737</v>
      </c>
      <c r="D183" s="12">
        <f t="shared" si="59"/>
        <v>59.012096906500503</v>
      </c>
      <c r="E183" s="12">
        <f>C183-'Surv-rate CEA'!E181*'Unit cost and utilities'!$H$7-'Unit cost and utilities'!$G$14*('Surv-rate CEA'!C180-'Surv-rate CEA'!C181)</f>
        <v>0.5921962113940209</v>
      </c>
      <c r="F183" s="12">
        <f t="shared" si="60"/>
        <v>0.43826516791530595</v>
      </c>
      <c r="G183" s="12">
        <f>'Surv-rate CEA'!G181*'Unit cost and utilities'!$H$4+'Surv-rate CEA'!H181*'Unit cost and utilities'!$H$4+('Surv-rate CEA'!F180-'Surv-rate CEA'!F181)*'Unit cost and utilities'!$G$14</f>
        <v>122.23584956128207</v>
      </c>
      <c r="H183" s="12">
        <f t="shared" si="61"/>
        <v>90.462779231799473</v>
      </c>
      <c r="I183" s="12">
        <f>G183-'Surv-rate CEA'!H181*'Unit cost and utilities'!$H$4-('Surv-rate CEA'!F180-'Surv-rate CEA'!F181)*'Unit cost and utilities'!$G$14</f>
        <v>0.50824347691228455</v>
      </c>
      <c r="J183" s="12">
        <f t="shared" si="62"/>
        <v>0.37613447783882642</v>
      </c>
      <c r="K183" s="12">
        <f>'Surv-rate CEA'!K181*'Unit cost and utilities'!$H$10+'Surv-rate CEA'!J181*'Unit cost and utilities'!$H$10+('Surv-rate CEA'!I180-'Surv-rate CEA'!I181)*'Unit cost and utilities'!$G$14</f>
        <v>71.489440323025519</v>
      </c>
      <c r="L183" s="12">
        <f t="shared" si="63"/>
        <v>52.907011163729912</v>
      </c>
      <c r="M183" s="12">
        <f>K183-'Surv-rate CEA'!J181*'Unit cost and utilities'!$H$10-('Surv-rate CEA'!I180-'Surv-rate CEA'!I181)*'Unit cost and utilities'!$G$14</f>
        <v>1.3245929295644379</v>
      </c>
      <c r="N183" s="12">
        <f t="shared" si="64"/>
        <v>0.98028817396255064</v>
      </c>
      <c r="O183" s="12">
        <f>'Surv-rate CEA'!N181*'Unit cost and utilities'!$H$3+'Surv-rate CEA'!M181*'Unit cost and utilities'!$H$3+('Surv-rate CEA'!L180-'Surv-rate CEA'!L181)*'Unit cost and utilities'!$G$14</f>
        <v>122.23584956128207</v>
      </c>
      <c r="P183" s="12">
        <f t="shared" si="65"/>
        <v>90.462779231799473</v>
      </c>
      <c r="Q183" s="12">
        <f>O183-'Surv-rate CEA'!M181*'Unit cost and utilities'!$H$3-('Surv-rate CEA'!L180-'Surv-rate CEA'!L181)*'Unit cost and utilities'!$G$14</f>
        <v>118.722191340366</v>
      </c>
      <c r="R183" s="12">
        <f t="shared" si="66"/>
        <v>87.862434986837414</v>
      </c>
      <c r="S183" s="12">
        <f>'Surv-rate CEA'!Q181*'Unit cost and utilities'!$H$11+'Surv-rate CEA'!P181*'Unit cost and utilities'!$H$11+('Surv-rate CEA'!O180-'Surv-rate CEA'!O181)*'Unit cost and utilities'!$G$14</f>
        <v>71.489440323025519</v>
      </c>
      <c r="T183" s="12">
        <f t="shared" si="67"/>
        <v>52.907011163729912</v>
      </c>
      <c r="U183" s="12">
        <f>S183-'Surv-rate CEA'!P181*'Unit cost and utilities'!$H$11-('Surv-rate CEA'!O180-'Surv-rate CEA'!O181)*'Unit cost and utilities'!$G$14</f>
        <v>1.3245929295644379</v>
      </c>
      <c r="V183" s="12">
        <f t="shared" si="68"/>
        <v>0.98028817396255064</v>
      </c>
      <c r="W183" s="12">
        <f>'Surv-rate CEA'!T181*'Unit cost and utilities'!$H$4+'Surv-rate CEA'!S181*'Unit cost and utilities'!$H$4+('Surv-rate CEA'!R180-'Surv-rate CEA'!R181)*'Unit cost and utilities'!$G$14</f>
        <v>122.23584956128207</v>
      </c>
      <c r="X183" s="12">
        <f t="shared" si="69"/>
        <v>90.462779231799473</v>
      </c>
      <c r="Y183" s="12">
        <f>W183-'Surv-rate CEA'!S181*'Unit cost and utilities'!$H$4-('Surv-rate CEA'!R180-'Surv-rate CEA'!R181)*'Unit cost and utilities'!$G$14</f>
        <v>118.722191340366</v>
      </c>
      <c r="Z183" s="12">
        <f t="shared" si="70"/>
        <v>87.862434986837414</v>
      </c>
      <c r="AA183" s="12">
        <f>'Surv-rate CEA'!W181*'Unit cost and utilities'!$H$6+'Surv-rate CEA'!V181*'Unit cost and utilities'!$H$6+('Surv-rate CEA'!U180-'Surv-rate CEA'!U181)*'Unit cost and utilities'!$G$14</f>
        <v>76.135571454056475</v>
      </c>
      <c r="AB183" s="12">
        <f t="shared" si="71"/>
        <v>56.345461800731691</v>
      </c>
      <c r="AC183" s="12">
        <f>AA183-'Surv-rate CEA'!V181*'Unit cost and utilities'!$H$6-('Surv-rate CEA'!U180-'Surv-rate CEA'!U181)*'Unit cost and utilities'!$G$14</f>
        <v>4.0042063338225935</v>
      </c>
      <c r="AD183" s="12">
        <f t="shared" si="72"/>
        <v>2.9633829590521574</v>
      </c>
      <c r="AE183" s="12">
        <f>'Surv-rate CEA'!Z181*'Unit cost and utilities'!$H$12+'Surv-rate CEA'!Y181*'Unit cost and utilities'!$H$12+('Surv-rate CEA'!X180-'Surv-rate CEA'!X181)*'Unit cost and utilities'!$G$14</f>
        <v>71.489440323025519</v>
      </c>
      <c r="AF183" s="12">
        <f t="shared" si="73"/>
        <v>52.907011163729912</v>
      </c>
      <c r="AG183" s="12">
        <f>AE183-'Surv-rate CEA'!Y181*'Unit cost and utilities'!$H$12-('Surv-rate CEA'!X180-'Surv-rate CEA'!X181)*'Unit cost and utilities'!$G$14</f>
        <v>1.3245929295644379</v>
      </c>
      <c r="AH183" s="12">
        <f t="shared" si="74"/>
        <v>0.98028817396255064</v>
      </c>
      <c r="AI183" s="12">
        <f>'Surv-rate CEA'!AC181*'Unit cost and utilities'!$H$5+'Surv-rate CEA'!AB181*'Unit cost and utilities'!$H$5+('Surv-rate CEA'!AA180-'Surv-rate CEA'!AA181)*'Unit cost and utilities'!$G$14</f>
        <v>126.14771169886113</v>
      </c>
      <c r="AJ183" s="12">
        <f t="shared" si="75"/>
        <v>93.357821252672693</v>
      </c>
      <c r="AK183" s="12">
        <f>AI183-'Surv-rate CEA'!AB181*'Unit cost and utilities'!$H$5-('Surv-rate CEA'!AA180-'Surv-rate CEA'!AA181)*'Unit cost and utilities'!$G$14</f>
        <v>2.4481698614556415</v>
      </c>
      <c r="AL183" s="12">
        <f t="shared" si="76"/>
        <v>1.8118109416646651</v>
      </c>
      <c r="AM183" s="12">
        <f>'Surv-rate CEA'!AF181*'Unit cost and utilities'!$H$9+'Surv-rate CEA'!AE181*'Unit cost and utilities'!$H$9+('Surv-rate CEA'!AD180-'Surv-rate CEA'!AD181)*'Unit cost and utilities'!G190</f>
        <v>118.17464578438212</v>
      </c>
      <c r="AN183" s="12">
        <f t="shared" si="77"/>
        <v>87.457214317712115</v>
      </c>
      <c r="AO183" s="12">
        <f>AM183-'Surv-rate CEA'!AE181*'Unit cost and utilities'!$H$9-('Surv-rate CEA'!AD180-'Surv-rate CEA'!AD181)*'Unit cost and utilities'!G190</f>
        <v>3.1239874370480862</v>
      </c>
      <c r="AP183" s="12">
        <f t="shared" si="78"/>
        <v>2.3119615632802901</v>
      </c>
      <c r="AQ183" s="13">
        <f>'Surv-rate CEA'!AI181*'Unit cost and utilities'!$H$4+'Surv-rate CEA'!AH181*'Unit cost and utilities'!$H$4+('Surv-rate CEA'!AG180-'Surv-rate CEA'!AG181)*'Unit cost and utilities'!$G$14</f>
        <v>122.23584956128207</v>
      </c>
      <c r="AR183" s="12">
        <f t="shared" si="79"/>
        <v>90.462779231799473</v>
      </c>
      <c r="AS183" s="13">
        <f>AQ183-'Surv-rate CEA'!AH181*'Unit cost and utilities'!$H$4-('Surv-rate CEA'!AG180-'Surv-rate CEA'!AG181)*'Unit cost and utilities'!$G$14</f>
        <v>118.722191340366</v>
      </c>
      <c r="AT183" s="12">
        <f t="shared" si="80"/>
        <v>87.862434986837414</v>
      </c>
      <c r="AU183" s="12">
        <f>'Surv-rate CEA'!AL181*'Unit cost and utilities'!$H$8+'Surv-rate CEA'!AK181*'Unit cost and utilities'!$H$8+('Surv-rate CEA'!AJ180-'Surv-rate CEA'!AJ181)*'Unit cost and utilities'!$G$14</f>
        <v>60.987605299889886</v>
      </c>
      <c r="AV183" s="12">
        <f t="shared" si="81"/>
        <v>45.134944403966365</v>
      </c>
      <c r="AW183" s="12">
        <f>AU183-'Surv-rate CEA'!AK181*'Unit cost and utilities'!$H$8-('Surv-rate CEA'!AJ180-'Surv-rate CEA'!AJ181)*'Unit cost and utilities'!$G$14</f>
        <v>4.506006114416917</v>
      </c>
      <c r="AX183" s="12">
        <f t="shared" si="82"/>
        <v>3.3347486666853476</v>
      </c>
      <c r="AY183" s="12">
        <f>'Surv-rate CEA'!AO181*'Unit cost and utilities'!$H$5+'Surv-rate CEA'!AN181*'Unit cost and utilities'!$H$5+('Surv-rate CEA'!AM180-'Surv-rate CEA'!AM181)*'Unit cost and utilities'!$G$14</f>
        <v>126.14771169886113</v>
      </c>
      <c r="AZ183" s="12">
        <f t="shared" si="83"/>
        <v>93.357821252672693</v>
      </c>
      <c r="BA183" s="12">
        <f>AY183-'Surv-rate CEA'!AN181*'Unit cost and utilities'!$H$5-('Surv-rate CEA'!AM180-'Surv-rate CEA'!AM181)*'Unit cost and utilities'!$G$14</f>
        <v>2.4481698614556415</v>
      </c>
      <c r="BB183" s="12">
        <f t="shared" si="84"/>
        <v>1.8118109416646651</v>
      </c>
    </row>
    <row r="184" spans="1:54">
      <c r="A184" s="12">
        <v>179</v>
      </c>
      <c r="B184" s="12">
        <f t="shared" si="85"/>
        <v>10.241095890410959</v>
      </c>
      <c r="C184" s="12">
        <f>'Surv-rate CEA'!D182*'Unit cost and utilities'!$H$7+'Surv-rate CEA'!E182*'Unit cost and utilities'!$H$7+'Unit cost and utilities'!$G$14*('Surv-rate CEA'!C181-'Surv-rate CEA'!C182)</f>
        <v>78.94577480292466</v>
      </c>
      <c r="D184" s="12">
        <f t="shared" si="59"/>
        <v>58.325925964648455</v>
      </c>
      <c r="E184" s="12">
        <f>C184-'Surv-rate CEA'!E182*'Unit cost and utilities'!$H$7-'Unit cost and utilities'!$G$14*('Surv-rate CEA'!C181-'Surv-rate CEA'!C182)</f>
        <v>0.57750831421797866</v>
      </c>
      <c r="F184" s="12">
        <f t="shared" si="60"/>
        <v>0.42666890360038495</v>
      </c>
      <c r="G184" s="12">
        <f>'Surv-rate CEA'!G182*'Unit cost and utilities'!$H$4+'Surv-rate CEA'!H182*'Unit cost and utilities'!$H$4+('Surv-rate CEA'!F181-'Surv-rate CEA'!F182)*'Unit cost and utilities'!$G$14</f>
        <v>120.92911069138914</v>
      </c>
      <c r="H184" s="12">
        <f t="shared" si="61"/>
        <v>89.343633332678891</v>
      </c>
      <c r="I184" s="12">
        <f>G184-'Surv-rate CEA'!H182*'Unit cost and utilities'!$H$4-('Surv-rate CEA'!F181-'Surv-rate CEA'!F182)*'Unit cost and utilities'!$G$14</f>
        <v>0.49458535549879734</v>
      </c>
      <c r="J184" s="12">
        <f t="shared" si="62"/>
        <v>0.36540459448316803</v>
      </c>
      <c r="K184" s="12">
        <f>'Surv-rate CEA'!K182*'Unit cost and utilities'!$H$10+'Surv-rate CEA'!J182*'Unit cost and utilities'!$H$10+('Surv-rate CEA'!I181-'Surv-rate CEA'!I182)*'Unit cost and utilities'!$G$14</f>
        <v>70.763738610425577</v>
      </c>
      <c r="L184" s="12">
        <f t="shared" si="63"/>
        <v>52.280956004000274</v>
      </c>
      <c r="M184" s="12">
        <f>K184-'Surv-rate CEA'!J182*'Unit cost and utilities'!$H$10-('Surv-rate CEA'!I181-'Surv-rate CEA'!I182)*'Unit cost and utilities'!$G$14</f>
        <v>1.293839090638663</v>
      </c>
      <c r="N184" s="12">
        <f t="shared" si="64"/>
        <v>0.95590122712891601</v>
      </c>
      <c r="O184" s="12">
        <f>'Surv-rate CEA'!N182*'Unit cost and utilities'!$H$3+'Surv-rate CEA'!M182*'Unit cost and utilities'!$H$3+('Surv-rate CEA'!L181-'Surv-rate CEA'!L182)*'Unit cost and utilities'!$G$14</f>
        <v>120.92911069138914</v>
      </c>
      <c r="P184" s="12">
        <f t="shared" si="65"/>
        <v>89.343633332678891</v>
      </c>
      <c r="Q184" s="12">
        <f>O184-'Surv-rate CEA'!M182*'Unit cost and utilities'!$H$3-('Surv-rate CEA'!L181-'Surv-rate CEA'!L182)*'Unit cost and utilities'!$G$14</f>
        <v>117.47268138011793</v>
      </c>
      <c r="R184" s="12">
        <f t="shared" si="66"/>
        <v>86.789988877171226</v>
      </c>
      <c r="S184" s="12">
        <f>'Surv-rate CEA'!Q182*'Unit cost and utilities'!$H$11+'Surv-rate CEA'!P182*'Unit cost and utilities'!$H$11+('Surv-rate CEA'!O181-'Surv-rate CEA'!O182)*'Unit cost and utilities'!$G$14</f>
        <v>70.763738610425577</v>
      </c>
      <c r="T184" s="12">
        <f t="shared" si="67"/>
        <v>52.280956004000274</v>
      </c>
      <c r="U184" s="12">
        <f>S184-'Surv-rate CEA'!P182*'Unit cost and utilities'!$H$11-('Surv-rate CEA'!O181-'Surv-rate CEA'!O182)*'Unit cost and utilities'!$G$14</f>
        <v>1.293839090638663</v>
      </c>
      <c r="V184" s="12">
        <f t="shared" si="68"/>
        <v>0.95590122712891601</v>
      </c>
      <c r="W184" s="12">
        <f>'Surv-rate CEA'!T182*'Unit cost and utilities'!$H$4+'Surv-rate CEA'!S182*'Unit cost and utilities'!$H$4+('Surv-rate CEA'!R181-'Surv-rate CEA'!R182)*'Unit cost and utilities'!$G$14</f>
        <v>120.92911069138914</v>
      </c>
      <c r="X184" s="12">
        <f t="shared" si="69"/>
        <v>89.343633332678891</v>
      </c>
      <c r="Y184" s="12">
        <f>W184-'Surv-rate CEA'!S182*'Unit cost and utilities'!$H$4-('Surv-rate CEA'!R181-'Surv-rate CEA'!R182)*'Unit cost and utilities'!$G$14</f>
        <v>117.47268138011793</v>
      </c>
      <c r="Z184" s="12">
        <f t="shared" si="70"/>
        <v>86.789988877171226</v>
      </c>
      <c r="AA184" s="12">
        <f>'Surv-rate CEA'!W182*'Unit cost and utilities'!$H$6+'Surv-rate CEA'!V182*'Unit cost and utilities'!$H$6+('Surv-rate CEA'!U181-'Surv-rate CEA'!U182)*'Unit cost and utilities'!$G$14</f>
        <v>75.371707780889764</v>
      </c>
      <c r="AB184" s="12">
        <f t="shared" si="71"/>
        <v>55.685369594908749</v>
      </c>
      <c r="AC184" s="12">
        <f>AA184-'Surv-rate CEA'!V182*'Unit cost and utilities'!$H$6-('Surv-rate CEA'!U181-'Surv-rate CEA'!U182)*'Unit cost and utilities'!$G$14</f>
        <v>3.9204558971267565</v>
      </c>
      <c r="AD184" s="12">
        <f t="shared" si="72"/>
        <v>2.8964719261329415</v>
      </c>
      <c r="AE184" s="12">
        <f>'Surv-rate CEA'!Z182*'Unit cost and utilities'!$H$12+'Surv-rate CEA'!Y182*'Unit cost and utilities'!$H$12+('Surv-rate CEA'!X181-'Surv-rate CEA'!X182)*'Unit cost and utilities'!$G$14</f>
        <v>70.763738610425577</v>
      </c>
      <c r="AF184" s="12">
        <f t="shared" si="73"/>
        <v>52.280956004000274</v>
      </c>
      <c r="AG184" s="12">
        <f>AE184-'Surv-rate CEA'!Y182*'Unit cost and utilities'!$H$12-('Surv-rate CEA'!X181-'Surv-rate CEA'!X182)*'Unit cost and utilities'!$G$14</f>
        <v>1.293839090638663</v>
      </c>
      <c r="AH184" s="12">
        <f t="shared" si="74"/>
        <v>0.95590122712891601</v>
      </c>
      <c r="AI184" s="12">
        <f>'Surv-rate CEA'!AC182*'Unit cost and utilities'!$H$5+'Surv-rate CEA'!AB182*'Unit cost and utilities'!$H$5+('Surv-rate CEA'!AA181-'Surv-rate CEA'!AA182)*'Unit cost and utilities'!$G$14</f>
        <v>124.80936722593685</v>
      </c>
      <c r="AJ184" s="12">
        <f t="shared" si="75"/>
        <v>92.2104055687212</v>
      </c>
      <c r="AK184" s="12">
        <f>AI184-'Surv-rate CEA'!AB182*'Unit cost and utilities'!$H$5-('Surv-rate CEA'!AA181-'Surv-rate CEA'!AA182)*'Unit cost and utilities'!$G$14</f>
        <v>2.3897679717265836</v>
      </c>
      <c r="AL184" s="12">
        <f t="shared" si="76"/>
        <v>1.765584417146655</v>
      </c>
      <c r="AM184" s="12">
        <f>'Surv-rate CEA'!AF182*'Unit cost and utilities'!$H$9+'Surv-rate CEA'!AE182*'Unit cost and utilities'!$H$9+('Surv-rate CEA'!AD181-'Surv-rate CEA'!AD182)*'Unit cost and utilities'!G191</f>
        <v>117.12587707598013</v>
      </c>
      <c r="AN184" s="12">
        <f t="shared" si="77"/>
        <v>86.533766397654645</v>
      </c>
      <c r="AO184" s="12">
        <f>AM184-'Surv-rate CEA'!AE182*'Unit cost and utilities'!$H$9-('Surv-rate CEA'!AD181-'Surv-rate CEA'!AD182)*'Unit cost and utilities'!G191</f>
        <v>3.0569897805759751</v>
      </c>
      <c r="AP184" s="12">
        <f t="shared" si="78"/>
        <v>2.2585345455366386</v>
      </c>
      <c r="AQ184" s="13">
        <f>'Surv-rate CEA'!AI182*'Unit cost and utilities'!$H$4+'Surv-rate CEA'!AH182*'Unit cost and utilities'!$H$4+('Surv-rate CEA'!AG181-'Surv-rate CEA'!AG182)*'Unit cost and utilities'!$G$14</f>
        <v>120.92911069138914</v>
      </c>
      <c r="AR184" s="12">
        <f t="shared" si="79"/>
        <v>89.343633332678891</v>
      </c>
      <c r="AS184" s="13">
        <f>AQ184-'Surv-rate CEA'!AH182*'Unit cost and utilities'!$H$4-('Surv-rate CEA'!AG181-'Surv-rate CEA'!AG182)*'Unit cost and utilities'!$G$14</f>
        <v>117.47268138011793</v>
      </c>
      <c r="AT184" s="12">
        <f t="shared" si="80"/>
        <v>86.789988877171226</v>
      </c>
      <c r="AU184" s="12">
        <f>'Surv-rate CEA'!AL182*'Unit cost and utilities'!$H$8+'Surv-rate CEA'!AK182*'Unit cost and utilities'!$H$8+('Surv-rate CEA'!AJ181-'Surv-rate CEA'!AJ182)*'Unit cost and utilities'!$G$14</f>
        <v>60.350634223037339</v>
      </c>
      <c r="AV184" s="12">
        <f t="shared" si="81"/>
        <v>44.587650604476067</v>
      </c>
      <c r="AW184" s="12">
        <f>AU184-'Surv-rate CEA'!AK182*'Unit cost and utilities'!$H$8-('Surv-rate CEA'!AJ181-'Surv-rate CEA'!AJ182)*'Unit cost and utilities'!$G$14</f>
        <v>4.4129114239413969</v>
      </c>
      <c r="AX184" s="12">
        <f t="shared" si="82"/>
        <v>3.260302981937699</v>
      </c>
      <c r="AY184" s="12">
        <f>'Surv-rate CEA'!AO182*'Unit cost and utilities'!$H$5+'Surv-rate CEA'!AN182*'Unit cost and utilities'!$H$5+('Surv-rate CEA'!AM181-'Surv-rate CEA'!AM182)*'Unit cost and utilities'!$G$14</f>
        <v>124.80936722593685</v>
      </c>
      <c r="AZ184" s="12">
        <f t="shared" si="83"/>
        <v>92.2104055687212</v>
      </c>
      <c r="BA184" s="12">
        <f>AY184-'Surv-rate CEA'!AN182*'Unit cost and utilities'!$H$5-('Surv-rate CEA'!AM181-'Surv-rate CEA'!AM182)*'Unit cost and utilities'!$G$14</f>
        <v>2.3897679717265836</v>
      </c>
      <c r="BB184" s="12">
        <f t="shared" si="84"/>
        <v>1.765584417146655</v>
      </c>
    </row>
    <row r="185" spans="1:54">
      <c r="A185" s="12">
        <v>180</v>
      </c>
      <c r="B185" s="12">
        <f t="shared" si="85"/>
        <v>10.298630136986301</v>
      </c>
      <c r="C185" s="12">
        <f>'Surv-rate CEA'!D183*'Unit cost and utilities'!$H$7+'Surv-rate CEA'!E183*'Unit cost and utilities'!$H$7+'Unit cost and utilities'!$G$14*('Surv-rate CEA'!C182-'Surv-rate CEA'!C183)</f>
        <v>78.163660129831982</v>
      </c>
      <c r="D185" s="12">
        <f t="shared" si="59"/>
        <v>57.649966391653393</v>
      </c>
      <c r="E185" s="12">
        <f>C185-'Surv-rate CEA'!E183*'Unit cost and utilities'!$H$7-'Unit cost and utilities'!$G$14*('Surv-rate CEA'!C182-'Surv-rate CEA'!C183)</f>
        <v>0.56323625482060624</v>
      </c>
      <c r="F185" s="12">
        <f t="shared" si="60"/>
        <v>0.41541748565809483</v>
      </c>
      <c r="G185" s="12">
        <f>'Surv-rate CEA'!G183*'Unit cost and utilities'!$H$4+'Surv-rate CEA'!H183*'Unit cost and utilities'!$H$4+('Surv-rate CEA'!F182-'Surv-rate CEA'!F183)*'Unit cost and utilities'!$G$14</f>
        <v>119.64141879584584</v>
      </c>
      <c r="H185" s="12">
        <f t="shared" si="61"/>
        <v>88.242077727342817</v>
      </c>
      <c r="I185" s="12">
        <f>G185-'Surv-rate CEA'!H183*'Unit cost and utilities'!$H$4-('Surv-rate CEA'!F182-'Surv-rate CEA'!F183)*'Unit cost and utilities'!$G$14</f>
        <v>0.48134330337427889</v>
      </c>
      <c r="J185" s="12">
        <f t="shared" si="62"/>
        <v>0.35501696333413818</v>
      </c>
      <c r="K185" s="12">
        <f>'Surv-rate CEA'!K183*'Unit cost and utilities'!$H$10+'Surv-rate CEA'!J183*'Unit cost and utilities'!$H$10+('Surv-rate CEA'!I182-'Surv-rate CEA'!I183)*'Unit cost and utilities'!$G$14</f>
        <v>70.048196607336706</v>
      </c>
      <c r="L185" s="12">
        <f t="shared" si="63"/>
        <v>51.664369011138973</v>
      </c>
      <c r="M185" s="12">
        <f>K185-'Surv-rate CEA'!J183*'Unit cost and utilities'!$H$10-('Surv-rate CEA'!I182-'Surv-rate CEA'!I183)*'Unit cost and utilities'!$G$14</f>
        <v>1.2639049957073558</v>
      </c>
      <c r="N185" s="12">
        <f t="shared" si="64"/>
        <v>0.93219893239061036</v>
      </c>
      <c r="O185" s="12">
        <f>'Surv-rate CEA'!N183*'Unit cost and utilities'!$H$3+'Surv-rate CEA'!M183*'Unit cost and utilities'!$H$3+('Surv-rate CEA'!L182-'Surv-rate CEA'!L183)*'Unit cost and utilities'!$G$14</f>
        <v>119.64141879584584</v>
      </c>
      <c r="P185" s="12">
        <f t="shared" si="65"/>
        <v>88.242077727342817</v>
      </c>
      <c r="Q185" s="12">
        <f>O185-'Surv-rate CEA'!M183*'Unit cost and utilities'!$H$3-('Surv-rate CEA'!L182-'Surv-rate CEA'!L183)*'Unit cost and utilities'!$G$14</f>
        <v>116.240991730698</v>
      </c>
      <c r="R185" s="12">
        <f t="shared" si="66"/>
        <v>85.734077133493685</v>
      </c>
      <c r="S185" s="12">
        <f>'Surv-rate CEA'!Q183*'Unit cost and utilities'!$H$11+'Surv-rate CEA'!P183*'Unit cost and utilities'!$H$11+('Surv-rate CEA'!O182-'Surv-rate CEA'!O183)*'Unit cost and utilities'!$G$14</f>
        <v>70.048196607336706</v>
      </c>
      <c r="T185" s="12">
        <f t="shared" si="67"/>
        <v>51.664369011138973</v>
      </c>
      <c r="U185" s="12">
        <f>S185-'Surv-rate CEA'!P183*'Unit cost and utilities'!$H$11-('Surv-rate CEA'!O182-'Surv-rate CEA'!O183)*'Unit cost and utilities'!$G$14</f>
        <v>1.2639049957073558</v>
      </c>
      <c r="V185" s="12">
        <f t="shared" si="68"/>
        <v>0.93219893239061036</v>
      </c>
      <c r="W185" s="12">
        <f>'Surv-rate CEA'!T183*'Unit cost and utilities'!$H$4+'Surv-rate CEA'!S183*'Unit cost and utilities'!$H$4+('Surv-rate CEA'!R182-'Surv-rate CEA'!R183)*'Unit cost and utilities'!$G$14</f>
        <v>119.64141879584584</v>
      </c>
      <c r="X185" s="12">
        <f t="shared" si="69"/>
        <v>88.242077727342817</v>
      </c>
      <c r="Y185" s="12">
        <f>W185-'Surv-rate CEA'!S183*'Unit cost and utilities'!$H$4-('Surv-rate CEA'!R182-'Surv-rate CEA'!R183)*'Unit cost and utilities'!$G$14</f>
        <v>116.240991730698</v>
      </c>
      <c r="Z185" s="12">
        <f t="shared" si="70"/>
        <v>85.734077133493685</v>
      </c>
      <c r="AA185" s="12">
        <f>'Surv-rate CEA'!W183*'Unit cost and utilities'!$H$6+'Surv-rate CEA'!V183*'Unit cost and utilities'!$H$6+('Surv-rate CEA'!U182-'Surv-rate CEA'!U183)*'Unit cost and utilities'!$G$14</f>
        <v>74.618434158356052</v>
      </c>
      <c r="AB185" s="12">
        <f t="shared" si="71"/>
        <v>55.035168699645112</v>
      </c>
      <c r="AC185" s="12">
        <f>AA185-'Surv-rate CEA'!V183*'Unit cost and utilities'!$H$6-('Surv-rate CEA'!U182-'Surv-rate CEA'!U183)*'Unit cost and utilities'!$G$14</f>
        <v>3.8387347272119055</v>
      </c>
      <c r="AD185" s="12">
        <f t="shared" si="72"/>
        <v>2.8312764223508582</v>
      </c>
      <c r="AE185" s="12">
        <f>'Surv-rate CEA'!Z183*'Unit cost and utilities'!$H$12+'Surv-rate CEA'!Y183*'Unit cost and utilities'!$H$12+('Surv-rate CEA'!X182-'Surv-rate CEA'!X183)*'Unit cost and utilities'!$G$14</f>
        <v>70.048196607336706</v>
      </c>
      <c r="AF185" s="12">
        <f t="shared" si="73"/>
        <v>51.664369011138973</v>
      </c>
      <c r="AG185" s="12">
        <f>AE185-'Surv-rate CEA'!Y183*'Unit cost and utilities'!$H$12-('Surv-rate CEA'!X182-'Surv-rate CEA'!X183)*'Unit cost and utilities'!$G$14</f>
        <v>1.2639049957073558</v>
      </c>
      <c r="AH185" s="12">
        <f t="shared" si="74"/>
        <v>0.93219893239061036</v>
      </c>
      <c r="AI185" s="12">
        <f>'Surv-rate CEA'!AC183*'Unit cost and utilities'!$H$5+'Surv-rate CEA'!AB183*'Unit cost and utilities'!$H$5+('Surv-rate CEA'!AA182-'Surv-rate CEA'!AA183)*'Unit cost and utilities'!$G$14</f>
        <v>123.49040807953813</v>
      </c>
      <c r="AJ185" s="12">
        <f t="shared" si="75"/>
        <v>91.080917444906234</v>
      </c>
      <c r="AK185" s="12">
        <f>AI185-'Surv-rate CEA'!AB183*'Unit cost and utilities'!$H$5-('Surv-rate CEA'!AA182-'Surv-rate CEA'!AA183)*'Unit cost and utilities'!$G$14</f>
        <v>2.3329617837225136</v>
      </c>
      <c r="AL185" s="12">
        <f t="shared" si="76"/>
        <v>1.7206866746159852</v>
      </c>
      <c r="AM185" s="12">
        <f>'Surv-rate CEA'!AF183*'Unit cost and utilities'!$H$9+'Surv-rate CEA'!AE183*'Unit cost and utilities'!$H$9+('Surv-rate CEA'!AD182-'Surv-rate CEA'!AD183)*'Unit cost and utilities'!G192</f>
        <v>116.09016862196982</v>
      </c>
      <c r="AN185" s="12">
        <f t="shared" si="77"/>
        <v>85.622836857196205</v>
      </c>
      <c r="AO185" s="12">
        <f>AM185-'Surv-rate CEA'!AE183*'Unit cost and utilities'!$H$9-('Surv-rate CEA'!AD182-'Surv-rate CEA'!AD183)*'Unit cost and utilities'!G192</f>
        <v>2.9916530720054908</v>
      </c>
      <c r="AP185" s="12">
        <f t="shared" si="78"/>
        <v>2.2065074584548361</v>
      </c>
      <c r="AQ185" s="13">
        <f>'Surv-rate CEA'!AI183*'Unit cost and utilities'!$H$4+'Surv-rate CEA'!AH183*'Unit cost and utilities'!$H$4+('Surv-rate CEA'!AG182-'Surv-rate CEA'!AG183)*'Unit cost and utilities'!$G$14</f>
        <v>119.64141879584584</v>
      </c>
      <c r="AR185" s="12">
        <f t="shared" si="79"/>
        <v>88.242077727342817</v>
      </c>
      <c r="AS185" s="13">
        <f>AQ185-'Surv-rate CEA'!AH183*'Unit cost and utilities'!$H$4-('Surv-rate CEA'!AG182-'Surv-rate CEA'!AG183)*'Unit cost and utilities'!$G$14</f>
        <v>116.240991730698</v>
      </c>
      <c r="AT185" s="12">
        <f t="shared" si="80"/>
        <v>85.734077133493685</v>
      </c>
      <c r="AU185" s="12">
        <f>'Surv-rate CEA'!AL183*'Unit cost and utilities'!$H$8+'Surv-rate CEA'!AK183*'Unit cost and utilities'!$H$8+('Surv-rate CEA'!AJ182-'Surv-rate CEA'!AJ183)*'Unit cost and utilities'!$G$14</f>
        <v>59.722794549832471</v>
      </c>
      <c r="AV185" s="12">
        <f t="shared" si="81"/>
        <v>44.048821317918282</v>
      </c>
      <c r="AW185" s="12">
        <f>AU185-'Surv-rate CEA'!AK183*'Unit cost and utilities'!$H$8-('Surv-rate CEA'!AJ182-'Surv-rate CEA'!AJ183)*'Unit cost and utilities'!$G$14</f>
        <v>4.3220472049141092</v>
      </c>
      <c r="AX185" s="12">
        <f t="shared" si="82"/>
        <v>3.1877457592513774</v>
      </c>
      <c r="AY185" s="12">
        <f>'Surv-rate CEA'!AO183*'Unit cost and utilities'!$H$5+'Surv-rate CEA'!AN183*'Unit cost and utilities'!$H$5+('Surv-rate CEA'!AM182-'Surv-rate CEA'!AM183)*'Unit cost and utilities'!$G$14</f>
        <v>123.49040807953813</v>
      </c>
      <c r="AZ185" s="12">
        <f t="shared" si="83"/>
        <v>91.080917444906234</v>
      </c>
      <c r="BA185" s="12">
        <f>AY185-'Surv-rate CEA'!AN183*'Unit cost and utilities'!$H$5-('Surv-rate CEA'!AM182-'Surv-rate CEA'!AM183)*'Unit cost and utilities'!$G$14</f>
        <v>2.3329617837225136</v>
      </c>
      <c r="BB185" s="12">
        <f t="shared" si="84"/>
        <v>1.7206866746159852</v>
      </c>
    </row>
    <row r="186" spans="1:54">
      <c r="A186" s="12">
        <v>181</v>
      </c>
      <c r="B186" s="12">
        <f t="shared" si="85"/>
        <v>10.356164383561644</v>
      </c>
      <c r="C186" s="12">
        <f>'Surv-rate CEA'!D184*'Unit cost and utilities'!$H$7+'Surv-rate CEA'!E184*'Unit cost and utilities'!$H$7+'Unit cost and utilities'!$G$14*('Surv-rate CEA'!C183-'Surv-rate CEA'!C184)</f>
        <v>77.392264934107942</v>
      </c>
      <c r="D186" s="12">
        <f t="shared" si="59"/>
        <v>56.984028359759094</v>
      </c>
      <c r="E186" s="12">
        <f>C186-'Surv-rate CEA'!E184*'Unit cost and utilities'!$H$7-'Unit cost and utilities'!$G$14*('Surv-rate CEA'!C183-'Surv-rate CEA'!C184)</f>
        <v>0.54936674648478778</v>
      </c>
      <c r="F186" s="12">
        <f t="shared" si="60"/>
        <v>0.40449947146851223</v>
      </c>
      <c r="G186" s="12">
        <f>'Surv-rate CEA'!G184*'Unit cost and utilities'!$H$4+'Surv-rate CEA'!H184*'Unit cost and utilities'!$H$4+('Surv-rate CEA'!F183-'Surv-rate CEA'!F184)*'Unit cost and utilities'!$G$14</f>
        <v>118.37241754016102</v>
      </c>
      <c r="H186" s="12">
        <f t="shared" si="61"/>
        <v>87.157769628073112</v>
      </c>
      <c r="I186" s="12">
        <f>G186-'Surv-rate CEA'!H184*'Unit cost and utilities'!$H$4-('Surv-rate CEA'!F183-'Surv-rate CEA'!F184)*'Unit cost and utilities'!$G$14</f>
        <v>0.46850310206439616</v>
      </c>
      <c r="J186" s="12">
        <f t="shared" si="62"/>
        <v>0.34495946174211017</v>
      </c>
      <c r="K186" s="12">
        <f>'Surv-rate CEA'!K184*'Unit cost and utilities'!$H$10+'Surv-rate CEA'!J184*'Unit cost and utilities'!$H$10+('Surv-rate CEA'!I183-'Surv-rate CEA'!I184)*'Unit cost and utilities'!$G$14</f>
        <v>69.34263030486305</v>
      </c>
      <c r="L186" s="12">
        <f t="shared" si="63"/>
        <v>51.057071597489262</v>
      </c>
      <c r="M186" s="12">
        <f>K186-'Surv-rate CEA'!J184*'Unit cost and utilities'!$H$10-('Surv-rate CEA'!I183-'Surv-rate CEA'!I184)*'Unit cost and utilities'!$G$14</f>
        <v>1.2347658625382203</v>
      </c>
      <c r="N186" s="12">
        <f t="shared" si="64"/>
        <v>0.90915975890415868</v>
      </c>
      <c r="O186" s="12">
        <f>'Surv-rate CEA'!N184*'Unit cost and utilities'!$H$3+'Surv-rate CEA'!M184*'Unit cost and utilities'!$H$3+('Surv-rate CEA'!L183-'Surv-rate CEA'!L184)*'Unit cost and utilities'!$G$14</f>
        <v>118.37241754016102</v>
      </c>
      <c r="P186" s="12">
        <f t="shared" si="65"/>
        <v>87.157769628073112</v>
      </c>
      <c r="Q186" s="12">
        <f>O186-'Surv-rate CEA'!M184*'Unit cost and utilities'!$H$3-('Surv-rate CEA'!L183-'Surv-rate CEA'!L184)*'Unit cost and utilities'!$G$14</f>
        <v>115.02679881429177</v>
      </c>
      <c r="R186" s="12">
        <f t="shared" si="66"/>
        <v>84.694386077815309</v>
      </c>
      <c r="S186" s="12">
        <f>'Surv-rate CEA'!Q184*'Unit cost and utilities'!$H$11+'Surv-rate CEA'!P184*'Unit cost and utilities'!$H$11+('Surv-rate CEA'!O183-'Surv-rate CEA'!O184)*'Unit cost and utilities'!$G$14</f>
        <v>69.34263030486305</v>
      </c>
      <c r="T186" s="12">
        <f t="shared" si="67"/>
        <v>51.057071597489262</v>
      </c>
      <c r="U186" s="12">
        <f>S186-'Surv-rate CEA'!P184*'Unit cost and utilities'!$H$11-('Surv-rate CEA'!O183-'Surv-rate CEA'!O184)*'Unit cost and utilities'!$G$14</f>
        <v>1.2347658625382203</v>
      </c>
      <c r="V186" s="12">
        <f t="shared" si="68"/>
        <v>0.90915975890415868</v>
      </c>
      <c r="W186" s="12">
        <f>'Surv-rate CEA'!T184*'Unit cost and utilities'!$H$4+'Surv-rate CEA'!S184*'Unit cost and utilities'!$H$4+('Surv-rate CEA'!R183-'Surv-rate CEA'!R184)*'Unit cost and utilities'!$G$14</f>
        <v>118.37241754016102</v>
      </c>
      <c r="X186" s="12">
        <f t="shared" si="69"/>
        <v>87.157769628073112</v>
      </c>
      <c r="Y186" s="12">
        <f>W186-'Surv-rate CEA'!S184*'Unit cost and utilities'!$H$4-('Surv-rate CEA'!R183-'Surv-rate CEA'!R184)*'Unit cost and utilities'!$G$14</f>
        <v>115.02679881429177</v>
      </c>
      <c r="Z186" s="12">
        <f t="shared" si="70"/>
        <v>84.694386077815309</v>
      </c>
      <c r="AA186" s="12">
        <f>'Surv-rate CEA'!W184*'Unit cost and utilities'!$H$6+'Surv-rate CEA'!V184*'Unit cost and utilities'!$H$6+('Surv-rate CEA'!U183-'Surv-rate CEA'!U184)*'Unit cost and utilities'!$G$14</f>
        <v>73.875560385479673</v>
      </c>
      <c r="AB186" s="12">
        <f t="shared" si="71"/>
        <v>54.394674088986108</v>
      </c>
      <c r="AC186" s="12">
        <f>AA186-'Surv-rate CEA'!V184*'Unit cost and utilities'!$H$6-('Surv-rate CEA'!U183-'Surv-rate CEA'!U184)*'Unit cost and utilities'!$G$14</f>
        <v>3.7589866233986751</v>
      </c>
      <c r="AD186" s="12">
        <f t="shared" si="72"/>
        <v>2.76774688703164</v>
      </c>
      <c r="AE186" s="12">
        <f>'Surv-rate CEA'!Z184*'Unit cost and utilities'!$H$12+'Surv-rate CEA'!Y184*'Unit cost and utilities'!$H$12+('Surv-rate CEA'!X183-'Surv-rate CEA'!X184)*'Unit cost and utilities'!$G$14</f>
        <v>69.34263030486305</v>
      </c>
      <c r="AF186" s="12">
        <f t="shared" si="73"/>
        <v>51.057071597489262</v>
      </c>
      <c r="AG186" s="12">
        <f>AE186-'Surv-rate CEA'!Y184*'Unit cost and utilities'!$H$12-('Surv-rate CEA'!X183-'Surv-rate CEA'!X184)*'Unit cost and utilities'!$G$14</f>
        <v>1.2347658625382203</v>
      </c>
      <c r="AH186" s="12">
        <f t="shared" si="74"/>
        <v>0.90915975890415868</v>
      </c>
      <c r="AI186" s="12">
        <f>'Surv-rate CEA'!AC184*'Unit cost and utilities'!$H$5+'Surv-rate CEA'!AB184*'Unit cost and utilities'!$H$5+('Surv-rate CEA'!AA183-'Surv-rate CEA'!AA184)*'Unit cost and utilities'!$G$14</f>
        <v>122.19047353351203</v>
      </c>
      <c r="AJ186" s="12">
        <f t="shared" si="75"/>
        <v>89.969009371340746</v>
      </c>
      <c r="AK186" s="12">
        <f>AI186-'Surv-rate CEA'!AB184*'Unit cost and utilities'!$H$5-('Surv-rate CEA'!AA183-'Surv-rate CEA'!AA184)*'Unit cost and utilities'!$G$14</f>
        <v>2.2777019486001393</v>
      </c>
      <c r="AL186" s="12">
        <f t="shared" si="76"/>
        <v>1.6770749963787055</v>
      </c>
      <c r="AM186" s="12">
        <f>'Surv-rate CEA'!AF184*'Unit cost and utilities'!$H$9+'Surv-rate CEA'!AE184*'Unit cost and utilities'!$H$9+('Surv-rate CEA'!AD183-'Surv-rate CEA'!AD184)*'Unit cost and utilities'!G193</f>
        <v>115.06730740061077</v>
      </c>
      <c r="AN186" s="12">
        <f t="shared" si="77"/>
        <v>84.724212604194676</v>
      </c>
      <c r="AO186" s="12">
        <f>AM186-'Surv-rate CEA'!AE184*'Unit cost and utilities'!$H$9-('Surv-rate CEA'!AD183-'Surv-rate CEA'!AD184)*'Unit cost and utilities'!G193</f>
        <v>2.9279303325281916</v>
      </c>
      <c r="AP186" s="12">
        <f t="shared" si="78"/>
        <v>2.155839026629315</v>
      </c>
      <c r="AQ186" s="13">
        <f>'Surv-rate CEA'!AI184*'Unit cost and utilities'!$H$4+'Surv-rate CEA'!AH184*'Unit cost and utilities'!$H$4+('Surv-rate CEA'!AG183-'Surv-rate CEA'!AG184)*'Unit cost and utilities'!$G$14</f>
        <v>118.37241754016102</v>
      </c>
      <c r="AR186" s="12">
        <f t="shared" si="79"/>
        <v>87.157769628073112</v>
      </c>
      <c r="AS186" s="13">
        <f>AQ186-'Surv-rate CEA'!AH184*'Unit cost and utilities'!$H$4-('Surv-rate CEA'!AG183-'Surv-rate CEA'!AG184)*'Unit cost and utilities'!$G$14</f>
        <v>115.02679881429177</v>
      </c>
      <c r="AT186" s="12">
        <f t="shared" si="80"/>
        <v>84.694386077815309</v>
      </c>
      <c r="AU186" s="12">
        <f>'Surv-rate CEA'!AL184*'Unit cost and utilities'!$H$8+'Surv-rate CEA'!AK184*'Unit cost and utilities'!$H$8+('Surv-rate CEA'!AJ183-'Surv-rate CEA'!AJ184)*'Unit cost and utilities'!$G$14</f>
        <v>59.10391749807156</v>
      </c>
      <c r="AV186" s="12">
        <f t="shared" si="81"/>
        <v>43.518293640203986</v>
      </c>
      <c r="AW186" s="12">
        <f>AU186-'Surv-rate CEA'!AK184*'Unit cost and utilities'!$H$8-('Surv-rate CEA'!AJ183-'Surv-rate CEA'!AJ184)*'Unit cost and utilities'!$G$14</f>
        <v>4.2333523195894163</v>
      </c>
      <c r="AX186" s="12">
        <f t="shared" si="82"/>
        <v>3.1170229846835769</v>
      </c>
      <c r="AY186" s="12">
        <f>'Surv-rate CEA'!AO184*'Unit cost and utilities'!$H$5+'Surv-rate CEA'!AN184*'Unit cost and utilities'!$H$5+('Surv-rate CEA'!AM183-'Surv-rate CEA'!AM184)*'Unit cost and utilities'!$G$14</f>
        <v>122.19047353351203</v>
      </c>
      <c r="AZ186" s="12">
        <f t="shared" si="83"/>
        <v>89.969009371340746</v>
      </c>
      <c r="BA186" s="12">
        <f>AY186-'Surv-rate CEA'!AN184*'Unit cost and utilities'!$H$5-('Surv-rate CEA'!AM183-'Surv-rate CEA'!AM184)*'Unit cost and utilities'!$G$14</f>
        <v>2.2777019486001393</v>
      </c>
      <c r="BB186" s="12">
        <f t="shared" si="84"/>
        <v>1.6770749963787055</v>
      </c>
    </row>
    <row r="187" spans="1:54">
      <c r="A187" s="12">
        <v>182</v>
      </c>
      <c r="B187" s="12">
        <f t="shared" si="85"/>
        <v>10.413698630136986</v>
      </c>
      <c r="C187" s="12">
        <f>'Surv-rate CEA'!D185*'Unit cost and utilities'!$H$7+'Surv-rate CEA'!E185*'Unit cost and utilities'!$H$7+'Unit cost and utilities'!$G$14*('Surv-rate CEA'!C184-'Surv-rate CEA'!C185)</f>
        <v>76.631398725811778</v>
      </c>
      <c r="D187" s="12">
        <f t="shared" si="59"/>
        <v>56.327926332433229</v>
      </c>
      <c r="E187" s="12">
        <f>C187-'Surv-rate CEA'!E185*'Unit cost and utilities'!$H$7-'Unit cost and utilities'!$G$14*('Surv-rate CEA'!C184-'Surv-rate CEA'!C185)</f>
        <v>0.53588697680683595</v>
      </c>
      <c r="F187" s="12">
        <f t="shared" si="60"/>
        <v>0.39390383907893428</v>
      </c>
      <c r="G187" s="12">
        <f>'Surv-rate CEA'!G185*'Unit cost and utilities'!$H$4+'Surv-rate CEA'!H185*'Unit cost and utilities'!$H$4+('Surv-rate CEA'!F184-'Surv-rate CEA'!F185)*'Unit cost and utilities'!$G$14</f>
        <v>117.1217587856421</v>
      </c>
      <c r="H187" s="12">
        <f t="shared" si="61"/>
        <v>86.090374317812334</v>
      </c>
      <c r="I187" s="12">
        <f>G187-'Surv-rate CEA'!H185*'Unit cost and utilities'!$H$4-('Surv-rate CEA'!F184-'Surv-rate CEA'!F185)*'Unit cost and utilities'!$G$14</f>
        <v>0.45605107313268034</v>
      </c>
      <c r="J187" s="12">
        <f t="shared" si="62"/>
        <v>0.33522044068591567</v>
      </c>
      <c r="K187" s="12">
        <f>'Surv-rate CEA'!K185*'Unit cost and utilities'!$H$10+'Surv-rate CEA'!J185*'Unit cost and utilities'!$H$10+('Surv-rate CEA'!I184-'Surv-rate CEA'!I185)*'Unit cost and utilities'!$G$14</f>
        <v>68.646859814399249</v>
      </c>
      <c r="L187" s="12">
        <f t="shared" si="63"/>
        <v>50.4588892656597</v>
      </c>
      <c r="M187" s="12">
        <f>K187-'Surv-rate CEA'!J185*'Unit cost and utilities'!$H$10-('Surv-rate CEA'!I184-'Surv-rate CEA'!I185)*'Unit cost and utilities'!$G$14</f>
        <v>1.206397749549398</v>
      </c>
      <c r="N187" s="12">
        <f t="shared" si="64"/>
        <v>0.88676292869678242</v>
      </c>
      <c r="O187" s="12">
        <f>'Surv-rate CEA'!N185*'Unit cost and utilities'!$H$3+'Surv-rate CEA'!M185*'Unit cost and utilities'!$H$3+('Surv-rate CEA'!L184-'Surv-rate CEA'!L185)*'Unit cost and utilities'!$G$14</f>
        <v>117.1217587856421</v>
      </c>
      <c r="P187" s="12">
        <f t="shared" si="65"/>
        <v>86.090374317812334</v>
      </c>
      <c r="Q187" s="12">
        <f>O187-'Surv-rate CEA'!M185*'Unit cost and utilities'!$H$3-('Surv-rate CEA'!L184-'Surv-rate CEA'!L185)*'Unit cost and utilities'!$G$14</f>
        <v>113.82978620385747</v>
      </c>
      <c r="R187" s="12">
        <f t="shared" si="66"/>
        <v>83.670609154205877</v>
      </c>
      <c r="S187" s="12">
        <f>'Surv-rate CEA'!Q185*'Unit cost and utilities'!$H$11+'Surv-rate CEA'!P185*'Unit cost and utilities'!$H$11+('Surv-rate CEA'!O184-'Surv-rate CEA'!O185)*'Unit cost and utilities'!$G$14</f>
        <v>68.646859814399249</v>
      </c>
      <c r="T187" s="12">
        <f t="shared" si="67"/>
        <v>50.4588892656597</v>
      </c>
      <c r="U187" s="12">
        <f>S187-'Surv-rate CEA'!P185*'Unit cost and utilities'!$H$11-('Surv-rate CEA'!O184-'Surv-rate CEA'!O185)*'Unit cost and utilities'!$G$14</f>
        <v>1.206397749549398</v>
      </c>
      <c r="V187" s="12">
        <f t="shared" si="68"/>
        <v>0.88676292869678242</v>
      </c>
      <c r="W187" s="12">
        <f>'Surv-rate CEA'!T185*'Unit cost and utilities'!$H$4+'Surv-rate CEA'!S185*'Unit cost and utilities'!$H$4+('Surv-rate CEA'!R184-'Surv-rate CEA'!R185)*'Unit cost and utilities'!$G$14</f>
        <v>117.1217587856421</v>
      </c>
      <c r="X187" s="12">
        <f t="shared" si="69"/>
        <v>86.090374317812334</v>
      </c>
      <c r="Y187" s="12">
        <f>W187-'Surv-rate CEA'!S185*'Unit cost and utilities'!$H$4-('Surv-rate CEA'!R184-'Surv-rate CEA'!R185)*'Unit cost and utilities'!$G$14</f>
        <v>113.82978620385747</v>
      </c>
      <c r="Z187" s="12">
        <f t="shared" si="70"/>
        <v>83.670609154205877</v>
      </c>
      <c r="AA187" s="12">
        <f>'Surv-rate CEA'!W185*'Unit cost and utilities'!$H$6+'Surv-rate CEA'!V185*'Unit cost and utilities'!$H$6+('Surv-rate CEA'!U184-'Surv-rate CEA'!U185)*'Unit cost and utilities'!$G$14</f>
        <v>73.142900488823059</v>
      </c>
      <c r="AB187" s="12">
        <f t="shared" si="71"/>
        <v>53.763704943143402</v>
      </c>
      <c r="AC187" s="12">
        <f>AA187-'Surv-rate CEA'!V185*'Unit cost and utilities'!$H$6-('Surv-rate CEA'!U184-'Surv-rate CEA'!U185)*'Unit cost and utilities'!$G$14</f>
        <v>3.6811571430825634</v>
      </c>
      <c r="AD187" s="12">
        <f t="shared" si="72"/>
        <v>2.7058353601971068</v>
      </c>
      <c r="AE187" s="12">
        <f>'Surv-rate CEA'!Z185*'Unit cost and utilities'!$H$12+'Surv-rate CEA'!Y185*'Unit cost and utilities'!$H$12+('Surv-rate CEA'!X184-'Surv-rate CEA'!X185)*'Unit cost and utilities'!$G$14</f>
        <v>68.646859814399249</v>
      </c>
      <c r="AF187" s="12">
        <f t="shared" si="73"/>
        <v>50.4588892656597</v>
      </c>
      <c r="AG187" s="12">
        <f>AE187-'Surv-rate CEA'!Y185*'Unit cost and utilities'!$H$12-('Surv-rate CEA'!X184-'Surv-rate CEA'!X185)*'Unit cost and utilities'!$G$14</f>
        <v>1.206397749549398</v>
      </c>
      <c r="AH187" s="12">
        <f t="shared" si="74"/>
        <v>0.88676292869678242</v>
      </c>
      <c r="AI187" s="12">
        <f>'Surv-rate CEA'!AC185*'Unit cost and utilities'!$H$5+'Surv-rate CEA'!AB185*'Unit cost and utilities'!$H$5+('Surv-rate CEA'!AA184-'Surv-rate CEA'!AA185)*'Unit cost and utilities'!$G$14</f>
        <v>120.90921111971379</v>
      </c>
      <c r="AJ187" s="12">
        <f t="shared" si="75"/>
        <v>88.874341981309158</v>
      </c>
      <c r="AK187" s="12">
        <f>AI187-'Surv-rate CEA'!AB185*'Unit cost and utilities'!$H$5-('Surv-rate CEA'!AA184-'Surv-rate CEA'!AA185)*'Unit cost and utilities'!$G$14</f>
        <v>2.2239408269600029</v>
      </c>
      <c r="AL187" s="12">
        <f t="shared" si="76"/>
        <v>1.6347081894839401</v>
      </c>
      <c r="AM187" s="12">
        <f>'Surv-rate CEA'!AF185*'Unit cost and utilities'!$H$9+'Surv-rate CEA'!AE185*'Unit cost and utilities'!$H$9+('Surv-rate CEA'!AD184-'Surv-rate CEA'!AD185)*'Unit cost and utilities'!G194</f>
        <v>114.05708472473007</v>
      </c>
      <c r="AN187" s="12">
        <f t="shared" si="77"/>
        <v>83.837684981504736</v>
      </c>
      <c r="AO187" s="12">
        <f>AM187-'Surv-rate CEA'!AE185*'Unit cost and utilities'!$H$9-('Surv-rate CEA'!AD184-'Surv-rate CEA'!AD185)*'Unit cost and utilities'!G194</f>
        <v>2.8657760818461213</v>
      </c>
      <c r="AP187" s="12">
        <f t="shared" si="78"/>
        <v>2.1064893334526236</v>
      </c>
      <c r="AQ187" s="13">
        <f>'Surv-rate CEA'!AI185*'Unit cost and utilities'!$H$4+'Surv-rate CEA'!AH185*'Unit cost and utilities'!$H$4+('Surv-rate CEA'!AG184-'Surv-rate CEA'!AG185)*'Unit cost and utilities'!$G$14</f>
        <v>117.1217587856421</v>
      </c>
      <c r="AR187" s="12">
        <f t="shared" si="79"/>
        <v>86.090374317812334</v>
      </c>
      <c r="AS187" s="13">
        <f>AQ187-'Surv-rate CEA'!AH185*'Unit cost and utilities'!$H$4-('Surv-rate CEA'!AG184-'Surv-rate CEA'!AG185)*'Unit cost and utilities'!$G$14</f>
        <v>113.82978620385747</v>
      </c>
      <c r="AT187" s="12">
        <f t="shared" si="80"/>
        <v>83.670609154205877</v>
      </c>
      <c r="AU187" s="12">
        <f>'Surv-rate CEA'!AL185*'Unit cost and utilities'!$H$8+'Surv-rate CEA'!AK185*'Unit cost and utilities'!$H$8+('Surv-rate CEA'!AJ184-'Surv-rate CEA'!AJ185)*'Unit cost and utilities'!$G$14</f>
        <v>58.493838133087927</v>
      </c>
      <c r="AV187" s="12">
        <f t="shared" si="81"/>
        <v>42.995908466330128</v>
      </c>
      <c r="AW187" s="12">
        <f>AU187-'Surv-rate CEA'!AK185*'Unit cost and utilities'!$H$8-('Surv-rate CEA'!AJ184-'Surv-rate CEA'!AJ185)*'Unit cost and utilities'!$G$14</f>
        <v>4.1467675245143525</v>
      </c>
      <c r="AX187" s="12">
        <f t="shared" si="82"/>
        <v>3.0480823725313857</v>
      </c>
      <c r="AY187" s="12">
        <f>'Surv-rate CEA'!AO185*'Unit cost and utilities'!$H$5+'Surv-rate CEA'!AN185*'Unit cost and utilities'!$H$5+('Surv-rate CEA'!AM184-'Surv-rate CEA'!AM185)*'Unit cost and utilities'!$G$14</f>
        <v>120.90921111971379</v>
      </c>
      <c r="AZ187" s="12">
        <f t="shared" si="83"/>
        <v>88.874341981309158</v>
      </c>
      <c r="BA187" s="12">
        <f>AY187-'Surv-rate CEA'!AN185*'Unit cost and utilities'!$H$5-('Surv-rate CEA'!AM184-'Surv-rate CEA'!AM185)*'Unit cost and utilities'!$G$14</f>
        <v>2.2239408269600029</v>
      </c>
      <c r="BB187" s="12">
        <f t="shared" si="84"/>
        <v>1.6347081894839401</v>
      </c>
    </row>
    <row r="188" spans="1:54">
      <c r="A188" s="12">
        <v>183</v>
      </c>
      <c r="B188" s="12">
        <f t="shared" si="85"/>
        <v>10.471232876712328</v>
      </c>
      <c r="C188" s="12">
        <f>'Surv-rate CEA'!D186*'Unit cost and utilities'!$H$7+'Surv-rate CEA'!E186*'Unit cost and utilities'!$H$7+'Unit cost and utilities'!$G$14*('Surv-rate CEA'!C185-'Surv-rate CEA'!C186)</f>
        <v>75.88087520681691</v>
      </c>
      <c r="D188" s="12">
        <f t="shared" si="59"/>
        <v>55.681478949324472</v>
      </c>
      <c r="E188" s="12">
        <f>C188-'Surv-rate CEA'!E186*'Unit cost and utilities'!$H$7-'Unit cost and utilities'!$G$14*('Surv-rate CEA'!C185-'Surv-rate CEA'!C186)</f>
        <v>0.52278458894672042</v>
      </c>
      <c r="F188" s="12">
        <f t="shared" si="60"/>
        <v>0.38361997018522731</v>
      </c>
      <c r="G188" s="12">
        <f>'Surv-rate CEA'!G186*'Unit cost and utilities'!$H$4+'Surv-rate CEA'!H186*'Unit cost and utilities'!$H$4+('Surv-rate CEA'!F185-'Surv-rate CEA'!F186)*'Unit cost and utilities'!$G$14</f>
        <v>115.88910236480403</v>
      </c>
      <c r="H188" s="12">
        <f t="shared" si="61"/>
        <v>85.039564925869982</v>
      </c>
      <c r="I188" s="12">
        <f>G188-'Surv-rate CEA'!H186*'Unit cost and utilities'!$H$4-('Surv-rate CEA'!F185-'Surv-rate CEA'!F186)*'Unit cost and utilities'!$G$14</f>
        <v>0.44397405556990899</v>
      </c>
      <c r="J188" s="12">
        <f t="shared" si="62"/>
        <v>0.32578870449086789</v>
      </c>
      <c r="K188" s="12">
        <f>'Surv-rate CEA'!K186*'Unit cost and utilities'!$H$10+'Surv-rate CEA'!J186*'Unit cost and utilities'!$H$10+('Surv-rate CEA'!I185-'Surv-rate CEA'!I186)*'Unit cost and utilities'!$G$14</f>
        <v>67.960709257321994</v>
      </c>
      <c r="L188" s="12">
        <f t="shared" si="63"/>
        <v>49.869651497545966</v>
      </c>
      <c r="M188" s="12">
        <f>K188-'Surv-rate CEA'!J186*'Unit cost and utilities'!$H$10-('Surv-rate CEA'!I185-'Surv-rate CEA'!I186)*'Unit cost and utilities'!$G$14</f>
        <v>1.1787775241149103</v>
      </c>
      <c r="N188" s="12">
        <f t="shared" si="64"/>
        <v>0.86498838760157903</v>
      </c>
      <c r="O188" s="12">
        <f>'Surv-rate CEA'!N186*'Unit cost and utilities'!$H$3+'Surv-rate CEA'!M186*'Unit cost and utilities'!$H$3+('Surv-rate CEA'!L185-'Surv-rate CEA'!L186)*'Unit cost and utilities'!$G$14</f>
        <v>115.88910236480403</v>
      </c>
      <c r="P188" s="12">
        <f t="shared" si="65"/>
        <v>85.039564925869982</v>
      </c>
      <c r="Q188" s="12">
        <f>O188-'Surv-rate CEA'!M186*'Unit cost and utilities'!$H$3-('Surv-rate CEA'!L185-'Surv-rate CEA'!L186)*'Unit cost and utilities'!$G$14</f>
        <v>112.6496444372282</v>
      </c>
      <c r="R188" s="12">
        <f t="shared" si="66"/>
        <v>82.662446740162352</v>
      </c>
      <c r="S188" s="12">
        <f>'Surv-rate CEA'!Q186*'Unit cost and utilities'!$H$11+'Surv-rate CEA'!P186*'Unit cost and utilities'!$H$11+('Surv-rate CEA'!O185-'Surv-rate CEA'!O186)*'Unit cost and utilities'!$G$14</f>
        <v>67.960709257321994</v>
      </c>
      <c r="T188" s="12">
        <f t="shared" si="67"/>
        <v>49.869651497545966</v>
      </c>
      <c r="U188" s="12">
        <f>S188-'Surv-rate CEA'!P186*'Unit cost and utilities'!$H$11-('Surv-rate CEA'!O185-'Surv-rate CEA'!O186)*'Unit cost and utilities'!$G$14</f>
        <v>1.1787775241149103</v>
      </c>
      <c r="V188" s="12">
        <f t="shared" si="68"/>
        <v>0.86498838760157903</v>
      </c>
      <c r="W188" s="12">
        <f>'Surv-rate CEA'!T186*'Unit cost and utilities'!$H$4+'Surv-rate CEA'!S186*'Unit cost and utilities'!$H$4+('Surv-rate CEA'!R185-'Surv-rate CEA'!R186)*'Unit cost and utilities'!$G$14</f>
        <v>115.88910236480403</v>
      </c>
      <c r="X188" s="12">
        <f t="shared" si="69"/>
        <v>85.039564925869982</v>
      </c>
      <c r="Y188" s="12">
        <f>W188-'Surv-rate CEA'!S186*'Unit cost and utilities'!$H$4-('Surv-rate CEA'!R185-'Surv-rate CEA'!R186)*'Unit cost and utilities'!$G$14</f>
        <v>112.6496444372282</v>
      </c>
      <c r="Z188" s="12">
        <f t="shared" si="70"/>
        <v>82.662446740162352</v>
      </c>
      <c r="AA188" s="12">
        <f>'Surv-rate CEA'!W186*'Unit cost and utilities'!$H$6+'Surv-rate CEA'!V186*'Unit cost and utilities'!$H$6+('Surv-rate CEA'!U185-'Surv-rate CEA'!U186)*'Unit cost and utilities'!$G$14</f>
        <v>72.420272610083856</v>
      </c>
      <c r="AB188" s="12">
        <f t="shared" si="71"/>
        <v>53.14208453516175</v>
      </c>
      <c r="AC188" s="12">
        <f>AA188-'Surv-rate CEA'!V186*'Unit cost and utilities'!$H$6-('Surv-rate CEA'!U185-'Surv-rate CEA'!U186)*'Unit cost and utilities'!$G$14</f>
        <v>3.6051935402615527</v>
      </c>
      <c r="AD188" s="12">
        <f t="shared" si="72"/>
        <v>2.6454954252066942</v>
      </c>
      <c r="AE188" s="12">
        <f>'Surv-rate CEA'!Z186*'Unit cost and utilities'!$H$12+'Surv-rate CEA'!Y186*'Unit cost and utilities'!$H$12+('Surv-rate CEA'!X185-'Surv-rate CEA'!X186)*'Unit cost and utilities'!$G$14</f>
        <v>67.960709257321994</v>
      </c>
      <c r="AF188" s="12">
        <f t="shared" si="73"/>
        <v>49.869651497545966</v>
      </c>
      <c r="AG188" s="12">
        <f>AE188-'Surv-rate CEA'!Y186*'Unit cost and utilities'!$H$12-('Surv-rate CEA'!X185-'Surv-rate CEA'!X186)*'Unit cost and utilities'!$G$14</f>
        <v>1.1787775241149103</v>
      </c>
      <c r="AH188" s="12">
        <f t="shared" si="74"/>
        <v>0.86498838760157903</v>
      </c>
      <c r="AI188" s="12">
        <f>'Surv-rate CEA'!AC186*'Unit cost and utilities'!$H$5+'Surv-rate CEA'!AB186*'Unit cost and utilities'!$H$5+('Surv-rate CEA'!AA185-'Surv-rate CEA'!AA186)*'Unit cost and utilities'!$G$14</f>
        <v>119.64627640278232</v>
      </c>
      <c r="AJ188" s="12">
        <f t="shared" si="75"/>
        <v>87.796583826013631</v>
      </c>
      <c r="AK188" s="12">
        <f>AI188-'Surv-rate CEA'!AB186*'Unit cost and utilities'!$H$5-('Surv-rate CEA'!AA185-'Surv-rate CEA'!AA186)*'Unit cost and utilities'!$G$14</f>
        <v>2.1716324231280626</v>
      </c>
      <c r="AL188" s="12">
        <f t="shared" si="76"/>
        <v>1.5935465257155157</v>
      </c>
      <c r="AM188" s="12">
        <f>'Surv-rate CEA'!AF186*'Unit cost and utilities'!$H$9+'Surv-rate CEA'!AE186*'Unit cost and utilities'!$H$9+('Surv-rate CEA'!AD185-'Surv-rate CEA'!AD186)*'Unit cost and utilities'!G195</f>
        <v>113.05929613553884</v>
      </c>
      <c r="AN188" s="12">
        <f t="shared" si="77"/>
        <v>82.963049656956201</v>
      </c>
      <c r="AO188" s="12">
        <f>AM188-'Surv-rate CEA'!AE186*'Unit cost and utilities'!$H$9-('Surv-rate CEA'!AD185-'Surv-rate CEA'!AD186)*'Unit cost and utilities'!G195</f>
        <v>2.80514628481491</v>
      </c>
      <c r="AP188" s="12">
        <f t="shared" si="78"/>
        <v>2.0584197715429764</v>
      </c>
      <c r="AQ188" s="13">
        <f>'Surv-rate CEA'!AI186*'Unit cost and utilities'!$H$4+'Surv-rate CEA'!AH186*'Unit cost and utilities'!$H$4+('Surv-rate CEA'!AG185-'Surv-rate CEA'!AG186)*'Unit cost and utilities'!$G$14</f>
        <v>115.88910236480403</v>
      </c>
      <c r="AR188" s="12">
        <f t="shared" si="79"/>
        <v>85.039564925869982</v>
      </c>
      <c r="AS188" s="13">
        <f>AQ188-'Surv-rate CEA'!AH186*'Unit cost and utilities'!$H$4-('Surv-rate CEA'!AG185-'Surv-rate CEA'!AG186)*'Unit cost and utilities'!$G$14</f>
        <v>112.6496444372282</v>
      </c>
      <c r="AT188" s="12">
        <f t="shared" si="80"/>
        <v>82.662446740162352</v>
      </c>
      <c r="AU188" s="12">
        <f>'Surv-rate CEA'!AL186*'Unit cost and utilities'!$H$8+'Surv-rate CEA'!AK186*'Unit cost and utilities'!$H$8+('Surv-rate CEA'!AJ185-'Surv-rate CEA'!AJ186)*'Unit cost and utilities'!$G$14</f>
        <v>57.892395263134361</v>
      </c>
      <c r="AV188" s="12">
        <f t="shared" si="81"/>
        <v>42.481510385644512</v>
      </c>
      <c r="AW188" s="12">
        <f>AU188-'Surv-rate CEA'!AK186*'Unit cost and utilities'!$H$8-('Surv-rate CEA'!AJ185-'Surv-rate CEA'!AJ186)*'Unit cost and utilities'!$G$14</f>
        <v>4.0622354048827098</v>
      </c>
      <c r="AX188" s="12">
        <f t="shared" si="82"/>
        <v>2.9808733039475648</v>
      </c>
      <c r="AY188" s="12">
        <f>'Surv-rate CEA'!AO186*'Unit cost and utilities'!$H$5+'Surv-rate CEA'!AN186*'Unit cost and utilities'!$H$5+('Surv-rate CEA'!AM185-'Surv-rate CEA'!AM186)*'Unit cost and utilities'!$G$14</f>
        <v>119.64627640278232</v>
      </c>
      <c r="AZ188" s="12">
        <f t="shared" si="83"/>
        <v>87.796583826013631</v>
      </c>
      <c r="BA188" s="12">
        <f>AY188-'Surv-rate CEA'!AN186*'Unit cost and utilities'!$H$5-('Surv-rate CEA'!AM185-'Surv-rate CEA'!AM186)*'Unit cost and utilities'!$G$14</f>
        <v>2.1716324231280626</v>
      </c>
      <c r="BB188" s="12">
        <f t="shared" si="84"/>
        <v>1.5935465257155157</v>
      </c>
    </row>
    <row r="189" spans="1:54">
      <c r="A189" s="12">
        <v>184</v>
      </c>
      <c r="B189" s="12">
        <f t="shared" si="85"/>
        <v>10.528767123287672</v>
      </c>
      <c r="C189" s="12">
        <f>'Surv-rate CEA'!D187*'Unit cost and utilities'!$H$7+'Surv-rate CEA'!E187*'Unit cost and utilities'!$H$7+'Unit cost and utilities'!$G$14*('Surv-rate CEA'!C186-'Surv-rate CEA'!C187)</f>
        <v>75.140512160332335</v>
      </c>
      <c r="D189" s="12">
        <f t="shared" si="59"/>
        <v>55.044508914742728</v>
      </c>
      <c r="E189" s="12">
        <f>C189-'Surv-rate CEA'!E187*'Unit cost and utilities'!$H$7-'Unit cost and utilities'!$G$14*('Surv-rate CEA'!C186-'Surv-rate CEA'!C187)</f>
        <v>0.51004766369276044</v>
      </c>
      <c r="F189" s="12">
        <f t="shared" si="60"/>
        <v>0.37363763386618476</v>
      </c>
      <c r="G189" s="12">
        <f>'Surv-rate CEA'!G187*'Unit cost and utilities'!$H$4+'Surv-rate CEA'!H187*'Unit cost and utilities'!$H$4+('Surv-rate CEA'!F186-'Surv-rate CEA'!F187)*'Unit cost and utilities'!$G$14</f>
        <v>114.67411586406843</v>
      </c>
      <c r="H189" s="12">
        <f t="shared" si="61"/>
        <v>84.005022210937739</v>
      </c>
      <c r="I189" s="12">
        <f>G189-'Surv-rate CEA'!H187*'Unit cost and utilities'!$H$4-('Surv-rate CEA'!F186-'Surv-rate CEA'!F187)*'Unit cost and utilities'!$G$14</f>
        <v>0.43225938421968557</v>
      </c>
      <c r="J189" s="12">
        <f t="shared" si="62"/>
        <v>0.31665349149326921</v>
      </c>
      <c r="K189" s="12">
        <f>'Surv-rate CEA'!K187*'Unit cost and utilities'!$H$10+'Surv-rate CEA'!J187*'Unit cost and utilities'!$H$10+('Surv-rate CEA'!I186-'Surv-rate CEA'!I187)*'Unit cost and utilities'!$G$14</f>
        <v>67.284006658053514</v>
      </c>
      <c r="L189" s="12">
        <f t="shared" si="63"/>
        <v>49.289191646793476</v>
      </c>
      <c r="M189" s="12">
        <f>K189-'Surv-rate CEA'!J187*'Unit cost and utilities'!$H$10-('Surv-rate CEA'!I186-'Surv-rate CEA'!I187)*'Unit cost and utilities'!$G$14</f>
        <v>1.1518828321875825</v>
      </c>
      <c r="N189" s="12">
        <f t="shared" si="64"/>
        <v>0.84381677742357375</v>
      </c>
      <c r="O189" s="12">
        <f>'Surv-rate CEA'!N187*'Unit cost and utilities'!$H$3+'Surv-rate CEA'!M187*'Unit cost and utilities'!$H$3+('Surv-rate CEA'!L186-'Surv-rate CEA'!L187)*'Unit cost and utilities'!$G$14</f>
        <v>114.67411586406843</v>
      </c>
      <c r="P189" s="12">
        <f t="shared" si="65"/>
        <v>84.005022210937739</v>
      </c>
      <c r="Q189" s="12">
        <f>O189-'Surv-rate CEA'!M187*'Unit cost and utilities'!$H$3-('Surv-rate CEA'!L186-'Surv-rate CEA'!L187)*'Unit cost and utilities'!$G$14</f>
        <v>111.4860708367157</v>
      </c>
      <c r="R189" s="12">
        <f t="shared" si="66"/>
        <v>81.669605963650582</v>
      </c>
      <c r="S189" s="12">
        <f>'Surv-rate CEA'!Q187*'Unit cost and utilities'!$H$11+'Surv-rate CEA'!P187*'Unit cost and utilities'!$H$11+('Surv-rate CEA'!O186-'Surv-rate CEA'!O187)*'Unit cost and utilities'!$G$14</f>
        <v>67.284006658053514</v>
      </c>
      <c r="T189" s="12">
        <f t="shared" si="67"/>
        <v>49.289191646793476</v>
      </c>
      <c r="U189" s="12">
        <f>S189-'Surv-rate CEA'!P187*'Unit cost and utilities'!$H$11-('Surv-rate CEA'!O186-'Surv-rate CEA'!O187)*'Unit cost and utilities'!$G$14</f>
        <v>1.1518828321875825</v>
      </c>
      <c r="V189" s="12">
        <f t="shared" si="68"/>
        <v>0.84381677742357375</v>
      </c>
      <c r="W189" s="12">
        <f>'Surv-rate CEA'!T187*'Unit cost and utilities'!$H$4+'Surv-rate CEA'!S187*'Unit cost and utilities'!$H$4+('Surv-rate CEA'!R186-'Surv-rate CEA'!R187)*'Unit cost and utilities'!$G$14</f>
        <v>114.67411586406843</v>
      </c>
      <c r="X189" s="12">
        <f t="shared" si="69"/>
        <v>84.005022210937739</v>
      </c>
      <c r="Y189" s="12">
        <f>W189-'Surv-rate CEA'!S187*'Unit cost and utilities'!$H$4-('Surv-rate CEA'!R186-'Surv-rate CEA'!R187)*'Unit cost and utilities'!$G$14</f>
        <v>111.4860708367157</v>
      </c>
      <c r="Z189" s="12">
        <f t="shared" si="70"/>
        <v>81.669605963650582</v>
      </c>
      <c r="AA189" s="12">
        <f>'Surv-rate CEA'!W187*'Unit cost and utilities'!$H$6+'Surv-rate CEA'!V187*'Unit cost and utilities'!$H$6+('Surv-rate CEA'!U186-'Surv-rate CEA'!U187)*'Unit cost and utilities'!$G$14</f>
        <v>71.707498897125163</v>
      </c>
      <c r="AB189" s="12">
        <f t="shared" si="71"/>
        <v>52.529640121090878</v>
      </c>
      <c r="AC189" s="12">
        <f>AA189-'Surv-rate CEA'!V187*'Unit cost and utilities'!$H$6-('Surv-rate CEA'!U186-'Surv-rate CEA'!U187)*'Unit cost and utilities'!$G$14</f>
        <v>3.5310447064440367</v>
      </c>
      <c r="AD189" s="12">
        <f t="shared" si="72"/>
        <v>2.5866821536627955</v>
      </c>
      <c r="AE189" s="12">
        <f>'Surv-rate CEA'!Z187*'Unit cost and utilities'!$H$12+'Surv-rate CEA'!Y187*'Unit cost and utilities'!$H$12+('Surv-rate CEA'!X186-'Surv-rate CEA'!X187)*'Unit cost and utilities'!$G$14</f>
        <v>67.284006658053514</v>
      </c>
      <c r="AF189" s="12">
        <f t="shared" si="73"/>
        <v>49.289191646793476</v>
      </c>
      <c r="AG189" s="12">
        <f>AE189-'Surv-rate CEA'!Y187*'Unit cost and utilities'!$H$12-('Surv-rate CEA'!X186-'Surv-rate CEA'!X187)*'Unit cost and utilities'!$G$14</f>
        <v>1.1518828321875825</v>
      </c>
      <c r="AH189" s="12">
        <f t="shared" si="74"/>
        <v>0.84381677742357375</v>
      </c>
      <c r="AI189" s="12">
        <f>'Surv-rate CEA'!AC187*'Unit cost and utilities'!$H$5+'Surv-rate CEA'!AB187*'Unit cost and utilities'!$H$5+('Surv-rate CEA'!AA186-'Surv-rate CEA'!AA187)*'Unit cost and utilities'!$G$14</f>
        <v>118.40133276195992</v>
      </c>
      <c r="AJ189" s="12">
        <f t="shared" si="75"/>
        <v>86.735411156456223</v>
      </c>
      <c r="AK189" s="12">
        <f>AI189-'Surv-rate CEA'!AB187*'Unit cost and utilities'!$H$5-('Surv-rate CEA'!AA186-'Surv-rate CEA'!AA187)*'Unit cost and utilities'!$G$14</f>
        <v>2.1207323222223629</v>
      </c>
      <c r="AL189" s="12">
        <f t="shared" si="76"/>
        <v>1.5535516841736099</v>
      </c>
      <c r="AM189" s="12">
        <f>'Surv-rate CEA'!AF187*'Unit cost and utilities'!$H$9+'Surv-rate CEA'!AE187*'Unit cost and utilities'!$H$9+('Surv-rate CEA'!AD186-'Surv-rate CEA'!AD187)*'Unit cost and utilities'!G196</f>
        <v>112.07374129948806</v>
      </c>
      <c r="AN189" s="12">
        <f t="shared" si="77"/>
        <v>82.100106516507893</v>
      </c>
      <c r="AO189" s="12">
        <f>AM189-'Surv-rate CEA'!AE187*'Unit cost and utilities'!$H$9-('Surv-rate CEA'!AD186-'Surv-rate CEA'!AD187)*'Unit cost and utilities'!G196</f>
        <v>2.7459983001893136</v>
      </c>
      <c r="AP189" s="12">
        <f t="shared" si="78"/>
        <v>2.0115929951623919</v>
      </c>
      <c r="AQ189" s="13">
        <f>'Surv-rate CEA'!AI187*'Unit cost and utilities'!$H$4+'Surv-rate CEA'!AH187*'Unit cost and utilities'!$H$4+('Surv-rate CEA'!AG186-'Surv-rate CEA'!AG187)*'Unit cost and utilities'!$G$14</f>
        <v>114.67411586406843</v>
      </c>
      <c r="AR189" s="12">
        <f t="shared" si="79"/>
        <v>84.005022210937739</v>
      </c>
      <c r="AS189" s="13">
        <f>AQ189-'Surv-rate CEA'!AH187*'Unit cost and utilities'!$H$4-('Surv-rate CEA'!AG186-'Surv-rate CEA'!AG187)*'Unit cost and utilities'!$G$14</f>
        <v>111.4860708367157</v>
      </c>
      <c r="AT189" s="12">
        <f t="shared" si="80"/>
        <v>81.669605963650582</v>
      </c>
      <c r="AU189" s="12">
        <f>'Surv-rate CEA'!AL187*'Unit cost and utilities'!$H$8+'Surv-rate CEA'!AK187*'Unit cost and utilities'!$H$8+('Surv-rate CEA'!AJ186-'Surv-rate CEA'!AJ187)*'Unit cost and utilities'!$G$14</f>
        <v>57.299431337950459</v>
      </c>
      <c r="AV189" s="12">
        <f t="shared" si="81"/>
        <v>41.974947580361999</v>
      </c>
      <c r="AW189" s="12">
        <f>AU189-'Surv-rate CEA'!AK187*'Unit cost and utilities'!$H$8-('Surv-rate CEA'!AJ186-'Surv-rate CEA'!AJ187)*'Unit cost and utilities'!$G$14</f>
        <v>3.9797003114089273</v>
      </c>
      <c r="AX189" s="12">
        <f t="shared" si="82"/>
        <v>2.9153467679582588</v>
      </c>
      <c r="AY189" s="12">
        <f>'Surv-rate CEA'!AO187*'Unit cost and utilities'!$H$5+'Surv-rate CEA'!AN187*'Unit cost and utilities'!$H$5+('Surv-rate CEA'!AM186-'Surv-rate CEA'!AM187)*'Unit cost and utilities'!$G$14</f>
        <v>118.40133276195992</v>
      </c>
      <c r="AZ189" s="12">
        <f t="shared" si="83"/>
        <v>86.735411156456223</v>
      </c>
      <c r="BA189" s="12">
        <f>AY189-'Surv-rate CEA'!AN187*'Unit cost and utilities'!$H$5-('Surv-rate CEA'!AM186-'Surv-rate CEA'!AM187)*'Unit cost and utilities'!$G$14</f>
        <v>2.1207323222223629</v>
      </c>
      <c r="BB189" s="12">
        <f t="shared" si="84"/>
        <v>1.5535516841736099</v>
      </c>
    </row>
    <row r="190" spans="1:54">
      <c r="A190" s="12">
        <v>185</v>
      </c>
      <c r="B190" s="12">
        <f t="shared" si="85"/>
        <v>10.586301369863014</v>
      </c>
      <c r="C190" s="12">
        <f>'Surv-rate CEA'!D188*'Unit cost and utilities'!$H$7+'Surv-rate CEA'!E188*'Unit cost and utilities'!$H$7+'Unit cost and utilities'!$G$14*('Surv-rate CEA'!C187-'Surv-rate CEA'!C188)</f>
        <v>74.410131343858566</v>
      </c>
      <c r="D190" s="12">
        <f t="shared" si="59"/>
        <v>54.416842889624306</v>
      </c>
      <c r="E190" s="12">
        <f>C190-'Surv-rate CEA'!E188*'Unit cost and utilities'!$H$7-'Unit cost and utilities'!$G$14*('Surv-rate CEA'!C187-'Surv-rate CEA'!C188)</f>
        <v>0.49766470230159676</v>
      </c>
      <c r="F190" s="12">
        <f t="shared" si="60"/>
        <v>0.36394697103424478</v>
      </c>
      <c r="G190" s="12">
        <f>'Surv-rate CEA'!G188*'Unit cost and utilities'!$H$4+'Surv-rate CEA'!H188*'Unit cost and utilities'!$H$4+('Surv-rate CEA'!F187-'Surv-rate CEA'!F188)*'Unit cost and utilities'!$G$14</f>
        <v>113.47647441323777</v>
      </c>
      <c r="H190" s="12">
        <f t="shared" si="61"/>
        <v>82.98643435096271</v>
      </c>
      <c r="I190" s="12">
        <f>G190-'Surv-rate CEA'!H188*'Unit cost and utilities'!$H$4-('Surv-rate CEA'!F187-'Surv-rate CEA'!F188)*'Unit cost and utilities'!$G$14</f>
        <v>0.42089486918837826</v>
      </c>
      <c r="J190" s="12">
        <f t="shared" si="62"/>
        <v>0.30780445560338759</v>
      </c>
      <c r="K190" s="12">
        <f>'Surv-rate CEA'!K188*'Unit cost and utilities'!$H$10+'Surv-rate CEA'!J188*'Unit cost and utilities'!$H$10+('Surv-rate CEA'!I187-'Surv-rate CEA'!I188)*'Unit cost and utilities'!$G$14</f>
        <v>66.616583840530879</v>
      </c>
      <c r="L190" s="12">
        <f t="shared" si="63"/>
        <v>48.717346834690794</v>
      </c>
      <c r="M190" s="12">
        <f>K190-'Surv-rate CEA'!J188*'Unit cost and utilities'!$H$10-('Surv-rate CEA'!I187-'Surv-rate CEA'!I188)*'Unit cost and utilities'!$G$14</f>
        <v>1.1256920691797951</v>
      </c>
      <c r="N190" s="12">
        <f t="shared" si="64"/>
        <v>0.82322940928001487</v>
      </c>
      <c r="O190" s="12">
        <f>'Surv-rate CEA'!N188*'Unit cost and utilities'!$H$3+'Surv-rate CEA'!M188*'Unit cost and utilities'!$H$3+('Surv-rate CEA'!L187-'Surv-rate CEA'!L188)*'Unit cost and utilities'!$G$14</f>
        <v>113.47647441323777</v>
      </c>
      <c r="P190" s="12">
        <f t="shared" si="65"/>
        <v>82.98643435096271</v>
      </c>
      <c r="Q190" s="12">
        <f>O190-'Surv-rate CEA'!M188*'Unit cost and utilities'!$H$3-('Surv-rate CEA'!L187-'Surv-rate CEA'!L188)*'Unit cost and utilities'!$G$14</f>
        <v>110.33876933409199</v>
      </c>
      <c r="R190" s="12">
        <f t="shared" si="66"/>
        <v>80.691800525673216</v>
      </c>
      <c r="S190" s="12">
        <f>'Surv-rate CEA'!Q188*'Unit cost and utilities'!$H$11+'Surv-rate CEA'!P188*'Unit cost and utilities'!$H$11+('Surv-rate CEA'!O187-'Surv-rate CEA'!O188)*'Unit cost and utilities'!$G$14</f>
        <v>66.616583840530879</v>
      </c>
      <c r="T190" s="12">
        <f t="shared" si="67"/>
        <v>48.717346834690794</v>
      </c>
      <c r="U190" s="12">
        <f>S190-'Surv-rate CEA'!P188*'Unit cost and utilities'!$H$11-('Surv-rate CEA'!O187-'Surv-rate CEA'!O188)*'Unit cost and utilities'!$G$14</f>
        <v>1.1256920691797951</v>
      </c>
      <c r="V190" s="12">
        <f t="shared" si="68"/>
        <v>0.82322940928001487</v>
      </c>
      <c r="W190" s="12">
        <f>'Surv-rate CEA'!T188*'Unit cost and utilities'!$H$4+'Surv-rate CEA'!S188*'Unit cost and utilities'!$H$4+('Surv-rate CEA'!R187-'Surv-rate CEA'!R188)*'Unit cost and utilities'!$G$14</f>
        <v>113.47647441323777</v>
      </c>
      <c r="X190" s="12">
        <f t="shared" si="69"/>
        <v>82.98643435096271</v>
      </c>
      <c r="Y190" s="12">
        <f>W190-'Surv-rate CEA'!S188*'Unit cost and utilities'!$H$4-('Surv-rate CEA'!R187-'Surv-rate CEA'!R188)*'Unit cost and utilities'!$G$14</f>
        <v>110.33876933409199</v>
      </c>
      <c r="Z190" s="12">
        <f t="shared" si="70"/>
        <v>80.691800525673216</v>
      </c>
      <c r="AA190" s="12">
        <f>'Surv-rate CEA'!W188*'Unit cost and utilities'!$H$6+'Surv-rate CEA'!V188*'Unit cost and utilities'!$H$6+('Surv-rate CEA'!U187-'Surv-rate CEA'!U188)*'Unit cost and utilities'!$G$14</f>
        <v>71.004405398343934</v>
      </c>
      <c r="AB190" s="12">
        <f t="shared" si="71"/>
        <v>51.92620283355776</v>
      </c>
      <c r="AC190" s="12">
        <f>AA190-'Surv-rate CEA'!V188*'Unit cost and utilities'!$H$6-('Surv-rate CEA'!U187-'Surv-rate CEA'!U188)*'Unit cost and utilities'!$G$14</f>
        <v>3.4586611138367456</v>
      </c>
      <c r="AD190" s="12">
        <f t="shared" si="72"/>
        <v>2.5293520524828508</v>
      </c>
      <c r="AE190" s="12">
        <f>'Surv-rate CEA'!Z188*'Unit cost and utilities'!$H$12+'Surv-rate CEA'!Y188*'Unit cost and utilities'!$H$12+('Surv-rate CEA'!X187-'Surv-rate CEA'!X188)*'Unit cost and utilities'!$G$14</f>
        <v>66.616583840530879</v>
      </c>
      <c r="AF190" s="12">
        <f t="shared" si="73"/>
        <v>48.717346834690794</v>
      </c>
      <c r="AG190" s="12">
        <f>AE190-'Surv-rate CEA'!Y188*'Unit cost and utilities'!$H$12-('Surv-rate CEA'!X187-'Surv-rate CEA'!X188)*'Unit cost and utilities'!$G$14</f>
        <v>1.1256920691797951</v>
      </c>
      <c r="AH190" s="12">
        <f t="shared" si="74"/>
        <v>0.82322940928001487</v>
      </c>
      <c r="AI190" s="12">
        <f>'Surv-rate CEA'!AC188*'Unit cost and utilities'!$H$5+'Surv-rate CEA'!AB188*'Unit cost and utilities'!$H$5+('Surv-rate CEA'!AA187-'Surv-rate CEA'!AA188)*'Unit cost and utilities'!$G$14</f>
        <v>117.1740511798523</v>
      </c>
      <c r="AJ190" s="12">
        <f t="shared" si="75"/>
        <v>85.690507712308758</v>
      </c>
      <c r="AK190" s="12">
        <f>AI190-'Surv-rate CEA'!AB188*'Unit cost and utilities'!$H$5-('Surv-rate CEA'!AA187-'Surv-rate CEA'!AA188)*'Unit cost and utilities'!$G$14</f>
        <v>2.0711976298728709</v>
      </c>
      <c r="AL190" s="12">
        <f t="shared" si="76"/>
        <v>1.5146866963225243</v>
      </c>
      <c r="AM190" s="12">
        <f>'Surv-rate CEA'!AF188*'Unit cost and utilities'!$H$9+'Surv-rate CEA'!AE188*'Unit cost and utilities'!$H$9+('Surv-rate CEA'!AD187-'Surv-rate CEA'!AD188)*'Unit cost and utilities'!G197</f>
        <v>111.1002239080893</v>
      </c>
      <c r="AN190" s="12">
        <f t="shared" si="77"/>
        <v>81.248659560490893</v>
      </c>
      <c r="AO190" s="12">
        <f>AM190-'Surv-rate CEA'!AE188*'Unit cost and utilities'!$H$9-('Surv-rate CEA'!AD187-'Surv-rate CEA'!AD188)*'Unit cost and utilities'!G197</f>
        <v>2.6882908313798026</v>
      </c>
      <c r="AP190" s="12">
        <f t="shared" si="78"/>
        <v>1.9659728745376837</v>
      </c>
      <c r="AQ190" s="13">
        <f>'Surv-rate CEA'!AI188*'Unit cost and utilities'!$H$4+'Surv-rate CEA'!AH188*'Unit cost and utilities'!$H$4+('Surv-rate CEA'!AG187-'Surv-rate CEA'!AG188)*'Unit cost and utilities'!$G$14</f>
        <v>113.47647441323777</v>
      </c>
      <c r="AR190" s="12">
        <f t="shared" si="79"/>
        <v>82.98643435096271</v>
      </c>
      <c r="AS190" s="13">
        <f>AQ190-'Surv-rate CEA'!AH188*'Unit cost and utilities'!$H$4-('Surv-rate CEA'!AG187-'Surv-rate CEA'!AG188)*'Unit cost and utilities'!$G$14</f>
        <v>110.33876933409199</v>
      </c>
      <c r="AT190" s="12">
        <f t="shared" si="80"/>
        <v>80.691800525673216</v>
      </c>
      <c r="AU190" s="12">
        <f>'Surv-rate CEA'!AL188*'Unit cost and utilities'!$H$8+'Surv-rate CEA'!AK188*'Unit cost and utilities'!$H$8+('Surv-rate CEA'!AJ187-'Surv-rate CEA'!AJ188)*'Unit cost and utilities'!$G$14</f>
        <v>56.714792350591829</v>
      </c>
      <c r="AV190" s="12">
        <f t="shared" si="81"/>
        <v>41.476071727355503</v>
      </c>
      <c r="AW190" s="12">
        <f>AU190-'Surv-rate CEA'!AK188*'Unit cost and utilities'!$H$8-('Surv-rate CEA'!AJ187-'Surv-rate CEA'!AJ188)*'Unit cost and utilities'!$G$14</f>
        <v>3.8991082996178332</v>
      </c>
      <c r="AX190" s="12">
        <f t="shared" si="82"/>
        <v>2.8514553047815019</v>
      </c>
      <c r="AY190" s="12">
        <f>'Surv-rate CEA'!AO188*'Unit cost and utilities'!$H$5+'Surv-rate CEA'!AN188*'Unit cost and utilities'!$H$5+('Surv-rate CEA'!AM187-'Surv-rate CEA'!AM188)*'Unit cost and utilities'!$G$14</f>
        <v>117.1740511798523</v>
      </c>
      <c r="AZ190" s="12">
        <f t="shared" si="83"/>
        <v>85.690507712308758</v>
      </c>
      <c r="BA190" s="12">
        <f>AY190-'Surv-rate CEA'!AN188*'Unit cost and utilities'!$H$5-('Surv-rate CEA'!AM187-'Surv-rate CEA'!AM188)*'Unit cost and utilities'!$G$14</f>
        <v>2.0711976298728709</v>
      </c>
      <c r="BB190" s="12">
        <f t="shared" si="84"/>
        <v>1.5146866963225243</v>
      </c>
    </row>
    <row r="191" spans="1:54">
      <c r="A191" s="12">
        <v>186</v>
      </c>
      <c r="B191" s="12">
        <f t="shared" si="85"/>
        <v>10.643835616438356</v>
      </c>
      <c r="C191" s="12">
        <f>'Surv-rate CEA'!D189*'Unit cost and utilities'!$H$7+'Surv-rate CEA'!E189*'Unit cost and utilities'!$H$7+'Unit cost and utilities'!$G$14*('Surv-rate CEA'!C188-'Surv-rate CEA'!C189)</f>
        <v>73.689558385474882</v>
      </c>
      <c r="D191" s="12">
        <f t="shared" si="59"/>
        <v>53.798311386870978</v>
      </c>
      <c r="E191" s="12">
        <f>C191-'Surv-rate CEA'!E189*'Unit cost and utilities'!$H$7-'Unit cost and utilities'!$G$14*('Surv-rate CEA'!C188-'Surv-rate CEA'!C189)</f>
        <v>0.48562461007697788</v>
      </c>
      <c r="F191" s="12">
        <f t="shared" si="60"/>
        <v>0.35453847956834511</v>
      </c>
      <c r="G191" s="12">
        <f>'Surv-rate CEA'!G189*'Unit cost and utilities'!$H$4+'Surv-rate CEA'!H189*'Unit cost and utilities'!$H$4+('Surv-rate CEA'!F188-'Surv-rate CEA'!F189)*'Unit cost and utilities'!$G$14</f>
        <v>112.29586048168386</v>
      </c>
      <c r="H191" s="12">
        <f t="shared" si="61"/>
        <v>81.983496739764249</v>
      </c>
      <c r="I191" s="12">
        <f>G191-'Surv-rate CEA'!H189*'Unit cost and utilities'!$H$4-('Surv-rate CEA'!F188-'Surv-rate CEA'!F189)*'Unit cost and utilities'!$G$14</f>
        <v>0.40986877619021955</v>
      </c>
      <c r="J191" s="12">
        <f t="shared" si="62"/>
        <v>0.29923164872139518</v>
      </c>
      <c r="K191" s="12">
        <f>'Surv-rate CEA'!K189*'Unit cost and utilities'!$H$10+'Surv-rate CEA'!J189*'Unit cost and utilities'!$H$10+('Surv-rate CEA'!I188-'Surv-rate CEA'!I189)*'Unit cost and utilities'!$G$14</f>
        <v>65.958276327868731</v>
      </c>
      <c r="L191" s="12">
        <f t="shared" si="63"/>
        <v>48.153957849303723</v>
      </c>
      <c r="M191" s="12">
        <f>K191-'Surv-rate CEA'!J189*'Unit cost and utilities'!$H$10-('Surv-rate CEA'!I188-'Surv-rate CEA'!I189)*'Unit cost and utilities'!$G$14</f>
        <v>1.1001843520428065</v>
      </c>
      <c r="N191" s="12">
        <f t="shared" si="64"/>
        <v>0.80320823805925379</v>
      </c>
      <c r="O191" s="12">
        <f>'Surv-rate CEA'!N189*'Unit cost and utilities'!$H$3+'Surv-rate CEA'!M189*'Unit cost and utilities'!$H$3+('Surv-rate CEA'!L188-'Surv-rate CEA'!L189)*'Unit cost and utilities'!$G$14</f>
        <v>112.29586048168386</v>
      </c>
      <c r="P191" s="12">
        <f t="shared" si="65"/>
        <v>81.983496739764249</v>
      </c>
      <c r="Q191" s="12">
        <f>O191-'Surv-rate CEA'!M189*'Unit cost and utilities'!$H$3-('Surv-rate CEA'!L188-'Surv-rate CEA'!L189)*'Unit cost and utilities'!$G$14</f>
        <v>109.20745030073559</v>
      </c>
      <c r="R191" s="12">
        <f t="shared" si="66"/>
        <v>79.728750528151892</v>
      </c>
      <c r="S191" s="12">
        <f>'Surv-rate CEA'!Q189*'Unit cost and utilities'!$H$11+'Surv-rate CEA'!P189*'Unit cost and utilities'!$H$11+('Surv-rate CEA'!O188-'Surv-rate CEA'!O189)*'Unit cost and utilities'!$G$14</f>
        <v>65.958276327868731</v>
      </c>
      <c r="T191" s="12">
        <f t="shared" si="67"/>
        <v>48.153957849303723</v>
      </c>
      <c r="U191" s="12">
        <f>S191-'Surv-rate CEA'!P189*'Unit cost and utilities'!$H$11-('Surv-rate CEA'!O188-'Surv-rate CEA'!O189)*'Unit cost and utilities'!$G$14</f>
        <v>1.1001843520428065</v>
      </c>
      <c r="V191" s="12">
        <f t="shared" si="68"/>
        <v>0.80320823805925379</v>
      </c>
      <c r="W191" s="12">
        <f>'Surv-rate CEA'!T189*'Unit cost and utilities'!$H$4+'Surv-rate CEA'!S189*'Unit cost and utilities'!$H$4+('Surv-rate CEA'!R188-'Surv-rate CEA'!R189)*'Unit cost and utilities'!$G$14</f>
        <v>112.29586048168386</v>
      </c>
      <c r="X191" s="12">
        <f t="shared" si="69"/>
        <v>81.983496739764249</v>
      </c>
      <c r="Y191" s="12">
        <f>W191-'Surv-rate CEA'!S189*'Unit cost and utilities'!$H$4-('Surv-rate CEA'!R188-'Surv-rate CEA'!R189)*'Unit cost and utilities'!$G$14</f>
        <v>109.20745030073559</v>
      </c>
      <c r="Z191" s="12">
        <f t="shared" si="70"/>
        <v>79.728750528151892</v>
      </c>
      <c r="AA191" s="12">
        <f>'Surv-rate CEA'!W189*'Unit cost and utilities'!$H$6+'Surv-rate CEA'!V189*'Unit cost and utilities'!$H$6+('Surv-rate CEA'!U188-'Surv-rate CEA'!U189)*'Unit cost and utilities'!$G$14</f>
        <v>70.310821960392516</v>
      </c>
      <c r="AB191" s="12">
        <f t="shared" si="71"/>
        <v>51.331607578715527</v>
      </c>
      <c r="AC191" s="12">
        <f>AA191-'Surv-rate CEA'!V189*'Unit cost and utilities'!$H$6-('Surv-rate CEA'!U188-'Surv-rate CEA'!U189)*'Unit cost and utilities'!$G$14</f>
        <v>3.3879947607146992</v>
      </c>
      <c r="AD191" s="12">
        <f t="shared" si="72"/>
        <v>2.4734630130439776</v>
      </c>
      <c r="AE191" s="12">
        <f>'Surv-rate CEA'!Z189*'Unit cost and utilities'!$H$12+'Surv-rate CEA'!Y189*'Unit cost and utilities'!$H$12+('Surv-rate CEA'!X188-'Surv-rate CEA'!X189)*'Unit cost and utilities'!$G$14</f>
        <v>65.958276327868731</v>
      </c>
      <c r="AF191" s="12">
        <f t="shared" si="73"/>
        <v>48.153957849303723</v>
      </c>
      <c r="AG191" s="12">
        <f>AE191-'Surv-rate CEA'!Y189*'Unit cost and utilities'!$H$12-('Surv-rate CEA'!X188-'Surv-rate CEA'!X189)*'Unit cost and utilities'!$G$14</f>
        <v>1.1001843520428065</v>
      </c>
      <c r="AH191" s="12">
        <f t="shared" si="74"/>
        <v>0.80320823805925379</v>
      </c>
      <c r="AI191" s="12">
        <f>'Surv-rate CEA'!AC189*'Unit cost and utilities'!$H$5+'Surv-rate CEA'!AB189*'Unit cost and utilities'!$H$5+('Surv-rate CEA'!AA188-'Surv-rate CEA'!AA189)*'Unit cost and utilities'!$G$14</f>
        <v>115.96411003785818</v>
      </c>
      <c r="AJ191" s="12">
        <f t="shared" si="75"/>
        <v>84.661564517501361</v>
      </c>
      <c r="AK191" s="12">
        <f>AI191-'Surv-rate CEA'!AB189*'Unit cost and utilities'!$H$5-('Surv-rate CEA'!AA188-'Surv-rate CEA'!AA189)*'Unit cost and utilities'!$G$14</f>
        <v>2.0229869144665398</v>
      </c>
      <c r="AL191" s="12">
        <f t="shared" si="76"/>
        <v>1.4769158933850879</v>
      </c>
      <c r="AM191" s="12">
        <f>'Surv-rate CEA'!AF189*'Unit cost and utilities'!$H$9+'Surv-rate CEA'!AE189*'Unit cost and utilities'!$H$9+('Surv-rate CEA'!AD188-'Surv-rate CEA'!AD189)*'Unit cost and utilities'!G198</f>
        <v>110.13855158056785</v>
      </c>
      <c r="AN191" s="12">
        <f t="shared" si="77"/>
        <v>80.408516802813182</v>
      </c>
      <c r="AO191" s="12">
        <f>AM191-'Surv-rate CEA'!AE189*'Unit cost and utilities'!$H$9-('Surv-rate CEA'!AD188-'Surv-rate CEA'!AD189)*'Unit cost and utilities'!G198</f>
        <v>2.6319838791319654</v>
      </c>
      <c r="AP191" s="12">
        <f t="shared" si="78"/>
        <v>1.9215244519999246</v>
      </c>
      <c r="AQ191" s="13">
        <f>'Surv-rate CEA'!AI189*'Unit cost and utilities'!$H$4+'Surv-rate CEA'!AH189*'Unit cost and utilities'!$H$4+('Surv-rate CEA'!AG188-'Surv-rate CEA'!AG189)*'Unit cost and utilities'!$G$14</f>
        <v>112.29586048168386</v>
      </c>
      <c r="AR191" s="12">
        <f t="shared" si="79"/>
        <v>81.983496739764249</v>
      </c>
      <c r="AS191" s="13">
        <f>AQ191-'Surv-rate CEA'!AH189*'Unit cost and utilities'!$H$4-('Surv-rate CEA'!AG188-'Surv-rate CEA'!AG189)*'Unit cost and utilities'!$G$14</f>
        <v>109.20745030073559</v>
      </c>
      <c r="AT191" s="12">
        <f t="shared" si="80"/>
        <v>79.728750528151892</v>
      </c>
      <c r="AU191" s="12">
        <f>'Surv-rate CEA'!AL189*'Unit cost and utilities'!$H$8+'Surv-rate CEA'!AK189*'Unit cost and utilities'!$H$8+('Surv-rate CEA'!AJ188-'Surv-rate CEA'!AJ189)*'Unit cost and utilities'!$G$14</f>
        <v>56.138327742307368</v>
      </c>
      <c r="AV191" s="12">
        <f t="shared" si="81"/>
        <v>40.984737903032105</v>
      </c>
      <c r="AW191" s="12">
        <f>AU191-'Surv-rate CEA'!AK189*'Unit cost and utilities'!$H$8-('Surv-rate CEA'!AJ188-'Surv-rate CEA'!AJ189)*'Unit cost and utilities'!$G$14</f>
        <v>3.820407071445906</v>
      </c>
      <c r="AX191" s="12">
        <f t="shared" si="82"/>
        <v>2.7891529513462721</v>
      </c>
      <c r="AY191" s="12">
        <f>'Surv-rate CEA'!AO189*'Unit cost and utilities'!$H$5+'Surv-rate CEA'!AN189*'Unit cost and utilities'!$H$5+('Surv-rate CEA'!AM188-'Surv-rate CEA'!AM189)*'Unit cost and utilities'!$G$14</f>
        <v>115.96411003785818</v>
      </c>
      <c r="AZ191" s="12">
        <f t="shared" si="83"/>
        <v>84.661564517501361</v>
      </c>
      <c r="BA191" s="12">
        <f>AY191-'Surv-rate CEA'!AN189*'Unit cost and utilities'!$H$5-('Surv-rate CEA'!AM188-'Surv-rate CEA'!AM189)*'Unit cost and utilities'!$G$14</f>
        <v>2.0229869144665398</v>
      </c>
      <c r="BB191" s="12">
        <f t="shared" si="84"/>
        <v>1.4769158933850879</v>
      </c>
    </row>
    <row r="192" spans="1:54">
      <c r="A192" s="12">
        <v>187</v>
      </c>
      <c r="B192" s="12">
        <f t="shared" si="85"/>
        <v>10.701369863013699</v>
      </c>
      <c r="C192" s="12">
        <f>'Surv-rate CEA'!D190*'Unit cost and utilities'!$H$7+'Surv-rate CEA'!E190*'Unit cost and utilities'!$H$7+'Unit cost and utilities'!$G$14*('Surv-rate CEA'!C189-'Surv-rate CEA'!C190)</f>
        <v>72.978622683140387</v>
      </c>
      <c r="D192" s="12">
        <f t="shared" si="59"/>
        <v>53.188748669797725</v>
      </c>
      <c r="E192" s="12">
        <f>C192-'Surv-rate CEA'!E190*'Unit cost and utilities'!$H$7-'Unit cost and utilities'!$G$14*('Surv-rate CEA'!C189-'Surv-rate CEA'!C190)</f>
        <v>0.47391668065500836</v>
      </c>
      <c r="F192" s="12">
        <f t="shared" si="60"/>
        <v>0.34540300009810121</v>
      </c>
      <c r="G192" s="12">
        <f>'Surv-rate CEA'!G190*'Unit cost and utilities'!$H$4+'Surv-rate CEA'!H190*'Unit cost and utilities'!$H$4+('Surv-rate CEA'!F189-'Surv-rate CEA'!F190)*'Unit cost and utilities'!$G$14</f>
        <v>111.13196368091283</v>
      </c>
      <c r="H192" s="12">
        <f t="shared" si="61"/>
        <v>80.995911790079873</v>
      </c>
      <c r="I192" s="12">
        <f>G192-'Surv-rate CEA'!H190*'Unit cost and utilities'!$H$4-('Surv-rate CEA'!F189-'Surv-rate CEA'!F190)*'Unit cost and utilities'!$G$14</f>
        <v>0.39916980778240996</v>
      </c>
      <c r="J192" s="12">
        <f t="shared" si="62"/>
        <v>0.29092550396425831</v>
      </c>
      <c r="K192" s="12">
        <f>'Surv-rate CEA'!K190*'Unit cost and utilities'!$H$10+'Surv-rate CEA'!J190*'Unit cost and utilities'!$H$10+('Surv-rate CEA'!I189-'Surv-rate CEA'!I190)*'Unit cost and utilities'!$G$14</f>
        <v>65.308923245040745</v>
      </c>
      <c r="L192" s="12">
        <f t="shared" si="63"/>
        <v>47.598869047690059</v>
      </c>
      <c r="M192" s="12">
        <f>K192-'Surv-rate CEA'!J190*'Unit cost and utilities'!$H$10-('Surv-rate CEA'!I189-'Surv-rate CEA'!I190)*'Unit cost and utilities'!$G$14</f>
        <v>1.075339492493717</v>
      </c>
      <c r="N192" s="12">
        <f t="shared" si="64"/>
        <v>0.78373583794929069</v>
      </c>
      <c r="O192" s="12">
        <f>'Surv-rate CEA'!N190*'Unit cost and utilities'!$H$3+'Surv-rate CEA'!M190*'Unit cost and utilities'!$H$3+('Surv-rate CEA'!L189-'Surv-rate CEA'!L190)*'Unit cost and utilities'!$G$14</f>
        <v>111.13196368091283</v>
      </c>
      <c r="P192" s="12">
        <f t="shared" si="65"/>
        <v>80.995911790079873</v>
      </c>
      <c r="Q192" s="12">
        <f>O192-'Surv-rate CEA'!M190*'Unit cost and utilities'!$H$3-('Surv-rate CEA'!L189-'Surv-rate CEA'!L190)*'Unit cost and utilities'!$G$14</f>
        <v>108.09183038278212</v>
      </c>
      <c r="R192" s="12">
        <f t="shared" si="66"/>
        <v>78.780182306953932</v>
      </c>
      <c r="S192" s="12">
        <f>'Surv-rate CEA'!Q190*'Unit cost and utilities'!$H$11+'Surv-rate CEA'!P190*'Unit cost and utilities'!$H$11+('Surv-rate CEA'!O189-'Surv-rate CEA'!O190)*'Unit cost and utilities'!$G$14</f>
        <v>65.308923245040745</v>
      </c>
      <c r="T192" s="12">
        <f t="shared" si="67"/>
        <v>47.598869047690059</v>
      </c>
      <c r="U192" s="12">
        <f>S192-'Surv-rate CEA'!P190*'Unit cost and utilities'!$H$11-('Surv-rate CEA'!O189-'Surv-rate CEA'!O190)*'Unit cost and utilities'!$G$14</f>
        <v>1.075339492493717</v>
      </c>
      <c r="V192" s="12">
        <f t="shared" si="68"/>
        <v>0.78373583794929069</v>
      </c>
      <c r="W192" s="12">
        <f>'Surv-rate CEA'!T190*'Unit cost and utilities'!$H$4+'Surv-rate CEA'!S190*'Unit cost and utilities'!$H$4+('Surv-rate CEA'!R189-'Surv-rate CEA'!R190)*'Unit cost and utilities'!$G$14</f>
        <v>111.13196368091283</v>
      </c>
      <c r="X192" s="12">
        <f t="shared" si="69"/>
        <v>80.995911790079873</v>
      </c>
      <c r="Y192" s="12">
        <f>W192-'Surv-rate CEA'!S190*'Unit cost and utilities'!$H$4-('Surv-rate CEA'!R189-'Surv-rate CEA'!R190)*'Unit cost and utilities'!$G$14</f>
        <v>108.09183038278212</v>
      </c>
      <c r="Z192" s="12">
        <f t="shared" si="70"/>
        <v>78.780182306953932</v>
      </c>
      <c r="AA192" s="12">
        <f>'Surv-rate CEA'!W190*'Unit cost and utilities'!$H$6+'Surv-rate CEA'!V190*'Unit cost and utilities'!$H$6+('Surv-rate CEA'!U189-'Surv-rate CEA'!U190)*'Unit cost and utilities'!$G$14</f>
        <v>69.626582128863106</v>
      </c>
      <c r="AB192" s="12">
        <f t="shared" si="71"/>
        <v>50.745692936250528</v>
      </c>
      <c r="AC192" s="12">
        <f>AA192-'Surv-rate CEA'!V190*'Unit cost and utilities'!$H$6-('Surv-rate CEA'!U189-'Surv-rate CEA'!U190)*'Unit cost and utilities'!$G$14</f>
        <v>3.3189991188816652</v>
      </c>
      <c r="AD192" s="12">
        <f t="shared" si="72"/>
        <v>2.4189742623117492</v>
      </c>
      <c r="AE192" s="12">
        <f>'Surv-rate CEA'!Z190*'Unit cost and utilities'!$H$12+'Surv-rate CEA'!Y190*'Unit cost and utilities'!$H$12+('Surv-rate CEA'!X189-'Surv-rate CEA'!X190)*'Unit cost and utilities'!$G$14</f>
        <v>65.308923245040745</v>
      </c>
      <c r="AF192" s="12">
        <f t="shared" si="73"/>
        <v>47.598869047690059</v>
      </c>
      <c r="AG192" s="12">
        <f>AE192-'Surv-rate CEA'!Y190*'Unit cost and utilities'!$H$12-('Surv-rate CEA'!X189-'Surv-rate CEA'!X190)*'Unit cost and utilities'!$G$14</f>
        <v>1.075339492493717</v>
      </c>
      <c r="AH192" s="12">
        <f t="shared" si="74"/>
        <v>0.78373583794929069</v>
      </c>
      <c r="AI192" s="12">
        <f>'Surv-rate CEA'!AC190*'Unit cost and utilities'!$H$5+'Surv-rate CEA'!AB190*'Unit cost and utilities'!$H$5+('Surv-rate CEA'!AA189-'Surv-rate CEA'!AA190)*'Unit cost and utilities'!$G$14</f>
        <v>114.77119491792988</v>
      </c>
      <c r="AJ192" s="12">
        <f t="shared" si="75"/>
        <v>83.648279682214607</v>
      </c>
      <c r="AK192" s="12">
        <f>AI192-'Surv-rate CEA'!AB190*'Unit cost and utilities'!$H$5-('Surv-rate CEA'!AA189-'Surv-rate CEA'!AA190)*'Unit cost and utilities'!$G$14</f>
        <v>1.9760601518107013</v>
      </c>
      <c r="AL192" s="12">
        <f t="shared" si="76"/>
        <v>1.4402048559809697</v>
      </c>
      <c r="AM192" s="12">
        <f>'Surv-rate CEA'!AF190*'Unit cost and utilities'!$H$9+'Surv-rate CEA'!AE190*'Unit cost and utilities'!$H$9+('Surv-rate CEA'!AD189-'Surv-rate CEA'!AD190)*'Unit cost and utilities'!G199</f>
        <v>109.18853576928733</v>
      </c>
      <c r="AN192" s="12">
        <f t="shared" si="77"/>
        <v>79.579490173052037</v>
      </c>
      <c r="AO192" s="12">
        <f>AM192-'Surv-rate CEA'!AE190*'Unit cost and utilities'!$H$9-('Surv-rate CEA'!AD189-'Surv-rate CEA'!AD190)*'Unit cost and utilities'!G199</f>
        <v>2.5770386960497973</v>
      </c>
      <c r="AP192" s="12">
        <f t="shared" si="78"/>
        <v>1.8782138998658011</v>
      </c>
      <c r="AQ192" s="13">
        <f>'Surv-rate CEA'!AI190*'Unit cost and utilities'!$H$4+'Surv-rate CEA'!AH190*'Unit cost and utilities'!$H$4+('Surv-rate CEA'!AG189-'Surv-rate CEA'!AG190)*'Unit cost and utilities'!$G$14</f>
        <v>111.13196368091283</v>
      </c>
      <c r="AR192" s="12">
        <f t="shared" si="79"/>
        <v>80.995911790079873</v>
      </c>
      <c r="AS192" s="13">
        <f>AQ192-'Surv-rate CEA'!AH190*'Unit cost and utilities'!$H$4-('Surv-rate CEA'!AG189-'Surv-rate CEA'!AG190)*'Unit cost and utilities'!$G$14</f>
        <v>108.09183038278212</v>
      </c>
      <c r="AT192" s="12">
        <f t="shared" si="80"/>
        <v>78.780182306953932</v>
      </c>
      <c r="AU192" s="12">
        <f>'Surv-rate CEA'!AL190*'Unit cost and utilities'!$H$8+'Surv-rate CEA'!AK190*'Unit cost and utilities'!$H$8+('Surv-rate CEA'!AJ189-'Surv-rate CEA'!AJ190)*'Unit cost and utilities'!$G$14</f>
        <v>55.56989031046048</v>
      </c>
      <c r="AV192" s="12">
        <f t="shared" si="81"/>
        <v>40.500804491260126</v>
      </c>
      <c r="AW192" s="12">
        <f>AU192-'Surv-rate CEA'!AK190*'Unit cost and utilities'!$H$8-('Surv-rate CEA'!AJ189-'Surv-rate CEA'!AJ190)*'Unit cost and utilities'!$G$14</f>
        <v>3.7435459190597555</v>
      </c>
      <c r="AX192" s="12">
        <f t="shared" si="82"/>
        <v>2.7283951889203846</v>
      </c>
      <c r="AY192" s="12">
        <f>'Surv-rate CEA'!AO190*'Unit cost and utilities'!$H$5+'Surv-rate CEA'!AN190*'Unit cost and utilities'!$H$5+('Surv-rate CEA'!AM189-'Surv-rate CEA'!AM190)*'Unit cost and utilities'!$G$14</f>
        <v>114.77119491792988</v>
      </c>
      <c r="AZ192" s="12">
        <f t="shared" si="83"/>
        <v>83.648279682214607</v>
      </c>
      <c r="BA192" s="12">
        <f>AY192-'Surv-rate CEA'!AN190*'Unit cost and utilities'!$H$5-('Surv-rate CEA'!AM189-'Surv-rate CEA'!AM190)*'Unit cost and utilities'!$G$14</f>
        <v>1.9760601518107013</v>
      </c>
      <c r="BB192" s="12">
        <f t="shared" si="84"/>
        <v>1.4402048559809697</v>
      </c>
    </row>
    <row r="193" spans="1:54">
      <c r="A193" s="12">
        <v>188</v>
      </c>
      <c r="B193" s="12">
        <f t="shared" si="85"/>
        <v>10.758904109589041</v>
      </c>
      <c r="C193" s="12">
        <f>'Surv-rate CEA'!D191*'Unit cost and utilities'!$H$7+'Surv-rate CEA'!E191*'Unit cost and utilities'!$H$7+'Unit cost and utilities'!$G$14*('Surv-rate CEA'!C190-'Surv-rate CEA'!C191)</f>
        <v>72.277157307243286</v>
      </c>
      <c r="D193" s="12">
        <f t="shared" si="59"/>
        <v>52.587992653828081</v>
      </c>
      <c r="E193" s="12">
        <f>C193-'Surv-rate CEA'!E191*'Unit cost and utilities'!$H$7-'Unit cost and utilities'!$G$14*('Surv-rate CEA'!C190-'Surv-rate CEA'!C191)</f>
        <v>0.46253058095762167</v>
      </c>
      <c r="F193" s="12">
        <f t="shared" si="60"/>
        <v>0.33653170240458041</v>
      </c>
      <c r="G193" s="12">
        <f>'Surv-rate CEA'!G191*'Unit cost and utilities'!$H$4+'Surv-rate CEA'!H191*'Unit cost and utilities'!$H$4+('Surv-rate CEA'!F190-'Surv-rate CEA'!F191)*'Unit cost and utilities'!$G$14</f>
        <v>109.98448057331125</v>
      </c>
      <c r="H193" s="12">
        <f t="shared" si="61"/>
        <v>80.023388742832537</v>
      </c>
      <c r="I193" s="12">
        <f>G193-'Surv-rate CEA'!H191*'Unit cost and utilities'!$H$4-('Surv-rate CEA'!F190-'Surv-rate CEA'!F191)*'Unit cost and utilities'!$G$14</f>
        <v>0.38878708544505525</v>
      </c>
      <c r="J193" s="12">
        <f t="shared" si="62"/>
        <v>0.28287681966206546</v>
      </c>
      <c r="K193" s="12">
        <f>'Surv-rate CEA'!K191*'Unit cost and utilities'!$H$10+'Surv-rate CEA'!J191*'Unit cost and utilities'!$H$10+('Surv-rate CEA'!I190-'Surv-rate CEA'!I191)*'Unit cost and utilities'!$G$14</f>
        <v>64.668367224607493</v>
      </c>
      <c r="L193" s="12">
        <f t="shared" si="63"/>
        <v>47.05192826118391</v>
      </c>
      <c r="M193" s="12">
        <f>K193-'Surv-rate CEA'!J191*'Unit cost and utilities'!$H$10-('Surv-rate CEA'!I190-'Surv-rate CEA'!I191)*'Unit cost and utilities'!$G$14</f>
        <v>1.0511379713366655</v>
      </c>
      <c r="N193" s="12">
        <f t="shared" si="64"/>
        <v>0.76479537898584027</v>
      </c>
      <c r="O193" s="12">
        <f>'Surv-rate CEA'!N191*'Unit cost and utilities'!$H$3+'Surv-rate CEA'!M191*'Unit cost and utilities'!$H$3+('Surv-rate CEA'!L190-'Surv-rate CEA'!L191)*'Unit cost and utilities'!$G$14</f>
        <v>109.98448057331125</v>
      </c>
      <c r="P193" s="12">
        <f t="shared" si="65"/>
        <v>80.023388742832537</v>
      </c>
      <c r="Q193" s="12">
        <f>O193-'Surv-rate CEA'!M191*'Unit cost and utilities'!$H$3-('Surv-rate CEA'!L190-'Surv-rate CEA'!L191)*'Unit cost and utilities'!$G$14</f>
        <v>106.9916323411107</v>
      </c>
      <c r="R193" s="12">
        <f t="shared" si="66"/>
        <v>77.845828269888869</v>
      </c>
      <c r="S193" s="12">
        <f>'Surv-rate CEA'!Q191*'Unit cost and utilities'!$H$11+'Surv-rate CEA'!P191*'Unit cost and utilities'!$H$11+('Surv-rate CEA'!O190-'Surv-rate CEA'!O191)*'Unit cost and utilities'!$G$14</f>
        <v>64.668367224607493</v>
      </c>
      <c r="T193" s="12">
        <f t="shared" si="67"/>
        <v>47.05192826118391</v>
      </c>
      <c r="U193" s="12">
        <f>S193-'Surv-rate CEA'!P191*'Unit cost and utilities'!$H$11-('Surv-rate CEA'!O190-'Surv-rate CEA'!O191)*'Unit cost and utilities'!$G$14</f>
        <v>1.0511379713366655</v>
      </c>
      <c r="V193" s="12">
        <f t="shared" si="68"/>
        <v>0.76479537898584027</v>
      </c>
      <c r="W193" s="12">
        <f>'Surv-rate CEA'!T191*'Unit cost and utilities'!$H$4+'Surv-rate CEA'!S191*'Unit cost and utilities'!$H$4+('Surv-rate CEA'!R190-'Surv-rate CEA'!R191)*'Unit cost and utilities'!$G$14</f>
        <v>109.98448057331125</v>
      </c>
      <c r="X193" s="12">
        <f t="shared" si="69"/>
        <v>80.023388742832537</v>
      </c>
      <c r="Y193" s="12">
        <f>W193-'Surv-rate CEA'!S191*'Unit cost and utilities'!$H$4-('Surv-rate CEA'!R190-'Surv-rate CEA'!R191)*'Unit cost and utilities'!$G$14</f>
        <v>106.9916323411107</v>
      </c>
      <c r="Z193" s="12">
        <f t="shared" si="70"/>
        <v>77.845828269888869</v>
      </c>
      <c r="AA193" s="12">
        <f>'Surv-rate CEA'!W191*'Unit cost and utilities'!$H$6+'Surv-rate CEA'!V191*'Unit cost and utilities'!$H$6+('Surv-rate CEA'!U190-'Surv-rate CEA'!U191)*'Unit cost and utilities'!$G$14</f>
        <v>68.951523052195398</v>
      </c>
      <c r="AB193" s="12">
        <f t="shared" si="71"/>
        <v>50.168301062605927</v>
      </c>
      <c r="AC193" s="12">
        <f>AA193-'Surv-rate CEA'!V191*'Unit cost and utilities'!$H$6-('Surv-rate CEA'!U190-'Surv-rate CEA'!U191)*'Unit cost and utilities'!$G$14</f>
        <v>3.2516290831331949</v>
      </c>
      <c r="AD193" s="12">
        <f t="shared" si="72"/>
        <v>2.365846315868398</v>
      </c>
      <c r="AE193" s="12">
        <f>'Surv-rate CEA'!Z191*'Unit cost and utilities'!$H$12+'Surv-rate CEA'!Y191*'Unit cost and utilities'!$H$12+('Surv-rate CEA'!X190-'Surv-rate CEA'!X191)*'Unit cost and utilities'!$G$14</f>
        <v>64.668367224607493</v>
      </c>
      <c r="AF193" s="12">
        <f t="shared" si="73"/>
        <v>47.05192826118391</v>
      </c>
      <c r="AG193" s="12">
        <f>AE193-'Surv-rate CEA'!Y191*'Unit cost and utilities'!$H$12-('Surv-rate CEA'!X190-'Surv-rate CEA'!X191)*'Unit cost and utilities'!$G$14</f>
        <v>1.0511379713366655</v>
      </c>
      <c r="AH193" s="12">
        <f t="shared" si="74"/>
        <v>0.76479537898584027</v>
      </c>
      <c r="AI193" s="12">
        <f>'Surv-rate CEA'!AC191*'Unit cost and utilities'!$H$5+'Surv-rate CEA'!AB191*'Unit cost and utilities'!$H$5+('Surv-rate CEA'!AA190-'Surv-rate CEA'!AA191)*'Unit cost and utilities'!$G$14</f>
        <v>113.59499841056484</v>
      </c>
      <c r="AJ193" s="12">
        <f t="shared" si="75"/>
        <v>82.650358211137558</v>
      </c>
      <c r="AK193" s="12">
        <f>AI193-'Surv-rate CEA'!AB191*'Unit cost and utilities'!$H$5-('Surv-rate CEA'!AA190-'Surv-rate CEA'!AA191)*'Unit cost and utilities'!$G$14</f>
        <v>1.9303786720985028</v>
      </c>
      <c r="AL193" s="12">
        <f t="shared" si="76"/>
        <v>1.4045203659005712</v>
      </c>
      <c r="AM193" s="12">
        <f>'Surv-rate CEA'!AF191*'Unit cost and utilities'!$H$9+'Surv-rate CEA'!AE191*'Unit cost and utilities'!$H$9+('Surv-rate CEA'!AD190-'Surv-rate CEA'!AD191)*'Unit cost and utilities'!G200</f>
        <v>108.24999166784696</v>
      </c>
      <c r="AN193" s="12">
        <f t="shared" si="77"/>
        <v>78.761395421333148</v>
      </c>
      <c r="AO193" s="12">
        <f>AM193-'Surv-rate CEA'!AE191*'Unit cost and utilities'!$H$9-('Surv-rate CEA'!AD190-'Surv-rate CEA'!AD191)*'Unit cost and utilities'!G200</f>
        <v>2.5234177428804401</v>
      </c>
      <c r="AP193" s="12">
        <f t="shared" si="78"/>
        <v>1.836008479982614</v>
      </c>
      <c r="AQ193" s="13">
        <f>'Surv-rate CEA'!AI191*'Unit cost and utilities'!$H$4+'Surv-rate CEA'!AH191*'Unit cost and utilities'!$H$4+('Surv-rate CEA'!AG190-'Surv-rate CEA'!AG191)*'Unit cost and utilities'!$G$14</f>
        <v>109.98448057331125</v>
      </c>
      <c r="AR193" s="12">
        <f t="shared" si="79"/>
        <v>80.023388742832537</v>
      </c>
      <c r="AS193" s="13">
        <f>AQ193-'Surv-rate CEA'!AH191*'Unit cost and utilities'!$H$4-('Surv-rate CEA'!AG190-'Surv-rate CEA'!AG191)*'Unit cost and utilities'!$G$14</f>
        <v>106.9916323411107</v>
      </c>
      <c r="AT193" s="12">
        <f t="shared" si="80"/>
        <v>77.845828269888869</v>
      </c>
      <c r="AU193" s="12">
        <f>'Surv-rate CEA'!AL191*'Unit cost and utilities'!$H$8+'Surv-rate CEA'!AK191*'Unit cost and utilities'!$H$8+('Surv-rate CEA'!AJ190-'Surv-rate CEA'!AJ191)*'Unit cost and utilities'!$G$14</f>
        <v>55.009336119211724</v>
      </c>
      <c r="AV193" s="12">
        <f t="shared" si="81"/>
        <v>40.024133094110489</v>
      </c>
      <c r="AW193" s="12">
        <f>AU193-'Surv-rate CEA'!AK191*'Unit cost and utilities'!$H$8-('Surv-rate CEA'!AJ190-'Surv-rate CEA'!AJ191)*'Unit cost and utilities'!$G$14</f>
        <v>3.668475670798113</v>
      </c>
      <c r="AX193" s="12">
        <f t="shared" si="82"/>
        <v>2.6691388927569912</v>
      </c>
      <c r="AY193" s="12">
        <f>'Surv-rate CEA'!AO191*'Unit cost and utilities'!$H$5+'Surv-rate CEA'!AN191*'Unit cost and utilities'!$H$5+('Surv-rate CEA'!AM190-'Surv-rate CEA'!AM191)*'Unit cost and utilities'!$G$14</f>
        <v>113.59499841056484</v>
      </c>
      <c r="AZ193" s="12">
        <f t="shared" si="83"/>
        <v>82.650358211137558</v>
      </c>
      <c r="BA193" s="12">
        <f>AY193-'Surv-rate CEA'!AN191*'Unit cost and utilities'!$H$5-('Surv-rate CEA'!AM190-'Surv-rate CEA'!AM191)*'Unit cost and utilities'!$G$14</f>
        <v>1.9303786720985028</v>
      </c>
      <c r="BB193" s="12">
        <f t="shared" si="84"/>
        <v>1.4045203659005712</v>
      </c>
    </row>
    <row r="194" spans="1:54">
      <c r="A194" s="12">
        <v>189</v>
      </c>
      <c r="B194" s="12">
        <f t="shared" si="85"/>
        <v>10.816438356164383</v>
      </c>
      <c r="C194" s="12">
        <f>'Surv-rate CEA'!D192*'Unit cost and utilities'!$H$7+'Surv-rate CEA'!E192*'Unit cost and utilities'!$H$7+'Unit cost and utilities'!$G$14*('Surv-rate CEA'!C191-'Surv-rate CEA'!C192)</f>
        <v>71.584998905895787</v>
      </c>
      <c r="D194" s="12">
        <f t="shared" si="59"/>
        <v>51.995884811039204</v>
      </c>
      <c r="E194" s="12">
        <f>C194-'Surv-rate CEA'!E192*'Unit cost and utilities'!$H$7-'Unit cost and utilities'!$G$14*('Surv-rate CEA'!C191-'Surv-rate CEA'!C192)</f>
        <v>0.45145633678853514</v>
      </c>
      <c r="F194" s="12">
        <f t="shared" si="60"/>
        <v>0.32791607241244325</v>
      </c>
      <c r="G194" s="12">
        <f>'Surv-rate CEA'!G192*'Unit cost and utilities'!$H$4+'Surv-rate CEA'!H192*'Unit cost and utilities'!$H$4+('Surv-rate CEA'!F191-'Surv-rate CEA'!F192)*'Unit cost and utilities'!$G$14</f>
        <v>108.85311448683021</v>
      </c>
      <c r="H194" s="12">
        <f t="shared" si="61"/>
        <v>79.065643482379542</v>
      </c>
      <c r="I194" s="12">
        <f>G194-'Surv-rate CEA'!H192*'Unit cost and utilities'!$H$4-('Surv-rate CEA'!F191-'Surv-rate CEA'!F192)*'Unit cost and utilities'!$G$14</f>
        <v>0.37871013246647545</v>
      </c>
      <c r="J194" s="12">
        <f t="shared" si="62"/>
        <v>0.27507674408692995</v>
      </c>
      <c r="K194" s="12">
        <f>'Surv-rate CEA'!K192*'Unit cost and utilities'!$H$10+'Surv-rate CEA'!J192*'Unit cost and utilities'!$H$10+('Surv-rate CEA'!I191-'Surv-rate CEA'!I192)*'Unit cost and utilities'!$G$14</f>
        <v>64.036454315333387</v>
      </c>
      <c r="L194" s="12">
        <f t="shared" si="63"/>
        <v>46.512986703604156</v>
      </c>
      <c r="M194" s="12">
        <f>K194-'Surv-rate CEA'!J192*'Unit cost and utilities'!$H$10-('Surv-rate CEA'!I191-'Surv-rate CEA'!I192)*'Unit cost and utilities'!$G$14</f>
        <v>1.0275609138287454</v>
      </c>
      <c r="N194" s="12">
        <f t="shared" si="64"/>
        <v>0.74637060457320459</v>
      </c>
      <c r="O194" s="12">
        <f>'Surv-rate CEA'!N192*'Unit cost and utilities'!$H$3+'Surv-rate CEA'!M192*'Unit cost and utilities'!$H$3+('Surv-rate CEA'!L191-'Surv-rate CEA'!L192)*'Unit cost and utilities'!$G$14</f>
        <v>108.85311448683021</v>
      </c>
      <c r="P194" s="12">
        <f t="shared" si="65"/>
        <v>79.065643482379542</v>
      </c>
      <c r="Q194" s="12">
        <f>O194-'Surv-rate CEA'!M192*'Unit cost and utilities'!$H$3-('Surv-rate CEA'!L191-'Surv-rate CEA'!L192)*'Unit cost and utilities'!$G$14</f>
        <v>105.90658489601478</v>
      </c>
      <c r="R194" s="12">
        <f t="shared" si="66"/>
        <v>76.925426739514734</v>
      </c>
      <c r="S194" s="12">
        <f>'Surv-rate CEA'!Q192*'Unit cost and utilities'!$H$11+'Surv-rate CEA'!P192*'Unit cost and utilities'!$H$11+('Surv-rate CEA'!O191-'Surv-rate CEA'!O192)*'Unit cost and utilities'!$G$14</f>
        <v>64.036454315333387</v>
      </c>
      <c r="T194" s="12">
        <f t="shared" si="67"/>
        <v>46.512986703604156</v>
      </c>
      <c r="U194" s="12">
        <f>S194-'Surv-rate CEA'!P192*'Unit cost and utilities'!$H$11-('Surv-rate CEA'!O191-'Surv-rate CEA'!O192)*'Unit cost and utilities'!$G$14</f>
        <v>1.0275609138287454</v>
      </c>
      <c r="V194" s="12">
        <f t="shared" si="68"/>
        <v>0.74637060457320459</v>
      </c>
      <c r="W194" s="12">
        <f>'Surv-rate CEA'!T192*'Unit cost and utilities'!$H$4+'Surv-rate CEA'!S192*'Unit cost and utilities'!$H$4+('Surv-rate CEA'!R191-'Surv-rate CEA'!R192)*'Unit cost and utilities'!$G$14</f>
        <v>108.85311448683021</v>
      </c>
      <c r="X194" s="12">
        <f t="shared" si="69"/>
        <v>79.065643482379542</v>
      </c>
      <c r="Y194" s="12">
        <f>W194-'Surv-rate CEA'!S192*'Unit cost and utilities'!$H$4-('Surv-rate CEA'!R191-'Surv-rate CEA'!R192)*'Unit cost and utilities'!$G$14</f>
        <v>105.90658489601478</v>
      </c>
      <c r="Z194" s="12">
        <f t="shared" si="70"/>
        <v>76.925426739514734</v>
      </c>
      <c r="AA194" s="12">
        <f>'Surv-rate CEA'!W192*'Unit cost and utilities'!$H$6+'Surv-rate CEA'!V192*'Unit cost and utilities'!$H$6+('Surv-rate CEA'!U191-'Surv-rate CEA'!U192)*'Unit cost and utilities'!$G$14</f>
        <v>68.285485388335232</v>
      </c>
      <c r="AB194" s="12">
        <f t="shared" si="71"/>
        <v>49.599277597046282</v>
      </c>
      <c r="AC194" s="12">
        <f>AA194-'Surv-rate CEA'!V192*'Unit cost and utilities'!$H$6-('Surv-rate CEA'!U191-'Surv-rate CEA'!U192)*'Unit cost and utilities'!$G$14</f>
        <v>3.1858409226392146</v>
      </c>
      <c r="AD194" s="12">
        <f t="shared" si="72"/>
        <v>2.3140409327602902</v>
      </c>
      <c r="AE194" s="12">
        <f>'Surv-rate CEA'!Z192*'Unit cost and utilities'!$H$12+'Surv-rate CEA'!Y192*'Unit cost and utilities'!$H$12+('Surv-rate CEA'!X191-'Surv-rate CEA'!X192)*'Unit cost and utilities'!$G$14</f>
        <v>64.036454315333387</v>
      </c>
      <c r="AF194" s="12">
        <f t="shared" si="73"/>
        <v>46.512986703604156</v>
      </c>
      <c r="AG194" s="12">
        <f>AE194-'Surv-rate CEA'!Y192*'Unit cost and utilities'!$H$12-('Surv-rate CEA'!X191-'Surv-rate CEA'!X192)*'Unit cost and utilities'!$G$14</f>
        <v>1.0275609138287454</v>
      </c>
      <c r="AH194" s="12">
        <f t="shared" si="74"/>
        <v>0.74637060457320459</v>
      </c>
      <c r="AI194" s="12">
        <f>'Surv-rate CEA'!AC192*'Unit cost and utilities'!$H$5+'Surv-rate CEA'!AB192*'Unit cost and utilities'!$H$5+('Surv-rate CEA'!AA191-'Surv-rate CEA'!AA192)*'Unit cost and utilities'!$G$14</f>
        <v>112.43521992873572</v>
      </c>
      <c r="AJ194" s="12">
        <f t="shared" si="75"/>
        <v>81.667511817715592</v>
      </c>
      <c r="AK194" s="12">
        <f>AI194-'Surv-rate CEA'!AB192*'Unit cost and utilities'!$H$5-('Surv-rate CEA'!AA191-'Surv-rate CEA'!AA192)*'Unit cost and utilities'!$G$14</f>
        <v>1.8859051090721271</v>
      </c>
      <c r="AL194" s="12">
        <f t="shared" si="76"/>
        <v>1.3698303599162087</v>
      </c>
      <c r="AM194" s="12">
        <f>'Surv-rate CEA'!AF192*'Unit cost and utilities'!$H$9+'Surv-rate CEA'!AE192*'Unit cost and utilities'!$H$9+('Surv-rate CEA'!AD191-'Surv-rate CEA'!AD192)*'Unit cost and utilities'!G201</f>
        <v>107.32273812173975</v>
      </c>
      <c r="AN194" s="12">
        <f t="shared" si="77"/>
        <v>77.954052025887577</v>
      </c>
      <c r="AO194" s="12">
        <f>AM194-'Surv-rate CEA'!AE192*'Unit cost and utilities'!$H$9-('Surv-rate CEA'!AD191-'Surv-rate CEA'!AD192)*'Unit cost and utilities'!G201</f>
        <v>2.4710846464878387</v>
      </c>
      <c r="AP194" s="12">
        <f t="shared" si="78"/>
        <v>1.7948765048668176</v>
      </c>
      <c r="AQ194" s="13">
        <f>'Surv-rate CEA'!AI192*'Unit cost and utilities'!$H$4+'Surv-rate CEA'!AH192*'Unit cost and utilities'!$H$4+('Surv-rate CEA'!AG191-'Surv-rate CEA'!AG192)*'Unit cost and utilities'!$G$14</f>
        <v>108.85311448683021</v>
      </c>
      <c r="AR194" s="12">
        <f t="shared" si="79"/>
        <v>79.065643482379542</v>
      </c>
      <c r="AS194" s="13">
        <f>AQ194-'Surv-rate CEA'!AH192*'Unit cost and utilities'!$H$4-('Surv-rate CEA'!AG191-'Surv-rate CEA'!AG192)*'Unit cost and utilities'!$G$14</f>
        <v>105.90658489601478</v>
      </c>
      <c r="AT194" s="12">
        <f t="shared" si="80"/>
        <v>76.925426739514734</v>
      </c>
      <c r="AU194" s="12">
        <f>'Surv-rate CEA'!AL192*'Unit cost and utilities'!$H$8+'Surv-rate CEA'!AK192*'Unit cost and utilities'!$H$8+('Surv-rate CEA'!AJ191-'Surv-rate CEA'!AJ192)*'Unit cost and utilities'!$G$14</f>
        <v>54.456524413050793</v>
      </c>
      <c r="AV194" s="12">
        <f t="shared" si="81"/>
        <v>39.55458844544772</v>
      </c>
      <c r="AW194" s="12">
        <f>AU194-'Surv-rate CEA'!AK192*'Unit cost and utilities'!$H$8-('Surv-rate CEA'!AJ191-'Surv-rate CEA'!AJ192)*'Unit cost and utilities'!$G$14</f>
        <v>3.5951486391488658</v>
      </c>
      <c r="AX194" s="12">
        <f t="shared" si="82"/>
        <v>2.6113422836743641</v>
      </c>
      <c r="AY194" s="12">
        <f>'Surv-rate CEA'!AO192*'Unit cost and utilities'!$H$5+'Surv-rate CEA'!AN192*'Unit cost and utilities'!$H$5+('Surv-rate CEA'!AM191-'Surv-rate CEA'!AM192)*'Unit cost and utilities'!$G$14</f>
        <v>112.43521992873572</v>
      </c>
      <c r="AZ194" s="12">
        <f t="shared" si="83"/>
        <v>81.667511817715592</v>
      </c>
      <c r="BA194" s="12">
        <f>AY194-'Surv-rate CEA'!AN192*'Unit cost and utilities'!$H$5-('Surv-rate CEA'!AM191-'Surv-rate CEA'!AM192)*'Unit cost and utilities'!$G$14</f>
        <v>1.8859051090721271</v>
      </c>
      <c r="BB194" s="12">
        <f t="shared" si="84"/>
        <v>1.3698303599162087</v>
      </c>
    </row>
    <row r="195" spans="1:54">
      <c r="A195" s="12">
        <v>190</v>
      </c>
      <c r="B195" s="12">
        <f t="shared" si="85"/>
        <v>10.873972602739727</v>
      </c>
      <c r="C195" s="12">
        <f>'Surv-rate CEA'!D193*'Unit cost and utilities'!$H$7+'Surv-rate CEA'!E193*'Unit cost and utilities'!$H$7+'Unit cost and utilities'!$G$14*('Surv-rate CEA'!C192-'Surv-rate CEA'!C193)</f>
        <v>70.90198761324703</v>
      </c>
      <c r="D195" s="12">
        <f t="shared" si="59"/>
        <v>51.412270077725438</v>
      </c>
      <c r="E195" s="12">
        <f>C195-'Surv-rate CEA'!E193*'Unit cost and utilities'!$H$7-'Unit cost and utilities'!$G$14*('Surv-rate CEA'!C192-'Surv-rate CEA'!C193)</f>
        <v>0.44068431903957883</v>
      </c>
      <c r="F195" s="12">
        <f t="shared" si="60"/>
        <v>0.31954789974390352</v>
      </c>
      <c r="G195" s="12">
        <f>'Surv-rate CEA'!G193*'Unit cost and utilities'!$H$4+'Surv-rate CEA'!H193*'Unit cost and utilities'!$H$4+('Surv-rate CEA'!F192-'Surv-rate CEA'!F193)*'Unit cost and utilities'!$G$14</f>
        <v>107.73757533543539</v>
      </c>
      <c r="H195" s="12">
        <f t="shared" si="61"/>
        <v>78.122398357557543</v>
      </c>
      <c r="I195" s="12">
        <f>G195-'Surv-rate CEA'!H193*'Unit cost and utilities'!$H$4-('Surv-rate CEA'!F192-'Surv-rate CEA'!F193)*'Unit cost and utilities'!$G$14</f>
        <v>0.36892885759210881</v>
      </c>
      <c r="J195" s="12">
        <f t="shared" si="62"/>
        <v>0.26751676087636789</v>
      </c>
      <c r="K195" s="12">
        <f>'Surv-rate CEA'!K193*'Unit cost and utilities'!$H$10+'Surv-rate CEA'!J193*'Unit cost and utilities'!$H$10+('Surv-rate CEA'!I192-'Surv-rate CEA'!I193)*'Unit cost and utilities'!$G$14</f>
        <v>63.41303389352759</v>
      </c>
      <c r="L195" s="12">
        <f t="shared" si="63"/>
        <v>45.981898882237736</v>
      </c>
      <c r="M195" s="12">
        <f>K195-'Surv-rate CEA'!J193*'Unit cost and utilities'!$H$10-('Surv-rate CEA'!I192-'Surv-rate CEA'!I193)*'Unit cost and utilities'!$G$14</f>
        <v>1.0045900660464211</v>
      </c>
      <c r="N195" s="12">
        <f t="shared" si="64"/>
        <v>0.72844580993564267</v>
      </c>
      <c r="O195" s="12">
        <f>'Surv-rate CEA'!N193*'Unit cost and utilities'!$H$3+'Surv-rate CEA'!M193*'Unit cost and utilities'!$H$3+('Surv-rate CEA'!L192-'Surv-rate CEA'!L193)*'Unit cost and utilities'!$G$14</f>
        <v>107.73757533543539</v>
      </c>
      <c r="P195" s="12">
        <f t="shared" si="65"/>
        <v>78.122398357557543</v>
      </c>
      <c r="Q195" s="12">
        <f>O195-'Surv-rate CEA'!M193*'Unit cost and utilities'!$H$3-('Surv-rate CEA'!L192-'Surv-rate CEA'!L193)*'Unit cost and utilities'!$G$14</f>
        <v>104.8364225763936</v>
      </c>
      <c r="R195" s="12">
        <f t="shared" si="66"/>
        <v>76.01872180058713</v>
      </c>
      <c r="S195" s="12">
        <f>'Surv-rate CEA'!Q193*'Unit cost and utilities'!$H$11+'Surv-rate CEA'!P193*'Unit cost and utilities'!$H$11+('Surv-rate CEA'!O192-'Surv-rate CEA'!O193)*'Unit cost and utilities'!$G$14</f>
        <v>63.41303389352759</v>
      </c>
      <c r="T195" s="12">
        <f t="shared" si="67"/>
        <v>45.981898882237736</v>
      </c>
      <c r="U195" s="12">
        <f>S195-'Surv-rate CEA'!P193*'Unit cost and utilities'!$H$11-('Surv-rate CEA'!O192-'Surv-rate CEA'!O193)*'Unit cost and utilities'!$G$14</f>
        <v>1.0045900660464211</v>
      </c>
      <c r="V195" s="12">
        <f t="shared" si="68"/>
        <v>0.72844580993564267</v>
      </c>
      <c r="W195" s="12">
        <f>'Surv-rate CEA'!T193*'Unit cost and utilities'!$H$4+'Surv-rate CEA'!S193*'Unit cost and utilities'!$H$4+('Surv-rate CEA'!R192-'Surv-rate CEA'!R193)*'Unit cost and utilities'!$G$14</f>
        <v>107.73757533543539</v>
      </c>
      <c r="X195" s="12">
        <f t="shared" si="69"/>
        <v>78.122398357557543</v>
      </c>
      <c r="Y195" s="12">
        <f>W195-'Surv-rate CEA'!S193*'Unit cost and utilities'!$H$4-('Surv-rate CEA'!R192-'Surv-rate CEA'!R193)*'Unit cost and utilities'!$G$14</f>
        <v>104.8364225763936</v>
      </c>
      <c r="Z195" s="12">
        <f t="shared" si="70"/>
        <v>76.01872180058713</v>
      </c>
      <c r="AA195" s="12">
        <f>'Surv-rate CEA'!W193*'Unit cost and utilities'!$H$6+'Surv-rate CEA'!V193*'Unit cost and utilities'!$H$6+('Surv-rate CEA'!U192-'Surv-rate CEA'!U193)*'Unit cost and utilities'!$G$14</f>
        <v>67.628313214294053</v>
      </c>
      <c r="AB195" s="12">
        <f t="shared" si="71"/>
        <v>49.038471570642962</v>
      </c>
      <c r="AC195" s="12">
        <f>AA195-'Surv-rate CEA'!V193*'Unit cost and utilities'!$H$6-('Surv-rate CEA'!U192-'Surv-rate CEA'!U193)*'Unit cost and utilities'!$G$14</f>
        <v>3.1215922341641997</v>
      </c>
      <c r="AD195" s="12">
        <f t="shared" si="72"/>
        <v>2.2635210720862111</v>
      </c>
      <c r="AE195" s="12">
        <f>'Surv-rate CEA'!Z193*'Unit cost and utilities'!$H$12+'Surv-rate CEA'!Y193*'Unit cost and utilities'!$H$12+('Surv-rate CEA'!X192-'Surv-rate CEA'!X193)*'Unit cost and utilities'!$G$14</f>
        <v>63.41303389352759</v>
      </c>
      <c r="AF195" s="12">
        <f t="shared" si="73"/>
        <v>45.981898882237736</v>
      </c>
      <c r="AG195" s="12">
        <f>AE195-'Surv-rate CEA'!Y193*'Unit cost and utilities'!$H$12-('Surv-rate CEA'!X192-'Surv-rate CEA'!X193)*'Unit cost and utilities'!$G$14</f>
        <v>1.0045900660464211</v>
      </c>
      <c r="AH195" s="12">
        <f t="shared" si="74"/>
        <v>0.72844580993564267</v>
      </c>
      <c r="AI195" s="12">
        <f>'Surv-rate CEA'!AC193*'Unit cost and utilities'!$H$5+'Surv-rate CEA'!AB193*'Unit cost and utilities'!$H$5+('Surv-rate CEA'!AA192-'Surv-rate CEA'!AA193)*'Unit cost and utilities'!$G$14</f>
        <v>111.29156552756793</v>
      </c>
      <c r="AJ195" s="12">
        <f t="shared" si="75"/>
        <v>80.699458744188604</v>
      </c>
      <c r="AK195" s="12">
        <f>AI195-'Surv-rate CEA'!AB193*'Unit cost and utilities'!$H$5-('Surv-rate CEA'!AA192-'Surv-rate CEA'!AA193)*'Unit cost and utilities'!$G$14</f>
        <v>1.8426033512878641</v>
      </c>
      <c r="AL195" s="12">
        <f t="shared" si="76"/>
        <v>1.3361038855395115</v>
      </c>
      <c r="AM195" s="12">
        <f>'Surv-rate CEA'!AF193*'Unit cost and utilities'!$H$9+'Surv-rate CEA'!AE193*'Unit cost and utilities'!$H$9+('Surv-rate CEA'!AD192-'Surv-rate CEA'!AD193)*'Unit cost and utilities'!G202</f>
        <v>106.40659754153582</v>
      </c>
      <c r="AN195" s="12">
        <f t="shared" si="77"/>
        <v>77.157283103233766</v>
      </c>
      <c r="AO195" s="12">
        <f>AM195-'Surv-rate CEA'!AE193*'Unit cost and utilities'!$H$9-('Surv-rate CEA'!AD192-'Surv-rate CEA'!AD193)*'Unit cost and utilities'!G202</f>
        <v>2.4200041594414188</v>
      </c>
      <c r="AP195" s="12">
        <f t="shared" si="78"/>
        <v>1.7547873003658283</v>
      </c>
      <c r="AQ195" s="13">
        <f>'Surv-rate CEA'!AI193*'Unit cost and utilities'!$H$4+'Surv-rate CEA'!AH193*'Unit cost and utilities'!$H$4+('Surv-rate CEA'!AG192-'Surv-rate CEA'!AG193)*'Unit cost and utilities'!$G$14</f>
        <v>107.73757533543539</v>
      </c>
      <c r="AR195" s="12">
        <f t="shared" si="79"/>
        <v>78.122398357557543</v>
      </c>
      <c r="AS195" s="13">
        <f>AQ195-'Surv-rate CEA'!AH193*'Unit cost and utilities'!$H$4-('Surv-rate CEA'!AG192-'Surv-rate CEA'!AG193)*'Unit cost and utilities'!$G$14</f>
        <v>104.8364225763936</v>
      </c>
      <c r="AT195" s="12">
        <f t="shared" si="80"/>
        <v>76.01872180058713</v>
      </c>
      <c r="AU195" s="12">
        <f>'Surv-rate CEA'!AL193*'Unit cost and utilities'!$H$8+'Surv-rate CEA'!AK193*'Unit cost and utilities'!$H$8+('Surv-rate CEA'!AJ192-'Surv-rate CEA'!AJ193)*'Unit cost and utilities'!$G$14</f>
        <v>53.911317532944906</v>
      </c>
      <c r="AV195" s="12">
        <f t="shared" si="81"/>
        <v>39.092038327172716</v>
      </c>
      <c r="AW195" s="12">
        <f>AU195-'Surv-rate CEA'!AK193*'Unit cost and utilities'!$H$8-('Surv-rate CEA'!AJ192-'Surv-rate CEA'!AJ193)*'Unit cost and utilities'!$G$14</f>
        <v>3.5235185706772048</v>
      </c>
      <c r="AX195" s="12">
        <f t="shared" si="82"/>
        <v>2.5549648814879182</v>
      </c>
      <c r="AY195" s="12">
        <f>'Surv-rate CEA'!AO193*'Unit cost and utilities'!$H$5+'Surv-rate CEA'!AN193*'Unit cost and utilities'!$H$5+('Surv-rate CEA'!AM192-'Surv-rate CEA'!AM193)*'Unit cost and utilities'!$G$14</f>
        <v>111.29156552756793</v>
      </c>
      <c r="AZ195" s="12">
        <f t="shared" si="83"/>
        <v>80.699458744188604</v>
      </c>
      <c r="BA195" s="12">
        <f>AY195-'Surv-rate CEA'!AN193*'Unit cost and utilities'!$H$5-('Surv-rate CEA'!AM192-'Surv-rate CEA'!AM193)*'Unit cost and utilities'!$G$14</f>
        <v>1.8426033512878641</v>
      </c>
      <c r="BB195" s="12">
        <f t="shared" si="84"/>
        <v>1.3361038855395115</v>
      </c>
    </row>
    <row r="196" spans="1:54">
      <c r="A196" s="12">
        <v>191</v>
      </c>
      <c r="B196" s="12">
        <f t="shared" si="85"/>
        <v>10.931506849315069</v>
      </c>
      <c r="C196" s="12">
        <f>'Surv-rate CEA'!D194*'Unit cost and utilities'!$H$7+'Surv-rate CEA'!E194*'Unit cost and utilities'!$H$7+'Unit cost and utilities'!$G$14*('Surv-rate CEA'!C193-'Surv-rate CEA'!C194)</f>
        <v>70.227966960438067</v>
      </c>
      <c r="D196" s="12">
        <f t="shared" si="59"/>
        <v>50.836996764677785</v>
      </c>
      <c r="E196" s="12">
        <f>C196-'Surv-rate CEA'!E194*'Unit cost and utilities'!$H$7-'Unit cost and utilities'!$G$14*('Surv-rate CEA'!C193-'Surv-rate CEA'!C194)</f>
        <v>0.43020523047741666</v>
      </c>
      <c r="F196" s="12">
        <f t="shared" si="60"/>
        <v>0.3114192658068578</v>
      </c>
      <c r="G196" s="12">
        <f>'Surv-rate CEA'!G194*'Unit cost and utilities'!$H$4+'Surv-rate CEA'!H194*'Unit cost and utilities'!$H$4+('Surv-rate CEA'!F193-'Surv-rate CEA'!F194)*'Unit cost and utilities'!$G$14</f>
        <v>106.63757944508829</v>
      </c>
      <c r="H196" s="12">
        <f t="shared" si="61"/>
        <v>77.193382008295117</v>
      </c>
      <c r="I196" s="12">
        <f>G196-'Surv-rate CEA'!H194*'Unit cost and utilities'!$H$4-('Surv-rate CEA'!F193-'Surv-rate CEA'!F194)*'Unit cost and utilities'!$G$14</f>
        <v>0.35943353940061229</v>
      </c>
      <c r="J196" s="12">
        <f t="shared" si="62"/>
        <v>0.26018867511740984</v>
      </c>
      <c r="K196" s="12">
        <f>'Surv-rate CEA'!K194*'Unit cost and utilities'!$H$10+'Surv-rate CEA'!J194*'Unit cost and utilities'!$H$10+('Surv-rate CEA'!I193-'Surv-rate CEA'!I194)*'Unit cost and utilities'!$G$14</f>
        <v>62.797958577093333</v>
      </c>
      <c r="L196" s="12">
        <f t="shared" si="63"/>
        <v>45.458522511558542</v>
      </c>
      <c r="M196" s="12">
        <f>K196-'Surv-rate CEA'!J194*'Unit cost and utilities'!$H$10-('Surv-rate CEA'!I193-'Surv-rate CEA'!I194)*'Unit cost and utilities'!$G$14</f>
        <v>0.98220777220627076</v>
      </c>
      <c r="N196" s="12">
        <f t="shared" si="64"/>
        <v>0.71100582145600666</v>
      </c>
      <c r="O196" s="12">
        <f>'Surv-rate CEA'!N194*'Unit cost and utilities'!$H$3+'Surv-rate CEA'!M194*'Unit cost and utilities'!$H$3+('Surv-rate CEA'!L193-'Surv-rate CEA'!L194)*'Unit cost and utilities'!$G$14</f>
        <v>106.63757944508829</v>
      </c>
      <c r="P196" s="12">
        <f t="shared" si="65"/>
        <v>77.193382008295117</v>
      </c>
      <c r="Q196" s="12">
        <f>O196-'Surv-rate CEA'!M194*'Unit cost and utilities'!$H$3-('Surv-rate CEA'!L193-'Surv-rate CEA'!L194)*'Unit cost and utilities'!$G$14</f>
        <v>103.78088557331704</v>
      </c>
      <c r="R196" s="12">
        <f t="shared" si="66"/>
        <v>75.125463151997863</v>
      </c>
      <c r="S196" s="12">
        <f>'Surv-rate CEA'!Q194*'Unit cost and utilities'!$H$11+'Surv-rate CEA'!P194*'Unit cost and utilities'!$H$11+('Surv-rate CEA'!O193-'Surv-rate CEA'!O194)*'Unit cost and utilities'!$G$14</f>
        <v>62.797958577093333</v>
      </c>
      <c r="T196" s="12">
        <f t="shared" si="67"/>
        <v>45.458522511558542</v>
      </c>
      <c r="U196" s="12">
        <f>S196-'Surv-rate CEA'!P194*'Unit cost and utilities'!$H$11-('Surv-rate CEA'!O193-'Surv-rate CEA'!O194)*'Unit cost and utilities'!$G$14</f>
        <v>0.98220777220627076</v>
      </c>
      <c r="V196" s="12">
        <f t="shared" si="68"/>
        <v>0.71100582145600666</v>
      </c>
      <c r="W196" s="12">
        <f>'Surv-rate CEA'!T194*'Unit cost and utilities'!$H$4+'Surv-rate CEA'!S194*'Unit cost and utilities'!$H$4+('Surv-rate CEA'!R193-'Surv-rate CEA'!R194)*'Unit cost and utilities'!$G$14</f>
        <v>106.63757944508829</v>
      </c>
      <c r="X196" s="12">
        <f t="shared" si="69"/>
        <v>77.193382008295117</v>
      </c>
      <c r="Y196" s="12">
        <f>W196-'Surv-rate CEA'!S194*'Unit cost and utilities'!$H$4-('Surv-rate CEA'!R193-'Surv-rate CEA'!R194)*'Unit cost and utilities'!$G$14</f>
        <v>103.78088557331704</v>
      </c>
      <c r="Z196" s="12">
        <f t="shared" si="70"/>
        <v>75.125463151997863</v>
      </c>
      <c r="AA196" s="12">
        <f>'Surv-rate CEA'!W194*'Unit cost and utilities'!$H$6+'Surv-rate CEA'!V194*'Unit cost and utilities'!$H$6+('Surv-rate CEA'!U193-'Surv-rate CEA'!U194)*'Unit cost and utilities'!$G$14</f>
        <v>66.979853938420206</v>
      </c>
      <c r="AB196" s="12">
        <f t="shared" si="71"/>
        <v>48.48573531801437</v>
      </c>
      <c r="AC196" s="12">
        <f>AA196-'Surv-rate CEA'!V194*'Unit cost and utilities'!$H$6-('Surv-rate CEA'!U193-'Surv-rate CEA'!U194)*'Unit cost and utilities'!$G$14</f>
        <v>3.0588418970507707</v>
      </c>
      <c r="AD196" s="12">
        <f t="shared" si="72"/>
        <v>2.2142508512546137</v>
      </c>
      <c r="AE196" s="12">
        <f>'Surv-rate CEA'!Z194*'Unit cost and utilities'!$H$12+'Surv-rate CEA'!Y194*'Unit cost and utilities'!$H$12+('Surv-rate CEA'!X193-'Surv-rate CEA'!X194)*'Unit cost and utilities'!$G$14</f>
        <v>62.797958577093333</v>
      </c>
      <c r="AF196" s="12">
        <f t="shared" si="73"/>
        <v>45.458522511558542</v>
      </c>
      <c r="AG196" s="12">
        <f>AE196-'Surv-rate CEA'!Y194*'Unit cost and utilities'!$H$12-('Surv-rate CEA'!X193-'Surv-rate CEA'!X194)*'Unit cost and utilities'!$G$14</f>
        <v>0.98220777220627076</v>
      </c>
      <c r="AH196" s="12">
        <f t="shared" si="74"/>
        <v>0.71100582145600666</v>
      </c>
      <c r="AI196" s="12">
        <f>'Surv-rate CEA'!AC194*'Unit cost and utilities'!$H$5+'Surv-rate CEA'!AB194*'Unit cost and utilities'!$H$5+('Surv-rate CEA'!AA193-'Surv-rate CEA'!AA194)*'Unit cost and utilities'!$G$14</f>
        <v>110.16374772952692</v>
      </c>
      <c r="AJ196" s="12">
        <f t="shared" si="75"/>
        <v>79.745923587189168</v>
      </c>
      <c r="AK196" s="12">
        <f>AI196-'Surv-rate CEA'!AB194*'Unit cost and utilities'!$H$5-('Surv-rate CEA'!AA193-'Surv-rate CEA'!AA194)*'Unit cost and utilities'!$G$14</f>
        <v>1.8004384953844208</v>
      </c>
      <c r="AL196" s="12">
        <f t="shared" si="76"/>
        <v>1.3033110586331034</v>
      </c>
      <c r="AM196" s="12">
        <f>'Surv-rate CEA'!AF194*'Unit cost and utilities'!$H$9+'Surv-rate CEA'!AE194*'Unit cost and utilities'!$H$9+('Surv-rate CEA'!AD193-'Surv-rate CEA'!AD194)*'Unit cost and utilities'!G203</f>
        <v>105.50139581846659</v>
      </c>
      <c r="AN196" s="12">
        <f t="shared" si="77"/>
        <v>76.370915320868647</v>
      </c>
      <c r="AO196" s="12">
        <f>AM196-'Surv-rate CEA'!AE194*'Unit cost and utilities'!$H$9-('Surv-rate CEA'!AD193-'Surv-rate CEA'!AD194)*'Unit cost and utilities'!G203</f>
        <v>2.3701421211556095</v>
      </c>
      <c r="AP196" s="12">
        <f t="shared" si="78"/>
        <v>1.7157111697807101</v>
      </c>
      <c r="AQ196" s="13">
        <f>'Surv-rate CEA'!AI194*'Unit cost and utilities'!$H$4+'Surv-rate CEA'!AH194*'Unit cost and utilities'!$H$4+('Surv-rate CEA'!AG193-'Surv-rate CEA'!AG194)*'Unit cost and utilities'!$G$14</f>
        <v>106.63757944508829</v>
      </c>
      <c r="AR196" s="12">
        <f t="shared" si="79"/>
        <v>77.193382008295117</v>
      </c>
      <c r="AS196" s="13">
        <f>AQ196-'Surv-rate CEA'!AH194*'Unit cost and utilities'!$H$4-('Surv-rate CEA'!AG193-'Surv-rate CEA'!AG194)*'Unit cost and utilities'!$G$14</f>
        <v>103.78088557331704</v>
      </c>
      <c r="AT196" s="12">
        <f t="shared" si="80"/>
        <v>75.125463151997863</v>
      </c>
      <c r="AU196" s="12">
        <f>'Surv-rate CEA'!AL194*'Unit cost and utilities'!$H$8+'Surv-rate CEA'!AK194*'Unit cost and utilities'!$H$8+('Surv-rate CEA'!AJ193-'Surv-rate CEA'!AJ194)*'Unit cost and utilities'!$G$14</f>
        <v>53.373580835100228</v>
      </c>
      <c r="AV196" s="12">
        <f t="shared" si="81"/>
        <v>38.636353488088119</v>
      </c>
      <c r="AW196" s="12">
        <f>AU196-'Surv-rate CEA'!AK194*'Unit cost and utilities'!$H$8-('Surv-rate CEA'!AJ193-'Surv-rate CEA'!AJ194)*'Unit cost and utilities'!$G$14</f>
        <v>3.4535405978266982</v>
      </c>
      <c r="AX196" s="12">
        <f t="shared" si="82"/>
        <v>2.4999674602185591</v>
      </c>
      <c r="AY196" s="12">
        <f>'Surv-rate CEA'!AO194*'Unit cost and utilities'!$H$5+'Surv-rate CEA'!AN194*'Unit cost and utilities'!$H$5+('Surv-rate CEA'!AM193-'Surv-rate CEA'!AM194)*'Unit cost and utilities'!$G$14</f>
        <v>110.16374772952692</v>
      </c>
      <c r="AZ196" s="12">
        <f t="shared" si="83"/>
        <v>79.745923587189168</v>
      </c>
      <c r="BA196" s="12">
        <f>AY196-'Surv-rate CEA'!AN194*'Unit cost and utilities'!$H$5-('Surv-rate CEA'!AM193-'Surv-rate CEA'!AM194)*'Unit cost and utilities'!$G$14</f>
        <v>1.8004384953844208</v>
      </c>
      <c r="BB196" s="12">
        <f t="shared" si="84"/>
        <v>1.3033110586331034</v>
      </c>
    </row>
    <row r="197" spans="1:54">
      <c r="A197" s="12">
        <v>192</v>
      </c>
      <c r="B197" s="12">
        <f t="shared" si="85"/>
        <v>10.989041095890411</v>
      </c>
      <c r="C197" s="12">
        <f>'Surv-rate CEA'!D195*'Unit cost and utilities'!$H$7+'Surv-rate CEA'!E195*'Unit cost and utilities'!$H$7+'Unit cost and utilities'!$G$14*('Surv-rate CEA'!C194-'Surv-rate CEA'!C195)</f>
        <v>69.562783789221072</v>
      </c>
      <c r="D197" s="12">
        <f t="shared" si="59"/>
        <v>50.269916470167686</v>
      </c>
      <c r="E197" s="12">
        <f>C197-'Surv-rate CEA'!E195*'Unit cost and utilities'!$H$7-'Unit cost and utilities'!$G$14*('Surv-rate CEA'!C194-'Surv-rate CEA'!C195)</f>
        <v>0.42001009308815007</v>
      </c>
      <c r="F197" s="12">
        <f t="shared" si="60"/>
        <v>0.30352253239526489</v>
      </c>
      <c r="G197" s="12">
        <f>'Surv-rate CEA'!G195*'Unit cost and utilities'!$H$4+'Surv-rate CEA'!H195*'Unit cost and utilities'!$H$4+('Surv-rate CEA'!F194-'Surv-rate CEA'!F195)*'Unit cost and utilities'!$G$14</f>
        <v>105.55284938503584</v>
      </c>
      <c r="H197" s="12">
        <f t="shared" si="61"/>
        <v>76.278329197575061</v>
      </c>
      <c r="I197" s="12">
        <f>G197-'Surv-rate CEA'!H195*'Unit cost and utilities'!$H$4-('Surv-rate CEA'!F194-'Surv-rate CEA'!F195)*'Unit cost and utilities'!$G$14</f>
        <v>0.35021481137498078</v>
      </c>
      <c r="J197" s="12">
        <f t="shared" si="62"/>
        <v>0.25308460006115796</v>
      </c>
      <c r="K197" s="12">
        <f>'Surv-rate CEA'!K195*'Unit cost and utilities'!$H$10+'Surv-rate CEA'!J195*'Unit cost and utilities'!$H$10+('Surv-rate CEA'!I194-'Surv-rate CEA'!I195)*'Unit cost and utilities'!$G$14</f>
        <v>62.191084142177537</v>
      </c>
      <c r="L197" s="12">
        <f t="shared" si="63"/>
        <v>44.942718429575983</v>
      </c>
      <c r="M197" s="12">
        <f>K197-'Surv-rate CEA'!J195*'Unit cost and utilities'!$H$10-('Surv-rate CEA'!I194-'Surv-rate CEA'!I195)*'Unit cost and utilities'!$G$14</f>
        <v>0.96039695289759353</v>
      </c>
      <c r="N197" s="12">
        <f t="shared" si="64"/>
        <v>0.69403597686161833</v>
      </c>
      <c r="O197" s="12">
        <f>'Surv-rate CEA'!N195*'Unit cost and utilities'!$H$3+'Surv-rate CEA'!M195*'Unit cost and utilities'!$H$3+('Surv-rate CEA'!L194-'Surv-rate CEA'!L195)*'Unit cost and utilities'!$G$14</f>
        <v>105.55284938503584</v>
      </c>
      <c r="P197" s="12">
        <f t="shared" si="65"/>
        <v>76.278329197575061</v>
      </c>
      <c r="Q197" s="12">
        <f>O197-'Surv-rate CEA'!M195*'Unit cost and utilities'!$H$3-('Surv-rate CEA'!L194-'Surv-rate CEA'!L195)*'Unit cost and utilities'!$G$14</f>
        <v>102.73971959784117</v>
      </c>
      <c r="R197" s="12">
        <f t="shared" si="66"/>
        <v>74.245405963069175</v>
      </c>
      <c r="S197" s="12">
        <f>'Surv-rate CEA'!Q195*'Unit cost and utilities'!$H$11+'Surv-rate CEA'!P195*'Unit cost and utilities'!$H$11+('Surv-rate CEA'!O194-'Surv-rate CEA'!O195)*'Unit cost and utilities'!$G$14</f>
        <v>62.191084142177537</v>
      </c>
      <c r="T197" s="12">
        <f t="shared" si="67"/>
        <v>44.942718429575983</v>
      </c>
      <c r="U197" s="12">
        <f>S197-'Surv-rate CEA'!P195*'Unit cost and utilities'!$H$11-('Surv-rate CEA'!O194-'Surv-rate CEA'!O195)*'Unit cost and utilities'!$G$14</f>
        <v>0.96039695289759353</v>
      </c>
      <c r="V197" s="12">
        <f t="shared" si="68"/>
        <v>0.69403597686161833</v>
      </c>
      <c r="W197" s="12">
        <f>'Surv-rate CEA'!T195*'Unit cost and utilities'!$H$4+'Surv-rate CEA'!S195*'Unit cost and utilities'!$H$4+('Surv-rate CEA'!R194-'Surv-rate CEA'!R195)*'Unit cost and utilities'!$G$14</f>
        <v>105.55284938503584</v>
      </c>
      <c r="X197" s="12">
        <f t="shared" si="69"/>
        <v>76.278329197575061</v>
      </c>
      <c r="Y197" s="12">
        <f>W197-'Surv-rate CEA'!S195*'Unit cost and utilities'!$H$4-('Surv-rate CEA'!R194-'Surv-rate CEA'!R195)*'Unit cost and utilities'!$G$14</f>
        <v>102.73971959784117</v>
      </c>
      <c r="Z197" s="12">
        <f t="shared" si="70"/>
        <v>74.245405963069175</v>
      </c>
      <c r="AA197" s="12">
        <f>'Surv-rate CEA'!W195*'Unit cost and utilities'!$H$6+'Surv-rate CEA'!V195*'Unit cost and utilities'!$H$6+('Surv-rate CEA'!U194-'Surv-rate CEA'!U195)*'Unit cost and utilities'!$G$14</f>
        <v>66.339958215288192</v>
      </c>
      <c r="AB197" s="12">
        <f t="shared" si="71"/>
        <v>47.94092439172487</v>
      </c>
      <c r="AC197" s="12">
        <f>AA197-'Surv-rate CEA'!V195*'Unit cost and utilities'!$H$6-('Surv-rate CEA'!U194-'Surv-rate CEA'!U195)*'Unit cost and utilities'!$G$14</f>
        <v>2.997550029892678</v>
      </c>
      <c r="AD197" s="12">
        <f t="shared" si="72"/>
        <v>2.1661955058388971</v>
      </c>
      <c r="AE197" s="12">
        <f>'Surv-rate CEA'!Z195*'Unit cost and utilities'!$H$12+'Surv-rate CEA'!Y195*'Unit cost and utilities'!$H$12+('Surv-rate CEA'!X194-'Surv-rate CEA'!X195)*'Unit cost and utilities'!$G$14</f>
        <v>62.191084142177537</v>
      </c>
      <c r="AF197" s="12">
        <f t="shared" si="73"/>
        <v>44.942718429575983</v>
      </c>
      <c r="AG197" s="12">
        <f>AE197-'Surv-rate CEA'!Y195*'Unit cost and utilities'!$H$12-('Surv-rate CEA'!X194-'Surv-rate CEA'!X195)*'Unit cost and utilities'!$G$14</f>
        <v>0.96039695289759353</v>
      </c>
      <c r="AH197" s="12">
        <f t="shared" si="74"/>
        <v>0.69403597686161833</v>
      </c>
      <c r="AI197" s="12">
        <f>'Surv-rate CEA'!AC195*'Unit cost and utilities'!$H$5+'Surv-rate CEA'!AB195*'Unit cost and utilities'!$H$5+('Surv-rate CEA'!AA194-'Surv-rate CEA'!AA195)*'Unit cost and utilities'!$G$14</f>
        <v>109.05148535502906</v>
      </c>
      <c r="AJ197" s="12">
        <f t="shared" si="75"/>
        <v>78.806637128781446</v>
      </c>
      <c r="AK197" s="12">
        <f>AI197-'Surv-rate CEA'!AB195*'Unit cost and utilities'!$H$5-('Surv-rate CEA'!AA194-'Surv-rate CEA'!AA195)*'Unit cost and utilities'!$G$14</f>
        <v>1.7593768012665407</v>
      </c>
      <c r="AL197" s="12">
        <f t="shared" si="76"/>
        <v>1.2714230227934666</v>
      </c>
      <c r="AM197" s="12">
        <f>'Surv-rate CEA'!AF195*'Unit cost and utilities'!$H$9+'Surv-rate CEA'!AE195*'Unit cost and utilities'!$H$9+('Surv-rate CEA'!AD194-'Surv-rate CEA'!AD195)*'Unit cost and utilities'!G204</f>
        <v>104.60696224236092</v>
      </c>
      <c r="AN197" s="12">
        <f t="shared" si="77"/>
        <v>75.594778812407156</v>
      </c>
      <c r="AO197" s="12">
        <f>AM197-'Surv-rate CEA'!AE195*'Unit cost and utilities'!$H$9-('Surv-rate CEA'!AD194-'Surv-rate CEA'!AD195)*'Unit cost and utilities'!G204</f>
        <v>2.3214654205110605</v>
      </c>
      <c r="AP197" s="12">
        <f t="shared" si="78"/>
        <v>1.6776193593844739</v>
      </c>
      <c r="AQ197" s="13">
        <f>'Surv-rate CEA'!AI195*'Unit cost and utilities'!$H$4+'Surv-rate CEA'!AH195*'Unit cost and utilities'!$H$4+('Surv-rate CEA'!AG194-'Surv-rate CEA'!AG195)*'Unit cost and utilities'!$G$14</f>
        <v>105.55284938503584</v>
      </c>
      <c r="AR197" s="12">
        <f t="shared" si="79"/>
        <v>76.278329197575061</v>
      </c>
      <c r="AS197" s="13">
        <f>AQ197-'Surv-rate CEA'!AH195*'Unit cost and utilities'!$H$4-('Surv-rate CEA'!AG194-'Surv-rate CEA'!AG195)*'Unit cost and utilities'!$G$14</f>
        <v>102.73971959784117</v>
      </c>
      <c r="AT197" s="12">
        <f t="shared" si="80"/>
        <v>74.245405963069175</v>
      </c>
      <c r="AU197" s="12">
        <f>'Surv-rate CEA'!AL195*'Unit cost and utilities'!$H$8+'Surv-rate CEA'!AK195*'Unit cost and utilities'!$H$8+('Surv-rate CEA'!AJ194-'Surv-rate CEA'!AJ195)*'Unit cost and utilities'!$G$14</f>
        <v>52.843182612157634</v>
      </c>
      <c r="AV197" s="12">
        <f t="shared" si="81"/>
        <v>38.187407565230323</v>
      </c>
      <c r="AW197" s="12">
        <f>AU197-'Surv-rate CEA'!AK195*'Unit cost and utilities'!$H$8-('Surv-rate CEA'!AJ194-'Surv-rate CEA'!AJ195)*'Unit cost and utilities'!$G$14</f>
        <v>3.3851711925111423</v>
      </c>
      <c r="AX197" s="12">
        <f t="shared" si="82"/>
        <v>2.4463120049994562</v>
      </c>
      <c r="AY197" s="12">
        <f>'Surv-rate CEA'!AO195*'Unit cost and utilities'!$H$5+'Surv-rate CEA'!AN195*'Unit cost and utilities'!$H$5+('Surv-rate CEA'!AM194-'Surv-rate CEA'!AM195)*'Unit cost and utilities'!$G$14</f>
        <v>109.05148535502906</v>
      </c>
      <c r="AZ197" s="12">
        <f t="shared" si="83"/>
        <v>78.806637128781446</v>
      </c>
      <c r="BA197" s="12">
        <f>AY197-'Surv-rate CEA'!AN195*'Unit cost and utilities'!$H$5-('Surv-rate CEA'!AM194-'Surv-rate CEA'!AM195)*'Unit cost and utilities'!$G$14</f>
        <v>1.7593768012665407</v>
      </c>
      <c r="BB197" s="12">
        <f t="shared" si="84"/>
        <v>1.2714230227934666</v>
      </c>
    </row>
    <row r="198" spans="1:54">
      <c r="A198" s="12">
        <v>193</v>
      </c>
      <c r="B198" s="12">
        <f t="shared" si="85"/>
        <v>11.046575342465754</v>
      </c>
      <c r="C198" s="12">
        <f>'Surv-rate CEA'!D196*'Unit cost and utilities'!$H$7+'Surv-rate CEA'!E196*'Unit cost and utilities'!$H$7+'Unit cost and utilities'!$G$14*('Surv-rate CEA'!C195-'Surv-rate CEA'!C196)</f>
        <v>68.906288168163016</v>
      </c>
      <c r="D198" s="12">
        <f t="shared" ref="D198:D261" si="86">C198/(1+DISC)^($B198)</f>
        <v>49.710883995550688</v>
      </c>
      <c r="E198" s="12">
        <f>C198-'Surv-rate CEA'!E196*'Unit cost and utilities'!$H$7-'Unit cost and utilities'!$G$14*('Surv-rate CEA'!C195-'Surv-rate CEA'!C196)</f>
        <v>0.41009023594980887</v>
      </c>
      <c r="F198" s="12">
        <f t="shared" ref="F198:F261" si="87">E198/(1+DISC)^($B198)</f>
        <v>0.29585033077471645</v>
      </c>
      <c r="G198" s="12">
        <f>'Surv-rate CEA'!G196*'Unit cost and utilities'!$H$4+'Surv-rate CEA'!H196*'Unit cost and utilities'!$H$4+('Surv-rate CEA'!F195-'Surv-rate CEA'!F196)*'Unit cost and utilities'!$G$14</f>
        <v>104.48311380434401</v>
      </c>
      <c r="H198" s="12">
        <f t="shared" ref="H198:H261" si="88">G198/(1+DISC)^($B198)</f>
        <v>75.376980648646253</v>
      </c>
      <c r="I198" s="12">
        <f>G198-'Surv-rate CEA'!H196*'Unit cost and utilities'!$H$4-('Surv-rate CEA'!F195-'Surv-rate CEA'!F196)*'Unit cost and utilities'!$G$14</f>
        <v>0.34126364763104888</v>
      </c>
      <c r="J198" s="12">
        <f t="shared" ref="J198:J261" si="89">I198/(1+DISC)^($B198)</f>
        <v>0.24619694443392942</v>
      </c>
      <c r="K198" s="12">
        <f>'Surv-rate CEA'!K196*'Unit cost and utilities'!$H$10+'Surv-rate CEA'!J196*'Unit cost and utilities'!$H$10+('Surv-rate CEA'!I195-'Surv-rate CEA'!I196)*'Unit cost and utilities'!$G$14</f>
        <v>61.592269442283488</v>
      </c>
      <c r="L198" s="12">
        <f t="shared" ref="L198:L261" si="90">K198/(1+DISC)^($B198)</f>
        <v>44.43435051668785</v>
      </c>
      <c r="M198" s="12">
        <f>K198-'Surv-rate CEA'!J196*'Unit cost and utilities'!$H$10-('Surv-rate CEA'!I195-'Surv-rate CEA'!I196)*'Unit cost and utilities'!$G$14</f>
        <v>0.93914108418894582</v>
      </c>
      <c r="N198" s="12">
        <f t="shared" ref="N198:N261" si="91">M198/(1+DISC)^($B198)</f>
        <v>0.67752210622110753</v>
      </c>
      <c r="O198" s="12">
        <f>'Surv-rate CEA'!N196*'Unit cost and utilities'!$H$3+'Surv-rate CEA'!M196*'Unit cost and utilities'!$H$3+('Surv-rate CEA'!L195-'Surv-rate CEA'!L196)*'Unit cost and utilities'!$G$14</f>
        <v>104.48311380434401</v>
      </c>
      <c r="P198" s="12">
        <f t="shared" ref="P198:P261" si="92">O198/(1+DISC)^($B198)</f>
        <v>75.376980648646253</v>
      </c>
      <c r="Q198" s="12">
        <f>O198-'Surv-rate CEA'!M196*'Unit cost and utilities'!$H$3-('Surv-rate CEA'!L195-'Surv-rate CEA'!L196)*'Unit cost and utilities'!$G$14</f>
        <v>101.71267574289135</v>
      </c>
      <c r="R198" s="12">
        <f t="shared" ref="R198:R261" si="93">Q198/(1+DISC)^($B198)</f>
        <v>73.378310734027878</v>
      </c>
      <c r="S198" s="12">
        <f>'Surv-rate CEA'!Q196*'Unit cost and utilities'!$H$11+'Surv-rate CEA'!P196*'Unit cost and utilities'!$H$11+('Surv-rate CEA'!O195-'Surv-rate CEA'!O196)*'Unit cost and utilities'!$G$14</f>
        <v>61.592269442283488</v>
      </c>
      <c r="T198" s="12">
        <f t="shared" ref="T198:T261" si="94">S198/(1+DISC)^($B198)</f>
        <v>44.43435051668785</v>
      </c>
      <c r="U198" s="12">
        <f>S198-'Surv-rate CEA'!P196*'Unit cost and utilities'!$H$11-('Surv-rate CEA'!O195-'Surv-rate CEA'!O196)*'Unit cost and utilities'!$G$14</f>
        <v>0.93914108418894582</v>
      </c>
      <c r="V198" s="12">
        <f t="shared" ref="V198:V261" si="95">U198/(1+DISC)^($B198)</f>
        <v>0.67752210622110753</v>
      </c>
      <c r="W198" s="12">
        <f>'Surv-rate CEA'!T196*'Unit cost and utilities'!$H$4+'Surv-rate CEA'!S196*'Unit cost and utilities'!$H$4+('Surv-rate CEA'!R195-'Surv-rate CEA'!R196)*'Unit cost and utilities'!$G$14</f>
        <v>104.48311380434401</v>
      </c>
      <c r="X198" s="12">
        <f t="shared" ref="X198:X261" si="96">W198/(1+DISC)^($B198)</f>
        <v>75.376980648646253</v>
      </c>
      <c r="Y198" s="12">
        <f>W198-'Surv-rate CEA'!S196*'Unit cost and utilities'!$H$4-('Surv-rate CEA'!R195-'Surv-rate CEA'!R196)*'Unit cost and utilities'!$G$14</f>
        <v>101.71267574289135</v>
      </c>
      <c r="Z198" s="12">
        <f t="shared" ref="Z198:Z261" si="97">Y198/(1+DISC)^($B198)</f>
        <v>73.378310734027878</v>
      </c>
      <c r="AA198" s="12">
        <f>'Surv-rate CEA'!W196*'Unit cost and utilities'!$H$6+'Surv-rate CEA'!V196*'Unit cost and utilities'!$H$6+('Surv-rate CEA'!U195-'Surv-rate CEA'!U196)*'Unit cost and utilities'!$G$14</f>
        <v>65.708479863072881</v>
      </c>
      <c r="AB198" s="12">
        <f t="shared" ref="AB198:AB261" si="98">AA198/(1+DISC)^($B198)</f>
        <v>47.40389747922007</v>
      </c>
      <c r="AC198" s="12">
        <f>AA198-'Surv-rate CEA'!V196*'Unit cost and utilities'!$H$6-('Surv-rate CEA'!U195-'Surv-rate CEA'!U196)*'Unit cost and utilities'!$G$14</f>
        <v>2.9376779488272824</v>
      </c>
      <c r="AD198" s="12">
        <f t="shared" ref="AD198:AD261" si="99">AC198/(1+DISC)^($B198)</f>
        <v>2.1193213509636286</v>
      </c>
      <c r="AE198" s="12">
        <f>'Surv-rate CEA'!Z196*'Unit cost and utilities'!$H$12+'Surv-rate CEA'!Y196*'Unit cost and utilities'!$H$12+('Surv-rate CEA'!X195-'Surv-rate CEA'!X196)*'Unit cost and utilities'!$G$14</f>
        <v>61.592269442283488</v>
      </c>
      <c r="AF198" s="12">
        <f t="shared" ref="AF198:AF261" si="100">AE198/(1+DISC)^($B198)</f>
        <v>44.43435051668785</v>
      </c>
      <c r="AG198" s="12">
        <f>AE198-'Surv-rate CEA'!Y196*'Unit cost and utilities'!$H$12-('Surv-rate CEA'!X195-'Surv-rate CEA'!X196)*'Unit cost and utilities'!$G$14</f>
        <v>0.93914108418894582</v>
      </c>
      <c r="AH198" s="12">
        <f t="shared" ref="AH198:AH261" si="101">AG198/(1+DISC)^($B198)</f>
        <v>0.67752210622110753</v>
      </c>
      <c r="AI198" s="12">
        <f>'Surv-rate CEA'!AC196*'Unit cost and utilities'!$H$5+'Surv-rate CEA'!AB196*'Unit cost and utilities'!$H$5+('Surv-rate CEA'!AA195-'Surv-rate CEA'!AA196)*'Unit cost and utilities'!$G$14</f>
        <v>107.95450335810902</v>
      </c>
      <c r="AJ198" s="12">
        <f t="shared" ref="AJ198:AJ261" si="102">AI198/(1+DISC)^($B198)</f>
        <v>77.881336172621644</v>
      </c>
      <c r="AK198" s="12">
        <f>AI198-'Surv-rate CEA'!AB196*'Unit cost and utilities'!$H$5-('Surv-rate CEA'!AA195-'Surv-rate CEA'!AA196)*'Unit cost and utilities'!$G$14</f>
        <v>1.7193856491144155</v>
      </c>
      <c r="AL198" s="12">
        <f t="shared" ref="AL198:AL261" si="103">AK198/(1+DISC)^($B198)</f>
        <v>1.2404119104217299</v>
      </c>
      <c r="AM198" s="12">
        <f>'Surv-rate CEA'!AF196*'Unit cost and utilities'!$H$9+'Surv-rate CEA'!AE196*'Unit cost and utilities'!$H$9+('Surv-rate CEA'!AD195-'Surv-rate CEA'!AD196)*'Unit cost and utilities'!G205</f>
        <v>103.72312942183994</v>
      </c>
      <c r="AN198" s="12">
        <f t="shared" ref="AN198:AN261" si="104">AM198/(1+DISC)^($B198)</f>
        <v>74.828707095078968</v>
      </c>
      <c r="AO198" s="12">
        <f>AM198-'Surv-rate CEA'!AE196*'Unit cost and utilities'!$H$9-('Surv-rate CEA'!AD195-'Surv-rate CEA'!AD196)*'Unit cost and utilities'!G205</f>
        <v>2.2739419598963195</v>
      </c>
      <c r="AP198" s="12">
        <f t="shared" ref="AP198:AP261" si="105">AO198/(1+DISC)^($B198)</f>
        <v>1.6404840252772341</v>
      </c>
      <c r="AQ198" s="13">
        <f>'Surv-rate CEA'!AI196*'Unit cost and utilities'!$H$4+'Surv-rate CEA'!AH196*'Unit cost and utilities'!$H$4+('Surv-rate CEA'!AG195-'Surv-rate CEA'!AG196)*'Unit cost and utilities'!$G$14</f>
        <v>104.48311380434401</v>
      </c>
      <c r="AR198" s="12">
        <f t="shared" ref="AR198:AR261" si="106">AQ198/(1+DISC)^($B198)</f>
        <v>75.376980648646253</v>
      </c>
      <c r="AS198" s="13">
        <f>AQ198-'Surv-rate CEA'!AH196*'Unit cost and utilities'!$H$4-('Surv-rate CEA'!AG195-'Surv-rate CEA'!AG196)*'Unit cost and utilities'!$G$14</f>
        <v>101.71267574289135</v>
      </c>
      <c r="AT198" s="12">
        <f t="shared" ref="AT198:AT261" si="107">AS198/(1+DISC)^($B198)</f>
        <v>73.378310734027878</v>
      </c>
      <c r="AU198" s="12">
        <f>'Surv-rate CEA'!AL196*'Unit cost and utilities'!$H$8+'Surv-rate CEA'!AK196*'Unit cost and utilities'!$H$8+('Surv-rate CEA'!AJ195-'Surv-rate CEA'!AJ196)*'Unit cost and utilities'!$G$14</f>
        <v>52.319994016835636</v>
      </c>
      <c r="AV198" s="12">
        <f t="shared" ref="AV198:AV261" si="108">AU198/(1+DISC)^($B198)</f>
        <v>37.745077007652718</v>
      </c>
      <c r="AW198" s="12">
        <f>AU198-'Surv-rate CEA'!AK196*'Unit cost and utilities'!$H$8-('Surv-rate CEA'!AJ195-'Surv-rate CEA'!AJ196)*'Unit cost and utilities'!$G$14</f>
        <v>3.3183681214305167</v>
      </c>
      <c r="AX198" s="12">
        <f t="shared" ref="AX198:AX261" si="109">AW198/(1+DISC)^($B198)</f>
        <v>2.3939616706154605</v>
      </c>
      <c r="AY198" s="12">
        <f>'Surv-rate CEA'!AO196*'Unit cost and utilities'!$H$5+'Surv-rate CEA'!AN196*'Unit cost and utilities'!$H$5+('Surv-rate CEA'!AM195-'Surv-rate CEA'!AM196)*'Unit cost and utilities'!$G$14</f>
        <v>107.95450335810902</v>
      </c>
      <c r="AZ198" s="12">
        <f t="shared" ref="AZ198:AZ261" si="110">AY198/(1+DISC)^($B198)</f>
        <v>77.881336172621644</v>
      </c>
      <c r="BA198" s="12">
        <f>AY198-'Surv-rate CEA'!AN196*'Unit cost and utilities'!$H$5-('Surv-rate CEA'!AM195-'Surv-rate CEA'!AM196)*'Unit cost and utilities'!$G$14</f>
        <v>1.7193856491144155</v>
      </c>
      <c r="BB198" s="12">
        <f t="shared" ref="BB198:BB261" si="111">BA198/(1+DISC)^($B198)</f>
        <v>1.2404119104217299</v>
      </c>
    </row>
    <row r="199" spans="1:54">
      <c r="A199" s="12">
        <v>194</v>
      </c>
      <c r="B199" s="12">
        <f t="shared" ref="B199:B262" si="112">A198*21/365</f>
        <v>11.104109589041096</v>
      </c>
      <c r="C199" s="12">
        <f>'Surv-rate CEA'!D197*'Unit cost and utilities'!$H$7+'Surv-rate CEA'!E197*'Unit cost and utilities'!$H$7+'Unit cost and utilities'!$G$14*('Surv-rate CEA'!C196-'Surv-rate CEA'!C197)</f>
        <v>68.25833331134541</v>
      </c>
      <c r="D199" s="12">
        <f t="shared" si="86"/>
        <v>49.15975726339957</v>
      </c>
      <c r="E199" s="12">
        <f>C199-'Surv-rate CEA'!E197*'Unit cost and utilities'!$H$7-'Unit cost and utilities'!$G$14*('Surv-rate CEA'!C196-'Surv-rate CEA'!C197)</f>
        <v>0.40043728361209086</v>
      </c>
      <c r="F199" s="12">
        <f t="shared" si="87"/>
        <v>0.28839555123320759</v>
      </c>
      <c r="G199" s="12">
        <f>'Surv-rate CEA'!G197*'Unit cost and utilities'!$H$4+'Surv-rate CEA'!H197*'Unit cost and utilities'!$H$4+('Surv-rate CEA'!F196-'Surv-rate CEA'!F197)*'Unit cost and utilities'!$G$14</f>
        <v>103.42810727328799</v>
      </c>
      <c r="H199" s="12">
        <f t="shared" si="88"/>
        <v>74.489082887152477</v>
      </c>
      <c r="I199" s="12">
        <f>G199-'Surv-rate CEA'!H197*'Unit cost and utilities'!$H$4-('Surv-rate CEA'!F196-'Surv-rate CEA'!F197)*'Unit cost and utilities'!$G$14</f>
        <v>0.33257134927372567</v>
      </c>
      <c r="J199" s="12">
        <f t="shared" si="89"/>
        <v>0.23951840031728691</v>
      </c>
      <c r="K199" s="12">
        <f>'Surv-rate CEA'!K197*'Unit cost and utilities'!$H$10+'Surv-rate CEA'!J197*'Unit cost and utilities'!$H$10+('Surv-rate CEA'!I196-'Surv-rate CEA'!I197)*'Unit cost and utilities'!$G$14</f>
        <v>61.001376329851141</v>
      </c>
      <c r="L199" s="12">
        <f t="shared" si="90"/>
        <v>43.933285617015336</v>
      </c>
      <c r="M199" s="12">
        <f>K199-'Surv-rate CEA'!J197*'Unit cost and utilities'!$H$10-('Surv-rate CEA'!I196-'Surv-rate CEA'!I197)*'Unit cost and utilities'!$G$14</f>
        <v>0.91842417756726169</v>
      </c>
      <c r="N199" s="12">
        <f t="shared" si="91"/>
        <v>0.66145051371389907</v>
      </c>
      <c r="O199" s="12">
        <f>'Surv-rate CEA'!N197*'Unit cost and utilities'!$H$3+'Surv-rate CEA'!M197*'Unit cost and utilities'!$H$3+('Surv-rate CEA'!L196-'Surv-rate CEA'!L197)*'Unit cost and utilities'!$G$14</f>
        <v>103.42810727328799</v>
      </c>
      <c r="P199" s="12">
        <f t="shared" si="92"/>
        <v>74.489082887152477</v>
      </c>
      <c r="Q199" s="12">
        <f>O199-'Surv-rate CEA'!M197*'Unit cost and utilities'!$H$3-('Surv-rate CEA'!L196-'Surv-rate CEA'!L197)*'Unit cost and utilities'!$G$14</f>
        <v>100.69951034914335</v>
      </c>
      <c r="R199" s="12">
        <f t="shared" si="93"/>
        <v>72.523943160567413</v>
      </c>
      <c r="S199" s="12">
        <f>'Surv-rate CEA'!Q197*'Unit cost and utilities'!$H$11+'Surv-rate CEA'!P197*'Unit cost and utilities'!$H$11+('Surv-rate CEA'!O196-'Surv-rate CEA'!O197)*'Unit cost and utilities'!$G$14</f>
        <v>61.001376329851141</v>
      </c>
      <c r="T199" s="12">
        <f t="shared" si="94"/>
        <v>43.933285617015336</v>
      </c>
      <c r="U199" s="12">
        <f>S199-'Surv-rate CEA'!P197*'Unit cost and utilities'!$H$11-('Surv-rate CEA'!O196-'Surv-rate CEA'!O197)*'Unit cost and utilities'!$G$14</f>
        <v>0.91842417756726169</v>
      </c>
      <c r="V199" s="12">
        <f t="shared" si="95"/>
        <v>0.66145051371389907</v>
      </c>
      <c r="W199" s="12">
        <f>'Surv-rate CEA'!T197*'Unit cost and utilities'!$H$4+'Surv-rate CEA'!S197*'Unit cost and utilities'!$H$4+('Surv-rate CEA'!R196-'Surv-rate CEA'!R197)*'Unit cost and utilities'!$G$14</f>
        <v>103.42810727328799</v>
      </c>
      <c r="X199" s="12">
        <f t="shared" si="96"/>
        <v>74.489082887152477</v>
      </c>
      <c r="Y199" s="12">
        <f>W199-'Surv-rate CEA'!S197*'Unit cost and utilities'!$H$4-('Surv-rate CEA'!R196-'Surv-rate CEA'!R197)*'Unit cost and utilities'!$G$14</f>
        <v>100.69951034914335</v>
      </c>
      <c r="Z199" s="12">
        <f t="shared" si="97"/>
        <v>72.523943160567413</v>
      </c>
      <c r="AA199" s="12">
        <f>'Surv-rate CEA'!W197*'Unit cost and utilities'!$H$6+'Surv-rate CEA'!V197*'Unit cost and utilities'!$H$6+('Surv-rate CEA'!U196-'Surv-rate CEA'!U197)*'Unit cost and utilities'!$G$14</f>
        <v>65.085275783517972</v>
      </c>
      <c r="AB199" s="12">
        <f t="shared" si="98"/>
        <v>46.874516322351383</v>
      </c>
      <c r="AC199" s="12">
        <f>AA199-'Surv-rate CEA'!V197*'Unit cost and utilities'!$H$6-('Surv-rate CEA'!U196-'Surv-rate CEA'!U197)*'Unit cost and utilities'!$G$14</f>
        <v>2.8791881273818536</v>
      </c>
      <c r="AD199" s="12">
        <f t="shared" si="99"/>
        <v>2.0735957441584363</v>
      </c>
      <c r="AE199" s="12">
        <f>'Surv-rate CEA'!Z197*'Unit cost and utilities'!$H$12+'Surv-rate CEA'!Y197*'Unit cost and utilities'!$H$12+('Surv-rate CEA'!X196-'Surv-rate CEA'!X197)*'Unit cost and utilities'!$G$14</f>
        <v>61.001376329851141</v>
      </c>
      <c r="AF199" s="12">
        <f t="shared" si="100"/>
        <v>43.933285617015336</v>
      </c>
      <c r="AG199" s="12">
        <f>AE199-'Surv-rate CEA'!Y197*'Unit cost and utilities'!$H$12-('Surv-rate CEA'!X196-'Surv-rate CEA'!X197)*'Unit cost and utilities'!$G$14</f>
        <v>0.91842417756726169</v>
      </c>
      <c r="AH199" s="12">
        <f t="shared" si="101"/>
        <v>0.66145051371389907</v>
      </c>
      <c r="AI199" s="12">
        <f>'Surv-rate CEA'!AC197*'Unit cost and utilities'!$H$5+'Surv-rate CEA'!AB197*'Unit cost and utilities'!$H$5+('Surv-rate CEA'!AA196-'Surv-rate CEA'!AA197)*'Unit cost and utilities'!$G$14</f>
        <v>106.87253266717131</v>
      </c>
      <c r="AJ199" s="12">
        <f t="shared" si="102"/>
        <v>76.969763385207486</v>
      </c>
      <c r="AK199" s="12">
        <f>AI199-'Surv-rate CEA'!AB197*'Unit cost and utilities'!$H$5-('Surv-rate CEA'!AA196-'Surv-rate CEA'!AA197)*'Unit cost and utilities'!$G$14</f>
        <v>1.6804334981457059</v>
      </c>
      <c r="AL199" s="12">
        <f t="shared" si="103"/>
        <v>1.2102508054118795</v>
      </c>
      <c r="AM199" s="12">
        <f>'Surv-rate CEA'!AF197*'Unit cost and utilities'!$H$9+'Surv-rate CEA'!AE197*'Unit cost and utilities'!$H$9+('Surv-rate CEA'!AD196-'Surv-rate CEA'!AD197)*'Unit cost and utilities'!G206</f>
        <v>102.84973320671075</v>
      </c>
      <c r="AN199" s="12">
        <f t="shared" si="104"/>
        <v>74.072536989515442</v>
      </c>
      <c r="AO199" s="12">
        <f>AM199-'Surv-rate CEA'!AE197*'Unit cost and utilities'!$H$9-('Surv-rate CEA'!AD196-'Surv-rate CEA'!AD197)*'Unit cost and utilities'!G206</f>
        <v>2.2275406206135528</v>
      </c>
      <c r="AP199" s="12">
        <f t="shared" si="105"/>
        <v>1.6042782015236152</v>
      </c>
      <c r="AQ199" s="13">
        <f>'Surv-rate CEA'!AI197*'Unit cost and utilities'!$H$4+'Surv-rate CEA'!AH197*'Unit cost and utilities'!$H$4+('Surv-rate CEA'!AG196-'Surv-rate CEA'!AG197)*'Unit cost and utilities'!$G$14</f>
        <v>103.42810727328799</v>
      </c>
      <c r="AR199" s="12">
        <f t="shared" si="106"/>
        <v>74.489082887152477</v>
      </c>
      <c r="AS199" s="13">
        <f>AQ199-'Surv-rate CEA'!AH197*'Unit cost and utilities'!$H$4-('Surv-rate CEA'!AG196-'Surv-rate CEA'!AG197)*'Unit cost and utilities'!$G$14</f>
        <v>100.69951034914335</v>
      </c>
      <c r="AT199" s="12">
        <f t="shared" si="107"/>
        <v>72.523943160567413</v>
      </c>
      <c r="AU199" s="12">
        <f>'Surv-rate CEA'!AL197*'Unit cost and utilities'!$H$8+'Surv-rate CEA'!AK197*'Unit cost and utilities'!$H$8+('Surv-rate CEA'!AJ196-'Surv-rate CEA'!AJ197)*'Unit cost and utilities'!$G$14</f>
        <v>51.803888987826497</v>
      </c>
      <c r="AV199" s="12">
        <f t="shared" si="108"/>
        <v>37.30924100249544</v>
      </c>
      <c r="AW199" s="12">
        <f>AU199-'Surv-rate CEA'!AK197*'Unit cost and utilities'!$H$8-('Surv-rate CEA'!AJ196-'Surv-rate CEA'!AJ197)*'Unit cost and utilities'!$G$14</f>
        <v>3.2530904030350416</v>
      </c>
      <c r="AX199" s="12">
        <f t="shared" si="109"/>
        <v>2.3428807416034045</v>
      </c>
      <c r="AY199" s="12">
        <f>'Surv-rate CEA'!AO197*'Unit cost and utilities'!$H$5+'Surv-rate CEA'!AN197*'Unit cost and utilities'!$H$5+('Surv-rate CEA'!AM196-'Surv-rate CEA'!AM197)*'Unit cost and utilities'!$G$14</f>
        <v>106.87253266717131</v>
      </c>
      <c r="AZ199" s="12">
        <f t="shared" si="110"/>
        <v>76.969763385207486</v>
      </c>
      <c r="BA199" s="12">
        <f>AY199-'Surv-rate CEA'!AN197*'Unit cost and utilities'!$H$5-('Surv-rate CEA'!AM196-'Surv-rate CEA'!AM197)*'Unit cost and utilities'!$G$14</f>
        <v>1.6804334981457059</v>
      </c>
      <c r="BB199" s="12">
        <f t="shared" si="111"/>
        <v>1.2102508054118795</v>
      </c>
    </row>
    <row r="200" spans="1:54">
      <c r="A200" s="12">
        <v>195</v>
      </c>
      <c r="B200" s="12">
        <f t="shared" si="112"/>
        <v>11.161643835616438</v>
      </c>
      <c r="C200" s="12">
        <f>'Surv-rate CEA'!D198*'Unit cost and utilities'!$H$7+'Surv-rate CEA'!E198*'Unit cost and utilities'!$H$7+'Unit cost and utilities'!$G$14*('Surv-rate CEA'!C197-'Surv-rate CEA'!C198)</f>
        <v>67.618775499375985</v>
      </c>
      <c r="D200" s="12">
        <f t="shared" si="86"/>
        <v>48.616397238009249</v>
      </c>
      <c r="E200" s="12">
        <f>C200-'Surv-rate CEA'!E198*'Unit cost and utilities'!$H$7-'Unit cost and utilities'!$G$14*('Surv-rate CEA'!C197-'Surv-rate CEA'!C198)</f>
        <v>0.39104314495722425</v>
      </c>
      <c r="F200" s="12">
        <f t="shared" si="87"/>
        <v>0.2811513330734049</v>
      </c>
      <c r="G200" s="12">
        <f>'Surv-rate CEA'!G198*'Unit cost and utilities'!$H$4+'Surv-rate CEA'!H198*'Unit cost and utilities'!$H$4+('Surv-rate CEA'!F197-'Surv-rate CEA'!F198)*'Unit cost and utilities'!$G$14</f>
        <v>102.38757012965429</v>
      </c>
      <c r="H200" s="12">
        <f t="shared" si="88"/>
        <v>73.614388088168496</v>
      </c>
      <c r="I200" s="12">
        <f>G200-'Surv-rate CEA'!H198*'Unit cost and utilities'!$H$4-('Surv-rate CEA'!F197-'Surv-rate CEA'!F198)*'Unit cost and utilities'!$G$14</f>
        <v>0.32412953135046729</v>
      </c>
      <c r="J200" s="12">
        <f t="shared" si="89"/>
        <v>0.23304193156898431</v>
      </c>
      <c r="K200" s="12">
        <f>'Surv-rate CEA'!K198*'Unit cost and utilities'!$H$10+'Surv-rate CEA'!J198*'Unit cost and utilities'!$H$10+('Surv-rate CEA'!I197-'Surv-rate CEA'!I198)*'Unit cost and utilities'!$G$14</f>
        <v>60.418269580107143</v>
      </c>
      <c r="L200" s="12">
        <f t="shared" si="90"/>
        <v>43.439393462052948</v>
      </c>
      <c r="M200" s="12">
        <f>K200-'Surv-rate CEA'!J198*'Unit cost and utilities'!$H$10-('Surv-rate CEA'!I197-'Surv-rate CEA'!I198)*'Unit cost and utilities'!$G$14</f>
        <v>0.89823076067633911</v>
      </c>
      <c r="N200" s="12">
        <f t="shared" si="91"/>
        <v>0.64580796014034758</v>
      </c>
      <c r="O200" s="12">
        <f>'Surv-rate CEA'!N198*'Unit cost and utilities'!$H$3+'Surv-rate CEA'!M198*'Unit cost and utilities'!$H$3+('Surv-rate CEA'!L197-'Surv-rate CEA'!L198)*'Unit cost and utilities'!$G$14</f>
        <v>102.38757012965429</v>
      </c>
      <c r="P200" s="12">
        <f t="shared" si="92"/>
        <v>73.614388088168496</v>
      </c>
      <c r="Q200" s="12">
        <f>O200-'Surv-rate CEA'!M198*'Unit cost and utilities'!$H$3-('Surv-rate CEA'!L197-'Surv-rate CEA'!L198)*'Unit cost and utilities'!$G$14</f>
        <v>99.699984874721011</v>
      </c>
      <c r="R200" s="12">
        <f t="shared" si="93"/>
        <v>71.682074002326189</v>
      </c>
      <c r="S200" s="12">
        <f>'Surv-rate CEA'!Q198*'Unit cost and utilities'!$H$11+'Surv-rate CEA'!P198*'Unit cost and utilities'!$H$11+('Surv-rate CEA'!O197-'Surv-rate CEA'!O198)*'Unit cost and utilities'!$G$14</f>
        <v>60.418269580107143</v>
      </c>
      <c r="T200" s="12">
        <f t="shared" si="94"/>
        <v>43.439393462052948</v>
      </c>
      <c r="U200" s="12">
        <f>S200-'Surv-rate CEA'!P198*'Unit cost and utilities'!$H$11-('Surv-rate CEA'!O197-'Surv-rate CEA'!O198)*'Unit cost and utilities'!$G$14</f>
        <v>0.89823076067633911</v>
      </c>
      <c r="V200" s="12">
        <f t="shared" si="95"/>
        <v>0.64580796014034758</v>
      </c>
      <c r="W200" s="12">
        <f>'Surv-rate CEA'!T198*'Unit cost and utilities'!$H$4+'Surv-rate CEA'!S198*'Unit cost and utilities'!$H$4+('Surv-rate CEA'!R197-'Surv-rate CEA'!R198)*'Unit cost and utilities'!$G$14</f>
        <v>102.38757012965429</v>
      </c>
      <c r="X200" s="12">
        <f t="shared" si="96"/>
        <v>73.614388088168496</v>
      </c>
      <c r="Y200" s="12">
        <f>W200-'Surv-rate CEA'!S198*'Unit cost and utilities'!$H$4-('Surv-rate CEA'!R197-'Surv-rate CEA'!R198)*'Unit cost and utilities'!$G$14</f>
        <v>99.699984874721011</v>
      </c>
      <c r="Z200" s="12">
        <f t="shared" si="97"/>
        <v>71.682074002326189</v>
      </c>
      <c r="AA200" s="12">
        <f>'Surv-rate CEA'!W198*'Unit cost and utilities'!$H$6+'Surv-rate CEA'!V198*'Unit cost and utilities'!$H$6+('Surv-rate CEA'!U197-'Surv-rate CEA'!U198)*'Unit cost and utilities'!$G$14</f>
        <v>64.470205884067227</v>
      </c>
      <c r="AB200" s="12">
        <f t="shared" si="98"/>
        <v>46.352645639153558</v>
      </c>
      <c r="AC200" s="12">
        <f>AA200-'Surv-rate CEA'!V198*'Unit cost and utilities'!$H$6-('Surv-rate CEA'!U197-'Surv-rate CEA'!U198)*'Unit cost and utilities'!$G$14</f>
        <v>2.8220441578090272</v>
      </c>
      <c r="AD200" s="12">
        <f t="shared" si="99"/>
        <v>2.0289870496177951</v>
      </c>
      <c r="AE200" s="12">
        <f>'Surv-rate CEA'!Z198*'Unit cost and utilities'!$H$12+'Surv-rate CEA'!Y198*'Unit cost and utilities'!$H$12+('Surv-rate CEA'!X197-'Surv-rate CEA'!X198)*'Unit cost and utilities'!$G$14</f>
        <v>60.418269580107143</v>
      </c>
      <c r="AF200" s="12">
        <f t="shared" si="100"/>
        <v>43.439393462052948</v>
      </c>
      <c r="AG200" s="12">
        <f>AE200-'Surv-rate CEA'!Y198*'Unit cost and utilities'!$H$12-('Surv-rate CEA'!X197-'Surv-rate CEA'!X198)*'Unit cost and utilities'!$G$14</f>
        <v>0.89823076067633911</v>
      </c>
      <c r="AH200" s="12">
        <f t="shared" si="101"/>
        <v>0.64580796014034758</v>
      </c>
      <c r="AI200" s="12">
        <f>'Surv-rate CEA'!AC198*'Unit cost and utilities'!$H$5+'Surv-rate CEA'!AB198*'Unit cost and utilities'!$H$5+('Surv-rate CEA'!AA197-'Surv-rate CEA'!AA198)*'Unit cost and utilities'!$G$14</f>
        <v>105.80531003047366</v>
      </c>
      <c r="AJ200" s="12">
        <f t="shared" si="102"/>
        <v>76.071667141912414</v>
      </c>
      <c r="AK200" s="12">
        <f>AI200-'Surv-rate CEA'!AB198*'Unit cost and utilities'!$H$5-('Surv-rate CEA'!AA197-'Surv-rate CEA'!AA198)*'Unit cost and utilities'!$G$14</f>
        <v>1.6424898470446925</v>
      </c>
      <c r="AL200" s="12">
        <f t="shared" si="103"/>
        <v>1.1809137073778972</v>
      </c>
      <c r="AM200" s="12">
        <f>'Surv-rate CEA'!AF198*'Unit cost and utilities'!$H$9+'Surv-rate CEA'!AE198*'Unit cost and utilities'!$H$9+('Surv-rate CEA'!AD197-'Surv-rate CEA'!AD198)*'Unit cost and utilities'!G207</f>
        <v>101.98661261248616</v>
      </c>
      <c r="AN200" s="12">
        <f t="shared" si="104"/>
        <v>73.326108541751807</v>
      </c>
      <c r="AO200" s="12">
        <f>AM200-'Surv-rate CEA'!AE198*'Unit cost and utilities'!$H$9-('Surv-rate CEA'!AD197-'Surv-rate CEA'!AD198)*'Unit cost and utilities'!G207</f>
        <v>2.1822312295872308</v>
      </c>
      <c r="AP200" s="12">
        <f t="shared" si="105"/>
        <v>1.5689757695150992</v>
      </c>
      <c r="AQ200" s="13">
        <f>'Surv-rate CEA'!AI198*'Unit cost and utilities'!$H$4+'Surv-rate CEA'!AH198*'Unit cost and utilities'!$H$4+('Surv-rate CEA'!AG197-'Surv-rate CEA'!AG198)*'Unit cost and utilities'!$G$14</f>
        <v>102.38757012965429</v>
      </c>
      <c r="AR200" s="12">
        <f t="shared" si="106"/>
        <v>73.614388088168496</v>
      </c>
      <c r="AS200" s="13">
        <f>AQ200-'Surv-rate CEA'!AH198*'Unit cost and utilities'!$H$4-('Surv-rate CEA'!AG197-'Surv-rate CEA'!AG198)*'Unit cost and utilities'!$G$14</f>
        <v>99.699984874721011</v>
      </c>
      <c r="AT200" s="12">
        <f t="shared" si="107"/>
        <v>71.682074002326189</v>
      </c>
      <c r="AU200" s="12">
        <f>'Surv-rate CEA'!AL198*'Unit cost and utilities'!$H$8+'Surv-rate CEA'!AK198*'Unit cost and utilities'!$H$8+('Surv-rate CEA'!AJ197-'Surv-rate CEA'!AJ198)*'Unit cost and utilities'!$G$14</f>
        <v>51.294744178007754</v>
      </c>
      <c r="AV200" s="12">
        <f t="shared" si="108"/>
        <v>36.879781403363339</v>
      </c>
      <c r="AW200" s="12">
        <f>AU200-'Surv-rate CEA'!AK198*'Unit cost and utilities'!$H$8-('Surv-rate CEA'!AJ197-'Surv-rate CEA'!AJ198)*'Unit cost and utilities'!$G$14</f>
        <v>3.1892982660744709</v>
      </c>
      <c r="AX200" s="12">
        <f t="shared" si="109"/>
        <v>2.2930345938518433</v>
      </c>
      <c r="AY200" s="12">
        <f>'Surv-rate CEA'!AO198*'Unit cost and utilities'!$H$5+'Surv-rate CEA'!AN198*'Unit cost and utilities'!$H$5+('Surv-rate CEA'!AM197-'Surv-rate CEA'!AM198)*'Unit cost and utilities'!$G$14</f>
        <v>105.80531003047366</v>
      </c>
      <c r="AZ200" s="12">
        <f t="shared" si="110"/>
        <v>76.071667141912414</v>
      </c>
      <c r="BA200" s="12">
        <f>AY200-'Surv-rate CEA'!AN198*'Unit cost and utilities'!$H$5-('Surv-rate CEA'!AM197-'Surv-rate CEA'!AM198)*'Unit cost and utilities'!$G$14</f>
        <v>1.6424898470446925</v>
      </c>
      <c r="BB200" s="12">
        <f t="shared" si="111"/>
        <v>1.1809137073778972</v>
      </c>
    </row>
    <row r="201" spans="1:54">
      <c r="A201" s="12">
        <v>196</v>
      </c>
      <c r="B201" s="12">
        <f t="shared" si="112"/>
        <v>11.219178082191782</v>
      </c>
      <c r="C201" s="12">
        <f>'Surv-rate CEA'!D199*'Unit cost and utilities'!$H$7+'Surv-rate CEA'!E199*'Unit cost and utilities'!$H$7+'Unit cost and utilities'!$G$14*('Surv-rate CEA'!C198-'Surv-rate CEA'!C199)</f>
        <v>66.987474002816498</v>
      </c>
      <c r="D201" s="12">
        <f t="shared" si="86"/>
        <v>48.080667848324445</v>
      </c>
      <c r="E201" s="12">
        <f>C201-'Surv-rate CEA'!E199*'Unit cost and utilities'!$H$7-'Unit cost and utilities'!$G$14*('Surv-rate CEA'!C198-'Surv-rate CEA'!C199)</f>
        <v>0.38190000252429979</v>
      </c>
      <c r="F201" s="12">
        <f t="shared" si="87"/>
        <v>0.2741110550290804</v>
      </c>
      <c r="G201" s="12">
        <f>'Surv-rate CEA'!G199*'Unit cost and utilities'!$H$4+'Surv-rate CEA'!H199*'Unit cost and utilities'!$H$4+('Surv-rate CEA'!F198-'Surv-rate CEA'!F199)*'Unit cost and utilities'!$G$14</f>
        <v>101.36124832963151</v>
      </c>
      <c r="H201" s="12">
        <f t="shared" si="88"/>
        <v>72.752653927861729</v>
      </c>
      <c r="I201" s="12">
        <f>G201-'Surv-rate CEA'!H199*'Unit cost and utilities'!$H$4-('Surv-rate CEA'!F198-'Surv-rate CEA'!F199)*'Unit cost and utilities'!$G$14</f>
        <v>0.31593011037554719</v>
      </c>
      <c r="J201" s="12">
        <f t="shared" si="89"/>
        <v>0.22676076276010187</v>
      </c>
      <c r="K201" s="12">
        <f>'Surv-rate CEA'!K199*'Unit cost and utilities'!$H$10+'Surv-rate CEA'!J199*'Unit cost and utilities'!$H$10+('Surv-rate CEA'!I198-'Surv-rate CEA'!I199)*'Unit cost and utilities'!$G$14</f>
        <v>59.842816817204543</v>
      </c>
      <c r="L201" s="12">
        <f t="shared" si="90"/>
        <v>42.952546596624316</v>
      </c>
      <c r="M201" s="12">
        <f>K201-'Surv-rate CEA'!J199*'Unit cost and utilities'!$H$10-('Surv-rate CEA'!I198-'Surv-rate CEA'!I199)*'Unit cost and utilities'!$G$14</f>
        <v>0.87854585881676428</v>
      </c>
      <c r="N201" s="12">
        <f t="shared" si="91"/>
        <v>0.63058164613751155</v>
      </c>
      <c r="O201" s="12">
        <f>'Surv-rate CEA'!N199*'Unit cost and utilities'!$H$3+'Surv-rate CEA'!M199*'Unit cost and utilities'!$H$3+('Surv-rate CEA'!L198-'Surv-rate CEA'!L199)*'Unit cost and utilities'!$G$14</f>
        <v>101.36124832963151</v>
      </c>
      <c r="P201" s="12">
        <f t="shared" si="92"/>
        <v>72.752653927861729</v>
      </c>
      <c r="Q201" s="12">
        <f>O201-'Surv-rate CEA'!M199*'Unit cost and utilities'!$H$3-('Surv-rate CEA'!L198-'Surv-rate CEA'!L199)*'Unit cost and utilities'!$G$14</f>
        <v>98.713865768606681</v>
      </c>
      <c r="R201" s="12">
        <f t="shared" si="93"/>
        <v>70.852478955168635</v>
      </c>
      <c r="S201" s="12">
        <f>'Surv-rate CEA'!Q199*'Unit cost and utilities'!$H$11+'Surv-rate CEA'!P199*'Unit cost and utilities'!$H$11+('Surv-rate CEA'!O198-'Surv-rate CEA'!O199)*'Unit cost and utilities'!$G$14</f>
        <v>59.842816817204543</v>
      </c>
      <c r="T201" s="12">
        <f t="shared" si="94"/>
        <v>42.952546596624316</v>
      </c>
      <c r="U201" s="12">
        <f>S201-'Surv-rate CEA'!P199*'Unit cost and utilities'!$H$11-('Surv-rate CEA'!O198-'Surv-rate CEA'!O199)*'Unit cost and utilities'!$G$14</f>
        <v>0.87854585881676428</v>
      </c>
      <c r="V201" s="12">
        <f t="shared" si="95"/>
        <v>0.63058164613751155</v>
      </c>
      <c r="W201" s="12">
        <f>'Surv-rate CEA'!T199*'Unit cost and utilities'!$H$4+'Surv-rate CEA'!S199*'Unit cost and utilities'!$H$4+('Surv-rate CEA'!R198-'Surv-rate CEA'!R199)*'Unit cost and utilities'!$G$14</f>
        <v>101.36124832963151</v>
      </c>
      <c r="X201" s="12">
        <f t="shared" si="96"/>
        <v>72.752653927861729</v>
      </c>
      <c r="Y201" s="12">
        <f>W201-'Surv-rate CEA'!S199*'Unit cost and utilities'!$H$4-('Surv-rate CEA'!R198-'Surv-rate CEA'!R199)*'Unit cost and utilities'!$G$14</f>
        <v>98.713865768606681</v>
      </c>
      <c r="Z201" s="12">
        <f t="shared" si="97"/>
        <v>70.852478955168635</v>
      </c>
      <c r="AA201" s="12">
        <f>'Surv-rate CEA'!W199*'Unit cost and utilities'!$H$6+'Surv-rate CEA'!V199*'Unit cost and utilities'!$H$6+('Surv-rate CEA'!U198-'Surv-rate CEA'!U199)*'Unit cost and utilities'!$G$14</f>
        <v>63.863133002468118</v>
      </c>
      <c r="AB201" s="12">
        <f t="shared" si="98"/>
        <v>45.83815304807483</v>
      </c>
      <c r="AC201" s="12">
        <f>AA201-'Surv-rate CEA'!V199*'Unit cost and utilities'!$H$6-('Surv-rate CEA'!U198-'Surv-rate CEA'!U199)*'Unit cost and utilities'!$G$14</f>
        <v>2.7662107138532894</v>
      </c>
      <c r="AD201" s="12">
        <f t="shared" si="99"/>
        <v>1.9854646038103243</v>
      </c>
      <c r="AE201" s="12">
        <f>'Surv-rate CEA'!Z199*'Unit cost and utilities'!$H$12+'Surv-rate CEA'!Y199*'Unit cost and utilities'!$H$12+('Surv-rate CEA'!X198-'Surv-rate CEA'!X199)*'Unit cost and utilities'!$G$14</f>
        <v>59.842816817204543</v>
      </c>
      <c r="AF201" s="12">
        <f t="shared" si="100"/>
        <v>42.952546596624316</v>
      </c>
      <c r="AG201" s="12">
        <f>AE201-'Surv-rate CEA'!Y199*'Unit cost and utilities'!$H$12-('Surv-rate CEA'!X198-'Surv-rate CEA'!X199)*'Unit cost and utilities'!$G$14</f>
        <v>0.87854585881676428</v>
      </c>
      <c r="AH201" s="12">
        <f t="shared" si="101"/>
        <v>0.63058164613751155</v>
      </c>
      <c r="AI201" s="12">
        <f>'Surv-rate CEA'!AC199*'Unit cost and utilities'!$H$5+'Surv-rate CEA'!AB199*'Unit cost and utilities'!$H$5+('Surv-rate CEA'!AA198-'Surv-rate CEA'!AA199)*'Unit cost and utilities'!$G$14</f>
        <v>104.75257786630485</v>
      </c>
      <c r="AJ201" s="12">
        <f t="shared" si="102"/>
        <v>75.186801377728955</v>
      </c>
      <c r="AK201" s="12">
        <f>AI201-'Surv-rate CEA'!AB199*'Unit cost and utilities'!$H$5-('Surv-rate CEA'!AA198-'Surv-rate CEA'!AA199)*'Unit cost and utilities'!$G$14</f>
        <v>1.6055251959845362</v>
      </c>
      <c r="AL201" s="12">
        <f t="shared" si="103"/>
        <v>1.1523754973504872</v>
      </c>
      <c r="AM201" s="12">
        <f>'Surv-rate CEA'!AF199*'Unit cost and utilities'!$H$9+'Surv-rate CEA'!AE199*'Unit cost and utilities'!$H$9+('Surv-rate CEA'!AD198-'Surv-rate CEA'!AD199)*'Unit cost and utilities'!G208</f>
        <v>101.13360974696771</v>
      </c>
      <c r="AN201" s="12">
        <f t="shared" si="104"/>
        <v>72.589264947377686</v>
      </c>
      <c r="AO201" s="12">
        <f>AM201-'Surv-rate CEA'!AE199*'Unit cost and utilities'!$H$9-('Surv-rate CEA'!AD198-'Surv-rate CEA'!AD199)*'Unit cost and utilities'!G208</f>
        <v>2.1379845273264237</v>
      </c>
      <c r="AP201" s="12">
        <f t="shared" si="105"/>
        <v>1.5345514285091069</v>
      </c>
      <c r="AQ201" s="13">
        <f>'Surv-rate CEA'!AI199*'Unit cost and utilities'!$H$4+'Surv-rate CEA'!AH199*'Unit cost and utilities'!$H$4+('Surv-rate CEA'!AG198-'Surv-rate CEA'!AG199)*'Unit cost and utilities'!$G$14</f>
        <v>101.36124832963151</v>
      </c>
      <c r="AR201" s="12">
        <f t="shared" si="106"/>
        <v>72.752653927861729</v>
      </c>
      <c r="AS201" s="13">
        <f>AQ201-'Surv-rate CEA'!AH199*'Unit cost and utilities'!$H$4-('Surv-rate CEA'!AG198-'Surv-rate CEA'!AG199)*'Unit cost and utilities'!$G$14</f>
        <v>98.713865768606681</v>
      </c>
      <c r="AT201" s="12">
        <f t="shared" si="107"/>
        <v>70.852478955168635</v>
      </c>
      <c r="AU201" s="12">
        <f>'Surv-rate CEA'!AL199*'Unit cost and utilities'!$H$8+'Surv-rate CEA'!AK199*'Unit cost and utilities'!$H$8+('Surv-rate CEA'!AJ198-'Surv-rate CEA'!AJ199)*'Unit cost and utilities'!$G$14</f>
        <v>50.792438884702008</v>
      </c>
      <c r="AV201" s="12">
        <f t="shared" si="108"/>
        <v>36.456582660797096</v>
      </c>
      <c r="AW201" s="12">
        <f>AU201-'Surv-rate CEA'!AK199*'Unit cost and utilities'!$H$8-('Surv-rate CEA'!AJ198-'Surv-rate CEA'!AJ199)*'Unit cost and utilities'!$G$14</f>
        <v>3.1269531096666174</v>
      </c>
      <c r="AX201" s="12">
        <f t="shared" si="109"/>
        <v>2.2443896576372553</v>
      </c>
      <c r="AY201" s="12">
        <f>'Surv-rate CEA'!AO199*'Unit cost and utilities'!$H$5+'Surv-rate CEA'!AN199*'Unit cost and utilities'!$H$5+('Surv-rate CEA'!AM198-'Surv-rate CEA'!AM199)*'Unit cost and utilities'!$G$14</f>
        <v>104.75257786630485</v>
      </c>
      <c r="AZ201" s="12">
        <f t="shared" si="110"/>
        <v>75.186801377728955</v>
      </c>
      <c r="BA201" s="12">
        <f>AY201-'Surv-rate CEA'!AN199*'Unit cost and utilities'!$H$5-('Surv-rate CEA'!AM198-'Surv-rate CEA'!AM199)*'Unit cost and utilities'!$G$14</f>
        <v>1.6055251959845362</v>
      </c>
      <c r="BB201" s="12">
        <f t="shared" si="111"/>
        <v>1.1523754973504872</v>
      </c>
    </row>
    <row r="202" spans="1:54">
      <c r="A202" s="12">
        <v>197</v>
      </c>
      <c r="B202" s="12">
        <f t="shared" si="112"/>
        <v>11.276712328767124</v>
      </c>
      <c r="C202" s="12">
        <f>'Surv-rate CEA'!D200*'Unit cost and utilities'!$H$7+'Surv-rate CEA'!E200*'Unit cost and utilities'!$H$7+'Unit cost and utilities'!$G$14*('Surv-rate CEA'!C199-'Surv-rate CEA'!C200)</f>
        <v>66.364291007746701</v>
      </c>
      <c r="D202" s="12">
        <f t="shared" si="86"/>
        <v>47.552435913064969</v>
      </c>
      <c r="E202" s="12">
        <f>C202-'Surv-rate CEA'!E200*'Unit cost and utilities'!$H$7-'Unit cost and utilities'!$G$14*('Surv-rate CEA'!C199-'Surv-rate CEA'!C200)</f>
        <v>0.37300030227098047</v>
      </c>
      <c r="F202" s="12">
        <f t="shared" si="87"/>
        <v>0.26726832608253454</v>
      </c>
      <c r="G202" s="12">
        <f>'Surv-rate CEA'!G200*'Unit cost and utilities'!$H$4+'Surv-rate CEA'!H200*'Unit cost and utilities'!$H$4+('Surv-rate CEA'!F199-'Surv-rate CEA'!F200)*'Unit cost and utilities'!$G$14</f>
        <v>100.34889330317596</v>
      </c>
      <c r="H202" s="12">
        <f t="shared" si="88"/>
        <v>71.903643439651191</v>
      </c>
      <c r="I202" s="12">
        <f>G202-'Surv-rate CEA'!H200*'Unit cost and utilities'!$H$4-('Surv-rate CEA'!F199-'Surv-rate CEA'!F200)*'Unit cost and utilities'!$G$14</f>
        <v>0.3079652923958891</v>
      </c>
      <c r="J202" s="12">
        <f t="shared" si="89"/>
        <v>0.22066836860193953</v>
      </c>
      <c r="K202" s="12">
        <f>'Surv-rate CEA'!K200*'Unit cost and utilities'!$H$10+'Surv-rate CEA'!J200*'Unit cost and utilities'!$H$10+('Surv-rate CEA'!I199-'Surv-rate CEA'!I200)*'Unit cost and utilities'!$G$14</f>
        <v>59.274888442528024</v>
      </c>
      <c r="L202" s="12">
        <f t="shared" si="90"/>
        <v>42.472620307031782</v>
      </c>
      <c r="M202" s="12">
        <f>K202-'Surv-rate CEA'!J200*'Unit cost and utilities'!$H$10-('Surv-rate CEA'!I199-'Surv-rate CEA'!I200)*'Unit cost and utilities'!$G$14</f>
        <v>0.85935497717816478</v>
      </c>
      <c r="N202" s="12">
        <f t="shared" si="91"/>
        <v>0.61575919607229712</v>
      </c>
      <c r="O202" s="12">
        <f>'Surv-rate CEA'!N200*'Unit cost and utilities'!$H$3+'Surv-rate CEA'!M200*'Unit cost and utilities'!$H$3+('Surv-rate CEA'!L199-'Surv-rate CEA'!L200)*'Unit cost and utilities'!$G$14</f>
        <v>100.34889330317596</v>
      </c>
      <c r="P202" s="12">
        <f t="shared" si="92"/>
        <v>71.903643439651191</v>
      </c>
      <c r="Q202" s="12">
        <f>O202-'Surv-rate CEA'!M200*'Unit cost and utilities'!$H$3-('Surv-rate CEA'!L199-'Surv-rate CEA'!L200)*'Unit cost and utilities'!$G$14</f>
        <v>97.740924347651486</v>
      </c>
      <c r="R202" s="12">
        <f t="shared" si="93"/>
        <v>70.034938527149919</v>
      </c>
      <c r="S202" s="12">
        <f>'Surv-rate CEA'!Q200*'Unit cost and utilities'!$H$11+'Surv-rate CEA'!P200*'Unit cost and utilities'!$H$11+('Surv-rate CEA'!O199-'Surv-rate CEA'!O200)*'Unit cost and utilities'!$G$14</f>
        <v>59.274888442528024</v>
      </c>
      <c r="T202" s="12">
        <f t="shared" si="94"/>
        <v>42.472620307031782</v>
      </c>
      <c r="U202" s="12">
        <f>S202-'Surv-rate CEA'!P200*'Unit cost and utilities'!$H$11-('Surv-rate CEA'!O199-'Surv-rate CEA'!O200)*'Unit cost and utilities'!$G$14</f>
        <v>0.85935497717816478</v>
      </c>
      <c r="V202" s="12">
        <f t="shared" si="95"/>
        <v>0.61575919607229712</v>
      </c>
      <c r="W202" s="12">
        <f>'Surv-rate CEA'!T200*'Unit cost and utilities'!$H$4+'Surv-rate CEA'!S200*'Unit cost and utilities'!$H$4+('Surv-rate CEA'!R199-'Surv-rate CEA'!R200)*'Unit cost and utilities'!$G$14</f>
        <v>100.34889330317596</v>
      </c>
      <c r="X202" s="12">
        <f t="shared" si="96"/>
        <v>71.903643439651191</v>
      </c>
      <c r="Y202" s="12">
        <f>W202-'Surv-rate CEA'!S200*'Unit cost and utilities'!$H$4-('Surv-rate CEA'!R199-'Surv-rate CEA'!R200)*'Unit cost and utilities'!$G$14</f>
        <v>97.740924347651486</v>
      </c>
      <c r="Z202" s="12">
        <f t="shared" si="97"/>
        <v>70.034938527149919</v>
      </c>
      <c r="AA202" s="12">
        <f>'Surv-rate CEA'!W200*'Unit cost and utilities'!$H$6+'Surv-rate CEA'!V200*'Unit cost and utilities'!$H$6+('Surv-rate CEA'!U199-'Surv-rate CEA'!U200)*'Unit cost and utilities'!$G$14</f>
        <v>63.263922833472463</v>
      </c>
      <c r="AB202" s="12">
        <f t="shared" si="98"/>
        <v>45.330908994365991</v>
      </c>
      <c r="AC202" s="12">
        <f>AA202-'Surv-rate CEA'!V200*'Unit cost and utilities'!$H$6-('Surv-rate CEA'!U199-'Surv-rate CEA'!U200)*'Unit cost and utilities'!$G$14</f>
        <v>2.71165351488597</v>
      </c>
      <c r="AD202" s="12">
        <f t="shared" si="99"/>
        <v>1.9429986823787602</v>
      </c>
      <c r="AE202" s="12">
        <f>'Surv-rate CEA'!Z200*'Unit cost and utilities'!$H$12+'Surv-rate CEA'!Y200*'Unit cost and utilities'!$H$12+('Surv-rate CEA'!X199-'Surv-rate CEA'!X200)*'Unit cost and utilities'!$G$14</f>
        <v>59.274888442528024</v>
      </c>
      <c r="AF202" s="12">
        <f t="shared" si="100"/>
        <v>42.472620307031782</v>
      </c>
      <c r="AG202" s="12">
        <f>AE202-'Surv-rate CEA'!Y200*'Unit cost and utilities'!$H$12-('Surv-rate CEA'!X199-'Surv-rate CEA'!X200)*'Unit cost and utilities'!$G$14</f>
        <v>0.85935497717816478</v>
      </c>
      <c r="AH202" s="12">
        <f t="shared" si="101"/>
        <v>0.61575919607229712</v>
      </c>
      <c r="AI202" s="12">
        <f>'Surv-rate CEA'!AC200*'Unit cost and utilities'!$H$5+'Surv-rate CEA'!AB200*'Unit cost and utilities'!$H$5+('Surv-rate CEA'!AA199-'Surv-rate CEA'!AA200)*'Unit cost and utilities'!$G$14</f>
        <v>103.71408411759644</v>
      </c>
      <c r="AJ202" s="12">
        <f t="shared" si="102"/>
        <v>74.314925442487421</v>
      </c>
      <c r="AK202" s="12">
        <f>AI202-'Surv-rate CEA'!AB200*'Unit cost and utilities'!$H$5-('Surv-rate CEA'!AA199-'Surv-rate CEA'!AA200)*'Unit cost and utilities'!$G$14</f>
        <v>1.5695110101815897</v>
      </c>
      <c r="AL202" s="12">
        <f t="shared" si="103"/>
        <v>1.1246119048841774</v>
      </c>
      <c r="AM202" s="12">
        <f>'Surv-rate CEA'!AF200*'Unit cost and utilities'!$H$9+'Surv-rate CEA'!AE200*'Unit cost and utilities'!$H$9+('Surv-rate CEA'!AD199-'Surv-rate CEA'!AD200)*'Unit cost and utilities'!G209</f>
        <v>100.29056973881178</v>
      </c>
      <c r="AN202" s="12">
        <f t="shared" si="104"/>
        <v>71.861852477756869</v>
      </c>
      <c r="AO202" s="12">
        <f>AM202-'Surv-rate CEA'!AE200*'Unit cost and utilities'!$H$9-('Surv-rate CEA'!AD199-'Surv-rate CEA'!AD200)*'Unit cost and utilities'!G209</f>
        <v>2.0947721370839929</v>
      </c>
      <c r="AP202" s="12">
        <f t="shared" si="105"/>
        <v>1.5009806672918884</v>
      </c>
      <c r="AQ202" s="13">
        <f>'Surv-rate CEA'!AI200*'Unit cost and utilities'!$H$4+'Surv-rate CEA'!AH200*'Unit cost and utilities'!$H$4+('Surv-rate CEA'!AG199-'Surv-rate CEA'!AG200)*'Unit cost and utilities'!$G$14</f>
        <v>100.34889330317596</v>
      </c>
      <c r="AR202" s="12">
        <f t="shared" si="106"/>
        <v>71.903643439651191</v>
      </c>
      <c r="AS202" s="13">
        <f>AQ202-'Surv-rate CEA'!AH200*'Unit cost and utilities'!$H$4-('Surv-rate CEA'!AG199-'Surv-rate CEA'!AG200)*'Unit cost and utilities'!$G$14</f>
        <v>97.740924347651486</v>
      </c>
      <c r="AT202" s="12">
        <f t="shared" si="107"/>
        <v>70.034938527149919</v>
      </c>
      <c r="AU202" s="12">
        <f>'Surv-rate CEA'!AL200*'Unit cost and utilities'!$H$8+'Surv-rate CEA'!AK200*'Unit cost and utilities'!$H$8+('Surv-rate CEA'!AJ199-'Surv-rate CEA'!AJ200)*'Unit cost and utilities'!$G$14</f>
        <v>50.296854982134079</v>
      </c>
      <c r="AV202" s="12">
        <f t="shared" si="108"/>
        <v>36.039531754923225</v>
      </c>
      <c r="AW202" s="12">
        <f>AU202-'Surv-rate CEA'!AK200*'Unit cost and utilities'!$H$8-('Surv-rate CEA'!AJ199-'Surv-rate CEA'!AJ200)*'Unit cost and utilities'!$G$14</f>
        <v>3.0660174648236582</v>
      </c>
      <c r="AX202" s="12">
        <f t="shared" si="109"/>
        <v>2.1969133820377302</v>
      </c>
      <c r="AY202" s="12">
        <f>'Surv-rate CEA'!AO200*'Unit cost and utilities'!$H$5+'Surv-rate CEA'!AN200*'Unit cost and utilities'!$H$5+('Surv-rate CEA'!AM199-'Surv-rate CEA'!AM200)*'Unit cost and utilities'!$G$14</f>
        <v>103.71408411759644</v>
      </c>
      <c r="AZ202" s="12">
        <f t="shared" si="110"/>
        <v>74.314925442487421</v>
      </c>
      <c r="BA202" s="12">
        <f>AY202-'Surv-rate CEA'!AN200*'Unit cost and utilities'!$H$5-('Surv-rate CEA'!AM199-'Surv-rate CEA'!AM200)*'Unit cost and utilities'!$G$14</f>
        <v>1.5695110101815897</v>
      </c>
      <c r="BB202" s="12">
        <f t="shared" si="111"/>
        <v>1.1246119048841774</v>
      </c>
    </row>
    <row r="203" spans="1:54">
      <c r="A203" s="12">
        <v>198</v>
      </c>
      <c r="B203" s="12">
        <f t="shared" si="112"/>
        <v>11.334246575342465</v>
      </c>
      <c r="C203" s="12">
        <f>'Surv-rate CEA'!D201*'Unit cost and utilities'!$H$7+'Surv-rate CEA'!E201*'Unit cost and utilities'!$H$7+'Unit cost and utilities'!$G$14*('Surv-rate CEA'!C200-'Surv-rate CEA'!C201)</f>
        <v>65.749091543556787</v>
      </c>
      <c r="D203" s="12">
        <f t="shared" si="86"/>
        <v>47.031571068092767</v>
      </c>
      <c r="E203" s="12">
        <f>C203-'Surv-rate CEA'!E201*'Unit cost and utilities'!$H$7-'Unit cost and utilities'!$G$14*('Surv-rate CEA'!C200-'Surv-rate CEA'!C201)</f>
        <v>0.36433674375661074</v>
      </c>
      <c r="F203" s="12">
        <f t="shared" si="87"/>
        <v>0.26061697666734912</v>
      </c>
      <c r="G203" s="12">
        <f>'Surv-rate CEA'!G201*'Unit cost and utilities'!$H$4+'Surv-rate CEA'!H201*'Unit cost and utilities'!$H$4+('Surv-rate CEA'!F200-'Surv-rate CEA'!F201)*'Unit cost and utilities'!$G$14</f>
        <v>99.350261813715747</v>
      </c>
      <c r="H203" s="12">
        <f t="shared" si="88"/>
        <v>71.067124874720733</v>
      </c>
      <c r="I203" s="12">
        <f>G203-'Surv-rate CEA'!H201*'Unit cost and utilities'!$H$4-('Surv-rate CEA'!F200-'Surv-rate CEA'!F201)*'Unit cost and utilities'!$G$14</f>
        <v>0.30022756156938035</v>
      </c>
      <c r="J203" s="12">
        <f t="shared" si="89"/>
        <v>0.21475846383666489</v>
      </c>
      <c r="K203" s="12">
        <f>'Surv-rate CEA'!K201*'Unit cost and utilities'!$H$10+'Surv-rate CEA'!J201*'Unit cost and utilities'!$H$10+('Surv-rate CEA'!I200-'Surv-rate CEA'!I201)*'Unit cost and utilities'!$G$14</f>
        <v>58.714357565108557</v>
      </c>
      <c r="L203" s="12">
        <f t="shared" si="90"/>
        <v>41.99949255133739</v>
      </c>
      <c r="M203" s="12">
        <f>K203-'Surv-rate CEA'!J201*'Unit cost and utilities'!$H$10-('Surv-rate CEA'!I200-'Surv-rate CEA'!I201)*'Unit cost and utilities'!$G$14</f>
        <v>0.84064408376752819</v>
      </c>
      <c r="N203" s="12">
        <f t="shared" si="91"/>
        <v>0.60132864257892127</v>
      </c>
      <c r="O203" s="12">
        <f>'Surv-rate CEA'!N201*'Unit cost and utilities'!$H$3+'Surv-rate CEA'!M201*'Unit cost and utilities'!$H$3+('Surv-rate CEA'!L200-'Surv-rate CEA'!L201)*'Unit cost and utilities'!$G$14</f>
        <v>99.350261813715747</v>
      </c>
      <c r="P203" s="12">
        <f t="shared" si="92"/>
        <v>71.067124874720733</v>
      </c>
      <c r="Q203" s="12">
        <f>O203-'Surv-rate CEA'!M201*'Unit cost and utilities'!$H$3-('Surv-rate CEA'!L200-'Surv-rate CEA'!L201)*'Unit cost and utilities'!$G$14</f>
        <v>96.780936677067373</v>
      </c>
      <c r="R203" s="12">
        <f t="shared" si="93"/>
        <v>69.229237918042969</v>
      </c>
      <c r="S203" s="12">
        <f>'Surv-rate CEA'!Q201*'Unit cost and utilities'!$H$11+'Surv-rate CEA'!P201*'Unit cost and utilities'!$H$11+('Surv-rate CEA'!O200-'Surv-rate CEA'!O201)*'Unit cost and utilities'!$G$14</f>
        <v>58.714357565108557</v>
      </c>
      <c r="T203" s="12">
        <f t="shared" si="94"/>
        <v>41.99949255133739</v>
      </c>
      <c r="U203" s="12">
        <f>S203-'Surv-rate CEA'!P201*'Unit cost and utilities'!$H$11-('Surv-rate CEA'!O200-'Surv-rate CEA'!O201)*'Unit cost and utilities'!$G$14</f>
        <v>0.84064408376752819</v>
      </c>
      <c r="V203" s="12">
        <f t="shared" si="95"/>
        <v>0.60132864257892127</v>
      </c>
      <c r="W203" s="12">
        <f>'Surv-rate CEA'!T201*'Unit cost and utilities'!$H$4+'Surv-rate CEA'!S201*'Unit cost and utilities'!$H$4+('Surv-rate CEA'!R200-'Surv-rate CEA'!R201)*'Unit cost and utilities'!$G$14</f>
        <v>99.350261813715747</v>
      </c>
      <c r="X203" s="12">
        <f t="shared" si="96"/>
        <v>71.067124874720733</v>
      </c>
      <c r="Y203" s="12">
        <f>W203-'Surv-rate CEA'!S201*'Unit cost and utilities'!$H$4-('Surv-rate CEA'!R200-'Surv-rate CEA'!R201)*'Unit cost and utilities'!$G$14</f>
        <v>96.780936677067373</v>
      </c>
      <c r="Z203" s="12">
        <f t="shared" si="97"/>
        <v>69.229237918042969</v>
      </c>
      <c r="AA203" s="12">
        <f>'Surv-rate CEA'!W201*'Unit cost and utilities'!$H$6+'Surv-rate CEA'!V201*'Unit cost and utilities'!$H$6+('Surv-rate CEA'!U200-'Surv-rate CEA'!U201)*'Unit cost and utilities'!$G$14</f>
        <v>62.672443857714164</v>
      </c>
      <c r="AB203" s="12">
        <f t="shared" si="98"/>
        <v>44.830786678663884</v>
      </c>
      <c r="AC203" s="12">
        <f>AA203-'Surv-rate CEA'!V201*'Unit cost and utilities'!$H$6-('Surv-rate CEA'!U200-'Surv-rate CEA'!U201)*'Unit cost and utilities'!$G$14</f>
        <v>2.6583392913586081</v>
      </c>
      <c r="AD203" s="12">
        <f t="shared" si="99"/>
        <v>1.9015604682812977</v>
      </c>
      <c r="AE203" s="12">
        <f>'Surv-rate CEA'!Z201*'Unit cost and utilities'!$H$12+'Surv-rate CEA'!Y201*'Unit cost and utilities'!$H$12+('Surv-rate CEA'!X200-'Surv-rate CEA'!X201)*'Unit cost and utilities'!$G$14</f>
        <v>58.714357565108557</v>
      </c>
      <c r="AF203" s="12">
        <f t="shared" si="100"/>
        <v>41.99949255133739</v>
      </c>
      <c r="AG203" s="12">
        <f>AE203-'Surv-rate CEA'!Y201*'Unit cost and utilities'!$H$12-('Surv-rate CEA'!X200-'Surv-rate CEA'!X201)*'Unit cost and utilities'!$G$14</f>
        <v>0.84064408376752819</v>
      </c>
      <c r="AH203" s="12">
        <f t="shared" si="101"/>
        <v>0.60132864257892127</v>
      </c>
      <c r="AI203" s="12">
        <f>'Surv-rate CEA'!AC201*'Unit cost and utilities'!$H$5+'Surv-rate CEA'!AB201*'Unit cost and utilities'!$H$5+('Surv-rate CEA'!AA200-'Surv-rate CEA'!AA201)*'Unit cost and utilities'!$G$14</f>
        <v>102.68958211092672</v>
      </c>
      <c r="AJ203" s="12">
        <f t="shared" si="102"/>
        <v>73.455803960474483</v>
      </c>
      <c r="AK203" s="12">
        <f>AI203-'Surv-rate CEA'!AB201*'Unit cost and utilities'!$H$5-('Surv-rate CEA'!AA200-'Surv-rate CEA'!AA201)*'Unit cost and utilities'!$G$14</f>
        <v>1.5344196849018394</v>
      </c>
      <c r="AL203" s="12">
        <f t="shared" si="103"/>
        <v>1.0975994765027812</v>
      </c>
      <c r="AM203" s="12">
        <f>'Surv-rate CEA'!AF201*'Unit cost and utilities'!$H$9+'Surv-rate CEA'!AE201*'Unit cost and utilities'!$H$9+('Surv-rate CEA'!AD200-'Surv-rate CEA'!AD201)*'Unit cost and utilities'!G210</f>
        <v>99.457340668039507</v>
      </c>
      <c r="AN203" s="12">
        <f t="shared" si="104"/>
        <v>71.143720408267868</v>
      </c>
      <c r="AO203" s="12">
        <f>AM203-'Surv-rate CEA'!AE201*'Unit cost and utilities'!$H$9-('Surv-rate CEA'!AD200-'Surv-rate CEA'!AD201)*'Unit cost and utilities'!G210</f>
        <v>2.0525665351696176</v>
      </c>
      <c r="AP203" s="12">
        <f t="shared" si="105"/>
        <v>1.4682397369227072</v>
      </c>
      <c r="AQ203" s="13">
        <f>'Surv-rate CEA'!AI201*'Unit cost and utilities'!$H$4+'Surv-rate CEA'!AH201*'Unit cost and utilities'!$H$4+('Surv-rate CEA'!AG200-'Surv-rate CEA'!AG201)*'Unit cost and utilities'!$G$14</f>
        <v>99.350261813715747</v>
      </c>
      <c r="AR203" s="12">
        <f t="shared" si="106"/>
        <v>71.067124874720733</v>
      </c>
      <c r="AS203" s="13">
        <f>AQ203-'Surv-rate CEA'!AH201*'Unit cost and utilities'!$H$4-('Surv-rate CEA'!AG200-'Surv-rate CEA'!AG201)*'Unit cost and utilities'!$G$14</f>
        <v>96.780936677067373</v>
      </c>
      <c r="AT203" s="12">
        <f t="shared" si="107"/>
        <v>69.229237918042969</v>
      </c>
      <c r="AU203" s="12">
        <f>'Surv-rate CEA'!AL201*'Unit cost and utilities'!$H$8+'Surv-rate CEA'!AK201*'Unit cost and utilities'!$H$8+('Surv-rate CEA'!AJ200-'Surv-rate CEA'!AJ201)*'Unit cost and utilities'!$G$14</f>
        <v>49.807876855800316</v>
      </c>
      <c r="AV203" s="12">
        <f t="shared" si="108"/>
        <v>35.628518130056925</v>
      </c>
      <c r="AW203" s="12">
        <f>AU203-'Surv-rate CEA'!AK201*'Unit cost and utilities'!$H$8-('Surv-rate CEA'!AJ200-'Surv-rate CEA'!AJ201)*'Unit cost and utilities'!$G$14</f>
        <v>3.0064549573800039</v>
      </c>
      <c r="AX203" s="12">
        <f t="shared" si="109"/>
        <v>2.1505742006696074</v>
      </c>
      <c r="AY203" s="12">
        <f>'Surv-rate CEA'!AO201*'Unit cost and utilities'!$H$5+'Surv-rate CEA'!AN201*'Unit cost and utilities'!$H$5+('Surv-rate CEA'!AM200-'Surv-rate CEA'!AM201)*'Unit cost and utilities'!$G$14</f>
        <v>102.68958211092672</v>
      </c>
      <c r="AZ203" s="12">
        <f t="shared" si="110"/>
        <v>73.455803960474483</v>
      </c>
      <c r="BA203" s="12">
        <f>AY203-'Surv-rate CEA'!AN201*'Unit cost and utilities'!$H$5-('Surv-rate CEA'!AM200-'Surv-rate CEA'!AM201)*'Unit cost and utilities'!$G$14</f>
        <v>1.5344196849018394</v>
      </c>
      <c r="BB203" s="12">
        <f t="shared" si="111"/>
        <v>1.0975994765027812</v>
      </c>
    </row>
    <row r="204" spans="1:54">
      <c r="A204" s="12">
        <v>199</v>
      </c>
      <c r="B204" s="12">
        <f t="shared" si="112"/>
        <v>11.391780821917807</v>
      </c>
      <c r="C204" s="12">
        <f>'Surv-rate CEA'!D202*'Unit cost and utilities'!$H$7+'Surv-rate CEA'!E202*'Unit cost and utilities'!$H$7+'Unit cost and utilities'!$G$14*('Surv-rate CEA'!C201-'Surv-rate CEA'!C202)</f>
        <v>65.141743412762082</v>
      </c>
      <c r="D204" s="12">
        <f t="shared" si="86"/>
        <v>46.517945695850841</v>
      </c>
      <c r="E204" s="12">
        <f>C204-'Surv-rate CEA'!E202*'Unit cost and utilities'!$H$7-'Unit cost and utilities'!$G$14*('Surv-rate CEA'!C201-'Surv-rate CEA'!C202)</f>
        <v>0.35590227072796399</v>
      </c>
      <c r="F204" s="12">
        <f t="shared" si="87"/>
        <v>0.25415105023900753</v>
      </c>
      <c r="G204" s="12">
        <f>'Surv-rate CEA'!G202*'Unit cost and utilities'!$H$4+'Surv-rate CEA'!H202*'Unit cost and utilities'!$H$4+('Surv-rate CEA'!F201-'Surv-rate CEA'!F202)*'Unit cost and utilities'!$G$14</f>
        <v>98.365115822019078</v>
      </c>
      <c r="H204" s="12">
        <f t="shared" si="88"/>
        <v>70.24287156671825</v>
      </c>
      <c r="I204" s="12">
        <f>G204-'Surv-rate CEA'!H202*'Unit cost and utilities'!$H$4-('Surv-rate CEA'!F201-'Surv-rate CEA'!F202)*'Unit cost and utilities'!$G$14</f>
        <v>0.29270966924469555</v>
      </c>
      <c r="J204" s="12">
        <f t="shared" si="89"/>
        <v>0.20902499357896542</v>
      </c>
      <c r="K204" s="12">
        <f>'Surv-rate CEA'!K202*'Unit cost and utilities'!$H$10+'Surv-rate CEA'!J202*'Unit cost and utilities'!$H$10+('Surv-rate CEA'!I201-'Surv-rate CEA'!I202)*'Unit cost and utilities'!$G$14</f>
        <v>58.161099934056828</v>
      </c>
      <c r="L204" s="12">
        <f t="shared" si="90"/>
        <v>41.533043891689296</v>
      </c>
      <c r="M204" s="12">
        <f>K204-'Surv-rate CEA'!J202*'Unit cost and utilities'!$H$10-('Surv-rate CEA'!I201-'Surv-rate CEA'!I202)*'Unit cost and utilities'!$G$14</f>
        <v>0.82239959300737642</v>
      </c>
      <c r="N204" s="12">
        <f t="shared" si="91"/>
        <v>0.58727841171521478</v>
      </c>
      <c r="O204" s="12">
        <f>'Surv-rate CEA'!N202*'Unit cost and utilities'!$H$3+'Surv-rate CEA'!M202*'Unit cost and utilities'!$H$3+('Surv-rate CEA'!L201-'Surv-rate CEA'!L202)*'Unit cost and utilities'!$G$14</f>
        <v>98.365115822019078</v>
      </c>
      <c r="P204" s="12">
        <f t="shared" si="92"/>
        <v>70.24287156671825</v>
      </c>
      <c r="Q204" s="12">
        <f>O204-'Surv-rate CEA'!M202*'Unit cost and utilities'!$H$3-('Surv-rate CEA'!L201-'Surv-rate CEA'!L202)*'Unit cost and utilities'!$G$14</f>
        <v>95.833683454286714</v>
      </c>
      <c r="R204" s="12">
        <f t="shared" si="93"/>
        <v>68.435166902310655</v>
      </c>
      <c r="S204" s="12">
        <f>'Surv-rate CEA'!Q202*'Unit cost and utilities'!$H$11+'Surv-rate CEA'!P202*'Unit cost and utilities'!$H$11+('Surv-rate CEA'!O201-'Surv-rate CEA'!O202)*'Unit cost and utilities'!$G$14</f>
        <v>58.161099934056828</v>
      </c>
      <c r="T204" s="12">
        <f t="shared" si="94"/>
        <v>41.533043891689296</v>
      </c>
      <c r="U204" s="12">
        <f>S204-'Surv-rate CEA'!P202*'Unit cost and utilities'!$H$11-('Surv-rate CEA'!O201-'Surv-rate CEA'!O202)*'Unit cost and utilities'!$G$14</f>
        <v>0.82239959300737642</v>
      </c>
      <c r="V204" s="12">
        <f t="shared" si="95"/>
        <v>0.58727841171521478</v>
      </c>
      <c r="W204" s="12">
        <f>'Surv-rate CEA'!T202*'Unit cost and utilities'!$H$4+'Surv-rate CEA'!S202*'Unit cost and utilities'!$H$4+('Surv-rate CEA'!R201-'Surv-rate CEA'!R202)*'Unit cost and utilities'!$G$14</f>
        <v>98.365115822019078</v>
      </c>
      <c r="X204" s="12">
        <f t="shared" si="96"/>
        <v>70.24287156671825</v>
      </c>
      <c r="Y204" s="12">
        <f>W204-'Surv-rate CEA'!S202*'Unit cost and utilities'!$H$4-('Surv-rate CEA'!R201-'Surv-rate CEA'!R202)*'Unit cost and utilities'!$G$14</f>
        <v>95.833683454286714</v>
      </c>
      <c r="Z204" s="12">
        <f t="shared" si="97"/>
        <v>68.435166902310655</v>
      </c>
      <c r="AA204" s="12">
        <f>'Surv-rate CEA'!W202*'Unit cost and utilities'!$H$6+'Surv-rate CEA'!V202*'Unit cost and utilities'!$H$6+('Surv-rate CEA'!U201-'Surv-rate CEA'!U202)*'Unit cost and utilities'!$G$14</f>
        <v>62.088567272635864</v>
      </c>
      <c r="AB204" s="12">
        <f t="shared" si="98"/>
        <v>44.33766198765592</v>
      </c>
      <c r="AC204" s="12">
        <f>AA204-'Surv-rate CEA'!V202*'Unit cost and utilities'!$H$6-('Surv-rate CEA'!U201-'Surv-rate CEA'!U202)*'Unit cost and utilities'!$G$14</f>
        <v>2.6062357515171026</v>
      </c>
      <c r="AD204" s="12">
        <f t="shared" si="99"/>
        <v>1.8611220211202666</v>
      </c>
      <c r="AE204" s="12">
        <f>'Surv-rate CEA'!Z202*'Unit cost and utilities'!$H$12+'Surv-rate CEA'!Y202*'Unit cost and utilities'!$H$12+('Surv-rate CEA'!X201-'Surv-rate CEA'!X202)*'Unit cost and utilities'!$G$14</f>
        <v>58.161099934056828</v>
      </c>
      <c r="AF204" s="12">
        <f t="shared" si="100"/>
        <v>41.533043891689296</v>
      </c>
      <c r="AG204" s="12">
        <f>AE204-'Surv-rate CEA'!Y202*'Unit cost and utilities'!$H$12-('Surv-rate CEA'!X201-'Surv-rate CEA'!X202)*'Unit cost and utilities'!$G$14</f>
        <v>0.82239959300737642</v>
      </c>
      <c r="AH204" s="12">
        <f t="shared" si="101"/>
        <v>0.58727841171521478</v>
      </c>
      <c r="AI204" s="12">
        <f>'Surv-rate CEA'!AC202*'Unit cost and utilities'!$H$5+'Surv-rate CEA'!AB202*'Unit cost and utilities'!$H$5+('Surv-rate CEA'!AA201-'Surv-rate CEA'!AA202)*'Unit cost and utilities'!$G$14</f>
        <v>101.67883041967114</v>
      </c>
      <c r="AJ204" s="12">
        <f t="shared" si="102"/>
        <v>72.609206694232327</v>
      </c>
      <c r="AK204" s="12">
        <f>AI204-'Surv-rate CEA'!AB202*'Unit cost and utilities'!$H$5-('Surv-rate CEA'!AA201-'Surv-rate CEA'!AA202)*'Unit cost and utilities'!$G$14</f>
        <v>1.5002245118680797</v>
      </c>
      <c r="AL204" s="12">
        <f t="shared" si="103"/>
        <v>1.0713155454324461</v>
      </c>
      <c r="AM204" s="12">
        <f>'Surv-rate CEA'!AF202*'Unit cost and utilities'!$H$9+'Surv-rate CEA'!AE202*'Unit cost and utilities'!$H$9+('Surv-rate CEA'!AD201-'Surv-rate CEA'!AD202)*'Unit cost and utilities'!G211</f>
        <v>98.633773498412395</v>
      </c>
      <c r="AN204" s="12">
        <f t="shared" si="104"/>
        <v>70.434720948489471</v>
      </c>
      <c r="AO204" s="12">
        <f>AM204-'Surv-rate CEA'!AE202*'Unit cost and utilities'!$H$9-('Surv-rate CEA'!AD201-'Surv-rate CEA'!AD202)*'Unit cost and utilities'!G211</f>
        <v>2.0113410223631405</v>
      </c>
      <c r="AP204" s="12">
        <f t="shared" si="105"/>
        <v>1.4363056245098198</v>
      </c>
      <c r="AQ204" s="13">
        <f>'Surv-rate CEA'!AI202*'Unit cost and utilities'!$H$4+'Surv-rate CEA'!AH202*'Unit cost and utilities'!$H$4+('Surv-rate CEA'!AG201-'Surv-rate CEA'!AG202)*'Unit cost and utilities'!$G$14</f>
        <v>98.365115822019078</v>
      </c>
      <c r="AR204" s="12">
        <f t="shared" si="106"/>
        <v>70.24287156671825</v>
      </c>
      <c r="AS204" s="13">
        <f>AQ204-'Surv-rate CEA'!AH202*'Unit cost and utilities'!$H$4-('Surv-rate CEA'!AG201-'Surv-rate CEA'!AG202)*'Unit cost and utilities'!$G$14</f>
        <v>95.833683454286714</v>
      </c>
      <c r="AT204" s="12">
        <f t="shared" si="107"/>
        <v>68.435166902310655</v>
      </c>
      <c r="AU204" s="12">
        <f>'Surv-rate CEA'!AL202*'Unit cost and utilities'!$H$8+'Surv-rate CEA'!AK202*'Unit cost and utilities'!$H$8+('Surv-rate CEA'!AJ201-'Surv-rate CEA'!AJ202)*'Unit cost and utilities'!$G$14</f>
        <v>49.325391338840454</v>
      </c>
      <c r="AV204" s="12">
        <f t="shared" si="108"/>
        <v>35.223433631302647</v>
      </c>
      <c r="AW204" s="12">
        <f>AU204-'Surv-rate CEA'!AK202*'Unit cost and utilities'!$H$8-('Surv-rate CEA'!AJ201-'Surv-rate CEA'!AJ202)*'Unit cost and utilities'!$G$14</f>
        <v>2.9482302722628346</v>
      </c>
      <c r="AX204" s="12">
        <f t="shared" si="109"/>
        <v>2.1053414986912609</v>
      </c>
      <c r="AY204" s="12">
        <f>'Surv-rate CEA'!AO202*'Unit cost and utilities'!$H$5+'Surv-rate CEA'!AN202*'Unit cost and utilities'!$H$5+('Surv-rate CEA'!AM201-'Surv-rate CEA'!AM202)*'Unit cost and utilities'!$G$14</f>
        <v>101.67883041967114</v>
      </c>
      <c r="AZ204" s="12">
        <f t="shared" si="110"/>
        <v>72.609206694232327</v>
      </c>
      <c r="BA204" s="12">
        <f>AY204-'Surv-rate CEA'!AN202*'Unit cost and utilities'!$H$5-('Surv-rate CEA'!AM201-'Surv-rate CEA'!AM202)*'Unit cost and utilities'!$G$14</f>
        <v>1.5002245118680797</v>
      </c>
      <c r="BB204" s="12">
        <f t="shared" si="111"/>
        <v>1.0713155454324461</v>
      </c>
    </row>
    <row r="205" spans="1:54">
      <c r="A205" s="12">
        <v>200</v>
      </c>
      <c r="B205" s="12">
        <f t="shared" si="112"/>
        <v>11.449315068493151</v>
      </c>
      <c r="C205" s="12">
        <f>'Surv-rate CEA'!D203*'Unit cost and utilities'!$H$7+'Surv-rate CEA'!E203*'Unit cost and utilities'!$H$7+'Unit cost and utilities'!$G$14*('Surv-rate CEA'!C202-'Surv-rate CEA'!C203)</f>
        <v>64.542117122948156</v>
      </c>
      <c r="D205" s="12">
        <f t="shared" si="86"/>
        <v>46.011434856930428</v>
      </c>
      <c r="E205" s="12">
        <f>C205-'Surv-rate CEA'!E203*'Unit cost and utilities'!$H$7-'Unit cost and utilities'!$G$14*('Surv-rate CEA'!C202-'Surv-rate CEA'!C203)</f>
        <v>0.34769006208660702</v>
      </c>
      <c r="F205" s="12">
        <f t="shared" si="87"/>
        <v>0.2478647951945161</v>
      </c>
      <c r="G205" s="12">
        <f>'Surv-rate CEA'!G203*'Unit cost and utilities'!$H$4+'Surv-rate CEA'!H203*'Unit cost and utilities'!$H$4+('Surv-rate CEA'!F202-'Surv-rate CEA'!F203)*'Unit cost and utilities'!$G$14</f>
        <v>97.393222354147184</v>
      </c>
      <c r="H205" s="12">
        <f t="shared" si="88"/>
        <v>69.430661800541984</v>
      </c>
      <c r="I205" s="12">
        <f>G205-'Surv-rate CEA'!H203*'Unit cost and utilities'!$H$4-('Surv-rate CEA'!F202-'Surv-rate CEA'!F203)*'Unit cost and utilities'!$G$14</f>
        <v>0.28540462349994566</v>
      </c>
      <c r="J205" s="12">
        <f t="shared" si="89"/>
        <v>0.20346212407348233</v>
      </c>
      <c r="K205" s="12">
        <f>'Surv-rate CEA'!K203*'Unit cost and utilities'!$H$10+'Surv-rate CEA'!J203*'Unit cost and utilities'!$H$10+('Surv-rate CEA'!I202-'Surv-rate CEA'!I203)*'Unit cost and utilities'!$G$14</f>
        <v>57.614993872971887</v>
      </c>
      <c r="L205" s="12">
        <f t="shared" si="90"/>
        <v>41.073157428641871</v>
      </c>
      <c r="M205" s="12">
        <f>K205-'Surv-rate CEA'!J203*'Unit cost and utilities'!$H$10-('Surv-rate CEA'!I202-'Surv-rate CEA'!I203)*'Unit cost and utilities'!$G$14</f>
        <v>0.8046083499743073</v>
      </c>
      <c r="N205" s="12">
        <f t="shared" si="91"/>
        <v>0.57359730871025483</v>
      </c>
      <c r="O205" s="12">
        <f>'Surv-rate CEA'!N203*'Unit cost and utilities'!$H$3+'Surv-rate CEA'!M203*'Unit cost and utilities'!$H$3+('Surv-rate CEA'!L202-'Surv-rate CEA'!L203)*'Unit cost and utilities'!$G$14</f>
        <v>97.393222354147184</v>
      </c>
      <c r="P205" s="12">
        <f t="shared" si="92"/>
        <v>69.430661800541984</v>
      </c>
      <c r="Q205" s="12">
        <f>O205-'Surv-rate CEA'!M203*'Unit cost and utilities'!$H$3-('Surv-rate CEA'!L202-'Surv-rate CEA'!L203)*'Unit cost and utilities'!$G$14</f>
        <v>94.898949896070434</v>
      </c>
      <c r="R205" s="12">
        <f t="shared" si="93"/>
        <v>67.65251971540377</v>
      </c>
      <c r="S205" s="12">
        <f>'Surv-rate CEA'!Q203*'Unit cost and utilities'!$H$11+'Surv-rate CEA'!P203*'Unit cost and utilities'!$H$11+('Surv-rate CEA'!O202-'Surv-rate CEA'!O203)*'Unit cost and utilities'!$G$14</f>
        <v>57.614993872971887</v>
      </c>
      <c r="T205" s="12">
        <f t="shared" si="94"/>
        <v>41.073157428641871</v>
      </c>
      <c r="U205" s="12">
        <f>S205-'Surv-rate CEA'!P203*'Unit cost and utilities'!$H$11-('Surv-rate CEA'!O202-'Surv-rate CEA'!O203)*'Unit cost and utilities'!$G$14</f>
        <v>0.8046083499743073</v>
      </c>
      <c r="V205" s="12">
        <f t="shared" si="95"/>
        <v>0.57359730871025483</v>
      </c>
      <c r="W205" s="12">
        <f>'Surv-rate CEA'!T203*'Unit cost and utilities'!$H$4+'Surv-rate CEA'!S203*'Unit cost and utilities'!$H$4+('Surv-rate CEA'!R202-'Surv-rate CEA'!R203)*'Unit cost and utilities'!$G$14</f>
        <v>97.393222354147184</v>
      </c>
      <c r="X205" s="12">
        <f t="shared" si="96"/>
        <v>69.430661800541984</v>
      </c>
      <c r="Y205" s="12">
        <f>W205-'Surv-rate CEA'!S203*'Unit cost and utilities'!$H$4-('Surv-rate CEA'!R202-'Surv-rate CEA'!R203)*'Unit cost and utilities'!$G$14</f>
        <v>94.898949896070434</v>
      </c>
      <c r="Z205" s="12">
        <f t="shared" si="97"/>
        <v>67.65251971540377</v>
      </c>
      <c r="AA205" s="12">
        <f>'Surv-rate CEA'!W203*'Unit cost and utilities'!$H$6+'Surv-rate CEA'!V203*'Unit cost and utilities'!$H$6+('Surv-rate CEA'!U202-'Surv-rate CEA'!U203)*'Unit cost and utilities'!$G$14</f>
        <v>61.512166925458295</v>
      </c>
      <c r="AB205" s="12">
        <f t="shared" si="98"/>
        <v>43.851413426800121</v>
      </c>
      <c r="AC205" s="12">
        <f>AA205-'Surv-rate CEA'!V203*'Unit cost and utilities'!$H$6-('Surv-rate CEA'!U202-'Surv-rate CEA'!U203)*'Unit cost and utilities'!$G$14</f>
        <v>2.5553115493295682</v>
      </c>
      <c r="AD205" s="12">
        <f t="shared" si="99"/>
        <v>1.8216562476122393</v>
      </c>
      <c r="AE205" s="12">
        <f>'Surv-rate CEA'!Z203*'Unit cost and utilities'!$H$12+'Surv-rate CEA'!Y203*'Unit cost and utilities'!$H$12+('Surv-rate CEA'!X202-'Surv-rate CEA'!X203)*'Unit cost and utilities'!$G$14</f>
        <v>57.614993872971887</v>
      </c>
      <c r="AF205" s="12">
        <f t="shared" si="100"/>
        <v>41.073157428641871</v>
      </c>
      <c r="AG205" s="12">
        <f>AE205-'Surv-rate CEA'!Y203*'Unit cost and utilities'!$H$12-('Surv-rate CEA'!X202-'Surv-rate CEA'!X203)*'Unit cost and utilities'!$G$14</f>
        <v>0.8046083499743073</v>
      </c>
      <c r="AH205" s="12">
        <f t="shared" si="101"/>
        <v>0.57359730871025483</v>
      </c>
      <c r="AI205" s="12">
        <f>'Surv-rate CEA'!AC203*'Unit cost and utilities'!$H$5+'Surv-rate CEA'!AB203*'Unit cost and utilities'!$H$5+('Surv-rate CEA'!AA202-'Surv-rate CEA'!AA203)*'Unit cost and utilities'!$G$14</f>
        <v>100.68159273116947</v>
      </c>
      <c r="AJ205" s="12">
        <f t="shared" si="102"/>
        <v>71.774908412403207</v>
      </c>
      <c r="AK205" s="12">
        <f>AI205-'Surv-rate CEA'!AB203*'Unit cost and utilities'!$H$5-('Surv-rate CEA'!AA202-'Surv-rate CEA'!AA203)*'Unit cost and utilities'!$G$14</f>
        <v>1.4668996469963149</v>
      </c>
      <c r="AL205" s="12">
        <f t="shared" si="103"/>
        <v>1.0457382025577748</v>
      </c>
      <c r="AM205" s="12">
        <f>'Surv-rate CEA'!AF203*'Unit cost and utilities'!$H$9+'Surv-rate CEA'!AE203*'Unit cost and utilities'!$H$9+('Surv-rate CEA'!AD202-'Surv-rate CEA'!AD203)*'Unit cost and utilities'!G212</f>
        <v>97.81972201162651</v>
      </c>
      <c r="AN205" s="12">
        <f t="shared" si="104"/>
        <v>69.734709174278294</v>
      </c>
      <c r="AO205" s="12">
        <f>AM205-'Surv-rate CEA'!AE203*'Unit cost and utilities'!$H$9-('Surv-rate CEA'!AD202-'Surv-rate CEA'!AD203)*'Unit cost and utilities'!G212</f>
        <v>1.9710696963884118</v>
      </c>
      <c r="AP205" s="12">
        <f t="shared" si="105"/>
        <v>1.4051560279791211</v>
      </c>
      <c r="AQ205" s="13">
        <f>'Surv-rate CEA'!AI203*'Unit cost and utilities'!$H$4+'Surv-rate CEA'!AH203*'Unit cost and utilities'!$H$4+('Surv-rate CEA'!AG202-'Surv-rate CEA'!AG203)*'Unit cost and utilities'!$G$14</f>
        <v>97.393222354147184</v>
      </c>
      <c r="AR205" s="12">
        <f t="shared" si="106"/>
        <v>69.430661800541984</v>
      </c>
      <c r="AS205" s="13">
        <f>AQ205-'Surv-rate CEA'!AH203*'Unit cost and utilities'!$H$4-('Surv-rate CEA'!AG202-'Surv-rate CEA'!AG203)*'Unit cost and utilities'!$G$14</f>
        <v>94.898949896070434</v>
      </c>
      <c r="AT205" s="12">
        <f t="shared" si="107"/>
        <v>67.65251971540377</v>
      </c>
      <c r="AU205" s="12">
        <f>'Surv-rate CEA'!AL203*'Unit cost and utilities'!$H$8+'Surv-rate CEA'!AK203*'Unit cost and utilities'!$H$8+('Surv-rate CEA'!AJ202-'Surv-rate CEA'!AJ203)*'Unit cost and utilities'!$G$14</f>
        <v>48.849287650260372</v>
      </c>
      <c r="AV205" s="12">
        <f t="shared" si="108"/>
        <v>34.824172443024196</v>
      </c>
      <c r="AW205" s="12">
        <f>AU205-'Surv-rate CEA'!AK203*'Unit cost and utilities'!$H$8-('Surv-rate CEA'!AJ202-'Surv-rate CEA'!AJ203)*'Unit cost and utilities'!$G$14</f>
        <v>2.8913091190534046</v>
      </c>
      <c r="AX205" s="12">
        <f t="shared" si="109"/>
        <v>2.0611855810238708</v>
      </c>
      <c r="AY205" s="12">
        <f>'Surv-rate CEA'!AO203*'Unit cost and utilities'!$H$5+'Surv-rate CEA'!AN203*'Unit cost and utilities'!$H$5+('Surv-rate CEA'!AM202-'Surv-rate CEA'!AM203)*'Unit cost and utilities'!$G$14</f>
        <v>100.68159273116947</v>
      </c>
      <c r="AZ205" s="12">
        <f t="shared" si="110"/>
        <v>71.774908412403207</v>
      </c>
      <c r="BA205" s="12">
        <f>AY205-'Surv-rate CEA'!AN203*'Unit cost and utilities'!$H$5-('Surv-rate CEA'!AM202-'Surv-rate CEA'!AM203)*'Unit cost and utilities'!$G$14</f>
        <v>1.4668996469963149</v>
      </c>
      <c r="BB205" s="12">
        <f t="shared" si="111"/>
        <v>1.0457382025577748</v>
      </c>
    </row>
    <row r="206" spans="1:54">
      <c r="A206" s="12">
        <v>201</v>
      </c>
      <c r="B206" s="12">
        <f t="shared" si="112"/>
        <v>11.506849315068493</v>
      </c>
      <c r="C206" s="12">
        <f>'Surv-rate CEA'!D204*'Unit cost and utilities'!$H$7+'Surv-rate CEA'!E204*'Unit cost and utilities'!$H$7+'Unit cost and utilities'!$G$14*('Surv-rate CEA'!C203-'Surv-rate CEA'!C204)</f>
        <v>63.950085820506693</v>
      </c>
      <c r="D206" s="12">
        <f t="shared" si="86"/>
        <v>45.511916223503292</v>
      </c>
      <c r="E206" s="12">
        <f>C206-'Surv-rate CEA'!E204*'Unit cost and utilities'!$H$7-'Unit cost and utilities'!$G$14*('Surv-rate CEA'!C203-'Surv-rate CEA'!C204)</f>
        <v>0.33969352322427238</v>
      </c>
      <c r="F206" s="12">
        <f t="shared" si="87"/>
        <v>0.24175265712766578</v>
      </c>
      <c r="G206" s="12">
        <f>'Surv-rate CEA'!G204*'Unit cost and utilities'!$H$4+'Surv-rate CEA'!H204*'Unit cost and utilities'!$H$4+('Surv-rate CEA'!F203-'Surv-rate CEA'!F204)*'Unit cost and utilities'!$G$14</f>
        <v>96.434353373208552</v>
      </c>
      <c r="H206" s="12">
        <f t="shared" si="88"/>
        <v>68.630278684970889</v>
      </c>
      <c r="I206" s="12">
        <f>G206-'Surv-rate CEA'!H204*'Unit cost and utilities'!$H$4-('Surv-rate CEA'!F203-'Surv-rate CEA'!F204)*'Unit cost and utilities'!$G$14</f>
        <v>0.27830567913445936</v>
      </c>
      <c r="J206" s="12">
        <f t="shared" si="89"/>
        <v>0.19806423385957458</v>
      </c>
      <c r="K206" s="12">
        <f>'Surv-rate CEA'!K204*'Unit cost and utilities'!$H$10+'Surv-rate CEA'!J204*'Unit cost and utilities'!$H$10+('Surv-rate CEA'!I203-'Surv-rate CEA'!I204)*'Unit cost and utilities'!$G$14</f>
        <v>57.075920216237328</v>
      </c>
      <c r="L206" s="12">
        <f t="shared" si="90"/>
        <v>40.619718737387139</v>
      </c>
      <c r="M206" s="12">
        <f>K206-'Surv-rate CEA'!J204*'Unit cost and utilities'!$H$10-('Surv-rate CEA'!I203-'Surv-rate CEA'!I204)*'Unit cost and utilities'!$G$14</f>
        <v>0.78725761524966309</v>
      </c>
      <c r="N206" s="12">
        <f t="shared" si="91"/>
        <v>0.56027450427702596</v>
      </c>
      <c r="O206" s="12">
        <f>'Surv-rate CEA'!N204*'Unit cost and utilities'!$H$3+'Surv-rate CEA'!M204*'Unit cost and utilities'!$H$3+('Surv-rate CEA'!L203-'Surv-rate CEA'!L204)*'Unit cost and utilities'!$G$14</f>
        <v>96.434353373208552</v>
      </c>
      <c r="P206" s="12">
        <f t="shared" si="92"/>
        <v>68.630278684970889</v>
      </c>
      <c r="Q206" s="12">
        <f>O206-'Surv-rate CEA'!M204*'Unit cost and utilities'!$H$3-('Surv-rate CEA'!L203-'Surv-rate CEA'!L204)*'Unit cost and utilities'!$G$14</f>
        <v>93.976525628801596</v>
      </c>
      <c r="R206" s="12">
        <f t="shared" si="93"/>
        <v>66.881094943306834</v>
      </c>
      <c r="S206" s="12">
        <f>'Surv-rate CEA'!Q204*'Unit cost and utilities'!$H$11+'Surv-rate CEA'!P204*'Unit cost and utilities'!$H$11+('Surv-rate CEA'!O203-'Surv-rate CEA'!O204)*'Unit cost and utilities'!$G$14</f>
        <v>57.075920216237328</v>
      </c>
      <c r="T206" s="12">
        <f t="shared" si="94"/>
        <v>40.619718737387139</v>
      </c>
      <c r="U206" s="12">
        <f>S206-'Surv-rate CEA'!P204*'Unit cost and utilities'!$H$11-('Surv-rate CEA'!O203-'Surv-rate CEA'!O204)*'Unit cost and utilities'!$G$14</f>
        <v>0.78725761524966309</v>
      </c>
      <c r="V206" s="12">
        <f t="shared" si="95"/>
        <v>0.56027450427702596</v>
      </c>
      <c r="W206" s="12">
        <f>'Surv-rate CEA'!T204*'Unit cost and utilities'!$H$4+'Surv-rate CEA'!S204*'Unit cost and utilities'!$H$4+('Surv-rate CEA'!R203-'Surv-rate CEA'!R204)*'Unit cost and utilities'!$G$14</f>
        <v>96.434353373208552</v>
      </c>
      <c r="X206" s="12">
        <f t="shared" si="96"/>
        <v>68.630278684970889</v>
      </c>
      <c r="Y206" s="12">
        <f>W206-'Surv-rate CEA'!S204*'Unit cost and utilities'!$H$4-('Surv-rate CEA'!R203-'Surv-rate CEA'!R204)*'Unit cost and utilities'!$G$14</f>
        <v>93.976525628801596</v>
      </c>
      <c r="Z206" s="12">
        <f t="shared" si="97"/>
        <v>66.881094943306834</v>
      </c>
      <c r="AA206" s="12">
        <f>'Surv-rate CEA'!W204*'Unit cost and utilities'!$H$6+'Surv-rate CEA'!V204*'Unit cost and utilities'!$H$6+('Surv-rate CEA'!U203-'Surv-rate CEA'!U204)*'Unit cost and utilities'!$G$14</f>
        <v>60.943119247975531</v>
      </c>
      <c r="AB206" s="12">
        <f t="shared" si="98"/>
        <v>43.371922054925825</v>
      </c>
      <c r="AC206" s="12">
        <f>AA206-'Surv-rate CEA'!V204*'Unit cost and utilities'!$H$6-('Surv-rate CEA'!U203-'Surv-rate CEA'!U204)*'Unit cost and utilities'!$G$14</f>
        <v>2.5055362535763201</v>
      </c>
      <c r="AD206" s="12">
        <f t="shared" si="99"/>
        <v>1.7831368731509902</v>
      </c>
      <c r="AE206" s="12">
        <f>'Surv-rate CEA'!Z204*'Unit cost and utilities'!$H$12+'Surv-rate CEA'!Y204*'Unit cost and utilities'!$H$12+('Surv-rate CEA'!X203-'Surv-rate CEA'!X204)*'Unit cost and utilities'!$G$14</f>
        <v>57.075920216237328</v>
      </c>
      <c r="AF206" s="12">
        <f t="shared" si="100"/>
        <v>40.619718737387139</v>
      </c>
      <c r="AG206" s="12">
        <f>AE206-'Surv-rate CEA'!Y204*'Unit cost and utilities'!$H$12-('Surv-rate CEA'!X203-'Surv-rate CEA'!X204)*'Unit cost and utilities'!$G$14</f>
        <v>0.78725761524966309</v>
      </c>
      <c r="AH206" s="12">
        <f t="shared" si="101"/>
        <v>0.56027450427702596</v>
      </c>
      <c r="AI206" s="12">
        <f>'Surv-rate CEA'!AC204*'Unit cost and utilities'!$H$5+'Surv-rate CEA'!AB204*'Unit cost and utilities'!$H$5+('Surv-rate CEA'!AA203-'Surv-rate CEA'!AA204)*'Unit cost and utilities'!$G$14</f>
        <v>99.697637717877186</v>
      </c>
      <c r="AJ206" s="12">
        <f t="shared" si="102"/>
        <v>70.952688761556018</v>
      </c>
      <c r="AK206" s="12">
        <f>AI206-'Surv-rate CEA'!AB204*'Unit cost and utilities'!$H$5-('Surv-rate CEA'!AA203-'Surv-rate CEA'!AA204)*'Unit cost and utilities'!$G$14</f>
        <v>1.4344200794137278</v>
      </c>
      <c r="AL206" s="12">
        <f t="shared" si="103"/>
        <v>1.0208462685542534</v>
      </c>
      <c r="AM206" s="12">
        <f>'Surv-rate CEA'!AF204*'Unit cost and utilities'!$H$9+'Surv-rate CEA'!AE204*'Unit cost and utilities'!$H$9+('Surv-rate CEA'!AD203-'Surv-rate CEA'!AD204)*'Unit cost and utilities'!G213</f>
        <v>97.015042743256387</v>
      </c>
      <c r="AN206" s="12">
        <f t="shared" si="104"/>
        <v>69.043542961670596</v>
      </c>
      <c r="AO206" s="12">
        <f>AM206-'Surv-rate CEA'!AE204*'Unit cost and utilities'!$H$9-('Surv-rate CEA'!AD203-'Surv-rate CEA'!AD204)*'Unit cost and utilities'!G213</f>
        <v>1.9317274254011494</v>
      </c>
      <c r="AP206" s="12">
        <f t="shared" si="105"/>
        <v>1.3747693317920278</v>
      </c>
      <c r="AQ206" s="13">
        <f>'Surv-rate CEA'!AI204*'Unit cost and utilities'!$H$4+'Surv-rate CEA'!AH204*'Unit cost and utilities'!$H$4+('Surv-rate CEA'!AG203-'Surv-rate CEA'!AG204)*'Unit cost and utilities'!$G$14</f>
        <v>96.434353373208552</v>
      </c>
      <c r="AR206" s="12">
        <f t="shared" si="106"/>
        <v>68.630278684970889</v>
      </c>
      <c r="AS206" s="13">
        <f>AQ206-'Surv-rate CEA'!AH204*'Unit cost and utilities'!$H$4-('Surv-rate CEA'!AG203-'Surv-rate CEA'!AG204)*'Unit cost and utilities'!$G$14</f>
        <v>93.976525628801596</v>
      </c>
      <c r="AT206" s="12">
        <f t="shared" si="107"/>
        <v>66.881094943306834</v>
      </c>
      <c r="AU206" s="12">
        <f>'Surv-rate CEA'!AL204*'Unit cost and utilities'!$H$8+'Surv-rate CEA'!AK204*'Unit cost and utilities'!$H$8+('Surv-rate CEA'!AJ203-'Surv-rate CEA'!AJ204)*'Unit cost and utilities'!$G$14</f>
        <v>48.379457334991358</v>
      </c>
      <c r="AV206" s="12">
        <f t="shared" si="108"/>
        <v>34.430631029155244</v>
      </c>
      <c r="AW206" s="12">
        <f>AU206-'Surv-rate CEA'!AK204*'Unit cost and utilities'!$H$8-('Surv-rate CEA'!AJ203-'Surv-rate CEA'!AJ204)*'Unit cost and utilities'!$G$14</f>
        <v>2.8356581987886447</v>
      </c>
      <c r="AX206" s="12">
        <f t="shared" si="109"/>
        <v>2.0180776417406299</v>
      </c>
      <c r="AY206" s="12">
        <f>'Surv-rate CEA'!AO204*'Unit cost and utilities'!$H$5+'Surv-rate CEA'!AN204*'Unit cost and utilities'!$H$5+('Surv-rate CEA'!AM203-'Surv-rate CEA'!AM204)*'Unit cost and utilities'!$G$14</f>
        <v>99.697637717877186</v>
      </c>
      <c r="AZ206" s="12">
        <f t="shared" si="110"/>
        <v>70.952688761556018</v>
      </c>
      <c r="BA206" s="12">
        <f>AY206-'Surv-rate CEA'!AN204*'Unit cost and utilities'!$H$5-('Surv-rate CEA'!AM203-'Surv-rate CEA'!AM204)*'Unit cost and utilities'!$G$14</f>
        <v>1.4344200794137278</v>
      </c>
      <c r="BB206" s="12">
        <f t="shared" si="111"/>
        <v>1.0208462685542534</v>
      </c>
    </row>
    <row r="207" spans="1:54">
      <c r="A207" s="12">
        <v>202</v>
      </c>
      <c r="B207" s="12">
        <f t="shared" si="112"/>
        <v>11.564383561643835</v>
      </c>
      <c r="C207" s="12">
        <f>'Surv-rate CEA'!D205*'Unit cost and utilities'!$H$7+'Surv-rate CEA'!E205*'Unit cost and utilities'!$H$7+'Unit cost and utilities'!$G$14*('Surv-rate CEA'!C204-'Surv-rate CEA'!C205)</f>
        <v>63.365525226396876</v>
      </c>
      <c r="D207" s="12">
        <f t="shared" si="86"/>
        <v>45.019270014767415</v>
      </c>
      <c r="E207" s="12">
        <f>C207-'Surv-rate CEA'!E205*'Unit cost and utilities'!$H$7-'Unit cost and utilities'!$G$14*('Surv-rate CEA'!C204-'Surv-rate CEA'!C205)</f>
        <v>0.33190627770809344</v>
      </c>
      <c r="F207" s="12">
        <f t="shared" si="87"/>
        <v>0.23580927140350461</v>
      </c>
      <c r="G207" s="12">
        <f>'Surv-rate CEA'!G205*'Unit cost and utilities'!$H$4+'Surv-rate CEA'!H205*'Unit cost and utilities'!$H$4+('Surv-rate CEA'!F204-'Surv-rate CEA'!F205)*'Unit cost and utilities'!$G$14</f>
        <v>95.488285654987592</v>
      </c>
      <c r="H207" s="12">
        <f t="shared" si="88"/>
        <v>67.841510029152644</v>
      </c>
      <c r="I207" s="12">
        <f>G207-'Surv-rate CEA'!H205*'Unit cost and utilities'!$H$4-('Surv-rate CEA'!F204-'Surv-rate CEA'!F205)*'Unit cost and utilities'!$G$14</f>
        <v>0.27140632808836695</v>
      </c>
      <c r="J207" s="12">
        <f t="shared" si="89"/>
        <v>0.19282590532109634</v>
      </c>
      <c r="K207" s="12">
        <f>'Surv-rate CEA'!K205*'Unit cost and utilities'!$H$10+'Surv-rate CEA'!J205*'Unit cost and utilities'!$H$10+('Surv-rate CEA'!I204-'Surv-rate CEA'!I205)*'Unit cost and utilities'!$G$14</f>
        <v>56.543762247177725</v>
      </c>
      <c r="L207" s="12">
        <f t="shared" si="90"/>
        <v>40.17261580585896</v>
      </c>
      <c r="M207" s="12">
        <f>K207-'Surv-rate CEA'!J205*'Unit cost and utilities'!$H$10-('Surv-rate CEA'!I204-'Surv-rate CEA'!I205)*'Unit cost and utilities'!$G$14</f>
        <v>0.77033505035580463</v>
      </c>
      <c r="N207" s="12">
        <f t="shared" si="91"/>
        <v>0.54729952146534766</v>
      </c>
      <c r="O207" s="12">
        <f>'Surv-rate CEA'!N205*'Unit cost and utilities'!$H$3+'Surv-rate CEA'!M205*'Unit cost and utilities'!$H$3+('Surv-rate CEA'!L204-'Surv-rate CEA'!L205)*'Unit cost and utilities'!$G$14</f>
        <v>95.488285654987592</v>
      </c>
      <c r="P207" s="12">
        <f t="shared" si="92"/>
        <v>67.841510029152644</v>
      </c>
      <c r="Q207" s="12">
        <f>O207-'Surv-rate CEA'!M205*'Unit cost and utilities'!$H$3-('Surv-rate CEA'!L204-'Surv-rate CEA'!L205)*'Unit cost and utilities'!$G$14</f>
        <v>93.066204581813977</v>
      </c>
      <c r="R207" s="12">
        <f t="shared" si="93"/>
        <v>66.12069541519223</v>
      </c>
      <c r="S207" s="12">
        <f>'Surv-rate CEA'!Q205*'Unit cost and utilities'!$H$11+'Surv-rate CEA'!P205*'Unit cost and utilities'!$H$11+('Surv-rate CEA'!O204-'Surv-rate CEA'!O205)*'Unit cost and utilities'!$G$14</f>
        <v>56.543762247177725</v>
      </c>
      <c r="T207" s="12">
        <f t="shared" si="94"/>
        <v>40.17261580585896</v>
      </c>
      <c r="U207" s="12">
        <f>S207-'Surv-rate CEA'!P205*'Unit cost and utilities'!$H$11-('Surv-rate CEA'!O204-'Surv-rate CEA'!O205)*'Unit cost and utilities'!$G$14</f>
        <v>0.77033505035580463</v>
      </c>
      <c r="V207" s="12">
        <f t="shared" si="95"/>
        <v>0.54729952146534766</v>
      </c>
      <c r="W207" s="12">
        <f>'Surv-rate CEA'!T205*'Unit cost and utilities'!$H$4+'Surv-rate CEA'!S205*'Unit cost and utilities'!$H$4+('Surv-rate CEA'!R204-'Surv-rate CEA'!R205)*'Unit cost and utilities'!$G$14</f>
        <v>95.488285654987592</v>
      </c>
      <c r="X207" s="12">
        <f t="shared" si="96"/>
        <v>67.841510029152644</v>
      </c>
      <c r="Y207" s="12">
        <f>W207-'Surv-rate CEA'!S205*'Unit cost and utilities'!$H$4-('Surv-rate CEA'!R204-'Surv-rate CEA'!R205)*'Unit cost and utilities'!$G$14</f>
        <v>93.066204581813977</v>
      </c>
      <c r="Z207" s="12">
        <f t="shared" si="97"/>
        <v>66.12069541519223</v>
      </c>
      <c r="AA207" s="12">
        <f>'Surv-rate CEA'!W205*'Unit cost and utilities'!$H$6+'Surv-rate CEA'!V205*'Unit cost and utilities'!$H$6+('Surv-rate CEA'!U204-'Surv-rate CEA'!U205)*'Unit cost and utilities'!$G$14</f>
        <v>60.381303193347939</v>
      </c>
      <c r="AB207" s="12">
        <f t="shared" si="98"/>
        <v>42.899071420818387</v>
      </c>
      <c r="AC207" s="12">
        <f>AA207-'Surv-rate CEA'!V205*'Unit cost and utilities'!$H$6-('Surv-rate CEA'!U204-'Surv-rate CEA'!U205)*'Unit cost and utilities'!$G$14</f>
        <v>2.4568803180590826</v>
      </c>
      <c r="AD207" s="12">
        <f t="shared" si="99"/>
        <v>1.7455384144214863</v>
      </c>
      <c r="AE207" s="12">
        <f>'Surv-rate CEA'!Z205*'Unit cost and utilities'!$H$12+'Surv-rate CEA'!Y205*'Unit cost and utilities'!$H$12+('Surv-rate CEA'!X204-'Surv-rate CEA'!X205)*'Unit cost and utilities'!$G$14</f>
        <v>56.543762247177725</v>
      </c>
      <c r="AF207" s="12">
        <f t="shared" si="100"/>
        <v>40.17261580585896</v>
      </c>
      <c r="AG207" s="12">
        <f>AE207-'Surv-rate CEA'!Y205*'Unit cost and utilities'!$H$12-('Surv-rate CEA'!X204-'Surv-rate CEA'!X205)*'Unit cost and utilities'!$G$14</f>
        <v>0.77033505035580463</v>
      </c>
      <c r="AH207" s="12">
        <f t="shared" si="101"/>
        <v>0.54729952146534766</v>
      </c>
      <c r="AI207" s="12">
        <f>'Surv-rate CEA'!AC205*'Unit cost and utilities'!$H$5+'Surv-rate CEA'!AB205*'Unit cost and utilities'!$H$5+('Surv-rate CEA'!AA204-'Surv-rate CEA'!AA205)*'Unit cost and utilities'!$G$14</f>
        <v>98.726738912196907</v>
      </c>
      <c r="AJ207" s="12">
        <f t="shared" si="102"/>
        <v>70.142332141738478</v>
      </c>
      <c r="AK207" s="12">
        <f>AI207-'Surv-rate CEA'!AB205*'Unit cost and utilities'!$H$5-('Surv-rate CEA'!AA204-'Surv-rate CEA'!AA205)*'Unit cost and utilities'!$G$14</f>
        <v>1.4027616016923408</v>
      </c>
      <c r="AL207" s="12">
        <f t="shared" si="103"/>
        <v>0.99661926713782645</v>
      </c>
      <c r="AM207" s="12">
        <f>'Surv-rate CEA'!AF205*'Unit cost and utilities'!$H$9+'Surv-rate CEA'!AE205*'Unit cost and utilities'!$H$9+('Surv-rate CEA'!AD204-'Surv-rate CEA'!AD205)*'Unit cost and utilities'!G214</f>
        <v>96.219594920421287</v>
      </c>
      <c r="AN207" s="12">
        <f t="shared" si="104"/>
        <v>68.361082922571129</v>
      </c>
      <c r="AO207" s="12">
        <f>AM207-'Surv-rate CEA'!AE205*'Unit cost and utilities'!$H$9-('Surv-rate CEA'!AD204-'Surv-rate CEA'!AD205)*'Unit cost and utilities'!G214</f>
        <v>1.8932898224522745</v>
      </c>
      <c r="AP207" s="12">
        <f t="shared" si="105"/>
        <v>1.3451245835753434</v>
      </c>
      <c r="AQ207" s="13">
        <f>'Surv-rate CEA'!AI205*'Unit cost and utilities'!$H$4+'Surv-rate CEA'!AH205*'Unit cost and utilities'!$H$4+('Surv-rate CEA'!AG204-'Surv-rate CEA'!AG205)*'Unit cost and utilities'!$G$14</f>
        <v>95.488285654987592</v>
      </c>
      <c r="AR207" s="12">
        <f t="shared" si="106"/>
        <v>67.841510029152644</v>
      </c>
      <c r="AS207" s="13">
        <f>AQ207-'Surv-rate CEA'!AH205*'Unit cost and utilities'!$H$4-('Surv-rate CEA'!AG204-'Surv-rate CEA'!AG205)*'Unit cost and utilities'!$G$14</f>
        <v>93.066204581813977</v>
      </c>
      <c r="AT207" s="12">
        <f t="shared" si="107"/>
        <v>66.12069541519223</v>
      </c>
      <c r="AU207" s="12">
        <f>'Surv-rate CEA'!AL205*'Unit cost and utilities'!$H$8+'Surv-rate CEA'!AK205*'Unit cost and utilities'!$H$8+('Surv-rate CEA'!AJ204-'Surv-rate CEA'!AJ205)*'Unit cost and utilities'!$G$14</f>
        <v>47.915794205654741</v>
      </c>
      <c r="AV207" s="12">
        <f t="shared" si="108"/>
        <v>34.042708075238643</v>
      </c>
      <c r="AW207" s="12">
        <f>AU207-'Surv-rate CEA'!AK205*'Unit cost and utilities'!$H$8-('Surv-rate CEA'!AJ204-'Surv-rate CEA'!AJ205)*'Unit cost and utilities'!$G$14</f>
        <v>2.7812451719517179</v>
      </c>
      <c r="AX207" s="12">
        <f t="shared" si="109"/>
        <v>1.9759897345757764</v>
      </c>
      <c r="AY207" s="12">
        <f>'Surv-rate CEA'!AO205*'Unit cost and utilities'!$H$5+'Surv-rate CEA'!AN205*'Unit cost and utilities'!$H$5+('Surv-rate CEA'!AM204-'Surv-rate CEA'!AM205)*'Unit cost and utilities'!$G$14</f>
        <v>98.726738912196907</v>
      </c>
      <c r="AZ207" s="12">
        <f t="shared" si="110"/>
        <v>70.142332141738478</v>
      </c>
      <c r="BA207" s="12">
        <f>AY207-'Surv-rate CEA'!AN205*'Unit cost and utilities'!$H$5-('Surv-rate CEA'!AM204-'Surv-rate CEA'!AM205)*'Unit cost and utilities'!$G$14</f>
        <v>1.4027616016923408</v>
      </c>
      <c r="BB207" s="12">
        <f t="shared" si="111"/>
        <v>0.99661926713782645</v>
      </c>
    </row>
    <row r="208" spans="1:54">
      <c r="A208" s="12">
        <v>203</v>
      </c>
      <c r="B208" s="12">
        <f t="shared" si="112"/>
        <v>11.621917808219179</v>
      </c>
      <c r="C208" s="12">
        <f>'Surv-rate CEA'!D206*'Unit cost and utilities'!$H$7+'Surv-rate CEA'!E206*'Unit cost and utilities'!$H$7+'Unit cost and utilities'!$G$14*('Surv-rate CEA'!C205-'Surv-rate CEA'!C206)</f>
        <v>62.788313573685073</v>
      </c>
      <c r="D208" s="12">
        <f t="shared" si="86"/>
        <v>44.53337893421034</v>
      </c>
      <c r="E208" s="12">
        <f>C208-'Surv-rate CEA'!E206*'Unit cost and utilities'!$H$7-'Unit cost and utilities'!$G$14*('Surv-rate CEA'!C205-'Surv-rate CEA'!C206)</f>
        <v>0.32432215930051855</v>
      </c>
      <c r="F208" s="12">
        <f t="shared" si="87"/>
        <v>0.23002945603789129</v>
      </c>
      <c r="G208" s="12">
        <f>'Surv-rate CEA'!G206*'Unit cost and utilities'!$H$4+'Surv-rate CEA'!H206*'Unit cost and utilities'!$H$4+('Surv-rate CEA'!F205-'Surv-rate CEA'!F206)*'Unit cost and utilities'!$G$14</f>
        <v>94.554800667153074</v>
      </c>
      <c r="H208" s="12">
        <f t="shared" si="88"/>
        <v>67.064148222701121</v>
      </c>
      <c r="I208" s="12">
        <f>G208-'Surv-rate CEA'!H206*'Unit cost and utilities'!$H$4-('Surv-rate CEA'!F205-'Surv-rate CEA'!F206)*'Unit cost and utilities'!$G$14</f>
        <v>0.26470029026398212</v>
      </c>
      <c r="J208" s="12">
        <f t="shared" si="89"/>
        <v>0.18774191659866143</v>
      </c>
      <c r="K208" s="12">
        <f>'Surv-rate CEA'!K206*'Unit cost and utilities'!$H$10+'Surv-rate CEA'!J206*'Unit cost and utilities'!$H$10+('Surv-rate CEA'!I205-'Surv-rate CEA'!I206)*'Unit cost and utilities'!$G$14</f>
        <v>56.018405637934201</v>
      </c>
      <c r="L208" s="12">
        <f t="shared" si="90"/>
        <v>39.731738974591075</v>
      </c>
      <c r="M208" s="12">
        <f>K208-'Surv-rate CEA'!J206*'Unit cost and utilities'!$H$10-('Surv-rate CEA'!I205-'Surv-rate CEA'!I206)*'Unit cost and utilities'!$G$14</f>
        <v>0.75382870375614264</v>
      </c>
      <c r="N208" s="12">
        <f t="shared" si="91"/>
        <v>0.5346622230339132</v>
      </c>
      <c r="O208" s="12">
        <f>'Surv-rate CEA'!N206*'Unit cost and utilities'!$H$3+'Surv-rate CEA'!M206*'Unit cost and utilities'!$H$3+('Surv-rate CEA'!L205-'Surv-rate CEA'!L206)*'Unit cost and utilities'!$G$14</f>
        <v>94.554800667153074</v>
      </c>
      <c r="P208" s="12">
        <f t="shared" si="92"/>
        <v>67.064148222701121</v>
      </c>
      <c r="Q208" s="12">
        <f>O208-'Surv-rate CEA'!M206*'Unit cost and utilities'!$H$3-('Surv-rate CEA'!L205-'Surv-rate CEA'!L206)*'Unit cost and utilities'!$G$14</f>
        <v>92.167784883694608</v>
      </c>
      <c r="R208" s="12">
        <f t="shared" si="93"/>
        <v>65.371128099108432</v>
      </c>
      <c r="S208" s="12">
        <f>'Surv-rate CEA'!Q206*'Unit cost and utilities'!$H$11+'Surv-rate CEA'!P206*'Unit cost and utilities'!$H$11+('Surv-rate CEA'!O205-'Surv-rate CEA'!O206)*'Unit cost and utilities'!$G$14</f>
        <v>56.018405637934201</v>
      </c>
      <c r="T208" s="12">
        <f t="shared" si="94"/>
        <v>39.731738974591075</v>
      </c>
      <c r="U208" s="12">
        <f>S208-'Surv-rate CEA'!P206*'Unit cost and utilities'!$H$11-('Surv-rate CEA'!O205-'Surv-rate CEA'!O206)*'Unit cost and utilities'!$G$14</f>
        <v>0.75382870375614264</v>
      </c>
      <c r="V208" s="12">
        <f t="shared" si="95"/>
        <v>0.5346622230339132</v>
      </c>
      <c r="W208" s="12">
        <f>'Surv-rate CEA'!T206*'Unit cost and utilities'!$H$4+'Surv-rate CEA'!S206*'Unit cost and utilities'!$H$4+('Surv-rate CEA'!R205-'Surv-rate CEA'!R206)*'Unit cost and utilities'!$G$14</f>
        <v>94.554800667153074</v>
      </c>
      <c r="X208" s="12">
        <f t="shared" si="96"/>
        <v>67.064148222701121</v>
      </c>
      <c r="Y208" s="12">
        <f>W208-'Surv-rate CEA'!S206*'Unit cost and utilities'!$H$4-('Surv-rate CEA'!R205-'Surv-rate CEA'!R206)*'Unit cost and utilities'!$G$14</f>
        <v>92.167784883694608</v>
      </c>
      <c r="Z208" s="12">
        <f t="shared" si="97"/>
        <v>65.371128099108432</v>
      </c>
      <c r="AA208" s="12">
        <f>'Surv-rate CEA'!W206*'Unit cost and utilities'!$H$6+'Surv-rate CEA'!V206*'Unit cost and utilities'!$H$6+('Surv-rate CEA'!U205-'Surv-rate CEA'!U206)*'Unit cost and utilities'!$G$14</f>
        <v>59.82660017459424</v>
      </c>
      <c r="AB208" s="12">
        <f t="shared" si="98"/>
        <v>42.432747501556001</v>
      </c>
      <c r="AC208" s="12">
        <f>AA208-'Surv-rate CEA'!V206*'Unit cost and utilities'!$H$6-('Surv-rate CEA'!U205-'Surv-rate CEA'!U206)*'Unit cost and utilities'!$G$14</f>
        <v>2.4093150528811895</v>
      </c>
      <c r="AD208" s="12">
        <f t="shared" si="99"/>
        <v>1.7088361530197707</v>
      </c>
      <c r="AE208" s="12">
        <f>'Surv-rate CEA'!Z206*'Unit cost and utilities'!$H$12+'Surv-rate CEA'!Y206*'Unit cost and utilities'!$H$12+('Surv-rate CEA'!X205-'Surv-rate CEA'!X206)*'Unit cost and utilities'!$G$14</f>
        <v>56.018405637934201</v>
      </c>
      <c r="AF208" s="12">
        <f t="shared" si="100"/>
        <v>39.731738974591075</v>
      </c>
      <c r="AG208" s="12">
        <f>AE208-'Surv-rate CEA'!Y206*'Unit cost and utilities'!$H$12-('Surv-rate CEA'!X205-'Surv-rate CEA'!X206)*'Unit cost and utilities'!$G$14</f>
        <v>0.75382870375614264</v>
      </c>
      <c r="AH208" s="12">
        <f t="shared" si="101"/>
        <v>0.5346622230339132</v>
      </c>
      <c r="AI208" s="12">
        <f>'Surv-rate CEA'!AC206*'Unit cost and utilities'!$H$5+'Surv-rate CEA'!AB206*'Unit cost and utilities'!$H$5+('Surv-rate CEA'!AA205-'Surv-rate CEA'!AA206)*'Unit cost and utilities'!$G$14</f>
        <v>97.768674585056331</v>
      </c>
      <c r="AJ208" s="12">
        <f t="shared" si="102"/>
        <v>69.343627585764409</v>
      </c>
      <c r="AK208" s="12">
        <f>AI208-'Surv-rate CEA'!AB206*'Unit cost and utilities'!$H$5-('Surv-rate CEA'!AA205-'Surv-rate CEA'!AA206)*'Unit cost and utilities'!$G$14</f>
        <v>1.3719007812557886</v>
      </c>
      <c r="AL208" s="12">
        <f t="shared" si="103"/>
        <v>0.97303739938969558</v>
      </c>
      <c r="AM208" s="12">
        <f>'Surv-rate CEA'!AF206*'Unit cost and utilities'!$H$9+'Surv-rate CEA'!AE206*'Unit cost and utilities'!$H$9+('Surv-rate CEA'!AD205-'Surv-rate CEA'!AD206)*'Unit cost and utilities'!G215</f>
        <v>95.433240401083211</v>
      </c>
      <c r="AN208" s="12">
        <f t="shared" si="104"/>
        <v>67.687192342146517</v>
      </c>
      <c r="AO208" s="12">
        <f>AM208-'Surv-rate CEA'!AE206*'Unit cost and utilities'!$H$9-('Surv-rate CEA'!AD205-'Surv-rate CEA'!AD206)*'Unit cost and utilities'!G215</f>
        <v>1.8557332208862221</v>
      </c>
      <c r="AP208" s="12">
        <f t="shared" si="105"/>
        <v>1.3162014716248811</v>
      </c>
      <c r="AQ208" s="13">
        <f>'Surv-rate CEA'!AI206*'Unit cost and utilities'!$H$4+'Surv-rate CEA'!AH206*'Unit cost and utilities'!$H$4+('Surv-rate CEA'!AG205-'Surv-rate CEA'!AG206)*'Unit cost and utilities'!$G$14</f>
        <v>94.554800667153074</v>
      </c>
      <c r="AR208" s="12">
        <f t="shared" si="106"/>
        <v>67.064148222701121</v>
      </c>
      <c r="AS208" s="13">
        <f>AQ208-'Surv-rate CEA'!AH206*'Unit cost and utilities'!$H$4-('Surv-rate CEA'!AG205-'Surv-rate CEA'!AG206)*'Unit cost and utilities'!$G$14</f>
        <v>92.167784883694608</v>
      </c>
      <c r="AT208" s="12">
        <f t="shared" si="107"/>
        <v>65.371128099108432</v>
      </c>
      <c r="AU208" s="12">
        <f>'Surv-rate CEA'!AL206*'Unit cost and utilities'!$H$8+'Surv-rate CEA'!AK206*'Unit cost and utilities'!$H$8+('Surv-rate CEA'!AJ205-'Surv-rate CEA'!AJ206)*'Unit cost and utilities'!$G$14</f>
        <v>47.458194286109119</v>
      </c>
      <c r="AV208" s="12">
        <f t="shared" si="108"/>
        <v>33.660304432231825</v>
      </c>
      <c r="AW208" s="12">
        <f>AU208-'Surv-rate CEA'!AK206*'Unit cost and utilities'!$H$8-('Surv-rate CEA'!AJ205-'Surv-rate CEA'!AJ206)*'Unit cost and utilities'!$G$14</f>
        <v>2.7280386276074466</v>
      </c>
      <c r="AX208" s="12">
        <f t="shared" si="109"/>
        <v>1.93489474451058</v>
      </c>
      <c r="AY208" s="12">
        <f>'Surv-rate CEA'!AO206*'Unit cost and utilities'!$H$5+'Surv-rate CEA'!AN206*'Unit cost and utilities'!$H$5+('Surv-rate CEA'!AM205-'Surv-rate CEA'!AM206)*'Unit cost and utilities'!$G$14</f>
        <v>97.768674585056331</v>
      </c>
      <c r="AZ208" s="12">
        <f t="shared" si="110"/>
        <v>69.343627585764409</v>
      </c>
      <c r="BA208" s="12">
        <f>AY208-'Surv-rate CEA'!AN206*'Unit cost and utilities'!$H$5-('Surv-rate CEA'!AM205-'Surv-rate CEA'!AM206)*'Unit cost and utilities'!$G$14</f>
        <v>1.3719007812557886</v>
      </c>
      <c r="BB208" s="12">
        <f t="shared" si="111"/>
        <v>0.97303739938969558</v>
      </c>
    </row>
    <row r="209" spans="1:54">
      <c r="A209" s="12">
        <v>204</v>
      </c>
      <c r="B209" s="12">
        <f t="shared" si="112"/>
        <v>11.67945205479452</v>
      </c>
      <c r="C209" s="12">
        <f>'Surv-rate CEA'!D207*'Unit cost and utilities'!$H$7+'Surv-rate CEA'!E207*'Unit cost and utilities'!$H$7+'Unit cost and utilities'!$G$14*('Surv-rate CEA'!C206-'Surv-rate CEA'!C207)</f>
        <v>62.218331546829631</v>
      </c>
      <c r="D209" s="12">
        <f t="shared" si="86"/>
        <v>44.054128108648683</v>
      </c>
      <c r="E209" s="12">
        <f>C209-'Surv-rate CEA'!E207*'Unit cost and utilities'!$H$7-'Unit cost and utilities'!$G$14*('Surv-rate CEA'!C206-'Surv-rate CEA'!C207)</f>
        <v>0.31693520430051692</v>
      </c>
      <c r="F209" s="12">
        <f t="shared" si="87"/>
        <v>0.22440820486944049</v>
      </c>
      <c r="G209" s="12">
        <f>'Surv-rate CEA'!G207*'Unit cost and utilities'!$H$4+'Surv-rate CEA'!H207*'Unit cost and utilities'!$H$4+('Surv-rate CEA'!F206-'Surv-rate CEA'!F207)*'Unit cost and utilities'!$G$14</f>
        <v>93.633684451988316</v>
      </c>
      <c r="H209" s="12">
        <f t="shared" si="88"/>
        <v>66.297990119326315</v>
      </c>
      <c r="I209" s="12">
        <f>G209-'Surv-rate CEA'!H207*'Unit cost and utilities'!$H$4-('Surv-rate CEA'!F206-'Surv-rate CEA'!F207)*'Unit cost and utilities'!$G$14</f>
        <v>0.2581815047392082</v>
      </c>
      <c r="J209" s="12">
        <f t="shared" si="89"/>
        <v>0.18280723385364281</v>
      </c>
      <c r="K209" s="12">
        <f>'Surv-rate CEA'!K207*'Unit cost and utilities'!$H$10+'Surv-rate CEA'!J207*'Unit cost and utilities'!$H$10+('Surv-rate CEA'!I206-'Surv-rate CEA'!I207)*'Unit cost and utilities'!$G$14</f>
        <v>55.499738391144312</v>
      </c>
      <c r="L209" s="12">
        <f t="shared" si="90"/>
        <v>39.29698087837177</v>
      </c>
      <c r="M209" s="12">
        <f>K209-'Surv-rate CEA'!J207*'Unit cost and utilities'!$H$10-('Surv-rate CEA'!I206-'Surv-rate CEA'!I207)*'Unit cost and utilities'!$G$14</f>
        <v>0.73772699739158432</v>
      </c>
      <c r="N209" s="12">
        <f t="shared" si="91"/>
        <v>0.52235279931664513</v>
      </c>
      <c r="O209" s="12">
        <f>'Surv-rate CEA'!N207*'Unit cost and utilities'!$H$3+'Surv-rate CEA'!M207*'Unit cost and utilities'!$H$3+('Surv-rate CEA'!L206-'Surv-rate CEA'!L207)*'Unit cost and utilities'!$G$14</f>
        <v>93.633684451988316</v>
      </c>
      <c r="P209" s="12">
        <f t="shared" si="92"/>
        <v>66.297990119326315</v>
      </c>
      <c r="Q209" s="12">
        <f>O209-'Surv-rate CEA'!M207*'Unit cost and utilities'!$H$3-('Surv-rate CEA'!L206-'Surv-rate CEA'!L207)*'Unit cost and utilities'!$G$14</f>
        <v>91.281068761461427</v>
      </c>
      <c r="R209" s="12">
        <f t="shared" si="93"/>
        <v>64.632204000602115</v>
      </c>
      <c r="S209" s="12">
        <f>'Surv-rate CEA'!Q207*'Unit cost and utilities'!$H$11+'Surv-rate CEA'!P207*'Unit cost and utilities'!$H$11+('Surv-rate CEA'!O206-'Surv-rate CEA'!O207)*'Unit cost and utilities'!$G$14</f>
        <v>55.499738391144312</v>
      </c>
      <c r="T209" s="12">
        <f t="shared" si="94"/>
        <v>39.29698087837177</v>
      </c>
      <c r="U209" s="12">
        <f>S209-'Surv-rate CEA'!P207*'Unit cost and utilities'!$H$11-('Surv-rate CEA'!O206-'Surv-rate CEA'!O207)*'Unit cost and utilities'!$G$14</f>
        <v>0.73772699739158432</v>
      </c>
      <c r="V209" s="12">
        <f t="shared" si="95"/>
        <v>0.52235279931664513</v>
      </c>
      <c r="W209" s="12">
        <f>'Surv-rate CEA'!T207*'Unit cost and utilities'!$H$4+'Surv-rate CEA'!S207*'Unit cost and utilities'!$H$4+('Surv-rate CEA'!R206-'Surv-rate CEA'!R207)*'Unit cost and utilities'!$G$14</f>
        <v>93.633684451988316</v>
      </c>
      <c r="X209" s="12">
        <f t="shared" si="96"/>
        <v>66.297990119326315</v>
      </c>
      <c r="Y209" s="12">
        <f>W209-'Surv-rate CEA'!S207*'Unit cost and utilities'!$H$4-('Surv-rate CEA'!R206-'Surv-rate CEA'!R207)*'Unit cost and utilities'!$G$14</f>
        <v>91.281068761461427</v>
      </c>
      <c r="Z209" s="12">
        <f t="shared" si="97"/>
        <v>64.632204000602115</v>
      </c>
      <c r="AA209" s="12">
        <f>'Surv-rate CEA'!W207*'Unit cost and utilities'!$H$6+'Surv-rate CEA'!V207*'Unit cost and utilities'!$H$6+('Surv-rate CEA'!U206-'Surv-rate CEA'!U207)*'Unit cost and utilities'!$G$14</f>
        <v>59.278894004887199</v>
      </c>
      <c r="AB209" s="12">
        <f t="shared" si="98"/>
        <v>41.972838642655255</v>
      </c>
      <c r="AC209" s="12">
        <f>AA209-'Surv-rate CEA'!V207*'Unit cost and utilities'!$H$6-('Surv-rate CEA'!U206-'Surv-rate CEA'!U207)*'Unit cost and utilities'!$G$14</f>
        <v>2.3628125967605227</v>
      </c>
      <c r="AD209" s="12">
        <f t="shared" si="99"/>
        <v>1.6730061100412292</v>
      </c>
      <c r="AE209" s="12">
        <f>'Surv-rate CEA'!Z207*'Unit cost and utilities'!$H$12+'Surv-rate CEA'!Y207*'Unit cost and utilities'!$H$12+('Surv-rate CEA'!X206-'Surv-rate CEA'!X207)*'Unit cost and utilities'!$G$14</f>
        <v>55.499738391144312</v>
      </c>
      <c r="AF209" s="12">
        <f t="shared" si="100"/>
        <v>39.29698087837177</v>
      </c>
      <c r="AG209" s="12">
        <f>AE209-'Surv-rate CEA'!Y207*'Unit cost and utilities'!$H$12-('Surv-rate CEA'!X206-'Surv-rate CEA'!X207)*'Unit cost and utilities'!$G$14</f>
        <v>0.73772699739158432</v>
      </c>
      <c r="AH209" s="12">
        <f t="shared" si="101"/>
        <v>0.52235279931664513</v>
      </c>
      <c r="AI209" s="12">
        <f>'Surv-rate CEA'!AC207*'Unit cost and utilities'!$H$5+'Surv-rate CEA'!AB207*'Unit cost and utilities'!$H$5+('Surv-rate CEA'!AA206-'Surv-rate CEA'!AA207)*'Unit cost and utilities'!$G$14</f>
        <v>96.823227627916722</v>
      </c>
      <c r="AJ209" s="12">
        <f t="shared" si="102"/>
        <v>68.55636864197534</v>
      </c>
      <c r="AK209" s="12">
        <f>AI209-'Surv-rate CEA'!AB207*'Unit cost and utilities'!$H$5-('Surv-rate CEA'!AA206-'Surv-rate CEA'!AA207)*'Unit cost and utilities'!$G$14</f>
        <v>1.3418149329033389</v>
      </c>
      <c r="AL209" s="12">
        <f t="shared" si="103"/>
        <v>0.95008151910549965</v>
      </c>
      <c r="AM209" s="12">
        <f>'Surv-rate CEA'!AF207*'Unit cost and utilities'!$H$9+'Surv-rate CEA'!AE207*'Unit cost and utilities'!$H$9+('Surv-rate CEA'!AD206-'Surv-rate CEA'!AD207)*'Unit cost and utilities'!G216</f>
        <v>94.655843614963388</v>
      </c>
      <c r="AN209" s="12">
        <f t="shared" si="104"/>
        <v>67.021737117897629</v>
      </c>
      <c r="AO209" s="12">
        <f>AM209-'Surv-rate CEA'!AE207*'Unit cost and utilities'!$H$9-('Surv-rate CEA'!AD206-'Surv-rate CEA'!AD207)*'Unit cost and utilities'!G216</f>
        <v>1.8190346506358281</v>
      </c>
      <c r="AP209" s="12">
        <f t="shared" si="105"/>
        <v>1.2879803032465784</v>
      </c>
      <c r="AQ209" s="13">
        <f>'Surv-rate CEA'!AI207*'Unit cost and utilities'!$H$4+'Surv-rate CEA'!AH207*'Unit cost and utilities'!$H$4+('Surv-rate CEA'!AG206-'Surv-rate CEA'!AG207)*'Unit cost and utilities'!$G$14</f>
        <v>93.633684451988316</v>
      </c>
      <c r="AR209" s="12">
        <f t="shared" si="106"/>
        <v>66.297990119326315</v>
      </c>
      <c r="AS209" s="13">
        <f>AQ209-'Surv-rate CEA'!AH207*'Unit cost and utilities'!$H$4-('Surv-rate CEA'!AG206-'Surv-rate CEA'!AG207)*'Unit cost and utilities'!$G$14</f>
        <v>91.281068761461427</v>
      </c>
      <c r="AT209" s="12">
        <f t="shared" si="107"/>
        <v>64.632204000602115</v>
      </c>
      <c r="AU209" s="12">
        <f>'Surv-rate CEA'!AL207*'Unit cost and utilities'!$H$8+'Surv-rate CEA'!AK207*'Unit cost and utilities'!$H$8+('Surv-rate CEA'!AJ206-'Surv-rate CEA'!AJ207)*'Unit cost and utilities'!$G$14</f>
        <v>47.006555756502024</v>
      </c>
      <c r="AV209" s="12">
        <f t="shared" si="108"/>
        <v>33.283323061863719</v>
      </c>
      <c r="AW209" s="12">
        <f>AU209-'Surv-rate CEA'!AK207*'Unit cost and utilities'!$H$8-('Surv-rate CEA'!AJ206-'Surv-rate CEA'!AJ207)*'Unit cost and utilities'!$G$14</f>
        <v>2.6760080536354147</v>
      </c>
      <c r="AX209" s="12">
        <f t="shared" si="109"/>
        <v>1.8947663603916953</v>
      </c>
      <c r="AY209" s="12">
        <f>'Surv-rate CEA'!AO207*'Unit cost and utilities'!$H$5+'Surv-rate CEA'!AN207*'Unit cost and utilities'!$H$5+('Surv-rate CEA'!AM206-'Surv-rate CEA'!AM207)*'Unit cost and utilities'!$G$14</f>
        <v>96.823227627916722</v>
      </c>
      <c r="AZ209" s="12">
        <f t="shared" si="110"/>
        <v>68.55636864197534</v>
      </c>
      <c r="BA209" s="12">
        <f>AY209-'Surv-rate CEA'!AN207*'Unit cost and utilities'!$H$5-('Surv-rate CEA'!AM206-'Surv-rate CEA'!AM207)*'Unit cost and utilities'!$G$14</f>
        <v>1.3418149329033389</v>
      </c>
      <c r="BB209" s="12">
        <f t="shared" si="111"/>
        <v>0.95008151910549965</v>
      </c>
    </row>
    <row r="210" spans="1:54">
      <c r="A210" s="12">
        <v>205</v>
      </c>
      <c r="B210" s="12">
        <f t="shared" si="112"/>
        <v>11.736986301369862</v>
      </c>
      <c r="C210" s="12">
        <f>'Surv-rate CEA'!D208*'Unit cost and utilities'!$H$7+'Surv-rate CEA'!E208*'Unit cost and utilities'!$H$7+'Unit cost and utilities'!$G$14*('Surv-rate CEA'!C207-'Surv-rate CEA'!C208)</f>
        <v>61.655462222685884</v>
      </c>
      <c r="D210" s="12">
        <f t="shared" si="86"/>
        <v>43.58140502900838</v>
      </c>
      <c r="E210" s="12">
        <f>C210-'Surv-rate CEA'!E208*'Unit cost and utilities'!$H$7-'Unit cost and utilities'!$G$14*('Surv-rate CEA'!C207-'Surv-rate CEA'!C208)</f>
        <v>0.30973964418888356</v>
      </c>
      <c r="F210" s="12">
        <f t="shared" si="87"/>
        <v>0.21894068100862948</v>
      </c>
      <c r="G210" s="12">
        <f>'Surv-rate CEA'!G208*'Unit cost and utilities'!$H$4+'Surv-rate CEA'!H208*'Unit cost and utilities'!$H$4+('Surv-rate CEA'!F207-'Surv-rate CEA'!F208)*'Unit cost and utilities'!$G$14</f>
        <v>92.724727512561628</v>
      </c>
      <c r="H210" s="12">
        <f t="shared" si="88"/>
        <v>65.542836923903351</v>
      </c>
      <c r="I210" s="12">
        <f>G210-'Surv-rate CEA'!H208*'Unit cost and utilities'!$H$4-('Surv-rate CEA'!F207-'Surv-rate CEA'!F208)*'Unit cost and utilities'!$G$14</f>
        <v>0.25184412134952661</v>
      </c>
      <c r="J210" s="12">
        <f t="shared" si="89"/>
        <v>0.17801700386360875</v>
      </c>
      <c r="K210" s="12">
        <f>'Surv-rate CEA'!K208*'Unit cost and utilities'!$H$10+'Surv-rate CEA'!J208*'Unit cost and utilities'!$H$10+('Surv-rate CEA'!I207-'Surv-rate CEA'!I208)*'Unit cost and utilities'!$G$14</f>
        <v>54.98765078322139</v>
      </c>
      <c r="L210" s="12">
        <f t="shared" si="90"/>
        <v>38.868236389532427</v>
      </c>
      <c r="M210" s="12">
        <f>K210-'Surv-rate CEA'!J208*'Unit cost and utilities'!$H$10-('Surv-rate CEA'!I207-'Surv-rate CEA'!I208)*'Unit cost and utilities'!$G$14</f>
        <v>0.72201871373354187</v>
      </c>
      <c r="N210" s="12">
        <f t="shared" si="91"/>
        <v>0.5103617565641595</v>
      </c>
      <c r="O210" s="12">
        <f>'Surv-rate CEA'!N208*'Unit cost and utilities'!$H$3+'Surv-rate CEA'!M208*'Unit cost and utilities'!$H$3+('Surv-rate CEA'!L207-'Surv-rate CEA'!L208)*'Unit cost and utilities'!$G$14</f>
        <v>92.724727512561628</v>
      </c>
      <c r="P210" s="12">
        <f t="shared" si="92"/>
        <v>65.542836923903351</v>
      </c>
      <c r="Q210" s="12">
        <f>O210-'Surv-rate CEA'!M208*'Unit cost and utilities'!$H$3-('Surv-rate CEA'!L207-'Surv-rate CEA'!L208)*'Unit cost and utilities'!$G$14</f>
        <v>90.405862442511193</v>
      </c>
      <c r="R210" s="12">
        <f t="shared" si="93"/>
        <v>63.903738064170803</v>
      </c>
      <c r="S210" s="12">
        <f>'Surv-rate CEA'!Q208*'Unit cost and utilities'!$H$11+'Surv-rate CEA'!P208*'Unit cost and utilities'!$H$11+('Surv-rate CEA'!O207-'Surv-rate CEA'!O208)*'Unit cost and utilities'!$G$14</f>
        <v>54.98765078322139</v>
      </c>
      <c r="T210" s="12">
        <f t="shared" si="94"/>
        <v>38.868236389532427</v>
      </c>
      <c r="U210" s="12">
        <f>S210-'Surv-rate CEA'!P208*'Unit cost and utilities'!$H$11-('Surv-rate CEA'!O207-'Surv-rate CEA'!O208)*'Unit cost and utilities'!$G$14</f>
        <v>0.72201871373354187</v>
      </c>
      <c r="V210" s="12">
        <f t="shared" si="95"/>
        <v>0.5103617565641595</v>
      </c>
      <c r="W210" s="12">
        <f>'Surv-rate CEA'!T208*'Unit cost and utilities'!$H$4+'Surv-rate CEA'!S208*'Unit cost and utilities'!$H$4+('Surv-rate CEA'!R207-'Surv-rate CEA'!R208)*'Unit cost and utilities'!$G$14</f>
        <v>92.724727512561628</v>
      </c>
      <c r="X210" s="12">
        <f t="shared" si="96"/>
        <v>65.542836923903351</v>
      </c>
      <c r="Y210" s="12">
        <f>W210-'Surv-rate CEA'!S208*'Unit cost and utilities'!$H$4-('Surv-rate CEA'!R207-'Surv-rate CEA'!R208)*'Unit cost and utilities'!$G$14</f>
        <v>90.405862442511193</v>
      </c>
      <c r="Z210" s="12">
        <f t="shared" si="97"/>
        <v>63.903738064170803</v>
      </c>
      <c r="AA210" s="12">
        <f>'Surv-rate CEA'!W208*'Unit cost and utilities'!$H$6+'Surv-rate CEA'!V208*'Unit cost and utilities'!$H$6+('Surv-rate CEA'!U207-'Surv-rate CEA'!U208)*'Unit cost and utilities'!$G$14</f>
        <v>58.738070839528376</v>
      </c>
      <c r="AB210" s="12">
        <f t="shared" si="98"/>
        <v>41.51923549991929</v>
      </c>
      <c r="AC210" s="12">
        <f>AA210-'Surv-rate CEA'!V208*'Unit cost and utilities'!$H$6-('Surv-rate CEA'!U207-'Surv-rate CEA'!U208)*'Unit cost and utilities'!$G$14</f>
        <v>2.3173458903302464</v>
      </c>
      <c r="AD210" s="12">
        <f t="shared" si="99"/>
        <v>1.6380250215954177</v>
      </c>
      <c r="AE210" s="12">
        <f>'Surv-rate CEA'!Z208*'Unit cost and utilities'!$H$12+'Surv-rate CEA'!Y208*'Unit cost and utilities'!$H$12+('Surv-rate CEA'!X207-'Surv-rate CEA'!X208)*'Unit cost and utilities'!$G$14</f>
        <v>54.98765078322139</v>
      </c>
      <c r="AF210" s="12">
        <f t="shared" si="100"/>
        <v>38.868236389532427</v>
      </c>
      <c r="AG210" s="12">
        <f>AE210-'Surv-rate CEA'!Y208*'Unit cost and utilities'!$H$12-('Surv-rate CEA'!X207-'Surv-rate CEA'!X208)*'Unit cost and utilities'!$G$14</f>
        <v>0.72201871373354187</v>
      </c>
      <c r="AH210" s="12">
        <f t="shared" si="101"/>
        <v>0.5103617565641595</v>
      </c>
      <c r="AI210" s="12">
        <f>'Surv-rate CEA'!AC208*'Unit cost and utilities'!$H$5+'Surv-rate CEA'!AB208*'Unit cost and utilities'!$H$5+('Surv-rate CEA'!AA207-'Surv-rate CEA'!AA208)*'Unit cost and utilities'!$G$14</f>
        <v>95.890185438260204</v>
      </c>
      <c r="AJ210" s="12">
        <f t="shared" si="102"/>
        <v>67.780353260475309</v>
      </c>
      <c r="AK210" s="12">
        <f>AI210-'Surv-rate CEA'!AB208*'Unit cost and utilities'!$H$5-('Surv-rate CEA'!AA207-'Surv-rate CEA'!AA208)*'Unit cost and utilities'!$G$14</f>
        <v>1.3124820924046374</v>
      </c>
      <c r="AL210" s="12">
        <f t="shared" si="103"/>
        <v>0.9277331091252522</v>
      </c>
      <c r="AM210" s="12">
        <f>'Surv-rate CEA'!AF208*'Unit cost and utilities'!$H$9+'Surv-rate CEA'!AE208*'Unit cost and utilities'!$H$9+('Surv-rate CEA'!AD207-'Surv-rate CEA'!AD208)*'Unit cost and utilities'!G217</f>
        <v>93.887271506004282</v>
      </c>
      <c r="AN210" s="12">
        <f t="shared" si="104"/>
        <v>66.364585700342232</v>
      </c>
      <c r="AO210" s="12">
        <f>AM210-'Surv-rate CEA'!AE208*'Unit cost and utilities'!$H$9-('Surv-rate CEA'!AD207-'Surv-rate CEA'!AD208)*'Unit cost and utilities'!G217</f>
        <v>1.7831718153800153</v>
      </c>
      <c r="AP210" s="12">
        <f t="shared" si="105"/>
        <v>1.2604419839025125</v>
      </c>
      <c r="AQ210" s="13">
        <f>'Surv-rate CEA'!AI208*'Unit cost and utilities'!$H$4+'Surv-rate CEA'!AH208*'Unit cost and utilities'!$H$4+('Surv-rate CEA'!AG207-'Surv-rate CEA'!AG208)*'Unit cost and utilities'!$G$14</f>
        <v>92.724727512561628</v>
      </c>
      <c r="AR210" s="12">
        <f t="shared" si="106"/>
        <v>65.542836923903351</v>
      </c>
      <c r="AS210" s="13">
        <f>AQ210-'Surv-rate CEA'!AH208*'Unit cost and utilities'!$H$4-('Surv-rate CEA'!AG207-'Surv-rate CEA'!AG208)*'Unit cost and utilities'!$G$14</f>
        <v>90.405862442511193</v>
      </c>
      <c r="AT210" s="12">
        <f t="shared" si="107"/>
        <v>63.903738064170803</v>
      </c>
      <c r="AU210" s="12">
        <f>'Surv-rate CEA'!AL208*'Unit cost and utilities'!$H$8+'Surv-rate CEA'!AK208*'Unit cost and utilities'!$H$8+('Surv-rate CEA'!AJ207-'Surv-rate CEA'!AJ208)*'Unit cost and utilities'!$G$14</f>
        <v>46.5607789000561</v>
      </c>
      <c r="AV210" s="12">
        <f t="shared" si="108"/>
        <v>32.91166898369017</v>
      </c>
      <c r="AW210" s="12">
        <f>AU210-'Surv-rate CEA'!AK208*'Unit cost and utilities'!$H$8-('Surv-rate CEA'!AJ207-'Surv-rate CEA'!AJ208)*'Unit cost and utilities'!$G$14</f>
        <v>2.6251238080198105</v>
      </c>
      <c r="AX210" s="12">
        <f t="shared" si="109"/>
        <v>1.8555790485422514</v>
      </c>
      <c r="AY210" s="12">
        <f>'Surv-rate CEA'!AO208*'Unit cost and utilities'!$H$5+'Surv-rate CEA'!AN208*'Unit cost and utilities'!$H$5+('Surv-rate CEA'!AM207-'Surv-rate CEA'!AM208)*'Unit cost and utilities'!$G$14</f>
        <v>95.890185438260204</v>
      </c>
      <c r="AZ210" s="12">
        <f t="shared" si="110"/>
        <v>67.780353260475309</v>
      </c>
      <c r="BA210" s="12">
        <f>AY210-'Surv-rate CEA'!AN208*'Unit cost and utilities'!$H$5-('Surv-rate CEA'!AM207-'Surv-rate CEA'!AM208)*'Unit cost and utilities'!$G$14</f>
        <v>1.3124820924046374</v>
      </c>
      <c r="BB210" s="12">
        <f t="shared" si="111"/>
        <v>0.9277331091252522</v>
      </c>
    </row>
    <row r="211" spans="1:54">
      <c r="A211" s="12">
        <v>206</v>
      </c>
      <c r="B211" s="12">
        <f t="shared" si="112"/>
        <v>11.794520547945206</v>
      </c>
      <c r="C211" s="12">
        <f>'Surv-rate CEA'!D209*'Unit cost and utilities'!$H$7+'Surv-rate CEA'!E209*'Unit cost and utilities'!$H$7+'Unit cost and utilities'!$G$14*('Surv-rate CEA'!C208-'Surv-rate CEA'!C209)</f>
        <v>61.099591013229656</v>
      </c>
      <c r="D211" s="12">
        <f t="shared" si="86"/>
        <v>43.115099492827099</v>
      </c>
      <c r="E211" s="12">
        <f>C211-'Surv-rate CEA'!E209*'Unit cost and utilities'!$H$7-'Unit cost and utilities'!$G$14*('Surv-rate CEA'!C208-'Surv-rate CEA'!C209)</f>
        <v>0.30272989856900479</v>
      </c>
      <c r="F211" s="12">
        <f t="shared" si="87"/>
        <v>0.21362221055505837</v>
      </c>
      <c r="G211" s="12">
        <f>'Surv-rate CEA'!G209*'Unit cost and utilities'!$H$4+'Surv-rate CEA'!H209*'Unit cost and utilities'!$H$4+('Surv-rate CEA'!F208-'Surv-rate CEA'!F209)*'Unit cost and utilities'!$G$14</f>
        <v>91.827724702142561</v>
      </c>
      <c r="H211" s="12">
        <f t="shared" si="88"/>
        <v>64.798494082809029</v>
      </c>
      <c r="I211" s="12">
        <f>G211-'Surv-rate CEA'!H209*'Unit cost and utilities'!$H$4-('Surv-rate CEA'!F208-'Surv-rate CEA'!F209)*'Unit cost and utilities'!$G$14</f>
        <v>0.24568249262313646</v>
      </c>
      <c r="J211" s="12">
        <f t="shared" si="89"/>
        <v>0.17336654693480205</v>
      </c>
      <c r="K211" s="12">
        <f>'Surv-rate CEA'!K209*'Unit cost and utilities'!$H$10+'Surv-rate CEA'!J209*'Unit cost and utilities'!$H$10+('Surv-rate CEA'!I208-'Surv-rate CEA'!I209)*'Unit cost and utilities'!$G$14</f>
        <v>54.482035309213117</v>
      </c>
      <c r="L211" s="12">
        <f t="shared" si="90"/>
        <v>38.445402562839142</v>
      </c>
      <c r="M211" s="12">
        <f>K211-'Surv-rate CEA'!J209*'Unit cost and utilities'!$H$10-('Surv-rate CEA'!I208-'Surv-rate CEA'!I209)*'Unit cost and utilities'!$G$14</f>
        <v>0.70669298333053021</v>
      </c>
      <c r="N211" s="12">
        <f t="shared" si="91"/>
        <v>0.49867990573916032</v>
      </c>
      <c r="O211" s="12">
        <f>'Surv-rate CEA'!N209*'Unit cost and utilities'!$H$3+'Surv-rate CEA'!M209*'Unit cost and utilities'!$H$3+('Surv-rate CEA'!L208-'Surv-rate CEA'!L209)*'Unit cost and utilities'!$G$14</f>
        <v>91.827724702142561</v>
      </c>
      <c r="P211" s="12">
        <f t="shared" si="92"/>
        <v>64.798494082809029</v>
      </c>
      <c r="Q211" s="12">
        <f>O211-'Surv-rate CEA'!M209*'Unit cost and utilities'!$H$3-('Surv-rate CEA'!L208-'Surv-rate CEA'!L209)*'Unit cost and utilities'!$G$14</f>
        <v>89.54197605927277</v>
      </c>
      <c r="R211" s="12">
        <f t="shared" si="93"/>
        <v>63.185549077471968</v>
      </c>
      <c r="S211" s="12">
        <f>'Surv-rate CEA'!Q209*'Unit cost and utilities'!$H$11+'Surv-rate CEA'!P209*'Unit cost and utilities'!$H$11+('Surv-rate CEA'!O208-'Surv-rate CEA'!O209)*'Unit cost and utilities'!$G$14</f>
        <v>54.482035309213117</v>
      </c>
      <c r="T211" s="12">
        <f t="shared" si="94"/>
        <v>38.445402562839142</v>
      </c>
      <c r="U211" s="12">
        <f>S211-'Surv-rate CEA'!P209*'Unit cost and utilities'!$H$11-('Surv-rate CEA'!O208-'Surv-rate CEA'!O209)*'Unit cost and utilities'!$G$14</f>
        <v>0.70669298333053021</v>
      </c>
      <c r="V211" s="12">
        <f t="shared" si="95"/>
        <v>0.49867990573916032</v>
      </c>
      <c r="W211" s="12">
        <f>'Surv-rate CEA'!T209*'Unit cost and utilities'!$H$4+'Surv-rate CEA'!S209*'Unit cost and utilities'!$H$4+('Surv-rate CEA'!R208-'Surv-rate CEA'!R209)*'Unit cost and utilities'!$G$14</f>
        <v>91.827724702142561</v>
      </c>
      <c r="X211" s="12">
        <f t="shared" si="96"/>
        <v>64.798494082809029</v>
      </c>
      <c r="Y211" s="12">
        <f>W211-'Surv-rate CEA'!S209*'Unit cost and utilities'!$H$4-('Surv-rate CEA'!R208-'Surv-rate CEA'!R209)*'Unit cost and utilities'!$G$14</f>
        <v>89.54197605927277</v>
      </c>
      <c r="Z211" s="12">
        <f t="shared" si="97"/>
        <v>63.185549077471968</v>
      </c>
      <c r="AA211" s="12">
        <f>'Surv-rate CEA'!W209*'Unit cost and utilities'!$H$6+'Surv-rate CEA'!V209*'Unit cost and utilities'!$H$6+('Surv-rate CEA'!U208-'Surv-rate CEA'!U209)*'Unit cost and utilities'!$G$14</f>
        <v>58.204019119538884</v>
      </c>
      <c r="AB211" s="12">
        <f t="shared" si="98"/>
        <v>41.071830982926933</v>
      </c>
      <c r="AC211" s="12">
        <f>AA211-'Surv-rate CEA'!V209*'Unit cost and utilities'!$H$6-('Surv-rate CEA'!U208-'Surv-rate CEA'!U209)*'Unit cost and utilities'!$G$14</f>
        <v>2.2728886503923462</v>
      </c>
      <c r="AD211" s="12">
        <f t="shared" si="99"/>
        <v>1.6038703152131553</v>
      </c>
      <c r="AE211" s="12">
        <f>'Surv-rate CEA'!Z209*'Unit cost and utilities'!$H$12+'Surv-rate CEA'!Y209*'Unit cost and utilities'!$H$12+('Surv-rate CEA'!X208-'Surv-rate CEA'!X209)*'Unit cost and utilities'!$G$14</f>
        <v>54.482035309213117</v>
      </c>
      <c r="AF211" s="12">
        <f t="shared" si="100"/>
        <v>38.445402562839142</v>
      </c>
      <c r="AG211" s="12">
        <f>AE211-'Surv-rate CEA'!Y209*'Unit cost and utilities'!$H$12-('Surv-rate CEA'!X208-'Surv-rate CEA'!X209)*'Unit cost and utilities'!$G$14</f>
        <v>0.70669298333053021</v>
      </c>
      <c r="AH211" s="12">
        <f t="shared" si="101"/>
        <v>0.49867990573916032</v>
      </c>
      <c r="AI211" s="12">
        <f>'Surv-rate CEA'!AC209*'Unit cost and utilities'!$H$5+'Surv-rate CEA'!AB209*'Unit cost and utilities'!$H$5+('Surv-rate CEA'!AA208-'Surv-rate CEA'!AA209)*'Unit cost and utilities'!$G$14</f>
        <v>94.969339808377939</v>
      </c>
      <c r="AJ211" s="12">
        <f t="shared" si="102"/>
        <v>67.01538368267849</v>
      </c>
      <c r="AK211" s="12">
        <f>AI211-'Surv-rate CEA'!AB209*'Unit cost and utilities'!$H$5-('Surv-rate CEA'!AA208-'Surv-rate CEA'!AA209)*'Unit cost and utilities'!$G$14</f>
        <v>1.2838809911184383</v>
      </c>
      <c r="AL211" s="12">
        <f t="shared" si="103"/>
        <v>0.90597425860076886</v>
      </c>
      <c r="AM211" s="12">
        <f>'Surv-rate CEA'!AF209*'Unit cost and utilities'!$H$9+'Surv-rate CEA'!AE209*'Unit cost and utilities'!$H$9+('Surv-rate CEA'!AD208-'Surv-rate CEA'!AD209)*'Unit cost and utilities'!G218</f>
        <v>93.127393476336863</v>
      </c>
      <c r="AN211" s="12">
        <f t="shared" si="104"/>
        <v>65.715609035263853</v>
      </c>
      <c r="AO211" s="12">
        <f>AM211-'Surv-rate CEA'!AE209*'Unit cost and utilities'!$H$9-('Surv-rate CEA'!AD208-'Surv-rate CEA'!AD209)*'Unit cost and utilities'!G218</f>
        <v>1.7481230705283792</v>
      </c>
      <c r="AP211" s="12">
        <f t="shared" si="105"/>
        <v>1.2335679971281279</v>
      </c>
      <c r="AQ211" s="13">
        <f>'Surv-rate CEA'!AI209*'Unit cost and utilities'!$H$4+'Surv-rate CEA'!AH209*'Unit cost and utilities'!$H$4+('Surv-rate CEA'!AG208-'Surv-rate CEA'!AG209)*'Unit cost and utilities'!$G$14</f>
        <v>91.827724702142561</v>
      </c>
      <c r="AR211" s="12">
        <f t="shared" si="106"/>
        <v>64.798494082809029</v>
      </c>
      <c r="AS211" s="13">
        <f>AQ211-'Surv-rate CEA'!AH209*'Unit cost and utilities'!$H$4-('Surv-rate CEA'!AG208-'Surv-rate CEA'!AG209)*'Unit cost and utilities'!$G$14</f>
        <v>89.54197605927277</v>
      </c>
      <c r="AT211" s="12">
        <f t="shared" si="107"/>
        <v>63.185549077471968</v>
      </c>
      <c r="AU211" s="12">
        <f>'Surv-rate CEA'!AL209*'Unit cost and utilities'!$H$8+'Surv-rate CEA'!AK209*'Unit cost and utilities'!$H$8+('Surv-rate CEA'!AJ208-'Surv-rate CEA'!AJ209)*'Unit cost and utilities'!$G$14</f>
        <v>46.120766051278324</v>
      </c>
      <c r="AV211" s="12">
        <f t="shared" si="108"/>
        <v>32.545249223611087</v>
      </c>
      <c r="AW211" s="12">
        <f>AU211-'Surv-rate CEA'!AK209*'Unit cost and utilities'!$H$8-('Surv-rate CEA'!AJ208-'Surv-rate CEA'!AJ209)*'Unit cost and utilities'!$G$14</f>
        <v>2.5753570911525445</v>
      </c>
      <c r="AX211" s="12">
        <f t="shared" si="109"/>
        <v>1.8173080273247229</v>
      </c>
      <c r="AY211" s="12">
        <f>'Surv-rate CEA'!AO209*'Unit cost and utilities'!$H$5+'Surv-rate CEA'!AN209*'Unit cost and utilities'!$H$5+('Surv-rate CEA'!AM208-'Surv-rate CEA'!AM209)*'Unit cost and utilities'!$G$14</f>
        <v>94.969339808377939</v>
      </c>
      <c r="AZ211" s="12">
        <f t="shared" si="110"/>
        <v>67.01538368267849</v>
      </c>
      <c r="BA211" s="12">
        <f>AY211-'Surv-rate CEA'!AN209*'Unit cost and utilities'!$H$5-('Surv-rate CEA'!AM208-'Surv-rate CEA'!AM209)*'Unit cost and utilities'!$G$14</f>
        <v>1.2838809911184383</v>
      </c>
      <c r="BB211" s="12">
        <f t="shared" si="111"/>
        <v>0.90597425860076886</v>
      </c>
    </row>
    <row r="212" spans="1:54">
      <c r="A212" s="12">
        <v>207</v>
      </c>
      <c r="B212" s="12">
        <f t="shared" si="112"/>
        <v>11.852054794520548</v>
      </c>
      <c r="C212" s="12">
        <f>'Surv-rate CEA'!D210*'Unit cost and utilities'!$H$7+'Surv-rate CEA'!E210*'Unit cost and utilities'!$H$7+'Unit cost and utilities'!$G$14*('Surv-rate CEA'!C209-'Surv-rate CEA'!C210)</f>
        <v>60.550605609738398</v>
      </c>
      <c r="D212" s="12">
        <f t="shared" si="86"/>
        <v>42.655103548277765</v>
      </c>
      <c r="E212" s="12">
        <f>C212-'Surv-rate CEA'!E210*'Unit cost and utilities'!$H$7-'Unit cost and utilities'!$G$14*('Surv-rate CEA'!C209-'Surv-rate CEA'!C210)</f>
        <v>0.29590056838588064</v>
      </c>
      <c r="F212" s="12">
        <f t="shared" si="87"/>
        <v>0.20844827656792309</v>
      </c>
      <c r="G212" s="12">
        <f>'Surv-rate CEA'!G210*'Unit cost and utilities'!$H$4+'Surv-rate CEA'!H210*'Unit cost and utilities'!$H$4+('Surv-rate CEA'!F209-'Surv-rate CEA'!F210)*'Unit cost and utilities'!$G$14</f>
        <v>90.94247511682893</v>
      </c>
      <c r="H212" s="12">
        <f t="shared" si="88"/>
        <v>64.064771177468188</v>
      </c>
      <c r="I212" s="12">
        <f>G212-'Surv-rate CEA'!H210*'Unit cost and utilities'!$H$4-('Surv-rate CEA'!F209-'Surv-rate CEA'!F210)*'Unit cost and utilities'!$G$14</f>
        <v>0.23969116605462792</v>
      </c>
      <c r="J212" s="12">
        <f t="shared" si="89"/>
        <v>0.16885135011801192</v>
      </c>
      <c r="K212" s="12">
        <f>'Surv-rate CEA'!K210*'Unit cost and utilities'!$H$10+'Surv-rate CEA'!J210*'Unit cost and utilities'!$H$10+('Surv-rate CEA'!I209-'Surv-rate CEA'!I210)*'Unit cost and utilities'!$G$14</f>
        <v>53.982786629323918</v>
      </c>
      <c r="L212" s="12">
        <f t="shared" si="90"/>
        <v>38.028378582031237</v>
      </c>
      <c r="M212" s="12">
        <f>K212-'Surv-rate CEA'!J210*'Unit cost and utilities'!$H$10-('Surv-rate CEA'!I209-'Surv-rate CEA'!I210)*'Unit cost and utilities'!$G$14</f>
        <v>0.691739272827947</v>
      </c>
      <c r="N212" s="12">
        <f t="shared" si="91"/>
        <v>0.4872983517466411</v>
      </c>
      <c r="O212" s="12">
        <f>'Surv-rate CEA'!N210*'Unit cost and utilities'!$H$3+'Surv-rate CEA'!M210*'Unit cost and utilities'!$H$3+('Surv-rate CEA'!L209-'Surv-rate CEA'!L210)*'Unit cost and utilities'!$G$14</f>
        <v>90.94247511682893</v>
      </c>
      <c r="P212" s="12">
        <f t="shared" si="92"/>
        <v>64.064771177468188</v>
      </c>
      <c r="Q212" s="12">
        <f>O212-'Surv-rate CEA'!M210*'Unit cost and utilities'!$H$3-('Surv-rate CEA'!L209-'Surv-rate CEA'!L210)*'Unit cost and utilities'!$G$14</f>
        <v>88.689223556468306</v>
      </c>
      <c r="R212" s="12">
        <f t="shared" si="93"/>
        <v>62.477459578192573</v>
      </c>
      <c r="S212" s="12">
        <f>'Surv-rate CEA'!Q210*'Unit cost and utilities'!$H$11+'Surv-rate CEA'!P210*'Unit cost and utilities'!$H$11+('Surv-rate CEA'!O209-'Surv-rate CEA'!O210)*'Unit cost and utilities'!$G$14</f>
        <v>53.982786629323918</v>
      </c>
      <c r="T212" s="12">
        <f t="shared" si="94"/>
        <v>38.028378582031237</v>
      </c>
      <c r="U212" s="12">
        <f>S212-'Surv-rate CEA'!P210*'Unit cost and utilities'!$H$11-('Surv-rate CEA'!O209-'Surv-rate CEA'!O210)*'Unit cost and utilities'!$G$14</f>
        <v>0.691739272827947</v>
      </c>
      <c r="V212" s="12">
        <f t="shared" si="95"/>
        <v>0.4872983517466411</v>
      </c>
      <c r="W212" s="12">
        <f>'Surv-rate CEA'!T210*'Unit cost and utilities'!$H$4+'Surv-rate CEA'!S210*'Unit cost and utilities'!$H$4+('Surv-rate CEA'!R209-'Surv-rate CEA'!R210)*'Unit cost and utilities'!$G$14</f>
        <v>90.94247511682893</v>
      </c>
      <c r="X212" s="12">
        <f t="shared" si="96"/>
        <v>64.064771177468188</v>
      </c>
      <c r="Y212" s="12">
        <f>W212-'Surv-rate CEA'!S210*'Unit cost and utilities'!$H$4-('Surv-rate CEA'!R209-'Surv-rate CEA'!R210)*'Unit cost and utilities'!$G$14</f>
        <v>88.689223556468306</v>
      </c>
      <c r="Z212" s="12">
        <f t="shared" si="97"/>
        <v>62.477459578192573</v>
      </c>
      <c r="AA212" s="12">
        <f>'Surv-rate CEA'!W210*'Unit cost and utilities'!$H$6+'Surv-rate CEA'!V210*'Unit cost and utilities'!$H$6+('Surv-rate CEA'!U209-'Surv-rate CEA'!U210)*'Unit cost and utilities'!$G$14</f>
        <v>57.676629516853978</v>
      </c>
      <c r="AB212" s="12">
        <f t="shared" si="98"/>
        <v>40.630520200137916</v>
      </c>
      <c r="AC212" s="12">
        <f>AA212-'Surv-rate CEA'!V210*'Unit cost and utilities'!$H$6-('Surv-rate CEA'!U209-'Surv-rate CEA'!U210)*'Unit cost and utilities'!$G$14</f>
        <v>2.2294153450851351</v>
      </c>
      <c r="AD212" s="12">
        <f t="shared" si="99"/>
        <v>1.5705200871092773</v>
      </c>
      <c r="AE212" s="12">
        <f>'Surv-rate CEA'!Z210*'Unit cost and utilities'!$H$12+'Surv-rate CEA'!Y210*'Unit cost and utilities'!$H$12+('Surv-rate CEA'!X209-'Surv-rate CEA'!X210)*'Unit cost and utilities'!$G$14</f>
        <v>53.982786629323918</v>
      </c>
      <c r="AF212" s="12">
        <f t="shared" si="100"/>
        <v>38.028378582031237</v>
      </c>
      <c r="AG212" s="12">
        <f>AE212-'Surv-rate CEA'!Y210*'Unit cost and utilities'!$H$12-('Surv-rate CEA'!X209-'Surv-rate CEA'!X210)*'Unit cost and utilities'!$G$14</f>
        <v>0.691739272827947</v>
      </c>
      <c r="AH212" s="12">
        <f t="shared" si="101"/>
        <v>0.4872983517466411</v>
      </c>
      <c r="AI212" s="12">
        <f>'Surv-rate CEA'!AC210*'Unit cost and utilities'!$H$5+'Surv-rate CEA'!AB210*'Unit cost and utilities'!$H$5+('Surv-rate CEA'!AA209-'Surv-rate CEA'!AA210)*'Unit cost and utilities'!$G$14</f>
        <v>94.060486817268369</v>
      </c>
      <c r="AJ212" s="12">
        <f t="shared" si="102"/>
        <v>66.261266334002102</v>
      </c>
      <c r="AK212" s="12">
        <f>AI212-'Surv-rate CEA'!AB210*'Unit cost and utilities'!$H$5-('Surv-rate CEA'!AA209-'Surv-rate CEA'!AA210)*'Unit cost and utilities'!$G$14</f>
        <v>1.2559910315971843</v>
      </c>
      <c r="AL212" s="12">
        <f t="shared" si="103"/>
        <v>0.88478764116390096</v>
      </c>
      <c r="AM212" s="12">
        <f>'Surv-rate CEA'!AF210*'Unit cost and utilities'!$H$9+'Surv-rate CEA'!AE210*'Unit cost and utilities'!$H$9+('Surv-rate CEA'!AD209-'Surv-rate CEA'!AD210)*'Unit cost and utilities'!G219</f>
        <v>92.376081331721011</v>
      </c>
      <c r="AN212" s="12">
        <f t="shared" si="104"/>
        <v>65.07468050748885</v>
      </c>
      <c r="AO212" s="12">
        <f>AM212-'Surv-rate CEA'!AE210*'Unit cost and utilities'!$H$9-('Surv-rate CEA'!AD209-'Surv-rate CEA'!AD210)*'Unit cost and utilities'!G219</f>
        <v>1.7138674020006306</v>
      </c>
      <c r="AP212" s="12">
        <f t="shared" si="105"/>
        <v>1.2073403851900886</v>
      </c>
      <c r="AQ212" s="13">
        <f>'Surv-rate CEA'!AI210*'Unit cost and utilities'!$H$4+'Surv-rate CEA'!AH210*'Unit cost and utilities'!$H$4+('Surv-rate CEA'!AG209-'Surv-rate CEA'!AG210)*'Unit cost and utilities'!$G$14</f>
        <v>90.94247511682893</v>
      </c>
      <c r="AR212" s="12">
        <f t="shared" si="106"/>
        <v>64.064771177468188</v>
      </c>
      <c r="AS212" s="13">
        <f>AQ212-'Surv-rate CEA'!AH210*'Unit cost and utilities'!$H$4-('Surv-rate CEA'!AG209-'Surv-rate CEA'!AG210)*'Unit cost and utilities'!$G$14</f>
        <v>88.689223556468306</v>
      </c>
      <c r="AT212" s="12">
        <f t="shared" si="107"/>
        <v>62.477459578192573</v>
      </c>
      <c r="AU212" s="12">
        <f>'Surv-rate CEA'!AL210*'Unit cost and utilities'!$H$8+'Surv-rate CEA'!AK210*'Unit cost and utilities'!$H$8+('Surv-rate CEA'!AJ209-'Surv-rate CEA'!AJ210)*'Unit cost and utilities'!$G$14</f>
        <v>45.686421545683714</v>
      </c>
      <c r="AV212" s="12">
        <f t="shared" si="108"/>
        <v>32.183972763898943</v>
      </c>
      <c r="AW212" s="12">
        <f>AU212-'Surv-rate CEA'!AK210*'Unit cost and utilities'!$H$8-('Surv-rate CEA'!AJ209-'Surv-rate CEA'!AJ210)*'Unit cost and utilities'!$G$14</f>
        <v>2.5266799191131248</v>
      </c>
      <c r="AX212" s="12">
        <f t="shared" si="109"/>
        <v>1.7799292426200073</v>
      </c>
      <c r="AY212" s="12">
        <f>'Surv-rate CEA'!AO210*'Unit cost and utilities'!$H$5+'Surv-rate CEA'!AN210*'Unit cost and utilities'!$H$5+('Surv-rate CEA'!AM209-'Surv-rate CEA'!AM210)*'Unit cost and utilities'!$G$14</f>
        <v>94.060486817268369</v>
      </c>
      <c r="AZ212" s="12">
        <f t="shared" si="110"/>
        <v>66.261266334002102</v>
      </c>
      <c r="BA212" s="12">
        <f>AY212-'Surv-rate CEA'!AN210*'Unit cost and utilities'!$H$5-('Surv-rate CEA'!AM209-'Surv-rate CEA'!AM210)*'Unit cost and utilities'!$G$14</f>
        <v>1.2559910315971843</v>
      </c>
      <c r="BB212" s="12">
        <f t="shared" si="111"/>
        <v>0.88478764116390096</v>
      </c>
    </row>
    <row r="213" spans="1:54">
      <c r="A213" s="12">
        <v>208</v>
      </c>
      <c r="B213" s="12">
        <f t="shared" si="112"/>
        <v>11.90958904109589</v>
      </c>
      <c r="C213" s="12">
        <f>'Surv-rate CEA'!D211*'Unit cost and utilities'!$H$7+'Surv-rate CEA'!E211*'Unit cost and utilities'!$H$7+'Unit cost and utilities'!$G$14*('Surv-rate CEA'!C210-'Surv-rate CEA'!C211)</f>
        <v>60.008395928711778</v>
      </c>
      <c r="D213" s="12">
        <f t="shared" si="86"/>
        <v>42.201311439896401</v>
      </c>
      <c r="E213" s="12">
        <f>C213-'Surv-rate CEA'!E211*'Unit cost and utilities'!$H$7-'Unit cost and utilities'!$G$14*('Surv-rate CEA'!C210-'Surv-rate CEA'!C211)</f>
        <v>0.28924642941405398</v>
      </c>
      <c r="F213" s="12">
        <f t="shared" si="87"/>
        <v>0.20341451328046767</v>
      </c>
      <c r="G213" s="12">
        <f>'Surv-rate CEA'!G211*'Unit cost and utilities'!$H$4+'Surv-rate CEA'!H211*'Unit cost and utilities'!$H$4+('Surv-rate CEA'!F210-'Surv-rate CEA'!F211)*'Unit cost and utilities'!$G$14</f>
        <v>90.068781991254085</v>
      </c>
      <c r="H213" s="12">
        <f t="shared" si="88"/>
        <v>63.341481820986317</v>
      </c>
      <c r="I213" s="12">
        <f>G213-'Surv-rate CEA'!H211*'Unit cost and utilities'!$H$4-('Surv-rate CEA'!F210-'Surv-rate CEA'!F211)*'Unit cost and utilities'!$G$14</f>
        <v>0.23386487669980149</v>
      </c>
      <c r="J213" s="12">
        <f t="shared" si="89"/>
        <v>0.16446706071240197</v>
      </c>
      <c r="K213" s="12">
        <f>'Surv-rate CEA'!K211*'Unit cost and utilities'!$H$10+'Surv-rate CEA'!J211*'Unit cost and utilities'!$H$10+('Surv-rate CEA'!I210-'Surv-rate CEA'!I211)*'Unit cost and utilities'!$G$14</f>
        <v>53.48980151683071</v>
      </c>
      <c r="L213" s="12">
        <f t="shared" si="90"/>
        <v>37.617065707799782</v>
      </c>
      <c r="M213" s="12">
        <f>K213-'Surv-rate CEA'!J211*'Unit cost and utilities'!$H$10-('Surv-rate CEA'!I210-'Surv-rate CEA'!I211)*'Unit cost and utilities'!$G$14</f>
        <v>0.67714737344146503</v>
      </c>
      <c r="N213" s="12">
        <f t="shared" si="91"/>
        <v>0.47620848308058689</v>
      </c>
      <c r="O213" s="12">
        <f>'Surv-rate CEA'!N211*'Unit cost and utilities'!$H$3+'Surv-rate CEA'!M211*'Unit cost and utilities'!$H$3+('Surv-rate CEA'!L210-'Surv-rate CEA'!L211)*'Unit cost and utilities'!$G$14</f>
        <v>90.068781991254085</v>
      </c>
      <c r="P213" s="12">
        <f t="shared" si="92"/>
        <v>63.341481820986317</v>
      </c>
      <c r="Q213" s="12">
        <f>O213-'Surv-rate CEA'!M211*'Unit cost and utilities'!$H$3-('Surv-rate CEA'!L210-'Surv-rate CEA'!L211)*'Unit cost and utilities'!$G$14</f>
        <v>87.847422600898867</v>
      </c>
      <c r="R213" s="12">
        <f t="shared" si="93"/>
        <v>61.779295763493884</v>
      </c>
      <c r="S213" s="12">
        <f>'Surv-rate CEA'!Q211*'Unit cost and utilities'!$H$11+'Surv-rate CEA'!P211*'Unit cost and utilities'!$H$11+('Surv-rate CEA'!O210-'Surv-rate CEA'!O211)*'Unit cost and utilities'!$G$14</f>
        <v>53.48980151683071</v>
      </c>
      <c r="T213" s="12">
        <f t="shared" si="94"/>
        <v>37.617065707799782</v>
      </c>
      <c r="U213" s="12">
        <f>S213-'Surv-rate CEA'!P211*'Unit cost and utilities'!$H$11-('Surv-rate CEA'!O210-'Surv-rate CEA'!O211)*'Unit cost and utilities'!$G$14</f>
        <v>0.67714737344146503</v>
      </c>
      <c r="V213" s="12">
        <f t="shared" si="95"/>
        <v>0.47620848308058689</v>
      </c>
      <c r="W213" s="12">
        <f>'Surv-rate CEA'!T211*'Unit cost and utilities'!$H$4+'Surv-rate CEA'!S211*'Unit cost and utilities'!$H$4+('Surv-rate CEA'!R210-'Surv-rate CEA'!R211)*'Unit cost and utilities'!$G$14</f>
        <v>90.068781991254085</v>
      </c>
      <c r="X213" s="12">
        <f t="shared" si="96"/>
        <v>63.341481820986317</v>
      </c>
      <c r="Y213" s="12">
        <f>W213-'Surv-rate CEA'!S211*'Unit cost and utilities'!$H$4-('Surv-rate CEA'!R210-'Surv-rate CEA'!R211)*'Unit cost and utilities'!$G$14</f>
        <v>87.847422600898867</v>
      </c>
      <c r="Z213" s="12">
        <f t="shared" si="97"/>
        <v>61.779295763493884</v>
      </c>
      <c r="AA213" s="12">
        <f>'Surv-rate CEA'!W211*'Unit cost and utilities'!$H$6+'Surv-rate CEA'!V211*'Unit cost and utilities'!$H$6+('Surv-rate CEA'!U210-'Surv-rate CEA'!U211)*'Unit cost and utilities'!$G$14</f>
        <v>57.155794881038837</v>
      </c>
      <c r="AB213" s="12">
        <f t="shared" si="98"/>
        <v>40.195200405539936</v>
      </c>
      <c r="AC213" s="12">
        <f>AA213-'Surv-rate CEA'!V211*'Unit cost and utilities'!$H$6-('Surv-rate CEA'!U210-'Surv-rate CEA'!U211)*'Unit cost and utilities'!$G$14</f>
        <v>2.1869011699275642</v>
      </c>
      <c r="AD213" s="12">
        <f t="shared" si="99"/>
        <v>1.5379530802660495</v>
      </c>
      <c r="AE213" s="12">
        <f>'Surv-rate CEA'!Z211*'Unit cost and utilities'!$H$12+'Surv-rate CEA'!Y211*'Unit cost and utilities'!$H$12+('Surv-rate CEA'!X210-'Surv-rate CEA'!X211)*'Unit cost and utilities'!$G$14</f>
        <v>53.48980151683071</v>
      </c>
      <c r="AF213" s="12">
        <f t="shared" si="100"/>
        <v>37.617065707799782</v>
      </c>
      <c r="AG213" s="12">
        <f>AE213-'Surv-rate CEA'!Y211*'Unit cost and utilities'!$H$12-('Surv-rate CEA'!X210-'Surv-rate CEA'!X211)*'Unit cost and utilities'!$G$14</f>
        <v>0.67714737344146503</v>
      </c>
      <c r="AH213" s="12">
        <f t="shared" si="101"/>
        <v>0.47620848308058689</v>
      </c>
      <c r="AI213" s="12">
        <f>'Surv-rate CEA'!AC211*'Unit cost and utilities'!$H$5+'Surv-rate CEA'!AB211*'Unit cost and utilities'!$H$5+('Surv-rate CEA'!AA210-'Surv-rate CEA'!AA211)*'Unit cost and utilities'!$G$14</f>
        <v>93.163426725732521</v>
      </c>
      <c r="AJ213" s="12">
        <f t="shared" si="102"/>
        <v>65.517811719734254</v>
      </c>
      <c r="AK213" s="12">
        <f>AI213-'Surv-rate CEA'!AB211*'Unit cost and utilities'!$H$5-('Surv-rate CEA'!AA210-'Surv-rate CEA'!AA211)*'Unit cost and utilities'!$G$14</f>
        <v>1.2287922641260414</v>
      </c>
      <c r="AL213" s="12">
        <f t="shared" si="103"/>
        <v>0.8641564939499915</v>
      </c>
      <c r="AM213" s="12">
        <f>'Surv-rate CEA'!AF211*'Unit cost and utilities'!$H$9+'Surv-rate CEA'!AE211*'Unit cost and utilities'!$H$9+('Surv-rate CEA'!AD210-'Surv-rate CEA'!AD211)*'Unit cost and utilities'!G220</f>
        <v>91.633209228392531</v>
      </c>
      <c r="AN213" s="12">
        <f t="shared" si="104"/>
        <v>64.441675886129588</v>
      </c>
      <c r="AO213" s="12">
        <f>AM213-'Surv-rate CEA'!AE211*'Unit cost and utilities'!$H$9-('Surv-rate CEA'!AD210-'Surv-rate CEA'!AD211)*'Unit cost and utilities'!G220</f>
        <v>1.6803844057682369</v>
      </c>
      <c r="AP213" s="12">
        <f t="shared" si="105"/>
        <v>1.1817417304540998</v>
      </c>
      <c r="AQ213" s="13">
        <f>'Surv-rate CEA'!AI211*'Unit cost and utilities'!$H$4+'Surv-rate CEA'!AH211*'Unit cost and utilities'!$H$4+('Surv-rate CEA'!AG210-'Surv-rate CEA'!AG211)*'Unit cost and utilities'!$G$14</f>
        <v>90.068781991254085</v>
      </c>
      <c r="AR213" s="12">
        <f t="shared" si="106"/>
        <v>63.341481820986317</v>
      </c>
      <c r="AS213" s="13">
        <f>AQ213-'Surv-rate CEA'!AH211*'Unit cost and utilities'!$H$4-('Surv-rate CEA'!AG210-'Surv-rate CEA'!AG211)*'Unit cost and utilities'!$G$14</f>
        <v>87.847422600898867</v>
      </c>
      <c r="AT213" s="12">
        <f t="shared" si="107"/>
        <v>61.779295763493884</v>
      </c>
      <c r="AU213" s="12">
        <f>'Surv-rate CEA'!AL211*'Unit cost and utilities'!$H$8+'Surv-rate CEA'!AK211*'Unit cost and utilities'!$H$8+('Surv-rate CEA'!AJ210-'Surv-rate CEA'!AJ211)*'Unit cost and utilities'!$G$14</f>
        <v>45.257651670966638</v>
      </c>
      <c r="AV213" s="12">
        <f t="shared" si="108"/>
        <v>31.827750494676689</v>
      </c>
      <c r="AW213" s="12">
        <f>AU213-'Surv-rate CEA'!AK211*'Unit cost and utilities'!$H$8-('Surv-rate CEA'!AJ210-'Surv-rate CEA'!AJ211)*'Unit cost and utilities'!$G$14</f>
        <v>2.4790650978850599</v>
      </c>
      <c r="AX213" s="12">
        <f t="shared" si="109"/>
        <v>1.7434193441849362</v>
      </c>
      <c r="AY213" s="12">
        <f>'Surv-rate CEA'!AO211*'Unit cost and utilities'!$H$5+'Surv-rate CEA'!AN211*'Unit cost and utilities'!$H$5+('Surv-rate CEA'!AM210-'Surv-rate CEA'!AM211)*'Unit cost and utilities'!$G$14</f>
        <v>93.163426725732521</v>
      </c>
      <c r="AZ213" s="12">
        <f t="shared" si="110"/>
        <v>65.517811719734254</v>
      </c>
      <c r="BA213" s="12">
        <f>AY213-'Surv-rate CEA'!AN211*'Unit cost and utilities'!$H$5-('Surv-rate CEA'!AM210-'Surv-rate CEA'!AM211)*'Unit cost and utilities'!$G$14</f>
        <v>1.2287922641260414</v>
      </c>
      <c r="BB213" s="12">
        <f t="shared" si="111"/>
        <v>0.8641564939499915</v>
      </c>
    </row>
    <row r="214" spans="1:54">
      <c r="A214" s="12">
        <v>209</v>
      </c>
      <c r="B214" s="12">
        <f t="shared" si="112"/>
        <v>11.967123287671233</v>
      </c>
      <c r="C214" s="12">
        <f>'Surv-rate CEA'!D212*'Unit cost and utilities'!$H$7+'Surv-rate CEA'!E212*'Unit cost and utilities'!$H$7+'Unit cost and utilities'!$G$14*('Surv-rate CEA'!C211-'Surv-rate CEA'!C212)</f>
        <v>59.472854059107469</v>
      </c>
      <c r="D214" s="12">
        <f t="shared" si="86"/>
        <v>41.753619555699224</v>
      </c>
      <c r="E214" s="12">
        <f>C214-'Surv-rate CEA'!E212*'Unit cost and utilities'!$H$7-'Unit cost and utilities'!$G$14*('Surv-rate CEA'!C211-'Surv-rate CEA'!C212)</f>
        <v>0.28276242600144608</v>
      </c>
      <c r="F214" s="12">
        <f t="shared" si="87"/>
        <v>0.19851670054672532</v>
      </c>
      <c r="G214" s="12">
        <f>'Surv-rate CEA'!G212*'Unit cost and utilities'!$H$4+'Surv-rate CEA'!H212*'Unit cost and utilities'!$H$4+('Surv-rate CEA'!F211-'Surv-rate CEA'!F212)*'Unit cost and utilities'!$G$14</f>
        <v>89.206452597234588</v>
      </c>
      <c r="H214" s="12">
        <f t="shared" si="88"/>
        <v>62.628443557738819</v>
      </c>
      <c r="I214" s="12">
        <f>G214-'Surv-rate CEA'!H212*'Unit cost and utilities'!$H$4-('Surv-rate CEA'!F211-'Surv-rate CEA'!F212)*'Unit cost and utilities'!$G$14</f>
        <v>0.22819854007614415</v>
      </c>
      <c r="J214" s="12">
        <f t="shared" si="89"/>
        <v>0.16020948004337793</v>
      </c>
      <c r="K214" s="12">
        <f>'Surv-rate CEA'!K212*'Unit cost and utilities'!$H$10+'Surv-rate CEA'!J212*'Unit cost and utilities'!$H$10+('Surv-rate CEA'!I211-'Surv-rate CEA'!I212)*'Unit cost and utilities'!$G$14</f>
        <v>53.002978807504455</v>
      </c>
      <c r="L214" s="12">
        <f t="shared" si="90"/>
        <v>37.211367227270777</v>
      </c>
      <c r="M214" s="12">
        <f>K214-'Surv-rate CEA'!J212*'Unit cost and utilities'!$H$10-('Surv-rate CEA'!I211-'Surv-rate CEA'!I212)*'Unit cost and utilities'!$G$14</f>
        <v>0.66290738986596143</v>
      </c>
      <c r="N214" s="12">
        <f t="shared" si="91"/>
        <v>0.46540196187013672</v>
      </c>
      <c r="O214" s="12">
        <f>'Surv-rate CEA'!N212*'Unit cost and utilities'!$H$3+'Surv-rate CEA'!M212*'Unit cost and utilities'!$H$3+('Surv-rate CEA'!L211-'Surv-rate CEA'!L212)*'Unit cost and utilities'!$G$14</f>
        <v>89.206452597234588</v>
      </c>
      <c r="P214" s="12">
        <f t="shared" si="92"/>
        <v>62.628443557738819</v>
      </c>
      <c r="Q214" s="12">
        <f>O214-'Surv-rate CEA'!M212*'Unit cost and utilities'!$H$3-('Surv-rate CEA'!L211-'Surv-rate CEA'!L212)*'Unit cost and utilities'!$G$14</f>
        <v>87.016394493700545</v>
      </c>
      <c r="R214" s="12">
        <f t="shared" si="93"/>
        <v>61.090887401968061</v>
      </c>
      <c r="S214" s="12">
        <f>'Surv-rate CEA'!Q212*'Unit cost and utilities'!$H$11+'Surv-rate CEA'!P212*'Unit cost and utilities'!$H$11+('Surv-rate CEA'!O211-'Surv-rate CEA'!O212)*'Unit cost and utilities'!$G$14</f>
        <v>53.002978807504455</v>
      </c>
      <c r="T214" s="12">
        <f t="shared" si="94"/>
        <v>37.211367227270777</v>
      </c>
      <c r="U214" s="12">
        <f>S214-'Surv-rate CEA'!P212*'Unit cost and utilities'!$H$11-('Surv-rate CEA'!O211-'Surv-rate CEA'!O212)*'Unit cost and utilities'!$G$14</f>
        <v>0.66290738986596143</v>
      </c>
      <c r="V214" s="12">
        <f t="shared" si="95"/>
        <v>0.46540196187013672</v>
      </c>
      <c r="W214" s="12">
        <f>'Surv-rate CEA'!T212*'Unit cost and utilities'!$H$4+'Surv-rate CEA'!S212*'Unit cost and utilities'!$H$4+('Surv-rate CEA'!R211-'Surv-rate CEA'!R212)*'Unit cost and utilities'!$G$14</f>
        <v>89.206452597234588</v>
      </c>
      <c r="X214" s="12">
        <f t="shared" si="96"/>
        <v>62.628443557738819</v>
      </c>
      <c r="Y214" s="12">
        <f>W214-'Surv-rate CEA'!S212*'Unit cost and utilities'!$H$4-('Surv-rate CEA'!R211-'Surv-rate CEA'!R212)*'Unit cost and utilities'!$G$14</f>
        <v>87.016394493700545</v>
      </c>
      <c r="Z214" s="12">
        <f t="shared" si="97"/>
        <v>61.090887401968061</v>
      </c>
      <c r="AA214" s="12">
        <f>'Surv-rate CEA'!W212*'Unit cost and utilities'!$H$6+'Surv-rate CEA'!V212*'Unit cost and utilities'!$H$6+('Surv-rate CEA'!U211-'Surv-rate CEA'!U212)*'Unit cost and utilities'!$G$14</f>
        <v>56.641410187497016</v>
      </c>
      <c r="AB214" s="12">
        <f t="shared" si="98"/>
        <v>39.765770946802093</v>
      </c>
      <c r="AC214" s="12">
        <f>AA214-'Surv-rate CEA'!V212*'Unit cost and utilities'!$H$6-('Surv-rate CEA'!U211-'Surv-rate CEA'!U212)*'Unit cost and utilities'!$G$14</f>
        <v>2.1453220247106923</v>
      </c>
      <c r="AD214" s="12">
        <f t="shared" si="99"/>
        <v>1.5061486633079353</v>
      </c>
      <c r="AE214" s="12">
        <f>'Surv-rate CEA'!Z212*'Unit cost and utilities'!$H$12+'Surv-rate CEA'!Y212*'Unit cost and utilities'!$H$12+('Surv-rate CEA'!X211-'Surv-rate CEA'!X212)*'Unit cost and utilities'!$G$14</f>
        <v>53.002978807504455</v>
      </c>
      <c r="AF214" s="12">
        <f t="shared" si="100"/>
        <v>37.211367227270777</v>
      </c>
      <c r="AG214" s="12">
        <f>AE214-'Surv-rate CEA'!Y212*'Unit cost and utilities'!$H$12-('Surv-rate CEA'!X211-'Surv-rate CEA'!X212)*'Unit cost and utilities'!$G$14</f>
        <v>0.66290738986596143</v>
      </c>
      <c r="AH214" s="12">
        <f t="shared" si="101"/>
        <v>0.46540196187013672</v>
      </c>
      <c r="AI214" s="12">
        <f>'Surv-rate CEA'!AC212*'Unit cost and utilities'!$H$5+'Surv-rate CEA'!AB212*'Unit cost and utilities'!$H$5+('Surv-rate CEA'!AA211-'Surv-rate CEA'!AA212)*'Unit cost and utilities'!$G$14</f>
        <v>92.277963874363508</v>
      </c>
      <c r="AJ214" s="12">
        <f t="shared" si="102"/>
        <v>64.784834323832243</v>
      </c>
      <c r="AK214" s="12">
        <f>AI214-'Surv-rate CEA'!AB212*'Unit cost and utilities'!$H$5-('Surv-rate CEA'!AA211-'Surv-rate CEA'!AA212)*'Unit cost and utilities'!$G$14</f>
        <v>1.2022653641694419</v>
      </c>
      <c r="AL214" s="12">
        <f t="shared" si="103"/>
        <v>0.844064597448687</v>
      </c>
      <c r="AM214" s="12">
        <f>'Surv-rate CEA'!AF212*'Unit cost and utilities'!$H$9+'Surv-rate CEA'!AE212*'Unit cost and utilities'!$H$9+('Surv-rate CEA'!AD211-'Surv-rate CEA'!AD212)*'Unit cost and utilities'!G221</f>
        <v>90.898653621286073</v>
      </c>
      <c r="AN214" s="12">
        <f t="shared" si="104"/>
        <v>63.816473271258012</v>
      </c>
      <c r="AO214" s="12">
        <f>AM214-'Surv-rate CEA'!AE212*'Unit cost and utilities'!$H$9-('Surv-rate CEA'!AD211-'Surv-rate CEA'!AD212)*'Unit cost and utilities'!G221</f>
        <v>1.6476542681300401</v>
      </c>
      <c r="AP214" s="12">
        <f t="shared" si="105"/>
        <v>1.1567551374355243</v>
      </c>
      <c r="AQ214" s="13">
        <f>'Surv-rate CEA'!AI212*'Unit cost and utilities'!$H$4+'Surv-rate CEA'!AH212*'Unit cost and utilities'!$H$4+('Surv-rate CEA'!AG211-'Surv-rate CEA'!AG212)*'Unit cost and utilities'!$G$14</f>
        <v>89.206452597234588</v>
      </c>
      <c r="AR214" s="12">
        <f t="shared" si="106"/>
        <v>62.628443557738819</v>
      </c>
      <c r="AS214" s="13">
        <f>AQ214-'Surv-rate CEA'!AH212*'Unit cost and utilities'!$H$4-('Surv-rate CEA'!AG211-'Surv-rate CEA'!AG212)*'Unit cost and utilities'!$G$14</f>
        <v>87.016394493700545</v>
      </c>
      <c r="AT214" s="12">
        <f t="shared" si="107"/>
        <v>61.090887401968061</v>
      </c>
      <c r="AU214" s="12">
        <f>'Surv-rate CEA'!AL212*'Unit cost and utilities'!$H$8+'Surv-rate CEA'!AK212*'Unit cost and utilities'!$H$8+('Surv-rate CEA'!AJ211-'Surv-rate CEA'!AJ212)*'Unit cost and utilities'!$G$14</f>
        <v>44.834364619542562</v>
      </c>
      <c r="AV214" s="12">
        <f t="shared" si="108"/>
        <v>31.476495166776189</v>
      </c>
      <c r="AW214" s="12">
        <f>AU214-'Surv-rate CEA'!AK212*'Unit cost and utilities'!$H$8-('Surv-rate CEA'!AJ211-'Surv-rate CEA'!AJ212)*'Unit cost and utilities'!$G$14</f>
        <v>2.4324861984744102</v>
      </c>
      <c r="AX214" s="12">
        <f t="shared" si="109"/>
        <v>1.7077556628549975</v>
      </c>
      <c r="AY214" s="12">
        <f>'Surv-rate CEA'!AO212*'Unit cost and utilities'!$H$5+'Surv-rate CEA'!AN212*'Unit cost and utilities'!$H$5+('Surv-rate CEA'!AM211-'Surv-rate CEA'!AM212)*'Unit cost and utilities'!$G$14</f>
        <v>92.277963874363508</v>
      </c>
      <c r="AZ214" s="12">
        <f t="shared" si="110"/>
        <v>64.784834323832243</v>
      </c>
      <c r="BA214" s="12">
        <f>AY214-'Surv-rate CEA'!AN212*'Unit cost and utilities'!$H$5-('Surv-rate CEA'!AM211-'Surv-rate CEA'!AM212)*'Unit cost and utilities'!$G$14</f>
        <v>1.2022653641694419</v>
      </c>
      <c r="BB214" s="12">
        <f t="shared" si="111"/>
        <v>0.844064597448687</v>
      </c>
    </row>
    <row r="215" spans="1:54">
      <c r="A215" s="12">
        <v>210</v>
      </c>
      <c r="B215" s="12">
        <f t="shared" si="112"/>
        <v>12.024657534246575</v>
      </c>
      <c r="C215" s="12">
        <f>'Surv-rate CEA'!D213*'Unit cost and utilities'!$H$7+'Surv-rate CEA'!E213*'Unit cost and utilities'!$H$7+'Unit cost and utilities'!$G$14*('Surv-rate CEA'!C212-'Surv-rate CEA'!C213)</f>
        <v>58.943874211186312</v>
      </c>
      <c r="D215" s="12">
        <f t="shared" si="86"/>
        <v>41.311926375881526</v>
      </c>
      <c r="E215" s="12">
        <f>C215-'Surv-rate CEA'!E213*'Unit cost and utilities'!$H$7-'Unit cost and utilities'!$G$14*('Surv-rate CEA'!C212-'Surv-rate CEA'!C213)</f>
        <v>0.27644366505990048</v>
      </c>
      <c r="F215" s="12">
        <f t="shared" si="87"/>
        <v>0.19375075851166404</v>
      </c>
      <c r="G215" s="12">
        <f>'Surv-rate CEA'!G213*'Unit cost and utilities'!$H$4+'Surv-rate CEA'!H213*'Unit cost and utilities'!$H$4+('Surv-rate CEA'!F212-'Surv-rate CEA'!F213)*'Unit cost and utilities'!$G$14</f>
        <v>88.355298145361331</v>
      </c>
      <c r="H215" s="12">
        <f t="shared" si="88"/>
        <v>61.925477765889894</v>
      </c>
      <c r="I215" s="12">
        <f>G215-'Surv-rate CEA'!H213*'Unit cost and utilities'!$H$4-('Surv-rate CEA'!F212-'Surv-rate CEA'!F213)*'Unit cost and utilities'!$G$14</f>
        <v>0.22268724535942686</v>
      </c>
      <c r="J215" s="12">
        <f t="shared" si="89"/>
        <v>0.15607455750491894</v>
      </c>
      <c r="K215" s="12">
        <f>'Surv-rate CEA'!K213*'Unit cost and utilities'!$H$10+'Surv-rate CEA'!J213*'Unit cost and utilities'!$H$10+('Surv-rate CEA'!I212-'Surv-rate CEA'!I213)*'Unit cost and utilities'!$G$14</f>
        <v>52.522219350445567</v>
      </c>
      <c r="L215" s="12">
        <f t="shared" si="90"/>
        <v>36.811188404913601</v>
      </c>
      <c r="M215" s="12">
        <f>K215-'Surv-rate CEA'!J213*'Unit cost and utilities'!$H$10-('Surv-rate CEA'!I212-'Surv-rate CEA'!I213)*'Unit cost and utilities'!$G$14</f>
        <v>0.64900972960114034</v>
      </c>
      <c r="N215" s="12">
        <f t="shared" si="91"/>
        <v>0.45487071430782811</v>
      </c>
      <c r="O215" s="12">
        <f>'Surv-rate CEA'!N213*'Unit cost and utilities'!$H$3+'Surv-rate CEA'!M213*'Unit cost and utilities'!$H$3+('Surv-rate CEA'!L212-'Surv-rate CEA'!L213)*'Unit cost and utilities'!$G$14</f>
        <v>88.355298145361331</v>
      </c>
      <c r="P215" s="12">
        <f t="shared" si="92"/>
        <v>61.925477765889894</v>
      </c>
      <c r="Q215" s="12">
        <f>O215-'Surv-rate CEA'!M213*'Unit cost and utilities'!$H$3-('Surv-rate CEA'!L212-'Surv-rate CEA'!L213)*'Unit cost and utilities'!$G$14</f>
        <v>86.195964084955762</v>
      </c>
      <c r="R215" s="12">
        <f t="shared" si="93"/>
        <v>60.41206774800073</v>
      </c>
      <c r="S215" s="12">
        <f>'Surv-rate CEA'!Q213*'Unit cost and utilities'!$H$11+'Surv-rate CEA'!P213*'Unit cost and utilities'!$H$11+('Surv-rate CEA'!O212-'Surv-rate CEA'!O213)*'Unit cost and utilities'!$G$14</f>
        <v>52.522219350445567</v>
      </c>
      <c r="T215" s="12">
        <f t="shared" si="94"/>
        <v>36.811188404913601</v>
      </c>
      <c r="U215" s="12">
        <f>S215-'Surv-rate CEA'!P213*'Unit cost and utilities'!$H$11-('Surv-rate CEA'!O212-'Surv-rate CEA'!O213)*'Unit cost and utilities'!$G$14</f>
        <v>0.64900972960114034</v>
      </c>
      <c r="V215" s="12">
        <f t="shared" si="95"/>
        <v>0.45487071430782811</v>
      </c>
      <c r="W215" s="12">
        <f>'Surv-rate CEA'!T213*'Unit cost and utilities'!$H$4+'Surv-rate CEA'!S213*'Unit cost and utilities'!$H$4+('Surv-rate CEA'!R212-'Surv-rate CEA'!R213)*'Unit cost and utilities'!$G$14</f>
        <v>88.355298145361331</v>
      </c>
      <c r="X215" s="12">
        <f t="shared" si="96"/>
        <v>61.925477765889894</v>
      </c>
      <c r="Y215" s="12">
        <f>W215-'Surv-rate CEA'!S213*'Unit cost and utilities'!$H$4-('Surv-rate CEA'!R212-'Surv-rate CEA'!R213)*'Unit cost and utilities'!$G$14</f>
        <v>86.195964084955762</v>
      </c>
      <c r="Z215" s="12">
        <f t="shared" si="97"/>
        <v>60.41206774800073</v>
      </c>
      <c r="AA215" s="12">
        <f>'Surv-rate CEA'!W213*'Unit cost and utilities'!$H$6+'Surv-rate CEA'!V213*'Unit cost and utilities'!$H$6+('Surv-rate CEA'!U212-'Surv-rate CEA'!U213)*'Unit cost and utilities'!$G$14</f>
        <v>56.133372487108858</v>
      </c>
      <c r="AB215" s="12">
        <f t="shared" si="98"/>
        <v>39.342133214875808</v>
      </c>
      <c r="AC215" s="12">
        <f>AA215-'Surv-rate CEA'!V213*'Unit cost and utilities'!$H$6-('Surv-rate CEA'!U212-'Surv-rate CEA'!U213)*'Unit cost and utilities'!$G$14</f>
        <v>2.1046544911974294</v>
      </c>
      <c r="AD215" s="12">
        <f t="shared" si="99"/>
        <v>1.4750868101322701</v>
      </c>
      <c r="AE215" s="12">
        <f>'Surv-rate CEA'!Z213*'Unit cost and utilities'!$H$12+'Surv-rate CEA'!Y213*'Unit cost and utilities'!$H$12+('Surv-rate CEA'!X212-'Surv-rate CEA'!X213)*'Unit cost and utilities'!$G$14</f>
        <v>52.522219350445567</v>
      </c>
      <c r="AF215" s="12">
        <f t="shared" si="100"/>
        <v>36.811188404913601</v>
      </c>
      <c r="AG215" s="12">
        <f>AE215-'Surv-rate CEA'!Y213*'Unit cost and utilities'!$H$12-('Surv-rate CEA'!X212-'Surv-rate CEA'!X213)*'Unit cost and utilities'!$G$14</f>
        <v>0.64900972960114034</v>
      </c>
      <c r="AH215" s="12">
        <f t="shared" si="101"/>
        <v>0.45487071430782811</v>
      </c>
      <c r="AI215" s="12">
        <f>'Surv-rate CEA'!AC213*'Unit cost and utilities'!$H$5+'Surv-rate CEA'!AB213*'Unit cost and utilities'!$H$5+('Surv-rate CEA'!AA212-'Surv-rate CEA'!AA213)*'Unit cost and utilities'!$G$14</f>
        <v>91.403906584475166</v>
      </c>
      <c r="AJ215" s="12">
        <f t="shared" si="102"/>
        <v>64.062152510653462</v>
      </c>
      <c r="AK215" s="12">
        <f>AI215-'Surv-rate CEA'!AB213*'Unit cost and utilities'!$H$5-('Surv-rate CEA'!AA212-'Surv-rate CEA'!AA213)*'Unit cost and utilities'!$G$14</f>
        <v>1.1763916106748584</v>
      </c>
      <c r="AL215" s="12">
        <f t="shared" si="103"/>
        <v>0.82449625613820554</v>
      </c>
      <c r="AM215" s="12">
        <f>'Surv-rate CEA'!AF213*'Unit cost and utilities'!$H$9+'Surv-rate CEA'!AE213*'Unit cost and utilities'!$H$9+('Surv-rate CEA'!AD212-'Surv-rate CEA'!AD213)*'Unit cost and utilities'!G222</f>
        <v>90.172293213599957</v>
      </c>
      <c r="AN215" s="12">
        <f t="shared" si="104"/>
        <v>63.198953041971571</v>
      </c>
      <c r="AO215" s="12">
        <f>AM215-'Surv-rate CEA'!AE213*'Unit cost and utilities'!$H$9-('Surv-rate CEA'!AD212-'Surv-rate CEA'!AD213)*'Unit cost and utilities'!G222</f>
        <v>1.6156577466916815</v>
      </c>
      <c r="AP215" s="12">
        <f t="shared" si="105"/>
        <v>1.132364215504559</v>
      </c>
      <c r="AQ215" s="13">
        <f>'Surv-rate CEA'!AI213*'Unit cost and utilities'!$H$4+'Surv-rate CEA'!AH213*'Unit cost and utilities'!$H$4+('Surv-rate CEA'!AG212-'Surv-rate CEA'!AG213)*'Unit cost and utilities'!$G$14</f>
        <v>88.355298145361331</v>
      </c>
      <c r="AR215" s="12">
        <f t="shared" si="106"/>
        <v>61.925477765889894</v>
      </c>
      <c r="AS215" s="13">
        <f>AQ215-'Surv-rate CEA'!AH213*'Unit cost and utilities'!$H$4-('Surv-rate CEA'!AG212-'Surv-rate CEA'!AG213)*'Unit cost and utilities'!$G$14</f>
        <v>86.195964084955762</v>
      </c>
      <c r="AT215" s="12">
        <f t="shared" si="107"/>
        <v>60.41206774800073</v>
      </c>
      <c r="AU215" s="12">
        <f>'Surv-rate CEA'!AL213*'Unit cost and utilities'!$H$8+'Surv-rate CEA'!AK213*'Unit cost and utilities'!$H$8+('Surv-rate CEA'!AJ212-'Surv-rate CEA'!AJ213)*'Unit cost and utilities'!$G$14</f>
        <v>44.41647044243949</v>
      </c>
      <c r="AV215" s="12">
        <f t="shared" si="108"/>
        <v>31.130121345948904</v>
      </c>
      <c r="AW215" s="12">
        <f>AU215-'Surv-rate CEA'!AK213*'Unit cost and utilities'!$H$8-('Surv-rate CEA'!AJ212-'Surv-rate CEA'!AJ213)*'Unit cost and utilities'!$G$14</f>
        <v>2.3869175328944534</v>
      </c>
      <c r="AX215" s="12">
        <f t="shared" si="109"/>
        <v>1.6729161885582788</v>
      </c>
      <c r="AY215" s="12">
        <f>'Surv-rate CEA'!AO213*'Unit cost and utilities'!$H$5+'Surv-rate CEA'!AN213*'Unit cost and utilities'!$H$5+('Surv-rate CEA'!AM212-'Surv-rate CEA'!AM213)*'Unit cost and utilities'!$G$14</f>
        <v>91.403906584475166</v>
      </c>
      <c r="AZ215" s="12">
        <f t="shared" si="110"/>
        <v>64.062152510653462</v>
      </c>
      <c r="BA215" s="12">
        <f>AY215-'Surv-rate CEA'!AN213*'Unit cost and utilities'!$H$5-('Surv-rate CEA'!AM212-'Surv-rate CEA'!AM213)*'Unit cost and utilities'!$G$14</f>
        <v>1.1763916106748584</v>
      </c>
      <c r="BB215" s="12">
        <f t="shared" si="111"/>
        <v>0.82449625613820554</v>
      </c>
    </row>
    <row r="216" spans="1:54">
      <c r="A216" s="12">
        <v>211</v>
      </c>
      <c r="B216" s="12">
        <f t="shared" si="112"/>
        <v>12.082191780821917</v>
      </c>
      <c r="C216" s="12">
        <f>'Surv-rate CEA'!D214*'Unit cost and utilities'!$H$7+'Surv-rate CEA'!E214*'Unit cost and utilities'!$H$7+'Unit cost and utilities'!$G$14*('Surv-rate CEA'!C213-'Surv-rate CEA'!C214)</f>
        <v>58.421352666625957</v>
      </c>
      <c r="D216" s="12">
        <f t="shared" si="86"/>
        <v>40.876132422843924</v>
      </c>
      <c r="E216" s="12">
        <f>C216-'Surv-rate CEA'!E214*'Unit cost and utilities'!$H$7-'Unit cost and utilities'!$G$14*('Surv-rate CEA'!C213-'Surv-rate CEA'!C214)</f>
        <v>0.27028541028889785</v>
      </c>
      <c r="F216" s="12">
        <f t="shared" si="87"/>
        <v>0.18911274249291984</v>
      </c>
      <c r="G216" s="12">
        <f>'Surv-rate CEA'!G214*'Unit cost and utilities'!$H$4+'Surv-rate CEA'!H214*'Unit cost and utilities'!$H$4+('Surv-rate CEA'!F213-'Surv-rate CEA'!F214)*'Unit cost and utilities'!$G$14</f>
        <v>87.515133689304193</v>
      </c>
      <c r="H216" s="12">
        <f t="shared" si="88"/>
        <v>61.232409562650552</v>
      </c>
      <c r="I216" s="12">
        <f>G216-'Surv-rate CEA'!H214*'Unit cost and utilities'!$H$4-('Surv-rate CEA'!F213-'Surv-rate CEA'!F214)*'Unit cost and utilities'!$G$14</f>
        <v>0.21732624885939367</v>
      </c>
      <c r="J216" s="12">
        <f t="shared" si="89"/>
        <v>0.15205838485166251</v>
      </c>
      <c r="K216" s="12">
        <f>'Surv-rate CEA'!K214*'Unit cost and utilities'!$H$10+'Surv-rate CEA'!J214*'Unit cost and utilities'!$H$10+('Surv-rate CEA'!I213-'Surv-rate CEA'!I214)*'Unit cost and utilities'!$G$14</f>
        <v>52.047425960294404</v>
      </c>
      <c r="L216" s="12">
        <f t="shared" si="90"/>
        <v>36.416436434833223</v>
      </c>
      <c r="M216" s="12">
        <f>K216-'Surv-rate CEA'!J214*'Unit cost and utilities'!$H$10-('Surv-rate CEA'!I213-'Surv-rate CEA'!I214)*'Unit cost and utilities'!$G$14</f>
        <v>0.63544509267601201</v>
      </c>
      <c r="N216" s="12">
        <f t="shared" si="91"/>
        <v>0.44460692144345587</v>
      </c>
      <c r="O216" s="12">
        <f>'Surv-rate CEA'!N214*'Unit cost and utilities'!$H$3+'Surv-rate CEA'!M214*'Unit cost and utilities'!$H$3+('Surv-rate CEA'!L213-'Surv-rate CEA'!L214)*'Unit cost and utilities'!$G$14</f>
        <v>87.515133689304193</v>
      </c>
      <c r="P216" s="12">
        <f t="shared" si="92"/>
        <v>61.232409562650552</v>
      </c>
      <c r="Q216" s="12">
        <f>O216-'Surv-rate CEA'!M214*'Unit cost and utilities'!$H$3-('Surv-rate CEA'!L213-'Surv-rate CEA'!L214)*'Unit cost and utilities'!$G$14</f>
        <v>85.3859596906305</v>
      </c>
      <c r="R216" s="12">
        <f t="shared" si="93"/>
        <v>59.742673458495261</v>
      </c>
      <c r="S216" s="12">
        <f>'Surv-rate CEA'!Q214*'Unit cost and utilities'!$H$11+'Surv-rate CEA'!P214*'Unit cost and utilities'!$H$11+('Surv-rate CEA'!O213-'Surv-rate CEA'!O214)*'Unit cost and utilities'!$G$14</f>
        <v>52.047425960294404</v>
      </c>
      <c r="T216" s="12">
        <f t="shared" si="94"/>
        <v>36.416436434833223</v>
      </c>
      <c r="U216" s="12">
        <f>S216-'Surv-rate CEA'!P214*'Unit cost and utilities'!$H$11-('Surv-rate CEA'!O213-'Surv-rate CEA'!O214)*'Unit cost and utilities'!$G$14</f>
        <v>0.63544509267601201</v>
      </c>
      <c r="V216" s="12">
        <f t="shared" si="95"/>
        <v>0.44460692144345587</v>
      </c>
      <c r="W216" s="12">
        <f>'Surv-rate CEA'!T214*'Unit cost and utilities'!$H$4+'Surv-rate CEA'!S214*'Unit cost and utilities'!$H$4+('Surv-rate CEA'!R213-'Surv-rate CEA'!R214)*'Unit cost and utilities'!$G$14</f>
        <v>87.515133689304193</v>
      </c>
      <c r="X216" s="12">
        <f t="shared" si="96"/>
        <v>61.232409562650552</v>
      </c>
      <c r="Y216" s="12">
        <f>W216-'Surv-rate CEA'!S214*'Unit cost and utilities'!$H$4-('Surv-rate CEA'!R213-'Surv-rate CEA'!R214)*'Unit cost and utilities'!$G$14</f>
        <v>85.3859596906305</v>
      </c>
      <c r="Z216" s="12">
        <f t="shared" si="97"/>
        <v>59.742673458495261</v>
      </c>
      <c r="AA216" s="12">
        <f>'Surv-rate CEA'!W214*'Unit cost and utilities'!$H$6+'Surv-rate CEA'!V214*'Unit cost and utilities'!$H$6+('Surv-rate CEA'!U213-'Surv-rate CEA'!U214)*'Unit cost and utilities'!$G$14</f>
        <v>55.631580857232045</v>
      </c>
      <c r="AB216" s="12">
        <f t="shared" si="98"/>
        <v>38.924190594981276</v>
      </c>
      <c r="AC216" s="12">
        <f>AA216-'Surv-rate CEA'!V214*'Unit cost and utilities'!$H$6-('Surv-rate CEA'!U213-'Surv-rate CEA'!U214)*'Unit cost and utilities'!$G$14</f>
        <v>2.0648758116056838</v>
      </c>
      <c r="AD216" s="12">
        <f t="shared" si="99"/>
        <v>1.4447480802706292</v>
      </c>
      <c r="AE216" s="12">
        <f>'Surv-rate CEA'!Z214*'Unit cost and utilities'!$H$12+'Surv-rate CEA'!Y214*'Unit cost and utilities'!$H$12+('Surv-rate CEA'!X213-'Surv-rate CEA'!X214)*'Unit cost and utilities'!$G$14</f>
        <v>52.047425960294404</v>
      </c>
      <c r="AF216" s="12">
        <f t="shared" si="100"/>
        <v>36.416436434833223</v>
      </c>
      <c r="AG216" s="12">
        <f>AE216-'Surv-rate CEA'!Y214*'Unit cost and utilities'!$H$12-('Surv-rate CEA'!X213-'Surv-rate CEA'!X214)*'Unit cost and utilities'!$G$14</f>
        <v>0.63544509267601201</v>
      </c>
      <c r="AH216" s="12">
        <f t="shared" si="101"/>
        <v>0.44460692144345587</v>
      </c>
      <c r="AI216" s="12">
        <f>'Surv-rate CEA'!AC214*'Unit cost and utilities'!$H$5+'Surv-rate CEA'!AB214*'Unit cost and utilities'!$H$5+('Surv-rate CEA'!AA213-'Surv-rate CEA'!AA214)*'Unit cost and utilities'!$G$14</f>
        <v>90.541067061815795</v>
      </c>
      <c r="AJ216" s="12">
        <f t="shared" si="102"/>
        <v>63.349588429481997</v>
      </c>
      <c r="AK216" s="12">
        <f>AI216-'Surv-rate CEA'!AB214*'Unit cost and utilities'!$H$5-('Surv-rate CEA'!AA213-'Surv-rate CEA'!AA214)*'Unit cost and utilities'!$G$14</f>
        <v>1.1511528652079823</v>
      </c>
      <c r="AL216" s="12">
        <f t="shared" si="103"/>
        <v>0.80543627987679844</v>
      </c>
      <c r="AM216" s="12">
        <f>'Surv-rate CEA'!AF214*'Unit cost and utilities'!$H$9+'Surv-rate CEA'!AE214*'Unit cost and utilities'!$H$9+('Surv-rate CEA'!AD213-'Surv-rate CEA'!AD214)*'Unit cost and utilities'!G223</f>
        <v>89.454008907654014</v>
      </c>
      <c r="AN216" s="12">
        <f t="shared" si="104"/>
        <v>62.588997805803515</v>
      </c>
      <c r="AO216" s="12">
        <f>AM216-'Surv-rate CEA'!AE214*'Unit cost and utilities'!$H$9-('Surv-rate CEA'!AD213-'Surv-rate CEA'!AD214)*'Unit cost and utilities'!G223</f>
        <v>1.5843761520216191</v>
      </c>
      <c r="AP216" s="12">
        <f t="shared" si="105"/>
        <v>1.1085530622201512</v>
      </c>
      <c r="AQ216" s="13">
        <f>'Surv-rate CEA'!AI214*'Unit cost and utilities'!$H$4+'Surv-rate CEA'!AH214*'Unit cost and utilities'!$H$4+('Surv-rate CEA'!AG213-'Surv-rate CEA'!AG214)*'Unit cost and utilities'!$G$14</f>
        <v>87.515133689304193</v>
      </c>
      <c r="AR216" s="12">
        <f t="shared" si="106"/>
        <v>61.232409562650552</v>
      </c>
      <c r="AS216" s="13">
        <f>AQ216-'Surv-rate CEA'!AH214*'Unit cost and utilities'!$H$4-('Surv-rate CEA'!AG213-'Surv-rate CEA'!AG214)*'Unit cost and utilities'!$G$14</f>
        <v>85.3859596906305</v>
      </c>
      <c r="AT216" s="12">
        <f t="shared" si="107"/>
        <v>59.742673458495261</v>
      </c>
      <c r="AU216" s="12">
        <f>'Surv-rate CEA'!AL214*'Unit cost and utilities'!$H$8+'Surv-rate CEA'!AK214*'Unit cost and utilities'!$H$8+('Surv-rate CEA'!AJ213-'Surv-rate CEA'!AJ214)*'Unit cost and utilities'!$G$14</f>
        <v>44.003881004463452</v>
      </c>
      <c r="AV216" s="12">
        <f t="shared" si="108"/>
        <v>30.788545368362424</v>
      </c>
      <c r="AW216" s="12">
        <f>AU216-'Surv-rate CEA'!AK214*'Unit cost and utilities'!$H$8-('Surv-rate CEA'!AJ213-'Surv-rate CEA'!AJ214)*'Unit cost and utilities'!$G$14</f>
        <v>2.3423341309856798</v>
      </c>
      <c r="AX216" s="12">
        <f t="shared" si="109"/>
        <v>1.6388795491107095</v>
      </c>
      <c r="AY216" s="12">
        <f>'Surv-rate CEA'!AO214*'Unit cost and utilities'!$H$5+'Surv-rate CEA'!AN214*'Unit cost and utilities'!$H$5+('Surv-rate CEA'!AM213-'Surv-rate CEA'!AM214)*'Unit cost and utilities'!$G$14</f>
        <v>90.541067061815795</v>
      </c>
      <c r="AZ216" s="12">
        <f t="shared" si="110"/>
        <v>63.349588429481997</v>
      </c>
      <c r="BA216" s="12">
        <f>AY216-'Surv-rate CEA'!AN214*'Unit cost and utilities'!$H$5-('Surv-rate CEA'!AM213-'Surv-rate CEA'!AM214)*'Unit cost and utilities'!$G$14</f>
        <v>1.1511528652079823</v>
      </c>
      <c r="BB216" s="12">
        <f t="shared" si="111"/>
        <v>0.80543627987679844</v>
      </c>
    </row>
    <row r="217" spans="1:54">
      <c r="A217" s="12">
        <v>212</v>
      </c>
      <c r="B217" s="12">
        <f t="shared" si="112"/>
        <v>12.139726027397261</v>
      </c>
      <c r="C217" s="12">
        <f>'Surv-rate CEA'!D215*'Unit cost and utilities'!$H$7+'Surv-rate CEA'!E215*'Unit cost and utilities'!$H$7+'Unit cost and utilities'!$G$14*('Surv-rate CEA'!C214-'Surv-rate CEA'!C215)</f>
        <v>57.905187730140732</v>
      </c>
      <c r="D217" s="12">
        <f t="shared" si="86"/>
        <v>40.446140212698985</v>
      </c>
      <c r="E217" s="12">
        <f>C217-'Surv-rate CEA'!E215*'Unit cost and utilities'!$H$7-'Unit cost and utilities'!$G$14*('Surv-rate CEA'!C214-'Surv-rate CEA'!C215)</f>
        <v>0.26428307662592498</v>
      </c>
      <c r="F217" s="12">
        <f t="shared" si="87"/>
        <v>0.18459883806734795</v>
      </c>
      <c r="G217" s="12">
        <f>'Surv-rate CEA'!G215*'Unit cost and utilities'!$H$4+'Surv-rate CEA'!H215*'Unit cost and utilities'!$H$4+('Surv-rate CEA'!F214-'Surv-rate CEA'!F215)*'Unit cost and utilities'!$G$14</f>
        <v>86.685778032875632</v>
      </c>
      <c r="H217" s="12">
        <f t="shared" si="88"/>
        <v>60.549067712280234</v>
      </c>
      <c r="I217" s="12">
        <f>G217-'Surv-rate CEA'!H215*'Unit cost and utilities'!$H$4-('Surv-rate CEA'!F214-'Surv-rate CEA'!F215)*'Unit cost and utilities'!$G$14</f>
        <v>0.21211096776328087</v>
      </c>
      <c r="J217" s="12">
        <f t="shared" si="89"/>
        <v>0.14815719073024206</v>
      </c>
      <c r="K217" s="12">
        <f>'Surv-rate CEA'!K215*'Unit cost and utilities'!$H$10+'Surv-rate CEA'!J215*'Unit cost and utilities'!$H$10+('Surv-rate CEA'!I214-'Surv-rate CEA'!I215)*'Unit cost and utilities'!$G$14</f>
        <v>51.578503370687685</v>
      </c>
      <c r="L217" s="12">
        <f t="shared" si="90"/>
        <v>36.02702039434233</v>
      </c>
      <c r="M217" s="12">
        <f>K217-'Surv-rate CEA'!J215*'Unit cost and utilities'!$H$10-('Surv-rate CEA'!I214-'Surv-rate CEA'!I215)*'Unit cost and utilities'!$G$14</f>
        <v>0.62220446175906341</v>
      </c>
      <c r="N217" s="12">
        <f t="shared" si="91"/>
        <v>0.43460301033053611</v>
      </c>
      <c r="O217" s="12">
        <f>'Surv-rate CEA'!N215*'Unit cost and utilities'!$H$3+'Surv-rate CEA'!M215*'Unit cost and utilities'!$H$3+('Surv-rate CEA'!L214-'Surv-rate CEA'!L215)*'Unit cost and utilities'!$G$14</f>
        <v>86.685778032875632</v>
      </c>
      <c r="P217" s="12">
        <f t="shared" si="92"/>
        <v>60.549067712280234</v>
      </c>
      <c r="Q217" s="12">
        <f>O217-'Surv-rate CEA'!M215*'Unit cost and utilities'!$H$3-('Surv-rate CEA'!L214-'Surv-rate CEA'!L215)*'Unit cost and utilities'!$G$14</f>
        <v>84.586213011734344</v>
      </c>
      <c r="R217" s="12">
        <f t="shared" si="93"/>
        <v>59.082544511863134</v>
      </c>
      <c r="S217" s="12">
        <f>'Surv-rate CEA'!Q215*'Unit cost and utilities'!$H$11+'Surv-rate CEA'!P215*'Unit cost and utilities'!$H$11+('Surv-rate CEA'!O214-'Surv-rate CEA'!O215)*'Unit cost and utilities'!$G$14</f>
        <v>51.578503370687685</v>
      </c>
      <c r="T217" s="12">
        <f t="shared" si="94"/>
        <v>36.02702039434233</v>
      </c>
      <c r="U217" s="12">
        <f>S217-'Surv-rate CEA'!P215*'Unit cost and utilities'!$H$11-('Surv-rate CEA'!O214-'Surv-rate CEA'!O215)*'Unit cost and utilities'!$G$14</f>
        <v>0.62220446175906341</v>
      </c>
      <c r="V217" s="12">
        <f t="shared" si="95"/>
        <v>0.43460301033053611</v>
      </c>
      <c r="W217" s="12">
        <f>'Surv-rate CEA'!T215*'Unit cost and utilities'!$H$4+'Surv-rate CEA'!S215*'Unit cost and utilities'!$H$4+('Surv-rate CEA'!R214-'Surv-rate CEA'!R215)*'Unit cost and utilities'!$G$14</f>
        <v>86.685778032875632</v>
      </c>
      <c r="X217" s="12">
        <f t="shared" si="96"/>
        <v>60.549067712280234</v>
      </c>
      <c r="Y217" s="12">
        <f>W217-'Surv-rate CEA'!S215*'Unit cost and utilities'!$H$4-('Surv-rate CEA'!R214-'Surv-rate CEA'!R215)*'Unit cost and utilities'!$G$14</f>
        <v>84.586213011734344</v>
      </c>
      <c r="Z217" s="12">
        <f t="shared" si="97"/>
        <v>59.082544511863134</v>
      </c>
      <c r="AA217" s="12">
        <f>'Surv-rate CEA'!W215*'Unit cost and utilities'!$H$6+'Surv-rate CEA'!V215*'Unit cost and utilities'!$H$6+('Surv-rate CEA'!U214-'Surv-rate CEA'!U215)*'Unit cost and utilities'!$G$14</f>
        <v>55.135936354115167</v>
      </c>
      <c r="AB217" s="12">
        <f t="shared" si="98"/>
        <v>38.511848419001225</v>
      </c>
      <c r="AC217" s="12">
        <f>AA217-'Surv-rate CEA'!V215*'Unit cost and utilities'!$H$6-('Surv-rate CEA'!U214-'Surv-rate CEA'!U215)*'Unit cost and utilities'!$G$14</f>
        <v>2.025963867840467</v>
      </c>
      <c r="AD217" s="12">
        <f t="shared" si="99"/>
        <v>1.4151135999492654</v>
      </c>
      <c r="AE217" s="12">
        <f>'Surv-rate CEA'!Z215*'Unit cost and utilities'!$H$12+'Surv-rate CEA'!Y215*'Unit cost and utilities'!$H$12+('Surv-rate CEA'!X214-'Surv-rate CEA'!X215)*'Unit cost and utilities'!$G$14</f>
        <v>51.578503370687685</v>
      </c>
      <c r="AF217" s="12">
        <f t="shared" si="100"/>
        <v>36.02702039434233</v>
      </c>
      <c r="AG217" s="12">
        <f>AE217-'Surv-rate CEA'!Y215*'Unit cost and utilities'!$H$12-('Surv-rate CEA'!X214-'Surv-rate CEA'!X215)*'Unit cost and utilities'!$G$14</f>
        <v>0.62220446175906341</v>
      </c>
      <c r="AH217" s="12">
        <f t="shared" si="101"/>
        <v>0.43460301033053611</v>
      </c>
      <c r="AI217" s="12">
        <f>'Surv-rate CEA'!AC215*'Unit cost and utilities'!$H$5+'Surv-rate CEA'!AB215*'Unit cost and utilities'!$H$5+('Surv-rate CEA'!AA214-'Surv-rate CEA'!AA215)*'Unit cost and utilities'!$G$14</f>
        <v>89.689261302952758</v>
      </c>
      <c r="AJ217" s="12">
        <f t="shared" si="102"/>
        <v>62.646967921742863</v>
      </c>
      <c r="AK217" s="12">
        <f>AI217-'Surv-rate CEA'!AB215*'Unit cost and utilities'!$H$5-('Surv-rate CEA'!AA214-'Surv-rate CEA'!AA215)*'Unit cost and utilities'!$G$14</f>
        <v>1.1265315518781072</v>
      </c>
      <c r="AL217" s="12">
        <f t="shared" si="103"/>
        <v>0.78686996601471115</v>
      </c>
      <c r="AM217" s="12">
        <f>'Surv-rate CEA'!AF215*'Unit cost and utilities'!$H$9+'Surv-rate CEA'!AE215*'Unit cost and utilities'!$H$9+('Surv-rate CEA'!AD214-'Surv-rate CEA'!AD215)*'Unit cost and utilities'!G224</f>
        <v>88.743683756999644</v>
      </c>
      <c r="AN217" s="12">
        <f t="shared" si="104"/>
        <v>61.986492349436027</v>
      </c>
      <c r="AO217" s="12">
        <f>AM217-'Surv-rate CEA'!AE215*'Unit cost and utilities'!$H$9-('Surv-rate CEA'!AD214-'Surv-rate CEA'!AD215)*'Unit cost and utilities'!G224</f>
        <v>1.55379132995769</v>
      </c>
      <c r="AP217" s="12">
        <f t="shared" si="105"/>
        <v>1.0853062472679429</v>
      </c>
      <c r="AQ217" s="13">
        <f>'Surv-rate CEA'!AI215*'Unit cost and utilities'!$H$4+'Surv-rate CEA'!AH215*'Unit cost and utilities'!$H$4+('Surv-rate CEA'!AG214-'Surv-rate CEA'!AG215)*'Unit cost and utilities'!$G$14</f>
        <v>86.685778032875632</v>
      </c>
      <c r="AR217" s="12">
        <f t="shared" si="106"/>
        <v>60.549067712280234</v>
      </c>
      <c r="AS217" s="13">
        <f>AQ217-'Surv-rate CEA'!AH215*'Unit cost and utilities'!$H$4-('Surv-rate CEA'!AG214-'Surv-rate CEA'!AG215)*'Unit cost and utilities'!$G$14</f>
        <v>84.586213011734344</v>
      </c>
      <c r="AT217" s="12">
        <f t="shared" si="107"/>
        <v>59.082544511863134</v>
      </c>
      <c r="AU217" s="12">
        <f>'Surv-rate CEA'!AL215*'Unit cost and utilities'!$H$8+'Surv-rate CEA'!AK215*'Unit cost and utilities'!$H$8+('Surv-rate CEA'!AJ214-'Surv-rate CEA'!AJ215)*'Unit cost and utilities'!$G$14</f>
        <v>43.596509940677414</v>
      </c>
      <c r="AV217" s="12">
        <f t="shared" si="108"/>
        <v>30.451685297397418</v>
      </c>
      <c r="AW217" s="12">
        <f>AU217-'Surv-rate CEA'!AK215*'Unit cost and utilities'!$H$8-('Surv-rate CEA'!AJ214-'Surv-rate CEA'!AJ215)*'Unit cost and utilities'!$G$14</f>
        <v>2.2987117180352437</v>
      </c>
      <c r="AX217" s="12">
        <f t="shared" si="109"/>
        <v>1.6056249897594743</v>
      </c>
      <c r="AY217" s="12">
        <f>'Surv-rate CEA'!AO215*'Unit cost and utilities'!$H$5+'Surv-rate CEA'!AN215*'Unit cost and utilities'!$H$5+('Surv-rate CEA'!AM214-'Surv-rate CEA'!AM215)*'Unit cost and utilities'!$G$14</f>
        <v>89.689261302952758</v>
      </c>
      <c r="AZ217" s="12">
        <f t="shared" si="110"/>
        <v>62.646967921742863</v>
      </c>
      <c r="BA217" s="12">
        <f>AY217-'Surv-rate CEA'!AN215*'Unit cost and utilities'!$H$5-('Surv-rate CEA'!AM214-'Surv-rate CEA'!AM215)*'Unit cost and utilities'!$G$14</f>
        <v>1.1265315518781072</v>
      </c>
      <c r="BB217" s="12">
        <f t="shared" si="111"/>
        <v>0.78686996601471115</v>
      </c>
    </row>
    <row r="218" spans="1:54">
      <c r="A218" s="12">
        <v>213</v>
      </c>
      <c r="B218" s="12">
        <f t="shared" si="112"/>
        <v>12.197260273972603</v>
      </c>
      <c r="C218" s="12">
        <f>'Surv-rate CEA'!D216*'Unit cost and utilities'!$H$7+'Surv-rate CEA'!E216*'Unit cost and utilities'!$H$7+'Unit cost and utilities'!$G$14*('Surv-rate CEA'!C215-'Surv-rate CEA'!C216)</f>
        <v>57.39527968229838</v>
      </c>
      <c r="D218" s="12">
        <f t="shared" si="86"/>
        <v>40.021854208027676</v>
      </c>
      <c r="E218" s="12">
        <f>C218-'Surv-rate CEA'!E216*'Unit cost and utilities'!$H$7-'Unit cost and utilities'!$G$14*('Surv-rate CEA'!C215-'Surv-rate CEA'!C216)</f>
        <v>0.258432224911612</v>
      </c>
      <c r="F218" s="12">
        <f t="shared" si="87"/>
        <v>0.18020535635195589</v>
      </c>
      <c r="G218" s="12">
        <f>'Surv-rate CEA'!G216*'Unit cost and utilities'!$H$4+'Surv-rate CEA'!H216*'Unit cost and utilities'!$H$4+('Surv-rate CEA'!F215-'Surv-rate CEA'!F216)*'Unit cost and utilities'!$G$14</f>
        <v>85.867053639666779</v>
      </c>
      <c r="H218" s="12">
        <f t="shared" si="88"/>
        <v>59.875284536674634</v>
      </c>
      <c r="I218" s="12">
        <f>G218-'Surv-rate CEA'!H216*'Unit cost and utilities'!$H$4-('Surv-rate CEA'!F215-'Surv-rate CEA'!F216)*'Unit cost and utilities'!$G$14</f>
        <v>0.20703697413467204</v>
      </c>
      <c r="J218" s="12">
        <f t="shared" si="89"/>
        <v>0.14436733543864194</v>
      </c>
      <c r="K218" s="12">
        <f>'Surv-rate CEA'!K216*'Unit cost and utilities'!$H$10+'Surv-rate CEA'!J216*'Unit cost and utilities'!$H$10+('Surv-rate CEA'!I215-'Surv-rate CEA'!I216)*'Unit cost and utilities'!$G$14</f>
        <v>51.115358189117025</v>
      </c>
      <c r="L218" s="12">
        <f t="shared" si="90"/>
        <v>35.642851198909504</v>
      </c>
      <c r="M218" s="12">
        <f>K218-'Surv-rate CEA'!J216*'Unit cost and utilities'!$H$10-('Surv-rate CEA'!I215-'Surv-rate CEA'!I216)*'Unit cost and utilities'!$G$14</f>
        <v>0.60927909263411406</v>
      </c>
      <c r="N218" s="12">
        <f t="shared" si="91"/>
        <v>0.42485164550774829</v>
      </c>
      <c r="O218" s="12">
        <f>'Surv-rate CEA'!N216*'Unit cost and utilities'!$H$3+'Surv-rate CEA'!M216*'Unit cost and utilities'!$H$3+('Surv-rate CEA'!L215-'Surv-rate CEA'!L216)*'Unit cost and utilities'!$G$14</f>
        <v>85.867053639666779</v>
      </c>
      <c r="P218" s="12">
        <f t="shared" si="92"/>
        <v>59.875284536674634</v>
      </c>
      <c r="Q218" s="12">
        <f>O218-'Surv-rate CEA'!M216*'Unit cost and utilities'!$H$3-('Surv-rate CEA'!L215-'Surv-rate CEA'!L216)*'Unit cost and utilities'!$G$14</f>
        <v>83.796559055654896</v>
      </c>
      <c r="R218" s="12">
        <f t="shared" si="93"/>
        <v>58.431524129224414</v>
      </c>
      <c r="S218" s="12">
        <f>'Surv-rate CEA'!Q216*'Unit cost and utilities'!$H$11+'Surv-rate CEA'!P216*'Unit cost and utilities'!$H$11+('Surv-rate CEA'!O215-'Surv-rate CEA'!O216)*'Unit cost and utilities'!$G$14</f>
        <v>51.115358189117025</v>
      </c>
      <c r="T218" s="12">
        <f t="shared" si="94"/>
        <v>35.642851198909504</v>
      </c>
      <c r="U218" s="12">
        <f>S218-'Surv-rate CEA'!P216*'Unit cost and utilities'!$H$11-('Surv-rate CEA'!O215-'Surv-rate CEA'!O216)*'Unit cost and utilities'!$G$14</f>
        <v>0.60927909263411406</v>
      </c>
      <c r="V218" s="12">
        <f t="shared" si="95"/>
        <v>0.42485164550774829</v>
      </c>
      <c r="W218" s="12">
        <f>'Surv-rate CEA'!T216*'Unit cost and utilities'!$H$4+'Surv-rate CEA'!S216*'Unit cost and utilities'!$H$4+('Surv-rate CEA'!R215-'Surv-rate CEA'!R216)*'Unit cost and utilities'!$G$14</f>
        <v>85.867053639666779</v>
      </c>
      <c r="X218" s="12">
        <f t="shared" si="96"/>
        <v>59.875284536674634</v>
      </c>
      <c r="Y218" s="12">
        <f>W218-'Surv-rate CEA'!S216*'Unit cost and utilities'!$H$4-('Surv-rate CEA'!R215-'Surv-rate CEA'!R216)*'Unit cost and utilities'!$G$14</f>
        <v>83.796559055654896</v>
      </c>
      <c r="Z218" s="12">
        <f t="shared" si="97"/>
        <v>58.431524129224414</v>
      </c>
      <c r="AA218" s="12">
        <f>'Surv-rate CEA'!W216*'Unit cost and utilities'!$H$6+'Surv-rate CEA'!V216*'Unit cost and utilities'!$H$6+('Surv-rate CEA'!U215-'Surv-rate CEA'!U216)*'Unit cost and utilities'!$G$14</f>
        <v>54.646341966553727</v>
      </c>
      <c r="AB218" s="12">
        <f t="shared" si="98"/>
        <v>38.105013919149137</v>
      </c>
      <c r="AC218" s="12">
        <f>AA218-'Surv-rate CEA'!V216*'Unit cost and utilities'!$H$6-('Surv-rate CEA'!U215-'Surv-rate CEA'!U216)*'Unit cost and utilities'!$G$14</f>
        <v>1.9878971614476826</v>
      </c>
      <c r="AD218" s="12">
        <f t="shared" si="99"/>
        <v>1.3861650438223854</v>
      </c>
      <c r="AE218" s="12">
        <f>'Surv-rate CEA'!Z216*'Unit cost and utilities'!$H$12+'Surv-rate CEA'!Y216*'Unit cost and utilities'!$H$12+('Surv-rate CEA'!X215-'Surv-rate CEA'!X216)*'Unit cost and utilities'!$G$14</f>
        <v>51.115358189117025</v>
      </c>
      <c r="AF218" s="12">
        <f t="shared" si="100"/>
        <v>35.642851198909504</v>
      </c>
      <c r="AG218" s="12">
        <f>AE218-'Surv-rate CEA'!Y216*'Unit cost and utilities'!$H$12-('Surv-rate CEA'!X215-'Surv-rate CEA'!X216)*'Unit cost and utilities'!$G$14</f>
        <v>0.60927909263411406</v>
      </c>
      <c r="AH218" s="12">
        <f t="shared" si="101"/>
        <v>0.42485164550774829</v>
      </c>
      <c r="AI218" s="12">
        <f>'Surv-rate CEA'!AC216*'Unit cost and utilities'!$H$5+'Surv-rate CEA'!AB216*'Unit cost and utilities'!$H$5+('Surv-rate CEA'!AA215-'Surv-rate CEA'!AA216)*'Unit cost and utilities'!$G$14</f>
        <v>88.84830900433991</v>
      </c>
      <c r="AJ218" s="12">
        <f t="shared" si="102"/>
        <v>61.954120430885759</v>
      </c>
      <c r="AK218" s="12">
        <f>AI218-'Surv-rate CEA'!AB216*'Unit cost and utilities'!$H$5-('Surv-rate CEA'!AA215-'Surv-rate CEA'!AA216)*'Unit cost and utilities'!$G$14</f>
        <v>1.1025106380220819</v>
      </c>
      <c r="AL218" s="12">
        <f t="shared" si="103"/>
        <v>0.7687830821970546</v>
      </c>
      <c r="AM218" s="12">
        <f>'Surv-rate CEA'!AF216*'Unit cost and utilities'!$H$9+'Surv-rate CEA'!AE216*'Unit cost and utilities'!$H$9+('Surv-rate CEA'!AD215-'Surv-rate CEA'!AD216)*'Unit cost and utilities'!G225</f>
        <v>88.041202919754539</v>
      </c>
      <c r="AN218" s="12">
        <f t="shared" si="104"/>
        <v>61.391323590684102</v>
      </c>
      <c r="AO218" s="12">
        <f>AM218-'Surv-rate CEA'!AE216*'Unit cost and utilities'!$H$9-('Surv-rate CEA'!AD215-'Surv-rate CEA'!AD216)*'Unit cost and utilities'!G225</f>
        <v>1.5238856445383391</v>
      </c>
      <c r="AP218" s="12">
        <f t="shared" si="105"/>
        <v>1.0626087969779436</v>
      </c>
      <c r="AQ218" s="13">
        <f>'Surv-rate CEA'!AI216*'Unit cost and utilities'!$H$4+'Surv-rate CEA'!AH216*'Unit cost and utilities'!$H$4+('Surv-rate CEA'!AG215-'Surv-rate CEA'!AG216)*'Unit cost and utilities'!$G$14</f>
        <v>85.867053639666779</v>
      </c>
      <c r="AR218" s="12">
        <f t="shared" si="106"/>
        <v>59.875284536674634</v>
      </c>
      <c r="AS218" s="13">
        <f>AQ218-'Surv-rate CEA'!AH216*'Unit cost and utilities'!$H$4-('Surv-rate CEA'!AG215-'Surv-rate CEA'!AG216)*'Unit cost and utilities'!$G$14</f>
        <v>83.796559055654896</v>
      </c>
      <c r="AT218" s="12">
        <f t="shared" si="107"/>
        <v>58.431524129224414</v>
      </c>
      <c r="AU218" s="12">
        <f>'Surv-rate CEA'!AL216*'Unit cost and utilities'!$H$8+'Surv-rate CEA'!AK216*'Unit cost and utilities'!$H$8+('Surv-rate CEA'!AJ215-'Surv-rate CEA'!AJ216)*'Unit cost and utilities'!$G$14</f>
        <v>43.194272614013677</v>
      </c>
      <c r="AV218" s="12">
        <f t="shared" si="108"/>
        <v>30.119460881606628</v>
      </c>
      <c r="AW218" s="12">
        <f>AU218-'Surv-rate CEA'!AK216*'Unit cost and utilities'!$H$8-('Surv-rate CEA'!AJ215-'Surv-rate CEA'!AJ216)*'Unit cost and utilities'!$G$14</f>
        <v>2.2560266931706687</v>
      </c>
      <c r="AX218" s="12">
        <f t="shared" si="109"/>
        <v>1.5731323534493078</v>
      </c>
      <c r="AY218" s="12">
        <f>'Surv-rate CEA'!AO216*'Unit cost and utilities'!$H$5+'Surv-rate CEA'!AN216*'Unit cost and utilities'!$H$5+('Surv-rate CEA'!AM215-'Surv-rate CEA'!AM216)*'Unit cost and utilities'!$G$14</f>
        <v>88.84830900433991</v>
      </c>
      <c r="AZ218" s="12">
        <f t="shared" si="110"/>
        <v>61.954120430885759</v>
      </c>
      <c r="BA218" s="12">
        <f>AY218-'Surv-rate CEA'!AN216*'Unit cost and utilities'!$H$5-('Surv-rate CEA'!AM215-'Surv-rate CEA'!AM216)*'Unit cost and utilities'!$G$14</f>
        <v>1.1025106380220819</v>
      </c>
      <c r="BB218" s="12">
        <f t="shared" si="111"/>
        <v>0.7687830821970546</v>
      </c>
    </row>
    <row r="219" spans="1:54">
      <c r="A219" s="12">
        <v>214</v>
      </c>
      <c r="B219" s="12">
        <f t="shared" si="112"/>
        <v>12.254794520547945</v>
      </c>
      <c r="C219" s="12">
        <f>'Surv-rate CEA'!D217*'Unit cost and utilities'!$H$7+'Surv-rate CEA'!E217*'Unit cost and utilities'!$H$7+'Unit cost and utilities'!$G$14*('Surv-rate CEA'!C216-'Surv-rate CEA'!C217)</f>
        <v>56.891530733688093</v>
      </c>
      <c r="D219" s="12">
        <f t="shared" si="86"/>
        <v>39.603180771980689</v>
      </c>
      <c r="E219" s="12">
        <f>C219-'Surv-rate CEA'!E217*'Unit cost and utilities'!$H$7-'Unit cost and utilities'!$G$14*('Surv-rate CEA'!C216-'Surv-rate CEA'!C217)</f>
        <v>0.25272855676102157</v>
      </c>
      <c r="F219" s="12">
        <f t="shared" si="87"/>
        <v>0.17592872947118324</v>
      </c>
      <c r="G219" s="12">
        <f>'Surv-rate CEA'!G217*'Unit cost and utilities'!$H$4+'Surv-rate CEA'!H217*'Unit cost and utilities'!$H$4+('Surv-rate CEA'!F216-'Surv-rate CEA'!F217)*'Unit cost and utilities'!$G$14</f>
        <v>85.058786545228443</v>
      </c>
      <c r="H219" s="12">
        <f t="shared" si="88"/>
        <v>59.210895828494536</v>
      </c>
      <c r="I219" s="12">
        <f>G219-'Surv-rate CEA'!H217*'Unit cost and utilities'!$H$4-('Surv-rate CEA'!F216-'Surv-rate CEA'!F217)*'Unit cost and utilities'!$G$14</f>
        <v>0.20209998915726812</v>
      </c>
      <c r="J219" s="12">
        <f t="shared" si="89"/>
        <v>0.14068530590391035</v>
      </c>
      <c r="K219" s="12">
        <f>'Surv-rate CEA'!K217*'Unit cost and utilities'!$H$10+'Surv-rate CEA'!J217*'Unit cost and utilities'!$H$10+('Surv-rate CEA'!I216-'Surv-rate CEA'!I217)*'Unit cost and utilities'!$G$14</f>
        <v>50.657898852941528</v>
      </c>
      <c r="L219" s="12">
        <f t="shared" si="90"/>
        <v>35.263841558296917</v>
      </c>
      <c r="M219" s="12">
        <f>K219-'Surv-rate CEA'!J217*'Unit cost and utilities'!$H$10-('Surv-rate CEA'!I216-'Surv-rate CEA'!I217)*'Unit cost and utilities'!$G$14</f>
        <v>0.59666050503086376</v>
      </c>
      <c r="N219" s="12">
        <f t="shared" si="91"/>
        <v>0.41534572080421078</v>
      </c>
      <c r="O219" s="12">
        <f>'Surv-rate CEA'!N217*'Unit cost and utilities'!$H$3+'Surv-rate CEA'!M217*'Unit cost and utilities'!$H$3+('Surv-rate CEA'!L216-'Surv-rate CEA'!L217)*'Unit cost and utilities'!$G$14</f>
        <v>85.058786545228443</v>
      </c>
      <c r="P219" s="12">
        <f t="shared" si="92"/>
        <v>59.210895828494536</v>
      </c>
      <c r="Q219" s="12">
        <f>O219-'Surv-rate CEA'!M217*'Unit cost and utilities'!$H$3-('Surv-rate CEA'!L216-'Surv-rate CEA'!L217)*'Unit cost and utilities'!$G$14</f>
        <v>83.016836059591455</v>
      </c>
      <c r="R219" s="12">
        <f t="shared" si="93"/>
        <v>57.789458697743719</v>
      </c>
      <c r="S219" s="12">
        <f>'Surv-rate CEA'!Q217*'Unit cost and utilities'!$H$11+'Surv-rate CEA'!P217*'Unit cost and utilities'!$H$11+('Surv-rate CEA'!O216-'Surv-rate CEA'!O217)*'Unit cost and utilities'!$G$14</f>
        <v>50.657898852941528</v>
      </c>
      <c r="T219" s="12">
        <f t="shared" si="94"/>
        <v>35.263841558296917</v>
      </c>
      <c r="U219" s="12">
        <f>S219-'Surv-rate CEA'!P217*'Unit cost and utilities'!$H$11-('Surv-rate CEA'!O216-'Surv-rate CEA'!O217)*'Unit cost and utilities'!$G$14</f>
        <v>0.59666050503086376</v>
      </c>
      <c r="V219" s="12">
        <f t="shared" si="95"/>
        <v>0.41534572080421078</v>
      </c>
      <c r="W219" s="12">
        <f>'Surv-rate CEA'!T217*'Unit cost and utilities'!$H$4+'Surv-rate CEA'!S217*'Unit cost and utilities'!$H$4+('Surv-rate CEA'!R216-'Surv-rate CEA'!R217)*'Unit cost and utilities'!$G$14</f>
        <v>85.058786545228443</v>
      </c>
      <c r="X219" s="12">
        <f t="shared" si="96"/>
        <v>59.210895828494536</v>
      </c>
      <c r="Y219" s="12">
        <f>W219-'Surv-rate CEA'!S217*'Unit cost and utilities'!$H$4-('Surv-rate CEA'!R216-'Surv-rate CEA'!R217)*'Unit cost and utilities'!$G$14</f>
        <v>83.016836059591455</v>
      </c>
      <c r="Z219" s="12">
        <f t="shared" si="97"/>
        <v>57.789458697743719</v>
      </c>
      <c r="AA219" s="12">
        <f>'Surv-rate CEA'!W217*'Unit cost and utilities'!$H$6+'Surv-rate CEA'!V217*'Unit cost and utilities'!$H$6+('Surv-rate CEA'!U216-'Surv-rate CEA'!U217)*'Unit cost and utilities'!$G$14</f>
        <v>54.162702570816393</v>
      </c>
      <c r="AB219" s="12">
        <f t="shared" si="98"/>
        <v>37.703596182918361</v>
      </c>
      <c r="AC219" s="12">
        <f>AA219-'Surv-rate CEA'!V217*'Unit cost and utilities'!$H$6-('Surv-rate CEA'!U216-'Surv-rate CEA'!U217)*'Unit cost and utilities'!$G$14</f>
        <v>1.9506547942624675</v>
      </c>
      <c r="AD219" s="12">
        <f t="shared" si="99"/>
        <v>1.3578846173524164</v>
      </c>
      <c r="AE219" s="12">
        <f>'Surv-rate CEA'!Z217*'Unit cost and utilities'!$H$12+'Surv-rate CEA'!Y217*'Unit cost and utilities'!$H$12+('Surv-rate CEA'!X216-'Surv-rate CEA'!X217)*'Unit cost and utilities'!$G$14</f>
        <v>50.657898852941528</v>
      </c>
      <c r="AF219" s="12">
        <f t="shared" si="100"/>
        <v>35.263841558296917</v>
      </c>
      <c r="AG219" s="12">
        <f>AE219-'Surv-rate CEA'!Y217*'Unit cost and utilities'!$H$12-('Surv-rate CEA'!X216-'Surv-rate CEA'!X217)*'Unit cost and utilities'!$G$14</f>
        <v>0.59666050503086376</v>
      </c>
      <c r="AH219" s="12">
        <f t="shared" si="101"/>
        <v>0.41534572080421078</v>
      </c>
      <c r="AI219" s="12">
        <f>'Surv-rate CEA'!AC217*'Unit cost and utilities'!$H$5+'Surv-rate CEA'!AB217*'Unit cost and utilities'!$H$5+('Surv-rate CEA'!AA216-'Surv-rate CEA'!AA217)*'Unit cost and utilities'!$G$14</f>
        <v>88.018033473863227</v>
      </c>
      <c r="AJ219" s="12">
        <f t="shared" si="102"/>
        <v>61.270878914768829</v>
      </c>
      <c r="AK219" s="12">
        <f>AI219-'Surv-rate CEA'!AB217*'Unit cost and utilities'!$H$5-('Surv-rate CEA'!AA216-'Surv-rate CEA'!AA217)*'Unit cost and utilities'!$G$14</f>
        <v>1.0790736156233569</v>
      </c>
      <c r="AL219" s="12">
        <f t="shared" si="103"/>
        <v>0.75116184983402812</v>
      </c>
      <c r="AM219" s="12">
        <f>'Surv-rate CEA'!AF217*'Unit cost and utilities'!$H$9+'Surv-rate CEA'!AE217*'Unit cost and utilities'!$H$9+('Surv-rate CEA'!AD216-'Surv-rate CEA'!AD217)*'Unit cost and utilities'!G226</f>
        <v>87.346453613123373</v>
      </c>
      <c r="AN219" s="12">
        <f t="shared" si="104"/>
        <v>60.803380531710687</v>
      </c>
      <c r="AO219" s="12">
        <f>AM219-'Surv-rate CEA'!AE217*'Unit cost and utilities'!$H$9-('Surv-rate CEA'!AD216-'Surv-rate CEA'!AD217)*'Unit cost and utilities'!G226</f>
        <v>1.4946419615348674</v>
      </c>
      <c r="AP219" s="12">
        <f t="shared" si="105"/>
        <v>1.0404461793994675</v>
      </c>
      <c r="AQ219" s="13">
        <f>'Surv-rate CEA'!AI217*'Unit cost and utilities'!$H$4+'Surv-rate CEA'!AH217*'Unit cost and utilities'!$H$4+('Surv-rate CEA'!AG216-'Surv-rate CEA'!AG217)*'Unit cost and utilities'!$G$14</f>
        <v>85.058786545228443</v>
      </c>
      <c r="AR219" s="12">
        <f t="shared" si="106"/>
        <v>59.210895828494536</v>
      </c>
      <c r="AS219" s="13">
        <f>AQ219-'Surv-rate CEA'!AH217*'Unit cost and utilities'!$H$4-('Surv-rate CEA'!AG216-'Surv-rate CEA'!AG217)*'Unit cost and utilities'!$G$14</f>
        <v>83.016836059591455</v>
      </c>
      <c r="AT219" s="12">
        <f t="shared" si="107"/>
        <v>57.789458697743719</v>
      </c>
      <c r="AU219" s="12">
        <f>'Surv-rate CEA'!AL217*'Unit cost and utilities'!$H$8+'Surv-rate CEA'!AK217*'Unit cost and utilities'!$H$8+('Surv-rate CEA'!AJ216-'Surv-rate CEA'!AJ217)*'Unit cost and utilities'!$G$14</f>
        <v>42.79708607415796</v>
      </c>
      <c r="AV219" s="12">
        <f t="shared" si="108"/>
        <v>29.791793513920453</v>
      </c>
      <c r="AW219" s="12">
        <f>AU219-'Surv-rate CEA'!AK217*'Unit cost and utilities'!$H$8-('Surv-rate CEA'!AJ216-'Surv-rate CEA'!AJ217)*'Unit cost and utilities'!$G$14</f>
        <v>2.2142561084937218</v>
      </c>
      <c r="AX219" s="12">
        <f t="shared" si="109"/>
        <v>1.5413820617804739</v>
      </c>
      <c r="AY219" s="12">
        <f>'Surv-rate CEA'!AO217*'Unit cost and utilities'!$H$5+'Surv-rate CEA'!AN217*'Unit cost and utilities'!$H$5+('Surv-rate CEA'!AM216-'Surv-rate CEA'!AM217)*'Unit cost and utilities'!$G$14</f>
        <v>88.018033473863227</v>
      </c>
      <c r="AZ219" s="12">
        <f t="shared" si="110"/>
        <v>61.270878914768829</v>
      </c>
      <c r="BA219" s="12">
        <f>AY219-'Surv-rate CEA'!AN217*'Unit cost and utilities'!$H$5-('Surv-rate CEA'!AM216-'Surv-rate CEA'!AM217)*'Unit cost and utilities'!$G$14</f>
        <v>1.0790736156233569</v>
      </c>
      <c r="BB219" s="12">
        <f t="shared" si="111"/>
        <v>0.75116184983402812</v>
      </c>
    </row>
    <row r="220" spans="1:54">
      <c r="A220" s="12">
        <v>215</v>
      </c>
      <c r="B220" s="12">
        <f t="shared" si="112"/>
        <v>12.312328767123288</v>
      </c>
      <c r="C220" s="12">
        <f>'Surv-rate CEA'!D218*'Unit cost and utilities'!$H$7+'Surv-rate CEA'!E218*'Unit cost and utilities'!$H$7+'Unit cost and utilities'!$G$14*('Surv-rate CEA'!C217-'Surv-rate CEA'!C218)</f>
        <v>56.393844980296386</v>
      </c>
      <c r="D220" s="12">
        <f t="shared" si="86"/>
        <v>39.190028123611853</v>
      </c>
      <c r="E220" s="12">
        <f>C220-'Surv-rate CEA'!E218*'Unit cost and utilities'!$H$7-'Unit cost and utilities'!$G$14*('Surv-rate CEA'!C217-'Surv-rate CEA'!C218)</f>
        <v>0.24716790963269286</v>
      </c>
      <c r="F220" s="12">
        <f t="shared" si="87"/>
        <v>0.17176550620274231</v>
      </c>
      <c r="G220" s="12">
        <f>'Surv-rate CEA'!G218*'Unit cost and utilities'!$H$4+'Surv-rate CEA'!H218*'Unit cost and utilities'!$H$4+('Surv-rate CEA'!F217-'Surv-rate CEA'!F218)*'Unit cost and utilities'!$G$14</f>
        <v>84.260806271696779</v>
      </c>
      <c r="H220" s="12">
        <f t="shared" si="88"/>
        <v>58.555740766740882</v>
      </c>
      <c r="I220" s="12">
        <f>G220-'Surv-rate CEA'!H218*'Unit cost and utilities'!$H$4-('Surv-rate CEA'!F217-'Surv-rate CEA'!F218)*'Unit cost and utilities'!$G$14</f>
        <v>0.19729587761258838</v>
      </c>
      <c r="J220" s="12">
        <f t="shared" si="89"/>
        <v>0.13710771086829668</v>
      </c>
      <c r="K220" s="12">
        <f>'Surv-rate CEA'!K218*'Unit cost and utilities'!$H$10+'Surv-rate CEA'!J218*'Unit cost and utilities'!$H$10+('Surv-rate CEA'!I217-'Surv-rate CEA'!I218)*'Unit cost and utilities'!$G$14</f>
        <v>50.206035586582978</v>
      </c>
      <c r="L220" s="12">
        <f t="shared" si="90"/>
        <v>34.889905933895832</v>
      </c>
      <c r="M220" s="12">
        <f>K220-'Surv-rate CEA'!J218*'Unit cost and utilities'!$H$10-('Surv-rate CEA'!I217-'Surv-rate CEA'!I218)*'Unit cost and utilities'!$G$14</f>
        <v>0.58434047379176368</v>
      </c>
      <c r="N220" s="12">
        <f t="shared" si="91"/>
        <v>0.40607835145245202</v>
      </c>
      <c r="O220" s="12">
        <f>'Surv-rate CEA'!N218*'Unit cost and utilities'!$H$3+'Surv-rate CEA'!M218*'Unit cost and utilities'!$H$3+('Surv-rate CEA'!L217-'Surv-rate CEA'!L218)*'Unit cost and utilities'!$G$14</f>
        <v>84.260806271696779</v>
      </c>
      <c r="P220" s="12">
        <f t="shared" si="92"/>
        <v>58.555740766740882</v>
      </c>
      <c r="Q220" s="12">
        <f>O220-'Surv-rate CEA'!M218*'Unit cost and utilities'!$H$3-('Surv-rate CEA'!L217-'Surv-rate CEA'!L218)*'Unit cost and utilities'!$G$14</f>
        <v>82.246885416024028</v>
      </c>
      <c r="R220" s="12">
        <f t="shared" si="93"/>
        <v>57.156197696036635</v>
      </c>
      <c r="S220" s="12">
        <f>'Surv-rate CEA'!Q218*'Unit cost and utilities'!$H$11+'Surv-rate CEA'!P218*'Unit cost and utilities'!$H$11+('Surv-rate CEA'!O217-'Surv-rate CEA'!O218)*'Unit cost and utilities'!$G$14</f>
        <v>50.206035586582978</v>
      </c>
      <c r="T220" s="12">
        <f t="shared" si="94"/>
        <v>34.889905933895832</v>
      </c>
      <c r="U220" s="12">
        <f>S220-'Surv-rate CEA'!P218*'Unit cost and utilities'!$H$11-('Surv-rate CEA'!O217-'Surv-rate CEA'!O218)*'Unit cost and utilities'!$G$14</f>
        <v>0.58434047379176368</v>
      </c>
      <c r="V220" s="12">
        <f t="shared" si="95"/>
        <v>0.40607835145245202</v>
      </c>
      <c r="W220" s="12">
        <f>'Surv-rate CEA'!T218*'Unit cost and utilities'!$H$4+'Surv-rate CEA'!S218*'Unit cost and utilities'!$H$4+('Surv-rate CEA'!R217-'Surv-rate CEA'!R218)*'Unit cost and utilities'!$G$14</f>
        <v>84.260806271696779</v>
      </c>
      <c r="X220" s="12">
        <f t="shared" si="96"/>
        <v>58.555740766740882</v>
      </c>
      <c r="Y220" s="12">
        <f>W220-'Surv-rate CEA'!S218*'Unit cost and utilities'!$H$4-('Surv-rate CEA'!R217-'Surv-rate CEA'!R218)*'Unit cost and utilities'!$G$14</f>
        <v>82.246885416024028</v>
      </c>
      <c r="Z220" s="12">
        <f t="shared" si="97"/>
        <v>57.156197696036635</v>
      </c>
      <c r="AA220" s="12">
        <f>'Surv-rate CEA'!W218*'Unit cost and utilities'!$H$6+'Surv-rate CEA'!V218*'Unit cost and utilities'!$H$6+('Surv-rate CEA'!U217-'Surv-rate CEA'!U218)*'Unit cost and utilities'!$G$14</f>
        <v>53.684924886850197</v>
      </c>
      <c r="AB220" s="12">
        <f t="shared" si="98"/>
        <v>37.307506109305756</v>
      </c>
      <c r="AC220" s="12">
        <f>AA220-'Surv-rate CEA'!V218*'Unit cost and utilities'!$H$6-('Surv-rate CEA'!U217-'Surv-rate CEA'!U218)*'Unit cost and utilities'!$G$14</f>
        <v>1.9142164497261724</v>
      </c>
      <c r="AD220" s="12">
        <f t="shared" si="99"/>
        <v>1.330255039812589</v>
      </c>
      <c r="AE220" s="12">
        <f>'Surv-rate CEA'!Z218*'Unit cost and utilities'!$H$12+'Surv-rate CEA'!Y218*'Unit cost and utilities'!$H$12+('Surv-rate CEA'!X217-'Surv-rate CEA'!X218)*'Unit cost and utilities'!$G$14</f>
        <v>50.206035586582978</v>
      </c>
      <c r="AF220" s="12">
        <f t="shared" si="100"/>
        <v>34.889905933895832</v>
      </c>
      <c r="AG220" s="12">
        <f>AE220-'Surv-rate CEA'!Y218*'Unit cost and utilities'!$H$12-('Surv-rate CEA'!X217-'Surv-rate CEA'!X218)*'Unit cost and utilities'!$G$14</f>
        <v>0.58434047379176368</v>
      </c>
      <c r="AH220" s="12">
        <f t="shared" si="101"/>
        <v>0.40607835145245202</v>
      </c>
      <c r="AI220" s="12">
        <f>'Surv-rate CEA'!AC218*'Unit cost and utilities'!$H$5+'Surv-rate CEA'!AB218*'Unit cost and utilities'!$H$5+('Surv-rate CEA'!AA217-'Surv-rate CEA'!AA218)*'Unit cost and utilities'!$G$14</f>
        <v>87.198261544865446</v>
      </c>
      <c r="AJ220" s="12">
        <f t="shared" si="102"/>
        <v>60.597079760518554</v>
      </c>
      <c r="AK220" s="12">
        <f>AI220-'Surv-rate CEA'!AB218*'Unit cost and utilities'!$H$5-('Surv-rate CEA'!AA217-'Surv-rate CEA'!AA218)*'Unit cost and utilities'!$G$14</f>
        <v>1.0562044834192641</v>
      </c>
      <c r="AL220" s="12">
        <f t="shared" si="103"/>
        <v>0.73399292819895867</v>
      </c>
      <c r="AM220" s="12">
        <f>'Surv-rate CEA'!AF218*'Unit cost and utilities'!$H$9+'Surv-rate CEA'!AE218*'Unit cost and utilities'!$H$9+('Surv-rate CEA'!AD217-'Surv-rate CEA'!AD218)*'Unit cost and utilities'!G227</f>
        <v>86.65932506906465</v>
      </c>
      <c r="AN220" s="12">
        <f t="shared" si="104"/>
        <v>60.222554213433526</v>
      </c>
      <c r="AO220" s="12">
        <f>AM220-'Surv-rate CEA'!AE218*'Unit cost and utilities'!$H$9-('Surv-rate CEA'!AD217-'Surv-rate CEA'!AD218)*'Unit cost and utilities'!G227</f>
        <v>1.4660436325622044</v>
      </c>
      <c r="AP220" s="12">
        <f t="shared" si="105"/>
        <v>1.0188042899119398</v>
      </c>
      <c r="AQ220" s="13">
        <f>'Surv-rate CEA'!AI218*'Unit cost and utilities'!$H$4+'Surv-rate CEA'!AH218*'Unit cost and utilities'!$H$4+('Surv-rate CEA'!AG217-'Surv-rate CEA'!AG218)*'Unit cost and utilities'!$G$14</f>
        <v>84.260806271696779</v>
      </c>
      <c r="AR220" s="12">
        <f t="shared" si="106"/>
        <v>58.555740766740882</v>
      </c>
      <c r="AS220" s="13">
        <f>AQ220-'Surv-rate CEA'!AH218*'Unit cost and utilities'!$H$4-('Surv-rate CEA'!AG217-'Surv-rate CEA'!AG218)*'Unit cost and utilities'!$G$14</f>
        <v>82.246885416024028</v>
      </c>
      <c r="AT220" s="12">
        <f t="shared" si="107"/>
        <v>57.156197696036635</v>
      </c>
      <c r="AU220" s="12">
        <f>'Surv-rate CEA'!AL218*'Unit cost and utilities'!$H$8+'Surv-rate CEA'!AK218*'Unit cost and utilities'!$H$8+('Surv-rate CEA'!AJ217-'Surv-rate CEA'!AJ218)*'Unit cost and utilities'!$G$14</f>
        <v>42.404869017482596</v>
      </c>
      <c r="AV220" s="12">
        <f t="shared" si="108"/>
        <v>29.468606191932079</v>
      </c>
      <c r="AW220" s="12">
        <f>AU220-'Surv-rate CEA'!AK218*'Unit cost and utilities'!$H$8-('Surv-rate CEA'!AJ217-'Surv-rate CEA'!AJ218)*'Unit cost and utilities'!$G$14</f>
        <v>2.1733776489305474</v>
      </c>
      <c r="AX220" s="12">
        <f t="shared" si="109"/>
        <v>1.510355096634695</v>
      </c>
      <c r="AY220" s="12">
        <f>'Surv-rate CEA'!AO218*'Unit cost and utilities'!$H$5+'Surv-rate CEA'!AN218*'Unit cost and utilities'!$H$5+('Surv-rate CEA'!AM217-'Surv-rate CEA'!AM218)*'Unit cost and utilities'!$G$14</f>
        <v>87.198261544865446</v>
      </c>
      <c r="AZ220" s="12">
        <f t="shared" si="110"/>
        <v>60.597079760518554</v>
      </c>
      <c r="BA220" s="12">
        <f>AY220-'Surv-rate CEA'!AN218*'Unit cost and utilities'!$H$5-('Surv-rate CEA'!AM217-'Surv-rate CEA'!AM218)*'Unit cost and utilities'!$G$14</f>
        <v>1.0562044834192641</v>
      </c>
      <c r="BB220" s="12">
        <f t="shared" si="111"/>
        <v>0.73399292819895867</v>
      </c>
    </row>
    <row r="221" spans="1:54">
      <c r="A221" s="12">
        <v>216</v>
      </c>
      <c r="B221" s="12">
        <f t="shared" si="112"/>
        <v>12.36986301369863</v>
      </c>
      <c r="C221" s="12">
        <f>'Surv-rate CEA'!D219*'Unit cost and utilities'!$H$7+'Surv-rate CEA'!E219*'Unit cost and utilities'!$H$7+'Unit cost and utilities'!$G$14*('Surv-rate CEA'!C218-'Surv-rate CEA'!C219)</f>
        <v>55.902128360115412</v>
      </c>
      <c r="D221" s="12">
        <f t="shared" si="86"/>
        <v>38.782306294448155</v>
      </c>
      <c r="E221" s="12">
        <f>C221-'Surv-rate CEA'!E219*'Unit cost and utilities'!$H$7-'Unit cost and utilities'!$G$14*('Surv-rate CEA'!C218-'Surv-rate CEA'!C219)</f>
        <v>0.24174625208747003</v>
      </c>
      <c r="F221" s="12">
        <f t="shared" si="87"/>
        <v>0.16771234779461952</v>
      </c>
      <c r="G221" s="12">
        <f>'Surv-rate CEA'!G219*'Unit cost and utilities'!$H$4+'Surv-rate CEA'!H219*'Unit cost and utilities'!$H$4+('Surv-rate CEA'!F218-'Surv-rate CEA'!F219)*'Unit cost and utilities'!$G$14</f>
        <v>83.47294574476777</v>
      </c>
      <c r="H221" s="12">
        <f t="shared" si="88"/>
        <v>57.909661834684982</v>
      </c>
      <c r="I221" s="12">
        <f>G221-'Surv-rate CEA'!H219*'Unit cost and utilities'!$H$4-('Surv-rate CEA'!F218-'Surv-rate CEA'!F219)*'Unit cost and utilities'!$G$14</f>
        <v>0.19262064258087408</v>
      </c>
      <c r="J221" s="12">
        <f t="shared" si="89"/>
        <v>0.13363127627417329</v>
      </c>
      <c r="K221" s="12">
        <f>'Surv-rate CEA'!K219*'Unit cost and utilities'!$H$10+'Surv-rate CEA'!J219*'Unit cost and utilities'!$H$10+('Surv-rate CEA'!I218-'Surv-rate CEA'!I219)*'Unit cost and utilities'!$G$14</f>
        <v>49.759680359993865</v>
      </c>
      <c r="L221" s="12">
        <f t="shared" si="90"/>
        <v>34.520960497310377</v>
      </c>
      <c r="M221" s="12">
        <f>K221-'Surv-rate CEA'!J219*'Unit cost and utilities'!$H$10-('Surv-rate CEA'!I218-'Surv-rate CEA'!I219)*'Unit cost and utilities'!$G$14</f>
        <v>0.57231102036694814</v>
      </c>
      <c r="N221" s="12">
        <f t="shared" si="91"/>
        <v>0.39704286650014259</v>
      </c>
      <c r="O221" s="12">
        <f>'Surv-rate CEA'!N219*'Unit cost and utilities'!$H$3+'Surv-rate CEA'!M219*'Unit cost and utilities'!$H$3+('Surv-rate CEA'!L218-'Surv-rate CEA'!L219)*'Unit cost and utilities'!$G$14</f>
        <v>83.47294574476777</v>
      </c>
      <c r="P221" s="12">
        <f t="shared" si="92"/>
        <v>57.909661834684982</v>
      </c>
      <c r="Q221" s="12">
        <f>O221-'Surv-rate CEA'!M219*'Unit cost and utilities'!$H$3-('Surv-rate CEA'!L218-'Surv-rate CEA'!L219)*'Unit cost and utilities'!$G$14</f>
        <v>81.486551600169463</v>
      </c>
      <c r="R221" s="12">
        <f t="shared" si="93"/>
        <v>56.531593621592158</v>
      </c>
      <c r="S221" s="12">
        <f>'Surv-rate CEA'!Q219*'Unit cost and utilities'!$H$11+'Surv-rate CEA'!P219*'Unit cost and utilities'!$H$11+('Surv-rate CEA'!O218-'Surv-rate CEA'!O219)*'Unit cost and utilities'!$G$14</f>
        <v>49.759680359993865</v>
      </c>
      <c r="T221" s="12">
        <f t="shared" si="94"/>
        <v>34.520960497310377</v>
      </c>
      <c r="U221" s="12">
        <f>S221-'Surv-rate CEA'!P219*'Unit cost and utilities'!$H$11-('Surv-rate CEA'!O218-'Surv-rate CEA'!O219)*'Unit cost and utilities'!$G$14</f>
        <v>0.57231102036694814</v>
      </c>
      <c r="V221" s="12">
        <f t="shared" si="95"/>
        <v>0.39704286650014259</v>
      </c>
      <c r="W221" s="12">
        <f>'Surv-rate CEA'!T219*'Unit cost and utilities'!$H$4+'Surv-rate CEA'!S219*'Unit cost and utilities'!$H$4+('Surv-rate CEA'!R218-'Surv-rate CEA'!R219)*'Unit cost and utilities'!$G$14</f>
        <v>83.47294574476777</v>
      </c>
      <c r="X221" s="12">
        <f t="shared" si="96"/>
        <v>57.909661834684982</v>
      </c>
      <c r="Y221" s="12">
        <f>W221-'Surv-rate CEA'!S219*'Unit cost and utilities'!$H$4-('Surv-rate CEA'!R218-'Surv-rate CEA'!R219)*'Unit cost and utilities'!$G$14</f>
        <v>81.486551600169463</v>
      </c>
      <c r="Z221" s="12">
        <f t="shared" si="97"/>
        <v>56.531593621592158</v>
      </c>
      <c r="AA221" s="12">
        <f>'Surv-rate CEA'!W219*'Unit cost and utilities'!$H$6+'Surv-rate CEA'!V219*'Unit cost and utilities'!$H$6+('Surv-rate CEA'!U218-'Surv-rate CEA'!U219)*'Unit cost and utilities'!$G$14</f>
        <v>53.212917435583321</v>
      </c>
      <c r="AB221" s="12">
        <f t="shared" si="98"/>
        <v>36.916656366171175</v>
      </c>
      <c r="AC221" s="12">
        <f>AA221-'Surv-rate CEA'!V219*'Unit cost and utilities'!$H$6-('Surv-rate CEA'!U218-'Surv-rate CEA'!U219)*'Unit cost and utilities'!$G$14</f>
        <v>1.8785623748438978</v>
      </c>
      <c r="AD221" s="12">
        <f t="shared" si="99"/>
        <v>1.3032595278859174</v>
      </c>
      <c r="AE221" s="12">
        <f>'Surv-rate CEA'!Z219*'Unit cost and utilities'!$H$12+'Surv-rate CEA'!Y219*'Unit cost and utilities'!$H$12+('Surv-rate CEA'!X218-'Surv-rate CEA'!X219)*'Unit cost and utilities'!$G$14</f>
        <v>49.759680359993865</v>
      </c>
      <c r="AF221" s="12">
        <f t="shared" si="100"/>
        <v>34.520960497310377</v>
      </c>
      <c r="AG221" s="12">
        <f>AE221-'Surv-rate CEA'!Y219*'Unit cost and utilities'!$H$12-('Surv-rate CEA'!X218-'Surv-rate CEA'!X219)*'Unit cost and utilities'!$G$14</f>
        <v>0.57231102036694814</v>
      </c>
      <c r="AH221" s="12">
        <f t="shared" si="101"/>
        <v>0.39704286650014259</v>
      </c>
      <c r="AI221" s="12">
        <f>'Surv-rate CEA'!AC219*'Unit cost and utilities'!$H$5+'Surv-rate CEA'!AB219*'Unit cost and utilities'!$H$5+('Surv-rate CEA'!AA218-'Surv-rate CEA'!AA219)*'Unit cost and utilities'!$G$14</f>
        <v>86.388823492544418</v>
      </c>
      <c r="AJ221" s="12">
        <f t="shared" si="102"/>
        <v>59.932562701767566</v>
      </c>
      <c r="AK221" s="12">
        <f>AI221-'Surv-rate CEA'!AB219*'Unit cost and utilities'!$H$5-('Surv-rate CEA'!AA218-'Surv-rate CEA'!AA219)*'Unit cost and utilities'!$G$14</f>
        <v>1.0338877296870352</v>
      </c>
      <c r="AL221" s="12">
        <f t="shared" si="103"/>
        <v>0.71726339914102399</v>
      </c>
      <c r="AM221" s="12">
        <f>'Surv-rate CEA'!AF219*'Unit cost and utilities'!$H$9+'Surv-rate CEA'!AE219*'Unit cost and utilities'!$H$9+('Surv-rate CEA'!AD218-'Surv-rate CEA'!AD219)*'Unit cost and utilities'!G228</f>
        <v>85.979708491077659</v>
      </c>
      <c r="AN221" s="12">
        <f t="shared" si="104"/>
        <v>59.648737671093819</v>
      </c>
      <c r="AO221" s="12">
        <f>AM221-'Surv-rate CEA'!AE219*'Unit cost and utilities'!$H$9-('Surv-rate CEA'!AD218-'Surv-rate CEA'!AD219)*'Unit cost and utilities'!G228</f>
        <v>1.4380744797428235</v>
      </c>
      <c r="AP221" s="12">
        <f t="shared" si="105"/>
        <v>0.99766943734841751</v>
      </c>
      <c r="AQ221" s="13">
        <f>'Surv-rate CEA'!AI219*'Unit cost and utilities'!$H$4+'Surv-rate CEA'!AH219*'Unit cost and utilities'!$H$4+('Surv-rate CEA'!AG218-'Surv-rate CEA'!AG219)*'Unit cost and utilities'!$G$14</f>
        <v>83.47294574476777</v>
      </c>
      <c r="AR221" s="12">
        <f t="shared" si="106"/>
        <v>57.909661834684982</v>
      </c>
      <c r="AS221" s="13">
        <f>AQ221-'Surv-rate CEA'!AH219*'Unit cost and utilities'!$H$4-('Surv-rate CEA'!AG218-'Surv-rate CEA'!AG219)*'Unit cost and utilities'!$G$14</f>
        <v>81.486551600169463</v>
      </c>
      <c r="AT221" s="12">
        <f t="shared" si="107"/>
        <v>56.531593621592158</v>
      </c>
      <c r="AU221" s="12">
        <f>'Surv-rate CEA'!AL219*'Unit cost and utilities'!$H$8+'Surv-rate CEA'!AK219*'Unit cost and utilities'!$H$8+('Surv-rate CEA'!AJ218-'Surv-rate CEA'!AJ219)*'Unit cost and utilities'!$G$14</f>
        <v>42.017541748146364</v>
      </c>
      <c r="AV221" s="12">
        <f t="shared" si="108"/>
        <v>29.149823479332916</v>
      </c>
      <c r="AW221" s="12">
        <f>AU221-'Surv-rate CEA'!AK219*'Unit cost and utilities'!$H$8-('Surv-rate CEA'!AJ218-'Surv-rate CEA'!AJ219)*'Unit cost and utilities'!$G$14</f>
        <v>2.1333696127674373</v>
      </c>
      <c r="AX221" s="12">
        <f t="shared" si="109"/>
        <v>1.4800329824408887</v>
      </c>
      <c r="AY221" s="12">
        <f>'Surv-rate CEA'!AO219*'Unit cost and utilities'!$H$5+'Surv-rate CEA'!AN219*'Unit cost and utilities'!$H$5+('Surv-rate CEA'!AM218-'Surv-rate CEA'!AM219)*'Unit cost and utilities'!$G$14</f>
        <v>86.388823492544418</v>
      </c>
      <c r="AZ221" s="12">
        <f t="shared" si="110"/>
        <v>59.932562701767566</v>
      </c>
      <c r="BA221" s="12">
        <f>AY221-'Surv-rate CEA'!AN219*'Unit cost and utilities'!$H$5-('Surv-rate CEA'!AM218-'Surv-rate CEA'!AM219)*'Unit cost and utilities'!$G$14</f>
        <v>1.0338877296870352</v>
      </c>
      <c r="BB221" s="12">
        <f t="shared" si="111"/>
        <v>0.71726339914102399</v>
      </c>
    </row>
    <row r="222" spans="1:54">
      <c r="A222" s="12">
        <v>217</v>
      </c>
      <c r="B222" s="12">
        <f t="shared" si="112"/>
        <v>12.427397260273972</v>
      </c>
      <c r="C222" s="12">
        <f>'Surv-rate CEA'!D220*'Unit cost and utilities'!$H$7+'Surv-rate CEA'!E220*'Unit cost and utilities'!$H$7+'Unit cost and utilities'!$G$14*('Surv-rate CEA'!C219-'Surv-rate CEA'!C220)</f>
        <v>55.416288610865131</v>
      </c>
      <c r="D222" s="12">
        <f t="shared" si="86"/>
        <v>38.379927086202123</v>
      </c>
      <c r="E222" s="12">
        <f>C222-'Surv-rate CEA'!E220*'Unit cost and utilities'!$H$7-'Unit cost and utilities'!$G$14*('Surv-rate CEA'!C219-'Surv-rate CEA'!C220)</f>
        <v>0.23645967922830158</v>
      </c>
      <c r="F222" s="12">
        <f t="shared" si="87"/>
        <v>0.16376602394534265</v>
      </c>
      <c r="G222" s="12">
        <f>'Surv-rate CEA'!G220*'Unit cost and utilities'!$H$4+'Surv-rate CEA'!H220*'Unit cost and utilities'!$H$4+('Surv-rate CEA'!F219-'Surv-rate CEA'!F220)*'Unit cost and utilities'!$G$14</f>
        <v>82.695041213001247</v>
      </c>
      <c r="H222" s="12">
        <f t="shared" si="88"/>
        <v>57.27250474011705</v>
      </c>
      <c r="I222" s="12">
        <f>G222-'Surv-rate CEA'!H220*'Unit cost and utilities'!$H$4-('Surv-rate CEA'!F219-'Surv-rate CEA'!F220)*'Unit cost and utilities'!$G$14</f>
        <v>0.18807042035542842</v>
      </c>
      <c r="J222" s="12">
        <f t="shared" si="89"/>
        <v>0.13025284083888491</v>
      </c>
      <c r="K222" s="12">
        <f>'Surv-rate CEA'!K220*'Unit cost and utilities'!$H$10+'Surv-rate CEA'!J220*'Unit cost and utilities'!$H$10+('Surv-rate CEA'!I219-'Surv-rate CEA'!I220)*'Unit cost and utilities'!$G$14</f>
        <v>49.318746848131426</v>
      </c>
      <c r="L222" s="12">
        <f t="shared" si="90"/>
        <v>34.156923089992453</v>
      </c>
      <c r="M222" s="12">
        <f>K222-'Surv-rate CEA'!J220*'Unit cost and utilities'!$H$10-('Surv-rate CEA'!I219-'Surv-rate CEA'!I220)*'Unit cost and utilities'!$G$14</f>
        <v>0.56056440461892798</v>
      </c>
      <c r="N222" s="12">
        <f t="shared" si="91"/>
        <v>0.38823280150480088</v>
      </c>
      <c r="O222" s="12">
        <f>'Surv-rate CEA'!N220*'Unit cost and utilities'!$H$3+'Surv-rate CEA'!M220*'Unit cost and utilities'!$H$3+('Surv-rate CEA'!L219-'Surv-rate CEA'!L220)*'Unit cost and utilities'!$G$14</f>
        <v>82.695041213001247</v>
      </c>
      <c r="P222" s="12">
        <f t="shared" si="92"/>
        <v>57.27250474011705</v>
      </c>
      <c r="Q222" s="12">
        <f>O222-'Surv-rate CEA'!M220*'Unit cost and utilities'!$H$3-('Surv-rate CEA'!L219-'Surv-rate CEA'!L220)*'Unit cost and utilities'!$G$14</f>
        <v>80.735682099345595</v>
      </c>
      <c r="R222" s="12">
        <f t="shared" si="93"/>
        <v>55.915501920136691</v>
      </c>
      <c r="S222" s="12">
        <f>'Surv-rate CEA'!Q220*'Unit cost and utilities'!$H$11+'Surv-rate CEA'!P220*'Unit cost and utilities'!$H$11+('Surv-rate CEA'!O219-'Surv-rate CEA'!O220)*'Unit cost and utilities'!$G$14</f>
        <v>49.318746848131426</v>
      </c>
      <c r="T222" s="12">
        <f t="shared" si="94"/>
        <v>34.156923089992453</v>
      </c>
      <c r="U222" s="12">
        <f>S222-'Surv-rate CEA'!P220*'Unit cost and utilities'!$H$11-('Surv-rate CEA'!O219-'Surv-rate CEA'!O220)*'Unit cost and utilities'!$G$14</f>
        <v>0.56056440461892798</v>
      </c>
      <c r="V222" s="12">
        <f t="shared" si="95"/>
        <v>0.38823280150480088</v>
      </c>
      <c r="W222" s="12">
        <f>'Surv-rate CEA'!T220*'Unit cost and utilities'!$H$4+'Surv-rate CEA'!S220*'Unit cost and utilities'!$H$4+('Surv-rate CEA'!R219-'Surv-rate CEA'!R220)*'Unit cost and utilities'!$G$14</f>
        <v>82.695041213001247</v>
      </c>
      <c r="X222" s="12">
        <f t="shared" si="96"/>
        <v>57.27250474011705</v>
      </c>
      <c r="Y222" s="12">
        <f>W222-'Surv-rate CEA'!S220*'Unit cost and utilities'!$H$4-('Surv-rate CEA'!R219-'Surv-rate CEA'!R220)*'Unit cost and utilities'!$G$14</f>
        <v>80.735682099345595</v>
      </c>
      <c r="Z222" s="12">
        <f t="shared" si="97"/>
        <v>55.915501920136691</v>
      </c>
      <c r="AA222" s="12">
        <f>'Surv-rate CEA'!W220*'Unit cost and utilities'!$H$6+'Surv-rate CEA'!V220*'Unit cost and utilities'!$H$6+('Surv-rate CEA'!U219-'Surv-rate CEA'!U220)*'Unit cost and utilities'!$G$14</f>
        <v>52.746590497468773</v>
      </c>
      <c r="AB222" s="12">
        <f t="shared" si="98"/>
        <v>36.530961348820817</v>
      </c>
      <c r="AC222" s="12">
        <f>AA222-'Surv-rate CEA'!V220*'Unit cost and utilities'!$H$6-('Surv-rate CEA'!U219-'Surv-rate CEA'!U220)*'Unit cost and utilities'!$G$14</f>
        <v>1.843673362763254</v>
      </c>
      <c r="AD222" s="12">
        <f t="shared" si="99"/>
        <v>1.2768817798410499</v>
      </c>
      <c r="AE222" s="12">
        <f>'Surv-rate CEA'!Z220*'Unit cost and utilities'!$H$12+'Surv-rate CEA'!Y220*'Unit cost and utilities'!$H$12+('Surv-rate CEA'!X219-'Surv-rate CEA'!X220)*'Unit cost and utilities'!$G$14</f>
        <v>49.318746848131426</v>
      </c>
      <c r="AF222" s="12">
        <f t="shared" si="100"/>
        <v>34.156923089992453</v>
      </c>
      <c r="AG222" s="12">
        <f>AE222-'Surv-rate CEA'!Y220*'Unit cost and utilities'!$H$12-('Surv-rate CEA'!X219-'Surv-rate CEA'!X220)*'Unit cost and utilities'!$G$14</f>
        <v>0.56056440461892798</v>
      </c>
      <c r="AH222" s="12">
        <f t="shared" si="101"/>
        <v>0.38823280150480088</v>
      </c>
      <c r="AI222" s="12">
        <f>'Surv-rate CEA'!AC220*'Unit cost and utilities'!$H$5+'Surv-rate CEA'!AB220*'Unit cost and utilities'!$H$5+('Surv-rate CEA'!AA219-'Surv-rate CEA'!AA220)*'Unit cost and utilities'!$G$14</f>
        <v>85.589552952655453</v>
      </c>
      <c r="AJ222" s="12">
        <f t="shared" si="102"/>
        <v>59.27717073819877</v>
      </c>
      <c r="AK222" s="12">
        <f>AI222-'Surv-rate CEA'!AB220*'Unit cost and utilities'!$H$5-('Surv-rate CEA'!AA219-'Surv-rate CEA'!AA220)*'Unit cost and utilities'!$G$14</f>
        <v>1.0121083156683273</v>
      </c>
      <c r="AL222" s="12">
        <f t="shared" si="103"/>
        <v>0.70096075237837585</v>
      </c>
      <c r="AM222" s="12">
        <f>'Surv-rate CEA'!AF220*'Unit cost and utilities'!$H$9+'Surv-rate CEA'!AE220*'Unit cost and utilities'!$H$9+('Surv-rate CEA'!AD219-'Surv-rate CEA'!AD220)*'Unit cost and utilities'!G229</f>
        <v>85.307497012070414</v>
      </c>
      <c r="AN222" s="12">
        <f t="shared" si="104"/>
        <v>59.081825890948181</v>
      </c>
      <c r="AO222" s="12">
        <f>AM222-'Surv-rate CEA'!AE220*'Unit cost and utilities'!$H$9-('Surv-rate CEA'!AD219-'Surv-rate CEA'!AD220)*'Unit cost and utilities'!G229</f>
        <v>1.4107187809077004</v>
      </c>
      <c r="AP222" s="12">
        <f t="shared" si="105"/>
        <v>0.97702833061537708</v>
      </c>
      <c r="AQ222" s="13">
        <f>'Surv-rate CEA'!AI220*'Unit cost and utilities'!$H$4+'Surv-rate CEA'!AH220*'Unit cost and utilities'!$H$4+('Surv-rate CEA'!AG219-'Surv-rate CEA'!AG220)*'Unit cost and utilities'!$G$14</f>
        <v>82.695041213001247</v>
      </c>
      <c r="AR222" s="12">
        <f t="shared" si="106"/>
        <v>57.27250474011705</v>
      </c>
      <c r="AS222" s="13">
        <f>AQ222-'Surv-rate CEA'!AH220*'Unit cost and utilities'!$H$4-('Surv-rate CEA'!AG219-'Surv-rate CEA'!AG220)*'Unit cost and utilities'!$G$14</f>
        <v>80.735682099345595</v>
      </c>
      <c r="AT222" s="12">
        <f t="shared" si="107"/>
        <v>55.915501920136691</v>
      </c>
      <c r="AU222" s="12">
        <f>'Surv-rate CEA'!AL220*'Unit cost and utilities'!$H$8+'Surv-rate CEA'!AK220*'Unit cost and utilities'!$H$8+('Surv-rate CEA'!AJ219-'Surv-rate CEA'!AJ220)*'Unit cost and utilities'!$G$14</f>
        <v>41.635026140246289</v>
      </c>
      <c r="AV222" s="12">
        <f t="shared" si="108"/>
        <v>28.83537146840743</v>
      </c>
      <c r="AW222" s="12">
        <f>AU222-'Surv-rate CEA'!AK220*'Unit cost and utilities'!$H$8-('Surv-rate CEA'!AJ219-'Surv-rate CEA'!AJ220)*'Unit cost and utilities'!$G$14</f>
        <v>2.094210892849472</v>
      </c>
      <c r="AX222" s="12">
        <f t="shared" si="109"/>
        <v>1.45039776905836</v>
      </c>
      <c r="AY222" s="12">
        <f>'Surv-rate CEA'!AO220*'Unit cost and utilities'!$H$5+'Surv-rate CEA'!AN220*'Unit cost and utilities'!$H$5+('Surv-rate CEA'!AM219-'Surv-rate CEA'!AM220)*'Unit cost and utilities'!$G$14</f>
        <v>85.589552952655453</v>
      </c>
      <c r="AZ222" s="12">
        <f t="shared" si="110"/>
        <v>59.27717073819877</v>
      </c>
      <c r="BA222" s="12">
        <f>AY222-'Surv-rate CEA'!AN220*'Unit cost and utilities'!$H$5-('Surv-rate CEA'!AM219-'Surv-rate CEA'!AM220)*'Unit cost and utilities'!$G$14</f>
        <v>1.0121083156683273</v>
      </c>
      <c r="BB222" s="12">
        <f t="shared" si="111"/>
        <v>0.70096075237837585</v>
      </c>
    </row>
    <row r="223" spans="1:54">
      <c r="A223" s="12">
        <v>218</v>
      </c>
      <c r="B223" s="12">
        <f t="shared" si="112"/>
        <v>12.484931506849316</v>
      </c>
      <c r="C223" s="12">
        <f>'Surv-rate CEA'!D221*'Unit cost and utilities'!$H$7+'Surv-rate CEA'!E221*'Unit cost and utilities'!$H$7+'Unit cost and utilities'!$G$14*('Surv-rate CEA'!C220-'Surv-rate CEA'!C221)</f>
        <v>54.936235228932993</v>
      </c>
      <c r="D223" s="12">
        <f t="shared" si="86"/>
        <v>37.982804029687045</v>
      </c>
      <c r="E223" s="12">
        <f>C223-'Surv-rate CEA'!E221*'Unit cost and utilities'!$H$7-'Unit cost and utilities'!$G$14*('Surv-rate CEA'!C220-'Surv-rate CEA'!C221)</f>
        <v>0.23130440831346499</v>
      </c>
      <c r="F223" s="12">
        <f t="shared" si="87"/>
        <v>0.15992340894058923</v>
      </c>
      <c r="G223" s="12">
        <f>'Surv-rate CEA'!G221*'Unit cost and utilities'!$H$4+'Surv-rate CEA'!H221*'Unit cost and utilities'!$H$4+('Surv-rate CEA'!F220-'Surv-rate CEA'!F221)*'Unit cost and utilities'!$G$14</f>
        <v>81.926932169313361</v>
      </c>
      <c r="H223" s="12">
        <f t="shared" si="88"/>
        <v>56.644118337792627</v>
      </c>
      <c r="I223" s="12">
        <f>G223-'Surv-rate CEA'!H221*'Unit cost and utilities'!$H$4-('Surv-rate CEA'!F220-'Surv-rate CEA'!F221)*'Unit cost and utilities'!$G$14</f>
        <v>0.18364147556175592</v>
      </c>
      <c r="J223" s="12">
        <f t="shared" si="89"/>
        <v>0.12696935181155505</v>
      </c>
      <c r="K223" s="12">
        <f>'Surv-rate CEA'!K221*'Unit cost and utilities'!$H$10+'Surv-rate CEA'!J221*'Unit cost and utilities'!$H$10+('Surv-rate CEA'!I220-'Surv-rate CEA'!I221)*'Unit cost and utilities'!$G$14</f>
        <v>48.883150391591279</v>
      </c>
      <c r="L223" s="12">
        <f t="shared" si="90"/>
        <v>33.797713184023614</v>
      </c>
      <c r="M223" s="12">
        <f>K223-'Surv-rate CEA'!J221*'Unit cost and utilities'!$H$10-('Surv-rate CEA'!I220-'Surv-rate CEA'!I221)*'Unit cost and utilities'!$G$14</f>
        <v>0.54909311692635487</v>
      </c>
      <c r="N223" s="12">
        <f t="shared" si="91"/>
        <v>0.37964189150114158</v>
      </c>
      <c r="O223" s="12">
        <f>'Surv-rate CEA'!N221*'Unit cost and utilities'!$H$3+'Surv-rate CEA'!M221*'Unit cost and utilities'!$H$3+('Surv-rate CEA'!L220-'Surv-rate CEA'!L221)*'Unit cost and utilities'!$G$14</f>
        <v>81.926932169313361</v>
      </c>
      <c r="P223" s="12">
        <f t="shared" si="92"/>
        <v>56.644118337792627</v>
      </c>
      <c r="Q223" s="12">
        <f>O223-'Surv-rate CEA'!M221*'Unit cost and utilities'!$H$3-('Surv-rate CEA'!L220-'Surv-rate CEA'!L221)*'Unit cost and utilities'!$G$14</f>
        <v>79.994127344202397</v>
      </c>
      <c r="R223" s="12">
        <f t="shared" si="93"/>
        <v>55.307780916891986</v>
      </c>
      <c r="S223" s="12">
        <f>'Surv-rate CEA'!Q221*'Unit cost and utilities'!$H$11+'Surv-rate CEA'!P221*'Unit cost and utilities'!$H$11+('Surv-rate CEA'!O220-'Surv-rate CEA'!O221)*'Unit cost and utilities'!$G$14</f>
        <v>48.883150391591279</v>
      </c>
      <c r="T223" s="12">
        <f t="shared" si="94"/>
        <v>33.797713184023614</v>
      </c>
      <c r="U223" s="12">
        <f>S223-'Surv-rate CEA'!P221*'Unit cost and utilities'!$H$11-('Surv-rate CEA'!O220-'Surv-rate CEA'!O221)*'Unit cost and utilities'!$G$14</f>
        <v>0.54909311692635487</v>
      </c>
      <c r="V223" s="12">
        <f t="shared" si="95"/>
        <v>0.37964189150114158</v>
      </c>
      <c r="W223" s="12">
        <f>'Surv-rate CEA'!T221*'Unit cost and utilities'!$H$4+'Surv-rate CEA'!S221*'Unit cost and utilities'!$H$4+('Surv-rate CEA'!R220-'Surv-rate CEA'!R221)*'Unit cost and utilities'!$G$14</f>
        <v>81.926932169313361</v>
      </c>
      <c r="X223" s="12">
        <f t="shared" si="96"/>
        <v>56.644118337792627</v>
      </c>
      <c r="Y223" s="12">
        <f>W223-'Surv-rate CEA'!S221*'Unit cost and utilities'!$H$4-('Surv-rate CEA'!R220-'Surv-rate CEA'!R221)*'Unit cost and utilities'!$G$14</f>
        <v>79.994127344202397</v>
      </c>
      <c r="Z223" s="12">
        <f t="shared" si="97"/>
        <v>55.307780916891986</v>
      </c>
      <c r="AA223" s="12">
        <f>'Surv-rate CEA'!W221*'Unit cost and utilities'!$H$6+'Surv-rate CEA'!V221*'Unit cost and utilities'!$H$6+('Surv-rate CEA'!U220-'Surv-rate CEA'!U221)*'Unit cost and utilities'!$G$14</f>
        <v>52.285856072052439</v>
      </c>
      <c r="AB223" s="12">
        <f t="shared" si="98"/>
        <v>36.150337139652642</v>
      </c>
      <c r="AC223" s="12">
        <f>AA223-'Surv-rate CEA'!V221*'Unit cost and utilities'!$H$6-('Surv-rate CEA'!U220-'Surv-rate CEA'!U221)*'Unit cost and utilities'!$G$14</f>
        <v>1.809530735945049</v>
      </c>
      <c r="AD223" s="12">
        <f t="shared" si="99"/>
        <v>1.2511059602587753</v>
      </c>
      <c r="AE223" s="12">
        <f>'Surv-rate CEA'!Z221*'Unit cost and utilities'!$H$12+'Surv-rate CEA'!Y221*'Unit cost and utilities'!$H$12+('Surv-rate CEA'!X220-'Surv-rate CEA'!X221)*'Unit cost and utilities'!$G$14</f>
        <v>48.883150391591279</v>
      </c>
      <c r="AF223" s="12">
        <f t="shared" si="100"/>
        <v>33.797713184023614</v>
      </c>
      <c r="AG223" s="12">
        <f>AE223-'Surv-rate CEA'!Y221*'Unit cost and utilities'!$H$12-('Surv-rate CEA'!X220-'Surv-rate CEA'!X221)*'Unit cost and utilities'!$G$14</f>
        <v>0.54909311692635487</v>
      </c>
      <c r="AH223" s="12">
        <f t="shared" si="101"/>
        <v>0.37964189150114158</v>
      </c>
      <c r="AI223" s="12">
        <f>'Surv-rate CEA'!AC221*'Unit cost and utilities'!$H$5+'Surv-rate CEA'!AB221*'Unit cost and utilities'!$H$5+('Surv-rate CEA'!AA220-'Surv-rate CEA'!AA221)*'Unit cost and utilities'!$G$14</f>
        <v>84.800286842431461</v>
      </c>
      <c r="AJ223" s="12">
        <f t="shared" si="102"/>
        <v>58.630750057312987</v>
      </c>
      <c r="AK223" s="12">
        <f>AI223-'Surv-rate CEA'!AB221*'Unit cost and utilities'!$H$5-('Surv-rate CEA'!AA220-'Surv-rate CEA'!AA221)*'Unit cost and utilities'!$G$14</f>
        <v>0.99085165960998012</v>
      </c>
      <c r="AL223" s="12">
        <f t="shared" si="103"/>
        <v>0.68507287135021655</v>
      </c>
      <c r="AM223" s="12">
        <f>'Surv-rate CEA'!AF221*'Unit cost and utilities'!$H$9+'Surv-rate CEA'!AE221*'Unit cost and utilities'!$H$9+('Surv-rate CEA'!AD220-'Surv-rate CEA'!AD221)*'Unit cost and utilities'!G230</f>
        <v>84.642585653285053</v>
      </c>
      <c r="AN223" s="12">
        <f t="shared" si="104"/>
        <v>58.521715768056815</v>
      </c>
      <c r="AO223" s="12">
        <f>AM223-'Surv-rate CEA'!AE221*'Unit cost and utilities'!$H$9-('Surv-rate CEA'!AD220-'Surv-rate CEA'!AD221)*'Unit cost and utilities'!G230</f>
        <v>1.3839612553092593</v>
      </c>
      <c r="AP223" s="12">
        <f t="shared" si="105"/>
        <v>0.95686806578631767</v>
      </c>
      <c r="AQ223" s="13">
        <f>'Surv-rate CEA'!AI221*'Unit cost and utilities'!$H$4+'Surv-rate CEA'!AH221*'Unit cost and utilities'!$H$4+('Surv-rate CEA'!AG220-'Surv-rate CEA'!AG221)*'Unit cost and utilities'!$G$14</f>
        <v>81.926932169313361</v>
      </c>
      <c r="AR223" s="12">
        <f t="shared" si="106"/>
        <v>56.644118337792627</v>
      </c>
      <c r="AS223" s="13">
        <f>AQ223-'Surv-rate CEA'!AH221*'Unit cost and utilities'!$H$4-('Surv-rate CEA'!AG220-'Surv-rate CEA'!AG221)*'Unit cost and utilities'!$G$14</f>
        <v>79.994127344202397</v>
      </c>
      <c r="AT223" s="12">
        <f t="shared" si="107"/>
        <v>55.307780916891986</v>
      </c>
      <c r="AU223" s="12">
        <f>'Surv-rate CEA'!AL221*'Unit cost and utilities'!$H$8+'Surv-rate CEA'!AK221*'Unit cost and utilities'!$H$8+('Surv-rate CEA'!AJ220-'Surv-rate CEA'!AJ221)*'Unit cost and utilities'!$G$14</f>
        <v>41.257245600995212</v>
      </c>
      <c r="AV223" s="12">
        <f t="shared" si="108"/>
        <v>28.525177743558778</v>
      </c>
      <c r="AW223" s="12">
        <f>AU223-'Surv-rate CEA'!AK221*'Unit cost and utilities'!$H$8-('Surv-rate CEA'!AJ220-'Surv-rate CEA'!AJ221)*'Unit cost and utilities'!$G$14</f>
        <v>2.0558809584169402</v>
      </c>
      <c r="AX223" s="12">
        <f t="shared" si="109"/>
        <v>1.4214320152537416</v>
      </c>
      <c r="AY223" s="12">
        <f>'Surv-rate CEA'!AO221*'Unit cost and utilities'!$H$5+'Surv-rate CEA'!AN221*'Unit cost and utilities'!$H$5+('Surv-rate CEA'!AM220-'Surv-rate CEA'!AM221)*'Unit cost and utilities'!$G$14</f>
        <v>84.800286842431461</v>
      </c>
      <c r="AZ223" s="12">
        <f t="shared" si="110"/>
        <v>58.630750057312987</v>
      </c>
      <c r="BA223" s="12">
        <f>AY223-'Surv-rate CEA'!AN221*'Unit cost and utilities'!$H$5-('Surv-rate CEA'!AM220-'Surv-rate CEA'!AM221)*'Unit cost and utilities'!$G$14</f>
        <v>0.99085165960998012</v>
      </c>
      <c r="BB223" s="12">
        <f t="shared" si="111"/>
        <v>0.68507287135021655</v>
      </c>
    </row>
    <row r="224" spans="1:54">
      <c r="A224" s="12">
        <v>219</v>
      </c>
      <c r="B224" s="12">
        <f t="shared" si="112"/>
        <v>12.542465753424658</v>
      </c>
      <c r="C224" s="12">
        <f>'Surv-rate CEA'!D222*'Unit cost and utilities'!$H$7+'Surv-rate CEA'!E222*'Unit cost and utilities'!$H$7+'Unit cost and utilities'!$G$14*('Surv-rate CEA'!C221-'Surv-rate CEA'!C222)</f>
        <v>54.46187942925809</v>
      </c>
      <c r="D224" s="12">
        <f t="shared" si="86"/>
        <v>37.590852344734373</v>
      </c>
      <c r="E224" s="12">
        <f>C224-'Surv-rate CEA'!E222*'Unit cost and utilities'!$H$7-'Unit cost and utilities'!$G$14*('Surv-rate CEA'!C221-'Surv-rate CEA'!C222)</f>
        <v>0.22627677453798434</v>
      </c>
      <c r="F224" s="12">
        <f t="shared" si="87"/>
        <v>0.15618147794089068</v>
      </c>
      <c r="G224" s="12">
        <f>'Surv-rate CEA'!G222*'Unit cost and utilities'!$H$4+'Surv-rate CEA'!H222*'Unit cost and utilities'!$H$4+('Surv-rate CEA'!F221-'Surv-rate CEA'!F222)*'Unit cost and utilities'!$G$14</f>
        <v>81.168461274634694</v>
      </c>
      <c r="H224" s="12">
        <f t="shared" si="88"/>
        <v>56.024354554039078</v>
      </c>
      <c r="I224" s="12">
        <f>G224-'Surv-rate CEA'!H222*'Unit cost and utilities'!$H$4-('Surv-rate CEA'!F221-'Surv-rate CEA'!F222)*'Unit cost and utilities'!$G$14</f>
        <v>0.17933019646937942</v>
      </c>
      <c r="J224" s="12">
        <f t="shared" si="89"/>
        <v>0.12377786090156749</v>
      </c>
      <c r="K224" s="12">
        <f>'Surv-rate CEA'!K222*'Unit cost and utilities'!$H$10+'Surv-rate CEA'!J222*'Unit cost and utilities'!$H$10+('Surv-rate CEA'!I221-'Surv-rate CEA'!I222)*'Unit cost and utilities'!$G$14</f>
        <v>48.452807958280594</v>
      </c>
      <c r="L224" s="12">
        <f t="shared" si="90"/>
        <v>33.443251843949604</v>
      </c>
      <c r="M224" s="12">
        <f>K224-'Surv-rate CEA'!J222*'Unit cost and utilities'!$H$10-('Surv-rate CEA'!I221-'Surv-rate CEA'!I222)*'Unit cost and utilities'!$G$14</f>
        <v>0.53788987057803883</v>
      </c>
      <c r="N224" s="12">
        <f t="shared" si="91"/>
        <v>0.3712640642321437</v>
      </c>
      <c r="O224" s="12">
        <f>'Surv-rate CEA'!N222*'Unit cost and utilities'!$H$3+'Surv-rate CEA'!M222*'Unit cost and utilities'!$H$3+('Surv-rate CEA'!L221-'Surv-rate CEA'!L222)*'Unit cost and utilities'!$G$14</f>
        <v>81.168461274634694</v>
      </c>
      <c r="P224" s="12">
        <f t="shared" si="92"/>
        <v>56.024354554039078</v>
      </c>
      <c r="Q224" s="12">
        <f>O224-'Surv-rate CEA'!M222*'Unit cost and utilities'!$H$3-('Surv-rate CEA'!L221-'Surv-rate CEA'!L222)*'Unit cost and utilities'!$G$14</f>
        <v>79.261740641762302</v>
      </c>
      <c r="R224" s="12">
        <f t="shared" si="93"/>
        <v>54.708291749668447</v>
      </c>
      <c r="S224" s="12">
        <f>'Surv-rate CEA'!Q222*'Unit cost and utilities'!$H$11+'Surv-rate CEA'!P222*'Unit cost and utilities'!$H$11+('Surv-rate CEA'!O221-'Surv-rate CEA'!O222)*'Unit cost and utilities'!$G$14</f>
        <v>48.452807958280594</v>
      </c>
      <c r="T224" s="12">
        <f t="shared" si="94"/>
        <v>33.443251843949604</v>
      </c>
      <c r="U224" s="12">
        <f>S224-'Surv-rate CEA'!P222*'Unit cost and utilities'!$H$11-('Surv-rate CEA'!O221-'Surv-rate CEA'!O222)*'Unit cost and utilities'!$G$14</f>
        <v>0.53788987057803883</v>
      </c>
      <c r="V224" s="12">
        <f t="shared" si="95"/>
        <v>0.3712640642321437</v>
      </c>
      <c r="W224" s="12">
        <f>'Surv-rate CEA'!T222*'Unit cost and utilities'!$H$4+'Surv-rate CEA'!S222*'Unit cost and utilities'!$H$4+('Surv-rate CEA'!R221-'Surv-rate CEA'!R222)*'Unit cost and utilities'!$G$14</f>
        <v>81.168461274634694</v>
      </c>
      <c r="X224" s="12">
        <f t="shared" si="96"/>
        <v>56.024354554039078</v>
      </c>
      <c r="Y224" s="12">
        <f>W224-'Surv-rate CEA'!S222*'Unit cost and utilities'!$H$4-('Surv-rate CEA'!R221-'Surv-rate CEA'!R222)*'Unit cost and utilities'!$G$14</f>
        <v>79.261740641762302</v>
      </c>
      <c r="Z224" s="12">
        <f t="shared" si="97"/>
        <v>54.708291749668447</v>
      </c>
      <c r="AA224" s="12">
        <f>'Surv-rate CEA'!W222*'Unit cost and utilities'!$H$6+'Surv-rate CEA'!V222*'Unit cost and utilities'!$H$6+('Surv-rate CEA'!U221-'Surv-rate CEA'!U222)*'Unit cost and utilities'!$G$14</f>
        <v>51.830627838717163</v>
      </c>
      <c r="AB224" s="12">
        <f t="shared" si="98"/>
        <v>35.774701468958057</v>
      </c>
      <c r="AC224" s="12">
        <f>AA224-'Surv-rate CEA'!V222*'Unit cost and utilities'!$H$6-('Surv-rate CEA'!U221-'Surv-rate CEA'!U222)*'Unit cost and utilities'!$G$14</f>
        <v>1.7761163299098262</v>
      </c>
      <c r="AD224" s="12">
        <f t="shared" si="99"/>
        <v>1.2259166852924253</v>
      </c>
      <c r="AE224" s="12">
        <f>'Surv-rate CEA'!Z222*'Unit cost and utilities'!$H$12+'Surv-rate CEA'!Y222*'Unit cost and utilities'!$H$12+('Surv-rate CEA'!X221-'Surv-rate CEA'!X222)*'Unit cost and utilities'!$G$14</f>
        <v>48.452807958280594</v>
      </c>
      <c r="AF224" s="12">
        <f t="shared" si="100"/>
        <v>33.443251843949604</v>
      </c>
      <c r="AG224" s="12">
        <f>AE224-'Surv-rate CEA'!Y222*'Unit cost and utilities'!$H$12-('Surv-rate CEA'!X221-'Surv-rate CEA'!X222)*'Unit cost and utilities'!$G$14</f>
        <v>0.53788987057803883</v>
      </c>
      <c r="AH224" s="12">
        <f t="shared" si="101"/>
        <v>0.3712640642321437</v>
      </c>
      <c r="AI224" s="12">
        <f>'Surv-rate CEA'!AC222*'Unit cost and utilities'!$H$5+'Surv-rate CEA'!AB222*'Unit cost and utilities'!$H$5+('Surv-rate CEA'!AA221-'Surv-rate CEA'!AA222)*'Unit cost and utilities'!$G$14</f>
        <v>84.020865283691407</v>
      </c>
      <c r="AJ224" s="12">
        <f t="shared" si="102"/>
        <v>57.99314995837792</v>
      </c>
      <c r="AK224" s="12">
        <f>AI224-'Surv-rate CEA'!AB222*'Unit cost and utilities'!$H$5-('Surv-rate CEA'!AA221-'Surv-rate CEA'!AA222)*'Unit cost and utilities'!$G$14</f>
        <v>0.97010362139642092</v>
      </c>
      <c r="AL224" s="12">
        <f t="shared" si="103"/>
        <v>0.669588019605032</v>
      </c>
      <c r="AM224" s="12">
        <f>'Surv-rate CEA'!AF222*'Unit cost and utilities'!$H$9+'Surv-rate CEA'!AE222*'Unit cost and utilities'!$H$9+('Surv-rate CEA'!AD221-'Surv-rate CEA'!AD222)*'Unit cost and utilities'!G231</f>
        <v>83.9848712842428</v>
      </c>
      <c r="AN224" s="12">
        <f t="shared" si="104"/>
        <v>57.968306065130967</v>
      </c>
      <c r="AO224" s="12">
        <f>AM224-'Surv-rate CEA'!AE222*'Unit cost and utilities'!$H$9-('Surv-rate CEA'!AD221-'Surv-rate CEA'!AD222)*'Unit cost and utilities'!G231</f>
        <v>1.3577870498291134</v>
      </c>
      <c r="AP224" s="12">
        <f t="shared" si="105"/>
        <v>0.93717611365241849</v>
      </c>
      <c r="AQ224" s="13">
        <f>'Surv-rate CEA'!AI222*'Unit cost and utilities'!$H$4+'Surv-rate CEA'!AH222*'Unit cost and utilities'!$H$4+('Surv-rate CEA'!AG221-'Surv-rate CEA'!AG222)*'Unit cost and utilities'!$G$14</f>
        <v>81.168461274634694</v>
      </c>
      <c r="AR224" s="12">
        <f t="shared" si="106"/>
        <v>56.024354554039078</v>
      </c>
      <c r="AS224" s="13">
        <f>AQ224-'Surv-rate CEA'!AH222*'Unit cost and utilities'!$H$4-('Surv-rate CEA'!AG221-'Surv-rate CEA'!AG222)*'Unit cost and utilities'!$G$14</f>
        <v>79.261740641762302</v>
      </c>
      <c r="AT224" s="12">
        <f t="shared" si="107"/>
        <v>54.708291749668447</v>
      </c>
      <c r="AU224" s="12">
        <f>'Surv-rate CEA'!AL222*'Unit cost and utilities'!$H$8+'Surv-rate CEA'!AK222*'Unit cost and utilities'!$H$8+('Surv-rate CEA'!AJ221-'Surv-rate CEA'!AJ222)*'Unit cost and utilities'!$G$14</f>
        <v>40.884125034917354</v>
      </c>
      <c r="AV224" s="12">
        <f t="shared" si="108"/>
        <v>28.219171345849613</v>
      </c>
      <c r="AW224" s="12">
        <f>AU224-'Surv-rate CEA'!AK222*'Unit cost and utilities'!$H$8-('Surv-rate CEA'!AJ221-'Surv-rate CEA'!AJ222)*'Unit cost and utilities'!$G$14</f>
        <v>2.0183598375534713</v>
      </c>
      <c r="AX224" s="12">
        <f t="shared" si="109"/>
        <v>1.393118772747578</v>
      </c>
      <c r="AY224" s="12">
        <f>'Surv-rate CEA'!AO222*'Unit cost and utilities'!$H$5+'Surv-rate CEA'!AN222*'Unit cost and utilities'!$H$5+('Surv-rate CEA'!AM221-'Surv-rate CEA'!AM222)*'Unit cost and utilities'!$G$14</f>
        <v>84.020865283691407</v>
      </c>
      <c r="AZ224" s="12">
        <f t="shared" si="110"/>
        <v>57.99314995837792</v>
      </c>
      <c r="BA224" s="12">
        <f>AY224-'Surv-rate CEA'!AN222*'Unit cost and utilities'!$H$5-('Surv-rate CEA'!AM221-'Surv-rate CEA'!AM222)*'Unit cost and utilities'!$G$14</f>
        <v>0.97010362139642092</v>
      </c>
      <c r="BB224" s="12">
        <f t="shared" si="111"/>
        <v>0.669588019605032</v>
      </c>
    </row>
    <row r="225" spans="1:54">
      <c r="A225" s="12">
        <v>220</v>
      </c>
      <c r="B225" s="12">
        <f t="shared" si="112"/>
        <v>12.6</v>
      </c>
      <c r="C225" s="12">
        <f>'Surv-rate CEA'!D223*'Unit cost and utilities'!$H$7+'Surv-rate CEA'!E223*'Unit cost and utilities'!$H$7+'Unit cost and utilities'!$G$14*('Surv-rate CEA'!C222-'Surv-rate CEA'!C223)</f>
        <v>53.993134106485897</v>
      </c>
      <c r="D225" s="12">
        <f t="shared" si="86"/>
        <v>37.203988901328437</v>
      </c>
      <c r="E225" s="12">
        <f>C225-'Surv-rate CEA'!E223*'Unit cost and utilities'!$H$7-'Unit cost and utilities'!$G$14*('Surv-rate CEA'!C222-'Surv-rate CEA'!C223)</f>
        <v>0.22137322697329376</v>
      </c>
      <c r="F225" s="12">
        <f t="shared" si="87"/>
        <v>0.15253730341199698</v>
      </c>
      <c r="G225" s="12">
        <f>'Surv-rate CEA'!G223*'Unit cost and utilities'!$H$4+'Surv-rate CEA'!H223*'Unit cost and utilities'!$H$4+('Surv-rate CEA'!F222-'Surv-rate CEA'!F223)*'Unit cost and utilities'!$G$14</f>
        <v>80.419474283668933</v>
      </c>
      <c r="H225" s="12">
        <f t="shared" si="88"/>
        <v>55.413068313455859</v>
      </c>
      <c r="I225" s="12">
        <f>G225-'Surv-rate CEA'!H223*'Unit cost and utilities'!$H$4-('Surv-rate CEA'!F222-'Surv-rate CEA'!F223)*'Unit cost and utilities'!$G$14</f>
        <v>0.17513309049500192</v>
      </c>
      <c r="J225" s="12">
        <f t="shared" si="89"/>
        <v>0.12067552037600113</v>
      </c>
      <c r="K225" s="12">
        <f>'Surv-rate CEA'!K223*'Unit cost and utilities'!$H$10+'Surv-rate CEA'!J223*'Unit cost and utilities'!$H$10+('Surv-rate CEA'!I222-'Surv-rate CEA'!I223)*'Unit cost and utilities'!$G$14</f>
        <v>48.027638106132841</v>
      </c>
      <c r="L225" s="12">
        <f t="shared" si="90"/>
        <v>33.093461689658504</v>
      </c>
      <c r="M225" s="12">
        <f>K225-'Surv-rate CEA'!J223*'Unit cost and utilities'!$H$10-('Surv-rate CEA'!I222-'Surv-rate CEA'!I223)*'Unit cost and utilities'!$G$14</f>
        <v>0.52694759443925232</v>
      </c>
      <c r="N225" s="12">
        <f t="shared" si="91"/>
        <v>0.36309343362871532</v>
      </c>
      <c r="O225" s="12">
        <f>'Surv-rate CEA'!N223*'Unit cost and utilities'!$H$3+'Surv-rate CEA'!M223*'Unit cost and utilities'!$H$3+('Surv-rate CEA'!L222-'Surv-rate CEA'!L223)*'Unit cost and utilities'!$G$14</f>
        <v>80.419474283668933</v>
      </c>
      <c r="P225" s="12">
        <f t="shared" si="92"/>
        <v>55.413068313455859</v>
      </c>
      <c r="Q225" s="12">
        <f>O225-'Surv-rate CEA'!M223*'Unit cost and utilities'!$H$3-('Surv-rate CEA'!L222-'Surv-rate CEA'!L223)*'Unit cost and utilities'!$G$14</f>
        <v>78.538378110197868</v>
      </c>
      <c r="R225" s="12">
        <f t="shared" si="93"/>
        <v>54.116898303726011</v>
      </c>
      <c r="S225" s="12">
        <f>'Surv-rate CEA'!Q223*'Unit cost and utilities'!$H$11+'Surv-rate CEA'!P223*'Unit cost and utilities'!$H$11+('Surv-rate CEA'!O222-'Surv-rate CEA'!O223)*'Unit cost and utilities'!$G$14</f>
        <v>48.027638106132841</v>
      </c>
      <c r="T225" s="12">
        <f t="shared" si="94"/>
        <v>33.093461689658504</v>
      </c>
      <c r="U225" s="12">
        <f>S225-'Surv-rate CEA'!P223*'Unit cost and utilities'!$H$11-('Surv-rate CEA'!O222-'Surv-rate CEA'!O223)*'Unit cost and utilities'!$G$14</f>
        <v>0.52694759443925232</v>
      </c>
      <c r="V225" s="12">
        <f t="shared" si="95"/>
        <v>0.36309343362871532</v>
      </c>
      <c r="W225" s="12">
        <f>'Surv-rate CEA'!T223*'Unit cost and utilities'!$H$4+'Surv-rate CEA'!S223*'Unit cost and utilities'!$H$4+('Surv-rate CEA'!R222-'Surv-rate CEA'!R223)*'Unit cost and utilities'!$G$14</f>
        <v>80.419474283668933</v>
      </c>
      <c r="X225" s="12">
        <f t="shared" si="96"/>
        <v>55.413068313455859</v>
      </c>
      <c r="Y225" s="12">
        <f>W225-'Surv-rate CEA'!S223*'Unit cost and utilities'!$H$4-('Surv-rate CEA'!R222-'Surv-rate CEA'!R223)*'Unit cost and utilities'!$G$14</f>
        <v>78.538378110197868</v>
      </c>
      <c r="Z225" s="12">
        <f t="shared" si="97"/>
        <v>54.116898303726011</v>
      </c>
      <c r="AA225" s="12">
        <f>'Surv-rate CEA'!W223*'Unit cost and utilities'!$H$6+'Surv-rate CEA'!V223*'Unit cost and utilities'!$H$6+('Surv-rate CEA'!U222-'Surv-rate CEA'!U223)*'Unit cost and utilities'!$G$14</f>
        <v>51.380821118358824</v>
      </c>
      <c r="AB225" s="12">
        <f t="shared" si="98"/>
        <v>35.403973676700069</v>
      </c>
      <c r="AC225" s="12">
        <f>AA225-'Surv-rate CEA'!V223*'Unit cost and utilities'!$H$6-('Surv-rate CEA'!U222-'Surv-rate CEA'!U223)*'Unit cost and utilities'!$G$14</f>
        <v>1.7434124775333038</v>
      </c>
      <c r="AD225" s="12">
        <f t="shared" si="99"/>
        <v>1.2012990084380941</v>
      </c>
      <c r="AE225" s="12">
        <f>'Surv-rate CEA'!Z223*'Unit cost and utilities'!$H$12+'Surv-rate CEA'!Y223*'Unit cost and utilities'!$H$12+('Surv-rate CEA'!X222-'Surv-rate CEA'!X223)*'Unit cost and utilities'!$G$14</f>
        <v>48.027638106132841</v>
      </c>
      <c r="AF225" s="12">
        <f t="shared" si="100"/>
        <v>33.093461689658504</v>
      </c>
      <c r="AG225" s="12">
        <f>AE225-'Surv-rate CEA'!Y223*'Unit cost and utilities'!$H$12-('Surv-rate CEA'!X222-'Surv-rate CEA'!X223)*'Unit cost and utilities'!$G$14</f>
        <v>0.52694759443925232</v>
      </c>
      <c r="AH225" s="12">
        <f t="shared" si="101"/>
        <v>0.36309343362871532</v>
      </c>
      <c r="AI225" s="12">
        <f>'Surv-rate CEA'!AC223*'Unit cost and utilities'!$H$5+'Surv-rate CEA'!AB223*'Unit cost and utilities'!$H$5+('Surv-rate CEA'!AA222-'Surv-rate CEA'!AA223)*'Unit cost and utilities'!$G$14</f>
        <v>83.251131527989173</v>
      </c>
      <c r="AJ225" s="12">
        <f t="shared" si="102"/>
        <v>57.364222778434431</v>
      </c>
      <c r="AK225" s="12">
        <f>AI225-'Surv-rate CEA'!AB223*'Unit cost and utilities'!$H$5-('Surv-rate CEA'!AA222-'Surv-rate CEA'!AA223)*'Unit cost and utilities'!$G$14</f>
        <v>0.94985048775063485</v>
      </c>
      <c r="AL225" s="12">
        <f t="shared" si="103"/>
        <v>0.65449482770349199</v>
      </c>
      <c r="AM225" s="12">
        <f>'Surv-rate CEA'!AF223*'Unit cost and utilities'!$H$9+'Surv-rate CEA'!AE223*'Unit cost and utilities'!$H$9+('Surv-rate CEA'!AD222-'Surv-rate CEA'!AD223)*'Unit cost and utilities'!G232</f>
        <v>83.334252583685185</v>
      </c>
      <c r="AN225" s="12">
        <f t="shared" si="104"/>
        <v>57.421497372413029</v>
      </c>
      <c r="AO225" s="12">
        <f>AM225-'Surv-rate CEA'!AE223*'Unit cost and utilities'!$H$9-('Surv-rate CEA'!AD222-'Surv-rate CEA'!AD223)*'Unit cost and utilities'!G232</f>
        <v>1.3321817256607176</v>
      </c>
      <c r="AP225" s="12">
        <f t="shared" si="105"/>
        <v>0.91794030771183244</v>
      </c>
      <c r="AQ225" s="13">
        <f>'Surv-rate CEA'!AI223*'Unit cost and utilities'!$H$4+'Surv-rate CEA'!AH223*'Unit cost and utilities'!$H$4+('Surv-rate CEA'!AG222-'Surv-rate CEA'!AG223)*'Unit cost and utilities'!$G$14</f>
        <v>80.419474283668933</v>
      </c>
      <c r="AR225" s="12">
        <f t="shared" si="106"/>
        <v>55.413068313455859</v>
      </c>
      <c r="AS225" s="13">
        <f>AQ225-'Surv-rate CEA'!AH223*'Unit cost and utilities'!$H$4-('Surv-rate CEA'!AG222-'Surv-rate CEA'!AG223)*'Unit cost and utilities'!$G$14</f>
        <v>78.538378110197868</v>
      </c>
      <c r="AT225" s="12">
        <f t="shared" si="107"/>
        <v>54.116898303726011</v>
      </c>
      <c r="AU225" s="12">
        <f>'Surv-rate CEA'!AL223*'Unit cost and utilities'!$H$8+'Surv-rate CEA'!AK223*'Unit cost and utilities'!$H$8+('Surv-rate CEA'!AJ222-'Surv-rate CEA'!AJ223)*'Unit cost and utilities'!$G$14</f>
        <v>40.515590809000521</v>
      </c>
      <c r="AV225" s="12">
        <f t="shared" si="108"/>
        <v>27.917282738505659</v>
      </c>
      <c r="AW225" s="12">
        <f>AU225-'Surv-rate CEA'!AK223*'Unit cost and utilities'!$H$8-('Surv-rate CEA'!AJ222-'Surv-rate CEA'!AJ223)*'Unit cost and utilities'!$G$14</f>
        <v>1.9816281002261951</v>
      </c>
      <c r="AX225" s="12">
        <f t="shared" si="109"/>
        <v>1.3654415708111265</v>
      </c>
      <c r="AY225" s="12">
        <f>'Surv-rate CEA'!AO223*'Unit cost and utilities'!$H$5+'Surv-rate CEA'!AN223*'Unit cost and utilities'!$H$5+('Surv-rate CEA'!AM222-'Surv-rate CEA'!AM223)*'Unit cost and utilities'!$G$14</f>
        <v>83.251131527989173</v>
      </c>
      <c r="AZ225" s="12">
        <f t="shared" si="110"/>
        <v>57.364222778434431</v>
      </c>
      <c r="BA225" s="12">
        <f>AY225-'Surv-rate CEA'!AN223*'Unit cost and utilities'!$H$5-('Surv-rate CEA'!AM222-'Surv-rate CEA'!AM223)*'Unit cost and utilities'!$G$14</f>
        <v>0.94985048775063485</v>
      </c>
      <c r="BB225" s="12">
        <f t="shared" si="111"/>
        <v>0.65449482770349199</v>
      </c>
    </row>
    <row r="226" spans="1:54">
      <c r="A226" s="12">
        <v>221</v>
      </c>
      <c r="B226" s="12">
        <f t="shared" si="112"/>
        <v>12.657534246575343</v>
      </c>
      <c r="C226" s="12">
        <f>'Surv-rate CEA'!D224*'Unit cost and utilities'!$H$7+'Surv-rate CEA'!E224*'Unit cost and utilities'!$H$7+'Unit cost and utilities'!$G$14*('Surv-rate CEA'!C223-'Surv-rate CEA'!C224)</f>
        <v>53.52991379692417</v>
      </c>
      <c r="D226" s="12">
        <f t="shared" si="86"/>
        <v>36.822132181623175</v>
      </c>
      <c r="E226" s="12">
        <f>C226-'Surv-rate CEA'!E224*'Unit cost and utilities'!$H$7-'Unit cost and utilities'!$G$14*('Surv-rate CEA'!C223-'Surv-rate CEA'!C224)</f>
        <v>0.21659032466020722</v>
      </c>
      <c r="F226" s="12">
        <f t="shared" si="87"/>
        <v>0.14898805169301599</v>
      </c>
      <c r="G226" s="12">
        <f>'Surv-rate CEA'!G224*'Unit cost and utilities'!$H$4+'Surv-rate CEA'!H224*'Unit cost and utilities'!$H$4+('Surv-rate CEA'!F223-'Surv-rate CEA'!F224)*'Unit cost and utilities'!$G$14</f>
        <v>79.679819972616329</v>
      </c>
      <c r="H226" s="12">
        <f t="shared" si="88"/>
        <v>54.810117467594409</v>
      </c>
      <c r="I226" s="12">
        <f>G226-'Surv-rate CEA'!H224*'Unit cost and utilities'!$H$4-('Surv-rate CEA'!F223-'Surv-rate CEA'!F224)*'Unit cost and utilities'!$G$14</f>
        <v>0.17104677988039985</v>
      </c>
      <c r="J226" s="12">
        <f t="shared" si="89"/>
        <v>0.11765957931281008</v>
      </c>
      <c r="K226" s="12">
        <f>'Surv-rate CEA'!K224*'Unit cost and utilities'!$H$10+'Surv-rate CEA'!J224*'Unit cost and utilities'!$H$10+('Surv-rate CEA'!I223-'Surv-rate CEA'!I224)*'Unit cost and utilities'!$G$14</f>
        <v>47.607560946797818</v>
      </c>
      <c r="L226" s="12">
        <f t="shared" si="90"/>
        <v>32.74826686024663</v>
      </c>
      <c r="M226" s="12">
        <f>K226-'Surv-rate CEA'!J224*'Unit cost and utilities'!$H$10-('Surv-rate CEA'!I223-'Surv-rate CEA'!I224)*'Unit cost and utilities'!$G$14</f>
        <v>0.51625942588642948</v>
      </c>
      <c r="N226" s="12">
        <f t="shared" si="91"/>
        <v>0.35512429353269948</v>
      </c>
      <c r="O226" s="12">
        <f>'Surv-rate CEA'!N224*'Unit cost and utilities'!$H$3+'Surv-rate CEA'!M224*'Unit cost and utilities'!$H$3+('Surv-rate CEA'!L223-'Surv-rate CEA'!L224)*'Unit cost and utilities'!$G$14</f>
        <v>79.679819972616329</v>
      </c>
      <c r="P226" s="12">
        <f t="shared" si="92"/>
        <v>54.810117467594409</v>
      </c>
      <c r="Q226" s="12">
        <f>O226-'Surv-rate CEA'!M224*'Unit cost and utilities'!$H$3-('Surv-rate CEA'!L223-'Surv-rate CEA'!L224)*'Unit cost and utilities'!$G$14</f>
        <v>77.823898615336347</v>
      </c>
      <c r="R226" s="12">
        <f t="shared" si="93"/>
        <v>53.533467148378172</v>
      </c>
      <c r="S226" s="12">
        <f>'Surv-rate CEA'!Q224*'Unit cost and utilities'!$H$11+'Surv-rate CEA'!P224*'Unit cost and utilities'!$H$11+('Surv-rate CEA'!O223-'Surv-rate CEA'!O224)*'Unit cost and utilities'!$G$14</f>
        <v>47.607560946797818</v>
      </c>
      <c r="T226" s="12">
        <f t="shared" si="94"/>
        <v>32.74826686024663</v>
      </c>
      <c r="U226" s="12">
        <f>S226-'Surv-rate CEA'!P224*'Unit cost and utilities'!$H$11-('Surv-rate CEA'!O223-'Surv-rate CEA'!O224)*'Unit cost and utilities'!$G$14</f>
        <v>0.51625942588642948</v>
      </c>
      <c r="V226" s="12">
        <f t="shared" si="95"/>
        <v>0.35512429353269948</v>
      </c>
      <c r="W226" s="12">
        <f>'Surv-rate CEA'!T224*'Unit cost and utilities'!$H$4+'Surv-rate CEA'!S224*'Unit cost and utilities'!$H$4+('Surv-rate CEA'!R223-'Surv-rate CEA'!R224)*'Unit cost and utilities'!$G$14</f>
        <v>79.679819972616329</v>
      </c>
      <c r="X226" s="12">
        <f t="shared" si="96"/>
        <v>54.810117467594409</v>
      </c>
      <c r="Y226" s="12">
        <f>W226-'Surv-rate CEA'!S224*'Unit cost and utilities'!$H$4-('Surv-rate CEA'!R223-'Surv-rate CEA'!R224)*'Unit cost and utilities'!$G$14</f>
        <v>77.823898615336347</v>
      </c>
      <c r="Z226" s="12">
        <f t="shared" si="97"/>
        <v>53.533467148378172</v>
      </c>
      <c r="AA226" s="12">
        <f>'Surv-rate CEA'!W224*'Unit cost and utilities'!$H$6+'Surv-rate CEA'!V224*'Unit cost and utilities'!$H$6+('Surv-rate CEA'!U223-'Surv-rate CEA'!U224)*'Unit cost and utilities'!$G$14</f>
        <v>50.936352836209863</v>
      </c>
      <c r="AB226" s="12">
        <f t="shared" si="98"/>
        <v>35.038074675406769</v>
      </c>
      <c r="AC226" s="12">
        <f>AA226-'Surv-rate CEA'!V224*'Unit cost and utilities'!$H$6-('Surv-rate CEA'!U223-'Surv-rate CEA'!U224)*'Unit cost and utilities'!$G$14</f>
        <v>1.7114019938750995</v>
      </c>
      <c r="AD226" s="12">
        <f t="shared" si="99"/>
        <v>1.1772384067986927</v>
      </c>
      <c r="AE226" s="12">
        <f>'Surv-rate CEA'!Z224*'Unit cost and utilities'!$H$12+'Surv-rate CEA'!Y224*'Unit cost and utilities'!$H$12+('Surv-rate CEA'!X223-'Surv-rate CEA'!X224)*'Unit cost and utilities'!$G$14</f>
        <v>47.607560946797818</v>
      </c>
      <c r="AF226" s="12">
        <f t="shared" si="100"/>
        <v>32.74826686024663</v>
      </c>
      <c r="AG226" s="12">
        <f>AE226-'Surv-rate CEA'!Y224*'Unit cost and utilities'!$H$12-('Surv-rate CEA'!X223-'Surv-rate CEA'!X224)*'Unit cost and utilities'!$G$14</f>
        <v>0.51625942588642948</v>
      </c>
      <c r="AH226" s="12">
        <f t="shared" si="101"/>
        <v>0.35512429353269948</v>
      </c>
      <c r="AI226" s="12">
        <f>'Surv-rate CEA'!AC224*'Unit cost and utilities'!$H$5+'Surv-rate CEA'!AB224*'Unit cost and utilities'!$H$5+('Surv-rate CEA'!AA223-'Surv-rate CEA'!AA224)*'Unit cost and utilities'!$G$14</f>
        <v>82.490931883858224</v>
      </c>
      <c r="AJ226" s="12">
        <f t="shared" si="102"/>
        <v>56.743823820378267</v>
      </c>
      <c r="AK226" s="12">
        <f>AI226-'Surv-rate CEA'!AB224*'Unit cost and utilities'!$H$5-('Surv-rate CEA'!AA223-'Surv-rate CEA'!AA224)*'Unit cost and utilities'!$G$14</f>
        <v>0.93007895797774487</v>
      </c>
      <c r="AL226" s="12">
        <f t="shared" si="103"/>
        <v>0.63978228061280251</v>
      </c>
      <c r="AM226" s="12">
        <f>'Surv-rate CEA'!AF224*'Unit cost and utilities'!$H$9+'Surv-rate CEA'!AE224*'Unit cost and utilities'!$H$9+('Surv-rate CEA'!AD223-'Surv-rate CEA'!AD224)*'Unit cost and utilities'!G233</f>
        <v>82.690630001477885</v>
      </c>
      <c r="AN226" s="12">
        <f t="shared" si="104"/>
        <v>56.881192068556444</v>
      </c>
      <c r="AO226" s="12">
        <f>AM226-'Surv-rate CEA'!AE224*'Unit cost and utilities'!$H$9-('Surv-rate CEA'!AD223-'Surv-rate CEA'!AD224)*'Unit cost and utilities'!G233</f>
        <v>1.3071312454515436</v>
      </c>
      <c r="AP226" s="12">
        <f t="shared" si="105"/>
        <v>0.89914883258250433</v>
      </c>
      <c r="AQ226" s="13">
        <f>'Surv-rate CEA'!AI224*'Unit cost and utilities'!$H$4+'Surv-rate CEA'!AH224*'Unit cost and utilities'!$H$4+('Surv-rate CEA'!AG223-'Surv-rate CEA'!AG224)*'Unit cost and utilities'!$G$14</f>
        <v>79.679819972616329</v>
      </c>
      <c r="AR226" s="12">
        <f t="shared" si="106"/>
        <v>54.810117467594409</v>
      </c>
      <c r="AS226" s="13">
        <f>AQ226-'Surv-rate CEA'!AH224*'Unit cost and utilities'!$H$4-('Surv-rate CEA'!AG223-'Surv-rate CEA'!AG224)*'Unit cost and utilities'!$G$14</f>
        <v>77.823898615336347</v>
      </c>
      <c r="AT226" s="12">
        <f t="shared" si="107"/>
        <v>53.533467148378172</v>
      </c>
      <c r="AU226" s="12">
        <f>'Surv-rate CEA'!AL224*'Unit cost and utilities'!$H$8+'Surv-rate CEA'!AK224*'Unit cost and utilities'!$H$8+('Surv-rate CEA'!AJ223-'Surv-rate CEA'!AJ224)*'Unit cost and utilities'!$G$14</f>
        <v>40.151570718796556</v>
      </c>
      <c r="AV226" s="12">
        <f t="shared" si="108"/>
        <v>27.619443773366772</v>
      </c>
      <c r="AW226" s="12">
        <f>AU226-'Surv-rate CEA'!AK224*'Unit cost and utilities'!$H$8-('Surv-rate CEA'!AJ223-'Surv-rate CEA'!AJ224)*'Unit cost and utilities'!$G$14</f>
        <v>1.9456668418946701</v>
      </c>
      <c r="AX226" s="12">
        <f t="shared" si="109"/>
        <v>1.3383844013917223</v>
      </c>
      <c r="AY226" s="12">
        <f>'Surv-rate CEA'!AO224*'Unit cost and utilities'!$H$5+'Surv-rate CEA'!AN224*'Unit cost and utilities'!$H$5+('Surv-rate CEA'!AM223-'Surv-rate CEA'!AM224)*'Unit cost and utilities'!$G$14</f>
        <v>82.490931883858224</v>
      </c>
      <c r="AZ226" s="12">
        <f t="shared" si="110"/>
        <v>56.743823820378267</v>
      </c>
      <c r="BA226" s="12">
        <f>AY226-'Surv-rate CEA'!AN224*'Unit cost and utilities'!$H$5-('Surv-rate CEA'!AM223-'Surv-rate CEA'!AM224)*'Unit cost and utilities'!$G$14</f>
        <v>0.93007895797774487</v>
      </c>
      <c r="BB226" s="12">
        <f t="shared" si="111"/>
        <v>0.63978228061280251</v>
      </c>
    </row>
    <row r="227" spans="1:54">
      <c r="A227" s="12">
        <v>222</v>
      </c>
      <c r="B227" s="12">
        <f t="shared" si="112"/>
        <v>12.715068493150685</v>
      </c>
      <c r="C227" s="12">
        <f>'Surv-rate CEA'!D225*'Unit cost and utilities'!$H$7+'Surv-rate CEA'!E225*'Unit cost and utilities'!$H$7+'Unit cost and utilities'!$G$14*('Surv-rate CEA'!C224-'Surv-rate CEA'!C225)</f>
        <v>53.072134641691079</v>
      </c>
      <c r="D227" s="12">
        <f t="shared" si="86"/>
        <v>36.445202243101107</v>
      </c>
      <c r="E227" s="12">
        <f>C227-'Surv-rate CEA'!E225*'Unit cost and utilities'!$H$7-'Unit cost and utilities'!$G$14*('Surv-rate CEA'!C224-'Surv-rate CEA'!C225)</f>
        <v>0.2119247328500875</v>
      </c>
      <c r="F227" s="12">
        <f t="shared" si="87"/>
        <v>0.14553097969738094</v>
      </c>
      <c r="G227" s="12">
        <f>'Surv-rate CEA'!G225*'Unit cost and utilities'!$H$4+'Surv-rate CEA'!H225*'Unit cost and utilities'!$H$4+('Surv-rate CEA'!F224-'Surv-rate CEA'!F225)*'Unit cost and utilities'!$G$14</f>
        <v>78.949350068944398</v>
      </c>
      <c r="H227" s="12">
        <f t="shared" si="88"/>
        <v>54.215362725654714</v>
      </c>
      <c r="I227" s="12">
        <f>G227-'Surv-rate CEA'!H225*'Unit cost and utilities'!$H$4-('Surv-rate CEA'!F224-'Surv-rate CEA'!F225)*'Unit cost and utilities'!$G$14</f>
        <v>0.16706799754442514</v>
      </c>
      <c r="J227" s="12">
        <f t="shared" si="89"/>
        <v>0.11472738000768835</v>
      </c>
      <c r="K227" s="12">
        <f>'Surv-rate CEA'!K225*'Unit cost and utilities'!$H$10+'Surv-rate CEA'!J225*'Unit cost and utilities'!$H$10+('Surv-rate CEA'!I224-'Surv-rate CEA'!I225)*'Unit cost and utilities'!$G$14</f>
        <v>47.192498110289826</v>
      </c>
      <c r="L227" s="12">
        <f t="shared" si="90"/>
        <v>32.407592978850566</v>
      </c>
      <c r="M227" s="12">
        <f>K227-'Surv-rate CEA'!J225*'Unit cost and utilities'!$H$10-('Surv-rate CEA'!I224-'Surv-rate CEA'!I225)*'Unit cost and utilities'!$G$14</f>
        <v>0.50581870399461648</v>
      </c>
      <c r="N227" s="12">
        <f t="shared" si="91"/>
        <v>0.34735111164994764</v>
      </c>
      <c r="O227" s="12">
        <f>'Surv-rate CEA'!N225*'Unit cost and utilities'!$H$3+'Surv-rate CEA'!M225*'Unit cost and utilities'!$H$3+('Surv-rate CEA'!L224-'Surv-rate CEA'!L225)*'Unit cost and utilities'!$G$14</f>
        <v>78.949350068944398</v>
      </c>
      <c r="P227" s="12">
        <f t="shared" si="92"/>
        <v>54.215362725654714</v>
      </c>
      <c r="Q227" s="12">
        <f>O227-'Surv-rate CEA'!M225*'Unit cost and utilities'!$H$3-('Surv-rate CEA'!L224-'Surv-rate CEA'!L225)*'Unit cost and utilities'!$G$14</f>
        <v>77.118163708783683</v>
      </c>
      <c r="R227" s="12">
        <f t="shared" si="93"/>
        <v>52.957867475248129</v>
      </c>
      <c r="S227" s="12">
        <f>'Surv-rate CEA'!Q225*'Unit cost and utilities'!$H$11+'Surv-rate CEA'!P225*'Unit cost and utilities'!$H$11+('Surv-rate CEA'!O224-'Surv-rate CEA'!O225)*'Unit cost and utilities'!$G$14</f>
        <v>47.192498110289826</v>
      </c>
      <c r="T227" s="12">
        <f t="shared" si="94"/>
        <v>32.407592978850566</v>
      </c>
      <c r="U227" s="12">
        <f>S227-'Surv-rate CEA'!P225*'Unit cost and utilities'!$H$11-('Surv-rate CEA'!O224-'Surv-rate CEA'!O225)*'Unit cost and utilities'!$G$14</f>
        <v>0.50581870399461648</v>
      </c>
      <c r="V227" s="12">
        <f t="shared" si="95"/>
        <v>0.34735111164994764</v>
      </c>
      <c r="W227" s="12">
        <f>'Surv-rate CEA'!T225*'Unit cost and utilities'!$H$4+'Surv-rate CEA'!S225*'Unit cost and utilities'!$H$4+('Surv-rate CEA'!R224-'Surv-rate CEA'!R225)*'Unit cost and utilities'!$G$14</f>
        <v>78.949350068944398</v>
      </c>
      <c r="X227" s="12">
        <f t="shared" si="96"/>
        <v>54.215362725654714</v>
      </c>
      <c r="Y227" s="12">
        <f>W227-'Surv-rate CEA'!S225*'Unit cost and utilities'!$H$4-('Surv-rate CEA'!R224-'Surv-rate CEA'!R225)*'Unit cost and utilities'!$G$14</f>
        <v>77.118163708783683</v>
      </c>
      <c r="Z227" s="12">
        <f t="shared" si="97"/>
        <v>52.957867475248129</v>
      </c>
      <c r="AA227" s="12">
        <f>'Surv-rate CEA'!W225*'Unit cost and utilities'!$H$6+'Surv-rate CEA'!V225*'Unit cost and utilities'!$H$6+('Surv-rate CEA'!U224-'Surv-rate CEA'!U225)*'Unit cost and utilities'!$G$14</f>
        <v>50.49714148552647</v>
      </c>
      <c r="AB227" s="12">
        <f t="shared" si="98"/>
        <v>34.676926913973887</v>
      </c>
      <c r="AC227" s="12">
        <f>AA227-'Surv-rate CEA'!V225*'Unit cost and utilities'!$H$6-('Surv-rate CEA'!U224-'Surv-rate CEA'!U225)*'Unit cost and utilities'!$G$14</f>
        <v>1.680068161516159</v>
      </c>
      <c r="AD227" s="12">
        <f t="shared" si="99"/>
        <v>1.1537207678198722</v>
      </c>
      <c r="AE227" s="12">
        <f>'Surv-rate CEA'!Z225*'Unit cost and utilities'!$H$12+'Surv-rate CEA'!Y225*'Unit cost and utilities'!$H$12+('Surv-rate CEA'!X224-'Surv-rate CEA'!X225)*'Unit cost and utilities'!$G$14</f>
        <v>47.192498110289826</v>
      </c>
      <c r="AF227" s="12">
        <f t="shared" si="100"/>
        <v>32.407592978850566</v>
      </c>
      <c r="AG227" s="12">
        <f>AE227-'Surv-rate CEA'!Y225*'Unit cost and utilities'!$H$12-('Surv-rate CEA'!X224-'Surv-rate CEA'!X225)*'Unit cost and utilities'!$G$14</f>
        <v>0.50581870399461648</v>
      </c>
      <c r="AH227" s="12">
        <f t="shared" si="101"/>
        <v>0.34735111164994764</v>
      </c>
      <c r="AI227" s="12">
        <f>'Surv-rate CEA'!AC225*'Unit cost and utilities'!$H$5+'Surv-rate CEA'!AB225*'Unit cost and utilities'!$H$5+('Surv-rate CEA'!AA224-'Surv-rate CEA'!AA225)*'Unit cost and utilities'!$G$14</f>
        <v>81.740115645953111</v>
      </c>
      <c r="AJ227" s="12">
        <f t="shared" si="102"/>
        <v>56.131811282959745</v>
      </c>
      <c r="AK227" s="12">
        <f>AI227-'Surv-rate CEA'!AB225*'Unit cost and utilities'!$H$5-('Surv-rate CEA'!AA224-'Surv-rate CEA'!AA225)*'Unit cost and utilities'!$G$14</f>
        <v>0.9107761302349886</v>
      </c>
      <c r="AL227" s="12">
        <f t="shared" si="103"/>
        <v>0.62543970557626483</v>
      </c>
      <c r="AM227" s="12">
        <f>'Surv-rate CEA'!AF225*'Unit cost and utilities'!$H$9+'Surv-rate CEA'!AE225*'Unit cost and utilities'!$H$9+('Surv-rate CEA'!AD224-'Surv-rate CEA'!AD225)*'Unit cost and utilities'!G234</f>
        <v>82.053905721460723</v>
      </c>
      <c r="AN227" s="12">
        <f t="shared" si="104"/>
        <v>56.347294282484121</v>
      </c>
      <c r="AO227" s="12">
        <f>AM227-'Surv-rate CEA'!AE225*'Unit cost and utilities'!$H$9-('Surv-rate CEA'!AD224-'Surv-rate CEA'!AD225)*'Unit cost and utilities'!G234</f>
        <v>1.2826219608828069</v>
      </c>
      <c r="AP227" s="12">
        <f t="shared" si="105"/>
        <v>0.88079021281905856</v>
      </c>
      <c r="AQ227" s="13">
        <f>'Surv-rate CEA'!AI225*'Unit cost and utilities'!$H$4+'Surv-rate CEA'!AH225*'Unit cost and utilities'!$H$4+('Surv-rate CEA'!AG224-'Surv-rate CEA'!AG225)*'Unit cost and utilities'!$G$14</f>
        <v>78.949350068944398</v>
      </c>
      <c r="AR227" s="12">
        <f t="shared" si="106"/>
        <v>54.215362725654714</v>
      </c>
      <c r="AS227" s="13">
        <f>AQ227-'Surv-rate CEA'!AH225*'Unit cost and utilities'!$H$4-('Surv-rate CEA'!AG224-'Surv-rate CEA'!AG225)*'Unit cost and utilities'!$G$14</f>
        <v>77.118163708783683</v>
      </c>
      <c r="AT227" s="12">
        <f t="shared" si="107"/>
        <v>52.957867475248129</v>
      </c>
      <c r="AU227" s="12">
        <f>'Surv-rate CEA'!AL225*'Unit cost and utilities'!$H$8+'Surv-rate CEA'!AK225*'Unit cost and utilities'!$H$8+('Surv-rate CEA'!AJ224-'Surv-rate CEA'!AJ225)*'Unit cost and utilities'!$G$14</f>
        <v>39.791993955458651</v>
      </c>
      <c r="AV227" s="12">
        <f t="shared" si="108"/>
        <v>27.325587658268301</v>
      </c>
      <c r="AW227" s="12">
        <f>AU227-'Surv-rate CEA'!AK225*'Unit cost and utilities'!$H$8-('Surv-rate CEA'!AJ224-'Surv-rate CEA'!AJ225)*'Unit cost and utilities'!$G$14</f>
        <v>1.9104576676668108</v>
      </c>
      <c r="AX227" s="12">
        <f t="shared" si="109"/>
        <v>1.311931704746323</v>
      </c>
      <c r="AY227" s="12">
        <f>'Surv-rate CEA'!AO225*'Unit cost and utilities'!$H$5+'Surv-rate CEA'!AN225*'Unit cost and utilities'!$H$5+('Surv-rate CEA'!AM224-'Surv-rate CEA'!AM225)*'Unit cost and utilities'!$G$14</f>
        <v>81.740115645953111</v>
      </c>
      <c r="AZ227" s="12">
        <f t="shared" si="110"/>
        <v>56.131811282959745</v>
      </c>
      <c r="BA227" s="12">
        <f>AY227-'Surv-rate CEA'!AN225*'Unit cost and utilities'!$H$5-('Surv-rate CEA'!AM224-'Surv-rate CEA'!AM225)*'Unit cost and utilities'!$G$14</f>
        <v>0.9107761302349886</v>
      </c>
      <c r="BB227" s="12">
        <f t="shared" si="111"/>
        <v>0.62543970557626483</v>
      </c>
    </row>
    <row r="228" spans="1:54">
      <c r="A228" s="12">
        <v>223</v>
      </c>
      <c r="B228" s="12">
        <f t="shared" si="112"/>
        <v>12.772602739726027</v>
      </c>
      <c r="C228" s="12">
        <f>'Surv-rate CEA'!D226*'Unit cost and utilities'!$H$7+'Surv-rate CEA'!E226*'Unit cost and utilities'!$H$7+'Unit cost and utilities'!$G$14*('Surv-rate CEA'!C225-'Surv-rate CEA'!C226)</f>
        <v>52.619714350705941</v>
      </c>
      <c r="D228" s="12">
        <f t="shared" si="86"/>
        <v>36.07312068262322</v>
      </c>
      <c r="E228" s="12">
        <f>C228-'Surv-rate CEA'!E226*'Unit cost and utilities'!$H$7-'Unit cost and utilities'!$G$14*('Surv-rate CEA'!C225-'Surv-rate CEA'!C226)</f>
        <v>0.20737321938469888</v>
      </c>
      <c r="F228" s="12">
        <f t="shared" si="87"/>
        <v>0.1421634317387355</v>
      </c>
      <c r="G228" s="12">
        <f>'Surv-rate CEA'!G226*'Unit cost and utilities'!$H$4+'Surv-rate CEA'!H226*'Unit cost and utilities'!$H$4+('Surv-rate CEA'!F225-'Surv-rate CEA'!F226)*'Unit cost and utilities'!$G$14</f>
        <v>78.227919182955688</v>
      </c>
      <c r="H228" s="12">
        <f t="shared" si="88"/>
        <v>53.628667587006731</v>
      </c>
      <c r="I228" s="12">
        <f>G228-'Surv-rate CEA'!H226*'Unit cost and utilities'!$H$4-('Surv-rate CEA'!F225-'Surv-rate CEA'!F226)*'Unit cost and utilities'!$G$14</f>
        <v>0.16319358309516674</v>
      </c>
      <c r="J228" s="12">
        <f t="shared" si="89"/>
        <v>0.11187635452343866</v>
      </c>
      <c r="K228" s="12">
        <f>'Surv-rate CEA'!K226*'Unit cost and utilities'!$H$10+'Surv-rate CEA'!J226*'Unit cost and utilities'!$H$10+('Surv-rate CEA'!I225-'Surv-rate CEA'!I226)*'Unit cost and utilities'!$G$14</f>
        <v>46.782372710633339</v>
      </c>
      <c r="L228" s="12">
        <f t="shared" si="90"/>
        <v>32.071367118462803</v>
      </c>
      <c r="M228" s="12">
        <f>K228-'Surv-rate CEA'!J226*'Unit cost and utilities'!$H$10-('Surv-rate CEA'!I225-'Surv-rate CEA'!I226)*'Unit cost and utilities'!$G$14</f>
        <v>0.49561896297041663</v>
      </c>
      <c r="N228" s="12">
        <f t="shared" si="91"/>
        <v>0.3397685237260995</v>
      </c>
      <c r="O228" s="12">
        <f>'Surv-rate CEA'!N226*'Unit cost and utilities'!$H$3+'Surv-rate CEA'!M226*'Unit cost and utilities'!$H$3+('Surv-rate CEA'!L225-'Surv-rate CEA'!L226)*'Unit cost and utilities'!$G$14</f>
        <v>78.227919182955688</v>
      </c>
      <c r="P228" s="12">
        <f t="shared" si="92"/>
        <v>53.628667587006731</v>
      </c>
      <c r="Q228" s="12">
        <f>O228-'Surv-rate CEA'!M226*'Unit cost and utilities'!$H$3-('Surv-rate CEA'!L225-'Surv-rate CEA'!L226)*'Unit cost and utilities'!$G$14</f>
        <v>76.421037567678852</v>
      </c>
      <c r="R228" s="12">
        <f t="shared" si="93"/>
        <v>52.389971038168092</v>
      </c>
      <c r="S228" s="12">
        <f>'Surv-rate CEA'!Q226*'Unit cost and utilities'!$H$11+'Surv-rate CEA'!P226*'Unit cost and utilities'!$H$11+('Surv-rate CEA'!O225-'Surv-rate CEA'!O226)*'Unit cost and utilities'!$G$14</f>
        <v>46.782372710633339</v>
      </c>
      <c r="T228" s="12">
        <f t="shared" si="94"/>
        <v>32.071367118462803</v>
      </c>
      <c r="U228" s="12">
        <f>S228-'Surv-rate CEA'!P226*'Unit cost and utilities'!$H$11-('Surv-rate CEA'!O225-'Surv-rate CEA'!O226)*'Unit cost and utilities'!$G$14</f>
        <v>0.49561896297041663</v>
      </c>
      <c r="V228" s="12">
        <f t="shared" si="95"/>
        <v>0.3397685237260995</v>
      </c>
      <c r="W228" s="12">
        <f>'Surv-rate CEA'!T226*'Unit cost and utilities'!$H$4+'Surv-rate CEA'!S226*'Unit cost and utilities'!$H$4+('Surv-rate CEA'!R225-'Surv-rate CEA'!R226)*'Unit cost and utilities'!$G$14</f>
        <v>78.227919182955688</v>
      </c>
      <c r="X228" s="12">
        <f t="shared" si="96"/>
        <v>53.628667587006731</v>
      </c>
      <c r="Y228" s="12">
        <f>W228-'Surv-rate CEA'!S226*'Unit cost and utilities'!$H$4-('Surv-rate CEA'!R225-'Surv-rate CEA'!R226)*'Unit cost and utilities'!$G$14</f>
        <v>76.421037567678852</v>
      </c>
      <c r="Z228" s="12">
        <f t="shared" si="97"/>
        <v>52.389971038168092</v>
      </c>
      <c r="AA228" s="12">
        <f>'Surv-rate CEA'!W226*'Unit cost and utilities'!$H$6+'Surv-rate CEA'!V226*'Unit cost and utilities'!$H$6+('Surv-rate CEA'!U225-'Surv-rate CEA'!U226)*'Unit cost and utilities'!$G$14</f>
        <v>50.063107092296065</v>
      </c>
      <c r="AB228" s="12">
        <f t="shared" si="98"/>
        <v>34.320454342475131</v>
      </c>
      <c r="AC228" s="12">
        <f>AA228-'Surv-rate CEA'!V226*'Unit cost and utilities'!$H$6-('Surv-rate CEA'!U225-'Surv-rate CEA'!U226)*'Unit cost and utilities'!$G$14</f>
        <v>1.649394716391352</v>
      </c>
      <c r="AD228" s="12">
        <f t="shared" si="99"/>
        <v>1.1307323764836841</v>
      </c>
      <c r="AE228" s="12">
        <f>'Surv-rate CEA'!Z226*'Unit cost and utilities'!$H$12+'Surv-rate CEA'!Y226*'Unit cost and utilities'!$H$12+('Surv-rate CEA'!X225-'Surv-rate CEA'!X226)*'Unit cost and utilities'!$G$14</f>
        <v>46.782372710633339</v>
      </c>
      <c r="AF228" s="12">
        <f t="shared" si="100"/>
        <v>32.071367118462803</v>
      </c>
      <c r="AG228" s="12">
        <f>AE228-'Surv-rate CEA'!Y226*'Unit cost and utilities'!$H$12-('Surv-rate CEA'!X225-'Surv-rate CEA'!X226)*'Unit cost and utilities'!$G$14</f>
        <v>0.49561896297041663</v>
      </c>
      <c r="AH228" s="12">
        <f t="shared" si="101"/>
        <v>0.3397685237260995</v>
      </c>
      <c r="AI228" s="12">
        <f>'Surv-rate CEA'!AC226*'Unit cost and utilities'!$H$5+'Surv-rate CEA'!AB226*'Unit cost and utilities'!$H$5+('Surv-rate CEA'!AA225-'Surv-rate CEA'!AA226)*'Unit cost and utilities'!$G$14</f>
        <v>80.99853502616601</v>
      </c>
      <c r="AJ228" s="12">
        <f t="shared" si="102"/>
        <v>55.528046192735957</v>
      </c>
      <c r="AK228" s="12">
        <f>AI228-'Surv-rate CEA'!AB226*'Unit cost and utilities'!$H$5-('Surv-rate CEA'!AA225-'Surv-rate CEA'!AA226)*'Unit cost and utilities'!$G$14</f>
        <v>0.89192948829645569</v>
      </c>
      <c r="AL228" s="12">
        <f t="shared" si="103"/>
        <v>0.61145676043140229</v>
      </c>
      <c r="AM228" s="12">
        <f>'Surv-rate CEA'!AF226*'Unit cost and utilities'!$H$9+'Surv-rate CEA'!AE226*'Unit cost and utilities'!$H$9+('Surv-rate CEA'!AD225-'Surv-rate CEA'!AD226)*'Unit cost and utilities'!G235</f>
        <v>81.423983625196286</v>
      </c>
      <c r="AN228" s="12">
        <f t="shared" si="104"/>
        <v>55.81970985618316</v>
      </c>
      <c r="AO228" s="12">
        <f>AM228-'Surv-rate CEA'!AE226*'Unit cost and utilities'!$H$9-('Surv-rate CEA'!AD225-'Surv-rate CEA'!AD226)*'Unit cost and utilities'!G235</f>
        <v>1.258640600675335</v>
      </c>
      <c r="AP228" s="12">
        <f t="shared" si="105"/>
        <v>0.86285330212176681</v>
      </c>
      <c r="AQ228" s="13">
        <f>'Surv-rate CEA'!AI226*'Unit cost and utilities'!$H$4+'Surv-rate CEA'!AH226*'Unit cost and utilities'!$H$4+('Surv-rate CEA'!AG225-'Surv-rate CEA'!AG226)*'Unit cost and utilities'!$G$14</f>
        <v>78.227919182955688</v>
      </c>
      <c r="AR228" s="12">
        <f t="shared" si="106"/>
        <v>53.628667587006731</v>
      </c>
      <c r="AS228" s="13">
        <f>AQ228-'Surv-rate CEA'!AH226*'Unit cost and utilities'!$H$4-('Surv-rate CEA'!AG225-'Surv-rate CEA'!AG226)*'Unit cost and utilities'!$G$14</f>
        <v>76.421037567678852</v>
      </c>
      <c r="AT228" s="12">
        <f t="shared" si="107"/>
        <v>52.389971038168092</v>
      </c>
      <c r="AU228" s="12">
        <f>'Surv-rate CEA'!AL226*'Unit cost and utilities'!$H$8+'Surv-rate CEA'!AK226*'Unit cost and utilities'!$H$8+('Surv-rate CEA'!AJ225-'Surv-rate CEA'!AJ226)*'Unit cost and utilities'!$G$14</f>
        <v>39.436791073616838</v>
      </c>
      <c r="AV228" s="12">
        <f t="shared" si="108"/>
        <v>27.035648925275719</v>
      </c>
      <c r="AW228" s="12">
        <f>AU228-'Surv-rate CEA'!AK226*'Unit cost and utilities'!$H$8-('Surv-rate CEA'!AJ225-'Surv-rate CEA'!AJ226)*'Unit cost and utilities'!$G$14</f>
        <v>1.8759826769844685</v>
      </c>
      <c r="AX228" s="12">
        <f t="shared" si="109"/>
        <v>1.2860683555661192</v>
      </c>
      <c r="AY228" s="12">
        <f>'Surv-rate CEA'!AO226*'Unit cost and utilities'!$H$5+'Surv-rate CEA'!AN226*'Unit cost and utilities'!$H$5+('Surv-rate CEA'!AM225-'Surv-rate CEA'!AM226)*'Unit cost and utilities'!$G$14</f>
        <v>80.99853502616601</v>
      </c>
      <c r="AZ228" s="12">
        <f t="shared" si="110"/>
        <v>55.528046192735957</v>
      </c>
      <c r="BA228" s="12">
        <f>AY228-'Surv-rate CEA'!AN226*'Unit cost and utilities'!$H$5-('Surv-rate CEA'!AM225-'Surv-rate CEA'!AM226)*'Unit cost and utilities'!$G$14</f>
        <v>0.89192948829645569</v>
      </c>
      <c r="BB228" s="12">
        <f t="shared" si="111"/>
        <v>0.61145676043140229</v>
      </c>
    </row>
    <row r="229" spans="1:54">
      <c r="A229" s="12">
        <v>224</v>
      </c>
      <c r="B229" s="12">
        <f t="shared" si="112"/>
        <v>12.830136986301369</v>
      </c>
      <c r="C229" s="12">
        <f>'Surv-rate CEA'!D227*'Unit cost and utilities'!$H$7+'Surv-rate CEA'!E227*'Unit cost and utilities'!$H$7+'Unit cost and utilities'!$G$14*('Surv-rate CEA'!C226-'Surv-rate CEA'!C227)</f>
        <v>52.172572167657222</v>
      </c>
      <c r="D229" s="12">
        <f t="shared" si="86"/>
        <v>35.705810601453386</v>
      </c>
      <c r="E229" s="12">
        <f>C229-'Surv-rate CEA'!E227*'Unit cost and utilities'!$H$7-'Unit cost and utilities'!$G$14*('Surv-rate CEA'!C226-'Surv-rate CEA'!C227)</f>
        <v>0.20293265121396109</v>
      </c>
      <c r="F229" s="12">
        <f t="shared" si="87"/>
        <v>0.13888283647989949</v>
      </c>
      <c r="G229" s="12">
        <f>'Surv-rate CEA'!G227*'Unit cost and utilities'!$H$4+'Surv-rate CEA'!H227*'Unit cost and utilities'!$H$4+('Surv-rate CEA'!F226-'Surv-rate CEA'!F227)*'Unit cost and utilities'!$G$14</f>
        <v>77.515384741278041</v>
      </c>
      <c r="H229" s="12">
        <f t="shared" si="88"/>
        <v>53.049898275604754</v>
      </c>
      <c r="I229" s="12">
        <f>G229-'Surv-rate CEA'!H227*'Unit cost and utilities'!$H$4-('Surv-rate CEA'!F226-'Surv-rate CEA'!F227)*'Unit cost and utilities'!$G$14</f>
        <v>0.15942047900329936</v>
      </c>
      <c r="J229" s="12">
        <f t="shared" si="89"/>
        <v>0.10910402138105643</v>
      </c>
      <c r="K229" s="12">
        <f>'Surv-rate CEA'!K227*'Unit cost and utilities'!$H$10+'Surv-rate CEA'!J227*'Unit cost and utilities'!$H$10+('Surv-rate CEA'!I226-'Surv-rate CEA'!I227)*'Unit cost and utilities'!$G$14</f>
        <v>46.377109312288653</v>
      </c>
      <c r="L229" s="12">
        <f t="shared" si="90"/>
        <v>31.73951776857233</v>
      </c>
      <c r="M229" s="12">
        <f>K229-'Surv-rate CEA'!J227*'Unit cost and utilities'!$H$10-('Surv-rate CEA'!I226-'Surv-rate CEA'!I227)*'Unit cost and utilities'!$G$14</f>
        <v>0.48565392581903888</v>
      </c>
      <c r="N229" s="12">
        <f t="shared" si="91"/>
        <v>0.33237132793496249</v>
      </c>
      <c r="O229" s="12">
        <f>'Surv-rate CEA'!N227*'Unit cost and utilities'!$H$3+'Surv-rate CEA'!M227*'Unit cost and utilities'!$H$3+('Surv-rate CEA'!L226-'Surv-rate CEA'!L227)*'Unit cost and utilities'!$G$14</f>
        <v>77.515384741278041</v>
      </c>
      <c r="P229" s="12">
        <f t="shared" si="92"/>
        <v>53.049898275604754</v>
      </c>
      <c r="Q229" s="12">
        <f>O229-'Surv-rate CEA'!M227*'Unit cost and utilities'!$H$3-('Surv-rate CEA'!L226-'Surv-rate CEA'!L227)*'Unit cost and utilities'!$G$14</f>
        <v>75.732386935980088</v>
      </c>
      <c r="R229" s="12">
        <f t="shared" si="93"/>
        <v>51.829652094638391</v>
      </c>
      <c r="S229" s="12">
        <f>'Surv-rate CEA'!Q227*'Unit cost and utilities'!$H$11+'Surv-rate CEA'!P227*'Unit cost and utilities'!$H$11+('Surv-rate CEA'!O226-'Surv-rate CEA'!O227)*'Unit cost and utilities'!$G$14</f>
        <v>46.377109312288653</v>
      </c>
      <c r="T229" s="12">
        <f t="shared" si="94"/>
        <v>31.73951776857233</v>
      </c>
      <c r="U229" s="12">
        <f>S229-'Surv-rate CEA'!P227*'Unit cost and utilities'!$H$11-('Surv-rate CEA'!O226-'Surv-rate CEA'!O227)*'Unit cost and utilities'!$G$14</f>
        <v>0.48565392581903888</v>
      </c>
      <c r="V229" s="12">
        <f t="shared" si="95"/>
        <v>0.33237132793496249</v>
      </c>
      <c r="W229" s="12">
        <f>'Surv-rate CEA'!T227*'Unit cost and utilities'!$H$4+'Surv-rate CEA'!S227*'Unit cost and utilities'!$H$4+('Surv-rate CEA'!R226-'Surv-rate CEA'!R227)*'Unit cost and utilities'!$G$14</f>
        <v>77.515384741278041</v>
      </c>
      <c r="X229" s="12">
        <f t="shared" si="96"/>
        <v>53.049898275604754</v>
      </c>
      <c r="Y229" s="12">
        <f>W229-'Surv-rate CEA'!S227*'Unit cost and utilities'!$H$4-('Surv-rate CEA'!R226-'Surv-rate CEA'!R227)*'Unit cost and utilities'!$G$14</f>
        <v>75.732386935980088</v>
      </c>
      <c r="Z229" s="12">
        <f t="shared" si="97"/>
        <v>51.829652094638391</v>
      </c>
      <c r="AA229" s="12">
        <f>'Surv-rate CEA'!W227*'Unit cost and utilities'!$H$6+'Surv-rate CEA'!V227*'Unit cost and utilities'!$H$6+('Surv-rate CEA'!U226-'Surv-rate CEA'!U227)*'Unit cost and utilities'!$G$14</f>
        <v>49.634171180867924</v>
      </c>
      <c r="AB229" s="12">
        <f t="shared" si="98"/>
        <v>33.968582377903623</v>
      </c>
      <c r="AC229" s="12">
        <f>AA229-'Surv-rate CEA'!V227*'Unit cost and utilities'!$H$6-('Surv-rate CEA'!U226-'Surv-rate CEA'!U227)*'Unit cost and utilities'!$G$14</f>
        <v>1.6193658340937382</v>
      </c>
      <c r="AD229" s="12">
        <f t="shared" si="99"/>
        <v>1.1082599029391886</v>
      </c>
      <c r="AE229" s="12">
        <f>'Surv-rate CEA'!Z227*'Unit cost and utilities'!$H$12+'Surv-rate CEA'!Y227*'Unit cost and utilities'!$H$12+('Surv-rate CEA'!X226-'Surv-rate CEA'!X227)*'Unit cost and utilities'!$G$14</f>
        <v>46.377109312288653</v>
      </c>
      <c r="AF229" s="12">
        <f t="shared" si="100"/>
        <v>31.73951776857233</v>
      </c>
      <c r="AG229" s="12">
        <f>AE229-'Surv-rate CEA'!Y227*'Unit cost and utilities'!$H$12-('Surv-rate CEA'!X226-'Surv-rate CEA'!X227)*'Unit cost and utilities'!$G$14</f>
        <v>0.48565392581903888</v>
      </c>
      <c r="AH229" s="12">
        <f t="shared" si="101"/>
        <v>0.33237132793496249</v>
      </c>
      <c r="AI229" s="12">
        <f>'Surv-rate CEA'!AC227*'Unit cost and utilities'!$H$5+'Surv-rate CEA'!AB227*'Unit cost and utilities'!$H$5+('Surv-rate CEA'!AA226-'Surv-rate CEA'!AA227)*'Unit cost and utilities'!$G$14</f>
        <v>80.266045086510061</v>
      </c>
      <c r="AJ229" s="12">
        <f t="shared" si="102"/>
        <v>54.93239233781371</v>
      </c>
      <c r="AK229" s="12">
        <f>AI229-'Surv-rate CEA'!AB227*'Unit cost and utilities'!$H$5-('Surv-rate CEA'!AA226-'Surv-rate CEA'!AA227)*'Unit cost and utilities'!$G$14</f>
        <v>0.87352688880812068</v>
      </c>
      <c r="AL229" s="12">
        <f t="shared" si="103"/>
        <v>0.59782342236894459</v>
      </c>
      <c r="AM229" s="12">
        <f>'Surv-rate CEA'!AF227*'Unit cost and utilities'!$H$9+'Surv-rate CEA'!AE227*'Unit cost and utilities'!$H$9+('Surv-rate CEA'!AD226-'Surv-rate CEA'!AD227)*'Unit cost and utilities'!G236</f>
        <v>80.800769256616718</v>
      </c>
      <c r="AN229" s="12">
        <f t="shared" si="104"/>
        <v>55.298346308426709</v>
      </c>
      <c r="AO229" s="12">
        <f>AM229-'Surv-rate CEA'!AE227*'Unit cost and utilities'!$H$9-('Surv-rate CEA'!AD226-'Surv-rate CEA'!AD227)*'Unit cost and utilities'!G236</f>
        <v>1.235174259002747</v>
      </c>
      <c r="AP229" s="12">
        <f t="shared" si="105"/>
        <v>0.84532727292067167</v>
      </c>
      <c r="AQ229" s="13">
        <f>'Surv-rate CEA'!AI227*'Unit cost and utilities'!$H$4+'Surv-rate CEA'!AH227*'Unit cost and utilities'!$H$4+('Surv-rate CEA'!AG226-'Surv-rate CEA'!AG227)*'Unit cost and utilities'!$G$14</f>
        <v>77.515384741278041</v>
      </c>
      <c r="AR229" s="12">
        <f t="shared" si="106"/>
        <v>53.049898275604754</v>
      </c>
      <c r="AS229" s="13">
        <f>AQ229-'Surv-rate CEA'!AH227*'Unit cost and utilities'!$H$4-('Surv-rate CEA'!AG226-'Surv-rate CEA'!AG227)*'Unit cost and utilities'!$G$14</f>
        <v>75.732386935980088</v>
      </c>
      <c r="AT229" s="12">
        <f t="shared" si="107"/>
        <v>51.829652094638391</v>
      </c>
      <c r="AU229" s="12">
        <f>'Surv-rate CEA'!AL227*'Unit cost and utilities'!$H$8+'Surv-rate CEA'!AK227*'Unit cost and utilities'!$H$8+('Surv-rate CEA'!AJ226-'Surv-rate CEA'!AJ227)*'Unit cost and utilities'!$G$14</f>
        <v>39.085893960159822</v>
      </c>
      <c r="AV229" s="12">
        <f t="shared" si="108"/>
        <v>26.749563399810917</v>
      </c>
      <c r="AW229" s="12">
        <f>AU229-'Surv-rate CEA'!AK227*'Unit cost and utilities'!$H$8-('Surv-rate CEA'!AJ226-'Surv-rate CEA'!AJ227)*'Unit cost and utilities'!$G$14</f>
        <v>1.8422244488152588</v>
      </c>
      <c r="AX229" s="12">
        <f t="shared" si="109"/>
        <v>1.2607796495711516</v>
      </c>
      <c r="AY229" s="12">
        <f>'Surv-rate CEA'!AO227*'Unit cost and utilities'!$H$5+'Surv-rate CEA'!AN227*'Unit cost and utilities'!$H$5+('Surv-rate CEA'!AM226-'Surv-rate CEA'!AM227)*'Unit cost and utilities'!$G$14</f>
        <v>80.266045086510061</v>
      </c>
      <c r="AZ229" s="12">
        <f t="shared" si="110"/>
        <v>54.93239233781371</v>
      </c>
      <c r="BA229" s="12">
        <f>AY229-'Surv-rate CEA'!AN227*'Unit cost and utilities'!$H$5-('Surv-rate CEA'!AM226-'Surv-rate CEA'!AM227)*'Unit cost and utilities'!$G$14</f>
        <v>0.87352688880812068</v>
      </c>
      <c r="BB229" s="12">
        <f t="shared" si="111"/>
        <v>0.59782342236894459</v>
      </c>
    </row>
    <row r="230" spans="1:54">
      <c r="A230" s="12">
        <v>225</v>
      </c>
      <c r="B230" s="12">
        <f t="shared" si="112"/>
        <v>12.887671232876713</v>
      </c>
      <c r="C230" s="12">
        <f>'Surv-rate CEA'!D228*'Unit cost and utilities'!$H$7+'Surv-rate CEA'!E228*'Unit cost and utilities'!$H$7+'Unit cost and utilities'!$G$14*('Surv-rate CEA'!C227-'Surv-rate CEA'!C228)</f>
        <v>51.730628835924861</v>
      </c>
      <c r="D230" s="12">
        <f t="shared" si="86"/>
        <v>35.343196571231921</v>
      </c>
      <c r="E230" s="12">
        <f>C230-'Surv-rate CEA'!E228*'Unit cost and utilities'!$H$7-'Unit cost and utilities'!$G$14*('Surv-rate CEA'!C227-'Surv-rate CEA'!C228)</f>
        <v>0.19859999104030024</v>
      </c>
      <c r="F230" s="12">
        <f t="shared" si="87"/>
        <v>0.13568670399590627</v>
      </c>
      <c r="G230" s="12">
        <f>'Surv-rate CEA'!G228*'Unit cost and utilities'!$H$4+'Surv-rate CEA'!H228*'Unit cost and utilities'!$H$4+('Surv-rate CEA'!F227-'Surv-rate CEA'!F228)*'Unit cost and utilities'!$G$14</f>
        <v>76.811606922059738</v>
      </c>
      <c r="H230" s="12">
        <f t="shared" si="88"/>
        <v>52.478923676127017</v>
      </c>
      <c r="I230" s="12">
        <f>G230-'Surv-rate CEA'!H228*'Unit cost and utilities'!$H$4-('Surv-rate CEA'!F227-'Surv-rate CEA'!F228)*'Unit cost and utilities'!$G$14</f>
        <v>0.15574572692092592</v>
      </c>
      <c r="J230" s="12">
        <f t="shared" si="89"/>
        <v>0.10640798238031471</v>
      </c>
      <c r="K230" s="12">
        <f>'Surv-rate CEA'!K228*'Unit cost and utilities'!$H$10+'Surv-rate CEA'!J228*'Unit cost and utilities'!$H$10+('Surv-rate CEA'!I227-'Surv-rate CEA'!I228)*'Unit cost and utilities'!$G$14</f>
        <v>45.976633897623273</v>
      </c>
      <c r="L230" s="12">
        <f t="shared" si="90"/>
        <v>31.411974802803741</v>
      </c>
      <c r="M230" s="12">
        <f>K230-'Surv-rate CEA'!J228*'Unit cost and utilities'!$H$10-('Surv-rate CEA'!I227-'Surv-rate CEA'!I228)*'Unit cost and utilities'!$G$14</f>
        <v>0.47591749823848017</v>
      </c>
      <c r="N230" s="12">
        <f t="shared" si="91"/>
        <v>0.32515447947252474</v>
      </c>
      <c r="O230" s="12">
        <f>'Surv-rate CEA'!N228*'Unit cost and utilities'!$H$3+'Surv-rate CEA'!M228*'Unit cost and utilities'!$H$3+('Surv-rate CEA'!L227-'Surv-rate CEA'!L228)*'Unit cost and utilities'!$G$14</f>
        <v>76.811606922059738</v>
      </c>
      <c r="P230" s="12">
        <f t="shared" si="92"/>
        <v>52.478923676127017</v>
      </c>
      <c r="Q230" s="12">
        <f>O230-'Surv-rate CEA'!M228*'Unit cost and utilities'!$H$3-('Surv-rate CEA'!L227-'Surv-rate CEA'!L228)*'Unit cost and utilities'!$G$14</f>
        <v>75.052081067289222</v>
      </c>
      <c r="R230" s="12">
        <f t="shared" si="93"/>
        <v>51.276787348835114</v>
      </c>
      <c r="S230" s="12">
        <f>'Surv-rate CEA'!Q228*'Unit cost and utilities'!$H$11+'Surv-rate CEA'!P228*'Unit cost and utilities'!$H$11+('Surv-rate CEA'!O227-'Surv-rate CEA'!O228)*'Unit cost and utilities'!$G$14</f>
        <v>45.976633897623273</v>
      </c>
      <c r="T230" s="12">
        <f t="shared" si="94"/>
        <v>31.411974802803741</v>
      </c>
      <c r="U230" s="12">
        <f>S230-'Surv-rate CEA'!P228*'Unit cost and utilities'!$H$11-('Surv-rate CEA'!O227-'Surv-rate CEA'!O228)*'Unit cost and utilities'!$G$14</f>
        <v>0.47591749823848017</v>
      </c>
      <c r="V230" s="12">
        <f t="shared" si="95"/>
        <v>0.32515447947252474</v>
      </c>
      <c r="W230" s="12">
        <f>'Surv-rate CEA'!T228*'Unit cost and utilities'!$H$4+'Surv-rate CEA'!S228*'Unit cost and utilities'!$H$4+('Surv-rate CEA'!R227-'Surv-rate CEA'!R228)*'Unit cost and utilities'!$G$14</f>
        <v>76.811606922059738</v>
      </c>
      <c r="X230" s="12">
        <f t="shared" si="96"/>
        <v>52.478923676127017</v>
      </c>
      <c r="Y230" s="12">
        <f>W230-'Surv-rate CEA'!S228*'Unit cost and utilities'!$H$4-('Surv-rate CEA'!R227-'Surv-rate CEA'!R228)*'Unit cost and utilities'!$G$14</f>
        <v>75.052081067289222</v>
      </c>
      <c r="Z230" s="12">
        <f t="shared" si="97"/>
        <v>51.276787348835114</v>
      </c>
      <c r="AA230" s="12">
        <f>'Surv-rate CEA'!W228*'Unit cost and utilities'!$H$6+'Surv-rate CEA'!V228*'Unit cost and utilities'!$H$6+('Surv-rate CEA'!U227-'Surv-rate CEA'!U228)*'Unit cost and utilities'!$G$14</f>
        <v>49.2102567404512</v>
      </c>
      <c r="AB230" s="12">
        <f t="shared" si="98"/>
        <v>33.621237870797337</v>
      </c>
      <c r="AC230" s="12">
        <f>AA230-'Surv-rate CEA'!V228*'Unit cost and utilities'!$H$6-('Surv-rate CEA'!U227-'Surv-rate CEA'!U228)*'Unit cost and utilities'!$G$14</f>
        <v>1.5899661166375272</v>
      </c>
      <c r="AD230" s="12">
        <f t="shared" si="99"/>
        <v>1.086290390556659</v>
      </c>
      <c r="AE230" s="12">
        <f>'Surv-rate CEA'!Z228*'Unit cost and utilities'!$H$12+'Surv-rate CEA'!Y228*'Unit cost and utilities'!$H$12+('Surv-rate CEA'!X227-'Surv-rate CEA'!X228)*'Unit cost and utilities'!$G$14</f>
        <v>45.976633897623273</v>
      </c>
      <c r="AF230" s="12">
        <f t="shared" si="100"/>
        <v>31.411974802803741</v>
      </c>
      <c r="AG230" s="12">
        <f>AE230-'Surv-rate CEA'!Y228*'Unit cost and utilities'!$H$12-('Surv-rate CEA'!X227-'Surv-rate CEA'!X228)*'Unit cost and utilities'!$G$14</f>
        <v>0.47591749823848017</v>
      </c>
      <c r="AH230" s="12">
        <f t="shared" si="101"/>
        <v>0.32515447947252474</v>
      </c>
      <c r="AI230" s="12">
        <f>'Surv-rate CEA'!AC228*'Unit cost and utilities'!$H$5+'Surv-rate CEA'!AB228*'Unit cost and utilities'!$H$5+('Surv-rate CEA'!AA227-'Surv-rate CEA'!AA228)*'Unit cost and utilities'!$G$14</f>
        <v>79.542503673864999</v>
      </c>
      <c r="AJ230" s="12">
        <f t="shared" si="102"/>
        <v>54.344716203430757</v>
      </c>
      <c r="AK230" s="12">
        <f>AI230-'Surv-rate CEA'!AB228*'Unit cost and utilities'!$H$5-('Surv-rate CEA'!AA227-'Surv-rate CEA'!AA228)*'Unit cost and utilities'!$G$14</f>
        <v>0.85555654900029277</v>
      </c>
      <c r="AL230" s="12">
        <f t="shared" si="103"/>
        <v>0.58452997710561383</v>
      </c>
      <c r="AM230" s="12">
        <f>'Surv-rate CEA'!AF228*'Unit cost and utilities'!$H$9+'Surv-rate CEA'!AE228*'Unit cost and utilities'!$H$9+('Surv-rate CEA'!AD227-'Surv-rate CEA'!AD228)*'Unit cost and utilities'!G237</f>
        <v>80.184169787524084</v>
      </c>
      <c r="AN230" s="12">
        <f t="shared" si="104"/>
        <v>54.783112799383254</v>
      </c>
      <c r="AO230" s="12">
        <f>AM230-'Surv-rate CEA'!AE228*'Unit cost and utilities'!$H$9-('Surv-rate CEA'!AD227-'Surv-rate CEA'!AD228)*'Unit cost and utilities'!G237</f>
        <v>1.2122103842966681</v>
      </c>
      <c r="AP230" s="12">
        <f t="shared" si="105"/>
        <v>0.8282016063205615</v>
      </c>
      <c r="AQ230" s="13">
        <f>'Surv-rate CEA'!AI228*'Unit cost and utilities'!$H$4+'Surv-rate CEA'!AH228*'Unit cost and utilities'!$H$4+('Surv-rate CEA'!AG227-'Surv-rate CEA'!AG228)*'Unit cost and utilities'!$G$14</f>
        <v>76.811606922059738</v>
      </c>
      <c r="AR230" s="12">
        <f t="shared" si="106"/>
        <v>52.478923676127017</v>
      </c>
      <c r="AS230" s="13">
        <f>AQ230-'Surv-rate CEA'!AH228*'Unit cost and utilities'!$H$4-('Surv-rate CEA'!AG227-'Surv-rate CEA'!AG228)*'Unit cost and utilities'!$G$14</f>
        <v>75.052081067289222</v>
      </c>
      <c r="AT230" s="12">
        <f t="shared" si="107"/>
        <v>51.276787348835114</v>
      </c>
      <c r="AU230" s="12">
        <f>'Surv-rate CEA'!AL228*'Unit cost and utilities'!$H$8+'Surv-rate CEA'!AK228*'Unit cost and utilities'!$H$8+('Surv-rate CEA'!AJ227-'Surv-rate CEA'!AJ228)*'Unit cost and utilities'!$G$14</f>
        <v>38.739235803789796</v>
      </c>
      <c r="AV230" s="12">
        <f t="shared" si="108"/>
        <v>26.467268170570073</v>
      </c>
      <c r="AW230" s="12">
        <f>AU230-'Surv-rate CEA'!AK228*'Unit cost and utilities'!$H$8-('Surv-rate CEA'!AJ227-'Surv-rate CEA'!AJ228)*'Unit cost and utilities'!$G$14</f>
        <v>1.809166027336728</v>
      </c>
      <c r="AX230" s="12">
        <f t="shared" si="109"/>
        <v>1.236051290560608</v>
      </c>
      <c r="AY230" s="12">
        <f>'Surv-rate CEA'!AO228*'Unit cost and utilities'!$H$5+'Surv-rate CEA'!AN228*'Unit cost and utilities'!$H$5+('Surv-rate CEA'!AM227-'Surv-rate CEA'!AM228)*'Unit cost and utilities'!$G$14</f>
        <v>79.542503673864999</v>
      </c>
      <c r="AZ230" s="12">
        <f t="shared" si="110"/>
        <v>54.344716203430757</v>
      </c>
      <c r="BA230" s="12">
        <f>AY230-'Surv-rate CEA'!AN228*'Unit cost and utilities'!$H$5-('Surv-rate CEA'!AM227-'Surv-rate CEA'!AM228)*'Unit cost and utilities'!$G$14</f>
        <v>0.85555654900029277</v>
      </c>
      <c r="BB230" s="12">
        <f t="shared" si="111"/>
        <v>0.58452997710561383</v>
      </c>
    </row>
    <row r="231" spans="1:54">
      <c r="A231" s="12">
        <v>226</v>
      </c>
      <c r="B231" s="12">
        <f t="shared" si="112"/>
        <v>12.945205479452055</v>
      </c>
      <c r="C231" s="12">
        <f>'Surv-rate CEA'!D229*'Unit cost and utilities'!$H$7+'Surv-rate CEA'!E229*'Unit cost and utilities'!$H$7+'Unit cost and utilities'!$G$14*('Surv-rate CEA'!C228-'Surv-rate CEA'!C229)</f>
        <v>51.29380656530553</v>
      </c>
      <c r="D231" s="12">
        <f t="shared" si="86"/>
        <v>34.985204600785721</v>
      </c>
      <c r="E231" s="12">
        <f>C231-'Surv-rate CEA'!E229*'Unit cost and utilities'!$H$7-'Unit cost and utilities'!$G$14*('Surv-rate CEA'!C228-'Surv-rate CEA'!C229)</f>
        <v>0.19437229408980139</v>
      </c>
      <c r="F231" s="12">
        <f t="shared" si="87"/>
        <v>0.13257262295006456</v>
      </c>
      <c r="G231" s="12">
        <f>'Surv-rate CEA'!G229*'Unit cost and utilities'!$H$4+'Surv-rate CEA'!H229*'Unit cost and utilities'!$H$4+('Surv-rate CEA'!F228-'Surv-rate CEA'!F229)*'Unit cost and utilities'!$G$14</f>
        <v>76.116448591993375</v>
      </c>
      <c r="H231" s="12">
        <f t="shared" si="88"/>
        <v>51.915615271908116</v>
      </c>
      <c r="I231" s="12">
        <f>G231-'Surv-rate CEA'!H229*'Unit cost and utilities'!$H$4-('Surv-rate CEA'!F228-'Surv-rate CEA'!F229)*'Unit cost and utilities'!$G$14</f>
        <v>0.15216646414742563</v>
      </c>
      <c r="J231" s="12">
        <f t="shared" si="89"/>
        <v>0.10378591954952722</v>
      </c>
      <c r="K231" s="12">
        <f>'Surv-rate CEA'!K229*'Unit cost and utilities'!$H$10+'Surv-rate CEA'!J229*'Unit cost and utilities'!$H$10+('Surv-rate CEA'!I228-'Surv-rate CEA'!I229)*'Unit cost and utilities'!$G$14</f>
        <v>45.580873835080482</v>
      </c>
      <c r="L231" s="12">
        <f t="shared" si="90"/>
        <v>31.088669447307041</v>
      </c>
      <c r="M231" s="12">
        <f>K231-'Surv-rate CEA'!J229*'Unit cost and utilities'!$H$10-('Surv-rate CEA'!I228-'Surv-rate CEA'!I229)*'Unit cost and utilities'!$G$14</f>
        <v>0.46640376273029949</v>
      </c>
      <c r="N231" s="12">
        <f t="shared" si="91"/>
        <v>0.31811308534727878</v>
      </c>
      <c r="O231" s="12">
        <f>'Surv-rate CEA'!N229*'Unit cost and utilities'!$H$3+'Surv-rate CEA'!M229*'Unit cost and utilities'!$H$3+('Surv-rate CEA'!L228-'Surv-rate CEA'!L229)*'Unit cost and utilities'!$G$14</f>
        <v>76.116448591993375</v>
      </c>
      <c r="P231" s="12">
        <f t="shared" si="92"/>
        <v>51.915615271908116</v>
      </c>
      <c r="Q231" s="12">
        <f>O231-'Surv-rate CEA'!M229*'Unit cost and utilities'!$H$3-('Surv-rate CEA'!L228-'Surv-rate CEA'!L229)*'Unit cost and utilities'!$G$14</f>
        <v>74.379991669104996</v>
      </c>
      <c r="R231" s="12">
        <f t="shared" si="93"/>
        <v>50.731255896076739</v>
      </c>
      <c r="S231" s="12">
        <f>'Surv-rate CEA'!Q229*'Unit cost and utilities'!$H$11+'Surv-rate CEA'!P229*'Unit cost and utilities'!$H$11+('Surv-rate CEA'!O228-'Surv-rate CEA'!O229)*'Unit cost and utilities'!$G$14</f>
        <v>45.580873835080482</v>
      </c>
      <c r="T231" s="12">
        <f t="shared" si="94"/>
        <v>31.088669447307041</v>
      </c>
      <c r="U231" s="12">
        <f>S231-'Surv-rate CEA'!P229*'Unit cost and utilities'!$H$11-('Surv-rate CEA'!O228-'Surv-rate CEA'!O229)*'Unit cost and utilities'!$G$14</f>
        <v>0.46640376273029949</v>
      </c>
      <c r="V231" s="12">
        <f t="shared" si="95"/>
        <v>0.31811308534727878</v>
      </c>
      <c r="W231" s="12">
        <f>'Surv-rate CEA'!T229*'Unit cost and utilities'!$H$4+'Surv-rate CEA'!S229*'Unit cost and utilities'!$H$4+('Surv-rate CEA'!R228-'Surv-rate CEA'!R229)*'Unit cost and utilities'!$G$14</f>
        <v>76.116448591993375</v>
      </c>
      <c r="X231" s="12">
        <f t="shared" si="96"/>
        <v>51.915615271908116</v>
      </c>
      <c r="Y231" s="12">
        <f>W231-'Surv-rate CEA'!S229*'Unit cost and utilities'!$H$4-('Surv-rate CEA'!R228-'Surv-rate CEA'!R229)*'Unit cost and utilities'!$G$14</f>
        <v>74.379991669104996</v>
      </c>
      <c r="Z231" s="12">
        <f t="shared" si="97"/>
        <v>50.731255896076739</v>
      </c>
      <c r="AA231" s="12">
        <f>'Surv-rate CEA'!W229*'Unit cost and utilities'!$H$6+'Surv-rate CEA'!V229*'Unit cost and utilities'!$H$6+('Surv-rate CEA'!U228-'Surv-rate CEA'!U229)*'Unit cost and utilities'!$G$14</f>
        <v>48.791288192499785</v>
      </c>
      <c r="AB231" s="12">
        <f t="shared" si="98"/>
        <v>33.278349072752974</v>
      </c>
      <c r="AC231" s="12">
        <f>AA231-'Surv-rate CEA'!V229*'Unit cost and utilities'!$H$6-('Surv-rate CEA'!U228-'Surv-rate CEA'!U229)*'Unit cost and utilities'!$G$14</f>
        <v>1.5611805796605478</v>
      </c>
      <c r="AD231" s="12">
        <f t="shared" si="99"/>
        <v>1.0648112443879449</v>
      </c>
      <c r="AE231" s="12">
        <f>'Surv-rate CEA'!Z229*'Unit cost and utilities'!$H$12+'Surv-rate CEA'!Y229*'Unit cost and utilities'!$H$12+('Surv-rate CEA'!X228-'Surv-rate CEA'!X229)*'Unit cost and utilities'!$G$14</f>
        <v>45.580873835080482</v>
      </c>
      <c r="AF231" s="12">
        <f t="shared" si="100"/>
        <v>31.088669447307041</v>
      </c>
      <c r="AG231" s="12">
        <f>AE231-'Surv-rate CEA'!Y229*'Unit cost and utilities'!$H$12-('Surv-rate CEA'!X228-'Surv-rate CEA'!X229)*'Unit cost and utilities'!$G$14</f>
        <v>0.46640376273029949</v>
      </c>
      <c r="AH231" s="12">
        <f t="shared" si="101"/>
        <v>0.31811308534727878</v>
      </c>
      <c r="AI231" s="12">
        <f>'Surv-rate CEA'!AC229*'Unit cost and utilities'!$H$5+'Surv-rate CEA'!AB229*'Unit cost and utilities'!$H$5+('Surv-rate CEA'!AA228-'Surv-rate CEA'!AA229)*'Unit cost and utilities'!$G$14</f>
        <v>78.827771356413791</v>
      </c>
      <c r="AJ231" s="12">
        <f t="shared" si="102"/>
        <v>53.764886909240175</v>
      </c>
      <c r="AK231" s="12">
        <f>AI231-'Surv-rate CEA'!AB229*'Unit cost and utilities'!$H$5-('Surv-rate CEA'!AA228-'Surv-rate CEA'!AA229)*'Unit cost and utilities'!$G$14</f>
        <v>0.83800703484472905</v>
      </c>
      <c r="AL231" s="12">
        <f t="shared" si="103"/>
        <v>0.57156700845771957</v>
      </c>
      <c r="AM231" s="12">
        <f>'Surv-rate CEA'!AF229*'Unit cost and utilities'!$H$9+'Surv-rate CEA'!AE229*'Unit cost and utilities'!$H$9+('Surv-rate CEA'!AD228-'Surv-rate CEA'!AD229)*'Unit cost and utilities'!G238</f>
        <v>79.574093983933295</v>
      </c>
      <c r="AN231" s="12">
        <f t="shared" si="104"/>
        <v>54.273920096097207</v>
      </c>
      <c r="AO231" s="12">
        <f>AM231-'Surv-rate CEA'!AE229*'Unit cost and utilities'!$H$9-('Surv-rate CEA'!AD228-'Surv-rate CEA'!AD229)*'Unit cost and utilities'!G238</f>
        <v>1.189736768431203</v>
      </c>
      <c r="AP231" s="12">
        <f t="shared" si="105"/>
        <v>0.81146608239437334</v>
      </c>
      <c r="AQ231" s="13">
        <f>'Surv-rate CEA'!AI229*'Unit cost and utilities'!$H$4+'Surv-rate CEA'!AH229*'Unit cost and utilities'!$H$4+('Surv-rate CEA'!AG228-'Surv-rate CEA'!AG229)*'Unit cost and utilities'!$G$14</f>
        <v>76.116448591993375</v>
      </c>
      <c r="AR231" s="12">
        <f t="shared" si="106"/>
        <v>51.915615271908116</v>
      </c>
      <c r="AS231" s="13">
        <f>AQ231-'Surv-rate CEA'!AH229*'Unit cost and utilities'!$H$4-('Surv-rate CEA'!AG228-'Surv-rate CEA'!AG229)*'Unit cost and utilities'!$G$14</f>
        <v>74.379991669104996</v>
      </c>
      <c r="AT231" s="12">
        <f t="shared" si="107"/>
        <v>50.731255896076739</v>
      </c>
      <c r="AU231" s="12">
        <f>'Surv-rate CEA'!AL229*'Unit cost and utilities'!$H$8+'Surv-rate CEA'!AK229*'Unit cost and utilities'!$H$8+('Surv-rate CEA'!AJ228-'Surv-rate CEA'!AJ229)*'Unit cost and utilities'!$G$14</f>
        <v>38.396751065482732</v>
      </c>
      <c r="AV231" s="12">
        <f t="shared" si="108"/>
        <v>26.188701560315739</v>
      </c>
      <c r="AW231" s="12">
        <f>AU231-'Surv-rate CEA'!AK229*'Unit cost and utilities'!$H$8-('Surv-rate CEA'!AJ228-'Surv-rate CEA'!AJ229)*'Unit cost and utilities'!$G$14</f>
        <v>1.7767909080917474</v>
      </c>
      <c r="AX231" s="12">
        <f t="shared" si="109"/>
        <v>1.2118693778997252</v>
      </c>
      <c r="AY231" s="12">
        <f>'Surv-rate CEA'!AO229*'Unit cost and utilities'!$H$5+'Surv-rate CEA'!AN229*'Unit cost and utilities'!$H$5+('Surv-rate CEA'!AM228-'Surv-rate CEA'!AM229)*'Unit cost and utilities'!$G$14</f>
        <v>78.827771356413791</v>
      </c>
      <c r="AZ231" s="12">
        <f t="shared" si="110"/>
        <v>53.764886909240175</v>
      </c>
      <c r="BA231" s="12">
        <f>AY231-'Surv-rate CEA'!AN229*'Unit cost and utilities'!$H$5-('Surv-rate CEA'!AM228-'Surv-rate CEA'!AM229)*'Unit cost and utilities'!$G$14</f>
        <v>0.83800703484472905</v>
      </c>
      <c r="BB231" s="12">
        <f t="shared" si="111"/>
        <v>0.57156700845771957</v>
      </c>
    </row>
    <row r="232" spans="1:54">
      <c r="A232" s="12">
        <v>227</v>
      </c>
      <c r="B232" s="12">
        <f t="shared" si="112"/>
        <v>13.002739726027396</v>
      </c>
      <c r="C232" s="12">
        <f>'Surv-rate CEA'!D230*'Unit cost and utilities'!$H$7+'Surv-rate CEA'!E230*'Unit cost and utilities'!$H$7+'Unit cost and utilities'!$G$14*('Surv-rate CEA'!C229-'Surv-rate CEA'!C230)</f>
        <v>50.862028999651926</v>
      </c>
      <c r="D232" s="12">
        <f t="shared" si="86"/>
        <v>34.631762103842355</v>
      </c>
      <c r="E232" s="12">
        <f>C232-'Surv-rate CEA'!E230*'Unit cost and utilities'!$H$7-'Unit cost and utilities'!$G$14*('Surv-rate CEA'!C229-'Surv-rate CEA'!C230)</f>
        <v>0.19024670500153507</v>
      </c>
      <c r="F232" s="12">
        <f t="shared" si="87"/>
        <v>0.12953825787599088</v>
      </c>
      <c r="G232" s="12">
        <f>'Surv-rate CEA'!G230*'Unit cost and utilities'!$H$4+'Surv-rate CEA'!H230*'Unit cost and utilities'!$H$4+('Surv-rate CEA'!F229-'Surv-rate CEA'!F230)*'Unit cost and utilities'!$G$14</f>
        <v>75.429775244889811</v>
      </c>
      <c r="H232" s="12">
        <f t="shared" si="88"/>
        <v>51.359847084456618</v>
      </c>
      <c r="I232" s="12">
        <f>G232-'Surv-rate CEA'!H230*'Unit cost and utilities'!$H$4-('Surv-rate CEA'!F229-'Surv-rate CEA'!F230)*'Unit cost and utilities'!$G$14</f>
        <v>0.14867992023047027</v>
      </c>
      <c r="J232" s="12">
        <f t="shared" si="89"/>
        <v>0.10123559221507152</v>
      </c>
      <c r="K232" s="12">
        <f>'Surv-rate CEA'!K230*'Unit cost and utilities'!$H$10+'Surv-rate CEA'!J230*'Unit cost and utilities'!$H$10+('Surv-rate CEA'!I229-'Surv-rate CEA'!I230)*'Unit cost and utilities'!$G$14</f>
        <v>45.189757848292182</v>
      </c>
      <c r="L232" s="12">
        <f t="shared" si="90"/>
        <v>30.769534250059269</v>
      </c>
      <c r="M232" s="12">
        <f>K232-'Surv-rate CEA'!J230*'Unit cost and utilities'!$H$10-('Surv-rate CEA'!I229-'Surv-rate CEA'!I230)*'Unit cost and utilities'!$G$14</f>
        <v>0.45710697291793645</v>
      </c>
      <c r="N232" s="12">
        <f t="shared" si="91"/>
        <v>0.31124239935866144</v>
      </c>
      <c r="O232" s="12">
        <f>'Surv-rate CEA'!N230*'Unit cost and utilities'!$H$3+'Surv-rate CEA'!M230*'Unit cost and utilities'!$H$3+('Surv-rate CEA'!L229-'Surv-rate CEA'!L230)*'Unit cost and utilities'!$G$14</f>
        <v>75.429775244889811</v>
      </c>
      <c r="P232" s="12">
        <f t="shared" si="92"/>
        <v>51.359847084456618</v>
      </c>
      <c r="Q232" s="12">
        <f>O232-'Surv-rate CEA'!M230*'Unit cost and utilities'!$H$3-('Surv-rate CEA'!L229-'Surv-rate CEA'!L230)*'Unit cost and utilities'!$G$14</f>
        <v>73.715992848536459</v>
      </c>
      <c r="R232" s="12">
        <f t="shared" si="93"/>
        <v>50.19293916875651</v>
      </c>
      <c r="S232" s="12">
        <f>'Surv-rate CEA'!Q230*'Unit cost and utilities'!$H$11+'Surv-rate CEA'!P230*'Unit cost and utilities'!$H$11+('Surv-rate CEA'!O229-'Surv-rate CEA'!O230)*'Unit cost and utilities'!$G$14</f>
        <v>45.189757848292182</v>
      </c>
      <c r="T232" s="12">
        <f t="shared" si="94"/>
        <v>30.769534250059269</v>
      </c>
      <c r="U232" s="12">
        <f>S232-'Surv-rate CEA'!P230*'Unit cost and utilities'!$H$11-('Surv-rate CEA'!O229-'Surv-rate CEA'!O230)*'Unit cost and utilities'!$G$14</f>
        <v>0.45710697291793645</v>
      </c>
      <c r="V232" s="12">
        <f t="shared" si="95"/>
        <v>0.31124239935866144</v>
      </c>
      <c r="W232" s="12">
        <f>'Surv-rate CEA'!T230*'Unit cost and utilities'!$H$4+'Surv-rate CEA'!S230*'Unit cost and utilities'!$H$4+('Surv-rate CEA'!R229-'Surv-rate CEA'!R230)*'Unit cost and utilities'!$G$14</f>
        <v>75.429775244889811</v>
      </c>
      <c r="X232" s="12">
        <f t="shared" si="96"/>
        <v>51.359847084456618</v>
      </c>
      <c r="Y232" s="12">
        <f>W232-'Surv-rate CEA'!S230*'Unit cost and utilities'!$H$4-('Surv-rate CEA'!R229-'Surv-rate CEA'!R230)*'Unit cost and utilities'!$G$14</f>
        <v>73.715992848536459</v>
      </c>
      <c r="Z232" s="12">
        <f t="shared" si="97"/>
        <v>50.19293916875651</v>
      </c>
      <c r="AA232" s="12">
        <f>'Surv-rate CEA'!W230*'Unit cost and utilities'!$H$6+'Surv-rate CEA'!V230*'Unit cost and utilities'!$H$6+('Surv-rate CEA'!U229-'Surv-rate CEA'!U230)*'Unit cost and utilities'!$G$14</f>
        <v>48.377191358981086</v>
      </c>
      <c r="AB232" s="12">
        <f t="shared" si="98"/>
        <v>32.93984560481762</v>
      </c>
      <c r="AC232" s="12">
        <f>AA232-'Surv-rate CEA'!V230*'Unit cost and utilities'!$H$6-('Surv-rate CEA'!U229-'Surv-rate CEA'!U230)*'Unit cost and utilities'!$G$14</f>
        <v>1.5329946400502186</v>
      </c>
      <c r="AD232" s="12">
        <f t="shared" si="99"/>
        <v>1.043810220017922</v>
      </c>
      <c r="AE232" s="12">
        <f>'Surv-rate CEA'!Z230*'Unit cost and utilities'!$H$12+'Surv-rate CEA'!Y230*'Unit cost and utilities'!$H$12+('Surv-rate CEA'!X229-'Surv-rate CEA'!X230)*'Unit cost and utilities'!$G$14</f>
        <v>45.189757848292182</v>
      </c>
      <c r="AF232" s="12">
        <f t="shared" si="100"/>
        <v>30.769534250059269</v>
      </c>
      <c r="AG232" s="12">
        <f>AE232-'Surv-rate CEA'!Y230*'Unit cost and utilities'!$H$12-('Surv-rate CEA'!X229-'Surv-rate CEA'!X230)*'Unit cost and utilities'!$G$14</f>
        <v>0.45710697291793645</v>
      </c>
      <c r="AH232" s="12">
        <f t="shared" si="101"/>
        <v>0.31124239935866144</v>
      </c>
      <c r="AI232" s="12">
        <f>'Surv-rate CEA'!AC230*'Unit cost and utilities'!$H$5+'Surv-rate CEA'!AB230*'Unit cost and utilities'!$H$5+('Surv-rate CEA'!AA229-'Surv-rate CEA'!AA230)*'Unit cost and utilities'!$G$14</f>
        <v>78.121711361778168</v>
      </c>
      <c r="AJ232" s="12">
        <f t="shared" si="102"/>
        <v>53.19277614828647</v>
      </c>
      <c r="AK232" s="12">
        <f>AI232-'Surv-rate CEA'!AB230*'Unit cost and utilities'!$H$5-('Surv-rate CEA'!AA229-'Surv-rate CEA'!AA230)*'Unit cost and utilities'!$G$14</f>
        <v>0.82086724964113755</v>
      </c>
      <c r="AL232" s="12">
        <f t="shared" si="103"/>
        <v>0.55892538830100147</v>
      </c>
      <c r="AM232" s="12">
        <f>'Surv-rate CEA'!AF230*'Unit cost and utilities'!$H$9+'Surv-rate CEA'!AE230*'Unit cost and utilities'!$H$9+('Surv-rate CEA'!AD229-'Surv-rate CEA'!AD230)*'Unit cost and utilities'!G239</f>
        <v>78.970452173227002</v>
      </c>
      <c r="AN232" s="12">
        <f t="shared" si="104"/>
        <v>53.770680538811654</v>
      </c>
      <c r="AO232" s="12">
        <f>AM232-'Surv-rate CEA'!AE230*'Unit cost and utilities'!$H$9-('Surv-rate CEA'!AD229-'Surv-rate CEA'!AD230)*'Unit cost and utilities'!G239</f>
        <v>1.1677415362711798</v>
      </c>
      <c r="AP232" s="12">
        <f t="shared" si="105"/>
        <v>0.79511077081088632</v>
      </c>
      <c r="AQ232" s="13">
        <f>'Surv-rate CEA'!AI230*'Unit cost and utilities'!$H$4+'Surv-rate CEA'!AH230*'Unit cost and utilities'!$H$4+('Surv-rate CEA'!AG229-'Surv-rate CEA'!AG230)*'Unit cost and utilities'!$G$14</f>
        <v>75.429775244889811</v>
      </c>
      <c r="AR232" s="12">
        <f t="shared" si="106"/>
        <v>51.359847084456618</v>
      </c>
      <c r="AS232" s="13">
        <f>AQ232-'Surv-rate CEA'!AH230*'Unit cost and utilities'!$H$4-('Surv-rate CEA'!AG229-'Surv-rate CEA'!AG230)*'Unit cost and utilities'!$G$14</f>
        <v>73.715992848536459</v>
      </c>
      <c r="AT232" s="12">
        <f t="shared" si="107"/>
        <v>50.19293916875651</v>
      </c>
      <c r="AU232" s="12">
        <f>'Surv-rate CEA'!AL230*'Unit cost and utilities'!$H$8+'Surv-rate CEA'!AK230*'Unit cost and utilities'!$H$8+('Surv-rate CEA'!AJ229-'Surv-rate CEA'!AJ230)*'Unit cost and utilities'!$G$14</f>
        <v>38.058375449588276</v>
      </c>
      <c r="AV232" s="12">
        <f t="shared" si="108"/>
        <v>25.913803097353338</v>
      </c>
      <c r="AW232" s="12">
        <f>AU232-'Surv-rate CEA'!AK230*'Unit cost and utilities'!$H$8-('Surv-rate CEA'!AJ229-'Surv-rate CEA'!AJ230)*'Unit cost and utilities'!$G$14</f>
        <v>1.7450830245986684</v>
      </c>
      <c r="AX232" s="12">
        <f t="shared" si="109"/>
        <v>1.1882203944276062</v>
      </c>
      <c r="AY232" s="12">
        <f>'Surv-rate CEA'!AO230*'Unit cost and utilities'!$H$5+'Surv-rate CEA'!AN230*'Unit cost and utilities'!$H$5+('Surv-rate CEA'!AM229-'Surv-rate CEA'!AM230)*'Unit cost and utilities'!$G$14</f>
        <v>78.121711361778168</v>
      </c>
      <c r="AZ232" s="12">
        <f t="shared" si="110"/>
        <v>53.19277614828647</v>
      </c>
      <c r="BA232" s="12">
        <f>AY232-'Surv-rate CEA'!AN230*'Unit cost and utilities'!$H$5-('Surv-rate CEA'!AM229-'Surv-rate CEA'!AM230)*'Unit cost and utilities'!$G$14</f>
        <v>0.82086724964113755</v>
      </c>
      <c r="BB232" s="12">
        <f t="shared" si="111"/>
        <v>0.55892538830100147</v>
      </c>
    </row>
    <row r="233" spans="1:54">
      <c r="A233" s="12">
        <v>228</v>
      </c>
      <c r="B233" s="12">
        <f t="shared" si="112"/>
        <v>13.06027397260274</v>
      </c>
      <c r="C233" s="12">
        <f>'Surv-rate CEA'!D231*'Unit cost and utilities'!$H$7+'Surv-rate CEA'!E231*'Unit cost and utilities'!$H$7+'Unit cost and utilities'!$G$14*('Surv-rate CEA'!C230-'Surv-rate CEA'!C231)</f>
        <v>50.435221185335124</v>
      </c>
      <c r="D233" s="12">
        <f t="shared" si="86"/>
        <v>34.282797867577379</v>
      </c>
      <c r="E233" s="12">
        <f>C233-'Surv-rate CEA'!E231*'Unit cost and utilities'!$H$7-'Unit cost and utilities'!$G$14*('Surv-rate CEA'!C230-'Surv-rate CEA'!C231)</f>
        <v>0.18622045483167771</v>
      </c>
      <c r="F233" s="12">
        <f t="shared" si="87"/>
        <v>0.12658134656221218</v>
      </c>
      <c r="G233" s="12">
        <f>'Surv-rate CEA'!G231*'Unit cost and utilities'!$H$4+'Surv-rate CEA'!H231*'Unit cost and utilities'!$H$4+('Surv-rate CEA'!F230-'Surv-rate CEA'!F231)*'Unit cost and utilities'!$G$14</f>
        <v>74.751454941981166</v>
      </c>
      <c r="H233" s="12">
        <f t="shared" si="88"/>
        <v>50.811495614663883</v>
      </c>
      <c r="I233" s="12">
        <f>G233-'Surv-rate CEA'!H231*'Unit cost and utilities'!$H$4-('Surv-rate CEA'!F230-'Surv-rate CEA'!F231)*'Unit cost and utilities'!$G$14</f>
        <v>0.14528341370064468</v>
      </c>
      <c r="J233" s="12">
        <f t="shared" si="89"/>
        <v>9.8754834188355886E-2</v>
      </c>
      <c r="K233" s="12">
        <f>'Surv-rate CEA'!K231*'Unit cost and utilities'!$H$10+'Surv-rate CEA'!J231*'Unit cost and utilities'!$H$10+('Surv-rate CEA'!I230-'Surv-rate CEA'!I231)*'Unit cost and utilities'!$G$14</f>
        <v>44.803215985918285</v>
      </c>
      <c r="L233" s="12">
        <f t="shared" si="90"/>
        <v>30.454503050920689</v>
      </c>
      <c r="M233" s="12">
        <f>K233-'Surv-rate CEA'!J231*'Unit cost and utilities'!$H$10-('Surv-rate CEA'!I230-'Surv-rate CEA'!I231)*'Unit cost and utilities'!$G$14</f>
        <v>0.44802154806778205</v>
      </c>
      <c r="N233" s="12">
        <f t="shared" si="91"/>
        <v>0.30453781725840601</v>
      </c>
      <c r="O233" s="12">
        <f>'Surv-rate CEA'!N231*'Unit cost and utilities'!$H$3+'Surv-rate CEA'!M231*'Unit cost and utilities'!$H$3+('Surv-rate CEA'!L230-'Surv-rate CEA'!L231)*'Unit cost and utilities'!$G$14</f>
        <v>74.751454941981166</v>
      </c>
      <c r="P233" s="12">
        <f t="shared" si="92"/>
        <v>50.811495614663883</v>
      </c>
      <c r="Q233" s="12">
        <f>O233-'Surv-rate CEA'!M231*'Unit cost and utilities'!$H$3-('Surv-rate CEA'!L230-'Surv-rate CEA'!L231)*'Unit cost and utilities'!$G$14</f>
        <v>73.059961059378594</v>
      </c>
      <c r="R233" s="12">
        <f t="shared" si="93"/>
        <v>49.661720883659648</v>
      </c>
      <c r="S233" s="12">
        <f>'Surv-rate CEA'!Q231*'Unit cost and utilities'!$H$11+'Surv-rate CEA'!P231*'Unit cost and utilities'!$H$11+('Surv-rate CEA'!O230-'Surv-rate CEA'!O231)*'Unit cost and utilities'!$G$14</f>
        <v>44.803215985918285</v>
      </c>
      <c r="T233" s="12">
        <f t="shared" si="94"/>
        <v>30.454503050920689</v>
      </c>
      <c r="U233" s="12">
        <f>S233-'Surv-rate CEA'!P231*'Unit cost and utilities'!$H$11-('Surv-rate CEA'!O230-'Surv-rate CEA'!O231)*'Unit cost and utilities'!$G$14</f>
        <v>0.44802154806778205</v>
      </c>
      <c r="V233" s="12">
        <f t="shared" si="95"/>
        <v>0.30453781725840601</v>
      </c>
      <c r="W233" s="12">
        <f>'Surv-rate CEA'!T231*'Unit cost and utilities'!$H$4+'Surv-rate CEA'!S231*'Unit cost and utilities'!$H$4+('Surv-rate CEA'!R230-'Surv-rate CEA'!R231)*'Unit cost and utilities'!$G$14</f>
        <v>74.751454941981166</v>
      </c>
      <c r="X233" s="12">
        <f t="shared" si="96"/>
        <v>50.811495614663883</v>
      </c>
      <c r="Y233" s="12">
        <f>W233-'Surv-rate CEA'!S231*'Unit cost and utilities'!$H$4-('Surv-rate CEA'!R230-'Surv-rate CEA'!R231)*'Unit cost and utilities'!$G$14</f>
        <v>73.059961059378594</v>
      </c>
      <c r="Z233" s="12">
        <f t="shared" si="97"/>
        <v>49.661720883659648</v>
      </c>
      <c r="AA233" s="12">
        <f>'Surv-rate CEA'!W231*'Unit cost and utilities'!$H$6+'Surv-rate CEA'!V231*'Unit cost and utilities'!$H$6+('Surv-rate CEA'!U230-'Surv-rate CEA'!U231)*'Unit cost and utilities'!$G$14</f>
        <v>47.96789343138304</v>
      </c>
      <c r="AB233" s="12">
        <f t="shared" si="98"/>
        <v>32.605658426650372</v>
      </c>
      <c r="AC233" s="12">
        <f>AA233-'Surv-rate CEA'!V231*'Unit cost and utilities'!$H$6-('Surv-rate CEA'!U230-'Surv-rate CEA'!U231)*'Unit cost and utilities'!$G$14</f>
        <v>1.5053941039795902</v>
      </c>
      <c r="AD233" s="12">
        <f t="shared" si="99"/>
        <v>1.0232754127938921</v>
      </c>
      <c r="AE233" s="12">
        <f>'Surv-rate CEA'!Z231*'Unit cost and utilities'!$H$12+'Surv-rate CEA'!Y231*'Unit cost and utilities'!$H$12+('Surv-rate CEA'!X230-'Surv-rate CEA'!X231)*'Unit cost and utilities'!$G$14</f>
        <v>44.803215985918285</v>
      </c>
      <c r="AF233" s="12">
        <f t="shared" si="100"/>
        <v>30.454503050920689</v>
      </c>
      <c r="AG233" s="12">
        <f>AE233-'Surv-rate CEA'!Y231*'Unit cost and utilities'!$H$12-('Surv-rate CEA'!X230-'Surv-rate CEA'!X231)*'Unit cost and utilities'!$G$14</f>
        <v>0.44802154806778205</v>
      </c>
      <c r="AH233" s="12">
        <f t="shared" si="101"/>
        <v>0.30453781725840601</v>
      </c>
      <c r="AI233" s="12">
        <f>'Surv-rate CEA'!AC231*'Unit cost and utilities'!$H$5+'Surv-rate CEA'!AB231*'Unit cost and utilities'!$H$5+('Surv-rate CEA'!AA230-'Surv-rate CEA'!AA231)*'Unit cost and utilities'!$G$14</f>
        <v>77.424189516786029</v>
      </c>
      <c r="AJ233" s="12">
        <f t="shared" si="102"/>
        <v>52.628258127611147</v>
      </c>
      <c r="AK233" s="12">
        <f>AI233-'Surv-rate CEA'!AB231*'Unit cost and utilities'!$H$5-('Surv-rate CEA'!AA230-'Surv-rate CEA'!AA231)*'Unit cost and utilities'!$G$14</f>
        <v>0.80412642301069481</v>
      </c>
      <c r="AL233" s="12">
        <f t="shared" si="103"/>
        <v>0.54659626689749585</v>
      </c>
      <c r="AM233" s="12">
        <f>'Surv-rate CEA'!AF231*'Unit cost and utilities'!$H$9+'Surv-rate CEA'!AE231*'Unit cost and utilities'!$H$9+('Surv-rate CEA'!AD230-'Surv-rate CEA'!AD231)*'Unit cost and utilities'!G240</f>
        <v>78.373156212095211</v>
      </c>
      <c r="AN233" s="12">
        <f t="shared" si="104"/>
        <v>53.273308008106312</v>
      </c>
      <c r="AO233" s="12">
        <f>AM233-'Surv-rate CEA'!AE231*'Unit cost and utilities'!$H$9-('Surv-rate CEA'!AD230-'Surv-rate CEA'!AD231)*'Unit cost and utilities'!G240</f>
        <v>1.146213135571486</v>
      </c>
      <c r="AP233" s="12">
        <f t="shared" si="105"/>
        <v>0.77912602178465529</v>
      </c>
      <c r="AQ233" s="13">
        <f>'Surv-rate CEA'!AI231*'Unit cost and utilities'!$H$4+'Surv-rate CEA'!AH231*'Unit cost and utilities'!$H$4+('Surv-rate CEA'!AG230-'Surv-rate CEA'!AG231)*'Unit cost and utilities'!$G$14</f>
        <v>74.751454941981166</v>
      </c>
      <c r="AR233" s="12">
        <f t="shared" si="106"/>
        <v>50.811495614663883</v>
      </c>
      <c r="AS233" s="13">
        <f>AQ233-'Surv-rate CEA'!AH231*'Unit cost and utilities'!$H$4-('Surv-rate CEA'!AG230-'Surv-rate CEA'!AG231)*'Unit cost and utilities'!$G$14</f>
        <v>73.059961059378594</v>
      </c>
      <c r="AT233" s="12">
        <f t="shared" si="107"/>
        <v>49.661720883659648</v>
      </c>
      <c r="AU233" s="12">
        <f>'Surv-rate CEA'!AL231*'Unit cost and utilities'!$H$8+'Surv-rate CEA'!AK231*'Unit cost and utilities'!$H$8+('Surv-rate CEA'!AJ230-'Surv-rate CEA'!AJ231)*'Unit cost and utilities'!$G$14</f>
        <v>37.724045875837369</v>
      </c>
      <c r="AV233" s="12">
        <f t="shared" si="108"/>
        <v>25.642513487867738</v>
      </c>
      <c r="AW233" s="12">
        <f>AU233-'Surv-rate CEA'!AK231*'Unit cost and utilities'!$H$8-('Surv-rate CEA'!AJ230-'Surv-rate CEA'!AJ231)*'Unit cost and utilities'!$G$14</f>
        <v>1.7140267354013945</v>
      </c>
      <c r="AX233" s="12">
        <f t="shared" si="109"/>
        <v>1.1650911947715512</v>
      </c>
      <c r="AY233" s="12">
        <f>'Surv-rate CEA'!AO231*'Unit cost and utilities'!$H$5+'Surv-rate CEA'!AN231*'Unit cost and utilities'!$H$5+('Surv-rate CEA'!AM230-'Surv-rate CEA'!AM231)*'Unit cost and utilities'!$G$14</f>
        <v>77.424189516786029</v>
      </c>
      <c r="AZ233" s="12">
        <f t="shared" si="110"/>
        <v>52.628258127611147</v>
      </c>
      <c r="BA233" s="12">
        <f>AY233-'Surv-rate CEA'!AN231*'Unit cost and utilities'!$H$5-('Surv-rate CEA'!AM230-'Surv-rate CEA'!AM231)*'Unit cost and utilities'!$G$14</f>
        <v>0.80412642301069481</v>
      </c>
      <c r="BB233" s="12">
        <f t="shared" si="111"/>
        <v>0.54659626689749585</v>
      </c>
    </row>
    <row r="234" spans="1:54">
      <c r="A234" s="12">
        <v>229</v>
      </c>
      <c r="B234" s="12">
        <f t="shared" si="112"/>
        <v>13.117808219178082</v>
      </c>
      <c r="C234" s="12">
        <f>'Surv-rate CEA'!D232*'Unit cost and utilities'!$H$7+'Surv-rate CEA'!E232*'Unit cost and utilities'!$H$7+'Unit cost and utilities'!$G$14*('Surv-rate CEA'!C231-'Surv-rate CEA'!C232)</f>
        <v>50.013309540520787</v>
      </c>
      <c r="D234" s="12">
        <f t="shared" si="86"/>
        <v>33.938242021980535</v>
      </c>
      <c r="E234" s="12">
        <f>C234-'Surv-rate CEA'!E232*'Unit cost and utilities'!$H$7-'Unit cost and utilities'!$G$14*('Surv-rate CEA'!C231-'Surv-rate CEA'!C232)</f>
        <v>0.18229085816724089</v>
      </c>
      <c r="F234" s="12">
        <f t="shared" si="87"/>
        <v>0.12369969753475202</v>
      </c>
      <c r="G234" s="12">
        <f>'Surv-rate CEA'!G232*'Unit cost and utilities'!$H$4+'Surv-rate CEA'!H232*'Unit cost and utilities'!$H$4+('Surv-rate CEA'!F231-'Surv-rate CEA'!F232)*'Unit cost and utilities'!$G$14</f>
        <v>74.081358253748647</v>
      </c>
      <c r="H234" s="12">
        <f t="shared" si="88"/>
        <v>50.270439785548866</v>
      </c>
      <c r="I234" s="12">
        <f>G234-'Surv-rate CEA'!H232*'Unit cost and utilities'!$H$4-('Surv-rate CEA'!F231-'Surv-rate CEA'!F232)*'Unit cost and utilities'!$G$14</f>
        <v>0.14197434893233707</v>
      </c>
      <c r="J234" s="12">
        <f t="shared" si="89"/>
        <v>9.6341551064020953E-2</v>
      </c>
      <c r="K234" s="12">
        <f>'Surv-rate CEA'!K232*'Unit cost and utilities'!$H$10+'Surv-rate CEA'!J232*'Unit cost and utilities'!$H$10+('Surv-rate CEA'!I231-'Surv-rate CEA'!I232)*'Unit cost and utilities'!$G$14</f>
        <v>44.421179592308221</v>
      </c>
      <c r="L234" s="12">
        <f t="shared" si="90"/>
        <v>30.14351095250316</v>
      </c>
      <c r="M234" s="12">
        <f>K234-'Surv-rate CEA'!J232*'Unit cost and utilities'!$H$10-('Surv-rate CEA'!I231-'Surv-rate CEA'!I232)*'Unit cost and utilities'!$G$14</f>
        <v>0.43914206780094567</v>
      </c>
      <c r="N234" s="12">
        <f t="shared" si="91"/>
        <v>0.29799487208472963</v>
      </c>
      <c r="O234" s="12">
        <f>'Surv-rate CEA'!N232*'Unit cost and utilities'!$H$3+'Surv-rate CEA'!M232*'Unit cost and utilities'!$H$3+('Surv-rate CEA'!L231-'Surv-rate CEA'!L232)*'Unit cost and utilities'!$G$14</f>
        <v>74.081358253748647</v>
      </c>
      <c r="P234" s="12">
        <f t="shared" si="92"/>
        <v>50.270439785548866</v>
      </c>
      <c r="Q234" s="12">
        <f>O234-'Surv-rate CEA'!M232*'Unit cost and utilities'!$H$3-('Surv-rate CEA'!L231-'Surv-rate CEA'!L232)*'Unit cost and utilities'!$G$14</f>
        <v>72.411775050535709</v>
      </c>
      <c r="R234" s="12">
        <f t="shared" si="93"/>
        <v>49.137486990642024</v>
      </c>
      <c r="S234" s="12">
        <f>'Surv-rate CEA'!Q232*'Unit cost and utilities'!$H$11+'Surv-rate CEA'!P232*'Unit cost and utilities'!$H$11+('Surv-rate CEA'!O231-'Surv-rate CEA'!O232)*'Unit cost and utilities'!$G$14</f>
        <v>44.421179592308221</v>
      </c>
      <c r="T234" s="12">
        <f t="shared" si="94"/>
        <v>30.14351095250316</v>
      </c>
      <c r="U234" s="12">
        <f>S234-'Surv-rate CEA'!P232*'Unit cost and utilities'!$H$11-('Surv-rate CEA'!O231-'Surv-rate CEA'!O232)*'Unit cost and utilities'!$G$14</f>
        <v>0.43914206780094567</v>
      </c>
      <c r="V234" s="12">
        <f t="shared" si="95"/>
        <v>0.29799487208472963</v>
      </c>
      <c r="W234" s="12">
        <f>'Surv-rate CEA'!T232*'Unit cost and utilities'!$H$4+'Surv-rate CEA'!S232*'Unit cost and utilities'!$H$4+('Surv-rate CEA'!R231-'Surv-rate CEA'!R232)*'Unit cost and utilities'!$G$14</f>
        <v>74.081358253748647</v>
      </c>
      <c r="X234" s="12">
        <f t="shared" si="96"/>
        <v>50.270439785548866</v>
      </c>
      <c r="Y234" s="12">
        <f>W234-'Surv-rate CEA'!S232*'Unit cost and utilities'!$H$4-('Surv-rate CEA'!R231-'Surv-rate CEA'!R232)*'Unit cost and utilities'!$G$14</f>
        <v>72.411775050535709</v>
      </c>
      <c r="Z234" s="12">
        <f t="shared" si="97"/>
        <v>49.137486990642024</v>
      </c>
      <c r="AA234" s="12">
        <f>'Surv-rate CEA'!W232*'Unit cost and utilities'!$H$6+'Surv-rate CEA'!V232*'Unit cost and utilities'!$H$6+('Surv-rate CEA'!U231-'Surv-rate CEA'!U232)*'Unit cost and utilities'!$G$14</f>
        <v>47.563322940572696</v>
      </c>
      <c r="AB234" s="12">
        <f t="shared" si="98"/>
        <v>32.275719806523455</v>
      </c>
      <c r="AC234" s="12">
        <f>AA234-'Surv-rate CEA'!V232*'Unit cost and utilities'!$H$6-('Surv-rate CEA'!U231-'Surv-rate CEA'!U232)*'Unit cost and utilities'!$G$14</f>
        <v>1.4783651553356503</v>
      </c>
      <c r="AD234" s="12">
        <f t="shared" si="99"/>
        <v>1.0031952474169679</v>
      </c>
      <c r="AE234" s="12">
        <f>'Surv-rate CEA'!Z232*'Unit cost and utilities'!$H$12+'Surv-rate CEA'!Y232*'Unit cost and utilities'!$H$12+('Surv-rate CEA'!X231-'Surv-rate CEA'!X232)*'Unit cost and utilities'!$G$14</f>
        <v>44.421179592308221</v>
      </c>
      <c r="AF234" s="12">
        <f t="shared" si="100"/>
        <v>30.14351095250316</v>
      </c>
      <c r="AG234" s="12">
        <f>AE234-'Surv-rate CEA'!Y232*'Unit cost and utilities'!$H$12-('Surv-rate CEA'!X231-'Surv-rate CEA'!X232)*'Unit cost and utilities'!$G$14</f>
        <v>0.43914206780094567</v>
      </c>
      <c r="AH234" s="12">
        <f t="shared" si="101"/>
        <v>0.29799487208472963</v>
      </c>
      <c r="AI234" s="12">
        <f>'Surv-rate CEA'!AC232*'Unit cost and utilities'!$H$5+'Surv-rate CEA'!AB232*'Unit cost and utilities'!$H$5+('Surv-rate CEA'!AA231-'Surv-rate CEA'!AA232)*'Unit cost and utilities'!$G$14</f>
        <v>76.735074188817521</v>
      </c>
      <c r="AJ234" s="12">
        <f t="shared" si="102"/>
        <v>52.071209510435509</v>
      </c>
      <c r="AK234" s="12">
        <f>AI234-'Surv-rate CEA'!AB232*'Unit cost and utilities'!$H$5-('Surv-rate CEA'!AA231-'Surv-rate CEA'!AA232)*'Unit cost and utilities'!$G$14</f>
        <v>0.7877741002863865</v>
      </c>
      <c r="AL234" s="12">
        <f t="shared" si="103"/>
        <v>0.53457106357870821</v>
      </c>
      <c r="AM234" s="12">
        <f>'Surv-rate CEA'!AF232*'Unit cost and utilities'!$H$9+'Surv-rate CEA'!AE232*'Unit cost and utilities'!$H$9+('Surv-rate CEA'!AD231-'Surv-rate CEA'!AD232)*'Unit cost and utilities'!G241</f>
        <v>77.782119455260698</v>
      </c>
      <c r="AN234" s="12">
        <f t="shared" si="104"/>
        <v>52.781717892843737</v>
      </c>
      <c r="AO234" s="12">
        <f>AM234-'Surv-rate CEA'!AE232*'Unit cost and utilities'!$H$9-('Surv-rate CEA'!AD231-'Surv-rate CEA'!AD232)*'Unit cost and utilities'!G241</f>
        <v>1.1251403272133302</v>
      </c>
      <c r="AP234" s="12">
        <f t="shared" si="105"/>
        <v>0.76350245733525501</v>
      </c>
      <c r="AQ234" s="13">
        <f>'Surv-rate CEA'!AI232*'Unit cost and utilities'!$H$4+'Surv-rate CEA'!AH232*'Unit cost and utilities'!$H$4+('Surv-rate CEA'!AG231-'Surv-rate CEA'!AG232)*'Unit cost and utilities'!$G$14</f>
        <v>74.081358253748647</v>
      </c>
      <c r="AR234" s="12">
        <f t="shared" si="106"/>
        <v>50.270439785548866</v>
      </c>
      <c r="AS234" s="13">
        <f>AQ234-'Surv-rate CEA'!AH232*'Unit cost and utilities'!$H$4-('Surv-rate CEA'!AG231-'Surv-rate CEA'!AG232)*'Unit cost and utilities'!$G$14</f>
        <v>72.411775050535709</v>
      </c>
      <c r="AT234" s="12">
        <f t="shared" si="107"/>
        <v>49.137486990642024</v>
      </c>
      <c r="AU234" s="12">
        <f>'Surv-rate CEA'!AL232*'Unit cost and utilities'!$H$8+'Surv-rate CEA'!AK232*'Unit cost and utilities'!$H$8+('Surv-rate CEA'!AJ231-'Surv-rate CEA'!AJ232)*'Unit cost and utilities'!$G$14</f>
        <v>37.393700451974013</v>
      </c>
      <c r="AV234" s="12">
        <f t="shared" si="108"/>
        <v>25.3747745889188</v>
      </c>
      <c r="AW234" s="12">
        <f>AU234-'Surv-rate CEA'!AK232*'Unit cost and utilities'!$H$8-('Surv-rate CEA'!AJ231-'Surv-rate CEA'!AJ232)*'Unit cost and utilities'!$G$14</f>
        <v>1.6836068115417981</v>
      </c>
      <c r="AX234" s="12">
        <f t="shared" si="109"/>
        <v>1.1424689940518089</v>
      </c>
      <c r="AY234" s="12">
        <f>'Surv-rate CEA'!AO232*'Unit cost and utilities'!$H$5+'Surv-rate CEA'!AN232*'Unit cost and utilities'!$H$5+('Surv-rate CEA'!AM231-'Surv-rate CEA'!AM232)*'Unit cost and utilities'!$G$14</f>
        <v>76.735074188817521</v>
      </c>
      <c r="AZ234" s="12">
        <f t="shared" si="110"/>
        <v>52.071209510435509</v>
      </c>
      <c r="BA234" s="12">
        <f>AY234-'Surv-rate CEA'!AN232*'Unit cost and utilities'!$H$5-('Surv-rate CEA'!AM231-'Surv-rate CEA'!AM232)*'Unit cost and utilities'!$G$14</f>
        <v>0.7877741002863865</v>
      </c>
      <c r="BB234" s="12">
        <f t="shared" si="111"/>
        <v>0.53457106357870821</v>
      </c>
    </row>
    <row r="235" spans="1:54">
      <c r="A235" s="12">
        <v>230</v>
      </c>
      <c r="B235" s="12">
        <f t="shared" si="112"/>
        <v>13.175342465753424</v>
      </c>
      <c r="C235" s="12">
        <f>'Surv-rate CEA'!D233*'Unit cost and utilities'!$H$7+'Surv-rate CEA'!E233*'Unit cost and utilities'!$H$7+'Unit cost and utilities'!$G$14*('Surv-rate CEA'!C232-'Surv-rate CEA'!C233)</f>
        <v>49.596221825158231</v>
      </c>
      <c r="D235" s="12">
        <f t="shared" si="86"/>
        <v>33.598026009964123</v>
      </c>
      <c r="E235" s="12">
        <f>C235-'Surv-rate CEA'!E233*'Unit cost and utilities'!$H$7-'Unit cost and utilities'!$G$14*('Surv-rate CEA'!C232-'Surv-rate CEA'!C233)</f>
        <v>0.17845531034662354</v>
      </c>
      <c r="F235" s="12">
        <f t="shared" si="87"/>
        <v>0.12089118763479417</v>
      </c>
      <c r="G235" s="12">
        <f>'Surv-rate CEA'!G233*'Unit cost and utilities'!$H$4+'Surv-rate CEA'!H233*'Unit cost and utilities'!$H$4+('Surv-rate CEA'!F232-'Surv-rate CEA'!F233)*'Unit cost and utilities'!$G$14</f>
        <v>73.419358203287416</v>
      </c>
      <c r="H235" s="12">
        <f t="shared" si="88"/>
        <v>49.736560886531876</v>
      </c>
      <c r="I235" s="12">
        <f>G235-'Surv-rate CEA'!H233*'Unit cost and utilities'!$H$4-('Surv-rate CEA'!F232-'Surv-rate CEA'!F233)*'Unit cost and utilities'!$G$14</f>
        <v>0.13875021312319147</v>
      </c>
      <c r="J235" s="12">
        <f t="shared" si="89"/>
        <v>9.3993717622989109E-2</v>
      </c>
      <c r="K235" s="12">
        <f>'Surv-rate CEA'!K233*'Unit cost and utilities'!$H$10+'Surv-rate CEA'!J233*'Unit cost and utilities'!$H$10+('Surv-rate CEA'!I232-'Surv-rate CEA'!I233)*'Unit cost and utilities'!$G$14</f>
        <v>44.043581278903723</v>
      </c>
      <c r="L235" s="12">
        <f t="shared" si="90"/>
        <v>29.836494291787822</v>
      </c>
      <c r="M235" s="12">
        <f>K235-'Surv-rate CEA'!J233*'Unit cost and utilities'!$H$10-('Surv-rate CEA'!I232-'Surv-rate CEA'!I233)*'Unit cost and utilities'!$G$14</f>
        <v>0.43046326699181892</v>
      </c>
      <c r="N235" s="12">
        <f t="shared" si="91"/>
        <v>0.29160922966492764</v>
      </c>
      <c r="O235" s="12">
        <f>'Surv-rate CEA'!N233*'Unit cost and utilities'!$H$3+'Surv-rate CEA'!M233*'Unit cost and utilities'!$H$3+('Surv-rate CEA'!L232-'Surv-rate CEA'!L233)*'Unit cost and utilities'!$G$14</f>
        <v>73.419358203287416</v>
      </c>
      <c r="P235" s="12">
        <f t="shared" si="92"/>
        <v>49.736560886531876</v>
      </c>
      <c r="Q235" s="12">
        <f>O235-'Surv-rate CEA'!M233*'Unit cost and utilities'!$H$3-('Surv-rate CEA'!L232-'Surv-rate CEA'!L233)*'Unit cost and utilities'!$G$14</f>
        <v>71.771315815753496</v>
      </c>
      <c r="R235" s="12">
        <f t="shared" si="93"/>
        <v>48.620125622630376</v>
      </c>
      <c r="S235" s="12">
        <f>'Surv-rate CEA'!Q233*'Unit cost and utilities'!$H$11+'Surv-rate CEA'!P233*'Unit cost and utilities'!$H$11+('Surv-rate CEA'!O232-'Surv-rate CEA'!O233)*'Unit cost and utilities'!$G$14</f>
        <v>44.043581278903723</v>
      </c>
      <c r="T235" s="12">
        <f t="shared" si="94"/>
        <v>29.836494291787822</v>
      </c>
      <c r="U235" s="12">
        <f>S235-'Surv-rate CEA'!P233*'Unit cost and utilities'!$H$11-('Surv-rate CEA'!O232-'Surv-rate CEA'!O233)*'Unit cost and utilities'!$G$14</f>
        <v>0.43046326699181892</v>
      </c>
      <c r="V235" s="12">
        <f t="shared" si="95"/>
        <v>0.29160922966492764</v>
      </c>
      <c r="W235" s="12">
        <f>'Surv-rate CEA'!T233*'Unit cost and utilities'!$H$4+'Surv-rate CEA'!S233*'Unit cost and utilities'!$H$4+('Surv-rate CEA'!R232-'Surv-rate CEA'!R233)*'Unit cost and utilities'!$G$14</f>
        <v>73.419358203287416</v>
      </c>
      <c r="X235" s="12">
        <f t="shared" si="96"/>
        <v>49.736560886531876</v>
      </c>
      <c r="Y235" s="12">
        <f>W235-'Surv-rate CEA'!S233*'Unit cost and utilities'!$H$4-('Surv-rate CEA'!R232-'Surv-rate CEA'!R233)*'Unit cost and utilities'!$G$14</f>
        <v>71.771315815753496</v>
      </c>
      <c r="Z235" s="12">
        <f t="shared" si="97"/>
        <v>48.620125622630376</v>
      </c>
      <c r="AA235" s="12">
        <f>'Surv-rate CEA'!W233*'Unit cost and utilities'!$H$6+'Surv-rate CEA'!V233*'Unit cost and utilities'!$H$6+('Surv-rate CEA'!U232-'Surv-rate CEA'!U233)*'Unit cost and utilities'!$G$14</f>
        <v>47.163409727445334</v>
      </c>
      <c r="AB235" s="12">
        <f t="shared" si="98"/>
        <v>31.949963292113086</v>
      </c>
      <c r="AC235" s="12">
        <f>AA235-'Surv-rate CEA'!V233*'Unit cost and utilities'!$H$6-('Surv-rate CEA'!U232-'Surv-rate CEA'!U233)*'Unit cost and utilities'!$G$14</f>
        <v>1.4518943445292103</v>
      </c>
      <c r="AD235" s="12">
        <f t="shared" si="99"/>
        <v>0.98355846788449575</v>
      </c>
      <c r="AE235" s="12">
        <f>'Surv-rate CEA'!Z233*'Unit cost and utilities'!$H$12+'Surv-rate CEA'!Y233*'Unit cost and utilities'!$H$12+('Surv-rate CEA'!X232-'Surv-rate CEA'!X233)*'Unit cost and utilities'!$G$14</f>
        <v>44.043581278903723</v>
      </c>
      <c r="AF235" s="12">
        <f t="shared" si="100"/>
        <v>29.836494291787822</v>
      </c>
      <c r="AG235" s="12">
        <f>AE235-'Surv-rate CEA'!Y233*'Unit cost and utilities'!$H$12-('Surv-rate CEA'!X232-'Surv-rate CEA'!X233)*'Unit cost and utilities'!$G$14</f>
        <v>0.43046326699181892</v>
      </c>
      <c r="AH235" s="12">
        <f t="shared" si="101"/>
        <v>0.29160922966492764</v>
      </c>
      <c r="AI235" s="12">
        <f>'Surv-rate CEA'!AC233*'Unit cost and utilities'!$H$5+'Surv-rate CEA'!AB233*'Unit cost and utilities'!$H$5+('Surv-rate CEA'!AA232-'Surv-rate CEA'!AA233)*'Unit cost and utilities'!$G$14</f>
        <v>76.054236228692204</v>
      </c>
      <c r="AJ235" s="12">
        <f t="shared" si="102"/>
        <v>51.521509359879637</v>
      </c>
      <c r="AK235" s="12">
        <f>AI235-'Surv-rate CEA'!AB233*'Unit cost and utilities'!$H$5-('Surv-rate CEA'!AA232-'Surv-rate CEA'!AA233)*'Unit cost and utilities'!$G$14</f>
        <v>0.77180013227984956</v>
      </c>
      <c r="AL235" s="12">
        <f t="shared" si="103"/>
        <v>0.52284145776762314</v>
      </c>
      <c r="AM235" s="12">
        <f>'Surv-rate CEA'!AF233*'Unit cost and utilities'!$H$9+'Surv-rate CEA'!AE233*'Unit cost and utilities'!$H$9+('Surv-rate CEA'!AD232-'Surv-rate CEA'!AD233)*'Unit cost and utilities'!G242</f>
        <v>77.19725672493179</v>
      </c>
      <c r="AN235" s="12">
        <f t="shared" si="104"/>
        <v>52.295827058876199</v>
      </c>
      <c r="AO235" s="12">
        <f>AM235-'Surv-rate CEA'!AE233*'Unit cost and utilities'!$H$9-('Surv-rate CEA'!AD232-'Surv-rate CEA'!AD233)*'Unit cost and utilities'!G242</f>
        <v>1.1045121757682352</v>
      </c>
      <c r="AP235" s="12">
        <f t="shared" si="105"/>
        <v>0.74823096284642931</v>
      </c>
      <c r="AQ235" s="13">
        <f>'Surv-rate CEA'!AI233*'Unit cost and utilities'!$H$4+'Surv-rate CEA'!AH233*'Unit cost and utilities'!$H$4+('Surv-rate CEA'!AG232-'Surv-rate CEA'!AG233)*'Unit cost and utilities'!$G$14</f>
        <v>73.419358203287416</v>
      </c>
      <c r="AR235" s="12">
        <f t="shared" si="106"/>
        <v>49.736560886531876</v>
      </c>
      <c r="AS235" s="13">
        <f>AQ235-'Surv-rate CEA'!AH233*'Unit cost and utilities'!$H$4-('Surv-rate CEA'!AG232-'Surv-rate CEA'!AG233)*'Unit cost and utilities'!$G$14</f>
        <v>71.771315815753496</v>
      </c>
      <c r="AT235" s="12">
        <f t="shared" si="107"/>
        <v>48.620125622630376</v>
      </c>
      <c r="AU235" s="12">
        <f>'Surv-rate CEA'!AL233*'Unit cost and utilities'!$H$8+'Surv-rate CEA'!AK233*'Unit cost and utilities'!$H$8+('Surv-rate CEA'!AJ232-'Surv-rate CEA'!AJ233)*'Unit cost and utilities'!$G$14</f>
        <v>37.067278447163417</v>
      </c>
      <c r="AV235" s="12">
        <f t="shared" si="108"/>
        <v>25.110529382192627</v>
      </c>
      <c r="AW235" s="12">
        <f>AU235-'Surv-rate CEA'!AK233*'Unit cost and utilities'!$H$8-('Surv-rate CEA'!AJ232-'Surv-rate CEA'!AJ233)*'Unit cost and utilities'!$G$14</f>
        <v>1.6538084244393938</v>
      </c>
      <c r="AX235" s="12">
        <f t="shared" si="109"/>
        <v>1.1203413569625325</v>
      </c>
      <c r="AY235" s="12">
        <f>'Surv-rate CEA'!AO233*'Unit cost and utilities'!$H$5+'Surv-rate CEA'!AN233*'Unit cost and utilities'!$H$5+('Surv-rate CEA'!AM232-'Surv-rate CEA'!AM233)*'Unit cost and utilities'!$G$14</f>
        <v>76.054236228692204</v>
      </c>
      <c r="AZ235" s="12">
        <f t="shared" si="110"/>
        <v>51.521509359879637</v>
      </c>
      <c r="BA235" s="12">
        <f>AY235-'Surv-rate CEA'!AN233*'Unit cost and utilities'!$H$5-('Surv-rate CEA'!AM232-'Surv-rate CEA'!AM233)*'Unit cost and utilities'!$G$14</f>
        <v>0.77180013227984956</v>
      </c>
      <c r="BB235" s="12">
        <f t="shared" si="111"/>
        <v>0.52284145776762314</v>
      </c>
    </row>
    <row r="236" spans="1:54">
      <c r="A236" s="12">
        <v>231</v>
      </c>
      <c r="B236" s="12">
        <f t="shared" si="112"/>
        <v>13.232876712328768</v>
      </c>
      <c r="C236" s="12">
        <f>'Surv-rate CEA'!D234*'Unit cost and utilities'!$H$7+'Surv-rate CEA'!E234*'Unit cost and utilities'!$H$7+'Unit cost and utilities'!$G$14*('Surv-rate CEA'!C233-'Surv-rate CEA'!C234)</f>
        <v>49.183887111887081</v>
      </c>
      <c r="D236" s="12">
        <f t="shared" si="86"/>
        <v>33.262082558345114</v>
      </c>
      <c r="E236" s="12">
        <f>C236-'Surv-rate CEA'!E234*'Unit cost and utilities'!$H$7-'Unit cost and utilities'!$G$14*('Surv-rate CEA'!C233-'Surv-rate CEA'!C234)</f>
        <v>0.17471128477991416</v>
      </c>
      <c r="F236" s="12">
        <f t="shared" si="87"/>
        <v>0.11815375968565008</v>
      </c>
      <c r="G236" s="12">
        <f>'Surv-rate CEA'!G234*'Unit cost and utilities'!$H$4+'Surv-rate CEA'!H234*'Unit cost and utilities'!$H$4+('Surv-rate CEA'!F233-'Surv-rate CEA'!F234)*'Unit cost and utilities'!$G$14</f>
        <v>72.765330211177528</v>
      </c>
      <c r="H236" s="12">
        <f t="shared" si="88"/>
        <v>49.209742519201384</v>
      </c>
      <c r="I236" s="12">
        <f>G236-'Surv-rate CEA'!H234*'Unit cost and utilities'!$H$4-('Surv-rate CEA'!F233-'Surv-rate CEA'!F234)*'Unit cost and utilities'!$G$14</f>
        <v>0.13560857338999988</v>
      </c>
      <c r="J236" s="12">
        <f t="shared" si="89"/>
        <v>9.1709375337831342E-2</v>
      </c>
      <c r="K236" s="12">
        <f>'Surv-rate CEA'!K234*'Unit cost and utilities'!$H$10+'Surv-rate CEA'!J234*'Unit cost and utilities'!$H$10+('Surv-rate CEA'!I233-'Surv-rate CEA'!I234)*'Unit cost and utilities'!$G$14</f>
        <v>43.670354896383458</v>
      </c>
      <c r="L236" s="12">
        <f t="shared" si="90"/>
        <v>29.533390612485189</v>
      </c>
      <c r="M236" s="12">
        <f>K236-'Surv-rate CEA'!J234*'Unit cost and utilities'!$H$10-('Surv-rate CEA'!I233-'Surv-rate CEA'!I234)*'Unit cost and utilities'!$G$14</f>
        <v>0.4219800308442756</v>
      </c>
      <c r="N236" s="12">
        <f t="shared" si="91"/>
        <v>0.28537668427843754</v>
      </c>
      <c r="O236" s="12">
        <f>'Surv-rate CEA'!N234*'Unit cost and utilities'!$H$3+'Surv-rate CEA'!M234*'Unit cost and utilities'!$H$3+('Surv-rate CEA'!L233-'Surv-rate CEA'!L234)*'Unit cost and utilities'!$G$14</f>
        <v>72.765330211177528</v>
      </c>
      <c r="P236" s="12">
        <f t="shared" si="92"/>
        <v>49.209742519201384</v>
      </c>
      <c r="Q236" s="12">
        <f>O236-'Surv-rate CEA'!M234*'Unit cost and utilities'!$H$3-('Surv-rate CEA'!L233-'Surv-rate CEA'!L234)*'Unit cost and utilities'!$G$14</f>
        <v>71.138466544603659</v>
      </c>
      <c r="R236" s="12">
        <f t="shared" si="93"/>
        <v>48.109527046893305</v>
      </c>
      <c r="S236" s="12">
        <f>'Surv-rate CEA'!Q234*'Unit cost and utilities'!$H$11+'Surv-rate CEA'!P234*'Unit cost and utilities'!$H$11+('Surv-rate CEA'!O233-'Surv-rate CEA'!O234)*'Unit cost and utilities'!$G$14</f>
        <v>43.670354896383458</v>
      </c>
      <c r="T236" s="12">
        <f t="shared" si="94"/>
        <v>29.533390612485189</v>
      </c>
      <c r="U236" s="12">
        <f>S236-'Surv-rate CEA'!P234*'Unit cost and utilities'!$H$11-('Surv-rate CEA'!O233-'Surv-rate CEA'!O234)*'Unit cost and utilities'!$G$14</f>
        <v>0.4219800308442756</v>
      </c>
      <c r="V236" s="12">
        <f t="shared" si="95"/>
        <v>0.28537668427843754</v>
      </c>
      <c r="W236" s="12">
        <f>'Surv-rate CEA'!T234*'Unit cost and utilities'!$H$4+'Surv-rate CEA'!S234*'Unit cost and utilities'!$H$4+('Surv-rate CEA'!R233-'Surv-rate CEA'!R234)*'Unit cost and utilities'!$G$14</f>
        <v>72.765330211177528</v>
      </c>
      <c r="X236" s="12">
        <f t="shared" si="96"/>
        <v>49.209742519201384</v>
      </c>
      <c r="Y236" s="12">
        <f>W236-'Surv-rate CEA'!S234*'Unit cost and utilities'!$H$4-('Surv-rate CEA'!R233-'Surv-rate CEA'!R234)*'Unit cost and utilities'!$G$14</f>
        <v>71.138466544603659</v>
      </c>
      <c r="Z236" s="12">
        <f t="shared" si="97"/>
        <v>48.109527046893305</v>
      </c>
      <c r="AA236" s="12">
        <f>'Surv-rate CEA'!W234*'Unit cost and utilities'!$H$6+'Surv-rate CEA'!V234*'Unit cost and utilities'!$H$6+('Surv-rate CEA'!U233-'Surv-rate CEA'!U234)*'Unit cost and utilities'!$G$14</f>
        <v>46.768084914267646</v>
      </c>
      <c r="AB236" s="12">
        <f t="shared" si="98"/>
        <v>31.628323682007164</v>
      </c>
      <c r="AC236" s="12">
        <f>AA236-'Surv-rate CEA'!V234*'Unit cost and utilities'!$H$6-('Surv-rate CEA'!U233-'Surv-rate CEA'!U234)*'Unit cost and utilities'!$G$14</f>
        <v>1.4259685776689235</v>
      </c>
      <c r="AD236" s="12">
        <f t="shared" si="99"/>
        <v>0.9643541277681229</v>
      </c>
      <c r="AE236" s="12">
        <f>'Surv-rate CEA'!Z234*'Unit cost and utilities'!$H$12+'Surv-rate CEA'!Y234*'Unit cost and utilities'!$H$12+('Surv-rate CEA'!X233-'Surv-rate CEA'!X234)*'Unit cost and utilities'!$G$14</f>
        <v>43.670354896383458</v>
      </c>
      <c r="AF236" s="12">
        <f t="shared" si="100"/>
        <v>29.533390612485189</v>
      </c>
      <c r="AG236" s="12">
        <f>AE236-'Surv-rate CEA'!Y234*'Unit cost and utilities'!$H$12-('Surv-rate CEA'!X233-'Surv-rate CEA'!X234)*'Unit cost and utilities'!$G$14</f>
        <v>0.4219800308442756</v>
      </c>
      <c r="AH236" s="12">
        <f t="shared" si="101"/>
        <v>0.28537668427843754</v>
      </c>
      <c r="AI236" s="12">
        <f>'Surv-rate CEA'!AC234*'Unit cost and utilities'!$H$5+'Surv-rate CEA'!AB234*'Unit cost and utilities'!$H$5+('Surv-rate CEA'!AA233-'Surv-rate CEA'!AA234)*'Unit cost and utilities'!$G$14</f>
        <v>75.381548915031161</v>
      </c>
      <c r="AJ236" s="12">
        <f t="shared" si="102"/>
        <v>50.979039084157804</v>
      </c>
      <c r="AK236" s="12">
        <f>AI236-'Surv-rate CEA'!AB234*'Unit cost and utilities'!$H$5-('Surv-rate CEA'!AA233-'Surv-rate CEA'!AA234)*'Unit cost and utilities'!$G$14</f>
        <v>0.75619466541393354</v>
      </c>
      <c r="AL236" s="12">
        <f t="shared" si="103"/>
        <v>0.51139938032875343</v>
      </c>
      <c r="AM236" s="12">
        <f>'Surv-rate CEA'!AF234*'Unit cost and utilities'!$H$9+'Surv-rate CEA'!AE234*'Unit cost and utilities'!$H$9+('Surv-rate CEA'!AD233-'Surv-rate CEA'!AD234)*'Unit cost and utilities'!G243</f>
        <v>76.618484281001358</v>
      </c>
      <c r="AN236" s="12">
        <f t="shared" si="104"/>
        <v>51.815553818518723</v>
      </c>
      <c r="AO236" s="12">
        <f>AM236-'Surv-rate CEA'!AE234*'Unit cost and utilities'!$H$9-('Surv-rate CEA'!AD233-'Surv-rate CEA'!AD234)*'Unit cost and utilities'!G243</f>
        <v>1.0843180403727075</v>
      </c>
      <c r="AP236" s="12">
        <f t="shared" si="105"/>
        <v>0.73330267891053202</v>
      </c>
      <c r="AQ236" s="13">
        <f>'Surv-rate CEA'!AI234*'Unit cost and utilities'!$H$4+'Surv-rate CEA'!AH234*'Unit cost and utilities'!$H$4+('Surv-rate CEA'!AG233-'Surv-rate CEA'!AG234)*'Unit cost and utilities'!$G$14</f>
        <v>72.765330211177528</v>
      </c>
      <c r="AR236" s="12">
        <f t="shared" si="106"/>
        <v>49.209742519201384</v>
      </c>
      <c r="AS236" s="13">
        <f>AQ236-'Surv-rate CEA'!AH234*'Unit cost and utilities'!$H$4-('Surv-rate CEA'!AG233-'Surv-rate CEA'!AG234)*'Unit cost and utilities'!$G$14</f>
        <v>71.138466544603659</v>
      </c>
      <c r="AT236" s="12">
        <f t="shared" si="107"/>
        <v>48.109527046893305</v>
      </c>
      <c r="AU236" s="12">
        <f>'Surv-rate CEA'!AL234*'Unit cost and utilities'!$H$8+'Surv-rate CEA'!AK234*'Unit cost and utilities'!$H$8+('Surv-rate CEA'!AJ233-'Surv-rate CEA'!AJ234)*'Unit cost and utilities'!$G$14</f>
        <v>36.744720266060511</v>
      </c>
      <c r="AV236" s="12">
        <f t="shared" si="108"/>
        <v>24.849721948422633</v>
      </c>
      <c r="AW236" s="12">
        <f>AU236-'Surv-rate CEA'!AK234*'Unit cost and utilities'!$H$8-('Surv-rate CEA'!AJ233-'Surv-rate CEA'!AJ234)*'Unit cost and utilities'!$G$14</f>
        <v>1.6246171341660991</v>
      </c>
      <c r="AX236" s="12">
        <f t="shared" si="109"/>
        <v>1.0986961872168606</v>
      </c>
      <c r="AY236" s="12">
        <f>'Surv-rate CEA'!AO234*'Unit cost and utilities'!$H$5+'Surv-rate CEA'!AN234*'Unit cost and utilities'!$H$5+('Surv-rate CEA'!AM233-'Surv-rate CEA'!AM234)*'Unit cost and utilities'!$G$14</f>
        <v>75.381548915031161</v>
      </c>
      <c r="AZ236" s="12">
        <f t="shared" si="110"/>
        <v>50.979039084157804</v>
      </c>
      <c r="BA236" s="12">
        <f>AY236-'Surv-rate CEA'!AN234*'Unit cost and utilities'!$H$5-('Surv-rate CEA'!AM233-'Surv-rate CEA'!AM234)*'Unit cost and utilities'!$G$14</f>
        <v>0.75619466541393354</v>
      </c>
      <c r="BB236" s="12">
        <f t="shared" si="111"/>
        <v>0.51139938032875343</v>
      </c>
    </row>
    <row r="237" spans="1:54">
      <c r="A237" s="12">
        <v>232</v>
      </c>
      <c r="B237" s="12">
        <f t="shared" si="112"/>
        <v>13.29041095890411</v>
      </c>
      <c r="C237" s="12">
        <f>'Surv-rate CEA'!D235*'Unit cost and utilities'!$H$7+'Surv-rate CEA'!E235*'Unit cost and utilities'!$H$7+'Unit cost and utilities'!$G$14*('Surv-rate CEA'!C234-'Surv-rate CEA'!C235)</f>
        <v>48.776235757503542</v>
      </c>
      <c r="D237" s="12">
        <f t="shared" si="86"/>
        <v>32.93034564945026</v>
      </c>
      <c r="E237" s="12">
        <f>C237-'Surv-rate CEA'!E235*'Unit cost and utilities'!$H$7-'Unit cost and utilities'!$G$14*('Surv-rate CEA'!C234-'Surv-rate CEA'!C235)</f>
        <v>0.17105633036681844</v>
      </c>
      <c r="F237" s="12">
        <f t="shared" si="87"/>
        <v>0.1154854202466687</v>
      </c>
      <c r="G237" s="12">
        <f>'Surv-rate CEA'!G235*'Unit cost and utilities'!$H$4+'Surv-rate CEA'!H235*'Unit cost and utilities'!$H$4+('Surv-rate CEA'!F234-'Surv-rate CEA'!F235)*'Unit cost and utilities'!$G$14</f>
        <v>72.119152041713321</v>
      </c>
      <c r="H237" s="12">
        <f t="shared" si="88"/>
        <v>48.689870544459339</v>
      </c>
      <c r="I237" s="12">
        <f>G237-'Surv-rate CEA'!H235*'Unit cost and utilities'!$H$4-('Surv-rate CEA'!F234-'Surv-rate CEA'!F235)*'Unit cost and utilities'!$G$14</f>
        <v>0.13254707398069732</v>
      </c>
      <c r="J237" s="12">
        <f t="shared" si="89"/>
        <v>8.9486629979152313E-2</v>
      </c>
      <c r="K237" s="12">
        <f>'Surv-rate CEA'!K235*'Unit cost and utilities'!$H$10+'Surv-rate CEA'!J235*'Unit cost and utilities'!$H$10+('Surv-rate CEA'!I234-'Surv-rate CEA'!I235)*'Unit cost and utilities'!$G$14</f>
        <v>43.301435507493224</v>
      </c>
      <c r="L237" s="12">
        <f t="shared" si="90"/>
        <v>29.234138638092237</v>
      </c>
      <c r="M237" s="12">
        <f>K237-'Surv-rate CEA'!J235*'Unit cost and utilities'!$H$10-('Surv-rate CEA'!I234-'Surv-rate CEA'!I235)*'Unit cost and utilities'!$G$14</f>
        <v>0.41368739014019607</v>
      </c>
      <c r="N237" s="12">
        <f t="shared" si="91"/>
        <v>0.2792931544751267</v>
      </c>
      <c r="O237" s="12">
        <f>'Surv-rate CEA'!N235*'Unit cost and utilities'!$H$3+'Surv-rate CEA'!M235*'Unit cost and utilities'!$H$3+('Surv-rate CEA'!L234-'Surv-rate CEA'!L235)*'Unit cost and utilities'!$G$14</f>
        <v>72.119152041713321</v>
      </c>
      <c r="P237" s="12">
        <f t="shared" si="92"/>
        <v>48.689870544459339</v>
      </c>
      <c r="Q237" s="12">
        <f>O237-'Surv-rate CEA'!M235*'Unit cost and utilities'!$H$3-('Surv-rate CEA'!L234-'Surv-rate CEA'!L235)*'Unit cost and utilities'!$G$14</f>
        <v>70.513112574728595</v>
      </c>
      <c r="R237" s="12">
        <f t="shared" si="93"/>
        <v>47.605583617575483</v>
      </c>
      <c r="S237" s="12">
        <f>'Surv-rate CEA'!Q235*'Unit cost and utilities'!$H$11+'Surv-rate CEA'!P235*'Unit cost and utilities'!$H$11+('Surv-rate CEA'!O234-'Surv-rate CEA'!O235)*'Unit cost and utilities'!$G$14</f>
        <v>43.301435507493224</v>
      </c>
      <c r="T237" s="12">
        <f t="shared" si="94"/>
        <v>29.234138638092237</v>
      </c>
      <c r="U237" s="12">
        <f>S237-'Surv-rate CEA'!P235*'Unit cost and utilities'!$H$11-('Surv-rate CEA'!O234-'Surv-rate CEA'!O235)*'Unit cost and utilities'!$G$14</f>
        <v>0.41368739014019607</v>
      </c>
      <c r="V237" s="12">
        <f t="shared" si="95"/>
        <v>0.2792931544751267</v>
      </c>
      <c r="W237" s="12">
        <f>'Surv-rate CEA'!T235*'Unit cost and utilities'!$H$4+'Surv-rate CEA'!S235*'Unit cost and utilities'!$H$4+('Surv-rate CEA'!R234-'Surv-rate CEA'!R235)*'Unit cost and utilities'!$G$14</f>
        <v>72.119152041713321</v>
      </c>
      <c r="X237" s="12">
        <f t="shared" si="96"/>
        <v>48.689870544459339</v>
      </c>
      <c r="Y237" s="12">
        <f>W237-'Surv-rate CEA'!S235*'Unit cost and utilities'!$H$4-('Surv-rate CEA'!R234-'Surv-rate CEA'!R235)*'Unit cost and utilities'!$G$14</f>
        <v>70.513112574728595</v>
      </c>
      <c r="Z237" s="12">
        <f t="shared" si="97"/>
        <v>47.605583617575483</v>
      </c>
      <c r="AA237" s="12">
        <f>'Surv-rate CEA'!W235*'Unit cost and utilities'!$H$6+'Surv-rate CEA'!V235*'Unit cost and utilities'!$H$6+('Surv-rate CEA'!U234-'Surv-rate CEA'!U235)*'Unit cost and utilities'!$G$14</f>
        <v>46.377280876792916</v>
      </c>
      <c r="AB237" s="12">
        <f t="shared" si="98"/>
        <v>31.310736997975265</v>
      </c>
      <c r="AC237" s="12">
        <f>AA237-'Surv-rate CEA'!V235*'Unit cost and utilities'!$H$6-('Surv-rate CEA'!U234-'Surv-rate CEA'!U235)*'Unit cost and utilities'!$G$14</f>
        <v>1.4005751060894709</v>
      </c>
      <c r="AD237" s="12">
        <f t="shared" si="99"/>
        <v>0.94557158081733694</v>
      </c>
      <c r="AE237" s="12">
        <f>'Surv-rate CEA'!Z235*'Unit cost and utilities'!$H$12+'Surv-rate CEA'!Y235*'Unit cost and utilities'!$H$12+('Surv-rate CEA'!X234-'Surv-rate CEA'!X235)*'Unit cost and utilities'!$G$14</f>
        <v>43.301435507493224</v>
      </c>
      <c r="AF237" s="12">
        <f t="shared" si="100"/>
        <v>29.234138638092237</v>
      </c>
      <c r="AG237" s="12">
        <f>AE237-'Surv-rate CEA'!Y235*'Unit cost and utilities'!$H$12-('Surv-rate CEA'!X234-'Surv-rate CEA'!X235)*'Unit cost and utilities'!$G$14</f>
        <v>0.41368739014019607</v>
      </c>
      <c r="AH237" s="12">
        <f t="shared" si="101"/>
        <v>0.2792931544751267</v>
      </c>
      <c r="AI237" s="12">
        <f>'Surv-rate CEA'!AC235*'Unit cost and utilities'!$H$5+'Surv-rate CEA'!AB235*'Unit cost and utilities'!$H$5+('Surv-rate CEA'!AA234-'Surv-rate CEA'!AA235)*'Unit cost and utilities'!$G$14</f>
        <v>74.71688790009506</v>
      </c>
      <c r="AJ237" s="12">
        <f t="shared" si="102"/>
        <v>50.443682383236215</v>
      </c>
      <c r="AK237" s="12">
        <f>AI237-'Surv-rate CEA'!AB235*'Unit cost and utilities'!$H$5-('Surv-rate CEA'!AA234-'Surv-rate CEA'!AA235)*'Unit cost and utilities'!$G$14</f>
        <v>0.74094813220292877</v>
      </c>
      <c r="AL237" s="12">
        <f t="shared" si="103"/>
        <v>0.50023700523063552</v>
      </c>
      <c r="AM237" s="12">
        <f>'Surv-rate CEA'!AF235*'Unit cost and utilities'!$H$9+'Surv-rate CEA'!AE235*'Unit cost and utilities'!$H$9+('Surv-rate CEA'!AD234-'Surv-rate CEA'!AD235)*'Unit cost and utilities'!G244</f>
        <v>76.045719791943327</v>
      </c>
      <c r="AN237" s="12">
        <f t="shared" si="104"/>
        <v>51.34081790074783</v>
      </c>
      <c r="AO237" s="12">
        <f>AM237-'Surv-rate CEA'!AE235*'Unit cost and utilities'!$H$9-('Surv-rate CEA'!AD234-'Surv-rate CEA'!AD235)*'Unit cost and utilities'!G244</f>
        <v>1.0645475659078585</v>
      </c>
      <c r="AP237" s="12">
        <f t="shared" si="105"/>
        <v>0.71870899345146466</v>
      </c>
      <c r="AQ237" s="13">
        <f>'Surv-rate CEA'!AI235*'Unit cost and utilities'!$H$4+'Surv-rate CEA'!AH235*'Unit cost and utilities'!$H$4+('Surv-rate CEA'!AG234-'Surv-rate CEA'!AG235)*'Unit cost and utilities'!$G$14</f>
        <v>72.119152041713321</v>
      </c>
      <c r="AR237" s="12">
        <f t="shared" si="106"/>
        <v>48.689870544459339</v>
      </c>
      <c r="AS237" s="13">
        <f>AQ237-'Surv-rate CEA'!AH235*'Unit cost and utilities'!$H$4-('Surv-rate CEA'!AG234-'Surv-rate CEA'!AG235)*'Unit cost and utilities'!$G$14</f>
        <v>70.513112574728595</v>
      </c>
      <c r="AT237" s="12">
        <f t="shared" si="107"/>
        <v>47.605583617575483</v>
      </c>
      <c r="AU237" s="12">
        <f>'Surv-rate CEA'!AL235*'Unit cost and utilities'!$H$8+'Surv-rate CEA'!AK235*'Unit cost and utilities'!$H$8+('Surv-rate CEA'!AJ234-'Surv-rate CEA'!AJ235)*'Unit cost and utilities'!$G$14</f>
        <v>36.425967423566092</v>
      </c>
      <c r="AV237" s="12">
        <f t="shared" si="108"/>
        <v>24.592297442492107</v>
      </c>
      <c r="AW237" s="12">
        <f>AU237-'Surv-rate CEA'!AK235*'Unit cost and utilities'!$H$8-('Surv-rate CEA'!AJ234-'Surv-rate CEA'!AJ235)*'Unit cost and utilities'!$G$14</f>
        <v>1.5960188780986271</v>
      </c>
      <c r="AX237" s="12">
        <f t="shared" si="109"/>
        <v>1.0775217173406084</v>
      </c>
      <c r="AY237" s="12">
        <f>'Surv-rate CEA'!AO235*'Unit cost and utilities'!$H$5+'Surv-rate CEA'!AN235*'Unit cost and utilities'!$H$5+('Surv-rate CEA'!AM234-'Surv-rate CEA'!AM235)*'Unit cost and utilities'!$G$14</f>
        <v>74.71688790009506</v>
      </c>
      <c r="AZ237" s="12">
        <f t="shared" si="110"/>
        <v>50.443682383236215</v>
      </c>
      <c r="BA237" s="12">
        <f>AY237-'Surv-rate CEA'!AN235*'Unit cost and utilities'!$H$5-('Surv-rate CEA'!AM234-'Surv-rate CEA'!AM235)*'Unit cost and utilities'!$G$14</f>
        <v>0.74094813220292877</v>
      </c>
      <c r="BB237" s="12">
        <f t="shared" si="111"/>
        <v>0.50023700523063552</v>
      </c>
    </row>
    <row r="238" spans="1:54">
      <c r="A238" s="12">
        <v>233</v>
      </c>
      <c r="B238" s="12">
        <f t="shared" si="112"/>
        <v>13.347945205479451</v>
      </c>
      <c r="C238" s="12">
        <f>'Surv-rate CEA'!D236*'Unit cost and utilities'!$H$7+'Surv-rate CEA'!E236*'Unit cost and utilities'!$H$7+'Unit cost and utilities'!$G$14*('Surv-rate CEA'!C235-'Surv-rate CEA'!C236)</f>
        <v>48.373199375273202</v>
      </c>
      <c r="D238" s="12">
        <f t="shared" si="86"/>
        <v>32.602750493531929</v>
      </c>
      <c r="E238" s="12">
        <f>C238-'Surv-rate CEA'!E236*'Unit cost and utilities'!$H$7-'Unit cost and utilities'!$G$14*('Surv-rate CEA'!C235-'Surv-rate CEA'!C236)</f>
        <v>0.16748806901015323</v>
      </c>
      <c r="F238" s="12">
        <f t="shared" si="87"/>
        <v>0.1128842374517975</v>
      </c>
      <c r="G238" s="12">
        <f>'Surv-rate CEA'!G236*'Unit cost and utilities'!$H$4+'Surv-rate CEA'!H236*'Unit cost and utilities'!$H$4+('Surv-rate CEA'!F235-'Surv-rate CEA'!F236)*'Unit cost and utilities'!$G$14</f>
        <v>71.48070375066564</v>
      </c>
      <c r="H238" s="12">
        <f t="shared" si="88"/>
        <v>48.176833031149116</v>
      </c>
      <c r="I238" s="12">
        <f>G238-'Surv-rate CEA'!H236*'Unit cost and utilities'!$H$4-('Surv-rate CEA'!F235-'Surv-rate CEA'!F236)*'Unit cost and utilities'!$G$14</f>
        <v>0.12956343358379763</v>
      </c>
      <c r="J238" s="12">
        <f t="shared" si="89"/>
        <v>8.7323649309354615E-2</v>
      </c>
      <c r="K238" s="12">
        <f>'Surv-rate CEA'!K236*'Unit cost and utilities'!$H$10+'Surv-rate CEA'!J236*'Unit cost and utilities'!$H$10+('Surv-rate CEA'!I235-'Surv-rate CEA'!I236)*'Unit cost and utilities'!$G$14</f>
        <v>42.936759360612704</v>
      </c>
      <c r="L238" s="12">
        <f t="shared" si="90"/>
        <v>28.938678245674158</v>
      </c>
      <c r="M238" s="12">
        <f>K238-'Surv-rate CEA'!J236*'Unit cost and utilities'!$H$10-('Surv-rate CEA'!I235-'Surv-rate CEA'!I236)*'Unit cost and utilities'!$G$14</f>
        <v>0.40558051665214201</v>
      </c>
      <c r="N238" s="12">
        <f t="shared" si="91"/>
        <v>0.27335467904169147</v>
      </c>
      <c r="O238" s="12">
        <f>'Surv-rate CEA'!N236*'Unit cost and utilities'!$H$3+'Surv-rate CEA'!M236*'Unit cost and utilities'!$H$3+('Surv-rate CEA'!L235-'Surv-rate CEA'!L236)*'Unit cost and utilities'!$G$14</f>
        <v>71.48070375066564</v>
      </c>
      <c r="P238" s="12">
        <f t="shared" si="92"/>
        <v>48.176833031149116</v>
      </c>
      <c r="Q238" s="12">
        <f>O238-'Surv-rate CEA'!M236*'Unit cost and utilities'!$H$3-('Surv-rate CEA'!L235-'Surv-rate CEA'!L236)*'Unit cost and utilities'!$G$14</f>
        <v>69.895141345248916</v>
      </c>
      <c r="R238" s="12">
        <f t="shared" si="93"/>
        <v>47.108189729417248</v>
      </c>
      <c r="S238" s="12">
        <f>'Surv-rate CEA'!Q236*'Unit cost and utilities'!$H$11+'Surv-rate CEA'!P236*'Unit cost and utilities'!$H$11+('Surv-rate CEA'!O235-'Surv-rate CEA'!O236)*'Unit cost and utilities'!$G$14</f>
        <v>42.936759360612704</v>
      </c>
      <c r="T238" s="12">
        <f t="shared" si="94"/>
        <v>28.938678245674158</v>
      </c>
      <c r="U238" s="12">
        <f>S238-'Surv-rate CEA'!P236*'Unit cost and utilities'!$H$11-('Surv-rate CEA'!O235-'Surv-rate CEA'!O236)*'Unit cost and utilities'!$G$14</f>
        <v>0.40558051665214201</v>
      </c>
      <c r="V238" s="12">
        <f t="shared" si="95"/>
        <v>0.27335467904169147</v>
      </c>
      <c r="W238" s="12">
        <f>'Surv-rate CEA'!T236*'Unit cost and utilities'!$H$4+'Surv-rate CEA'!S236*'Unit cost and utilities'!$H$4+('Surv-rate CEA'!R235-'Surv-rate CEA'!R236)*'Unit cost and utilities'!$G$14</f>
        <v>71.48070375066564</v>
      </c>
      <c r="X238" s="12">
        <f t="shared" si="96"/>
        <v>48.176833031149116</v>
      </c>
      <c r="Y238" s="12">
        <f>W238-'Surv-rate CEA'!S236*'Unit cost and utilities'!$H$4-('Surv-rate CEA'!R235-'Surv-rate CEA'!R236)*'Unit cost and utilities'!$G$14</f>
        <v>69.895141345248916</v>
      </c>
      <c r="Z238" s="12">
        <f t="shared" si="97"/>
        <v>47.108189729417248</v>
      </c>
      <c r="AA238" s="12">
        <f>'Surv-rate CEA'!W236*'Unit cost and utilities'!$H$6+'Surv-rate CEA'!V236*'Unit cost and utilities'!$H$6+('Surv-rate CEA'!U235-'Surv-rate CEA'!U236)*'Unit cost and utilities'!$G$14</f>
        <v>45.990931217051006</v>
      </c>
      <c r="AB238" s="12">
        <f t="shared" si="98"/>
        <v>30.997140457928086</v>
      </c>
      <c r="AC238" s="12">
        <f>AA238-'Surv-rate CEA'!V236*'Unit cost and utilities'!$H$6-('Surv-rate CEA'!U235-'Surv-rate CEA'!U236)*'Unit cost and utilities'!$G$14</f>
        <v>1.3757015162199115</v>
      </c>
      <c r="AD238" s="12">
        <f t="shared" si="99"/>
        <v>0.92720047187571475</v>
      </c>
      <c r="AE238" s="12">
        <f>'Surv-rate CEA'!Z236*'Unit cost and utilities'!$H$12+'Surv-rate CEA'!Y236*'Unit cost and utilities'!$H$12+('Surv-rate CEA'!X235-'Surv-rate CEA'!X236)*'Unit cost and utilities'!$G$14</f>
        <v>42.936759360612704</v>
      </c>
      <c r="AF238" s="12">
        <f t="shared" si="100"/>
        <v>28.938678245674158</v>
      </c>
      <c r="AG238" s="12">
        <f>AE238-'Surv-rate CEA'!Y236*'Unit cost and utilities'!$H$12-('Surv-rate CEA'!X235-'Surv-rate CEA'!X236)*'Unit cost and utilities'!$G$14</f>
        <v>0.40558051665214201</v>
      </c>
      <c r="AH238" s="12">
        <f t="shared" si="101"/>
        <v>0.27335467904169147</v>
      </c>
      <c r="AI238" s="12">
        <f>'Surv-rate CEA'!AC236*'Unit cost and utilities'!$H$5+'Surv-rate CEA'!AB236*'Unit cost and utilities'!$H$5+('Surv-rate CEA'!AA235-'Surv-rate CEA'!AA236)*'Unit cost and utilities'!$G$14</f>
        <v>74.060131156994103</v>
      </c>
      <c r="AJ238" s="12">
        <f t="shared" si="102"/>
        <v>49.915325196868721</v>
      </c>
      <c r="AK238" s="12">
        <f>AI238-'Surv-rate CEA'!AB236*'Unit cost and utilities'!$H$5-('Surv-rate CEA'!AA235-'Surv-rate CEA'!AA236)*'Unit cost and utilities'!$G$14</f>
        <v>0.72605124207106475</v>
      </c>
      <c r="AL238" s="12">
        <f t="shared" si="103"/>
        <v>0.48934674151120655</v>
      </c>
      <c r="AM238" s="12">
        <f>'Surv-rate CEA'!AF236*'Unit cost and utilities'!$H$9+'Surv-rate CEA'!AE236*'Unit cost and utilities'!$H$9+('Surv-rate CEA'!AD235-'Surv-rate CEA'!AD236)*'Unit cost and utilities'!G245</f>
        <v>75.478882306399001</v>
      </c>
      <c r="AN238" s="12">
        <f t="shared" si="104"/>
        <v>50.871540422113952</v>
      </c>
      <c r="AO238" s="12">
        <f>AM238-'Surv-rate CEA'!AE236*'Unit cost and utilities'!$H$9-('Surv-rate CEA'!AD235-'Surv-rate CEA'!AD236)*'Unit cost and utilities'!G245</f>
        <v>1.0451906744685573</v>
      </c>
      <c r="AP238" s="12">
        <f t="shared" si="105"/>
        <v>0.70444153411286059</v>
      </c>
      <c r="AQ238" s="13">
        <f>'Surv-rate CEA'!AI236*'Unit cost and utilities'!$H$4+'Surv-rate CEA'!AH236*'Unit cost and utilities'!$H$4+('Surv-rate CEA'!AG235-'Surv-rate CEA'!AG236)*'Unit cost and utilities'!$G$14</f>
        <v>71.48070375066564</v>
      </c>
      <c r="AR238" s="12">
        <f t="shared" si="106"/>
        <v>48.176833031149116</v>
      </c>
      <c r="AS238" s="13">
        <f>AQ238-'Surv-rate CEA'!AH236*'Unit cost and utilities'!$H$4-('Surv-rate CEA'!AG235-'Surv-rate CEA'!AG236)*'Unit cost and utilities'!$G$14</f>
        <v>69.895141345248916</v>
      </c>
      <c r="AT238" s="12">
        <f t="shared" si="107"/>
        <v>47.108189729417248</v>
      </c>
      <c r="AU238" s="12">
        <f>'Surv-rate CEA'!AL236*'Unit cost and utilities'!$H$8+'Surv-rate CEA'!AK236*'Unit cost and utilities'!$H$8+('Surv-rate CEA'!AJ235-'Surv-rate CEA'!AJ236)*'Unit cost and utilities'!$G$14</f>
        <v>36.110962520238061</v>
      </c>
      <c r="AV238" s="12">
        <f t="shared" si="108"/>
        <v>24.338202069189787</v>
      </c>
      <c r="AW238" s="12">
        <f>AU238-'Surv-rate CEA'!AK236*'Unit cost and utilities'!$H$8-('Surv-rate CEA'!AJ235-'Surv-rate CEA'!AJ236)*'Unit cost and utilities'!$G$14</f>
        <v>1.567999959937763</v>
      </c>
      <c r="AX238" s="12">
        <f t="shared" si="109"/>
        <v>1.0568064988037649</v>
      </c>
      <c r="AY238" s="12">
        <f>'Surv-rate CEA'!AO236*'Unit cost and utilities'!$H$5+'Surv-rate CEA'!AN236*'Unit cost and utilities'!$H$5+('Surv-rate CEA'!AM235-'Surv-rate CEA'!AM236)*'Unit cost and utilities'!$G$14</f>
        <v>74.060131156994103</v>
      </c>
      <c r="AZ238" s="12">
        <f t="shared" si="110"/>
        <v>49.915325196868721</v>
      </c>
      <c r="BA238" s="12">
        <f>AY238-'Surv-rate CEA'!AN236*'Unit cost and utilities'!$H$5-('Surv-rate CEA'!AM235-'Surv-rate CEA'!AM236)*'Unit cost and utilities'!$G$14</f>
        <v>0.72605124207106475</v>
      </c>
      <c r="BB238" s="12">
        <f t="shared" si="111"/>
        <v>0.48934674151120655</v>
      </c>
    </row>
    <row r="239" spans="1:54">
      <c r="A239" s="12">
        <v>234</v>
      </c>
      <c r="B239" s="12">
        <f t="shared" si="112"/>
        <v>13.405479452054795</v>
      </c>
      <c r="C239" s="12">
        <f>'Surv-rate CEA'!D237*'Unit cost and utilities'!$H$7+'Surv-rate CEA'!E237*'Unit cost and utilities'!$H$7+'Unit cost and utilities'!$G$14*('Surv-rate CEA'!C236-'Surv-rate CEA'!C237)</f>
        <v>47.974710807862735</v>
      </c>
      <c r="D239" s="12">
        <f t="shared" si="86"/>
        <v>32.279233501833261</v>
      </c>
      <c r="E239" s="12">
        <f>C239-'Surv-rate CEA'!E237*'Unit cost and utilities'!$H$7-'Unit cost and utilities'!$G$14*('Surv-rate CEA'!C236-'Surv-rate CEA'!C237)</f>
        <v>0.16400419321595638</v>
      </c>
      <c r="F239" s="12">
        <f t="shared" si="87"/>
        <v>0.11034833892589081</v>
      </c>
      <c r="G239" s="12">
        <f>'Surv-rate CEA'!G237*'Unit cost and utilities'!$H$4+'Surv-rate CEA'!H237*'Unit cost and utilities'!$H$4+('Surv-rate CEA'!F236-'Surv-rate CEA'!F237)*'Unit cost and utilities'!$G$14</f>
        <v>70.849867634252618</v>
      </c>
      <c r="H239" s="12">
        <f t="shared" si="88"/>
        <v>47.67052020593313</v>
      </c>
      <c r="I239" s="12">
        <f>G239-'Surv-rate CEA'!H237*'Unit cost and utilities'!$H$4-('Surv-rate CEA'!F236-'Surv-rate CEA'!F237)*'Unit cost and utilities'!$G$14</f>
        <v>0.12665544274710983</v>
      </c>
      <c r="J239" s="12">
        <f t="shared" si="89"/>
        <v>8.5218660870843219E-2</v>
      </c>
      <c r="K239" s="12">
        <f>'Surv-rate CEA'!K237*'Unit cost and utilities'!$H$10+'Surv-rate CEA'!J237*'Unit cost and utilities'!$H$10+('Surv-rate CEA'!I236-'Surv-rate CEA'!I237)*'Unit cost and utilities'!$G$14</f>
        <v>42.576263863967881</v>
      </c>
      <c r="L239" s="12">
        <f t="shared" si="90"/>
        <v>28.646950440302422</v>
      </c>
      <c r="M239" s="12">
        <f>K239-'Surv-rate CEA'!J237*'Unit cost and utilities'!$H$10-('Surv-rate CEA'!I236-'Surv-rate CEA'!I237)*'Unit cost and utilities'!$G$14</f>
        <v>0.3976547187153967</v>
      </c>
      <c r="N239" s="12">
        <f t="shared" si="91"/>
        <v>0.26755741311141745</v>
      </c>
      <c r="O239" s="12">
        <f>'Surv-rate CEA'!N237*'Unit cost and utilities'!$H$3+'Surv-rate CEA'!M237*'Unit cost and utilities'!$H$3+('Surv-rate CEA'!L236-'Surv-rate CEA'!L237)*'Unit cost and utilities'!$G$14</f>
        <v>70.849867634252618</v>
      </c>
      <c r="P239" s="12">
        <f t="shared" si="92"/>
        <v>47.67052020593313</v>
      </c>
      <c r="Q239" s="12">
        <f>O239-'Surv-rate CEA'!M237*'Unit cost and utilities'!$H$3-('Surv-rate CEA'!L236-'Surv-rate CEA'!L237)*'Unit cost and utilities'!$G$14</f>
        <v>69.284442351360099</v>
      </c>
      <c r="R239" s="12">
        <f t="shared" si="93"/>
        <v>46.617241772665757</v>
      </c>
      <c r="S239" s="12">
        <f>'Surv-rate CEA'!Q237*'Unit cost and utilities'!$H$11+'Surv-rate CEA'!P237*'Unit cost and utilities'!$H$11+('Surv-rate CEA'!O236-'Surv-rate CEA'!O237)*'Unit cost and utilities'!$G$14</f>
        <v>42.576263863967881</v>
      </c>
      <c r="T239" s="12">
        <f t="shared" si="94"/>
        <v>28.646950440302422</v>
      </c>
      <c r="U239" s="12">
        <f>S239-'Surv-rate CEA'!P237*'Unit cost and utilities'!$H$11-('Surv-rate CEA'!O236-'Surv-rate CEA'!O237)*'Unit cost and utilities'!$G$14</f>
        <v>0.3976547187153967</v>
      </c>
      <c r="V239" s="12">
        <f t="shared" si="95"/>
        <v>0.26755741311141745</v>
      </c>
      <c r="W239" s="12">
        <f>'Surv-rate CEA'!T237*'Unit cost and utilities'!$H$4+'Surv-rate CEA'!S237*'Unit cost and utilities'!$H$4+('Surv-rate CEA'!R236-'Surv-rate CEA'!R237)*'Unit cost and utilities'!$G$14</f>
        <v>70.849867634252618</v>
      </c>
      <c r="X239" s="12">
        <f t="shared" si="96"/>
        <v>47.67052020593313</v>
      </c>
      <c r="Y239" s="12">
        <f>W239-'Surv-rate CEA'!S237*'Unit cost and utilities'!$H$4-('Surv-rate CEA'!R236-'Surv-rate CEA'!R237)*'Unit cost and utilities'!$G$14</f>
        <v>69.284442351360099</v>
      </c>
      <c r="Z239" s="12">
        <f t="shared" si="97"/>
        <v>46.617241772665757</v>
      </c>
      <c r="AA239" s="12">
        <f>'Surv-rate CEA'!W237*'Unit cost and utilities'!$H$6+'Surv-rate CEA'!V237*'Unit cost and utilities'!$H$6+('Surv-rate CEA'!U236-'Surv-rate CEA'!U237)*'Unit cost and utilities'!$G$14</f>
        <v>45.608970736855206</v>
      </c>
      <c r="AB239" s="12">
        <f t="shared" si="98"/>
        <v>30.687472449587791</v>
      </c>
      <c r="AC239" s="12">
        <f>AA239-'Surv-rate CEA'!V237*'Unit cost and utilities'!$H$6-('Surv-rate CEA'!U236-'Surv-rate CEA'!U237)*'Unit cost and utilities'!$G$14</f>
        <v>1.351335719780216</v>
      </c>
      <c r="AD239" s="12">
        <f t="shared" si="99"/>
        <v>0.9092307280986146</v>
      </c>
      <c r="AE239" s="12">
        <f>'Surv-rate CEA'!Z237*'Unit cost and utilities'!$H$12+'Surv-rate CEA'!Y237*'Unit cost and utilities'!$H$12+('Surv-rate CEA'!X236-'Surv-rate CEA'!X237)*'Unit cost and utilities'!$G$14</f>
        <v>42.576263863967881</v>
      </c>
      <c r="AF239" s="12">
        <f t="shared" si="100"/>
        <v>28.646950440302422</v>
      </c>
      <c r="AG239" s="12">
        <f>AE239-'Surv-rate CEA'!Y237*'Unit cost and utilities'!$H$12-('Surv-rate CEA'!X236-'Surv-rate CEA'!X237)*'Unit cost and utilities'!$G$14</f>
        <v>0.3976547187153967</v>
      </c>
      <c r="AH239" s="12">
        <f t="shared" si="101"/>
        <v>0.26755741311141745</v>
      </c>
      <c r="AI239" s="12">
        <f>'Surv-rate CEA'!AC237*'Unit cost and utilities'!$H$5+'Surv-rate CEA'!AB237*'Unit cost and utilities'!$H$5+('Surv-rate CEA'!AA236-'Surv-rate CEA'!AA237)*'Unit cost and utilities'!$G$14</f>
        <v>73.41115892826943</v>
      </c>
      <c r="AJ239" s="12">
        <f t="shared" si="102"/>
        <v>49.393855653996553</v>
      </c>
      <c r="AK239" s="12">
        <f>AI239-'Surv-rate CEA'!AB237*'Unit cost and utilities'!$H$5-('Surv-rate CEA'!AA236-'Surv-rate CEA'!AA237)*'Unit cost and utilities'!$G$14</f>
        <v>0.7114949724932651</v>
      </c>
      <c r="AL239" s="12">
        <f t="shared" si="103"/>
        <v>0.47872122553215007</v>
      </c>
      <c r="AM239" s="12">
        <f>'Surv-rate CEA'!AF237*'Unit cost and utilities'!$H$9+'Surv-rate CEA'!AE237*'Unit cost and utilities'!$H$9+('Surv-rate CEA'!AD236-'Surv-rate CEA'!AD237)*'Unit cost and utilities'!G246</f>
        <v>74.917892225439502</v>
      </c>
      <c r="AN239" s="12">
        <f t="shared" si="104"/>
        <v>50.407643858351264</v>
      </c>
      <c r="AO239" s="12">
        <f>AM239-'Surv-rate CEA'!AE237*'Unit cost and utilities'!$H$9-('Surv-rate CEA'!AD236-'Surv-rate CEA'!AD237)*'Unit cost and utilities'!G246</f>
        <v>1.0262375571143565</v>
      </c>
      <c r="AP239" s="12">
        <f t="shared" si="105"/>
        <v>0.69049216090357546</v>
      </c>
      <c r="AQ239" s="13">
        <f>'Surv-rate CEA'!AI237*'Unit cost and utilities'!$H$4+'Surv-rate CEA'!AH237*'Unit cost and utilities'!$H$4+('Surv-rate CEA'!AG236-'Surv-rate CEA'!AG237)*'Unit cost and utilities'!$G$14</f>
        <v>70.849867634252618</v>
      </c>
      <c r="AR239" s="12">
        <f t="shared" si="106"/>
        <v>47.67052020593313</v>
      </c>
      <c r="AS239" s="13">
        <f>AQ239-'Surv-rate CEA'!AH237*'Unit cost and utilities'!$H$4-('Surv-rate CEA'!AG236-'Surv-rate CEA'!AG237)*'Unit cost and utilities'!$G$14</f>
        <v>69.284442351360099</v>
      </c>
      <c r="AT239" s="12">
        <f t="shared" si="107"/>
        <v>46.617241772665757</v>
      </c>
      <c r="AU239" s="12">
        <f>'Surv-rate CEA'!AL237*'Unit cost and utilities'!$H$8+'Surv-rate CEA'!AK237*'Unit cost and utilities'!$H$8+('Surv-rate CEA'!AJ236-'Surv-rate CEA'!AJ237)*'Unit cost and utilities'!$G$14</f>
        <v>35.79964921831106</v>
      </c>
      <c r="AV239" s="12">
        <f t="shared" si="108"/>
        <v>24.087383059580475</v>
      </c>
      <c r="AW239" s="12">
        <f>AU239-'Surv-rate CEA'!AK237*'Unit cost and utilities'!$H$8-('Surv-rate CEA'!AJ236-'Surv-rate CEA'!AJ237)*'Unit cost and utilities'!$G$14</f>
        <v>1.5405470390799116</v>
      </c>
      <c r="AX239" s="12">
        <f t="shared" si="109"/>
        <v>1.0365393924765103</v>
      </c>
      <c r="AY239" s="12">
        <f>'Surv-rate CEA'!AO237*'Unit cost and utilities'!$H$5+'Surv-rate CEA'!AN237*'Unit cost and utilities'!$H$5+('Surv-rate CEA'!AM236-'Surv-rate CEA'!AM237)*'Unit cost and utilities'!$G$14</f>
        <v>73.41115892826943</v>
      </c>
      <c r="AZ239" s="12">
        <f t="shared" si="110"/>
        <v>49.393855653996553</v>
      </c>
      <c r="BA239" s="12">
        <f>AY239-'Surv-rate CEA'!AN237*'Unit cost and utilities'!$H$5-('Surv-rate CEA'!AM236-'Surv-rate CEA'!AM237)*'Unit cost and utilities'!$G$14</f>
        <v>0.7114949724932651</v>
      </c>
      <c r="BB239" s="12">
        <f t="shared" si="111"/>
        <v>0.47872122553215007</v>
      </c>
    </row>
    <row r="240" spans="1:54">
      <c r="A240" s="12">
        <v>235</v>
      </c>
      <c r="B240" s="12">
        <f t="shared" si="112"/>
        <v>13.463013698630137</v>
      </c>
      <c r="C240" s="12">
        <f>'Surv-rate CEA'!D238*'Unit cost and utilities'!$H$7+'Surv-rate CEA'!E238*'Unit cost and utilities'!$H$7+'Unit cost and utilities'!$G$14*('Surv-rate CEA'!C237-'Surv-rate CEA'!C238)</f>
        <v>47.58070410103268</v>
      </c>
      <c r="D240" s="12">
        <f t="shared" si="86"/>
        <v>31.959732260391913</v>
      </c>
      <c r="E240" s="12">
        <f>C240-'Surv-rate CEA'!E238*'Unit cost and utilities'!$H$7-'Unit cost and utilities'!$G$14*('Surv-rate CEA'!C237-'Surv-rate CEA'!C238)</f>
        <v>0.16060246378211884</v>
      </c>
      <c r="F240" s="12">
        <f t="shared" si="87"/>
        <v>0.10787590977924193</v>
      </c>
      <c r="G240" s="12">
        <f>'Surv-rate CEA'!G238*'Unit cost and utilities'!$H$4+'Surv-rate CEA'!H238*'Unit cost and utilities'!$H$4+('Surv-rate CEA'!F237-'Surv-rate CEA'!F238)*'Unit cost and utilities'!$G$14</f>
        <v>70.226528179527918</v>
      </c>
      <c r="H240" s="12">
        <f t="shared" si="88"/>
        <v>47.170824404548227</v>
      </c>
      <c r="I240" s="12">
        <f>G240-'Surv-rate CEA'!H238*'Unit cost and utilities'!$H$4-('Surv-rate CEA'!F237-'Surv-rate CEA'!F238)*'Unit cost and utilities'!$G$14</f>
        <v>0.12382096139330057</v>
      </c>
      <c r="J240" s="12">
        <f t="shared" si="89"/>
        <v>8.3169949859323786E-2</v>
      </c>
      <c r="K240" s="12">
        <f>'Surv-rate CEA'!K238*'Unit cost and utilities'!$H$10+'Surv-rate CEA'!J238*'Unit cost and utilities'!$H$10+('Surv-rate CEA'!I237-'Surv-rate CEA'!I238)*'Unit cost and utilities'!$G$14</f>
        <v>42.219887560481247</v>
      </c>
      <c r="L240" s="12">
        <f t="shared" si="90"/>
        <v>28.358897330137367</v>
      </c>
      <c r="M240" s="12">
        <f>K240-'Surv-rate CEA'!J238*'Unit cost and utilities'!$H$10-('Surv-rate CEA'!I237-'Surv-rate CEA'!I238)*'Unit cost and utilities'!$G$14</f>
        <v>0.3899054369520325</v>
      </c>
      <c r="N240" s="12">
        <f t="shared" si="91"/>
        <v>0.2618976244108927</v>
      </c>
      <c r="O240" s="12">
        <f>'Surv-rate CEA'!N238*'Unit cost and utilities'!$H$3+'Surv-rate CEA'!M238*'Unit cost and utilities'!$H$3+('Surv-rate CEA'!L237-'Surv-rate CEA'!L238)*'Unit cost and utilities'!$G$14</f>
        <v>70.226528179527918</v>
      </c>
      <c r="P240" s="12">
        <f t="shared" si="92"/>
        <v>47.170824404548227</v>
      </c>
      <c r="Q240" s="12">
        <f>O240-'Surv-rate CEA'!M238*'Unit cost and utilities'!$H$3-('Surv-rate CEA'!L237-'Surv-rate CEA'!L238)*'Unit cost and utilities'!$G$14</f>
        <v>68.680907100042234</v>
      </c>
      <c r="R240" s="12">
        <f t="shared" si="93"/>
        <v>46.132638089114778</v>
      </c>
      <c r="S240" s="12">
        <f>'Surv-rate CEA'!Q238*'Unit cost and utilities'!$H$11+'Surv-rate CEA'!P238*'Unit cost and utilities'!$H$11+('Surv-rate CEA'!O237-'Surv-rate CEA'!O238)*'Unit cost and utilities'!$G$14</f>
        <v>42.219887560481247</v>
      </c>
      <c r="T240" s="12">
        <f t="shared" si="94"/>
        <v>28.358897330137367</v>
      </c>
      <c r="U240" s="12">
        <f>S240-'Surv-rate CEA'!P238*'Unit cost and utilities'!$H$11-('Surv-rate CEA'!O237-'Surv-rate CEA'!O238)*'Unit cost and utilities'!$G$14</f>
        <v>0.3899054369520325</v>
      </c>
      <c r="V240" s="12">
        <f t="shared" si="95"/>
        <v>0.2618976244108927</v>
      </c>
      <c r="W240" s="12">
        <f>'Surv-rate CEA'!T238*'Unit cost and utilities'!$H$4+'Surv-rate CEA'!S238*'Unit cost and utilities'!$H$4+('Surv-rate CEA'!R237-'Surv-rate CEA'!R238)*'Unit cost and utilities'!$G$14</f>
        <v>70.226528179527918</v>
      </c>
      <c r="X240" s="12">
        <f t="shared" si="96"/>
        <v>47.170824404548227</v>
      </c>
      <c r="Y240" s="12">
        <f>W240-'Surv-rate CEA'!S238*'Unit cost and utilities'!$H$4-('Surv-rate CEA'!R237-'Surv-rate CEA'!R238)*'Unit cost and utilities'!$G$14</f>
        <v>68.680907100042234</v>
      </c>
      <c r="Z240" s="12">
        <f t="shared" si="97"/>
        <v>46.132638089114778</v>
      </c>
      <c r="AA240" s="12">
        <f>'Surv-rate CEA'!W238*'Unit cost and utilities'!$H$6+'Surv-rate CEA'!V238*'Unit cost and utilities'!$H$6+('Surv-rate CEA'!U237-'Surv-rate CEA'!U238)*'Unit cost and utilities'!$G$14</f>
        <v>45.231335411965333</v>
      </c>
      <c r="AB240" s="12">
        <f t="shared" si="98"/>
        <v>30.381672504821573</v>
      </c>
      <c r="AC240" s="12">
        <f>AA240-'Surv-rate CEA'!V238*'Unit cost and utilities'!$H$6-('Surv-rate CEA'!U237-'Surv-rate CEA'!U238)*'Unit cost and utilities'!$G$14</f>
        <v>1.3274659442930394</v>
      </c>
      <c r="AD240" s="12">
        <f t="shared" si="99"/>
        <v>0.89165255046053593</v>
      </c>
      <c r="AE240" s="12">
        <f>'Surv-rate CEA'!Z238*'Unit cost and utilities'!$H$12+'Surv-rate CEA'!Y238*'Unit cost and utilities'!$H$12+('Surv-rate CEA'!X237-'Surv-rate CEA'!X238)*'Unit cost and utilities'!$G$14</f>
        <v>42.219887560481247</v>
      </c>
      <c r="AF240" s="12">
        <f t="shared" si="100"/>
        <v>28.358897330137367</v>
      </c>
      <c r="AG240" s="12">
        <f>AE240-'Surv-rate CEA'!Y238*'Unit cost and utilities'!$H$12-('Surv-rate CEA'!X237-'Surv-rate CEA'!X238)*'Unit cost and utilities'!$G$14</f>
        <v>0.3899054369520325</v>
      </c>
      <c r="AH240" s="12">
        <f t="shared" si="101"/>
        <v>0.2618976244108927</v>
      </c>
      <c r="AI240" s="12">
        <f>'Surv-rate CEA'!AC238*'Unit cost and utilities'!$H$5+'Surv-rate CEA'!AB238*'Unit cost and utilities'!$H$5+('Surv-rate CEA'!AA237-'Surv-rate CEA'!AA238)*'Unit cost and utilities'!$G$14</f>
        <v>72.769853675798956</v>
      </c>
      <c r="AJ240" s="12">
        <f t="shared" si="102"/>
        <v>48.879164023467119</v>
      </c>
      <c r="AK240" s="12">
        <f>AI240-'Surv-rate CEA'!AB238*'Unit cost and utilities'!$H$5-('Surv-rate CEA'!AA237-'Surv-rate CEA'!AA238)*'Unit cost and utilities'!$G$14</f>
        <v>0.6972705604479037</v>
      </c>
      <c r="AL240" s="12">
        <f t="shared" si="103"/>
        <v>0.46835331351233112</v>
      </c>
      <c r="AM240" s="12">
        <f>'Surv-rate CEA'!AF238*'Unit cost and utilities'!$H$9+'Surv-rate CEA'!AE238*'Unit cost and utilities'!$H$9+('Surv-rate CEA'!AD237-'Surv-rate CEA'!AD238)*'Unit cost and utilities'!G247</f>
        <v>74.36267127546833</v>
      </c>
      <c r="AN240" s="12">
        <f t="shared" si="104"/>
        <v>49.949052016654015</v>
      </c>
      <c r="AO240" s="12">
        <f>AM240-'Surv-rate CEA'!AE238*'Unit cost and utilities'!$H$9-('Surv-rate CEA'!AD237-'Surv-rate CEA'!AD238)*'Unit cost and utilities'!G247</f>
        <v>1.0076786658903245</v>
      </c>
      <c r="AP240" s="12">
        <f t="shared" si="105"/>
        <v>0.67685295908987431</v>
      </c>
      <c r="AQ240" s="13">
        <f>'Surv-rate CEA'!AI238*'Unit cost and utilities'!$H$4+'Surv-rate CEA'!AH238*'Unit cost and utilities'!$H$4+('Surv-rate CEA'!AG237-'Surv-rate CEA'!AG238)*'Unit cost and utilities'!$G$14</f>
        <v>70.226528179527918</v>
      </c>
      <c r="AR240" s="12">
        <f t="shared" si="106"/>
        <v>47.170824404548227</v>
      </c>
      <c r="AS240" s="13">
        <f>AQ240-'Surv-rate CEA'!AH238*'Unit cost and utilities'!$H$4-('Surv-rate CEA'!AG237-'Surv-rate CEA'!AG238)*'Unit cost and utilities'!$G$14</f>
        <v>68.680907100042234</v>
      </c>
      <c r="AT240" s="12">
        <f t="shared" si="107"/>
        <v>46.132638089114778</v>
      </c>
      <c r="AU240" s="12">
        <f>'Surv-rate CEA'!AL238*'Unit cost and utilities'!$H$8+'Surv-rate CEA'!AK238*'Unit cost and utilities'!$H$8+('Surv-rate CEA'!AJ237-'Surv-rate CEA'!AJ238)*'Unit cost and utilities'!$G$14</f>
        <v>35.49197221836841</v>
      </c>
      <c r="AV240" s="12">
        <f t="shared" si="108"/>
        <v>23.839788648014217</v>
      </c>
      <c r="AW240" s="12">
        <f>AU240-'Surv-rate CEA'!AK238*'Unit cost and utilities'!$H$8-('Surv-rate CEA'!AJ237-'Surv-rate CEA'!AJ238)*'Unit cost and utilities'!$G$14</f>
        <v>1.5136471203294664</v>
      </c>
      <c r="AX240" s="12">
        <f t="shared" si="109"/>
        <v>1.0167095593987445</v>
      </c>
      <c r="AY240" s="12">
        <f>'Surv-rate CEA'!AO238*'Unit cost and utilities'!$H$5+'Surv-rate CEA'!AN238*'Unit cost and utilities'!$H$5+('Surv-rate CEA'!AM237-'Surv-rate CEA'!AM238)*'Unit cost and utilities'!$G$14</f>
        <v>72.769853675798956</v>
      </c>
      <c r="AZ240" s="12">
        <f t="shared" si="110"/>
        <v>48.879164023467119</v>
      </c>
      <c r="BA240" s="12">
        <f>AY240-'Surv-rate CEA'!AN238*'Unit cost and utilities'!$H$5-('Surv-rate CEA'!AM237-'Surv-rate CEA'!AM238)*'Unit cost and utilities'!$G$14</f>
        <v>0.6972705604479037</v>
      </c>
      <c r="BB240" s="12">
        <f t="shared" si="111"/>
        <v>0.46835331351233112</v>
      </c>
    </row>
    <row r="241" spans="1:54">
      <c r="A241" s="12">
        <v>236</v>
      </c>
      <c r="B241" s="12">
        <f t="shared" si="112"/>
        <v>13.520547945205479</v>
      </c>
      <c r="C241" s="12">
        <f>'Surv-rate CEA'!D239*'Unit cost and utilities'!$H$7+'Surv-rate CEA'!E239*'Unit cost and utilities'!$H$7+'Unit cost and utilities'!$G$14*('Surv-rate CEA'!C238-'Surv-rate CEA'!C239)</f>
        <v>47.19111447789124</v>
      </c>
      <c r="D241" s="12">
        <f t="shared" si="86"/>
        <v>31.64418550444098</v>
      </c>
      <c r="E241" s="12">
        <f>C241-'Surv-rate CEA'!E239*'Unit cost and utilities'!$H$7-'Unit cost and utilities'!$G$14*('Surv-rate CEA'!C238-'Surv-rate CEA'!C239)</f>
        <v>0.1572807075691558</v>
      </c>
      <c r="F241" s="12">
        <f t="shared" si="87"/>
        <v>0.10546519067524469</v>
      </c>
      <c r="G241" s="12">
        <f>'Surv-rate CEA'!G239*'Unit cost and utilities'!$H$4+'Surv-rate CEA'!H239*'Unit cost and utilities'!$H$4+('Surv-rate CEA'!F238-'Surv-rate CEA'!F239)*'Unit cost and utilities'!$G$14</f>
        <v>69.610572016002962</v>
      </c>
      <c r="H241" s="12">
        <f t="shared" si="88"/>
        <v>46.677640024302256</v>
      </c>
      <c r="I241" s="12">
        <f>G241-'Surv-rate CEA'!H239*'Unit cost and utilities'!$H$4-('Surv-rate CEA'!F238-'Surv-rate CEA'!F239)*'Unit cost and utilities'!$G$14</f>
        <v>0.12105791642395203</v>
      </c>
      <c r="J241" s="12">
        <f t="shared" si="89"/>
        <v>8.11758570757075E-2</v>
      </c>
      <c r="K241" s="12">
        <f>'Surv-rate CEA'!K239*'Unit cost and utilities'!$H$10+'Surv-rate CEA'!J239*'Unit cost and utilities'!$H$10+('Surv-rate CEA'!I238-'Surv-rate CEA'!I239)*'Unit cost and utilities'!$G$14</f>
        <v>41.867570103281132</v>
      </c>
      <c r="L241" s="12">
        <f t="shared" si="90"/>
        <v>28.074462102163466</v>
      </c>
      <c r="M241" s="12">
        <f>K241-'Surv-rate CEA'!J239*'Unit cost and utilities'!$H$10-('Surv-rate CEA'!I238-'Surv-rate CEA'!I239)*'Unit cost and utilities'!$G$14</f>
        <v>0.38232824014330458</v>
      </c>
      <c r="N241" s="12">
        <f t="shared" si="91"/>
        <v>0.25637168963977847</v>
      </c>
      <c r="O241" s="12">
        <f>'Surv-rate CEA'!N239*'Unit cost and utilities'!$H$3+'Surv-rate CEA'!M239*'Unit cost and utilities'!$H$3+('Surv-rate CEA'!L238-'Surv-rate CEA'!L239)*'Unit cost and utilities'!$G$14</f>
        <v>69.610572016002962</v>
      </c>
      <c r="P241" s="12">
        <f t="shared" si="92"/>
        <v>46.677640024302256</v>
      </c>
      <c r="Q241" s="12">
        <f>O241-'Surv-rate CEA'!M239*'Unit cost and utilities'!$H$3-('Surv-rate CEA'!L238-'Surv-rate CEA'!L239)*'Unit cost and utilities'!$G$14</f>
        <v>68.084429066873412</v>
      </c>
      <c r="R241" s="12">
        <f t="shared" si="93"/>
        <v>45.654278929255952</v>
      </c>
      <c r="S241" s="12">
        <f>'Surv-rate CEA'!Q239*'Unit cost and utilities'!$H$11+'Surv-rate CEA'!P239*'Unit cost and utilities'!$H$11+('Surv-rate CEA'!O238-'Surv-rate CEA'!O239)*'Unit cost and utilities'!$G$14</f>
        <v>41.867570103281132</v>
      </c>
      <c r="T241" s="12">
        <f t="shared" si="94"/>
        <v>28.074462102163466</v>
      </c>
      <c r="U241" s="12">
        <f>S241-'Surv-rate CEA'!P239*'Unit cost and utilities'!$H$11-('Surv-rate CEA'!O238-'Surv-rate CEA'!O239)*'Unit cost and utilities'!$G$14</f>
        <v>0.38232824014330458</v>
      </c>
      <c r="V241" s="12">
        <f t="shared" si="95"/>
        <v>0.25637168963977847</v>
      </c>
      <c r="W241" s="12">
        <f>'Surv-rate CEA'!T239*'Unit cost and utilities'!$H$4+'Surv-rate CEA'!S239*'Unit cost and utilities'!$H$4+('Surv-rate CEA'!R238-'Surv-rate CEA'!R239)*'Unit cost and utilities'!$G$14</f>
        <v>69.610572016002962</v>
      </c>
      <c r="X241" s="12">
        <f t="shared" si="96"/>
        <v>46.677640024302256</v>
      </c>
      <c r="Y241" s="12">
        <f>W241-'Surv-rate CEA'!S239*'Unit cost and utilities'!$H$4-('Surv-rate CEA'!R238-'Surv-rate CEA'!R239)*'Unit cost and utilities'!$G$14</f>
        <v>68.084429066873412</v>
      </c>
      <c r="Z241" s="12">
        <f t="shared" si="97"/>
        <v>45.654278929255952</v>
      </c>
      <c r="AA241" s="12">
        <f>'Surv-rate CEA'!W239*'Unit cost and utilities'!$H$6+'Surv-rate CEA'!V239*'Unit cost and utilities'!$H$6+('Surv-rate CEA'!U238-'Surv-rate CEA'!U239)*'Unit cost and utilities'!$G$14</f>
        <v>44.857962366866836</v>
      </c>
      <c r="AB241" s="12">
        <f t="shared" si="98"/>
        <v>30.079681274605008</v>
      </c>
      <c r="AC241" s="12">
        <f>AA241-'Surv-rate CEA'!V239*'Unit cost and utilities'!$H$6-('Surv-rate CEA'!U238-'Surv-rate CEA'!U239)*'Unit cost and utilities'!$G$14</f>
        <v>1.3040807239040517</v>
      </c>
      <c r="AD241" s="12">
        <f t="shared" si="99"/>
        <v>0.87445640554470561</v>
      </c>
      <c r="AE241" s="12">
        <f>'Surv-rate CEA'!Z239*'Unit cost and utilities'!$H$12+'Surv-rate CEA'!Y239*'Unit cost and utilities'!$H$12+('Surv-rate CEA'!X238-'Surv-rate CEA'!X239)*'Unit cost and utilities'!$G$14</f>
        <v>41.867570103281132</v>
      </c>
      <c r="AF241" s="12">
        <f t="shared" si="100"/>
        <v>28.074462102163466</v>
      </c>
      <c r="AG241" s="12">
        <f>AE241-'Surv-rate CEA'!Y239*'Unit cost and utilities'!$H$12-('Surv-rate CEA'!X238-'Surv-rate CEA'!X239)*'Unit cost and utilities'!$G$14</f>
        <v>0.38232824014330458</v>
      </c>
      <c r="AH241" s="12">
        <f t="shared" si="101"/>
        <v>0.25637168963977847</v>
      </c>
      <c r="AI241" s="12">
        <f>'Surv-rate CEA'!AC239*'Unit cost and utilities'!$H$5+'Surv-rate CEA'!AB239*'Unit cost and utilities'!$H$5+('Surv-rate CEA'!AA238-'Surv-rate CEA'!AA239)*'Unit cost and utilities'!$G$14</f>
        <v>72.136100031997756</v>
      </c>
      <c r="AJ241" s="12">
        <f t="shared" si="102"/>
        <v>48.371142666038828</v>
      </c>
      <c r="AK241" s="12">
        <f>AI241-'Surv-rate CEA'!AB239*'Unit cost and utilities'!$H$5-('Surv-rate CEA'!AA238-'Surv-rate CEA'!AA239)*'Unit cost and utilities'!$G$14</f>
        <v>0.68336949416634818</v>
      </c>
      <c r="AL241" s="12">
        <f t="shared" si="103"/>
        <v>0.45823607432723273</v>
      </c>
      <c r="AM241" s="12">
        <f>'Surv-rate CEA'!AF239*'Unit cost and utilities'!$H$9+'Surv-rate CEA'!AE239*'Unit cost and utilities'!$H$9+('Surv-rate CEA'!AD238-'Surv-rate CEA'!AD239)*'Unit cost and utilities'!G248</f>
        <v>73.813142481773198</v>
      </c>
      <c r="AN241" s="12">
        <f t="shared" si="104"/>
        <v>49.49569000861915</v>
      </c>
      <c r="AO241" s="12">
        <f>AM241-'Surv-rate CEA'!AE239*'Unit cost and utilities'!$H$9-('Surv-rate CEA'!AD238-'Surv-rate CEA'!AD239)*'Unit cost and utilities'!G248</f>
        <v>0.98950470610914465</v>
      </c>
      <c r="AP241" s="12">
        <f t="shared" si="105"/>
        <v>0.66351623232599533</v>
      </c>
      <c r="AQ241" s="13">
        <f>'Surv-rate CEA'!AI239*'Unit cost and utilities'!$H$4+'Surv-rate CEA'!AH239*'Unit cost and utilities'!$H$4+('Surv-rate CEA'!AG238-'Surv-rate CEA'!AG239)*'Unit cost and utilities'!$G$14</f>
        <v>69.610572016002962</v>
      </c>
      <c r="AR241" s="12">
        <f t="shared" si="106"/>
        <v>46.677640024302256</v>
      </c>
      <c r="AS241" s="13">
        <f>AQ241-'Surv-rate CEA'!AH239*'Unit cost and utilities'!$H$4-('Surv-rate CEA'!AG238-'Surv-rate CEA'!AG239)*'Unit cost and utilities'!$G$14</f>
        <v>68.084429066873412</v>
      </c>
      <c r="AT241" s="12">
        <f t="shared" si="107"/>
        <v>45.654278929255952</v>
      </c>
      <c r="AU241" s="12">
        <f>'Surv-rate CEA'!AL239*'Unit cost and utilities'!$H$8+'Surv-rate CEA'!AK239*'Unit cost and utilities'!$H$8+('Surv-rate CEA'!AJ238-'Surv-rate CEA'!AJ239)*'Unit cost and utilities'!$G$14</f>
        <v>35.187877236573364</v>
      </c>
      <c r="AV241" s="12">
        <f t="shared" si="108"/>
        <v>23.595368049705371</v>
      </c>
      <c r="AW241" s="12">
        <f>AU241-'Surv-rate CEA'!AK239*'Unit cost and utilities'!$H$8-('Surv-rate CEA'!AJ238-'Surv-rate CEA'!AJ239)*'Unit cost and utilities'!$G$14</f>
        <v>1.4872875439400621</v>
      </c>
      <c r="AX241" s="12">
        <f t="shared" si="109"/>
        <v>0.99730645185192535</v>
      </c>
      <c r="AY241" s="12">
        <f>'Surv-rate CEA'!AO239*'Unit cost and utilities'!$H$5+'Surv-rate CEA'!AN239*'Unit cost and utilities'!$H$5+('Surv-rate CEA'!AM238-'Surv-rate CEA'!AM239)*'Unit cost and utilities'!$G$14</f>
        <v>72.136100031997756</v>
      </c>
      <c r="AZ241" s="12">
        <f t="shared" si="110"/>
        <v>48.371142666038828</v>
      </c>
      <c r="BA241" s="12">
        <f>AY241-'Surv-rate CEA'!AN239*'Unit cost and utilities'!$H$5-('Surv-rate CEA'!AM238-'Surv-rate CEA'!AM239)*'Unit cost and utilities'!$G$14</f>
        <v>0.68336949416634818</v>
      </c>
      <c r="BB241" s="12">
        <f t="shared" si="111"/>
        <v>0.45823607432723273</v>
      </c>
    </row>
    <row r="242" spans="1:54">
      <c r="A242" s="12">
        <v>237</v>
      </c>
      <c r="B242" s="12">
        <f t="shared" si="112"/>
        <v>13.578082191780823</v>
      </c>
      <c r="C242" s="12">
        <f>'Surv-rate CEA'!D240*'Unit cost and utilities'!$H$7+'Surv-rate CEA'!E240*'Unit cost and utilities'!$H$7+'Unit cost and utilities'!$G$14*('Surv-rate CEA'!C239-'Surv-rate CEA'!C240)</f>
        <v>46.805878313829794</v>
      </c>
      <c r="D242" s="12">
        <f t="shared" si="86"/>
        <v>31.332533093482038</v>
      </c>
      <c r="E242" s="12">
        <f>C242-'Surv-rate CEA'!E240*'Unit cost and utilities'!$H$7-'Unit cost and utilities'!$G$14*('Surv-rate CEA'!C239-'Surv-rate CEA'!C240)</f>
        <v>0.15403681535054803</v>
      </c>
      <c r="F242" s="12">
        <f t="shared" si="87"/>
        <v>0.10311447596870704</v>
      </c>
      <c r="G242" s="12">
        <f>'Surv-rate CEA'!G240*'Unit cost and utilities'!$H$4+'Surv-rate CEA'!H240*'Unit cost and utilities'!$H$4+('Surv-rate CEA'!F239-'Surv-rate CEA'!F240)*'Unit cost and utilities'!$G$14</f>
        <v>69.001887868486719</v>
      </c>
      <c r="H242" s="12">
        <f t="shared" si="88"/>
        <v>46.190863477788575</v>
      </c>
      <c r="I242" s="12">
        <f>G242-'Surv-rate CEA'!H240*'Unit cost and utilities'!$H$4-('Surv-rate CEA'!F239-'Surv-rate CEA'!F240)*'Unit cost and utilities'!$G$14</f>
        <v>0.11836429942185633</v>
      </c>
      <c r="J242" s="12">
        <f t="shared" si="89"/>
        <v>7.9234776962327183E-2</v>
      </c>
      <c r="K242" s="12">
        <f>'Surv-rate CEA'!K240*'Unit cost and utilities'!$H$10+'Surv-rate CEA'!J240*'Unit cost and utilities'!$H$10+('Surv-rate CEA'!I239-'Surv-rate CEA'!I240)*'Unit cost and utilities'!$G$14</f>
        <v>41.51925223183202</v>
      </c>
      <c r="L242" s="12">
        <f t="shared" si="90"/>
        <v>27.793588998545193</v>
      </c>
      <c r="M242" s="12">
        <f>K242-'Surv-rate CEA'!J240*'Unit cost and utilities'!$H$10-('Surv-rate CEA'!I239-'Surv-rate CEA'!I240)*'Unit cost and utilities'!$G$14</f>
        <v>0.37491882124245479</v>
      </c>
      <c r="N242" s="12">
        <f t="shared" si="91"/>
        <v>0.25097609097696483</v>
      </c>
      <c r="O242" s="12">
        <f>'Surv-rate CEA'!N240*'Unit cost and utilities'!$H$3+'Surv-rate CEA'!M240*'Unit cost and utilities'!$H$3+('Surv-rate CEA'!L239-'Surv-rate CEA'!L240)*'Unit cost and utilities'!$G$14</f>
        <v>69.001887868486719</v>
      </c>
      <c r="P242" s="12">
        <f t="shared" si="92"/>
        <v>46.190863477788575</v>
      </c>
      <c r="Q242" s="12">
        <f>O242-'Surv-rate CEA'!M240*'Unit cost and utilities'!$H$3-('Surv-rate CEA'!L239-'Surv-rate CEA'!L240)*'Unit cost and utilities'!$G$14</f>
        <v>67.494903653917945</v>
      </c>
      <c r="R242" s="12">
        <f t="shared" si="93"/>
        <v>45.182066410511247</v>
      </c>
      <c r="S242" s="12">
        <f>'Surv-rate CEA'!Q240*'Unit cost and utilities'!$H$11+'Surv-rate CEA'!P240*'Unit cost and utilities'!$H$11+('Surv-rate CEA'!O239-'Surv-rate CEA'!O240)*'Unit cost and utilities'!$G$14</f>
        <v>41.51925223183202</v>
      </c>
      <c r="T242" s="12">
        <f t="shared" si="94"/>
        <v>27.793588998545193</v>
      </c>
      <c r="U242" s="12">
        <f>S242-'Surv-rate CEA'!P240*'Unit cost and utilities'!$H$11-('Surv-rate CEA'!O239-'Surv-rate CEA'!O240)*'Unit cost and utilities'!$G$14</f>
        <v>0.37491882124245479</v>
      </c>
      <c r="V242" s="12">
        <f t="shared" si="95"/>
        <v>0.25097609097696483</v>
      </c>
      <c r="W242" s="12">
        <f>'Surv-rate CEA'!T240*'Unit cost and utilities'!$H$4+'Surv-rate CEA'!S240*'Unit cost and utilities'!$H$4+('Surv-rate CEA'!R239-'Surv-rate CEA'!R240)*'Unit cost and utilities'!$G$14</f>
        <v>69.001887868486719</v>
      </c>
      <c r="X242" s="12">
        <f t="shared" si="96"/>
        <v>46.190863477788575</v>
      </c>
      <c r="Y242" s="12">
        <f>W242-'Surv-rate CEA'!S240*'Unit cost and utilities'!$H$4-('Surv-rate CEA'!R239-'Surv-rate CEA'!R240)*'Unit cost and utilities'!$G$14</f>
        <v>67.494903653917945</v>
      </c>
      <c r="Z242" s="12">
        <f t="shared" si="97"/>
        <v>45.182066410511247</v>
      </c>
      <c r="AA242" s="12">
        <f>'Surv-rate CEA'!W240*'Unit cost and utilities'!$H$6+'Surv-rate CEA'!V240*'Unit cost and utilities'!$H$6+('Surv-rate CEA'!U239-'Surv-rate CEA'!U240)*'Unit cost and utilities'!$G$14</f>
        <v>44.488789850256381</v>
      </c>
      <c r="AB242" s="12">
        <f t="shared" si="98"/>
        <v>29.781440504669575</v>
      </c>
      <c r="AC242" s="12">
        <f>AA242-'Surv-rate CEA'!V240*'Unit cost and utilities'!$H$6-('Surv-rate CEA'!U239-'Surv-rate CEA'!U240)*'Unit cost and utilities'!$G$14</f>
        <v>1.2811688904926339</v>
      </c>
      <c r="AD242" s="12">
        <f t="shared" si="99"/>
        <v>0.85763301759982635</v>
      </c>
      <c r="AE242" s="12">
        <f>'Surv-rate CEA'!Z240*'Unit cost and utilities'!$H$12+'Surv-rate CEA'!Y240*'Unit cost and utilities'!$H$12+('Surv-rate CEA'!X239-'Surv-rate CEA'!X240)*'Unit cost and utilities'!$G$14</f>
        <v>41.51925223183202</v>
      </c>
      <c r="AF242" s="12">
        <f t="shared" si="100"/>
        <v>27.793588998545193</v>
      </c>
      <c r="AG242" s="12">
        <f>AE242-'Surv-rate CEA'!Y240*'Unit cost and utilities'!$H$12-('Surv-rate CEA'!X239-'Surv-rate CEA'!X240)*'Unit cost and utilities'!$G$14</f>
        <v>0.37491882124245479</v>
      </c>
      <c r="AH242" s="12">
        <f t="shared" si="101"/>
        <v>0.25097609097696483</v>
      </c>
      <c r="AI242" s="12">
        <f>'Surv-rate CEA'!AC240*'Unit cost and utilities'!$H$5+'Surv-rate CEA'!AB240*'Unit cost and utilities'!$H$5+('Surv-rate CEA'!AA239-'Surv-rate CEA'!AA240)*'Unit cost and utilities'!$G$14</f>
        <v>71.509784752226238</v>
      </c>
      <c r="AJ242" s="12">
        <f t="shared" si="102"/>
        <v>47.869685987601223</v>
      </c>
      <c r="AK242" s="12">
        <f>AI242-'Surv-rate CEA'!AB240*'Unit cost and utilities'!$H$5-('Surv-rate CEA'!AA239-'Surv-rate CEA'!AA240)*'Unit cost and utilities'!$G$14</f>
        <v>0.66978350517243501</v>
      </c>
      <c r="AL242" s="12">
        <f t="shared" si="103"/>
        <v>0.44836278256705536</v>
      </c>
      <c r="AM242" s="12">
        <f>'Surv-rate CEA'!AF240*'Unit cost and utilities'!$H$9+'Surv-rate CEA'!AE240*'Unit cost and utilities'!$H$9+('Surv-rate CEA'!AD239-'Surv-rate CEA'!AD240)*'Unit cost and utilities'!G249</f>
        <v>73.269230142682019</v>
      </c>
      <c r="AN242" s="12">
        <f t="shared" si="104"/>
        <v>49.047484223818522</v>
      </c>
      <c r="AO242" s="12">
        <f>AM242-'Surv-rate CEA'!AE240*'Unit cost and utilities'!$H$9-('Surv-rate CEA'!AD239-'Surv-rate CEA'!AD240)*'Unit cost and utilities'!G249</f>
        <v>0.97170662888510151</v>
      </c>
      <c r="AP242" s="12">
        <f t="shared" si="105"/>
        <v>0.65047449601436891</v>
      </c>
      <c r="AQ242" s="13">
        <f>'Surv-rate CEA'!AI240*'Unit cost and utilities'!$H$4+'Surv-rate CEA'!AH240*'Unit cost and utilities'!$H$4+('Surv-rate CEA'!AG239-'Surv-rate CEA'!AG240)*'Unit cost and utilities'!$G$14</f>
        <v>69.001887868486719</v>
      </c>
      <c r="AR242" s="12">
        <f t="shared" si="106"/>
        <v>46.190863477788575</v>
      </c>
      <c r="AS242" s="13">
        <f>AQ242-'Surv-rate CEA'!AH240*'Unit cost and utilities'!$H$4-('Surv-rate CEA'!AG239-'Surv-rate CEA'!AG240)*'Unit cost and utilities'!$G$14</f>
        <v>67.494903653917945</v>
      </c>
      <c r="AT242" s="12">
        <f t="shared" si="107"/>
        <v>45.182066410511247</v>
      </c>
      <c r="AU242" s="12">
        <f>'Surv-rate CEA'!AL240*'Unit cost and utilities'!$H$8+'Surv-rate CEA'!AK240*'Unit cost and utilities'!$H$8+('Surv-rate CEA'!AJ239-'Surv-rate CEA'!AJ240)*'Unit cost and utilities'!$G$14</f>
        <v>34.887310982509717</v>
      </c>
      <c r="AV242" s="12">
        <f t="shared" si="108"/>
        <v>23.354071438909482</v>
      </c>
      <c r="AW242" s="12">
        <f>AU242-'Surv-rate CEA'!AK240*'Unit cost and utilities'!$H$8-('Surv-rate CEA'!AJ239-'Surv-rate CEA'!AJ240)*'Unit cost and utilities'!$G$14</f>
        <v>1.4614559759725216</v>
      </c>
      <c r="AX242" s="12">
        <f t="shared" si="109"/>
        <v>0.97831980472196722</v>
      </c>
      <c r="AY242" s="12">
        <f>'Surv-rate CEA'!AO240*'Unit cost and utilities'!$H$5+'Surv-rate CEA'!AN240*'Unit cost and utilities'!$H$5+('Surv-rate CEA'!AM239-'Surv-rate CEA'!AM240)*'Unit cost and utilities'!$G$14</f>
        <v>71.509784752226238</v>
      </c>
      <c r="AZ242" s="12">
        <f t="shared" si="110"/>
        <v>47.869685987601223</v>
      </c>
      <c r="BA242" s="12">
        <f>AY242-'Surv-rate CEA'!AN240*'Unit cost and utilities'!$H$5-('Surv-rate CEA'!AM239-'Surv-rate CEA'!AM240)*'Unit cost and utilities'!$G$14</f>
        <v>0.66978350517243501</v>
      </c>
      <c r="BB242" s="12">
        <f t="shared" si="111"/>
        <v>0.44836278256705536</v>
      </c>
    </row>
    <row r="243" spans="1:54">
      <c r="A243" s="12">
        <v>238</v>
      </c>
      <c r="B243" s="12">
        <f t="shared" si="112"/>
        <v>13.635616438356164</v>
      </c>
      <c r="C243" s="12">
        <f>'Surv-rate CEA'!D241*'Unit cost and utilities'!$H$7+'Surv-rate CEA'!E241*'Unit cost and utilities'!$H$7+'Unit cost and utilities'!$G$14*('Surv-rate CEA'!C240-'Surv-rate CEA'!C241)</f>
        <v>46.424933112128294</v>
      </c>
      <c r="D243" s="12">
        <f t="shared" si="86"/>
        <v>31.024715987015956</v>
      </c>
      <c r="E243" s="12">
        <f>C243-'Surv-rate CEA'!E241*'Unit cost and utilities'!$H$7-'Unit cost and utilities'!$G$14*('Surv-rate CEA'!C240-'Surv-rate CEA'!C241)</f>
        <v>0.15086873974075043</v>
      </c>
      <c r="F243" s="12">
        <f t="shared" si="87"/>
        <v>0.10082211191281198</v>
      </c>
      <c r="G243" s="12">
        <f>'Surv-rate CEA'!G241*'Unit cost and utilities'!$H$4+'Surv-rate CEA'!H241*'Unit cost and utilities'!$H$4+('Surv-rate CEA'!F240-'Surv-rate CEA'!F241)*'Unit cost and utilities'!$G$14</f>
        <v>68.4003665111983</v>
      </c>
      <c r="H243" s="12">
        <f t="shared" si="88"/>
        <v>45.710393147843554</v>
      </c>
      <c r="I243" s="12">
        <f>G243-'Surv-rate CEA'!H241*'Unit cost and utilities'!$H$4-('Surv-rate CEA'!F240-'Surv-rate CEA'!F241)*'Unit cost and utilities'!$G$14</f>
        <v>0.11573816443149765</v>
      </c>
      <c r="J243" s="12">
        <f t="shared" si="89"/>
        <v>7.7345155709178645E-2</v>
      </c>
      <c r="K243" s="12">
        <f>'Surv-rate CEA'!K241*'Unit cost and utilities'!$H$10+'Surv-rate CEA'!J241*'Unit cost and utilities'!$H$10+('Surv-rate CEA'!I240-'Surv-rate CEA'!I241)*'Unit cost and utilities'!$G$14</f>
        <v>41.174875748623847</v>
      </c>
      <c r="L243" s="12">
        <f t="shared" si="90"/>
        <v>27.516223293556042</v>
      </c>
      <c r="M243" s="12">
        <f>K243-'Surv-rate CEA'!J241*'Unit cost and utilities'!$H$10-('Surv-rate CEA'!I240-'Surv-rate CEA'!I241)*'Unit cost and utilities'!$G$14</f>
        <v>0.36767299352381566</v>
      </c>
      <c r="N243" s="12">
        <f t="shared" si="91"/>
        <v>0.24570741270906271</v>
      </c>
      <c r="O243" s="12">
        <f>'Surv-rate CEA'!N241*'Unit cost and utilities'!$H$3+'Surv-rate CEA'!M241*'Unit cost and utilities'!$H$3+('Surv-rate CEA'!L240-'Surv-rate CEA'!L241)*'Unit cost and utilities'!$G$14</f>
        <v>68.4003665111983</v>
      </c>
      <c r="P243" s="12">
        <f t="shared" si="92"/>
        <v>45.710393147843554</v>
      </c>
      <c r="Q243" s="12">
        <f>O243-'Surv-rate CEA'!M241*'Unit cost and utilities'!$H$3-('Surv-rate CEA'!L240-'Surv-rate CEA'!L241)*'Unit cost and utilities'!$G$14</f>
        <v>66.912228148635663</v>
      </c>
      <c r="R243" s="12">
        <f t="shared" si="93"/>
        <v>44.715904476500114</v>
      </c>
      <c r="S243" s="12">
        <f>'Surv-rate CEA'!Q241*'Unit cost and utilities'!$H$11+'Surv-rate CEA'!P241*'Unit cost and utilities'!$H$11+('Surv-rate CEA'!O240-'Surv-rate CEA'!O241)*'Unit cost and utilities'!$G$14</f>
        <v>41.174875748623847</v>
      </c>
      <c r="T243" s="12">
        <f t="shared" si="94"/>
        <v>27.516223293556042</v>
      </c>
      <c r="U243" s="12">
        <f>S243-'Surv-rate CEA'!P241*'Unit cost and utilities'!$H$11-('Surv-rate CEA'!O240-'Surv-rate CEA'!O241)*'Unit cost and utilities'!$G$14</f>
        <v>0.36767299352381566</v>
      </c>
      <c r="V243" s="12">
        <f t="shared" si="95"/>
        <v>0.24570741270906271</v>
      </c>
      <c r="W243" s="12">
        <f>'Surv-rate CEA'!T241*'Unit cost and utilities'!$H$4+'Surv-rate CEA'!S241*'Unit cost and utilities'!$H$4+('Surv-rate CEA'!R240-'Surv-rate CEA'!R241)*'Unit cost and utilities'!$G$14</f>
        <v>68.4003665111983</v>
      </c>
      <c r="X243" s="12">
        <f t="shared" si="96"/>
        <v>45.710393147843554</v>
      </c>
      <c r="Y243" s="12">
        <f>W243-'Surv-rate CEA'!S241*'Unit cost and utilities'!$H$4-('Surv-rate CEA'!R240-'Surv-rate CEA'!R241)*'Unit cost and utilities'!$G$14</f>
        <v>66.912228148635663</v>
      </c>
      <c r="Z243" s="12">
        <f t="shared" si="97"/>
        <v>44.715904476500114</v>
      </c>
      <c r="AA243" s="12">
        <f>'Surv-rate CEA'!W241*'Unit cost and utilities'!$H$6+'Surv-rate CEA'!V241*'Unit cost and utilities'!$H$6+('Surv-rate CEA'!U240-'Surv-rate CEA'!U241)*'Unit cost and utilities'!$G$14</f>
        <v>44.123757211030821</v>
      </c>
      <c r="AB243" s="12">
        <f t="shared" si="98"/>
        <v>29.486893011691873</v>
      </c>
      <c r="AC243" s="12">
        <f>AA243-'Surv-rate CEA'!V241*'Unit cost and utilities'!$H$6-('Surv-rate CEA'!U240-'Surv-rate CEA'!U241)*'Unit cost and utilities'!$G$14</f>
        <v>1.2587195650707241</v>
      </c>
      <c r="AD243" s="12">
        <f t="shared" si="99"/>
        <v>0.84117336085978045</v>
      </c>
      <c r="AE243" s="12">
        <f>'Surv-rate CEA'!Z241*'Unit cost and utilities'!$H$12+'Surv-rate CEA'!Y241*'Unit cost and utilities'!$H$12+('Surv-rate CEA'!X240-'Surv-rate CEA'!X241)*'Unit cost and utilities'!$G$14</f>
        <v>41.174875748623847</v>
      </c>
      <c r="AF243" s="12">
        <f t="shared" si="100"/>
        <v>27.516223293556042</v>
      </c>
      <c r="AG243" s="12">
        <f>AE243-'Surv-rate CEA'!Y241*'Unit cost and utilities'!$H$12-('Surv-rate CEA'!X240-'Surv-rate CEA'!X241)*'Unit cost and utilities'!$G$14</f>
        <v>0.36767299352381566</v>
      </c>
      <c r="AH243" s="12">
        <f t="shared" si="101"/>
        <v>0.24570741270906271</v>
      </c>
      <c r="AI243" s="12">
        <f>'Surv-rate CEA'!AC241*'Unit cost and utilities'!$H$5+'Surv-rate CEA'!AB241*'Unit cost and utilities'!$H$5+('Surv-rate CEA'!AA240-'Surv-rate CEA'!AA241)*'Unit cost and utilities'!$G$14</f>
        <v>70.890796668457341</v>
      </c>
      <c r="AJ243" s="12">
        <f t="shared" si="102"/>
        <v>47.374690393632719</v>
      </c>
      <c r="AK243" s="12">
        <f>AI243-'Surv-rate CEA'!AB241*'Unit cost and utilities'!$H$5-('Surv-rate CEA'!AA240-'Surv-rate CEA'!AA241)*'Unit cost and utilities'!$G$14</f>
        <v>0.6565045605988693</v>
      </c>
      <c r="AL243" s="12">
        <f t="shared" si="103"/>
        <v>0.43872691184211132</v>
      </c>
      <c r="AM243" s="12">
        <f>'Surv-rate CEA'!AF241*'Unit cost and utilities'!$H$9+'Surv-rate CEA'!AE241*'Unit cost and utilities'!$H$9+('Surv-rate CEA'!AD240-'Surv-rate CEA'!AD241)*'Unit cost and utilities'!G250</f>
        <v>72.730859804324481</v>
      </c>
      <c r="AN243" s="12">
        <f t="shared" si="104"/>
        <v>48.604362303995522</v>
      </c>
      <c r="AO243" s="12">
        <f>AM243-'Surv-rate CEA'!AE241*'Unit cost and utilities'!$H$9-('Surv-rate CEA'!AD240-'Surv-rate CEA'!AD241)*'Unit cost and utilities'!G250</f>
        <v>0.95427562391034826</v>
      </c>
      <c r="AP243" s="12">
        <f t="shared" si="105"/>
        <v>0.63772047088672157</v>
      </c>
      <c r="AQ243" s="13">
        <f>'Surv-rate CEA'!AI241*'Unit cost and utilities'!$H$4+'Surv-rate CEA'!AH241*'Unit cost and utilities'!$H$4+('Surv-rate CEA'!AG240-'Surv-rate CEA'!AG241)*'Unit cost and utilities'!$G$14</f>
        <v>68.4003665111983</v>
      </c>
      <c r="AR243" s="12">
        <f t="shared" si="106"/>
        <v>45.710393147843554</v>
      </c>
      <c r="AS243" s="13">
        <f>AQ243-'Surv-rate CEA'!AH241*'Unit cost and utilities'!$H$4-('Surv-rate CEA'!AG240-'Surv-rate CEA'!AG241)*'Unit cost and utilities'!$G$14</f>
        <v>66.912228148635663</v>
      </c>
      <c r="AT243" s="12">
        <f t="shared" si="107"/>
        <v>44.715904476500114</v>
      </c>
      <c r="AU243" s="12">
        <f>'Surv-rate CEA'!AL241*'Unit cost and utilities'!$H$8+'Surv-rate CEA'!AK241*'Unit cost and utilities'!$H$8+('Surv-rate CEA'!AJ240-'Surv-rate CEA'!AJ241)*'Unit cost and utilities'!$G$14</f>
        <v>34.590221137558196</v>
      </c>
      <c r="AV243" s="12">
        <f t="shared" si="108"/>
        <v>23.115849927642937</v>
      </c>
      <c r="AW243" s="12">
        <f>AU243-'Surv-rate CEA'!AK241*'Unit cost and utilities'!$H$8-('Surv-rate CEA'!AJ240-'Surv-rate CEA'!AJ241)*'Unit cost and utilities'!$G$14</f>
        <v>1.4361403989585657</v>
      </c>
      <c r="AX243" s="12">
        <f t="shared" si="109"/>
        <v>0.95973962714292593</v>
      </c>
      <c r="AY243" s="12">
        <f>'Surv-rate CEA'!AO241*'Unit cost and utilities'!$H$5+'Surv-rate CEA'!AN241*'Unit cost and utilities'!$H$5+('Surv-rate CEA'!AM240-'Surv-rate CEA'!AM241)*'Unit cost and utilities'!$G$14</f>
        <v>70.890796668457341</v>
      </c>
      <c r="AZ243" s="12">
        <f t="shared" si="110"/>
        <v>47.374690393632719</v>
      </c>
      <c r="BA243" s="12">
        <f>AY243-'Surv-rate CEA'!AN241*'Unit cost and utilities'!$H$5-('Surv-rate CEA'!AM240-'Surv-rate CEA'!AM241)*'Unit cost and utilities'!$G$14</f>
        <v>0.6565045605988693</v>
      </c>
      <c r="BB243" s="12">
        <f t="shared" si="111"/>
        <v>0.43872691184211132</v>
      </c>
    </row>
    <row r="244" spans="1:54">
      <c r="A244" s="12">
        <v>239</v>
      </c>
      <c r="B244" s="12">
        <f t="shared" si="112"/>
        <v>13.693150684931506</v>
      </c>
      <c r="C244" s="12">
        <f>'Surv-rate CEA'!D242*'Unit cost and utilities'!$H$7+'Surv-rate CEA'!E242*'Unit cost and utilities'!$H$7+'Unit cost and utilities'!$G$14*('Surv-rate CEA'!C241-'Surv-rate CEA'!C242)</f>
        <v>46.048217480094408</v>
      </c>
      <c r="D244" s="12">
        <f t="shared" si="86"/>
        <v>30.720676220833973</v>
      </c>
      <c r="E244" s="12">
        <f>C244-'Surv-rate CEA'!E242*'Unit cost and utilities'!$H$7-'Unit cost and utilities'!$G$14*('Surv-rate CEA'!C241-'Surv-rate CEA'!C242)</f>
        <v>0.14777449319448044</v>
      </c>
      <c r="F244" s="12">
        <f t="shared" si="87"/>
        <v>9.858649492975248E-2</v>
      </c>
      <c r="G244" s="12">
        <f>'Surv-rate CEA'!G242*'Unit cost and utilities'!$H$4+'Surv-rate CEA'!H242*'Unit cost and utilities'!$H$4+('Surv-rate CEA'!F241-'Surv-rate CEA'!F242)*'Unit cost and utilities'!$G$14</f>
        <v>67.805900722960118</v>
      </c>
      <c r="H244" s="12">
        <f t="shared" si="88"/>
        <v>45.236129343606443</v>
      </c>
      <c r="I244" s="12">
        <f>G244-'Surv-rate CEA'!H242*'Unit cost and utilities'!$H$4-('Surv-rate CEA'!F241-'Surv-rate CEA'!F242)*'Unit cost and utilities'!$G$14</f>
        <v>0.11317762582870827</v>
      </c>
      <c r="J244" s="12">
        <f t="shared" si="89"/>
        <v>7.550548943679361E-2</v>
      </c>
      <c r="K244" s="12">
        <f>'Surv-rate CEA'!K242*'Unit cost and utilities'!$H$10+'Surv-rate CEA'!J242*'Unit cost and utilities'!$H$10+('Surv-rate CEA'!I241-'Surv-rate CEA'!I242)*'Unit cost and utilities'!$G$14</f>
        <v>40.83438349647286</v>
      </c>
      <c r="L244" s="12">
        <f t="shared" si="90"/>
        <v>27.242311271110186</v>
      </c>
      <c r="M244" s="12">
        <f>K244-'Surv-rate CEA'!J242*'Unit cost and utilities'!$H$10-('Surv-rate CEA'!I241-'Surv-rate CEA'!I242)*'Unit cost and utilities'!$G$14</f>
        <v>0.36058668686365469</v>
      </c>
      <c r="N244" s="12">
        <f t="shared" si="91"/>
        <v>0.24056233797692861</v>
      </c>
      <c r="O244" s="12">
        <f>'Surv-rate CEA'!N242*'Unit cost and utilities'!$H$3+'Surv-rate CEA'!M242*'Unit cost and utilities'!$H$3+('Surv-rate CEA'!L241-'Surv-rate CEA'!L242)*'Unit cost and utilities'!$G$14</f>
        <v>67.805900722960118</v>
      </c>
      <c r="P244" s="12">
        <f t="shared" si="92"/>
        <v>45.236129343606443</v>
      </c>
      <c r="Q244" s="12">
        <f>O244-'Surv-rate CEA'!M242*'Unit cost and utilities'!$H$3-('Surv-rate CEA'!L241-'Surv-rate CEA'!L242)*'Unit cost and utilities'!$G$14</f>
        <v>66.33630168381444</v>
      </c>
      <c r="R244" s="12">
        <f t="shared" si="93"/>
        <v>44.25569885733281</v>
      </c>
      <c r="S244" s="12">
        <f>'Surv-rate CEA'!Q242*'Unit cost and utilities'!$H$11+'Surv-rate CEA'!P242*'Unit cost and utilities'!$H$11+('Surv-rate CEA'!O241-'Surv-rate CEA'!O242)*'Unit cost and utilities'!$G$14</f>
        <v>40.83438349647286</v>
      </c>
      <c r="T244" s="12">
        <f t="shared" si="94"/>
        <v>27.242311271110186</v>
      </c>
      <c r="U244" s="12">
        <f>S244-'Surv-rate CEA'!P242*'Unit cost and utilities'!$H$11-('Surv-rate CEA'!O241-'Surv-rate CEA'!O242)*'Unit cost and utilities'!$G$14</f>
        <v>0.36058668686365469</v>
      </c>
      <c r="V244" s="12">
        <f t="shared" si="95"/>
        <v>0.24056233797692861</v>
      </c>
      <c r="W244" s="12">
        <f>'Surv-rate CEA'!T242*'Unit cost and utilities'!$H$4+'Surv-rate CEA'!S242*'Unit cost and utilities'!$H$4+('Surv-rate CEA'!R241-'Surv-rate CEA'!R242)*'Unit cost and utilities'!$G$14</f>
        <v>67.805900722960118</v>
      </c>
      <c r="X244" s="12">
        <f t="shared" si="96"/>
        <v>45.236129343606443</v>
      </c>
      <c r="Y244" s="12">
        <f>W244-'Surv-rate CEA'!S242*'Unit cost and utilities'!$H$4-('Surv-rate CEA'!R241-'Surv-rate CEA'!R242)*'Unit cost and utilities'!$G$14</f>
        <v>66.33630168381444</v>
      </c>
      <c r="Z244" s="12">
        <f t="shared" si="97"/>
        <v>44.25569885733281</v>
      </c>
      <c r="AA244" s="12">
        <f>'Surv-rate CEA'!W242*'Unit cost and utilities'!$H$6+'Surv-rate CEA'!V242*'Unit cost and utilities'!$H$6+('Surv-rate CEA'!U241-'Surv-rate CEA'!U242)*'Unit cost and utilities'!$G$14</f>
        <v>43.762804874984433</v>
      </c>
      <c r="AB244" s="12">
        <f t="shared" si="98"/>
        <v>29.195982660156055</v>
      </c>
      <c r="AC244" s="12">
        <f>AA244-'Surv-rate CEA'!V242*'Unit cost and utilities'!$H$6-('Surv-rate CEA'!U241-'Surv-rate CEA'!U242)*'Unit cost and utilities'!$G$14</f>
        <v>1.2367221494535494</v>
      </c>
      <c r="AD244" s="12">
        <f t="shared" si="99"/>
        <v>0.82506865211275149</v>
      </c>
      <c r="AE244" s="12">
        <f>'Surv-rate CEA'!Z242*'Unit cost and utilities'!$H$12+'Surv-rate CEA'!Y242*'Unit cost and utilities'!$H$12+('Surv-rate CEA'!X241-'Surv-rate CEA'!X242)*'Unit cost and utilities'!$G$14</f>
        <v>40.83438349647286</v>
      </c>
      <c r="AF244" s="12">
        <f t="shared" si="100"/>
        <v>27.242311271110186</v>
      </c>
      <c r="AG244" s="12">
        <f>AE244-'Surv-rate CEA'!Y242*'Unit cost and utilities'!$H$12-('Surv-rate CEA'!X241-'Surv-rate CEA'!X242)*'Unit cost and utilities'!$G$14</f>
        <v>0.36058668686365469</v>
      </c>
      <c r="AH244" s="12">
        <f t="shared" si="101"/>
        <v>0.24056233797692861</v>
      </c>
      <c r="AI244" s="12">
        <f>'Surv-rate CEA'!AC242*'Unit cost and utilities'!$H$5+'Surv-rate CEA'!AB242*'Unit cost and utilities'!$H$5+('Surv-rate CEA'!AA241-'Surv-rate CEA'!AA242)*'Unit cost and utilities'!$G$14</f>
        <v>70.279026644071735</v>
      </c>
      <c r="AJ244" s="12">
        <f t="shared" si="102"/>
        <v>46.886054244796476</v>
      </c>
      <c r="AK244" s="12">
        <f>AI244-'Surv-rate CEA'!AB242*'Unit cost and utilities'!$H$5-('Surv-rate CEA'!AA241-'Surv-rate CEA'!AA242)*'Unit cost and utilities'!$G$14</f>
        <v>0.64352485576655916</v>
      </c>
      <c r="AL244" s="12">
        <f t="shared" si="103"/>
        <v>0.42932212832362637</v>
      </c>
      <c r="AM244" s="12">
        <f>'Surv-rate CEA'!AF242*'Unit cost and utilities'!$H$9+'Surv-rate CEA'!AE242*'Unit cost and utilities'!$H$9+('Surv-rate CEA'!AD241-'Surv-rate CEA'!AD242)*'Unit cost and utilities'!G251</f>
        <v>72.19795823598453</v>
      </c>
      <c r="AN244" s="12">
        <f t="shared" si="104"/>
        <v>48.166253117870454</v>
      </c>
      <c r="AO244" s="12">
        <f>AM244-'Surv-rate CEA'!AE242*'Unit cost and utilities'!$H$9-('Surv-rate CEA'!AD241-'Surv-rate CEA'!AD242)*'Unit cost and utilities'!G251</f>
        <v>0.93720311246480037</v>
      </c>
      <c r="AP244" s="12">
        <f t="shared" si="105"/>
        <v>0.62524707679803004</v>
      </c>
      <c r="AQ244" s="13">
        <f>'Surv-rate CEA'!AI242*'Unit cost and utilities'!$H$4+'Surv-rate CEA'!AH242*'Unit cost and utilities'!$H$4+('Surv-rate CEA'!AG241-'Surv-rate CEA'!AG242)*'Unit cost and utilities'!$G$14</f>
        <v>67.805900722960118</v>
      </c>
      <c r="AR244" s="12">
        <f t="shared" si="106"/>
        <v>45.236129343606443</v>
      </c>
      <c r="AS244" s="13">
        <f>AQ244-'Surv-rate CEA'!AH242*'Unit cost and utilities'!$H$4-('Surv-rate CEA'!AG241-'Surv-rate CEA'!AG242)*'Unit cost and utilities'!$G$14</f>
        <v>66.33630168381444</v>
      </c>
      <c r="AT244" s="12">
        <f t="shared" si="107"/>
        <v>44.25569885733281</v>
      </c>
      <c r="AU244" s="12">
        <f>'Surv-rate CEA'!AL242*'Unit cost and utilities'!$H$8+'Surv-rate CEA'!AK242*'Unit cost and utilities'!$H$8+('Surv-rate CEA'!AJ241-'Surv-rate CEA'!AJ242)*'Unit cost and utilities'!$G$14</f>
        <v>34.296556333829535</v>
      </c>
      <c r="AV244" s="12">
        <f t="shared" si="108"/>
        <v>22.880655544953999</v>
      </c>
      <c r="AW244" s="12">
        <f>AU244-'Surv-rate CEA'!AK242*'Unit cost and utilities'!$H$8-('Surv-rate CEA'!AJ241-'Surv-rate CEA'!AJ242)*'Unit cost and utilities'!$G$14</f>
        <v>1.4113291028602986</v>
      </c>
      <c r="AX244" s="12">
        <f t="shared" si="109"/>
        <v>0.94155619441194549</v>
      </c>
      <c r="AY244" s="12">
        <f>'Surv-rate CEA'!AO242*'Unit cost and utilities'!$H$5+'Surv-rate CEA'!AN242*'Unit cost and utilities'!$H$5+('Surv-rate CEA'!AM241-'Surv-rate CEA'!AM242)*'Unit cost and utilities'!$G$14</f>
        <v>70.279026644071735</v>
      </c>
      <c r="AZ244" s="12">
        <f t="shared" si="110"/>
        <v>46.886054244796476</v>
      </c>
      <c r="BA244" s="12">
        <f>AY244-'Surv-rate CEA'!AN242*'Unit cost and utilities'!$H$5-('Surv-rate CEA'!AM241-'Surv-rate CEA'!AM242)*'Unit cost and utilities'!$G$14</f>
        <v>0.64352485576655916</v>
      </c>
      <c r="BB244" s="12">
        <f t="shared" si="111"/>
        <v>0.42932212832362637</v>
      </c>
    </row>
    <row r="245" spans="1:54">
      <c r="A245" s="12">
        <v>240</v>
      </c>
      <c r="B245" s="12">
        <f t="shared" si="112"/>
        <v>13.75068493150685</v>
      </c>
      <c r="C245" s="12">
        <f>'Surv-rate CEA'!D243*'Unit cost and utilities'!$H$7+'Surv-rate CEA'!E243*'Unit cost and utilities'!$H$7+'Unit cost and utilities'!$G$14*('Surv-rate CEA'!C242-'Surv-rate CEA'!C243)</f>
        <v>45.675671105779877</v>
      </c>
      <c r="D245" s="12">
        <f t="shared" si="86"/>
        <v>30.420356883892786</v>
      </c>
      <c r="E245" s="12">
        <f>C245-'Surv-rate CEA'!E243*'Unit cost and utilities'!$H$7-'Unit cost and utilities'!$G$14*('Surv-rate CEA'!C242-'Surv-rate CEA'!C243)</f>
        <v>0.14475214607921494</v>
      </c>
      <c r="F245" s="12">
        <f t="shared" si="87"/>
        <v>9.6406069945667097E-2</v>
      </c>
      <c r="G245" s="12">
        <f>'Surv-rate CEA'!G243*'Unit cost and utilities'!$H$4+'Surv-rate CEA'!H243*'Unit cost and utilities'!$H$4+('Surv-rate CEA'!F242-'Surv-rate CEA'!F243)*'Unit cost and utilities'!$G$14</f>
        <v>67.21838524359049</v>
      </c>
      <c r="H245" s="12">
        <f t="shared" si="88"/>
        <v>44.767974257750133</v>
      </c>
      <c r="I245" s="12">
        <f>G245-'Surv-rate CEA'!H243*'Unit cost and utilities'!$H$4-('Surv-rate CEA'!F242-'Surv-rate CEA'!F243)*'Unit cost and utilities'!$G$14</f>
        <v>0.11068085626561786</v>
      </c>
      <c r="J245" s="12">
        <f t="shared" si="89"/>
        <v>7.3714322445694203E-2</v>
      </c>
      <c r="K245" s="12">
        <f>'Surv-rate CEA'!K243*'Unit cost and utilities'!$H$10+'Surv-rate CEA'!J243*'Unit cost and utilities'!$H$10+('Surv-rate CEA'!I242-'Surv-rate CEA'!I243)*'Unit cost and utilities'!$G$14</f>
        <v>40.497719336398617</v>
      </c>
      <c r="L245" s="12">
        <f t="shared" si="90"/>
        <v>26.971800202867254</v>
      </c>
      <c r="M245" s="12">
        <f>K245-'Surv-rate CEA'!J243*'Unit cost and utilities'!$H$10-('Surv-rate CEA'!I242-'Surv-rate CEA'!I243)*'Unit cost and utilities'!$G$14</f>
        <v>0.35365594414671397</v>
      </c>
      <c r="N245" s="12">
        <f t="shared" si="91"/>
        <v>0.23553764563498036</v>
      </c>
      <c r="O245" s="12">
        <f>'Surv-rate CEA'!N243*'Unit cost and utilities'!$H$3+'Surv-rate CEA'!M243*'Unit cost and utilities'!$H$3+('Surv-rate CEA'!L242-'Surv-rate CEA'!L243)*'Unit cost and utilities'!$G$14</f>
        <v>67.21838524359049</v>
      </c>
      <c r="P245" s="12">
        <f t="shared" si="92"/>
        <v>44.767974257750133</v>
      </c>
      <c r="Q245" s="12">
        <f>O245-'Surv-rate CEA'!M243*'Unit cost and utilities'!$H$3-('Surv-rate CEA'!L242-'Surv-rate CEA'!L243)*'Unit cost and utilities'!$G$14</f>
        <v>65.767025198476361</v>
      </c>
      <c r="R245" s="12">
        <f t="shared" si="93"/>
        <v>43.801357030886713</v>
      </c>
      <c r="S245" s="12">
        <f>'Surv-rate CEA'!Q243*'Unit cost and utilities'!$H$11+'Surv-rate CEA'!P243*'Unit cost and utilities'!$H$11+('Surv-rate CEA'!O242-'Surv-rate CEA'!O243)*'Unit cost and utilities'!$G$14</f>
        <v>40.497719336398617</v>
      </c>
      <c r="T245" s="12">
        <f t="shared" si="94"/>
        <v>26.971800202867254</v>
      </c>
      <c r="U245" s="12">
        <f>S245-'Surv-rate CEA'!P243*'Unit cost and utilities'!$H$11-('Surv-rate CEA'!O242-'Surv-rate CEA'!O243)*'Unit cost and utilities'!$G$14</f>
        <v>0.35365594414671397</v>
      </c>
      <c r="V245" s="12">
        <f t="shared" si="95"/>
        <v>0.23553764563498036</v>
      </c>
      <c r="W245" s="12">
        <f>'Surv-rate CEA'!T243*'Unit cost and utilities'!$H$4+'Surv-rate CEA'!S243*'Unit cost and utilities'!$H$4+('Surv-rate CEA'!R242-'Surv-rate CEA'!R243)*'Unit cost and utilities'!$G$14</f>
        <v>67.21838524359049</v>
      </c>
      <c r="X245" s="12">
        <f t="shared" si="96"/>
        <v>44.767974257750133</v>
      </c>
      <c r="Y245" s="12">
        <f>W245-'Surv-rate CEA'!S243*'Unit cost and utilities'!$H$4-('Surv-rate CEA'!R242-'Surv-rate CEA'!R243)*'Unit cost and utilities'!$G$14</f>
        <v>65.767025198476361</v>
      </c>
      <c r="Z245" s="12">
        <f t="shared" si="97"/>
        <v>43.801357030886713</v>
      </c>
      <c r="AA245" s="12">
        <f>'Surv-rate CEA'!W243*'Unit cost and utilities'!$H$6+'Surv-rate CEA'!V243*'Unit cost and utilities'!$H$6+('Surv-rate CEA'!U242-'Surv-rate CEA'!U243)*'Unit cost and utilities'!$G$14</f>
        <v>43.405874321989984</v>
      </c>
      <c r="AB245" s="12">
        <f t="shared" si="98"/>
        <v>28.908654339733271</v>
      </c>
      <c r="AC245" s="12">
        <f>AA245-'Surv-rate CEA'!V243*'Unit cost and utilities'!$H$6-('Surv-rate CEA'!U242-'Surv-rate CEA'!U243)*'Unit cost and utilities'!$G$14</f>
        <v>1.2151663181953438</v>
      </c>
      <c r="AD245" s="12">
        <f t="shared" si="99"/>
        <v>0.80931034351262465</v>
      </c>
      <c r="AE245" s="12">
        <f>'Surv-rate CEA'!Z243*'Unit cost and utilities'!$H$12+'Surv-rate CEA'!Y243*'Unit cost and utilities'!$H$12+('Surv-rate CEA'!X242-'Surv-rate CEA'!X243)*'Unit cost and utilities'!$G$14</f>
        <v>40.497719336398617</v>
      </c>
      <c r="AF245" s="12">
        <f t="shared" si="100"/>
        <v>26.971800202867254</v>
      </c>
      <c r="AG245" s="12">
        <f>AE245-'Surv-rate CEA'!Y243*'Unit cost and utilities'!$H$12-('Surv-rate CEA'!X242-'Surv-rate CEA'!X243)*'Unit cost and utilities'!$G$14</f>
        <v>0.35365594414671397</v>
      </c>
      <c r="AH245" s="12">
        <f t="shared" si="101"/>
        <v>0.23553764563498036</v>
      </c>
      <c r="AI245" s="12">
        <f>'Surv-rate CEA'!AC243*'Unit cost and utilities'!$H$5+'Surv-rate CEA'!AB243*'Unit cost and utilities'!$H$5+('Surv-rate CEA'!AA242-'Surv-rate CEA'!AA243)*'Unit cost and utilities'!$G$14</f>
        <v>69.67436752982006</v>
      </c>
      <c r="AJ245" s="12">
        <f t="shared" si="102"/>
        <v>46.403677813689093</v>
      </c>
      <c r="AK245" s="12">
        <f>AI245-'Surv-rate CEA'!AB243*'Unit cost and utilities'!$H$5-('Surv-rate CEA'!AA242-'Surv-rate CEA'!AA243)*'Unit cost and utilities'!$G$14</f>
        <v>0.63083680702473321</v>
      </c>
      <c r="AL245" s="12">
        <f t="shared" si="103"/>
        <v>0.42014228451608709</v>
      </c>
      <c r="AM245" s="12">
        <f>'Surv-rate CEA'!AF243*'Unit cost and utilities'!$H$9+'Surv-rate CEA'!AE243*'Unit cost and utilities'!$H$9+('Surv-rate CEA'!AD242-'Surv-rate CEA'!AD243)*'Unit cost and utilities'!G252</f>
        <v>71.670453406010068</v>
      </c>
      <c r="AN245" s="12">
        <f t="shared" si="104"/>
        <v>47.733086736526225</v>
      </c>
      <c r="AO245" s="12">
        <f>AM245-'Surv-rate CEA'!AE243*'Unit cost and utilities'!$H$9-('Surv-rate CEA'!AD242-'Surv-rate CEA'!AD243)*'Unit cost and utilities'!G252</f>
        <v>0.92048074065266405</v>
      </c>
      <c r="AP245" s="12">
        <f t="shared" si="105"/>
        <v>0.61304742672649337</v>
      </c>
      <c r="AQ245" s="13">
        <f>'Surv-rate CEA'!AI243*'Unit cost and utilities'!$H$4+'Surv-rate CEA'!AH243*'Unit cost and utilities'!$H$4+('Surv-rate CEA'!AG242-'Surv-rate CEA'!AG243)*'Unit cost and utilities'!$G$14</f>
        <v>67.21838524359049</v>
      </c>
      <c r="AR245" s="12">
        <f t="shared" si="106"/>
        <v>44.767974257750133</v>
      </c>
      <c r="AS245" s="13">
        <f>AQ245-'Surv-rate CEA'!AH243*'Unit cost and utilities'!$H$4-('Surv-rate CEA'!AG242-'Surv-rate CEA'!AG243)*'Unit cost and utilities'!$G$14</f>
        <v>65.767025198476361</v>
      </c>
      <c r="AT245" s="12">
        <f t="shared" si="107"/>
        <v>43.801357030886713</v>
      </c>
      <c r="AU245" s="12">
        <f>'Surv-rate CEA'!AL243*'Unit cost and utilities'!$H$8+'Surv-rate CEA'!AK243*'Unit cost and utilities'!$H$8+('Surv-rate CEA'!AJ242-'Surv-rate CEA'!AJ243)*'Unit cost and utilities'!$G$14</f>
        <v>34.006266133661363</v>
      </c>
      <c r="AV245" s="12">
        <f t="shared" si="108"/>
        <v>22.648441216744605</v>
      </c>
      <c r="AW245" s="12">
        <f>AU245-'Surv-rate CEA'!AK243*'Unit cost and utilities'!$H$8-('Surv-rate CEA'!AJ242-'Surv-rate CEA'!AJ243)*'Unit cost and utilities'!$G$14</f>
        <v>1.3870106763145718</v>
      </c>
      <c r="AX245" s="12">
        <f t="shared" si="109"/>
        <v>0.92376004016544266</v>
      </c>
      <c r="AY245" s="12">
        <f>'Surv-rate CEA'!AO243*'Unit cost and utilities'!$H$5+'Surv-rate CEA'!AN243*'Unit cost and utilities'!$H$5+('Surv-rate CEA'!AM242-'Surv-rate CEA'!AM243)*'Unit cost and utilities'!$G$14</f>
        <v>69.67436752982006</v>
      </c>
      <c r="AZ245" s="12">
        <f t="shared" si="110"/>
        <v>46.403677813689093</v>
      </c>
      <c r="BA245" s="12">
        <f>AY245-'Surv-rate CEA'!AN243*'Unit cost and utilities'!$H$5-('Surv-rate CEA'!AM242-'Surv-rate CEA'!AM243)*'Unit cost and utilities'!$G$14</f>
        <v>0.63083680702473321</v>
      </c>
      <c r="BB245" s="12">
        <f t="shared" si="111"/>
        <v>0.42014228451608709</v>
      </c>
    </row>
    <row r="246" spans="1:54">
      <c r="A246" s="12">
        <v>241</v>
      </c>
      <c r="B246" s="12">
        <f t="shared" si="112"/>
        <v>13.808219178082192</v>
      </c>
      <c r="C246" s="12">
        <f>'Surv-rate CEA'!D244*'Unit cost and utilities'!$H$7+'Surv-rate CEA'!E244*'Unit cost and utilities'!$H$7+'Unit cost and utilities'!$G$14*('Surv-rate CEA'!C243-'Surv-rate CEA'!C244)</f>
        <v>45.307234735357326</v>
      </c>
      <c r="D246" s="12">
        <f t="shared" si="86"/>
        <v>30.123702095823198</v>
      </c>
      <c r="E246" s="12">
        <f>C246-'Surv-rate CEA'!E244*'Unit cost and utilities'!$H$7-'Unit cost and utilities'!$G$14*('Surv-rate CEA'!C243-'Surv-rate CEA'!C244)</f>
        <v>0.14179982481475939</v>
      </c>
      <c r="F246" s="12">
        <f t="shared" si="87"/>
        <v>9.4279328785128097E-2</v>
      </c>
      <c r="G246" s="12">
        <f>'Surv-rate CEA'!G244*'Unit cost and utilities'!$H$4+'Surv-rate CEA'!H244*'Unit cost and utilities'!$H$4+('Surv-rate CEA'!F243-'Surv-rate CEA'!F244)*'Unit cost and utilities'!$G$14</f>
        <v>66.637716731360783</v>
      </c>
      <c r="H246" s="12">
        <f t="shared" si="88"/>
        <v>44.305831924781529</v>
      </c>
      <c r="I246" s="12">
        <f>G246-'Surv-rate CEA'!H244*'Unit cost and utilities'!$H$4-('Surv-rate CEA'!F243-'Surv-rate CEA'!F244)*'Unit cost and utilities'!$G$14</f>
        <v>0.10824608469432251</v>
      </c>
      <c r="J246" s="12">
        <f t="shared" si="89"/>
        <v>7.1970245534017166E-2</v>
      </c>
      <c r="K246" s="12">
        <f>'Surv-rate CEA'!K244*'Unit cost and utilities'!$H$10+'Surv-rate CEA'!J244*'Unit cost and utilities'!$H$10+('Surv-rate CEA'!I243-'Surv-rate CEA'!I244)*'Unit cost and utilities'!$G$14</f>
        <v>40.164828125986404</v>
      </c>
      <c r="L246" s="12">
        <f t="shared" si="90"/>
        <v>26.704638326844311</v>
      </c>
      <c r="M246" s="12">
        <f>K246-'Surv-rate CEA'!J244*'Unit cost and utilities'!$H$10-('Surv-rate CEA'!I243-'Surv-rate CEA'!I244)*'Unit cost and utilities'!$G$14</f>
        <v>0.34687691779442176</v>
      </c>
      <c r="N246" s="12">
        <f t="shared" si="91"/>
        <v>0.23063020721946745</v>
      </c>
      <c r="O246" s="12">
        <f>'Surv-rate CEA'!N244*'Unit cost and utilities'!$H$3+'Surv-rate CEA'!M244*'Unit cost and utilities'!$H$3+('Surv-rate CEA'!L243-'Surv-rate CEA'!L244)*'Unit cost and utilities'!$G$14</f>
        <v>66.637716731360783</v>
      </c>
      <c r="P246" s="12">
        <f t="shared" si="92"/>
        <v>44.305831924781529</v>
      </c>
      <c r="Q246" s="12">
        <f>O246-'Surv-rate CEA'!M244*'Unit cost and utilities'!$H$3-('Surv-rate CEA'!L243-'Surv-rate CEA'!L244)*'Unit cost and utilities'!$G$14</f>
        <v>65.204301399741013</v>
      </c>
      <c r="R246" s="12">
        <f t="shared" si="93"/>
        <v>43.352788185045135</v>
      </c>
      <c r="S246" s="12">
        <f>'Surv-rate CEA'!Q244*'Unit cost and utilities'!$H$11+'Surv-rate CEA'!P244*'Unit cost and utilities'!$H$11+('Surv-rate CEA'!O243-'Surv-rate CEA'!O244)*'Unit cost and utilities'!$G$14</f>
        <v>40.164828125986404</v>
      </c>
      <c r="T246" s="12">
        <f t="shared" si="94"/>
        <v>26.704638326844311</v>
      </c>
      <c r="U246" s="12">
        <f>S246-'Surv-rate CEA'!P244*'Unit cost and utilities'!$H$11-('Surv-rate CEA'!O243-'Surv-rate CEA'!O244)*'Unit cost and utilities'!$G$14</f>
        <v>0.34687691779442176</v>
      </c>
      <c r="V246" s="12">
        <f t="shared" si="95"/>
        <v>0.23063020721946745</v>
      </c>
      <c r="W246" s="12">
        <f>'Surv-rate CEA'!T244*'Unit cost and utilities'!$H$4+'Surv-rate CEA'!S244*'Unit cost and utilities'!$H$4+('Surv-rate CEA'!R243-'Surv-rate CEA'!R244)*'Unit cost and utilities'!$G$14</f>
        <v>66.637716731360783</v>
      </c>
      <c r="X246" s="12">
        <f t="shared" si="96"/>
        <v>44.305831924781529</v>
      </c>
      <c r="Y246" s="12">
        <f>W246-'Surv-rate CEA'!S244*'Unit cost and utilities'!$H$4-('Surv-rate CEA'!R243-'Surv-rate CEA'!R244)*'Unit cost and utilities'!$G$14</f>
        <v>65.204301399741013</v>
      </c>
      <c r="Z246" s="12">
        <f t="shared" si="97"/>
        <v>43.352788185045135</v>
      </c>
      <c r="AA246" s="12">
        <f>'Surv-rate CEA'!W244*'Unit cost and utilities'!$H$6+'Surv-rate CEA'!V244*'Unit cost and utilities'!$H$6+('Surv-rate CEA'!U243-'Surv-rate CEA'!U244)*'Unit cost and utilities'!$G$14</f>
        <v>43.052908063770332</v>
      </c>
      <c r="AB246" s="12">
        <f t="shared" si="98"/>
        <v>28.624853943244155</v>
      </c>
      <c r="AC246" s="12">
        <f>AA246-'Surv-rate CEA'!V244*'Unit cost and utilities'!$H$6-('Surv-rate CEA'!U243-'Surv-rate CEA'!U244)*'Unit cost and utilities'!$G$14</f>
        <v>1.1940420107819718</v>
      </c>
      <c r="AD246" s="12">
        <f t="shared" si="99"/>
        <v>0.79389011562482314</v>
      </c>
      <c r="AE246" s="12">
        <f>'Surv-rate CEA'!Z244*'Unit cost and utilities'!$H$12+'Surv-rate CEA'!Y244*'Unit cost and utilities'!$H$12+('Surv-rate CEA'!X243-'Surv-rate CEA'!X244)*'Unit cost and utilities'!$G$14</f>
        <v>40.164828125986404</v>
      </c>
      <c r="AF246" s="12">
        <f t="shared" si="100"/>
        <v>26.704638326844311</v>
      </c>
      <c r="AG246" s="12">
        <f>AE246-'Surv-rate CEA'!Y244*'Unit cost and utilities'!$H$12-('Surv-rate CEA'!X243-'Surv-rate CEA'!X244)*'Unit cost and utilities'!$G$14</f>
        <v>0.34687691779442176</v>
      </c>
      <c r="AH246" s="12">
        <f t="shared" si="101"/>
        <v>0.23063020721946745</v>
      </c>
      <c r="AI246" s="12">
        <f>'Surv-rate CEA'!AC244*'Unit cost and utilities'!$H$5+'Surv-rate CEA'!AB244*'Unit cost and utilities'!$H$5+('Surv-rate CEA'!AA243-'Surv-rate CEA'!AA244)*'Unit cost and utilities'!$G$14</f>
        <v>69.076714120892888</v>
      </c>
      <c r="AJ246" s="12">
        <f t="shared" si="102"/>
        <v>45.927463242691537</v>
      </c>
      <c r="AK246" s="12">
        <f>AI246-'Surv-rate CEA'!AB244*'Unit cost and utilities'!$H$5-('Surv-rate CEA'!AA243-'Surv-rate CEA'!AA244)*'Unit cost and utilities'!$G$14</f>
        <v>0.61843304483360328</v>
      </c>
      <c r="AL246" s="12">
        <f t="shared" si="103"/>
        <v>0.41118141324661472</v>
      </c>
      <c r="AM246" s="12">
        <f>'Surv-rate CEA'!AF244*'Unit cost and utilities'!$H$9+'Surv-rate CEA'!AE244*'Unit cost and utilities'!$H$9+('Surv-rate CEA'!AD243-'Surv-rate CEA'!AD244)*'Unit cost and utilities'!G253</f>
        <v>71.148274458288498</v>
      </c>
      <c r="AN246" s="12">
        <f t="shared" si="104"/>
        <v>47.304794409374495</v>
      </c>
      <c r="AO246" s="12">
        <f>AM246-'Surv-rate CEA'!AE244*'Unit cost and utilities'!$H$9-('Surv-rate CEA'!AD243-'Surv-rate CEA'!AD244)*'Unit cost and utilities'!G253</f>
        <v>0.90410037285570866</v>
      </c>
      <c r="AP246" s="12">
        <f t="shared" si="105"/>
        <v>0.60111482097083779</v>
      </c>
      <c r="AQ246" s="13">
        <f>'Surv-rate CEA'!AI244*'Unit cost and utilities'!$H$4+'Surv-rate CEA'!AH244*'Unit cost and utilities'!$H$4+('Surv-rate CEA'!AG243-'Surv-rate CEA'!AG244)*'Unit cost and utilities'!$G$14</f>
        <v>66.637716731360783</v>
      </c>
      <c r="AR246" s="12">
        <f t="shared" si="106"/>
        <v>44.305831924781529</v>
      </c>
      <c r="AS246" s="13">
        <f>AQ246-'Surv-rate CEA'!AH244*'Unit cost and utilities'!$H$4-('Surv-rate CEA'!AG243-'Surv-rate CEA'!AG244)*'Unit cost and utilities'!$G$14</f>
        <v>65.204301399741013</v>
      </c>
      <c r="AT246" s="12">
        <f t="shared" si="107"/>
        <v>43.352788185045135</v>
      </c>
      <c r="AU246" s="12">
        <f>'Surv-rate CEA'!AL244*'Unit cost and utilities'!$H$8+'Surv-rate CEA'!AK244*'Unit cost and utilities'!$H$8+('Surv-rate CEA'!AJ243-'Surv-rate CEA'!AJ244)*'Unit cost and utilities'!$G$14</f>
        <v>33.719301009539414</v>
      </c>
      <c r="AV246" s="12">
        <f t="shared" si="108"/>
        <v>22.419160746044696</v>
      </c>
      <c r="AW246" s="12">
        <f>AU246-'Surv-rate CEA'!AK244*'Unit cost and utilities'!$H$8-('Surv-rate CEA'!AJ243-'Surv-rate CEA'!AJ244)*'Unit cost and utilities'!$G$14</f>
        <v>1.3631739981529813</v>
      </c>
      <c r="AX246" s="12">
        <f t="shared" si="109"/>
        <v>0.90634194880772145</v>
      </c>
      <c r="AY246" s="12">
        <f>'Surv-rate CEA'!AO244*'Unit cost and utilities'!$H$5+'Surv-rate CEA'!AN244*'Unit cost and utilities'!$H$5+('Surv-rate CEA'!AM243-'Surv-rate CEA'!AM244)*'Unit cost and utilities'!$G$14</f>
        <v>69.076714120892888</v>
      </c>
      <c r="AZ246" s="12">
        <f t="shared" si="110"/>
        <v>45.927463242691537</v>
      </c>
      <c r="BA246" s="12">
        <f>AY246-'Surv-rate CEA'!AN244*'Unit cost and utilities'!$H$5-('Surv-rate CEA'!AM243-'Surv-rate CEA'!AM244)*'Unit cost and utilities'!$G$14</f>
        <v>0.61843304483360328</v>
      </c>
      <c r="BB246" s="12">
        <f t="shared" si="111"/>
        <v>0.41118141324661472</v>
      </c>
    </row>
    <row r="247" spans="1:54">
      <c r="A247" s="12">
        <v>242</v>
      </c>
      <c r="B247" s="12">
        <f t="shared" si="112"/>
        <v>13.865753424657534</v>
      </c>
      <c r="C247" s="12">
        <f>'Surv-rate CEA'!D245*'Unit cost and utilities'!$H$7+'Surv-rate CEA'!E245*'Unit cost and utilities'!$H$7+'Unit cost and utilities'!$G$14*('Surv-rate CEA'!C244-'Surv-rate CEA'!C245)</f>
        <v>44.942850150959671</v>
      </c>
      <c r="D247" s="12">
        <f t="shared" si="86"/>
        <v>29.830656984934755</v>
      </c>
      <c r="E247" s="12">
        <f>C247-'Surv-rate CEA'!E245*'Unit cost and utilities'!$H$7-'Unit cost and utilities'!$G$14*('Surv-rate CEA'!C244-'Surv-rate CEA'!C245)</f>
        <v>0.13891571007727821</v>
      </c>
      <c r="F247" s="12">
        <f t="shared" si="87"/>
        <v>9.2204808622833728E-2</v>
      </c>
      <c r="G247" s="12">
        <f>'Surv-rate CEA'!G245*'Unit cost and utilities'!$H$4+'Surv-rate CEA'!H245*'Unit cost and utilities'!$H$4+('Surv-rate CEA'!F244-'Surv-rate CEA'!F245)*'Unit cost and utilities'!$G$14</f>
        <v>66.063793721552159</v>
      </c>
      <c r="H247" s="12">
        <f t="shared" si="88"/>
        <v>43.84960818042439</v>
      </c>
      <c r="I247" s="12">
        <f>G247-'Surv-rate CEA'!H245*'Unit cost and utilities'!$H$4-('Surv-rate CEA'!F244-'Surv-rate CEA'!F245)*'Unit cost and utilities'!$G$14</f>
        <v>0.10587159446179251</v>
      </c>
      <c r="J247" s="12">
        <f t="shared" si="89"/>
        <v>7.027189437762911E-2</v>
      </c>
      <c r="K247" s="12">
        <f>'Surv-rate CEA'!K245*'Unit cost and utilities'!$H$10+'Surv-rate CEA'!J245*'Unit cost and utilities'!$H$10+('Surv-rate CEA'!I244-'Surv-rate CEA'!I245)*'Unit cost and utilities'!$G$14</f>
        <v>39.835655698387264</v>
      </c>
      <c r="L247" s="12">
        <f t="shared" si="90"/>
        <v>26.440774826631184</v>
      </c>
      <c r="M247" s="12">
        <f>K247-'Surv-rate CEA'!J245*'Unit cost and utilities'!$H$10-('Surv-rate CEA'!I244-'Surv-rate CEA'!I245)*'Unit cost and utilities'!$G$14</f>
        <v>0.34024586641083143</v>
      </c>
      <c r="N247" s="12">
        <f t="shared" si="91"/>
        <v>0.22583698402195609</v>
      </c>
      <c r="O247" s="12">
        <f>'Surv-rate CEA'!N245*'Unit cost and utilities'!$H$3+'Surv-rate CEA'!M245*'Unit cost and utilities'!$H$3+('Surv-rate CEA'!L244-'Surv-rate CEA'!L245)*'Unit cost and utilities'!$G$14</f>
        <v>66.063793721552159</v>
      </c>
      <c r="P247" s="12">
        <f t="shared" si="92"/>
        <v>43.84960818042439</v>
      </c>
      <c r="Q247" s="12">
        <f>O247-'Surv-rate CEA'!M245*'Unit cost and utilities'!$H$3-('Surv-rate CEA'!L244-'Surv-rate CEA'!L245)*'Unit cost and utilities'!$G$14</f>
        <v>64.648034725607204</v>
      </c>
      <c r="R247" s="12">
        <f t="shared" si="93"/>
        <v>42.909903180863573</v>
      </c>
      <c r="S247" s="12">
        <f>'Surv-rate CEA'!Q245*'Unit cost and utilities'!$H$11+'Surv-rate CEA'!P245*'Unit cost and utilities'!$H$11+('Surv-rate CEA'!O244-'Surv-rate CEA'!O245)*'Unit cost and utilities'!$G$14</f>
        <v>39.835655698387264</v>
      </c>
      <c r="T247" s="12">
        <f t="shared" si="94"/>
        <v>26.440774826631184</v>
      </c>
      <c r="U247" s="12">
        <f>S247-'Surv-rate CEA'!P245*'Unit cost and utilities'!$H$11-('Surv-rate CEA'!O244-'Surv-rate CEA'!O245)*'Unit cost and utilities'!$G$14</f>
        <v>0.34024586641083143</v>
      </c>
      <c r="V247" s="12">
        <f t="shared" si="95"/>
        <v>0.22583698402195609</v>
      </c>
      <c r="W247" s="12">
        <f>'Surv-rate CEA'!T245*'Unit cost and utilities'!$H$4+'Surv-rate CEA'!S245*'Unit cost and utilities'!$H$4+('Surv-rate CEA'!R244-'Surv-rate CEA'!R245)*'Unit cost and utilities'!$G$14</f>
        <v>66.063793721552159</v>
      </c>
      <c r="X247" s="12">
        <f t="shared" si="96"/>
        <v>43.84960818042439</v>
      </c>
      <c r="Y247" s="12">
        <f>W247-'Surv-rate CEA'!S245*'Unit cost and utilities'!$H$4-('Surv-rate CEA'!R244-'Surv-rate CEA'!R245)*'Unit cost and utilities'!$G$14</f>
        <v>64.648034725607204</v>
      </c>
      <c r="Z247" s="12">
        <f t="shared" si="97"/>
        <v>42.909903180863573</v>
      </c>
      <c r="AA247" s="12">
        <f>'Surv-rate CEA'!W245*'Unit cost and utilities'!$H$6+'Surv-rate CEA'!V245*'Unit cost and utilities'!$H$6+('Surv-rate CEA'!U244-'Surv-rate CEA'!U245)*'Unit cost and utilities'!$G$14</f>
        <v>42.703849622281332</v>
      </c>
      <c r="AB247" s="12">
        <f t="shared" si="98"/>
        <v>28.344528345212407</v>
      </c>
      <c r="AC247" s="12">
        <f>AA247-'Surv-rate CEA'!V245*'Unit cost and utilities'!$H$6-('Surv-rate CEA'!U244-'Surv-rate CEA'!U245)*'Unit cost and utilities'!$G$14</f>
        <v>1.1733394240681543</v>
      </c>
      <c r="AD247" s="12">
        <f t="shared" si="99"/>
        <v>0.7787998706960203</v>
      </c>
      <c r="AE247" s="12">
        <f>'Surv-rate CEA'!Z245*'Unit cost and utilities'!$H$12+'Surv-rate CEA'!Y245*'Unit cost and utilities'!$H$12+('Surv-rate CEA'!X244-'Surv-rate CEA'!X245)*'Unit cost and utilities'!$G$14</f>
        <v>39.835655698387264</v>
      </c>
      <c r="AF247" s="12">
        <f t="shared" si="100"/>
        <v>26.440774826631184</v>
      </c>
      <c r="AG247" s="12">
        <f>AE247-'Surv-rate CEA'!Y245*'Unit cost and utilities'!$H$12-('Surv-rate CEA'!X244-'Surv-rate CEA'!X245)*'Unit cost and utilities'!$G$14</f>
        <v>0.34024586641083143</v>
      </c>
      <c r="AH247" s="12">
        <f t="shared" si="101"/>
        <v>0.22583698402195609</v>
      </c>
      <c r="AI247" s="12">
        <f>'Surv-rate CEA'!AC245*'Unit cost and utilities'!$H$5+'Surv-rate CEA'!AB245*'Unit cost and utilities'!$H$5+('Surv-rate CEA'!AA244-'Surv-rate CEA'!AA245)*'Unit cost and utilities'!$G$14</f>
        <v>68.485963115059562</v>
      </c>
      <c r="AJ247" s="12">
        <f t="shared" si="102"/>
        <v>45.457314502885652</v>
      </c>
      <c r="AK247" s="12">
        <f>AI247-'Surv-rate CEA'!AB245*'Unit cost and utilities'!$H$5-('Surv-rate CEA'!AA244-'Surv-rate CEA'!AA245)*'Unit cost and utilities'!$G$14</f>
        <v>0.60630640708670103</v>
      </c>
      <c r="AL247" s="12">
        <f t="shared" si="103"/>
        <v>0.40243372186722315</v>
      </c>
      <c r="AM247" s="12">
        <f>'Surv-rate CEA'!AF245*'Unit cost and utilities'!$H$9+'Surv-rate CEA'!AE245*'Unit cost and utilities'!$H$9+('Surv-rate CEA'!AD244-'Surv-rate CEA'!AD245)*'Unit cost and utilities'!G254</f>
        <v>70.631351689251986</v>
      </c>
      <c r="AN247" s="12">
        <f t="shared" si="104"/>
        <v>46.881308540672897</v>
      </c>
      <c r="AO247" s="12">
        <f>AM247-'Surv-rate CEA'!AE245*'Unit cost and utilities'!$H$9-('Surv-rate CEA'!AD244-'Surv-rate CEA'!AD245)*'Unit cost and utilities'!G254</f>
        <v>0.88805408539691655</v>
      </c>
      <c r="AP247" s="12">
        <f t="shared" si="105"/>
        <v>0.58944274153871623</v>
      </c>
      <c r="AQ247" s="13">
        <f>'Surv-rate CEA'!AI245*'Unit cost and utilities'!$H$4+'Surv-rate CEA'!AH245*'Unit cost and utilities'!$H$4+('Surv-rate CEA'!AG244-'Surv-rate CEA'!AG245)*'Unit cost and utilities'!$G$14</f>
        <v>66.063793721552159</v>
      </c>
      <c r="AR247" s="12">
        <f t="shared" si="106"/>
        <v>43.84960818042439</v>
      </c>
      <c r="AS247" s="13">
        <f>AQ247-'Surv-rate CEA'!AH245*'Unit cost and utilities'!$H$4-('Surv-rate CEA'!AG244-'Surv-rate CEA'!AG245)*'Unit cost and utilities'!$G$14</f>
        <v>64.648034725607204</v>
      </c>
      <c r="AT247" s="12">
        <f t="shared" si="107"/>
        <v>42.909903180863573</v>
      </c>
      <c r="AU247" s="12">
        <f>'Surv-rate CEA'!AL245*'Unit cost and utilities'!$H$8+'Surv-rate CEA'!AK245*'Unit cost and utilities'!$H$8+('Surv-rate CEA'!AJ244-'Surv-rate CEA'!AJ245)*'Unit cost and utilities'!$G$14</f>
        <v>33.435612324645504</v>
      </c>
      <c r="AV247" s="12">
        <f t="shared" si="108"/>
        <v>22.192768793869192</v>
      </c>
      <c r="AW247" s="12">
        <f>AU247-'Surv-rate CEA'!AK245*'Unit cost and utilities'!$H$8-('Surv-rate CEA'!AJ244-'Surv-rate CEA'!AJ245)*'Unit cost and utilities'!$G$14</f>
        <v>1.3398082291871991</v>
      </c>
      <c r="AX247" s="12">
        <f t="shared" si="109"/>
        <v>0.88929294818261007</v>
      </c>
      <c r="AY247" s="12">
        <f>'Surv-rate CEA'!AO245*'Unit cost and utilities'!$H$5+'Surv-rate CEA'!AN245*'Unit cost and utilities'!$H$5+('Surv-rate CEA'!AM244-'Surv-rate CEA'!AM245)*'Unit cost and utilities'!$G$14</f>
        <v>68.485963115059562</v>
      </c>
      <c r="AZ247" s="12">
        <f t="shared" si="110"/>
        <v>45.457314502885652</v>
      </c>
      <c r="BA247" s="12">
        <f>AY247-'Surv-rate CEA'!AN245*'Unit cost and utilities'!$H$5-('Surv-rate CEA'!AM244-'Surv-rate CEA'!AM245)*'Unit cost and utilities'!$G$14</f>
        <v>0.60630640708670103</v>
      </c>
      <c r="BB247" s="12">
        <f t="shared" si="111"/>
        <v>0.40243372186722315</v>
      </c>
    </row>
    <row r="248" spans="1:54">
      <c r="A248" s="12">
        <v>243</v>
      </c>
      <c r="B248" s="12">
        <f t="shared" si="112"/>
        <v>13.923287671232877</v>
      </c>
      <c r="C248" s="12">
        <f>'Surv-rate CEA'!D246*'Unit cost and utilities'!$H$7+'Surv-rate CEA'!E246*'Unit cost and utilities'!$H$7+'Unit cost and utilities'!$G$14*('Surv-rate CEA'!C245-'Surv-rate CEA'!C246)</f>
        <v>44.58246014909291</v>
      </c>
      <c r="D248" s="12">
        <f t="shared" si="86"/>
        <v>29.541167666785075</v>
      </c>
      <c r="E248" s="12">
        <f>C248-'Surv-rate CEA'!E246*'Unit cost and utilities'!$H$7-'Unit cost and utilities'!$G$14*('Surv-rate CEA'!C245-'Surv-rate CEA'!C246)</f>
        <v>0.13609803506851703</v>
      </c>
      <c r="F248" s="12">
        <f t="shared" si="87"/>
        <v>9.0181090492397573E-2</v>
      </c>
      <c r="G248" s="12">
        <f>'Surv-rate CEA'!G246*'Unit cost and utilities'!$H$4+'Surv-rate CEA'!H246*'Unit cost and utilities'!$H$4+('Surv-rate CEA'!F245-'Surv-rate CEA'!F246)*'Unit cost and utilities'!$G$14</f>
        <v>65.496516585998052</v>
      </c>
      <c r="H248" s="12">
        <f t="shared" si="88"/>
        <v>43.399210621998499</v>
      </c>
      <c r="I248" s="12">
        <f>G248-'Surv-rate CEA'!H246*'Unit cost and utilities'!$H$4-('Surv-rate CEA'!F245-'Surv-rate CEA'!F246)*'Unit cost and utilities'!$G$14</f>
        <v>0.10355572147768566</v>
      </c>
      <c r="J248" s="12">
        <f t="shared" si="89"/>
        <v>6.8617947973188528E-2</v>
      </c>
      <c r="K248" s="12">
        <f>'Surv-rate CEA'!K246*'Unit cost and utilities'!$H$10+'Surv-rate CEA'!J246*'Unit cost and utilities'!$H$10+('Surv-rate CEA'!I245-'Surv-rate CEA'!I246)*'Unit cost and utilities'!$G$14</f>
        <v>39.510148841702261</v>
      </c>
      <c r="L248" s="12">
        <f t="shared" si="90"/>
        <v>26.1801598110352</v>
      </c>
      <c r="M248" s="12">
        <f>K248-'Surv-rate CEA'!J246*'Unit cost and utilities'!$H$10-('Surv-rate CEA'!I245-'Surv-rate CEA'!I246)*'Unit cost and utilities'!$G$14</f>
        <v>0.33375915154066615</v>
      </c>
      <c r="N248" s="12">
        <f t="shared" si="91"/>
        <v>0.22115502426322145</v>
      </c>
      <c r="O248" s="12">
        <f>'Surv-rate CEA'!N246*'Unit cost and utilities'!$H$3+'Surv-rate CEA'!M246*'Unit cost and utilities'!$H$3+('Surv-rate CEA'!L245-'Surv-rate CEA'!L246)*'Unit cost and utilities'!$G$14</f>
        <v>65.496516585998052</v>
      </c>
      <c r="P248" s="12">
        <f t="shared" si="92"/>
        <v>43.399210621998499</v>
      </c>
      <c r="Q248" s="12">
        <f>O248-'Surv-rate CEA'!M246*'Unit cost and utilities'!$H$3-('Surv-rate CEA'!L245-'Surv-rate CEA'!L246)*'Unit cost and utilities'!$G$14</f>
        <v>64.098131308653606</v>
      </c>
      <c r="R248" s="12">
        <f t="shared" si="93"/>
        <v>42.472614516654673</v>
      </c>
      <c r="S248" s="12">
        <f>'Surv-rate CEA'!Q246*'Unit cost and utilities'!$H$11+'Surv-rate CEA'!P246*'Unit cost and utilities'!$H$11+('Surv-rate CEA'!O245-'Surv-rate CEA'!O246)*'Unit cost and utilities'!$G$14</f>
        <v>39.510148841702261</v>
      </c>
      <c r="T248" s="12">
        <f t="shared" si="94"/>
        <v>26.1801598110352</v>
      </c>
      <c r="U248" s="12">
        <f>S248-'Surv-rate CEA'!P246*'Unit cost and utilities'!$H$11-('Surv-rate CEA'!O245-'Surv-rate CEA'!O246)*'Unit cost and utilities'!$G$14</f>
        <v>0.33375915154066615</v>
      </c>
      <c r="V248" s="12">
        <f t="shared" si="95"/>
        <v>0.22115502426322145</v>
      </c>
      <c r="W248" s="12">
        <f>'Surv-rate CEA'!T246*'Unit cost and utilities'!$H$4+'Surv-rate CEA'!S246*'Unit cost and utilities'!$H$4+('Surv-rate CEA'!R245-'Surv-rate CEA'!R246)*'Unit cost and utilities'!$G$14</f>
        <v>65.496516585998052</v>
      </c>
      <c r="X248" s="12">
        <f t="shared" si="96"/>
        <v>43.399210621998499</v>
      </c>
      <c r="Y248" s="12">
        <f>W248-'Surv-rate CEA'!S246*'Unit cost and utilities'!$H$4-('Surv-rate CEA'!R245-'Surv-rate CEA'!R246)*'Unit cost and utilities'!$G$14</f>
        <v>64.098131308653606</v>
      </c>
      <c r="Z248" s="12">
        <f t="shared" si="97"/>
        <v>42.472614516654673</v>
      </c>
      <c r="AA248" s="12">
        <f>'Surv-rate CEA'!W246*'Unit cost and utilities'!$H$6+'Surv-rate CEA'!V246*'Unit cost and utilities'!$H$6+('Surv-rate CEA'!U245-'Surv-rate CEA'!U246)*'Unit cost and utilities'!$G$14</f>
        <v>42.358643508490438</v>
      </c>
      <c r="AB248" s="12">
        <f t="shared" si="98"/>
        <v>28.067625380860751</v>
      </c>
      <c r="AC248" s="12">
        <f>AA248-'Surv-rate CEA'!V246*'Unit cost and utilities'!$H$6-('Surv-rate CEA'!U245-'Surv-rate CEA'!U246)*'Unit cost and utilities'!$G$14</f>
        <v>1.1530490049545321</v>
      </c>
      <c r="AD248" s="12">
        <f t="shared" si="99"/>
        <v>0.76403172614229475</v>
      </c>
      <c r="AE248" s="12">
        <f>'Surv-rate CEA'!Z246*'Unit cost and utilities'!$H$12+'Surv-rate CEA'!Y246*'Unit cost and utilities'!$H$12+('Surv-rate CEA'!X245-'Surv-rate CEA'!X246)*'Unit cost and utilities'!$G$14</f>
        <v>39.510148841702261</v>
      </c>
      <c r="AF248" s="12">
        <f t="shared" si="100"/>
        <v>26.1801598110352</v>
      </c>
      <c r="AG248" s="12">
        <f>AE248-'Surv-rate CEA'!Y246*'Unit cost and utilities'!$H$12-('Surv-rate CEA'!X245-'Surv-rate CEA'!X246)*'Unit cost and utilities'!$G$14</f>
        <v>0.33375915154066615</v>
      </c>
      <c r="AH248" s="12">
        <f t="shared" si="101"/>
        <v>0.22115502426322145</v>
      </c>
      <c r="AI248" s="12">
        <f>'Surv-rate CEA'!AC246*'Unit cost and utilities'!$H$5+'Surv-rate CEA'!AB246*'Unit cost and utilities'!$H$5+('Surv-rate CEA'!AA245-'Surv-rate CEA'!AA246)*'Unit cost and utilities'!$G$14</f>
        <v>67.902013071828989</v>
      </c>
      <c r="AJ248" s="12">
        <f t="shared" si="102"/>
        <v>44.99313735399469</v>
      </c>
      <c r="AK248" s="12">
        <f>AI248-'Surv-rate CEA'!AB246*'Unit cost and utilities'!$H$5-('Surv-rate CEA'!AA245-'Surv-rate CEA'!AA246)*'Unit cost and utilities'!$G$14</f>
        <v>0.59444993266102042</v>
      </c>
      <c r="AL248" s="12">
        <f t="shared" si="103"/>
        <v>0.39389358665990076</v>
      </c>
      <c r="AM248" s="12">
        <f>'Surv-rate CEA'!AF246*'Unit cost and utilities'!$H$9+'Surv-rate CEA'!AE246*'Unit cost and utilities'!$H$9+('Surv-rate CEA'!AD245-'Surv-rate CEA'!AD246)*'Unit cost and utilities'!G255</f>
        <v>70.119616525413207</v>
      </c>
      <c r="AN248" s="12">
        <f t="shared" si="104"/>
        <v>46.462562666588298</v>
      </c>
      <c r="AO248" s="12">
        <f>AM248-'Surv-rate CEA'!AE246*'Unit cost and utilities'!$H$9-('Surv-rate CEA'!AD245-'Surv-rate CEA'!AD246)*'Unit cost and utilities'!G255</f>
        <v>0.87233416040776035</v>
      </c>
      <c r="AP248" s="12">
        <f t="shared" si="105"/>
        <v>0.57802484671977339</v>
      </c>
      <c r="AQ248" s="13">
        <f>'Surv-rate CEA'!AI246*'Unit cost and utilities'!$H$4+'Surv-rate CEA'!AH246*'Unit cost and utilities'!$H$4+('Surv-rate CEA'!AG245-'Surv-rate CEA'!AG246)*'Unit cost and utilities'!$G$14</f>
        <v>65.496516585998052</v>
      </c>
      <c r="AR248" s="12">
        <f t="shared" si="106"/>
        <v>43.399210621998499</v>
      </c>
      <c r="AS248" s="13">
        <f>AQ248-'Surv-rate CEA'!AH246*'Unit cost and utilities'!$H$4-('Surv-rate CEA'!AG245-'Surv-rate CEA'!AG246)*'Unit cost and utilities'!$G$14</f>
        <v>64.098131308653606</v>
      </c>
      <c r="AT248" s="12">
        <f t="shared" si="107"/>
        <v>42.472614516654673</v>
      </c>
      <c r="AU248" s="12">
        <f>'Surv-rate CEA'!AL246*'Unit cost and utilities'!$H$8+'Surv-rate CEA'!AK246*'Unit cost and utilities'!$H$8+('Surv-rate CEA'!AJ245-'Surv-rate CEA'!AJ246)*'Unit cost and utilities'!$G$14</f>
        <v>33.155152313758222</v>
      </c>
      <c r="AV248" s="12">
        <f t="shared" si="108"/>
        <v>21.969220860470095</v>
      </c>
      <c r="AW248" s="12">
        <f>AU248-'Surv-rate CEA'!AK246*'Unit cost and utilities'!$H$8-('Surv-rate CEA'!AJ245-'Surv-rate CEA'!AJ246)*'Unit cost and utilities'!$G$14</f>
        <v>1.3169028042510977</v>
      </c>
      <c r="AX248" s="12">
        <f t="shared" si="109"/>
        <v>0.87260430247998888</v>
      </c>
      <c r="AY248" s="12">
        <f>'Surv-rate CEA'!AO246*'Unit cost and utilities'!$H$5+'Surv-rate CEA'!AN246*'Unit cost and utilities'!$H$5+('Surv-rate CEA'!AM245-'Surv-rate CEA'!AM246)*'Unit cost and utilities'!$G$14</f>
        <v>67.902013071828989</v>
      </c>
      <c r="AZ248" s="12">
        <f t="shared" si="110"/>
        <v>44.99313735399469</v>
      </c>
      <c r="BA248" s="12">
        <f>AY248-'Surv-rate CEA'!AN246*'Unit cost and utilities'!$H$5-('Surv-rate CEA'!AM245-'Surv-rate CEA'!AM246)*'Unit cost and utilities'!$G$14</f>
        <v>0.59444993266102042</v>
      </c>
      <c r="BB248" s="12">
        <f t="shared" si="111"/>
        <v>0.39389358665990076</v>
      </c>
    </row>
    <row r="249" spans="1:54">
      <c r="A249" s="12">
        <v>244</v>
      </c>
      <c r="B249" s="12">
        <f t="shared" si="112"/>
        <v>13.980821917808219</v>
      </c>
      <c r="C249" s="12">
        <f>'Surv-rate CEA'!D247*'Unit cost and utilities'!$H$7+'Surv-rate CEA'!E247*'Unit cost and utilities'!$H$7+'Unit cost and utilities'!$G$14*('Surv-rate CEA'!C246-'Surv-rate CEA'!C247)</f>
        <v>44.226008519588177</v>
      </c>
      <c r="D249" s="12">
        <f t="shared" si="86"/>
        <v>29.2551812232857</v>
      </c>
      <c r="E249" s="12">
        <f>C249-'Surv-rate CEA'!E247*'Unit cost and utilities'!$H$7-'Unit cost and utilities'!$G$14*('Surv-rate CEA'!C246-'Surv-rate CEA'!C247)</f>
        <v>0.13334508384284227</v>
      </c>
      <c r="F249" s="12">
        <f t="shared" si="87"/>
        <v>8.8206797846763996E-2</v>
      </c>
      <c r="G249" s="12">
        <f>'Surv-rate CEA'!G247*'Unit cost and utilities'!$H$4+'Surv-rate CEA'!H247*'Unit cost and utilities'!$H$4+('Surv-rate CEA'!F246-'Surv-rate CEA'!F247)*'Unit cost and utilities'!$G$14</f>
        <v>64.935787493714997</v>
      </c>
      <c r="H249" s="12">
        <f t="shared" si="88"/>
        <v>42.954548569853415</v>
      </c>
      <c r="I249" s="12">
        <f>G249-'Surv-rate CEA'!H247*'Unit cost and utilities'!$H$4-('Surv-rate CEA'!F246-'Surv-rate CEA'!F247)*'Unit cost and utilities'!$G$14</f>
        <v>0.10129685244538567</v>
      </c>
      <c r="J249" s="12">
        <f t="shared" si="89"/>
        <v>6.700712713709267E-2</v>
      </c>
      <c r="K249" s="12">
        <f>'Surv-rate CEA'!K247*'Unit cost and utilities'!$H$10+'Surv-rate CEA'!J247*'Unit cost and utilities'!$H$10+('Surv-rate CEA'!I246-'Surv-rate CEA'!I247)*'Unit cost and utilities'!$G$14</f>
        <v>39.188255279001972</v>
      </c>
      <c r="L249" s="12">
        <f t="shared" si="90"/>
        <v>25.922744294317354</v>
      </c>
      <c r="M249" s="12">
        <f>K249-'Surv-rate CEA'!J247*'Unit cost and utilities'!$H$10-('Surv-rate CEA'!I246-'Surv-rate CEA'!I247)*'Unit cost and utilities'!$G$14</f>
        <v>0.3274132345355194</v>
      </c>
      <c r="N249" s="12">
        <f t="shared" si="91"/>
        <v>0.21658146036390166</v>
      </c>
      <c r="O249" s="12">
        <f>'Surv-rate CEA'!N247*'Unit cost and utilities'!$H$3+'Surv-rate CEA'!M247*'Unit cost and utilities'!$H$3+('Surv-rate CEA'!L246-'Surv-rate CEA'!L247)*'Unit cost and utilities'!$G$14</f>
        <v>64.935787493714997</v>
      </c>
      <c r="P249" s="12">
        <f t="shared" si="92"/>
        <v>42.954548569853415</v>
      </c>
      <c r="Q249" s="12">
        <f>O249-'Surv-rate CEA'!M247*'Unit cost and utilities'!$H$3-('Surv-rate CEA'!L246-'Surv-rate CEA'!L247)*'Unit cost and utilities'!$G$14</f>
        <v>63.554498940596773</v>
      </c>
      <c r="R249" s="12">
        <f t="shared" si="93"/>
        <v>42.040836292942288</v>
      </c>
      <c r="S249" s="12">
        <f>'Surv-rate CEA'!Q247*'Unit cost and utilities'!$H$11+'Surv-rate CEA'!P247*'Unit cost and utilities'!$H$11+('Surv-rate CEA'!O246-'Surv-rate CEA'!O247)*'Unit cost and utilities'!$G$14</f>
        <v>39.188255279001972</v>
      </c>
      <c r="T249" s="12">
        <f t="shared" si="94"/>
        <v>25.922744294317354</v>
      </c>
      <c r="U249" s="12">
        <f>S249-'Surv-rate CEA'!P247*'Unit cost and utilities'!$H$11-('Surv-rate CEA'!O246-'Surv-rate CEA'!O247)*'Unit cost and utilities'!$G$14</f>
        <v>0.3274132345355194</v>
      </c>
      <c r="V249" s="12">
        <f t="shared" si="95"/>
        <v>0.21658146036390166</v>
      </c>
      <c r="W249" s="12">
        <f>'Surv-rate CEA'!T247*'Unit cost and utilities'!$H$4+'Surv-rate CEA'!S247*'Unit cost and utilities'!$H$4+('Surv-rate CEA'!R246-'Surv-rate CEA'!R247)*'Unit cost and utilities'!$G$14</f>
        <v>64.935787493714997</v>
      </c>
      <c r="X249" s="12">
        <f t="shared" si="96"/>
        <v>42.954548569853415</v>
      </c>
      <c r="Y249" s="12">
        <f>W249-'Surv-rate CEA'!S247*'Unit cost and utilities'!$H$4-('Surv-rate CEA'!R246-'Surv-rate CEA'!R247)*'Unit cost and utilities'!$G$14</f>
        <v>63.554498940596773</v>
      </c>
      <c r="Z249" s="12">
        <f t="shared" si="97"/>
        <v>42.040836292942288</v>
      </c>
      <c r="AA249" s="12">
        <f>'Surv-rate CEA'!W247*'Unit cost and utilities'!$H$6+'Surv-rate CEA'!V247*'Unit cost and utilities'!$H$6+('Surv-rate CEA'!U246-'Surv-rate CEA'!U247)*'Unit cost and utilities'!$G$14</f>
        <v>42.017235201777382</v>
      </c>
      <c r="AB249" s="12">
        <f t="shared" si="98"/>
        <v>27.794093825694919</v>
      </c>
      <c r="AC249" s="12">
        <f>AA249-'Surv-rate CEA'!V247*'Unit cost and utilities'!$H$6-('Surv-rate CEA'!U246-'Surv-rate CEA'!U247)*'Unit cost and utilities'!$G$14</f>
        <v>1.1331614432935657</v>
      </c>
      <c r="AD249" s="12">
        <f t="shared" si="99"/>
        <v>0.74957800824621967</v>
      </c>
      <c r="AE249" s="12">
        <f>'Surv-rate CEA'!Z247*'Unit cost and utilities'!$H$12+'Surv-rate CEA'!Y247*'Unit cost and utilities'!$H$12+('Surv-rate CEA'!X246-'Surv-rate CEA'!X247)*'Unit cost and utilities'!$G$14</f>
        <v>39.188255279001972</v>
      </c>
      <c r="AF249" s="12">
        <f t="shared" si="100"/>
        <v>25.922744294317354</v>
      </c>
      <c r="AG249" s="12">
        <f>AE249-'Surv-rate CEA'!Y247*'Unit cost and utilities'!$H$12-('Surv-rate CEA'!X246-'Surv-rate CEA'!X247)*'Unit cost and utilities'!$G$14</f>
        <v>0.3274132345355194</v>
      </c>
      <c r="AH249" s="12">
        <f t="shared" si="101"/>
        <v>0.21658146036390166</v>
      </c>
      <c r="AI249" s="12">
        <f>'Surv-rate CEA'!AC247*'Unit cost and utilities'!$H$5+'Surv-rate CEA'!AB247*'Unit cost and utilities'!$H$5+('Surv-rate CEA'!AA246-'Surv-rate CEA'!AA247)*'Unit cost and utilities'!$G$14</f>
        <v>67.324764372679979</v>
      </c>
      <c r="AJ249" s="12">
        <f t="shared" si="102"/>
        <v>44.534839305369488</v>
      </c>
      <c r="AK249" s="12">
        <f>AI249-'Surv-rate CEA'!AB247*'Unit cost and utilities'!$H$5-('Surv-rate CEA'!AA246-'Surv-rate CEA'!AA247)*'Unit cost and utilities'!$G$14</f>
        <v>0.58285685518753749</v>
      </c>
      <c r="AL249" s="12">
        <f t="shared" si="103"/>
        <v>0.38555554743750997</v>
      </c>
      <c r="AM249" s="12">
        <f>'Surv-rate CEA'!AF247*'Unit cost and utilities'!$H$9+'Surv-rate CEA'!AE247*'Unit cost and utilities'!$H$9+('Surv-rate CEA'!AD246-'Surv-rate CEA'!AD247)*'Unit cost and utilities'!G256</f>
        <v>69.613001501416264</v>
      </c>
      <c r="AN249" s="12">
        <f t="shared" si="104"/>
        <v>46.048491432790875</v>
      </c>
      <c r="AO249" s="12">
        <f>AM249-'Surv-rate CEA'!AE247*'Unit cost and utilities'!$H$9-('Surv-rate CEA'!AD246-'Surv-rate CEA'!AD247)*'Unit cost and utilities'!G256</f>
        <v>0.85693307988907463</v>
      </c>
      <c r="AP249" s="12">
        <f t="shared" si="105"/>
        <v>0.56685496583485673</v>
      </c>
      <c r="AQ249" s="13">
        <f>'Surv-rate CEA'!AI247*'Unit cost and utilities'!$H$4+'Surv-rate CEA'!AH247*'Unit cost and utilities'!$H$4+('Surv-rate CEA'!AG246-'Surv-rate CEA'!AG247)*'Unit cost and utilities'!$G$14</f>
        <v>64.935787493714997</v>
      </c>
      <c r="AR249" s="12">
        <f t="shared" si="106"/>
        <v>42.954548569853415</v>
      </c>
      <c r="AS249" s="13">
        <f>AQ249-'Surv-rate CEA'!AH247*'Unit cost and utilities'!$H$4-('Surv-rate CEA'!AG246-'Surv-rate CEA'!AG247)*'Unit cost and utilities'!$G$14</f>
        <v>63.554498940596773</v>
      </c>
      <c r="AT249" s="12">
        <f t="shared" si="107"/>
        <v>42.040836292942288</v>
      </c>
      <c r="AU249" s="12">
        <f>'Surv-rate CEA'!AL247*'Unit cost and utilities'!$H$8+'Surv-rate CEA'!AK247*'Unit cost and utilities'!$H$8+('Surv-rate CEA'!AJ246-'Surv-rate CEA'!AJ247)*'Unit cost and utilities'!$G$14</f>
        <v>32.877874064752575</v>
      </c>
      <c r="AV249" s="12">
        <f t="shared" si="108"/>
        <v>21.748473267142987</v>
      </c>
      <c r="AW249" s="12">
        <f>AU249-'Surv-rate CEA'!AK247*'Unit cost and utilities'!$H$8-('Surv-rate CEA'!AJ246-'Surv-rate CEA'!AJ247)*'Unit cost and utilities'!$G$14</f>
        <v>1.2944474244905404</v>
      </c>
      <c r="AX249" s="12">
        <f t="shared" si="109"/>
        <v>0.85626750536878027</v>
      </c>
      <c r="AY249" s="12">
        <f>'Surv-rate CEA'!AO247*'Unit cost and utilities'!$H$5+'Surv-rate CEA'!AN247*'Unit cost and utilities'!$H$5+('Surv-rate CEA'!AM246-'Surv-rate CEA'!AM247)*'Unit cost and utilities'!$G$14</f>
        <v>67.324764372679979</v>
      </c>
      <c r="AZ249" s="12">
        <f t="shared" si="110"/>
        <v>44.534839305369488</v>
      </c>
      <c r="BA249" s="12">
        <f>AY249-'Surv-rate CEA'!AN247*'Unit cost and utilities'!$H$5-('Surv-rate CEA'!AM246-'Surv-rate CEA'!AM247)*'Unit cost and utilities'!$G$14</f>
        <v>0.58285685518753749</v>
      </c>
      <c r="BB249" s="12">
        <f t="shared" si="111"/>
        <v>0.38555554743750997</v>
      </c>
    </row>
    <row r="250" spans="1:54">
      <c r="A250" s="12">
        <v>245</v>
      </c>
      <c r="B250" s="12">
        <f t="shared" si="112"/>
        <v>14.038356164383561</v>
      </c>
      <c r="C250" s="12">
        <f>'Surv-rate CEA'!D248*'Unit cost and utilities'!$H$7+'Surv-rate CEA'!E248*'Unit cost and utilities'!$H$7+'Unit cost and utilities'!$G$14*('Surv-rate CEA'!C247-'Surv-rate CEA'!C248)</f>
        <v>43.873440025017473</v>
      </c>
      <c r="D250" s="12">
        <f t="shared" si="86"/>
        <v>28.972645682289421</v>
      </c>
      <c r="E250" s="12">
        <f>C250-'Surv-rate CEA'!E248*'Unit cost and utilities'!$H$7-'Unit cost and utilities'!$G$14*('Surv-rate CEA'!C247-'Surv-rate CEA'!C248)</f>
        <v>0.13065518969478651</v>
      </c>
      <c r="F250" s="12">
        <f t="shared" si="87"/>
        <v>8.6280595171494168E-2</v>
      </c>
      <c r="G250" s="12">
        <f>'Surv-rate CEA'!G248*'Unit cost and utilities'!$H$4+'Surv-rate CEA'!H248*'Unit cost and utilities'!$H$4+('Surv-rate CEA'!F247-'Surv-rate CEA'!F248)*'Unit cost and utilities'!$G$14</f>
        <v>64.38151037242892</v>
      </c>
      <c r="H250" s="12">
        <f t="shared" si="88"/>
        <v>42.515533029718959</v>
      </c>
      <c r="I250" s="12">
        <f>G250-'Surv-rate CEA'!H248*'Unit cost and utilities'!$H$4-('Surv-rate CEA'!F247-'Surv-rate CEA'!F248)*'Unit cost and utilities'!$G$14</f>
        <v>9.9093423161870309E-2</v>
      </c>
      <c r="J250" s="12">
        <f t="shared" si="89"/>
        <v>6.5438193063432959E-2</v>
      </c>
      <c r="K250" s="12">
        <f>'Surv-rate CEA'!K248*'Unit cost and utilities'!$H$10+'Surv-rate CEA'!J248*'Unit cost and utilities'!$H$10+('Surv-rate CEA'!I247-'Surv-rate CEA'!I248)*'Unit cost and utilities'!$G$14</f>
        <v>38.869923648732446</v>
      </c>
      <c r="L250" s="12">
        <f t="shared" si="90"/>
        <v>25.668480176849751</v>
      </c>
      <c r="M250" s="12">
        <f>K250-'Surv-rate CEA'!J248*'Unit cost and utilities'!$H$10-('Surv-rate CEA'!I247-'Surv-rate CEA'!I248)*'Unit cost and utilities'!$G$14</f>
        <v>0.32120467352650461</v>
      </c>
      <c r="N250" s="12">
        <f t="shared" si="91"/>
        <v>0.21211350630979295</v>
      </c>
      <c r="O250" s="12">
        <f>'Surv-rate CEA'!N248*'Unit cost and utilities'!$H$3+'Surv-rate CEA'!M248*'Unit cost and utilities'!$H$3+('Surv-rate CEA'!L247-'Surv-rate CEA'!L248)*'Unit cost and utilities'!$G$14</f>
        <v>64.38151037242892</v>
      </c>
      <c r="P250" s="12">
        <f t="shared" si="92"/>
        <v>42.515533029718959</v>
      </c>
      <c r="Q250" s="12">
        <f>O250-'Surv-rate CEA'!M248*'Unit cost and utilities'!$H$3-('Surv-rate CEA'!L247-'Surv-rate CEA'!L248)*'Unit cost and utilities'!$G$14</f>
        <v>63.017047037718903</v>
      </c>
      <c r="R250" s="12">
        <f t="shared" si="93"/>
        <v>41.614484178284322</v>
      </c>
      <c r="S250" s="12">
        <f>'Surv-rate CEA'!Q248*'Unit cost and utilities'!$H$11+'Surv-rate CEA'!P248*'Unit cost and utilities'!$H$11+('Surv-rate CEA'!O247-'Surv-rate CEA'!O248)*'Unit cost and utilities'!$G$14</f>
        <v>38.869923648732446</v>
      </c>
      <c r="T250" s="12">
        <f t="shared" si="94"/>
        <v>25.668480176849751</v>
      </c>
      <c r="U250" s="12">
        <f>S250-'Surv-rate CEA'!P248*'Unit cost and utilities'!$H$11-('Surv-rate CEA'!O247-'Surv-rate CEA'!O248)*'Unit cost and utilities'!$G$14</f>
        <v>0.32120467352650461</v>
      </c>
      <c r="V250" s="12">
        <f t="shared" si="95"/>
        <v>0.21211350630979295</v>
      </c>
      <c r="W250" s="12">
        <f>'Surv-rate CEA'!T248*'Unit cost and utilities'!$H$4+'Surv-rate CEA'!S248*'Unit cost and utilities'!$H$4+('Surv-rate CEA'!R247-'Surv-rate CEA'!R248)*'Unit cost and utilities'!$G$14</f>
        <v>64.38151037242892</v>
      </c>
      <c r="X250" s="12">
        <f t="shared" si="96"/>
        <v>42.515533029718959</v>
      </c>
      <c r="Y250" s="12">
        <f>W250-'Surv-rate CEA'!S248*'Unit cost and utilities'!$H$4-('Surv-rate CEA'!R247-'Surv-rate CEA'!R248)*'Unit cost and utilities'!$G$14</f>
        <v>63.017047037718903</v>
      </c>
      <c r="Z250" s="12">
        <f t="shared" si="97"/>
        <v>41.614484178284322</v>
      </c>
      <c r="AA250" s="12">
        <f>'Surv-rate CEA'!W248*'Unit cost and utilities'!$H$6+'Surv-rate CEA'!V248*'Unit cost and utilities'!$H$6+('Surv-rate CEA'!U247-'Surv-rate CEA'!U248)*'Unit cost and utilities'!$G$14</f>
        <v>41.67957112983909</v>
      </c>
      <c r="AB250" s="12">
        <f t="shared" si="98"/>
        <v>27.523883375591915</v>
      </c>
      <c r="AC250" s="12">
        <f>AA250-'Surv-rate CEA'!V248*'Unit cost and utilities'!$H$6-('Surv-rate CEA'!U247-'Surv-rate CEA'!U248)*'Unit cost and utilities'!$G$14</f>
        <v>1.1136676650178428</v>
      </c>
      <c r="AD250" s="12">
        <f t="shared" si="99"/>
        <v>0.73543124605651866</v>
      </c>
      <c r="AE250" s="12">
        <f>'Surv-rate CEA'!Z248*'Unit cost and utilities'!$H$12+'Surv-rate CEA'!Y248*'Unit cost and utilities'!$H$12+('Surv-rate CEA'!X247-'Surv-rate CEA'!X248)*'Unit cost and utilities'!$G$14</f>
        <v>38.869923648732446</v>
      </c>
      <c r="AF250" s="12">
        <f t="shared" si="100"/>
        <v>25.668480176849751</v>
      </c>
      <c r="AG250" s="12">
        <f>AE250-'Surv-rate CEA'!Y248*'Unit cost and utilities'!$H$12-('Surv-rate CEA'!X247-'Surv-rate CEA'!X248)*'Unit cost and utilities'!$G$14</f>
        <v>0.32120467352650461</v>
      </c>
      <c r="AH250" s="12">
        <f t="shared" si="101"/>
        <v>0.21211350630979295</v>
      </c>
      <c r="AI250" s="12">
        <f>'Surv-rate CEA'!AC248*'Unit cost and utilities'!$H$5+'Surv-rate CEA'!AB248*'Unit cost and utilities'!$H$5+('Surv-rate CEA'!AA247-'Surv-rate CEA'!AA248)*'Unit cost and utilities'!$G$14</f>
        <v>66.754119182231818</v>
      </c>
      <c r="AJ250" s="12">
        <f t="shared" si="102"/>
        <v>44.082329577924448</v>
      </c>
      <c r="AK250" s="12">
        <f>AI250-'Surv-rate CEA'!AB248*'Unit cost and utilities'!$H$5-('Surv-rate CEA'!AA247-'Surv-rate CEA'!AA248)*'Unit cost and utilities'!$G$14</f>
        <v>0.57152059703028435</v>
      </c>
      <c r="AL250" s="12">
        <f t="shared" si="103"/>
        <v>0.37741430233068085</v>
      </c>
      <c r="AM250" s="12">
        <f>'Surv-rate CEA'!AF248*'Unit cost and utilities'!$H$9+'Surv-rate CEA'!AE248*'Unit cost and utilities'!$H$9+('Surv-rate CEA'!AD247-'Surv-rate CEA'!AD248)*'Unit cost and utilities'!G257</f>
        <v>69.111440238578112</v>
      </c>
      <c r="AN250" s="12">
        <f t="shared" si="104"/>
        <v>45.639030572557573</v>
      </c>
      <c r="AO250" s="12">
        <f>AM250-'Surv-rate CEA'!AE248*'Unit cost and utilities'!$H$9-('Surv-rate CEA'!AD247-'Surv-rate CEA'!AD248)*'Unit cost and utilities'!G257</f>
        <v>0.84184351996269413</v>
      </c>
      <c r="AP250" s="12">
        <f t="shared" si="105"/>
        <v>0.5559270941577088</v>
      </c>
      <c r="AQ250" s="13">
        <f>'Surv-rate CEA'!AI248*'Unit cost and utilities'!$H$4+'Surv-rate CEA'!AH248*'Unit cost and utilities'!$H$4+('Surv-rate CEA'!AG247-'Surv-rate CEA'!AG248)*'Unit cost and utilities'!$G$14</f>
        <v>64.38151037242892</v>
      </c>
      <c r="AR250" s="12">
        <f t="shared" si="106"/>
        <v>42.515533029718959</v>
      </c>
      <c r="AS250" s="13">
        <f>AQ250-'Surv-rate CEA'!AH248*'Unit cost and utilities'!$H$4-('Surv-rate CEA'!AG247-'Surv-rate CEA'!AG248)*'Unit cost and utilities'!$G$14</f>
        <v>63.017047037718903</v>
      </c>
      <c r="AT250" s="12">
        <f t="shared" si="107"/>
        <v>41.614484178284322</v>
      </c>
      <c r="AU250" s="12">
        <f>'Surv-rate CEA'!AL248*'Unit cost and utilities'!$H$8+'Surv-rate CEA'!AK248*'Unit cost and utilities'!$H$8+('Surv-rate CEA'!AJ247-'Surv-rate CEA'!AJ248)*'Unit cost and utilities'!$G$14</f>
        <v>32.603731500448845</v>
      </c>
      <c r="AV250" s="12">
        <f t="shared" si="108"/>
        <v>21.530483138417331</v>
      </c>
      <c r="AW250" s="12">
        <f>AU250-'Surv-rate CEA'!AK248*'Unit cost and utilities'!$H$8-('Surv-rate CEA'!AJ247-'Surv-rate CEA'!AJ248)*'Unit cost and utilities'!$G$14</f>
        <v>1.272432049893472</v>
      </c>
      <c r="AX250" s="12">
        <f t="shared" si="109"/>
        <v>0.84027427334923455</v>
      </c>
      <c r="AY250" s="12">
        <f>'Surv-rate CEA'!AO248*'Unit cost and utilities'!$H$5+'Surv-rate CEA'!AN248*'Unit cost and utilities'!$H$5+('Surv-rate CEA'!AM247-'Surv-rate CEA'!AM248)*'Unit cost and utilities'!$G$14</f>
        <v>66.754119182231818</v>
      </c>
      <c r="AZ250" s="12">
        <f t="shared" si="110"/>
        <v>44.082329577924448</v>
      </c>
      <c r="BA250" s="12">
        <f>AY250-'Surv-rate CEA'!AN248*'Unit cost and utilities'!$H$5-('Surv-rate CEA'!AM247-'Surv-rate CEA'!AM248)*'Unit cost and utilities'!$G$14</f>
        <v>0.57152059703028435</v>
      </c>
      <c r="BB250" s="12">
        <f t="shared" si="111"/>
        <v>0.37741430233068085</v>
      </c>
    </row>
    <row r="251" spans="1:54">
      <c r="A251" s="12">
        <v>246</v>
      </c>
      <c r="B251" s="12">
        <f t="shared" si="112"/>
        <v>14.095890410958905</v>
      </c>
      <c r="C251" s="12">
        <f>'Surv-rate CEA'!D249*'Unit cost and utilities'!$H$7+'Surv-rate CEA'!E249*'Unit cost and utilities'!$H$7+'Unit cost and utilities'!$G$14*('Surv-rate CEA'!C248-'Surv-rate CEA'!C249)</f>
        <v>43.524700380679754</v>
      </c>
      <c r="D251" s="12">
        <f t="shared" si="86"/>
        <v>28.693509997724668</v>
      </c>
      <c r="E251" s="12">
        <f>C251-'Surv-rate CEA'!E249*'Unit cost and utilities'!$H$7-'Unit cost and utilities'!$G$14*('Surv-rate CEA'!C248-'Surv-rate CEA'!C249)</f>
        <v>0.12802673360129346</v>
      </c>
      <c r="F251" s="12">
        <f t="shared" si="87"/>
        <v>8.440118664654607E-2</v>
      </c>
      <c r="G251" s="12">
        <f>'Surv-rate CEA'!G249*'Unit cost and utilities'!$H$4+'Surv-rate CEA'!H249*'Unit cost and utilities'!$H$4+('Surv-rate CEA'!F248-'Surv-rate CEA'!F249)*'Unit cost and utilities'!$G$14</f>
        <v>63.833590871122603</v>
      </c>
      <c r="H251" s="12">
        <f t="shared" si="88"/>
        <v>42.082076656046517</v>
      </c>
      <c r="I251" s="12">
        <f>G251-'Surv-rate CEA'!H249*'Unit cost and utilities'!$H$4-('Surv-rate CEA'!F248-'Surv-rate CEA'!F249)*'Unit cost and utilities'!$G$14</f>
        <v>9.694391687846915E-2</v>
      </c>
      <c r="J251" s="12">
        <f t="shared" si="89"/>
        <v>6.3909945935106294E-2</v>
      </c>
      <c r="K251" s="12">
        <f>'Surv-rate CEA'!K249*'Unit cost and utilities'!$H$10+'Surv-rate CEA'!J249*'Unit cost and utilities'!$H$10+('Surv-rate CEA'!I248-'Surv-rate CEA'!I249)*'Unit cost and utilities'!$G$14</f>
        <v>38.555103485670053</v>
      </c>
      <c r="L251" s="12">
        <f t="shared" si="90"/>
        <v>25.417320226297335</v>
      </c>
      <c r="M251" s="12">
        <f>K251-'Surv-rate CEA'!J249*'Unit cost and utilities'!$H$10-('Surv-rate CEA'!I248-'Surv-rate CEA'!I249)*'Unit cost and utilities'!$G$14</f>
        <v>0.31513012049651312</v>
      </c>
      <c r="N251" s="12">
        <f t="shared" si="91"/>
        <v>0.20774845510630166</v>
      </c>
      <c r="O251" s="12">
        <f>'Surv-rate CEA'!N249*'Unit cost and utilities'!$H$3+'Surv-rate CEA'!M249*'Unit cost and utilities'!$H$3+('Surv-rate CEA'!L248-'Surv-rate CEA'!L249)*'Unit cost and utilities'!$G$14</f>
        <v>63.833590871122603</v>
      </c>
      <c r="P251" s="12">
        <f t="shared" si="92"/>
        <v>42.082076656046517</v>
      </c>
      <c r="Q251" s="12">
        <f>O251-'Surv-rate CEA'!M249*'Unit cost and utilities'!$H$3-('Surv-rate CEA'!L248-'Surv-rate CEA'!L249)*'Unit cost and utilities'!$G$14</f>
        <v>62.485686607112896</v>
      </c>
      <c r="R251" s="12">
        <f t="shared" si="93"/>
        <v>41.193475375921309</v>
      </c>
      <c r="S251" s="12">
        <f>'Surv-rate CEA'!Q249*'Unit cost and utilities'!$H$11+'Surv-rate CEA'!P249*'Unit cost and utilities'!$H$11+('Surv-rate CEA'!O248-'Surv-rate CEA'!O249)*'Unit cost and utilities'!$G$14</f>
        <v>38.555103485670053</v>
      </c>
      <c r="T251" s="12">
        <f t="shared" si="94"/>
        <v>25.417320226297335</v>
      </c>
      <c r="U251" s="12">
        <f>S251-'Surv-rate CEA'!P249*'Unit cost and utilities'!$H$11-('Surv-rate CEA'!O248-'Surv-rate CEA'!O249)*'Unit cost and utilities'!$G$14</f>
        <v>0.31513012049651312</v>
      </c>
      <c r="V251" s="12">
        <f t="shared" si="95"/>
        <v>0.20774845510630166</v>
      </c>
      <c r="W251" s="12">
        <f>'Surv-rate CEA'!T249*'Unit cost and utilities'!$H$4+'Surv-rate CEA'!S249*'Unit cost and utilities'!$H$4+('Surv-rate CEA'!R248-'Surv-rate CEA'!R249)*'Unit cost and utilities'!$G$14</f>
        <v>63.833590871122603</v>
      </c>
      <c r="X251" s="12">
        <f t="shared" si="96"/>
        <v>42.082076656046517</v>
      </c>
      <c r="Y251" s="12">
        <f>W251-'Surv-rate CEA'!S249*'Unit cost and utilities'!$H$4-('Surv-rate CEA'!R248-'Surv-rate CEA'!R249)*'Unit cost and utilities'!$G$14</f>
        <v>62.485686607112896</v>
      </c>
      <c r="Z251" s="12">
        <f t="shared" si="97"/>
        <v>41.193475375921309</v>
      </c>
      <c r="AA251" s="12">
        <f>'Surv-rate CEA'!W249*'Unit cost and utilities'!$H$6+'Surv-rate CEA'!V249*'Unit cost and utilities'!$H$6+('Surv-rate CEA'!U248-'Surv-rate CEA'!U249)*'Unit cost and utilities'!$G$14</f>
        <v>41.345598648967105</v>
      </c>
      <c r="AB251" s="12">
        <f t="shared" si="98"/>
        <v>27.256944627300868</v>
      </c>
      <c r="AC251" s="12">
        <f>AA251-'Surv-rate CEA'!V249*'Unit cost and utilities'!$H$6-('Surv-rate CEA'!U248-'Surv-rate CEA'!U249)*'Unit cost and utilities'!$G$14</f>
        <v>1.0945588254827654</v>
      </c>
      <c r="AD251" s="12">
        <f t="shared" si="99"/>
        <v>0.72158416548293303</v>
      </c>
      <c r="AE251" s="12">
        <f>'Surv-rate CEA'!Z249*'Unit cost and utilities'!$H$12+'Surv-rate CEA'!Y249*'Unit cost and utilities'!$H$12+('Surv-rate CEA'!X248-'Surv-rate CEA'!X249)*'Unit cost and utilities'!$G$14</f>
        <v>38.555103485670053</v>
      </c>
      <c r="AF251" s="12">
        <f t="shared" si="100"/>
        <v>25.417320226297335</v>
      </c>
      <c r="AG251" s="12">
        <f>AE251-'Surv-rate CEA'!Y249*'Unit cost and utilities'!$H$12-('Surv-rate CEA'!X248-'Surv-rate CEA'!X249)*'Unit cost and utilities'!$G$14</f>
        <v>0.31513012049651312</v>
      </c>
      <c r="AH251" s="12">
        <f t="shared" si="101"/>
        <v>0.20774845510630166</v>
      </c>
      <c r="AI251" s="12">
        <f>'Surv-rate CEA'!AC249*'Unit cost and utilities'!$H$5+'Surv-rate CEA'!AB249*'Unit cost and utilities'!$H$5+('Surv-rate CEA'!AA248-'Surv-rate CEA'!AA249)*'Unit cost and utilities'!$G$14</f>
        <v>66.189981410381733</v>
      </c>
      <c r="AJ251" s="12">
        <f t="shared" si="102"/>
        <v>43.635519067031808</v>
      </c>
      <c r="AK251" s="12">
        <f>AI251-'Surv-rate CEA'!AB249*'Unit cost and utilities'!$H$5-('Surv-rate CEA'!AA248-'Surv-rate CEA'!AA249)*'Unit cost and utilities'!$G$14</f>
        <v>0.5604347634760336</v>
      </c>
      <c r="AL251" s="12">
        <f t="shared" si="103"/>
        <v>0.36946470276014071</v>
      </c>
      <c r="AM251" s="12">
        <f>'Surv-rate CEA'!AF249*'Unit cost and utilities'!$H$9+'Surv-rate CEA'!AE249*'Unit cost and utilities'!$H$9+('Surv-rate CEA'!AD248-'Surv-rate CEA'!AD249)*'Unit cost and utilities'!G258</f>
        <v>68.614867423921282</v>
      </c>
      <c r="AN251" s="12">
        <f t="shared" si="104"/>
        <v>45.234116885380608</v>
      </c>
      <c r="AO251" s="12">
        <f>AM251-'Surv-rate CEA'!AE249*'Unit cost and utilities'!$H$9-('Surv-rate CEA'!AD248-'Surv-rate CEA'!AD249)*'Unit cost and utilities'!G258</f>
        <v>0.8270583453040814</v>
      </c>
      <c r="AP251" s="12">
        <f t="shared" si="105"/>
        <v>0.54523538800093296</v>
      </c>
      <c r="AQ251" s="13">
        <f>'Surv-rate CEA'!AI249*'Unit cost and utilities'!$H$4+'Surv-rate CEA'!AH249*'Unit cost and utilities'!$H$4+('Surv-rate CEA'!AG248-'Surv-rate CEA'!AG249)*'Unit cost and utilities'!$G$14</f>
        <v>63.833590871122603</v>
      </c>
      <c r="AR251" s="12">
        <f t="shared" si="106"/>
        <v>42.082076656046517</v>
      </c>
      <c r="AS251" s="13">
        <f>AQ251-'Surv-rate CEA'!AH249*'Unit cost and utilities'!$H$4-('Surv-rate CEA'!AG248-'Surv-rate CEA'!AG249)*'Unit cost and utilities'!$G$14</f>
        <v>62.485686607112896</v>
      </c>
      <c r="AT251" s="12">
        <f t="shared" si="107"/>
        <v>41.193475375921309</v>
      </c>
      <c r="AU251" s="12">
        <f>'Surv-rate CEA'!AL249*'Unit cost and utilities'!$H$8+'Surv-rate CEA'!AK249*'Unit cost and utilities'!$H$8+('Surv-rate CEA'!AJ248-'Surv-rate CEA'!AJ249)*'Unit cost and utilities'!$G$14</f>
        <v>32.332679360984002</v>
      </c>
      <c r="AV251" s="12">
        <f t="shared" si="108"/>
        <v>21.315208384741357</v>
      </c>
      <c r="AW251" s="12">
        <f>AU251-'Surv-rate CEA'!AK249*'Unit cost and utilities'!$H$8-('Surv-rate CEA'!AJ248-'Surv-rate CEA'!AJ249)*'Unit cost and utilities'!$G$14</f>
        <v>1.2508468920500109</v>
      </c>
      <c r="AX251" s="12">
        <f t="shared" si="109"/>
        <v>0.82461653931549195</v>
      </c>
      <c r="AY251" s="12">
        <f>'Surv-rate CEA'!AO249*'Unit cost and utilities'!$H$5+'Surv-rate CEA'!AN249*'Unit cost and utilities'!$H$5+('Surv-rate CEA'!AM248-'Surv-rate CEA'!AM249)*'Unit cost and utilities'!$G$14</f>
        <v>66.189981410381733</v>
      </c>
      <c r="AZ251" s="12">
        <f t="shared" si="110"/>
        <v>43.635519067031808</v>
      </c>
      <c r="BA251" s="12">
        <f>AY251-'Surv-rate CEA'!AN249*'Unit cost and utilities'!$H$5-('Surv-rate CEA'!AM248-'Surv-rate CEA'!AM249)*'Unit cost and utilities'!$G$14</f>
        <v>0.5604347634760336</v>
      </c>
      <c r="BB251" s="12">
        <f t="shared" si="111"/>
        <v>0.36946470276014071</v>
      </c>
    </row>
    <row r="252" spans="1:54">
      <c r="A252" s="12">
        <v>247</v>
      </c>
      <c r="B252" s="12">
        <f t="shared" si="112"/>
        <v>14.153424657534247</v>
      </c>
      <c r="C252" s="12">
        <f>'Surv-rate CEA'!D250*'Unit cost and utilities'!$H$7+'Surv-rate CEA'!E250*'Unit cost and utilities'!$H$7+'Unit cost and utilities'!$G$14*('Surv-rate CEA'!C249-'Surv-rate CEA'!C250)</f>
        <v>43.179736234955278</v>
      </c>
      <c r="D252" s="12">
        <f t="shared" si="86"/>
        <v>28.417724030138643</v>
      </c>
      <c r="E252" s="12">
        <f>C252-'Surv-rate CEA'!E250*'Unit cost and utilities'!$H$7-'Unit cost and utilities'!$G$14*('Surv-rate CEA'!C249-'Surv-rate CEA'!C250)</f>
        <v>0.12545814271885325</v>
      </c>
      <c r="F252" s="12">
        <f t="shared" si="87"/>
        <v>8.2567314856174509E-2</v>
      </c>
      <c r="G252" s="12">
        <f>'Surv-rate CEA'!G250*'Unit cost and utilities'!$H$4+'Surv-rate CEA'!H250*'Unit cost and utilities'!$H$4+('Surv-rate CEA'!F249-'Surv-rate CEA'!F250)*'Unit cost and utilities'!$G$14</f>
        <v>63.291936323465933</v>
      </c>
      <c r="H252" s="12">
        <f t="shared" si="88"/>
        <v>41.654093716240268</v>
      </c>
      <c r="I252" s="12">
        <f>G252-'Surv-rate CEA'!H250*'Unit cost and utilities'!$H$4-('Surv-rate CEA'!F249-'Surv-rate CEA'!F250)*'Unit cost and utilities'!$G$14</f>
        <v>9.4846862719485614E-2</v>
      </c>
      <c r="J252" s="12">
        <f t="shared" si="89"/>
        <v>6.2421223585540024E-2</v>
      </c>
      <c r="K252" s="12">
        <f>'Surv-rate CEA'!K250*'Unit cost and utilities'!$H$10+'Surv-rate CEA'!J250*'Unit cost and utilities'!$H$10+('Surv-rate CEA'!I249-'Surv-rate CEA'!I250)*'Unit cost and utilities'!$G$14</f>
        <v>38.243745202264549</v>
      </c>
      <c r="L252" s="12">
        <f t="shared" si="90"/>
        <v>25.169218059213055</v>
      </c>
      <c r="M252" s="12">
        <f>K252-'Surv-rate CEA'!J250*'Unit cost and utilities'!$H$10-('Surv-rate CEA'!I249-'Surv-rate CEA'!I250)*'Unit cost and utilities'!$G$14</f>
        <v>0.3091863184491308</v>
      </c>
      <c r="N252" s="12">
        <f t="shared" si="91"/>
        <v>0.2034836763191975</v>
      </c>
      <c r="O252" s="12">
        <f>'Surv-rate CEA'!N250*'Unit cost and utilities'!$H$3+'Surv-rate CEA'!M250*'Unit cost and utilities'!$H$3+('Surv-rate CEA'!L249-'Surv-rate CEA'!L250)*'Unit cost and utilities'!$G$14</f>
        <v>63.291936323465933</v>
      </c>
      <c r="P252" s="12">
        <f t="shared" si="92"/>
        <v>41.654093716240268</v>
      </c>
      <c r="Q252" s="12">
        <f>O252-'Surv-rate CEA'!M250*'Unit cost and utilities'!$H$3-('Surv-rate CEA'!L249-'Surv-rate CEA'!L250)*'Unit cost and utilities'!$G$14</f>
        <v>61.96033021374312</v>
      </c>
      <c r="R252" s="12">
        <f t="shared" si="93"/>
        <v>40.777728591241754</v>
      </c>
      <c r="S252" s="12">
        <f>'Surv-rate CEA'!Q250*'Unit cost and utilities'!$H$11+'Surv-rate CEA'!P250*'Unit cost and utilities'!$H$11+('Surv-rate CEA'!O249-'Surv-rate CEA'!O250)*'Unit cost and utilities'!$G$14</f>
        <v>38.243745202264549</v>
      </c>
      <c r="T252" s="12">
        <f t="shared" si="94"/>
        <v>25.169218059213055</v>
      </c>
      <c r="U252" s="12">
        <f>S252-'Surv-rate CEA'!P250*'Unit cost and utilities'!$H$11-('Surv-rate CEA'!O249-'Surv-rate CEA'!O250)*'Unit cost and utilities'!$G$14</f>
        <v>0.3091863184491308</v>
      </c>
      <c r="V252" s="12">
        <f t="shared" si="95"/>
        <v>0.2034836763191975</v>
      </c>
      <c r="W252" s="12">
        <f>'Surv-rate CEA'!T250*'Unit cost and utilities'!$H$4+'Surv-rate CEA'!S250*'Unit cost and utilities'!$H$4+('Surv-rate CEA'!R249-'Surv-rate CEA'!R250)*'Unit cost and utilities'!$G$14</f>
        <v>63.291936323465933</v>
      </c>
      <c r="X252" s="12">
        <f t="shared" si="96"/>
        <v>41.654093716240268</v>
      </c>
      <c r="Y252" s="12">
        <f>W252-'Surv-rate CEA'!S250*'Unit cost and utilities'!$H$4-('Surv-rate CEA'!R249-'Surv-rate CEA'!R250)*'Unit cost and utilities'!$G$14</f>
        <v>61.96033021374312</v>
      </c>
      <c r="Z252" s="12">
        <f t="shared" si="97"/>
        <v>40.777728591241754</v>
      </c>
      <c r="AA252" s="12">
        <f>'Surv-rate CEA'!W250*'Unit cost and utilities'!$H$6+'Surv-rate CEA'!V250*'Unit cost and utilities'!$H$6+('Surv-rate CEA'!U249-'Surv-rate CEA'!U250)*'Unit cost and utilities'!$G$14</f>
        <v>41.015266024957349</v>
      </c>
      <c r="AB252" s="12">
        <f t="shared" si="98"/>
        <v>26.993229059523614</v>
      </c>
      <c r="AC252" s="12">
        <f>AA252-'Surv-rate CEA'!V250*'Unit cost and utilities'!$H$6-('Surv-rate CEA'!U249-'Surv-rate CEA'!U250)*'Unit cost and utilities'!$G$14</f>
        <v>1.075826303015925</v>
      </c>
      <c r="AD252" s="12">
        <f t="shared" si="99"/>
        <v>0.70802968357925022</v>
      </c>
      <c r="AE252" s="12">
        <f>'Surv-rate CEA'!Z250*'Unit cost and utilities'!$H$12+'Surv-rate CEA'!Y250*'Unit cost and utilities'!$H$12+('Surv-rate CEA'!X249-'Surv-rate CEA'!X250)*'Unit cost and utilities'!$G$14</f>
        <v>38.243745202264549</v>
      </c>
      <c r="AF252" s="12">
        <f t="shared" si="100"/>
        <v>25.169218059213055</v>
      </c>
      <c r="AG252" s="12">
        <f>AE252-'Surv-rate CEA'!Y250*'Unit cost and utilities'!$H$12-('Surv-rate CEA'!X249-'Surv-rate CEA'!X250)*'Unit cost and utilities'!$G$14</f>
        <v>0.3091863184491308</v>
      </c>
      <c r="AH252" s="12">
        <f t="shared" si="101"/>
        <v>0.2034836763191975</v>
      </c>
      <c r="AI252" s="12">
        <f>'Surv-rate CEA'!AC250*'Unit cost and utilities'!$H$5+'Surv-rate CEA'!AB250*'Unit cost and utilities'!$H$5+('Surv-rate CEA'!AA249-'Surv-rate CEA'!AA250)*'Unit cost and utilities'!$G$14</f>
        <v>65.6322566753947</v>
      </c>
      <c r="AJ252" s="12">
        <f t="shared" si="102"/>
        <v>43.19432030635523</v>
      </c>
      <c r="AK252" s="12">
        <f>AI252-'Surv-rate CEA'!AB250*'Unit cost and utilities'!$H$5-('Surv-rate CEA'!AA249-'Surv-rate CEA'!AA250)*'Unit cost and utilities'!$G$14</f>
        <v>0.54959313711309621</v>
      </c>
      <c r="AL252" s="12">
        <f t="shared" si="103"/>
        <v>0.36170174857841608</v>
      </c>
      <c r="AM252" s="12">
        <f>'Surv-rate CEA'!AF250*'Unit cost and utilities'!$H$9+'Surv-rate CEA'!AE250*'Unit cost and utilities'!$H$9+('Surv-rate CEA'!AD249-'Surv-rate CEA'!AD250)*'Unit cost and utilities'!G259</f>
        <v>68.123218789671512</v>
      </c>
      <c r="AN252" s="12">
        <f t="shared" si="104"/>
        <v>44.833688216058775</v>
      </c>
      <c r="AO252" s="12">
        <f>AM252-'Surv-rate CEA'!AE250*'Unit cost and utilities'!$H$9-('Surv-rate CEA'!AD249-'Surv-rate CEA'!AD250)*'Unit cost and utilities'!G259</f>
        <v>0.81257060375151013</v>
      </c>
      <c r="AP252" s="12">
        <f t="shared" si="105"/>
        <v>0.53477415996164368</v>
      </c>
      <c r="AQ252" s="13">
        <f>'Surv-rate CEA'!AI250*'Unit cost and utilities'!$H$4+'Surv-rate CEA'!AH250*'Unit cost and utilities'!$H$4+('Surv-rate CEA'!AG249-'Surv-rate CEA'!AG250)*'Unit cost and utilities'!$G$14</f>
        <v>63.291936323465933</v>
      </c>
      <c r="AR252" s="12">
        <f t="shared" si="106"/>
        <v>41.654093716240268</v>
      </c>
      <c r="AS252" s="13">
        <f>AQ252-'Surv-rate CEA'!AH250*'Unit cost and utilities'!$H$4-('Surv-rate CEA'!AG249-'Surv-rate CEA'!AG250)*'Unit cost and utilities'!$G$14</f>
        <v>61.96033021374312</v>
      </c>
      <c r="AT252" s="12">
        <f t="shared" si="107"/>
        <v>40.777728591241754</v>
      </c>
      <c r="AU252" s="12">
        <f>'Surv-rate CEA'!AL250*'Unit cost and utilities'!$H$8+'Surv-rate CEA'!AK250*'Unit cost and utilities'!$H$8+('Surv-rate CEA'!AJ249-'Surv-rate CEA'!AJ250)*'Unit cost and utilities'!$G$14</f>
        <v>32.064673186575817</v>
      </c>
      <c r="AV252" s="12">
        <f t="shared" si="108"/>
        <v>21.102607685571048</v>
      </c>
      <c r="AW252" s="12">
        <f>AU252-'Surv-rate CEA'!AK250*'Unit cost and utilities'!$H$8-('Surv-rate CEA'!AJ249-'Surv-rate CEA'!AJ250)*'Unit cost and utilities'!$G$14</f>
        <v>1.2296824071368275</v>
      </c>
      <c r="AX252" s="12">
        <f t="shared" si="109"/>
        <v>0.80928644632252578</v>
      </c>
      <c r="AY252" s="12">
        <f>'Surv-rate CEA'!AO250*'Unit cost and utilities'!$H$5+'Surv-rate CEA'!AN250*'Unit cost and utilities'!$H$5+('Surv-rate CEA'!AM249-'Surv-rate CEA'!AM250)*'Unit cost and utilities'!$G$14</f>
        <v>65.6322566753947</v>
      </c>
      <c r="AZ252" s="12">
        <f t="shared" si="110"/>
        <v>43.19432030635523</v>
      </c>
      <c r="BA252" s="12">
        <f>AY252-'Surv-rate CEA'!AN250*'Unit cost and utilities'!$H$5-('Surv-rate CEA'!AM249-'Surv-rate CEA'!AM250)*'Unit cost and utilities'!$G$14</f>
        <v>0.54959313711309621</v>
      </c>
      <c r="BB252" s="12">
        <f t="shared" si="111"/>
        <v>0.36170174857841608</v>
      </c>
    </row>
    <row r="253" spans="1:54">
      <c r="A253" s="12">
        <v>248</v>
      </c>
      <c r="B253" s="12">
        <f t="shared" si="112"/>
        <v>14.210958904109589</v>
      </c>
      <c r="C253" s="12">
        <f>'Surv-rate CEA'!D251*'Unit cost and utilities'!$H$7+'Surv-rate CEA'!E251*'Unit cost and utilities'!$H$7+'Unit cost and utilities'!$G$14*('Surv-rate CEA'!C250-'Surv-rate CEA'!C251)</f>
        <v>42.838495150256882</v>
      </c>
      <c r="D253" s="12">
        <f t="shared" si="86"/>
        <v>28.145238527795581</v>
      </c>
      <c r="E253" s="12">
        <f>C253-'Surv-rate CEA'!E251*'Unit cost and utilities'!$H$7-'Unit cost and utilities'!$G$14*('Surv-rate CEA'!C250-'Surv-rate CEA'!C251)</f>
        <v>0.12294788893064235</v>
      </c>
      <c r="F253" s="12">
        <f t="shared" si="87"/>
        <v>8.0777759543243344E-2</v>
      </c>
      <c r="G253" s="12">
        <f>'Surv-rate CEA'!G251*'Unit cost and utilities'!$H$4+'Surv-rate CEA'!H251*'Unit cost and utilities'!$H$4+('Surv-rate CEA'!F250-'Surv-rate CEA'!F251)*'Unit cost and utilities'!$G$14</f>
        <v>62.756455712168417</v>
      </c>
      <c r="H253" s="12">
        <f t="shared" si="88"/>
        <v>41.231500055795678</v>
      </c>
      <c r="I253" s="12">
        <f>G253-'Surv-rate CEA'!H251*'Unit cost and utilities'!$H$4-('Surv-rate CEA'!F250-'Surv-rate CEA'!F251)*'Unit cost and utilities'!$G$14</f>
        <v>9.2800834161625545E-2</v>
      </c>
      <c r="J253" s="12">
        <f t="shared" si="89"/>
        <v>6.09709002124387E-2</v>
      </c>
      <c r="K253" s="12">
        <f>'Surv-rate CEA'!K251*'Unit cost and utilities'!$H$10+'Surv-rate CEA'!J251*'Unit cost and utilities'!$H$10+('Surv-rate CEA'!I250-'Surv-rate CEA'!I251)*'Unit cost and utilities'!$G$14</f>
        <v>37.935800070532963</v>
      </c>
      <c r="L253" s="12">
        <f t="shared" si="90"/>
        <v>24.924128123149348</v>
      </c>
      <c r="M253" s="12">
        <f>K253-'Surv-rate CEA'!J251*'Unit cost and utilities'!$H$10-('Surv-rate CEA'!I250-'Surv-rate CEA'!I251)*'Unit cost and utilities'!$G$14</f>
        <v>0.30337009867265063</v>
      </c>
      <c r="N253" s="12">
        <f t="shared" si="91"/>
        <v>0.19931661369975626</v>
      </c>
      <c r="O253" s="12">
        <f>'Surv-rate CEA'!N251*'Unit cost and utilities'!$H$3+'Surv-rate CEA'!M251*'Unit cost and utilities'!$H$3+('Surv-rate CEA'!L250-'Surv-rate CEA'!L251)*'Unit cost and utilities'!$G$14</f>
        <v>62.756455712168417</v>
      </c>
      <c r="P253" s="12">
        <f t="shared" si="92"/>
        <v>41.231500055795678</v>
      </c>
      <c r="Q253" s="12">
        <f>O253-'Surv-rate CEA'!M251*'Unit cost and utilities'!$H$3-('Surv-rate CEA'!L250-'Surv-rate CEA'!L251)*'Unit cost and utilities'!$G$14</f>
        <v>61.440891948283792</v>
      </c>
      <c r="R253" s="12">
        <f t="shared" si="93"/>
        <v>40.367164000031231</v>
      </c>
      <c r="S253" s="12">
        <f>'Surv-rate CEA'!Q251*'Unit cost and utilities'!$H$11+'Surv-rate CEA'!P251*'Unit cost and utilities'!$H$11+('Surv-rate CEA'!O250-'Surv-rate CEA'!O251)*'Unit cost and utilities'!$G$14</f>
        <v>37.935800070532963</v>
      </c>
      <c r="T253" s="12">
        <f t="shared" si="94"/>
        <v>24.924128123149348</v>
      </c>
      <c r="U253" s="12">
        <f>S253-'Surv-rate CEA'!P251*'Unit cost and utilities'!$H$11-('Surv-rate CEA'!O250-'Surv-rate CEA'!O251)*'Unit cost and utilities'!$G$14</f>
        <v>0.30337009867265063</v>
      </c>
      <c r="V253" s="12">
        <f t="shared" si="95"/>
        <v>0.19931661369975626</v>
      </c>
      <c r="W253" s="12">
        <f>'Surv-rate CEA'!T251*'Unit cost and utilities'!$H$4+'Surv-rate CEA'!S251*'Unit cost and utilities'!$H$4+('Surv-rate CEA'!R250-'Surv-rate CEA'!R251)*'Unit cost and utilities'!$G$14</f>
        <v>62.756455712168417</v>
      </c>
      <c r="X253" s="12">
        <f t="shared" si="96"/>
        <v>41.231500055795678</v>
      </c>
      <c r="Y253" s="12">
        <f>W253-'Surv-rate CEA'!S251*'Unit cost and utilities'!$H$4-('Surv-rate CEA'!R250-'Surv-rate CEA'!R251)*'Unit cost and utilities'!$G$14</f>
        <v>61.440891948283792</v>
      </c>
      <c r="Z253" s="12">
        <f t="shared" si="97"/>
        <v>40.367164000031231</v>
      </c>
      <c r="AA253" s="12">
        <f>'Surv-rate CEA'!W251*'Unit cost and utilities'!$H$6+'Surv-rate CEA'!V251*'Unit cost and utilities'!$H$6+('Surv-rate CEA'!U250-'Surv-rate CEA'!U251)*'Unit cost and utilities'!$G$14</f>
        <v>40.688522414329967</v>
      </c>
      <c r="AB253" s="12">
        <f t="shared" si="98"/>
        <v>26.732689014357373</v>
      </c>
      <c r="AC253" s="12">
        <f>AA253-'Surv-rate CEA'!V251*'Unit cost and utilities'!$H$6-('Surv-rate CEA'!U250-'Surv-rate CEA'!U251)*'Unit cost and utilities'!$G$14</f>
        <v>1.057461692666869</v>
      </c>
      <c r="AD253" s="12">
        <f t="shared" si="99"/>
        <v>0.69476090300844795</v>
      </c>
      <c r="AE253" s="12">
        <f>'Surv-rate CEA'!Z251*'Unit cost and utilities'!$H$12+'Surv-rate CEA'!Y251*'Unit cost and utilities'!$H$12+('Surv-rate CEA'!X250-'Surv-rate CEA'!X251)*'Unit cost and utilities'!$G$14</f>
        <v>37.935800070532963</v>
      </c>
      <c r="AF253" s="12">
        <f t="shared" si="100"/>
        <v>24.924128123149348</v>
      </c>
      <c r="AG253" s="12">
        <f>AE253-'Surv-rate CEA'!Y251*'Unit cost and utilities'!$H$12-('Surv-rate CEA'!X250-'Surv-rate CEA'!X251)*'Unit cost and utilities'!$G$14</f>
        <v>0.30337009867265063</v>
      </c>
      <c r="AH253" s="12">
        <f t="shared" si="101"/>
        <v>0.19931661369975626</v>
      </c>
      <c r="AI253" s="12">
        <f>'Surv-rate CEA'!AC251*'Unit cost and utilities'!$H$5+'Surv-rate CEA'!AB251*'Unit cost and utilities'!$H$5+('Surv-rate CEA'!AA250-'Surv-rate CEA'!AA251)*'Unit cost and utilities'!$G$14</f>
        <v>65.080852267883913</v>
      </c>
      <c r="AJ253" s="12">
        <f t="shared" si="102"/>
        <v>42.758647432572914</v>
      </c>
      <c r="AK253" s="12">
        <f>AI253-'Surv-rate CEA'!AB251*'Unit cost and utilities'!$H$5-('Surv-rate CEA'!AA250-'Surv-rate CEA'!AA251)*'Unit cost and utilities'!$G$14</f>
        <v>0.53898967240302276</v>
      </c>
      <c r="AL253" s="12">
        <f t="shared" si="103"/>
        <v>0.35412058338166219</v>
      </c>
      <c r="AM253" s="12">
        <f>'Surv-rate CEA'!AF251*'Unit cost and utilities'!$H$9+'Surv-rate CEA'!AE251*'Unit cost and utilities'!$H$9+('Surv-rate CEA'!AD250-'Surv-rate CEA'!AD251)*'Unit cost and utilities'!G260</f>
        <v>67.636431093230954</v>
      </c>
      <c r="AN253" s="12">
        <f t="shared" si="104"/>
        <v>44.437683434273936</v>
      </c>
      <c r="AO253" s="12">
        <f>AM253-'Surv-rate CEA'!AE251*'Unit cost and utilities'!$H$9-('Surv-rate CEA'!AD250-'Surv-rate CEA'!AD251)*'Unit cost and utilities'!G260</f>
        <v>0.79837352108408766</v>
      </c>
      <c r="AP253" s="12">
        <f t="shared" si="105"/>
        <v>0.52453787432010046</v>
      </c>
      <c r="AQ253" s="13">
        <f>'Surv-rate CEA'!AI251*'Unit cost and utilities'!$H$4+'Surv-rate CEA'!AH251*'Unit cost and utilities'!$H$4+('Surv-rate CEA'!AG250-'Surv-rate CEA'!AG251)*'Unit cost and utilities'!$G$14</f>
        <v>62.756455712168417</v>
      </c>
      <c r="AR253" s="12">
        <f t="shared" si="106"/>
        <v>41.231500055795678</v>
      </c>
      <c r="AS253" s="13">
        <f>AQ253-'Surv-rate CEA'!AH251*'Unit cost and utilities'!$H$4-('Surv-rate CEA'!AG250-'Surv-rate CEA'!AG251)*'Unit cost and utilities'!$G$14</f>
        <v>61.440891948283792</v>
      </c>
      <c r="AT253" s="12">
        <f t="shared" si="107"/>
        <v>40.367164000031231</v>
      </c>
      <c r="AU253" s="12">
        <f>'Surv-rate CEA'!AL251*'Unit cost and utilities'!$H$8+'Surv-rate CEA'!AK251*'Unit cost and utilities'!$H$8+('Surv-rate CEA'!AJ250-'Surv-rate CEA'!AJ251)*'Unit cost and utilities'!$G$14</f>
        <v>31.799669300732127</v>
      </c>
      <c r="AV253" s="12">
        <f t="shared" si="108"/>
        <v>20.892640472893856</v>
      </c>
      <c r="AW253" s="12">
        <f>AU253-'Surv-rate CEA'!AK251*'Unit cost and utilities'!$H$8-('Surv-rate CEA'!AJ250-'Surv-rate CEA'!AJ251)*'Unit cost and utilities'!$G$14</f>
        <v>1.2089292891168744</v>
      </c>
      <c r="AX253" s="12">
        <f t="shared" si="109"/>
        <v>0.79427634154951721</v>
      </c>
      <c r="AY253" s="12">
        <f>'Surv-rate CEA'!AO251*'Unit cost and utilities'!$H$5+'Surv-rate CEA'!AN251*'Unit cost and utilities'!$H$5+('Surv-rate CEA'!AM250-'Surv-rate CEA'!AM251)*'Unit cost and utilities'!$G$14</f>
        <v>65.080852267883913</v>
      </c>
      <c r="AZ253" s="12">
        <f t="shared" si="110"/>
        <v>42.758647432572914</v>
      </c>
      <c r="BA253" s="12">
        <f>AY253-'Surv-rate CEA'!AN251*'Unit cost and utilities'!$H$5-('Surv-rate CEA'!AM250-'Surv-rate CEA'!AM251)*'Unit cost and utilities'!$G$14</f>
        <v>0.53898967240302276</v>
      </c>
      <c r="BB253" s="12">
        <f t="shared" si="111"/>
        <v>0.35412058338166219</v>
      </c>
    </row>
    <row r="254" spans="1:54">
      <c r="A254" s="12">
        <v>249</v>
      </c>
      <c r="B254" s="12">
        <f t="shared" si="112"/>
        <v>14.268493150684931</v>
      </c>
      <c r="C254" s="12">
        <f>'Surv-rate CEA'!D252*'Unit cost and utilities'!$H$7+'Surv-rate CEA'!E252*'Unit cost and utilities'!$H$7+'Unit cost and utilities'!$G$14*('Surv-rate CEA'!C251-'Surv-rate CEA'!C252)</f>
        <v>42.500925584346881</v>
      </c>
      <c r="D254" s="12">
        <f t="shared" si="86"/>
        <v>27.876005108172802</v>
      </c>
      <c r="E254" s="12">
        <f>C254-'Surv-rate CEA'!E252*'Unit cost and utilities'!$H$7-'Unit cost and utilities'!$G$14*('Surv-rate CEA'!C251-'Surv-rate CEA'!C252)</f>
        <v>0.12049448744613245</v>
      </c>
      <c r="F254" s="12">
        <f t="shared" si="87"/>
        <v>7.9031336409109615E-2</v>
      </c>
      <c r="G254" s="12">
        <f>'Surv-rate CEA'!G252*'Unit cost and utilities'!$H$4+'Surv-rate CEA'!H252*'Unit cost and utilities'!$H$4+('Surv-rate CEA'!F251-'Surv-rate CEA'!F252)*'Unit cost and utilities'!$G$14</f>
        <v>62.227059634178325</v>
      </c>
      <c r="H254" s="12">
        <f t="shared" si="88"/>
        <v>40.814213064286733</v>
      </c>
      <c r="I254" s="12">
        <f>G254-'Surv-rate CEA'!H252*'Unit cost and utilities'!$H$4-('Surv-rate CEA'!F251-'Surv-rate CEA'!F252)*'Unit cost and utilities'!$G$14</f>
        <v>9.0804447563450408E-2</v>
      </c>
      <c r="J254" s="12">
        <f t="shared" si="89"/>
        <v>5.9557885135937363E-2</v>
      </c>
      <c r="K254" s="12">
        <f>'Surv-rate CEA'!K252*'Unit cost and utilities'!$H$10+'Surv-rate CEA'!J252*'Unit cost and utilities'!$H$10+('Surv-rate CEA'!I251-'Surv-rate CEA'!I252)*'Unit cost and utilities'!$G$14</f>
        <v>37.631220204264316</v>
      </c>
      <c r="L254" s="12">
        <f t="shared" si="90"/>
        <v>24.682005679123328</v>
      </c>
      <c r="M254" s="12">
        <f>K254-'Surv-rate CEA'!J252*'Unit cost and utilities'!$H$10-('Surv-rate CEA'!I251-'Surv-rate CEA'!I252)*'Unit cost and utilities'!$G$14</f>
        <v>0.29767837809390829</v>
      </c>
      <c r="N254" s="12">
        <f t="shared" si="91"/>
        <v>0.19524478288996538</v>
      </c>
      <c r="O254" s="12">
        <f>'Surv-rate CEA'!N252*'Unit cost and utilities'!$H$3+'Surv-rate CEA'!M252*'Unit cost and utilities'!$H$3+('Surv-rate CEA'!L251-'Surv-rate CEA'!L252)*'Unit cost and utilities'!$G$14</f>
        <v>62.227059634178325</v>
      </c>
      <c r="P254" s="12">
        <f t="shared" si="92"/>
        <v>40.814213064286733</v>
      </c>
      <c r="Q254" s="12">
        <f>O254-'Surv-rate CEA'!M252*'Unit cost and utilities'!$H$3-('Surv-rate CEA'!L251-'Surv-rate CEA'!L252)*'Unit cost and utilities'!$G$14</f>
        <v>60.927287395738929</v>
      </c>
      <c r="R254" s="12">
        <f t="shared" si="93"/>
        <v>39.961703217500187</v>
      </c>
      <c r="S254" s="12">
        <f>'Surv-rate CEA'!Q252*'Unit cost and utilities'!$H$11+'Surv-rate CEA'!P252*'Unit cost and utilities'!$H$11+('Surv-rate CEA'!O251-'Surv-rate CEA'!O252)*'Unit cost and utilities'!$G$14</f>
        <v>37.631220204264316</v>
      </c>
      <c r="T254" s="12">
        <f t="shared" si="94"/>
        <v>24.682005679123328</v>
      </c>
      <c r="U254" s="12">
        <f>S254-'Surv-rate CEA'!P252*'Unit cost and utilities'!$H$11-('Surv-rate CEA'!O251-'Surv-rate CEA'!O252)*'Unit cost and utilities'!$G$14</f>
        <v>0.29767837809390829</v>
      </c>
      <c r="V254" s="12">
        <f t="shared" si="95"/>
        <v>0.19524478288996538</v>
      </c>
      <c r="W254" s="12">
        <f>'Surv-rate CEA'!T252*'Unit cost and utilities'!$H$4+'Surv-rate CEA'!S252*'Unit cost and utilities'!$H$4+('Surv-rate CEA'!R251-'Surv-rate CEA'!R252)*'Unit cost and utilities'!$G$14</f>
        <v>62.227059634178325</v>
      </c>
      <c r="X254" s="12">
        <f t="shared" si="96"/>
        <v>40.814213064286733</v>
      </c>
      <c r="Y254" s="12">
        <f>W254-'Surv-rate CEA'!S252*'Unit cost and utilities'!$H$4-('Surv-rate CEA'!R251-'Surv-rate CEA'!R252)*'Unit cost and utilities'!$G$14</f>
        <v>60.927287395738929</v>
      </c>
      <c r="Z254" s="12">
        <f t="shared" si="97"/>
        <v>39.961703217500187</v>
      </c>
      <c r="AA254" s="12">
        <f>'Surv-rate CEA'!W252*'Unit cost and utilities'!$H$6+'Surv-rate CEA'!V252*'Unit cost and utilities'!$H$6+('Surv-rate CEA'!U251-'Surv-rate CEA'!U252)*'Unit cost and utilities'!$G$14</f>
        <v>40.365317846128796</v>
      </c>
      <c r="AB254" s="12">
        <f t="shared" si="98"/>
        <v>26.475277679273081</v>
      </c>
      <c r="AC254" s="12">
        <f>AA254-'Surv-rate CEA'!V252*'Unit cost and utilities'!$H$6-('Surv-rate CEA'!U251-'Surv-rate CEA'!U252)*'Unit cost and utilities'!$G$14</f>
        <v>1.0394568001501012</v>
      </c>
      <c r="AD254" s="12">
        <f t="shared" si="99"/>
        <v>0.68177110668340413</v>
      </c>
      <c r="AE254" s="12">
        <f>'Surv-rate CEA'!Z252*'Unit cost and utilities'!$H$12+'Surv-rate CEA'!Y252*'Unit cost and utilities'!$H$12+('Surv-rate CEA'!X251-'Surv-rate CEA'!X252)*'Unit cost and utilities'!$G$14</f>
        <v>37.631220204264316</v>
      </c>
      <c r="AF254" s="12">
        <f t="shared" si="100"/>
        <v>24.682005679123328</v>
      </c>
      <c r="AG254" s="12">
        <f>AE254-'Surv-rate CEA'!Y252*'Unit cost and utilities'!$H$12-('Surv-rate CEA'!X251-'Surv-rate CEA'!X252)*'Unit cost and utilities'!$G$14</f>
        <v>0.29767837809390829</v>
      </c>
      <c r="AH254" s="12">
        <f t="shared" si="101"/>
        <v>0.19524478288996538</v>
      </c>
      <c r="AI254" s="12">
        <f>'Surv-rate CEA'!AC252*'Unit cost and utilities'!$H$5+'Surv-rate CEA'!AB252*'Unit cost and utilities'!$H$5+('Surv-rate CEA'!AA251-'Surv-rate CEA'!AA252)*'Unit cost and utilities'!$G$14</f>
        <v>64.535677115652163</v>
      </c>
      <c r="AJ254" s="12">
        <f t="shared" si="102"/>
        <v>42.328416150962184</v>
      </c>
      <c r="AK254" s="12">
        <f>AI254-'Surv-rate CEA'!AB252*'Unit cost and utilities'!$H$5-('Surv-rate CEA'!AA251-'Surv-rate CEA'!AA252)*'Unit cost and utilities'!$G$14</f>
        <v>0.5286184904356801</v>
      </c>
      <c r="AL254" s="12">
        <f t="shared" si="103"/>
        <v>0.34671648998361598</v>
      </c>
      <c r="AM254" s="12">
        <f>'Surv-rate CEA'!AF252*'Unit cost and utilities'!$H$9+'Surv-rate CEA'!AE252*'Unit cost and utilities'!$H$9+('Surv-rate CEA'!AD251-'Surv-rate CEA'!AD252)*'Unit cost and utilities'!G261</f>
        <v>67.154442097581139</v>
      </c>
      <c r="AN254" s="12">
        <f t="shared" si="104"/>
        <v>44.046042414618015</v>
      </c>
      <c r="AO254" s="12">
        <f>AM254-'Surv-rate CEA'!AE252*'Unit cost and utilities'!$H$9-('Surv-rate CEA'!AD251-'Surv-rate CEA'!AD252)*'Unit cost and utilities'!G261</f>
        <v>0.78446049596519174</v>
      </c>
      <c r="AP254" s="12">
        <f t="shared" si="105"/>
        <v>0.51452114258752324</v>
      </c>
      <c r="AQ254" s="13">
        <f>'Surv-rate CEA'!AI252*'Unit cost and utilities'!$H$4+'Surv-rate CEA'!AH252*'Unit cost and utilities'!$H$4+('Surv-rate CEA'!AG251-'Surv-rate CEA'!AG252)*'Unit cost and utilities'!$G$14</f>
        <v>62.227059634178325</v>
      </c>
      <c r="AR254" s="12">
        <f t="shared" si="106"/>
        <v>40.814213064286733</v>
      </c>
      <c r="AS254" s="13">
        <f>AQ254-'Surv-rate CEA'!AH252*'Unit cost and utilities'!$H$4-('Surv-rate CEA'!AG251-'Surv-rate CEA'!AG252)*'Unit cost and utilities'!$G$14</f>
        <v>60.927287395738929</v>
      </c>
      <c r="AT254" s="12">
        <f t="shared" si="107"/>
        <v>39.961703217500187</v>
      </c>
      <c r="AU254" s="12">
        <f>'Surv-rate CEA'!AL252*'Unit cost and utilities'!$H$8+'Surv-rate CEA'!AK252*'Unit cost and utilities'!$H$8+('Surv-rate CEA'!AJ251-'Surv-rate CEA'!AJ252)*'Unit cost and utilities'!$G$14</f>
        <v>31.537624793843452</v>
      </c>
      <c r="AV254" s="12">
        <f t="shared" si="108"/>
        <v>20.685266915142343</v>
      </c>
      <c r="AW254" s="12">
        <f>AU254-'Surv-rate CEA'!AK252*'Unit cost and utilities'!$H$8-('Surv-rate CEA'!AJ251-'Surv-rate CEA'!AJ252)*'Unit cost and utilities'!$G$14</f>
        <v>1.1885784631485492</v>
      </c>
      <c r="AX254" s="12">
        <f t="shared" si="109"/>
        <v>0.77957877045378932</v>
      </c>
      <c r="AY254" s="12">
        <f>'Surv-rate CEA'!AO252*'Unit cost and utilities'!$H$5+'Surv-rate CEA'!AN252*'Unit cost and utilities'!$H$5+('Surv-rate CEA'!AM251-'Surv-rate CEA'!AM252)*'Unit cost and utilities'!$G$14</f>
        <v>64.535677115652163</v>
      </c>
      <c r="AZ254" s="12">
        <f t="shared" si="110"/>
        <v>42.328416150962184</v>
      </c>
      <c r="BA254" s="12">
        <f>AY254-'Surv-rate CEA'!AN252*'Unit cost and utilities'!$H$5-('Surv-rate CEA'!AM251-'Surv-rate CEA'!AM252)*'Unit cost and utilities'!$G$14</f>
        <v>0.5286184904356801</v>
      </c>
      <c r="BB254" s="12">
        <f t="shared" si="111"/>
        <v>0.34671648998361598</v>
      </c>
    </row>
    <row r="255" spans="1:54">
      <c r="A255" s="12">
        <v>250</v>
      </c>
      <c r="B255" s="12">
        <f t="shared" si="112"/>
        <v>14.326027397260274</v>
      </c>
      <c r="C255" s="12">
        <f>'Surv-rate CEA'!D253*'Unit cost and utilities'!$H$7+'Surv-rate CEA'!E253*'Unit cost and utilities'!$H$7+'Unit cost and utilities'!$G$14*('Surv-rate CEA'!C252-'Surv-rate CEA'!C253)</f>
        <v>42.166976872108826</v>
      </c>
      <c r="D255" s="12">
        <f t="shared" si="86"/>
        <v>27.609976239909432</v>
      </c>
      <c r="E255" s="12">
        <f>C255-'Surv-rate CEA'!E253*'Unit cost and utilities'!$H$7-'Unit cost and utilities'!$G$14*('Surv-rate CEA'!C252-'Surv-rate CEA'!C253)</f>
        <v>0.11809649544733958</v>
      </c>
      <c r="F255" s="12">
        <f t="shared" si="87"/>
        <v>7.7326895954790531E-2</v>
      </c>
      <c r="G255" s="12">
        <f>'Surv-rate CEA'!G253*'Unit cost and utilities'!$H$4+'Surv-rate CEA'!H253*'Unit cost and utilities'!$H$4+('Surv-rate CEA'!F252-'Surv-rate CEA'!F253)*'Unit cost and utilities'!$G$14</f>
        <v>61.703660266786287</v>
      </c>
      <c r="H255" s="12">
        <f t="shared" si="88"/>
        <v>40.402151642231587</v>
      </c>
      <c r="I255" s="12">
        <f>G255-'Surv-rate CEA'!H253*'Unit cost and utilities'!$H$4-('Surv-rate CEA'!F252-'Surv-rate CEA'!F253)*'Unit cost and utilities'!$G$14</f>
        <v>8.885636075555392E-2</v>
      </c>
      <c r="J255" s="12">
        <f t="shared" si="89"/>
        <v>5.8181121607710141E-2</v>
      </c>
      <c r="K255" s="12">
        <f>'Surv-rate CEA'!K253*'Unit cost and utilities'!$H$10+'Surv-rate CEA'!J253*'Unit cost and utilities'!$H$10+('Surv-rate CEA'!I252-'Surv-rate CEA'!I253)*'Unit cost and utilities'!$G$14</f>
        <v>37.32995854176874</v>
      </c>
      <c r="L255" s="12">
        <f t="shared" si="90"/>
        <v>24.442806784585443</v>
      </c>
      <c r="M255" s="12">
        <f>K255-'Surv-rate CEA'!J253*'Unit cost and utilities'!$H$10-('Surv-rate CEA'!I252-'Surv-rate CEA'!I253)*'Unit cost and utilities'!$G$14</f>
        <v>0.29210815671838541</v>
      </c>
      <c r="N255" s="12">
        <f t="shared" si="91"/>
        <v>0.1912657692046448</v>
      </c>
      <c r="O255" s="12">
        <f>'Surv-rate CEA'!N253*'Unit cost and utilities'!$H$3+'Surv-rate CEA'!M253*'Unit cost and utilities'!$H$3+('Surv-rate CEA'!L252-'Surv-rate CEA'!L253)*'Unit cost and utilities'!$G$14</f>
        <v>61.703660266786287</v>
      </c>
      <c r="P255" s="12">
        <f t="shared" si="92"/>
        <v>40.402151642231587</v>
      </c>
      <c r="Q255" s="12">
        <f>O255-'Surv-rate CEA'!M253*'Unit cost and utilities'!$H$3-('Surv-rate CEA'!L252-'Surv-rate CEA'!L253)*'Unit cost and utilities'!$G$14</f>
        <v>60.419433604779407</v>
      </c>
      <c r="R255" s="12">
        <f t="shared" si="93"/>
        <v>39.561269268040768</v>
      </c>
      <c r="S255" s="12">
        <f>'Surv-rate CEA'!Q253*'Unit cost and utilities'!$H$11+'Surv-rate CEA'!P253*'Unit cost and utilities'!$H$11+('Surv-rate CEA'!O252-'Surv-rate CEA'!O253)*'Unit cost and utilities'!$G$14</f>
        <v>37.32995854176874</v>
      </c>
      <c r="T255" s="12">
        <f t="shared" si="94"/>
        <v>24.442806784585443</v>
      </c>
      <c r="U255" s="12">
        <f>S255-'Surv-rate CEA'!P253*'Unit cost and utilities'!$H$11-('Surv-rate CEA'!O252-'Surv-rate CEA'!O253)*'Unit cost and utilities'!$G$14</f>
        <v>0.29210815671838541</v>
      </c>
      <c r="V255" s="12">
        <f t="shared" si="95"/>
        <v>0.1912657692046448</v>
      </c>
      <c r="W255" s="12">
        <f>'Surv-rate CEA'!T253*'Unit cost and utilities'!$H$4+'Surv-rate CEA'!S253*'Unit cost and utilities'!$H$4+('Surv-rate CEA'!R252-'Surv-rate CEA'!R253)*'Unit cost and utilities'!$G$14</f>
        <v>61.703660266786287</v>
      </c>
      <c r="X255" s="12">
        <f t="shared" si="96"/>
        <v>40.402151642231587</v>
      </c>
      <c r="Y255" s="12">
        <f>W255-'Surv-rate CEA'!S253*'Unit cost and utilities'!$H$4-('Surv-rate CEA'!R252-'Surv-rate CEA'!R253)*'Unit cost and utilities'!$G$14</f>
        <v>60.419433604779407</v>
      </c>
      <c r="Z255" s="12">
        <f t="shared" si="97"/>
        <v>39.561269268040768</v>
      </c>
      <c r="AA255" s="12">
        <f>'Surv-rate CEA'!W253*'Unit cost and utilities'!$H$6+'Surv-rate CEA'!V253*'Unit cost and utilities'!$H$6+('Surv-rate CEA'!U252-'Surv-rate CEA'!U253)*'Unit cost and utilities'!$G$14</f>
        <v>40.045603204035224</v>
      </c>
      <c r="AB255" s="12">
        <f t="shared" si="98"/>
        <v>26.220949069450281</v>
      </c>
      <c r="AC255" s="12">
        <f>AA255-'Surv-rate CEA'!V253*'Unit cost and utilities'!$H$6-('Surv-rate CEA'!U252-'Surv-rate CEA'!U253)*'Unit cost and utilities'!$G$14</f>
        <v>1.0218036359745861</v>
      </c>
      <c r="AD255" s="12">
        <f t="shared" si="99"/>
        <v>0.66905375257698596</v>
      </c>
      <c r="AE255" s="12">
        <f>'Surv-rate CEA'!Z253*'Unit cost and utilities'!$H$12+'Surv-rate CEA'!Y253*'Unit cost and utilities'!$H$12+('Surv-rate CEA'!X252-'Surv-rate CEA'!X253)*'Unit cost and utilities'!$G$14</f>
        <v>37.32995854176874</v>
      </c>
      <c r="AF255" s="12">
        <f t="shared" si="100"/>
        <v>24.442806784585443</v>
      </c>
      <c r="AG255" s="12">
        <f>AE255-'Surv-rate CEA'!Y253*'Unit cost and utilities'!$H$12-('Surv-rate CEA'!X252-'Surv-rate CEA'!X253)*'Unit cost and utilities'!$G$14</f>
        <v>0.29210815671838541</v>
      </c>
      <c r="AH255" s="12">
        <f t="shared" si="101"/>
        <v>0.1912657692046448</v>
      </c>
      <c r="AI255" s="12">
        <f>'Surv-rate CEA'!AC253*'Unit cost and utilities'!$H$5+'Surv-rate CEA'!AB253*'Unit cost and utilities'!$H$5+('Surv-rate CEA'!AA252-'Surv-rate CEA'!AA253)*'Unit cost and utilities'!$G$14</f>
        <v>63.996641749446923</v>
      </c>
      <c r="AJ255" s="12">
        <f t="shared" si="102"/>
        <v>41.903543701871698</v>
      </c>
      <c r="AK255" s="12">
        <f>AI255-'Surv-rate CEA'!AB253*'Unit cost and utilities'!$H$5-('Surv-rate CEA'!AA252-'Surv-rate CEA'!AA253)*'Unit cost and utilities'!$G$14</f>
        <v>0.51847387385710553</v>
      </c>
      <c r="AL255" s="12">
        <f t="shared" si="103"/>
        <v>0.33948488604306643</v>
      </c>
      <c r="AM255" s="12">
        <f>'Surv-rate CEA'!AF253*'Unit cost and utilities'!$H$9+'Surv-rate CEA'!AE253*'Unit cost and utilities'!$H$9+('Surv-rate CEA'!AD252-'Surv-rate CEA'!AD253)*'Unit cost and utilities'!G262</f>
        <v>66.677190552139592</v>
      </c>
      <c r="AN255" s="12">
        <f t="shared" si="104"/>
        <v>43.658706017081826</v>
      </c>
      <c r="AO255" s="12">
        <f>AM255-'Surv-rate CEA'!AE253*'Unit cost and utilities'!$H$9-('Surv-rate CEA'!AD252-'Surv-rate CEA'!AD253)*'Unit cost and utilities'!G262</f>
        <v>0.77082509504272423</v>
      </c>
      <c r="AP255" s="12">
        <f t="shared" si="105"/>
        <v>0.50471871919593891</v>
      </c>
      <c r="AQ255" s="13">
        <f>'Surv-rate CEA'!AI253*'Unit cost and utilities'!$H$4+'Surv-rate CEA'!AH253*'Unit cost and utilities'!$H$4+('Surv-rate CEA'!AG252-'Surv-rate CEA'!AG253)*'Unit cost and utilities'!$G$14</f>
        <v>61.703660266786287</v>
      </c>
      <c r="AR255" s="12">
        <f t="shared" si="106"/>
        <v>40.402151642231587</v>
      </c>
      <c r="AS255" s="13">
        <f>AQ255-'Surv-rate CEA'!AH253*'Unit cost and utilities'!$H$4-('Surv-rate CEA'!AG252-'Surv-rate CEA'!AG253)*'Unit cost and utilities'!$G$14</f>
        <v>60.419433604779407</v>
      </c>
      <c r="AT255" s="12">
        <f t="shared" si="107"/>
        <v>39.561269268040768</v>
      </c>
      <c r="AU255" s="12">
        <f>'Surv-rate CEA'!AL253*'Unit cost and utilities'!$H$8+'Surv-rate CEA'!AK253*'Unit cost and utilities'!$H$8+('Surv-rate CEA'!AJ252-'Surv-rate CEA'!AJ253)*'Unit cost and utilities'!$G$14</f>
        <v>31.278497507200736</v>
      </c>
      <c r="AV255" s="12">
        <f t="shared" si="108"/>
        <v>20.480447901521305</v>
      </c>
      <c r="AW255" s="12">
        <f>AU255-'Surv-rate CEA'!AK253*'Unit cost and utilities'!$H$8-('Surv-rate CEA'!AJ252-'Surv-rate CEA'!AJ253)*'Unit cost and utilities'!$G$14</f>
        <v>1.1686210791953313</v>
      </c>
      <c r="AX255" s="12">
        <f t="shared" si="109"/>
        <v>0.76518647110749749</v>
      </c>
      <c r="AY255" s="12">
        <f>'Surv-rate CEA'!AO253*'Unit cost and utilities'!$H$5+'Surv-rate CEA'!AN253*'Unit cost and utilities'!$H$5+('Surv-rate CEA'!AM252-'Surv-rate CEA'!AM253)*'Unit cost and utilities'!$G$14</f>
        <v>63.996641749446923</v>
      </c>
      <c r="AZ255" s="12">
        <f t="shared" si="110"/>
        <v>41.903543701871698</v>
      </c>
      <c r="BA255" s="12">
        <f>AY255-'Surv-rate CEA'!AN253*'Unit cost and utilities'!$H$5-('Surv-rate CEA'!AM252-'Surv-rate CEA'!AM253)*'Unit cost and utilities'!$G$14</f>
        <v>0.51847387385710553</v>
      </c>
      <c r="BB255" s="12">
        <f t="shared" si="111"/>
        <v>0.33948488604306643</v>
      </c>
    </row>
    <row r="256" spans="1:54">
      <c r="A256" s="12">
        <v>251</v>
      </c>
      <c r="B256" s="12">
        <f t="shared" si="112"/>
        <v>14.383561643835616</v>
      </c>
      <c r="C256" s="12">
        <f>'Surv-rate CEA'!D254*'Unit cost and utilities'!$H$7+'Surv-rate CEA'!E254*'Unit cost and utilities'!$H$7+'Unit cost and utilities'!$G$14*('Surv-rate CEA'!C253-'Surv-rate CEA'!C254)</f>
        <v>41.836599207806664</v>
      </c>
      <c r="D256" s="12">
        <f t="shared" si="86"/>
        <v>27.347105225224425</v>
      </c>
      <c r="E256" s="12">
        <f>C256-'Surv-rate CEA'!E254*'Unit cost and utilities'!$H$7-'Unit cost and utilities'!$G$14*('Surv-rate CEA'!C253-'Surv-rate CEA'!C254)</f>
        <v>0.11575251078082571</v>
      </c>
      <c r="F256" s="12">
        <f t="shared" si="87"/>
        <v>7.5663322362408636E-2</v>
      </c>
      <c r="G256" s="12">
        <f>'Surv-rate CEA'!G254*'Unit cost and utilities'!$H$4+'Surv-rate CEA'!H254*'Unit cost and utilities'!$H$4+('Surv-rate CEA'!F253-'Surv-rate CEA'!F254)*'Unit cost and utilities'!$G$14</f>
        <v>61.186171334494091</v>
      </c>
      <c r="H256" s="12">
        <f t="shared" si="88"/>
        <v>39.995236168736945</v>
      </c>
      <c r="I256" s="12">
        <f>G256-'Surv-rate CEA'!H254*'Unit cost and utilities'!$H$4-('Surv-rate CEA'!F253-'Surv-rate CEA'!F254)*'Unit cost and utilities'!$G$14</f>
        <v>8.6955271671420364E-2</v>
      </c>
      <c r="J256" s="12">
        <f t="shared" si="89"/>
        <v>5.6839585657396878E-2</v>
      </c>
      <c r="K256" s="12">
        <f>'Surv-rate CEA'!K254*'Unit cost and utilities'!$H$10+'Surv-rate CEA'!J254*'Unit cost and utilities'!$H$10+('Surv-rate CEA'!I253-'Surv-rate CEA'!I254)*'Unit cost and utilities'!$G$14</f>
        <v>37.031968828955463</v>
      </c>
      <c r="L256" s="12">
        <f t="shared" si="90"/>
        <v>24.206488276745596</v>
      </c>
      <c r="M256" s="12">
        <f>K256-'Surv-rate CEA'!J254*'Unit cost and utilities'!$H$10-('Surv-rate CEA'!I253-'Surv-rate CEA'!I254)*'Unit cost and utilities'!$G$14</f>
        <v>0.28665651515569102</v>
      </c>
      <c r="N256" s="12">
        <f t="shared" si="91"/>
        <v>0.1873772254891127</v>
      </c>
      <c r="O256" s="12">
        <f>'Surv-rate CEA'!N254*'Unit cost and utilities'!$H$3+'Surv-rate CEA'!M254*'Unit cost and utilities'!$H$3+('Surv-rate CEA'!L253-'Surv-rate CEA'!L254)*'Unit cost and utilities'!$G$14</f>
        <v>61.186171334494091</v>
      </c>
      <c r="P256" s="12">
        <f t="shared" si="92"/>
        <v>39.995236168736945</v>
      </c>
      <c r="Q256" s="12">
        <f>O256-'Surv-rate CEA'!M254*'Unit cost and utilities'!$H$3-('Surv-rate CEA'!L253-'Surv-rate CEA'!L254)*'Unit cost and utilities'!$G$14</f>
        <v>59.917249057826346</v>
      </c>
      <c r="R256" s="12">
        <f t="shared" si="93"/>
        <v>39.165786555724686</v>
      </c>
      <c r="S256" s="12">
        <f>'Surv-rate CEA'!Q254*'Unit cost and utilities'!$H$11+'Surv-rate CEA'!P254*'Unit cost and utilities'!$H$11+('Surv-rate CEA'!O253-'Surv-rate CEA'!O254)*'Unit cost and utilities'!$G$14</f>
        <v>37.031968828955463</v>
      </c>
      <c r="T256" s="12">
        <f t="shared" si="94"/>
        <v>24.206488276745596</v>
      </c>
      <c r="U256" s="12">
        <f>S256-'Surv-rate CEA'!P254*'Unit cost and utilities'!$H$11-('Surv-rate CEA'!O253-'Surv-rate CEA'!O254)*'Unit cost and utilities'!$G$14</f>
        <v>0.28665651515569102</v>
      </c>
      <c r="V256" s="12">
        <f t="shared" si="95"/>
        <v>0.1873772254891127</v>
      </c>
      <c r="W256" s="12">
        <f>'Surv-rate CEA'!T254*'Unit cost and utilities'!$H$4+'Surv-rate CEA'!S254*'Unit cost and utilities'!$H$4+('Surv-rate CEA'!R253-'Surv-rate CEA'!R254)*'Unit cost and utilities'!$G$14</f>
        <v>61.186171334494091</v>
      </c>
      <c r="X256" s="12">
        <f t="shared" si="96"/>
        <v>39.995236168736945</v>
      </c>
      <c r="Y256" s="12">
        <f>W256-'Surv-rate CEA'!S254*'Unit cost and utilities'!$H$4-('Surv-rate CEA'!R253-'Surv-rate CEA'!R254)*'Unit cost and utilities'!$G$14</f>
        <v>59.917249057826346</v>
      </c>
      <c r="Z256" s="12">
        <f t="shared" si="97"/>
        <v>39.165786555724686</v>
      </c>
      <c r="AA256" s="12">
        <f>'Surv-rate CEA'!W254*'Unit cost and utilities'!$H$6+'Surv-rate CEA'!V254*'Unit cost and utilities'!$H$6+('Surv-rate CEA'!U253-'Surv-rate CEA'!U254)*'Unit cost and utilities'!$G$14</f>
        <v>39.729330209010804</v>
      </c>
      <c r="AB256" s="12">
        <f t="shared" si="98"/>
        <v>25.96965801060545</v>
      </c>
      <c r="AC256" s="12">
        <f>AA256-'Surv-rate CEA'!V254*'Unit cost and utilities'!$H$6-('Surv-rate CEA'!U253-'Surv-rate CEA'!U254)*'Unit cost and utilities'!$G$14</f>
        <v>1.0044944097537125</v>
      </c>
      <c r="AD256" s="12">
        <f t="shared" si="99"/>
        <v>0.65660246869584471</v>
      </c>
      <c r="AE256" s="12">
        <f>'Surv-rate CEA'!Z254*'Unit cost and utilities'!$H$12+'Surv-rate CEA'!Y254*'Unit cost and utilities'!$H$12+('Surv-rate CEA'!X253-'Surv-rate CEA'!X254)*'Unit cost and utilities'!$G$14</f>
        <v>37.031968828955463</v>
      </c>
      <c r="AF256" s="12">
        <f t="shared" si="100"/>
        <v>24.206488276745596</v>
      </c>
      <c r="AG256" s="12">
        <f>AE256-'Surv-rate CEA'!Y254*'Unit cost and utilities'!$H$12-('Surv-rate CEA'!X253-'Surv-rate CEA'!X254)*'Unit cost and utilities'!$G$14</f>
        <v>0.28665651515569102</v>
      </c>
      <c r="AH256" s="12">
        <f t="shared" si="101"/>
        <v>0.1873772254891127</v>
      </c>
      <c r="AI256" s="12">
        <f>'Surv-rate CEA'!AC254*'Unit cost and utilities'!$H$5+'Surv-rate CEA'!AB254*'Unit cost and utilities'!$H$5+('Surv-rate CEA'!AA253-'Surv-rate CEA'!AA254)*'Unit cost and utilities'!$G$14</f>
        <v>63.463658269463494</v>
      </c>
      <c r="AJ256" s="12">
        <f t="shared" si="102"/>
        <v>41.483948827964277</v>
      </c>
      <c r="AK256" s="12">
        <f>AI256-'Surv-rate CEA'!AB254*'Unit cost and utilities'!$H$5-('Surv-rate CEA'!AA253-'Surv-rate CEA'!AA254)*'Unit cost and utilities'!$G$14</f>
        <v>0.50855026196609199</v>
      </c>
      <c r="AL256" s="12">
        <f t="shared" si="103"/>
        <v>0.3324213198406209</v>
      </c>
      <c r="AM256" s="12">
        <f>'Surv-rate CEA'!AF254*'Unit cost and utilities'!$H$9+'Surv-rate CEA'!AE254*'Unit cost and utilities'!$H$9+('Surv-rate CEA'!AD253-'Surv-rate CEA'!AD254)*'Unit cost and utilities'!G263</f>
        <v>66.204616174031059</v>
      </c>
      <c r="AN256" s="12">
        <f t="shared" si="104"/>
        <v>43.275616067975818</v>
      </c>
      <c r="AO256" s="12">
        <f>AM256-'Surv-rate CEA'!AE254*'Unit cost and utilities'!$H$9-('Surv-rate CEA'!AD253-'Surv-rate CEA'!AD254)*'Unit cost and utilities'!G263</f>
        <v>0.75746104820360927</v>
      </c>
      <c r="AP256" s="12">
        <f t="shared" si="105"/>
        <v>0.49512549732693417</v>
      </c>
      <c r="AQ256" s="13">
        <f>'Surv-rate CEA'!AI254*'Unit cost and utilities'!$H$4+'Surv-rate CEA'!AH254*'Unit cost and utilities'!$H$4+('Surv-rate CEA'!AG253-'Surv-rate CEA'!AG254)*'Unit cost and utilities'!$G$14</f>
        <v>61.186171334494091</v>
      </c>
      <c r="AR256" s="12">
        <f t="shared" si="106"/>
        <v>39.995236168736945</v>
      </c>
      <c r="AS256" s="13">
        <f>AQ256-'Surv-rate CEA'!AH254*'Unit cost and utilities'!$H$4-('Surv-rate CEA'!AG253-'Surv-rate CEA'!AG254)*'Unit cost and utilities'!$G$14</f>
        <v>59.917249057826346</v>
      </c>
      <c r="AT256" s="12">
        <f t="shared" si="107"/>
        <v>39.165786555724686</v>
      </c>
      <c r="AU256" s="12">
        <f>'Surv-rate CEA'!AL254*'Unit cost and utilities'!$H$8+'Surv-rate CEA'!AK254*'Unit cost and utilities'!$H$8+('Surv-rate CEA'!AJ253-'Surv-rate CEA'!AJ254)*'Unit cost and utilities'!$G$14</f>
        <v>31.022246017383548</v>
      </c>
      <c r="AV256" s="12">
        <f t="shared" si="108"/>
        <v>20.278145026708639</v>
      </c>
      <c r="AW256" s="12">
        <f>AU256-'Surv-rate CEA'!AK254*'Unit cost and utilities'!$H$8-('Surv-rate CEA'!AJ253-'Surv-rate CEA'!AJ254)*'Unit cost and utilities'!$G$14</f>
        <v>1.1490485058312438</v>
      </c>
      <c r="AX256" s="12">
        <f t="shared" si="109"/>
        <v>0.75109236871218732</v>
      </c>
      <c r="AY256" s="12">
        <f>'Surv-rate CEA'!AO254*'Unit cost and utilities'!$H$5+'Surv-rate CEA'!AN254*'Unit cost and utilities'!$H$5+('Surv-rate CEA'!AM253-'Surv-rate CEA'!AM254)*'Unit cost and utilities'!$G$14</f>
        <v>63.463658269463494</v>
      </c>
      <c r="AZ256" s="12">
        <f t="shared" si="110"/>
        <v>41.483948827964277</v>
      </c>
      <c r="BA256" s="12">
        <f>AY256-'Surv-rate CEA'!AN254*'Unit cost and utilities'!$H$5-('Surv-rate CEA'!AM253-'Surv-rate CEA'!AM254)*'Unit cost and utilities'!$G$14</f>
        <v>0.50855026196609199</v>
      </c>
      <c r="BB256" s="12">
        <f t="shared" si="111"/>
        <v>0.3324213198406209</v>
      </c>
    </row>
    <row r="257" spans="1:54">
      <c r="A257" s="12">
        <v>252</v>
      </c>
      <c r="B257" s="12">
        <f t="shared" si="112"/>
        <v>14.441095890410958</v>
      </c>
      <c r="C257" s="12">
        <f>'Surv-rate CEA'!D255*'Unit cost and utilities'!$H$7+'Surv-rate CEA'!E255*'Unit cost and utilities'!$H$7+'Unit cost and utilities'!$G$14*('Surv-rate CEA'!C254-'Surv-rate CEA'!C255)</f>
        <v>41.509743627664363</v>
      </c>
      <c r="D257" s="12">
        <f t="shared" si="86"/>
        <v>27.087346182690553</v>
      </c>
      <c r="E257" s="12">
        <f>C257-'Surv-rate CEA'!E255*'Unit cost and utilities'!$H$7-'Unit cost and utilities'!$G$14*('Surv-rate CEA'!C254-'Surv-rate CEA'!C255)</f>
        <v>0.11346117069545381</v>
      </c>
      <c r="F257" s="12">
        <f t="shared" si="87"/>
        <v>7.4039532416501019E-2</v>
      </c>
      <c r="G257" s="12">
        <f>'Surv-rate CEA'!G255*'Unit cost and utilities'!$H$4+'Surv-rate CEA'!H255*'Unit cost and utilities'!$H$4+('Surv-rate CEA'!F254-'Surv-rate CEA'!F255)*'Unit cost and utilities'!$G$14</f>
        <v>60.674508076707049</v>
      </c>
      <c r="H257" s="12">
        <f t="shared" si="88"/>
        <v>39.593388469951712</v>
      </c>
      <c r="I257" s="12">
        <f>G257-'Surv-rate CEA'!H255*'Unit cost and utilities'!$H$4-('Surv-rate CEA'!F254-'Surv-rate CEA'!F255)*'Unit cost and utilities'!$G$14</f>
        <v>8.5099917036867145E-2</v>
      </c>
      <c r="J257" s="12">
        <f t="shared" si="89"/>
        <v>5.5532284987652891E-2</v>
      </c>
      <c r="K257" s="12">
        <f>'Surv-rate CEA'!K255*'Unit cost and utilities'!$H$10+'Surv-rate CEA'!J255*'Unit cost and utilities'!$H$10+('Surv-rate CEA'!I254-'Surv-rate CEA'!I255)*'Unit cost and utilities'!$G$14</f>
        <v>36.737205602857337</v>
      </c>
      <c r="L257" s="12">
        <f t="shared" si="90"/>
        <v>23.973007756330198</v>
      </c>
      <c r="M257" s="12">
        <f>K257-'Surv-rate CEA'!J255*'Unit cost and utilities'!$H$10-('Surv-rate CEA'!I254-'Surv-rate CEA'!I255)*'Unit cost and utilities'!$G$14</f>
        <v>0.2813206122240135</v>
      </c>
      <c r="N257" s="12">
        <f t="shared" si="91"/>
        <v>0.18357687004744025</v>
      </c>
      <c r="O257" s="12">
        <f>'Surv-rate CEA'!N255*'Unit cost and utilities'!$H$3+'Surv-rate CEA'!M255*'Unit cost and utilities'!$H$3+('Surv-rate CEA'!L254-'Surv-rate CEA'!L255)*'Unit cost and utilities'!$G$14</f>
        <v>60.674508076707049</v>
      </c>
      <c r="P257" s="12">
        <f t="shared" si="92"/>
        <v>39.593388469951712</v>
      </c>
      <c r="Q257" s="12">
        <f>O257-'Surv-rate CEA'!M255*'Unit cost and utilities'!$H$3-('Surv-rate CEA'!L254-'Surv-rate CEA'!L255)*'Unit cost and utilities'!$G$14</f>
        <v>59.42065364183577</v>
      </c>
      <c r="R257" s="12">
        <f t="shared" si="93"/>
        <v>38.775180835505495</v>
      </c>
      <c r="S257" s="12">
        <f>'Surv-rate CEA'!Q255*'Unit cost and utilities'!$H$11+'Surv-rate CEA'!P255*'Unit cost and utilities'!$H$11+('Surv-rate CEA'!O254-'Surv-rate CEA'!O255)*'Unit cost and utilities'!$G$14</f>
        <v>36.737205602857337</v>
      </c>
      <c r="T257" s="12">
        <f t="shared" si="94"/>
        <v>23.973007756330198</v>
      </c>
      <c r="U257" s="12">
        <f>S257-'Surv-rate CEA'!P255*'Unit cost and utilities'!$H$11-('Surv-rate CEA'!O254-'Surv-rate CEA'!O255)*'Unit cost and utilities'!$G$14</f>
        <v>0.2813206122240135</v>
      </c>
      <c r="V257" s="12">
        <f t="shared" si="95"/>
        <v>0.18357687004744025</v>
      </c>
      <c r="W257" s="12">
        <f>'Surv-rate CEA'!T255*'Unit cost and utilities'!$H$4+'Surv-rate CEA'!S255*'Unit cost and utilities'!$H$4+('Surv-rate CEA'!R254-'Surv-rate CEA'!R255)*'Unit cost and utilities'!$G$14</f>
        <v>60.674508076707049</v>
      </c>
      <c r="X257" s="12">
        <f t="shared" si="96"/>
        <v>39.593388469951712</v>
      </c>
      <c r="Y257" s="12">
        <f>W257-'Surv-rate CEA'!S255*'Unit cost and utilities'!$H$4-('Surv-rate CEA'!R254-'Surv-rate CEA'!R255)*'Unit cost and utilities'!$G$14</f>
        <v>59.42065364183577</v>
      </c>
      <c r="Z257" s="12">
        <f t="shared" si="97"/>
        <v>38.775180835505495</v>
      </c>
      <c r="AA257" s="12">
        <f>'Surv-rate CEA'!W255*'Unit cost and utilities'!$H$6+'Surv-rate CEA'!V255*'Unit cost and utilities'!$H$6+('Surv-rate CEA'!U254-'Surv-rate CEA'!U255)*'Unit cost and utilities'!$G$14</f>
        <v>39.416451402273246</v>
      </c>
      <c r="AB257" s="12">
        <f t="shared" si="98"/>
        <v>25.721360122181263</v>
      </c>
      <c r="AC257" s="12">
        <f>AA257-'Surv-rate CEA'!V255*'Unit cost and utilities'!$H$6-('Surv-rate CEA'!U254-'Surv-rate CEA'!U255)*'Unit cost and utilities'!$G$14</f>
        <v>0.98752152468925147</v>
      </c>
      <c r="AD257" s="12">
        <f t="shared" si="99"/>
        <v>0.64441104821203787</v>
      </c>
      <c r="AE257" s="12">
        <f>'Surv-rate CEA'!Z255*'Unit cost and utilities'!$H$12+'Surv-rate CEA'!Y255*'Unit cost and utilities'!$H$12+('Surv-rate CEA'!X254-'Surv-rate CEA'!X255)*'Unit cost and utilities'!$G$14</f>
        <v>36.737205602857337</v>
      </c>
      <c r="AF257" s="12">
        <f t="shared" si="100"/>
        <v>23.973007756330198</v>
      </c>
      <c r="AG257" s="12">
        <f>AE257-'Surv-rate CEA'!Y255*'Unit cost and utilities'!$H$12-('Surv-rate CEA'!X254-'Surv-rate CEA'!X255)*'Unit cost and utilities'!$G$14</f>
        <v>0.2813206122240135</v>
      </c>
      <c r="AH257" s="12">
        <f t="shared" si="101"/>
        <v>0.18357687004744025</v>
      </c>
      <c r="AI257" s="12">
        <f>'Surv-rate CEA'!AC255*'Unit cost and utilities'!$H$5+'Surv-rate CEA'!AB255*'Unit cost and utilities'!$H$5+('Surv-rate CEA'!AA254-'Surv-rate CEA'!AA255)*'Unit cost and utilities'!$G$14</f>
        <v>62.936640312747571</v>
      </c>
      <c r="AJ257" s="12">
        <f t="shared" si="102"/>
        <v>41.069551742321728</v>
      </c>
      <c r="AK257" s="12">
        <f>AI257-'Surv-rate CEA'!AB255*'Unit cost and utilities'!$H$5-('Surv-rate CEA'!AA254-'Surv-rate CEA'!AA255)*'Unit cost and utilities'!$G$14</f>
        <v>0.49884224597825244</v>
      </c>
      <c r="AL257" s="12">
        <f t="shared" si="103"/>
        <v>0.3255214662024184</v>
      </c>
      <c r="AM257" s="12">
        <f>'Surv-rate CEA'!AF255*'Unit cost and utilities'!$H$9+'Surv-rate CEA'!AE255*'Unit cost and utilities'!$H$9+('Surv-rate CEA'!AD254-'Surv-rate CEA'!AD255)*'Unit cost and utilities'!G264</f>
        <v>65.736659629778927</v>
      </c>
      <c r="AN257" s="12">
        <f t="shared" si="104"/>
        <v>42.896715341282189</v>
      </c>
      <c r="AO257" s="12">
        <f>AM257-'Surv-rate CEA'!AE255*'Unit cost and utilities'!$H$9-('Surv-rate CEA'!AD254-'Surv-rate CEA'!AD255)*'Unit cost and utilities'!G264</f>
        <v>0.74436224397467754</v>
      </c>
      <c r="AP257" s="12">
        <f t="shared" si="105"/>
        <v>0.48573650487277076</v>
      </c>
      <c r="AQ257" s="13">
        <f>'Surv-rate CEA'!AI255*'Unit cost and utilities'!$H$4+'Surv-rate CEA'!AH255*'Unit cost and utilities'!$H$4+('Surv-rate CEA'!AG254-'Surv-rate CEA'!AG255)*'Unit cost and utilities'!$G$14</f>
        <v>60.674508076707049</v>
      </c>
      <c r="AR257" s="12">
        <f t="shared" si="106"/>
        <v>39.593388469951712</v>
      </c>
      <c r="AS257" s="13">
        <f>AQ257-'Surv-rate CEA'!AH255*'Unit cost and utilities'!$H$4-('Surv-rate CEA'!AG254-'Surv-rate CEA'!AG255)*'Unit cost and utilities'!$G$14</f>
        <v>59.42065364183577</v>
      </c>
      <c r="AT257" s="12">
        <f t="shared" si="107"/>
        <v>38.775180835505495</v>
      </c>
      <c r="AU257" s="12">
        <f>'Surv-rate CEA'!AL255*'Unit cost and utilities'!$H$8+'Surv-rate CEA'!AK255*'Unit cost and utilities'!$H$8+('Surv-rate CEA'!AJ254-'Surv-rate CEA'!AJ255)*'Unit cost and utilities'!$G$14</f>
        <v>30.768829621030392</v>
      </c>
      <c r="AV257" s="12">
        <f t="shared" si="108"/>
        <v>20.07832057593388</v>
      </c>
      <c r="AW257" s="12">
        <f>AU257-'Surv-rate CEA'!AK255*'Unit cost and utilities'!$H$8-('Surv-rate CEA'!AJ254-'Surv-rate CEA'!AJ255)*'Unit cost and utilities'!$G$14</f>
        <v>1.1298523242335428</v>
      </c>
      <c r="AX257" s="12">
        <f t="shared" si="109"/>
        <v>0.73728957028380337</v>
      </c>
      <c r="AY257" s="12">
        <f>'Surv-rate CEA'!AO255*'Unit cost and utilities'!$H$5+'Surv-rate CEA'!AN255*'Unit cost and utilities'!$H$5+('Surv-rate CEA'!AM254-'Surv-rate CEA'!AM255)*'Unit cost and utilities'!$G$14</f>
        <v>62.936640312747571</v>
      </c>
      <c r="AZ257" s="12">
        <f t="shared" si="110"/>
        <v>41.069551742321728</v>
      </c>
      <c r="BA257" s="12">
        <f>AY257-'Surv-rate CEA'!AN255*'Unit cost and utilities'!$H$5-('Surv-rate CEA'!AM254-'Surv-rate CEA'!AM255)*'Unit cost and utilities'!$G$14</f>
        <v>0.49884224597825244</v>
      </c>
      <c r="BB257" s="12">
        <f t="shared" si="111"/>
        <v>0.3255214662024184</v>
      </c>
    </row>
    <row r="258" spans="1:54">
      <c r="A258" s="12">
        <v>253</v>
      </c>
      <c r="B258" s="12">
        <f t="shared" si="112"/>
        <v>14.498630136986302</v>
      </c>
      <c r="C258" s="12">
        <f>'Surv-rate CEA'!D256*'Unit cost and utilities'!$H$7+'Surv-rate CEA'!E256*'Unit cost and utilities'!$H$7+'Unit cost and utilities'!$G$14*('Surv-rate CEA'!C255-'Surv-rate CEA'!C256)</f>
        <v>41.186361992978199</v>
      </c>
      <c r="D258" s="12">
        <f t="shared" si="86"/>
        <v>26.830654030499119</v>
      </c>
      <c r="E258" s="12">
        <f>C258-'Surv-rate CEA'!E256*'Unit cost and utilities'!$H$7-'Unit cost and utilities'!$G$14*('Surv-rate CEA'!C255-'Surv-rate CEA'!C256)</f>
        <v>0.11122115062217452</v>
      </c>
      <c r="F258" s="12">
        <f t="shared" si="87"/>
        <v>7.2454474462356186E-2</v>
      </c>
      <c r="G258" s="12">
        <f>'Surv-rate CEA'!G256*'Unit cost and utilities'!$H$4+'Surv-rate CEA'!H256*'Unit cost and utilities'!$H$4+('Surv-rate CEA'!F255-'Surv-rate CEA'!F256)*'Unit cost and utilities'!$G$14</f>
        <v>60.168587216255141</v>
      </c>
      <c r="H258" s="12">
        <f t="shared" si="88"/>
        <v>39.196531788325565</v>
      </c>
      <c r="I258" s="12">
        <f>G258-'Surv-rate CEA'!H256*'Unit cost and utilities'!$H$4-('Surv-rate CEA'!F255-'Surv-rate CEA'!F256)*'Unit cost and utilities'!$G$14</f>
        <v>8.3289071101282586E-2</v>
      </c>
      <c r="J258" s="12">
        <f t="shared" si="89"/>
        <v>5.4258257906370705E-2</v>
      </c>
      <c r="K258" s="12">
        <f>'Surv-rate CEA'!K256*'Unit cost and utilities'!$H$10+'Surv-rate CEA'!J256*'Unit cost and utilities'!$H$10+('Surv-rate CEA'!I255-'Surv-rate CEA'!I256)*'Unit cost and utilities'!$G$14</f>
        <v>36.445624175541532</v>
      </c>
      <c r="L258" s="12">
        <f t="shared" si="90"/>
        <v>23.742323571726569</v>
      </c>
      <c r="M258" s="12">
        <f>K258-'Surv-rate CEA'!J256*'Unit cost and utilities'!$H$10-('Surv-rate CEA'!I255-'Surv-rate CEA'!I256)*'Unit cost and utilities'!$G$14</f>
        <v>0.27609768263534251</v>
      </c>
      <c r="N258" s="12">
        <f t="shared" si="91"/>
        <v>0.17986248464174567</v>
      </c>
      <c r="O258" s="12">
        <f>'Surv-rate CEA'!N256*'Unit cost and utilities'!$H$3+'Surv-rate CEA'!M256*'Unit cost and utilities'!$H$3+('Surv-rate CEA'!L255-'Surv-rate CEA'!L256)*'Unit cost and utilities'!$G$14</f>
        <v>60.168587216255141</v>
      </c>
      <c r="P258" s="12">
        <f t="shared" si="92"/>
        <v>39.196531788325565</v>
      </c>
      <c r="Q258" s="12">
        <f>O258-'Surv-rate CEA'!M256*'Unit cost and utilities'!$H$3-('Surv-rate CEA'!L255-'Surv-rate CEA'!L256)*'Unit cost and utilities'!$G$14</f>
        <v>58.929568619750121</v>
      </c>
      <c r="R258" s="12">
        <f t="shared" si="93"/>
        <v>38.389379185096161</v>
      </c>
      <c r="S258" s="12">
        <f>'Surv-rate CEA'!Q256*'Unit cost and utilities'!$H$11+'Surv-rate CEA'!P256*'Unit cost and utilities'!$H$11+('Surv-rate CEA'!O255-'Surv-rate CEA'!O256)*'Unit cost and utilities'!$G$14</f>
        <v>36.445624175541532</v>
      </c>
      <c r="T258" s="12">
        <f t="shared" si="94"/>
        <v>23.742323571726569</v>
      </c>
      <c r="U258" s="12">
        <f>S258-'Surv-rate CEA'!P256*'Unit cost and utilities'!$H$11-('Surv-rate CEA'!O255-'Surv-rate CEA'!O256)*'Unit cost and utilities'!$G$14</f>
        <v>0.27609768263534251</v>
      </c>
      <c r="V258" s="12">
        <f t="shared" si="95"/>
        <v>0.17986248464174567</v>
      </c>
      <c r="W258" s="12">
        <f>'Surv-rate CEA'!T256*'Unit cost and utilities'!$H$4+'Surv-rate CEA'!S256*'Unit cost and utilities'!$H$4+('Surv-rate CEA'!R255-'Surv-rate CEA'!R256)*'Unit cost and utilities'!$G$14</f>
        <v>60.168587216255141</v>
      </c>
      <c r="X258" s="12">
        <f t="shared" si="96"/>
        <v>39.196531788325565</v>
      </c>
      <c r="Y258" s="12">
        <f>W258-'Surv-rate CEA'!S256*'Unit cost and utilities'!$H$4-('Surv-rate CEA'!R255-'Surv-rate CEA'!R256)*'Unit cost and utilities'!$G$14</f>
        <v>58.929568619750121</v>
      </c>
      <c r="Z258" s="12">
        <f t="shared" si="97"/>
        <v>38.389379185096161</v>
      </c>
      <c r="AA258" s="12">
        <f>'Surv-rate CEA'!W256*'Unit cost and utilities'!$H$6+'Surv-rate CEA'!V256*'Unit cost and utilities'!$H$6+('Surv-rate CEA'!U255-'Surv-rate CEA'!U256)*'Unit cost and utilities'!$G$14</f>
        <v>39.106920128735972</v>
      </c>
      <c r="AB258" s="12">
        <f t="shared" si="98"/>
        <v>25.476011800978306</v>
      </c>
      <c r="AC258" s="12">
        <f>AA258-'Surv-rate CEA'!V256*'Unit cost and utilities'!$H$6-('Surv-rate CEA'!U255-'Surv-rate CEA'!U256)*'Unit cost and utilities'!$G$14</f>
        <v>0.97087757222457394</v>
      </c>
      <c r="AD258" s="12">
        <f t="shared" si="99"/>
        <v>0.63247344474779221</v>
      </c>
      <c r="AE258" s="12">
        <f>'Surv-rate CEA'!Z256*'Unit cost and utilities'!$H$12+'Surv-rate CEA'!Y256*'Unit cost and utilities'!$H$12+('Surv-rate CEA'!X255-'Surv-rate CEA'!X256)*'Unit cost and utilities'!$G$14</f>
        <v>36.445624175541532</v>
      </c>
      <c r="AF258" s="12">
        <f t="shared" si="100"/>
        <v>23.742323571726569</v>
      </c>
      <c r="AG258" s="12">
        <f>AE258-'Surv-rate CEA'!Y256*'Unit cost and utilities'!$H$12-('Surv-rate CEA'!X255-'Surv-rate CEA'!X256)*'Unit cost and utilities'!$G$14</f>
        <v>0.27609768263534251</v>
      </c>
      <c r="AH258" s="12">
        <f t="shared" si="101"/>
        <v>0.17986248464174567</v>
      </c>
      <c r="AI258" s="12">
        <f>'Surv-rate CEA'!AC256*'Unit cost and utilities'!$H$5+'Surv-rate CEA'!AB256*'Unit cost and utilities'!$H$5+('Surv-rate CEA'!AA255-'Surv-rate CEA'!AA256)*'Unit cost and utilities'!$G$14</f>
        <v>62.41550302131273</v>
      </c>
      <c r="AJ258" s="12">
        <f t="shared" si="102"/>
        <v>40.660274097283043</v>
      </c>
      <c r="AK258" s="12">
        <f>AI258-'Surv-rate CEA'!AB256*'Unit cost and utilities'!$H$5-('Surv-rate CEA'!AA255-'Surv-rate CEA'!AA256)*'Unit cost and utilities'!$G$14</f>
        <v>0.48934456444205132</v>
      </c>
      <c r="AL258" s="12">
        <f t="shared" si="103"/>
        <v>0.31878112255917085</v>
      </c>
      <c r="AM258" s="12">
        <f>'Surv-rate CEA'!AF256*'Unit cost and utilities'!$H$9+'Surv-rate CEA'!AE256*'Unit cost and utilities'!$H$9+('Surv-rate CEA'!AD255-'Surv-rate CEA'!AD256)*'Unit cost and utilities'!G265</f>
        <v>65.273262517404007</v>
      </c>
      <c r="AN258" s="12">
        <f t="shared" si="104"/>
        <v>42.52194754042597</v>
      </c>
      <c r="AO258" s="12">
        <f>AM258-'Surv-rate CEA'!AE256*'Unit cost and utilities'!$H$9-('Surv-rate CEA'!AD255-'Surv-rate CEA'!AD256)*'Unit cost and utilities'!G265</f>
        <v>0.7315227250675207</v>
      </c>
      <c r="AP258" s="12">
        <f t="shared" si="105"/>
        <v>0.47654690052694604</v>
      </c>
      <c r="AQ258" s="13">
        <f>'Surv-rate CEA'!AI256*'Unit cost and utilities'!$H$4+'Surv-rate CEA'!AH256*'Unit cost and utilities'!$H$4+('Surv-rate CEA'!AG255-'Surv-rate CEA'!AG256)*'Unit cost and utilities'!$G$14</f>
        <v>60.168587216255141</v>
      </c>
      <c r="AR258" s="12">
        <f t="shared" si="106"/>
        <v>39.196531788325565</v>
      </c>
      <c r="AS258" s="13">
        <f>AQ258-'Surv-rate CEA'!AH256*'Unit cost and utilities'!$H$4-('Surv-rate CEA'!AG255-'Surv-rate CEA'!AG256)*'Unit cost and utilities'!$G$14</f>
        <v>58.929568619750121</v>
      </c>
      <c r="AT258" s="12">
        <f t="shared" si="107"/>
        <v>38.389379185096161</v>
      </c>
      <c r="AU258" s="12">
        <f>'Surv-rate CEA'!AL256*'Unit cost and utilities'!$H$8+'Surv-rate CEA'!AK256*'Unit cost and utilities'!$H$8+('Surv-rate CEA'!AJ255-'Surv-rate CEA'!AJ256)*'Unit cost and utilities'!$G$14</f>
        <v>30.518208319971059</v>
      </c>
      <c r="AV258" s="12">
        <f t="shared" si="108"/>
        <v>19.880937510417727</v>
      </c>
      <c r="AW258" s="12">
        <f>AU258-'Surv-rate CEA'!AK256*'Unit cost and utilities'!$H$8-('Surv-rate CEA'!AJ255-'Surv-rate CEA'!AJ256)*'Unit cost and utilities'!$G$14</f>
        <v>1.1110243223591498</v>
      </c>
      <c r="AX258" s="12">
        <f t="shared" si="109"/>
        <v>0.72377135950415461</v>
      </c>
      <c r="AY258" s="12">
        <f>'Surv-rate CEA'!AO256*'Unit cost and utilities'!$H$5+'Surv-rate CEA'!AN256*'Unit cost and utilities'!$H$5+('Surv-rate CEA'!AM255-'Surv-rate CEA'!AM256)*'Unit cost and utilities'!$G$14</f>
        <v>62.41550302131273</v>
      </c>
      <c r="AZ258" s="12">
        <f t="shared" si="110"/>
        <v>40.660274097283043</v>
      </c>
      <c r="BA258" s="12">
        <f>AY258-'Surv-rate CEA'!AN256*'Unit cost and utilities'!$H$5-('Surv-rate CEA'!AM255-'Surv-rate CEA'!AM256)*'Unit cost and utilities'!$G$14</f>
        <v>0.48934456444205132</v>
      </c>
      <c r="BB258" s="12">
        <f t="shared" si="111"/>
        <v>0.31878112255917085</v>
      </c>
    </row>
    <row r="259" spans="1:54">
      <c r="A259" s="12">
        <v>254</v>
      </c>
      <c r="B259" s="12">
        <f t="shared" si="112"/>
        <v>14.556164383561644</v>
      </c>
      <c r="C259" s="12">
        <f>'Surv-rate CEA'!D257*'Unit cost and utilities'!$H$7+'Surv-rate CEA'!E257*'Unit cost and utilities'!$H$7+'Unit cost and utilities'!$G$14*('Surv-rate CEA'!C256-'Surv-rate CEA'!C257)</f>
        <v>40.866406973502571</v>
      </c>
      <c r="D259" s="12">
        <f t="shared" si="86"/>
        <v>26.576984470042074</v>
      </c>
      <c r="E259" s="12">
        <f>C259-'Surv-rate CEA'!E257*'Unit cost and utilities'!$H$7-'Unit cost and utilities'!$G$14*('Surv-rate CEA'!C256-'Surv-rate CEA'!C257)</f>
        <v>0.10903116299627391</v>
      </c>
      <c r="F259" s="12">
        <f t="shared" si="87"/>
        <v>7.0907127401277401E-2</v>
      </c>
      <c r="G259" s="12">
        <f>'Surv-rate CEA'!G257*'Unit cost and utilities'!$H$4+'Surv-rate CEA'!H257*'Unit cost and utilities'!$H$4+('Surv-rate CEA'!F256-'Surv-rate CEA'!F257)*'Unit cost and utilities'!$G$14</f>
        <v>59.66832692857259</v>
      </c>
      <c r="H259" s="12">
        <f t="shared" si="88"/>
        <v>38.804590752553537</v>
      </c>
      <c r="I259" s="12">
        <f>G259-'Surv-rate CEA'!H257*'Unit cost and utilities'!$H$4-('Surv-rate CEA'!F256-'Surv-rate CEA'!F257)*'Unit cost and utilities'!$G$14</f>
        <v>8.15215444136006E-2</v>
      </c>
      <c r="J259" s="12">
        <f t="shared" si="89"/>
        <v>5.3016572297606472E-2</v>
      </c>
      <c r="K259" s="12">
        <f>'Surv-rate CEA'!K257*'Unit cost and utilities'!$H$10+'Surv-rate CEA'!J257*'Unit cost and utilities'!$H$10+('Surv-rate CEA'!I256-'Surv-rate CEA'!I257)*'Unit cost and utilities'!$G$14</f>
        <v>36.157180618354793</v>
      </c>
      <c r="L259" s="12">
        <f t="shared" si="90"/>
        <v>23.514394803477405</v>
      </c>
      <c r="M259" s="12">
        <f>K259-'Surv-rate CEA'!J257*'Unit cost and utilities'!$H$10-('Surv-rate CEA'!I256-'Surv-rate CEA'!I257)*'Unit cost and utilities'!$G$14</f>
        <v>0.27098503475280245</v>
      </c>
      <c r="N259" s="12">
        <f t="shared" si="91"/>
        <v>0.1762319125561671</v>
      </c>
      <c r="O259" s="12">
        <f>'Surv-rate CEA'!N257*'Unit cost and utilities'!$H$3+'Surv-rate CEA'!M257*'Unit cost and utilities'!$H$3+('Surv-rate CEA'!L256-'Surv-rate CEA'!L257)*'Unit cost and utilities'!$G$14</f>
        <v>59.66832692857259</v>
      </c>
      <c r="P259" s="12">
        <f t="shared" si="92"/>
        <v>38.804590752553537</v>
      </c>
      <c r="Q259" s="12">
        <f>O259-'Surv-rate CEA'!M257*'Unit cost and utilities'!$H$3-('Surv-rate CEA'!L256-'Surv-rate CEA'!L257)*'Unit cost and utilities'!$G$14</f>
        <v>58.443916602651193</v>
      </c>
      <c r="R259" s="12">
        <f t="shared" si="93"/>
        <v>38.008309977537721</v>
      </c>
      <c r="S259" s="12">
        <f>'Surv-rate CEA'!Q257*'Unit cost and utilities'!$H$11+'Surv-rate CEA'!P257*'Unit cost and utilities'!$H$11+('Surv-rate CEA'!O256-'Surv-rate CEA'!O257)*'Unit cost and utilities'!$G$14</f>
        <v>36.157180618354793</v>
      </c>
      <c r="T259" s="12">
        <f t="shared" si="94"/>
        <v>23.514394803477405</v>
      </c>
      <c r="U259" s="12">
        <f>S259-'Surv-rate CEA'!P257*'Unit cost and utilities'!$H$11-('Surv-rate CEA'!O256-'Surv-rate CEA'!O257)*'Unit cost and utilities'!$G$14</f>
        <v>0.27098503475280245</v>
      </c>
      <c r="V259" s="12">
        <f t="shared" si="95"/>
        <v>0.1762319125561671</v>
      </c>
      <c r="W259" s="12">
        <f>'Surv-rate CEA'!T257*'Unit cost and utilities'!$H$4+'Surv-rate CEA'!S257*'Unit cost and utilities'!$H$4+('Surv-rate CEA'!R256-'Surv-rate CEA'!R257)*'Unit cost and utilities'!$G$14</f>
        <v>59.66832692857259</v>
      </c>
      <c r="X259" s="12">
        <f t="shared" si="96"/>
        <v>38.804590752553537</v>
      </c>
      <c r="Y259" s="12">
        <f>W259-'Surv-rate CEA'!S257*'Unit cost and utilities'!$H$4-('Surv-rate CEA'!R256-'Surv-rate CEA'!R257)*'Unit cost and utilities'!$G$14</f>
        <v>58.443916602651193</v>
      </c>
      <c r="Z259" s="12">
        <f t="shared" si="97"/>
        <v>38.008309977537721</v>
      </c>
      <c r="AA259" s="12">
        <f>'Surv-rate CEA'!W257*'Unit cost and utilities'!$H$6+'Surv-rate CEA'!V257*'Unit cost and utilities'!$H$6+('Surv-rate CEA'!U256-'Surv-rate CEA'!U257)*'Unit cost and utilities'!$G$14</f>
        <v>38.800690520763879</v>
      </c>
      <c r="AB259" s="12">
        <f t="shared" si="98"/>
        <v>25.233570205128999</v>
      </c>
      <c r="AC259" s="12">
        <f>AA259-'Surv-rate CEA'!V257*'Unit cost and utilities'!$H$6-('Surv-rate CEA'!U256-'Surv-rate CEA'!U257)*'Unit cost and utilities'!$G$14</f>
        <v>0.95455532685989386</v>
      </c>
      <c r="AD259" s="12">
        <f t="shared" si="99"/>
        <v>0.6207837678071505</v>
      </c>
      <c r="AE259" s="12">
        <f>'Surv-rate CEA'!Z257*'Unit cost and utilities'!$H$12+'Surv-rate CEA'!Y257*'Unit cost and utilities'!$H$12+('Surv-rate CEA'!X256-'Surv-rate CEA'!X257)*'Unit cost and utilities'!$G$14</f>
        <v>36.157180618354793</v>
      </c>
      <c r="AF259" s="12">
        <f t="shared" si="100"/>
        <v>23.514394803477405</v>
      </c>
      <c r="AG259" s="12">
        <f>AE259-'Surv-rate CEA'!Y257*'Unit cost and utilities'!$H$12-('Surv-rate CEA'!X256-'Surv-rate CEA'!X257)*'Unit cost and utilities'!$G$14</f>
        <v>0.27098503475280245</v>
      </c>
      <c r="AH259" s="12">
        <f t="shared" si="101"/>
        <v>0.1762319125561671</v>
      </c>
      <c r="AI259" s="12">
        <f>'Surv-rate CEA'!AC257*'Unit cost and utilities'!$H$5+'Surv-rate CEA'!AB257*'Unit cost and utilities'!$H$5+('Surv-rate CEA'!AA256-'Surv-rate CEA'!AA257)*'Unit cost and utilities'!$G$14</f>
        <v>61.900163011060762</v>
      </c>
      <c r="AJ259" s="12">
        <f t="shared" si="102"/>
        <v>40.256038954066021</v>
      </c>
      <c r="AK259" s="12">
        <f>AI259-'Surv-rate CEA'!AB257*'Unit cost and utilities'!$H$5-('Surv-rate CEA'!AA256-'Surv-rate CEA'!AA257)*'Unit cost and utilities'!$G$14</f>
        <v>0.48005209880928867</v>
      </c>
      <c r="AL259" s="12">
        <f t="shared" si="103"/>
        <v>0.31219620514076429</v>
      </c>
      <c r="AM259" s="12">
        <f>'Surv-rate CEA'!AF257*'Unit cost and utilities'!$H$9+'Surv-rate CEA'!AE257*'Unit cost and utilities'!$H$9+('Surv-rate CEA'!AD256-'Surv-rate CEA'!AD257)*'Unit cost and utilities'!G266</f>
        <v>64.814367348909087</v>
      </c>
      <c r="AN259" s="12">
        <f t="shared" si="104"/>
        <v>42.15125728044697</v>
      </c>
      <c r="AO259" s="12">
        <f>AM259-'Surv-rate CEA'!AE257*'Unit cost and utilities'!$H$9-('Surv-rate CEA'!AD256-'Surv-rate CEA'!AD257)*'Unit cost and utilities'!G266</f>
        <v>0.71893668406025313</v>
      </c>
      <c r="AP259" s="12">
        <f t="shared" si="105"/>
        <v>0.4675519699982878</v>
      </c>
      <c r="AQ259" s="13">
        <f>'Surv-rate CEA'!AI257*'Unit cost and utilities'!$H$4+'Surv-rate CEA'!AH257*'Unit cost and utilities'!$H$4+('Surv-rate CEA'!AG256-'Surv-rate CEA'!AG257)*'Unit cost and utilities'!$G$14</f>
        <v>59.66832692857259</v>
      </c>
      <c r="AR259" s="12">
        <f t="shared" si="106"/>
        <v>38.804590752553537</v>
      </c>
      <c r="AS259" s="13">
        <f>AQ259-'Surv-rate CEA'!AH257*'Unit cost and utilities'!$H$4-('Surv-rate CEA'!AG256-'Surv-rate CEA'!AG257)*'Unit cost and utilities'!$G$14</f>
        <v>58.443916602651193</v>
      </c>
      <c r="AT259" s="12">
        <f t="shared" si="107"/>
        <v>38.008309977537721</v>
      </c>
      <c r="AU259" s="12">
        <f>'Surv-rate CEA'!AL257*'Unit cost and utilities'!$H$8+'Surv-rate CEA'!AK257*'Unit cost and utilities'!$H$8+('Surv-rate CEA'!AJ256-'Surv-rate CEA'!AJ257)*'Unit cost and utilities'!$G$14</f>
        <v>30.270342806726912</v>
      </c>
      <c r="AV259" s="12">
        <f t="shared" si="108"/>
        <v>19.685959453172831</v>
      </c>
      <c r="AW259" s="12">
        <f>AU259-'Surv-rate CEA'!AK257*'Unit cost and utilities'!$H$8-('Surv-rate CEA'!AJ256-'Surv-rate CEA'!AJ257)*'Unit cost and utilities'!$G$14</f>
        <v>1.0925564892950417</v>
      </c>
      <c r="AX259" s="12">
        <f t="shared" si="109"/>
        <v>0.71053119173078427</v>
      </c>
      <c r="AY259" s="12">
        <f>'Surv-rate CEA'!AO257*'Unit cost and utilities'!$H$5+'Surv-rate CEA'!AN257*'Unit cost and utilities'!$H$5+('Surv-rate CEA'!AM256-'Surv-rate CEA'!AM257)*'Unit cost and utilities'!$G$14</f>
        <v>61.900163011060762</v>
      </c>
      <c r="AZ259" s="12">
        <f t="shared" si="110"/>
        <v>40.256038954066021</v>
      </c>
      <c r="BA259" s="12">
        <f>AY259-'Surv-rate CEA'!AN257*'Unit cost and utilities'!$H$5-('Surv-rate CEA'!AM256-'Surv-rate CEA'!AM257)*'Unit cost and utilities'!$G$14</f>
        <v>0.48005209880928867</v>
      </c>
      <c r="BB259" s="12">
        <f t="shared" si="111"/>
        <v>0.31219620514076429</v>
      </c>
    </row>
    <row r="260" spans="1:54">
      <c r="A260" s="12">
        <v>255</v>
      </c>
      <c r="B260" s="12">
        <f t="shared" si="112"/>
        <v>14.613698630136986</v>
      </c>
      <c r="C260" s="12">
        <f>'Surv-rate CEA'!D258*'Unit cost and utilities'!$H$7+'Surv-rate CEA'!E258*'Unit cost and utilities'!$H$7+'Unit cost and utilities'!$G$14*('Surv-rate CEA'!C257-'Surv-rate CEA'!C258)</f>
        <v>40.549832031312008</v>
      </c>
      <c r="D260" s="12">
        <f t="shared" si="86"/>
        <v>26.326293969940163</v>
      </c>
      <c r="E260" s="12">
        <f>C260-'Surv-rate CEA'!E258*'Unit cost and utilities'!$H$7-'Unit cost and utilities'!$G$14*('Surv-rate CEA'!C257-'Surv-rate CEA'!C258)</f>
        <v>0.10688995611761642</v>
      </c>
      <c r="F260" s="12">
        <f t="shared" si="87"/>
        <v>6.9396499719491564E-2</v>
      </c>
      <c r="G260" s="12">
        <f>'Surv-rate CEA'!G258*'Unit cost and utilities'!$H$4+'Surv-rate CEA'!H258*'Unit cost and utilities'!$H$4+('Surv-rate CEA'!F257-'Surv-rate CEA'!F258)*'Unit cost and utilities'!$G$14</f>
        <v>59.173646811741513</v>
      </c>
      <c r="H260" s="12">
        <f t="shared" si="88"/>
        <v>38.41749134833384</v>
      </c>
      <c r="I260" s="12">
        <f>G260-'Surv-rate CEA'!H258*'Unit cost and utilities'!$H$4-('Surv-rate CEA'!F257-'Surv-rate CEA'!F258)*'Unit cost and utilities'!$G$14</f>
        <v>7.9796182643838032E-2</v>
      </c>
      <c r="J260" s="12">
        <f t="shared" si="89"/>
        <v>5.1806324631346365E-2</v>
      </c>
      <c r="K260" s="12">
        <f>'Surv-rate CEA'!K258*'Unit cost and utilities'!$H$10+'Surv-rate CEA'!J258*'Unit cost and utilities'!$H$10+('Surv-rate CEA'!I257-'Surv-rate CEA'!I258)*'Unit cost and utilities'!$G$14</f>
        <v>35.871831746641007</v>
      </c>
      <c r="L260" s="12">
        <f t="shared" si="90"/>
        <v>23.289181249211396</v>
      </c>
      <c r="M260" s="12">
        <f>K260-'Surv-rate CEA'!J258*'Unit cost and utilities'!$H$10-('Surv-rate CEA'!I257-'Surv-rate CEA'!I258)*'Unit cost and utilities'!$G$14</f>
        <v>0.26598004842346423</v>
      </c>
      <c r="N260" s="12">
        <f t="shared" si="91"/>
        <v>0.1726830567270411</v>
      </c>
      <c r="O260" s="12">
        <f>'Surv-rate CEA'!N258*'Unit cost and utilities'!$H$3+'Surv-rate CEA'!M258*'Unit cost and utilities'!$H$3+('Surv-rate CEA'!L257-'Surv-rate CEA'!L258)*'Unit cost and utilities'!$G$14</f>
        <v>59.173646811741513</v>
      </c>
      <c r="P260" s="12">
        <f t="shared" si="92"/>
        <v>38.41749134833384</v>
      </c>
      <c r="Q260" s="12">
        <f>O260-'Surv-rate CEA'!M258*'Unit cost and utilities'!$H$3-('Surv-rate CEA'!L257-'Surv-rate CEA'!L258)*'Unit cost and utilities'!$G$14</f>
        <v>57.963621522525493</v>
      </c>
      <c r="R260" s="12">
        <f t="shared" si="93"/>
        <v>37.631902854394717</v>
      </c>
      <c r="S260" s="12">
        <f>'Surv-rate CEA'!Q258*'Unit cost and utilities'!$H$11+'Surv-rate CEA'!P258*'Unit cost and utilities'!$H$11+('Surv-rate CEA'!O257-'Surv-rate CEA'!O258)*'Unit cost and utilities'!$G$14</f>
        <v>35.871831746641007</v>
      </c>
      <c r="T260" s="12">
        <f t="shared" si="94"/>
        <v>23.289181249211396</v>
      </c>
      <c r="U260" s="12">
        <f>S260-'Surv-rate CEA'!P258*'Unit cost and utilities'!$H$11-('Surv-rate CEA'!O257-'Surv-rate CEA'!O258)*'Unit cost and utilities'!$G$14</f>
        <v>0.26598004842346423</v>
      </c>
      <c r="V260" s="12">
        <f t="shared" si="95"/>
        <v>0.1726830567270411</v>
      </c>
      <c r="W260" s="12">
        <f>'Surv-rate CEA'!T258*'Unit cost and utilities'!$H$4+'Surv-rate CEA'!S258*'Unit cost and utilities'!$H$4+('Surv-rate CEA'!R257-'Surv-rate CEA'!R258)*'Unit cost and utilities'!$G$14</f>
        <v>59.173646811741513</v>
      </c>
      <c r="X260" s="12">
        <f t="shared" si="96"/>
        <v>38.41749134833384</v>
      </c>
      <c r="Y260" s="12">
        <f>W260-'Surv-rate CEA'!S258*'Unit cost and utilities'!$H$4-('Surv-rate CEA'!R257-'Surv-rate CEA'!R258)*'Unit cost and utilities'!$G$14</f>
        <v>57.963621522525493</v>
      </c>
      <c r="Z260" s="12">
        <f t="shared" si="97"/>
        <v>37.631902854394717</v>
      </c>
      <c r="AA260" s="12">
        <f>'Surv-rate CEA'!W258*'Unit cost and utilities'!$H$6+'Surv-rate CEA'!V258*'Unit cost and utilities'!$H$6+('Surv-rate CEA'!U257-'Surv-rate CEA'!U258)*'Unit cost and utilities'!$G$14</f>
        <v>38.497717482400397</v>
      </c>
      <c r="AB260" s="12">
        <f t="shared" si="98"/>
        <v>24.993993238511209</v>
      </c>
      <c r="AC260" s="12">
        <f>AA260-'Surv-rate CEA'!V258*'Unit cost and utilities'!$H$6-('Surv-rate CEA'!U257-'Surv-rate CEA'!U258)*'Unit cost and utilities'!$G$14</f>
        <v>0.93854774112495187</v>
      </c>
      <c r="AD260" s="12">
        <f t="shared" si="99"/>
        <v>0.60933627835003701</v>
      </c>
      <c r="AE260" s="12">
        <f>'Surv-rate CEA'!Z258*'Unit cost and utilities'!$H$12+'Surv-rate CEA'!Y258*'Unit cost and utilities'!$H$12+('Surv-rate CEA'!X257-'Surv-rate CEA'!X258)*'Unit cost and utilities'!$G$14</f>
        <v>35.871831746641007</v>
      </c>
      <c r="AF260" s="12">
        <f t="shared" si="100"/>
        <v>23.289181249211396</v>
      </c>
      <c r="AG260" s="12">
        <f>AE260-'Surv-rate CEA'!Y258*'Unit cost and utilities'!$H$12-('Surv-rate CEA'!X257-'Surv-rate CEA'!X258)*'Unit cost and utilities'!$G$14</f>
        <v>0.26598004842346423</v>
      </c>
      <c r="AH260" s="12">
        <f t="shared" si="101"/>
        <v>0.1726830567270411</v>
      </c>
      <c r="AI260" s="12">
        <f>'Surv-rate CEA'!AC258*'Unit cost and utilities'!$H$5+'Surv-rate CEA'!AB258*'Unit cost and utilities'!$H$5+('Surv-rate CEA'!AA257-'Surv-rate CEA'!AA258)*'Unit cost and utilities'!$G$14</f>
        <v>61.390538341441392</v>
      </c>
      <c r="AJ260" s="12">
        <f t="shared" si="102"/>
        <v>39.856770753123548</v>
      </c>
      <c r="AK260" s="12">
        <f>AI260-'Surv-rate CEA'!AB258*'Unit cost and utilities'!$H$5-('Surv-rate CEA'!AA257-'Surv-rate CEA'!AA258)*'Unit cost and utilities'!$G$14</f>
        <v>0.47095986915157861</v>
      </c>
      <c r="AL260" s="12">
        <f t="shared" si="103"/>
        <v>0.30576274529953584</v>
      </c>
      <c r="AM260" s="12">
        <f>'Surv-rate CEA'!AF258*'Unit cost and utilities'!$H$9+'Surv-rate CEA'!AE258*'Unit cost and utilities'!$H$9+('Surv-rate CEA'!AD257-'Surv-rate CEA'!AD258)*'Unit cost and utilities'!G267</f>
        <v>64.359917533154146</v>
      </c>
      <c r="AN260" s="12">
        <f t="shared" si="104"/>
        <v>41.784590070572001</v>
      </c>
      <c r="AO260" s="12">
        <f>AM260-'Surv-rate CEA'!AE258*'Unit cost and utilities'!$H$9-('Surv-rate CEA'!AD257-'Surv-rate CEA'!AD258)*'Unit cost and utilities'!G267</f>
        <v>0.70659845921235842</v>
      </c>
      <c r="AP260" s="12">
        <f t="shared" si="105"/>
        <v>0.45874712234484794</v>
      </c>
      <c r="AQ260" s="13">
        <f>'Surv-rate CEA'!AI258*'Unit cost and utilities'!$H$4+'Surv-rate CEA'!AH258*'Unit cost and utilities'!$H$4+('Surv-rate CEA'!AG257-'Surv-rate CEA'!AG258)*'Unit cost and utilities'!$G$14</f>
        <v>59.173646811741513</v>
      </c>
      <c r="AR260" s="12">
        <f t="shared" si="106"/>
        <v>38.41749134833384</v>
      </c>
      <c r="AS260" s="13">
        <f>AQ260-'Surv-rate CEA'!AH258*'Unit cost and utilities'!$H$4-('Surv-rate CEA'!AG257-'Surv-rate CEA'!AG258)*'Unit cost and utilities'!$G$14</f>
        <v>57.963621522525493</v>
      </c>
      <c r="AT260" s="12">
        <f t="shared" si="107"/>
        <v>37.631902854394717</v>
      </c>
      <c r="AU260" s="12">
        <f>'Surv-rate CEA'!AL258*'Unit cost and utilities'!$H$8+'Surv-rate CEA'!AK258*'Unit cost and utilities'!$H$8+('Surv-rate CEA'!AJ257-'Surv-rate CEA'!AJ258)*'Unit cost and utilities'!$G$14</f>
        <v>30.025194450339075</v>
      </c>
      <c r="AV260" s="12">
        <f t="shared" si="108"/>
        <v>19.493350675136373</v>
      </c>
      <c r="AW260" s="12">
        <f>AU260-'Surv-rate CEA'!AK258*'Unit cost and utilities'!$H$8-('Surv-rate CEA'!AJ257-'Surv-rate CEA'!AJ258)*'Unit cost and utilities'!$G$14</f>
        <v>1.0744410097802894</v>
      </c>
      <c r="AX260" s="12">
        <f t="shared" si="109"/>
        <v>0.69756268916214414</v>
      </c>
      <c r="AY260" s="12">
        <f>'Surv-rate CEA'!AO258*'Unit cost and utilities'!$H$5+'Surv-rate CEA'!AN258*'Unit cost and utilities'!$H$5+('Surv-rate CEA'!AM257-'Surv-rate CEA'!AM258)*'Unit cost and utilities'!$G$14</f>
        <v>61.390538341441392</v>
      </c>
      <c r="AZ260" s="12">
        <f t="shared" si="110"/>
        <v>39.856770753123548</v>
      </c>
      <c r="BA260" s="12">
        <f>AY260-'Surv-rate CEA'!AN258*'Unit cost and utilities'!$H$5-('Surv-rate CEA'!AM257-'Surv-rate CEA'!AM258)*'Unit cost and utilities'!$G$14</f>
        <v>0.47095986915157861</v>
      </c>
      <c r="BB260" s="12">
        <f t="shared" si="111"/>
        <v>0.30576274529953584</v>
      </c>
    </row>
    <row r="261" spans="1:54">
      <c r="A261" s="12">
        <v>256</v>
      </c>
      <c r="B261" s="12">
        <f t="shared" si="112"/>
        <v>14.671232876712329</v>
      </c>
      <c r="C261" s="12">
        <f>'Surv-rate CEA'!D259*'Unit cost and utilities'!$H$7+'Surv-rate CEA'!E259*'Unit cost and utilities'!$H$7+'Unit cost and utilities'!$G$14*('Surv-rate CEA'!C258-'Surv-rate CEA'!C259)</f>
        <v>40.236591404990413</v>
      </c>
      <c r="D261" s="12">
        <f t="shared" si="86"/>
        <v>26.07853975041612</v>
      </c>
      <c r="E261" s="12">
        <f>C261-'Surv-rate CEA'!E259*'Unit cost and utilities'!$H$7-'Unit cost and utilities'!$G$14*('Surv-rate CEA'!C258-'Surv-rate CEA'!C259)</f>
        <v>0.10479631305064818</v>
      </c>
      <c r="F261" s="12">
        <f t="shared" si="87"/>
        <v>6.7921628551503577E-2</v>
      </c>
      <c r="G261" s="12">
        <f>'Surv-rate CEA'!G259*'Unit cost and utilities'!$H$4+'Surv-rate CEA'!H259*'Unit cost and utilities'!$H$4+('Surv-rate CEA'!F258-'Surv-rate CEA'!F259)*'Unit cost and utilities'!$G$14</f>
        <v>58.684467857127622</v>
      </c>
      <c r="H261" s="12">
        <f t="shared" si="88"/>
        <v>38.035160889754408</v>
      </c>
      <c r="I261" s="12">
        <f>G261-'Surv-rate CEA'!H259*'Unit cost and utilities'!$H$4-('Surv-rate CEA'!F258-'Surv-rate CEA'!F259)*'Unit cost and utilities'!$G$14</f>
        <v>7.8111865446018891E-2</v>
      </c>
      <c r="J261" s="12">
        <f t="shared" si="89"/>
        <v>5.0626639009001918E-2</v>
      </c>
      <c r="K261" s="12">
        <f>'Surv-rate CEA'!K259*'Unit cost and utilities'!$H$10+'Surv-rate CEA'!J259*'Unit cost and utilities'!$H$10+('Surv-rate CEA'!I258-'Surv-rate CEA'!I259)*'Unit cost and utilities'!$G$14</f>
        <v>35.589535104695457</v>
      </c>
      <c r="L261" s="12">
        <f t="shared" si="90"/>
        <v>23.066643408852926</v>
      </c>
      <c r="M261" s="12">
        <f>K261-'Surv-rate CEA'!J259*'Unit cost and utilities'!$H$10-('Surv-rate CEA'!I258-'Surv-rate CEA'!I259)*'Unit cost and utilities'!$G$14</f>
        <v>0.2610801728791603</v>
      </c>
      <c r="N261" s="12">
        <f t="shared" si="91"/>
        <v>0.16921387793376172</v>
      </c>
      <c r="O261" s="12">
        <f>'Surv-rate CEA'!N259*'Unit cost and utilities'!$H$3+'Surv-rate CEA'!M259*'Unit cost and utilities'!$H$3+('Surv-rate CEA'!L258-'Surv-rate CEA'!L259)*'Unit cost and utilities'!$G$14</f>
        <v>58.684467857127622</v>
      </c>
      <c r="P261" s="12">
        <f t="shared" si="92"/>
        <v>38.035160889754408</v>
      </c>
      <c r="Q261" s="12">
        <f>O261-'Surv-rate CEA'!M259*'Unit cost and utilities'!$H$3-('Surv-rate CEA'!L258-'Surv-rate CEA'!L259)*'Unit cost and utilities'!$G$14</f>
        <v>57.488608605695731</v>
      </c>
      <c r="R261" s="12">
        <f t="shared" si="93"/>
        <v>37.260088699606079</v>
      </c>
      <c r="S261" s="12">
        <f>'Surv-rate CEA'!Q259*'Unit cost and utilities'!$H$11+'Surv-rate CEA'!P259*'Unit cost and utilities'!$H$11+('Surv-rate CEA'!O258-'Surv-rate CEA'!O259)*'Unit cost and utilities'!$G$14</f>
        <v>35.589535104695457</v>
      </c>
      <c r="T261" s="12">
        <f t="shared" si="94"/>
        <v>23.066643408852926</v>
      </c>
      <c r="U261" s="12">
        <f>S261-'Surv-rate CEA'!P259*'Unit cost and utilities'!$H$11-('Surv-rate CEA'!O258-'Surv-rate CEA'!O259)*'Unit cost and utilities'!$G$14</f>
        <v>0.2610801728791603</v>
      </c>
      <c r="V261" s="12">
        <f t="shared" si="95"/>
        <v>0.16921387793376172</v>
      </c>
      <c r="W261" s="12">
        <f>'Surv-rate CEA'!T259*'Unit cost and utilities'!$H$4+'Surv-rate CEA'!S259*'Unit cost and utilities'!$H$4+('Surv-rate CEA'!R258-'Surv-rate CEA'!R259)*'Unit cost and utilities'!$G$14</f>
        <v>58.684467857127622</v>
      </c>
      <c r="X261" s="12">
        <f t="shared" si="96"/>
        <v>38.035160889754408</v>
      </c>
      <c r="Y261" s="12">
        <f>W261-'Surv-rate CEA'!S259*'Unit cost and utilities'!$H$4-('Surv-rate CEA'!R258-'Surv-rate CEA'!R259)*'Unit cost and utilities'!$G$14</f>
        <v>57.488608605695731</v>
      </c>
      <c r="Z261" s="12">
        <f t="shared" si="97"/>
        <v>37.260088699606079</v>
      </c>
      <c r="AA261" s="12">
        <f>'Surv-rate CEA'!W259*'Unit cost and utilities'!$H$6+'Surv-rate CEA'!V259*'Unit cost and utilities'!$H$6+('Surv-rate CEA'!U258-'Surv-rate CEA'!U259)*'Unit cost and utilities'!$G$14</f>
        <v>38.197956673877215</v>
      </c>
      <c r="AB261" s="12">
        <f t="shared" si="98"/>
        <v>24.757239535474934</v>
      </c>
      <c r="AC261" s="12">
        <f>AA261-'Surv-rate CEA'!V259*'Unit cost and utilities'!$H$6-('Surv-rate CEA'!U258-'Surv-rate CEA'!U259)*'Unit cost and utilities'!$G$14</f>
        <v>0.92284794070467702</v>
      </c>
      <c r="AD261" s="12">
        <f t="shared" si="99"/>
        <v>0.59812538450440622</v>
      </c>
      <c r="AE261" s="12">
        <f>'Surv-rate CEA'!Z259*'Unit cost and utilities'!$H$12+'Surv-rate CEA'!Y259*'Unit cost and utilities'!$H$12+('Surv-rate CEA'!X258-'Surv-rate CEA'!X259)*'Unit cost and utilities'!$G$14</f>
        <v>35.589535104695457</v>
      </c>
      <c r="AF261" s="12">
        <f t="shared" si="100"/>
        <v>23.066643408852926</v>
      </c>
      <c r="AG261" s="12">
        <f>AE261-'Surv-rate CEA'!Y259*'Unit cost and utilities'!$H$12-('Surv-rate CEA'!X258-'Surv-rate CEA'!X259)*'Unit cost and utilities'!$G$14</f>
        <v>0.2610801728791603</v>
      </c>
      <c r="AH261" s="12">
        <f t="shared" si="101"/>
        <v>0.16921387793376172</v>
      </c>
      <c r="AI261" s="12">
        <f>'Surv-rate CEA'!AC259*'Unit cost and utilities'!$H$5+'Surv-rate CEA'!AB259*'Unit cost and utilities'!$H$5+('Surv-rate CEA'!AA258-'Surv-rate CEA'!AA259)*'Unit cost and utilities'!$G$14</f>
        <v>60.886548485815631</v>
      </c>
      <c r="AJ261" s="12">
        <f t="shared" si="102"/>
        <v>39.462395285204195</v>
      </c>
      <c r="AK261" s="12">
        <f>AI261-'Surv-rate CEA'!AB259*'Unit cost and utilities'!$H$5-('Surv-rate CEA'!AA258-'Surv-rate CEA'!AA259)*'Unit cost and utilities'!$G$14</f>
        <v>0.46206303001422278</v>
      </c>
      <c r="AL261" s="12">
        <f t="shared" si="103"/>
        <v>0.29947688595533245</v>
      </c>
      <c r="AM261" s="12">
        <f>'Surv-rate CEA'!AF259*'Unit cost and utilities'!$H$9+'Surv-rate CEA'!AE259*'Unit cost and utilities'!$H$9+('Surv-rate CEA'!AD258-'Surv-rate CEA'!AD259)*'Unit cost and utilities'!G268</f>
        <v>63.909857359110951</v>
      </c>
      <c r="AN261" s="12">
        <f t="shared" si="104"/>
        <v>41.421892297176214</v>
      </c>
      <c r="AO261" s="12">
        <f>AM261-'Surv-rate CEA'!AE259*'Unit cost and utilities'!$H$9-('Surv-rate CEA'!AD258-'Surv-rate CEA'!AD259)*'Unit cost and utilities'!G268</f>
        <v>0.6945025304092951</v>
      </c>
      <c r="AP261" s="12">
        <f t="shared" si="105"/>
        <v>0.45012788642422275</v>
      </c>
      <c r="AQ261" s="13">
        <f>'Surv-rate CEA'!AI259*'Unit cost and utilities'!$H$4+'Surv-rate CEA'!AH259*'Unit cost and utilities'!$H$4+('Surv-rate CEA'!AG258-'Surv-rate CEA'!AG259)*'Unit cost and utilities'!$G$14</f>
        <v>58.684467857127622</v>
      </c>
      <c r="AR261" s="12">
        <f t="shared" si="106"/>
        <v>38.035160889754408</v>
      </c>
      <c r="AS261" s="13">
        <f>AQ261-'Surv-rate CEA'!AH259*'Unit cost and utilities'!$H$4-('Surv-rate CEA'!AG258-'Surv-rate CEA'!AG259)*'Unit cost and utilities'!$G$14</f>
        <v>57.488608605695731</v>
      </c>
      <c r="AT261" s="12">
        <f t="shared" si="107"/>
        <v>37.260088699606079</v>
      </c>
      <c r="AU261" s="12">
        <f>'Surv-rate CEA'!AL259*'Unit cost and utilities'!$H$8+'Surv-rate CEA'!AK259*'Unit cost and utilities'!$H$8+('Surv-rate CEA'!AJ258-'Surv-rate CEA'!AJ259)*'Unit cost and utilities'!$G$14</f>
        <v>29.782725282547361</v>
      </c>
      <c r="AV261" s="12">
        <f t="shared" si="108"/>
        <v>19.303076081646026</v>
      </c>
      <c r="AW261" s="12">
        <f>AU261-'Surv-rate CEA'!AK259*'Unit cost and utilities'!$H$8-('Surv-rate CEA'!AJ258-'Surv-rate CEA'!AJ259)*'Unit cost and utilities'!$G$14</f>
        <v>1.0566702588930479</v>
      </c>
      <c r="AX261" s="12">
        <f t="shared" si="109"/>
        <v>0.6848596361521595</v>
      </c>
      <c r="AY261" s="12">
        <f>'Surv-rate CEA'!AO259*'Unit cost and utilities'!$H$5+'Surv-rate CEA'!AN259*'Unit cost and utilities'!$H$5+('Surv-rate CEA'!AM258-'Surv-rate CEA'!AM259)*'Unit cost and utilities'!$G$14</f>
        <v>60.886548485815631</v>
      </c>
      <c r="AZ261" s="12">
        <f t="shared" si="110"/>
        <v>39.462395285204195</v>
      </c>
      <c r="BA261" s="12">
        <f>AY261-'Surv-rate CEA'!AN259*'Unit cost and utilities'!$H$5-('Surv-rate CEA'!AM258-'Surv-rate CEA'!AM259)*'Unit cost and utilities'!$G$14</f>
        <v>0.46206303001422278</v>
      </c>
      <c r="BB261" s="12">
        <f t="shared" si="111"/>
        <v>0.29947688595533245</v>
      </c>
    </row>
    <row r="262" spans="1:54">
      <c r="A262" s="12">
        <v>257</v>
      </c>
      <c r="B262" s="12">
        <f t="shared" si="112"/>
        <v>14.728767123287671</v>
      </c>
      <c r="C262" s="12">
        <f>'Surv-rate CEA'!D260*'Unit cost and utilities'!$H$7+'Surv-rate CEA'!E260*'Unit cost and utilities'!$H$7+'Unit cost and utilities'!$G$14*('Surv-rate CEA'!C259-'Surv-rate CEA'!C260)</f>
        <v>39.926640094212217</v>
      </c>
      <c r="D262" s="12">
        <f t="shared" ref="D262:D325" si="113">C262/(1+DISC)^($B262)</f>
        <v>25.833679768051525</v>
      </c>
      <c r="E262" s="12">
        <f>C262-'Surv-rate CEA'!E260*'Unit cost and utilities'!$H$7-'Unit cost and utilities'!$G$14*('Surv-rate CEA'!C259-'Surv-rate CEA'!C260)</f>
        <v>0.10274905056120298</v>
      </c>
      <c r="F262" s="12">
        <f t="shared" ref="F262:F325" si="114">E262/(1+DISC)^($B262)</f>
        <v>6.6481578775626396E-2</v>
      </c>
      <c r="G262" s="12">
        <f>'Surv-rate CEA'!G260*'Unit cost and utilities'!$H$4+'Surv-rate CEA'!H260*'Unit cost and utilities'!$H$4+('Surv-rate CEA'!F259-'Surv-rate CEA'!F260)*'Unit cost and utilities'!$G$14</f>
        <v>58.200712420823777</v>
      </c>
      <c r="H262" s="12">
        <f t="shared" ref="H262:H325" si="115">G262/(1+DISC)^($B262)</f>
        <v>37.657527991441832</v>
      </c>
      <c r="I262" s="12">
        <f>G262-'Surv-rate CEA'!H260*'Unit cost and utilities'!$H$4-('Surv-rate CEA'!F259-'Surv-rate CEA'!F260)*'Unit cost and utilities'!$G$14</f>
        <v>7.6467505360764187E-2</v>
      </c>
      <c r="J262" s="12">
        <f t="shared" ref="J262:J325" si="116">I262/(1+DISC)^($B262)</f>
        <v>4.9476666243150912E-2</v>
      </c>
      <c r="K262" s="12">
        <f>'Surv-rate CEA'!K260*'Unit cost and utilities'!$H$10+'Surv-rate CEA'!J260*'Unit cost and utilities'!$H$10+('Surv-rate CEA'!I259-'Surv-rate CEA'!I260)*'Unit cost and utilities'!$G$14</f>
        <v>35.310248951152509</v>
      </c>
      <c r="L262" s="12">
        <f t="shared" ref="L262:L325" si="117">K262/(1+DISC)^($B262)</f>
        <v>22.846742470235636</v>
      </c>
      <c r="M262" s="12">
        <f>K262-'Surv-rate CEA'!J260*'Unit cost and utilities'!$H$10-('Surv-rate CEA'!I259-'Surv-rate CEA'!I260)*'Unit cost and utilities'!$G$14</f>
        <v>0.25628292470618486</v>
      </c>
      <c r="N262" s="12">
        <f t="shared" ref="N262:N325" si="118">M262/(1+DISC)^($B262)</f>
        <v>0.16582239305027283</v>
      </c>
      <c r="O262" s="12">
        <f>'Surv-rate CEA'!N260*'Unit cost and utilities'!$H$3+'Surv-rate CEA'!M260*'Unit cost and utilities'!$H$3+('Surv-rate CEA'!L259-'Surv-rate CEA'!L260)*'Unit cost and utilities'!$G$14</f>
        <v>58.200712420823777</v>
      </c>
      <c r="P262" s="12">
        <f t="shared" ref="P262:P325" si="119">O262/(1+DISC)^($B262)</f>
        <v>37.657527991441832</v>
      </c>
      <c r="Q262" s="12">
        <f>O262-'Surv-rate CEA'!M260*'Unit cost and utilities'!$H$3-('Surv-rate CEA'!L259-'Surv-rate CEA'!L260)*'Unit cost and utilities'!$G$14</f>
        <v>57.018804346845428</v>
      </c>
      <c r="R262" s="12">
        <f t="shared" ref="R262:R325" si="120">Q262/(1+DISC)^($B262)</f>
        <v>36.892799613937882</v>
      </c>
      <c r="S262" s="12">
        <f>'Surv-rate CEA'!Q260*'Unit cost and utilities'!$H$11+'Surv-rate CEA'!P260*'Unit cost and utilities'!$H$11+('Surv-rate CEA'!O259-'Surv-rate CEA'!O260)*'Unit cost and utilities'!$G$14</f>
        <v>35.310248951152509</v>
      </c>
      <c r="T262" s="12">
        <f t="shared" ref="T262:T325" si="121">S262/(1+DISC)^($B262)</f>
        <v>22.846742470235636</v>
      </c>
      <c r="U262" s="12">
        <f>S262-'Surv-rate CEA'!P260*'Unit cost and utilities'!$H$11-('Surv-rate CEA'!O259-'Surv-rate CEA'!O260)*'Unit cost and utilities'!$G$14</f>
        <v>0.25628292470618486</v>
      </c>
      <c r="V262" s="12">
        <f t="shared" ref="V262:V325" si="122">U262/(1+DISC)^($B262)</f>
        <v>0.16582239305027283</v>
      </c>
      <c r="W262" s="12">
        <f>'Surv-rate CEA'!T260*'Unit cost and utilities'!$H$4+'Surv-rate CEA'!S260*'Unit cost and utilities'!$H$4+('Surv-rate CEA'!R259-'Surv-rate CEA'!R260)*'Unit cost and utilities'!$G$14</f>
        <v>58.200712420823777</v>
      </c>
      <c r="X262" s="12">
        <f t="shared" ref="X262:X325" si="123">W262/(1+DISC)^($B262)</f>
        <v>37.657527991441832</v>
      </c>
      <c r="Y262" s="12">
        <f>W262-'Surv-rate CEA'!S260*'Unit cost and utilities'!$H$4-('Surv-rate CEA'!R259-'Surv-rate CEA'!R260)*'Unit cost and utilities'!$G$14</f>
        <v>57.018804346845428</v>
      </c>
      <c r="Z262" s="12">
        <f t="shared" ref="Z262:Z325" si="124">Y262/(1+DISC)^($B262)</f>
        <v>36.892799613937882</v>
      </c>
      <c r="AA262" s="12">
        <f>'Surv-rate CEA'!W260*'Unit cost and utilities'!$H$6+'Surv-rate CEA'!V260*'Unit cost and utilities'!$H$6+('Surv-rate CEA'!U259-'Surv-rate CEA'!U260)*'Unit cost and utilities'!$G$14</f>
        <v>37.901364496540772</v>
      </c>
      <c r="AB262" s="12">
        <f t="shared" ref="AB262:AB325" si="125">AA262/(1+DISC)^($B262)</f>
        <v>24.523268445965908</v>
      </c>
      <c r="AC262" s="12">
        <f>AA262-'Surv-rate CEA'!V260*'Unit cost and utilities'!$H$6-('Surv-rate CEA'!U259-'Surv-rate CEA'!U260)*'Unit cost and utilities'!$G$14</f>
        <v>0.90744921971130799</v>
      </c>
      <c r="AD262" s="12">
        <f t="shared" ref="AD262:AD325" si="126">AC262/(1+DISC)^($B262)</f>
        <v>0.58714563741085823</v>
      </c>
      <c r="AE262" s="12">
        <f>'Surv-rate CEA'!Z260*'Unit cost and utilities'!$H$12+'Surv-rate CEA'!Y260*'Unit cost and utilities'!$H$12+('Surv-rate CEA'!X259-'Surv-rate CEA'!X260)*'Unit cost and utilities'!$G$14</f>
        <v>35.310248951152509</v>
      </c>
      <c r="AF262" s="12">
        <f t="shared" ref="AF262:AF325" si="127">AE262/(1+DISC)^($B262)</f>
        <v>22.846742470235636</v>
      </c>
      <c r="AG262" s="12">
        <f>AE262-'Surv-rate CEA'!Y260*'Unit cost and utilities'!$H$12-('Surv-rate CEA'!X259-'Surv-rate CEA'!X260)*'Unit cost and utilities'!$G$14</f>
        <v>0.25628292470618486</v>
      </c>
      <c r="AH262" s="12">
        <f t="shared" ref="AH262:AH325" si="128">AG262/(1+DISC)^($B262)</f>
        <v>0.16582239305027283</v>
      </c>
      <c r="AI262" s="12">
        <f>'Surv-rate CEA'!AC260*'Unit cost and utilities'!$H$5+'Surv-rate CEA'!AB260*'Unit cost and utilities'!$H$5+('Surv-rate CEA'!AA259-'Surv-rate CEA'!AA260)*'Unit cost and utilities'!$G$14</f>
        <v>60.388114302558144</v>
      </c>
      <c r="AJ262" s="12">
        <f t="shared" ref="AJ262:AJ325" si="129">AI262/(1+DISC)^($B262)</f>
        <v>39.072839663133195</v>
      </c>
      <c r="AK262" s="12">
        <f>AI262-'Surv-rate CEA'!AB260*'Unit cost and utilities'!$H$5-('Surv-rate CEA'!AA259-'Surv-rate CEA'!AA260)*'Unit cost and utilities'!$G$14</f>
        <v>0.4533568664107126</v>
      </c>
      <c r="AL262" s="12">
        <f t="shared" ref="AL262:AL325" si="130">AK262/(1+DISC)^($B262)</f>
        <v>0.2933348781631997</v>
      </c>
      <c r="AM262" s="12">
        <f>'Surv-rate CEA'!AF260*'Unit cost and utilities'!$H$9+'Surv-rate CEA'!AE260*'Unit cost and utilities'!$H$9+('Surv-rate CEA'!AD259-'Surv-rate CEA'!AD260)*'Unit cost and utilities'!G269</f>
        <v>63.46413197946837</v>
      </c>
      <c r="AN262" s="12">
        <f t="shared" ref="AN262:AN325" si="131">AM262/(1+DISC)^($B262)</f>
        <v>41.06311120711127</v>
      </c>
      <c r="AO262" s="12">
        <f>AM262-'Surv-rate CEA'!AE260*'Unit cost and utilities'!$H$9-('Surv-rate CEA'!AD259-'Surv-rate CEA'!AD260)*'Unit cost and utilities'!G269</f>
        <v>0.68264351522981315</v>
      </c>
      <c r="AP262" s="12">
        <f t="shared" ref="AP262:AP325" si="132">AO262/(1+DISC)^($B262)</f>
        <v>0.44168990745455694</v>
      </c>
      <c r="AQ262" s="13">
        <f>'Surv-rate CEA'!AI260*'Unit cost and utilities'!$H$4+'Surv-rate CEA'!AH260*'Unit cost and utilities'!$H$4+('Surv-rate CEA'!AG259-'Surv-rate CEA'!AG260)*'Unit cost and utilities'!$G$14</f>
        <v>58.200712420823777</v>
      </c>
      <c r="AR262" s="12">
        <f t="shared" ref="AR262:AR325" si="133">AQ262/(1+DISC)^($B262)</f>
        <v>37.657527991441832</v>
      </c>
      <c r="AS262" s="13">
        <f>AQ262-'Surv-rate CEA'!AH260*'Unit cost and utilities'!$H$4-('Surv-rate CEA'!AG259-'Surv-rate CEA'!AG260)*'Unit cost and utilities'!$G$14</f>
        <v>57.018804346845428</v>
      </c>
      <c r="AT262" s="12">
        <f t="shared" ref="AT262:AT325" si="134">AS262/(1+DISC)^($B262)</f>
        <v>36.892799613937882</v>
      </c>
      <c r="AU262" s="12">
        <f>'Surv-rate CEA'!AL260*'Unit cost and utilities'!$H$8+'Surv-rate CEA'!AK260*'Unit cost and utilities'!$H$8+('Surv-rate CEA'!AJ259-'Surv-rate CEA'!AJ260)*'Unit cost and utilities'!$G$14</f>
        <v>29.542897984292793</v>
      </c>
      <c r="AV262" s="12">
        <f t="shared" ref="AV262:AV325" si="135">AU262/(1+DISC)^($B262)</f>
        <v>19.115101199238374</v>
      </c>
      <c r="AW262" s="12">
        <f>AU262-'Surv-rate CEA'!AK260*'Unit cost and utilities'!$H$8-('Surv-rate CEA'!AJ259-'Surv-rate CEA'!AJ260)*'Unit cost and utilities'!$G$14</f>
        <v>1.0392367968942087</v>
      </c>
      <c r="AX262" s="12">
        <f t="shared" ref="AX262:AX325" si="136">AW262/(1+DISC)^($B262)</f>
        <v>0.67241597466730962</v>
      </c>
      <c r="AY262" s="12">
        <f>'Surv-rate CEA'!AO260*'Unit cost and utilities'!$H$5+'Surv-rate CEA'!AN260*'Unit cost and utilities'!$H$5+('Surv-rate CEA'!AM259-'Surv-rate CEA'!AM260)*'Unit cost and utilities'!$G$14</f>
        <v>60.388114302558144</v>
      </c>
      <c r="AZ262" s="12">
        <f t="shared" ref="AZ262:AZ325" si="137">AY262/(1+DISC)^($B262)</f>
        <v>39.072839663133195</v>
      </c>
      <c r="BA262" s="12">
        <f>AY262-'Surv-rate CEA'!AN260*'Unit cost and utilities'!$H$5-('Surv-rate CEA'!AM259-'Surv-rate CEA'!AM260)*'Unit cost and utilities'!$G$14</f>
        <v>0.4533568664107126</v>
      </c>
      <c r="BB262" s="12">
        <f t="shared" ref="BB262:BB325" si="138">BA262/(1+DISC)^($B262)</f>
        <v>0.2933348781631997</v>
      </c>
    </row>
    <row r="263" spans="1:54">
      <c r="A263" s="12">
        <v>258</v>
      </c>
      <c r="B263" s="12">
        <f t="shared" ref="B263:B326" si="139">A262*21/365</f>
        <v>14.786301369863013</v>
      </c>
      <c r="C263" s="12">
        <f>'Surv-rate CEA'!D261*'Unit cost and utilities'!$H$7+'Surv-rate CEA'!E261*'Unit cost and utilities'!$H$7+'Unit cost and utilities'!$G$14*('Surv-rate CEA'!C260-'Surv-rate CEA'!C261)</f>
        <v>39.619933844655243</v>
      </c>
      <c r="D263" s="12">
        <f t="shared" si="113"/>
        <v>25.591672700884704</v>
      </c>
      <c r="E263" s="12">
        <f>C263-'Surv-rate CEA'!E261*'Unit cost and utilities'!$H$7-'Unit cost and utilities'!$G$14*('Surv-rate CEA'!C260-'Surv-rate CEA'!C261)</f>
        <v>0.10074701808799302</v>
      </c>
      <c r="F263" s="12">
        <f t="shared" si="114"/>
        <v>6.5075442139988351E-2</v>
      </c>
      <c r="G263" s="12">
        <f>'Surv-rate CEA'!G261*'Unit cost and utilities'!$H$4+'Surv-rate CEA'!H261*'Unit cost and utilities'!$H$4+('Surv-rate CEA'!F260-'Surv-rate CEA'!F261)*'Unit cost and utilities'!$G$14</f>
        <v>57.722304195705107</v>
      </c>
      <c r="H263" s="12">
        <f t="shared" si="115"/>
        <v>37.284522541338511</v>
      </c>
      <c r="I263" s="12">
        <f>G263-'Surv-rate CEA'!H261*'Unit cost and utilities'!$H$4-('Surv-rate CEA'!F260-'Surv-rate CEA'!F261)*'Unit cost and utilities'!$G$14</f>
        <v>7.4862046755664657E-2</v>
      </c>
      <c r="J263" s="12">
        <f t="shared" si="116"/>
        <v>4.8355582969953556E-2</v>
      </c>
      <c r="K263" s="12">
        <f>'Surv-rate CEA'!K261*'Unit cost and utilities'!$H$10+'Surv-rate CEA'!J261*'Unit cost and utilities'!$H$10+('Surv-rate CEA'!I260-'Surv-rate CEA'!I261)*'Unit cost and utilities'!$G$14</f>
        <v>35.033932244710684</v>
      </c>
      <c r="L263" s="12">
        <f t="shared" si="117"/>
        <v>22.62944029505379</v>
      </c>
      <c r="M263" s="12">
        <f>K263-'Surv-rate CEA'!J261*'Unit cost and utilities'!$H$10-('Surv-rate CEA'!I260-'Surv-rate CEA'!I261)*'Unit cost and utilities'!$G$14</f>
        <v>0.25158588587913577</v>
      </c>
      <c r="N263" s="12">
        <f t="shared" si="118"/>
        <v>0.16250667335350769</v>
      </c>
      <c r="O263" s="12">
        <f>'Surv-rate CEA'!N261*'Unit cost and utilities'!$H$3+'Surv-rate CEA'!M261*'Unit cost and utilities'!$H$3+('Surv-rate CEA'!L260-'Surv-rate CEA'!L261)*'Unit cost and utilities'!$G$14</f>
        <v>57.722304195705107</v>
      </c>
      <c r="P263" s="12">
        <f t="shared" si="119"/>
        <v>37.284522541338511</v>
      </c>
      <c r="Q263" s="12">
        <f>O263-'Surv-rate CEA'!M261*'Unit cost and utilities'!$H$3-('Surv-rate CEA'!L260-'Surv-rate CEA'!L261)*'Unit cost and utilities'!$G$14</f>
        <v>56.554136483654027</v>
      </c>
      <c r="R263" s="12">
        <f t="shared" si="120"/>
        <v>36.52996889004347</v>
      </c>
      <c r="S263" s="12">
        <f>'Surv-rate CEA'!Q261*'Unit cost and utilities'!$H$11+'Surv-rate CEA'!P261*'Unit cost and utilities'!$H$11+('Surv-rate CEA'!O260-'Surv-rate CEA'!O261)*'Unit cost and utilities'!$G$14</f>
        <v>35.033932244710684</v>
      </c>
      <c r="T263" s="12">
        <f t="shared" si="121"/>
        <v>22.62944029505379</v>
      </c>
      <c r="U263" s="12">
        <f>S263-'Surv-rate CEA'!P261*'Unit cost and utilities'!$H$11-('Surv-rate CEA'!O260-'Surv-rate CEA'!O261)*'Unit cost and utilities'!$G$14</f>
        <v>0.25158588587913577</v>
      </c>
      <c r="V263" s="12">
        <f t="shared" si="122"/>
        <v>0.16250667335350769</v>
      </c>
      <c r="W263" s="12">
        <f>'Surv-rate CEA'!T261*'Unit cost and utilities'!$H$4+'Surv-rate CEA'!S261*'Unit cost and utilities'!$H$4+('Surv-rate CEA'!R260-'Surv-rate CEA'!R261)*'Unit cost and utilities'!$G$14</f>
        <v>57.722304195705107</v>
      </c>
      <c r="X263" s="12">
        <f t="shared" si="123"/>
        <v>37.284522541338511</v>
      </c>
      <c r="Y263" s="12">
        <f>W263-'Surv-rate CEA'!S261*'Unit cost and utilities'!$H$4-('Surv-rate CEA'!R260-'Surv-rate CEA'!R261)*'Unit cost and utilities'!$G$14</f>
        <v>56.554136483654027</v>
      </c>
      <c r="Z263" s="12">
        <f t="shared" si="124"/>
        <v>36.52996889004347</v>
      </c>
      <c r="AA263" s="12">
        <f>'Surv-rate CEA'!W261*'Unit cost and utilities'!$H$6+'Surv-rate CEA'!V261*'Unit cost and utilities'!$H$6+('Surv-rate CEA'!U260-'Surv-rate CEA'!U261)*'Unit cost and utilities'!$G$14</f>
        <v>37.607898078116214</v>
      </c>
      <c r="AB263" s="12">
        <f t="shared" si="125"/>
        <v>24.292040020991003</v>
      </c>
      <c r="AC263" s="12">
        <f>AA263-'Surv-rate CEA'!V261*'Unit cost and utilities'!$H$6-('Surv-rate CEA'!U260-'Surv-rate CEA'!U261)*'Unit cost and utilities'!$G$14</f>
        <v>0.8923450360986116</v>
      </c>
      <c r="AD263" s="12">
        <f t="shared" si="126"/>
        <v>0.57639172719556386</v>
      </c>
      <c r="AE263" s="12">
        <f>'Surv-rate CEA'!Z261*'Unit cost and utilities'!$H$12+'Surv-rate CEA'!Y261*'Unit cost and utilities'!$H$12+('Surv-rate CEA'!X260-'Surv-rate CEA'!X261)*'Unit cost and utilities'!$G$14</f>
        <v>35.033932244710684</v>
      </c>
      <c r="AF263" s="12">
        <f t="shared" si="127"/>
        <v>22.62944029505379</v>
      </c>
      <c r="AG263" s="12">
        <f>AE263-'Surv-rate CEA'!Y261*'Unit cost and utilities'!$H$12-('Surv-rate CEA'!X260-'Surv-rate CEA'!X261)*'Unit cost and utilities'!$G$14</f>
        <v>0.25158588587913577</v>
      </c>
      <c r="AH263" s="12">
        <f t="shared" si="128"/>
        <v>0.16250667335350769</v>
      </c>
      <c r="AI263" s="12">
        <f>'Surv-rate CEA'!AC261*'Unit cost and utilities'!$H$5+'Surv-rate CEA'!AB261*'Unit cost and utilities'!$H$5+('Surv-rate CEA'!AA260-'Surv-rate CEA'!AA261)*'Unit cost and utilities'!$G$14</f>
        <v>59.895158006814171</v>
      </c>
      <c r="AJ263" s="12">
        <f t="shared" si="129"/>
        <v>38.688032294252309</v>
      </c>
      <c r="AK263" s="12">
        <f>AI263-'Surv-rate CEA'!AB261*'Unit cost and utilities'!$H$5-('Surv-rate CEA'!AA260-'Surv-rate CEA'!AA261)*'Unit cost and utilities'!$G$14</f>
        <v>0.44483678994678999</v>
      </c>
      <c r="AL263" s="12">
        <f t="shared" si="130"/>
        <v>0.287333077795287</v>
      </c>
      <c r="AM263" s="12">
        <f>'Surv-rate CEA'!AF261*'Unit cost and utilities'!$H$9+'Surv-rate CEA'!AE261*'Unit cost and utilities'!$H$9+('Surv-rate CEA'!AD260-'Surv-rate CEA'!AD261)*'Unit cost and utilities'!G270</f>
        <v>63.022687394608504</v>
      </c>
      <c r="AN263" s="12">
        <f t="shared" si="131"/>
        <v>40.708194891409903</v>
      </c>
      <c r="AO263" s="12">
        <f>AM263-'Surv-rate CEA'!AE261*'Unit cost and utilities'!$H$9-('Surv-rate CEA'!AD260-'Surv-rate CEA'!AD261)*'Unit cost and utilities'!G270</f>
        <v>0.67101616513539852</v>
      </c>
      <c r="AP263" s="12">
        <f t="shared" si="132"/>
        <v>0.43342894368473289</v>
      </c>
      <c r="AQ263" s="13">
        <f>'Surv-rate CEA'!AI261*'Unit cost and utilities'!$H$4+'Surv-rate CEA'!AH261*'Unit cost and utilities'!$H$4+('Surv-rate CEA'!AG260-'Surv-rate CEA'!AG261)*'Unit cost and utilities'!$G$14</f>
        <v>57.722304195705107</v>
      </c>
      <c r="AR263" s="12">
        <f t="shared" si="133"/>
        <v>37.284522541338511</v>
      </c>
      <c r="AS263" s="13">
        <f>AQ263-'Surv-rate CEA'!AH261*'Unit cost and utilities'!$H$4-('Surv-rate CEA'!AG260-'Surv-rate CEA'!AG261)*'Unit cost and utilities'!$G$14</f>
        <v>56.554136483654027</v>
      </c>
      <c r="AT263" s="12">
        <f t="shared" si="134"/>
        <v>36.52996889004347</v>
      </c>
      <c r="AU263" s="12">
        <f>'Surv-rate CEA'!AL261*'Unit cost and utilities'!$H$8+'Surv-rate CEA'!AK261*'Unit cost and utilities'!$H$8+('Surv-rate CEA'!AJ260-'Surv-rate CEA'!AJ261)*'Unit cost and utilities'!$G$14</f>
        <v>29.305675872540355</v>
      </c>
      <c r="AV263" s="12">
        <f t="shared" si="135"/>
        <v>18.92939216276454</v>
      </c>
      <c r="AW263" s="12">
        <f>AU263-'Surv-rate CEA'!AK261*'Unit cost and utilities'!$H$8-('Surv-rate CEA'!AJ260-'Surv-rate CEA'!AJ261)*'Unit cost and utilities'!$G$14</f>
        <v>1.0221333642282906</v>
      </c>
      <c r="AX263" s="12">
        <f t="shared" si="136"/>
        <v>0.66022579988515884</v>
      </c>
      <c r="AY263" s="12">
        <f>'Surv-rate CEA'!AO261*'Unit cost and utilities'!$H$5+'Surv-rate CEA'!AN261*'Unit cost and utilities'!$H$5+('Surv-rate CEA'!AM260-'Surv-rate CEA'!AM261)*'Unit cost and utilities'!$G$14</f>
        <v>59.895158006814171</v>
      </c>
      <c r="AZ263" s="12">
        <f t="shared" si="137"/>
        <v>38.688032294252309</v>
      </c>
      <c r="BA263" s="12">
        <f>AY263-'Surv-rate CEA'!AN261*'Unit cost and utilities'!$H$5-('Surv-rate CEA'!AM260-'Surv-rate CEA'!AM261)*'Unit cost and utilities'!$G$14</f>
        <v>0.44483678994678999</v>
      </c>
      <c r="BB263" s="12">
        <f t="shared" si="138"/>
        <v>0.287333077795287</v>
      </c>
    </row>
    <row r="264" spans="1:54">
      <c r="A264" s="12">
        <v>259</v>
      </c>
      <c r="B264" s="12">
        <f t="shared" si="139"/>
        <v>14.843835616438357</v>
      </c>
      <c r="C264" s="12">
        <f>'Surv-rate CEA'!D262*'Unit cost and utilities'!$H$7+'Surv-rate CEA'!E262*'Unit cost and utilities'!$H$7+'Unit cost and utilities'!$G$14*('Surv-rate CEA'!C261-'Surv-rate CEA'!C262)</f>
        <v>39.316429133301106</v>
      </c>
      <c r="D264" s="12">
        <f t="shared" si="113"/>
        <v>25.352477933882387</v>
      </c>
      <c r="E264" s="12">
        <f>C264-'Surv-rate CEA'!E262*'Unit cost and utilities'!$H$7-'Unit cost and utilities'!$G$14*('Surv-rate CEA'!C261-'Surv-rate CEA'!C262)</f>
        <v>9.8789096749509531E-2</v>
      </c>
      <c r="F264" s="12">
        <f t="shared" si="114"/>
        <v>6.3702336419172778E-2</v>
      </c>
      <c r="G264" s="12">
        <f>'Surv-rate CEA'!G262*'Unit cost and utilities'!$H$4+'Surv-rate CEA'!H262*'Unit cost and utilities'!$H$4+('Surv-rate CEA'!F261-'Surv-rate CEA'!F262)*'Unit cost and utilities'!$G$14</f>
        <v>57.249168184168845</v>
      </c>
      <c r="H264" s="12">
        <f t="shared" si="115"/>
        <v>36.916075674149056</v>
      </c>
      <c r="I264" s="12">
        <f>G264-'Surv-rate CEA'!H262*'Unit cost and utilities'!$H$4-('Surv-rate CEA'!F261-'Surv-rate CEA'!F262)*'Unit cost and utilities'!$G$14</f>
        <v>7.3294464805818915E-2</v>
      </c>
      <c r="J264" s="12">
        <f t="shared" si="116"/>
        <v>4.7262590795442989E-2</v>
      </c>
      <c r="K264" s="12">
        <f>'Surv-rate CEA'!K262*'Unit cost and utilities'!$H$10+'Surv-rate CEA'!J262*'Unit cost and utilities'!$H$10+('Surv-rate CEA'!I261-'Surv-rate CEA'!I262)*'Unit cost and utilities'!$G$14</f>
        <v>34.760544630128038</v>
      </c>
      <c r="L264" s="12">
        <f t="shared" si="117"/>
        <v>22.414699405104944</v>
      </c>
      <c r="M264" s="12">
        <f>K264-'Surv-rate CEA'!J262*'Unit cost and utilities'!$H$10-('Surv-rate CEA'!I261-'Surv-rate CEA'!I262)*'Unit cost and utilities'!$G$14</f>
        <v>0.24698670185893645</v>
      </c>
      <c r="N264" s="12">
        <f t="shared" si="118"/>
        <v>0.15926484288822099</v>
      </c>
      <c r="O264" s="12">
        <f>'Surv-rate CEA'!N262*'Unit cost and utilities'!$H$3+'Surv-rate CEA'!M262*'Unit cost and utilities'!$H$3+('Surv-rate CEA'!L261-'Surv-rate CEA'!L262)*'Unit cost and utilities'!$G$14</f>
        <v>57.249168184168845</v>
      </c>
      <c r="P264" s="12">
        <f t="shared" si="119"/>
        <v>36.916075674149056</v>
      </c>
      <c r="Q264" s="12">
        <f>O264-'Surv-rate CEA'!M262*'Unit cost and utilities'!$H$3-('Surv-rate CEA'!L261-'Surv-rate CEA'!L262)*'Unit cost and utilities'!$G$14</f>
        <v>56.094533972013338</v>
      </c>
      <c r="R264" s="12">
        <f t="shared" si="120"/>
        <v>36.171530988106248</v>
      </c>
      <c r="S264" s="12">
        <f>'Surv-rate CEA'!Q262*'Unit cost and utilities'!$H$11+'Surv-rate CEA'!P262*'Unit cost and utilities'!$H$11+('Surv-rate CEA'!O261-'Surv-rate CEA'!O262)*'Unit cost and utilities'!$G$14</f>
        <v>34.760544630128038</v>
      </c>
      <c r="T264" s="12">
        <f t="shared" si="121"/>
        <v>22.414699405104944</v>
      </c>
      <c r="U264" s="12">
        <f>S264-'Surv-rate CEA'!P262*'Unit cost and utilities'!$H$11-('Surv-rate CEA'!O261-'Surv-rate CEA'!O262)*'Unit cost and utilities'!$G$14</f>
        <v>0.24698670185893645</v>
      </c>
      <c r="V264" s="12">
        <f t="shared" si="122"/>
        <v>0.15926484288822099</v>
      </c>
      <c r="W264" s="12">
        <f>'Surv-rate CEA'!T262*'Unit cost and utilities'!$H$4+'Surv-rate CEA'!S262*'Unit cost and utilities'!$H$4+('Surv-rate CEA'!R261-'Surv-rate CEA'!R262)*'Unit cost and utilities'!$G$14</f>
        <v>57.249168184168845</v>
      </c>
      <c r="X264" s="12">
        <f t="shared" si="123"/>
        <v>36.916075674149056</v>
      </c>
      <c r="Y264" s="12">
        <f>W264-'Surv-rate CEA'!S262*'Unit cost and utilities'!$H$4-('Surv-rate CEA'!R261-'Surv-rate CEA'!R262)*'Unit cost and utilities'!$G$14</f>
        <v>56.094533972013338</v>
      </c>
      <c r="Z264" s="12">
        <f t="shared" si="124"/>
        <v>36.171530988106248</v>
      </c>
      <c r="AA264" s="12">
        <f>'Surv-rate CEA'!W262*'Unit cost and utilities'!$H$6+'Surv-rate CEA'!V262*'Unit cost and utilities'!$H$6+('Surv-rate CEA'!U261-'Surv-rate CEA'!U262)*'Unit cost and utilities'!$G$14</f>
        <v>37.317515258284516</v>
      </c>
      <c r="AB264" s="12">
        <f t="shared" si="125"/>
        <v>24.063514998406504</v>
      </c>
      <c r="AC264" s="12">
        <f>AA264-'Surv-rate CEA'!V262*'Unit cost and utilities'!$H$6-('Surv-rate CEA'!U261-'Surv-rate CEA'!U262)*'Unit cost and utilities'!$G$14</f>
        <v>0.87752900721445659</v>
      </c>
      <c r="AD264" s="12">
        <f t="shared" si="126"/>
        <v>0.56585847906778786</v>
      </c>
      <c r="AE264" s="12">
        <f>'Surv-rate CEA'!Z262*'Unit cost and utilities'!$H$12+'Surv-rate CEA'!Y262*'Unit cost and utilities'!$H$12+('Surv-rate CEA'!X261-'Surv-rate CEA'!X262)*'Unit cost and utilities'!$G$14</f>
        <v>34.760544630128038</v>
      </c>
      <c r="AF264" s="12">
        <f t="shared" si="127"/>
        <v>22.414699405104944</v>
      </c>
      <c r="AG264" s="12">
        <f>AE264-'Surv-rate CEA'!Y262*'Unit cost and utilities'!$H$12-('Surv-rate CEA'!X261-'Surv-rate CEA'!X262)*'Unit cost and utilities'!$G$14</f>
        <v>0.24698670185893645</v>
      </c>
      <c r="AH264" s="12">
        <f t="shared" si="128"/>
        <v>0.15926484288822099</v>
      </c>
      <c r="AI264" s="12">
        <f>'Surv-rate CEA'!AC262*'Unit cost and utilities'!$H$5+'Surv-rate CEA'!AB262*'Unit cost and utilities'!$H$5+('Surv-rate CEA'!AA261-'Surv-rate CEA'!AA262)*'Unit cost and utilities'!$G$14</f>
        <v>59.407603142932693</v>
      </c>
      <c r="AJ264" s="12">
        <f t="shared" si="129"/>
        <v>38.307902853526123</v>
      </c>
      <c r="AK264" s="12">
        <f>AI264-'Surv-rate CEA'!AB262*'Unit cost and utilities'!$H$5-('Surv-rate CEA'!AA261-'Surv-rate CEA'!AA262)*'Unit cost and utilities'!$G$14</f>
        <v>0.43649833506507907</v>
      </c>
      <c r="AL264" s="12">
        <f t="shared" si="130"/>
        <v>0.28146794233000738</v>
      </c>
      <c r="AM264" s="12">
        <f>'Surv-rate CEA'!AF262*'Unit cost and utilities'!$H$9+'Surv-rate CEA'!AE262*'Unit cost and utilities'!$H$9+('Surv-rate CEA'!AD261-'Surv-rate CEA'!AD262)*'Unit cost and utilities'!G271</f>
        <v>62.58547043692279</v>
      </c>
      <c r="AN264" s="12">
        <f t="shared" si="131"/>
        <v>40.357092269343397</v>
      </c>
      <c r="AO264" s="12">
        <f>AM264-'Surv-rate CEA'!AE262*'Unit cost and utilities'!$H$9-('Surv-rate CEA'!AD261-'Surv-rate CEA'!AD262)*'Unit cost and utilities'!G271</f>
        <v>0.65961536177374569</v>
      </c>
      <c r="AP264" s="12">
        <f t="shared" si="132"/>
        <v>0.42534086316741354</v>
      </c>
      <c r="AQ264" s="13">
        <f>'Surv-rate CEA'!AI262*'Unit cost and utilities'!$H$4+'Surv-rate CEA'!AH262*'Unit cost and utilities'!$H$4+('Surv-rate CEA'!AG261-'Surv-rate CEA'!AG262)*'Unit cost and utilities'!$G$14</f>
        <v>57.249168184168845</v>
      </c>
      <c r="AR264" s="12">
        <f t="shared" si="133"/>
        <v>36.916075674149056</v>
      </c>
      <c r="AS264" s="13">
        <f>AQ264-'Surv-rate CEA'!AH262*'Unit cost and utilities'!$H$4-('Surv-rate CEA'!AG261-'Surv-rate CEA'!AG262)*'Unit cost and utilities'!$G$14</f>
        <v>56.094533972013338</v>
      </c>
      <c r="AT264" s="12">
        <f t="shared" si="134"/>
        <v>36.171530988106248</v>
      </c>
      <c r="AU264" s="12">
        <f>'Surv-rate CEA'!AL262*'Unit cost and utilities'!$H$8+'Surv-rate CEA'!AK262*'Unit cost and utilities'!$H$8+('Surv-rate CEA'!AJ261-'Surv-rate CEA'!AJ262)*'Unit cost and utilities'!$G$14</f>
        <v>29.071022887407061</v>
      </c>
      <c r="AV264" s="12">
        <f t="shared" si="135"/>
        <v>18.745915702810297</v>
      </c>
      <c r="AW264" s="12">
        <f>AU264-'Surv-rate CEA'!AK262*'Unit cost and utilities'!$H$8-('Surv-rate CEA'!AJ261-'Surv-rate CEA'!AJ262)*'Unit cost and utilities'!$G$14</f>
        <v>1.0053528766710802</v>
      </c>
      <c r="AX264" s="12">
        <f t="shared" si="136"/>
        <v>0.64828335592614106</v>
      </c>
      <c r="AY264" s="12">
        <f>'Surv-rate CEA'!AO262*'Unit cost and utilities'!$H$5+'Surv-rate CEA'!AN262*'Unit cost and utilities'!$H$5+('Surv-rate CEA'!AM261-'Surv-rate CEA'!AM262)*'Unit cost and utilities'!$G$14</f>
        <v>59.407603142932693</v>
      </c>
      <c r="AZ264" s="12">
        <f t="shared" si="137"/>
        <v>38.307902853526123</v>
      </c>
      <c r="BA264" s="12">
        <f>AY264-'Surv-rate CEA'!AN262*'Unit cost and utilities'!$H$5-('Surv-rate CEA'!AM261-'Surv-rate CEA'!AM262)*'Unit cost and utilities'!$G$14</f>
        <v>0.43649833506507907</v>
      </c>
      <c r="BB264" s="12">
        <f t="shared" si="138"/>
        <v>0.28146794233000738</v>
      </c>
    </row>
    <row r="265" spans="1:54">
      <c r="A265" s="12">
        <v>260</v>
      </c>
      <c r="B265" s="12">
        <f t="shared" si="139"/>
        <v>14.901369863013699</v>
      </c>
      <c r="C265" s="12">
        <f>'Surv-rate CEA'!D263*'Unit cost and utilities'!$H$7+'Surv-rate CEA'!E263*'Unit cost and utilities'!$H$7+'Unit cost and utilities'!$G$14*('Surv-rate CEA'!C262-'Surv-rate CEA'!C263)</f>
        <v>39.016083154013771</v>
      </c>
      <c r="D265" s="12">
        <f t="shared" si="113"/>
        <v>25.116055544711099</v>
      </c>
      <c r="E265" s="12">
        <f>C265-'Surv-rate CEA'!E263*'Unit cost and utilities'!$H$7-'Unit cost and utilities'!$G$14*('Surv-rate CEA'!C262-'Surv-rate CEA'!C263)</f>
        <v>9.6874198383212651E-2</v>
      </c>
      <c r="F265" s="12">
        <f t="shared" si="114"/>
        <v>6.2361404599165324E-2</v>
      </c>
      <c r="G265" s="12">
        <f>'Surv-rate CEA'!G263*'Unit cost and utilities'!$H$4+'Surv-rate CEA'!H263*'Unit cost and utilities'!$H$4+('Surv-rate CEA'!F262-'Surv-rate CEA'!F263)*'Unit cost and utilities'!$G$14</f>
        <v>56.781230671519545</v>
      </c>
      <c r="H265" s="12">
        <f t="shared" si="115"/>
        <v>36.552119745424179</v>
      </c>
      <c r="I265" s="12">
        <f>G265-'Surv-rate CEA'!H263*'Unit cost and utilities'!$H$4-('Surv-rate CEA'!F262-'Surv-rate CEA'!F263)*'Unit cost and utilities'!$G$14</f>
        <v>7.1763764505327066E-2</v>
      </c>
      <c r="J265" s="12">
        <f t="shared" si="116"/>
        <v>4.6196915469407844E-2</v>
      </c>
      <c r="K265" s="12">
        <f>'Surv-rate CEA'!K263*'Unit cost and utilities'!$H$10+'Surv-rate CEA'!J263*'Unit cost and utilities'!$H$10+('Surv-rate CEA'!I262-'Surv-rate CEA'!I263)*'Unit cost and utilities'!$G$14</f>
        <v>34.490046424634727</v>
      </c>
      <c r="L265" s="12">
        <f t="shared" si="117"/>
        <v>22.202482968915721</v>
      </c>
      <c r="M265" s="12">
        <f>K265-'Surv-rate CEA'!J263*'Unit cost and utilities'!$H$10-('Surv-rate CEA'!I262-'Surv-rate CEA'!I263)*'Unit cost and utilities'!$G$14</f>
        <v>0.24248307975008565</v>
      </c>
      <c r="N265" s="12">
        <f t="shared" si="118"/>
        <v>0.15609507688444713</v>
      </c>
      <c r="O265" s="12">
        <f>'Surv-rate CEA'!N263*'Unit cost and utilities'!$H$3+'Surv-rate CEA'!M263*'Unit cost and utilities'!$H$3+('Surv-rate CEA'!L262-'Surv-rate CEA'!L263)*'Unit cost and utilities'!$G$14</f>
        <v>56.781230671519545</v>
      </c>
      <c r="P265" s="12">
        <f t="shared" si="119"/>
        <v>36.552119745424179</v>
      </c>
      <c r="Q265" s="12">
        <f>O265-'Surv-rate CEA'!M263*'Unit cost and utilities'!$H$3-('Surv-rate CEA'!L262-'Surv-rate CEA'!L263)*'Unit cost and utilities'!$G$14</f>
        <v>55.63992696181684</v>
      </c>
      <c r="R265" s="12">
        <f t="shared" si="120"/>
        <v>35.817421512053997</v>
      </c>
      <c r="S265" s="12">
        <f>'Surv-rate CEA'!Q263*'Unit cost and utilities'!$H$11+'Surv-rate CEA'!P263*'Unit cost and utilities'!$H$11+('Surv-rate CEA'!O262-'Surv-rate CEA'!O263)*'Unit cost and utilities'!$G$14</f>
        <v>34.490046424634727</v>
      </c>
      <c r="T265" s="12">
        <f t="shared" si="121"/>
        <v>22.202482968915721</v>
      </c>
      <c r="U265" s="12">
        <f>S265-'Surv-rate CEA'!P263*'Unit cost and utilities'!$H$11-('Surv-rate CEA'!O262-'Surv-rate CEA'!O263)*'Unit cost and utilities'!$G$14</f>
        <v>0.24248307975008565</v>
      </c>
      <c r="V265" s="12">
        <f t="shared" si="122"/>
        <v>0.15609507688444713</v>
      </c>
      <c r="W265" s="12">
        <f>'Surv-rate CEA'!T263*'Unit cost and utilities'!$H$4+'Surv-rate CEA'!S263*'Unit cost and utilities'!$H$4+('Surv-rate CEA'!R262-'Surv-rate CEA'!R263)*'Unit cost and utilities'!$G$14</f>
        <v>56.781230671519545</v>
      </c>
      <c r="X265" s="12">
        <f t="shared" si="123"/>
        <v>36.552119745424179</v>
      </c>
      <c r="Y265" s="12">
        <f>W265-'Surv-rate CEA'!S263*'Unit cost and utilities'!$H$4-('Surv-rate CEA'!R262-'Surv-rate CEA'!R263)*'Unit cost and utilities'!$G$14</f>
        <v>55.63992696181684</v>
      </c>
      <c r="Z265" s="12">
        <f t="shared" si="124"/>
        <v>35.817421512053997</v>
      </c>
      <c r="AA265" s="12">
        <f>'Surv-rate CEA'!W263*'Unit cost and utilities'!$H$6+'Surv-rate CEA'!V263*'Unit cost and utilities'!$H$6+('Surv-rate CEA'!U262-'Surv-rate CEA'!U263)*'Unit cost and utilities'!$G$14</f>
        <v>37.030174574628404</v>
      </c>
      <c r="AB265" s="12">
        <f t="shared" si="125"/>
        <v>23.837654789061951</v>
      </c>
      <c r="AC265" s="12">
        <f>AA265-'Surv-rate CEA'!V263*'Unit cost and utilities'!$H$6-('Surv-rate CEA'!U262-'Surv-rate CEA'!U263)*'Unit cost and utilities'!$G$14</f>
        <v>0.86299490548604574</v>
      </c>
      <c r="AD265" s="12">
        <f t="shared" si="126"/>
        <v>0.5555408495370816</v>
      </c>
      <c r="AE265" s="12">
        <f>'Surv-rate CEA'!Z263*'Unit cost and utilities'!$H$12+'Surv-rate CEA'!Y263*'Unit cost and utilities'!$H$12+('Surv-rate CEA'!X262-'Surv-rate CEA'!X263)*'Unit cost and utilities'!$G$14</f>
        <v>34.490046424634727</v>
      </c>
      <c r="AF265" s="12">
        <f t="shared" si="127"/>
        <v>22.202482968915721</v>
      </c>
      <c r="AG265" s="12">
        <f>AE265-'Surv-rate CEA'!Y263*'Unit cost and utilities'!$H$12-('Surv-rate CEA'!X262-'Surv-rate CEA'!X263)*'Unit cost and utilities'!$G$14</f>
        <v>0.24248307975008565</v>
      </c>
      <c r="AH265" s="12">
        <f t="shared" si="128"/>
        <v>0.15609507688444713</v>
      </c>
      <c r="AI265" s="12">
        <f>'Surv-rate CEA'!AC263*'Unit cost and utilities'!$H$5+'Surv-rate CEA'!AB263*'Unit cost and utilities'!$H$5+('Surv-rate CEA'!AA262-'Surv-rate CEA'!AA263)*'Unit cost and utilities'!$G$14</f>
        <v>58.925374557566492</v>
      </c>
      <c r="AJ265" s="12">
        <f t="shared" si="129"/>
        <v>37.932382257302379</v>
      </c>
      <c r="AK265" s="12">
        <f>AI265-'Surv-rate CEA'!AB263*'Unit cost and utilities'!$H$5-('Surv-rate CEA'!AA262-'Surv-rate CEA'!AA263)*'Unit cost and utilities'!$G$14</f>
        <v>0.4283371554207891</v>
      </c>
      <c r="AL265" s="12">
        <f t="shared" si="130"/>
        <v>0.27573602775411732</v>
      </c>
      <c r="AM265" s="12">
        <f>'Surv-rate CEA'!AF263*'Unit cost and utilities'!$H$9+'Surv-rate CEA'!AE263*'Unit cost and utilities'!$H$9+('Surv-rate CEA'!AD262-'Surv-rate CEA'!AD263)*'Unit cost and utilities'!G272</f>
        <v>62.152428755468264</v>
      </c>
      <c r="AN265" s="12">
        <f t="shared" si="131"/>
        <v>40.009753072828644</v>
      </c>
      <c r="AO265" s="12">
        <f>AM265-'Surv-rate CEA'!AE263*'Unit cost and utilities'!$H$9-('Surv-rate CEA'!AD262-'Surv-rate CEA'!AD263)*'Unit cost and utilities'!G272</f>
        <v>0.64843611339647822</v>
      </c>
      <c r="AP265" s="12">
        <f t="shared" si="132"/>
        <v>0.4174216406340393</v>
      </c>
      <c r="AQ265" s="13">
        <f>'Surv-rate CEA'!AI263*'Unit cost and utilities'!$H$4+'Surv-rate CEA'!AH263*'Unit cost and utilities'!$H$4+('Surv-rate CEA'!AG262-'Surv-rate CEA'!AG263)*'Unit cost and utilities'!$G$14</f>
        <v>56.781230671519545</v>
      </c>
      <c r="AR265" s="12">
        <f t="shared" si="133"/>
        <v>36.552119745424179</v>
      </c>
      <c r="AS265" s="13">
        <f>AQ265-'Surv-rate CEA'!AH263*'Unit cost and utilities'!$H$4-('Surv-rate CEA'!AG262-'Surv-rate CEA'!AG263)*'Unit cost and utilities'!$G$14</f>
        <v>55.63992696181684</v>
      </c>
      <c r="AT265" s="12">
        <f t="shared" si="134"/>
        <v>35.817421512053997</v>
      </c>
      <c r="AU265" s="12">
        <f>'Surv-rate CEA'!AL263*'Unit cost and utilities'!$H$8+'Surv-rate CEA'!AK263*'Unit cost and utilities'!$H$8+('Surv-rate CEA'!AJ262-'Surv-rate CEA'!AJ263)*'Unit cost and utilities'!$G$14</f>
        <v>28.838903579607674</v>
      </c>
      <c r="AV265" s="12">
        <f t="shared" si="135"/>
        <v>18.564639133425668</v>
      </c>
      <c r="AW265" s="12">
        <f>AU265-'Surv-rate CEA'!AK263*'Unit cost and utilities'!$H$8-('Surv-rate CEA'!AJ262-'Surv-rate CEA'!AJ263)*'Unit cost and utilities'!$G$14</f>
        <v>0.98888842062177007</v>
      </c>
      <c r="AX265" s="12">
        <f t="shared" si="136"/>
        <v>0.63658303171580444</v>
      </c>
      <c r="AY265" s="12">
        <f>'Surv-rate CEA'!AO263*'Unit cost and utilities'!$H$5+'Surv-rate CEA'!AN263*'Unit cost and utilities'!$H$5+('Surv-rate CEA'!AM262-'Surv-rate CEA'!AM263)*'Unit cost and utilities'!$G$14</f>
        <v>58.925374557566492</v>
      </c>
      <c r="AZ265" s="12">
        <f t="shared" si="137"/>
        <v>37.932382257302379</v>
      </c>
      <c r="BA265" s="12">
        <f>AY265-'Surv-rate CEA'!AN263*'Unit cost and utilities'!$H$5-('Surv-rate CEA'!AM262-'Surv-rate CEA'!AM263)*'Unit cost and utilities'!$G$14</f>
        <v>0.4283371554207891</v>
      </c>
      <c r="BB265" s="12">
        <f t="shared" si="138"/>
        <v>0.27573602775411732</v>
      </c>
    </row>
    <row r="266" spans="1:54">
      <c r="A266" s="12">
        <v>261</v>
      </c>
      <c r="B266" s="12">
        <f t="shared" si="139"/>
        <v>14.95890410958904</v>
      </c>
      <c r="C266" s="12">
        <f>'Surv-rate CEA'!D264*'Unit cost and utilities'!$H$7+'Surv-rate CEA'!E264*'Unit cost and utilities'!$H$7+'Unit cost and utilities'!$G$14*('Surv-rate CEA'!C263-'Surv-rate CEA'!C264)</f>
        <v>38.71885380352002</v>
      </c>
      <c r="D266" s="12">
        <f t="shared" si="113"/>
        <v>24.882366289884978</v>
      </c>
      <c r="E266" s="12">
        <f>C266-'Surv-rate CEA'!E264*'Unit cost and utilities'!$H$7-'Unit cost and utilities'!$G$14*('Surv-rate CEA'!C263-'Surv-rate CEA'!C264)</f>
        <v>9.5001264616824566E-2</v>
      </c>
      <c r="F266" s="12">
        <f t="shared" si="114"/>
        <v>6.1051814090199504E-2</v>
      </c>
      <c r="G266" s="12">
        <f>'Surv-rate CEA'!G264*'Unit cost and utilities'!$H$4+'Surv-rate CEA'!H264*'Unit cost and utilities'!$H$4+('Surv-rate CEA'!F263-'Surv-rate CEA'!F264)*'Unit cost and utilities'!$G$14</f>
        <v>56.318419199980298</v>
      </c>
      <c r="H266" s="12">
        <f t="shared" si="115"/>
        <v>36.192588306263396</v>
      </c>
      <c r="I266" s="12">
        <f>G266-'Surv-rate CEA'!H264*'Unit cost and utilities'!$H$4-('Surv-rate CEA'!F263-'Surv-rate CEA'!F264)*'Unit cost and utilities'!$G$14</f>
        <v>7.0268979716876068E-2</v>
      </c>
      <c r="J266" s="12">
        <f t="shared" si="116"/>
        <v>4.5157806091172356E-2</v>
      </c>
      <c r="K266" s="12">
        <f>'Surv-rate CEA'!K264*'Unit cost and utilities'!$H$10+'Surv-rate CEA'!J264*'Unit cost and utilities'!$H$10+('Surv-rate CEA'!I263-'Surv-rate CEA'!I264)*'Unit cost and utilities'!$G$14</f>
        <v>34.222398604561796</v>
      </c>
      <c r="L266" s="12">
        <f t="shared" si="117"/>
        <v>21.992754788617741</v>
      </c>
      <c r="M266" s="12">
        <f>K266-'Surv-rate CEA'!J264*'Unit cost and utilities'!$H$10-('Surv-rate CEA'!I263-'Surv-rate CEA'!I264)*'Unit cost and utilities'!$G$14</f>
        <v>0.23807278651793107</v>
      </c>
      <c r="N266" s="12">
        <f t="shared" si="118"/>
        <v>0.15299560022756156</v>
      </c>
      <c r="O266" s="12">
        <f>'Surv-rate CEA'!N264*'Unit cost and utilities'!$H$3+'Surv-rate CEA'!M264*'Unit cost and utilities'!$H$3+('Surv-rate CEA'!L263-'Surv-rate CEA'!L264)*'Unit cost and utilities'!$G$14</f>
        <v>56.318419199980298</v>
      </c>
      <c r="P266" s="12">
        <f t="shared" si="119"/>
        <v>36.192588306263396</v>
      </c>
      <c r="Q266" s="12">
        <f>O266-'Surv-rate CEA'!M264*'Unit cost and utilities'!$H$3-('Surv-rate CEA'!L263-'Surv-rate CEA'!L264)*'Unit cost and utilities'!$G$14</f>
        <v>55.190246773297709</v>
      </c>
      <c r="R266" s="12">
        <f t="shared" si="120"/>
        <v>35.467577186323879</v>
      </c>
      <c r="S266" s="12">
        <f>'Surv-rate CEA'!Q264*'Unit cost and utilities'!$H$11+'Surv-rate CEA'!P264*'Unit cost and utilities'!$H$11+('Surv-rate CEA'!O263-'Surv-rate CEA'!O264)*'Unit cost and utilities'!$G$14</f>
        <v>34.222398604561796</v>
      </c>
      <c r="T266" s="12">
        <f t="shared" si="121"/>
        <v>21.992754788617741</v>
      </c>
      <c r="U266" s="12">
        <f>S266-'Surv-rate CEA'!P264*'Unit cost and utilities'!$H$11-('Surv-rate CEA'!O263-'Surv-rate CEA'!O264)*'Unit cost and utilities'!$G$14</f>
        <v>0.23807278651793107</v>
      </c>
      <c r="V266" s="12">
        <f t="shared" si="122"/>
        <v>0.15299560022756156</v>
      </c>
      <c r="W266" s="12">
        <f>'Surv-rate CEA'!T264*'Unit cost and utilities'!$H$4+'Surv-rate CEA'!S264*'Unit cost and utilities'!$H$4+('Surv-rate CEA'!R263-'Surv-rate CEA'!R264)*'Unit cost and utilities'!$G$14</f>
        <v>56.318419199980298</v>
      </c>
      <c r="X266" s="12">
        <f t="shared" si="123"/>
        <v>36.192588306263396</v>
      </c>
      <c r="Y266" s="12">
        <f>W266-'Surv-rate CEA'!S264*'Unit cost and utilities'!$H$4-('Surv-rate CEA'!R263-'Surv-rate CEA'!R264)*'Unit cost and utilities'!$G$14</f>
        <v>55.190246773297709</v>
      </c>
      <c r="Z266" s="12">
        <f t="shared" si="124"/>
        <v>35.467577186323879</v>
      </c>
      <c r="AA266" s="12">
        <f>'Surv-rate CEA'!W264*'Unit cost and utilities'!$H$6+'Surv-rate CEA'!V264*'Unit cost and utilities'!$H$6+('Surv-rate CEA'!U263-'Surv-rate CEA'!U264)*'Unit cost and utilities'!$G$14</f>
        <v>36.745835248891673</v>
      </c>
      <c r="AB266" s="12">
        <f t="shared" si="125"/>
        <v>23.61442146326052</v>
      </c>
      <c r="AC266" s="12">
        <f>AA266-'Surv-rate CEA'!V264*'Unit cost and utilities'!$H$6-('Surv-rate CEA'!U263-'Surv-rate CEA'!U264)*'Unit cost and utilities'!$G$14</f>
        <v>0.84873665423318778</v>
      </c>
      <c r="AD266" s="12">
        <f t="shared" si="126"/>
        <v>0.54543392274596969</v>
      </c>
      <c r="AE266" s="12">
        <f>'Surv-rate CEA'!Z264*'Unit cost and utilities'!$H$12+'Surv-rate CEA'!Y264*'Unit cost and utilities'!$H$12+('Surv-rate CEA'!X263-'Surv-rate CEA'!X264)*'Unit cost and utilities'!$G$14</f>
        <v>34.222398604561796</v>
      </c>
      <c r="AF266" s="12">
        <f t="shared" si="127"/>
        <v>21.992754788617741</v>
      </c>
      <c r="AG266" s="12">
        <f>AE266-'Surv-rate CEA'!Y264*'Unit cost and utilities'!$H$12-('Surv-rate CEA'!X263-'Surv-rate CEA'!X264)*'Unit cost and utilities'!$G$14</f>
        <v>0.23807278651793107</v>
      </c>
      <c r="AH266" s="12">
        <f t="shared" si="128"/>
        <v>0.15299560022756156</v>
      </c>
      <c r="AI266" s="12">
        <f>'Surv-rate CEA'!AC264*'Unit cost and utilities'!$H$5+'Surv-rate CEA'!AB264*'Unit cost and utilities'!$H$5+('Surv-rate CEA'!AA263-'Surv-rate CEA'!AA264)*'Unit cost and utilities'!$G$14</f>
        <v>58.448398373368072</v>
      </c>
      <c r="AJ266" s="12">
        <f t="shared" si="129"/>
        <v>37.561402637674277</v>
      </c>
      <c r="AK266" s="12">
        <f>AI266-'Surv-rate CEA'!AB264*'Unit cost and utilities'!$H$5-('Surv-rate CEA'!AA263-'Surv-rate CEA'!AA264)*'Unit cost and utilities'!$G$14</f>
        <v>0.4203490203682112</v>
      </c>
      <c r="AL266" s="12">
        <f t="shared" si="130"/>
        <v>0.27013398556352086</v>
      </c>
      <c r="AM266" s="12">
        <f>'Surv-rate CEA'!AF264*'Unit cost and utilities'!$H$9+'Surv-rate CEA'!AE264*'Unit cost and utilities'!$H$9+('Surv-rate CEA'!AD263-'Surv-rate CEA'!AD264)*'Unit cost and utilities'!G273</f>
        <v>61.723510800956618</v>
      </c>
      <c r="AN266" s="12">
        <f t="shared" si="131"/>
        <v>39.66612783117688</v>
      </c>
      <c r="AO266" s="12">
        <f>AM266-'Surv-rate CEA'!AE264*'Unit cost and utilities'!$H$9-('Surv-rate CEA'!AD263-'Surv-rate CEA'!AD264)*'Unit cost and utilities'!G273</f>
        <v>0.63747355138365691</v>
      </c>
      <c r="AP266" s="12">
        <f t="shared" si="132"/>
        <v>0.40966735446595082</v>
      </c>
      <c r="AQ266" s="13">
        <f>'Surv-rate CEA'!AI264*'Unit cost and utilities'!$H$4+'Surv-rate CEA'!AH264*'Unit cost and utilities'!$H$4+('Surv-rate CEA'!AG263-'Surv-rate CEA'!AG264)*'Unit cost and utilities'!$G$14</f>
        <v>56.318419199980298</v>
      </c>
      <c r="AR266" s="12">
        <f t="shared" si="133"/>
        <v>36.192588306263396</v>
      </c>
      <c r="AS266" s="13">
        <f>AQ266-'Surv-rate CEA'!AH264*'Unit cost and utilities'!$H$4-('Surv-rate CEA'!AG263-'Surv-rate CEA'!AG264)*'Unit cost and utilities'!$G$14</f>
        <v>55.190246773297709</v>
      </c>
      <c r="AT266" s="12">
        <f t="shared" si="134"/>
        <v>35.467577186323879</v>
      </c>
      <c r="AU266" s="12">
        <f>'Surv-rate CEA'!AL264*'Unit cost and utilities'!$H$8+'Surv-rate CEA'!AK264*'Unit cost and utilities'!$H$8+('Surv-rate CEA'!AJ263-'Surv-rate CEA'!AJ264)*'Unit cost and utilities'!$G$14</f>
        <v>28.609283098156396</v>
      </c>
      <c r="AV266" s="12">
        <f t="shared" si="135"/>
        <v>18.385530340121417</v>
      </c>
      <c r="AW266" s="12">
        <f>AU266-'Surv-rate CEA'!AK264*'Unit cost and utilities'!$H$8-('Surv-rate CEA'!AJ263-'Surv-rate CEA'!AJ264)*'Unit cost and utilities'!$G$14</f>
        <v>0.97273324853478593</v>
      </c>
      <c r="AX266" s="12">
        <f t="shared" si="136"/>
        <v>0.62511935697310939</v>
      </c>
      <c r="AY266" s="12">
        <f>'Surv-rate CEA'!AO264*'Unit cost and utilities'!$H$5+'Surv-rate CEA'!AN264*'Unit cost and utilities'!$H$5+('Surv-rate CEA'!AM263-'Surv-rate CEA'!AM264)*'Unit cost and utilities'!$G$14</f>
        <v>58.448398373368072</v>
      </c>
      <c r="AZ266" s="12">
        <f t="shared" si="137"/>
        <v>37.561402637674277</v>
      </c>
      <c r="BA266" s="12">
        <f>AY266-'Surv-rate CEA'!AN264*'Unit cost and utilities'!$H$5-('Surv-rate CEA'!AM263-'Surv-rate CEA'!AM264)*'Unit cost and utilities'!$G$14</f>
        <v>0.4203490203682112</v>
      </c>
      <c r="BB266" s="12">
        <f t="shared" si="138"/>
        <v>0.27013398556352086</v>
      </c>
    </row>
    <row r="267" spans="1:54">
      <c r="A267" s="12">
        <v>262</v>
      </c>
      <c r="B267" s="12">
        <f t="shared" si="139"/>
        <v>15.016438356164384</v>
      </c>
      <c r="C267" s="12">
        <f>'Surv-rate CEA'!D265*'Unit cost and utilities'!$H$7+'Surv-rate CEA'!E265*'Unit cost and utilities'!$H$7+'Unit cost and utilities'!$G$14*('Surv-rate CEA'!C264-'Surv-rate CEA'!C265)</f>
        <v>38.424699667635764</v>
      </c>
      <c r="D267" s="12">
        <f t="shared" si="113"/>
        <v>24.651371591186194</v>
      </c>
      <c r="E267" s="12">
        <f>C267-'Surv-rate CEA'!E265*'Unit cost and utilities'!$H$7-'Unit cost and utilities'!$G$14*('Surv-rate CEA'!C264-'Surv-rate CEA'!C265)</f>
        <v>9.3169265970110438E-2</v>
      </c>
      <c r="F267" s="12">
        <f t="shared" si="114"/>
        <v>5.9772755966177413E-2</v>
      </c>
      <c r="G267" s="12">
        <f>'Surv-rate CEA'!G265*'Unit cost and utilities'!$H$4+'Surv-rate CEA'!H265*'Unit cost and utilities'!$H$4+('Surv-rate CEA'!F264-'Surv-rate CEA'!F265)*'Unit cost and utilities'!$G$14</f>
        <v>55.860662543303043</v>
      </c>
      <c r="H267" s="12">
        <f t="shared" si="115"/>
        <v>35.837416078613359</v>
      </c>
      <c r="I267" s="12">
        <f>G267-'Surv-rate CEA'!H265*'Unit cost and utilities'!$H$4-('Surv-rate CEA'!F264-'Surv-rate CEA'!F265)*'Unit cost and utilities'!$G$14</f>
        <v>6.8809172254212569E-2</v>
      </c>
      <c r="J267" s="12">
        <f t="shared" si="116"/>
        <v>4.4144534343601834E-2</v>
      </c>
      <c r="K267" s="12">
        <f>'Surv-rate CEA'!K265*'Unit cost and utilities'!$H$10+'Surv-rate CEA'!J265*'Unit cost and utilities'!$H$10+('Surv-rate CEA'!I264-'Surv-rate CEA'!I265)*'Unit cost and utilities'!$G$14</f>
        <v>33.957562792365415</v>
      </c>
      <c r="L267" s="12">
        <f t="shared" si="117"/>
        <v>21.785479287186426</v>
      </c>
      <c r="M267" s="12">
        <f>K267-'Surv-rate CEA'!J265*'Unit cost and utilities'!$H$10-('Surv-rate CEA'!I264-'Surv-rate CEA'!I265)*'Unit cost and utilities'!$G$14</f>
        <v>0.23375364726190595</v>
      </c>
      <c r="N267" s="12">
        <f t="shared" si="118"/>
        <v>0.14996468597780085</v>
      </c>
      <c r="O267" s="12">
        <f>'Surv-rate CEA'!N265*'Unit cost and utilities'!$H$3+'Surv-rate CEA'!M265*'Unit cost and utilities'!$H$3+('Surv-rate CEA'!L264-'Surv-rate CEA'!L265)*'Unit cost and utilities'!$G$14</f>
        <v>55.860662543303043</v>
      </c>
      <c r="P267" s="12">
        <f t="shared" si="119"/>
        <v>35.837416078613359</v>
      </c>
      <c r="Q267" s="12">
        <f>O267-'Surv-rate CEA'!M265*'Unit cost and utilities'!$H$3-('Surv-rate CEA'!L264-'Surv-rate CEA'!L265)*'Unit cost and utilities'!$G$14</f>
        <v>54.745425873912275</v>
      </c>
      <c r="R267" s="12">
        <f t="shared" si="120"/>
        <v>35.12193583317049</v>
      </c>
      <c r="S267" s="12">
        <f>'Surv-rate CEA'!Q265*'Unit cost and utilities'!$H$11+'Surv-rate CEA'!P265*'Unit cost and utilities'!$H$11+('Surv-rate CEA'!O264-'Surv-rate CEA'!O265)*'Unit cost and utilities'!$G$14</f>
        <v>33.957562792365415</v>
      </c>
      <c r="T267" s="12">
        <f t="shared" si="121"/>
        <v>21.785479287186426</v>
      </c>
      <c r="U267" s="12">
        <f>S267-'Surv-rate CEA'!P265*'Unit cost and utilities'!$H$11-('Surv-rate CEA'!O264-'Surv-rate CEA'!O265)*'Unit cost and utilities'!$G$14</f>
        <v>0.23375364726190595</v>
      </c>
      <c r="V267" s="12">
        <f t="shared" si="122"/>
        <v>0.14996468597780085</v>
      </c>
      <c r="W267" s="12">
        <f>'Surv-rate CEA'!T265*'Unit cost and utilities'!$H$4+'Surv-rate CEA'!S265*'Unit cost and utilities'!$H$4+('Surv-rate CEA'!R264-'Surv-rate CEA'!R265)*'Unit cost and utilities'!$G$14</f>
        <v>55.860662543303043</v>
      </c>
      <c r="X267" s="12">
        <f t="shared" si="123"/>
        <v>35.837416078613359</v>
      </c>
      <c r="Y267" s="12">
        <f>W267-'Surv-rate CEA'!S265*'Unit cost and utilities'!$H$4-('Surv-rate CEA'!R264-'Surv-rate CEA'!R265)*'Unit cost and utilities'!$G$14</f>
        <v>54.745425873912275</v>
      </c>
      <c r="Z267" s="12">
        <f t="shared" si="124"/>
        <v>35.12193583317049</v>
      </c>
      <c r="AA267" s="12">
        <f>'Surv-rate CEA'!W265*'Unit cost and utilities'!$H$6+'Surv-rate CEA'!V265*'Unit cost and utilities'!$H$6+('Surv-rate CEA'!U264-'Surv-rate CEA'!U265)*'Unit cost and utilities'!$G$14</f>
        <v>36.464457173532807</v>
      </c>
      <c r="AB267" s="12">
        <f t="shared" si="125"/>
        <v>23.393777737520587</v>
      </c>
      <c r="AC267" s="12">
        <f>AA267-'Surv-rate CEA'!V265*'Unit cost and utilities'!$H$6-('Surv-rate CEA'!U264-'Surv-rate CEA'!U265)*'Unit cost and utilities'!$G$14</f>
        <v>0.83474832360756013</v>
      </c>
      <c r="AD267" s="12">
        <f t="shared" si="126"/>
        <v>0.53553290691564781</v>
      </c>
      <c r="AE267" s="12">
        <f>'Surv-rate CEA'!Z265*'Unit cost and utilities'!$H$12+'Surv-rate CEA'!Y265*'Unit cost and utilities'!$H$12+('Surv-rate CEA'!X264-'Surv-rate CEA'!X265)*'Unit cost and utilities'!$G$14</f>
        <v>33.957562792365415</v>
      </c>
      <c r="AF267" s="12">
        <f t="shared" si="127"/>
        <v>21.785479287186426</v>
      </c>
      <c r="AG267" s="12">
        <f>AE267-'Surv-rate CEA'!Y265*'Unit cost and utilities'!$H$12-('Surv-rate CEA'!X264-'Surv-rate CEA'!X265)*'Unit cost and utilities'!$G$14</f>
        <v>0.23375364726190595</v>
      </c>
      <c r="AH267" s="12">
        <f t="shared" si="128"/>
        <v>0.14996468597780085</v>
      </c>
      <c r="AI267" s="12">
        <f>'Surv-rate CEA'!AC265*'Unit cost and utilities'!$H$5+'Surv-rate CEA'!AB265*'Unit cost and utilities'!$H$5+('Surv-rate CEA'!AA264-'Surv-rate CEA'!AA265)*'Unit cost and utilities'!$G$14</f>
        <v>57.976601963327603</v>
      </c>
      <c r="AJ267" s="12">
        <f t="shared" si="129"/>
        <v>37.194897317468644</v>
      </c>
      <c r="AK267" s="12">
        <f>AI267-'Surv-rate CEA'!AB265*'Unit cost and utilities'!$H$5-('Surv-rate CEA'!AA264-'Surv-rate CEA'!AA265)*'Unit cost and utilities'!$G$14</f>
        <v>0.41252981156212809</v>
      </c>
      <c r="AL267" s="12">
        <f t="shared" si="130"/>
        <v>0.2646585598644382</v>
      </c>
      <c r="AM267" s="12">
        <f>'Surv-rate CEA'!AF265*'Unit cost and utilities'!$H$9+'Surv-rate CEA'!AE265*'Unit cost and utilities'!$H$9+('Surv-rate CEA'!AD264-'Surv-rate CEA'!AD265)*'Unit cost and utilities'!G274</f>
        <v>61.298665811057958</v>
      </c>
      <c r="AN267" s="12">
        <f t="shared" si="131"/>
        <v>39.326167856169135</v>
      </c>
      <c r="AO267" s="12">
        <f>AM267-'Surv-rate CEA'!AE265*'Unit cost and utilities'!$H$9-('Surv-rate CEA'!AD264-'Surv-rate CEA'!AD265)*'Unit cost and utilities'!G274</f>
        <v>0.62672292687520326</v>
      </c>
      <c r="AP267" s="12">
        <f t="shared" si="132"/>
        <v>0.40207418376074572</v>
      </c>
      <c r="AQ267" s="13">
        <f>'Surv-rate CEA'!AI265*'Unit cost and utilities'!$H$4+'Surv-rate CEA'!AH265*'Unit cost and utilities'!$H$4+('Surv-rate CEA'!AG264-'Surv-rate CEA'!AG265)*'Unit cost and utilities'!$G$14</f>
        <v>55.860662543303043</v>
      </c>
      <c r="AR267" s="12">
        <f t="shared" si="133"/>
        <v>35.837416078613359</v>
      </c>
      <c r="AS267" s="13">
        <f>AQ267-'Surv-rate CEA'!AH265*'Unit cost and utilities'!$H$4-('Surv-rate CEA'!AG264-'Surv-rate CEA'!AG265)*'Unit cost and utilities'!$G$14</f>
        <v>54.745425873912275</v>
      </c>
      <c r="AT267" s="12">
        <f t="shared" si="134"/>
        <v>35.12193583317049</v>
      </c>
      <c r="AU267" s="12">
        <f>'Surv-rate CEA'!AL265*'Unit cost and utilities'!$H$8+'Surv-rate CEA'!AK265*'Unit cost and utilities'!$H$8+('Surv-rate CEA'!AJ264-'Surv-rate CEA'!AJ265)*'Unit cost and utilities'!$G$14</f>
        <v>28.382127178417463</v>
      </c>
      <c r="AV267" s="12">
        <f t="shared" si="135"/>
        <v>18.208557768189397</v>
      </c>
      <c r="AW267" s="12">
        <f>AU267-'Surv-rate CEA'!AK265*'Unit cost and utilities'!$H$8-('Surv-rate CEA'!AJ264-'Surv-rate CEA'!AJ265)*'Unit cost and utilities'!$G$14</f>
        <v>0.95688077448648112</v>
      </c>
      <c r="AX267" s="12">
        <f t="shared" si="136"/>
        <v>0.61388699832041282</v>
      </c>
      <c r="AY267" s="12">
        <f>'Surv-rate CEA'!AO265*'Unit cost and utilities'!$H$5+'Surv-rate CEA'!AN265*'Unit cost and utilities'!$H$5+('Surv-rate CEA'!AM264-'Surv-rate CEA'!AM265)*'Unit cost and utilities'!$G$14</f>
        <v>57.976601963327603</v>
      </c>
      <c r="AZ267" s="12">
        <f t="shared" si="137"/>
        <v>37.194897317468644</v>
      </c>
      <c r="BA267" s="12">
        <f>AY267-'Surv-rate CEA'!AN265*'Unit cost and utilities'!$H$5-('Surv-rate CEA'!AM264-'Surv-rate CEA'!AM265)*'Unit cost and utilities'!$G$14</f>
        <v>0.41252981156212809</v>
      </c>
      <c r="BB267" s="12">
        <f t="shared" si="138"/>
        <v>0.2646585598644382</v>
      </c>
    </row>
    <row r="268" spans="1:54">
      <c r="A268" s="12">
        <v>263</v>
      </c>
      <c r="B268" s="12">
        <f t="shared" si="139"/>
        <v>15.073972602739726</v>
      </c>
      <c r="C268" s="12">
        <f>'Surv-rate CEA'!D266*'Unit cost and utilities'!$H$7+'Surv-rate CEA'!E266*'Unit cost and utilities'!$H$7+'Unit cost and utilities'!$G$14*('Surv-rate CEA'!C265-'Surv-rate CEA'!C266)</f>
        <v>38.133580007860139</v>
      </c>
      <c r="D268" s="12">
        <f t="shared" si="113"/>
        <v>24.42303352243356</v>
      </c>
      <c r="E268" s="12">
        <f>C268-'Surv-rate CEA'!E266*'Unit cost and utilities'!$H$7-'Unit cost and utilities'!$G$14*('Surv-rate CEA'!C265-'Surv-rate CEA'!C266)</f>
        <v>9.1377200986989537E-2</v>
      </c>
      <c r="F268" s="12">
        <f t="shared" si="114"/>
        <v>5.8523444230292362E-2</v>
      </c>
      <c r="G268" s="12">
        <f>'Surv-rate CEA'!G266*'Unit cost and utilities'!$H$4+'Surv-rate CEA'!H266*'Unit cost and utilities'!$H$4+('Surv-rate CEA'!F265-'Surv-rate CEA'!F266)*'Unit cost and utilities'!$G$14</f>
        <v>55.407890681993599</v>
      </c>
      <c r="H268" s="12">
        <f t="shared" si="115"/>
        <v>35.486538931166038</v>
      </c>
      <c r="I268" s="12">
        <f>G268-'Surv-rate CEA'!H266*'Unit cost and utilities'!$H$4-('Surv-rate CEA'!F265-'Surv-rate CEA'!F266)*'Unit cost and utilities'!$G$14</f>
        <v>6.7383430995356486E-2</v>
      </c>
      <c r="J268" s="12">
        <f t="shared" si="116"/>
        <v>4.3156393753667102E-2</v>
      </c>
      <c r="K268" s="12">
        <f>'Surv-rate CEA'!K266*'Unit cost and utilities'!$H$10+'Surv-rate CEA'!J266*'Unit cost and utilities'!$H$10+('Surv-rate CEA'!I265-'Surv-rate CEA'!I266)*'Unit cost and utilities'!$G$14</f>
        <v>33.695501243867</v>
      </c>
      <c r="L268" s="12">
        <f t="shared" si="117"/>
        <v>21.580621495924035</v>
      </c>
      <c r="M268" s="12">
        <f>K268-'Surv-rate CEA'!J266*'Unit cost and utilities'!$H$10-('Surv-rate CEA'!I265-'Surv-rate CEA'!I266)*'Unit cost and utilities'!$G$14</f>
        <v>0.2295235435426064</v>
      </c>
      <c r="N268" s="12">
        <f t="shared" si="118"/>
        <v>0.14700065393737932</v>
      </c>
      <c r="O268" s="12">
        <f>'Surv-rate CEA'!N266*'Unit cost and utilities'!$H$3+'Surv-rate CEA'!M266*'Unit cost and utilities'!$H$3+('Surv-rate CEA'!L265-'Surv-rate CEA'!L266)*'Unit cost and utilities'!$G$14</f>
        <v>55.407890681993599</v>
      </c>
      <c r="P268" s="12">
        <f t="shared" si="119"/>
        <v>35.486538931166038</v>
      </c>
      <c r="Q268" s="12">
        <f>O268-'Surv-rate CEA'!M266*'Unit cost and utilities'!$H$3-('Surv-rate CEA'!L265-'Surv-rate CEA'!L266)*'Unit cost and utilities'!$G$14</f>
        <v>54.305397855743479</v>
      </c>
      <c r="R268" s="12">
        <f t="shared" si="120"/>
        <v>34.780436350495691</v>
      </c>
      <c r="S268" s="12">
        <f>'Surv-rate CEA'!Q266*'Unit cost and utilities'!$H$11+'Surv-rate CEA'!P266*'Unit cost and utilities'!$H$11+('Surv-rate CEA'!O265-'Surv-rate CEA'!O266)*'Unit cost and utilities'!$G$14</f>
        <v>33.695501243867</v>
      </c>
      <c r="T268" s="12">
        <f t="shared" si="121"/>
        <v>21.580621495924035</v>
      </c>
      <c r="U268" s="12">
        <f>S268-'Surv-rate CEA'!P266*'Unit cost and utilities'!$H$11-('Surv-rate CEA'!O265-'Surv-rate CEA'!O266)*'Unit cost and utilities'!$G$14</f>
        <v>0.2295235435426064</v>
      </c>
      <c r="V268" s="12">
        <f t="shared" si="122"/>
        <v>0.14700065393737932</v>
      </c>
      <c r="W268" s="12">
        <f>'Surv-rate CEA'!T266*'Unit cost and utilities'!$H$4+'Surv-rate CEA'!S266*'Unit cost and utilities'!$H$4+('Surv-rate CEA'!R265-'Surv-rate CEA'!R266)*'Unit cost and utilities'!$G$14</f>
        <v>55.407890681993599</v>
      </c>
      <c r="X268" s="12">
        <f t="shared" si="123"/>
        <v>35.486538931166038</v>
      </c>
      <c r="Y268" s="12">
        <f>W268-'Surv-rate CEA'!S266*'Unit cost and utilities'!$H$4-('Surv-rate CEA'!R265-'Surv-rate CEA'!R266)*'Unit cost and utilities'!$G$14</f>
        <v>54.305397855743479</v>
      </c>
      <c r="Z268" s="12">
        <f t="shared" si="124"/>
        <v>34.780436350495691</v>
      </c>
      <c r="AA268" s="12">
        <f>'Surv-rate CEA'!W266*'Unit cost and utilities'!$H$6+'Surv-rate CEA'!V266*'Unit cost and utilities'!$H$6+('Surv-rate CEA'!U265-'Surv-rate CEA'!U266)*'Unit cost and utilities'!$G$14</f>
        <v>36.18600089859477</v>
      </c>
      <c r="AB268" s="12">
        <f t="shared" si="125"/>
        <v>23.175686961649731</v>
      </c>
      <c r="AC268" s="12">
        <f>AA268-'Surv-rate CEA'!V266*'Unit cost and utilities'!$H$6-('Surv-rate CEA'!U265-'Surv-rate CEA'!U266)*'Unit cost and utilities'!$G$14</f>
        <v>0.82102412665137314</v>
      </c>
      <c r="AD268" s="12">
        <f t="shared" si="126"/>
        <v>0.52583313089933081</v>
      </c>
      <c r="AE268" s="12">
        <f>'Surv-rate CEA'!Z266*'Unit cost and utilities'!$H$12+'Surv-rate CEA'!Y266*'Unit cost and utilities'!$H$12+('Surv-rate CEA'!X265-'Surv-rate CEA'!X266)*'Unit cost and utilities'!$G$14</f>
        <v>33.695501243867</v>
      </c>
      <c r="AF268" s="12">
        <f t="shared" si="127"/>
        <v>21.580621495924035</v>
      </c>
      <c r="AG268" s="12">
        <f>AE268-'Surv-rate CEA'!Y266*'Unit cost and utilities'!$H$12-('Surv-rate CEA'!X265-'Surv-rate CEA'!X266)*'Unit cost and utilities'!$G$14</f>
        <v>0.2295235435426064</v>
      </c>
      <c r="AH268" s="12">
        <f t="shared" si="128"/>
        <v>0.14700065393737932</v>
      </c>
      <c r="AI268" s="12">
        <f>'Surv-rate CEA'!AC266*'Unit cost and utilities'!$H$5+'Surv-rate CEA'!AB266*'Unit cost and utilities'!$H$5+('Surv-rate CEA'!AA265-'Surv-rate CEA'!AA266)*'Unit cost and utilities'!$G$14</f>
        <v>57.509913925709469</v>
      </c>
      <c r="AJ268" s="12">
        <f t="shared" si="129"/>
        <v>36.832800785826038</v>
      </c>
      <c r="AK268" s="12">
        <f>AI268-'Surv-rate CEA'!AB266*'Unit cost and utilities'!$H$5-('Surv-rate CEA'!AA265-'Surv-rate CEA'!AA266)*'Unit cost and utilities'!$G$14</f>
        <v>0.40487551967005353</v>
      </c>
      <c r="AL268" s="12">
        <f t="shared" si="130"/>
        <v>0.25930658457129491</v>
      </c>
      <c r="AM268" s="12">
        <f>'Surv-rate CEA'!AF266*'Unit cost and utilities'!$H$9+'Surv-rate CEA'!AE266*'Unit cost and utilities'!$H$9+('Surv-rate CEA'!AD265-'Surv-rate CEA'!AD266)*'Unit cost and utilities'!G275</f>
        <v>60.877843796030319</v>
      </c>
      <c r="AN268" s="12">
        <f t="shared" si="131"/>
        <v>38.98982522746244</v>
      </c>
      <c r="AO268" s="12">
        <f>AM268-'Surv-rate CEA'!AE266*'Unit cost and utilities'!$H$9-('Surv-rate CEA'!AD265-'Surv-rate CEA'!AD266)*'Unit cost and utilities'!G275</f>
        <v>0.61617960750196232</v>
      </c>
      <c r="AP268" s="12">
        <f t="shared" si="132"/>
        <v>0.39463840548824597</v>
      </c>
      <c r="AQ268" s="13">
        <f>'Surv-rate CEA'!AI266*'Unit cost and utilities'!$H$4+'Surv-rate CEA'!AH266*'Unit cost and utilities'!$H$4+('Surv-rate CEA'!AG265-'Surv-rate CEA'!AG266)*'Unit cost and utilities'!$G$14</f>
        <v>55.407890681993599</v>
      </c>
      <c r="AR268" s="12">
        <f t="shared" si="133"/>
        <v>35.486538931166038</v>
      </c>
      <c r="AS268" s="13">
        <f>AQ268-'Surv-rate CEA'!AH266*'Unit cost and utilities'!$H$4-('Surv-rate CEA'!AG265-'Surv-rate CEA'!AG266)*'Unit cost and utilities'!$G$14</f>
        <v>54.305397855743479</v>
      </c>
      <c r="AT268" s="12">
        <f t="shared" si="134"/>
        <v>34.780436350495691</v>
      </c>
      <c r="AU268" s="12">
        <f>'Surv-rate CEA'!AL266*'Unit cost and utilities'!$H$8+'Surv-rate CEA'!AK266*'Unit cost and utilities'!$H$8+('Surv-rate CEA'!AJ265-'Surv-rate CEA'!AJ266)*'Unit cost and utilities'!$G$14</f>
        <v>28.157402130362978</v>
      </c>
      <c r="AV268" s="12">
        <f t="shared" si="135"/>
        <v>18.033690411253019</v>
      </c>
      <c r="AW268" s="12">
        <f>AU268-'Surv-rate CEA'!AK266*'Unit cost and utilities'!$H$8-('Surv-rate CEA'!AJ265-'Surv-rate CEA'!AJ266)*'Unit cost and utilities'!$G$14</f>
        <v>0.9413245698717374</v>
      </c>
      <c r="AX268" s="12">
        <f t="shared" si="136"/>
        <v>0.60288075551073539</v>
      </c>
      <c r="AY268" s="12">
        <f>'Surv-rate CEA'!AO266*'Unit cost and utilities'!$H$5+'Surv-rate CEA'!AN266*'Unit cost and utilities'!$H$5+('Surv-rate CEA'!AM265-'Surv-rate CEA'!AM266)*'Unit cost and utilities'!$G$14</f>
        <v>57.509913925709469</v>
      </c>
      <c r="AZ268" s="12">
        <f t="shared" si="137"/>
        <v>36.832800785826038</v>
      </c>
      <c r="BA268" s="12">
        <f>AY268-'Surv-rate CEA'!AN266*'Unit cost and utilities'!$H$5-('Surv-rate CEA'!AM265-'Surv-rate CEA'!AM266)*'Unit cost and utilities'!$G$14</f>
        <v>0.40487551967005353</v>
      </c>
      <c r="BB268" s="12">
        <f t="shared" si="138"/>
        <v>0.25930658457129491</v>
      </c>
    </row>
    <row r="269" spans="1:54">
      <c r="A269" s="12">
        <v>264</v>
      </c>
      <c r="B269" s="12">
        <f t="shared" si="139"/>
        <v>15.131506849315068</v>
      </c>
      <c r="C269" s="12">
        <f>'Surv-rate CEA'!D267*'Unit cost and utilities'!$H$7+'Surv-rate CEA'!E267*'Unit cost and utilities'!$H$7+'Unit cost and utilities'!$G$14*('Surv-rate CEA'!C266-'Surv-rate CEA'!C267)</f>
        <v>37.845454748257588</v>
      </c>
      <c r="D269" s="12">
        <f t="shared" si="113"/>
        <v>24.197314796544884</v>
      </c>
      <c r="E269" s="12">
        <f>C269-'Surv-rate CEA'!E267*'Unit cost and utilities'!$H$7-'Unit cost and utilities'!$G$14*('Surv-rate CEA'!C266-'Surv-rate CEA'!C267)</f>
        <v>8.9624095394955861E-2</v>
      </c>
      <c r="F269" s="12">
        <f t="shared" si="114"/>
        <v>5.730311510465233E-2</v>
      </c>
      <c r="G269" s="12">
        <f>'Surv-rate CEA'!G267*'Unit cost and utilities'!$H$4+'Surv-rate CEA'!H267*'Unit cost and utilities'!$H$4+('Surv-rate CEA'!F266-'Surv-rate CEA'!F267)*'Unit cost and utilities'!$G$14</f>
        <v>54.960034779091984</v>
      </c>
      <c r="H269" s="12">
        <f t="shared" si="115"/>
        <v>35.13989385581295</v>
      </c>
      <c r="I269" s="12">
        <f>G269-'Surv-rate CEA'!H267*'Unit cost and utilities'!$H$4-('Surv-rate CEA'!F266-'Surv-rate CEA'!F267)*'Unit cost and utilities'!$G$14</f>
        <v>6.5990871024670383E-2</v>
      </c>
      <c r="J269" s="12">
        <f t="shared" si="116"/>
        <v>4.2192698978089541E-2</v>
      </c>
      <c r="K269" s="12">
        <f>'Surv-rate CEA'!K267*'Unit cost and utilities'!$H$10+'Surv-rate CEA'!J267*'Unit cost and utilities'!$H$10+('Surv-rate CEA'!I266-'Surv-rate CEA'!I267)*'Unit cost and utilities'!$G$14</f>
        <v>33.436176835872629</v>
      </c>
      <c r="L269" s="12">
        <f t="shared" si="117"/>
        <v>21.378147042289182</v>
      </c>
      <c r="M269" s="12">
        <f>K269-'Surv-rate CEA'!J267*'Unit cost and utilities'!$H$10-('Surv-rate CEA'!I266-'Surv-rate CEA'!I267)*'Unit cost and utilities'!$G$14</f>
        <v>0.22538041176373702</v>
      </c>
      <c r="N269" s="12">
        <f t="shared" si="118"/>
        <v>0.14410186926537427</v>
      </c>
      <c r="O269" s="12">
        <f>'Surv-rate CEA'!N267*'Unit cost and utilities'!$H$3+'Surv-rate CEA'!M267*'Unit cost and utilities'!$H$3+('Surv-rate CEA'!L266-'Surv-rate CEA'!L267)*'Unit cost and utilities'!$G$14</f>
        <v>54.960034779091984</v>
      </c>
      <c r="P269" s="12">
        <f t="shared" si="119"/>
        <v>35.13989385581295</v>
      </c>
      <c r="Q269" s="12">
        <f>O269-'Surv-rate CEA'!M267*'Unit cost and utilities'!$H$3-('Surv-rate CEA'!L266-'Surv-rate CEA'!L267)*'Unit cost and utilities'!$G$14</f>
        <v>53.870097413423167</v>
      </c>
      <c r="R269" s="12">
        <f t="shared" si="120"/>
        <v>34.4430186901943</v>
      </c>
      <c r="S269" s="12">
        <f>'Surv-rate CEA'!Q267*'Unit cost and utilities'!$H$11+'Surv-rate CEA'!P267*'Unit cost and utilities'!$H$11+('Surv-rate CEA'!O266-'Surv-rate CEA'!O267)*'Unit cost and utilities'!$G$14</f>
        <v>33.436176835872629</v>
      </c>
      <c r="T269" s="12">
        <f t="shared" si="121"/>
        <v>21.378147042289182</v>
      </c>
      <c r="U269" s="12">
        <f>S269-'Surv-rate CEA'!P267*'Unit cost and utilities'!$H$11-('Surv-rate CEA'!O266-'Surv-rate CEA'!O267)*'Unit cost and utilities'!$G$14</f>
        <v>0.22538041176373702</v>
      </c>
      <c r="V269" s="12">
        <f t="shared" si="122"/>
        <v>0.14410186926537427</v>
      </c>
      <c r="W269" s="12">
        <f>'Surv-rate CEA'!T267*'Unit cost and utilities'!$H$4+'Surv-rate CEA'!S267*'Unit cost and utilities'!$H$4+('Surv-rate CEA'!R266-'Surv-rate CEA'!R267)*'Unit cost and utilities'!$G$14</f>
        <v>54.960034779091984</v>
      </c>
      <c r="X269" s="12">
        <f t="shared" si="123"/>
        <v>35.13989385581295</v>
      </c>
      <c r="Y269" s="12">
        <f>W269-'Surv-rate CEA'!S267*'Unit cost and utilities'!$H$4-('Surv-rate CEA'!R266-'Surv-rate CEA'!R267)*'Unit cost and utilities'!$G$14</f>
        <v>53.870097413423167</v>
      </c>
      <c r="Z269" s="12">
        <f t="shared" si="124"/>
        <v>34.4430186901943</v>
      </c>
      <c r="AA269" s="12">
        <f>'Surv-rate CEA'!W267*'Unit cost and utilities'!$H$6+'Surv-rate CEA'!V267*'Unit cost and utilities'!$H$6+('Surv-rate CEA'!U266-'Surv-rate CEA'!U267)*'Unit cost and utilities'!$G$14</f>
        <v>35.910427618915548</v>
      </c>
      <c r="AB269" s="12">
        <f t="shared" si="125"/>
        <v>22.960113106143751</v>
      </c>
      <c r="AC269" s="12">
        <f>AA269-'Surv-rate CEA'!V267*'Unit cost and utilities'!$H$6-('Surv-rate CEA'!U266-'Surv-rate CEA'!U267)*'Unit cost and utilities'!$G$14</f>
        <v>0.80755841547259632</v>
      </c>
      <c r="AD269" s="12">
        <f t="shared" si="126"/>
        <v>0.51633004084034839</v>
      </c>
      <c r="AE269" s="12">
        <f>'Surv-rate CEA'!Z267*'Unit cost and utilities'!$H$12+'Surv-rate CEA'!Y267*'Unit cost and utilities'!$H$12+('Surv-rate CEA'!X266-'Surv-rate CEA'!X267)*'Unit cost and utilities'!$G$14</f>
        <v>33.436176835872629</v>
      </c>
      <c r="AF269" s="12">
        <f t="shared" si="127"/>
        <v>21.378147042289182</v>
      </c>
      <c r="AG269" s="12">
        <f>AE269-'Surv-rate CEA'!Y267*'Unit cost and utilities'!$H$12-('Surv-rate CEA'!X266-'Surv-rate CEA'!X267)*'Unit cost and utilities'!$G$14</f>
        <v>0.22538041176373702</v>
      </c>
      <c r="AH269" s="12">
        <f t="shared" si="128"/>
        <v>0.14410186926537427</v>
      </c>
      <c r="AI269" s="12">
        <f>'Surv-rate CEA'!AC267*'Unit cost and utilities'!$H$5+'Surv-rate CEA'!AB267*'Unit cost and utilities'!$H$5+('Surv-rate CEA'!AA266-'Surv-rate CEA'!AA267)*'Unit cost and utilities'!$G$14</f>
        <v>57.048264059554704</v>
      </c>
      <c r="AJ269" s="12">
        <f t="shared" si="129"/>
        <v>36.475048674346219</v>
      </c>
      <c r="AK269" s="12">
        <f>AI269-'Surv-rate CEA'!AB267*'Unit cost and utilities'!$H$5-('Surv-rate CEA'!AA266-'Surv-rate CEA'!AA267)*'Unit cost and utilities'!$G$14</f>
        <v>0.39738224118813115</v>
      </c>
      <c r="AL269" s="12">
        <f t="shared" si="130"/>
        <v>0.25407498069575812</v>
      </c>
      <c r="AM269" s="12">
        <f>'Surv-rate CEA'!AF267*'Unit cost and utilities'!$H$9+'Surv-rate CEA'!AE267*'Unit cost and utilities'!$H$9+('Surv-rate CEA'!AD266-'Surv-rate CEA'!AD267)*'Unit cost and utilities'!G276</f>
        <v>60.460995524644908</v>
      </c>
      <c r="AN269" s="12">
        <f t="shared" si="131"/>
        <v>38.657052778304397</v>
      </c>
      <c r="AO269" s="12">
        <f>AM269-'Surv-rate CEA'!AE267*'Unit cost and utilities'!$H$9-('Surv-rate CEA'!AD266-'Surv-rate CEA'!AD267)*'Unit cost and utilities'!G276</f>
        <v>0.6058390742157016</v>
      </c>
      <c r="AP269" s="12">
        <f t="shared" si="132"/>
        <v>0.38735639173471909</v>
      </c>
      <c r="AQ269" s="13">
        <f>'Surv-rate CEA'!AI267*'Unit cost and utilities'!$H$4+'Surv-rate CEA'!AH267*'Unit cost and utilities'!$H$4+('Surv-rate CEA'!AG266-'Surv-rate CEA'!AG267)*'Unit cost and utilities'!$G$14</f>
        <v>54.960034779091984</v>
      </c>
      <c r="AR269" s="12">
        <f t="shared" si="133"/>
        <v>35.13989385581295</v>
      </c>
      <c r="AS269" s="13">
        <f>AQ269-'Surv-rate CEA'!AH267*'Unit cost and utilities'!$H$4-('Surv-rate CEA'!AG266-'Surv-rate CEA'!AG267)*'Unit cost and utilities'!$G$14</f>
        <v>53.870097413423167</v>
      </c>
      <c r="AT269" s="12">
        <f t="shared" si="134"/>
        <v>34.4430186901943</v>
      </c>
      <c r="AU269" s="12">
        <f>'Surv-rate CEA'!AL267*'Unit cost and utilities'!$H$8+'Surv-rate CEA'!AK267*'Unit cost and utilities'!$H$8+('Surv-rate CEA'!AJ266-'Surv-rate CEA'!AJ267)*'Unit cost and utilities'!$G$14</f>
        <v>27.935074827159102</v>
      </c>
      <c r="AV269" s="12">
        <f t="shared" si="135"/>
        <v>17.86089780012292</v>
      </c>
      <c r="AW269" s="12">
        <f>AU269-'Surv-rate CEA'!AK267*'Unit cost and utilities'!$H$8-('Surv-rate CEA'!AJ266-'Surv-rate CEA'!AJ267)*'Unit cost and utilities'!$G$14</f>
        <v>0.92605835922759838</v>
      </c>
      <c r="AX269" s="12">
        <f t="shared" si="136"/>
        <v>0.59209555776929113</v>
      </c>
      <c r="AY269" s="12">
        <f>'Surv-rate CEA'!AO267*'Unit cost and utilities'!$H$5+'Surv-rate CEA'!AN267*'Unit cost and utilities'!$H$5+('Surv-rate CEA'!AM266-'Surv-rate CEA'!AM267)*'Unit cost and utilities'!$G$14</f>
        <v>57.048264059554704</v>
      </c>
      <c r="AZ269" s="12">
        <f t="shared" si="137"/>
        <v>36.475048674346219</v>
      </c>
      <c r="BA269" s="12">
        <f>AY269-'Surv-rate CEA'!AN267*'Unit cost and utilities'!$H$5-('Surv-rate CEA'!AM266-'Surv-rate CEA'!AM267)*'Unit cost and utilities'!$G$14</f>
        <v>0.39738224118813115</v>
      </c>
      <c r="BB269" s="12">
        <f t="shared" si="138"/>
        <v>0.25407498069575812</v>
      </c>
    </row>
    <row r="270" spans="1:54">
      <c r="A270" s="12">
        <v>265</v>
      </c>
      <c r="B270" s="12">
        <f t="shared" si="139"/>
        <v>15.189041095890412</v>
      </c>
      <c r="C270" s="12">
        <f>'Surv-rate CEA'!D268*'Unit cost and utilities'!$H$7+'Surv-rate CEA'!E268*'Unit cost and utilities'!$H$7+'Unit cost and utilities'!$G$14*('Surv-rate CEA'!C267-'Surv-rate CEA'!C268)</f>
        <v>37.560284462613652</v>
      </c>
      <c r="D270" s="12">
        <f t="shared" si="113"/>
        <v>23.974178752881105</v>
      </c>
      <c r="E270" s="12">
        <f>C270-'Surv-rate CEA'!E268*'Unit cost and utilities'!$H$7-'Unit cost and utilities'!$G$14*('Surv-rate CEA'!C267-'Surv-rate CEA'!C268)</f>
        <v>8.7909001293614564E-2</v>
      </c>
      <c r="F270" s="12">
        <f t="shared" si="114"/>
        <v>5.6111026344812645E-2</v>
      </c>
      <c r="G270" s="12">
        <f>'Surv-rate CEA'!G268*'Unit cost and utilities'!$H$4+'Surv-rate CEA'!H268*'Unit cost and utilities'!$H$4+('Surv-rate CEA'!F267-'Surv-rate CEA'!F268)*'Unit cost and utilities'!$G$14</f>
        <v>54.517027156520534</v>
      </c>
      <c r="H270" s="12">
        <f t="shared" si="115"/>
        <v>34.797418944658027</v>
      </c>
      <c r="I270" s="12">
        <f>G270-'Surv-rate CEA'!H268*'Unit cost and utilities'!$H$4-('Surv-rate CEA'!F267-'Surv-rate CEA'!F268)*'Unit cost and utilities'!$G$14</f>
        <v>6.4630632808702737E-2</v>
      </c>
      <c r="J270" s="12">
        <f t="shared" si="116"/>
        <v>4.1252785116948527E-2</v>
      </c>
      <c r="K270" s="12">
        <f>'Surv-rate CEA'!K268*'Unit cost and utilities'!$H$10+'Surv-rate CEA'!J268*'Unit cost and utilities'!$H$10+('Surv-rate CEA'!I267-'Surv-rate CEA'!I268)*'Unit cost and utilities'!$G$14</f>
        <v>33.179553053995789</v>
      </c>
      <c r="L270" s="12">
        <f t="shared" si="117"/>
        <v>21.178022137957079</v>
      </c>
      <c r="M270" s="12">
        <f>K270-'Surv-rate CEA'!J268*'Unit cost and utilities'!$H$10-('Surv-rate CEA'!I267-'Surv-rate CEA'!I268)*'Unit cost and utilities'!$G$14</f>
        <v>0.22132224160244607</v>
      </c>
      <c r="N270" s="12">
        <f t="shared" si="118"/>
        <v>0.14126674113575546</v>
      </c>
      <c r="O270" s="12">
        <f>'Surv-rate CEA'!N268*'Unit cost and utilities'!$H$3+'Surv-rate CEA'!M268*'Unit cost and utilities'!$H$3+('Surv-rate CEA'!L267-'Surv-rate CEA'!L268)*'Unit cost and utilities'!$G$14</f>
        <v>54.517027156520534</v>
      </c>
      <c r="P270" s="12">
        <f t="shared" si="119"/>
        <v>34.797418944658027</v>
      </c>
      <c r="Q270" s="12">
        <f>O270-'Surv-rate CEA'!M268*'Unit cost and utilities'!$H$3-('Surv-rate CEA'!L267-'Surv-rate CEA'!L268)*'Unit cost and utilities'!$G$14</f>
        <v>53.439460322553124</v>
      </c>
      <c r="R270" s="12">
        <f t="shared" si="120"/>
        <v>34.109623836997834</v>
      </c>
      <c r="S270" s="12">
        <f>'Surv-rate CEA'!Q268*'Unit cost and utilities'!$H$11+'Surv-rate CEA'!P268*'Unit cost and utilities'!$H$11+('Surv-rate CEA'!O267-'Surv-rate CEA'!O268)*'Unit cost and utilities'!$G$14</f>
        <v>33.179553053995789</v>
      </c>
      <c r="T270" s="12">
        <f t="shared" si="121"/>
        <v>21.178022137957079</v>
      </c>
      <c r="U270" s="12">
        <f>S270-'Surv-rate CEA'!P268*'Unit cost and utilities'!$H$11-('Surv-rate CEA'!O267-'Surv-rate CEA'!O268)*'Unit cost and utilities'!$G$14</f>
        <v>0.22132224160244607</v>
      </c>
      <c r="V270" s="12">
        <f t="shared" si="122"/>
        <v>0.14126674113575546</v>
      </c>
      <c r="W270" s="12">
        <f>'Surv-rate CEA'!T268*'Unit cost and utilities'!$H$4+'Surv-rate CEA'!S268*'Unit cost and utilities'!$H$4+('Surv-rate CEA'!R267-'Surv-rate CEA'!R268)*'Unit cost and utilities'!$G$14</f>
        <v>54.517027156520534</v>
      </c>
      <c r="X270" s="12">
        <f t="shared" si="123"/>
        <v>34.797418944658027</v>
      </c>
      <c r="Y270" s="12">
        <f>W270-'Surv-rate CEA'!S268*'Unit cost and utilities'!$H$4-('Surv-rate CEA'!R267-'Surv-rate CEA'!R268)*'Unit cost and utilities'!$G$14</f>
        <v>53.439460322553124</v>
      </c>
      <c r="Z270" s="12">
        <f t="shared" si="124"/>
        <v>34.109623836997834</v>
      </c>
      <c r="AA270" s="12">
        <f>'Surv-rate CEA'!W268*'Unit cost and utilities'!$H$6+'Surv-rate CEA'!V268*'Unit cost and utilities'!$H$6+('Surv-rate CEA'!U267-'Surv-rate CEA'!U268)*'Unit cost and utilities'!$G$14</f>
        <v>35.637699161547737</v>
      </c>
      <c r="AB270" s="12">
        <f t="shared" si="125"/>
        <v>22.747020749823513</v>
      </c>
      <c r="AC270" s="12">
        <f>AA270-'Surv-rate CEA'!V268*'Unit cost and utilities'!$H$6-('Surv-rate CEA'!U267-'Surv-rate CEA'!U268)*'Unit cost and utilities'!$G$14</f>
        <v>0.79434567753309548</v>
      </c>
      <c r="AD270" s="12">
        <f t="shared" si="126"/>
        <v>0.50701919693160147</v>
      </c>
      <c r="AE270" s="12">
        <f>'Surv-rate CEA'!Z268*'Unit cost and utilities'!$H$12+'Surv-rate CEA'!Y268*'Unit cost and utilities'!$H$12+('Surv-rate CEA'!X267-'Surv-rate CEA'!X268)*'Unit cost and utilities'!$G$14</f>
        <v>33.179553053995789</v>
      </c>
      <c r="AF270" s="12">
        <f t="shared" si="127"/>
        <v>21.178022137957079</v>
      </c>
      <c r="AG270" s="12">
        <f>AE270-'Surv-rate CEA'!Y268*'Unit cost and utilities'!$H$12-('Surv-rate CEA'!X267-'Surv-rate CEA'!X268)*'Unit cost and utilities'!$G$14</f>
        <v>0.22132224160244607</v>
      </c>
      <c r="AH270" s="12">
        <f t="shared" si="128"/>
        <v>0.14126674113575546</v>
      </c>
      <c r="AI270" s="12">
        <f>'Surv-rate CEA'!AC268*'Unit cost and utilities'!$H$5+'Surv-rate CEA'!AB268*'Unit cost and utilities'!$H$5+('Surv-rate CEA'!AA267-'Surv-rate CEA'!AA268)*'Unit cost and utilities'!$G$14</f>
        <v>56.591583340752969</v>
      </c>
      <c r="AJ270" s="12">
        <f t="shared" si="129"/>
        <v>36.12157773379576</v>
      </c>
      <c r="AK270" s="12">
        <f>AI270-'Surv-rate CEA'!AB268*'Unit cost and utilities'!$H$5-('Surv-rate CEA'!AA267-'Surv-rate CEA'!AA268)*'Unit cost and utilities'!$G$14</f>
        <v>0.39004617535858266</v>
      </c>
      <c r="AL270" s="12">
        <f t="shared" si="130"/>
        <v>0.24896075372464238</v>
      </c>
      <c r="AM270" s="12">
        <f>'Surv-rate CEA'!AF268*'Unit cost and utilities'!$H$9+'Surv-rate CEA'!AE268*'Unit cost and utilities'!$H$9+('Surv-rate CEA'!AD267-'Surv-rate CEA'!AD268)*'Unit cost and utilities'!G277</f>
        <v>60.04807251041921</v>
      </c>
      <c r="AN270" s="12">
        <f t="shared" si="131"/>
        <v>38.327804081561013</v>
      </c>
      <c r="AO270" s="12">
        <f>AM270-'Surv-rate CEA'!AE268*'Unit cost and utilities'!$H$9-('Surv-rate CEA'!AD267-'Surv-rate CEA'!AD268)*'Unit cost and utilities'!G277</f>
        <v>0.59569691821504733</v>
      </c>
      <c r="AP270" s="12">
        <f t="shared" si="132"/>
        <v>0.38022460703254657</v>
      </c>
      <c r="AQ270" s="13">
        <f>'Surv-rate CEA'!AI268*'Unit cost and utilities'!$H$4+'Surv-rate CEA'!AH268*'Unit cost and utilities'!$H$4+('Surv-rate CEA'!AG267-'Surv-rate CEA'!AG268)*'Unit cost and utilities'!$G$14</f>
        <v>54.517027156520534</v>
      </c>
      <c r="AR270" s="12">
        <f t="shared" si="133"/>
        <v>34.797418944658027</v>
      </c>
      <c r="AS270" s="13">
        <f>AQ270-'Surv-rate CEA'!AH268*'Unit cost and utilities'!$H$4-('Surv-rate CEA'!AG267-'Surv-rate CEA'!AG268)*'Unit cost and utilities'!$G$14</f>
        <v>53.439460322553124</v>
      </c>
      <c r="AT270" s="12">
        <f t="shared" si="134"/>
        <v>34.109623836997834</v>
      </c>
      <c r="AU270" s="12">
        <f>'Surv-rate CEA'!AL268*'Unit cost and utilities'!$H$8+'Surv-rate CEA'!AK268*'Unit cost and utilities'!$H$8+('Surv-rate CEA'!AJ267-'Surv-rate CEA'!AJ268)*'Unit cost and utilities'!$G$14</f>
        <v>27.715112693997661</v>
      </c>
      <c r="AV270" s="12">
        <f t="shared" si="135"/>
        <v>17.690149991902064</v>
      </c>
      <c r="AW270" s="12">
        <f>AU270-'Surv-rate CEA'!AK268*'Unit cost and utilities'!$H$8-('Surv-rate CEA'!AJ267-'Surv-rate CEA'!AJ268)*'Unit cost and utilities'!$G$14</f>
        <v>0.91107601617904632</v>
      </c>
      <c r="AX270" s="12">
        <f t="shared" si="136"/>
        <v>0.58152646024500698</v>
      </c>
      <c r="AY270" s="12">
        <f>'Surv-rate CEA'!AO268*'Unit cost and utilities'!$H$5+'Surv-rate CEA'!AN268*'Unit cost and utilities'!$H$5+('Surv-rate CEA'!AM267-'Surv-rate CEA'!AM268)*'Unit cost and utilities'!$G$14</f>
        <v>56.591583340752969</v>
      </c>
      <c r="AZ270" s="12">
        <f t="shared" si="137"/>
        <v>36.12157773379576</v>
      </c>
      <c r="BA270" s="12">
        <f>AY270-'Surv-rate CEA'!AN268*'Unit cost and utilities'!$H$5-('Surv-rate CEA'!AM267-'Surv-rate CEA'!AM268)*'Unit cost and utilities'!$G$14</f>
        <v>0.39004617535858266</v>
      </c>
      <c r="BB270" s="12">
        <f t="shared" si="138"/>
        <v>0.24896075372464238</v>
      </c>
    </row>
    <row r="271" spans="1:54">
      <c r="A271" s="12">
        <v>266</v>
      </c>
      <c r="B271" s="12">
        <f t="shared" si="139"/>
        <v>15.246575342465754</v>
      </c>
      <c r="C271" s="12">
        <f>'Surv-rate CEA'!D269*'Unit cost and utilities'!$H$7+'Surv-rate CEA'!E269*'Unit cost and utilities'!$H$7+'Unit cost and utilities'!$G$14*('Surv-rate CEA'!C268-'Surv-rate CEA'!C269)</f>
        <v>37.278030361926568</v>
      </c>
      <c r="D271" s="12">
        <f t="shared" si="113"/>
        <v>23.753589344909237</v>
      </c>
      <c r="E271" s="12">
        <f>C271-'Surv-rate CEA'!E269*'Unit cost and utilities'!$H$7-'Unit cost and utilities'!$G$14*('Surv-rate CEA'!C268-'Surv-rate CEA'!C269)</f>
        <v>8.6230996367914869E-2</v>
      </c>
      <c r="F271" s="12">
        <f t="shared" si="114"/>
        <v>5.4946456576144914E-2</v>
      </c>
      <c r="G271" s="12">
        <f>'Surv-rate CEA'!G269*'Unit cost and utilities'!$H$4+'Surv-rate CEA'!H269*'Unit cost and utilities'!$H$4+('Surv-rate CEA'!F268-'Surv-rate CEA'!F269)*'Unit cost and utilities'!$G$14</f>
        <v>54.078801272002245</v>
      </c>
      <c r="H271" s="12">
        <f t="shared" si="115"/>
        <v>34.459053367585405</v>
      </c>
      <c r="I271" s="12">
        <f>G271-'Surv-rate CEA'!H269*'Unit cost and utilities'!$H$4-('Surv-rate CEA'!F268-'Surv-rate CEA'!F269)*'Unit cost and utilities'!$G$14</f>
        <v>6.3301881397847648E-2</v>
      </c>
      <c r="J271" s="12">
        <f t="shared" si="116"/>
        <v>4.0336007049888357E-2</v>
      </c>
      <c r="K271" s="12">
        <f>'Surv-rate CEA'!K269*'Unit cost and utilities'!$H$10+'Surv-rate CEA'!J269*'Unit cost and utilities'!$H$10+('Surv-rate CEA'!I268-'Surv-rate CEA'!I269)*'Unit cost and utilities'!$G$14</f>
        <v>32.925593980783937</v>
      </c>
      <c r="L271" s="12">
        <f t="shared" si="117"/>
        <v>20.980213567172417</v>
      </c>
      <c r="M271" s="12">
        <f>K271-'Surv-rate CEA'!J269*'Unit cost and utilities'!$H$10-('Surv-rate CEA'!I268-'Surv-rate CEA'!I269)*'Unit cost and utilities'!$G$14</f>
        <v>0.21734707449075308</v>
      </c>
      <c r="N271" s="12">
        <f t="shared" si="118"/>
        <v>0.13849372143984512</v>
      </c>
      <c r="O271" s="12">
        <f>'Surv-rate CEA'!N269*'Unit cost and utilities'!$H$3+'Surv-rate CEA'!M269*'Unit cost and utilities'!$H$3+('Surv-rate CEA'!L268-'Surv-rate CEA'!L269)*'Unit cost and utilities'!$G$14</f>
        <v>54.078801272002245</v>
      </c>
      <c r="P271" s="12">
        <f t="shared" si="119"/>
        <v>34.459053367585405</v>
      </c>
      <c r="Q271" s="12">
        <f>O271-'Surv-rate CEA'!M269*'Unit cost and utilities'!$H$3-('Surv-rate CEA'!L268-'Surv-rate CEA'!L269)*'Unit cost and utilities'!$G$14</f>
        <v>53.013423418605051</v>
      </c>
      <c r="R271" s="12">
        <f t="shared" si="120"/>
        <v>33.780193787799121</v>
      </c>
      <c r="S271" s="12">
        <f>'Surv-rate CEA'!Q269*'Unit cost and utilities'!$H$11+'Surv-rate CEA'!P269*'Unit cost and utilities'!$H$11+('Surv-rate CEA'!O268-'Surv-rate CEA'!O269)*'Unit cost and utilities'!$G$14</f>
        <v>32.925593980783937</v>
      </c>
      <c r="T271" s="12">
        <f t="shared" si="121"/>
        <v>20.980213567172417</v>
      </c>
      <c r="U271" s="12">
        <f>S271-'Surv-rate CEA'!P269*'Unit cost and utilities'!$H$11-('Surv-rate CEA'!O268-'Surv-rate CEA'!O269)*'Unit cost and utilities'!$G$14</f>
        <v>0.21734707449075308</v>
      </c>
      <c r="V271" s="12">
        <f t="shared" si="122"/>
        <v>0.13849372143984512</v>
      </c>
      <c r="W271" s="12">
        <f>'Surv-rate CEA'!T269*'Unit cost and utilities'!$H$4+'Surv-rate CEA'!S269*'Unit cost and utilities'!$H$4+('Surv-rate CEA'!R268-'Surv-rate CEA'!R269)*'Unit cost and utilities'!$G$14</f>
        <v>54.078801272002245</v>
      </c>
      <c r="X271" s="12">
        <f t="shared" si="123"/>
        <v>34.459053367585405</v>
      </c>
      <c r="Y271" s="12">
        <f>W271-'Surv-rate CEA'!S269*'Unit cost and utilities'!$H$4-('Surv-rate CEA'!R268-'Surv-rate CEA'!R269)*'Unit cost and utilities'!$G$14</f>
        <v>53.013423418605051</v>
      </c>
      <c r="Z271" s="12">
        <f t="shared" si="124"/>
        <v>33.780193787799121</v>
      </c>
      <c r="AA271" s="12">
        <f>'Surv-rate CEA'!W269*'Unit cost and utilities'!$H$6+'Surv-rate CEA'!V269*'Unit cost and utilities'!$H$6+('Surv-rate CEA'!U268-'Surv-rate CEA'!U269)*'Unit cost and utilities'!$G$14</f>
        <v>35.367777973525918</v>
      </c>
      <c r="AB271" s="12">
        <f t="shared" si="125"/>
        <v>22.536375067795912</v>
      </c>
      <c r="AC271" s="12">
        <f>AA271-'Surv-rate CEA'!V269*'Unit cost and utilities'!$H$6-('Surv-rate CEA'!U268-'Surv-rate CEA'!U269)*'Unit cost and utilities'!$G$14</f>
        <v>0.78138053204712232</v>
      </c>
      <c r="AD271" s="12">
        <f t="shared" si="126"/>
        <v>0.49789627027372818</v>
      </c>
      <c r="AE271" s="12">
        <f>'Surv-rate CEA'!Z269*'Unit cost and utilities'!$H$12+'Surv-rate CEA'!Y269*'Unit cost and utilities'!$H$12+('Surv-rate CEA'!X268-'Surv-rate CEA'!X269)*'Unit cost and utilities'!$G$14</f>
        <v>32.925593980783937</v>
      </c>
      <c r="AF271" s="12">
        <f t="shared" si="127"/>
        <v>20.980213567172417</v>
      </c>
      <c r="AG271" s="12">
        <f>AE271-'Surv-rate CEA'!Y269*'Unit cost and utilities'!$H$12-('Surv-rate CEA'!X268-'Surv-rate CEA'!X269)*'Unit cost and utilities'!$G$14</f>
        <v>0.21734707449075308</v>
      </c>
      <c r="AH271" s="12">
        <f t="shared" si="128"/>
        <v>0.13849372143984512</v>
      </c>
      <c r="AI271" s="12">
        <f>'Surv-rate CEA'!AC269*'Unit cost and utilities'!$H$5+'Surv-rate CEA'!AB269*'Unit cost and utilities'!$H$5+('Surv-rate CEA'!AA268-'Surv-rate CEA'!AA269)*'Unit cost and utilities'!$G$14</f>
        <v>56.139803898684981</v>
      </c>
      <c r="AJ271" s="12">
        <f t="shared" si="129"/>
        <v>35.77232581137315</v>
      </c>
      <c r="AK271" s="12">
        <f>AI271-'Surv-rate CEA'!AB269*'Unit cost and utilities'!$H$5-('Surv-rate CEA'!AA268-'Surv-rate CEA'!AA269)*'Unit cost and utilities'!$G$14</f>
        <v>0.38286362118933059</v>
      </c>
      <c r="AL271" s="12">
        <f t="shared" si="130"/>
        <v>0.24396099108617827</v>
      </c>
      <c r="AM271" s="12">
        <f>'Surv-rate CEA'!AF269*'Unit cost and utilities'!$H$9+'Surv-rate CEA'!AE269*'Unit cost and utilities'!$H$9+('Surv-rate CEA'!AD268-'Surv-rate CEA'!AD269)*'Unit cost and utilities'!G278</f>
        <v>59.639026998133971</v>
      </c>
      <c r="AN271" s="12">
        <f t="shared" si="131"/>
        <v>38.002033436039511</v>
      </c>
      <c r="AO271" s="12">
        <f>AM271-'Surv-rate CEA'!AE269*'Unit cost and utilities'!$H$9-('Surv-rate CEA'!AD268-'Surv-rate CEA'!AD269)*'Unit cost and utilities'!G278</f>
        <v>0.58574883796095634</v>
      </c>
      <c r="AP271" s="12">
        <f t="shared" si="132"/>
        <v>0.37323960577039644</v>
      </c>
      <c r="AQ271" s="13">
        <f>'Surv-rate CEA'!AI269*'Unit cost and utilities'!$H$4+'Surv-rate CEA'!AH269*'Unit cost and utilities'!$H$4+('Surv-rate CEA'!AG268-'Surv-rate CEA'!AG269)*'Unit cost and utilities'!$G$14</f>
        <v>54.078801272002245</v>
      </c>
      <c r="AR271" s="12">
        <f t="shared" si="133"/>
        <v>34.459053367585405</v>
      </c>
      <c r="AS271" s="13">
        <f>AQ271-'Surv-rate CEA'!AH269*'Unit cost and utilities'!$H$4-('Surv-rate CEA'!AG268-'Surv-rate CEA'!AG269)*'Unit cost and utilities'!$G$14</f>
        <v>53.013423418605051</v>
      </c>
      <c r="AT271" s="12">
        <f t="shared" si="134"/>
        <v>33.780193787799121</v>
      </c>
      <c r="AU271" s="12">
        <f>'Surv-rate CEA'!AL269*'Unit cost and utilities'!$H$8+'Surv-rate CEA'!AK269*'Unit cost and utilities'!$H$8+('Surv-rate CEA'!AJ268-'Surv-rate CEA'!AJ269)*'Unit cost and utilities'!$G$14</f>
        <v>27.497483697140936</v>
      </c>
      <c r="AV271" s="12">
        <f t="shared" si="135"/>
        <v>17.521417559317268</v>
      </c>
      <c r="AW271" s="12">
        <f>AU271-'Surv-rate CEA'!AK269*'Unit cost and utilities'!$H$8-('Surv-rate CEA'!AJ268-'Surv-rate CEA'!AJ269)*'Unit cost and utilities'!$G$14</f>
        <v>0.89637155950247438</v>
      </c>
      <c r="AX271" s="12">
        <f t="shared" si="136"/>
        <v>0.57116864056809191</v>
      </c>
      <c r="AY271" s="12">
        <f>'Surv-rate CEA'!AO269*'Unit cost and utilities'!$H$5+'Surv-rate CEA'!AN269*'Unit cost and utilities'!$H$5+('Surv-rate CEA'!AM268-'Surv-rate CEA'!AM269)*'Unit cost and utilities'!$G$14</f>
        <v>56.139803898684981</v>
      </c>
      <c r="AZ271" s="12">
        <f t="shared" si="137"/>
        <v>35.77232581137315</v>
      </c>
      <c r="BA271" s="12">
        <f>AY271-'Surv-rate CEA'!AN269*'Unit cost and utilities'!$H$5-('Surv-rate CEA'!AM268-'Surv-rate CEA'!AM269)*'Unit cost and utilities'!$G$14</f>
        <v>0.38286362118933059</v>
      </c>
      <c r="BB271" s="12">
        <f t="shared" si="138"/>
        <v>0.24396099108617827</v>
      </c>
    </row>
    <row r="272" spans="1:54">
      <c r="A272" s="12">
        <v>267</v>
      </c>
      <c r="B272" s="12">
        <f t="shared" si="139"/>
        <v>15.304109589041095</v>
      </c>
      <c r="C272" s="12">
        <f>'Surv-rate CEA'!D270*'Unit cost and utilities'!$H$7+'Surv-rate CEA'!E270*'Unit cost and utilities'!$H$7+'Unit cost and utilities'!$G$14*('Surv-rate CEA'!C269-'Surv-rate CEA'!C270)</f>
        <v>36.998654282121834</v>
      </c>
      <c r="D272" s="12">
        <f t="shared" si="113"/>
        <v>23.535511128109071</v>
      </c>
      <c r="E272" s="12">
        <f>C272-'Surv-rate CEA'!E270*'Unit cost and utilities'!$H$7-'Unit cost and utilities'!$G$14*('Surv-rate CEA'!C269-'Surv-rate CEA'!C270)</f>
        <v>8.4589183128478407E-2</v>
      </c>
      <c r="F272" s="12">
        <f t="shared" si="114"/>
        <v>5.3808704653346286E-2</v>
      </c>
      <c r="G272" s="12">
        <f>'Surv-rate CEA'!G270*'Unit cost and utilities'!$H$4+'Surv-rate CEA'!H270*'Unit cost and utilities'!$H$4+('Surv-rate CEA'!F269-'Surv-rate CEA'!F270)*'Unit cost and utilities'!$G$14</f>
        <v>53.645291696471922</v>
      </c>
      <c r="H272" s="12">
        <f t="shared" si="115"/>
        <v>34.124737350327358</v>
      </c>
      <c r="I272" s="12">
        <f>G272-'Surv-rate CEA'!H270*'Unit cost and utilities'!$H$4-('Surv-rate CEA'!F269-'Surv-rate CEA'!F270)*'Unit cost and utilities'!$G$14</f>
        <v>6.2003805654347155E-2</v>
      </c>
      <c r="J272" s="12">
        <f t="shared" si="116"/>
        <v>3.9441738795028165E-2</v>
      </c>
      <c r="K272" s="12">
        <f>'Surv-rate CEA'!K270*'Unit cost and utilities'!$H$10+'Surv-rate CEA'!J270*'Unit cost and utilities'!$H$10+('Surv-rate CEA'!I269-'Surv-rate CEA'!I270)*'Unit cost and utilities'!$G$14</f>
        <v>32.674264284167855</v>
      </c>
      <c r="L272" s="12">
        <f t="shared" si="117"/>
        <v>20.784688675404105</v>
      </c>
      <c r="M272" s="12">
        <f>K272-'Surv-rate CEA'!J270*'Unit cost and utilities'!$H$10-('Surv-rate CEA'!I269-'Surv-rate CEA'!I270)*'Unit cost and utilities'!$G$14</f>
        <v>0.21345300214401952</v>
      </c>
      <c r="N272" s="12">
        <f t="shared" si="118"/>
        <v>0.13578130353017681</v>
      </c>
      <c r="O272" s="12">
        <f>'Surv-rate CEA'!N270*'Unit cost and utilities'!$H$3+'Surv-rate CEA'!M270*'Unit cost and utilities'!$H$3+('Surv-rate CEA'!L269-'Surv-rate CEA'!L270)*'Unit cost and utilities'!$G$14</f>
        <v>53.645291696471922</v>
      </c>
      <c r="P272" s="12">
        <f t="shared" si="119"/>
        <v>34.124737350327358</v>
      </c>
      <c r="Q272" s="12">
        <f>O272-'Surv-rate CEA'!M270*'Unit cost and utilities'!$H$3-('Surv-rate CEA'!L269-'Surv-rate CEA'!L270)*'Unit cost and utilities'!$G$14</f>
        <v>52.591924576307363</v>
      </c>
      <c r="R272" s="12">
        <f t="shared" si="120"/>
        <v>33.454671531457919</v>
      </c>
      <c r="S272" s="12">
        <f>'Surv-rate CEA'!Q270*'Unit cost and utilities'!$H$11+'Surv-rate CEA'!P270*'Unit cost and utilities'!$H$11+('Surv-rate CEA'!O269-'Surv-rate CEA'!O270)*'Unit cost and utilities'!$G$14</f>
        <v>32.674264284167855</v>
      </c>
      <c r="T272" s="12">
        <f t="shared" si="121"/>
        <v>20.784688675404105</v>
      </c>
      <c r="U272" s="12">
        <f>S272-'Surv-rate CEA'!P270*'Unit cost and utilities'!$H$11-('Surv-rate CEA'!O269-'Surv-rate CEA'!O270)*'Unit cost and utilities'!$G$14</f>
        <v>0.21345300214401952</v>
      </c>
      <c r="V272" s="12">
        <f t="shared" si="122"/>
        <v>0.13578130353017681</v>
      </c>
      <c r="W272" s="12">
        <f>'Surv-rate CEA'!T270*'Unit cost and utilities'!$H$4+'Surv-rate CEA'!S270*'Unit cost and utilities'!$H$4+('Surv-rate CEA'!R269-'Surv-rate CEA'!R270)*'Unit cost and utilities'!$G$14</f>
        <v>53.645291696471922</v>
      </c>
      <c r="X272" s="12">
        <f t="shared" si="123"/>
        <v>34.124737350327358</v>
      </c>
      <c r="Y272" s="12">
        <f>W272-'Surv-rate CEA'!S270*'Unit cost and utilities'!$H$4-('Surv-rate CEA'!R269-'Surv-rate CEA'!R270)*'Unit cost and utilities'!$G$14</f>
        <v>52.591924576307363</v>
      </c>
      <c r="Z272" s="12">
        <f t="shared" si="124"/>
        <v>33.454671531457919</v>
      </c>
      <c r="AA272" s="12">
        <f>'Surv-rate CEA'!W270*'Unit cost and utilities'!$H$6+'Surv-rate CEA'!V270*'Unit cost and utilities'!$H$6+('Surv-rate CEA'!U269-'Surv-rate CEA'!U270)*'Unit cost and utilities'!$G$14</f>
        <v>35.100627109904863</v>
      </c>
      <c r="AB272" s="12">
        <f t="shared" si="125"/>
        <v>22.328141819686646</v>
      </c>
      <c r="AC272" s="12">
        <f>AA272-'Surv-rate CEA'!V270*'Unit cost and utilities'!$H$6-('Surv-rate CEA'!U269-'Surv-rate CEA'!U270)*'Unit cost and utilities'!$G$14</f>
        <v>0.76865772648262265</v>
      </c>
      <c r="AD272" s="12">
        <f t="shared" si="126"/>
        <v>0.48895703982618738</v>
      </c>
      <c r="AE272" s="12">
        <f>'Surv-rate CEA'!Z270*'Unit cost and utilities'!$H$12+'Surv-rate CEA'!Y270*'Unit cost and utilities'!$H$12+('Surv-rate CEA'!X269-'Surv-rate CEA'!X270)*'Unit cost and utilities'!$G$14</f>
        <v>32.674264284167855</v>
      </c>
      <c r="AF272" s="12">
        <f t="shared" si="127"/>
        <v>20.784688675404105</v>
      </c>
      <c r="AG272" s="12">
        <f>AE272-'Surv-rate CEA'!Y270*'Unit cost and utilities'!$H$12-('Surv-rate CEA'!X269-'Surv-rate CEA'!X270)*'Unit cost and utilities'!$G$14</f>
        <v>0.21345300214401952</v>
      </c>
      <c r="AH272" s="12">
        <f t="shared" si="128"/>
        <v>0.13578130353017681</v>
      </c>
      <c r="AI272" s="12">
        <f>'Surv-rate CEA'!AC270*'Unit cost and utilities'!$H$5+'Surv-rate CEA'!AB270*'Unit cost and utilities'!$H$5+('Surv-rate CEA'!AA269-'Surv-rate CEA'!AA270)*'Unit cost and utilities'!$G$14</f>
        <v>55.692858993390495</v>
      </c>
      <c r="AJ272" s="12">
        <f t="shared" si="129"/>
        <v>35.427231828497213</v>
      </c>
      <c r="AK272" s="12">
        <f>AI272-'Surv-rate CEA'!AB270*'Unit cost and utilities'!$H$5-('Surv-rate CEA'!AA269-'Surv-rate CEA'!AA270)*'Unit cost and utilities'!$G$14</f>
        <v>0.37583097456251635</v>
      </c>
      <c r="AL272" s="12">
        <f t="shared" si="130"/>
        <v>0.23907285969528805</v>
      </c>
      <c r="AM272" s="12">
        <f>'Surv-rate CEA'!AF270*'Unit cost and utilities'!$H$9+'Surv-rate CEA'!AE270*'Unit cost and utilities'!$H$9+('Surv-rate CEA'!AD269-'Surv-rate CEA'!AD270)*'Unit cost and utilities'!G279</f>
        <v>59.233811950640039</v>
      </c>
      <c r="AN272" s="12">
        <f t="shared" si="131"/>
        <v>37.679695853107084</v>
      </c>
      <c r="AO272" s="12">
        <f>AM272-'Surv-rate CEA'!AE270*'Unit cost and utilities'!$H$9-('Surv-rate CEA'!AD269-'Surv-rate CEA'!AD270)*'Unit cost and utilities'!G279</f>
        <v>0.57599063628356362</v>
      </c>
      <c r="AP272" s="12">
        <f t="shared" si="132"/>
        <v>0.36639802968425694</v>
      </c>
      <c r="AQ272" s="13">
        <f>'Surv-rate CEA'!AI270*'Unit cost and utilities'!$H$4+'Surv-rate CEA'!AH270*'Unit cost and utilities'!$H$4+('Surv-rate CEA'!AG269-'Surv-rate CEA'!AG270)*'Unit cost and utilities'!$G$14</f>
        <v>53.645291696471922</v>
      </c>
      <c r="AR272" s="12">
        <f t="shared" si="133"/>
        <v>34.124737350327358</v>
      </c>
      <c r="AS272" s="13">
        <f>AQ272-'Surv-rate CEA'!AH270*'Unit cost and utilities'!$H$4-('Surv-rate CEA'!AG269-'Surv-rate CEA'!AG270)*'Unit cost and utilities'!$G$14</f>
        <v>52.591924576307363</v>
      </c>
      <c r="AT272" s="12">
        <f t="shared" si="134"/>
        <v>33.454671531457919</v>
      </c>
      <c r="AU272" s="12">
        <f>'Surv-rate CEA'!AL270*'Unit cost and utilities'!$H$8+'Surv-rate CEA'!AK270*'Unit cost and utilities'!$H$8+('Surv-rate CEA'!AJ269-'Surv-rate CEA'!AJ270)*'Unit cost and utilities'!$G$14</f>
        <v>27.282156333316276</v>
      </c>
      <c r="AV272" s="12">
        <f t="shared" si="135"/>
        <v>17.354671580361945</v>
      </c>
      <c r="AW272" s="12">
        <f>AU272-'Surv-rate CEA'!AK270*'Unit cost and utilities'!$H$8-('Surv-rate CEA'!AJ269-'Surv-rate CEA'!AJ270)*'Unit cost and utilities'!$G$14</f>
        <v>0.88193914930381379</v>
      </c>
      <c r="AX272" s="12">
        <f t="shared" si="136"/>
        <v>0.56101739551065022</v>
      </c>
      <c r="AY272" s="12">
        <f>'Surv-rate CEA'!AO270*'Unit cost and utilities'!$H$5+'Surv-rate CEA'!AN270*'Unit cost and utilities'!$H$5+('Surv-rate CEA'!AM269-'Surv-rate CEA'!AM270)*'Unit cost and utilities'!$G$14</f>
        <v>55.692858993390495</v>
      </c>
      <c r="AZ272" s="12">
        <f t="shared" si="137"/>
        <v>35.427231828497213</v>
      </c>
      <c r="BA272" s="12">
        <f>AY272-'Surv-rate CEA'!AN270*'Unit cost and utilities'!$H$5-('Surv-rate CEA'!AM269-'Surv-rate CEA'!AM270)*'Unit cost and utilities'!$G$14</f>
        <v>0.37583097456251635</v>
      </c>
      <c r="BB272" s="12">
        <f t="shared" si="138"/>
        <v>0.23907285969528805</v>
      </c>
    </row>
    <row r="273" spans="1:54">
      <c r="A273" s="12">
        <v>268</v>
      </c>
      <c r="B273" s="12">
        <f t="shared" si="139"/>
        <v>15.361643835616439</v>
      </c>
      <c r="C273" s="12">
        <f>'Surv-rate CEA'!D271*'Unit cost and utilities'!$H$7+'Surv-rate CEA'!E271*'Unit cost and utilities'!$H$7+'Unit cost and utilities'!$G$14*('Surv-rate CEA'!C270-'Surv-rate CEA'!C271)</f>
        <v>36.722118672090332</v>
      </c>
      <c r="D273" s="12">
        <f t="shared" si="113"/>
        <v>23.319909248185368</v>
      </c>
      <c r="E273" s="12">
        <f>C273-'Surv-rate CEA'!E271*'Unit cost and utilities'!$H$7-'Unit cost and utilities'!$G$14*('Surv-rate CEA'!C270-'Surv-rate CEA'!C271)</f>
        <v>8.2982688176292951E-2</v>
      </c>
      <c r="F273" s="12">
        <f t="shared" si="114"/>
        <v>5.2697089041117195E-2</v>
      </c>
      <c r="G273" s="12">
        <f>'Surv-rate CEA'!G271*'Unit cost and utilities'!$H$4+'Surv-rate CEA'!H271*'Unit cost and utilities'!$H$4+('Surv-rate CEA'!F270-'Surv-rate CEA'!F271)*'Unit cost and utilities'!$G$14</f>
        <v>53.21643409205582</v>
      </c>
      <c r="H273" s="12">
        <f t="shared" si="115"/>
        <v>33.794412153075754</v>
      </c>
      <c r="I273" s="12">
        <f>G273-'Surv-rate CEA'!H271*'Unit cost and utilities'!$H$4-('Surv-rate CEA'!F270-'Surv-rate CEA'!F271)*'Unit cost and utilities'!$G$14</f>
        <v>6.0735617508592243E-2</v>
      </c>
      <c r="J273" s="12">
        <f t="shared" si="116"/>
        <v>3.8569372891584491E-2</v>
      </c>
      <c r="K273" s="12">
        <f>'Surv-rate CEA'!K271*'Unit cost and utilities'!$H$10+'Surv-rate CEA'!J271*'Unit cost and utilities'!$H$10+('Surv-rate CEA'!I270-'Surv-rate CEA'!I271)*'Unit cost and utilities'!$G$14</f>
        <v>32.42552920604961</v>
      </c>
      <c r="L273" s="12">
        <f t="shared" si="117"/>
        <v>20.591415358181951</v>
      </c>
      <c r="M273" s="12">
        <f>K273-'Surv-rate CEA'!J271*'Unit cost and utilities'!$H$10-('Surv-rate CEA'!I270-'Surv-rate CEA'!I271)*'Unit cost and utilities'!$G$14</f>
        <v>0.20963816513431444</v>
      </c>
      <c r="N273" s="12">
        <f t="shared" si="118"/>
        <v>0.13312802100396973</v>
      </c>
      <c r="O273" s="12">
        <f>'Surv-rate CEA'!N271*'Unit cost and utilities'!$H$3+'Surv-rate CEA'!M271*'Unit cost and utilities'!$H$3+('Surv-rate CEA'!L270-'Surv-rate CEA'!L271)*'Unit cost and utilities'!$G$14</f>
        <v>53.21643409205582</v>
      </c>
      <c r="P273" s="12">
        <f t="shared" si="119"/>
        <v>33.794412153075754</v>
      </c>
      <c r="Q273" s="12">
        <f>O273-'Surv-rate CEA'!M271*'Unit cost and utilities'!$H$3-('Surv-rate CEA'!L270-'Surv-rate CEA'!L271)*'Unit cost and utilities'!$G$14</f>
        <v>52.174902689476248</v>
      </c>
      <c r="R273" s="12">
        <f t="shared" si="120"/>
        <v>33.133001029056089</v>
      </c>
      <c r="S273" s="12">
        <f>'Surv-rate CEA'!Q271*'Unit cost and utilities'!$H$11+'Surv-rate CEA'!P271*'Unit cost and utilities'!$H$11+('Surv-rate CEA'!O270-'Surv-rate CEA'!O271)*'Unit cost and utilities'!$G$14</f>
        <v>32.42552920604961</v>
      </c>
      <c r="T273" s="12">
        <f t="shared" si="121"/>
        <v>20.591415358181951</v>
      </c>
      <c r="U273" s="12">
        <f>S273-'Surv-rate CEA'!P271*'Unit cost and utilities'!$H$11-('Surv-rate CEA'!O270-'Surv-rate CEA'!O271)*'Unit cost and utilities'!$G$14</f>
        <v>0.20963816513431444</v>
      </c>
      <c r="V273" s="12">
        <f t="shared" si="122"/>
        <v>0.13312802100396973</v>
      </c>
      <c r="W273" s="12">
        <f>'Surv-rate CEA'!T271*'Unit cost and utilities'!$H$4+'Surv-rate CEA'!S271*'Unit cost and utilities'!$H$4+('Surv-rate CEA'!R270-'Surv-rate CEA'!R271)*'Unit cost and utilities'!$G$14</f>
        <v>53.21643409205582</v>
      </c>
      <c r="X273" s="12">
        <f t="shared" si="123"/>
        <v>33.794412153075754</v>
      </c>
      <c r="Y273" s="12">
        <f>W273-'Surv-rate CEA'!S271*'Unit cost and utilities'!$H$4-('Surv-rate CEA'!R270-'Surv-rate CEA'!R271)*'Unit cost and utilities'!$G$14</f>
        <v>52.174902689476248</v>
      </c>
      <c r="Z273" s="12">
        <f t="shared" si="124"/>
        <v>33.133001029056089</v>
      </c>
      <c r="AA273" s="12">
        <f>'Surv-rate CEA'!W271*'Unit cost and utilities'!$H$6+'Surv-rate CEA'!V271*'Unit cost and utilities'!$H$6+('Surv-rate CEA'!U270-'Surv-rate CEA'!U271)*'Unit cost and utilities'!$G$14</f>
        <v>34.836210222008397</v>
      </c>
      <c r="AB273" s="12">
        <f t="shared" si="125"/>
        <v>22.122287338104186</v>
      </c>
      <c r="AC273" s="12">
        <f>AA273-'Surv-rate CEA'!V271*'Unit cost and utilities'!$H$6-('Surv-rate CEA'!U270-'Surv-rate CEA'!U271)*'Unit cost and utilities'!$G$14</f>
        <v>0.75617213316803711</v>
      </c>
      <c r="AD273" s="12">
        <f t="shared" si="126"/>
        <v>0.48019738945202844</v>
      </c>
      <c r="AE273" s="12">
        <f>'Surv-rate CEA'!Z271*'Unit cost and utilities'!$H$12+'Surv-rate CEA'!Y271*'Unit cost and utilities'!$H$12+('Surv-rate CEA'!X270-'Surv-rate CEA'!X271)*'Unit cost and utilities'!$G$14</f>
        <v>32.42552920604961</v>
      </c>
      <c r="AF273" s="12">
        <f t="shared" si="127"/>
        <v>20.591415358181951</v>
      </c>
      <c r="AG273" s="12">
        <f>AE273-'Surv-rate CEA'!Y271*'Unit cost and utilities'!$H$12-('Surv-rate CEA'!X270-'Surv-rate CEA'!X271)*'Unit cost and utilities'!$G$14</f>
        <v>0.20963816513431444</v>
      </c>
      <c r="AH273" s="12">
        <f t="shared" si="128"/>
        <v>0.13312802100396973</v>
      </c>
      <c r="AI273" s="12">
        <f>'Surv-rate CEA'!AC271*'Unit cost and utilities'!$H$5+'Surv-rate CEA'!AB271*'Unit cost and utilities'!$H$5+('Surv-rate CEA'!AA270-'Surv-rate CEA'!AA271)*'Unit cost and utilities'!$G$14</f>
        <v>55.250682993242471</v>
      </c>
      <c r="AJ273" s="12">
        <f t="shared" si="129"/>
        <v>35.086235759101733</v>
      </c>
      <c r="AK273" s="12">
        <f>AI273-'Surv-rate CEA'!AB271*'Unit cost and utilities'!$H$5-('Surv-rate CEA'!AA270-'Surv-rate CEA'!AA271)*'Unit cost and utilities'!$G$14</f>
        <v>0.36894472543829715</v>
      </c>
      <c r="AL273" s="12">
        <f t="shared" si="130"/>
        <v>0.23429360358112492</v>
      </c>
      <c r="AM273" s="12">
        <f>'Surv-rate CEA'!AF271*'Unit cost and utilities'!$H$9+'Surv-rate CEA'!AE271*'Unit cost and utilities'!$H$9+('Surv-rate CEA'!AD270-'Surv-rate CEA'!AD271)*'Unit cost and utilities'!G280</f>
        <v>58.832381035942753</v>
      </c>
      <c r="AN273" s="12">
        <f t="shared" si="131"/>
        <v>37.36074704359509</v>
      </c>
      <c r="AO273" s="12">
        <f>AM273-'Surv-rate CEA'!AE271*'Unit cost and utilities'!$H$9-('Surv-rate CEA'!AD270-'Surv-rate CEA'!AD271)*'Unit cost and utilities'!G280</f>
        <v>0.5664182175723127</v>
      </c>
      <c r="AP273" s="12">
        <f t="shared" si="132"/>
        <v>0.3596966054233755</v>
      </c>
      <c r="AQ273" s="13">
        <f>'Surv-rate CEA'!AI271*'Unit cost and utilities'!$H$4+'Surv-rate CEA'!AH271*'Unit cost and utilities'!$H$4+('Surv-rate CEA'!AG270-'Surv-rate CEA'!AG271)*'Unit cost and utilities'!$G$14</f>
        <v>53.21643409205582</v>
      </c>
      <c r="AR273" s="12">
        <f t="shared" si="133"/>
        <v>33.794412153075754</v>
      </c>
      <c r="AS273" s="13">
        <f>AQ273-'Surv-rate CEA'!AH271*'Unit cost and utilities'!$H$4-('Surv-rate CEA'!AG270-'Surv-rate CEA'!AG271)*'Unit cost and utilities'!$G$14</f>
        <v>52.174902689476248</v>
      </c>
      <c r="AT273" s="12">
        <f t="shared" si="134"/>
        <v>33.133001029056089</v>
      </c>
      <c r="AU273" s="12">
        <f>'Surv-rate CEA'!AL271*'Unit cost and utilities'!$H$8+'Surv-rate CEA'!AK271*'Unit cost and utilities'!$H$8+('Surv-rate CEA'!AJ270-'Surv-rate CEA'!AJ271)*'Unit cost and utilities'!$G$14</f>
        <v>27.069099619249798</v>
      </c>
      <c r="AV273" s="12">
        <f t="shared" si="135"/>
        <v>17.189883628113165</v>
      </c>
      <c r="AW273" s="12">
        <f>AU273-'Surv-rate CEA'!AK271*'Unit cost and utilities'!$H$8-('Surv-rate CEA'!AJ270-'Surv-rate CEA'!AJ271)*'Unit cost and utilities'!$G$14</f>
        <v>0.86777308330912595</v>
      </c>
      <c r="AX273" s="12">
        <f t="shared" si="136"/>
        <v>0.55106813774791663</v>
      </c>
      <c r="AY273" s="12">
        <f>'Surv-rate CEA'!AO271*'Unit cost and utilities'!$H$5+'Surv-rate CEA'!AN271*'Unit cost and utilities'!$H$5+('Surv-rate CEA'!AM270-'Surv-rate CEA'!AM271)*'Unit cost and utilities'!$G$14</f>
        <v>55.250682993242471</v>
      </c>
      <c r="AZ273" s="12">
        <f t="shared" si="137"/>
        <v>35.086235759101733</v>
      </c>
      <c r="BA273" s="12">
        <f>AY273-'Surv-rate CEA'!AN271*'Unit cost and utilities'!$H$5-('Surv-rate CEA'!AM270-'Surv-rate CEA'!AM271)*'Unit cost and utilities'!$G$14</f>
        <v>0.36894472543829715</v>
      </c>
      <c r="BB273" s="12">
        <f t="shared" si="138"/>
        <v>0.23429360358112492</v>
      </c>
    </row>
    <row r="274" spans="1:54">
      <c r="A274" s="12">
        <v>269</v>
      </c>
      <c r="B274" s="12">
        <f t="shared" si="139"/>
        <v>15.419178082191781</v>
      </c>
      <c r="C274" s="12">
        <f>'Surv-rate CEA'!D272*'Unit cost and utilities'!$H$7+'Surv-rate CEA'!E272*'Unit cost and utilities'!$H$7+'Unit cost and utilities'!$G$14*('Surv-rate CEA'!C271-'Surv-rate CEA'!C272)</f>
        <v>36.448386581955873</v>
      </c>
      <c r="D274" s="12">
        <f t="shared" si="113"/>
        <v>23.106749429522839</v>
      </c>
      <c r="E274" s="12">
        <f>C274-'Surv-rate CEA'!E272*'Unit cost and utilities'!$H$7-'Unit cost and utilities'!$G$14*('Surv-rate CEA'!C271-'Surv-rate CEA'!C272)</f>
        <v>8.1410661489922376E-2</v>
      </c>
      <c r="F274" s="12">
        <f t="shared" si="114"/>
        <v>5.1610947214618695E-2</v>
      </c>
      <c r="G274" s="12">
        <f>'Surv-rate CEA'!G272*'Unit cost and utilities'!$H$4+'Surv-rate CEA'!H272*'Unit cost and utilities'!$H$4+('Surv-rate CEA'!F271-'Surv-rate CEA'!F272)*'Unit cost and utilities'!$G$14</f>
        <v>52.792165190482486</v>
      </c>
      <c r="H274" s="12">
        <f t="shared" si="115"/>
        <v>33.468020049544741</v>
      </c>
      <c r="I274" s="12">
        <f>G274-'Surv-rate CEA'!H272*'Unit cost and utilities'!$H$4-('Surv-rate CEA'!F271-'Surv-rate CEA'!F272)*'Unit cost and utilities'!$G$14</f>
        <v>5.9496551240778572E-2</v>
      </c>
      <c r="J274" s="12">
        <f t="shared" si="116"/>
        <v>3.7718319804093355E-2</v>
      </c>
      <c r="K274" s="12">
        <f>'Surv-rate CEA'!K272*'Unit cost and utilities'!$H$10+'Surv-rate CEA'!J272*'Unit cost and utilities'!$H$10+('Surv-rate CEA'!I271-'Surv-rate CEA'!I272)*'Unit cost and utilities'!$G$14</f>
        <v>32.179354551293855</v>
      </c>
      <c r="L274" s="12">
        <f t="shared" si="117"/>
        <v>20.400362050281512</v>
      </c>
      <c r="M274" s="12">
        <f>K274-'Surv-rate CEA'!J272*'Unit cost and utilities'!$H$10-('Surv-rate CEA'!I271-'Surv-rate CEA'!I272)*'Unit cost and utilities'!$G$14</f>
        <v>0.20590075150931253</v>
      </c>
      <c r="N274" s="12">
        <f t="shared" si="118"/>
        <v>0.13053244652621951</v>
      </c>
      <c r="O274" s="12">
        <f>'Surv-rate CEA'!N272*'Unit cost and utilities'!$H$3+'Surv-rate CEA'!M272*'Unit cost and utilities'!$H$3+('Surv-rate CEA'!L271-'Surv-rate CEA'!L272)*'Unit cost and utilities'!$G$14</f>
        <v>52.792165190482486</v>
      </c>
      <c r="P274" s="12">
        <f t="shared" si="119"/>
        <v>33.468020049544741</v>
      </c>
      <c r="Q274" s="12">
        <f>O274-'Surv-rate CEA'!M272*'Unit cost and utilities'!$H$3-('Surv-rate CEA'!L271-'Surv-rate CEA'!L272)*'Unit cost and utilities'!$G$14</f>
        <v>51.762297651324317</v>
      </c>
      <c r="R274" s="12">
        <f t="shared" si="120"/>
        <v>32.815127194619087</v>
      </c>
      <c r="S274" s="12">
        <f>'Surv-rate CEA'!Q272*'Unit cost and utilities'!$H$11+'Surv-rate CEA'!P272*'Unit cost and utilities'!$H$11+('Surv-rate CEA'!O271-'Surv-rate CEA'!O272)*'Unit cost and utilities'!$G$14</f>
        <v>32.179354551293855</v>
      </c>
      <c r="T274" s="12">
        <f t="shared" si="121"/>
        <v>20.400362050281512</v>
      </c>
      <c r="U274" s="12">
        <f>S274-'Surv-rate CEA'!P272*'Unit cost and utilities'!$H$11-('Surv-rate CEA'!O271-'Surv-rate CEA'!O272)*'Unit cost and utilities'!$G$14</f>
        <v>0.20590075150931253</v>
      </c>
      <c r="V274" s="12">
        <f t="shared" si="122"/>
        <v>0.13053244652621951</v>
      </c>
      <c r="W274" s="12">
        <f>'Surv-rate CEA'!T272*'Unit cost and utilities'!$H$4+'Surv-rate CEA'!S272*'Unit cost and utilities'!$H$4+('Surv-rate CEA'!R271-'Surv-rate CEA'!R272)*'Unit cost and utilities'!$G$14</f>
        <v>52.792165190482486</v>
      </c>
      <c r="X274" s="12">
        <f t="shared" si="123"/>
        <v>33.468020049544741</v>
      </c>
      <c r="Y274" s="12">
        <f>W274-'Surv-rate CEA'!S272*'Unit cost and utilities'!$H$4-('Surv-rate CEA'!R271-'Surv-rate CEA'!R272)*'Unit cost and utilities'!$G$14</f>
        <v>51.762297651324317</v>
      </c>
      <c r="Z274" s="12">
        <f t="shared" si="124"/>
        <v>32.815127194619087</v>
      </c>
      <c r="AA274" s="12">
        <f>'Surv-rate CEA'!W272*'Unit cost and utilities'!$H$6+'Surv-rate CEA'!V272*'Unit cost and utilities'!$H$6+('Surv-rate CEA'!U271-'Surv-rate CEA'!U272)*'Unit cost and utilities'!$G$14</f>
        <v>34.574491546038573</v>
      </c>
      <c r="AB274" s="12">
        <f t="shared" si="125"/>
        <v>21.918778517427551</v>
      </c>
      <c r="AC274" s="12">
        <f>AA274-'Surv-rate CEA'!V272*'Unit cost and utilities'!$H$6-('Surv-rate CEA'!U271-'Surv-rate CEA'!U272)*'Unit cost and utilities'!$G$14</f>
        <v>0.7439187459959562</v>
      </c>
      <c r="AD274" s="12">
        <f t="shared" si="126"/>
        <v>0.47161330504992116</v>
      </c>
      <c r="AE274" s="12">
        <f>'Surv-rate CEA'!Z272*'Unit cost and utilities'!$H$12+'Surv-rate CEA'!Y272*'Unit cost and utilities'!$H$12+('Surv-rate CEA'!X271-'Surv-rate CEA'!X272)*'Unit cost and utilities'!$G$14</f>
        <v>32.179354551293855</v>
      </c>
      <c r="AF274" s="12">
        <f t="shared" si="127"/>
        <v>20.400362050281512</v>
      </c>
      <c r="AG274" s="12">
        <f>AE274-'Surv-rate CEA'!Y272*'Unit cost and utilities'!$H$12-('Surv-rate CEA'!X271-'Surv-rate CEA'!X272)*'Unit cost and utilities'!$G$14</f>
        <v>0.20590075150931253</v>
      </c>
      <c r="AH274" s="12">
        <f t="shared" si="128"/>
        <v>0.13053244652621951</v>
      </c>
      <c r="AI274" s="12">
        <f>'Surv-rate CEA'!AC272*'Unit cost and utilities'!$H$5+'Surv-rate CEA'!AB272*'Unit cost and utilities'!$H$5+('Surv-rate CEA'!AA271-'Surv-rate CEA'!AA272)*'Unit cost and utilities'!$G$14</f>
        <v>54.813211353160689</v>
      </c>
      <c r="AJ274" s="12">
        <f t="shared" si="129"/>
        <v>34.749278608452343</v>
      </c>
      <c r="AK274" s="12">
        <f>AI274-'Surv-rate CEA'!AB272*'Unit cost and utilities'!$H$5-('Surv-rate CEA'!AA271-'Surv-rate CEA'!AA272)*'Unit cost and utilities'!$G$14</f>
        <v>0.36220145514903535</v>
      </c>
      <c r="AL274" s="12">
        <f t="shared" si="130"/>
        <v>0.22962054159293341</v>
      </c>
      <c r="AM274" s="12">
        <f>'Surv-rate CEA'!AF272*'Unit cost and utilities'!$H$9+'Surv-rate CEA'!AE272*'Unit cost and utilities'!$H$9+('Surv-rate CEA'!AD271-'Surv-rate CEA'!AD272)*'Unit cost and utilities'!G281</f>
        <v>58.434688614558304</v>
      </c>
      <c r="AN274" s="12">
        <f t="shared" si="131"/>
        <v>37.045143404982355</v>
      </c>
      <c r="AO274" s="12">
        <f>AM274-'Surv-rate CEA'!AE272*'Unit cost and utilities'!$H$9-('Surv-rate CEA'!AD271-'Surv-rate CEA'!AD272)*'Unit cost and utilities'!G281</f>
        <v>0.55702758505237426</v>
      </c>
      <c r="AP274" s="12">
        <f t="shared" si="132"/>
        <v>0.35313214219225264</v>
      </c>
      <c r="AQ274" s="13">
        <f>'Surv-rate CEA'!AI272*'Unit cost and utilities'!$H$4+'Surv-rate CEA'!AH272*'Unit cost and utilities'!$H$4+('Surv-rate CEA'!AG271-'Surv-rate CEA'!AG272)*'Unit cost and utilities'!$G$14</f>
        <v>52.792165190482486</v>
      </c>
      <c r="AR274" s="12">
        <f t="shared" si="133"/>
        <v>33.468020049544741</v>
      </c>
      <c r="AS274" s="13">
        <f>AQ274-'Surv-rate CEA'!AH272*'Unit cost and utilities'!$H$4-('Surv-rate CEA'!AG271-'Surv-rate CEA'!AG272)*'Unit cost and utilities'!$G$14</f>
        <v>51.762297651324317</v>
      </c>
      <c r="AT274" s="12">
        <f t="shared" si="134"/>
        <v>32.815127194619087</v>
      </c>
      <c r="AU274" s="12">
        <f>'Surv-rate CEA'!AL272*'Unit cost and utilities'!$H$8+'Surv-rate CEA'!AK272*'Unit cost and utilities'!$H$8+('Surv-rate CEA'!AJ271-'Surv-rate CEA'!AJ272)*'Unit cost and utilities'!$G$14</f>
        <v>26.858283081495621</v>
      </c>
      <c r="AV274" s="12">
        <f t="shared" si="135"/>
        <v>17.027025760820635</v>
      </c>
      <c r="AW274" s="12">
        <f>AU274-'Surv-rate CEA'!AK272*'Unit cost and utilities'!$H$8-('Surv-rate CEA'!AJ271-'Surv-rate CEA'!AJ272)*'Unit cost and utilities'!$G$14</f>
        <v>0.85386779326007312</v>
      </c>
      <c r="AX274" s="12">
        <f t="shared" si="136"/>
        <v>0.54131639271428555</v>
      </c>
      <c r="AY274" s="12">
        <f>'Surv-rate CEA'!AO272*'Unit cost and utilities'!$H$5+'Surv-rate CEA'!AN272*'Unit cost and utilities'!$H$5+('Surv-rate CEA'!AM271-'Surv-rate CEA'!AM272)*'Unit cost and utilities'!$G$14</f>
        <v>54.813211353160689</v>
      </c>
      <c r="AZ274" s="12">
        <f t="shared" si="137"/>
        <v>34.749278608452343</v>
      </c>
      <c r="BA274" s="12">
        <f>AY274-'Surv-rate CEA'!AN272*'Unit cost and utilities'!$H$5-('Surv-rate CEA'!AM271-'Surv-rate CEA'!AM272)*'Unit cost and utilities'!$G$14</f>
        <v>0.36220145514903535</v>
      </c>
      <c r="BB274" s="12">
        <f t="shared" si="138"/>
        <v>0.22962054159293341</v>
      </c>
    </row>
    <row r="275" spans="1:54">
      <c r="A275" s="12">
        <v>270</v>
      </c>
      <c r="B275" s="12">
        <f t="shared" si="139"/>
        <v>15.476712328767123</v>
      </c>
      <c r="C275" s="12">
        <f>'Surv-rate CEA'!D273*'Unit cost and utilities'!$H$7+'Surv-rate CEA'!E273*'Unit cost and utilities'!$H$7+'Unit cost and utilities'!$G$14*('Surv-rate CEA'!C272-'Surv-rate CEA'!C273)</f>
        <v>36.177421651665483</v>
      </c>
      <c r="D275" s="12">
        <f t="shared" si="113"/>
        <v>22.895997963940673</v>
      </c>
      <c r="E275" s="12">
        <f>C275-'Surv-rate CEA'!E273*'Unit cost and utilities'!$H$7-'Unit cost and utilities'!$G$14*('Surv-rate CEA'!C272-'Surv-rate CEA'!C273)</f>
        <v>7.9872275738358089E-2</v>
      </c>
      <c r="F275" s="12">
        <f t="shared" si="114"/>
        <v>5.054963508148639E-2</v>
      </c>
      <c r="G275" s="12">
        <f>'Surv-rate CEA'!G273*'Unit cost and utilities'!$H$4+'Surv-rate CEA'!H273*'Unit cost and utilities'!$H$4+('Surv-rate CEA'!F272-'Surv-rate CEA'!F273)*'Unit cost and utilities'!$G$14</f>
        <v>52.372422772096677</v>
      </c>
      <c r="H275" s="12">
        <f t="shared" si="115"/>
        <v>33.145504306589032</v>
      </c>
      <c r="I275" s="12">
        <f>G275-'Surv-rate CEA'!H273*'Unit cost and utilities'!$H$4-('Surv-rate CEA'!F272-'Surv-rate CEA'!F273)*'Unit cost and utilities'!$G$14</f>
        <v>5.8285862784941522E-2</v>
      </c>
      <c r="J275" s="12">
        <f t="shared" si="116"/>
        <v>3.6888007346126336E-2</v>
      </c>
      <c r="K275" s="12">
        <f>'Surv-rate CEA'!K273*'Unit cost and utilities'!$H$10+'Surv-rate CEA'!J273*'Unit cost and utilities'!$H$10+('Surv-rate CEA'!I272-'Surv-rate CEA'!I273)*'Unit cost and utilities'!$G$14</f>
        <v>31.935706676831472</v>
      </c>
      <c r="L275" s="12">
        <f t="shared" si="117"/>
        <v>20.21149771506942</v>
      </c>
      <c r="M275" s="12">
        <f>K275-'Surv-rate CEA'!J273*'Unit cost and utilities'!$H$10-('Surv-rate CEA'!I272-'Surv-rate CEA'!I273)*'Unit cost and utilities'!$G$14</f>
        <v>0.20223899545404089</v>
      </c>
      <c r="N275" s="12">
        <f t="shared" si="118"/>
        <v>0.12799319069030329</v>
      </c>
      <c r="O275" s="12">
        <f>'Surv-rate CEA'!N273*'Unit cost and utilities'!$H$3+'Surv-rate CEA'!M273*'Unit cost and utilities'!$H$3+('Surv-rate CEA'!L272-'Surv-rate CEA'!L273)*'Unit cost and utilities'!$G$14</f>
        <v>52.372422772096677</v>
      </c>
      <c r="P275" s="12">
        <f t="shared" si="119"/>
        <v>33.145504306589032</v>
      </c>
      <c r="Q275" s="12">
        <f>O275-'Surv-rate CEA'!M273*'Unit cost and utilities'!$H$3-('Surv-rate CEA'!L272-'Surv-rate CEA'!L273)*'Unit cost and utilities'!$G$14</f>
        <v>51.35405033517565</v>
      </c>
      <c r="R275" s="12">
        <f t="shared" si="120"/>
        <v>32.500995876254173</v>
      </c>
      <c r="S275" s="12">
        <f>'Surv-rate CEA'!Q273*'Unit cost and utilities'!$H$11+'Surv-rate CEA'!P273*'Unit cost and utilities'!$H$11+('Surv-rate CEA'!O272-'Surv-rate CEA'!O273)*'Unit cost and utilities'!$G$14</f>
        <v>31.935706676831472</v>
      </c>
      <c r="T275" s="12">
        <f t="shared" si="121"/>
        <v>20.21149771506942</v>
      </c>
      <c r="U275" s="12">
        <f>S275-'Surv-rate CEA'!P273*'Unit cost and utilities'!$H$11-('Surv-rate CEA'!O272-'Surv-rate CEA'!O273)*'Unit cost and utilities'!$G$14</f>
        <v>0.20223899545404089</v>
      </c>
      <c r="V275" s="12">
        <f t="shared" si="122"/>
        <v>0.12799319069030329</v>
      </c>
      <c r="W275" s="12">
        <f>'Surv-rate CEA'!T273*'Unit cost and utilities'!$H$4+'Surv-rate CEA'!S273*'Unit cost and utilities'!$H$4+('Surv-rate CEA'!R272-'Surv-rate CEA'!R273)*'Unit cost and utilities'!$G$14</f>
        <v>52.372422772096677</v>
      </c>
      <c r="X275" s="12">
        <f t="shared" si="123"/>
        <v>33.145504306589032</v>
      </c>
      <c r="Y275" s="12">
        <f>W275-'Surv-rate CEA'!S273*'Unit cost and utilities'!$H$4-('Surv-rate CEA'!R272-'Surv-rate CEA'!R273)*'Unit cost and utilities'!$G$14</f>
        <v>51.35405033517565</v>
      </c>
      <c r="Z275" s="12">
        <f t="shared" si="124"/>
        <v>32.500995876254173</v>
      </c>
      <c r="AA275" s="12">
        <f>'Surv-rate CEA'!W273*'Unit cost and utilities'!$H$6+'Surv-rate CEA'!V273*'Unit cost and utilities'!$H$6+('Surv-rate CEA'!U272-'Surv-rate CEA'!U273)*'Unit cost and utilities'!$G$14</f>
        <v>34.315435891833573</v>
      </c>
      <c r="AB275" s="12">
        <f t="shared" si="125"/>
        <v>21.717582802780747</v>
      </c>
      <c r="AC275" s="12">
        <f>AA275-'Surv-rate CEA'!V273*'Unit cost and utilities'!$H$6-('Surv-rate CEA'!U272-'Surv-rate CEA'!U273)*'Unit cost and utilities'!$G$14</f>
        <v>0.73189267722313711</v>
      </c>
      <c r="AD275" s="12">
        <f t="shared" si="126"/>
        <v>0.46320087177225855</v>
      </c>
      <c r="AE275" s="12">
        <f>'Surv-rate CEA'!Z273*'Unit cost and utilities'!$H$12+'Surv-rate CEA'!Y273*'Unit cost and utilities'!$H$12+('Surv-rate CEA'!X272-'Surv-rate CEA'!X273)*'Unit cost and utilities'!$G$14</f>
        <v>31.935706676831472</v>
      </c>
      <c r="AF275" s="12">
        <f t="shared" si="127"/>
        <v>20.21149771506942</v>
      </c>
      <c r="AG275" s="12">
        <f>AE275-'Surv-rate CEA'!Y273*'Unit cost and utilities'!$H$12-('Surv-rate CEA'!X272-'Surv-rate CEA'!X273)*'Unit cost and utilities'!$G$14</f>
        <v>0.20223899545404089</v>
      </c>
      <c r="AH275" s="12">
        <f t="shared" si="128"/>
        <v>0.12799319069030329</v>
      </c>
      <c r="AI275" s="12">
        <f>'Surv-rate CEA'!AC273*'Unit cost and utilities'!$H$5+'Surv-rate CEA'!AB273*'Unit cost and utilities'!$H$5+('Surv-rate CEA'!AA272-'Surv-rate CEA'!AA273)*'Unit cost and utilities'!$G$14</f>
        <v>54.380380593311827</v>
      </c>
      <c r="AJ275" s="12">
        <f t="shared" si="129"/>
        <v>34.416302392447214</v>
      </c>
      <c r="AK275" s="12">
        <f>AI275-'Surv-rate CEA'!AB273*'Unit cost and utilities'!$H$5-('Surv-rate CEA'!AA272-'Surv-rate CEA'!AA273)*'Unit cost and utilities'!$G$14</f>
        <v>0.35559783377264131</v>
      </c>
      <c r="AL275" s="12">
        <f t="shared" si="130"/>
        <v>0.22505106517631807</v>
      </c>
      <c r="AM275" s="12">
        <f>'Surv-rate CEA'!AF273*'Unit cost and utilities'!$H$9+'Surv-rate CEA'!AE273*'Unit cost and utilities'!$H$9+('Surv-rate CEA'!AD272-'Surv-rate CEA'!AD273)*'Unit cost and utilities'!G282</f>
        <v>58.040689727125617</v>
      </c>
      <c r="AN275" s="12">
        <f t="shared" si="131"/>
        <v>36.73284200884455</v>
      </c>
      <c r="AO275" s="12">
        <f>AM275-'Surv-rate CEA'!AE273*'Unit cost and utilities'!$H$9-('Surv-rate CEA'!AD272-'Surv-rate CEA'!AD273)*'Unit cost and utilities'!G282</f>
        <v>0.54781483813860632</v>
      </c>
      <c r="AP275" s="12">
        <f t="shared" si="132"/>
        <v>0.34670152946238481</v>
      </c>
      <c r="AQ275" s="13">
        <f>'Surv-rate CEA'!AI273*'Unit cost and utilities'!$H$4+'Surv-rate CEA'!AH273*'Unit cost and utilities'!$H$4+('Surv-rate CEA'!AG272-'Surv-rate CEA'!AG273)*'Unit cost and utilities'!$G$14</f>
        <v>52.372422772096677</v>
      </c>
      <c r="AR275" s="12">
        <f t="shared" si="133"/>
        <v>33.145504306589032</v>
      </c>
      <c r="AS275" s="13">
        <f>AQ275-'Surv-rate CEA'!AH273*'Unit cost and utilities'!$H$4-('Surv-rate CEA'!AG272-'Surv-rate CEA'!AG273)*'Unit cost and utilities'!$G$14</f>
        <v>51.35405033517565</v>
      </c>
      <c r="AT275" s="12">
        <f t="shared" si="134"/>
        <v>32.500995876254173</v>
      </c>
      <c r="AU275" s="12">
        <f>'Surv-rate CEA'!AL273*'Unit cost and utilities'!$H$8+'Surv-rate CEA'!AK273*'Unit cost and utilities'!$H$8+('Surv-rate CEA'!AJ272-'Surv-rate CEA'!AJ273)*'Unit cost and utilities'!$G$14</f>
        <v>26.649676746495345</v>
      </c>
      <c r="AV275" s="12">
        <f t="shared" si="135"/>
        <v>16.86607051222359</v>
      </c>
      <c r="AW275" s="12">
        <f>AU275-'Surv-rate CEA'!AK273*'Unit cost and utilities'!$H$8-('Surv-rate CEA'!AJ272-'Surv-rate CEA'!AJ273)*'Unit cost and utilities'!$G$14</f>
        <v>0.8402178414147754</v>
      </c>
      <c r="AX275" s="12">
        <f t="shared" si="136"/>
        <v>0.53175779555350622</v>
      </c>
      <c r="AY275" s="12">
        <f>'Surv-rate CEA'!AO273*'Unit cost and utilities'!$H$5+'Surv-rate CEA'!AN273*'Unit cost and utilities'!$H$5+('Surv-rate CEA'!AM272-'Surv-rate CEA'!AM273)*'Unit cost and utilities'!$G$14</f>
        <v>54.380380593311827</v>
      </c>
      <c r="AZ275" s="12">
        <f t="shared" si="137"/>
        <v>34.416302392447214</v>
      </c>
      <c r="BA275" s="12">
        <f>AY275-'Surv-rate CEA'!AN273*'Unit cost and utilities'!$H$5-('Surv-rate CEA'!AM272-'Surv-rate CEA'!AM273)*'Unit cost and utilities'!$G$14</f>
        <v>0.35559783377264131</v>
      </c>
      <c r="BB275" s="12">
        <f t="shared" si="138"/>
        <v>0.22505106517631807</v>
      </c>
    </row>
    <row r="276" spans="1:54">
      <c r="A276" s="12">
        <v>271</v>
      </c>
      <c r="B276" s="12">
        <f t="shared" si="139"/>
        <v>15.534246575342467</v>
      </c>
      <c r="C276" s="12">
        <f>'Surv-rate CEA'!D274*'Unit cost and utilities'!$H$7+'Surv-rate CEA'!E274*'Unit cost and utilities'!$H$7+'Unit cost and utilities'!$G$14*('Surv-rate CEA'!C273-'Surv-rate CEA'!C274)</f>
        <v>35.909188099713077</v>
      </c>
      <c r="D276" s="12">
        <f t="shared" si="113"/>
        <v>22.687621699624064</v>
      </c>
      <c r="E276" s="12">
        <f>C276-'Surv-rate CEA'!E274*'Unit cost and utilities'!$H$7-'Unit cost and utilities'!$G$14*('Surv-rate CEA'!C273-'Surv-rate CEA'!C274)</f>
        <v>7.8366725613193688E-2</v>
      </c>
      <c r="F276" s="12">
        <f t="shared" si="114"/>
        <v>4.95125264211859E-2</v>
      </c>
      <c r="G276" s="12">
        <f>'Surv-rate CEA'!G274*'Unit cost and utilities'!$H$4+'Surv-rate CEA'!H274*'Unit cost and utilities'!$H$4+('Surv-rate CEA'!F273-'Surv-rate CEA'!F274)*'Unit cost and utilities'!$G$14</f>
        <v>51.957145645230355</v>
      </c>
      <c r="H276" s="12">
        <f t="shared" si="115"/>
        <v>32.826809164217082</v>
      </c>
      <c r="I276" s="12">
        <f>G276-'Surv-rate CEA'!H274*'Unit cost and utilities'!$H$4-('Surv-rate CEA'!F273-'Surv-rate CEA'!F274)*'Unit cost and utilities'!$G$14</f>
        <v>5.7102829058739535E-2</v>
      </c>
      <c r="J276" s="12">
        <f t="shared" si="116"/>
        <v>3.6077880125430464E-2</v>
      </c>
      <c r="K276" s="12">
        <f>'Surv-rate CEA'!K274*'Unit cost and utilities'!$H$10+'Surv-rate CEA'!J274*'Unit cost and utilities'!$H$10+('Surv-rate CEA'!I273-'Surv-rate CEA'!I274)*'Unit cost and utilities'!$G$14</f>
        <v>31.69455248112013</v>
      </c>
      <c r="L276" s="12">
        <f t="shared" si="117"/>
        <v>20.024791834162365</v>
      </c>
      <c r="M276" s="12">
        <f>K276-'Surv-rate CEA'!J274*'Unit cost and utilities'!$H$10-('Surv-rate CEA'!I273-'Surv-rate CEA'!I274)*'Unit cost and utilities'!$G$14</f>
        <v>0.19865117599228821</v>
      </c>
      <c r="N276" s="12">
        <f t="shared" si="118"/>
        <v>0.12550890091370481</v>
      </c>
      <c r="O276" s="12">
        <f>'Surv-rate CEA'!N274*'Unit cost and utilities'!$H$3+'Surv-rate CEA'!M274*'Unit cost and utilities'!$H$3+('Surv-rate CEA'!L273-'Surv-rate CEA'!L274)*'Unit cost and utilities'!$G$14</f>
        <v>51.957145645230355</v>
      </c>
      <c r="P276" s="12">
        <f t="shared" si="119"/>
        <v>32.826809164217082</v>
      </c>
      <c r="Q276" s="12">
        <f>O276-'Surv-rate CEA'!M274*'Unit cost and utilities'!$H$3-('Surv-rate CEA'!L273-'Surv-rate CEA'!L274)*'Unit cost and utilities'!$G$14</f>
        <v>50.950102575636734</v>
      </c>
      <c r="R276" s="12">
        <f t="shared" si="120"/>
        <v>32.1905538377328</v>
      </c>
      <c r="S276" s="12">
        <f>'Surv-rate CEA'!Q274*'Unit cost and utilities'!$H$11+'Surv-rate CEA'!P274*'Unit cost and utilities'!$H$11+('Surv-rate CEA'!O273-'Surv-rate CEA'!O274)*'Unit cost and utilities'!$G$14</f>
        <v>31.69455248112013</v>
      </c>
      <c r="T276" s="12">
        <f t="shared" si="121"/>
        <v>20.024791834162365</v>
      </c>
      <c r="U276" s="12">
        <f>S276-'Surv-rate CEA'!P274*'Unit cost and utilities'!$H$11-('Surv-rate CEA'!O273-'Surv-rate CEA'!O274)*'Unit cost and utilities'!$G$14</f>
        <v>0.19865117599228821</v>
      </c>
      <c r="V276" s="12">
        <f t="shared" si="122"/>
        <v>0.12550890091370481</v>
      </c>
      <c r="W276" s="12">
        <f>'Surv-rate CEA'!T274*'Unit cost and utilities'!$H$4+'Surv-rate CEA'!S274*'Unit cost and utilities'!$H$4+('Surv-rate CEA'!R273-'Surv-rate CEA'!R274)*'Unit cost and utilities'!$G$14</f>
        <v>51.957145645230355</v>
      </c>
      <c r="X276" s="12">
        <f t="shared" si="123"/>
        <v>32.826809164217082</v>
      </c>
      <c r="Y276" s="12">
        <f>W276-'Surv-rate CEA'!S274*'Unit cost and utilities'!$H$4-('Surv-rate CEA'!R273-'Surv-rate CEA'!R274)*'Unit cost and utilities'!$G$14</f>
        <v>50.950102575636734</v>
      </c>
      <c r="Z276" s="12">
        <f t="shared" si="124"/>
        <v>32.1905538377328</v>
      </c>
      <c r="AA276" s="12">
        <f>'Surv-rate CEA'!W274*'Unit cost and utilities'!$H$6+'Surv-rate CEA'!V274*'Unit cost and utilities'!$H$6+('Surv-rate CEA'!U273-'Surv-rate CEA'!U274)*'Unit cost and utilities'!$G$14</f>
        <v>34.059008631972908</v>
      </c>
      <c r="AB276" s="12">
        <f t="shared" si="125"/>
        <v>21.518668179317761</v>
      </c>
      <c r="AC276" s="12">
        <f>AA276-'Surv-rate CEA'!V274*'Unit cost and utilities'!$H$6-('Surv-rate CEA'!U273-'Surv-rate CEA'!U274)*'Unit cost and utilities'!$G$14</f>
        <v>0.72008915436324505</v>
      </c>
      <c r="AD276" s="12">
        <f t="shared" si="126"/>
        <v>0.45495627132616895</v>
      </c>
      <c r="AE276" s="12">
        <f>'Surv-rate CEA'!Z274*'Unit cost and utilities'!$H$12+'Surv-rate CEA'!Y274*'Unit cost and utilities'!$H$12+('Surv-rate CEA'!X273-'Surv-rate CEA'!X274)*'Unit cost and utilities'!$G$14</f>
        <v>31.69455248112013</v>
      </c>
      <c r="AF276" s="12">
        <f t="shared" si="127"/>
        <v>20.024791834162365</v>
      </c>
      <c r="AG276" s="12">
        <f>AE276-'Surv-rate CEA'!Y274*'Unit cost and utilities'!$H$12-('Surv-rate CEA'!X273-'Surv-rate CEA'!X274)*'Unit cost and utilities'!$G$14</f>
        <v>0.19865117599228821</v>
      </c>
      <c r="AH276" s="12">
        <f t="shared" si="128"/>
        <v>0.12550890091370481</v>
      </c>
      <c r="AI276" s="12">
        <f>'Surv-rate CEA'!AC274*'Unit cost and utilities'!$H$5+'Surv-rate CEA'!AB274*'Unit cost and utilities'!$H$5+('Surv-rate CEA'!AA273-'Surv-rate CEA'!AA274)*'Unit cost and utilities'!$G$14</f>
        <v>53.952128278286501</v>
      </c>
      <c r="AJ276" s="12">
        <f t="shared" si="129"/>
        <v>34.08725011739083</v>
      </c>
      <c r="AK276" s="12">
        <f>AI276-'Surv-rate CEA'!AB274*'Unit cost and utilities'!$H$5-('Surv-rate CEA'!AA273-'Surv-rate CEA'!AA274)*'Unit cost and utilities'!$G$14</f>
        <v>0.34913061759385855</v>
      </c>
      <c r="AL276" s="12">
        <f t="shared" si="130"/>
        <v>0.22058263622476237</v>
      </c>
      <c r="AM276" s="12">
        <f>'Surv-rate CEA'!AF274*'Unit cost and utilities'!$H$9+'Surv-rate CEA'!AE274*'Unit cost and utilities'!$H$9+('Surv-rate CEA'!AD273-'Surv-rate CEA'!AD274)*'Unit cost and utilities'!G283</f>
        <v>57.650340082294591</v>
      </c>
      <c r="AN276" s="12">
        <f t="shared" si="131"/>
        <v>36.423800588580406</v>
      </c>
      <c r="AO276" s="12">
        <f>AM276-'Surv-rate CEA'!AE274*'Unit cost and utilities'!$H$9-('Surv-rate CEA'!AD273-'Surv-rate CEA'!AD274)*'Unit cost and utilities'!G283</f>
        <v>0.53877616986915911</v>
      </c>
      <c r="AP276" s="12">
        <f t="shared" si="132"/>
        <v>0.34040173475438568</v>
      </c>
      <c r="AQ276" s="13">
        <f>'Surv-rate CEA'!AI274*'Unit cost and utilities'!$H$4+'Surv-rate CEA'!AH274*'Unit cost and utilities'!$H$4+('Surv-rate CEA'!AG273-'Surv-rate CEA'!AG274)*'Unit cost and utilities'!$G$14</f>
        <v>51.957145645230355</v>
      </c>
      <c r="AR276" s="12">
        <f t="shared" si="133"/>
        <v>32.826809164217082</v>
      </c>
      <c r="AS276" s="13">
        <f>AQ276-'Surv-rate CEA'!AH274*'Unit cost and utilities'!$H$4-('Surv-rate CEA'!AG273-'Surv-rate CEA'!AG274)*'Unit cost and utilities'!$G$14</f>
        <v>50.950102575636734</v>
      </c>
      <c r="AT276" s="12">
        <f t="shared" si="134"/>
        <v>32.1905538377328</v>
      </c>
      <c r="AU276" s="12">
        <f>'Surv-rate CEA'!AL274*'Unit cost and utilities'!$H$8+'Surv-rate CEA'!AK274*'Unit cost and utilities'!$H$8+('Surv-rate CEA'!AJ273-'Surv-rate CEA'!AJ274)*'Unit cost and utilities'!$G$14</f>
        <v>26.443251130829314</v>
      </c>
      <c r="AV276" s="12">
        <f t="shared" si="135"/>
        <v>16.706990882069128</v>
      </c>
      <c r="AW276" s="12">
        <f>AU276-'Surv-rate CEA'!AK274*'Unit cost and utilities'!$H$8-('Surv-rate CEA'!AJ273-'Surv-rate CEA'!AJ274)*'Unit cost and utilities'!$G$14</f>
        <v>0.82681791714988218</v>
      </c>
      <c r="AX276" s="12">
        <f t="shared" si="136"/>
        <v>0.52238808815946258</v>
      </c>
      <c r="AY276" s="12">
        <f>'Surv-rate CEA'!AO274*'Unit cost and utilities'!$H$5+'Surv-rate CEA'!AN274*'Unit cost and utilities'!$H$5+('Surv-rate CEA'!AM273-'Surv-rate CEA'!AM274)*'Unit cost and utilities'!$G$14</f>
        <v>53.952128278286501</v>
      </c>
      <c r="AZ276" s="12">
        <f t="shared" si="137"/>
        <v>34.08725011739083</v>
      </c>
      <c r="BA276" s="12">
        <f>AY276-'Surv-rate CEA'!AN274*'Unit cost and utilities'!$H$5-('Surv-rate CEA'!AM273-'Surv-rate CEA'!AM274)*'Unit cost and utilities'!$G$14</f>
        <v>0.34913061759385855</v>
      </c>
      <c r="BB276" s="12">
        <f t="shared" si="138"/>
        <v>0.22058263622476237</v>
      </c>
    </row>
    <row r="277" spans="1:54">
      <c r="A277" s="12">
        <v>272</v>
      </c>
      <c r="B277" s="12">
        <f t="shared" si="139"/>
        <v>15.591780821917808</v>
      </c>
      <c r="C277" s="12">
        <f>'Surv-rate CEA'!D275*'Unit cost and utilities'!$H$7+'Surv-rate CEA'!E275*'Unit cost and utilities'!$H$7+'Unit cost and utilities'!$G$14*('Surv-rate CEA'!C274-'Surv-rate CEA'!C275)</f>
        <v>35.643650712268538</v>
      </c>
      <c r="D277" s="12">
        <f t="shared" si="113"/>
        <v>22.481588030402818</v>
      </c>
      <c r="E277" s="12">
        <f>C277-'Surv-rate CEA'!E275*'Unit cost and utilities'!$H$7-'Unit cost and utilities'!$G$14*('Surv-rate CEA'!C274-'Surv-rate CEA'!C275)</f>
        <v>7.6893227184060331E-2</v>
      </c>
      <c r="F277" s="12">
        <f t="shared" si="114"/>
        <v>4.8499012344019057E-2</v>
      </c>
      <c r="G277" s="12">
        <f>'Surv-rate CEA'!G275*'Unit cost and utilities'!$H$4+'Surv-rate CEA'!H275*'Unit cost and utilities'!$H$4+('Surv-rate CEA'!F274-'Surv-rate CEA'!F275)*'Unit cost and utilities'!$G$14</f>
        <v>51.546273626134109</v>
      </c>
      <c r="H277" s="12">
        <f t="shared" si="115"/>
        <v>32.51187981612366</v>
      </c>
      <c r="I277" s="12">
        <f>G277-'Surv-rate CEA'!H275*'Unit cost and utilities'!$H$4-('Surv-rate CEA'!F274-'Surv-rate CEA'!F275)*'Unit cost and utilities'!$G$14</f>
        <v>5.594674731421978E-2</v>
      </c>
      <c r="J277" s="12">
        <f t="shared" si="116"/>
        <v>3.5287399007263014E-2</v>
      </c>
      <c r="K277" s="12">
        <f>'Surv-rate CEA'!K275*'Unit cost and utilities'!$H$10+'Surv-rate CEA'!J275*'Unit cost and utilities'!$H$10+('Surv-rate CEA'!I274-'Surv-rate CEA'!I275)*'Unit cost and utilities'!$G$14</f>
        <v>31.455859393738681</v>
      </c>
      <c r="L277" s="12">
        <f t="shared" si="117"/>
        <v>19.840214397255867</v>
      </c>
      <c r="M277" s="12">
        <f>K277-'Surv-rate CEA'!J275*'Unit cost and utilities'!$H$10-('Surv-rate CEA'!I274-'Surv-rate CEA'!I275)*'Unit cost and utilities'!$G$14</f>
        <v>0.19513561573109417</v>
      </c>
      <c r="N277" s="12">
        <f t="shared" si="118"/>
        <v>0.12307826037066008</v>
      </c>
      <c r="O277" s="12">
        <f>'Surv-rate CEA'!N275*'Unit cost and utilities'!$H$3+'Surv-rate CEA'!M275*'Unit cost and utilities'!$H$3+('Surv-rate CEA'!L274-'Surv-rate CEA'!L275)*'Unit cost and utilities'!$G$14</f>
        <v>51.546273626134109</v>
      </c>
      <c r="P277" s="12">
        <f t="shared" si="119"/>
        <v>32.51187981612366</v>
      </c>
      <c r="Q277" s="12">
        <f>O277-'Surv-rate CEA'!M275*'Unit cost and utilities'!$H$3-('Surv-rate CEA'!L274-'Surv-rate CEA'!L275)*'Unit cost and utilities'!$G$14</f>
        <v>50.550397150170085</v>
      </c>
      <c r="R277" s="12">
        <f t="shared" si="120"/>
        <v>31.883748740479202</v>
      </c>
      <c r="S277" s="12">
        <f>'Surv-rate CEA'!Q275*'Unit cost and utilities'!$H$11+'Surv-rate CEA'!P275*'Unit cost and utilities'!$H$11+('Surv-rate CEA'!O274-'Surv-rate CEA'!O275)*'Unit cost and utilities'!$G$14</f>
        <v>31.455859393738681</v>
      </c>
      <c r="T277" s="12">
        <f t="shared" si="121"/>
        <v>19.840214397255867</v>
      </c>
      <c r="U277" s="12">
        <f>S277-'Surv-rate CEA'!P275*'Unit cost and utilities'!$H$11-('Surv-rate CEA'!O274-'Surv-rate CEA'!O275)*'Unit cost and utilities'!$G$14</f>
        <v>0.19513561573109417</v>
      </c>
      <c r="V277" s="12">
        <f t="shared" si="122"/>
        <v>0.12307826037066008</v>
      </c>
      <c r="W277" s="12">
        <f>'Surv-rate CEA'!T275*'Unit cost and utilities'!$H$4+'Surv-rate CEA'!S275*'Unit cost and utilities'!$H$4+('Surv-rate CEA'!R274-'Surv-rate CEA'!R275)*'Unit cost and utilities'!$G$14</f>
        <v>51.546273626134109</v>
      </c>
      <c r="X277" s="12">
        <f t="shared" si="123"/>
        <v>32.51187981612366</v>
      </c>
      <c r="Y277" s="12">
        <f>W277-'Surv-rate CEA'!S275*'Unit cost and utilities'!$H$4-('Surv-rate CEA'!R274-'Surv-rate CEA'!R275)*'Unit cost and utilities'!$G$14</f>
        <v>50.550397150170085</v>
      </c>
      <c r="Z277" s="12">
        <f t="shared" si="124"/>
        <v>31.883748740479202</v>
      </c>
      <c r="AA277" s="12">
        <f>'Surv-rate CEA'!W275*'Unit cost and utilities'!$H$6+'Surv-rate CEA'!V275*'Unit cost and utilities'!$H$6+('Surv-rate CEA'!U274-'Surv-rate CEA'!U275)*'Unit cost and utilities'!$G$14</f>
        <v>33.80517569102458</v>
      </c>
      <c r="AB277" s="12">
        <f t="shared" si="125"/>
        <v>21.322003161685476</v>
      </c>
      <c r="AC277" s="12">
        <f>AA277-'Surv-rate CEA'!V275*'Unit cost and utilities'!$H$6-('Surv-rate CEA'!U274-'Surv-rate CEA'!U275)*'Unit cost and utilities'!$G$14</f>
        <v>0.70850351717003046</v>
      </c>
      <c r="AD277" s="12">
        <f t="shared" si="126"/>
        <v>0.44687577935515854</v>
      </c>
      <c r="AE277" s="12">
        <f>'Surv-rate CEA'!Z275*'Unit cost and utilities'!$H$12+'Surv-rate CEA'!Y275*'Unit cost and utilities'!$H$12+('Surv-rate CEA'!X274-'Surv-rate CEA'!X275)*'Unit cost and utilities'!$G$14</f>
        <v>31.455859393738681</v>
      </c>
      <c r="AF277" s="12">
        <f t="shared" si="127"/>
        <v>19.840214397255867</v>
      </c>
      <c r="AG277" s="12">
        <f>AE277-'Surv-rate CEA'!Y275*'Unit cost and utilities'!$H$12-('Surv-rate CEA'!X274-'Surv-rate CEA'!X275)*'Unit cost and utilities'!$G$14</f>
        <v>0.19513561573109417</v>
      </c>
      <c r="AH277" s="12">
        <f t="shared" si="128"/>
        <v>0.12307826037066008</v>
      </c>
      <c r="AI277" s="12">
        <f>'Surv-rate CEA'!AC275*'Unit cost and utilities'!$H$5+'Surv-rate CEA'!AB275*'Unit cost and utilities'!$H$5+('Surv-rate CEA'!AA274-'Surv-rate CEA'!AA275)*'Unit cost and utilities'!$G$14</f>
        <v>53.528392996737189</v>
      </c>
      <c r="AJ277" s="12">
        <f t="shared" si="129"/>
        <v>33.762065760226228</v>
      </c>
      <c r="AK277" s="12">
        <f>AI277-'Surv-rate CEA'!AB275*'Unit cost and utilities'!$H$5-('Surv-rate CEA'!AA274-'Surv-rate CEA'!AA275)*'Unit cost and utilities'!$G$14</f>
        <v>0.34279664664273635</v>
      </c>
      <c r="AL277" s="12">
        <f t="shared" si="130"/>
        <v>0.21621278499884278</v>
      </c>
      <c r="AM277" s="12">
        <f>'Surv-rate CEA'!AF275*'Unit cost and utilities'!$H$9+'Surv-rate CEA'!AE275*'Unit cost and utilities'!$H$9+('Surv-rate CEA'!AD274-'Surv-rate CEA'!AD275)*'Unit cost and utilities'!G284</f>
        <v>57.263596044847866</v>
      </c>
      <c r="AN277" s="12">
        <f t="shared" si="131"/>
        <v>36.117977527384959</v>
      </c>
      <c r="AO277" s="12">
        <f>AM277-'Surv-rate CEA'!AE275*'Unit cost and utilities'!$H$9-('Surv-rate CEA'!AD274-'Surv-rate CEA'!AD275)*'Unit cost and utilities'!G284</f>
        <v>0.52990786441342408</v>
      </c>
      <c r="AP277" s="12">
        <f t="shared" si="132"/>
        <v>0.33422980148642978</v>
      </c>
      <c r="AQ277" s="13">
        <f>'Surv-rate CEA'!AI275*'Unit cost and utilities'!$H$4+'Surv-rate CEA'!AH275*'Unit cost and utilities'!$H$4+('Surv-rate CEA'!AG274-'Surv-rate CEA'!AG275)*'Unit cost and utilities'!$G$14</f>
        <v>51.546273626134109</v>
      </c>
      <c r="AR277" s="12">
        <f t="shared" si="133"/>
        <v>32.51187981612366</v>
      </c>
      <c r="AS277" s="13">
        <f>AQ277-'Surv-rate CEA'!AH275*'Unit cost and utilities'!$H$4-('Surv-rate CEA'!AG274-'Surv-rate CEA'!AG275)*'Unit cost and utilities'!$G$14</f>
        <v>50.550397150170085</v>
      </c>
      <c r="AT277" s="12">
        <f t="shared" si="134"/>
        <v>31.883748740479202</v>
      </c>
      <c r="AU277" s="12">
        <f>'Surv-rate CEA'!AL275*'Unit cost and utilities'!$H$8+'Surv-rate CEA'!AK275*'Unit cost and utilities'!$H$8+('Surv-rate CEA'!AJ274-'Surv-rate CEA'!AJ275)*'Unit cost and utilities'!$G$14</f>
        <v>26.238977231727763</v>
      </c>
      <c r="AV277" s="12">
        <f t="shared" si="135"/>
        <v>16.549760326873074</v>
      </c>
      <c r="AW277" s="12">
        <f>AU277-'Surv-rate CEA'!AK275*'Unit cost and utilities'!$H$8-('Surv-rate CEA'!AJ274-'Surv-rate CEA'!AJ275)*'Unit cost and utilities'!$G$14</f>
        <v>0.81366283365898773</v>
      </c>
      <c r="AX277" s="12">
        <f t="shared" si="136"/>
        <v>0.51320311630355209</v>
      </c>
      <c r="AY277" s="12">
        <f>'Surv-rate CEA'!AO275*'Unit cost and utilities'!$H$5+'Surv-rate CEA'!AN275*'Unit cost and utilities'!$H$5+('Surv-rate CEA'!AM274-'Surv-rate CEA'!AM275)*'Unit cost and utilities'!$G$14</f>
        <v>53.528392996737189</v>
      </c>
      <c r="AZ277" s="12">
        <f t="shared" si="137"/>
        <v>33.762065760226228</v>
      </c>
      <c r="BA277" s="12">
        <f>AY277-'Surv-rate CEA'!AN275*'Unit cost and utilities'!$H$5-('Surv-rate CEA'!AM274-'Surv-rate CEA'!AM275)*'Unit cost and utilities'!$G$14</f>
        <v>0.34279664664273635</v>
      </c>
      <c r="BB277" s="12">
        <f t="shared" si="138"/>
        <v>0.21621278499884278</v>
      </c>
    </row>
    <row r="278" spans="1:54">
      <c r="A278" s="12">
        <v>273</v>
      </c>
      <c r="B278" s="12">
        <f t="shared" si="139"/>
        <v>15.64931506849315</v>
      </c>
      <c r="C278" s="12">
        <f>'Surv-rate CEA'!D276*'Unit cost and utilities'!$H$7+'Surv-rate CEA'!E276*'Unit cost and utilities'!$H$7+'Unit cost and utilities'!$G$14*('Surv-rate CEA'!C275-'Surv-rate CEA'!C276)</f>
        <v>35.380774832405073</v>
      </c>
      <c r="D278" s="12">
        <f t="shared" si="113"/>
        <v>22.277864885180009</v>
      </c>
      <c r="E278" s="12">
        <f>C278-'Surv-rate CEA'!E276*'Unit cost and utilities'!$H$7-'Unit cost and utilities'!$G$14*('Surv-rate CEA'!C275-'Surv-rate CEA'!C276)</f>
        <v>7.5451017274228205E-2</v>
      </c>
      <c r="F278" s="12">
        <f t="shared" si="114"/>
        <v>4.7508500767629379E-2</v>
      </c>
      <c r="G278" s="12">
        <f>'Surv-rate CEA'!G276*'Unit cost and utilities'!$H$4+'Surv-rate CEA'!H276*'Unit cost and utilities'!$H$4+('Surv-rate CEA'!F275-'Surv-rate CEA'!F276)*'Unit cost and utilities'!$G$14</f>
        <v>51.13974751932637</v>
      </c>
      <c r="H278" s="12">
        <f t="shared" si="115"/>
        <v>32.200662390646897</v>
      </c>
      <c r="I278" s="12">
        <f>G278-'Surv-rate CEA'!H276*'Unit cost and utilities'!$H$4-('Surv-rate CEA'!F275-'Surv-rate CEA'!F276)*'Unit cost and utilities'!$G$14</f>
        <v>5.4816934512299964E-2</v>
      </c>
      <c r="J278" s="12">
        <f t="shared" si="116"/>
        <v>3.4516040597457026E-2</v>
      </c>
      <c r="K278" s="12">
        <f>'Surv-rate CEA'!K276*'Unit cost and utilities'!$H$10+'Surv-rate CEA'!J276*'Unit cost and utilities'!$H$10+('Surv-rate CEA'!I275-'Surv-rate CEA'!I276)*'Unit cost and utilities'!$G$14</f>
        <v>31.219595365308411</v>
      </c>
      <c r="L278" s="12">
        <f t="shared" si="117"/>
        <v>19.657735892242879</v>
      </c>
      <c r="M278" s="12">
        <f>K278-'Surv-rate CEA'!J276*'Unit cost and utilities'!$H$10-('Surv-rate CEA'!I275-'Surv-rate CEA'!I276)*'Unit cost and utilities'!$G$14</f>
        <v>0.19169067964074915</v>
      </c>
      <c r="N278" s="12">
        <f t="shared" si="118"/>
        <v>0.12069998695657856</v>
      </c>
      <c r="O278" s="12">
        <f>'Surv-rate CEA'!N276*'Unit cost and utilities'!$H$3+'Surv-rate CEA'!M276*'Unit cost and utilities'!$H$3+('Surv-rate CEA'!L275-'Surv-rate CEA'!L276)*'Unit cost and utilities'!$G$14</f>
        <v>51.13974751932637</v>
      </c>
      <c r="P278" s="12">
        <f t="shared" si="119"/>
        <v>32.200662390646897</v>
      </c>
      <c r="Q278" s="12">
        <f>O278-'Surv-rate CEA'!M276*'Unit cost and utilities'!$H$3-('Surv-rate CEA'!L275-'Surv-rate CEA'!L276)*'Unit cost and utilities'!$G$14</f>
        <v>50.154877761071582</v>
      </c>
      <c r="R278" s="12">
        <f t="shared" si="120"/>
        <v>31.580529125962016</v>
      </c>
      <c r="S278" s="12">
        <f>'Surv-rate CEA'!Q276*'Unit cost and utilities'!$H$11+'Surv-rate CEA'!P276*'Unit cost and utilities'!$H$11+('Surv-rate CEA'!O275-'Surv-rate CEA'!O276)*'Unit cost and utilities'!$G$14</f>
        <v>31.219595365308411</v>
      </c>
      <c r="T278" s="12">
        <f t="shared" si="121"/>
        <v>19.657735892242879</v>
      </c>
      <c r="U278" s="12">
        <f>S278-'Surv-rate CEA'!P276*'Unit cost and utilities'!$H$11-('Surv-rate CEA'!O275-'Surv-rate CEA'!O276)*'Unit cost and utilities'!$G$14</f>
        <v>0.19169067964074915</v>
      </c>
      <c r="V278" s="12">
        <f t="shared" si="122"/>
        <v>0.12069998695657856</v>
      </c>
      <c r="W278" s="12">
        <f>'Surv-rate CEA'!T276*'Unit cost and utilities'!$H$4+'Surv-rate CEA'!S276*'Unit cost and utilities'!$H$4+('Surv-rate CEA'!R275-'Surv-rate CEA'!R276)*'Unit cost and utilities'!$G$14</f>
        <v>51.13974751932637</v>
      </c>
      <c r="X278" s="12">
        <f t="shared" si="123"/>
        <v>32.200662390646897</v>
      </c>
      <c r="Y278" s="12">
        <f>W278-'Surv-rate CEA'!S276*'Unit cost and utilities'!$H$4-('Surv-rate CEA'!R275-'Surv-rate CEA'!R276)*'Unit cost and utilities'!$G$14</f>
        <v>50.154877761071582</v>
      </c>
      <c r="Z278" s="12">
        <f t="shared" si="124"/>
        <v>31.580529125962016</v>
      </c>
      <c r="AA278" s="12">
        <f>'Surv-rate CEA'!W276*'Unit cost and utilities'!$H$6+'Surv-rate CEA'!V276*'Unit cost and utilities'!$H$6+('Surv-rate CEA'!U275-'Surv-rate CEA'!U276)*'Unit cost and utilities'!$G$14</f>
        <v>33.553903535139973</v>
      </c>
      <c r="AB278" s="12">
        <f t="shared" si="125"/>
        <v>21.127556783792425</v>
      </c>
      <c r="AC278" s="12">
        <f>AA278-'Surv-rate CEA'!V276*'Unit cost and utilities'!$H$6-('Surv-rate CEA'!U275-'Surv-rate CEA'!U276)*'Unit cost and utilities'!$G$14</f>
        <v>0.69713121470676986</v>
      </c>
      <c r="AD278" s="12">
        <f t="shared" si="126"/>
        <v>0.43895576289794647</v>
      </c>
      <c r="AE278" s="12">
        <f>'Surv-rate CEA'!Z276*'Unit cost and utilities'!$H$12+'Surv-rate CEA'!Y276*'Unit cost and utilities'!$H$12+('Surv-rate CEA'!X275-'Surv-rate CEA'!X276)*'Unit cost and utilities'!$G$14</f>
        <v>31.219595365308411</v>
      </c>
      <c r="AF278" s="12">
        <f t="shared" si="127"/>
        <v>19.657735892242879</v>
      </c>
      <c r="AG278" s="12">
        <f>AE278-'Surv-rate CEA'!Y276*'Unit cost and utilities'!$H$12-('Surv-rate CEA'!X275-'Surv-rate CEA'!X276)*'Unit cost and utilities'!$G$14</f>
        <v>0.19169067964074915</v>
      </c>
      <c r="AH278" s="12">
        <f t="shared" si="128"/>
        <v>0.12069998695657856</v>
      </c>
      <c r="AI278" s="12">
        <f>'Surv-rate CEA'!AC276*'Unit cost and utilities'!$H$5+'Surv-rate CEA'!AB276*'Unit cost and utilities'!$H$5+('Surv-rate CEA'!AA275-'Surv-rate CEA'!AA276)*'Unit cost and utilities'!$G$14</f>
        <v>53.109114341517277</v>
      </c>
      <c r="AJ278" s="12">
        <f t="shared" si="129"/>
        <v>33.440694249246611</v>
      </c>
      <c r="AK278" s="12">
        <f>AI278-'Surv-rate CEA'!AB276*'Unit cost and utilities'!$H$5-('Surv-rate CEA'!AA275-'Surv-rate CEA'!AA276)*'Unit cost and utilities'!$G$14</f>
        <v>0.33659284231228936</v>
      </c>
      <c r="AL278" s="12">
        <f t="shared" si="130"/>
        <v>0.2119391081137087</v>
      </c>
      <c r="AM278" s="12">
        <f>'Surv-rate CEA'!AF276*'Unit cost and utilities'!$H$9+'Surv-rate CEA'!AE276*'Unit cost and utilities'!$H$9+('Surv-rate CEA'!AD275-'Surv-rate CEA'!AD276)*'Unit cost and utilities'!G285</f>
        <v>56.880414624077005</v>
      </c>
      <c r="AN278" s="12">
        <f t="shared" si="131"/>
        <v>35.815331846480817</v>
      </c>
      <c r="AO278" s="12">
        <f>AM278-'Surv-rate CEA'!AE276*'Unit cost and utilities'!$H$9-('Surv-rate CEA'!AD275-'Surv-rate CEA'!AD276)*'Unit cost and utilities'!G285</f>
        <v>0.52120629465412094</v>
      </c>
      <c r="AP278" s="12">
        <f t="shared" si="132"/>
        <v>0.32818284688822125</v>
      </c>
      <c r="AQ278" s="13">
        <f>'Surv-rate CEA'!AI276*'Unit cost and utilities'!$H$4+'Surv-rate CEA'!AH276*'Unit cost and utilities'!$H$4+('Surv-rate CEA'!AG275-'Surv-rate CEA'!AG276)*'Unit cost and utilities'!$G$14</f>
        <v>51.13974751932637</v>
      </c>
      <c r="AR278" s="12">
        <f t="shared" si="133"/>
        <v>32.200662390646897</v>
      </c>
      <c r="AS278" s="13">
        <f>AQ278-'Surv-rate CEA'!AH276*'Unit cost and utilities'!$H$4-('Surv-rate CEA'!AG275-'Surv-rate CEA'!AG276)*'Unit cost and utilities'!$G$14</f>
        <v>50.154877761071582</v>
      </c>
      <c r="AT278" s="12">
        <f t="shared" si="134"/>
        <v>31.580529125962016</v>
      </c>
      <c r="AU278" s="12">
        <f>'Surv-rate CEA'!AL276*'Unit cost and utilities'!$H$8+'Surv-rate CEA'!AK276*'Unit cost and utilities'!$H$8+('Surv-rate CEA'!AJ275-'Surv-rate CEA'!AJ276)*'Unit cost and utilities'!$G$14</f>
        <v>26.036826517772571</v>
      </c>
      <c r="AV278" s="12">
        <f t="shared" si="135"/>
        <v>16.394352750877264</v>
      </c>
      <c r="AW278" s="12">
        <f>AU278-'Surv-rate CEA'!AK276*'Unit cost and utilities'!$H$8-('Surv-rate CEA'!AJ275-'Surv-rate CEA'!AJ276)*'Unit cost and utilities'!$G$14</f>
        <v>0.80074752474595856</v>
      </c>
      <c r="AX278" s="12">
        <f t="shared" si="136"/>
        <v>0.50419882684689532</v>
      </c>
      <c r="AY278" s="12">
        <f>'Surv-rate CEA'!AO276*'Unit cost and utilities'!$H$5+'Surv-rate CEA'!AN276*'Unit cost and utilities'!$H$5+('Surv-rate CEA'!AM275-'Surv-rate CEA'!AM276)*'Unit cost and utilities'!$G$14</f>
        <v>53.109114341517277</v>
      </c>
      <c r="AZ278" s="12">
        <f t="shared" si="137"/>
        <v>33.440694249246611</v>
      </c>
      <c r="BA278" s="12">
        <f>AY278-'Surv-rate CEA'!AN276*'Unit cost and utilities'!$H$5-('Surv-rate CEA'!AM275-'Surv-rate CEA'!AM276)*'Unit cost and utilities'!$G$14</f>
        <v>0.33659284231228936</v>
      </c>
      <c r="BB278" s="12">
        <f t="shared" si="138"/>
        <v>0.2119391081137087</v>
      </c>
    </row>
    <row r="279" spans="1:54">
      <c r="A279" s="12">
        <v>274</v>
      </c>
      <c r="B279" s="12">
        <f t="shared" si="139"/>
        <v>15.706849315068494</v>
      </c>
      <c r="C279" s="12">
        <f>'Surv-rate CEA'!D277*'Unit cost and utilities'!$H$7+'Surv-rate CEA'!E277*'Unit cost and utilities'!$H$7+'Unit cost and utilities'!$G$14*('Surv-rate CEA'!C276-'Surv-rate CEA'!C277)</f>
        <v>35.12052634963824</v>
      </c>
      <c r="D279" s="12">
        <f t="shared" si="113"/>
        <v>22.0764207176437</v>
      </c>
      <c r="E279" s="12">
        <f>C279-'Surv-rate CEA'!E277*'Unit cost and utilities'!$H$7-'Unit cost and utilities'!$G$14*('Surv-rate CEA'!C276-'Surv-rate CEA'!C277)</f>
        <v>7.4039352855409968E-2</v>
      </c>
      <c r="F279" s="12">
        <f t="shared" si="114"/>
        <v>4.6540415910222864E-2</v>
      </c>
      <c r="G279" s="12">
        <f>'Surv-rate CEA'!G277*'Unit cost and utilities'!$H$4+'Surv-rate CEA'!H277*'Unit cost and utilities'!$H$4+('Surv-rate CEA'!F276-'Surv-rate CEA'!F277)*'Unit cost and utilities'!$G$14</f>
        <v>50.737509098366331</v>
      </c>
      <c r="H279" s="12">
        <f t="shared" si="115"/>
        <v>31.893103932149575</v>
      </c>
      <c r="I279" s="12">
        <f>G279-'Surv-rate CEA'!H277*'Unit cost and utilities'!$H$4-('Surv-rate CEA'!F276-'Surv-rate CEA'!F277)*'Unit cost and utilities'!$G$14</f>
        <v>5.3712726716265147E-2</v>
      </c>
      <c r="J279" s="12">
        <f t="shared" si="116"/>
        <v>3.3763296742057636E-2</v>
      </c>
      <c r="K279" s="12">
        <f>'Surv-rate CEA'!K277*'Unit cost and utilities'!$H$10+'Surv-rate CEA'!J277*'Unit cost and utilities'!$H$10+('Surv-rate CEA'!I276-'Surv-rate CEA'!I277)*'Unit cost and utilities'!$G$14</f>
        <v>30.98572885754264</v>
      </c>
      <c r="L279" s="12">
        <f t="shared" si="117"/>
        <v>19.477327295494554</v>
      </c>
      <c r="M279" s="12">
        <f>K279-'Surv-rate CEA'!J277*'Unit cost and utilities'!$H$10-('Surv-rate CEA'!I276-'Surv-rate CEA'!I277)*'Unit cost and utilities'!$G$14</f>
        <v>0.18831477387354845</v>
      </c>
      <c r="N279" s="12">
        <f t="shared" si="118"/>
        <v>0.11837283228596077</v>
      </c>
      <c r="O279" s="12">
        <f>'Surv-rate CEA'!N277*'Unit cost and utilities'!$H$3+'Surv-rate CEA'!M277*'Unit cost and utilities'!$H$3+('Surv-rate CEA'!L276-'Surv-rate CEA'!L277)*'Unit cost and utilities'!$G$14</f>
        <v>50.737509098366331</v>
      </c>
      <c r="P279" s="12">
        <f t="shared" si="119"/>
        <v>31.893103932149575</v>
      </c>
      <c r="Q279" s="12">
        <f>O279-'Surv-rate CEA'!M277*'Unit cost and utilities'!$H$3-('Surv-rate CEA'!L276-'Surv-rate CEA'!L277)*'Unit cost and utilities'!$G$14</f>
        <v>49.763489017859506</v>
      </c>
      <c r="R279" s="12">
        <f t="shared" si="120"/>
        <v>31.280844398490185</v>
      </c>
      <c r="S279" s="12">
        <f>'Surv-rate CEA'!Q277*'Unit cost and utilities'!$H$11+'Surv-rate CEA'!P277*'Unit cost and utilities'!$H$11+('Surv-rate CEA'!O276-'Surv-rate CEA'!O277)*'Unit cost and utilities'!$G$14</f>
        <v>30.98572885754264</v>
      </c>
      <c r="T279" s="12">
        <f t="shared" si="121"/>
        <v>19.477327295494554</v>
      </c>
      <c r="U279" s="12">
        <f>S279-'Surv-rate CEA'!P277*'Unit cost and utilities'!$H$11-('Surv-rate CEA'!O276-'Surv-rate CEA'!O277)*'Unit cost and utilities'!$G$14</f>
        <v>0.18831477387354845</v>
      </c>
      <c r="V279" s="12">
        <f t="shared" si="122"/>
        <v>0.11837283228596077</v>
      </c>
      <c r="W279" s="12">
        <f>'Surv-rate CEA'!T277*'Unit cost and utilities'!$H$4+'Surv-rate CEA'!S277*'Unit cost and utilities'!$H$4+('Surv-rate CEA'!R276-'Surv-rate CEA'!R277)*'Unit cost and utilities'!$G$14</f>
        <v>50.737509098366331</v>
      </c>
      <c r="X279" s="12">
        <f t="shared" si="123"/>
        <v>31.893103932149575</v>
      </c>
      <c r="Y279" s="12">
        <f>W279-'Surv-rate CEA'!S277*'Unit cost and utilities'!$H$4-('Surv-rate CEA'!R276-'Surv-rate CEA'!R277)*'Unit cost and utilities'!$G$14</f>
        <v>49.763489017859506</v>
      </c>
      <c r="Z279" s="12">
        <f t="shared" si="124"/>
        <v>31.280844398490185</v>
      </c>
      <c r="AA279" s="12">
        <f>'Surv-rate CEA'!W277*'Unit cost and utilities'!$H$6+'Surv-rate CEA'!V277*'Unit cost and utilities'!$H$6+('Surv-rate CEA'!U276-'Surv-rate CEA'!U277)*'Unit cost and utilities'!$G$14</f>
        <v>33.305159161775933</v>
      </c>
      <c r="AB279" s="12">
        <f t="shared" si="125"/>
        <v>20.935298588741812</v>
      </c>
      <c r="AC279" s="12">
        <f>AA279-'Surv-rate CEA'!V277*'Unit cost and utilities'!$H$6-('Surv-rate CEA'!U276-'Surv-rate CEA'!U277)*'Unit cost and utilities'!$G$14</f>
        <v>0.68596780250009548</v>
      </c>
      <c r="AD279" s="12">
        <f t="shared" si="126"/>
        <v>0.43119267792253968</v>
      </c>
      <c r="AE279" s="12">
        <f>'Surv-rate CEA'!Z277*'Unit cost and utilities'!$H$12+'Surv-rate CEA'!Y277*'Unit cost and utilities'!$H$12+('Surv-rate CEA'!X276-'Surv-rate CEA'!X277)*'Unit cost and utilities'!$G$14</f>
        <v>30.98572885754264</v>
      </c>
      <c r="AF279" s="12">
        <f t="shared" si="127"/>
        <v>19.477327295494554</v>
      </c>
      <c r="AG279" s="12">
        <f>AE279-'Surv-rate CEA'!Y277*'Unit cost and utilities'!$H$12-('Surv-rate CEA'!X276-'Surv-rate CEA'!X277)*'Unit cost and utilities'!$G$14</f>
        <v>0.18831477387354845</v>
      </c>
      <c r="AH279" s="12">
        <f t="shared" si="128"/>
        <v>0.11837283228596077</v>
      </c>
      <c r="AI279" s="12">
        <f>'Surv-rate CEA'!AC277*'Unit cost and utilities'!$H$5+'Surv-rate CEA'!AB277*'Unit cost and utilities'!$H$5+('Surv-rate CEA'!AA276-'Surv-rate CEA'!AA277)*'Unit cost and utilities'!$G$14</f>
        <v>52.694232890218842</v>
      </c>
      <c r="AJ279" s="12">
        <f t="shared" si="129"/>
        <v>33.123081445217345</v>
      </c>
      <c r="AK279" s="12">
        <f>AI279-'Surv-rate CEA'!AB277*'Unit cost and utilities'!$H$5-('Surv-rate CEA'!AA276-'Surv-rate CEA'!AA277)*'Unit cost and utilities'!$G$14</f>
        <v>0.33051620504547385</v>
      </c>
      <c r="AL279" s="12">
        <f t="shared" si="130"/>
        <v>0.2077592665879289</v>
      </c>
      <c r="AM279" s="12">
        <f>'Surv-rate CEA'!AF277*'Unit cost and utilities'!$H$9+'Surv-rate CEA'!AE277*'Unit cost and utilities'!$H$9+('Surv-rate CEA'!AD276-'Surv-rate CEA'!AD277)*'Unit cost and utilities'!G286</f>
        <v>56.500753462403658</v>
      </c>
      <c r="AN279" s="12">
        <f t="shared" si="131"/>
        <v>35.515823193599012</v>
      </c>
      <c r="AO279" s="12">
        <f>AM279-'Surv-rate CEA'!AE277*'Unit cost and utilities'!$H$9-('Surv-rate CEA'!AD276-'Surv-rate CEA'!AD277)*'Unit cost and utilities'!G286</f>
        <v>0.51266791983844939</v>
      </c>
      <c r="AP279" s="12">
        <f t="shared" si="132"/>
        <v>0.32225805997663881</v>
      </c>
      <c r="AQ279" s="13">
        <f>'Surv-rate CEA'!AI277*'Unit cost and utilities'!$H$4+'Surv-rate CEA'!AH277*'Unit cost and utilities'!$H$4+('Surv-rate CEA'!AG276-'Surv-rate CEA'!AG277)*'Unit cost and utilities'!$G$14</f>
        <v>50.737509098366331</v>
      </c>
      <c r="AR279" s="12">
        <f t="shared" si="133"/>
        <v>31.893103932149575</v>
      </c>
      <c r="AS279" s="13">
        <f>AQ279-'Surv-rate CEA'!AH277*'Unit cost and utilities'!$H$4-('Surv-rate CEA'!AG276-'Surv-rate CEA'!AG277)*'Unit cost and utilities'!$G$14</f>
        <v>49.763489017859506</v>
      </c>
      <c r="AT279" s="12">
        <f t="shared" si="134"/>
        <v>31.280844398490185</v>
      </c>
      <c r="AU279" s="12">
        <f>'Surv-rate CEA'!AL277*'Unit cost and utilities'!$H$8+'Surv-rate CEA'!AK277*'Unit cost and utilities'!$H$8+('Surv-rate CEA'!AJ276-'Surv-rate CEA'!AJ277)*'Unit cost and utilities'!$G$14</f>
        <v>25.836770919788744</v>
      </c>
      <c r="AV279" s="12">
        <f t="shared" si="135"/>
        <v>16.240742497201033</v>
      </c>
      <c r="AW279" s="12">
        <f>AU279-'Surv-rate CEA'!AK277*'Unit cost and utilities'!$H$8-('Surv-rate CEA'!AJ276-'Surv-rate CEA'!AJ277)*'Unit cost and utilities'!$G$14</f>
        <v>0.78806704170959296</v>
      </c>
      <c r="AX279" s="12">
        <f t="shared" si="136"/>
        <v>0.49537126503427376</v>
      </c>
      <c r="AY279" s="12">
        <f>'Surv-rate CEA'!AO277*'Unit cost and utilities'!$H$5+'Surv-rate CEA'!AN277*'Unit cost and utilities'!$H$5+('Surv-rate CEA'!AM276-'Surv-rate CEA'!AM277)*'Unit cost and utilities'!$G$14</f>
        <v>52.694232890218842</v>
      </c>
      <c r="AZ279" s="12">
        <f t="shared" si="137"/>
        <v>33.123081445217345</v>
      </c>
      <c r="BA279" s="12">
        <f>AY279-'Surv-rate CEA'!AN277*'Unit cost and utilities'!$H$5-('Surv-rate CEA'!AM276-'Surv-rate CEA'!AM277)*'Unit cost and utilities'!$G$14</f>
        <v>0.33051620504547385</v>
      </c>
      <c r="BB279" s="12">
        <f t="shared" si="138"/>
        <v>0.2077592665879289</v>
      </c>
    </row>
    <row r="280" spans="1:54">
      <c r="A280" s="12">
        <v>275</v>
      </c>
      <c r="B280" s="12">
        <f t="shared" si="139"/>
        <v>15.764383561643836</v>
      </c>
      <c r="C280" s="12">
        <f>'Surv-rate CEA'!D278*'Unit cost and utilities'!$H$7+'Surv-rate CEA'!E278*'Unit cost and utilities'!$H$7+'Unit cost and utilities'!$G$14*('Surv-rate CEA'!C277-'Surv-rate CEA'!C278)</f>
        <v>34.862871689706211</v>
      </c>
      <c r="D280" s="12">
        <f t="shared" si="113"/>
        <v>21.877224496214687</v>
      </c>
      <c r="E280" s="12">
        <f>C280-'Surv-rate CEA'!E278*'Unit cost and utilities'!$H$7-'Unit cost and utilities'!$G$14*('Surv-rate CEA'!C277-'Surv-rate CEA'!C278)</f>
        <v>7.2657510463447927E-2</v>
      </c>
      <c r="F280" s="12">
        <f t="shared" si="114"/>
        <v>4.5594197801389236E-2</v>
      </c>
      <c r="G280" s="12">
        <f>'Surv-rate CEA'!G278*'Unit cost and utilities'!$H$4+'Surv-rate CEA'!H278*'Unit cost and utilities'!$H$4+('Surv-rate CEA'!F277-'Surv-rate CEA'!F278)*'Unit cost and utilities'!$G$14</f>
        <v>50.339501087103891</v>
      </c>
      <c r="H280" s="12">
        <f t="shared" si="115"/>
        <v>31.589152382853968</v>
      </c>
      <c r="I280" s="12">
        <f>G280-'Surv-rate CEA'!H278*'Unit cost and utilities'!$H$4-('Surv-rate CEA'!F277-'Surv-rate CEA'!F278)*'Unit cost and utilities'!$G$14</f>
        <v>5.2633478505505371E-2</v>
      </c>
      <c r="J280" s="12">
        <f t="shared" si="116"/>
        <v>3.3028674044129916E-2</v>
      </c>
      <c r="K280" s="12">
        <f>'Surv-rate CEA'!K278*'Unit cost and utilities'!$H$10+'Surv-rate CEA'!J278*'Unit cost and utilities'!$H$10+('Surv-rate CEA'!I277-'Surv-rate CEA'!I278)*'Unit cost and utilities'!$G$14</f>
        <v>30.754228833608149</v>
      </c>
      <c r="L280" s="12">
        <f t="shared" si="117"/>
        <v>19.298960062416878</v>
      </c>
      <c r="M280" s="12">
        <f>K280-'Surv-rate CEA'!J278*'Unit cost and utilities'!$H$10-('Surv-rate CEA'!I277-'Surv-rate CEA'!I278)*'Unit cost and utilities'!$G$14</f>
        <v>0.18500634461924559</v>
      </c>
      <c r="N280" s="12">
        <f t="shared" si="118"/>
        <v>0.11609558072218013</v>
      </c>
      <c r="O280" s="12">
        <f>'Surv-rate CEA'!N278*'Unit cost and utilities'!$H$3+'Surv-rate CEA'!M278*'Unit cost and utilities'!$H$3+('Surv-rate CEA'!L277-'Surv-rate CEA'!L278)*'Unit cost and utilities'!$G$14</f>
        <v>50.339501087103891</v>
      </c>
      <c r="P280" s="12">
        <f t="shared" si="119"/>
        <v>31.589152382853968</v>
      </c>
      <c r="Q280" s="12">
        <f>O280-'Surv-rate CEA'!M278*'Unit cost and utilities'!$H$3-('Surv-rate CEA'!L277-'Surv-rate CEA'!L278)*'Unit cost and utilities'!$G$14</f>
        <v>49.376176420039215</v>
      </c>
      <c r="R280" s="12">
        <f t="shared" si="120"/>
        <v>30.984644808386491</v>
      </c>
      <c r="S280" s="12">
        <f>'Surv-rate CEA'!Q278*'Unit cost and utilities'!$H$11+'Surv-rate CEA'!P278*'Unit cost and utilities'!$H$11+('Surv-rate CEA'!O277-'Surv-rate CEA'!O278)*'Unit cost and utilities'!$G$14</f>
        <v>30.754228833608149</v>
      </c>
      <c r="T280" s="12">
        <f t="shared" si="121"/>
        <v>19.298960062416878</v>
      </c>
      <c r="U280" s="12">
        <f>S280-'Surv-rate CEA'!P278*'Unit cost and utilities'!$H$11-('Surv-rate CEA'!O277-'Surv-rate CEA'!O278)*'Unit cost and utilities'!$G$14</f>
        <v>0.18500634461924559</v>
      </c>
      <c r="V280" s="12">
        <f t="shared" si="122"/>
        <v>0.11609558072218013</v>
      </c>
      <c r="W280" s="12">
        <f>'Surv-rate CEA'!T278*'Unit cost and utilities'!$H$4+'Surv-rate CEA'!S278*'Unit cost and utilities'!$H$4+('Surv-rate CEA'!R277-'Surv-rate CEA'!R278)*'Unit cost and utilities'!$G$14</f>
        <v>50.339501087103891</v>
      </c>
      <c r="X280" s="12">
        <f t="shared" si="123"/>
        <v>31.589152382853968</v>
      </c>
      <c r="Y280" s="12">
        <f>W280-'Surv-rate CEA'!S278*'Unit cost and utilities'!$H$4-('Surv-rate CEA'!R277-'Surv-rate CEA'!R278)*'Unit cost and utilities'!$G$14</f>
        <v>49.376176420039215</v>
      </c>
      <c r="Z280" s="12">
        <f t="shared" si="124"/>
        <v>30.984644808386491</v>
      </c>
      <c r="AA280" s="12">
        <f>'Surv-rate CEA'!W278*'Unit cost and utilities'!$H$6+'Surv-rate CEA'!V278*'Unit cost and utilities'!$H$6+('Surv-rate CEA'!U277-'Surv-rate CEA'!U278)*'Unit cost and utilities'!$G$14</f>
        <v>33.058910089705627</v>
      </c>
      <c r="AB280" s="12">
        <f t="shared" si="125"/>
        <v>20.745198619028663</v>
      </c>
      <c r="AC280" s="12">
        <f>AA280-'Surv-rate CEA'!V278*'Unit cost and utilities'!$H$6-('Surv-rate CEA'!U277-'Surv-rate CEA'!U278)*'Unit cost and utilities'!$G$14</f>
        <v>0.6750089397755259</v>
      </c>
      <c r="AD280" s="12">
        <f t="shared" si="126"/>
        <v>0.42358306693310388</v>
      </c>
      <c r="AE280" s="12">
        <f>'Surv-rate CEA'!Z278*'Unit cost and utilities'!$H$12+'Surv-rate CEA'!Y278*'Unit cost and utilities'!$H$12+('Surv-rate CEA'!X277-'Surv-rate CEA'!X278)*'Unit cost and utilities'!$G$14</f>
        <v>30.754228833608149</v>
      </c>
      <c r="AF280" s="12">
        <f t="shared" si="127"/>
        <v>19.298960062416878</v>
      </c>
      <c r="AG280" s="12">
        <f>AE280-'Surv-rate CEA'!Y278*'Unit cost and utilities'!$H$12-('Surv-rate CEA'!X277-'Surv-rate CEA'!X278)*'Unit cost and utilities'!$G$14</f>
        <v>0.18500634461924559</v>
      </c>
      <c r="AH280" s="12">
        <f t="shared" si="128"/>
        <v>0.11609558072218013</v>
      </c>
      <c r="AI280" s="12">
        <f>'Surv-rate CEA'!AC278*'Unit cost and utilities'!$H$5+'Surv-rate CEA'!AB278*'Unit cost and utilities'!$H$5+('Surv-rate CEA'!AA277-'Surv-rate CEA'!AA278)*'Unit cost and utilities'!$G$14</f>
        <v>52.283690186167995</v>
      </c>
      <c r="AJ280" s="12">
        <f t="shared" si="129"/>
        <v>32.809174122941357</v>
      </c>
      <c r="AK280" s="12">
        <f>AI280-'Surv-rate CEA'!AB278*'Unit cost and utilities'!$H$5-('Surv-rate CEA'!AA277-'Surv-rate CEA'!AA278)*'Unit cost and utilities'!$G$14</f>
        <v>0.32456381209993745</v>
      </c>
      <c r="AL280" s="12">
        <f t="shared" si="130"/>
        <v>0.20367098395839028</v>
      </c>
      <c r="AM280" s="12">
        <f>'Surv-rate CEA'!AF278*'Unit cost and utilities'!$H$9+'Surv-rate CEA'!AE278*'Unit cost and utilities'!$H$9+('Surv-rate CEA'!AD277-'Surv-rate CEA'!AD278)*'Unit cost and utilities'!G287</f>
        <v>56.124570824226822</v>
      </c>
      <c r="AN280" s="12">
        <f t="shared" si="131"/>
        <v>35.219411831695218</v>
      </c>
      <c r="AO280" s="12">
        <f>AM280-'Surv-rate CEA'!AE278*'Unit cost and utilities'!$H$9-('Surv-rate CEA'!AD277-'Surv-rate CEA'!AD278)*'Unit cost and utilities'!G287</f>
        <v>0.50428928329916545</v>
      </c>
      <c r="AP280" s="12">
        <f t="shared" si="132"/>
        <v>0.31645269959297551</v>
      </c>
      <c r="AQ280" s="13">
        <f>'Surv-rate CEA'!AI278*'Unit cost and utilities'!$H$4+'Surv-rate CEA'!AH278*'Unit cost and utilities'!$H$4+('Surv-rate CEA'!AG277-'Surv-rate CEA'!AG278)*'Unit cost and utilities'!$G$14</f>
        <v>50.339501087103891</v>
      </c>
      <c r="AR280" s="12">
        <f t="shared" si="133"/>
        <v>31.589152382853968</v>
      </c>
      <c r="AS280" s="13">
        <f>AQ280-'Surv-rate CEA'!AH278*'Unit cost and utilities'!$H$4-('Surv-rate CEA'!AG277-'Surv-rate CEA'!AG278)*'Unit cost and utilities'!$G$14</f>
        <v>49.376176420039215</v>
      </c>
      <c r="AT280" s="12">
        <f t="shared" si="134"/>
        <v>30.984644808386491</v>
      </c>
      <c r="AU280" s="12">
        <f>'Surv-rate CEA'!AL278*'Unit cost and utilities'!$H$8+'Surv-rate CEA'!AK278*'Unit cost and utilities'!$H$8+('Surv-rate CEA'!AJ277-'Surv-rate CEA'!AJ278)*'Unit cost and utilities'!$G$14</f>
        <v>25.638782822015916</v>
      </c>
      <c r="AV280" s="12">
        <f t="shared" si="135"/>
        <v>16.08890433924153</v>
      </c>
      <c r="AW280" s="12">
        <f>AU280-'Surv-rate CEA'!AK278*'Unit cost and utilities'!$H$8-('Surv-rate CEA'!AJ277-'Surv-rate CEA'!AJ278)*'Unit cost and utilities'!$G$14</f>
        <v>0.77561655031798926</v>
      </c>
      <c r="AX280" s="12">
        <f t="shared" si="136"/>
        <v>0.48671657186795669</v>
      </c>
      <c r="AY280" s="12">
        <f>'Surv-rate CEA'!AO278*'Unit cost and utilities'!$H$5+'Surv-rate CEA'!AN278*'Unit cost and utilities'!$H$5+('Surv-rate CEA'!AM277-'Surv-rate CEA'!AM278)*'Unit cost and utilities'!$G$14</f>
        <v>52.283690186167995</v>
      </c>
      <c r="AZ280" s="12">
        <f t="shared" si="137"/>
        <v>32.809174122941357</v>
      </c>
      <c r="BA280" s="12">
        <f>AY280-'Surv-rate CEA'!AN278*'Unit cost and utilities'!$H$5-('Surv-rate CEA'!AM277-'Surv-rate CEA'!AM278)*'Unit cost and utilities'!$G$14</f>
        <v>0.32456381209993745</v>
      </c>
      <c r="BB280" s="12">
        <f t="shared" si="138"/>
        <v>0.20367098395839028</v>
      </c>
    </row>
    <row r="281" spans="1:54">
      <c r="A281" s="12">
        <v>276</v>
      </c>
      <c r="B281" s="12">
        <f t="shared" si="139"/>
        <v>15.821917808219178</v>
      </c>
      <c r="C281" s="12">
        <f>'Surv-rate CEA'!D279*'Unit cost and utilities'!$H$7+'Surv-rate CEA'!E279*'Unit cost and utilities'!$H$7+'Unit cost and utilities'!$G$14*('Surv-rate CEA'!C278-'Surv-rate CEA'!C279)</f>
        <v>34.607777804495726</v>
      </c>
      <c r="D281" s="12">
        <f t="shared" si="113"/>
        <v>21.680245694168118</v>
      </c>
      <c r="E281" s="12">
        <f>C281-'Surv-rate CEA'!E279*'Unit cost and utilities'!$H$7-'Unit cost and utilities'!$G$14*('Surv-rate CEA'!C278-'Surv-rate CEA'!C279)</f>
        <v>7.1304785630598388E-2</v>
      </c>
      <c r="F281" s="12">
        <f t="shared" si="114"/>
        <v>4.4669301807657248E-2</v>
      </c>
      <c r="G281" s="12">
        <f>'Surv-rate CEA'!G279*'Unit cost and utilities'!$H$4+'Surv-rate CEA'!H279*'Unit cost and utilities'!$H$4+('Surv-rate CEA'!F278-'Surv-rate CEA'!F279)*'Unit cost and utilities'!$G$14</f>
        <v>49.94566714132737</v>
      </c>
      <c r="H281" s="12">
        <f t="shared" si="115"/>
        <v>31.288756565076277</v>
      </c>
      <c r="I281" s="12">
        <f>G281-'Surv-rate CEA'!H279*'Unit cost and utilities'!$H$4-('Surv-rate CEA'!F278-'Surv-rate CEA'!F279)*'Unit cost and utilities'!$G$14</f>
        <v>5.1578562412684548E-2</v>
      </c>
      <c r="J281" s="12">
        <f t="shared" si="116"/>
        <v>3.2311693399560637E-2</v>
      </c>
      <c r="K281" s="12">
        <f>'Surv-rate CEA'!K279*'Unit cost and utilities'!$H$10+'Surv-rate CEA'!J279*'Unit cost and utilities'!$H$10+('Surv-rate CEA'!I278-'Surv-rate CEA'!I279)*'Unit cost and utilities'!$G$14</f>
        <v>30.525064748629134</v>
      </c>
      <c r="L281" s="12">
        <f t="shared" si="117"/>
        <v>19.122606118174389</v>
      </c>
      <c r="M281" s="12">
        <f>K281-'Surv-rate CEA'!J279*'Unit cost and utilities'!$H$10-('Surv-rate CEA'!I278-'Surv-rate CEA'!I279)*'Unit cost and utilities'!$G$14</f>
        <v>0.18176387699430463</v>
      </c>
      <c r="N281" s="12">
        <f t="shared" si="118"/>
        <v>0.11386704843698925</v>
      </c>
      <c r="O281" s="12">
        <f>'Surv-rate CEA'!N279*'Unit cost and utilities'!$H$3+'Surv-rate CEA'!M279*'Unit cost and utilities'!$H$3+('Surv-rate CEA'!L278-'Surv-rate CEA'!L279)*'Unit cost and utilities'!$G$14</f>
        <v>49.94566714132737</v>
      </c>
      <c r="P281" s="12">
        <f t="shared" si="119"/>
        <v>31.288756565076277</v>
      </c>
      <c r="Q281" s="12">
        <f>O281-'Surv-rate CEA'!M279*'Unit cost and utilities'!$H$3-('Surv-rate CEA'!L278-'Surv-rate CEA'!L279)*'Unit cost and utilities'!$G$14</f>
        <v>48.992886340239039</v>
      </c>
      <c r="R281" s="12">
        <f t="shared" si="120"/>
        <v>30.69188143553248</v>
      </c>
      <c r="S281" s="12">
        <f>'Surv-rate CEA'!Q279*'Unit cost and utilities'!$H$11+'Surv-rate CEA'!P279*'Unit cost and utilities'!$H$11+('Surv-rate CEA'!O278-'Surv-rate CEA'!O279)*'Unit cost and utilities'!$G$14</f>
        <v>30.525064748629134</v>
      </c>
      <c r="T281" s="12">
        <f t="shared" si="121"/>
        <v>19.122606118174389</v>
      </c>
      <c r="U281" s="12">
        <f>S281-'Surv-rate CEA'!P279*'Unit cost and utilities'!$H$11-('Surv-rate CEA'!O278-'Surv-rate CEA'!O279)*'Unit cost and utilities'!$G$14</f>
        <v>0.18176387699430463</v>
      </c>
      <c r="V281" s="12">
        <f t="shared" si="122"/>
        <v>0.11386704843698925</v>
      </c>
      <c r="W281" s="12">
        <f>'Surv-rate CEA'!T279*'Unit cost and utilities'!$H$4+'Surv-rate CEA'!S279*'Unit cost and utilities'!$H$4+('Surv-rate CEA'!R278-'Surv-rate CEA'!R279)*'Unit cost and utilities'!$G$14</f>
        <v>49.94566714132737</v>
      </c>
      <c r="X281" s="12">
        <f t="shared" si="123"/>
        <v>31.288756565076277</v>
      </c>
      <c r="Y281" s="12">
        <f>W281-'Surv-rate CEA'!S279*'Unit cost and utilities'!$H$4-('Surv-rate CEA'!R278-'Surv-rate CEA'!R279)*'Unit cost and utilities'!$G$14</f>
        <v>48.992886340239039</v>
      </c>
      <c r="Z281" s="12">
        <f t="shared" si="124"/>
        <v>30.69188143553248</v>
      </c>
      <c r="AA281" s="12">
        <f>'Surv-rate CEA'!W279*'Unit cost and utilities'!$H$6+'Surv-rate CEA'!V279*'Unit cost and utilities'!$H$6+('Surv-rate CEA'!U278-'Surv-rate CEA'!U279)*'Unit cost and utilities'!$G$14</f>
        <v>32.815124349230501</v>
      </c>
      <c r="AB281" s="12">
        <f t="shared" si="125"/>
        <v>20.557227406943657</v>
      </c>
      <c r="AC281" s="12">
        <f>AA281-'Surv-rate CEA'!V279*'Unit cost and utilities'!$H$6-('Surv-rate CEA'!U278-'Surv-rate CEA'!U279)*'Unit cost and utilities'!$G$14</f>
        <v>0.66425038677222248</v>
      </c>
      <c r="AD281" s="12">
        <f t="shared" si="126"/>
        <v>0.41612355664735012</v>
      </c>
      <c r="AE281" s="12">
        <f>'Surv-rate CEA'!Z279*'Unit cost and utilities'!$H$12+'Surv-rate CEA'!Y279*'Unit cost and utilities'!$H$12+('Surv-rate CEA'!X278-'Surv-rate CEA'!X279)*'Unit cost and utilities'!$G$14</f>
        <v>30.525064748629134</v>
      </c>
      <c r="AF281" s="12">
        <f t="shared" si="127"/>
        <v>19.122606118174389</v>
      </c>
      <c r="AG281" s="12">
        <f>AE281-'Surv-rate CEA'!Y279*'Unit cost and utilities'!$H$12-('Surv-rate CEA'!X278-'Surv-rate CEA'!X279)*'Unit cost and utilities'!$G$14</f>
        <v>0.18176387699430463</v>
      </c>
      <c r="AH281" s="12">
        <f t="shared" si="128"/>
        <v>0.11386704843698925</v>
      </c>
      <c r="AI281" s="12">
        <f>'Surv-rate CEA'!AC279*'Unit cost and utilities'!$H$5+'Surv-rate CEA'!AB279*'Unit cost and utilities'!$H$5+('Surv-rate CEA'!AA278-'Surv-rate CEA'!AA279)*'Unit cost and utilities'!$G$14</f>
        <v>51.877428719852226</v>
      </c>
      <c r="AJ281" s="12">
        <f t="shared" si="129"/>
        <v>32.498919953247722</v>
      </c>
      <c r="AK281" s="12">
        <f>AI281-'Surv-rate CEA'!AB279*'Unit cost and utilities'!$H$5-('Surv-rate CEA'!AA278-'Surv-rate CEA'!AA279)*'Unit cost and utilities'!$G$14</f>
        <v>0.31873281537913134</v>
      </c>
      <c r="AL281" s="12">
        <f t="shared" si="130"/>
        <v>0.19967204445342407</v>
      </c>
      <c r="AM281" s="12">
        <f>'Surv-rate CEA'!AF279*'Unit cost and utilities'!$H$9+'Surv-rate CEA'!AE279*'Unit cost and utilities'!$H$9+('Surv-rate CEA'!AD278-'Surv-rate CEA'!AD279)*'Unit cost and utilities'!G288</f>
        <v>55.751825585002521</v>
      </c>
      <c r="AN281" s="12">
        <f t="shared" si="131"/>
        <v>34.926058627903139</v>
      </c>
      <c r="AO281" s="12">
        <f>AM281-'Surv-rate CEA'!AE279*'Unit cost and utilities'!$H$9-('Surv-rate CEA'!AD278-'Surv-rate CEA'!AD279)*'Unit cost and utilities'!G288</f>
        <v>0.49606701024075761</v>
      </c>
      <c r="AP281" s="12">
        <f t="shared" si="132"/>
        <v>0.31076409249812992</v>
      </c>
      <c r="AQ281" s="13">
        <f>'Surv-rate CEA'!AI279*'Unit cost and utilities'!$H$4+'Surv-rate CEA'!AH279*'Unit cost and utilities'!$H$4+('Surv-rate CEA'!AG278-'Surv-rate CEA'!AG279)*'Unit cost and utilities'!$G$14</f>
        <v>49.94566714132737</v>
      </c>
      <c r="AR281" s="12">
        <f t="shared" si="133"/>
        <v>31.288756565076277</v>
      </c>
      <c r="AS281" s="13">
        <f>AQ281-'Surv-rate CEA'!AH279*'Unit cost and utilities'!$H$4-('Surv-rate CEA'!AG278-'Surv-rate CEA'!AG279)*'Unit cost and utilities'!$G$14</f>
        <v>48.992886340239039</v>
      </c>
      <c r="AT281" s="12">
        <f t="shared" si="134"/>
        <v>30.69188143553248</v>
      </c>
      <c r="AU281" s="12">
        <f>'Surv-rate CEA'!AL279*'Unit cost and utilities'!$H$8+'Surv-rate CEA'!AK279*'Unit cost and utilities'!$H$8+('Surv-rate CEA'!AJ278-'Surv-rate CEA'!AJ279)*'Unit cost and utilities'!$G$14</f>
        <v>25.44283505335807</v>
      </c>
      <c r="AV281" s="12">
        <f t="shared" si="135"/>
        <v>15.938813472194086</v>
      </c>
      <c r="AW281" s="12">
        <f>AU281-'Surv-rate CEA'!AK279*'Unit cost and utilities'!$H$8-('Surv-rate CEA'!AJ278-'Surv-rate CEA'!AJ279)*'Unit cost and utilities'!$G$14</f>
        <v>0.76339132786680719</v>
      </c>
      <c r="AX281" s="12">
        <f t="shared" si="136"/>
        <v>0.47823098155697336</v>
      </c>
      <c r="AY281" s="12">
        <f>'Surv-rate CEA'!AO279*'Unit cost and utilities'!$H$5+'Surv-rate CEA'!AN279*'Unit cost and utilities'!$H$5+('Surv-rate CEA'!AM278-'Surv-rate CEA'!AM279)*'Unit cost and utilities'!$G$14</f>
        <v>51.877428719852226</v>
      </c>
      <c r="AZ281" s="12">
        <f t="shared" si="137"/>
        <v>32.498919953247722</v>
      </c>
      <c r="BA281" s="12">
        <f>AY281-'Surv-rate CEA'!AN279*'Unit cost and utilities'!$H$5-('Surv-rate CEA'!AM278-'Surv-rate CEA'!AM279)*'Unit cost and utilities'!$G$14</f>
        <v>0.31873281537913134</v>
      </c>
      <c r="BB281" s="12">
        <f t="shared" si="138"/>
        <v>0.19967204445342407</v>
      </c>
    </row>
    <row r="282" spans="1:54">
      <c r="A282" s="12">
        <v>277</v>
      </c>
      <c r="B282" s="12">
        <f t="shared" si="139"/>
        <v>15.87945205479452</v>
      </c>
      <c r="C282" s="12">
        <f>'Surv-rate CEA'!D280*'Unit cost and utilities'!$H$7+'Surv-rate CEA'!E280*'Unit cost and utilities'!$H$7+'Unit cost and utilities'!$G$14*('Surv-rate CEA'!C279-'Surv-rate CEA'!C280)</f>
        <v>34.355212162264785</v>
      </c>
      <c r="D282" s="12">
        <f t="shared" si="113"/>
        <v>21.485454280021944</v>
      </c>
      <c r="E282" s="12">
        <f>C282-'Surv-rate CEA'!E280*'Unit cost and utilities'!$H$7-'Unit cost and utilities'!$G$14*('Surv-rate CEA'!C279-'Surv-rate CEA'!C280)</f>
        <v>6.998049233771364E-2</v>
      </c>
      <c r="F282" s="12">
        <f t="shared" si="114"/>
        <v>4.3765198174699718E-2</v>
      </c>
      <c r="G282" s="12">
        <f>'Surv-rate CEA'!G280*'Unit cost and utilities'!$H$4+'Surv-rate CEA'!H280*'Unit cost and utilities'!$H$4+('Surv-rate CEA'!F279-'Surv-rate CEA'!F280)*'Unit cost and utilities'!$G$14</f>
        <v>49.555951830795095</v>
      </c>
      <c r="H282" s="12">
        <f t="shared" si="115"/>
        <v>30.991866163848133</v>
      </c>
      <c r="I282" s="12">
        <f>G282-'Surv-rate CEA'!H280*'Unit cost and utilities'!$H$4-('Surv-rate CEA'!F279-'Surv-rate CEA'!F280)*'Unit cost and utilities'!$G$14</f>
        <v>5.0547368372337753E-2</v>
      </c>
      <c r="J282" s="12">
        <f t="shared" si="116"/>
        <v>3.1611889544148168E-2</v>
      </c>
      <c r="K282" s="12">
        <f>'Surv-rate CEA'!K280*'Unit cost and utilities'!$H$10+'Surv-rate CEA'!J280*'Unit cost and utilities'!$H$10+('Surv-rate CEA'!I279-'Surv-rate CEA'!I280)*'Unit cost and utilities'!$G$14</f>
        <v>30.298206540418754</v>
      </c>
      <c r="L282" s="12">
        <f t="shared" si="117"/>
        <v>18.948237848632612</v>
      </c>
      <c r="M282" s="12">
        <f>K282-'Surv-rate CEA'!J280*'Unit cost and utilities'!$H$10-('Surv-rate CEA'!I279-'Surv-rate CEA'!I280)*'Unit cost and utilities'!$G$14</f>
        <v>0.17858589396548918</v>
      </c>
      <c r="N282" s="12">
        <f t="shared" si="118"/>
        <v>0.11168608249978625</v>
      </c>
      <c r="O282" s="12">
        <f>'Surv-rate CEA'!N280*'Unit cost and utilities'!$H$3+'Surv-rate CEA'!M280*'Unit cost and utilities'!$H$3+('Surv-rate CEA'!L279-'Surv-rate CEA'!L280)*'Unit cost and utilities'!$G$14</f>
        <v>49.555951830795095</v>
      </c>
      <c r="P282" s="12">
        <f t="shared" si="119"/>
        <v>30.991866163848133</v>
      </c>
      <c r="Q282" s="12">
        <f>O282-'Surv-rate CEA'!M280*'Unit cost and utilities'!$H$3-('Surv-rate CEA'!L279-'Surv-rate CEA'!L280)*'Unit cost and utilities'!$G$14</f>
        <v>48.613566007737589</v>
      </c>
      <c r="R282" s="12">
        <f t="shared" si="120"/>
        <v>30.402506173293844</v>
      </c>
      <c r="S282" s="12">
        <f>'Surv-rate CEA'!Q280*'Unit cost and utilities'!$H$11+'Surv-rate CEA'!P280*'Unit cost and utilities'!$H$11+('Surv-rate CEA'!O279-'Surv-rate CEA'!O280)*'Unit cost and utilities'!$G$14</f>
        <v>30.298206540418754</v>
      </c>
      <c r="T282" s="12">
        <f t="shared" si="121"/>
        <v>18.948237848632612</v>
      </c>
      <c r="U282" s="12">
        <f>S282-'Surv-rate CEA'!P280*'Unit cost and utilities'!$H$11-('Surv-rate CEA'!O279-'Surv-rate CEA'!O280)*'Unit cost and utilities'!$G$14</f>
        <v>0.17858589396548918</v>
      </c>
      <c r="V282" s="12">
        <f t="shared" si="122"/>
        <v>0.11168608249978625</v>
      </c>
      <c r="W282" s="12">
        <f>'Surv-rate CEA'!T280*'Unit cost and utilities'!$H$4+'Surv-rate CEA'!S280*'Unit cost and utilities'!$H$4+('Surv-rate CEA'!R279-'Surv-rate CEA'!R280)*'Unit cost and utilities'!$G$14</f>
        <v>49.555951830795095</v>
      </c>
      <c r="X282" s="12">
        <f t="shared" si="123"/>
        <v>30.991866163848133</v>
      </c>
      <c r="Y282" s="12">
        <f>W282-'Surv-rate CEA'!S280*'Unit cost and utilities'!$H$4-('Surv-rate CEA'!R279-'Surv-rate CEA'!R280)*'Unit cost and utilities'!$G$14</f>
        <v>48.613566007737589</v>
      </c>
      <c r="Z282" s="12">
        <f t="shared" si="124"/>
        <v>30.402506173293844</v>
      </c>
      <c r="AA282" s="12">
        <f>'Surv-rate CEA'!W280*'Unit cost and utilities'!$H$6+'Surv-rate CEA'!V280*'Unit cost and utilities'!$H$6+('Surv-rate CEA'!U279-'Surv-rate CEA'!U280)*'Unit cost and utilities'!$G$14</f>
        <v>32.573770472589914</v>
      </c>
      <c r="AB282" s="12">
        <f t="shared" si="125"/>
        <v>20.371355965179482</v>
      </c>
      <c r="AC282" s="12">
        <f>AA282-'Surv-rate CEA'!V280*'Unit cost and utilities'!$H$6-('Surv-rate CEA'!U279-'Surv-rate CEA'!U280)*'Unit cost and utilities'!$G$14</f>
        <v>0.65368800213419065</v>
      </c>
      <c r="AD282" s="12">
        <f t="shared" si="126"/>
        <v>0.40881085574198855</v>
      </c>
      <c r="AE282" s="12">
        <f>'Surv-rate CEA'!Z280*'Unit cost and utilities'!$H$12+'Surv-rate CEA'!Y280*'Unit cost and utilities'!$H$12+('Surv-rate CEA'!X279-'Surv-rate CEA'!X280)*'Unit cost and utilities'!$G$14</f>
        <v>30.298206540418754</v>
      </c>
      <c r="AF282" s="12">
        <f t="shared" si="127"/>
        <v>18.948237848632612</v>
      </c>
      <c r="AG282" s="12">
        <f>AE282-'Surv-rate CEA'!Y280*'Unit cost and utilities'!$H$12-('Surv-rate CEA'!X279-'Surv-rate CEA'!X280)*'Unit cost and utilities'!$G$14</f>
        <v>0.17858589396548918</v>
      </c>
      <c r="AH282" s="12">
        <f t="shared" si="128"/>
        <v>0.11168608249978625</v>
      </c>
      <c r="AI282" s="12">
        <f>'Surv-rate CEA'!AC280*'Unit cost and utilities'!$H$5+'Surv-rate CEA'!AB280*'Unit cost and utilities'!$H$5+('Surv-rate CEA'!AA279-'Surv-rate CEA'!AA280)*'Unit cost and utilities'!$G$14</f>
        <v>51.475391910748996</v>
      </c>
      <c r="AJ282" s="12">
        <f t="shared" si="129"/>
        <v>32.192267485380022</v>
      </c>
      <c r="AK282" s="12">
        <f>AI282-'Surv-rate CEA'!AB280*'Unit cost and utilities'!$H$5-('Surv-rate CEA'!AA279-'Surv-rate CEA'!AA280)*'Unit cost and utilities'!$G$14</f>
        <v>0.31302043932988943</v>
      </c>
      <c r="AL282" s="12">
        <f t="shared" si="130"/>
        <v>0.19576029122363503</v>
      </c>
      <c r="AM282" s="12">
        <f>'Surv-rate CEA'!AF280*'Unit cost and utilities'!$H$9+'Surv-rate CEA'!AE280*'Unit cost and utilities'!$H$9+('Surv-rate CEA'!AD279-'Surv-rate CEA'!AD280)*'Unit cost and utilities'!G289</f>
        <v>55.382477220546122</v>
      </c>
      <c r="AN282" s="12">
        <f t="shared" si="131"/>
        <v>34.635725042716722</v>
      </c>
      <c r="AO282" s="12">
        <f>AM282-'Surv-rate CEA'!AE280*'Unit cost and utilities'!$H$9-('Surv-rate CEA'!AD279-'Surv-rate CEA'!AD280)*'Unit cost and utilities'!G289</f>
        <v>0.48799780558971406</v>
      </c>
      <c r="AP282" s="12">
        <f t="shared" si="132"/>
        <v>0.30518963152453576</v>
      </c>
      <c r="AQ282" s="13">
        <f>'Surv-rate CEA'!AI280*'Unit cost and utilities'!$H$4+'Surv-rate CEA'!AH280*'Unit cost and utilities'!$H$4+('Surv-rate CEA'!AG279-'Surv-rate CEA'!AG280)*'Unit cost and utilities'!$G$14</f>
        <v>49.555951830795095</v>
      </c>
      <c r="AR282" s="12">
        <f t="shared" si="133"/>
        <v>30.991866163848133</v>
      </c>
      <c r="AS282" s="13">
        <f>AQ282-'Surv-rate CEA'!AH280*'Unit cost and utilities'!$H$4-('Surv-rate CEA'!AG279-'Surv-rate CEA'!AG280)*'Unit cost and utilities'!$G$14</f>
        <v>48.613566007737589</v>
      </c>
      <c r="AT282" s="12">
        <f t="shared" si="134"/>
        <v>30.402506173293844</v>
      </c>
      <c r="AU282" s="12">
        <f>'Surv-rate CEA'!AL280*'Unit cost and utilities'!$H$8+'Surv-rate CEA'!AK280*'Unit cost and utilities'!$H$8+('Surv-rate CEA'!AJ279-'Surv-rate CEA'!AJ280)*'Unit cost and utilities'!$G$14</f>
        <v>25.248900878939587</v>
      </c>
      <c r="AV282" s="12">
        <f t="shared" si="135"/>
        <v>15.790445504834292</v>
      </c>
      <c r="AW282" s="12">
        <f>AU282-'Surv-rate CEA'!AK280*'Unit cost and utilities'!$H$8-('Surv-rate CEA'!AJ279-'Surv-rate CEA'!AJ280)*'Unit cost and utilities'!$G$14</f>
        <v>0.7513867603229849</v>
      </c>
      <c r="AX282" s="12">
        <f t="shared" si="136"/>
        <v>0.46991081904205162</v>
      </c>
      <c r="AY282" s="12">
        <f>'Surv-rate CEA'!AO280*'Unit cost and utilities'!$H$5+'Surv-rate CEA'!AN280*'Unit cost and utilities'!$H$5+('Surv-rate CEA'!AM279-'Surv-rate CEA'!AM280)*'Unit cost and utilities'!$G$14</f>
        <v>51.475391910748996</v>
      </c>
      <c r="AZ282" s="12">
        <f t="shared" si="137"/>
        <v>32.192267485380022</v>
      </c>
      <c r="BA282" s="12">
        <f>AY282-'Surv-rate CEA'!AN280*'Unit cost and utilities'!$H$5-('Surv-rate CEA'!AM279-'Surv-rate CEA'!AM280)*'Unit cost and utilities'!$G$14</f>
        <v>0.31302043932988943</v>
      </c>
      <c r="BB282" s="12">
        <f t="shared" si="138"/>
        <v>0.19576029122363503</v>
      </c>
    </row>
    <row r="283" spans="1:54">
      <c r="A283" s="12">
        <v>278</v>
      </c>
      <c r="B283" s="12">
        <f t="shared" si="139"/>
        <v>15.936986301369863</v>
      </c>
      <c r="C283" s="12">
        <f>'Surv-rate CEA'!D281*'Unit cost and utilities'!$H$7+'Surv-rate CEA'!E281*'Unit cost and utilities'!$H$7+'Unit cost and utilities'!$G$14*('Surv-rate CEA'!C280-'Surv-rate CEA'!C281)</f>
        <v>34.105142738058504</v>
      </c>
      <c r="D283" s="12">
        <f t="shared" si="113"/>
        <v>21.292820708124882</v>
      </c>
      <c r="E283" s="12">
        <f>C283-'Surv-rate CEA'!E281*'Unit cost and utilities'!$H$7-'Unit cost and utilities'!$G$14*('Surv-rate CEA'!C280-'Surv-rate CEA'!C281)</f>
        <v>6.8683962481577376E-2</v>
      </c>
      <c r="F283" s="12">
        <f t="shared" si="114"/>
        <v>4.2881371583054606E-2</v>
      </c>
      <c r="G283" s="12">
        <f>'Surv-rate CEA'!G281*'Unit cost and utilities'!$H$4+'Surv-rate CEA'!H281*'Unit cost and utilities'!$H$4+('Surv-rate CEA'!F280-'Surv-rate CEA'!F281)*'Unit cost and utilities'!$G$14</f>
        <v>49.170300621732103</v>
      </c>
      <c r="H283" s="12">
        <f t="shared" si="115"/>
        <v>30.698431709972194</v>
      </c>
      <c r="I283" s="12">
        <f>G283-'Surv-rate CEA'!H281*'Unit cost and utilities'!$H$4-('Surv-rate CEA'!F280-'Surv-rate CEA'!F281)*'Unit cost and utilities'!$G$14</f>
        <v>4.9539303197180473E-2</v>
      </c>
      <c r="J283" s="12">
        <f t="shared" si="116"/>
        <v>3.0928810622038453E-2</v>
      </c>
      <c r="K283" s="12">
        <f>'Surv-rate CEA'!K281*'Unit cost and utilities'!$H$10+'Surv-rate CEA'!J281*'Unit cost and utilities'!$H$10+('Surv-rate CEA'!I280-'Surv-rate CEA'!I281)*'Unit cost and utilities'!$G$14</f>
        <v>30.073624620439762</v>
      </c>
      <c r="L283" s="12">
        <f t="shared" si="117"/>
        <v>18.775828091518118</v>
      </c>
      <c r="M283" s="12">
        <f>K283-'Surv-rate CEA'!J281*'Unit cost and utilities'!$H$10-('Surv-rate CEA'!I280-'Surv-rate CEA'!I281)*'Unit cost and utilities'!$G$14</f>
        <v>0.1754709553055549</v>
      </c>
      <c r="N283" s="12">
        <f t="shared" si="118"/>
        <v>0.10955155999494487</v>
      </c>
      <c r="O283" s="12">
        <f>'Surv-rate CEA'!N281*'Unit cost and utilities'!$H$3+'Surv-rate CEA'!M281*'Unit cost and utilities'!$H$3+('Surv-rate CEA'!L280-'Surv-rate CEA'!L281)*'Unit cost and utilities'!$G$14</f>
        <v>49.170300621732103</v>
      </c>
      <c r="P283" s="12">
        <f t="shared" si="119"/>
        <v>30.698431709972194</v>
      </c>
      <c r="Q283" s="12">
        <f>O283-'Surv-rate CEA'!M281*'Unit cost and utilities'!$H$3-('Surv-rate CEA'!L280-'Surv-rate CEA'!L281)*'Unit cost and utilities'!$G$14</f>
        <v>48.238163492319309</v>
      </c>
      <c r="R283" s="12">
        <f t="shared" si="120"/>
        <v>30.116471712783138</v>
      </c>
      <c r="S283" s="12">
        <f>'Surv-rate CEA'!Q281*'Unit cost and utilities'!$H$11+'Surv-rate CEA'!P281*'Unit cost and utilities'!$H$11+('Surv-rate CEA'!O280-'Surv-rate CEA'!O281)*'Unit cost and utilities'!$G$14</f>
        <v>30.073624620439762</v>
      </c>
      <c r="T283" s="12">
        <f t="shared" si="121"/>
        <v>18.775828091518118</v>
      </c>
      <c r="U283" s="12">
        <f>S283-'Surv-rate CEA'!P281*'Unit cost and utilities'!$H$11-('Surv-rate CEA'!O280-'Surv-rate CEA'!O281)*'Unit cost and utilities'!$G$14</f>
        <v>0.1754709553055549</v>
      </c>
      <c r="V283" s="12">
        <f t="shared" si="122"/>
        <v>0.10955155999494487</v>
      </c>
      <c r="W283" s="12">
        <f>'Surv-rate CEA'!T281*'Unit cost and utilities'!$H$4+'Surv-rate CEA'!S281*'Unit cost and utilities'!$H$4+('Surv-rate CEA'!R280-'Surv-rate CEA'!R281)*'Unit cost and utilities'!$G$14</f>
        <v>49.170300621732103</v>
      </c>
      <c r="X283" s="12">
        <f t="shared" si="123"/>
        <v>30.698431709972194</v>
      </c>
      <c r="Y283" s="12">
        <f>W283-'Surv-rate CEA'!S281*'Unit cost and utilities'!$H$4-('Surv-rate CEA'!R280-'Surv-rate CEA'!R281)*'Unit cost and utilities'!$G$14</f>
        <v>48.238163492319309</v>
      </c>
      <c r="Z283" s="12">
        <f t="shared" si="124"/>
        <v>30.116471712783138</v>
      </c>
      <c r="AA283" s="12">
        <f>'Surv-rate CEA'!W281*'Unit cost and utilities'!$H$6+'Surv-rate CEA'!V281*'Unit cost and utilities'!$H$6+('Surv-rate CEA'!U280-'Surv-rate CEA'!U281)*'Unit cost and utilities'!$G$14</f>
        <v>32.334817484625006</v>
      </c>
      <c r="AB283" s="12">
        <f t="shared" si="125"/>
        <v>20.18755577767319</v>
      </c>
      <c r="AC283" s="12">
        <f>AA283-'Surv-rate CEA'!V281*'Unit cost and utilities'!$H$6-('Surv-rate CEA'!U280-'Surv-rate CEA'!U281)*'Unit cost and utilities'!$G$14</f>
        <v>0.64331774037524503</v>
      </c>
      <c r="AD283" s="12">
        <f t="shared" si="126"/>
        <v>0.40164175266389485</v>
      </c>
      <c r="AE283" s="12">
        <f>'Surv-rate CEA'!Z281*'Unit cost and utilities'!$H$12+'Surv-rate CEA'!Y281*'Unit cost and utilities'!$H$12+('Surv-rate CEA'!X280-'Surv-rate CEA'!X281)*'Unit cost and utilities'!$G$14</f>
        <v>30.073624620439762</v>
      </c>
      <c r="AF283" s="12">
        <f t="shared" si="127"/>
        <v>18.775828091518118</v>
      </c>
      <c r="AG283" s="12">
        <f>AE283-'Surv-rate CEA'!Y281*'Unit cost and utilities'!$H$12-('Surv-rate CEA'!X280-'Surv-rate CEA'!X281)*'Unit cost and utilities'!$G$14</f>
        <v>0.1754709553055549</v>
      </c>
      <c r="AH283" s="12">
        <f t="shared" si="128"/>
        <v>0.10955155999494487</v>
      </c>
      <c r="AI283" s="12">
        <f>'Surv-rate CEA'!AC281*'Unit cost and utilities'!$H$5+'Surv-rate CEA'!AB281*'Unit cost and utilities'!$H$5+('Surv-rate CEA'!AA280-'Surv-rate CEA'!AA281)*'Unit cost and utilities'!$G$14</f>
        <v>51.077524089567518</v>
      </c>
      <c r="AJ283" s="12">
        <f t="shared" si="129"/>
        <v>31.8891661297883</v>
      </c>
      <c r="AK283" s="12">
        <f>AI283-'Surv-rate CEA'!AB281*'Unit cost and utilities'!$H$5-('Surv-rate CEA'!AA280-'Surv-rate CEA'!AA281)*'Unit cost and utilities'!$G$14</f>
        <v>0.30742397890557127</v>
      </c>
      <c r="AL283" s="12">
        <f t="shared" si="130"/>
        <v>0.19193362462928465</v>
      </c>
      <c r="AM283" s="12">
        <f>'Surv-rate CEA'!AF281*'Unit cost and utilities'!$H$9+'Surv-rate CEA'!AE281*'Unit cost and utilities'!$H$9+('Surv-rate CEA'!AD280-'Surv-rate CEA'!AD281)*'Unit cost and utilities'!G290</f>
        <v>55.01648579655987</v>
      </c>
      <c r="AN283" s="12">
        <f t="shared" si="131"/>
        <v>34.34837311940057</v>
      </c>
      <c r="AO283" s="12">
        <f>AM283-'Surv-rate CEA'!AE281*'Unit cost and utilities'!$H$9-('Surv-rate CEA'!AD280-'Surv-rate CEA'!AD281)*'Unit cost and utilities'!G290</f>
        <v>0.48007845190780785</v>
      </c>
      <c r="AP283" s="12">
        <f t="shared" si="132"/>
        <v>0.29972677378358992</v>
      </c>
      <c r="AQ283" s="13">
        <f>'Surv-rate CEA'!AI281*'Unit cost and utilities'!$H$4+'Surv-rate CEA'!AH281*'Unit cost and utilities'!$H$4+('Surv-rate CEA'!AG280-'Surv-rate CEA'!AG281)*'Unit cost and utilities'!$G$14</f>
        <v>49.170300621732103</v>
      </c>
      <c r="AR283" s="12">
        <f t="shared" si="133"/>
        <v>30.698431709972194</v>
      </c>
      <c r="AS283" s="13">
        <f>AQ283-'Surv-rate CEA'!AH281*'Unit cost and utilities'!$H$4-('Surv-rate CEA'!AG280-'Surv-rate CEA'!AG281)*'Unit cost and utilities'!$G$14</f>
        <v>48.238163492319309</v>
      </c>
      <c r="AT283" s="12">
        <f t="shared" si="134"/>
        <v>30.116471712783138</v>
      </c>
      <c r="AU283" s="12">
        <f>'Surv-rate CEA'!AL281*'Unit cost and utilities'!$H$8+'Surv-rate CEA'!AK281*'Unit cost and utilities'!$H$8+('Surv-rate CEA'!AJ280-'Surv-rate CEA'!AJ281)*'Unit cost and utilities'!$G$14</f>
        <v>25.056953991784969</v>
      </c>
      <c r="AV283" s="12">
        <f t="shared" si="135"/>
        <v>15.643776451445039</v>
      </c>
      <c r="AW283" s="12">
        <f>AU283-'Surv-rate CEA'!AK281*'Unit cost and utilities'!$H$8-('Surv-rate CEA'!AJ280-'Surv-rate CEA'!AJ281)*'Unit cost and utilities'!$G$14</f>
        <v>0.73959833954714838</v>
      </c>
      <c r="AX283" s="12">
        <f t="shared" si="136"/>
        <v>0.46175249759124126</v>
      </c>
      <c r="AY283" s="12">
        <f>'Surv-rate CEA'!AO281*'Unit cost and utilities'!$H$5+'Surv-rate CEA'!AN281*'Unit cost and utilities'!$H$5+('Surv-rate CEA'!AM280-'Surv-rate CEA'!AM281)*'Unit cost and utilities'!$G$14</f>
        <v>51.077524089567518</v>
      </c>
      <c r="AZ283" s="12">
        <f t="shared" si="137"/>
        <v>31.8891661297883</v>
      </c>
      <c r="BA283" s="12">
        <f>AY283-'Surv-rate CEA'!AN281*'Unit cost and utilities'!$H$5-('Surv-rate CEA'!AM280-'Surv-rate CEA'!AM281)*'Unit cost and utilities'!$G$14</f>
        <v>0.30742397890557127</v>
      </c>
      <c r="BB283" s="12">
        <f t="shared" si="138"/>
        <v>0.19193362462928465</v>
      </c>
    </row>
    <row r="284" spans="1:54">
      <c r="A284" s="12">
        <v>279</v>
      </c>
      <c r="B284" s="12">
        <f t="shared" si="139"/>
        <v>15.994520547945205</v>
      </c>
      <c r="C284" s="12">
        <f>'Surv-rate CEA'!D282*'Unit cost and utilities'!$H$7+'Surv-rate CEA'!E282*'Unit cost and utilities'!$H$7+'Unit cost and utilities'!$G$14*('Surv-rate CEA'!C281-'Surv-rate CEA'!C282)</f>
        <v>33.857538004287335</v>
      </c>
      <c r="D284" s="12">
        <f t="shared" si="113"/>
        <v>21.102315909422778</v>
      </c>
      <c r="E284" s="12">
        <f>C284-'Surv-rate CEA'!E282*'Unit cost and utilities'!$H$7-'Unit cost and utilities'!$G$14*('Surv-rate CEA'!C281-'Surv-rate CEA'!C282)</f>
        <v>6.7414545361364819E-2</v>
      </c>
      <c r="F284" s="12">
        <f t="shared" si="114"/>
        <v>4.2017320719701774E-2</v>
      </c>
      <c r="G284" s="12">
        <f>'Surv-rate CEA'!G282*'Unit cost and utilities'!$H$4+'Surv-rate CEA'!H282*'Unit cost and utilities'!$H$4+('Surv-rate CEA'!F281-'Surv-rate CEA'!F282)*'Unit cost and utilities'!$G$14</f>
        <v>48.78865985965443</v>
      </c>
      <c r="H284" s="12">
        <f t="shared" si="115"/>
        <v>30.408404563421925</v>
      </c>
      <c r="I284" s="12">
        <f>G284-'Surv-rate CEA'!H282*'Unit cost and utilities'!$H$4-('Surv-rate CEA'!F281-'Surv-rate CEA'!F282)*'Unit cost and utilities'!$G$14</f>
        <v>4.8553790061550028E-2</v>
      </c>
      <c r="J284" s="12">
        <f t="shared" si="116"/>
        <v>3.0262017762451521E-2</v>
      </c>
      <c r="K284" s="12">
        <f>'Surv-rate CEA'!K282*'Unit cost and utilities'!$H$10+'Surv-rate CEA'!J282*'Unit cost and utilities'!$H$10+('Surv-rate CEA'!I281-'Surv-rate CEA'!I282)*'Unit cost and utilities'!$G$14</f>
        <v>29.851289864927647</v>
      </c>
      <c r="L284" s="12">
        <f t="shared" si="117"/>
        <v>18.605350127752533</v>
      </c>
      <c r="M284" s="12">
        <f>K284-'Surv-rate CEA'!J282*'Unit cost and utilities'!$H$10-('Surv-rate CEA'!I281-'Surv-rate CEA'!I282)*'Unit cost and utilities'!$G$14</f>
        <v>0.17241765658175146</v>
      </c>
      <c r="N284" s="12">
        <f t="shared" si="118"/>
        <v>0.1074623871673646</v>
      </c>
      <c r="O284" s="12">
        <f>'Surv-rate CEA'!N282*'Unit cost and utilities'!$H$3+'Surv-rate CEA'!M282*'Unit cost and utilities'!$H$3+('Surv-rate CEA'!L281-'Surv-rate CEA'!L282)*'Unit cost and utilities'!$G$14</f>
        <v>48.78865985965443</v>
      </c>
      <c r="P284" s="12">
        <f t="shared" si="119"/>
        <v>30.408404563421925</v>
      </c>
      <c r="Q284" s="12">
        <f>O284-'Surv-rate CEA'!M282*'Unit cost and utilities'!$H$3-('Surv-rate CEA'!L281-'Surv-rate CEA'!L282)*'Unit cost and utilities'!$G$14</f>
        <v>47.866627688500849</v>
      </c>
      <c r="R284" s="12">
        <f t="shared" si="120"/>
        <v>29.83373152748322</v>
      </c>
      <c r="S284" s="12">
        <f>'Surv-rate CEA'!Q282*'Unit cost and utilities'!$H$11+'Surv-rate CEA'!P282*'Unit cost and utilities'!$H$11+('Surv-rate CEA'!O281-'Surv-rate CEA'!O282)*'Unit cost and utilities'!$G$14</f>
        <v>29.851289864927647</v>
      </c>
      <c r="T284" s="12">
        <f t="shared" si="121"/>
        <v>18.605350127752533</v>
      </c>
      <c r="U284" s="12">
        <f>S284-'Surv-rate CEA'!P282*'Unit cost and utilities'!$H$11-('Surv-rate CEA'!O281-'Surv-rate CEA'!O282)*'Unit cost and utilities'!$G$14</f>
        <v>0.17241765658175146</v>
      </c>
      <c r="V284" s="12">
        <f t="shared" si="122"/>
        <v>0.1074623871673646</v>
      </c>
      <c r="W284" s="12">
        <f>'Surv-rate CEA'!T282*'Unit cost and utilities'!$H$4+'Surv-rate CEA'!S282*'Unit cost and utilities'!$H$4+('Surv-rate CEA'!R281-'Surv-rate CEA'!R282)*'Unit cost and utilities'!$G$14</f>
        <v>48.78865985965443</v>
      </c>
      <c r="X284" s="12">
        <f t="shared" si="123"/>
        <v>30.408404563421925</v>
      </c>
      <c r="Y284" s="12">
        <f>W284-'Surv-rate CEA'!S282*'Unit cost and utilities'!$H$4-('Surv-rate CEA'!R281-'Surv-rate CEA'!R282)*'Unit cost and utilities'!$G$14</f>
        <v>47.866627688500849</v>
      </c>
      <c r="Z284" s="12">
        <f t="shared" si="124"/>
        <v>29.83373152748322</v>
      </c>
      <c r="AA284" s="12">
        <f>'Surv-rate CEA'!W282*'Unit cost and utilities'!$H$6+'Surv-rate CEA'!V282*'Unit cost and utilities'!$H$6+('Surv-rate CEA'!U281-'Surv-rate CEA'!U282)*'Unit cost and utilities'!$G$14</f>
        <v>32.098234893567742</v>
      </c>
      <c r="AB284" s="12">
        <f t="shared" si="125"/>
        <v>20.005798790601737</v>
      </c>
      <c r="AC284" s="12">
        <f>AA284-'Surv-rate CEA'!V282*'Unit cost and utilities'!$H$6-('Surv-rate CEA'!U281-'Surv-rate CEA'!U282)*'Unit cost and utilities'!$G$14</f>
        <v>0.63313564941668021</v>
      </c>
      <c r="AD284" s="12">
        <f t="shared" si="126"/>
        <v>0.3946131135056688</v>
      </c>
      <c r="AE284" s="12">
        <f>'Surv-rate CEA'!Z282*'Unit cost and utilities'!$H$12+'Surv-rate CEA'!Y282*'Unit cost and utilities'!$H$12+('Surv-rate CEA'!X281-'Surv-rate CEA'!X282)*'Unit cost and utilities'!$G$14</f>
        <v>29.851289864927647</v>
      </c>
      <c r="AF284" s="12">
        <f t="shared" si="127"/>
        <v>18.605350127752533</v>
      </c>
      <c r="AG284" s="12">
        <f>AE284-'Surv-rate CEA'!Y282*'Unit cost and utilities'!$H$12-('Surv-rate CEA'!X281-'Surv-rate CEA'!X282)*'Unit cost and utilities'!$G$14</f>
        <v>0.17241765658175146</v>
      </c>
      <c r="AH284" s="12">
        <f t="shared" si="128"/>
        <v>0.1074623871673646</v>
      </c>
      <c r="AI284" s="12">
        <f>'Surv-rate CEA'!AC282*'Unit cost and utilities'!$H$5+'Surv-rate CEA'!AB282*'Unit cost and utilities'!$H$5+('Surv-rate CEA'!AA281-'Surv-rate CEA'!AA282)*'Unit cost and utilities'!$G$14</f>
        <v>50.683770480858442</v>
      </c>
      <c r="AJ284" s="12">
        <f t="shared" si="129"/>
        <v>31.589566141292277</v>
      </c>
      <c r="AK284" s="12">
        <f>AI284-'Surv-rate CEA'!AB282*'Unit cost and utilities'!$H$5-('Surv-rate CEA'!AA281-'Surv-rate CEA'!AA282)*'Unit cost and utilities'!$G$14</f>
        <v>0.30194079759255554</v>
      </c>
      <c r="AL284" s="12">
        <f t="shared" si="130"/>
        <v>0.1881900005822737</v>
      </c>
      <c r="AM284" s="12">
        <f>'Surv-rate CEA'!AF282*'Unit cost and utilities'!$H$9+'Surv-rate CEA'!AE282*'Unit cost and utilities'!$H$9+('Surv-rate CEA'!AD281-'Surv-rate CEA'!AD282)*'Unit cost and utilities'!G291</f>
        <v>54.653811958361146</v>
      </c>
      <c r="AN284" s="12">
        <f t="shared" si="131"/>
        <v>34.063965473611276</v>
      </c>
      <c r="AO284" s="12">
        <f>AM284-'Surv-rate CEA'!AE282*'Unit cost and utilities'!$H$9-('Surv-rate CEA'!AD281-'Surv-rate CEA'!AD282)*'Unit cost and utilities'!G291</f>
        <v>0.47230580736468397</v>
      </c>
      <c r="AP284" s="12">
        <f t="shared" si="132"/>
        <v>0.29437303892570288</v>
      </c>
      <c r="AQ284" s="13">
        <f>'Surv-rate CEA'!AI282*'Unit cost and utilities'!$H$4+'Surv-rate CEA'!AH282*'Unit cost and utilities'!$H$4+('Surv-rate CEA'!AG281-'Surv-rate CEA'!AG282)*'Unit cost and utilities'!$G$14</f>
        <v>48.78865985965443</v>
      </c>
      <c r="AR284" s="12">
        <f t="shared" si="133"/>
        <v>30.408404563421925</v>
      </c>
      <c r="AS284" s="13">
        <f>AQ284-'Surv-rate CEA'!AH282*'Unit cost and utilities'!$H$4-('Surv-rate CEA'!AG281-'Surv-rate CEA'!AG282)*'Unit cost and utilities'!$G$14</f>
        <v>47.866627688500849</v>
      </c>
      <c r="AT284" s="12">
        <f t="shared" si="134"/>
        <v>29.83373152748322</v>
      </c>
      <c r="AU284" s="12">
        <f>'Surv-rate CEA'!AL282*'Unit cost and utilities'!$H$8+'Surv-rate CEA'!AK282*'Unit cost and utilities'!$H$8+('Surv-rate CEA'!AJ281-'Surv-rate CEA'!AJ282)*'Unit cost and utilities'!$G$14</f>
        <v>24.866968504685889</v>
      </c>
      <c r="AV284" s="12">
        <f t="shared" si="135"/>
        <v>15.498782723926936</v>
      </c>
      <c r="AW284" s="12">
        <f>AU284-'Surv-rate CEA'!AK282*'Unit cost and utilities'!$H$8-('Surv-rate CEA'!AJ281-'Surv-rate CEA'!AJ282)*'Unit cost and utilities'!$G$14</f>
        <v>0.72802166059572815</v>
      </c>
      <c r="AX284" s="12">
        <f t="shared" si="136"/>
        <v>0.45375251646614811</v>
      </c>
      <c r="AY284" s="12">
        <f>'Surv-rate CEA'!AO282*'Unit cost and utilities'!$H$5+'Surv-rate CEA'!AN282*'Unit cost and utilities'!$H$5+('Surv-rate CEA'!AM281-'Surv-rate CEA'!AM282)*'Unit cost and utilities'!$G$14</f>
        <v>50.683770480858442</v>
      </c>
      <c r="AZ284" s="12">
        <f t="shared" si="137"/>
        <v>31.589566141292277</v>
      </c>
      <c r="BA284" s="12">
        <f>AY284-'Surv-rate CEA'!AN282*'Unit cost and utilities'!$H$5-('Surv-rate CEA'!AM281-'Surv-rate CEA'!AM282)*'Unit cost and utilities'!$G$14</f>
        <v>0.30194079759255554</v>
      </c>
      <c r="BB284" s="12">
        <f t="shared" si="138"/>
        <v>0.1881900005822737</v>
      </c>
    </row>
    <row r="285" spans="1:54">
      <c r="A285" s="12">
        <v>280</v>
      </c>
      <c r="B285" s="12">
        <f t="shared" si="139"/>
        <v>16.052054794520547</v>
      </c>
      <c r="C285" s="12">
        <f>'Surv-rate CEA'!D283*'Unit cost and utilities'!$H$7+'Surv-rate CEA'!E283*'Unit cost and utilities'!$H$7+'Unit cost and utilities'!$G$14*('Surv-rate CEA'!C282-'Surv-rate CEA'!C283)</f>
        <v>33.61236692155839</v>
      </c>
      <c r="D285" s="12">
        <f t="shared" si="113"/>
        <v>20.913911282458297</v>
      </c>
      <c r="E285" s="12">
        <f>C285-'Surv-rate CEA'!E283*'Unit cost and utilities'!$H$7-'Unit cost and utilities'!$G$14*('Surv-rate CEA'!C282-'Surv-rate CEA'!C283)</f>
        <v>6.6171607179358993E-2</v>
      </c>
      <c r="F285" s="12">
        <f t="shared" si="114"/>
        <v>4.1172557862302173E-2</v>
      </c>
      <c r="G285" s="12">
        <f>'Surv-rate CEA'!G283*'Unit cost and utilities'!$H$4+'Surv-rate CEA'!H283*'Unit cost and utilities'!$H$4+('Surv-rate CEA'!F282-'Surv-rate CEA'!F283)*'Unit cost and utilities'!$G$14</f>
        <v>48.410976752588866</v>
      </c>
      <c r="H285" s="12">
        <f t="shared" si="115"/>
        <v>30.121736897124563</v>
      </c>
      <c r="I285" s="12">
        <f>G285-'Surv-rate CEA'!H283*'Unit cost and utilities'!$H$4-('Surv-rate CEA'!F282-'Surv-rate CEA'!F283)*'Unit cost and utilities'!$G$14</f>
        <v>4.7590268010514469E-2</v>
      </c>
      <c r="J285" s="12">
        <f t="shared" si="116"/>
        <v>2.9611084676156661E-2</v>
      </c>
      <c r="K285" s="12">
        <f>'Surv-rate CEA'!K283*'Unit cost and utilities'!$H$10+'Surv-rate CEA'!J283*'Unit cost and utilities'!$H$10+('Surv-rate CEA'!I282-'Surv-rate CEA'!I283)*'Unit cost and utilities'!$G$14</f>
        <v>29.631173606215103</v>
      </c>
      <c r="L285" s="12">
        <f t="shared" si="117"/>
        <v>18.436777672983073</v>
      </c>
      <c r="M285" s="12">
        <f>K285-'Surv-rate CEA'!J283*'Unit cost and utilities'!$H$10-('Surv-rate CEA'!I282-'Surv-rate CEA'!I283)*'Unit cost and utilities'!$G$14</f>
        <v>0.16942462817292503</v>
      </c>
      <c r="N285" s="12">
        <f t="shared" si="118"/>
        <v>0.10541749859333491</v>
      </c>
      <c r="O285" s="12">
        <f>'Surv-rate CEA'!N283*'Unit cost and utilities'!$H$3+'Surv-rate CEA'!M283*'Unit cost and utilities'!$H$3+('Surv-rate CEA'!L282-'Surv-rate CEA'!L283)*'Unit cost and utilities'!$G$14</f>
        <v>48.410976752588866</v>
      </c>
      <c r="P285" s="12">
        <f t="shared" si="119"/>
        <v>30.121736897124563</v>
      </c>
      <c r="Q285" s="12">
        <f>O285-'Surv-rate CEA'!M283*'Unit cost and utilities'!$H$3-('Surv-rate CEA'!L282-'Surv-rate CEA'!L283)*'Unit cost and utilities'!$G$14</f>
        <v>47.4989083000957</v>
      </c>
      <c r="R285" s="12">
        <f t="shared" si="120"/>
        <v>29.554239858207712</v>
      </c>
      <c r="S285" s="12">
        <f>'Surv-rate CEA'!Q283*'Unit cost and utilities'!$H$11+'Surv-rate CEA'!P283*'Unit cost and utilities'!$H$11+('Surv-rate CEA'!O282-'Surv-rate CEA'!O283)*'Unit cost and utilities'!$G$14</f>
        <v>29.631173606215103</v>
      </c>
      <c r="T285" s="12">
        <f t="shared" si="121"/>
        <v>18.436777672983073</v>
      </c>
      <c r="U285" s="12">
        <f>S285-'Surv-rate CEA'!P283*'Unit cost and utilities'!$H$11-('Surv-rate CEA'!O282-'Surv-rate CEA'!O283)*'Unit cost and utilities'!$G$14</f>
        <v>0.16942462817292503</v>
      </c>
      <c r="V285" s="12">
        <f t="shared" si="122"/>
        <v>0.10541749859333491</v>
      </c>
      <c r="W285" s="12">
        <f>'Surv-rate CEA'!T283*'Unit cost and utilities'!$H$4+'Surv-rate CEA'!S283*'Unit cost and utilities'!$H$4+('Surv-rate CEA'!R282-'Surv-rate CEA'!R283)*'Unit cost and utilities'!$G$14</f>
        <v>48.410976752588866</v>
      </c>
      <c r="X285" s="12">
        <f t="shared" si="123"/>
        <v>30.121736897124563</v>
      </c>
      <c r="Y285" s="12">
        <f>W285-'Surv-rate CEA'!S283*'Unit cost and utilities'!$H$4-('Surv-rate CEA'!R282-'Surv-rate CEA'!R283)*'Unit cost and utilities'!$G$14</f>
        <v>47.4989083000957</v>
      </c>
      <c r="Z285" s="12">
        <f t="shared" si="124"/>
        <v>29.554239858207712</v>
      </c>
      <c r="AA285" s="12">
        <f>'Surv-rate CEA'!W283*'Unit cost and utilities'!$H$6+'Surv-rate CEA'!V283*'Unit cost and utilities'!$H$6+('Surv-rate CEA'!U282-'Surv-rate CEA'!U283)*'Unit cost and utilities'!$G$14</f>
        <v>31.863992682115271</v>
      </c>
      <c r="AB285" s="12">
        <f t="shared" si="125"/>
        <v>19.826057403629058</v>
      </c>
      <c r="AC285" s="12">
        <f>AA285-'Surv-rate CEA'!V283*'Unit cost and utilities'!$H$6-('Surv-rate CEA'!U282-'Surv-rate CEA'!U283)*'Unit cost and utilities'!$G$14</f>
        <v>0.62313786819391481</v>
      </c>
      <c r="AD285" s="12">
        <f t="shared" si="126"/>
        <v>0.38772187994261914</v>
      </c>
      <c r="AE285" s="12">
        <f>'Surv-rate CEA'!Z283*'Unit cost and utilities'!$H$12+'Surv-rate CEA'!Y283*'Unit cost and utilities'!$H$12+('Surv-rate CEA'!X282-'Surv-rate CEA'!X283)*'Unit cost and utilities'!$G$14</f>
        <v>29.631173606215103</v>
      </c>
      <c r="AF285" s="12">
        <f t="shared" si="127"/>
        <v>18.436777672983073</v>
      </c>
      <c r="AG285" s="12">
        <f>AE285-'Surv-rate CEA'!Y283*'Unit cost and utilities'!$H$12-('Surv-rate CEA'!X282-'Surv-rate CEA'!X283)*'Unit cost and utilities'!$G$14</f>
        <v>0.16942462817292503</v>
      </c>
      <c r="AH285" s="12">
        <f t="shared" si="128"/>
        <v>0.10541749859333491</v>
      </c>
      <c r="AI285" s="12">
        <f>'Surv-rate CEA'!AC283*'Unit cost and utilities'!$H$5+'Surv-rate CEA'!AB283*'Unit cost and utilities'!$H$5+('Surv-rate CEA'!AA282-'Surv-rate CEA'!AA283)*'Unit cost and utilities'!$G$14</f>
        <v>50.294077186055418</v>
      </c>
      <c r="AJ285" s="12">
        <f t="shared" si="129"/>
        <v>31.293418602652377</v>
      </c>
      <c r="AK285" s="12">
        <f>AI285-'Surv-rate CEA'!AB283*'Unit cost and utilities'!$H$5-('Surv-rate CEA'!AA282-'Surv-rate CEA'!AA283)*'Unit cost and utilities'!$G$14</f>
        <v>0.29656832549554035</v>
      </c>
      <c r="AL285" s="12">
        <f t="shared" si="130"/>
        <v>0.18452742893934171</v>
      </c>
      <c r="AM285" s="12">
        <f>'Surv-rate CEA'!AF283*'Unit cost and utilities'!$H$9+'Surv-rate CEA'!AE283*'Unit cost and utilities'!$H$9+('Surv-rate CEA'!AD282-'Surv-rate CEA'!AD283)*'Unit cost and utilities'!G292</f>
        <v>54.29441692082915</v>
      </c>
      <c r="AN285" s="12">
        <f t="shared" si="131"/>
        <v>33.782465283238587</v>
      </c>
      <c r="AO285" s="12">
        <f>AM285-'Surv-rate CEA'!AE283*'Unit cost and utilities'!$H$9-('Surv-rate CEA'!AD282-'Surv-rate CEA'!AD283)*'Unit cost and utilities'!G292</f>
        <v>0.46467680376886733</v>
      </c>
      <c r="AP285" s="12">
        <f t="shared" si="132"/>
        <v>0.28912600745189659</v>
      </c>
      <c r="AQ285" s="13">
        <f>'Surv-rate CEA'!AI283*'Unit cost and utilities'!$H$4+'Surv-rate CEA'!AH283*'Unit cost and utilities'!$H$4+('Surv-rate CEA'!AG282-'Surv-rate CEA'!AG283)*'Unit cost and utilities'!$G$14</f>
        <v>48.410976752588866</v>
      </c>
      <c r="AR285" s="12">
        <f t="shared" si="133"/>
        <v>30.121736897124563</v>
      </c>
      <c r="AS285" s="13">
        <f>AQ285-'Surv-rate CEA'!AH283*'Unit cost and utilities'!$H$4-('Surv-rate CEA'!AG282-'Surv-rate CEA'!AG283)*'Unit cost and utilities'!$G$14</f>
        <v>47.4989083000957</v>
      </c>
      <c r="AT285" s="12">
        <f t="shared" si="134"/>
        <v>29.554239858207712</v>
      </c>
      <c r="AU285" s="12">
        <f>'Surv-rate CEA'!AL283*'Unit cost and utilities'!$H$8+'Surv-rate CEA'!AK283*'Unit cost and utilities'!$H$8+('Surv-rate CEA'!AJ282-'Surv-rate CEA'!AJ283)*'Unit cost and utilities'!$G$14</f>
        <v>24.678918942290817</v>
      </c>
      <c r="AV285" s="12">
        <f t="shared" si="135"/>
        <v>15.3554411241123</v>
      </c>
      <c r="AW285" s="12">
        <f>AU285-'Surv-rate CEA'!AK283*'Unit cost and utilities'!$H$8-('Surv-rate CEA'!AJ282-'Surv-rate CEA'!AJ283)*'Unit cost and utilities'!$G$14</f>
        <v>0.71665241909720567</v>
      </c>
      <c r="AX285" s="12">
        <f t="shared" si="136"/>
        <v>0.44590745865460113</v>
      </c>
      <c r="AY285" s="12">
        <f>'Surv-rate CEA'!AO283*'Unit cost and utilities'!$H$5+'Surv-rate CEA'!AN283*'Unit cost and utilities'!$H$5+('Surv-rate CEA'!AM282-'Surv-rate CEA'!AM283)*'Unit cost and utilities'!$G$14</f>
        <v>50.294077186055418</v>
      </c>
      <c r="AZ285" s="12">
        <f t="shared" si="137"/>
        <v>31.293418602652377</v>
      </c>
      <c r="BA285" s="12">
        <f>AY285-'Surv-rate CEA'!AN283*'Unit cost and utilities'!$H$5-('Surv-rate CEA'!AM282-'Surv-rate CEA'!AM283)*'Unit cost and utilities'!$G$14</f>
        <v>0.29656832549554035</v>
      </c>
      <c r="BB285" s="12">
        <f t="shared" si="138"/>
        <v>0.18452742893934171</v>
      </c>
    </row>
    <row r="286" spans="1:54">
      <c r="A286" s="12">
        <v>281</v>
      </c>
      <c r="B286" s="12">
        <f t="shared" si="139"/>
        <v>16.109589041095891</v>
      </c>
      <c r="C286" s="12">
        <f>'Surv-rate CEA'!D284*'Unit cost and utilities'!$H$7+'Surv-rate CEA'!E284*'Unit cost and utilities'!$H$7+'Unit cost and utilities'!$G$14*('Surv-rate CEA'!C283-'Surv-rate CEA'!C284)</f>
        <v>33.369598929704672</v>
      </c>
      <c r="D286" s="12">
        <f t="shared" si="113"/>
        <v>20.727578684567217</v>
      </c>
      <c r="E286" s="12">
        <f>C286-'Surv-rate CEA'!E284*'Unit cost and utilities'!$H$7-'Unit cost and utilities'!$G$14*('Surv-rate CEA'!C283-'Surv-rate CEA'!C284)</f>
        <v>6.4954530558450907E-2</v>
      </c>
      <c r="F286" s="12">
        <f t="shared" si="114"/>
        <v>4.0346608477542539E-2</v>
      </c>
      <c r="G286" s="12">
        <f>'Surv-rate CEA'!G284*'Unit cost and utilities'!$H$4+'Surv-rate CEA'!H284*'Unit cost and utilities'!$H$4+('Surv-rate CEA'!F283-'Surv-rate CEA'!F284)*'Unit cost and utilities'!$G$14</f>
        <v>48.037199354691289</v>
      </c>
      <c r="H286" s="12">
        <f t="shared" si="115"/>
        <v>29.838381681125508</v>
      </c>
      <c r="I286" s="12">
        <f>G286-'Surv-rate CEA'!H284*'Unit cost and utilities'!$H$4-('Surv-rate CEA'!F283-'Surv-rate CEA'!F284)*'Unit cost and utilities'!$G$14</f>
        <v>4.6648191480010204E-2</v>
      </c>
      <c r="J286" s="12">
        <f t="shared" si="116"/>
        <v>2.8975597262391996E-2</v>
      </c>
      <c r="K286" s="12">
        <f>'Surv-rate CEA'!K284*'Unit cost and utilities'!$H$10+'Surv-rate CEA'!J284*'Unit cost and utilities'!$H$10+('Surv-rate CEA'!I283-'Surv-rate CEA'!I284)*'Unit cost and utilities'!$G$14</f>
        <v>29.413247624268731</v>
      </c>
      <c r="L286" s="12">
        <f t="shared" si="117"/>
        <v>18.270084869314477</v>
      </c>
      <c r="M286" s="12">
        <f>K286-'Surv-rate CEA'!J284*'Unit cost and utilities'!$H$10-('Surv-rate CEA'!I283-'Surv-rate CEA'!I284)*'Unit cost and utilities'!$G$14</f>
        <v>0.1664905343177705</v>
      </c>
      <c r="N286" s="12">
        <f t="shared" si="118"/>
        <v>0.10341585637804272</v>
      </c>
      <c r="O286" s="12">
        <f>'Surv-rate CEA'!N284*'Unit cost and utilities'!$H$3+'Surv-rate CEA'!M284*'Unit cost and utilities'!$H$3+('Surv-rate CEA'!L283-'Surv-rate CEA'!L284)*'Unit cost and utilities'!$G$14</f>
        <v>48.037199354691289</v>
      </c>
      <c r="P286" s="12">
        <f t="shared" si="119"/>
        <v>29.838381681125508</v>
      </c>
      <c r="Q286" s="12">
        <f>O286-'Surv-rate CEA'!M284*'Unit cost and utilities'!$H$3-('Surv-rate CEA'!L283-'Surv-rate CEA'!L284)*'Unit cost and utilities'!$G$14</f>
        <v>47.134955825106822</v>
      </c>
      <c r="R286" s="12">
        <f t="shared" si="120"/>
        <v>29.277951698388847</v>
      </c>
      <c r="S286" s="12">
        <f>'Surv-rate CEA'!Q284*'Unit cost and utilities'!$H$11+'Surv-rate CEA'!P284*'Unit cost and utilities'!$H$11+('Surv-rate CEA'!O283-'Surv-rate CEA'!O284)*'Unit cost and utilities'!$G$14</f>
        <v>29.413247624268731</v>
      </c>
      <c r="T286" s="12">
        <f t="shared" si="121"/>
        <v>18.270084869314477</v>
      </c>
      <c r="U286" s="12">
        <f>S286-'Surv-rate CEA'!P284*'Unit cost and utilities'!$H$11-('Surv-rate CEA'!O283-'Surv-rate CEA'!O284)*'Unit cost and utilities'!$G$14</f>
        <v>0.1664905343177705</v>
      </c>
      <c r="V286" s="12">
        <f t="shared" si="122"/>
        <v>0.10341585637804272</v>
      </c>
      <c r="W286" s="12">
        <f>'Surv-rate CEA'!T284*'Unit cost and utilities'!$H$4+'Surv-rate CEA'!S284*'Unit cost and utilities'!$H$4+('Surv-rate CEA'!R283-'Surv-rate CEA'!R284)*'Unit cost and utilities'!$G$14</f>
        <v>48.037199354691289</v>
      </c>
      <c r="X286" s="12">
        <f t="shared" si="123"/>
        <v>29.838381681125508</v>
      </c>
      <c r="Y286" s="12">
        <f>W286-'Surv-rate CEA'!S284*'Unit cost and utilities'!$H$4-('Surv-rate CEA'!R283-'Surv-rate CEA'!R284)*'Unit cost and utilities'!$G$14</f>
        <v>47.134955825106822</v>
      </c>
      <c r="Z286" s="12">
        <f t="shared" si="124"/>
        <v>29.277951698388847</v>
      </c>
      <c r="AA286" s="12">
        <f>'Surv-rate CEA'!W284*'Unit cost and utilities'!$H$6+'Surv-rate CEA'!V284*'Unit cost and utilities'!$H$6+('Surv-rate CEA'!U283-'Surv-rate CEA'!U284)*'Unit cost and utilities'!$G$14</f>
        <v>31.632061298645535</v>
      </c>
      <c r="AB286" s="12">
        <f t="shared" si="125"/>
        <v>19.648304461312609</v>
      </c>
      <c r="AC286" s="12">
        <f>AA286-'Surv-rate CEA'!V284*'Unit cost and utilities'!$H$6-('Surv-rate CEA'!U283-'Surv-rate CEA'!U284)*'Unit cost and utilities'!$G$14</f>
        <v>0.61332062433072165</v>
      </c>
      <c r="AD286" s="12">
        <f t="shared" si="126"/>
        <v>0.38096506722969575</v>
      </c>
      <c r="AE286" s="12">
        <f>'Surv-rate CEA'!Z284*'Unit cost and utilities'!$H$12+'Surv-rate CEA'!Y284*'Unit cost and utilities'!$H$12+('Surv-rate CEA'!X283-'Surv-rate CEA'!X284)*'Unit cost and utilities'!$G$14</f>
        <v>29.413247624268731</v>
      </c>
      <c r="AF286" s="12">
        <f t="shared" si="127"/>
        <v>18.270084869314477</v>
      </c>
      <c r="AG286" s="12">
        <f>AE286-'Surv-rate CEA'!Y284*'Unit cost and utilities'!$H$12-('Surv-rate CEA'!X283-'Surv-rate CEA'!X284)*'Unit cost and utilities'!$G$14</f>
        <v>0.1664905343177705</v>
      </c>
      <c r="AH286" s="12">
        <f t="shared" si="128"/>
        <v>0.10341585637804272</v>
      </c>
      <c r="AI286" s="12">
        <f>'Surv-rate CEA'!AC284*'Unit cost and utilities'!$H$5+'Surv-rate CEA'!AB284*'Unit cost and utilities'!$H$5+('Surv-rate CEA'!AA283-'Surv-rate CEA'!AA284)*'Unit cost and utilities'!$G$14</f>
        <v>49.908391166841788</v>
      </c>
      <c r="AJ286" s="12">
        <f t="shared" si="129"/>
        <v>31.000675408478095</v>
      </c>
      <c r="AK286" s="12">
        <f>AI286-'Surv-rate CEA'!AB284*'Unit cost and utilities'!$H$5-('Surv-rate CEA'!AA283-'Surv-rate CEA'!AA284)*'Unit cost and utilities'!$G$14</f>
        <v>0.29130405748425425</v>
      </c>
      <c r="AL286" s="12">
        <f t="shared" si="130"/>
        <v>0.18094397194758283</v>
      </c>
      <c r="AM286" s="12">
        <f>'Surv-rate CEA'!AF284*'Unit cost and utilities'!$H$9+'Surv-rate CEA'!AE284*'Unit cost and utilities'!$H$9+('Surv-rate CEA'!AD283-'Surv-rate CEA'!AD284)*'Unit cost and utilities'!G293</f>
        <v>53.938262458554561</v>
      </c>
      <c r="AN286" s="12">
        <f t="shared" si="131"/>
        <v>33.503836278454855</v>
      </c>
      <c r="AO286" s="12">
        <f>AM286-'Surv-rate CEA'!AE284*'Unit cost and utilities'!$H$9-('Surv-rate CEA'!AD283-'Surv-rate CEA'!AD284)*'Unit cost and utilities'!G293</f>
        <v>0.45718844465434927</v>
      </c>
      <c r="AP286" s="12">
        <f t="shared" si="132"/>
        <v>0.28398331907466523</v>
      </c>
      <c r="AQ286" s="13">
        <f>'Surv-rate CEA'!AI284*'Unit cost and utilities'!$H$4+'Surv-rate CEA'!AH284*'Unit cost and utilities'!$H$4+('Surv-rate CEA'!AG283-'Surv-rate CEA'!AG284)*'Unit cost and utilities'!$G$14</f>
        <v>48.037199354691289</v>
      </c>
      <c r="AR286" s="12">
        <f t="shared" si="133"/>
        <v>29.838381681125508</v>
      </c>
      <c r="AS286" s="13">
        <f>AQ286-'Surv-rate CEA'!AH284*'Unit cost and utilities'!$H$4-('Surv-rate CEA'!AG283-'Surv-rate CEA'!AG284)*'Unit cost and utilities'!$G$14</f>
        <v>47.134955825106822</v>
      </c>
      <c r="AT286" s="12">
        <f t="shared" si="134"/>
        <v>29.277951698388847</v>
      </c>
      <c r="AU286" s="12">
        <f>'Surv-rate CEA'!AL284*'Unit cost and utilities'!$H$8+'Surv-rate CEA'!AK284*'Unit cost and utilities'!$H$8+('Surv-rate CEA'!AJ283-'Surv-rate CEA'!AJ284)*'Unit cost and utilities'!$G$14</f>
        <v>24.492780233310484</v>
      </c>
      <c r="AV286" s="12">
        <f t="shared" si="135"/>
        <v>15.213728836214356</v>
      </c>
      <c r="AW286" s="12">
        <f>AU286-'Surv-rate CEA'!AK284*'Unit cost and utilities'!$H$8-('Surv-rate CEA'!AJ283-'Surv-rate CEA'!AJ284)*'Unit cost and utilities'!$G$14</f>
        <v>0.70548640870396651</v>
      </c>
      <c r="AX286" s="12">
        <f t="shared" si="136"/>
        <v>0.43821398867000494</v>
      </c>
      <c r="AY286" s="12">
        <f>'Surv-rate CEA'!AO284*'Unit cost and utilities'!$H$5+'Surv-rate CEA'!AN284*'Unit cost and utilities'!$H$5+('Surv-rate CEA'!AM283-'Surv-rate CEA'!AM284)*'Unit cost and utilities'!$G$14</f>
        <v>49.908391166841788</v>
      </c>
      <c r="AZ286" s="12">
        <f t="shared" si="137"/>
        <v>31.000675408478095</v>
      </c>
      <c r="BA286" s="12">
        <f>AY286-'Surv-rate CEA'!AN284*'Unit cost and utilities'!$H$5-('Surv-rate CEA'!AM283-'Surv-rate CEA'!AM284)*'Unit cost and utilities'!$G$14</f>
        <v>0.29130405748425425</v>
      </c>
      <c r="BB286" s="12">
        <f t="shared" si="138"/>
        <v>0.18094397194758283</v>
      </c>
    </row>
    <row r="287" spans="1:54">
      <c r="A287" s="12">
        <v>282</v>
      </c>
      <c r="B287" s="12">
        <f t="shared" si="139"/>
        <v>16.167123287671235</v>
      </c>
      <c r="C287" s="12">
        <f>'Surv-rate CEA'!D285*'Unit cost and utilities'!$H$7+'Surv-rate CEA'!E285*'Unit cost and utilities'!$H$7+'Unit cost and utilities'!$G$14*('Surv-rate CEA'!C284-'Surv-rate CEA'!C285)</f>
        <v>33.129203938952742</v>
      </c>
      <c r="D287" s="12">
        <f t="shared" si="113"/>
        <v>20.543290423232783</v>
      </c>
      <c r="E287" s="12">
        <f>C287-'Surv-rate CEA'!E285*'Unit cost and utilities'!$H$7-'Unit cost and utilities'!$G$14*('Surv-rate CEA'!C284-'Surv-rate CEA'!C285)</f>
        <v>6.3762714073305915E-2</v>
      </c>
      <c r="F287" s="12">
        <f t="shared" si="114"/>
        <v>3.9539010831507571E-2</v>
      </c>
      <c r="G287" s="12">
        <f>'Surv-rate CEA'!G285*'Unit cost and utilities'!$H$4+'Surv-rate CEA'!H285*'Unit cost and utilities'!$H$4+('Surv-rate CEA'!F284-'Surv-rate CEA'!F285)*'Unit cost and utilities'!$G$14</f>
        <v>47.66727655020091</v>
      </c>
      <c r="H287" s="12">
        <f t="shared" si="115"/>
        <v>29.55829266709166</v>
      </c>
      <c r="I287" s="12">
        <f>G287-'Surv-rate CEA'!H285*'Unit cost and utilities'!$H$4-('Surv-rate CEA'!F284-'Surv-rate CEA'!F285)*'Unit cost and utilities'!$G$14</f>
        <v>4.5727029835327171E-2</v>
      </c>
      <c r="J287" s="12">
        <f t="shared" si="116"/>
        <v>2.835515323066503E-2</v>
      </c>
      <c r="K287" s="12">
        <f>'Surv-rate CEA'!K285*'Unit cost and utilities'!$H$10+'Surv-rate CEA'!J285*'Unit cost and utilities'!$H$10+('Surv-rate CEA'!I284-'Surv-rate CEA'!I285)*'Unit cost and utilities'!$G$14</f>
        <v>29.197484138363787</v>
      </c>
      <c r="L287" s="12">
        <f t="shared" si="117"/>
        <v>18.105246277194453</v>
      </c>
      <c r="M287" s="12">
        <f>K287-'Surv-rate CEA'!J285*'Unit cost and utilities'!$H$10-('Surv-rate CEA'!I284-'Surv-rate CEA'!I285)*'Unit cost and utilities'!$G$14</f>
        <v>0.16361407219086765</v>
      </c>
      <c r="N287" s="12">
        <f t="shared" si="118"/>
        <v>0.10145644937736527</v>
      </c>
      <c r="O287" s="12">
        <f>'Surv-rate CEA'!N285*'Unit cost and utilities'!$H$3+'Surv-rate CEA'!M285*'Unit cost and utilities'!$H$3+('Surv-rate CEA'!L284-'Surv-rate CEA'!L285)*'Unit cost and utilities'!$G$14</f>
        <v>47.66727655020091</v>
      </c>
      <c r="P287" s="12">
        <f t="shared" si="119"/>
        <v>29.55829266709166</v>
      </c>
      <c r="Q287" s="12">
        <f>O287-'Surv-rate CEA'!M285*'Unit cost and utilities'!$H$3-('Surv-rate CEA'!L284-'Surv-rate CEA'!L285)*'Unit cost and utilities'!$G$14</f>
        <v>46.774721540941627</v>
      </c>
      <c r="R287" s="12">
        <f t="shared" si="120"/>
        <v>29.004822779686201</v>
      </c>
      <c r="S287" s="12">
        <f>'Surv-rate CEA'!Q285*'Unit cost and utilities'!$H$11+'Surv-rate CEA'!P285*'Unit cost and utilities'!$H$11+('Surv-rate CEA'!O284-'Surv-rate CEA'!O285)*'Unit cost and utilities'!$G$14</f>
        <v>29.197484138363787</v>
      </c>
      <c r="T287" s="12">
        <f t="shared" si="121"/>
        <v>18.105246277194453</v>
      </c>
      <c r="U287" s="12">
        <f>S287-'Surv-rate CEA'!P285*'Unit cost and utilities'!$H$11-('Surv-rate CEA'!O284-'Surv-rate CEA'!O285)*'Unit cost and utilities'!$G$14</f>
        <v>0.16361407219086765</v>
      </c>
      <c r="V287" s="12">
        <f t="shared" si="122"/>
        <v>0.10145644937736527</v>
      </c>
      <c r="W287" s="12">
        <f>'Surv-rate CEA'!T285*'Unit cost and utilities'!$H$4+'Surv-rate CEA'!S285*'Unit cost and utilities'!$H$4+('Surv-rate CEA'!R284-'Surv-rate CEA'!R285)*'Unit cost and utilities'!$G$14</f>
        <v>47.66727655020091</v>
      </c>
      <c r="X287" s="12">
        <f t="shared" si="123"/>
        <v>29.55829266709166</v>
      </c>
      <c r="Y287" s="12">
        <f>W287-'Surv-rate CEA'!S285*'Unit cost and utilities'!$H$4-('Surv-rate CEA'!R284-'Surv-rate CEA'!R285)*'Unit cost and utilities'!$G$14</f>
        <v>46.774721540941627</v>
      </c>
      <c r="Z287" s="12">
        <f t="shared" si="124"/>
        <v>29.004822779686201</v>
      </c>
      <c r="AA287" s="12">
        <f>'Surv-rate CEA'!W285*'Unit cost and utilities'!$H$6+'Surv-rate CEA'!V285*'Unit cost and utilities'!$H$6+('Surv-rate CEA'!U284-'Surv-rate CEA'!U285)*'Unit cost and utilities'!$G$14</f>
        <v>31.402411648607636</v>
      </c>
      <c r="AB287" s="12">
        <f t="shared" si="125"/>
        <v>19.472513244688837</v>
      </c>
      <c r="AC287" s="12">
        <f>AA287-'Surv-rate CEA'!V285*'Unit cost and utilities'!$H$6-('Surv-rate CEA'!U284-'Surv-rate CEA'!U285)*'Unit cost and utilities'!$G$14</f>
        <v>0.60368023187910302</v>
      </c>
      <c r="AD287" s="12">
        <f t="shared" si="126"/>
        <v>0.37433976225656795</v>
      </c>
      <c r="AE287" s="12">
        <f>'Surv-rate CEA'!Z285*'Unit cost and utilities'!$H$12+'Surv-rate CEA'!Y285*'Unit cost and utilities'!$H$12+('Surv-rate CEA'!X284-'Surv-rate CEA'!X285)*'Unit cost and utilities'!$G$14</f>
        <v>29.197484138363787</v>
      </c>
      <c r="AF287" s="12">
        <f t="shared" si="127"/>
        <v>18.105246277194453</v>
      </c>
      <c r="AG287" s="12">
        <f>AE287-'Surv-rate CEA'!Y285*'Unit cost and utilities'!$H$12-('Surv-rate CEA'!X284-'Surv-rate CEA'!X285)*'Unit cost and utilities'!$G$14</f>
        <v>0.16361407219086765</v>
      </c>
      <c r="AH287" s="12">
        <f t="shared" si="128"/>
        <v>0.10145644937736527</v>
      </c>
      <c r="AI287" s="12">
        <f>'Surv-rate CEA'!AC285*'Unit cost and utilities'!$H$5+'Surv-rate CEA'!AB285*'Unit cost and utilities'!$H$5+('Surv-rate CEA'!AA284-'Surv-rate CEA'!AA285)*'Unit cost and utilities'!$G$14</f>
        <v>49.526660228902117</v>
      </c>
      <c r="AJ287" s="12">
        <f t="shared" si="129"/>
        <v>30.71128924950774</v>
      </c>
      <c r="AK287" s="12">
        <f>AI287-'Surv-rate CEA'!AB285*'Unit cost and utilities'!$H$5-('Surv-rate CEA'!AA284-'Surv-rate CEA'!AA285)*'Unit cost and utilities'!$G$14</f>
        <v>0.28614555139204889</v>
      </c>
      <c r="AL287" s="12">
        <f t="shared" si="130"/>
        <v>0.17743774273583604</v>
      </c>
      <c r="AM287" s="12">
        <f>'Surv-rate CEA'!AF285*'Unit cost and utilities'!$H$9+'Surv-rate CEA'!AE285*'Unit cost and utilities'!$H$9+('Surv-rate CEA'!AD284-'Surv-rate CEA'!AD285)*'Unit cost and utilities'!G294</f>
        <v>53.585310896179827</v>
      </c>
      <c r="AN287" s="12">
        <f t="shared" si="131"/>
        <v>33.228042731963114</v>
      </c>
      <c r="AO287" s="12">
        <f>AM287-'Surv-rate CEA'!AE285*'Unit cost and utilities'!$H$9-('Surv-rate CEA'!AD284-'Surv-rate CEA'!AD285)*'Unit cost and utilities'!G294</f>
        <v>0.44983780342433022</v>
      </c>
      <c r="AP287" s="12">
        <f t="shared" si="132"/>
        <v>0.2789426711285849</v>
      </c>
      <c r="AQ287" s="13">
        <f>'Surv-rate CEA'!AI285*'Unit cost and utilities'!$H$4+'Surv-rate CEA'!AH285*'Unit cost and utilities'!$H$4+('Surv-rate CEA'!AG284-'Surv-rate CEA'!AG285)*'Unit cost and utilities'!$G$14</f>
        <v>47.66727655020091</v>
      </c>
      <c r="AR287" s="12">
        <f t="shared" si="133"/>
        <v>29.55829266709166</v>
      </c>
      <c r="AS287" s="13">
        <f>AQ287-'Surv-rate CEA'!AH285*'Unit cost and utilities'!$H$4-('Surv-rate CEA'!AG284-'Surv-rate CEA'!AG285)*'Unit cost and utilities'!$G$14</f>
        <v>46.774721540941627</v>
      </c>
      <c r="AT287" s="12">
        <f t="shared" si="134"/>
        <v>29.004822779686201</v>
      </c>
      <c r="AU287" s="12">
        <f>'Surv-rate CEA'!AL285*'Unit cost and utilities'!$H$8+'Surv-rate CEA'!AK285*'Unit cost and utilities'!$H$8+('Surv-rate CEA'!AJ284-'Surv-rate CEA'!AJ285)*'Unit cost and utilities'!$G$14</f>
        <v>24.308527702915537</v>
      </c>
      <c r="AV287" s="12">
        <f t="shared" si="135"/>
        <v>15.073623419457858</v>
      </c>
      <c r="AW287" s="12">
        <f>AU287-'Surv-rate CEA'!AK285*'Unit cost and utilities'!$H$8-('Surv-rate CEA'!AJ284-'Surv-rate CEA'!AJ285)*'Unit cost and utilities'!$G$14</f>
        <v>0.69451951861291916</v>
      </c>
      <c r="AX287" s="12">
        <f t="shared" si="136"/>
        <v>0.43066885041246927</v>
      </c>
      <c r="AY287" s="12">
        <f>'Surv-rate CEA'!AO285*'Unit cost and utilities'!$H$5+'Surv-rate CEA'!AN285*'Unit cost and utilities'!$H$5+('Surv-rate CEA'!AM284-'Surv-rate CEA'!AM285)*'Unit cost and utilities'!$G$14</f>
        <v>49.526660228902117</v>
      </c>
      <c r="AZ287" s="12">
        <f t="shared" si="137"/>
        <v>30.71128924950774</v>
      </c>
      <c r="BA287" s="12">
        <f>AY287-'Surv-rate CEA'!AN285*'Unit cost and utilities'!$H$5-('Surv-rate CEA'!AM284-'Surv-rate CEA'!AM285)*'Unit cost and utilities'!$G$14</f>
        <v>0.28614555139204889</v>
      </c>
      <c r="BB287" s="12">
        <f t="shared" si="138"/>
        <v>0.17743774273583604</v>
      </c>
    </row>
    <row r="288" spans="1:54">
      <c r="A288" s="12">
        <v>283</v>
      </c>
      <c r="B288" s="12">
        <f t="shared" si="139"/>
        <v>16.224657534246575</v>
      </c>
      <c r="C288" s="12">
        <f>'Surv-rate CEA'!D286*'Unit cost and utilities'!$H$7+'Surv-rate CEA'!E286*'Unit cost and utilities'!$H$7+'Unit cost and utilities'!$G$14*('Surv-rate CEA'!C285-'Surv-rate CEA'!C286)</f>
        <v>32.891152321344961</v>
      </c>
      <c r="D288" s="12">
        <f t="shared" si="113"/>
        <v>20.36101924766837</v>
      </c>
      <c r="E288" s="12">
        <f>C288-'Surv-rate CEA'!E286*'Unit cost and utilities'!$H$7-'Unit cost and utilities'!$G$14*('Surv-rate CEA'!C285-'Surv-rate CEA'!C286)</f>
        <v>6.2595571798689242E-2</v>
      </c>
      <c r="F288" s="12">
        <f t="shared" si="114"/>
        <v>3.8749315614120837E-2</v>
      </c>
      <c r="G288" s="12">
        <f>'Surv-rate CEA'!G286*'Unit cost and utilities'!$H$4+'Surv-rate CEA'!H286*'Unit cost and utilities'!$H$4+('Surv-rate CEA'!F285-'Surv-rate CEA'!F286)*'Unit cost and utilities'!$G$14</f>
        <v>47.301158037736393</v>
      </c>
      <c r="H288" s="12">
        <f t="shared" si="115"/>
        <v>29.281424373154092</v>
      </c>
      <c r="I288" s="12">
        <f>G288-'Surv-rate CEA'!H286*'Unit cost and utilities'!$H$4-('Surv-rate CEA'!F285-'Surv-rate CEA'!F286)*'Unit cost and utilities'!$G$14</f>
        <v>4.4826266922992408E-2</v>
      </c>
      <c r="J288" s="12">
        <f t="shared" si="116"/>
        <v>2.774936173421505E-2</v>
      </c>
      <c r="K288" s="12">
        <f>'Surv-rate CEA'!K286*'Unit cost and utilities'!$H$10+'Surv-rate CEA'!J286*'Unit cost and utilities'!$H$10+('Surv-rate CEA'!I285-'Surv-rate CEA'!I286)*'Unit cost and utilities'!$G$14</f>
        <v>28.983855798986919</v>
      </c>
      <c r="L288" s="12">
        <f t="shared" si="117"/>
        <v>17.942236867506793</v>
      </c>
      <c r="M288" s="12">
        <f>K288-'Surv-rate CEA'!J286*'Unit cost and utilities'!$H$10-('Surv-rate CEA'!I285-'Surv-rate CEA'!I286)*'Unit cost and utilities'!$G$14</f>
        <v>0.16079397100679094</v>
      </c>
      <c r="N288" s="12">
        <f t="shared" si="118"/>
        <v>9.9538292443881904E-2</v>
      </c>
      <c r="O288" s="12">
        <f>'Surv-rate CEA'!N286*'Unit cost and utilities'!$H$3+'Surv-rate CEA'!M286*'Unit cost and utilities'!$H$3+('Surv-rate CEA'!L285-'Surv-rate CEA'!L286)*'Unit cost and utilities'!$G$14</f>
        <v>47.301158037736393</v>
      </c>
      <c r="P288" s="12">
        <f t="shared" si="119"/>
        <v>29.281424373154092</v>
      </c>
      <c r="Q288" s="12">
        <f>O288-'Surv-rate CEA'!M286*'Unit cost and utilities'!$H$3-('Surv-rate CEA'!L285-'Surv-rate CEA'!L286)*'Unit cost and utilities'!$G$14</f>
        <v>46.418157489953813</v>
      </c>
      <c r="R288" s="12">
        <f t="shared" si="120"/>
        <v>28.734809557915909</v>
      </c>
      <c r="S288" s="12">
        <f>'Surv-rate CEA'!Q286*'Unit cost and utilities'!$H$11+'Surv-rate CEA'!P286*'Unit cost and utilities'!$H$11+('Surv-rate CEA'!O285-'Surv-rate CEA'!O286)*'Unit cost and utilities'!$G$14</f>
        <v>28.983855798986919</v>
      </c>
      <c r="T288" s="12">
        <f t="shared" si="121"/>
        <v>17.942236867506793</v>
      </c>
      <c r="U288" s="12">
        <f>S288-'Surv-rate CEA'!P286*'Unit cost and utilities'!$H$11-('Surv-rate CEA'!O285-'Surv-rate CEA'!O286)*'Unit cost and utilities'!$G$14</f>
        <v>0.16079397100679094</v>
      </c>
      <c r="V288" s="12">
        <f t="shared" si="122"/>
        <v>9.9538292443881904E-2</v>
      </c>
      <c r="W288" s="12">
        <f>'Surv-rate CEA'!T286*'Unit cost and utilities'!$H$4+'Surv-rate CEA'!S286*'Unit cost and utilities'!$H$4+('Surv-rate CEA'!R285-'Surv-rate CEA'!R286)*'Unit cost and utilities'!$G$14</f>
        <v>47.301158037736393</v>
      </c>
      <c r="X288" s="12">
        <f t="shared" si="123"/>
        <v>29.281424373154092</v>
      </c>
      <c r="Y288" s="12">
        <f>W288-'Surv-rate CEA'!S286*'Unit cost and utilities'!$H$4-('Surv-rate CEA'!R285-'Surv-rate CEA'!R286)*'Unit cost and utilities'!$G$14</f>
        <v>46.418157489953813</v>
      </c>
      <c r="Z288" s="12">
        <f t="shared" si="124"/>
        <v>28.734809557915909</v>
      </c>
      <c r="AA288" s="12">
        <f>'Surv-rate CEA'!W286*'Unit cost and utilities'!$H$6+'Surv-rate CEA'!V286*'Unit cost and utilities'!$H$6+('Surv-rate CEA'!U285-'Surv-rate CEA'!U286)*'Unit cost and utilities'!$G$14</f>
        <v>31.175015086161856</v>
      </c>
      <c r="AB288" s="12">
        <f t="shared" si="125"/>
        <v>19.29865746308208</v>
      </c>
      <c r="AC288" s="12">
        <f>AA288-'Surv-rate CEA'!V286*'Unit cost and utilities'!$H$6-('Surv-rate CEA'!U285-'Surv-rate CEA'!U286)*'Unit cost and utilities'!$G$14</f>
        <v>0.59421308912274284</v>
      </c>
      <c r="AD288" s="12">
        <f t="shared" si="126"/>
        <v>0.36784312165898336</v>
      </c>
      <c r="AE288" s="12">
        <f>'Surv-rate CEA'!Z286*'Unit cost and utilities'!$H$12+'Surv-rate CEA'!Y286*'Unit cost and utilities'!$H$12+('Surv-rate CEA'!X285-'Surv-rate CEA'!X286)*'Unit cost and utilities'!$G$14</f>
        <v>28.983855798986919</v>
      </c>
      <c r="AF288" s="12">
        <f t="shared" si="127"/>
        <v>17.942236867506793</v>
      </c>
      <c r="AG288" s="12">
        <f>AE288-'Surv-rate CEA'!Y286*'Unit cost and utilities'!$H$12-('Surv-rate CEA'!X285-'Surv-rate CEA'!X286)*'Unit cost and utilities'!$G$14</f>
        <v>0.16079397100679094</v>
      </c>
      <c r="AH288" s="12">
        <f t="shared" si="128"/>
        <v>9.9538292443881904E-2</v>
      </c>
      <c r="AI288" s="12">
        <f>'Surv-rate CEA'!AC286*'Unit cost and utilities'!$H$5+'Surv-rate CEA'!AB286*'Unit cost and utilities'!$H$5+('Surv-rate CEA'!AA285-'Surv-rate CEA'!AA286)*'Unit cost and utilities'!$G$14</f>
        <v>49.14883300604545</v>
      </c>
      <c r="AJ288" s="12">
        <f t="shared" si="129"/>
        <v>30.425213597247698</v>
      </c>
      <c r="AK288" s="12">
        <f>AI288-'Surv-rate CEA'!AB286*'Unit cost and utilities'!$H$5-('Surv-rate CEA'!AA285-'Surv-rate CEA'!AA286)*'Unit cost and utilities'!$G$14</f>
        <v>0.28109042627458292</v>
      </c>
      <c r="AL288" s="12">
        <f t="shared" si="130"/>
        <v>0.17400690385657053</v>
      </c>
      <c r="AM288" s="12">
        <f>'Surv-rate CEA'!AF286*'Unit cost and utilities'!$H$9+'Surv-rate CEA'!AE286*'Unit cost and utilities'!$H$9+('Surv-rate CEA'!AD285-'Surv-rate CEA'!AD286)*'Unit cost and utilities'!G295</f>
        <v>53.235525098944379</v>
      </c>
      <c r="AN288" s="12">
        <f t="shared" si="131"/>
        <v>32.955049449450719</v>
      </c>
      <c r="AO288" s="12">
        <f>AM288-'Surv-rate CEA'!AE286*'Unit cost and utilities'!$H$9-('Surv-rate CEA'!AD285-'Surv-rate CEA'!AD286)*'Unit cost and utilities'!G295</f>
        <v>0.44262202154438057</v>
      </c>
      <c r="AP288" s="12">
        <f t="shared" si="132"/>
        <v>0.27400181702537851</v>
      </c>
      <c r="AQ288" s="13">
        <f>'Surv-rate CEA'!AI286*'Unit cost and utilities'!$H$4+'Surv-rate CEA'!AH286*'Unit cost and utilities'!$H$4+('Surv-rate CEA'!AG285-'Surv-rate CEA'!AG286)*'Unit cost and utilities'!$G$14</f>
        <v>47.301158037736393</v>
      </c>
      <c r="AR288" s="12">
        <f t="shared" si="133"/>
        <v>29.281424373154092</v>
      </c>
      <c r="AS288" s="13">
        <f>AQ288-'Surv-rate CEA'!AH286*'Unit cost and utilities'!$H$4-('Surv-rate CEA'!AG285-'Surv-rate CEA'!AG286)*'Unit cost and utilities'!$G$14</f>
        <v>46.418157489953813</v>
      </c>
      <c r="AT288" s="12">
        <f t="shared" si="134"/>
        <v>28.734809557915909</v>
      </c>
      <c r="AU288" s="12">
        <f>'Surv-rate CEA'!AL286*'Unit cost and utilities'!$H$8+'Surv-rate CEA'!AK286*'Unit cost and utilities'!$H$8+('Surv-rate CEA'!AJ285-'Surv-rate CEA'!AJ286)*'Unit cost and utilities'!$G$14</f>
        <v>24.126137065338256</v>
      </c>
      <c r="AV288" s="12">
        <f t="shared" si="135"/>
        <v>14.935102800896651</v>
      </c>
      <c r="AW288" s="12">
        <f>AU288-'Surv-rate CEA'!AK286*'Unit cost and utilities'!$H$8-('Surv-rate CEA'!AJ285-'Surv-rate CEA'!AJ286)*'Unit cost and utilities'!$G$14</f>
        <v>0.68374773115697551</v>
      </c>
      <c r="AX288" s="12">
        <f t="shared" si="136"/>
        <v>0.42326886509239442</v>
      </c>
      <c r="AY288" s="12">
        <f>'Surv-rate CEA'!AO286*'Unit cost and utilities'!$H$5+'Surv-rate CEA'!AN286*'Unit cost and utilities'!$H$5+('Surv-rate CEA'!AM285-'Surv-rate CEA'!AM286)*'Unit cost and utilities'!$G$14</f>
        <v>49.14883300604545</v>
      </c>
      <c r="AZ288" s="12">
        <f t="shared" si="137"/>
        <v>30.425213597247698</v>
      </c>
      <c r="BA288" s="12">
        <f>AY288-'Surv-rate CEA'!AN286*'Unit cost and utilities'!$H$5-('Surv-rate CEA'!AM285-'Surv-rate CEA'!AM286)*'Unit cost and utilities'!$G$14</f>
        <v>0.28109042627458292</v>
      </c>
      <c r="BB288" s="12">
        <f t="shared" si="138"/>
        <v>0.17400690385657053</v>
      </c>
    </row>
    <row r="289" spans="1:54">
      <c r="A289" s="12">
        <v>284</v>
      </c>
      <c r="B289" s="12">
        <f t="shared" si="139"/>
        <v>16.282191780821918</v>
      </c>
      <c r="C289" s="12">
        <f>'Surv-rate CEA'!D287*'Unit cost and utilities'!$H$7+'Surv-rate CEA'!E287*'Unit cost and utilities'!$H$7+'Unit cost and utilities'!$G$14*('Surv-rate CEA'!C286-'Surv-rate CEA'!C287)</f>
        <v>32.655414902289621</v>
      </c>
      <c r="D289" s="12">
        <f t="shared" si="113"/>
        <v>20.180738340548089</v>
      </c>
      <c r="E289" s="12">
        <f>C289-'Surv-rate CEA'!E287*'Unit cost and utilities'!$H$7-'Unit cost and utilities'!$G$14*('Surv-rate CEA'!C286-'Surv-rate CEA'!C287)</f>
        <v>6.1452532868293552E-2</v>
      </c>
      <c r="F289" s="12">
        <f t="shared" si="114"/>
        <v>3.7977085573394756E-2</v>
      </c>
      <c r="G289" s="12">
        <f>'Surv-rate CEA'!G287*'Unit cost and utilities'!$H$4+'Surv-rate CEA'!H287*'Unit cost and utilities'!$H$4+('Surv-rate CEA'!F286-'Surv-rate CEA'!F287)*'Unit cost and utilities'!$G$14</f>
        <v>46.93879431496358</v>
      </c>
      <c r="H289" s="12">
        <f t="shared" si="115"/>
        <v>29.007732069105312</v>
      </c>
      <c r="I289" s="12">
        <f>G289-'Surv-rate CEA'!H287*'Unit cost and utilities'!$H$4-('Surv-rate CEA'!F286-'Surv-rate CEA'!F287)*'Unit cost and utilities'!$G$14</f>
        <v>4.3945400636589471E-2</v>
      </c>
      <c r="J289" s="12">
        <f t="shared" si="116"/>
        <v>2.7157843015351991E-2</v>
      </c>
      <c r="K289" s="12">
        <f>'Surv-rate CEA'!K287*'Unit cost and utilities'!$H$10+'Surv-rate CEA'!J287*'Unit cost and utilities'!$H$10+('Surv-rate CEA'!I286-'Surv-rate CEA'!I287)*'Unit cost and utilities'!$G$14</f>
        <v>28.772335679864188</v>
      </c>
      <c r="L289" s="12">
        <f t="shared" si="117"/>
        <v>17.781032013806787</v>
      </c>
      <c r="M289" s="12">
        <f>K289-'Surv-rate CEA'!J287*'Unit cost and utilities'!$H$10-('Surv-rate CEA'!I286-'Surv-rate CEA'!I287)*'Unit cost and utilities'!$G$14</f>
        <v>0.15802899114992552</v>
      </c>
      <c r="N289" s="12">
        <f t="shared" si="118"/>
        <v>9.7660425695397637E-2</v>
      </c>
      <c r="O289" s="12">
        <f>'Surv-rate CEA'!N287*'Unit cost and utilities'!$H$3+'Surv-rate CEA'!M287*'Unit cost and utilities'!$H$3+('Surv-rate CEA'!L286-'Surv-rate CEA'!L287)*'Unit cost and utilities'!$G$14</f>
        <v>46.93879431496358</v>
      </c>
      <c r="P289" s="12">
        <f t="shared" si="119"/>
        <v>29.007732069105312</v>
      </c>
      <c r="Q289" s="12">
        <f>O289-'Surv-rate CEA'!M287*'Unit cost and utilities'!$H$3-('Surv-rate CEA'!L286-'Surv-rate CEA'!L287)*'Unit cost and utilities'!$G$14</f>
        <v>46.065216465288003</v>
      </c>
      <c r="R289" s="12">
        <f t="shared" si="120"/>
        <v>28.4678691992826</v>
      </c>
      <c r="S289" s="12">
        <f>'Surv-rate CEA'!Q287*'Unit cost and utilities'!$H$11+'Surv-rate CEA'!P287*'Unit cost and utilities'!$H$11+('Surv-rate CEA'!O286-'Surv-rate CEA'!O287)*'Unit cost and utilities'!$G$14</f>
        <v>28.772335679864188</v>
      </c>
      <c r="T289" s="12">
        <f t="shared" si="121"/>
        <v>17.781032013806787</v>
      </c>
      <c r="U289" s="12">
        <f>S289-'Surv-rate CEA'!P287*'Unit cost and utilities'!$H$11-('Surv-rate CEA'!O286-'Surv-rate CEA'!O287)*'Unit cost and utilities'!$G$14</f>
        <v>0.15802899114992552</v>
      </c>
      <c r="V289" s="12">
        <f t="shared" si="122"/>
        <v>9.7660425695397637E-2</v>
      </c>
      <c r="W289" s="12">
        <f>'Surv-rate CEA'!T287*'Unit cost and utilities'!$H$4+'Surv-rate CEA'!S287*'Unit cost and utilities'!$H$4+('Surv-rate CEA'!R286-'Surv-rate CEA'!R287)*'Unit cost and utilities'!$G$14</f>
        <v>46.93879431496358</v>
      </c>
      <c r="X289" s="12">
        <f t="shared" si="123"/>
        <v>29.007732069105312</v>
      </c>
      <c r="Y289" s="12">
        <f>W289-'Surv-rate CEA'!S287*'Unit cost and utilities'!$H$4-('Surv-rate CEA'!R286-'Surv-rate CEA'!R287)*'Unit cost and utilities'!$G$14</f>
        <v>46.065216465288003</v>
      </c>
      <c r="Z289" s="12">
        <f t="shared" si="124"/>
        <v>28.4678691992826</v>
      </c>
      <c r="AA289" s="12">
        <f>'Surv-rate CEA'!W287*'Unit cost and utilities'!$H$6+'Surv-rate CEA'!V287*'Unit cost and utilities'!$H$6+('Surv-rate CEA'!U286-'Surv-rate CEA'!U287)*'Unit cost and utilities'!$G$14</f>
        <v>30.94984340592098</v>
      </c>
      <c r="AB289" s="12">
        <f t="shared" si="125"/>
        <v>19.126711246043179</v>
      </c>
      <c r="AC289" s="12">
        <f>AA289-'Surv-rate CEA'!V287*'Unit cost and utilities'!$H$6-('Surv-rate CEA'!U286-'Surv-rate CEA'!U287)*'Unit cost and utilities'!$G$14</f>
        <v>0.58491567644130993</v>
      </c>
      <c r="AD289" s="12">
        <f t="shared" si="126"/>
        <v>0.36147236998416238</v>
      </c>
      <c r="AE289" s="12">
        <f>'Surv-rate CEA'!Z287*'Unit cost and utilities'!$H$12+'Surv-rate CEA'!Y287*'Unit cost and utilities'!$H$12+('Surv-rate CEA'!X286-'Surv-rate CEA'!X287)*'Unit cost and utilities'!$G$14</f>
        <v>28.772335679864188</v>
      </c>
      <c r="AF289" s="12">
        <f t="shared" si="127"/>
        <v>17.781032013806787</v>
      </c>
      <c r="AG289" s="12">
        <f>AE289-'Surv-rate CEA'!Y287*'Unit cost and utilities'!$H$12-('Surv-rate CEA'!X286-'Surv-rate CEA'!X287)*'Unit cost and utilities'!$G$14</f>
        <v>0.15802899114992552</v>
      </c>
      <c r="AH289" s="12">
        <f t="shared" si="128"/>
        <v>9.7660425695397637E-2</v>
      </c>
      <c r="AI289" s="12">
        <f>'Surv-rate CEA'!AC287*'Unit cost and utilities'!$H$5+'Surv-rate CEA'!AB287*'Unit cost and utilities'!$H$5+('Surv-rate CEA'!AA286-'Surv-rate CEA'!AA287)*'Unit cost and utilities'!$G$14</f>
        <v>48.774858944630985</v>
      </c>
      <c r="AJ289" s="12">
        <f t="shared" si="129"/>
        <v>30.142402688925095</v>
      </c>
      <c r="AK289" s="12">
        <f>AI289-'Surv-rate CEA'!AB287*'Unit cost and utilities'!$H$5-('Surv-rate CEA'!AA286-'Surv-rate CEA'!AA287)*'Unit cost and utilities'!$G$14</f>
        <v>0.27613636071633196</v>
      </c>
      <c r="AL289" s="12">
        <f t="shared" si="130"/>
        <v>0.17064966587017011</v>
      </c>
      <c r="AM289" s="12">
        <f>'Surv-rate CEA'!AF287*'Unit cost and utilities'!$H$9+'Surv-rate CEA'!AE287*'Unit cost and utilities'!$H$9+('Surv-rate CEA'!AD286-'Surv-rate CEA'!AD287)*'Unit cost and utilities'!G296</f>
        <v>52.888868463412301</v>
      </c>
      <c r="AN289" s="12">
        <f t="shared" si="131"/>
        <v>32.684821760232893</v>
      </c>
      <c r="AO289" s="12">
        <f>AM289-'Surv-rate CEA'!AE287*'Unit cost and utilities'!$H$9-('Surv-rate CEA'!AD286-'Surv-rate CEA'!AD287)*'Unit cost and utilities'!G296</f>
        <v>0.43553830678966676</v>
      </c>
      <c r="AP289" s="12">
        <f t="shared" si="132"/>
        <v>0.26915856475586697</v>
      </c>
      <c r="AQ289" s="13">
        <f>'Surv-rate CEA'!AI287*'Unit cost and utilities'!$H$4+'Surv-rate CEA'!AH287*'Unit cost and utilities'!$H$4+('Surv-rate CEA'!AG286-'Surv-rate CEA'!AG287)*'Unit cost and utilities'!$G$14</f>
        <v>46.93879431496358</v>
      </c>
      <c r="AR289" s="12">
        <f t="shared" si="133"/>
        <v>29.007732069105312</v>
      </c>
      <c r="AS289" s="13">
        <f>AQ289-'Surv-rate CEA'!AH287*'Unit cost and utilities'!$H$4-('Surv-rate CEA'!AG286-'Surv-rate CEA'!AG287)*'Unit cost and utilities'!$G$14</f>
        <v>46.065216465288003</v>
      </c>
      <c r="AT289" s="12">
        <f t="shared" si="134"/>
        <v>28.4678691992826</v>
      </c>
      <c r="AU289" s="12">
        <f>'Surv-rate CEA'!AL287*'Unit cost and utilities'!$H$8+'Surv-rate CEA'!AK287*'Unit cost and utilities'!$H$8+('Surv-rate CEA'!AJ286-'Surv-rate CEA'!AJ287)*'Unit cost and utilities'!$G$14</f>
        <v>23.945584416563882</v>
      </c>
      <c r="AV289" s="12">
        <f t="shared" si="135"/>
        <v>14.798145268345662</v>
      </c>
      <c r="AW289" s="12">
        <f>AU289-'Surv-rate CEA'!AK287*'Unit cost and utilities'!$H$8-('Surv-rate CEA'!AJ286-'Surv-rate CEA'!AJ287)*'Unit cost and utilities'!$G$14</f>
        <v>0.67316711946255658</v>
      </c>
      <c r="AX289" s="12">
        <f t="shared" si="136"/>
        <v>0.41601092921290134</v>
      </c>
      <c r="AY289" s="12">
        <f>'Surv-rate CEA'!AO287*'Unit cost and utilities'!$H$5+'Surv-rate CEA'!AN287*'Unit cost and utilities'!$H$5+('Surv-rate CEA'!AM286-'Surv-rate CEA'!AM287)*'Unit cost and utilities'!$G$14</f>
        <v>48.774858944630985</v>
      </c>
      <c r="AZ289" s="12">
        <f t="shared" si="137"/>
        <v>30.142402688925095</v>
      </c>
      <c r="BA289" s="12">
        <f>AY289-'Surv-rate CEA'!AN287*'Unit cost and utilities'!$H$5-('Surv-rate CEA'!AM286-'Surv-rate CEA'!AM287)*'Unit cost and utilities'!$G$14</f>
        <v>0.27613636071633196</v>
      </c>
      <c r="BB289" s="12">
        <f t="shared" si="138"/>
        <v>0.17064966587017011</v>
      </c>
    </row>
    <row r="290" spans="1:54">
      <c r="A290" s="12">
        <v>285</v>
      </c>
      <c r="B290" s="12">
        <f t="shared" si="139"/>
        <v>16.339726027397262</v>
      </c>
      <c r="C290" s="12">
        <f>'Surv-rate CEA'!D288*'Unit cost and utilities'!$H$7+'Surv-rate CEA'!E288*'Unit cost and utilities'!$H$7+'Unit cost and utilities'!$G$14*('Surv-rate CEA'!C287-'Surv-rate CEA'!C288)</f>
        <v>32.421962952338447</v>
      </c>
      <c r="D290" s="12">
        <f t="shared" si="113"/>
        <v>20.002421309945291</v>
      </c>
      <c r="E290" s="12">
        <f>C290-'Surv-rate CEA'!E288*'Unit cost and utilities'!$H$7-'Unit cost and utilities'!$G$14*('Surv-rate CEA'!C287-'Surv-rate CEA'!C288)</f>
        <v>6.0333041050361746E-2</v>
      </c>
      <c r="F290" s="12">
        <f t="shared" si="114"/>
        <v>3.7221895163275995E-2</v>
      </c>
      <c r="G290" s="12">
        <f>'Surv-rate CEA'!G288*'Unit cost and utilities'!$H$4+'Surv-rate CEA'!H288*'Unit cost and utilities'!$H$4+('Surv-rate CEA'!F287-'Surv-rate CEA'!F288)*'Unit cost and utilities'!$G$14</f>
        <v>46.580136663573263</v>
      </c>
      <c r="H290" s="12">
        <f t="shared" si="115"/>
        <v>28.737171761909668</v>
      </c>
      <c r="I290" s="12">
        <f>G290-'Surv-rate CEA'!H288*'Unit cost and utilities'!$H$4-('Surv-rate CEA'!F287-'Surv-rate CEA'!F288)*'Unit cost and utilities'!$G$14</f>
        <v>4.3083942501479844E-2</v>
      </c>
      <c r="J290" s="12">
        <f t="shared" si="116"/>
        <v>2.6580228065614442E-2</v>
      </c>
      <c r="K290" s="12">
        <f>'Surv-rate CEA'!K288*'Unit cost and utilities'!$H$10+'Surv-rate CEA'!J288*'Unit cost and utilities'!$H$10+('Surv-rate CEA'!I287-'Surv-rate CEA'!I288)*'Unit cost and utilities'!$G$14</f>
        <v>28.56289727021688</v>
      </c>
      <c r="L290" s="12">
        <f t="shared" si="117"/>
        <v>17.621607484760794</v>
      </c>
      <c r="M290" s="12">
        <f>K290-'Surv-rate CEA'!J288*'Unit cost and utilities'!$H$10-('Surv-rate CEA'!I287-'Surv-rate CEA'!I288)*'Unit cost and utilities'!$G$14</f>
        <v>0.15531792333157224</v>
      </c>
      <c r="N290" s="12">
        <f t="shared" si="118"/>
        <v>9.5821913806727582E-2</v>
      </c>
      <c r="O290" s="12">
        <f>'Surv-rate CEA'!N288*'Unit cost and utilities'!$H$3+'Surv-rate CEA'!M288*'Unit cost and utilities'!$H$3+('Surv-rate CEA'!L287-'Surv-rate CEA'!L288)*'Unit cost and utilities'!$G$14</f>
        <v>46.580136663573263</v>
      </c>
      <c r="P290" s="12">
        <f t="shared" si="119"/>
        <v>28.737171761909668</v>
      </c>
      <c r="Q290" s="12">
        <f>O290-'Surv-rate CEA'!M288*'Unit cost and utilities'!$H$3-('Surv-rate CEA'!L287-'Surv-rate CEA'!L288)*'Unit cost and utilities'!$G$14</f>
        <v>45.715851997027229</v>
      </c>
      <c r="R290" s="12">
        <f t="shared" si="120"/>
        <v>28.203959566911077</v>
      </c>
      <c r="S290" s="12">
        <f>'Surv-rate CEA'!Q288*'Unit cost and utilities'!$H$11+'Surv-rate CEA'!P288*'Unit cost and utilities'!$H$11+('Surv-rate CEA'!O287-'Surv-rate CEA'!O288)*'Unit cost and utilities'!$G$14</f>
        <v>28.56289727021688</v>
      </c>
      <c r="T290" s="12">
        <f t="shared" si="121"/>
        <v>17.621607484760794</v>
      </c>
      <c r="U290" s="12">
        <f>S290-'Surv-rate CEA'!P288*'Unit cost and utilities'!$H$11-('Surv-rate CEA'!O287-'Surv-rate CEA'!O288)*'Unit cost and utilities'!$G$14</f>
        <v>0.15531792333157224</v>
      </c>
      <c r="V290" s="12">
        <f t="shared" si="122"/>
        <v>9.5821913806727582E-2</v>
      </c>
      <c r="W290" s="12">
        <f>'Surv-rate CEA'!T288*'Unit cost and utilities'!$H$4+'Surv-rate CEA'!S288*'Unit cost and utilities'!$H$4+('Surv-rate CEA'!R287-'Surv-rate CEA'!R288)*'Unit cost and utilities'!$G$14</f>
        <v>46.580136663573263</v>
      </c>
      <c r="X290" s="12">
        <f t="shared" si="123"/>
        <v>28.737171761909668</v>
      </c>
      <c r="Y290" s="12">
        <f>W290-'Surv-rate CEA'!S288*'Unit cost and utilities'!$H$4-('Surv-rate CEA'!R287-'Surv-rate CEA'!R288)*'Unit cost and utilities'!$G$14</f>
        <v>45.715851997027229</v>
      </c>
      <c r="Z290" s="12">
        <f t="shared" si="124"/>
        <v>28.203959566911077</v>
      </c>
      <c r="AA290" s="12">
        <f>'Surv-rate CEA'!W288*'Unit cost and utilities'!$H$6+'Surv-rate CEA'!V288*'Unit cost and utilities'!$H$6+('Surv-rate CEA'!U287-'Surv-rate CEA'!U288)*'Unit cost and utilities'!$G$14</f>
        <v>30.726868834925359</v>
      </c>
      <c r="AB290" s="12">
        <f t="shared" si="125"/>
        <v>18.95664913549831</v>
      </c>
      <c r="AC290" s="12">
        <f>AA290-'Surv-rate CEA'!V288*'Unit cost and utilities'!$H$6-('Surv-rate CEA'!U287-'Surv-rate CEA'!U288)*'Unit cost and utilities'!$G$14</f>
        <v>0.57578455423505037</v>
      </c>
      <c r="AD290" s="12">
        <f t="shared" si="126"/>
        <v>0.35522479790933964</v>
      </c>
      <c r="AE290" s="12">
        <f>'Surv-rate CEA'!Z288*'Unit cost and utilities'!$H$12+'Surv-rate CEA'!Y288*'Unit cost and utilities'!$H$12+('Surv-rate CEA'!X287-'Surv-rate CEA'!X288)*'Unit cost and utilities'!$G$14</f>
        <v>28.56289727021688</v>
      </c>
      <c r="AF290" s="12">
        <f t="shared" si="127"/>
        <v>17.621607484760794</v>
      </c>
      <c r="AG290" s="12">
        <f>AE290-'Surv-rate CEA'!Y288*'Unit cost and utilities'!$H$12-('Surv-rate CEA'!X287-'Surv-rate CEA'!X288)*'Unit cost and utilities'!$G$14</f>
        <v>0.15531792333157224</v>
      </c>
      <c r="AH290" s="12">
        <f t="shared" si="128"/>
        <v>9.5821913806727582E-2</v>
      </c>
      <c r="AI290" s="12">
        <f>'Surv-rate CEA'!AC288*'Unit cost and utilities'!$H$5+'Surv-rate CEA'!AB288*'Unit cost and utilities'!$H$5+('Surv-rate CEA'!AA287-'Surv-rate CEA'!AA288)*'Unit cost and utilities'!$G$14</f>
        <v>48.404688288379852</v>
      </c>
      <c r="AJ290" s="12">
        <f t="shared" si="129"/>
        <v>29.862811512802491</v>
      </c>
      <c r="AK290" s="12">
        <f>AI290-'Surv-rate CEA'!AB288*'Unit cost and utilities'!$H$5-('Surv-rate CEA'!AA287-'Surv-rate CEA'!AA288)*'Unit cost and utilities'!$G$14</f>
        <v>0.27128109119238253</v>
      </c>
      <c r="AL290" s="12">
        <f t="shared" si="130"/>
        <v>0.16736428597579259</v>
      </c>
      <c r="AM290" s="12">
        <f>'Surv-rate CEA'!AF288*'Unit cost and utilities'!$H$9+'Surv-rate CEA'!AE288*'Unit cost and utilities'!$H$9+('Surv-rate CEA'!AD287-'Surv-rate CEA'!AD288)*'Unit cost and utilities'!G297</f>
        <v>52.545304908387308</v>
      </c>
      <c r="AN290" s="12">
        <f t="shared" si="131"/>
        <v>32.417325508087195</v>
      </c>
      <c r="AO290" s="12">
        <f>AM290-'Surv-rate CEA'!AE288*'Unit cost and utilities'!$H$9-('Surv-rate CEA'!AD287-'Surv-rate CEA'!AD288)*'Unit cost and utilities'!G297</f>
        <v>0.4285839315400608</v>
      </c>
      <c r="AP290" s="12">
        <f t="shared" si="132"/>
        <v>0.26441077543451869</v>
      </c>
      <c r="AQ290" s="13">
        <f>'Surv-rate CEA'!AI288*'Unit cost and utilities'!$H$4+'Surv-rate CEA'!AH288*'Unit cost and utilities'!$H$4+('Surv-rate CEA'!AG287-'Surv-rate CEA'!AG288)*'Unit cost and utilities'!$G$14</f>
        <v>46.580136663573263</v>
      </c>
      <c r="AR290" s="12">
        <f t="shared" si="133"/>
        <v>28.737171761909668</v>
      </c>
      <c r="AS290" s="13">
        <f>AQ290-'Surv-rate CEA'!AH288*'Unit cost and utilities'!$H$4-('Surv-rate CEA'!AG287-'Surv-rate CEA'!AG288)*'Unit cost and utilities'!$G$14</f>
        <v>45.715851997027229</v>
      </c>
      <c r="AT290" s="12">
        <f t="shared" si="134"/>
        <v>28.203959566911077</v>
      </c>
      <c r="AU290" s="12">
        <f>'Surv-rate CEA'!AL288*'Unit cost and utilities'!$H$8+'Surv-rate CEA'!AK288*'Unit cost and utilities'!$H$8+('Surv-rate CEA'!AJ287-'Surv-rate CEA'!AJ288)*'Unit cost and utilities'!$G$14</f>
        <v>23.766846227238482</v>
      </c>
      <c r="AV290" s="12">
        <f t="shared" si="135"/>
        <v>14.662729463504609</v>
      </c>
      <c r="AW290" s="12">
        <f>AU290-'Surv-rate CEA'!AK288*'Unit cost and utilities'!$H$8-('Surv-rate CEA'!AJ287-'Surv-rate CEA'!AJ288)*'Unit cost and utilities'!$G$14</f>
        <v>0.66277384517219495</v>
      </c>
      <c r="AX290" s="12">
        <f t="shared" si="136"/>
        <v>0.40889201260994351</v>
      </c>
      <c r="AY290" s="12">
        <f>'Surv-rate CEA'!AO288*'Unit cost and utilities'!$H$5+'Surv-rate CEA'!AN288*'Unit cost and utilities'!$H$5+('Surv-rate CEA'!AM287-'Surv-rate CEA'!AM288)*'Unit cost and utilities'!$G$14</f>
        <v>48.404688288379852</v>
      </c>
      <c r="AZ290" s="12">
        <f t="shared" si="137"/>
        <v>29.862811512802491</v>
      </c>
      <c r="BA290" s="12">
        <f>AY290-'Surv-rate CEA'!AN288*'Unit cost and utilities'!$H$5-('Surv-rate CEA'!AM287-'Surv-rate CEA'!AM288)*'Unit cost and utilities'!$G$14</f>
        <v>0.27128109119238253</v>
      </c>
      <c r="BB290" s="12">
        <f t="shared" si="138"/>
        <v>0.16736428597579259</v>
      </c>
    </row>
    <row r="291" spans="1:54">
      <c r="A291" s="12">
        <v>286</v>
      </c>
      <c r="B291" s="12">
        <f t="shared" si="139"/>
        <v>16.397260273972602</v>
      </c>
      <c r="C291" s="12">
        <f>'Surv-rate CEA'!D289*'Unit cost and utilities'!$H$7+'Surv-rate CEA'!E289*'Unit cost and utilities'!$H$7+'Unit cost and utilities'!$G$14*('Surv-rate CEA'!C288-'Surv-rate CEA'!C289)</f>
        <v>32.190768179088408</v>
      </c>
      <c r="D291" s="12">
        <f t="shared" si="113"/>
        <v>19.826042181413499</v>
      </c>
      <c r="E291" s="12">
        <f>C291-'Surv-rate CEA'!E289*'Unit cost and utilities'!$H$7-'Unit cost and utilities'!$G$14*('Surv-rate CEA'!C288-'Surv-rate CEA'!C289)</f>
        <v>5.9236554334716196E-2</v>
      </c>
      <c r="F291" s="12">
        <f t="shared" si="114"/>
        <v>3.648333020162596E-2</v>
      </c>
      <c r="G291" s="12">
        <f>'Surv-rate CEA'!G289*'Unit cost and utilities'!$H$4+'Surv-rate CEA'!H289*'Unit cost and utilities'!$H$4+('Surv-rate CEA'!F288-'Surv-rate CEA'!F289)*'Unit cost and utilities'!$G$14</f>
        <v>46.225137134612019</v>
      </c>
      <c r="H291" s="12">
        <f t="shared" si="115"/>
        <v>28.469700181550444</v>
      </c>
      <c r="I291" s="12">
        <f>G291-'Surv-rate CEA'!H289*'Unit cost and utilities'!$H$4-('Surv-rate CEA'!F288-'Surv-rate CEA'!F289)*'Unit cost and utilities'!$G$14</f>
        <v>4.2241417266393744E-2</v>
      </c>
      <c r="J291" s="12">
        <f t="shared" si="116"/>
        <v>2.6016158293179537E-2</v>
      </c>
      <c r="K291" s="12">
        <f>'Surv-rate CEA'!K289*'Unit cost and utilities'!$H$10+'Surv-rate CEA'!J289*'Unit cost and utilities'!$H$10+('Surv-rate CEA'!I288-'Surv-rate CEA'!I289)*'Unit cost and utilities'!$G$14</f>
        <v>28.355514467110556</v>
      </c>
      <c r="L291" s="12">
        <f t="shared" si="117"/>
        <v>17.463939436705129</v>
      </c>
      <c r="M291" s="12">
        <f>K291-'Surv-rate CEA'!J289*'Unit cost and utilities'!$H$10-('Surv-rate CEA'!I288-'Surv-rate CEA'!I289)*'Unit cost and utilities'!$G$14</f>
        <v>0.15265958777083255</v>
      </c>
      <c r="N291" s="12">
        <f t="shared" si="118"/>
        <v>9.4021845322345213E-2</v>
      </c>
      <c r="O291" s="12">
        <f>'Surv-rate CEA'!N289*'Unit cost and utilities'!$H$3+'Surv-rate CEA'!M289*'Unit cost and utilities'!$H$3+('Surv-rate CEA'!L288-'Surv-rate CEA'!L289)*'Unit cost and utilities'!$G$14</f>
        <v>46.225137134612019</v>
      </c>
      <c r="P291" s="12">
        <f t="shared" si="119"/>
        <v>28.469700181550444</v>
      </c>
      <c r="Q291" s="12">
        <f>O291-'Surv-rate CEA'!M289*'Unit cost and utilities'!$H$3-('Surv-rate CEA'!L288-'Surv-rate CEA'!L289)*'Unit cost and utilities'!$G$14</f>
        <v>45.370018338631965</v>
      </c>
      <c r="R291" s="12">
        <f t="shared" si="120"/>
        <v>27.943039207668079</v>
      </c>
      <c r="S291" s="12">
        <f>'Surv-rate CEA'!Q289*'Unit cost and utilities'!$H$11+'Surv-rate CEA'!P289*'Unit cost and utilities'!$H$11+('Surv-rate CEA'!O288-'Surv-rate CEA'!O289)*'Unit cost and utilities'!$G$14</f>
        <v>28.355514467110556</v>
      </c>
      <c r="T291" s="12">
        <f t="shared" si="121"/>
        <v>17.463939436705129</v>
      </c>
      <c r="U291" s="12">
        <f>S291-'Surv-rate CEA'!P289*'Unit cost and utilities'!$H$11-('Surv-rate CEA'!O288-'Surv-rate CEA'!O289)*'Unit cost and utilities'!$G$14</f>
        <v>0.15265958777083255</v>
      </c>
      <c r="V291" s="12">
        <f t="shared" si="122"/>
        <v>9.4021845322345213E-2</v>
      </c>
      <c r="W291" s="12">
        <f>'Surv-rate CEA'!T289*'Unit cost and utilities'!$H$4+'Surv-rate CEA'!S289*'Unit cost and utilities'!$H$4+('Surv-rate CEA'!R288-'Surv-rate CEA'!R289)*'Unit cost and utilities'!$G$14</f>
        <v>46.225137134612019</v>
      </c>
      <c r="X291" s="12">
        <f t="shared" si="123"/>
        <v>28.469700181550444</v>
      </c>
      <c r="Y291" s="12">
        <f>W291-'Surv-rate CEA'!S289*'Unit cost and utilities'!$H$4-('Surv-rate CEA'!R288-'Surv-rate CEA'!R289)*'Unit cost and utilities'!$G$14</f>
        <v>45.370018338631965</v>
      </c>
      <c r="Z291" s="12">
        <f t="shared" si="124"/>
        <v>27.943039207668079</v>
      </c>
      <c r="AA291" s="12">
        <f>'Surv-rate CEA'!W289*'Unit cost and utilities'!$H$6+'Surv-rate CEA'!V289*'Unit cost and utilities'!$H$6+('Surv-rate CEA'!U288-'Surv-rate CEA'!U289)*'Unit cost and utilities'!$G$14</f>
        <v>30.506064024762097</v>
      </c>
      <c r="AB291" s="12">
        <f t="shared" si="125"/>
        <v>18.788446078050743</v>
      </c>
      <c r="AC291" s="12">
        <f>AA291-'Surv-rate CEA'!V289*'Unit cost and utilities'!$H$6-('Surv-rate CEA'!U288-'Surv-rate CEA'!U289)*'Unit cost and utilities'!$G$14</f>
        <v>0.56681636090583964</v>
      </c>
      <c r="AD291" s="12">
        <f t="shared" si="126"/>
        <v>0.34909776051056352</v>
      </c>
      <c r="AE291" s="12">
        <f>'Surv-rate CEA'!Z289*'Unit cost and utilities'!$H$12+'Surv-rate CEA'!Y289*'Unit cost and utilities'!$H$12+('Surv-rate CEA'!X288-'Surv-rate CEA'!X289)*'Unit cost and utilities'!$G$14</f>
        <v>28.355514467110556</v>
      </c>
      <c r="AF291" s="12">
        <f t="shared" si="127"/>
        <v>17.463939436705129</v>
      </c>
      <c r="AG291" s="12">
        <f>AE291-'Surv-rate CEA'!Y289*'Unit cost and utilities'!$H$12-('Surv-rate CEA'!X288-'Surv-rate CEA'!X289)*'Unit cost and utilities'!$G$14</f>
        <v>0.15265958777083255</v>
      </c>
      <c r="AH291" s="12">
        <f t="shared" si="128"/>
        <v>9.4021845322345213E-2</v>
      </c>
      <c r="AI291" s="12">
        <f>'Surv-rate CEA'!AC289*'Unit cost and utilities'!$H$5+'Surv-rate CEA'!AB289*'Unit cost and utilities'!$H$5+('Surv-rate CEA'!AA288-'Surv-rate CEA'!AA289)*'Unit cost and utilities'!$G$14</f>
        <v>48.038272063492805</v>
      </c>
      <c r="AJ291" s="12">
        <f t="shared" si="129"/>
        <v>29.586395793801675</v>
      </c>
      <c r="AK291" s="12">
        <f>AI291-'Surv-rate CEA'!AB289*'Unit cost and utilities'!$H$5-('Surv-rate CEA'!AA288-'Surv-rate CEA'!AA289)*'Unit cost and utilities'!$G$14</f>
        <v>0.26652241047609437</v>
      </c>
      <c r="AL291" s="12">
        <f t="shared" si="130"/>
        <v>0.16414906668253007</v>
      </c>
      <c r="AM291" s="12">
        <f>'Surv-rate CEA'!AF289*'Unit cost and utilities'!$H$9+'Surv-rate CEA'!AE289*'Unit cost and utilities'!$H$9+('Surv-rate CEA'!AD288-'Surv-rate CEA'!AD289)*'Unit cost and utilities'!G298</f>
        <v>52.204798866010492</v>
      </c>
      <c r="AN291" s="12">
        <f t="shared" si="131"/>
        <v>32.152527042274563</v>
      </c>
      <c r="AO291" s="12">
        <f>AM291-'Surv-rate CEA'!AE289*'Unit cost and utilities'!$H$9-('Surv-rate CEA'!AD288-'Surv-rate CEA'!AD289)*'Unit cost and utilities'!G298</f>
        <v>0.42175623112527916</v>
      </c>
      <c r="AP291" s="12">
        <f t="shared" si="132"/>
        <v>0.25975636188749557</v>
      </c>
      <c r="AQ291" s="13">
        <f>'Surv-rate CEA'!AI289*'Unit cost and utilities'!$H$4+'Surv-rate CEA'!AH289*'Unit cost and utilities'!$H$4+('Surv-rate CEA'!AG288-'Surv-rate CEA'!AG289)*'Unit cost and utilities'!$G$14</f>
        <v>46.225137134612019</v>
      </c>
      <c r="AR291" s="12">
        <f t="shared" si="133"/>
        <v>28.469700181550444</v>
      </c>
      <c r="AS291" s="13">
        <f>AQ291-'Surv-rate CEA'!AH289*'Unit cost and utilities'!$H$4-('Surv-rate CEA'!AG288-'Surv-rate CEA'!AG289)*'Unit cost and utilities'!$G$14</f>
        <v>45.370018338631965</v>
      </c>
      <c r="AT291" s="12">
        <f t="shared" si="134"/>
        <v>27.943039207668079</v>
      </c>
      <c r="AU291" s="12">
        <f>'Surv-rate CEA'!AL289*'Unit cost and utilities'!$H$8+'Surv-rate CEA'!AK289*'Unit cost and utilities'!$H$8+('Surv-rate CEA'!AJ288-'Surv-rate CEA'!AJ289)*'Unit cost and utilities'!$G$14</f>
        <v>23.589899335710513</v>
      </c>
      <c r="AV291" s="12">
        <f t="shared" si="135"/>
        <v>14.528834375220532</v>
      </c>
      <c r="AW291" s="12">
        <f>AU291-'Surv-rate CEA'!AK289*'Unit cost and utilities'!$H$8-('Surv-rate CEA'!AJ288-'Surv-rate CEA'!AJ289)*'Unit cost and utilities'!$G$14</f>
        <v>0.65256415622955033</v>
      </c>
      <c r="AX291" s="12">
        <f t="shared" si="136"/>
        <v>0.40190915654787429</v>
      </c>
      <c r="AY291" s="12">
        <f>'Surv-rate CEA'!AO289*'Unit cost and utilities'!$H$5+'Surv-rate CEA'!AN289*'Unit cost and utilities'!$H$5+('Surv-rate CEA'!AM288-'Surv-rate CEA'!AM289)*'Unit cost and utilities'!$G$14</f>
        <v>48.038272063492805</v>
      </c>
      <c r="AZ291" s="12">
        <f t="shared" si="137"/>
        <v>29.586395793801675</v>
      </c>
      <c r="BA291" s="12">
        <f>AY291-'Surv-rate CEA'!AN289*'Unit cost and utilities'!$H$5-('Surv-rate CEA'!AM288-'Surv-rate CEA'!AM289)*'Unit cost and utilities'!$G$14</f>
        <v>0.26652241047609437</v>
      </c>
      <c r="BB291" s="12">
        <f t="shared" si="138"/>
        <v>0.16414906668253007</v>
      </c>
    </row>
    <row r="292" spans="1:54">
      <c r="A292" s="12">
        <v>287</v>
      </c>
      <c r="B292" s="12">
        <f t="shared" si="139"/>
        <v>16.454794520547946</v>
      </c>
      <c r="C292" s="12">
        <f>'Surv-rate CEA'!D290*'Unit cost and utilities'!$H$7+'Surv-rate CEA'!E290*'Unit cost and utilities'!$H$7+'Unit cost and utilities'!$G$14*('Surv-rate CEA'!C289-'Surv-rate CEA'!C290)</f>
        <v>31.961802719295193</v>
      </c>
      <c r="D292" s="12">
        <f t="shared" si="113"/>
        <v>19.651575390262153</v>
      </c>
      <c r="E292" s="12">
        <f>C292-'Surv-rate CEA'!E290*'Unit cost and utilities'!$H$7-'Unit cost and utilities'!$G$14*('Surv-rate CEA'!C289-'Surv-rate CEA'!C290)</f>
        <v>5.816254453356251E-2</v>
      </c>
      <c r="F292" s="12">
        <f t="shared" si="114"/>
        <v>3.5760987539691189E-2</v>
      </c>
      <c r="G292" s="12">
        <f>'Surv-rate CEA'!G290*'Unit cost and utilities'!$H$4+'Surv-rate CEA'!H290*'Unit cost and utilities'!$H$4+('Surv-rate CEA'!F289-'Surv-rate CEA'!F290)*'Unit cost and utilities'!$G$14</f>
        <v>45.873748534092897</v>
      </c>
      <c r="H292" s="12">
        <f t="shared" si="115"/>
        <v>28.205274767165378</v>
      </c>
      <c r="I292" s="12">
        <f>G292-'Surv-rate CEA'!H290*'Unit cost and utilities'!$H$4-('Surv-rate CEA'!F289-'Surv-rate CEA'!F290)*'Unit cost and utilities'!$G$14</f>
        <v>4.1417362512988776E-2</v>
      </c>
      <c r="J292" s="12">
        <f t="shared" si="116"/>
        <v>2.5465285204281009E-2</v>
      </c>
      <c r="K292" s="12">
        <f>'Surv-rate CEA'!K290*'Unit cost and utilities'!$H$10+'Surv-rate CEA'!J290*'Unit cost and utilities'!$H$10+('Surv-rate CEA'!I289-'Surv-rate CEA'!I290)*'Unit cost and utilities'!$G$14</f>
        <v>28.150161568035337</v>
      </c>
      <c r="L292" s="12">
        <f t="shared" si="117"/>
        <v>17.30800440640807</v>
      </c>
      <c r="M292" s="12">
        <f>K292-'Surv-rate CEA'!J290*'Unit cost and utilities'!$H$10-('Surv-rate CEA'!I289-'Surv-rate CEA'!I290)*'Unit cost and utilities'!$G$14</f>
        <v>0.15005283340103426</v>
      </c>
      <c r="N292" s="12">
        <f t="shared" si="118"/>
        <v>9.2259331990767524E-2</v>
      </c>
      <c r="O292" s="12">
        <f>'Surv-rate CEA'!N290*'Unit cost and utilities'!$H$3+'Surv-rate CEA'!M290*'Unit cost and utilities'!$H$3+('Surv-rate CEA'!L289-'Surv-rate CEA'!L290)*'Unit cost and utilities'!$G$14</f>
        <v>45.873748534092897</v>
      </c>
      <c r="P292" s="12">
        <f t="shared" si="119"/>
        <v>28.205274767165378</v>
      </c>
      <c r="Q292" s="12">
        <f>O292-'Surv-rate CEA'!M290*'Unit cost and utilities'!$H$3-('Surv-rate CEA'!L289-'Surv-rate CEA'!L290)*'Unit cost and utilities'!$G$14</f>
        <v>45.027670453673537</v>
      </c>
      <c r="R292" s="12">
        <f t="shared" si="120"/>
        <v>27.685067339272962</v>
      </c>
      <c r="S292" s="12">
        <f>'Surv-rate CEA'!Q290*'Unit cost and utilities'!$H$11+'Surv-rate CEA'!P290*'Unit cost and utilities'!$H$11+('Surv-rate CEA'!O289-'Surv-rate CEA'!O290)*'Unit cost and utilities'!$G$14</f>
        <v>28.150161568035337</v>
      </c>
      <c r="T292" s="12">
        <f t="shared" si="121"/>
        <v>17.30800440640807</v>
      </c>
      <c r="U292" s="12">
        <f>S292-'Surv-rate CEA'!P290*'Unit cost and utilities'!$H$11-('Surv-rate CEA'!O289-'Surv-rate CEA'!O290)*'Unit cost and utilities'!$G$14</f>
        <v>0.15005283340103426</v>
      </c>
      <c r="V292" s="12">
        <f t="shared" si="122"/>
        <v>9.2259331990767524E-2</v>
      </c>
      <c r="W292" s="12">
        <f>'Surv-rate CEA'!T290*'Unit cost and utilities'!$H$4+'Surv-rate CEA'!S290*'Unit cost and utilities'!$H$4+('Surv-rate CEA'!R289-'Surv-rate CEA'!R290)*'Unit cost and utilities'!$G$14</f>
        <v>45.873748534092897</v>
      </c>
      <c r="X292" s="12">
        <f t="shared" si="123"/>
        <v>28.205274767165378</v>
      </c>
      <c r="Y292" s="12">
        <f>W292-'Surv-rate CEA'!S290*'Unit cost and utilities'!$H$4-('Surv-rate CEA'!R289-'Surv-rate CEA'!R290)*'Unit cost and utilities'!$G$14</f>
        <v>45.027670453673537</v>
      </c>
      <c r="Z292" s="12">
        <f t="shared" si="124"/>
        <v>27.685067339272962</v>
      </c>
      <c r="AA292" s="12">
        <f>'Surv-rate CEA'!W290*'Unit cost and utilities'!$H$6+'Surv-rate CEA'!V290*'Unit cost and utilities'!$H$6+('Surv-rate CEA'!U289-'Surv-rate CEA'!U290)*'Unit cost and utilities'!$G$14</f>
        <v>30.287402043846406</v>
      </c>
      <c r="AB292" s="12">
        <f t="shared" si="125"/>
        <v>18.622077417445261</v>
      </c>
      <c r="AC292" s="12">
        <f>AA292-'Surv-rate CEA'!V290*'Unit cost and utilities'!$H$6-('Surv-rate CEA'!U289-'Surv-rate CEA'!U290)*'Unit cost and utilities'!$G$14</f>
        <v>0.55800781089680163</v>
      </c>
      <c r="AD292" s="12">
        <f t="shared" si="126"/>
        <v>0.34308867558254719</v>
      </c>
      <c r="AE292" s="12">
        <f>'Surv-rate CEA'!Z290*'Unit cost and utilities'!$H$12+'Surv-rate CEA'!Y290*'Unit cost and utilities'!$H$12+('Surv-rate CEA'!X289-'Surv-rate CEA'!X290)*'Unit cost and utilities'!$G$14</f>
        <v>28.150161568035337</v>
      </c>
      <c r="AF292" s="12">
        <f t="shared" si="127"/>
        <v>17.30800440640807</v>
      </c>
      <c r="AG292" s="12">
        <f>AE292-'Surv-rate CEA'!Y290*'Unit cost and utilities'!$H$12-('Surv-rate CEA'!X289-'Surv-rate CEA'!X290)*'Unit cost and utilities'!$G$14</f>
        <v>0.15005283340103426</v>
      </c>
      <c r="AH292" s="12">
        <f t="shared" si="128"/>
        <v>9.2259331990767524E-2</v>
      </c>
      <c r="AI292" s="12">
        <f>'Surv-rate CEA'!AC290*'Unit cost and utilities'!$H$5+'Surv-rate CEA'!AB290*'Unit cost and utilities'!$H$5+('Surv-rate CEA'!AA289-'Surv-rate CEA'!AA290)*'Unit cost and utilities'!$G$14</f>
        <v>47.675562064072381</v>
      </c>
      <c r="AJ292" s="12">
        <f t="shared" si="129"/>
        <v>29.313111979432826</v>
      </c>
      <c r="AK292" s="12">
        <f>AI292-'Surv-rate CEA'!AB290*'Unit cost and utilities'!$H$5-('Surv-rate CEA'!AA289-'Surv-rate CEA'!AA290)*'Unit cost and utilities'!$G$14</f>
        <v>0.2618581660985797</v>
      </c>
      <c r="AL292" s="12">
        <f t="shared" si="130"/>
        <v>0.16100235452412251</v>
      </c>
      <c r="AM292" s="12">
        <f>'Surv-rate CEA'!AF290*'Unit cost and utilities'!$H$9+'Surv-rate CEA'!AE290*'Unit cost and utilities'!$H$9+('Surv-rate CEA'!AD289-'Surv-rate CEA'!AD290)*'Unit cost and utilities'!G299</f>
        <v>51.867315273031991</v>
      </c>
      <c r="AN292" s="12">
        <f t="shared" si="131"/>
        <v>31.890393208739518</v>
      </c>
      <c r="AO292" s="12">
        <f>AM292-'Surv-rate CEA'!AE290*'Unit cost and utilities'!$H$9-('Surv-rate CEA'!AD289-'Surv-rate CEA'!AD290)*'Unit cost and utilities'!G299</f>
        <v>0.41505260221451579</v>
      </c>
      <c r="AP292" s="12">
        <f t="shared" si="132"/>
        <v>0.25519328728035234</v>
      </c>
      <c r="AQ292" s="13">
        <f>'Surv-rate CEA'!AI290*'Unit cost and utilities'!$H$4+'Surv-rate CEA'!AH290*'Unit cost and utilities'!$H$4+('Surv-rate CEA'!AG289-'Surv-rate CEA'!AG290)*'Unit cost and utilities'!$G$14</f>
        <v>45.873748534092897</v>
      </c>
      <c r="AR292" s="12">
        <f t="shared" si="133"/>
        <v>28.205274767165378</v>
      </c>
      <c r="AS292" s="13">
        <f>AQ292-'Surv-rate CEA'!AH290*'Unit cost and utilities'!$H$4-('Surv-rate CEA'!AG289-'Surv-rate CEA'!AG290)*'Unit cost and utilities'!$G$14</f>
        <v>45.027670453673537</v>
      </c>
      <c r="AT292" s="12">
        <f t="shared" si="134"/>
        <v>27.685067339272962</v>
      </c>
      <c r="AU292" s="12">
        <f>'Surv-rate CEA'!AL290*'Unit cost and utilities'!$H$8+'Surv-rate CEA'!AK290*'Unit cost and utilities'!$H$8+('Surv-rate CEA'!AJ289-'Surv-rate CEA'!AJ290)*'Unit cost and utilities'!$G$14</f>
        <v>23.414720941199512</v>
      </c>
      <c r="AV292" s="12">
        <f t="shared" si="135"/>
        <v>14.396439332883752</v>
      </c>
      <c r="AW292" s="12">
        <f>AU292-'Surv-rate CEA'!AK290*'Unit cost and utilities'!$H$8-('Surv-rate CEA'!AJ289-'Surv-rate CEA'!AJ290)*'Unit cost and utilities'!$G$14</f>
        <v>0.64253438472644819</v>
      </c>
      <c r="AX292" s="12">
        <f t="shared" si="136"/>
        <v>0.39505947186967505</v>
      </c>
      <c r="AY292" s="12">
        <f>'Surv-rate CEA'!AO290*'Unit cost and utilities'!$H$5+'Surv-rate CEA'!AN290*'Unit cost and utilities'!$H$5+('Surv-rate CEA'!AM289-'Surv-rate CEA'!AM290)*'Unit cost and utilities'!$G$14</f>
        <v>47.675562064072381</v>
      </c>
      <c r="AZ292" s="12">
        <f t="shared" si="137"/>
        <v>29.313111979432826</v>
      </c>
      <c r="BA292" s="12">
        <f>AY292-'Surv-rate CEA'!AN290*'Unit cost and utilities'!$H$5-('Surv-rate CEA'!AM289-'Surv-rate CEA'!AM290)*'Unit cost and utilities'!$G$14</f>
        <v>0.2618581660985797</v>
      </c>
      <c r="BB292" s="12">
        <f t="shared" si="138"/>
        <v>0.16100235452412251</v>
      </c>
    </row>
    <row r="293" spans="1:54">
      <c r="A293" s="12">
        <v>288</v>
      </c>
      <c r="B293" s="12">
        <f t="shared" si="139"/>
        <v>16.512328767123286</v>
      </c>
      <c r="C293" s="12">
        <f>'Surv-rate CEA'!D291*'Unit cost and utilities'!$H$7+'Surv-rate CEA'!E291*'Unit cost and utilities'!$H$7+'Unit cost and utilities'!$G$14*('Surv-rate CEA'!C290-'Surv-rate CEA'!C291)</f>
        <v>31.735039131127607</v>
      </c>
      <c r="D293" s="12">
        <f t="shared" si="113"/>
        <v>19.478995773981914</v>
      </c>
      <c r="E293" s="12">
        <f>C293-'Surv-rate CEA'!E291*'Unit cost and utilities'!$H$7-'Unit cost and utilities'!$G$14*('Surv-rate CEA'!C290-'Surv-rate CEA'!C291)</f>
        <v>5.7110496892468277E-2</v>
      </c>
      <c r="F293" s="12">
        <f t="shared" si="114"/>
        <v>3.5054474740736488E-2</v>
      </c>
      <c r="G293" s="12">
        <f>'Surv-rate CEA'!G291*'Unit cost and utilities'!$H$4+'Surv-rate CEA'!H291*'Unit cost and utilities'!$H$4+('Surv-rate CEA'!F290-'Surv-rate CEA'!F291)*'Unit cost and utilities'!$G$14</f>
        <v>45.52592440895917</v>
      </c>
      <c r="H293" s="12">
        <f t="shared" si="115"/>
        <v>27.943853653512921</v>
      </c>
      <c r="I293" s="12">
        <f>G293-'Surv-rate CEA'!H291*'Unit cost and utilities'!$H$4-('Surv-rate CEA'!F290-'Surv-rate CEA'!F291)*'Unit cost and utilities'!$G$14</f>
        <v>4.0611328276291769E-2</v>
      </c>
      <c r="J293" s="12">
        <f t="shared" si="116"/>
        <v>2.4927270094138729E-2</v>
      </c>
      <c r="K293" s="12">
        <f>'Surv-rate CEA'!K291*'Unit cost and utilities'!$H$10+'Surv-rate CEA'!J291*'Unit cost and utilities'!$H$10+('Surv-rate CEA'!I290-'Surv-rate CEA'!I291)*'Unit cost and utilities'!$G$14</f>
        <v>27.946813263608892</v>
      </c>
      <c r="L293" s="12">
        <f t="shared" si="117"/>
        <v>17.15377930396636</v>
      </c>
      <c r="M293" s="12">
        <f>K293-'Surv-rate CEA'!J291*'Unit cost and utilities'!$H$10-('Surv-rate CEA'!I290-'Surv-rate CEA'!I291)*'Unit cost and utilities'!$G$14</f>
        <v>0.14749653709751587</v>
      </c>
      <c r="N293" s="12">
        <f t="shared" si="118"/>
        <v>9.0533508117889364E-2</v>
      </c>
      <c r="O293" s="12">
        <f>'Surv-rate CEA'!N291*'Unit cost and utilities'!$H$3+'Surv-rate CEA'!M291*'Unit cost and utilities'!$H$3+('Surv-rate CEA'!L290-'Surv-rate CEA'!L291)*'Unit cost and utilities'!$G$14</f>
        <v>45.52592440895917</v>
      </c>
      <c r="P293" s="12">
        <f t="shared" si="119"/>
        <v>27.943853653512921</v>
      </c>
      <c r="Q293" s="12">
        <f>O293-'Surv-rate CEA'!M291*'Unit cost and utilities'!$H$3-('Surv-rate CEA'!L290-'Surv-rate CEA'!L291)*'Unit cost and utilities'!$G$14</f>
        <v>44.688764002838596</v>
      </c>
      <c r="R293" s="12">
        <f t="shared" si="120"/>
        <v>27.430003837680403</v>
      </c>
      <c r="S293" s="12">
        <f>'Surv-rate CEA'!Q291*'Unit cost and utilities'!$H$11+'Surv-rate CEA'!P291*'Unit cost and utilities'!$H$11+('Surv-rate CEA'!O290-'Surv-rate CEA'!O291)*'Unit cost and utilities'!$G$14</f>
        <v>27.946813263608892</v>
      </c>
      <c r="T293" s="12">
        <f t="shared" si="121"/>
        <v>17.15377930396636</v>
      </c>
      <c r="U293" s="12">
        <f>S293-'Surv-rate CEA'!P291*'Unit cost and utilities'!$H$11-('Surv-rate CEA'!O290-'Surv-rate CEA'!O291)*'Unit cost and utilities'!$G$14</f>
        <v>0.14749653709751587</v>
      </c>
      <c r="V293" s="12">
        <f t="shared" si="122"/>
        <v>9.0533508117889364E-2</v>
      </c>
      <c r="W293" s="12">
        <f>'Surv-rate CEA'!T291*'Unit cost and utilities'!$H$4+'Surv-rate CEA'!S291*'Unit cost and utilities'!$H$4+('Surv-rate CEA'!R290-'Surv-rate CEA'!R291)*'Unit cost and utilities'!$G$14</f>
        <v>45.52592440895917</v>
      </c>
      <c r="X293" s="12">
        <f t="shared" si="123"/>
        <v>27.943853653512921</v>
      </c>
      <c r="Y293" s="12">
        <f>W293-'Surv-rate CEA'!S291*'Unit cost and utilities'!$H$4-('Surv-rate CEA'!R290-'Surv-rate CEA'!R291)*'Unit cost and utilities'!$G$14</f>
        <v>44.688764002838596</v>
      </c>
      <c r="Z293" s="12">
        <f t="shared" si="124"/>
        <v>27.430003837680403</v>
      </c>
      <c r="AA293" s="12">
        <f>'Surv-rate CEA'!W291*'Unit cost and utilities'!$H$6+'Surv-rate CEA'!V291*'Unit cost and utilities'!$H$6+('Surv-rate CEA'!U290-'Surv-rate CEA'!U291)*'Unit cost and utilities'!$G$14</f>
        <v>30.070856369890137</v>
      </c>
      <c r="AB293" s="12">
        <f t="shared" si="125"/>
        <v>18.45751888720908</v>
      </c>
      <c r="AC293" s="12">
        <f>AA293-'Surv-rate CEA'!V291*'Unit cost and utilities'!$H$6-('Surv-rate CEA'!U290-'Surv-rate CEA'!U291)*'Unit cost and utilities'!$G$14</f>
        <v>0.54935569278316843</v>
      </c>
      <c r="AD293" s="12">
        <f t="shared" si="126"/>
        <v>0.33719502200456308</v>
      </c>
      <c r="AE293" s="12">
        <f>'Surv-rate CEA'!Z291*'Unit cost and utilities'!$H$12+'Surv-rate CEA'!Y291*'Unit cost and utilities'!$H$12+('Surv-rate CEA'!X290-'Surv-rate CEA'!X291)*'Unit cost and utilities'!$G$14</f>
        <v>27.946813263608892</v>
      </c>
      <c r="AF293" s="12">
        <f t="shared" si="127"/>
        <v>17.15377930396636</v>
      </c>
      <c r="AG293" s="12">
        <f>AE293-'Surv-rate CEA'!Y291*'Unit cost and utilities'!$H$12-('Surv-rate CEA'!X290-'Surv-rate CEA'!X291)*'Unit cost and utilities'!$G$14</f>
        <v>0.14749653709751587</v>
      </c>
      <c r="AH293" s="12">
        <f t="shared" si="128"/>
        <v>9.0533508117889364E-2</v>
      </c>
      <c r="AI293" s="12">
        <f>'Surv-rate CEA'!AC291*'Unit cost and utilities'!$H$5+'Surv-rate CEA'!AB291*'Unit cost and utilities'!$H$5+('Surv-rate CEA'!AA290-'Surv-rate CEA'!AA291)*'Unit cost and utilities'!$G$14</f>
        <v>47.316510837909291</v>
      </c>
      <c r="AJ293" s="12">
        <f t="shared" si="129"/>
        <v>29.042917226062844</v>
      </c>
      <c r="AK293" s="12">
        <f>AI293-'Surv-rate CEA'!AB291*'Unit cost and utilities'!$H$5-('Surv-rate CEA'!AA290-'Surv-rate CEA'!AA291)*'Unit cost and utilities'!$G$14</f>
        <v>0.25728625884922307</v>
      </c>
      <c r="AL293" s="12">
        <f t="shared" si="130"/>
        <v>0.15792253881016588</v>
      </c>
      <c r="AM293" s="12">
        <f>'Surv-rate CEA'!AF291*'Unit cost and utilities'!$H$9+'Surv-rate CEA'!AE291*'Unit cost and utilities'!$H$9+('Surv-rate CEA'!AD290-'Surv-rate CEA'!AD291)*'Unit cost and utilities'!G300</f>
        <v>51.532819562260386</v>
      </c>
      <c r="AN293" s="12">
        <f t="shared" si="131"/>
        <v>31.630891341490376</v>
      </c>
      <c r="AO293" s="12">
        <f>AM293-'Surv-rate CEA'!AE291*'Unit cost and utilities'!$H$9-('Surv-rate CEA'!AD290-'Surv-rate CEA'!AD291)*'Unit cost and utilities'!G300</f>
        <v>0.40847050125289996</v>
      </c>
      <c r="AP293" s="12">
        <f t="shared" si="132"/>
        <v>0.25071956378642724</v>
      </c>
      <c r="AQ293" s="13">
        <f>'Surv-rate CEA'!AI291*'Unit cost and utilities'!$H$4+'Surv-rate CEA'!AH291*'Unit cost and utilities'!$H$4+('Surv-rate CEA'!AG290-'Surv-rate CEA'!AG291)*'Unit cost and utilities'!$G$14</f>
        <v>45.52592440895917</v>
      </c>
      <c r="AR293" s="12">
        <f t="shared" si="133"/>
        <v>27.943853653512921</v>
      </c>
      <c r="AS293" s="13">
        <f>AQ293-'Surv-rate CEA'!AH291*'Unit cost and utilities'!$H$4-('Surv-rate CEA'!AG290-'Surv-rate CEA'!AG291)*'Unit cost and utilities'!$G$14</f>
        <v>44.688764002838596</v>
      </c>
      <c r="AT293" s="12">
        <f t="shared" si="134"/>
        <v>27.430003837680403</v>
      </c>
      <c r="AU293" s="12">
        <f>'Surv-rate CEA'!AL291*'Unit cost and utilities'!$H$8+'Surv-rate CEA'!AK291*'Unit cost and utilities'!$H$8+('Surv-rate CEA'!AJ290-'Surv-rate CEA'!AJ291)*'Unit cost and utilities'!$G$14</f>
        <v>23.241288597156625</v>
      </c>
      <c r="AV293" s="12">
        <f t="shared" si="135"/>
        <v>14.265523999995837</v>
      </c>
      <c r="AW293" s="12">
        <f>AU293-'Surv-rate CEA'!AK291*'Unit cost and utilities'!$H$8-('Surv-rate CEA'!AJ290-'Surv-rate CEA'!AJ291)*'Unit cost and utilities'!$G$14</f>
        <v>0.63268094480863502</v>
      </c>
      <c r="AX293" s="12">
        <f t="shared" si="136"/>
        <v>0.38834013719926963</v>
      </c>
      <c r="AY293" s="12">
        <f>'Surv-rate CEA'!AO291*'Unit cost and utilities'!$H$5+'Surv-rate CEA'!AN291*'Unit cost and utilities'!$H$5+('Surv-rate CEA'!AM290-'Surv-rate CEA'!AM291)*'Unit cost and utilities'!$G$14</f>
        <v>47.316510837909291</v>
      </c>
      <c r="AZ293" s="12">
        <f t="shared" si="137"/>
        <v>29.042917226062844</v>
      </c>
      <c r="BA293" s="12">
        <f>AY293-'Surv-rate CEA'!AN291*'Unit cost and utilities'!$H$5-('Surv-rate CEA'!AM290-'Surv-rate CEA'!AM291)*'Unit cost and utilities'!$G$14</f>
        <v>0.25728625884922307</v>
      </c>
      <c r="BB293" s="12">
        <f t="shared" si="138"/>
        <v>0.15792253881016588</v>
      </c>
    </row>
    <row r="294" spans="1:54">
      <c r="A294" s="12">
        <v>289</v>
      </c>
      <c r="B294" s="12">
        <f t="shared" si="139"/>
        <v>16.56986301369863</v>
      </c>
      <c r="C294" s="12">
        <f>'Surv-rate CEA'!D292*'Unit cost and utilities'!$H$7+'Surv-rate CEA'!E292*'Unit cost and utilities'!$H$7+'Unit cost and utilities'!$G$14*('Surv-rate CEA'!C291-'Surv-rate CEA'!C292)</f>
        <v>31.51045038660143</v>
      </c>
      <c r="D294" s="12">
        <f t="shared" si="113"/>
        <v>19.308278564841714</v>
      </c>
      <c r="E294" s="12">
        <f>C294-'Surv-rate CEA'!E292*'Unit cost and utilities'!$H$7-'Unit cost and utilities'!$G$14*('Surv-rate CEA'!C291-'Surv-rate CEA'!C292)</f>
        <v>5.6079909716352461E-2</v>
      </c>
      <c r="F294" s="12">
        <f t="shared" si="114"/>
        <v>3.4363409770713005E-2</v>
      </c>
      <c r="G294" s="12">
        <f>'Surv-rate CEA'!G292*'Unit cost and utilities'!$H$4+'Surv-rate CEA'!H292*'Unit cost and utilities'!$H$4+('Surv-rate CEA'!F291-'Surv-rate CEA'!F292)*'Unit cost and utilities'!$G$14</f>
        <v>45.181619033306923</v>
      </c>
      <c r="H294" s="12">
        <f t="shared" si="115"/>
        <v>27.685395657708188</v>
      </c>
      <c r="I294" s="12">
        <f>G294-'Surv-rate CEA'!H292*'Unit cost and utilities'!$H$4-('Surv-rate CEA'!F291-'Surv-rate CEA'!F292)*'Unit cost and utilities'!$G$14</f>
        <v>3.9822876676112173E-2</v>
      </c>
      <c r="J294" s="12">
        <f t="shared" si="116"/>
        <v>2.4401783747358331E-2</v>
      </c>
      <c r="K294" s="12">
        <f>'Surv-rate CEA'!K292*'Unit cost and utilities'!$H$10+'Surv-rate CEA'!J292*'Unit cost and utilities'!$H$10+('Surv-rate CEA'!I291-'Surv-rate CEA'!I292)*'Unit cost and utilities'!$G$14</f>
        <v>27.745444630428047</v>
      </c>
      <c r="L294" s="12">
        <f t="shared" si="117"/>
        <v>17.001241405850831</v>
      </c>
      <c r="M294" s="12">
        <f>K294-'Surv-rate CEA'!J292*'Unit cost and utilities'!$H$10-('Surv-rate CEA'!I291-'Surv-rate CEA'!I292)*'Unit cost and utilities'!$G$14</f>
        <v>0.14498960293010899</v>
      </c>
      <c r="N294" s="12">
        <f t="shared" si="118"/>
        <v>8.8843529941124266E-2</v>
      </c>
      <c r="O294" s="12">
        <f>'Surv-rate CEA'!N292*'Unit cost and utilities'!$H$3+'Surv-rate CEA'!M292*'Unit cost and utilities'!$H$3+('Surv-rate CEA'!L291-'Surv-rate CEA'!L292)*'Unit cost and utilities'!$G$14</f>
        <v>45.181619033306923</v>
      </c>
      <c r="P294" s="12">
        <f t="shared" si="119"/>
        <v>27.685395657708188</v>
      </c>
      <c r="Q294" s="12">
        <f>O294-'Surv-rate CEA'!M292*'Unit cost and utilities'!$H$3-('Surv-rate CEA'!L291-'Surv-rate CEA'!L292)*'Unit cost and utilities'!$G$14</f>
        <v>44.353255331221874</v>
      </c>
      <c r="R294" s="12">
        <f t="shared" si="120"/>
        <v>27.177809224742997</v>
      </c>
      <c r="S294" s="12">
        <f>'Surv-rate CEA'!Q292*'Unit cost and utilities'!$H$11+'Surv-rate CEA'!P292*'Unit cost and utilities'!$H$11+('Surv-rate CEA'!O291-'Surv-rate CEA'!O292)*'Unit cost and utilities'!$G$14</f>
        <v>27.745444630428047</v>
      </c>
      <c r="T294" s="12">
        <f t="shared" si="121"/>
        <v>17.001241405850831</v>
      </c>
      <c r="U294" s="12">
        <f>S294-'Surv-rate CEA'!P292*'Unit cost and utilities'!$H$11-('Surv-rate CEA'!O291-'Surv-rate CEA'!O292)*'Unit cost and utilities'!$G$14</f>
        <v>0.14498960293010899</v>
      </c>
      <c r="V294" s="12">
        <f t="shared" si="122"/>
        <v>8.8843529941124266E-2</v>
      </c>
      <c r="W294" s="12">
        <f>'Surv-rate CEA'!T292*'Unit cost and utilities'!$H$4+'Surv-rate CEA'!S292*'Unit cost and utilities'!$H$4+('Surv-rate CEA'!R291-'Surv-rate CEA'!R292)*'Unit cost and utilities'!$G$14</f>
        <v>45.181619033306923</v>
      </c>
      <c r="X294" s="12">
        <f t="shared" si="123"/>
        <v>27.685395657708188</v>
      </c>
      <c r="Y294" s="12">
        <f>W294-'Surv-rate CEA'!S292*'Unit cost and utilities'!$H$4-('Surv-rate CEA'!R291-'Surv-rate CEA'!R292)*'Unit cost and utilities'!$G$14</f>
        <v>44.353255331221874</v>
      </c>
      <c r="Z294" s="12">
        <f t="shared" si="124"/>
        <v>27.177809224742997</v>
      </c>
      <c r="AA294" s="12">
        <f>'Surv-rate CEA'!W292*'Unit cost and utilities'!$H$6+'Surv-rate CEA'!V292*'Unit cost and utilities'!$H$6+('Surv-rate CEA'!U291-'Surv-rate CEA'!U292)*'Unit cost and utilities'!$G$14</f>
        <v>29.856400882488252</v>
      </c>
      <c r="AB294" s="12">
        <f t="shared" si="125"/>
        <v>18.294746603425022</v>
      </c>
      <c r="AC294" s="12">
        <f>AA294-'Surv-rate CEA'!V292*'Unit cost and utilities'!$H$6-('Surv-rate CEA'!U291-'Surv-rate CEA'!U292)*'Unit cost and utilities'!$G$14</f>
        <v>0.54085686741751871</v>
      </c>
      <c r="AD294" s="12">
        <f t="shared" si="126"/>
        <v>0.33141433815384602</v>
      </c>
      <c r="AE294" s="12">
        <f>'Surv-rate CEA'!Z292*'Unit cost and utilities'!$H$12+'Surv-rate CEA'!Y292*'Unit cost and utilities'!$H$12+('Surv-rate CEA'!X291-'Surv-rate CEA'!X292)*'Unit cost and utilities'!$G$14</f>
        <v>27.745444630428047</v>
      </c>
      <c r="AF294" s="12">
        <f t="shared" si="127"/>
        <v>17.001241405850831</v>
      </c>
      <c r="AG294" s="12">
        <f>AE294-'Surv-rate CEA'!Y292*'Unit cost and utilities'!$H$12-('Surv-rate CEA'!X291-'Surv-rate CEA'!X292)*'Unit cost and utilities'!$G$14</f>
        <v>0.14498960293010899</v>
      </c>
      <c r="AH294" s="12">
        <f t="shared" si="128"/>
        <v>8.8843529941124266E-2</v>
      </c>
      <c r="AI294" s="12">
        <f>'Surv-rate CEA'!AC292*'Unit cost and utilities'!$H$5+'Surv-rate CEA'!AB292*'Unit cost and utilities'!$H$5+('Surv-rate CEA'!AA291-'Surv-rate CEA'!AA292)*'Unit cost and utilities'!$G$14</f>
        <v>46.961071672509981</v>
      </c>
      <c r="AJ294" s="12">
        <f t="shared" si="129"/>
        <v>28.775769385444079</v>
      </c>
      <c r="AK294" s="12">
        <f>AI294-'Surv-rate CEA'!AB292*'Unit cost and utilities'!$H$5-('Surv-rate CEA'!AA291-'Surv-rate CEA'!AA292)*'Unit cost and utilities'!$G$14</f>
        <v>0.25280464132651803</v>
      </c>
      <c r="AL294" s="12">
        <f t="shared" si="130"/>
        <v>0.154908050419135</v>
      </c>
      <c r="AM294" s="12">
        <f>'Surv-rate CEA'!AF292*'Unit cost and utilities'!$H$9+'Surv-rate CEA'!AE292*'Unit cost and utilities'!$H$9+('Surv-rate CEA'!AD291-'Surv-rate CEA'!AD292)*'Unit cost and utilities'!G301</f>
        <v>51.201277654173744</v>
      </c>
      <c r="AN294" s="12">
        <f t="shared" si="131"/>
        <v>31.373989254147844</v>
      </c>
      <c r="AO294" s="12">
        <f>AM294-'Surv-rate CEA'!AE292*'Unit cost and utilities'!$H$9-('Surv-rate CEA'!AD291-'Surv-rate CEA'!AD292)*'Unit cost and utilities'!G301</f>
        <v>0.4020074429406435</v>
      </c>
      <c r="AP294" s="12">
        <f t="shared" si="132"/>
        <v>0.24633325129297959</v>
      </c>
      <c r="AQ294" s="13">
        <f>'Surv-rate CEA'!AI292*'Unit cost and utilities'!$H$4+'Surv-rate CEA'!AH292*'Unit cost and utilities'!$H$4+('Surv-rate CEA'!AG291-'Surv-rate CEA'!AG292)*'Unit cost and utilities'!$G$14</f>
        <v>45.181619033306923</v>
      </c>
      <c r="AR294" s="12">
        <f t="shared" si="133"/>
        <v>27.685395657708188</v>
      </c>
      <c r="AS294" s="13">
        <f>AQ294-'Surv-rate CEA'!AH292*'Unit cost and utilities'!$H$4-('Surv-rate CEA'!AG291-'Surv-rate CEA'!AG292)*'Unit cost and utilities'!$G$14</f>
        <v>44.353255331221874</v>
      </c>
      <c r="AT294" s="12">
        <f t="shared" si="134"/>
        <v>27.177809224742997</v>
      </c>
      <c r="AU294" s="12">
        <f>'Surv-rate CEA'!AL292*'Unit cost and utilities'!$H$8+'Surv-rate CEA'!AK292*'Unit cost and utilities'!$H$8+('Surv-rate CEA'!AJ291-'Surv-rate CEA'!AJ292)*'Unit cost and utilities'!$G$14</f>
        <v>23.069580204733089</v>
      </c>
      <c r="AV294" s="12">
        <f t="shared" si="135"/>
        <v>14.136068367856391</v>
      </c>
      <c r="AW294" s="12">
        <f>AU294-'Surv-rate CEA'!AK292*'Unit cost and utilities'!$H$8-('Surv-rate CEA'!AJ291-'Surv-rate CEA'!AJ292)*'Unit cost and utilities'!$G$14</f>
        <v>0.62300033063802673</v>
      </c>
      <c r="AX294" s="12">
        <f t="shared" si="136"/>
        <v>0.38174839719404313</v>
      </c>
      <c r="AY294" s="12">
        <f>'Surv-rate CEA'!AO292*'Unit cost and utilities'!$H$5+'Surv-rate CEA'!AN292*'Unit cost and utilities'!$H$5+('Surv-rate CEA'!AM291-'Surv-rate CEA'!AM292)*'Unit cost and utilities'!$G$14</f>
        <v>46.961071672509981</v>
      </c>
      <c r="AZ294" s="12">
        <f t="shared" si="137"/>
        <v>28.775769385444079</v>
      </c>
      <c r="BA294" s="12">
        <f>AY294-'Surv-rate CEA'!AN292*'Unit cost and utilities'!$H$5-('Surv-rate CEA'!AM291-'Surv-rate CEA'!AM292)*'Unit cost and utilities'!$G$14</f>
        <v>0.25280464132651803</v>
      </c>
      <c r="BB294" s="12">
        <f t="shared" si="138"/>
        <v>0.154908050419135</v>
      </c>
    </row>
    <row r="295" spans="1:54">
      <c r="A295" s="12">
        <v>290</v>
      </c>
      <c r="B295" s="12">
        <f t="shared" si="139"/>
        <v>16.627397260273973</v>
      </c>
      <c r="C295" s="12">
        <f>'Surv-rate CEA'!D293*'Unit cost and utilities'!$H$7+'Surv-rate CEA'!E293*'Unit cost and utilities'!$H$7+'Unit cost and utilities'!$G$14*('Surv-rate CEA'!C292-'Surv-rate CEA'!C293)</f>
        <v>31.288009864154006</v>
      </c>
      <c r="D295" s="12">
        <f t="shared" si="113"/>
        <v>19.139399382632241</v>
      </c>
      <c r="E295" s="12">
        <f>C295-'Surv-rate CEA'!E293*'Unit cost and utilities'!$H$7-'Unit cost and utilities'!$G$14*('Surv-rate CEA'!C292-'Surv-rate CEA'!C293)</f>
        <v>5.5070294004097686E-2</v>
      </c>
      <c r="F295" s="12">
        <f t="shared" si="114"/>
        <v>3.3687420696928455E-2</v>
      </c>
      <c r="G295" s="12">
        <f>'Surv-rate CEA'!G293*'Unit cost and utilities'!$H$4+'Surv-rate CEA'!H293*'Unit cost and utilities'!$H$4+('Surv-rate CEA'!F292-'Surv-rate CEA'!F293)*'Unit cost and utilities'!$G$14</f>
        <v>44.840787394954013</v>
      </c>
      <c r="H295" s="12">
        <f t="shared" si="115"/>
        <v>27.429860266279739</v>
      </c>
      <c r="I295" s="12">
        <f>G295-'Surv-rate CEA'!H293*'Unit cost and utilities'!$H$4-('Surv-rate CEA'!F292-'Surv-rate CEA'!F293)*'Unit cost and utilities'!$G$14</f>
        <v>3.9051581564286675E-2</v>
      </c>
      <c r="J295" s="12">
        <f t="shared" si="116"/>
        <v>2.3888506150678133E-2</v>
      </c>
      <c r="K295" s="12">
        <f>'Surv-rate CEA'!K293*'Unit cost and utilities'!$H$10+'Surv-rate CEA'!J293*'Unit cost and utilities'!$H$10+('Surv-rate CEA'!I292-'Surv-rate CEA'!I293)*'Unit cost and utilities'!$G$14</f>
        <v>27.546031124086223</v>
      </c>
      <c r="L295" s="12">
        <f t="shared" si="117"/>
        <v>16.850368348110329</v>
      </c>
      <c r="M295" s="12">
        <f>K295-'Surv-rate CEA'!J293*'Unit cost and utilities'!$H$10-('Surv-rate CEA'!I292-'Surv-rate CEA'!I293)*'Unit cost and utilities'!$G$14</f>
        <v>0.14253096143679911</v>
      </c>
      <c r="N295" s="12">
        <f t="shared" si="118"/>
        <v>8.718857502198675E-2</v>
      </c>
      <c r="O295" s="12">
        <f>'Surv-rate CEA'!N293*'Unit cost and utilities'!$H$3+'Surv-rate CEA'!M293*'Unit cost and utilities'!$H$3+('Surv-rate CEA'!L292-'Surv-rate CEA'!L293)*'Unit cost and utilities'!$G$14</f>
        <v>44.840787394954013</v>
      </c>
      <c r="P295" s="12">
        <f t="shared" si="119"/>
        <v>27.429860266279739</v>
      </c>
      <c r="Q295" s="12">
        <f>O295-'Surv-rate CEA'!M293*'Unit cost and utilities'!$H$3-('Surv-rate CEA'!L292-'Surv-rate CEA'!L293)*'Unit cost and utilities'!$G$14</f>
        <v>44.021101455867125</v>
      </c>
      <c r="R295" s="12">
        <f t="shared" si="120"/>
        <v>26.928444656126608</v>
      </c>
      <c r="S295" s="12">
        <f>'Surv-rate CEA'!Q293*'Unit cost and utilities'!$H$11+'Surv-rate CEA'!P293*'Unit cost and utilities'!$H$11+('Surv-rate CEA'!O292-'Surv-rate CEA'!O293)*'Unit cost and utilities'!$G$14</f>
        <v>27.546031124086223</v>
      </c>
      <c r="T295" s="12">
        <f t="shared" si="121"/>
        <v>16.850368348110329</v>
      </c>
      <c r="U295" s="12">
        <f>S295-'Surv-rate CEA'!P293*'Unit cost and utilities'!$H$11-('Surv-rate CEA'!O292-'Surv-rate CEA'!O293)*'Unit cost and utilities'!$G$14</f>
        <v>0.14253096143679911</v>
      </c>
      <c r="V295" s="12">
        <f t="shared" si="122"/>
        <v>8.718857502198675E-2</v>
      </c>
      <c r="W295" s="12">
        <f>'Surv-rate CEA'!T293*'Unit cost and utilities'!$H$4+'Surv-rate CEA'!S293*'Unit cost and utilities'!$H$4+('Surv-rate CEA'!R292-'Surv-rate CEA'!R293)*'Unit cost and utilities'!$G$14</f>
        <v>44.840787394954013</v>
      </c>
      <c r="X295" s="12">
        <f t="shared" si="123"/>
        <v>27.429860266279739</v>
      </c>
      <c r="Y295" s="12">
        <f>W295-'Surv-rate CEA'!S293*'Unit cost and utilities'!$H$4-('Surv-rate CEA'!R292-'Surv-rate CEA'!R293)*'Unit cost and utilities'!$G$14</f>
        <v>44.021101455867125</v>
      </c>
      <c r="Z295" s="12">
        <f t="shared" si="124"/>
        <v>26.928444656126608</v>
      </c>
      <c r="AA295" s="12">
        <f>'Surv-rate CEA'!W293*'Unit cost and utilities'!$H$6+'Surv-rate CEA'!V293*'Unit cost and utilities'!$H$6+('Surv-rate CEA'!U292-'Surv-rate CEA'!U293)*'Unit cost and utilities'!$G$14</f>
        <v>29.644009855918743</v>
      </c>
      <c r="AB295" s="12">
        <f t="shared" si="125"/>
        <v>18.133737057694333</v>
      </c>
      <c r="AC295" s="12">
        <f>AA295-'Surv-rate CEA'!V293*'Unit cost and utilities'!$H$6-('Surv-rate CEA'!U292-'Surv-rate CEA'!U293)*'Unit cost and utilities'!$G$14</f>
        <v>0.53250826612659341</v>
      </c>
      <c r="AD295" s="12">
        <f t="shared" si="126"/>
        <v>0.32574422036431644</v>
      </c>
      <c r="AE295" s="12">
        <f>'Surv-rate CEA'!Z293*'Unit cost and utilities'!$H$12+'Surv-rate CEA'!Y293*'Unit cost and utilities'!$H$12+('Surv-rate CEA'!X292-'Surv-rate CEA'!X293)*'Unit cost and utilities'!$G$14</f>
        <v>27.546031124086223</v>
      </c>
      <c r="AF295" s="12">
        <f t="shared" si="127"/>
        <v>16.850368348110329</v>
      </c>
      <c r="AG295" s="12">
        <f>AE295-'Surv-rate CEA'!Y293*'Unit cost and utilities'!$H$12-('Surv-rate CEA'!X292-'Surv-rate CEA'!X293)*'Unit cost and utilities'!$G$14</f>
        <v>0.14253096143679911</v>
      </c>
      <c r="AH295" s="12">
        <f t="shared" si="128"/>
        <v>8.718857502198675E-2</v>
      </c>
      <c r="AI295" s="12">
        <f>'Surv-rate CEA'!AC293*'Unit cost and utilities'!$H$5+'Surv-rate CEA'!AB293*'Unit cost and utilities'!$H$5+('Surv-rate CEA'!AA292-'Surv-rate CEA'!AA293)*'Unit cost and utilities'!$G$14</f>
        <v>46.609198581482765</v>
      </c>
      <c r="AJ295" s="12">
        <f t="shared" si="129"/>
        <v>28.511626991572975</v>
      </c>
      <c r="AK295" s="12">
        <f>AI295-'Surv-rate CEA'!AB293*'Unit cost and utilities'!$H$5-('Surv-rate CEA'!AA292-'Surv-rate CEA'!AA293)*'Unit cost and utilities'!$G$14</f>
        <v>0.24841131652899984</v>
      </c>
      <c r="AL295" s="12">
        <f t="shared" si="130"/>
        <v>0.15195736062654036</v>
      </c>
      <c r="AM295" s="12">
        <f>'Surv-rate CEA'!AF293*'Unit cost and utilities'!$H$9+'Surv-rate CEA'!AE293*'Unit cost and utilities'!$H$9+('Surv-rate CEA'!AD292-'Surv-rate CEA'!AD293)*'Unit cost and utilities'!G302</f>
        <v>50.872655948704939</v>
      </c>
      <c r="AN295" s="12">
        <f t="shared" si="131"/>
        <v>31.11965523166818</v>
      </c>
      <c r="AO295" s="12">
        <f>AM295-'Surv-rate CEA'!AE293*'Unit cost and utilities'!$H$9-('Surv-rate CEA'!AD292-'Surv-rate CEA'!AD293)*'Unit cost and utilities'!G302</f>
        <v>0.39566099875649741</v>
      </c>
      <c r="AP295" s="12">
        <f t="shared" si="132"/>
        <v>0.24203245614568977</v>
      </c>
      <c r="AQ295" s="13">
        <f>'Surv-rate CEA'!AI293*'Unit cost and utilities'!$H$4+'Surv-rate CEA'!AH293*'Unit cost and utilities'!$H$4+('Surv-rate CEA'!AG292-'Surv-rate CEA'!AG293)*'Unit cost and utilities'!$G$14</f>
        <v>44.840787394954013</v>
      </c>
      <c r="AR295" s="12">
        <f t="shared" si="133"/>
        <v>27.429860266279739</v>
      </c>
      <c r="AS295" s="13">
        <f>AQ295-'Surv-rate CEA'!AH293*'Unit cost and utilities'!$H$4-('Surv-rate CEA'!AG292-'Surv-rate CEA'!AG293)*'Unit cost and utilities'!$G$14</f>
        <v>44.021101455867125</v>
      </c>
      <c r="AT295" s="12">
        <f t="shared" si="134"/>
        <v>26.928444656126608</v>
      </c>
      <c r="AU295" s="12">
        <f>'Surv-rate CEA'!AL293*'Unit cost and utilities'!$H$8+'Surv-rate CEA'!AK293*'Unit cost and utilities'!$H$8+('Surv-rate CEA'!AJ292-'Surv-rate CEA'!AJ293)*'Unit cost and utilities'!$G$14</f>
        <v>22.899574006397327</v>
      </c>
      <c r="AV295" s="12">
        <f t="shared" si="135"/>
        <v>14.008052749392505</v>
      </c>
      <c r="AW295" s="12">
        <f>AU295-'Surv-rate CEA'!AK293*'Unit cost and utilities'!$H$8-('Surv-rate CEA'!AJ292-'Surv-rate CEA'!AJ293)*'Unit cost and utilities'!$G$14</f>
        <v>0.61348911441177933</v>
      </c>
      <c r="AX295" s="12">
        <f t="shared" si="136"/>
        <v>0.37528156084726727</v>
      </c>
      <c r="AY295" s="12">
        <f>'Surv-rate CEA'!AO293*'Unit cost and utilities'!$H$5+'Surv-rate CEA'!AN293*'Unit cost and utilities'!$H$5+('Surv-rate CEA'!AM292-'Surv-rate CEA'!AM293)*'Unit cost and utilities'!$G$14</f>
        <v>46.609198581482765</v>
      </c>
      <c r="AZ295" s="12">
        <f t="shared" si="137"/>
        <v>28.511626991572975</v>
      </c>
      <c r="BA295" s="12">
        <f>AY295-'Surv-rate CEA'!AN293*'Unit cost and utilities'!$H$5-('Surv-rate CEA'!AM292-'Surv-rate CEA'!AM293)*'Unit cost and utilities'!$G$14</f>
        <v>0.24841131652899984</v>
      </c>
      <c r="BB295" s="12">
        <f t="shared" si="138"/>
        <v>0.15195736062654036</v>
      </c>
    </row>
    <row r="296" spans="1:54">
      <c r="A296" s="12">
        <v>291</v>
      </c>
      <c r="B296" s="12">
        <f t="shared" si="139"/>
        <v>16.684931506849313</v>
      </c>
      <c r="C296" s="12">
        <f>'Surv-rate CEA'!D294*'Unit cost and utilities'!$H$7+'Surv-rate CEA'!E294*'Unit cost and utilities'!$H$7+'Unit cost and utilities'!$G$14*('Surv-rate CEA'!C293-'Surv-rate CEA'!C294)</f>
        <v>31.067691341391324</v>
      </c>
      <c r="D296" s="12">
        <f t="shared" si="113"/>
        <v>18.972334227573874</v>
      </c>
      <c r="E296" s="12">
        <f>C296-'Surv-rate CEA'!E294*'Unit cost and utilities'!$H$7-'Unit cost and utilities'!$G$14*('Surv-rate CEA'!C293-'Surv-rate CEA'!C294)</f>
        <v>5.4081173096392599E-2</v>
      </c>
      <c r="F296" s="12">
        <f t="shared" si="114"/>
        <v>3.3026145397454777E-2</v>
      </c>
      <c r="G296" s="12">
        <f>'Surv-rate CEA'!G294*'Unit cost and utilities'!$H$4+'Surv-rate CEA'!H294*'Unit cost and utilities'!$H$4+('Surv-rate CEA'!F293-'Surv-rate CEA'!F294)*'Unit cost and utilities'!$G$14</f>
        <v>44.50338518225297</v>
      </c>
      <c r="H296" s="12">
        <f t="shared" si="115"/>
        <v>27.177207622481475</v>
      </c>
      <c r="I296" s="12">
        <f>G296-'Surv-rate CEA'!H294*'Unit cost and utilities'!$H$4-('Surv-rate CEA'!F293-'Surv-rate CEA'!F294)*'Unit cost and utilities'!$G$14</f>
        <v>3.8297028177968429E-2</v>
      </c>
      <c r="J296" s="12">
        <f t="shared" si="116"/>
        <v>2.3387126211956648E-2</v>
      </c>
      <c r="K296" s="12">
        <f>'Surv-rate CEA'!K294*'Unit cost and utilities'!$H$10+'Surv-rate CEA'!J294*'Unit cost and utilities'!$H$10+('Surv-rate CEA'!I293-'Surv-rate CEA'!I294)*'Unit cost and utilities'!$G$14</f>
        <v>27.348548572342743</v>
      </c>
      <c r="L296" s="12">
        <f t="shared" si="117"/>
        <v>16.70113811972384</v>
      </c>
      <c r="M296" s="12">
        <f>K296-'Surv-rate CEA'!J294*'Unit cost and utilities'!$H$10-('Surv-rate CEA'!I293-'Surv-rate CEA'!I294)*'Unit cost and utilities'!$G$14</f>
        <v>0.14011956891845267</v>
      </c>
      <c r="N296" s="12">
        <f t="shared" si="118"/>
        <v>8.5567841656862667E-2</v>
      </c>
      <c r="O296" s="12">
        <f>'Surv-rate CEA'!N294*'Unit cost and utilities'!$H$3+'Surv-rate CEA'!M294*'Unit cost and utilities'!$H$3+('Surv-rate CEA'!L293-'Surv-rate CEA'!L294)*'Unit cost and utilities'!$G$14</f>
        <v>44.50338518225297</v>
      </c>
      <c r="P296" s="12">
        <f t="shared" si="119"/>
        <v>27.177207622481475</v>
      </c>
      <c r="Q296" s="12">
        <f>O296-'Surv-rate CEA'!M294*'Unit cost and utilities'!$H$3-('Surv-rate CEA'!L293-'Surv-rate CEA'!L294)*'Unit cost and utilities'!$G$14</f>
        <v>43.69226005358118</v>
      </c>
      <c r="R296" s="12">
        <f t="shared" si="120"/>
        <v>26.681871909491356</v>
      </c>
      <c r="S296" s="12">
        <f>'Surv-rate CEA'!Q294*'Unit cost and utilities'!$H$11+'Surv-rate CEA'!P294*'Unit cost and utilities'!$H$11+('Surv-rate CEA'!O293-'Surv-rate CEA'!O294)*'Unit cost and utilities'!$G$14</f>
        <v>27.348548572342743</v>
      </c>
      <c r="T296" s="12">
        <f t="shared" si="121"/>
        <v>16.70113811972384</v>
      </c>
      <c r="U296" s="12">
        <f>S296-'Surv-rate CEA'!P294*'Unit cost and utilities'!$H$11-('Surv-rate CEA'!O293-'Surv-rate CEA'!O294)*'Unit cost and utilities'!$G$14</f>
        <v>0.14011956891845267</v>
      </c>
      <c r="V296" s="12">
        <f t="shared" si="122"/>
        <v>8.5567841656862667E-2</v>
      </c>
      <c r="W296" s="12">
        <f>'Surv-rate CEA'!T294*'Unit cost and utilities'!$H$4+'Surv-rate CEA'!S294*'Unit cost and utilities'!$H$4+('Surv-rate CEA'!R293-'Surv-rate CEA'!R294)*'Unit cost and utilities'!$G$14</f>
        <v>44.50338518225297</v>
      </c>
      <c r="X296" s="12">
        <f t="shared" si="123"/>
        <v>27.177207622481475</v>
      </c>
      <c r="Y296" s="12">
        <f>W296-'Surv-rate CEA'!S294*'Unit cost and utilities'!$H$4-('Surv-rate CEA'!R293-'Surv-rate CEA'!R294)*'Unit cost and utilities'!$G$14</f>
        <v>43.69226005358118</v>
      </c>
      <c r="Z296" s="12">
        <f t="shared" si="124"/>
        <v>26.681871909491356</v>
      </c>
      <c r="AA296" s="12">
        <f>'Surv-rate CEA'!W294*'Unit cost and utilities'!$H$6+'Surv-rate CEA'!V294*'Unit cost and utilities'!$H$6+('Surv-rate CEA'!U293-'Surv-rate CEA'!U294)*'Unit cost and utilities'!$G$14</f>
        <v>29.433657952023275</v>
      </c>
      <c r="AB296" s="12">
        <f t="shared" si="125"/>
        <v>17.974467110206099</v>
      </c>
      <c r="AC296" s="12">
        <f>AA296-'Surv-rate CEA'!V294*'Unit cost and utilities'!$H$6-('Surv-rate CEA'!U293-'Surv-rate CEA'!U294)*'Unit cost and utilities'!$G$14</f>
        <v>0.52430688895622524</v>
      </c>
      <c r="AD296" s="12">
        <f t="shared" si="126"/>
        <v>0.32018232142805531</v>
      </c>
      <c r="AE296" s="12">
        <f>'Surv-rate CEA'!Z294*'Unit cost and utilities'!$H$12+'Surv-rate CEA'!Y294*'Unit cost and utilities'!$H$12+('Surv-rate CEA'!X293-'Surv-rate CEA'!X294)*'Unit cost and utilities'!$G$14</f>
        <v>27.348548572342743</v>
      </c>
      <c r="AF296" s="12">
        <f t="shared" si="127"/>
        <v>16.70113811972384</v>
      </c>
      <c r="AG296" s="12">
        <f>AE296-'Surv-rate CEA'!Y294*'Unit cost and utilities'!$H$12-('Surv-rate CEA'!X293-'Surv-rate CEA'!X294)*'Unit cost and utilities'!$G$14</f>
        <v>0.14011956891845267</v>
      </c>
      <c r="AH296" s="12">
        <f t="shared" si="128"/>
        <v>8.5567841656862667E-2</v>
      </c>
      <c r="AI296" s="12">
        <f>'Surv-rate CEA'!AC294*'Unit cost and utilities'!$H$5+'Surv-rate CEA'!AB294*'Unit cost and utilities'!$H$5+('Surv-rate CEA'!AA293-'Surv-rate CEA'!AA294)*'Unit cost and utilities'!$G$14</f>
        <v>46.260846291166139</v>
      </c>
      <c r="AJ296" s="12">
        <f t="shared" si="129"/>
        <v>28.250449247804319</v>
      </c>
      <c r="AK296" s="12">
        <f>AI296-'Surv-rate CEA'!AB294*'Unit cost and utilities'!$H$5-('Surv-rate CEA'!AA293-'Surv-rate CEA'!AA294)*'Unit cost and utilities'!$G$14</f>
        <v>0.24410433648714214</v>
      </c>
      <c r="AL296" s="12">
        <f t="shared" si="130"/>
        <v>0.14906897996839741</v>
      </c>
      <c r="AM296" s="12">
        <f>'Surv-rate CEA'!AF294*'Unit cost and utilities'!$H$9+'Surv-rate CEA'!AE294*'Unit cost and utilities'!$H$9+('Surv-rate CEA'!AD293-'Surv-rate CEA'!AD294)*'Unit cost and utilities'!G303</f>
        <v>50.546921317180484</v>
      </c>
      <c r="AN296" s="12">
        <f t="shared" si="131"/>
        <v>30.867858022226628</v>
      </c>
      <c r="AO296" s="12">
        <f>AM296-'Surv-rate CEA'!AE294*'Unit cost and utilities'!$H$9-('Surv-rate CEA'!AD293-'Surv-rate CEA'!AD294)*'Unit cost and utilities'!G303</f>
        <v>0.3894287955199971</v>
      </c>
      <c r="AP296" s="12">
        <f t="shared" si="132"/>
        <v>0.2378153299277638</v>
      </c>
      <c r="AQ296" s="13">
        <f>'Surv-rate CEA'!AI294*'Unit cost and utilities'!$H$4+'Surv-rate CEA'!AH294*'Unit cost and utilities'!$H$4+('Surv-rate CEA'!AG293-'Surv-rate CEA'!AG294)*'Unit cost and utilities'!$G$14</f>
        <v>44.50338518225297</v>
      </c>
      <c r="AR296" s="12">
        <f t="shared" si="133"/>
        <v>27.177207622481475</v>
      </c>
      <c r="AS296" s="13">
        <f>AQ296-'Surv-rate CEA'!AH294*'Unit cost and utilities'!$H$4-('Surv-rate CEA'!AG293-'Surv-rate CEA'!AG294)*'Unit cost and utilities'!$G$14</f>
        <v>43.69226005358118</v>
      </c>
      <c r="AT296" s="12">
        <f t="shared" si="134"/>
        <v>26.681871909491356</v>
      </c>
      <c r="AU296" s="12">
        <f>'Surv-rate CEA'!AL294*'Unit cost and utilities'!$H$8+'Surv-rate CEA'!AK294*'Unit cost and utilities'!$H$8+('Surv-rate CEA'!AJ293-'Surv-rate CEA'!AJ294)*'Unit cost and utilities'!$G$14</f>
        <v>22.731248579690639</v>
      </c>
      <c r="AV296" s="12">
        <f t="shared" si="135"/>
        <v>13.881457773123389</v>
      </c>
      <c r="AW296" s="12">
        <f>AU296-'Surv-rate CEA'!AK294*'Unit cost and utilities'!$H$8-('Surv-rate CEA'!AJ293-'Surv-rate CEA'!AJ294)*'Unit cost and utilities'!$G$14</f>
        <v>0.60414394443567232</v>
      </c>
      <c r="AX296" s="12">
        <f t="shared" si="136"/>
        <v>0.36893699983840139</v>
      </c>
      <c r="AY296" s="12">
        <f>'Surv-rate CEA'!AO294*'Unit cost and utilities'!$H$5+'Surv-rate CEA'!AN294*'Unit cost and utilities'!$H$5+('Surv-rate CEA'!AM293-'Surv-rate CEA'!AM294)*'Unit cost and utilities'!$G$14</f>
        <v>46.260846291166139</v>
      </c>
      <c r="AZ296" s="12">
        <f t="shared" si="137"/>
        <v>28.250449247804319</v>
      </c>
      <c r="BA296" s="12">
        <f>AY296-'Surv-rate CEA'!AN294*'Unit cost and utilities'!$H$5-('Surv-rate CEA'!AM293-'Surv-rate CEA'!AM294)*'Unit cost and utilities'!$G$14</f>
        <v>0.24410433648714214</v>
      </c>
      <c r="BB296" s="12">
        <f t="shared" si="138"/>
        <v>0.14906897996839741</v>
      </c>
    </row>
    <row r="297" spans="1:54">
      <c r="A297" s="12">
        <v>292</v>
      </c>
      <c r="B297" s="12">
        <f t="shared" si="139"/>
        <v>16.742465753424657</v>
      </c>
      <c r="C297" s="12">
        <f>'Surv-rate CEA'!D295*'Unit cost and utilities'!$H$7+'Surv-rate CEA'!E295*'Unit cost and utilities'!$H$7+'Unit cost and utilities'!$G$14*('Surv-rate CEA'!C294-'Surv-rate CEA'!C295)</f>
        <v>30.849468987947237</v>
      </c>
      <c r="D297" s="12">
        <f t="shared" si="113"/>
        <v>18.807059473350719</v>
      </c>
      <c r="E297" s="12">
        <f>C297-'Surv-rate CEA'!E295*'Unit cost and utilities'!$H$7-'Unit cost and utilities'!$G$14*('Surv-rate CEA'!C294-'Surv-rate CEA'!C295)</f>
        <v>5.311208233243736E-2</v>
      </c>
      <c r="F297" s="12">
        <f t="shared" si="114"/>
        <v>3.2379231278499759E-2</v>
      </c>
      <c r="G297" s="12">
        <f>'Surv-rate CEA'!G295*'Unit cost and utilities'!$H$4+'Surv-rate CEA'!H295*'Unit cost and utilities'!$H$4+('Surv-rate CEA'!F294-'Surv-rate CEA'!F295)*'Unit cost and utilities'!$G$14</f>
        <v>44.169368771192559</v>
      </c>
      <c r="H297" s="12">
        <f t="shared" si="115"/>
        <v>26.927398513884565</v>
      </c>
      <c r="I297" s="12">
        <f>G297-'Surv-rate CEA'!H295*'Unit cost and utilities'!$H$4-('Surv-rate CEA'!F294-'Surv-rate CEA'!F295)*'Unit cost and utilities'!$G$14</f>
        <v>3.7558812807727104E-2</v>
      </c>
      <c r="J297" s="12">
        <f t="shared" si="116"/>
        <v>2.2897341490686486E-2</v>
      </c>
      <c r="K297" s="12">
        <f>'Surv-rate CEA'!K295*'Unit cost and utilities'!$H$10+'Surv-rate CEA'!J295*'Unit cost and utilities'!$H$10+('Surv-rate CEA'!I294-'Surv-rate CEA'!I295)*'Unit cost and utilities'!$G$14</f>
        <v>27.1529731684106</v>
      </c>
      <c r="L297" s="12">
        <f t="shared" si="117"/>
        <v>16.553529056079061</v>
      </c>
      <c r="M297" s="12">
        <f>K297-'Surv-rate CEA'!J295*'Unit cost and utilities'!$H$10-('Surv-rate CEA'!I294-'Surv-rate CEA'!I295)*'Unit cost and utilities'!$G$14</f>
        <v>0.13775440675417649</v>
      </c>
      <c r="N297" s="12">
        <f t="shared" si="118"/>
        <v>8.3980548305519973E-2</v>
      </c>
      <c r="O297" s="12">
        <f>'Surv-rate CEA'!N295*'Unit cost and utilities'!$H$3+'Surv-rate CEA'!M295*'Unit cost and utilities'!$H$3+('Surv-rate CEA'!L294-'Surv-rate CEA'!L295)*'Unit cost and utilities'!$G$14</f>
        <v>44.169368771192559</v>
      </c>
      <c r="P297" s="12">
        <f t="shared" si="119"/>
        <v>26.927398513884565</v>
      </c>
      <c r="Q297" s="12">
        <f>O297-'Surv-rate CEA'!M295*'Unit cost and utilities'!$H$3-('Surv-rate CEA'!L294-'Surv-rate CEA'!L295)*'Unit cost and utilities'!$G$14</f>
        <v>43.366689449005179</v>
      </c>
      <c r="R297" s="12">
        <f t="shared" si="120"/>
        <v>26.438053372925904</v>
      </c>
      <c r="S297" s="12">
        <f>'Surv-rate CEA'!Q295*'Unit cost and utilities'!$H$11+'Surv-rate CEA'!P295*'Unit cost and utilities'!$H$11+('Surv-rate CEA'!O294-'Surv-rate CEA'!O295)*'Unit cost and utilities'!$G$14</f>
        <v>27.1529731684106</v>
      </c>
      <c r="T297" s="12">
        <f t="shared" si="121"/>
        <v>16.553529056079061</v>
      </c>
      <c r="U297" s="12">
        <f>S297-'Surv-rate CEA'!P295*'Unit cost and utilities'!$H$11-('Surv-rate CEA'!O294-'Surv-rate CEA'!O295)*'Unit cost and utilities'!$G$14</f>
        <v>0.13775440675417649</v>
      </c>
      <c r="V297" s="12">
        <f t="shared" si="122"/>
        <v>8.3980548305519973E-2</v>
      </c>
      <c r="W297" s="12">
        <f>'Surv-rate CEA'!T295*'Unit cost and utilities'!$H$4+'Surv-rate CEA'!S295*'Unit cost and utilities'!$H$4+('Surv-rate CEA'!R294-'Surv-rate CEA'!R295)*'Unit cost and utilities'!$G$14</f>
        <v>44.169368771192559</v>
      </c>
      <c r="X297" s="12">
        <f t="shared" si="123"/>
        <v>26.927398513884565</v>
      </c>
      <c r="Y297" s="12">
        <f>W297-'Surv-rate CEA'!S295*'Unit cost and utilities'!$H$4-('Surv-rate CEA'!R294-'Surv-rate CEA'!R295)*'Unit cost and utilities'!$G$14</f>
        <v>43.366689449005179</v>
      </c>
      <c r="Z297" s="12">
        <f t="shared" si="124"/>
        <v>26.438053372925904</v>
      </c>
      <c r="AA297" s="12">
        <f>'Surv-rate CEA'!W295*'Unit cost and utilities'!$H$6+'Surv-rate CEA'!V295*'Unit cost and utilities'!$H$6+('Surv-rate CEA'!U294-'Surv-rate CEA'!U295)*'Unit cost and utilities'!$G$14</f>
        <v>29.22532021330877</v>
      </c>
      <c r="AB297" s="12">
        <f t="shared" si="125"/>
        <v>17.816913982997892</v>
      </c>
      <c r="AC297" s="12">
        <f>AA297-'Surv-rate CEA'!V295*'Unit cost and utilities'!$H$6-('Surv-rate CEA'!U294-'Surv-rate CEA'!U295)*'Unit cost and utilities'!$G$14</f>
        <v>0.51624980296492495</v>
      </c>
      <c r="AD297" s="12">
        <f t="shared" si="126"/>
        <v>0.31472634913943759</v>
      </c>
      <c r="AE297" s="12">
        <f>'Surv-rate CEA'!Z295*'Unit cost and utilities'!$H$12+'Surv-rate CEA'!Y295*'Unit cost and utilities'!$H$12+('Surv-rate CEA'!X294-'Surv-rate CEA'!X295)*'Unit cost and utilities'!$G$14</f>
        <v>27.1529731684106</v>
      </c>
      <c r="AF297" s="12">
        <f t="shared" si="127"/>
        <v>16.553529056079061</v>
      </c>
      <c r="AG297" s="12">
        <f>AE297-'Surv-rate CEA'!Y295*'Unit cost and utilities'!$H$12-('Surv-rate CEA'!X294-'Surv-rate CEA'!X295)*'Unit cost and utilities'!$G$14</f>
        <v>0.13775440675417649</v>
      </c>
      <c r="AH297" s="12">
        <f t="shared" si="128"/>
        <v>8.3980548305519973E-2</v>
      </c>
      <c r="AI297" s="12">
        <f>'Surv-rate CEA'!AC295*'Unit cost and utilities'!$H$5+'Surv-rate CEA'!AB295*'Unit cost and utilities'!$H$5+('Surv-rate CEA'!AA294-'Surv-rate CEA'!AA295)*'Unit cost and utilities'!$G$14</f>
        <v>45.91597022758075</v>
      </c>
      <c r="AJ297" s="12">
        <f t="shared" si="129"/>
        <v>27.992196014268362</v>
      </c>
      <c r="AK297" s="12">
        <f>AI297-'Surv-rate CEA'!AB295*'Unit cost and utilities'!$H$5-('Surv-rate CEA'!AA294-'Surv-rate CEA'!AA295)*'Unit cost and utilities'!$G$14</f>
        <v>0.23988180093883082</v>
      </c>
      <c r="AL297" s="12">
        <f t="shared" si="130"/>
        <v>0.14624145714124556</v>
      </c>
      <c r="AM297" s="12">
        <f>'Surv-rate CEA'!AF295*'Unit cost and utilities'!$H$9+'Surv-rate CEA'!AE295*'Unit cost and utilities'!$H$9+('Surv-rate CEA'!AD294-'Surv-rate CEA'!AD295)*'Unit cost and utilities'!G304</f>
        <v>50.224041094423939</v>
      </c>
      <c r="AN297" s="12">
        <f t="shared" si="131"/>
        <v>30.618566829266328</v>
      </c>
      <c r="AO297" s="12">
        <f>AM297-'Surv-rate CEA'!AE295*'Unit cost and utilities'!$H$9-('Surv-rate CEA'!AD294-'Surv-rate CEA'!AD295)*'Unit cost and utilities'!G304</f>
        <v>0.38330851399538801</v>
      </c>
      <c r="AP297" s="12">
        <f t="shared" si="132"/>
        <v>0.23368006827506299</v>
      </c>
      <c r="AQ297" s="13">
        <f>'Surv-rate CEA'!AI295*'Unit cost and utilities'!$H$4+'Surv-rate CEA'!AH295*'Unit cost and utilities'!$H$4+('Surv-rate CEA'!AG294-'Surv-rate CEA'!AG295)*'Unit cost and utilities'!$G$14</f>
        <v>44.169368771192559</v>
      </c>
      <c r="AR297" s="12">
        <f t="shared" si="133"/>
        <v>26.927398513884565</v>
      </c>
      <c r="AS297" s="13">
        <f>AQ297-'Surv-rate CEA'!AH295*'Unit cost and utilities'!$H$4-('Surv-rate CEA'!AG294-'Surv-rate CEA'!AG295)*'Unit cost and utilities'!$G$14</f>
        <v>43.366689449005179</v>
      </c>
      <c r="AT297" s="12">
        <f t="shared" si="134"/>
        <v>26.438053372925904</v>
      </c>
      <c r="AU297" s="12">
        <f>'Surv-rate CEA'!AL295*'Unit cost and utilities'!$H$8+'Surv-rate CEA'!AK295*'Unit cost and utilities'!$H$8+('Surv-rate CEA'!AJ294-'Surv-rate CEA'!AJ295)*'Unit cost and utilities'!$G$14</f>
        <v>22.564582831107767</v>
      </c>
      <c r="AV297" s="12">
        <f t="shared" si="135"/>
        <v>13.75626437725049</v>
      </c>
      <c r="AW297" s="12">
        <f>AU297-'Surv-rate CEA'!AK295*'Unit cost and utilities'!$H$8-('Surv-rate CEA'!AJ294-'Surv-rate CEA'!AJ295)*'Unit cost and utilities'!$G$14</f>
        <v>0.59496154324802675</v>
      </c>
      <c r="AX297" s="12">
        <f t="shared" si="136"/>
        <v>0.36271214692848841</v>
      </c>
      <c r="AY297" s="12">
        <f>'Surv-rate CEA'!AO295*'Unit cost and utilities'!$H$5+'Surv-rate CEA'!AN295*'Unit cost and utilities'!$H$5+('Surv-rate CEA'!AM294-'Surv-rate CEA'!AM295)*'Unit cost and utilities'!$G$14</f>
        <v>45.91597022758075</v>
      </c>
      <c r="AZ297" s="12">
        <f t="shared" si="137"/>
        <v>27.992196014268362</v>
      </c>
      <c r="BA297" s="12">
        <f>AY297-'Surv-rate CEA'!AN295*'Unit cost and utilities'!$H$5-('Surv-rate CEA'!AM294-'Surv-rate CEA'!AM295)*'Unit cost and utilities'!$G$14</f>
        <v>0.23988180093883082</v>
      </c>
      <c r="BB297" s="12">
        <f t="shared" si="138"/>
        <v>0.14624145714124556</v>
      </c>
    </row>
    <row r="298" spans="1:54">
      <c r="A298" s="12">
        <v>293</v>
      </c>
      <c r="B298" s="12">
        <f t="shared" si="139"/>
        <v>16.8</v>
      </c>
      <c r="C298" s="12">
        <f>'Surv-rate CEA'!D296*'Unit cost and utilities'!$H$7+'Surv-rate CEA'!E296*'Unit cost and utilities'!$H$7+'Unit cost and utilities'!$G$14*('Surv-rate CEA'!C295-'Surv-rate CEA'!C296)</f>
        <v>30.633317358571606</v>
      </c>
      <c r="D298" s="12">
        <f t="shared" si="113"/>
        <v>18.643551860340693</v>
      </c>
      <c r="E298" s="12">
        <f>C298-'Surv-rate CEA'!E296*'Unit cost and utilities'!$H$7-'Unit cost and utilities'!$G$14*('Surv-rate CEA'!C295-'Surv-rate CEA'!C296)</f>
        <v>5.2162568718344238E-2</v>
      </c>
      <c r="F298" s="12">
        <f t="shared" si="114"/>
        <v>3.1746335001387592E-2</v>
      </c>
      <c r="G298" s="12">
        <f>'Surv-rate CEA'!G296*'Unit cost and utilities'!$H$4+'Surv-rate CEA'!H296*'Unit cost and utilities'!$H$4+('Surv-rate CEA'!F295-'Surv-rate CEA'!F296)*'Unit cost and utilities'!$G$14</f>
        <v>43.83869521279783</v>
      </c>
      <c r="H298" s="12">
        <f t="shared" si="115"/>
        <v>26.68039436025272</v>
      </c>
      <c r="I298" s="12">
        <f>G298-'Surv-rate CEA'!H296*'Unit cost and utilities'!$H$4-('Surv-rate CEA'!F295-'Surv-rate CEA'!F296)*'Unit cost and utilities'!$G$14</f>
        <v>3.6836542476168521E-2</v>
      </c>
      <c r="J298" s="12">
        <f t="shared" si="116"/>
        <v>2.2418857937301556E-2</v>
      </c>
      <c r="K298" s="12">
        <f>'Surv-rate CEA'!K296*'Unit cost and utilities'!$H$10+'Surv-rate CEA'!J296*'Unit cost and utilities'!$H$10+('Surv-rate CEA'!I295-'Surv-rate CEA'!I296)*'Unit cost and utilities'!$G$14</f>
        <v>26.959281464408431</v>
      </c>
      <c r="L298" s="12">
        <f t="shared" si="117"/>
        <v>16.407519832604137</v>
      </c>
      <c r="M298" s="12">
        <f>K298-'Surv-rate CEA'!J296*'Unit cost and utilities'!$H$10-('Surv-rate CEA'!I295-'Surv-rate CEA'!I296)*'Unit cost and utilities'!$G$14</f>
        <v>0.13543448073690878</v>
      </c>
      <c r="N298" s="12">
        <f t="shared" si="118"/>
        <v>8.2425933036937279E-2</v>
      </c>
      <c r="O298" s="12">
        <f>'Surv-rate CEA'!N296*'Unit cost and utilities'!$H$3+'Surv-rate CEA'!M296*'Unit cost and utilities'!$H$3+('Surv-rate CEA'!L295-'Surv-rate CEA'!L296)*'Unit cost and utilities'!$G$14</f>
        <v>43.83869521279783</v>
      </c>
      <c r="P298" s="12">
        <f t="shared" si="119"/>
        <v>26.68039436025272</v>
      </c>
      <c r="Q298" s="12">
        <f>O298-'Surv-rate CEA'!M296*'Unit cost and utilities'!$H$3-('Surv-rate CEA'!L295-'Surv-rate CEA'!L296)*'Unit cost and utilities'!$G$14</f>
        <v>43.044348602927563</v>
      </c>
      <c r="R298" s="12">
        <f t="shared" si="120"/>
        <v>26.196952033623401</v>
      </c>
      <c r="S298" s="12">
        <f>'Surv-rate CEA'!Q296*'Unit cost and utilities'!$H$11+'Surv-rate CEA'!P296*'Unit cost and utilities'!$H$11+('Surv-rate CEA'!O295-'Surv-rate CEA'!O296)*'Unit cost and utilities'!$G$14</f>
        <v>26.959281464408431</v>
      </c>
      <c r="T298" s="12">
        <f t="shared" si="121"/>
        <v>16.407519832604137</v>
      </c>
      <c r="U298" s="12">
        <f>S298-'Surv-rate CEA'!P296*'Unit cost and utilities'!$H$11-('Surv-rate CEA'!O295-'Surv-rate CEA'!O296)*'Unit cost and utilities'!$G$14</f>
        <v>0.13543448073690878</v>
      </c>
      <c r="V298" s="12">
        <f t="shared" si="122"/>
        <v>8.2425933036937279E-2</v>
      </c>
      <c r="W298" s="12">
        <f>'Surv-rate CEA'!T296*'Unit cost and utilities'!$H$4+'Surv-rate CEA'!S296*'Unit cost and utilities'!$H$4+('Surv-rate CEA'!R295-'Surv-rate CEA'!R296)*'Unit cost and utilities'!$G$14</f>
        <v>43.83869521279783</v>
      </c>
      <c r="X298" s="12">
        <f t="shared" si="123"/>
        <v>26.68039436025272</v>
      </c>
      <c r="Y298" s="12">
        <f>W298-'Surv-rate CEA'!S296*'Unit cost and utilities'!$H$4-('Surv-rate CEA'!R295-'Surv-rate CEA'!R296)*'Unit cost and utilities'!$G$14</f>
        <v>43.044348602927563</v>
      </c>
      <c r="Z298" s="12">
        <f t="shared" si="124"/>
        <v>26.196952033623401</v>
      </c>
      <c r="AA298" s="12">
        <f>'Surv-rate CEA'!W296*'Unit cost and utilities'!$H$6+'Surv-rate CEA'!V296*'Unit cost and utilities'!$H$6+('Surv-rate CEA'!U295-'Surv-rate CEA'!U296)*'Unit cost and utilities'!$G$14</f>
        <v>29.018972056121342</v>
      </c>
      <c r="AB298" s="12">
        <f t="shared" si="125"/>
        <v>17.661055253315293</v>
      </c>
      <c r="AC298" s="12">
        <f>AA298-'Surv-rate CEA'!V296*'Unit cost and utilities'!$H$6-('Surv-rate CEA'!U295-'Surv-rate CEA'!U296)*'Unit cost and utilities'!$G$14</f>
        <v>0.50833414056457804</v>
      </c>
      <c r="AD298" s="12">
        <f t="shared" si="126"/>
        <v>0.30937406488055702</v>
      </c>
      <c r="AE298" s="12">
        <f>'Surv-rate CEA'!Z296*'Unit cost and utilities'!$H$12+'Surv-rate CEA'!Y296*'Unit cost and utilities'!$H$12+('Surv-rate CEA'!X295-'Surv-rate CEA'!X296)*'Unit cost and utilities'!$G$14</f>
        <v>26.959281464408431</v>
      </c>
      <c r="AF298" s="12">
        <f t="shared" si="127"/>
        <v>16.407519832604137</v>
      </c>
      <c r="AG298" s="12">
        <f>AE298-'Surv-rate CEA'!Y296*'Unit cost and utilities'!$H$12-('Surv-rate CEA'!X295-'Surv-rate CEA'!X296)*'Unit cost and utilities'!$G$14</f>
        <v>0.13543448073690878</v>
      </c>
      <c r="AH298" s="12">
        <f t="shared" si="128"/>
        <v>8.2425933036937279E-2</v>
      </c>
      <c r="AI298" s="12">
        <f>'Surv-rate CEA'!AC296*'Unit cost and utilities'!$H$5+'Surv-rate CEA'!AB296*'Unit cost and utilities'!$H$5+('Surv-rate CEA'!AA295-'Surv-rate CEA'!AA296)*'Unit cost and utilities'!$G$14</f>
        <v>45.57452650362751</v>
      </c>
      <c r="AJ298" s="12">
        <f t="shared" si="129"/>
        <v>27.736827795540783</v>
      </c>
      <c r="AK298" s="12">
        <f>AI298-'Surv-rate CEA'!AB296*'Unit cost and utilities'!$H$5-('Surv-rate CEA'!AA295-'Surv-rate CEA'!AA296)*'Unit cost and utilities'!$G$14</f>
        <v>0.23574185604192832</v>
      </c>
      <c r="AL298" s="12">
        <f t="shared" si="130"/>
        <v>0.14347337793439677</v>
      </c>
      <c r="AM298" s="12">
        <f>'Surv-rate CEA'!AF296*'Unit cost and utilities'!$H$9+'Surv-rate CEA'!AE296*'Unit cost and utilities'!$H$9+('Surv-rate CEA'!AD295-'Surv-rate CEA'!AD296)*'Unit cost and utilities'!G305</f>
        <v>49.903983071005918</v>
      </c>
      <c r="AN298" s="12">
        <f t="shared" si="131"/>
        <v>30.371751303700322</v>
      </c>
      <c r="AO298" s="12">
        <f>AM298-'Surv-rate CEA'!AE296*'Unit cost and utilities'!$H$9-('Surv-rate CEA'!AD295-'Surv-rate CEA'!AD296)*'Unit cost and utilities'!G305</f>
        <v>0.3772978875335653</v>
      </c>
      <c r="AP298" s="12">
        <f t="shared" si="132"/>
        <v>0.2296249097246649</v>
      </c>
      <c r="AQ298" s="13">
        <f>'Surv-rate CEA'!AI296*'Unit cost and utilities'!$H$4+'Surv-rate CEA'!AH296*'Unit cost and utilities'!$H$4+('Surv-rate CEA'!AG295-'Surv-rate CEA'!AG296)*'Unit cost and utilities'!$G$14</f>
        <v>43.83869521279783</v>
      </c>
      <c r="AR298" s="12">
        <f t="shared" si="133"/>
        <v>26.68039436025272</v>
      </c>
      <c r="AS298" s="13">
        <f>AQ298-'Surv-rate CEA'!AH296*'Unit cost and utilities'!$H$4-('Surv-rate CEA'!AG295-'Surv-rate CEA'!AG296)*'Unit cost and utilities'!$G$14</f>
        <v>43.044348602927563</v>
      </c>
      <c r="AT298" s="12">
        <f t="shared" si="134"/>
        <v>26.196952033623401</v>
      </c>
      <c r="AU298" s="12">
        <f>'Surv-rate CEA'!AL296*'Unit cost and utilities'!$H$8+'Surv-rate CEA'!AK296*'Unit cost and utilities'!$H$8+('Surv-rate CEA'!AJ295-'Surv-rate CEA'!AJ296)*'Unit cost and utilities'!$G$14</f>
        <v>22.399555990123694</v>
      </c>
      <c r="AV298" s="12">
        <f t="shared" si="135"/>
        <v>13.632453803885008</v>
      </c>
      <c r="AW298" s="12">
        <f>AU298-'Surv-rate CEA'!AK296*'Unit cost and utilities'!$H$8-('Surv-rate CEA'!AJ295-'Surv-rate CEA'!AJ296)*'Unit cost and utilities'!$G$14</f>
        <v>0.58593870579659502</v>
      </c>
      <c r="AX298" s="12">
        <f t="shared" si="136"/>
        <v>0.35660449440168301</v>
      </c>
      <c r="AY298" s="12">
        <f>'Surv-rate CEA'!AO296*'Unit cost and utilities'!$H$5+'Surv-rate CEA'!AN296*'Unit cost and utilities'!$H$5+('Surv-rate CEA'!AM295-'Surv-rate CEA'!AM296)*'Unit cost and utilities'!$G$14</f>
        <v>45.57452650362751</v>
      </c>
      <c r="AZ298" s="12">
        <f t="shared" si="137"/>
        <v>27.736827795540783</v>
      </c>
      <c r="BA298" s="12">
        <f>AY298-'Surv-rate CEA'!AN296*'Unit cost and utilities'!$H$5-('Surv-rate CEA'!AM295-'Surv-rate CEA'!AM296)*'Unit cost and utilities'!$G$14</f>
        <v>0.23574185604192832</v>
      </c>
      <c r="BB298" s="12">
        <f t="shared" si="138"/>
        <v>0.14347337793439677</v>
      </c>
    </row>
    <row r="299" spans="1:54">
      <c r="A299" s="12">
        <v>294</v>
      </c>
      <c r="B299" s="12">
        <f t="shared" si="139"/>
        <v>16.857534246575341</v>
      </c>
      <c r="C299" s="12">
        <f>'Surv-rate CEA'!D297*'Unit cost and utilities'!$H$7+'Surv-rate CEA'!E297*'Unit cost and utilities'!$H$7+'Unit cost and utilities'!$G$14*('Surv-rate CEA'!C296-'Surv-rate CEA'!C297)</f>
        <v>30.419211386252314</v>
      </c>
      <c r="D299" s="12">
        <f t="shared" si="113"/>
        <v>18.481788488921179</v>
      </c>
      <c r="E299" s="12">
        <f>C299-'Surv-rate CEA'!E297*'Unit cost and utilities'!$H$7-'Unit cost and utilities'!$G$14*('Surv-rate CEA'!C296-'Surv-rate CEA'!C297)</f>
        <v>5.1232190605531525E-2</v>
      </c>
      <c r="F299" s="12">
        <f t="shared" si="114"/>
        <v>3.1127122218015623E-2</v>
      </c>
      <c r="G299" s="12">
        <f>'Surv-rate CEA'!G297*'Unit cost and utilities'!$H$4+'Surv-rate CEA'!H297*'Unit cost and utilities'!$H$4+('Surv-rate CEA'!F296-'Surv-rate CEA'!F297)*'Unit cost and utilities'!$G$14</f>
        <v>43.5113222207927</v>
      </c>
      <c r="H299" s="12">
        <f t="shared" si="115"/>
        <v>26.436157201676266</v>
      </c>
      <c r="I299" s="12">
        <f>G299-'Surv-rate CEA'!H297*'Unit cost and utilities'!$H$4-('Surv-rate CEA'!F296-'Surv-rate CEA'!F297)*'Unit cost and utilities'!$G$14</f>
        <v>3.6129834623446211E-2</v>
      </c>
      <c r="J299" s="12">
        <f t="shared" si="116"/>
        <v>2.1951389638983698E-2</v>
      </c>
      <c r="K299" s="12">
        <f>'Surv-rate CEA'!K297*'Unit cost and utilities'!$H$10+'Surv-rate CEA'!J297*'Unit cost and utilities'!$H$10+('Surv-rate CEA'!I296-'Surv-rate CEA'!I297)*'Unit cost and utilities'!$G$14</f>
        <v>26.767450364942665</v>
      </c>
      <c r="L299" s="12">
        <f t="shared" si="117"/>
        <v>16.263089458530349</v>
      </c>
      <c r="M299" s="12">
        <f>K299-'Surv-rate CEA'!J297*'Unit cost and utilities'!$H$10-('Surv-rate CEA'!I296-'Surv-rate CEA'!I297)*'Unit cost and utilities'!$G$14</f>
        <v>0.13315882042813043</v>
      </c>
      <c r="N299" s="12">
        <f t="shared" si="118"/>
        <v>8.0903252991600422E-2</v>
      </c>
      <c r="O299" s="12">
        <f>'Surv-rate CEA'!N297*'Unit cost and utilities'!$H$3+'Surv-rate CEA'!M297*'Unit cost and utilities'!$H$3+('Surv-rate CEA'!L296-'Surv-rate CEA'!L297)*'Unit cost and utilities'!$G$14</f>
        <v>43.5113222207927</v>
      </c>
      <c r="P299" s="12">
        <f t="shared" si="119"/>
        <v>26.436157201676266</v>
      </c>
      <c r="Q299" s="12">
        <f>O299-'Surv-rate CEA'!M297*'Unit cost and utilities'!$H$3-('Surv-rate CEA'!L296-'Surv-rate CEA'!L297)*'Unit cost and utilities'!$G$14</f>
        <v>42.725197100834848</v>
      </c>
      <c r="R299" s="12">
        <f t="shared" si="120"/>
        <v>25.958531466794295</v>
      </c>
      <c r="S299" s="12">
        <f>'Surv-rate CEA'!Q297*'Unit cost and utilities'!$H$11+'Surv-rate CEA'!P297*'Unit cost and utilities'!$H$11+('Surv-rate CEA'!O296-'Surv-rate CEA'!O297)*'Unit cost and utilities'!$G$14</f>
        <v>26.767450364942665</v>
      </c>
      <c r="T299" s="12">
        <f t="shared" si="121"/>
        <v>16.263089458530349</v>
      </c>
      <c r="U299" s="12">
        <f>S299-'Surv-rate CEA'!P297*'Unit cost and utilities'!$H$11-('Surv-rate CEA'!O296-'Surv-rate CEA'!O297)*'Unit cost and utilities'!$G$14</f>
        <v>0.13315882042813043</v>
      </c>
      <c r="V299" s="12">
        <f t="shared" si="122"/>
        <v>8.0903252991600422E-2</v>
      </c>
      <c r="W299" s="12">
        <f>'Surv-rate CEA'!T297*'Unit cost and utilities'!$H$4+'Surv-rate CEA'!S297*'Unit cost and utilities'!$H$4+('Surv-rate CEA'!R296-'Surv-rate CEA'!R297)*'Unit cost and utilities'!$G$14</f>
        <v>43.5113222207927</v>
      </c>
      <c r="X299" s="12">
        <f t="shared" si="123"/>
        <v>26.436157201676266</v>
      </c>
      <c r="Y299" s="12">
        <f>W299-'Surv-rate CEA'!S297*'Unit cost and utilities'!$H$4-('Surv-rate CEA'!R296-'Surv-rate CEA'!R297)*'Unit cost and utilities'!$G$14</f>
        <v>42.725197100834848</v>
      </c>
      <c r="Z299" s="12">
        <f t="shared" si="124"/>
        <v>25.958531466794295</v>
      </c>
      <c r="AA299" s="12">
        <f>'Surv-rate CEA'!W297*'Unit cost and utilities'!$H$6+'Surv-rate CEA'!V297*'Unit cost and utilities'!$H$6+('Surv-rate CEA'!U296-'Surv-rate CEA'!U297)*'Unit cost and utilities'!$G$14</f>
        <v>28.814589264025255</v>
      </c>
      <c r="AB299" s="12">
        <f t="shared" si="125"/>
        <v>17.506868847150081</v>
      </c>
      <c r="AC299" s="12">
        <f>AA299-'Surv-rate CEA'!V297*'Unit cost and utilities'!$H$6-('Surv-rate CEA'!U296-'Surv-rate CEA'!U297)*'Unit cost and utilities'!$G$14</f>
        <v>0.50055709790547098</v>
      </c>
      <c r="AD299" s="12">
        <f t="shared" si="126"/>
        <v>0.3041232822458414</v>
      </c>
      <c r="AE299" s="12">
        <f>'Surv-rate CEA'!Z297*'Unit cost and utilities'!$H$12+'Surv-rate CEA'!Y297*'Unit cost and utilities'!$H$12+('Surv-rate CEA'!X296-'Surv-rate CEA'!X297)*'Unit cost and utilities'!$G$14</f>
        <v>26.767450364942665</v>
      </c>
      <c r="AF299" s="12">
        <f t="shared" si="127"/>
        <v>16.263089458530349</v>
      </c>
      <c r="AG299" s="12">
        <f>AE299-'Surv-rate CEA'!Y297*'Unit cost and utilities'!$H$12-('Surv-rate CEA'!X296-'Surv-rate CEA'!X297)*'Unit cost and utilities'!$G$14</f>
        <v>0.13315882042813043</v>
      </c>
      <c r="AH299" s="12">
        <f t="shared" si="128"/>
        <v>8.0903252991600422E-2</v>
      </c>
      <c r="AI299" s="12">
        <f>'Surv-rate CEA'!AC297*'Unit cost and utilities'!$H$5+'Surv-rate CEA'!AB297*'Unit cost and utilities'!$H$5+('Surv-rate CEA'!AA296-'Surv-rate CEA'!AA297)*'Unit cost and utilities'!$G$14</f>
        <v>45.236471906570607</v>
      </c>
      <c r="AJ299" s="12">
        <f t="shared" si="129"/>
        <v>27.484305728586655</v>
      </c>
      <c r="AK299" s="12">
        <f>AI299-'Surv-rate CEA'!AB297*'Unit cost and utilities'!$H$5-('Surv-rate CEA'!AA296-'Surv-rate CEA'!AA297)*'Unit cost and utilities'!$G$14</f>
        <v>0.23168269312588985</v>
      </c>
      <c r="AL299" s="12">
        <f t="shared" si="130"/>
        <v>0.14076336419528282</v>
      </c>
      <c r="AM299" s="12">
        <f>'Surv-rate CEA'!AF297*'Unit cost and utilities'!$H$9+'Surv-rate CEA'!AE297*'Unit cost and utilities'!$H$9+('Surv-rate CEA'!AD296-'Surv-rate CEA'!AD297)*'Unit cost and utilities'!G306</f>
        <v>49.586715485655084</v>
      </c>
      <c r="AN299" s="12">
        <f t="shared" si="131"/>
        <v>30.127381536273862</v>
      </c>
      <c r="AO299" s="12">
        <f>AM299-'Surv-rate CEA'!AE297*'Unit cost and utilities'!$H$9-('Surv-rate CEA'!AD296-'Surv-rate CEA'!AD297)*'Unit cost and utilities'!G306</f>
        <v>0.3713947007520062</v>
      </c>
      <c r="AP299" s="12">
        <f t="shared" si="132"/>
        <v>0.22564813459651006</v>
      </c>
      <c r="AQ299" s="13">
        <f>'Surv-rate CEA'!AI297*'Unit cost and utilities'!$H$4+'Surv-rate CEA'!AH297*'Unit cost and utilities'!$H$4+('Surv-rate CEA'!AG296-'Surv-rate CEA'!AG297)*'Unit cost and utilities'!$G$14</f>
        <v>43.5113222207927</v>
      </c>
      <c r="AR299" s="12">
        <f t="shared" si="133"/>
        <v>26.436157201676266</v>
      </c>
      <c r="AS299" s="13">
        <f>AQ299-'Surv-rate CEA'!AH297*'Unit cost and utilities'!$H$4-('Surv-rate CEA'!AG296-'Surv-rate CEA'!AG297)*'Unit cost and utilities'!$G$14</f>
        <v>42.725197100834848</v>
      </c>
      <c r="AT299" s="12">
        <f t="shared" si="134"/>
        <v>25.958531466794295</v>
      </c>
      <c r="AU299" s="12">
        <f>'Surv-rate CEA'!AL297*'Unit cost and utilities'!$H$8+'Surv-rate CEA'!AK297*'Unit cost and utilities'!$H$8+('Surv-rate CEA'!AJ296-'Surv-rate CEA'!AJ297)*'Unit cost and utilities'!$G$14</f>
        <v>22.236147603315981</v>
      </c>
      <c r="AV299" s="12">
        <f t="shared" si="135"/>
        <v>13.510007593380573</v>
      </c>
      <c r="AW299" s="12">
        <f>AU299-'Surv-rate CEA'!AK297*'Unit cost and utilities'!$H$8-('Surv-rate CEA'!AJ296-'Surv-rate CEA'!AJ297)*'Unit cost and utilities'!$G$14</f>
        <v>0.57707229766325985</v>
      </c>
      <c r="AX299" s="12">
        <f t="shared" si="136"/>
        <v>0.3506115925493134</v>
      </c>
      <c r="AY299" s="12">
        <f>'Surv-rate CEA'!AO297*'Unit cost and utilities'!$H$5+'Surv-rate CEA'!AN297*'Unit cost and utilities'!$H$5+('Surv-rate CEA'!AM296-'Surv-rate CEA'!AM297)*'Unit cost and utilities'!$G$14</f>
        <v>45.236471906570607</v>
      </c>
      <c r="AZ299" s="12">
        <f t="shared" si="137"/>
        <v>27.484305728586655</v>
      </c>
      <c r="BA299" s="12">
        <f>AY299-'Surv-rate CEA'!AN297*'Unit cost and utilities'!$H$5-('Surv-rate CEA'!AM296-'Surv-rate CEA'!AM297)*'Unit cost and utilities'!$G$14</f>
        <v>0.23168269312588985</v>
      </c>
      <c r="BB299" s="12">
        <f t="shared" si="138"/>
        <v>0.14076336419528282</v>
      </c>
    </row>
    <row r="300" spans="1:54">
      <c r="A300" s="12">
        <v>295</v>
      </c>
      <c r="B300" s="12">
        <f t="shared" si="139"/>
        <v>16.915068493150685</v>
      </c>
      <c r="C300" s="12">
        <f>'Surv-rate CEA'!D298*'Unit cost and utilities'!$H$7+'Surv-rate CEA'!E298*'Unit cost and utilities'!$H$7+'Unit cost and utilities'!$G$14*('Surv-rate CEA'!C297-'Surv-rate CEA'!C298)</f>
        <v>30.207126375585311</v>
      </c>
      <c r="D300" s="12">
        <f t="shared" si="113"/>
        <v>18.321746812979548</v>
      </c>
      <c r="E300" s="12">
        <f>C300-'Surv-rate CEA'!E298*'Unit cost and utilities'!$H$7-'Unit cost and utilities'!$G$14*('Surv-rate CEA'!C297-'Surv-rate CEA'!C298)</f>
        <v>5.0320517377550278E-2</v>
      </c>
      <c r="F300" s="12">
        <f t="shared" si="114"/>
        <v>3.0521267313754843E-2</v>
      </c>
      <c r="G300" s="12">
        <f>'Surv-rate CEA'!G298*'Unit cost and utilities'!$H$4+'Surv-rate CEA'!H298*'Unit cost and utilities'!$H$4+('Surv-rate CEA'!F297-'Surv-rate CEA'!F298)*'Unit cost and utilities'!$G$14</f>
        <v>43.187208159471261</v>
      </c>
      <c r="H300" s="12">
        <f t="shared" si="115"/>
        <v>26.194649686929871</v>
      </c>
      <c r="I300" s="12">
        <f>G300-'Surv-rate CEA'!H298*'Unit cost and utilities'!$H$4-('Surv-rate CEA'!F297-'Surv-rate CEA'!F298)*'Unit cost and utilities'!$G$14</f>
        <v>3.5438316805730619E-2</v>
      </c>
      <c r="J300" s="12">
        <f t="shared" si="116"/>
        <v>2.1494658575584996E-2</v>
      </c>
      <c r="K300" s="12">
        <f>'Surv-rate CEA'!K298*'Unit cost and utilities'!$H$10+'Surv-rate CEA'!J298*'Unit cost and utilities'!$H$10+('Surv-rate CEA'!I297-'Surv-rate CEA'!I298)*'Unit cost and utilities'!$G$14</f>
        <v>26.577457120796709</v>
      </c>
      <c r="L300" s="12">
        <f t="shared" si="117"/>
        <v>16.120217270770507</v>
      </c>
      <c r="M300" s="12">
        <f>K300-'Surv-rate CEA'!J298*'Unit cost and utilities'!$H$10-('Surv-rate CEA'!I297-'Surv-rate CEA'!I298)*'Unit cost and utilities'!$G$14</f>
        <v>0.13092647853095052</v>
      </c>
      <c r="N300" s="12">
        <f t="shared" si="118"/>
        <v>7.9411783859648824E-2</v>
      </c>
      <c r="O300" s="12">
        <f>'Surv-rate CEA'!N298*'Unit cost and utilities'!$H$3+'Surv-rate CEA'!M298*'Unit cost and utilities'!$H$3+('Surv-rate CEA'!L297-'Surv-rate CEA'!L298)*'Unit cost and utilities'!$G$14</f>
        <v>43.187208159471261</v>
      </c>
      <c r="P300" s="12">
        <f t="shared" si="119"/>
        <v>26.194649686929871</v>
      </c>
      <c r="Q300" s="12">
        <f>O300-'Surv-rate CEA'!M298*'Unit cost and utilities'!$H$3-('Surv-rate CEA'!L297-'Surv-rate CEA'!L298)*'Unit cost and utilities'!$G$14</f>
        <v>42.409195141720872</v>
      </c>
      <c r="R300" s="12">
        <f t="shared" si="120"/>
        <v>25.722755824826329</v>
      </c>
      <c r="S300" s="12">
        <f>'Surv-rate CEA'!Q298*'Unit cost and utilities'!$H$11+'Surv-rate CEA'!P298*'Unit cost and utilities'!$H$11+('Surv-rate CEA'!O297-'Surv-rate CEA'!O298)*'Unit cost and utilities'!$G$14</f>
        <v>26.577457120796709</v>
      </c>
      <c r="T300" s="12">
        <f t="shared" si="121"/>
        <v>16.120217270770507</v>
      </c>
      <c r="U300" s="12">
        <f>S300-'Surv-rate CEA'!P298*'Unit cost and utilities'!$H$11-('Surv-rate CEA'!O297-'Surv-rate CEA'!O298)*'Unit cost and utilities'!$G$14</f>
        <v>0.13092647853095052</v>
      </c>
      <c r="V300" s="12">
        <f t="shared" si="122"/>
        <v>7.9411783859648824E-2</v>
      </c>
      <c r="W300" s="12">
        <f>'Surv-rate CEA'!T298*'Unit cost and utilities'!$H$4+'Surv-rate CEA'!S298*'Unit cost and utilities'!$H$4+('Surv-rate CEA'!R297-'Surv-rate CEA'!R298)*'Unit cost and utilities'!$G$14</f>
        <v>43.187208159471261</v>
      </c>
      <c r="X300" s="12">
        <f t="shared" si="123"/>
        <v>26.194649686929871</v>
      </c>
      <c r="Y300" s="12">
        <f>W300-'Surv-rate CEA'!S298*'Unit cost and utilities'!$H$4-('Surv-rate CEA'!R297-'Surv-rate CEA'!R298)*'Unit cost and utilities'!$G$14</f>
        <v>42.409195141720872</v>
      </c>
      <c r="Z300" s="12">
        <f t="shared" si="124"/>
        <v>25.722755824826329</v>
      </c>
      <c r="AA300" s="12">
        <f>'Surv-rate CEA'!W298*'Unit cost and utilities'!$H$6+'Surv-rate CEA'!V298*'Unit cost and utilities'!$H$6+('Surv-rate CEA'!U297-'Surv-rate CEA'!U298)*'Unit cost and utilities'!$G$14</f>
        <v>28.612147981266233</v>
      </c>
      <c r="AB300" s="12">
        <f t="shared" si="125"/>
        <v>17.354333032882082</v>
      </c>
      <c r="AC300" s="12">
        <f>AA300-'Surv-rate CEA'!V298*'Unit cost and utilities'!$H$6-('Surv-rate CEA'!U297-'Surv-rate CEA'!U298)*'Unit cost and utilities'!$G$14</f>
        <v>0.49291593330586458</v>
      </c>
      <c r="AD300" s="12">
        <f t="shared" si="126"/>
        <v>0.29897186570559947</v>
      </c>
      <c r="AE300" s="12">
        <f>'Surv-rate CEA'!Z298*'Unit cost and utilities'!$H$12+'Surv-rate CEA'!Y298*'Unit cost and utilities'!$H$12+('Surv-rate CEA'!X297-'Surv-rate CEA'!X298)*'Unit cost and utilities'!$G$14</f>
        <v>26.577457120796709</v>
      </c>
      <c r="AF300" s="12">
        <f t="shared" si="127"/>
        <v>16.120217270770507</v>
      </c>
      <c r="AG300" s="12">
        <f>AE300-'Surv-rate CEA'!Y298*'Unit cost and utilities'!$H$12-('Surv-rate CEA'!X297-'Surv-rate CEA'!X298)*'Unit cost and utilities'!$G$14</f>
        <v>0.13092647853095052</v>
      </c>
      <c r="AH300" s="12">
        <f t="shared" si="128"/>
        <v>7.9411783859648824E-2</v>
      </c>
      <c r="AI300" s="12">
        <f>'Surv-rate CEA'!AC298*'Unit cost and utilities'!$H$5+'Surv-rate CEA'!AB298*'Unit cost and utilities'!$H$5+('Surv-rate CEA'!AA297-'Surv-rate CEA'!AA298)*'Unit cost and utilities'!$G$14</f>
        <v>44.901763885791567</v>
      </c>
      <c r="AJ300" s="12">
        <f t="shared" si="129"/>
        <v>27.234591570967368</v>
      </c>
      <c r="AK300" s="12">
        <f>AI300-'Surv-rate CEA'!AB298*'Unit cost and utilities'!$H$5-('Surv-rate CEA'!AA297-'Surv-rate CEA'!AA298)*'Unit cost and utilities'!$G$14</f>
        <v>0.22770254747864005</v>
      </c>
      <c r="AL300" s="12">
        <f t="shared" si="130"/>
        <v>0.13811007282526588</v>
      </c>
      <c r="AM300" s="12">
        <f>'Surv-rate CEA'!AF298*'Unit cost and utilities'!$H$9+'Surv-rate CEA'!AE298*'Unit cost and utilities'!$H$9+('Surv-rate CEA'!AD297-'Surv-rate CEA'!AD298)*'Unit cost and utilities'!G307</f>
        <v>49.272207017805165</v>
      </c>
      <c r="AN300" s="12">
        <f t="shared" si="131"/>
        <v>29.885428050070452</v>
      </c>
      <c r="AO300" s="12">
        <f>AM300-'Surv-rate CEA'!AE298*'Unit cost and utilities'!$H$9-('Surv-rate CEA'!AD297-'Surv-rate CEA'!AD298)*'Unit cost and utilities'!G307</f>
        <v>0.36559678825084063</v>
      </c>
      <c r="AP300" s="12">
        <f t="shared" si="132"/>
        <v>0.22174806390667826</v>
      </c>
      <c r="AQ300" s="13">
        <f>'Surv-rate CEA'!AI298*'Unit cost and utilities'!$H$4+'Surv-rate CEA'!AH298*'Unit cost and utilities'!$H$4+('Surv-rate CEA'!AG297-'Surv-rate CEA'!AG298)*'Unit cost and utilities'!$G$14</f>
        <v>43.187208159471261</v>
      </c>
      <c r="AR300" s="12">
        <f t="shared" si="133"/>
        <v>26.194649686929871</v>
      </c>
      <c r="AS300" s="13">
        <f>AQ300-'Surv-rate CEA'!AH298*'Unit cost and utilities'!$H$4-('Surv-rate CEA'!AG297-'Surv-rate CEA'!AG298)*'Unit cost and utilities'!$G$14</f>
        <v>42.409195141720872</v>
      </c>
      <c r="AT300" s="12">
        <f t="shared" si="134"/>
        <v>25.722755824826329</v>
      </c>
      <c r="AU300" s="12">
        <f>'Surv-rate CEA'!AL298*'Unit cost and utilities'!$H$8+'Surv-rate CEA'!AK298*'Unit cost and utilities'!$H$8+('Surv-rate CEA'!AJ297-'Surv-rate CEA'!AJ298)*'Unit cost and utilities'!$G$14</f>
        <v>22.074337528660909</v>
      </c>
      <c r="AV300" s="12">
        <f t="shared" si="135"/>
        <v>13.388907578817687</v>
      </c>
      <c r="AW300" s="12">
        <f>AU300-'Surv-rate CEA'!AK298*'Unit cost and utilities'!$H$8-('Surv-rate CEA'!AJ297-'Surv-rate CEA'!AJ298)*'Unit cost and utilities'!$G$14</f>
        <v>0.56835925333752402</v>
      </c>
      <c r="AX300" s="12">
        <f t="shared" si="136"/>
        <v>0.34473104819665062</v>
      </c>
      <c r="AY300" s="12">
        <f>'Surv-rate CEA'!AO298*'Unit cost and utilities'!$H$5+'Surv-rate CEA'!AN298*'Unit cost and utilities'!$H$5+('Surv-rate CEA'!AM297-'Surv-rate CEA'!AM298)*'Unit cost and utilities'!$G$14</f>
        <v>44.901763885791567</v>
      </c>
      <c r="AZ300" s="12">
        <f t="shared" si="137"/>
        <v>27.234591570967368</v>
      </c>
      <c r="BA300" s="12">
        <f>AY300-'Surv-rate CEA'!AN298*'Unit cost and utilities'!$H$5-('Surv-rate CEA'!AM297-'Surv-rate CEA'!AM298)*'Unit cost and utilities'!$G$14</f>
        <v>0.22770254747864005</v>
      </c>
      <c r="BB300" s="12">
        <f t="shared" si="138"/>
        <v>0.13811007282526588</v>
      </c>
    </row>
    <row r="301" spans="1:54">
      <c r="A301" s="12">
        <v>296</v>
      </c>
      <c r="B301" s="12">
        <f t="shared" si="139"/>
        <v>16.972602739726028</v>
      </c>
      <c r="C301" s="12">
        <f>'Surv-rate CEA'!D299*'Unit cost and utilities'!$H$7+'Surv-rate CEA'!E299*'Unit cost and utilities'!$H$7+'Unit cost and utilities'!$G$14*('Surv-rate CEA'!C298-'Surv-rate CEA'!C299)</f>
        <v>29.997037996177223</v>
      </c>
      <c r="D301" s="12">
        <f t="shared" si="113"/>
        <v>18.163404633496111</v>
      </c>
      <c r="E301" s="12">
        <f>C301-'Surv-rate CEA'!E299*'Unit cost and utilities'!$H$7-'Unit cost and utilities'!$G$14*('Surv-rate CEA'!C298-'Surv-rate CEA'!C299)</f>
        <v>4.9427129148057691E-2</v>
      </c>
      <c r="F301" s="12">
        <f t="shared" si="114"/>
        <v>2.9928453159363655E-2</v>
      </c>
      <c r="G301" s="12">
        <f>'Surv-rate CEA'!G299*'Unit cost and utilities'!$H$4+'Surv-rate CEA'!H299*'Unit cost and utilities'!$H$4+('Surv-rate CEA'!F298-'Surv-rate CEA'!F299)*'Unit cost and utilities'!$G$14</f>
        <v>42.866312031918731</v>
      </c>
      <c r="H301" s="12">
        <f t="shared" si="115"/>
        <v>25.955835062137343</v>
      </c>
      <c r="I301" s="12">
        <f>G301-'Surv-rate CEA'!H299*'Unit cost and utilities'!$H$4-('Surv-rate CEA'!F298-'Surv-rate CEA'!F299)*'Unit cost and utilities'!$G$14</f>
        <v>3.4761626404598012E-2</v>
      </c>
      <c r="J301" s="12">
        <f t="shared" si="116"/>
        <v>2.1048394384325535E-2</v>
      </c>
      <c r="K301" s="12">
        <f>'Surv-rate CEA'!K299*'Unit cost and utilities'!$H$10+'Surv-rate CEA'!J299*'Unit cost and utilities'!$H$10+('Surv-rate CEA'!I298-'Surv-rate CEA'!I299)*'Unit cost and utilities'!$G$14</f>
        <v>26.389279322818691</v>
      </c>
      <c r="L301" s="12">
        <f t="shared" si="117"/>
        <v>15.978882927967483</v>
      </c>
      <c r="M301" s="12">
        <f>K301-'Surv-rate CEA'!J299*'Unit cost and utilities'!$H$10-('Surv-rate CEA'!I298-'Surv-rate CEA'!I299)*'Unit cost and utilities'!$G$14</f>
        <v>0.12873653028143361</v>
      </c>
      <c r="N301" s="12">
        <f t="shared" si="118"/>
        <v>7.7950819374632663E-2</v>
      </c>
      <c r="O301" s="12">
        <f>'Surv-rate CEA'!N299*'Unit cost and utilities'!$H$3+'Surv-rate CEA'!M299*'Unit cost and utilities'!$H$3+('Surv-rate CEA'!L298-'Surv-rate CEA'!L299)*'Unit cost and utilities'!$G$14</f>
        <v>42.866312031918731</v>
      </c>
      <c r="P301" s="12">
        <f t="shared" si="119"/>
        <v>25.955835062137343</v>
      </c>
      <c r="Q301" s="12">
        <f>O301-'Surv-rate CEA'!M299*'Unit cost and utilities'!$H$3-('Surv-rate CEA'!L298-'Surv-rate CEA'!L299)*'Unit cost and utilities'!$G$14</f>
        <v>42.096303527098364</v>
      </c>
      <c r="R301" s="12">
        <f t="shared" si="120"/>
        <v>25.489589826655489</v>
      </c>
      <c r="S301" s="12">
        <f>'Surv-rate CEA'!Q299*'Unit cost and utilities'!$H$11+'Surv-rate CEA'!P299*'Unit cost and utilities'!$H$11+('Surv-rate CEA'!O298-'Surv-rate CEA'!O299)*'Unit cost and utilities'!$G$14</f>
        <v>26.389279322818691</v>
      </c>
      <c r="T301" s="12">
        <f t="shared" si="121"/>
        <v>15.978882927967483</v>
      </c>
      <c r="U301" s="12">
        <f>S301-'Surv-rate CEA'!P299*'Unit cost and utilities'!$H$11-('Surv-rate CEA'!O298-'Surv-rate CEA'!O299)*'Unit cost and utilities'!$G$14</f>
        <v>0.12873653028143361</v>
      </c>
      <c r="V301" s="12">
        <f t="shared" si="122"/>
        <v>7.7950819374632663E-2</v>
      </c>
      <c r="W301" s="12">
        <f>'Surv-rate CEA'!T299*'Unit cost and utilities'!$H$4+'Surv-rate CEA'!S299*'Unit cost and utilities'!$H$4+('Surv-rate CEA'!R298-'Surv-rate CEA'!R299)*'Unit cost and utilities'!$G$14</f>
        <v>42.866312031918731</v>
      </c>
      <c r="X301" s="12">
        <f t="shared" si="123"/>
        <v>25.955835062137343</v>
      </c>
      <c r="Y301" s="12">
        <f>W301-'Surv-rate CEA'!S299*'Unit cost and utilities'!$H$4-('Surv-rate CEA'!R298-'Surv-rate CEA'!R299)*'Unit cost and utilities'!$G$14</f>
        <v>42.096303527098364</v>
      </c>
      <c r="Z301" s="12">
        <f t="shared" si="124"/>
        <v>25.489589826655489</v>
      </c>
      <c r="AA301" s="12">
        <f>'Surv-rate CEA'!W299*'Unit cost and utilities'!$H$6+'Surv-rate CEA'!V299*'Unit cost and utilities'!$H$6+('Surv-rate CEA'!U298-'Surv-rate CEA'!U299)*'Unit cost and utilities'!$G$14</f>
        <v>28.411624706405391</v>
      </c>
      <c r="AB301" s="12">
        <f t="shared" si="125"/>
        <v>17.203426415076088</v>
      </c>
      <c r="AC301" s="12">
        <f>AA301-'Surv-rate CEA'!V299*'Unit cost and utilities'!$H$6-('Surv-rate CEA'!U298-'Surv-rate CEA'!U299)*'Unit cost and utilities'!$G$14</f>
        <v>0.48540796572421185</v>
      </c>
      <c r="AD301" s="12">
        <f t="shared" si="126"/>
        <v>0.29391772930696203</v>
      </c>
      <c r="AE301" s="12">
        <f>'Surv-rate CEA'!Z299*'Unit cost and utilities'!$H$12+'Surv-rate CEA'!Y299*'Unit cost and utilities'!$H$12+('Surv-rate CEA'!X298-'Surv-rate CEA'!X299)*'Unit cost and utilities'!$G$14</f>
        <v>26.389279322818691</v>
      </c>
      <c r="AF301" s="12">
        <f t="shared" si="127"/>
        <v>15.978882927967483</v>
      </c>
      <c r="AG301" s="12">
        <f>AE301-'Surv-rate CEA'!Y299*'Unit cost and utilities'!$H$12-('Surv-rate CEA'!X298-'Surv-rate CEA'!X299)*'Unit cost and utilities'!$G$14</f>
        <v>0.12873653028143361</v>
      </c>
      <c r="AH301" s="12">
        <f t="shared" si="128"/>
        <v>7.7950819374632663E-2</v>
      </c>
      <c r="AI301" s="12">
        <f>'Surv-rate CEA'!AC299*'Unit cost and utilities'!$H$5+'Surv-rate CEA'!AB299*'Unit cost and utilities'!$H$5+('Surv-rate CEA'!AA298-'Surv-rate CEA'!AA299)*'Unit cost and utilities'!$G$14</f>
        <v>44.570360540786197</v>
      </c>
      <c r="AJ301" s="12">
        <f t="shared" si="129"/>
        <v>26.987647689291059</v>
      </c>
      <c r="AK301" s="12">
        <f>AI301-'Surv-rate CEA'!AB299*'Unit cost and utilities'!$H$5-('Surv-rate CEA'!AA298-'Surv-rate CEA'!AA299)*'Unit cost and utilities'!$G$14</f>
        <v>0.22379969717100112</v>
      </c>
      <c r="AL301" s="12">
        <f t="shared" si="130"/>
        <v>0.13551219480699467</v>
      </c>
      <c r="AM301" s="12">
        <f>'Surv-rate CEA'!AF299*'Unit cost and utilities'!$H$9+'Surv-rate CEA'!AE299*'Unit cost and utilities'!$H$9+('Surv-rate CEA'!AD298-'Surv-rate CEA'!AD299)*'Unit cost and utilities'!G308</f>
        <v>48.96042678029751</v>
      </c>
      <c r="AN301" s="12">
        <f t="shared" si="131"/>
        <v>29.645861793172127</v>
      </c>
      <c r="AO301" s="12">
        <f>AM301-'Surv-rate CEA'!AE299*'Unit cost and utilities'!$H$9-('Surv-rate CEA'!AD298-'Surv-rate CEA'!AD299)*'Unit cost and utilities'!G308</f>
        <v>0.35990203336405102</v>
      </c>
      <c r="AP301" s="12">
        <f t="shared" si="132"/>
        <v>0.21792305831136888</v>
      </c>
      <c r="AQ301" s="13">
        <f>'Surv-rate CEA'!AI299*'Unit cost and utilities'!$H$4+'Surv-rate CEA'!AH299*'Unit cost and utilities'!$H$4+('Surv-rate CEA'!AG298-'Surv-rate CEA'!AG299)*'Unit cost and utilities'!$G$14</f>
        <v>42.866312031918731</v>
      </c>
      <c r="AR301" s="12">
        <f t="shared" si="133"/>
        <v>25.955835062137343</v>
      </c>
      <c r="AS301" s="13">
        <f>AQ301-'Surv-rate CEA'!AH299*'Unit cost and utilities'!$H$4-('Surv-rate CEA'!AG298-'Surv-rate CEA'!AG299)*'Unit cost and utilities'!$G$14</f>
        <v>42.096303527098364</v>
      </c>
      <c r="AT301" s="12">
        <f t="shared" si="134"/>
        <v>25.489589826655489</v>
      </c>
      <c r="AU301" s="12">
        <f>'Surv-rate CEA'!AL299*'Unit cost and utilities'!$H$8+'Surv-rate CEA'!AK299*'Unit cost and utilities'!$H$8+('Surv-rate CEA'!AJ298-'Surv-rate CEA'!AJ299)*'Unit cost and utilities'!$G$14</f>
        <v>21.914105929879788</v>
      </c>
      <c r="AV301" s="12">
        <f t="shared" si="135"/>
        <v>13.269135880563544</v>
      </c>
      <c r="AW301" s="12">
        <f>AU301-'Surv-rate CEA'!AK299*'Unit cost and utilities'!$H$8-('Surv-rate CEA'!AJ298-'Surv-rate CEA'!AJ299)*'Unit cost and utilities'!$G$14</f>
        <v>0.55979657453604748</v>
      </c>
      <c r="AX301" s="12">
        <f t="shared" si="136"/>
        <v>0.3389605232702998</v>
      </c>
      <c r="AY301" s="12">
        <f>'Surv-rate CEA'!AO299*'Unit cost and utilities'!$H$5+'Surv-rate CEA'!AN299*'Unit cost and utilities'!$H$5+('Surv-rate CEA'!AM298-'Surv-rate CEA'!AM299)*'Unit cost and utilities'!$G$14</f>
        <v>44.570360540786197</v>
      </c>
      <c r="AZ301" s="12">
        <f t="shared" si="137"/>
        <v>26.987647689291059</v>
      </c>
      <c r="BA301" s="12">
        <f>AY301-'Surv-rate CEA'!AN299*'Unit cost and utilities'!$H$5-('Surv-rate CEA'!AM298-'Surv-rate CEA'!AM299)*'Unit cost and utilities'!$G$14</f>
        <v>0.22379969717100112</v>
      </c>
      <c r="BB301" s="12">
        <f t="shared" si="138"/>
        <v>0.13551219480699467</v>
      </c>
    </row>
    <row r="302" spans="1:54">
      <c r="A302" s="12">
        <v>297</v>
      </c>
      <c r="B302" s="12">
        <f t="shared" si="139"/>
        <v>17.030136986301368</v>
      </c>
      <c r="C302" s="12">
        <f>'Surv-rate CEA'!D300*'Unit cost and utilities'!$H$7+'Surv-rate CEA'!E300*'Unit cost and utilities'!$H$7+'Unit cost and utilities'!$G$14*('Surv-rate CEA'!C299-'Surv-rate CEA'!C300)</f>
        <v>29.788922276285803</v>
      </c>
      <c r="D302" s="12">
        <f t="shared" si="113"/>
        <v>18.006740092322953</v>
      </c>
      <c r="E302" s="12">
        <f>C302-'Surv-rate CEA'!E300*'Unit cost and utilities'!$H$7-'Unit cost and utilities'!$G$14*('Surv-rate CEA'!C299-'Surv-rate CEA'!C300)</f>
        <v>4.8551616466673941E-2</v>
      </c>
      <c r="F302" s="12">
        <f t="shared" si="114"/>
        <v>2.9348370869849094E-2</v>
      </c>
      <c r="G302" s="12">
        <f>'Surv-rate CEA'!G300*'Unit cost and utilities'!$H$4+'Surv-rate CEA'!H300*'Unit cost and utilities'!$H$4+('Surv-rate CEA'!F299-'Surv-rate CEA'!F300)*'Unit cost and utilities'!$G$14</f>
        <v>42.548593468389839</v>
      </c>
      <c r="H302" s="12">
        <f t="shared" si="115"/>
        <v>25.719677159624116</v>
      </c>
      <c r="I302" s="12">
        <f>G302-'Surv-rate CEA'!H300*'Unit cost and utilities'!$H$4-('Surv-rate CEA'!F299-'Surv-rate CEA'!F300)*'Unit cost and utilities'!$G$14</f>
        <v>3.4099410339343716E-2</v>
      </c>
      <c r="J302" s="12">
        <f t="shared" si="116"/>
        <v>2.0612334128342649E-2</v>
      </c>
      <c r="K302" s="12">
        <f>'Surv-rate CEA'!K300*'Unit cost and utilities'!$H$10+'Surv-rate CEA'!J300*'Unit cost and utilities'!$H$10+('Surv-rate CEA'!I299-'Surv-rate CEA'!I300)*'Unit cost and utilities'!$G$14</f>
        <v>26.202894895828926</v>
      </c>
      <c r="L302" s="12">
        <f t="shared" si="117"/>
        <v>15.839066404602962</v>
      </c>
      <c r="M302" s="12">
        <f>K302-'Surv-rate CEA'!J300*'Unit cost and utilities'!$H$10-('Surv-rate CEA'!I299-'Surv-rate CEA'!I300)*'Unit cost and utilities'!$G$14</f>
        <v>0.1265880728587705</v>
      </c>
      <c r="N302" s="12">
        <f t="shared" si="118"/>
        <v>7.6519670823087305E-2</v>
      </c>
      <c r="O302" s="12">
        <f>'Surv-rate CEA'!N300*'Unit cost and utilities'!$H$3+'Surv-rate CEA'!M300*'Unit cost and utilities'!$H$3+('Surv-rate CEA'!L299-'Surv-rate CEA'!L300)*'Unit cost and utilities'!$G$14</f>
        <v>42.548593468389839</v>
      </c>
      <c r="P302" s="12">
        <f t="shared" si="119"/>
        <v>25.719677159624116</v>
      </c>
      <c r="Q302" s="12">
        <f>O302-'Surv-rate CEA'!M300*'Unit cost and utilities'!$H$3-('Surv-rate CEA'!L299-'Surv-rate CEA'!L300)*'Unit cost and utilities'!$G$14</f>
        <v>41.78648365026222</v>
      </c>
      <c r="R302" s="12">
        <f t="shared" si="120"/>
        <v>25.258998747375674</v>
      </c>
      <c r="S302" s="12">
        <f>'Surv-rate CEA'!Q300*'Unit cost and utilities'!$H$11+'Surv-rate CEA'!P300*'Unit cost and utilities'!$H$11+('Surv-rate CEA'!O299-'Surv-rate CEA'!O300)*'Unit cost and utilities'!$G$14</f>
        <v>26.202894895828926</v>
      </c>
      <c r="T302" s="12">
        <f t="shared" si="121"/>
        <v>15.839066404602962</v>
      </c>
      <c r="U302" s="12">
        <f>S302-'Surv-rate CEA'!P300*'Unit cost and utilities'!$H$11-('Surv-rate CEA'!O299-'Surv-rate CEA'!O300)*'Unit cost and utilities'!$G$14</f>
        <v>0.1265880728587705</v>
      </c>
      <c r="V302" s="12">
        <f t="shared" si="122"/>
        <v>7.6519670823087305E-2</v>
      </c>
      <c r="W302" s="12">
        <f>'Surv-rate CEA'!T300*'Unit cost and utilities'!$H$4+'Surv-rate CEA'!S300*'Unit cost and utilities'!$H$4+('Surv-rate CEA'!R299-'Surv-rate CEA'!R300)*'Unit cost and utilities'!$G$14</f>
        <v>42.548593468389839</v>
      </c>
      <c r="X302" s="12">
        <f t="shared" si="123"/>
        <v>25.719677159624116</v>
      </c>
      <c r="Y302" s="12">
        <f>W302-'Surv-rate CEA'!S300*'Unit cost and utilities'!$H$4-('Surv-rate CEA'!R299-'Surv-rate CEA'!R300)*'Unit cost and utilities'!$G$14</f>
        <v>41.78648365026222</v>
      </c>
      <c r="Z302" s="12">
        <f t="shared" si="124"/>
        <v>25.258998747375674</v>
      </c>
      <c r="AA302" s="12">
        <f>'Surv-rate CEA'!W300*'Unit cost and utilities'!$H$6+'Surv-rate CEA'!V300*'Unit cost and utilities'!$H$6+('Surv-rate CEA'!U299-'Surv-rate CEA'!U300)*'Unit cost and utilities'!$G$14</f>
        <v>28.212996286082859</v>
      </c>
      <c r="AB302" s="12">
        <f t="shared" si="125"/>
        <v>17.054127928407528</v>
      </c>
      <c r="AC302" s="12">
        <f>AA302-'Surv-rate CEA'!V300*'Unit cost and utilities'!$H$6-('Surv-rate CEA'!U299-'Surv-rate CEA'!U300)*'Unit cost and utilities'!$G$14</f>
        <v>0.4780305732718364</v>
      </c>
      <c r="AD302" s="12">
        <f t="shared" si="126"/>
        <v>0.28895883541052203</v>
      </c>
      <c r="AE302" s="12">
        <f>'Surv-rate CEA'!Z300*'Unit cost and utilities'!$H$12+'Surv-rate CEA'!Y300*'Unit cost and utilities'!$H$12+('Surv-rate CEA'!X299-'Surv-rate CEA'!X300)*'Unit cost and utilities'!$G$14</f>
        <v>26.202894895828926</v>
      </c>
      <c r="AF302" s="12">
        <f t="shared" si="127"/>
        <v>15.839066404602962</v>
      </c>
      <c r="AG302" s="12">
        <f>AE302-'Surv-rate CEA'!Y300*'Unit cost and utilities'!$H$12-('Surv-rate CEA'!X299-'Surv-rate CEA'!X300)*'Unit cost and utilities'!$G$14</f>
        <v>0.1265880728587705</v>
      </c>
      <c r="AH302" s="12">
        <f t="shared" si="128"/>
        <v>7.6519670823087305E-2</v>
      </c>
      <c r="AI302" s="12">
        <f>'Surv-rate CEA'!AC300*'Unit cost and utilities'!$H$5+'Surv-rate CEA'!AB300*'Unit cost and utilities'!$H$5+('Surv-rate CEA'!AA299-'Surv-rate CEA'!AA300)*'Unit cost and utilities'!$G$14</f>
        <v>44.242220609417544</v>
      </c>
      <c r="AJ302" s="12">
        <f t="shared" si="129"/>
        <v>26.743437047912103</v>
      </c>
      <c r="AK302" s="12">
        <f>AI302-'Surv-rate CEA'!AB300*'Unit cost and utilities'!$H$5-('Surv-rate CEA'!AA299-'Surv-rate CEA'!AA300)*'Unit cost and utilities'!$G$14</f>
        <v>0.21997246191485376</v>
      </c>
      <c r="AL302" s="12">
        <f t="shared" si="130"/>
        <v>0.13296845426067735</v>
      </c>
      <c r="AM302" s="12">
        <f>'Surv-rate CEA'!AF300*'Unit cost and utilities'!$H$9+'Surv-rate CEA'!AE300*'Unit cost and utilities'!$H$9+('Surv-rate CEA'!AD299-'Surv-rate CEA'!AD300)*'Unit cost and utilities'!G309</f>
        <v>48.651344312216054</v>
      </c>
      <c r="AN302" s="12">
        <f t="shared" si="131"/>
        <v>29.408654131458519</v>
      </c>
      <c r="AO302" s="12">
        <f>AM302-'Surv-rate CEA'!AE300*'Unit cost and utilities'!$H$9-('Surv-rate CEA'!AD299-'Surv-rate CEA'!AD300)*'Unit cost and utilities'!G309</f>
        <v>0.35430836694556689</v>
      </c>
      <c r="AP302" s="12">
        <f t="shared" si="132"/>
        <v>0.21417151708113719</v>
      </c>
      <c r="AQ302" s="13">
        <f>'Surv-rate CEA'!AI300*'Unit cost and utilities'!$H$4+'Surv-rate CEA'!AH300*'Unit cost and utilities'!$H$4+('Surv-rate CEA'!AG299-'Surv-rate CEA'!AG300)*'Unit cost and utilities'!$G$14</f>
        <v>42.548593468389839</v>
      </c>
      <c r="AR302" s="12">
        <f t="shared" si="133"/>
        <v>25.719677159624116</v>
      </c>
      <c r="AS302" s="13">
        <f>AQ302-'Surv-rate CEA'!AH300*'Unit cost and utilities'!$H$4-('Surv-rate CEA'!AG299-'Surv-rate CEA'!AG300)*'Unit cost and utilities'!$G$14</f>
        <v>41.78648365026222</v>
      </c>
      <c r="AT302" s="12">
        <f t="shared" si="134"/>
        <v>25.258998747375674</v>
      </c>
      <c r="AU302" s="12">
        <f>'Surv-rate CEA'!AL300*'Unit cost and utilities'!$H$8+'Surv-rate CEA'!AK300*'Unit cost and utilities'!$H$8+('Surv-rate CEA'!AJ299-'Surv-rate CEA'!AJ300)*'Unit cost and utilities'!$G$14</f>
        <v>21.755433270963209</v>
      </c>
      <c r="AV302" s="12">
        <f t="shared" si="135"/>
        <v>13.150674900983836</v>
      </c>
      <c r="AW302" s="12">
        <f>AU302-'Surv-rate CEA'!AK300*'Unit cost and utilities'!$H$8-('Surv-rate CEA'!AJ299-'Surv-rate CEA'!AJ300)*'Unit cost and utilities'!$G$14</f>
        <v>0.55138132856752531</v>
      </c>
      <c r="AX302" s="12">
        <f t="shared" si="136"/>
        <v>0.3332977334053821</v>
      </c>
      <c r="AY302" s="12">
        <f>'Surv-rate CEA'!AO300*'Unit cost and utilities'!$H$5+'Surv-rate CEA'!AN300*'Unit cost and utilities'!$H$5+('Surv-rate CEA'!AM299-'Surv-rate CEA'!AM300)*'Unit cost and utilities'!$G$14</f>
        <v>44.242220609417544</v>
      </c>
      <c r="AZ302" s="12">
        <f t="shared" si="137"/>
        <v>26.743437047912103</v>
      </c>
      <c r="BA302" s="12">
        <f>AY302-'Surv-rate CEA'!AN300*'Unit cost and utilities'!$H$5-('Surv-rate CEA'!AM299-'Surv-rate CEA'!AM300)*'Unit cost and utilities'!$G$14</f>
        <v>0.21997246191485376</v>
      </c>
      <c r="BB302" s="12">
        <f t="shared" si="138"/>
        <v>0.13296845426067735</v>
      </c>
    </row>
    <row r="303" spans="1:54">
      <c r="A303" s="12">
        <v>298</v>
      </c>
      <c r="B303" s="12">
        <f t="shared" si="139"/>
        <v>17.087671232876712</v>
      </c>
      <c r="C303" s="12">
        <f>'Surv-rate CEA'!D301*'Unit cost and utilities'!$H$7+'Surv-rate CEA'!E301*'Unit cost and utilities'!$H$7+'Unit cost and utilities'!$G$14*('Surv-rate CEA'!C300-'Surv-rate CEA'!C301)</f>
        <v>29.582755596512424</v>
      </c>
      <c r="D303" s="12">
        <f t="shared" si="113"/>
        <v>17.851731666044554</v>
      </c>
      <c r="E303" s="12">
        <f>C303-'Surv-rate CEA'!E301*'Unit cost and utilities'!$H$7-'Unit cost and utilities'!$G$14*('Surv-rate CEA'!C300-'Surv-rate CEA'!C301)</f>
        <v>4.7693580033465244E-2</v>
      </c>
      <c r="F303" s="12">
        <f t="shared" si="114"/>
        <v>2.8780719570654763E-2</v>
      </c>
      <c r="G303" s="12">
        <f>'Surv-rate CEA'!G301*'Unit cost and utilities'!$H$4+'Surv-rate CEA'!H301*'Unit cost and utilities'!$H$4+('Surv-rate CEA'!F300-'Surv-rate CEA'!F301)*'Unit cost and utilities'!$G$14</f>
        <v>42.234012714985774</v>
      </c>
      <c r="H303" s="12">
        <f t="shared" si="115"/>
        <v>25.486140387041047</v>
      </c>
      <c r="I303" s="12">
        <f>G303-'Surv-rate CEA'!H301*'Unit cost and utilities'!$H$4-('Surv-rate CEA'!F300-'Surv-rate CEA'!F301)*'Unit cost and utilities'!$G$14</f>
        <v>3.3451324795298998E-2</v>
      </c>
      <c r="J303" s="12">
        <f t="shared" si="116"/>
        <v>2.0186222076951529E-2</v>
      </c>
      <c r="K303" s="12">
        <f>'Surv-rate CEA'!K301*'Unit cost and utilities'!$H$10+'Surv-rate CEA'!J301*'Unit cost and utilities'!$H$10+('Surv-rate CEA'!I300-'Surv-rate CEA'!I301)*'Unit cost and utilities'!$G$14</f>
        <v>26.018282092782638</v>
      </c>
      <c r="L303" s="12">
        <f t="shared" si="117"/>
        <v>15.700747985308215</v>
      </c>
      <c r="M303" s="12">
        <f>K303-'Surv-rate CEA'!J301*'Unit cost and utilities'!$H$10-('Surv-rate CEA'!I300-'Surv-rate CEA'!I301)*'Unit cost and utilities'!$G$14</f>
        <v>0.12448022480905285</v>
      </c>
      <c r="N303" s="12">
        <f t="shared" si="118"/>
        <v>7.5117666566602487E-2</v>
      </c>
      <c r="O303" s="12">
        <f>'Surv-rate CEA'!N301*'Unit cost and utilities'!$H$3+'Surv-rate CEA'!M301*'Unit cost and utilities'!$H$3+('Surv-rate CEA'!L300-'Surv-rate CEA'!L301)*'Unit cost and utilities'!$G$14</f>
        <v>42.234012714985774</v>
      </c>
      <c r="P303" s="12">
        <f t="shared" si="119"/>
        <v>25.486140387041047</v>
      </c>
      <c r="Q303" s="12">
        <f>O303-'Surv-rate CEA'!M301*'Unit cost and utilities'!$H$3-('Surv-rate CEA'!L300-'Surv-rate CEA'!L301)*'Unit cost and utilities'!$G$14</f>
        <v>41.479697485759075</v>
      </c>
      <c r="R303" s="12">
        <f t="shared" si="120"/>
        <v>25.030948408057405</v>
      </c>
      <c r="S303" s="12">
        <f>'Surv-rate CEA'!Q301*'Unit cost and utilities'!$H$11+'Surv-rate CEA'!P301*'Unit cost and utilities'!$H$11+('Surv-rate CEA'!O300-'Surv-rate CEA'!O301)*'Unit cost and utilities'!$G$14</f>
        <v>26.018282092782638</v>
      </c>
      <c r="T303" s="12">
        <f t="shared" si="121"/>
        <v>15.700747985308215</v>
      </c>
      <c r="U303" s="12">
        <f>S303-'Surv-rate CEA'!P301*'Unit cost and utilities'!$H$11-('Surv-rate CEA'!O300-'Surv-rate CEA'!O301)*'Unit cost and utilities'!$G$14</f>
        <v>0.12448022480905285</v>
      </c>
      <c r="V303" s="12">
        <f t="shared" si="122"/>
        <v>7.5117666566602487E-2</v>
      </c>
      <c r="W303" s="12">
        <f>'Surv-rate CEA'!T301*'Unit cost and utilities'!$H$4+'Surv-rate CEA'!S301*'Unit cost and utilities'!$H$4+('Surv-rate CEA'!R300-'Surv-rate CEA'!R301)*'Unit cost and utilities'!$G$14</f>
        <v>42.234012714985774</v>
      </c>
      <c r="X303" s="12">
        <f t="shared" si="123"/>
        <v>25.486140387041047</v>
      </c>
      <c r="Y303" s="12">
        <f>W303-'Surv-rate CEA'!S301*'Unit cost and utilities'!$H$4-('Surv-rate CEA'!R300-'Surv-rate CEA'!R301)*'Unit cost and utilities'!$G$14</f>
        <v>41.479697485759075</v>
      </c>
      <c r="Z303" s="12">
        <f t="shared" si="124"/>
        <v>25.030948408057405</v>
      </c>
      <c r="AA303" s="12">
        <f>'Surv-rate CEA'!W301*'Unit cost and utilities'!$H$6+'Surv-rate CEA'!V301*'Unit cost and utilities'!$H$6+('Surv-rate CEA'!U300-'Surv-rate CEA'!U301)*'Unit cost and utilities'!$G$14</f>
        <v>28.016239908854985</v>
      </c>
      <c r="AB303" s="12">
        <f t="shared" si="125"/>
        <v>16.906416831681838</v>
      </c>
      <c r="AC303" s="12">
        <f>AA303-'Surv-rate CEA'!V301*'Unit cost and utilities'!$H$6-('Surv-rate CEA'!U300-'Surv-rate CEA'!U301)*'Unit cost and utilities'!$G$14</f>
        <v>0.47078119176659561</v>
      </c>
      <c r="AD303" s="12">
        <f t="shared" si="126"/>
        <v>0.28409319346263756</v>
      </c>
      <c r="AE303" s="12">
        <f>'Surv-rate CEA'!Z301*'Unit cost and utilities'!$H$12+'Surv-rate CEA'!Y301*'Unit cost and utilities'!$H$12+('Surv-rate CEA'!X300-'Surv-rate CEA'!X301)*'Unit cost and utilities'!$G$14</f>
        <v>26.018282092782638</v>
      </c>
      <c r="AF303" s="12">
        <f t="shared" si="127"/>
        <v>15.700747985308215</v>
      </c>
      <c r="AG303" s="12">
        <f>AE303-'Surv-rate CEA'!Y301*'Unit cost and utilities'!$H$12-('Surv-rate CEA'!X300-'Surv-rate CEA'!X301)*'Unit cost and utilities'!$G$14</f>
        <v>0.12448022480905285</v>
      </c>
      <c r="AH303" s="12">
        <f t="shared" si="128"/>
        <v>7.5117666566602487E-2</v>
      </c>
      <c r="AI303" s="12">
        <f>'Surv-rate CEA'!AC301*'Unit cost and utilities'!$H$5+'Surv-rate CEA'!AB301*'Unit cost and utilities'!$H$5+('Surv-rate CEA'!AA300-'Surv-rate CEA'!AA301)*'Unit cost and utilities'!$G$14</f>
        <v>43.91730345641318</v>
      </c>
      <c r="AJ303" s="12">
        <f t="shared" si="129"/>
        <v>26.501923197870269</v>
      </c>
      <c r="AK303" s="12">
        <f>AI303-'Surv-rate CEA'!AB301*'Unit cost and utilities'!$H$5-('Surv-rate CEA'!AA300-'Surv-rate CEA'!AA301)*'Unit cost and utilities'!$G$14</f>
        <v>0.21621920195209787</v>
      </c>
      <c r="AL303" s="12">
        <f t="shared" si="130"/>
        <v>0.13047760752721085</v>
      </c>
      <c r="AM303" s="12">
        <f>'Surv-rate CEA'!AF301*'Unit cost and utilities'!$H$9+'Surv-rate CEA'!AE301*'Unit cost and utilities'!$H$9+('Surv-rate CEA'!AD300-'Surv-rate CEA'!AD301)*'Unit cost and utilities'!G310</f>
        <v>48.344929571863119</v>
      </c>
      <c r="AN303" s="12">
        <f t="shared" si="131"/>
        <v>29.173776841548474</v>
      </c>
      <c r="AO303" s="12">
        <f>AM303-'Surv-rate CEA'!AE301*'Unit cost and utilities'!$H$9-('Surv-rate CEA'!AD300-'Surv-rate CEA'!AD301)*'Unit cost and utilities'!G310</f>
        <v>0.34881376618785964</v>
      </c>
      <c r="AP303" s="12">
        <f t="shared" si="132"/>
        <v>0.21049187710363879</v>
      </c>
      <c r="AQ303" s="13">
        <f>'Surv-rate CEA'!AI301*'Unit cost and utilities'!$H$4+'Surv-rate CEA'!AH301*'Unit cost and utilities'!$H$4+('Surv-rate CEA'!AG300-'Surv-rate CEA'!AG301)*'Unit cost and utilities'!$G$14</f>
        <v>42.234012714985774</v>
      </c>
      <c r="AR303" s="12">
        <f t="shared" si="133"/>
        <v>25.486140387041047</v>
      </c>
      <c r="AS303" s="13">
        <f>AQ303-'Surv-rate CEA'!AH301*'Unit cost and utilities'!$H$4-('Surv-rate CEA'!AG300-'Surv-rate CEA'!AG301)*'Unit cost and utilities'!$G$14</f>
        <v>41.479697485759075</v>
      </c>
      <c r="AT303" s="12">
        <f t="shared" si="134"/>
        <v>25.030948408057405</v>
      </c>
      <c r="AU303" s="12">
        <f>'Surv-rate CEA'!AL301*'Unit cost and utilities'!$H$8+'Surv-rate CEA'!AK301*'Unit cost and utilities'!$H$8+('Surv-rate CEA'!AJ300-'Surv-rate CEA'!AJ301)*'Unit cost and utilities'!$G$14</f>
        <v>21.598300310792283</v>
      </c>
      <c r="AV303" s="12">
        <f t="shared" si="135"/>
        <v>13.033507319256151</v>
      </c>
      <c r="AW303" s="12">
        <f>AU303-'Surv-rate CEA'!AK301*'Unit cost and utilities'!$H$8-('Surv-rate CEA'!AJ300-'Surv-rate CEA'!AJ301)*'Unit cost and utilities'!$G$14</f>
        <v>0.54311064674077481</v>
      </c>
      <c r="AX303" s="12">
        <f t="shared" si="136"/>
        <v>0.32774044659082563</v>
      </c>
      <c r="AY303" s="12">
        <f>'Surv-rate CEA'!AO301*'Unit cost and utilities'!$H$5+'Surv-rate CEA'!AN301*'Unit cost and utilities'!$H$5+('Surv-rate CEA'!AM300-'Surv-rate CEA'!AM301)*'Unit cost and utilities'!$G$14</f>
        <v>43.91730345641318</v>
      </c>
      <c r="AZ303" s="12">
        <f t="shared" si="137"/>
        <v>26.501923197870269</v>
      </c>
      <c r="BA303" s="12">
        <f>AY303-'Surv-rate CEA'!AN301*'Unit cost and utilities'!$H$5-('Surv-rate CEA'!AM300-'Surv-rate CEA'!AM301)*'Unit cost and utilities'!$G$14</f>
        <v>0.21621920195209787</v>
      </c>
      <c r="BB303" s="12">
        <f t="shared" si="138"/>
        <v>0.13047760752721085</v>
      </c>
    </row>
    <row r="304" spans="1:54">
      <c r="A304" s="12">
        <v>299</v>
      </c>
      <c r="B304" s="12">
        <f t="shared" si="139"/>
        <v>17.145205479452056</v>
      </c>
      <c r="C304" s="12">
        <f>'Surv-rate CEA'!D302*'Unit cost and utilities'!$H$7+'Surv-rate CEA'!E302*'Unit cost and utilities'!$H$7+'Unit cost and utilities'!$G$14*('Surv-rate CEA'!C301-'Surv-rate CEA'!C302)</f>
        <v>29.37851468365329</v>
      </c>
      <c r="D304" s="12">
        <f t="shared" si="113"/>
        <v>17.698358159983879</v>
      </c>
      <c r="E304" s="12">
        <f>C304-'Surv-rate CEA'!E302*'Unit cost and utilities'!$H$7-'Unit cost and utilities'!$G$14*('Surv-rate CEA'!C301-'Surv-rate CEA'!C302)</f>
        <v>4.6852630423587227E-2</v>
      </c>
      <c r="F304" s="12">
        <f t="shared" si="114"/>
        <v>2.8225206172025886E-2</v>
      </c>
      <c r="G304" s="12">
        <f>'Surv-rate CEA'!G302*'Unit cost and utilities'!$H$4+'Surv-rate CEA'!H302*'Unit cost and utilities'!$H$4+('Surv-rate CEA'!F301-'Surv-rate CEA'!F302)*'Unit cost and utilities'!$G$14</f>
        <v>41.922530622551683</v>
      </c>
      <c r="H304" s="12">
        <f t="shared" si="115"/>
        <v>25.255189716709911</v>
      </c>
      <c r="I304" s="12">
        <f>G304-'Surv-rate CEA'!H302*'Unit cost and utilities'!$H$4-('Surv-rate CEA'!F301-'Surv-rate CEA'!F302)*'Unit cost and utilities'!$G$14</f>
        <v>3.2817034958033009E-2</v>
      </c>
      <c r="J304" s="12">
        <f t="shared" si="116"/>
        <v>1.9769809491395122E-2</v>
      </c>
      <c r="K304" s="12">
        <f>'Surv-rate CEA'!K302*'Unit cost and utilities'!$H$10+'Surv-rate CEA'!J302*'Unit cost and utilities'!$H$10+('Surv-rate CEA'!I301-'Surv-rate CEA'!I302)*'Unit cost and utilities'!$G$14</f>
        <v>25.835419488920881</v>
      </c>
      <c r="L304" s="12">
        <f t="shared" si="117"/>
        <v>15.563908259213939</v>
      </c>
      <c r="M304" s="12">
        <f>K304-'Surv-rate CEA'!J302*'Unit cost and utilities'!$H$10-('Surv-rate CEA'!I301-'Surv-rate CEA'!I302)*'Unit cost and utilities'!$G$14</f>
        <v>0.12241212548980163</v>
      </c>
      <c r="N304" s="12">
        <f t="shared" si="118"/>
        <v>7.3744151580572431E-2</v>
      </c>
      <c r="O304" s="12">
        <f>'Surv-rate CEA'!N302*'Unit cost and utilities'!$H$3+'Surv-rate CEA'!M302*'Unit cost and utilities'!$H$3+('Surv-rate CEA'!L301-'Surv-rate CEA'!L302)*'Unit cost and utilities'!$G$14</f>
        <v>41.922530622551683</v>
      </c>
      <c r="P304" s="12">
        <f t="shared" si="119"/>
        <v>25.255189716709911</v>
      </c>
      <c r="Q304" s="12">
        <f>O304-'Surv-rate CEA'!M302*'Unit cost and utilities'!$H$3-('Surv-rate CEA'!L301-'Surv-rate CEA'!L302)*'Unit cost and utilities'!$G$14</f>
        <v>41.175907579074185</v>
      </c>
      <c r="R304" s="12">
        <f t="shared" si="120"/>
        <v>24.805405165780435</v>
      </c>
      <c r="S304" s="12">
        <f>'Surv-rate CEA'!Q302*'Unit cost and utilities'!$H$11+'Surv-rate CEA'!P302*'Unit cost and utilities'!$H$11+('Surv-rate CEA'!O301-'Surv-rate CEA'!O302)*'Unit cost and utilities'!$G$14</f>
        <v>25.835419488920881</v>
      </c>
      <c r="T304" s="12">
        <f t="shared" si="121"/>
        <v>15.563908259213939</v>
      </c>
      <c r="U304" s="12">
        <f>S304-'Surv-rate CEA'!P302*'Unit cost and utilities'!$H$11-('Surv-rate CEA'!O301-'Surv-rate CEA'!O302)*'Unit cost and utilities'!$G$14</f>
        <v>0.12241212548980163</v>
      </c>
      <c r="V304" s="12">
        <f t="shared" si="122"/>
        <v>7.3744151580572431E-2</v>
      </c>
      <c r="W304" s="12">
        <f>'Surv-rate CEA'!T302*'Unit cost and utilities'!$H$4+'Surv-rate CEA'!S302*'Unit cost and utilities'!$H$4+('Surv-rate CEA'!R301-'Surv-rate CEA'!R302)*'Unit cost and utilities'!$G$14</f>
        <v>41.922530622551683</v>
      </c>
      <c r="X304" s="12">
        <f t="shared" si="123"/>
        <v>25.255189716709911</v>
      </c>
      <c r="Y304" s="12">
        <f>W304-'Surv-rate CEA'!S302*'Unit cost and utilities'!$H$4-('Surv-rate CEA'!R301-'Surv-rate CEA'!R302)*'Unit cost and utilities'!$G$14</f>
        <v>41.175907579074185</v>
      </c>
      <c r="Z304" s="12">
        <f t="shared" si="124"/>
        <v>24.805405165780435</v>
      </c>
      <c r="AA304" s="12">
        <f>'Surv-rate CEA'!W302*'Unit cost and utilities'!$H$6+'Surv-rate CEA'!V302*'Unit cost and utilities'!$H$6+('Surv-rate CEA'!U301-'Surv-rate CEA'!U302)*'Unit cost and utilities'!$G$14</f>
        <v>27.821333099253263</v>
      </c>
      <c r="AB304" s="12">
        <f t="shared" si="125"/>
        <v>16.760272702036019</v>
      </c>
      <c r="AC304" s="12">
        <f>AA304-'Surv-rate CEA'!V302*'Unit cost and utilities'!$H$6-('Surv-rate CEA'!U301-'Surv-rate CEA'!U302)*'Unit cost and utilities'!$G$14</f>
        <v>0.46365731332522708</v>
      </c>
      <c r="AD304" s="12">
        <f t="shared" si="126"/>
        <v>0.27931885880165613</v>
      </c>
      <c r="AE304" s="12">
        <f>'Surv-rate CEA'!Z302*'Unit cost and utilities'!$H$12+'Surv-rate CEA'!Y302*'Unit cost and utilities'!$H$12+('Surv-rate CEA'!X301-'Surv-rate CEA'!X302)*'Unit cost and utilities'!$G$14</f>
        <v>25.835419488920881</v>
      </c>
      <c r="AF304" s="12">
        <f t="shared" si="127"/>
        <v>15.563908259213939</v>
      </c>
      <c r="AG304" s="12">
        <f>AE304-'Surv-rate CEA'!Y302*'Unit cost and utilities'!$H$12-('Surv-rate CEA'!X301-'Surv-rate CEA'!X302)*'Unit cost and utilities'!$G$14</f>
        <v>0.12241212548980163</v>
      </c>
      <c r="AH304" s="12">
        <f t="shared" si="128"/>
        <v>7.3744151580572431E-2</v>
      </c>
      <c r="AI304" s="12">
        <f>'Surv-rate CEA'!AC302*'Unit cost and utilities'!$H$5+'Surv-rate CEA'!AB302*'Unit cost and utilities'!$H$5+('Surv-rate CEA'!AA301-'Surv-rate CEA'!AA302)*'Unit cost and utilities'!$G$14</f>
        <v>43.595569062123559</v>
      </c>
      <c r="AJ304" s="12">
        <f t="shared" si="129"/>
        <v>26.263070266077477</v>
      </c>
      <c r="AK304" s="12">
        <f>AI304-'Surv-rate CEA'!AB302*'Unit cost and utilities'!$H$5-('Surv-rate CEA'!AA301-'Surv-rate CEA'!AA302)*'Unit cost and utilities'!$G$14</f>
        <v>0.21253831698120029</v>
      </c>
      <c r="AL304" s="12">
        <f t="shared" si="130"/>
        <v>0.12803844228198757</v>
      </c>
      <c r="AM304" s="12">
        <f>'Surv-rate CEA'!AF302*'Unit cost and utilities'!$H$9+'Surv-rate CEA'!AE302*'Unit cost and utilities'!$H$9+('Surv-rate CEA'!AD301-'Surv-rate CEA'!AD302)*'Unit cost and utilities'!G311</f>
        <v>48.041152929872858</v>
      </c>
      <c r="AN304" s="12">
        <f t="shared" si="131"/>
        <v>28.941202103881114</v>
      </c>
      <c r="AO304" s="12">
        <f>AM304-'Surv-rate CEA'!AE302*'Unit cost and utilities'!$H$9-('Surv-rate CEA'!AD301-'Surv-rate CEA'!AD302)*'Unit cost and utilities'!G311</f>
        <v>0.34341625347320104</v>
      </c>
      <c r="AP304" s="12">
        <f t="shared" si="132"/>
        <v>0.20688261191469867</v>
      </c>
      <c r="AQ304" s="13">
        <f>'Surv-rate CEA'!AI302*'Unit cost and utilities'!$H$4+'Surv-rate CEA'!AH302*'Unit cost and utilities'!$H$4+('Surv-rate CEA'!AG301-'Surv-rate CEA'!AG302)*'Unit cost and utilities'!$G$14</f>
        <v>41.922530622551683</v>
      </c>
      <c r="AR304" s="12">
        <f t="shared" si="133"/>
        <v>25.255189716709911</v>
      </c>
      <c r="AS304" s="13">
        <f>AQ304-'Surv-rate CEA'!AH302*'Unit cost and utilities'!$H$4-('Surv-rate CEA'!AG301-'Surv-rate CEA'!AG302)*'Unit cost and utilities'!$G$14</f>
        <v>41.175907579074185</v>
      </c>
      <c r="AT304" s="12">
        <f t="shared" si="134"/>
        <v>24.805405165780435</v>
      </c>
      <c r="AU304" s="12">
        <f>'Surv-rate CEA'!AL302*'Unit cost and utilities'!$H$8+'Surv-rate CEA'!AK302*'Unit cost and utilities'!$H$8+('Surv-rate CEA'!AJ301-'Surv-rate CEA'!AJ302)*'Unit cost and utilities'!$G$14</f>
        <v>21.442688097850112</v>
      </c>
      <c r="AV304" s="12">
        <f t="shared" si="135"/>
        <v>12.917616086280063</v>
      </c>
      <c r="AW304" s="12">
        <f>AU304-'Surv-rate CEA'!AK302*'Unit cost and utilities'!$H$8-('Surv-rate CEA'!AJ301-'Surv-rate CEA'!AJ302)*'Unit cost and utilities'!$G$14</f>
        <v>0.53498172281597089</v>
      </c>
      <c r="AX304" s="12">
        <f t="shared" si="136"/>
        <v>0.32228648185235165</v>
      </c>
      <c r="AY304" s="12">
        <f>'Surv-rate CEA'!AO302*'Unit cost and utilities'!$H$5+'Surv-rate CEA'!AN302*'Unit cost and utilities'!$H$5+('Surv-rate CEA'!AM301-'Surv-rate CEA'!AM302)*'Unit cost and utilities'!$G$14</f>
        <v>43.595569062123559</v>
      </c>
      <c r="AZ304" s="12">
        <f t="shared" si="137"/>
        <v>26.263070266077477</v>
      </c>
      <c r="BA304" s="12">
        <f>AY304-'Surv-rate CEA'!AN302*'Unit cost and utilities'!$H$5-('Surv-rate CEA'!AM301-'Surv-rate CEA'!AM302)*'Unit cost and utilities'!$G$14</f>
        <v>0.21253831698120029</v>
      </c>
      <c r="BB304" s="12">
        <f t="shared" si="138"/>
        <v>0.12803844228198757</v>
      </c>
    </row>
    <row r="305" spans="1:54">
      <c r="A305" s="12">
        <v>300</v>
      </c>
      <c r="B305" s="12">
        <f t="shared" si="139"/>
        <v>17.202739726027396</v>
      </c>
      <c r="C305" s="12">
        <f>'Surv-rate CEA'!D303*'Unit cost and utilities'!$H$7+'Surv-rate CEA'!E303*'Unit cost and utilities'!$H$7+'Unit cost and utilities'!$G$14*('Surv-rate CEA'!C302-'Surv-rate CEA'!C303)</f>
        <v>29.176176604679533</v>
      </c>
      <c r="D305" s="12">
        <f t="shared" si="113"/>
        <v>17.546598702334514</v>
      </c>
      <c r="E305" s="12">
        <f>C305-'Surv-rate CEA'!E303*'Unit cost and utilities'!$H$7-'Unit cost and utilities'!$G$14*('Surv-rate CEA'!C302-'Surv-rate CEA'!C303)</f>
        <v>4.6028387817351968E-2</v>
      </c>
      <c r="F305" s="12">
        <f t="shared" si="114"/>
        <v>2.768154514861831E-2</v>
      </c>
      <c r="G305" s="12">
        <f>'Surv-rate CEA'!G303*'Unit cost and utilities'!$H$4+'Surv-rate CEA'!H303*'Unit cost and utilities'!$H$4+('Surv-rate CEA'!F302-'Surv-rate CEA'!F303)*'Unit cost and utilities'!$G$14</f>
        <v>41.614108635794885</v>
      </c>
      <c r="H305" s="12">
        <f t="shared" si="115"/>
        <v>25.026790675188479</v>
      </c>
      <c r="I305" s="12">
        <f>G305-'Surv-rate CEA'!H303*'Unit cost and utilities'!$H$4-('Surv-rate CEA'!F302-'Surv-rate CEA'!F303)*'Unit cost and utilities'!$G$14</f>
        <v>3.2196214752521435E-2</v>
      </c>
      <c r="J305" s="12">
        <f t="shared" si="116"/>
        <v>1.9362854415477689E-2</v>
      </c>
      <c r="K305" s="12">
        <f>'Surv-rate CEA'!K303*'Unit cost and utilities'!$H$10+'Surv-rate CEA'!J303*'Unit cost and utilities'!$H$10+('Surv-rate CEA'!I302-'Surv-rate CEA'!I303)*'Unit cost and utilities'!$G$14</f>
        <v>25.654285976143164</v>
      </c>
      <c r="L305" s="12">
        <f t="shared" si="117"/>
        <v>15.428528114479327</v>
      </c>
      <c r="M305" s="12">
        <f>K305-'Surv-rate CEA'!J303*'Unit cost and utilities'!$H$10-('Surv-rate CEA'!I302-'Surv-rate CEA'!I303)*'Unit cost and utilities'!$G$14</f>
        <v>0.12038293452716675</v>
      </c>
      <c r="N305" s="12">
        <f t="shared" si="118"/>
        <v>7.2398487004593115E-2</v>
      </c>
      <c r="O305" s="12">
        <f>'Surv-rate CEA'!N303*'Unit cost and utilities'!$H$3+'Surv-rate CEA'!M303*'Unit cost and utilities'!$H$3+('Surv-rate CEA'!L302-'Surv-rate CEA'!L303)*'Unit cost and utilities'!$G$14</f>
        <v>41.614108635794885</v>
      </c>
      <c r="P305" s="12">
        <f t="shared" si="119"/>
        <v>25.026790675188479</v>
      </c>
      <c r="Q305" s="12">
        <f>O305-'Surv-rate CEA'!M303*'Unit cost and utilities'!$H$3-('Surv-rate CEA'!L302-'Surv-rate CEA'!L303)*'Unit cost and utilities'!$G$14</f>
        <v>40.87507703653857</v>
      </c>
      <c r="R305" s="12">
        <f t="shared" si="120"/>
        <v>24.58233590387978</v>
      </c>
      <c r="S305" s="12">
        <f>'Surv-rate CEA'!Q303*'Unit cost and utilities'!$H$11+'Surv-rate CEA'!P303*'Unit cost and utilities'!$H$11+('Surv-rate CEA'!O302-'Surv-rate CEA'!O303)*'Unit cost and utilities'!$G$14</f>
        <v>25.654285976143164</v>
      </c>
      <c r="T305" s="12">
        <f t="shared" si="121"/>
        <v>15.428528114479327</v>
      </c>
      <c r="U305" s="12">
        <f>S305-'Surv-rate CEA'!P303*'Unit cost and utilities'!$H$11-('Surv-rate CEA'!O302-'Surv-rate CEA'!O303)*'Unit cost and utilities'!$G$14</f>
        <v>0.12038293452716675</v>
      </c>
      <c r="V305" s="12">
        <f t="shared" si="122"/>
        <v>7.2398487004593115E-2</v>
      </c>
      <c r="W305" s="12">
        <f>'Surv-rate CEA'!T303*'Unit cost and utilities'!$H$4+'Surv-rate CEA'!S303*'Unit cost and utilities'!$H$4+('Surv-rate CEA'!R302-'Surv-rate CEA'!R303)*'Unit cost and utilities'!$G$14</f>
        <v>41.614108635794885</v>
      </c>
      <c r="X305" s="12">
        <f t="shared" si="123"/>
        <v>25.026790675188479</v>
      </c>
      <c r="Y305" s="12">
        <f>W305-'Surv-rate CEA'!S303*'Unit cost and utilities'!$H$4-('Surv-rate CEA'!R302-'Surv-rate CEA'!R303)*'Unit cost and utilities'!$G$14</f>
        <v>40.87507703653857</v>
      </c>
      <c r="Z305" s="12">
        <f t="shared" si="124"/>
        <v>24.58233590387978</v>
      </c>
      <c r="AA305" s="12">
        <f>'Surv-rate CEA'!W303*'Unit cost and utilities'!$H$6+'Surv-rate CEA'!V303*'Unit cost and utilities'!$H$6+('Surv-rate CEA'!U302-'Surv-rate CEA'!U303)*'Unit cost and utilities'!$G$14</f>
        <v>27.628253711868588</v>
      </c>
      <c r="AB305" s="12">
        <f t="shared" si="125"/>
        <v>16.615675429202348</v>
      </c>
      <c r="AC305" s="12">
        <f>AA305-'Surv-rate CEA'!V303*'Unit cost and utilities'!$H$6-('Surv-rate CEA'!U302-'Surv-rate CEA'!U303)*'Unit cost and utilities'!$G$14</f>
        <v>0.45665648499304012</v>
      </c>
      <c r="AD305" s="12">
        <f t="shared" si="126"/>
        <v>0.27463393149691723</v>
      </c>
      <c r="AE305" s="12">
        <f>'Surv-rate CEA'!Z303*'Unit cost and utilities'!$H$12+'Surv-rate CEA'!Y303*'Unit cost and utilities'!$H$12+('Surv-rate CEA'!X302-'Surv-rate CEA'!X303)*'Unit cost and utilities'!$G$14</f>
        <v>25.654285976143164</v>
      </c>
      <c r="AF305" s="12">
        <f t="shared" si="127"/>
        <v>15.428528114479327</v>
      </c>
      <c r="AG305" s="12">
        <f>AE305-'Surv-rate CEA'!Y303*'Unit cost and utilities'!$H$12-('Surv-rate CEA'!X302-'Surv-rate CEA'!X303)*'Unit cost and utilities'!$G$14</f>
        <v>0.12038293452716675</v>
      </c>
      <c r="AH305" s="12">
        <f t="shared" si="128"/>
        <v>7.2398487004593115E-2</v>
      </c>
      <c r="AI305" s="12">
        <f>'Surv-rate CEA'!AC303*'Unit cost and utilities'!$H$5+'Surv-rate CEA'!AB303*'Unit cost and utilities'!$H$5+('Surv-rate CEA'!AA302-'Surv-rate CEA'!AA303)*'Unit cost and utilities'!$G$14</f>
        <v>43.276978011465125</v>
      </c>
      <c r="AJ305" s="12">
        <f t="shared" si="129"/>
        <v>26.02684294470372</v>
      </c>
      <c r="AK305" s="12">
        <f>AI305-'Surv-rate CEA'!AB303*'Unit cost and utilities'!$H$5-('Surv-rate CEA'!AA302-'Surv-rate CEA'!AA303)*'Unit cost and utilities'!$G$14</f>
        <v>0.20892824510969055</v>
      </c>
      <c r="AL305" s="12">
        <f t="shared" si="130"/>
        <v>0.12564977667206542</v>
      </c>
      <c r="AM305" s="12">
        <f>'Surv-rate CEA'!AF303*'Unit cost and utilities'!$H$9+'Surv-rate CEA'!AE303*'Unit cost and utilities'!$H$9+('Surv-rate CEA'!AD302-'Surv-rate CEA'!AD303)*'Unit cost and utilities'!G312</f>
        <v>47.739985162454559</v>
      </c>
      <c r="AN305" s="12">
        <f t="shared" si="131"/>
        <v>28.710902495930206</v>
      </c>
      <c r="AO305" s="12">
        <f>AM305-'Surv-rate CEA'!AE303*'Unit cost and utilities'!$H$9-('Surv-rate CEA'!AD302-'Surv-rate CEA'!AD303)*'Unit cost and utilities'!G312</f>
        <v>0.33811389525651236</v>
      </c>
      <c r="AP305" s="12">
        <f t="shared" si="132"/>
        <v>0.20334223075677577</v>
      </c>
      <c r="AQ305" s="13">
        <f>'Surv-rate CEA'!AI303*'Unit cost and utilities'!$H$4+'Surv-rate CEA'!AH303*'Unit cost and utilities'!$H$4+('Surv-rate CEA'!AG302-'Surv-rate CEA'!AG303)*'Unit cost and utilities'!$G$14</f>
        <v>41.614108635794885</v>
      </c>
      <c r="AR305" s="12">
        <f t="shared" si="133"/>
        <v>25.026790675188479</v>
      </c>
      <c r="AS305" s="13">
        <f>AQ305-'Surv-rate CEA'!AH303*'Unit cost and utilities'!$H$4-('Surv-rate CEA'!AG302-'Surv-rate CEA'!AG303)*'Unit cost and utilities'!$G$14</f>
        <v>40.87507703653857</v>
      </c>
      <c r="AT305" s="12">
        <f t="shared" si="134"/>
        <v>24.58233590387978</v>
      </c>
      <c r="AU305" s="12">
        <f>'Surv-rate CEA'!AL303*'Unit cost and utilities'!$H$8+'Surv-rate CEA'!AK303*'Unit cost and utilities'!$H$8+('Surv-rate CEA'!AJ302-'Surv-rate CEA'!AJ303)*'Unit cost and utilities'!$G$14</f>
        <v>21.288577965067901</v>
      </c>
      <c r="AV305" s="12">
        <f t="shared" si="135"/>
        <v>12.802984419709592</v>
      </c>
      <c r="AW305" s="12">
        <f>AU305-'Surv-rate CEA'!AK303*'Unit cost and utilities'!$H$8-('Surv-rate CEA'!AJ302-'Surv-rate CEA'!AJ303)*'Unit cost and utilities'!$G$14</f>
        <v>0.52699181149704288</v>
      </c>
      <c r="AX305" s="12">
        <f t="shared" si="136"/>
        <v>0.31693370797158615</v>
      </c>
      <c r="AY305" s="12">
        <f>'Surv-rate CEA'!AO303*'Unit cost and utilities'!$H$5+'Surv-rate CEA'!AN303*'Unit cost and utilities'!$H$5+('Surv-rate CEA'!AM302-'Surv-rate CEA'!AM303)*'Unit cost and utilities'!$G$14</f>
        <v>43.276978011465125</v>
      </c>
      <c r="AZ305" s="12">
        <f t="shared" si="137"/>
        <v>26.02684294470372</v>
      </c>
      <c r="BA305" s="12">
        <f>AY305-'Surv-rate CEA'!AN303*'Unit cost and utilities'!$H$5-('Surv-rate CEA'!AM302-'Surv-rate CEA'!AM303)*'Unit cost and utilities'!$G$14</f>
        <v>0.20892824510969055</v>
      </c>
      <c r="BB305" s="12">
        <f t="shared" si="138"/>
        <v>0.12564977667206542</v>
      </c>
    </row>
    <row r="306" spans="1:54">
      <c r="A306" s="12">
        <v>301</v>
      </c>
      <c r="B306" s="12">
        <f t="shared" si="139"/>
        <v>17.260273972602739</v>
      </c>
      <c r="C306" s="12">
        <f>'Surv-rate CEA'!D304*'Unit cost and utilities'!$H$7+'Surv-rate CEA'!E304*'Unit cost and utilities'!$H$7+'Unit cost and utilities'!$G$14*('Surv-rate CEA'!C303-'Surv-rate CEA'!C304)</f>
        <v>28.975718760825007</v>
      </c>
      <c r="D306" s="12">
        <f t="shared" si="113"/>
        <v>17.396432738404947</v>
      </c>
      <c r="E306" s="12">
        <f>C306-'Surv-rate CEA'!E304*'Unit cost and utilities'!$H$7-'Unit cost and utilities'!$G$14*('Surv-rate CEA'!C303-'Surv-rate CEA'!C304)</f>
        <v>4.5220481741577112E-2</v>
      </c>
      <c r="F306" s="12">
        <f t="shared" si="114"/>
        <v>2.7149458327818773E-2</v>
      </c>
      <c r="G306" s="12">
        <f>'Surv-rate CEA'!G304*'Unit cost and utilities'!$H$4+'Surv-rate CEA'!H304*'Unit cost and utilities'!$H$4+('Surv-rate CEA'!F303-'Surv-rate CEA'!F304)*'Unit cost and utilities'!$G$14</f>
        <v>41.308708782654662</v>
      </c>
      <c r="H306" s="12">
        <f t="shared" si="115"/>
        <v>24.800909333071832</v>
      </c>
      <c r="I306" s="12">
        <f>G306-'Surv-rate CEA'!H304*'Unit cost and utilities'!$H$4-('Surv-rate CEA'!F303-'Surv-rate CEA'!F304)*'Unit cost and utilities'!$G$14</f>
        <v>3.1588546597259626E-2</v>
      </c>
      <c r="J306" s="12">
        <f t="shared" si="116"/>
        <v>1.8965121477026343E-2</v>
      </c>
      <c r="K306" s="12">
        <f>'Surv-rate CEA'!K304*'Unit cost and utilities'!$H$10+'Surv-rate CEA'!J304*'Unit cost and utilities'!$H$10+('Surv-rate CEA'!I303-'Surv-rate CEA'!I304)*'Unit cost and utilities'!$G$14</f>
        <v>25.474860757446745</v>
      </c>
      <c r="L306" s="12">
        <f t="shared" si="117"/>
        <v>15.294588732905545</v>
      </c>
      <c r="M306" s="12">
        <f>K306-'Surv-rate CEA'!J304*'Unit cost and utilities'!$H$10-('Surv-rate CEA'!I303-'Surv-rate CEA'!I304)*'Unit cost and utilities'!$G$14</f>
        <v>0.11839183128983866</v>
      </c>
      <c r="N306" s="12">
        <f t="shared" si="118"/>
        <v>7.1080049706819512E-2</v>
      </c>
      <c r="O306" s="12">
        <f>'Surv-rate CEA'!N304*'Unit cost and utilities'!$H$3+'Surv-rate CEA'!M304*'Unit cost and utilities'!$H$3+('Surv-rate CEA'!L303-'Surv-rate CEA'!L304)*'Unit cost and utilities'!$G$14</f>
        <v>41.308708782654662</v>
      </c>
      <c r="P306" s="12">
        <f t="shared" si="119"/>
        <v>24.800909333071832</v>
      </c>
      <c r="Q306" s="12">
        <f>O306-'Surv-rate CEA'!M304*'Unit cost and utilities'!$H$3-('Surv-rate CEA'!L303-'Surv-rate CEA'!L304)*'Unit cost and utilities'!$G$14</f>
        <v>40.577169515426938</v>
      </c>
      <c r="R306" s="12">
        <f t="shared" si="120"/>
        <v>24.361708022385628</v>
      </c>
      <c r="S306" s="12">
        <f>'Surv-rate CEA'!Q304*'Unit cost and utilities'!$H$11+'Surv-rate CEA'!P304*'Unit cost and utilities'!$H$11+('Surv-rate CEA'!O303-'Surv-rate CEA'!O304)*'Unit cost and utilities'!$G$14</f>
        <v>25.474860757446745</v>
      </c>
      <c r="T306" s="12">
        <f t="shared" si="121"/>
        <v>15.294588732905545</v>
      </c>
      <c r="U306" s="12">
        <f>S306-'Surv-rate CEA'!P304*'Unit cost and utilities'!$H$11-('Surv-rate CEA'!O303-'Surv-rate CEA'!O304)*'Unit cost and utilities'!$G$14</f>
        <v>0.11839183128983866</v>
      </c>
      <c r="V306" s="12">
        <f t="shared" si="122"/>
        <v>7.1080049706819512E-2</v>
      </c>
      <c r="W306" s="12">
        <f>'Surv-rate CEA'!T304*'Unit cost and utilities'!$H$4+'Surv-rate CEA'!S304*'Unit cost and utilities'!$H$4+('Surv-rate CEA'!R303-'Surv-rate CEA'!R304)*'Unit cost and utilities'!$G$14</f>
        <v>41.308708782654662</v>
      </c>
      <c r="X306" s="12">
        <f t="shared" si="123"/>
        <v>24.800909333071832</v>
      </c>
      <c r="Y306" s="12">
        <f>W306-'Surv-rate CEA'!S304*'Unit cost and utilities'!$H$4-('Surv-rate CEA'!R303-'Surv-rate CEA'!R304)*'Unit cost and utilities'!$G$14</f>
        <v>40.577169515426938</v>
      </c>
      <c r="Z306" s="12">
        <f t="shared" si="124"/>
        <v>24.361708022385628</v>
      </c>
      <c r="AA306" s="12">
        <f>'Surv-rate CEA'!W304*'Unit cost and utilities'!$H$6+'Surv-rate CEA'!V304*'Unit cost and utilities'!$H$6+('Surv-rate CEA'!U303-'Surv-rate CEA'!U304)*'Unit cost and utilities'!$G$14</f>
        <v>27.436979925613254</v>
      </c>
      <c r="AB306" s="12">
        <f t="shared" si="125"/>
        <v>16.472605209925351</v>
      </c>
      <c r="AC306" s="12">
        <f>AA306-'Surv-rate CEA'!V304*'Unit cost and utilities'!$H$6-('Surv-rate CEA'!U303-'Surv-rate CEA'!U304)*'Unit cost and utilities'!$G$14</f>
        <v>0.44977630741115915</v>
      </c>
      <c r="AD306" s="12">
        <f t="shared" si="126"/>
        <v>0.27003655522033354</v>
      </c>
      <c r="AE306" s="12">
        <f>'Surv-rate CEA'!Z304*'Unit cost and utilities'!$H$12+'Surv-rate CEA'!Y304*'Unit cost and utilities'!$H$12+('Surv-rate CEA'!X303-'Surv-rate CEA'!X304)*'Unit cost and utilities'!$G$14</f>
        <v>25.474860757446745</v>
      </c>
      <c r="AF306" s="12">
        <f t="shared" si="127"/>
        <v>15.294588732905545</v>
      </c>
      <c r="AG306" s="12">
        <f>AE306-'Surv-rate CEA'!Y304*'Unit cost and utilities'!$H$12-('Surv-rate CEA'!X303-'Surv-rate CEA'!X304)*'Unit cost and utilities'!$G$14</f>
        <v>0.11839183128983866</v>
      </c>
      <c r="AH306" s="12">
        <f t="shared" si="128"/>
        <v>7.1080049706819512E-2</v>
      </c>
      <c r="AI306" s="12">
        <f>'Surv-rate CEA'!AC304*'Unit cost and utilities'!$H$5+'Surv-rate CEA'!AB304*'Unit cost and utilities'!$H$5+('Surv-rate CEA'!AA303-'Surv-rate CEA'!AA304)*'Unit cost and utilities'!$G$14</f>
        <v>42.961491483152237</v>
      </c>
      <c r="AJ306" s="12">
        <f t="shared" si="129"/>
        <v>25.793206480822953</v>
      </c>
      <c r="AK306" s="12">
        <f>AI306-'Surv-rate CEA'!AB304*'Unit cost and utilities'!$H$5-('Surv-rate CEA'!AA303-'Surv-rate CEA'!AA304)*'Unit cost and utilities'!$G$14</f>
        <v>0.20538746184029</v>
      </c>
      <c r="AL306" s="12">
        <f t="shared" si="130"/>
        <v>0.12331045848108534</v>
      </c>
      <c r="AM306" s="12">
        <f>'Surv-rate CEA'!AF304*'Unit cost and utilities'!$H$9+'Surv-rate CEA'!AE304*'Unit cost and utilities'!$H$9+('Surv-rate CEA'!AD303-'Surv-rate CEA'!AD304)*'Unit cost and utilities'!G313</f>
        <v>47.441397444759964</v>
      </c>
      <c r="AN306" s="12">
        <f t="shared" si="131"/>
        <v>28.482850985547199</v>
      </c>
      <c r="AO306" s="12">
        <f>AM306-'Surv-rate CEA'!AE304*'Unit cost and utilities'!$H$9-('Surv-rate CEA'!AD303-'Surv-rate CEA'!AD304)*'Unit cost and utilities'!G313</f>
        <v>0.33290480097768693</v>
      </c>
      <c r="AP306" s="12">
        <f t="shared" si="132"/>
        <v>0.199869277663279</v>
      </c>
      <c r="AQ306" s="13">
        <f>'Surv-rate CEA'!AI304*'Unit cost and utilities'!$H$4+'Surv-rate CEA'!AH304*'Unit cost and utilities'!$H$4+('Surv-rate CEA'!AG303-'Surv-rate CEA'!AG304)*'Unit cost and utilities'!$G$14</f>
        <v>41.308708782654662</v>
      </c>
      <c r="AR306" s="12">
        <f t="shared" si="133"/>
        <v>24.800909333071832</v>
      </c>
      <c r="AS306" s="13">
        <f>AQ306-'Surv-rate CEA'!AH304*'Unit cost and utilities'!$H$4-('Surv-rate CEA'!AG303-'Surv-rate CEA'!AG304)*'Unit cost and utilities'!$G$14</f>
        <v>40.577169515426938</v>
      </c>
      <c r="AT306" s="12">
        <f t="shared" si="134"/>
        <v>24.361708022385628</v>
      </c>
      <c r="AU306" s="12">
        <f>'Surv-rate CEA'!AL304*'Unit cost and utilities'!$H$8+'Surv-rate CEA'!AK304*'Unit cost and utilities'!$H$8+('Surv-rate CEA'!AJ303-'Surv-rate CEA'!AJ304)*'Unit cost and utilities'!$G$14</f>
        <v>21.13595152477135</v>
      </c>
      <c r="AV306" s="12">
        <f t="shared" si="135"/>
        <v>12.689595799086339</v>
      </c>
      <c r="AW306" s="12">
        <f>AU306-'Surv-rate CEA'!AK304*'Unit cost and utilities'!$H$8-('Surv-rate CEA'!AJ303-'Surv-rate CEA'!AJ304)*'Unit cost and utilities'!$G$14</f>
        <v>0.51913822696396761</v>
      </c>
      <c r="AX306" s="12">
        <f t="shared" si="136"/>
        <v>0.31168004224017826</v>
      </c>
      <c r="AY306" s="12">
        <f>'Surv-rate CEA'!AO304*'Unit cost and utilities'!$H$5+'Surv-rate CEA'!AN304*'Unit cost and utilities'!$H$5+('Surv-rate CEA'!AM303-'Surv-rate CEA'!AM304)*'Unit cost and utilities'!$G$14</f>
        <v>42.961491483152237</v>
      </c>
      <c r="AZ306" s="12">
        <f t="shared" si="137"/>
        <v>25.793206480822953</v>
      </c>
      <c r="BA306" s="12">
        <f>AY306-'Surv-rate CEA'!AN304*'Unit cost and utilities'!$H$5-('Surv-rate CEA'!AM303-'Surv-rate CEA'!AM304)*'Unit cost and utilities'!$G$14</f>
        <v>0.20538746184029</v>
      </c>
      <c r="BB306" s="12">
        <f t="shared" si="138"/>
        <v>0.12331045848108534</v>
      </c>
    </row>
    <row r="307" spans="1:54">
      <c r="A307" s="12">
        <v>302</v>
      </c>
      <c r="B307" s="12">
        <f t="shared" si="139"/>
        <v>17.317808219178083</v>
      </c>
      <c r="C307" s="12">
        <f>'Surv-rate CEA'!D305*'Unit cost and utilities'!$H$7+'Surv-rate CEA'!E305*'Unit cost and utilities'!$H$7+'Unit cost and utilities'!$G$14*('Surv-rate CEA'!C304-'Surv-rate CEA'!C305)</f>
        <v>28.777118881804281</v>
      </c>
      <c r="D307" s="12">
        <f t="shared" si="113"/>
        <v>17.247840024987493</v>
      </c>
      <c r="E307" s="12">
        <f>C307-'Surv-rate CEA'!E305*'Unit cost and utilities'!$H$7-'Unit cost and utilities'!$G$14*('Surv-rate CEA'!C304-'Surv-rate CEA'!C305)</f>
        <v>4.4428550815752921E-2</v>
      </c>
      <c r="F307" s="12">
        <f t="shared" si="114"/>
        <v>2.6628674682810653E-2</v>
      </c>
      <c r="G307" s="12">
        <f>'Surv-rate CEA'!G305*'Unit cost and utilities'!$H$4+'Surv-rate CEA'!H305*'Unit cost and utilities'!$H$4+('Surv-rate CEA'!F304-'Surv-rate CEA'!F305)*'Unit cost and utilities'!$G$14</f>
        <v>41.00629366386481</v>
      </c>
      <c r="H307" s="12">
        <f t="shared" si="115"/>
        <v>24.577512294992257</v>
      </c>
      <c r="I307" s="12">
        <f>G307-'Surv-rate CEA'!H305*'Unit cost and utilities'!$H$4-('Surv-rate CEA'!F304-'Surv-rate CEA'!F305)*'Unit cost and utilities'!$G$14</f>
        <v>3.0993721159338961E-2</v>
      </c>
      <c r="J307" s="12">
        <f t="shared" si="116"/>
        <v>1.8576381691683491E-2</v>
      </c>
      <c r="K307" s="12">
        <f>'Surv-rate CEA'!K305*'Unit cost and utilities'!$H$10+'Surv-rate CEA'!J305*'Unit cost and utilities'!$H$10+('Surv-rate CEA'!I304-'Surv-rate CEA'!I305)*'Unit cost and utilities'!$G$14</f>
        <v>25.297123341482688</v>
      </c>
      <c r="L307" s="12">
        <f t="shared" si="117"/>
        <v>15.162071584662886</v>
      </c>
      <c r="M307" s="12">
        <f>K307-'Surv-rate CEA'!J305*'Unit cost and utilities'!$H$10-('Surv-rate CEA'!I304-'Surv-rate CEA'!I305)*'Unit cost and utilities'!$G$14</f>
        <v>0.11643801437750567</v>
      </c>
      <c r="N307" s="12">
        <f t="shared" si="118"/>
        <v>6.9788231860843403E-2</v>
      </c>
      <c r="O307" s="12">
        <f>'Surv-rate CEA'!N305*'Unit cost and utilities'!$H$3+'Surv-rate CEA'!M305*'Unit cost and utilities'!$H$3+('Surv-rate CEA'!L304-'Surv-rate CEA'!L305)*'Unit cost and utilities'!$G$14</f>
        <v>41.00629366386481</v>
      </c>
      <c r="P307" s="12">
        <f t="shared" si="119"/>
        <v>24.577512294992257</v>
      </c>
      <c r="Q307" s="12">
        <f>O307-'Surv-rate CEA'!M305*'Unit cost and utilities'!$H$3-('Surv-rate CEA'!L304-'Surv-rate CEA'!L305)*'Unit cost and utilities'!$G$14</f>
        <v>40.28214921426985</v>
      </c>
      <c r="R307" s="12">
        <f t="shared" si="120"/>
        <v>24.143489428669326</v>
      </c>
      <c r="S307" s="12">
        <f>'Surv-rate CEA'!Q305*'Unit cost and utilities'!$H$11+'Surv-rate CEA'!P305*'Unit cost and utilities'!$H$11+('Surv-rate CEA'!O304-'Surv-rate CEA'!O305)*'Unit cost and utilities'!$G$14</f>
        <v>25.297123341482688</v>
      </c>
      <c r="T307" s="12">
        <f t="shared" si="121"/>
        <v>15.162071584662886</v>
      </c>
      <c r="U307" s="12">
        <f>S307-'Surv-rate CEA'!P305*'Unit cost and utilities'!$H$11-('Surv-rate CEA'!O304-'Surv-rate CEA'!O305)*'Unit cost and utilities'!$G$14</f>
        <v>0.11643801437750567</v>
      </c>
      <c r="V307" s="12">
        <f t="shared" si="122"/>
        <v>6.9788231860843403E-2</v>
      </c>
      <c r="W307" s="12">
        <f>'Surv-rate CEA'!T305*'Unit cost and utilities'!$H$4+'Surv-rate CEA'!S305*'Unit cost and utilities'!$H$4+('Surv-rate CEA'!R304-'Surv-rate CEA'!R305)*'Unit cost and utilities'!$G$14</f>
        <v>41.00629366386481</v>
      </c>
      <c r="X307" s="12">
        <f t="shared" si="123"/>
        <v>24.577512294992257</v>
      </c>
      <c r="Y307" s="12">
        <f>W307-'Surv-rate CEA'!S305*'Unit cost and utilities'!$H$4-('Surv-rate CEA'!R304-'Surv-rate CEA'!R305)*'Unit cost and utilities'!$G$14</f>
        <v>40.28214921426985</v>
      </c>
      <c r="Z307" s="12">
        <f t="shared" si="124"/>
        <v>24.143489428669326</v>
      </c>
      <c r="AA307" s="12">
        <f>'Surv-rate CEA'!W305*'Unit cost and utilities'!$H$6+'Surv-rate CEA'!V305*'Unit cost and utilities'!$H$6+('Surv-rate CEA'!U304-'Surv-rate CEA'!U305)*'Unit cost and utilities'!$G$14</f>
        <v>27.247490238095885</v>
      </c>
      <c r="AB307" s="12">
        <f t="shared" si="125"/>
        <v>16.331042542491677</v>
      </c>
      <c r="AC307" s="12">
        <f>AA307-'Surv-rate CEA'!V305*'Unit cost and utilities'!$H$6-('Surv-rate CEA'!U304-'Surv-rate CEA'!U305)*'Unit cost and utilities'!$G$14</f>
        <v>0.44301443351800973</v>
      </c>
      <c r="AD307" s="12">
        <f t="shared" si="126"/>
        <v>0.26552491614824258</v>
      </c>
      <c r="AE307" s="12">
        <f>'Surv-rate CEA'!Z305*'Unit cost and utilities'!$H$12+'Surv-rate CEA'!Y305*'Unit cost and utilities'!$H$12+('Surv-rate CEA'!X304-'Surv-rate CEA'!X305)*'Unit cost and utilities'!$G$14</f>
        <v>25.297123341482688</v>
      </c>
      <c r="AF307" s="12">
        <f t="shared" si="127"/>
        <v>15.162071584662886</v>
      </c>
      <c r="AG307" s="12">
        <f>AE307-'Surv-rate CEA'!Y305*'Unit cost and utilities'!$H$12-('Surv-rate CEA'!X304-'Surv-rate CEA'!X305)*'Unit cost and utilities'!$G$14</f>
        <v>0.11643801437750567</v>
      </c>
      <c r="AH307" s="12">
        <f t="shared" si="128"/>
        <v>6.9788231860843403E-2</v>
      </c>
      <c r="AI307" s="12">
        <f>'Surv-rate CEA'!AC305*'Unit cost and utilities'!$H$5+'Surv-rate CEA'!AB305*'Unit cost and utilities'!$H$5+('Surv-rate CEA'!AA304-'Surv-rate CEA'!AA305)*'Unit cost and utilities'!$G$14</f>
        <v>42.64907123910303</v>
      </c>
      <c r="AJ307" s="12">
        <f t="shared" si="129"/>
        <v>25.562126666247522</v>
      </c>
      <c r="AK307" s="12">
        <f>AI307-'Surv-rate CEA'!AB305*'Unit cost and utilities'!$H$5-('Surv-rate CEA'!AA304-'Surv-rate CEA'!AA305)*'Unit cost and utilities'!$G$14</f>
        <v>0.20191447908547211</v>
      </c>
      <c r="AL307" s="12">
        <f t="shared" si="130"/>
        <v>0.12101936431853644</v>
      </c>
      <c r="AM307" s="12">
        <f>'Surv-rate CEA'!AF305*'Unit cost and utilities'!$H$9+'Surv-rate CEA'!AE305*'Unit cost and utilities'!$H$9+('Surv-rate CEA'!AD304-'Surv-rate CEA'!AD305)*'Unit cost and utilities'!G314</f>
        <v>47.145361344386735</v>
      </c>
      <c r="AN307" s="12">
        <f t="shared" si="131"/>
        <v>28.257020924438986</v>
      </c>
      <c r="AO307" s="12">
        <f>AM307-'Surv-rate CEA'!AE305*'Unit cost and utilities'!$H$9-('Surv-rate CEA'!AD304-'Surv-rate CEA'!AD305)*'Unit cost and utilities'!G314</f>
        <v>0.32778712200476434</v>
      </c>
      <c r="AP307" s="12">
        <f t="shared" si="132"/>
        <v>0.19646233056930543</v>
      </c>
      <c r="AQ307" s="13">
        <f>'Surv-rate CEA'!AI305*'Unit cost and utilities'!$H$4+'Surv-rate CEA'!AH305*'Unit cost and utilities'!$H$4+('Surv-rate CEA'!AG304-'Surv-rate CEA'!AG305)*'Unit cost and utilities'!$G$14</f>
        <v>41.00629366386481</v>
      </c>
      <c r="AR307" s="12">
        <f t="shared" si="133"/>
        <v>24.577512294992257</v>
      </c>
      <c r="AS307" s="13">
        <f>AQ307-'Surv-rate CEA'!AH305*'Unit cost and utilities'!$H$4-('Surv-rate CEA'!AG304-'Surv-rate CEA'!AG305)*'Unit cost and utilities'!$G$14</f>
        <v>40.28214921426985</v>
      </c>
      <c r="AT307" s="12">
        <f t="shared" si="134"/>
        <v>24.143489428669326</v>
      </c>
      <c r="AU307" s="12">
        <f>'Surv-rate CEA'!AL305*'Unit cost and utilities'!$H$8+'Surv-rate CEA'!AK305*'Unit cost and utilities'!$H$8+('Surv-rate CEA'!AJ304-'Surv-rate CEA'!AJ305)*'Unit cost and utilities'!$G$14</f>
        <v>20.984790663728241</v>
      </c>
      <c r="AV307" s="12">
        <f t="shared" si="135"/>
        <v>12.577433961072847</v>
      </c>
      <c r="AW307" s="12">
        <f>AU307-'Surv-rate CEA'!AK305*'Unit cost and utilities'!$H$8-('Surv-rate CEA'!AJ304-'Surv-rate CEA'!AJ305)*'Unit cost and utilities'!$G$14</f>
        <v>0.51141834144325193</v>
      </c>
      <c r="AX307" s="12">
        <f t="shared" si="136"/>
        <v>0.30652344924755676</v>
      </c>
      <c r="AY307" s="12">
        <f>'Surv-rate CEA'!AO305*'Unit cost and utilities'!$H$5+'Surv-rate CEA'!AN305*'Unit cost and utilities'!$H$5+('Surv-rate CEA'!AM304-'Surv-rate CEA'!AM305)*'Unit cost and utilities'!$G$14</f>
        <v>42.64907123910303</v>
      </c>
      <c r="AZ307" s="12">
        <f t="shared" si="137"/>
        <v>25.562126666247522</v>
      </c>
      <c r="BA307" s="12">
        <f>AY307-'Surv-rate CEA'!AN305*'Unit cost and utilities'!$H$5-('Surv-rate CEA'!AM304-'Surv-rate CEA'!AM305)*'Unit cost and utilities'!$G$14</f>
        <v>0.20191447908547211</v>
      </c>
      <c r="BB307" s="12">
        <f t="shared" si="138"/>
        <v>0.12101936431853644</v>
      </c>
    </row>
    <row r="308" spans="1:54">
      <c r="A308" s="12">
        <v>303</v>
      </c>
      <c r="B308" s="12">
        <f t="shared" si="139"/>
        <v>17.375342465753423</v>
      </c>
      <c r="C308" s="12">
        <f>'Surv-rate CEA'!D306*'Unit cost and utilities'!$H$7+'Surv-rate CEA'!E306*'Unit cost and utilities'!$H$7+'Unit cost and utilities'!$G$14*('Surv-rate CEA'!C305-'Surv-rate CEA'!C306)</f>
        <v>28.580355020143514</v>
      </c>
      <c r="D308" s="12">
        <f t="shared" si="113"/>
        <v>17.100800624840307</v>
      </c>
      <c r="E308" s="12">
        <f>C308-'Surv-rate CEA'!E306*'Unit cost and utilities'!$H$7-'Unit cost and utilities'!$G$14*('Surv-rate CEA'!C305-'Surv-rate CEA'!C306)</f>
        <v>4.3652242507046912E-2</v>
      </c>
      <c r="F308" s="12">
        <f t="shared" si="114"/>
        <v>2.6118930132745428E-2</v>
      </c>
      <c r="G308" s="12">
        <f>'Surv-rate CEA'!G306*'Unit cost and utilities'!$H$4+'Surv-rate CEA'!H306*'Unit cost and utilities'!$H$4+('Surv-rate CEA'!F305-'Surv-rate CEA'!F306)*'Unit cost and utilities'!$G$14</f>
        <v>40.706826442751122</v>
      </c>
      <c r="H308" s="12">
        <f t="shared" si="115"/>
        <v>24.356566689841241</v>
      </c>
      <c r="I308" s="12">
        <f>G308-'Surv-rate CEA'!H306*'Unit cost and utilities'!$H$4-('Surv-rate CEA'!F305-'Surv-rate CEA'!F306)*'Unit cost and utilities'!$G$14</f>
        <v>3.0411437120972273E-2</v>
      </c>
      <c r="J308" s="12">
        <f t="shared" si="116"/>
        <v>1.8196412275287507E-2</v>
      </c>
      <c r="K308" s="12">
        <f>'Surv-rate CEA'!K306*'Unit cost and utilities'!$H$10+'Surv-rate CEA'!J306*'Unit cost and utilities'!$H$10+('Surv-rate CEA'!I305-'Surv-rate CEA'!I306)*'Unit cost and utilities'!$G$14</f>
        <v>25.121053537230818</v>
      </c>
      <c r="L308" s="12">
        <f t="shared" si="117"/>
        <v>15.030958423131809</v>
      </c>
      <c r="M308" s="12">
        <f>K308-'Surv-rate CEA'!J306*'Unit cost and utilities'!$H$10-('Surv-rate CEA'!I305-'Surv-rate CEA'!I306)*'Unit cost and utilities'!$G$14</f>
        <v>0.11452070112493762</v>
      </c>
      <c r="N308" s="12">
        <f t="shared" si="118"/>
        <v>6.8522440535612683E-2</v>
      </c>
      <c r="O308" s="12">
        <f>'Surv-rate CEA'!N306*'Unit cost and utilities'!$H$3+'Surv-rate CEA'!M306*'Unit cost and utilities'!$H$3+('Surv-rate CEA'!L305-'Surv-rate CEA'!L306)*'Unit cost and utilities'!$G$14</f>
        <v>40.706826442751122</v>
      </c>
      <c r="P308" s="12">
        <f t="shared" si="119"/>
        <v>24.356566689841241</v>
      </c>
      <c r="Q308" s="12">
        <f>O308-'Surv-rate CEA'!M306*'Unit cost and utilities'!$H$3-('Surv-rate CEA'!L305-'Surv-rate CEA'!L306)*'Unit cost and utilities'!$G$14</f>
        <v>39.989980863355015</v>
      </c>
      <c r="R308" s="12">
        <f t="shared" si="120"/>
        <v>23.927648528278478</v>
      </c>
      <c r="S308" s="12">
        <f>'Surv-rate CEA'!Q306*'Unit cost and utilities'!$H$11+'Surv-rate CEA'!P306*'Unit cost and utilities'!$H$11+('Surv-rate CEA'!O305-'Surv-rate CEA'!O306)*'Unit cost and utilities'!$G$14</f>
        <v>25.121053537230818</v>
      </c>
      <c r="T308" s="12">
        <f t="shared" si="121"/>
        <v>15.030958423131809</v>
      </c>
      <c r="U308" s="12">
        <f>S308-'Surv-rate CEA'!P306*'Unit cost and utilities'!$H$11-('Surv-rate CEA'!O305-'Surv-rate CEA'!O306)*'Unit cost and utilities'!$G$14</f>
        <v>0.11452070112493762</v>
      </c>
      <c r="V308" s="12">
        <f t="shared" si="122"/>
        <v>6.8522440535612683E-2</v>
      </c>
      <c r="W308" s="12">
        <f>'Surv-rate CEA'!T306*'Unit cost and utilities'!$H$4+'Surv-rate CEA'!S306*'Unit cost and utilities'!$H$4+('Surv-rate CEA'!R305-'Surv-rate CEA'!R306)*'Unit cost and utilities'!$G$14</f>
        <v>40.706826442751122</v>
      </c>
      <c r="X308" s="12">
        <f t="shared" si="123"/>
        <v>24.356566689841241</v>
      </c>
      <c r="Y308" s="12">
        <f>W308-'Surv-rate CEA'!S306*'Unit cost and utilities'!$H$4-('Surv-rate CEA'!R305-'Surv-rate CEA'!R306)*'Unit cost and utilities'!$G$14</f>
        <v>39.989980863355015</v>
      </c>
      <c r="Z308" s="12">
        <f t="shared" si="124"/>
        <v>23.927648528278478</v>
      </c>
      <c r="AA308" s="12">
        <f>'Surv-rate CEA'!W306*'Unit cost and utilities'!$H$6+'Surv-rate CEA'!V306*'Unit cost and utilities'!$H$6+('Surv-rate CEA'!U305-'Surv-rate CEA'!U306)*'Unit cost and utilities'!$G$14</f>
        <v>27.059763460071235</v>
      </c>
      <c r="AB308" s="12">
        <f t="shared" si="125"/>
        <v>16.190968221349038</v>
      </c>
      <c r="AC308" s="12">
        <f>AA308-'Surv-rate CEA'!V306*'Unit cost and utilities'!$H$6-('Surv-rate CEA'!U305-'Surv-rate CEA'!U306)*'Unit cost and utilities'!$G$14</f>
        <v>0.43636856728685514</v>
      </c>
      <c r="AD308" s="12">
        <f t="shared" si="126"/>
        <v>0.26109724189431188</v>
      </c>
      <c r="AE308" s="12">
        <f>'Surv-rate CEA'!Z306*'Unit cost and utilities'!$H$12+'Surv-rate CEA'!Y306*'Unit cost and utilities'!$H$12+('Surv-rate CEA'!X305-'Surv-rate CEA'!X306)*'Unit cost and utilities'!$G$14</f>
        <v>25.121053537230818</v>
      </c>
      <c r="AF308" s="12">
        <f t="shared" si="127"/>
        <v>15.030958423131809</v>
      </c>
      <c r="AG308" s="12">
        <f>AE308-'Surv-rate CEA'!Y306*'Unit cost and utilities'!$H$12-('Surv-rate CEA'!X305-'Surv-rate CEA'!X306)*'Unit cost and utilities'!$G$14</f>
        <v>0.11452070112493762</v>
      </c>
      <c r="AH308" s="12">
        <f t="shared" si="128"/>
        <v>6.8522440535612683E-2</v>
      </c>
      <c r="AI308" s="12">
        <f>'Surv-rate CEA'!AC306*'Unit cost and utilities'!$H$5+'Surv-rate CEA'!AB306*'Unit cost and utilities'!$H$5+('Surv-rate CEA'!AA305-'Surv-rate CEA'!AA306)*'Unit cost and utilities'!$G$14</f>
        <v>42.339679614083657</v>
      </c>
      <c r="AJ308" s="12">
        <f t="shared" si="129"/>
        <v>25.333569827587976</v>
      </c>
      <c r="AK308" s="12">
        <f>AI308-'Surv-rate CEA'!AB306*'Unit cost and utilities'!$H$5-('Surv-rate CEA'!AA305-'Surv-rate CEA'!AA306)*'Unit cost and utilities'!$G$14</f>
        <v>0.19850784420981205</v>
      </c>
      <c r="AL308" s="12">
        <f t="shared" si="130"/>
        <v>0.11877539883274027</v>
      </c>
      <c r="AM308" s="12">
        <f>'Surv-rate CEA'!AF306*'Unit cost and utilities'!$H$9+'Surv-rate CEA'!AE306*'Unit cost and utilities'!$H$9+('Surv-rate CEA'!AD305-'Surv-rate CEA'!AD306)*'Unit cost and utilities'!G315</f>
        <v>46.851848814998924</v>
      </c>
      <c r="AN308" s="12">
        <f t="shared" si="131"/>
        <v>28.033386041767724</v>
      </c>
      <c r="AO308" s="12">
        <f>AM308-'Surv-rate CEA'!AE306*'Unit cost and utilities'!$H$9-('Surv-rate CEA'!AD305-'Surv-rate CEA'!AD306)*'Unit cost and utilities'!G315</f>
        <v>0.32275905060382115</v>
      </c>
      <c r="AP308" s="12">
        <f t="shared" si="132"/>
        <v>0.19312000044606073</v>
      </c>
      <c r="AQ308" s="13">
        <f>'Surv-rate CEA'!AI306*'Unit cost and utilities'!$H$4+'Surv-rate CEA'!AH306*'Unit cost and utilities'!$H$4+('Surv-rate CEA'!AG305-'Surv-rate CEA'!AG306)*'Unit cost and utilities'!$G$14</f>
        <v>40.706826442751122</v>
      </c>
      <c r="AR308" s="12">
        <f t="shared" si="133"/>
        <v>24.356566689841241</v>
      </c>
      <c r="AS308" s="13">
        <f>AQ308-'Surv-rate CEA'!AH306*'Unit cost and utilities'!$H$4-('Surv-rate CEA'!AG305-'Surv-rate CEA'!AG306)*'Unit cost and utilities'!$G$14</f>
        <v>39.989980863355015</v>
      </c>
      <c r="AT308" s="12">
        <f t="shared" si="134"/>
        <v>23.927648528278478</v>
      </c>
      <c r="AU308" s="12">
        <f>'Surv-rate CEA'!AL306*'Unit cost and utilities'!$H$8+'Surv-rate CEA'!AK306*'Unit cost and utilities'!$H$8+('Surv-rate CEA'!AJ305-'Surv-rate CEA'!AJ306)*'Unit cost and utilities'!$G$14</f>
        <v>20.835077538282874</v>
      </c>
      <c r="AV308" s="12">
        <f t="shared" si="135"/>
        <v>12.466482894776684</v>
      </c>
      <c r="AW308" s="12">
        <f>AU308-'Surv-rate CEA'!AK306*'Unit cost and utilities'!$H$8-('Surv-rate CEA'!AJ305-'Surv-rate CEA'!AJ306)*'Unit cost and utilities'!$G$14</f>
        <v>0.50382958381823129</v>
      </c>
      <c r="AX308" s="12">
        <f t="shared" si="136"/>
        <v>0.3014619397029652</v>
      </c>
      <c r="AY308" s="12">
        <f>'Surv-rate CEA'!AO306*'Unit cost and utilities'!$H$5+'Surv-rate CEA'!AN306*'Unit cost and utilities'!$H$5+('Surv-rate CEA'!AM305-'Surv-rate CEA'!AM306)*'Unit cost and utilities'!$G$14</f>
        <v>42.339679614083657</v>
      </c>
      <c r="AZ308" s="12">
        <f t="shared" si="137"/>
        <v>25.333569827587976</v>
      </c>
      <c r="BA308" s="12">
        <f>AY308-'Surv-rate CEA'!AN306*'Unit cost and utilities'!$H$5-('Surv-rate CEA'!AM305-'Surv-rate CEA'!AM306)*'Unit cost and utilities'!$G$14</f>
        <v>0.19850784420981205</v>
      </c>
      <c r="BB308" s="12">
        <f t="shared" si="138"/>
        <v>0.11877539883274027</v>
      </c>
    </row>
    <row r="309" spans="1:54">
      <c r="A309" s="12">
        <v>304</v>
      </c>
      <c r="B309" s="12">
        <f t="shared" si="139"/>
        <v>17.432876712328767</v>
      </c>
      <c r="C309" s="12">
        <f>'Surv-rate CEA'!D307*'Unit cost and utilities'!$H$7+'Surv-rate CEA'!E307*'Unit cost and utilities'!$H$7+'Unit cost and utilities'!$G$14*('Surv-rate CEA'!C306-'Surv-rate CEA'!C307)</f>
        <v>28.385405545620241</v>
      </c>
      <c r="D309" s="12">
        <f t="shared" si="113"/>
        <v>16.955294901278975</v>
      </c>
      <c r="E309" s="12">
        <f>C309-'Surv-rate CEA'!E307*'Unit cost and utilities'!$H$7-'Unit cost and utilities'!$G$14*('Surv-rate CEA'!C306-'Surv-rate CEA'!C307)</f>
        <v>4.2891212892603559E-2</v>
      </c>
      <c r="F309" s="12">
        <f t="shared" si="114"/>
        <v>2.5619967349025295E-2</v>
      </c>
      <c r="G309" s="12">
        <f>'Surv-rate CEA'!G307*'Unit cost and utilities'!$H$4+'Surv-rate CEA'!H307*'Unit cost and utilities'!$H$4+('Surv-rate CEA'!F306-'Surv-rate CEA'!F307)*'Unit cost and utilities'!$G$14</f>
        <v>40.410270835228928</v>
      </c>
      <c r="H309" s="12">
        <f t="shared" si="115"/>
        <v>24.13804016119045</v>
      </c>
      <c r="I309" s="12">
        <f>G309-'Surv-rate CEA'!H307*'Unit cost and utilities'!$H$4-('Surv-rate CEA'!F306-'Surv-rate CEA'!F307)*'Unit cost and utilities'!$G$14</f>
        <v>2.9841400952942188E-2</v>
      </c>
      <c r="J309" s="12">
        <f t="shared" si="116"/>
        <v>1.7824996462046723E-2</v>
      </c>
      <c r="K309" s="12">
        <f>'Surv-rate CEA'!K307*'Unit cost and utilities'!$H$10+'Surv-rate CEA'!J307*'Unit cost and utilities'!$H$10+('Surv-rate CEA'!I306-'Surv-rate CEA'!I307)*'Unit cost and utilities'!$G$14</f>
        <v>24.94663144877088</v>
      </c>
      <c r="L309" s="12">
        <f t="shared" si="117"/>
        <v>14.901231279843188</v>
      </c>
      <c r="M309" s="12">
        <f>K309-'Surv-rate CEA'!J307*'Unit cost and utilities'!$H$10-('Surv-rate CEA'!I306-'Surv-rate CEA'!I307)*'Unit cost and utilities'!$G$14</f>
        <v>0.11263912711792967</v>
      </c>
      <c r="N309" s="12">
        <f t="shared" si="118"/>
        <v>6.7282097296010854E-2</v>
      </c>
      <c r="O309" s="12">
        <f>'Surv-rate CEA'!N307*'Unit cost and utilities'!$H$3+'Surv-rate CEA'!M307*'Unit cost and utilities'!$H$3+('Surv-rate CEA'!L306-'Surv-rate CEA'!L307)*'Unit cost and utilities'!$G$14</f>
        <v>40.410270835228928</v>
      </c>
      <c r="P309" s="12">
        <f t="shared" si="119"/>
        <v>24.13804016119045</v>
      </c>
      <c r="Q309" s="12">
        <f>O309-'Surv-rate CEA'!M307*'Unit cost and utilities'!$H$3-('Surv-rate CEA'!L306-'Surv-rate CEA'!L307)*'Unit cost and utilities'!$G$14</f>
        <v>39.700629715422714</v>
      </c>
      <c r="R309" s="12">
        <f t="shared" si="120"/>
        <v>23.714154215962349</v>
      </c>
      <c r="S309" s="12">
        <f>'Surv-rate CEA'!Q307*'Unit cost and utilities'!$H$11+'Surv-rate CEA'!P307*'Unit cost and utilities'!$H$11+('Surv-rate CEA'!O306-'Surv-rate CEA'!O307)*'Unit cost and utilities'!$G$14</f>
        <v>24.94663144877088</v>
      </c>
      <c r="T309" s="12">
        <f t="shared" si="121"/>
        <v>14.901231279843188</v>
      </c>
      <c r="U309" s="12">
        <f>S309-'Surv-rate CEA'!P307*'Unit cost and utilities'!$H$11-('Surv-rate CEA'!O306-'Surv-rate CEA'!O307)*'Unit cost and utilities'!$G$14</f>
        <v>0.11263912711792967</v>
      </c>
      <c r="V309" s="12">
        <f t="shared" si="122"/>
        <v>6.7282097296010854E-2</v>
      </c>
      <c r="W309" s="12">
        <f>'Surv-rate CEA'!T307*'Unit cost and utilities'!$H$4+'Surv-rate CEA'!S307*'Unit cost and utilities'!$H$4+('Surv-rate CEA'!R306-'Surv-rate CEA'!R307)*'Unit cost and utilities'!$G$14</f>
        <v>40.410270835228928</v>
      </c>
      <c r="X309" s="12">
        <f t="shared" si="123"/>
        <v>24.13804016119045</v>
      </c>
      <c r="Y309" s="12">
        <f>W309-'Surv-rate CEA'!S307*'Unit cost and utilities'!$H$4-('Surv-rate CEA'!R306-'Surv-rate CEA'!R307)*'Unit cost and utilities'!$G$14</f>
        <v>39.700629715422714</v>
      </c>
      <c r="Z309" s="12">
        <f t="shared" si="124"/>
        <v>23.714154215962349</v>
      </c>
      <c r="AA309" s="12">
        <f>'Surv-rate CEA'!W307*'Unit cost and utilities'!$H$6+'Surv-rate CEA'!V307*'Unit cost and utilities'!$H$6+('Surv-rate CEA'!U306-'Surv-rate CEA'!U307)*'Unit cost and utilities'!$G$14</f>
        <v>26.873778710032873</v>
      </c>
      <c r="AB309" s="12">
        <f t="shared" si="125"/>
        <v>16.052363331854011</v>
      </c>
      <c r="AC309" s="12">
        <f>AA309-'Surv-rate CEA'!V307*'Unit cost and utilities'!$H$6-('Surv-rate CEA'!U306-'Surv-rate CEA'!U307)*'Unit cost and utilities'!$G$14</f>
        <v>0.42983646249600005</v>
      </c>
      <c r="AD309" s="12">
        <f t="shared" si="126"/>
        <v>0.25675180047116614</v>
      </c>
      <c r="AE309" s="12">
        <f>'Surv-rate CEA'!Z307*'Unit cost and utilities'!$H$12+'Surv-rate CEA'!Y307*'Unit cost and utilities'!$H$12+('Surv-rate CEA'!X306-'Surv-rate CEA'!X307)*'Unit cost and utilities'!$G$14</f>
        <v>24.94663144877088</v>
      </c>
      <c r="AF309" s="12">
        <f t="shared" si="127"/>
        <v>14.901231279843188</v>
      </c>
      <c r="AG309" s="12">
        <f>AE309-'Surv-rate CEA'!Y307*'Unit cost and utilities'!$H$12-('Surv-rate CEA'!X306-'Surv-rate CEA'!X307)*'Unit cost and utilities'!$G$14</f>
        <v>0.11263912711792967</v>
      </c>
      <c r="AH309" s="12">
        <f t="shared" si="128"/>
        <v>6.7282097296010854E-2</v>
      </c>
      <c r="AI309" s="12">
        <f>'Surv-rate CEA'!AC307*'Unit cost and utilities'!$H$5+'Surv-rate CEA'!AB307*'Unit cost and utilities'!$H$5+('Surv-rate CEA'!AA306-'Surv-rate CEA'!AA307)*'Unit cost and utilities'!$G$14</f>
        <v>42.033279505580261</v>
      </c>
      <c r="AJ309" s="12">
        <f t="shared" si="129"/>
        <v>25.107502816529735</v>
      </c>
      <c r="AK309" s="12">
        <f>AI309-'Surv-rate CEA'!AB307*'Unit cost and utilities'!$H$5-('Surv-rate CEA'!AA306-'Surv-rate CEA'!AA307)*'Unit cost and utilities'!$G$14</f>
        <v>0.19516613909918989</v>
      </c>
      <c r="AL309" s="12">
        <f t="shared" si="130"/>
        <v>0.1165774939467574</v>
      </c>
      <c r="AM309" s="12">
        <f>'Surv-rate CEA'!AF307*'Unit cost and utilities'!$H$9+'Surv-rate CEA'!AE307*'Unit cost and utilities'!$H$9+('Surv-rate CEA'!AD306-'Surv-rate CEA'!AD307)*'Unit cost and utilities'!G316</f>
        <v>46.560832190067032</v>
      </c>
      <c r="AN309" s="12">
        <f t="shared" si="131"/>
        <v>27.81192043787301</v>
      </c>
      <c r="AO309" s="12">
        <f>AM309-'Surv-rate CEA'!AE307*'Unit cost and utilities'!$H$9-('Surv-rate CEA'!AD306-'Surv-rate CEA'!AD307)*'Unit cost and utilities'!G316</f>
        <v>0.31781881893804353</v>
      </c>
      <c r="AP309" s="12">
        <f t="shared" si="132"/>
        <v>0.18984093046020167</v>
      </c>
      <c r="AQ309" s="13">
        <f>'Surv-rate CEA'!AI307*'Unit cost and utilities'!$H$4+'Surv-rate CEA'!AH307*'Unit cost and utilities'!$H$4+('Surv-rate CEA'!AG306-'Surv-rate CEA'!AG307)*'Unit cost and utilities'!$G$14</f>
        <v>40.410270835228928</v>
      </c>
      <c r="AR309" s="12">
        <f t="shared" si="133"/>
        <v>24.13804016119045</v>
      </c>
      <c r="AS309" s="13">
        <f>AQ309-'Surv-rate CEA'!AH307*'Unit cost and utilities'!$H$4-('Surv-rate CEA'!AG306-'Surv-rate CEA'!AG307)*'Unit cost and utilities'!$G$14</f>
        <v>39.700629715422714</v>
      </c>
      <c r="AT309" s="12">
        <f t="shared" si="134"/>
        <v>23.714154215962349</v>
      </c>
      <c r="AU309" s="12">
        <f>'Surv-rate CEA'!AL307*'Unit cost and utilities'!$H$8+'Surv-rate CEA'!AK307*'Unit cost and utilities'!$H$8+('Surv-rate CEA'!AJ306-'Surv-rate CEA'!AJ307)*'Unit cost and utilities'!$G$14</f>
        <v>20.686794569634689</v>
      </c>
      <c r="AV309" s="12">
        <f t="shared" si="135"/>
        <v>12.356726837198636</v>
      </c>
      <c r="AW309" s="12">
        <f>AU309-'Surv-rate CEA'!AK307*'Unit cost and utilities'!$H$8-('Surv-rate CEA'!AJ306-'Surv-rate CEA'!AJ307)*'Unit cost and utilities'!$G$14</f>
        <v>0.4963694382736511</v>
      </c>
      <c r="AX309" s="12">
        <f t="shared" si="136"/>
        <v>0.2964935692881272</v>
      </c>
      <c r="AY309" s="12">
        <f>'Surv-rate CEA'!AO307*'Unit cost and utilities'!$H$5+'Surv-rate CEA'!AN307*'Unit cost and utilities'!$H$5+('Surv-rate CEA'!AM306-'Surv-rate CEA'!AM307)*'Unit cost and utilities'!$G$14</f>
        <v>42.033279505580261</v>
      </c>
      <c r="AZ309" s="12">
        <f t="shared" si="137"/>
        <v>25.107502816529735</v>
      </c>
      <c r="BA309" s="12">
        <f>AY309-'Surv-rate CEA'!AN307*'Unit cost and utilities'!$H$5-('Surv-rate CEA'!AM306-'Surv-rate CEA'!AM307)*'Unit cost and utilities'!$G$14</f>
        <v>0.19516613909918989</v>
      </c>
      <c r="BB309" s="12">
        <f t="shared" si="138"/>
        <v>0.1165774939467574</v>
      </c>
    </row>
    <row r="310" spans="1:54">
      <c r="A310" s="12">
        <v>305</v>
      </c>
      <c r="B310" s="12">
        <f t="shared" si="139"/>
        <v>17.490410958904111</v>
      </c>
      <c r="C310" s="12">
        <f>'Surv-rate CEA'!D308*'Unit cost and utilities'!$H$7+'Surv-rate CEA'!E308*'Unit cost and utilities'!$H$7+'Unit cost and utilities'!$G$14*('Surv-rate CEA'!C307-'Surv-rate CEA'!C308)</f>
        <v>28.192249139816418</v>
      </c>
      <c r="D310" s="12">
        <f t="shared" si="113"/>
        <v>16.811303512879419</v>
      </c>
      <c r="E310" s="12">
        <f>C310-'Surv-rate CEA'!E308*'Unit cost and utilities'!$H$7-'Unit cost and utilities'!$G$14*('Surv-rate CEA'!C307-'Surv-rate CEA'!C308)</f>
        <v>4.2145126428546176E-2</v>
      </c>
      <c r="F310" s="12">
        <f t="shared" si="114"/>
        <v>2.5131535567281784E-2</v>
      </c>
      <c r="G310" s="12">
        <f>'Surv-rate CEA'!G308*'Unit cost and utilities'!$H$4+'Surv-rate CEA'!H308*'Unit cost and utilities'!$H$4+('Surv-rate CEA'!F307-'Surv-rate CEA'!F308)*'Unit cost and utilities'!$G$14</f>
        <v>40.116591100009487</v>
      </c>
      <c r="H310" s="12">
        <f t="shared" si="115"/>
        <v>23.921900857915318</v>
      </c>
      <c r="I310" s="12">
        <f>G310-'Surv-rate CEA'!H308*'Unit cost and utilities'!$H$4-('Surv-rate CEA'!F307-'Surv-rate CEA'!F308)*'Unit cost and utilities'!$G$14</f>
        <v>2.9283326693532175E-2</v>
      </c>
      <c r="J310" s="12">
        <f t="shared" si="116"/>
        <v>1.7461923327589422E-2</v>
      </c>
      <c r="K310" s="12">
        <f>'Surv-rate CEA'!K308*'Unit cost and utilities'!$H$10+'Surv-rate CEA'!J308*'Unit cost and utilities'!$H$10+('Surv-rate CEA'!I307-'Surv-rate CEA'!I308)*'Unit cost and utilities'!$G$14</f>
        <v>24.773837470191399</v>
      </c>
      <c r="L310" s="12">
        <f t="shared" si="117"/>
        <v>14.772872459541711</v>
      </c>
      <c r="M310" s="12">
        <f>K310-'Surv-rate CEA'!J308*'Unit cost and utilities'!$H$10-('Surv-rate CEA'!I307-'Surv-rate CEA'!I308)*'Unit cost and utilities'!$G$14</f>
        <v>0.11079254572574737</v>
      </c>
      <c r="N310" s="12">
        <f t="shared" si="118"/>
        <v>6.6066637816759838E-2</v>
      </c>
      <c r="O310" s="12">
        <f>'Surv-rate CEA'!N308*'Unit cost and utilities'!$H$3+'Surv-rate CEA'!M308*'Unit cost and utilities'!$H$3+('Surv-rate CEA'!L307-'Surv-rate CEA'!L308)*'Unit cost and utilities'!$G$14</f>
        <v>40.116591100009487</v>
      </c>
      <c r="P310" s="12">
        <f t="shared" si="119"/>
        <v>23.921900857915318</v>
      </c>
      <c r="Q310" s="12">
        <f>O310-'Surv-rate CEA'!M308*'Unit cost and utilities'!$H$3-('Surv-rate CEA'!L307-'Surv-rate CEA'!L308)*'Unit cost and utilities'!$G$14</f>
        <v>39.414061536550854</v>
      </c>
      <c r="R310" s="12">
        <f t="shared" si="120"/>
        <v>23.502975866883165</v>
      </c>
      <c r="S310" s="12">
        <f>'Surv-rate CEA'!Q308*'Unit cost and utilities'!$H$11+'Surv-rate CEA'!P308*'Unit cost and utilities'!$H$11+('Surv-rate CEA'!O307-'Surv-rate CEA'!O308)*'Unit cost and utilities'!$G$14</f>
        <v>24.773837470191399</v>
      </c>
      <c r="T310" s="12">
        <f t="shared" si="121"/>
        <v>14.772872459541711</v>
      </c>
      <c r="U310" s="12">
        <f>S310-'Surv-rate CEA'!P308*'Unit cost and utilities'!$H$11-('Surv-rate CEA'!O307-'Surv-rate CEA'!O308)*'Unit cost and utilities'!$G$14</f>
        <v>0.11079254572574737</v>
      </c>
      <c r="V310" s="12">
        <f t="shared" si="122"/>
        <v>6.6066637816759838E-2</v>
      </c>
      <c r="W310" s="12">
        <f>'Surv-rate CEA'!T308*'Unit cost and utilities'!$H$4+'Surv-rate CEA'!S308*'Unit cost and utilities'!$H$4+('Surv-rate CEA'!R307-'Surv-rate CEA'!R308)*'Unit cost and utilities'!$G$14</f>
        <v>40.116591100009487</v>
      </c>
      <c r="X310" s="12">
        <f t="shared" si="123"/>
        <v>23.921900857915318</v>
      </c>
      <c r="Y310" s="12">
        <f>W310-'Surv-rate CEA'!S308*'Unit cost and utilities'!$H$4-('Surv-rate CEA'!R307-'Surv-rate CEA'!R308)*'Unit cost and utilities'!$G$14</f>
        <v>39.414061536550854</v>
      </c>
      <c r="Z310" s="12">
        <f t="shared" si="124"/>
        <v>23.502975866883165</v>
      </c>
      <c r="AA310" s="12">
        <f>'Surv-rate CEA'!W308*'Unit cost and utilities'!$H$6+'Surv-rate CEA'!V308*'Unit cost and utilities'!$H$6+('Surv-rate CEA'!U307-'Surv-rate CEA'!U308)*'Unit cost and utilities'!$G$14</f>
        <v>26.689515408938423</v>
      </c>
      <c r="AB310" s="12">
        <f t="shared" si="125"/>
        <v>15.9152092451414</v>
      </c>
      <c r="AC310" s="12">
        <f>AA310-'Surv-rate CEA'!V308*'Unit cost and utilities'!$H$6-('Surv-rate CEA'!U307-'Surv-rate CEA'!U308)*'Unit cost and utilities'!$G$14</f>
        <v>0.42341592153143903</v>
      </c>
      <c r="AD310" s="12">
        <f t="shared" si="126"/>
        <v>0.25248689928032148</v>
      </c>
      <c r="AE310" s="12">
        <f>'Surv-rate CEA'!Z308*'Unit cost and utilities'!$H$12+'Surv-rate CEA'!Y308*'Unit cost and utilities'!$H$12+('Surv-rate CEA'!X307-'Surv-rate CEA'!X308)*'Unit cost and utilities'!$G$14</f>
        <v>24.773837470191399</v>
      </c>
      <c r="AF310" s="12">
        <f t="shared" si="127"/>
        <v>14.772872459541711</v>
      </c>
      <c r="AG310" s="12">
        <f>AE310-'Surv-rate CEA'!Y308*'Unit cost and utilities'!$H$12-('Surv-rate CEA'!X307-'Surv-rate CEA'!X308)*'Unit cost and utilities'!$G$14</f>
        <v>0.11079254572574737</v>
      </c>
      <c r="AH310" s="12">
        <f t="shared" si="128"/>
        <v>6.6066637816759838E-2</v>
      </c>
      <c r="AI310" s="12">
        <f>'Surv-rate CEA'!AC308*'Unit cost and utilities'!$H$5+'Surv-rate CEA'!AB308*'Unit cost and utilities'!$H$5+('Surv-rate CEA'!AA307-'Surv-rate CEA'!AA308)*'Unit cost and utilities'!$G$14</f>
        <v>41.729834363840773</v>
      </c>
      <c r="AJ310" s="12">
        <f t="shared" si="129"/>
        <v>24.883893000290112</v>
      </c>
      <c r="AK310" s="12">
        <f>AI310-'Surv-rate CEA'!AB308*'Unit cost and utilities'!$H$5-('Surv-rate CEA'!AA307-'Surv-rate CEA'!AA308)*'Unit cost and utilities'!$G$14</f>
        <v>0.19188797925987755</v>
      </c>
      <c r="AL310" s="12">
        <f t="shared" si="130"/>
        <v>0.11442460811879442</v>
      </c>
      <c r="AM310" s="12">
        <f>'Surv-rate CEA'!AF308*'Unit cost and utilities'!$H$9+'Surv-rate CEA'!AE308*'Unit cost and utilities'!$H$9+('Surv-rate CEA'!AD307-'Surv-rate CEA'!AD308)*'Unit cost and utilities'!G317</f>
        <v>46.272284176733706</v>
      </c>
      <c r="AN310" s="12">
        <f t="shared" si="131"/>
        <v>27.592598578119109</v>
      </c>
      <c r="AO310" s="12">
        <f>AM310-'Surv-rate CEA'!AE308*'Unit cost and utilities'!$H$9-('Surv-rate CEA'!AD307-'Surv-rate CEA'!AD308)*'Unit cost and utilities'!G317</f>
        <v>0.31296469809326055</v>
      </c>
      <c r="AP310" s="12">
        <f t="shared" si="132"/>
        <v>0.18662379515622921</v>
      </c>
      <c r="AQ310" s="13">
        <f>'Surv-rate CEA'!AI308*'Unit cost and utilities'!$H$4+'Surv-rate CEA'!AH308*'Unit cost and utilities'!$H$4+('Surv-rate CEA'!AG307-'Surv-rate CEA'!AG308)*'Unit cost and utilities'!$G$14</f>
        <v>40.116591100009487</v>
      </c>
      <c r="AR310" s="12">
        <f t="shared" si="133"/>
        <v>23.921900857915318</v>
      </c>
      <c r="AS310" s="13">
        <f>AQ310-'Surv-rate CEA'!AH308*'Unit cost and utilities'!$H$4-('Surv-rate CEA'!AG307-'Surv-rate CEA'!AG308)*'Unit cost and utilities'!$G$14</f>
        <v>39.414061536550854</v>
      </c>
      <c r="AT310" s="12">
        <f t="shared" si="134"/>
        <v>23.502975866883165</v>
      </c>
      <c r="AU310" s="12">
        <f>'Surv-rate CEA'!AL308*'Unit cost and utilities'!$H$8+'Surv-rate CEA'!AK308*'Unit cost and utilities'!$H$8+('Surv-rate CEA'!AJ307-'Surv-rate CEA'!AJ308)*'Unit cost and utilities'!$G$14</f>
        <v>20.53992443915909</v>
      </c>
      <c r="AV310" s="12">
        <f t="shared" si="135"/>
        <v>12.248150268743036</v>
      </c>
      <c r="AW310" s="12">
        <f>AU310-'Surv-rate CEA'!AK308*'Unit cost and utilities'!$H$8-('Surv-rate CEA'!AJ307-'Surv-rate CEA'!AJ308)*'Unit cost and utilities'!$G$14</f>
        <v>0.48903544297661328</v>
      </c>
      <c r="AX310" s="12">
        <f t="shared" si="136"/>
        <v>0.29161643754148581</v>
      </c>
      <c r="AY310" s="12">
        <f>'Surv-rate CEA'!AO308*'Unit cost and utilities'!$H$5+'Surv-rate CEA'!AN308*'Unit cost and utilities'!$H$5+('Surv-rate CEA'!AM307-'Surv-rate CEA'!AM308)*'Unit cost and utilities'!$G$14</f>
        <v>41.729834363840773</v>
      </c>
      <c r="AZ310" s="12">
        <f t="shared" si="137"/>
        <v>24.883893000290112</v>
      </c>
      <c r="BA310" s="12">
        <f>AY310-'Surv-rate CEA'!AN308*'Unit cost and utilities'!$H$5-('Surv-rate CEA'!AM307-'Surv-rate CEA'!AM308)*'Unit cost and utilities'!$G$14</f>
        <v>0.19188797925987755</v>
      </c>
      <c r="BB310" s="12">
        <f t="shared" si="138"/>
        <v>0.11442460811879442</v>
      </c>
    </row>
    <row r="311" spans="1:54">
      <c r="A311" s="12">
        <v>306</v>
      </c>
      <c r="B311" s="12">
        <f t="shared" si="139"/>
        <v>17.547945205479451</v>
      </c>
      <c r="C311" s="12">
        <f>'Surv-rate CEA'!D309*'Unit cost and utilities'!$H$7+'Surv-rate CEA'!E309*'Unit cost and utilities'!$H$7+'Unit cost and utilities'!$G$14*('Surv-rate CEA'!C308-'Surv-rate CEA'!C309)</f>
        <v>28.000864790784519</v>
      </c>
      <c r="D311" s="12">
        <f t="shared" si="113"/>
        <v>16.66880740829081</v>
      </c>
      <c r="E311" s="12">
        <f>C311-'Surv-rate CEA'!E309*'Unit cost and utilities'!$H$7-'Unit cost and utilities'!$G$14*('Surv-rate CEA'!C308-'Surv-rate CEA'!C309)</f>
        <v>4.1413655725724974E-2</v>
      </c>
      <c r="F311" s="12">
        <f t="shared" si="114"/>
        <v>2.4653390405019293E-2</v>
      </c>
      <c r="G311" s="12">
        <f>'Surv-rate CEA'!G309*'Unit cost and utilities'!$H$4+'Surv-rate CEA'!H309*'Unit cost and utilities'!$H$4+('Surv-rate CEA'!F308-'Surv-rate CEA'!F309)*'Unit cost and utilities'!$G$14</f>
        <v>39.825752029016606</v>
      </c>
      <c r="H311" s="12">
        <f t="shared" si="115"/>
        <v>23.708117425019903</v>
      </c>
      <c r="I311" s="12">
        <f>G311-'Surv-rate CEA'!H309*'Unit cost and utilities'!$H$4-('Surv-rate CEA'!F308-'Surv-rate CEA'!F309)*'Unit cost and utilities'!$G$14</f>
        <v>2.8736935734935187E-2</v>
      </c>
      <c r="J311" s="12">
        <f t="shared" si="116"/>
        <v>1.7106987618029344E-2</v>
      </c>
      <c r="K311" s="12">
        <f>'Surv-rate CEA'!K309*'Unit cost and utilities'!$H$10+'Surv-rate CEA'!J309*'Unit cost and utilities'!$H$10+('Surv-rate CEA'!I308-'Surv-rate CEA'!I309)*'Unit cost and utilities'!$G$14</f>
        <v>24.602652280541975</v>
      </c>
      <c r="L311" s="12">
        <f t="shared" si="117"/>
        <v>14.645864535314979</v>
      </c>
      <c r="M311" s="12">
        <f>K311-'Surv-rate CEA'!J309*'Unit cost and utilities'!$H$10-('Surv-rate CEA'!I308-'Surv-rate CEA'!I309)*'Unit cost and utilities'!$G$14</f>
        <v>0.10898022764359483</v>
      </c>
      <c r="N311" s="12">
        <f t="shared" si="118"/>
        <v>6.4875511505652905E-2</v>
      </c>
      <c r="O311" s="12">
        <f>'Surv-rate CEA'!N309*'Unit cost and utilities'!$H$3+'Surv-rate CEA'!M309*'Unit cost and utilities'!$H$3+('Surv-rate CEA'!L308-'Surv-rate CEA'!L309)*'Unit cost and utilities'!$G$14</f>
        <v>39.825752029016606</v>
      </c>
      <c r="P311" s="12">
        <f t="shared" si="119"/>
        <v>23.708117425019903</v>
      </c>
      <c r="Q311" s="12">
        <f>O311-'Surv-rate CEA'!M309*'Unit cost and utilities'!$H$3-('Surv-rate CEA'!L308-'Surv-rate CEA'!L309)*'Unit cost and utilities'!$G$14</f>
        <v>39.130242597216551</v>
      </c>
      <c r="R311" s="12">
        <f t="shared" si="120"/>
        <v>23.294083328003715</v>
      </c>
      <c r="S311" s="12">
        <f>'Surv-rate CEA'!Q309*'Unit cost and utilities'!$H$11+'Surv-rate CEA'!P309*'Unit cost and utilities'!$H$11+('Surv-rate CEA'!O308-'Surv-rate CEA'!O309)*'Unit cost and utilities'!$G$14</f>
        <v>24.602652280541975</v>
      </c>
      <c r="T311" s="12">
        <f t="shared" si="121"/>
        <v>14.645864535314979</v>
      </c>
      <c r="U311" s="12">
        <f>S311-'Surv-rate CEA'!P309*'Unit cost and utilities'!$H$11-('Surv-rate CEA'!O308-'Surv-rate CEA'!O309)*'Unit cost and utilities'!$G$14</f>
        <v>0.10898022764359483</v>
      </c>
      <c r="V311" s="12">
        <f t="shared" si="122"/>
        <v>6.4875511505652905E-2</v>
      </c>
      <c r="W311" s="12">
        <f>'Surv-rate CEA'!T309*'Unit cost and utilities'!$H$4+'Surv-rate CEA'!S309*'Unit cost and utilities'!$H$4+('Surv-rate CEA'!R308-'Surv-rate CEA'!R309)*'Unit cost and utilities'!$G$14</f>
        <v>39.825752029016606</v>
      </c>
      <c r="X311" s="12">
        <f t="shared" si="123"/>
        <v>23.708117425019903</v>
      </c>
      <c r="Y311" s="12">
        <f>W311-'Surv-rate CEA'!S309*'Unit cost and utilities'!$H$4-('Surv-rate CEA'!R308-'Surv-rate CEA'!R309)*'Unit cost and utilities'!$G$14</f>
        <v>39.130242597216551</v>
      </c>
      <c r="Z311" s="12">
        <f t="shared" si="124"/>
        <v>23.294083328003715</v>
      </c>
      <c r="AA311" s="12">
        <f>'Surv-rate CEA'!W309*'Unit cost and utilities'!$H$6+'Surv-rate CEA'!V309*'Unit cost and utilities'!$H$6+('Surv-rate CEA'!U308-'Surv-rate CEA'!U309)*'Unit cost and utilities'!$G$14</f>
        <v>26.506953274964037</v>
      </c>
      <c r="AB311" s="12">
        <f t="shared" si="125"/>
        <v>15.779487613052382</v>
      </c>
      <c r="AC311" s="12">
        <f>AA311-'Surv-rate CEA'!V309*'Unit cost and utilities'!$H$6-('Surv-rate CEA'!U308-'Surv-rate CEA'!U309)*'Unit cost and utilities'!$G$14</f>
        <v>0.41710479422174851</v>
      </c>
      <c r="AD311" s="12">
        <f t="shared" si="126"/>
        <v>0.24830088413002543</v>
      </c>
      <c r="AE311" s="12">
        <f>'Surv-rate CEA'!Z309*'Unit cost and utilities'!$H$12+'Surv-rate CEA'!Y309*'Unit cost and utilities'!$H$12+('Surv-rate CEA'!X308-'Surv-rate CEA'!X309)*'Unit cost and utilities'!$G$14</f>
        <v>24.602652280541975</v>
      </c>
      <c r="AF311" s="12">
        <f t="shared" si="127"/>
        <v>14.645864535314979</v>
      </c>
      <c r="AG311" s="12">
        <f>AE311-'Surv-rate CEA'!Y309*'Unit cost and utilities'!$H$12-('Surv-rate CEA'!X308-'Surv-rate CEA'!X309)*'Unit cost and utilities'!$G$14</f>
        <v>0.10898022764359483</v>
      </c>
      <c r="AH311" s="12">
        <f t="shared" si="128"/>
        <v>6.4875511505652905E-2</v>
      </c>
      <c r="AI311" s="12">
        <f>'Surv-rate CEA'!AC309*'Unit cost and utilities'!$H$5+'Surv-rate CEA'!AB309*'Unit cost and utilities'!$H$5+('Surv-rate CEA'!AA308-'Surv-rate CEA'!AA309)*'Unit cost and utilities'!$G$14</f>
        <v>41.429308182148105</v>
      </c>
      <c r="AJ311" s="12">
        <f t="shared" si="129"/>
        <v>24.662708252290557</v>
      </c>
      <c r="AK311" s="12">
        <f>AI311-'Surv-rate CEA'!AB309*'Unit cost and utilities'!$H$5-('Surv-rate CEA'!AA308-'Surv-rate CEA'!AA309)*'Unit cost and utilities'!$G$14</f>
        <v>0.18867201294051839</v>
      </c>
      <c r="AL311" s="12">
        <f t="shared" si="130"/>
        <v>0.11231572562269919</v>
      </c>
      <c r="AM311" s="12">
        <f>'Surv-rate CEA'!AF309*'Unit cost and utilities'!$H$9+'Surv-rate CEA'!AE309*'Unit cost and utilities'!$H$9+('Surv-rate CEA'!AD308-'Surv-rate CEA'!AD309)*'Unit cost and utilities'!G318</f>
        <v>45.986177849784184</v>
      </c>
      <c r="AN311" s="12">
        <f t="shared" si="131"/>
        <v>27.375395286853383</v>
      </c>
      <c r="AO311" s="12">
        <f>AM311-'Surv-rate CEA'!AE309*'Unit cost and utilities'!$H$9-('Surv-rate CEA'!AD308-'Surv-rate CEA'!AD309)*'Unit cost and utilities'!G318</f>
        <v>0.30819499713025778</v>
      </c>
      <c r="AP311" s="12">
        <f t="shared" si="132"/>
        <v>0.18346729966189276</v>
      </c>
      <c r="AQ311" s="13">
        <f>'Surv-rate CEA'!AI309*'Unit cost and utilities'!$H$4+'Surv-rate CEA'!AH309*'Unit cost and utilities'!$H$4+('Surv-rate CEA'!AG308-'Surv-rate CEA'!AG309)*'Unit cost and utilities'!$G$14</f>
        <v>39.825752029016606</v>
      </c>
      <c r="AR311" s="12">
        <f t="shared" si="133"/>
        <v>23.708117425019903</v>
      </c>
      <c r="AS311" s="13">
        <f>AQ311-'Surv-rate CEA'!AH309*'Unit cost and utilities'!$H$4-('Surv-rate CEA'!AG308-'Surv-rate CEA'!AG309)*'Unit cost and utilities'!$G$14</f>
        <v>39.130242597216551</v>
      </c>
      <c r="AT311" s="12">
        <f t="shared" si="134"/>
        <v>23.294083328003715</v>
      </c>
      <c r="AU311" s="12">
        <f>'Surv-rate CEA'!AL309*'Unit cost and utilities'!$H$8+'Surv-rate CEA'!AK309*'Unit cost and utilities'!$H$8+('Surv-rate CEA'!AJ308-'Surv-rate CEA'!AJ309)*'Unit cost and utilities'!$G$14</f>
        <v>20.394450083851524</v>
      </c>
      <c r="AV311" s="12">
        <f t="shared" si="135"/>
        <v>12.140737908837878</v>
      </c>
      <c r="AW311" s="12">
        <f>AU311-'Surv-rate CEA'!AK309*'Unit cost and utilities'!$H$8-('Surv-rate CEA'!AJ308-'Surv-rate CEA'!AJ309)*'Unit cost and utilities'!$G$14</f>
        <v>0.48182518879413516</v>
      </c>
      <c r="AX311" s="12">
        <f t="shared" si="136"/>
        <v>0.28682868677384787</v>
      </c>
      <c r="AY311" s="12">
        <f>'Surv-rate CEA'!AO309*'Unit cost and utilities'!$H$5+'Surv-rate CEA'!AN309*'Unit cost and utilities'!$H$5+('Surv-rate CEA'!AM308-'Surv-rate CEA'!AM309)*'Unit cost and utilities'!$G$14</f>
        <v>41.429308182148105</v>
      </c>
      <c r="AZ311" s="12">
        <f t="shared" si="137"/>
        <v>24.662708252290557</v>
      </c>
      <c r="BA311" s="12">
        <f>AY311-'Surv-rate CEA'!AN309*'Unit cost and utilities'!$H$5-('Surv-rate CEA'!AM308-'Surv-rate CEA'!AM309)*'Unit cost and utilities'!$G$14</f>
        <v>0.18867201294051839</v>
      </c>
      <c r="BB311" s="12">
        <f t="shared" si="138"/>
        <v>0.11231572562269919</v>
      </c>
    </row>
    <row r="312" spans="1:54">
      <c r="A312" s="12">
        <v>307</v>
      </c>
      <c r="B312" s="12">
        <f t="shared" si="139"/>
        <v>17.605479452054794</v>
      </c>
      <c r="C312" s="12">
        <f>'Surv-rate CEA'!D310*'Unit cost and utilities'!$H$7+'Surv-rate CEA'!E310*'Unit cost and utilities'!$H$7+'Unit cost and utilities'!$G$14*('Surv-rate CEA'!C309-'Surv-rate CEA'!C310)</f>
        <v>27.811231787823434</v>
      </c>
      <c r="D312" s="12">
        <f t="shared" si="113"/>
        <v>16.527787821155584</v>
      </c>
      <c r="E312" s="12">
        <f>C312-'Surv-rate CEA'!E310*'Unit cost and utilities'!$H$7-'Unit cost and utilities'!$G$14*('Surv-rate CEA'!C309-'Surv-rate CEA'!C310)</f>
        <v>4.0696481331595979E-2</v>
      </c>
      <c r="F312" s="12">
        <f t="shared" si="114"/>
        <v>2.4185293684500932E-2</v>
      </c>
      <c r="G312" s="12">
        <f>'Surv-rate CEA'!G310*'Unit cost and utilities'!$H$4+'Surv-rate CEA'!H310*'Unit cost and utilities'!$H$4+('Surv-rate CEA'!F309-'Surv-rate CEA'!F310)*'Unit cost and utilities'!$G$14</f>
        <v>39.537718937966638</v>
      </c>
      <c r="H312" s="12">
        <f t="shared" si="115"/>
        <v>23.49665899463346</v>
      </c>
      <c r="I312" s="12">
        <f>G312-'Surv-rate CEA'!H310*'Unit cost and utilities'!$H$4-('Surv-rate CEA'!F309-'Surv-rate CEA'!F310)*'Unit cost and utilities'!$G$14</f>
        <v>2.8201956617546209E-2</v>
      </c>
      <c r="J312" s="12">
        <f t="shared" si="116"/>
        <v>1.6759989585226408E-2</v>
      </c>
      <c r="K312" s="12">
        <f>'Surv-rate CEA'!K310*'Unit cost and utilities'!$H$10+'Surv-rate CEA'!J310*'Unit cost and utilities'!$H$10+('Surv-rate CEA'!I309-'Surv-rate CEA'!I310)*'Unit cost and utilities'!$G$14</f>
        <v>24.433056838951767</v>
      </c>
      <c r="L312" s="12">
        <f t="shared" si="117"/>
        <v>14.520190343860829</v>
      </c>
      <c r="M312" s="12">
        <f>K312-'Surv-rate CEA'!J310*'Unit cost and utilities'!$H$10-('Surv-rate CEA'!I309-'Surv-rate CEA'!I310)*'Unit cost and utilities'!$G$14</f>
        <v>0.10720146045040757</v>
      </c>
      <c r="N312" s="12">
        <f t="shared" si="118"/>
        <v>6.3708181139178643E-2</v>
      </c>
      <c r="O312" s="12">
        <f>'Surv-rate CEA'!N310*'Unit cost and utilities'!$H$3+'Surv-rate CEA'!M310*'Unit cost and utilities'!$H$3+('Surv-rate CEA'!L309-'Surv-rate CEA'!L310)*'Unit cost and utilities'!$G$14</f>
        <v>39.537718937966638</v>
      </c>
      <c r="P312" s="12">
        <f t="shared" si="119"/>
        <v>23.49665899463346</v>
      </c>
      <c r="Q312" s="12">
        <f>O312-'Surv-rate CEA'!M310*'Unit cost and utilities'!$H$3-('Surv-rate CEA'!L309-'Surv-rate CEA'!L310)*'Unit cost and utilities'!$G$14</f>
        <v>38.849139663549046</v>
      </c>
      <c r="R312" s="12">
        <f t="shared" si="120"/>
        <v>23.087446909658425</v>
      </c>
      <c r="S312" s="12">
        <f>'Surv-rate CEA'!Q310*'Unit cost and utilities'!$H$11+'Surv-rate CEA'!P310*'Unit cost and utilities'!$H$11+('Surv-rate CEA'!O309-'Surv-rate CEA'!O310)*'Unit cost and utilities'!$G$14</f>
        <v>24.433056838951767</v>
      </c>
      <c r="T312" s="12">
        <f t="shared" si="121"/>
        <v>14.520190343860829</v>
      </c>
      <c r="U312" s="12">
        <f>S312-'Surv-rate CEA'!P310*'Unit cost and utilities'!$H$11-('Surv-rate CEA'!O309-'Surv-rate CEA'!O310)*'Unit cost and utilities'!$G$14</f>
        <v>0.10720146045040757</v>
      </c>
      <c r="V312" s="12">
        <f t="shared" si="122"/>
        <v>6.3708181139178643E-2</v>
      </c>
      <c r="W312" s="12">
        <f>'Surv-rate CEA'!T310*'Unit cost and utilities'!$H$4+'Surv-rate CEA'!S310*'Unit cost and utilities'!$H$4+('Surv-rate CEA'!R309-'Surv-rate CEA'!R310)*'Unit cost and utilities'!$G$14</f>
        <v>39.537718937966638</v>
      </c>
      <c r="X312" s="12">
        <f t="shared" si="123"/>
        <v>23.49665899463346</v>
      </c>
      <c r="Y312" s="12">
        <f>W312-'Surv-rate CEA'!S310*'Unit cost and utilities'!$H$4-('Surv-rate CEA'!R309-'Surv-rate CEA'!R310)*'Unit cost and utilities'!$G$14</f>
        <v>38.849139663549046</v>
      </c>
      <c r="Z312" s="12">
        <f t="shared" si="124"/>
        <v>23.087446909658425</v>
      </c>
      <c r="AA312" s="12">
        <f>'Surv-rate CEA'!W310*'Unit cost and utilities'!$H$6+'Surv-rate CEA'!V310*'Unit cost and utilities'!$H$6+('Surv-rate CEA'!U309-'Surv-rate CEA'!U310)*'Unit cost and utilities'!$G$14</f>
        <v>26.326072318451345</v>
      </c>
      <c r="AB312" s="12">
        <f t="shared" si="125"/>
        <v>15.645180363218069</v>
      </c>
      <c r="AC312" s="12">
        <f>AA312-'Surv-rate CEA'!V310*'Unit cost and utilities'!$H$6-('Surv-rate CEA'!U309-'Surv-rate CEA'!U310)*'Unit cost and utilities'!$G$14</f>
        <v>0.41090097670334469</v>
      </c>
      <c r="AD312" s="12">
        <f t="shared" si="126"/>
        <v>0.24419213827961037</v>
      </c>
      <c r="AE312" s="12">
        <f>'Surv-rate CEA'!Z310*'Unit cost and utilities'!$H$12+'Surv-rate CEA'!Y310*'Unit cost and utilities'!$H$12+('Surv-rate CEA'!X309-'Surv-rate CEA'!X310)*'Unit cost and utilities'!$G$14</f>
        <v>24.433056838951767</v>
      </c>
      <c r="AF312" s="12">
        <f t="shared" si="127"/>
        <v>14.520190343860829</v>
      </c>
      <c r="AG312" s="12">
        <f>AE312-'Surv-rate CEA'!Y310*'Unit cost and utilities'!$H$12-('Surv-rate CEA'!X309-'Surv-rate CEA'!X310)*'Unit cost and utilities'!$G$14</f>
        <v>0.10720146045040757</v>
      </c>
      <c r="AH312" s="12">
        <f t="shared" si="128"/>
        <v>6.3708181139178643E-2</v>
      </c>
      <c r="AI312" s="12">
        <f>'Surv-rate CEA'!AC310*'Unit cost and utilities'!$H$5+'Surv-rate CEA'!AB310*'Unit cost and utilities'!$H$5+('Surv-rate CEA'!AA309-'Surv-rate CEA'!AA310)*'Unit cost and utilities'!$G$14</f>
        <v>41.131665487301689</v>
      </c>
      <c r="AJ312" s="12">
        <f t="shared" si="129"/>
        <v>24.443916943028512</v>
      </c>
      <c r="AK312" s="12">
        <f>AI312-'Surv-rate CEA'!AB310*'Unit cost and utilities'!$H$5-('Surv-rate CEA'!AA309-'Surv-rate CEA'!AA310)*'Unit cost and utilities'!$G$14</f>
        <v>0.18551692027805933</v>
      </c>
      <c r="AL312" s="12">
        <f t="shared" si="130"/>
        <v>0.11024985584897629</v>
      </c>
      <c r="AM312" s="12">
        <f>'Surv-rate CEA'!AF310*'Unit cost and utilities'!$H$9+'Surv-rate CEA'!AE310*'Unit cost and utilities'!$H$9+('Surv-rate CEA'!AD309-'Surv-rate CEA'!AD310)*'Unit cost and utilities'!G319</f>
        <v>45.702486645740436</v>
      </c>
      <c r="AN312" s="12">
        <f t="shared" si="131"/>
        <v>27.160285741486415</v>
      </c>
      <c r="AO312" s="12">
        <f>AM312-'Surv-rate CEA'!AE310*'Unit cost and utilities'!$H$9-('Surv-rate CEA'!AD309-'Surv-rate CEA'!AD310)*'Unit cost and utilities'!G319</f>
        <v>0.30350806216097226</v>
      </c>
      <c r="AP312" s="12">
        <f t="shared" si="132"/>
        <v>0.18037017891465487</v>
      </c>
      <c r="AQ312" s="13">
        <f>'Surv-rate CEA'!AI310*'Unit cost and utilities'!$H$4+'Surv-rate CEA'!AH310*'Unit cost and utilities'!$H$4+('Surv-rate CEA'!AG309-'Surv-rate CEA'!AG310)*'Unit cost and utilities'!$G$14</f>
        <v>39.537718937966638</v>
      </c>
      <c r="AR312" s="12">
        <f t="shared" si="133"/>
        <v>23.49665899463346</v>
      </c>
      <c r="AS312" s="13">
        <f>AQ312-'Surv-rate CEA'!AH310*'Unit cost and utilities'!$H$4-('Surv-rate CEA'!AG309-'Surv-rate CEA'!AG310)*'Unit cost and utilities'!$G$14</f>
        <v>38.849139663549046</v>
      </c>
      <c r="AT312" s="12">
        <f t="shared" si="134"/>
        <v>23.087446909658425</v>
      </c>
      <c r="AU312" s="12">
        <f>'Surv-rate CEA'!AL310*'Unit cost and utilities'!$H$8+'Surv-rate CEA'!AK310*'Unit cost and utilities'!$H$8+('Surv-rate CEA'!AJ309-'Surv-rate CEA'!AJ310)*'Unit cost and utilities'!$G$14</f>
        <v>20.250354691869937</v>
      </c>
      <c r="AV312" s="12">
        <f t="shared" si="135"/>
        <v>12.03447471164896</v>
      </c>
      <c r="AW312" s="12">
        <f>AU312-'Surv-rate CEA'!AK310*'Unit cost and utilities'!$H$8-('Surv-rate CEA'!AJ309-'Surv-rate CEA'!AJ310)*'Unit cost and utilities'!$G$14</f>
        <v>0.47473631804051897</v>
      </c>
      <c r="AX312" s="12">
        <f t="shared" si="136"/>
        <v>0.28212850101108033</v>
      </c>
      <c r="AY312" s="12">
        <f>'Surv-rate CEA'!AO310*'Unit cost and utilities'!$H$5+'Surv-rate CEA'!AN310*'Unit cost and utilities'!$H$5+('Surv-rate CEA'!AM309-'Surv-rate CEA'!AM310)*'Unit cost and utilities'!$G$14</f>
        <v>41.131665487301689</v>
      </c>
      <c r="AZ312" s="12">
        <f t="shared" si="137"/>
        <v>24.443916943028512</v>
      </c>
      <c r="BA312" s="12">
        <f>AY312-'Surv-rate CEA'!AN310*'Unit cost and utilities'!$H$5-('Surv-rate CEA'!AM309-'Surv-rate CEA'!AM310)*'Unit cost and utilities'!$G$14</f>
        <v>0.18551692027805933</v>
      </c>
      <c r="BB312" s="12">
        <f t="shared" si="138"/>
        <v>0.11024985584897629</v>
      </c>
    </row>
    <row r="313" spans="1:54">
      <c r="A313" s="12">
        <v>308</v>
      </c>
      <c r="B313" s="12">
        <f t="shared" si="139"/>
        <v>17.663013698630138</v>
      </c>
      <c r="C313" s="12">
        <f>'Surv-rate CEA'!D311*'Unit cost and utilities'!$H$7+'Surv-rate CEA'!E311*'Unit cost and utilities'!$H$7+'Unit cost and utilities'!$G$14*('Surv-rate CEA'!C310-'Surv-rate CEA'!C311)</f>
        <v>27.623329716334517</v>
      </c>
      <c r="D313" s="12">
        <f t="shared" si="113"/>
        <v>16.388226265117957</v>
      </c>
      <c r="E313" s="12">
        <f>C313-'Surv-rate CEA'!E311*'Unit cost and utilities'!$H$7-'Unit cost and utilities'!$G$14*('Surv-rate CEA'!C310-'Surv-rate CEA'!C311)</f>
        <v>3.9993291519194951E-2</v>
      </c>
      <c r="F313" s="12">
        <f t="shared" si="114"/>
        <v>2.3727013261396243E-2</v>
      </c>
      <c r="G313" s="12">
        <f>'Surv-rate CEA'!G311*'Unit cost and utilities'!$H$4+'Surv-rate CEA'!H311*'Unit cost and utilities'!$H$4+('Surv-rate CEA'!F310-'Surv-rate CEA'!F311)*'Unit cost and utilities'!$G$14</f>
        <v>39.252457657198988</v>
      </c>
      <c r="H313" s="12">
        <f t="shared" si="115"/>
        <v>23.287495177228724</v>
      </c>
      <c r="I313" s="12">
        <f>G313-'Surv-rate CEA'!H311*'Unit cost and utilities'!$H$4-('Surv-rate CEA'!F310-'Surv-rate CEA'!F311)*'Unit cost and utilities'!$G$14</f>
        <v>2.7678124827817285E-2</v>
      </c>
      <c r="J313" s="12">
        <f t="shared" si="116"/>
        <v>1.6420734825614593E-2</v>
      </c>
      <c r="K313" s="12">
        <f>'Surv-rate CEA'!K311*'Unit cost and utilities'!$H$10+'Surv-rate CEA'!J311*'Unit cost and utilities'!$H$10+('Surv-rate CEA'!I310-'Surv-rate CEA'!I311)*'Unit cost and utilities'!$G$14</f>
        <v>24.265032379802008</v>
      </c>
      <c r="L313" s="12">
        <f t="shared" si="117"/>
        <v>14.395832980824901</v>
      </c>
      <c r="M313" s="12">
        <f>K313-'Surv-rate CEA'!J311*'Unit cost and utilities'!$H$10-('Surv-rate CEA'!I310-'Surv-rate CEA'!I311)*'Unit cost and utilities'!$G$14</f>
        <v>0.10545554817819647</v>
      </c>
      <c r="N313" s="12">
        <f t="shared" si="118"/>
        <v>6.2564122508170214E-2</v>
      </c>
      <c r="O313" s="12">
        <f>'Surv-rate CEA'!N311*'Unit cost and utilities'!$H$3+'Surv-rate CEA'!M311*'Unit cost and utilities'!$H$3+('Surv-rate CEA'!L310-'Surv-rate CEA'!L311)*'Unit cost and utilities'!$G$14</f>
        <v>39.252457657198988</v>
      </c>
      <c r="P313" s="12">
        <f t="shared" si="119"/>
        <v>23.287495177228724</v>
      </c>
      <c r="Q313" s="12">
        <f>O313-'Surv-rate CEA'!M311*'Unit cost and utilities'!$H$3-('Surv-rate CEA'!L310-'Surv-rate CEA'!L311)*'Unit cost and utilities'!$G$14</f>
        <v>38.570719988740315</v>
      </c>
      <c r="R313" s="12">
        <f t="shared" si="120"/>
        <v>22.883037377286232</v>
      </c>
      <c r="S313" s="12">
        <f>'Surv-rate CEA'!Q311*'Unit cost and utilities'!$H$11+'Surv-rate CEA'!P311*'Unit cost and utilities'!$H$11+('Surv-rate CEA'!O310-'Surv-rate CEA'!O311)*'Unit cost and utilities'!$G$14</f>
        <v>24.265032379802008</v>
      </c>
      <c r="T313" s="12">
        <f t="shared" si="121"/>
        <v>14.395832980824901</v>
      </c>
      <c r="U313" s="12">
        <f>S313-'Surv-rate CEA'!P311*'Unit cost and utilities'!$H$11-('Surv-rate CEA'!O310-'Surv-rate CEA'!O311)*'Unit cost and utilities'!$G$14</f>
        <v>0.10545554817819647</v>
      </c>
      <c r="V313" s="12">
        <f t="shared" si="122"/>
        <v>6.2564122508170214E-2</v>
      </c>
      <c r="W313" s="12">
        <f>'Surv-rate CEA'!T311*'Unit cost and utilities'!$H$4+'Surv-rate CEA'!S311*'Unit cost and utilities'!$H$4+('Surv-rate CEA'!R310-'Surv-rate CEA'!R311)*'Unit cost and utilities'!$G$14</f>
        <v>39.252457657198988</v>
      </c>
      <c r="X313" s="12">
        <f t="shared" si="123"/>
        <v>23.287495177228724</v>
      </c>
      <c r="Y313" s="12">
        <f>W313-'Surv-rate CEA'!S311*'Unit cost and utilities'!$H$4-('Surv-rate CEA'!R310-'Surv-rate CEA'!R311)*'Unit cost and utilities'!$G$14</f>
        <v>38.570719988740315</v>
      </c>
      <c r="Z313" s="12">
        <f t="shared" si="124"/>
        <v>22.883037377286232</v>
      </c>
      <c r="AA313" s="12">
        <f>'Surv-rate CEA'!W311*'Unit cost and utilities'!$H$6+'Surv-rate CEA'!V311*'Unit cost and utilities'!$H$6+('Surv-rate CEA'!U310-'Surv-rate CEA'!U311)*'Unit cost and utilities'!$G$14</f>
        <v>26.146852836877652</v>
      </c>
      <c r="AB313" s="12">
        <f t="shared" si="125"/>
        <v>15.512269694196457</v>
      </c>
      <c r="AC313" s="12">
        <f>AA313-'Surv-rate CEA'!V311*'Unit cost and utilities'!$H$6-('Surv-rate CEA'!U310-'Surv-rate CEA'!U311)*'Unit cost and utilities'!$G$14</f>
        <v>0.40480241031584518</v>
      </c>
      <c r="AD313" s="12">
        <f t="shared" si="126"/>
        <v>0.24015908150994222</v>
      </c>
      <c r="AE313" s="12">
        <f>'Surv-rate CEA'!Z311*'Unit cost and utilities'!$H$12+'Surv-rate CEA'!Y311*'Unit cost and utilities'!$H$12+('Surv-rate CEA'!X310-'Surv-rate CEA'!X311)*'Unit cost and utilities'!$G$14</f>
        <v>24.265032379802008</v>
      </c>
      <c r="AF313" s="12">
        <f t="shared" si="127"/>
        <v>14.395832980824901</v>
      </c>
      <c r="AG313" s="12">
        <f>AE313-'Surv-rate CEA'!Y311*'Unit cost and utilities'!$H$12-('Surv-rate CEA'!X310-'Surv-rate CEA'!X311)*'Unit cost and utilities'!$G$14</f>
        <v>0.10545554817819647</v>
      </c>
      <c r="AH313" s="12">
        <f t="shared" si="128"/>
        <v>6.2564122508170214E-2</v>
      </c>
      <c r="AI313" s="12">
        <f>'Surv-rate CEA'!AC311*'Unit cost and utilities'!$H$5+'Surv-rate CEA'!AB311*'Unit cost and utilities'!$H$5+('Surv-rate CEA'!AA310-'Surv-rate CEA'!AA311)*'Unit cost and utilities'!$G$14</f>
        <v>40.836871330252791</v>
      </c>
      <c r="AJ313" s="12">
        <f t="shared" si="129"/>
        <v>24.22748793111451</v>
      </c>
      <c r="AK313" s="12">
        <f>AI313-'Surv-rate CEA'!AB311*'Unit cost and utilities'!$H$5-('Surv-rate CEA'!AA310-'Surv-rate CEA'!AA311)*'Unit cost and utilities'!$G$14</f>
        <v>0.18242141247353816</v>
      </c>
      <c r="AL313" s="12">
        <f t="shared" si="130"/>
        <v>0.1082260326296194</v>
      </c>
      <c r="AM313" s="12">
        <f>'Surv-rate CEA'!AF311*'Unit cost and utilities'!$H$9+'Surv-rate CEA'!AE311*'Unit cost and utilities'!$H$9+('Surv-rate CEA'!AD310-'Surv-rate CEA'!AD311)*'Unit cost and utilities'!G320</f>
        <v>45.421184357059396</v>
      </c>
      <c r="AN313" s="12">
        <f t="shared" si="131"/>
        <v>26.947245466680851</v>
      </c>
      <c r="AO313" s="12">
        <f>AM313-'Surv-rate CEA'!AE311*'Unit cost and utilities'!$H$9-('Surv-rate CEA'!AD310-'Surv-rate CEA'!AD311)*'Unit cost and utilities'!G320</f>
        <v>0.29890227545033099</v>
      </c>
      <c r="AP313" s="12">
        <f t="shared" si="132"/>
        <v>0.17733119691005308</v>
      </c>
      <c r="AQ313" s="13">
        <f>'Surv-rate CEA'!AI311*'Unit cost and utilities'!$H$4+'Surv-rate CEA'!AH311*'Unit cost and utilities'!$H$4+('Surv-rate CEA'!AG310-'Surv-rate CEA'!AG311)*'Unit cost and utilities'!$G$14</f>
        <v>39.252457657198988</v>
      </c>
      <c r="AR313" s="12">
        <f t="shared" si="133"/>
        <v>23.287495177228724</v>
      </c>
      <c r="AS313" s="13">
        <f>AQ313-'Surv-rate CEA'!AH311*'Unit cost and utilities'!$H$4-('Surv-rate CEA'!AG310-'Surv-rate CEA'!AG311)*'Unit cost and utilities'!$G$14</f>
        <v>38.570719988740315</v>
      </c>
      <c r="AT313" s="12">
        <f t="shared" si="134"/>
        <v>22.883037377286232</v>
      </c>
      <c r="AU313" s="12">
        <f>'Surv-rate CEA'!AL311*'Unit cost and utilities'!$H$8+'Surv-rate CEA'!AK311*'Unit cost and utilities'!$H$8+('Surv-rate CEA'!AJ310-'Surv-rate CEA'!AJ311)*'Unit cost and utilities'!$G$14</f>
        <v>20.107621698160195</v>
      </c>
      <c r="AV313" s="12">
        <f t="shared" si="135"/>
        <v>11.929345861877923</v>
      </c>
      <c r="AW313" s="12">
        <f>AU313-'Surv-rate CEA'!AK311*'Unit cost and utilities'!$H$8-('Surv-rate CEA'!AJ310-'Surv-rate CEA'!AJ311)*'Unit cost and utilities'!$G$14</f>
        <v>0.46776652326078272</v>
      </c>
      <c r="AX313" s="12">
        <f t="shared" si="136"/>
        <v>0.27751410496730272</v>
      </c>
      <c r="AY313" s="12">
        <f>'Surv-rate CEA'!AO311*'Unit cost and utilities'!$H$5+'Surv-rate CEA'!AN311*'Unit cost and utilities'!$H$5+('Surv-rate CEA'!AM310-'Surv-rate CEA'!AM311)*'Unit cost and utilities'!$G$14</f>
        <v>40.836871330252791</v>
      </c>
      <c r="AZ313" s="12">
        <f t="shared" si="137"/>
        <v>24.22748793111451</v>
      </c>
      <c r="BA313" s="12">
        <f>AY313-'Surv-rate CEA'!AN311*'Unit cost and utilities'!$H$5-('Surv-rate CEA'!AM310-'Surv-rate CEA'!AM311)*'Unit cost and utilities'!$G$14</f>
        <v>0.18242141247353816</v>
      </c>
      <c r="BB313" s="12">
        <f t="shared" si="138"/>
        <v>0.1082260326296194</v>
      </c>
    </row>
    <row r="314" spans="1:54">
      <c r="A314" s="12">
        <v>309</v>
      </c>
      <c r="B314" s="12">
        <f t="shared" si="139"/>
        <v>17.720547945205478</v>
      </c>
      <c r="C314" s="12">
        <f>'Surv-rate CEA'!D312*'Unit cost and utilities'!$H$7+'Surv-rate CEA'!E312*'Unit cost and utilities'!$H$7+'Unit cost and utilities'!$G$14*('Surv-rate CEA'!C311-'Surv-rate CEA'!C312)</f>
        <v>27.437138452808082</v>
      </c>
      <c r="D314" s="12">
        <f t="shared" si="113"/>
        <v>16.250104528949951</v>
      </c>
      <c r="E314" s="12">
        <f>C314-'Surv-rate CEA'!E312*'Unit cost and utilities'!$H$7-'Unit cost and utilities'!$G$14*('Surv-rate CEA'!C311-'Surv-rate CEA'!C312)</f>
        <v>3.9303782082474648E-2</v>
      </c>
      <c r="F314" s="12">
        <f t="shared" si="114"/>
        <v>2.3278322858698689E-2</v>
      </c>
      <c r="G314" s="12">
        <f>'Surv-rate CEA'!G312*'Unit cost and utilities'!$H$4+'Surv-rate CEA'!H312*'Unit cost and utilities'!$H$4+('Surv-rate CEA'!F311-'Surv-rate CEA'!F312)*'Unit cost and utilities'!$G$14</f>
        <v>38.969934522617649</v>
      </c>
      <c r="H314" s="12">
        <f t="shared" si="115"/>
        <v>23.080596052977235</v>
      </c>
      <c r="I314" s="12">
        <f>G314-'Surv-rate CEA'!H312*'Unit cost and utilities'!$H$4-('Surv-rate CEA'!F311-'Surv-rate CEA'!F312)*'Unit cost and utilities'!$G$14</f>
        <v>2.7165182604458771E-2</v>
      </c>
      <c r="J314" s="12">
        <f t="shared" si="116"/>
        <v>1.6089034125396869E-2</v>
      </c>
      <c r="K314" s="12">
        <f>'Surv-rate CEA'!K312*'Unit cost and utilities'!$H$10+'Surv-rate CEA'!J312*'Unit cost and utilities'!$H$10+('Surv-rate CEA'!I311-'Surv-rate CEA'!I312)*'Unit cost and utilities'!$G$14</f>
        <v>24.09856040799465</v>
      </c>
      <c r="L314" s="12">
        <f t="shared" si="117"/>
        <v>14.272775796232814</v>
      </c>
      <c r="M314" s="12">
        <f>K314-'Surv-rate CEA'!J312*'Unit cost and utilities'!$H$10-('Surv-rate CEA'!I311-'Surv-rate CEA'!I312)*'Unit cost and utilities'!$G$14</f>
        <v>0.10374181089268464</v>
      </c>
      <c r="N314" s="12">
        <f t="shared" si="118"/>
        <v>6.1442824073227924E-2</v>
      </c>
      <c r="O314" s="12">
        <f>'Surv-rate CEA'!N312*'Unit cost and utilities'!$H$3+'Surv-rate CEA'!M312*'Unit cost and utilities'!$H$3+('Surv-rate CEA'!L311-'Surv-rate CEA'!L312)*'Unit cost and utilities'!$G$14</f>
        <v>38.969934522617649</v>
      </c>
      <c r="P314" s="12">
        <f t="shared" si="119"/>
        <v>23.080596052977235</v>
      </c>
      <c r="Q314" s="12">
        <f>O314-'Surv-rate CEA'!M312*'Unit cost and utilities'!$H$3-('Surv-rate CEA'!L311-'Surv-rate CEA'!L312)*'Unit cost and utilities'!$G$14</f>
        <v>38.294951304645664</v>
      </c>
      <c r="R314" s="12">
        <f t="shared" si="120"/>
        <v>22.680825943342889</v>
      </c>
      <c r="S314" s="12">
        <f>'Surv-rate CEA'!Q312*'Unit cost and utilities'!$H$11+'Surv-rate CEA'!P312*'Unit cost and utilities'!$H$11+('Surv-rate CEA'!O311-'Surv-rate CEA'!O312)*'Unit cost and utilities'!$G$14</f>
        <v>24.09856040799465</v>
      </c>
      <c r="T314" s="12">
        <f t="shared" si="121"/>
        <v>14.272775796232814</v>
      </c>
      <c r="U314" s="12">
        <f>S314-'Surv-rate CEA'!P312*'Unit cost and utilities'!$H$11-('Surv-rate CEA'!O311-'Surv-rate CEA'!O312)*'Unit cost and utilities'!$G$14</f>
        <v>0.10374181089268464</v>
      </c>
      <c r="V314" s="12">
        <f t="shared" si="122"/>
        <v>6.1442824073227924E-2</v>
      </c>
      <c r="W314" s="12">
        <f>'Surv-rate CEA'!T312*'Unit cost and utilities'!$H$4+'Surv-rate CEA'!S312*'Unit cost and utilities'!$H$4+('Surv-rate CEA'!R311-'Surv-rate CEA'!R312)*'Unit cost and utilities'!$G$14</f>
        <v>38.969934522617649</v>
      </c>
      <c r="X314" s="12">
        <f t="shared" si="123"/>
        <v>23.080596052977235</v>
      </c>
      <c r="Y314" s="12">
        <f>W314-'Surv-rate CEA'!S312*'Unit cost and utilities'!$H$4-('Surv-rate CEA'!R311-'Surv-rate CEA'!R312)*'Unit cost and utilities'!$G$14</f>
        <v>38.294951304645664</v>
      </c>
      <c r="Z314" s="12">
        <f t="shared" si="124"/>
        <v>22.680825943342889</v>
      </c>
      <c r="AA314" s="12">
        <f>'Surv-rate CEA'!W312*'Unit cost and utilities'!$H$6+'Surv-rate CEA'!V312*'Unit cost and utilities'!$H$6+('Surv-rate CEA'!U311-'Surv-rate CEA'!U312)*'Unit cost and utilities'!$G$14</f>
        <v>25.969275409993372</v>
      </c>
      <c r="AB314" s="12">
        <f t="shared" si="125"/>
        <v>15.380738070747736</v>
      </c>
      <c r="AC314" s="12">
        <f>AA314-'Surv-rate CEA'!V312*'Unit cost and utilities'!$H$6-('Surv-rate CEA'!U311-'Surv-rate CEA'!U312)*'Unit cost and utilities'!$G$14</f>
        <v>0.39880708052530123</v>
      </c>
      <c r="AD314" s="12">
        <f t="shared" si="126"/>
        <v>0.23620016921838421</v>
      </c>
      <c r="AE314" s="12">
        <f>'Surv-rate CEA'!Z312*'Unit cost and utilities'!$H$12+'Surv-rate CEA'!Y312*'Unit cost and utilities'!$H$12+('Surv-rate CEA'!X311-'Surv-rate CEA'!X312)*'Unit cost and utilities'!$G$14</f>
        <v>24.09856040799465</v>
      </c>
      <c r="AF314" s="12">
        <f t="shared" si="127"/>
        <v>14.272775796232814</v>
      </c>
      <c r="AG314" s="12">
        <f>AE314-'Surv-rate CEA'!Y312*'Unit cost and utilities'!$H$12-('Surv-rate CEA'!X311-'Surv-rate CEA'!X312)*'Unit cost and utilities'!$G$14</f>
        <v>0.10374181089268464</v>
      </c>
      <c r="AH314" s="12">
        <f t="shared" si="128"/>
        <v>6.1442824073227924E-2</v>
      </c>
      <c r="AI314" s="12">
        <f>'Surv-rate CEA'!AC312*'Unit cost and utilities'!$H$5+'Surv-rate CEA'!AB312*'Unit cost and utilities'!$H$5+('Surv-rate CEA'!AA311-'Surv-rate CEA'!AA312)*'Unit cost and utilities'!$G$14</f>
        <v>40.544891276952995</v>
      </c>
      <c r="AJ314" s="12">
        <f t="shared" si="129"/>
        <v>24.01339055450827</v>
      </c>
      <c r="AK314" s="12">
        <f>AI314-'Surv-rate CEA'!AB312*'Unit cost and utilities'!$H$5-('Surv-rate CEA'!AA311-'Surv-rate CEA'!AA312)*'Unit cost and utilities'!$G$14</f>
        <v>0.17938423098294853</v>
      </c>
      <c r="AL314" s="12">
        <f t="shared" si="130"/>
        <v>0.10624331357776401</v>
      </c>
      <c r="AM314" s="12">
        <f>'Surv-rate CEA'!AF312*'Unit cost and utilities'!$H$9+'Surv-rate CEA'!AE312*'Unit cost and utilities'!$H$9+('Surv-rate CEA'!AD311-'Surv-rate CEA'!AD312)*'Unit cost and utilities'!G321</f>
        <v>45.142245126440976</v>
      </c>
      <c r="AN314" s="12">
        <f t="shared" si="131"/>
        <v>26.736250328651522</v>
      </c>
      <c r="AO314" s="12">
        <f>AM314-'Surv-rate CEA'!AE312*'Unit cost and utilities'!$H$9-('Surv-rate CEA'!AD311-'Surv-rate CEA'!AD312)*'Unit cost and utilities'!G321</f>
        <v>0.29437605454238991</v>
      </c>
      <c r="AP314" s="12">
        <f t="shared" si="132"/>
        <v>0.17434914597094658</v>
      </c>
      <c r="AQ314" s="13">
        <f>'Surv-rate CEA'!AI312*'Unit cost and utilities'!$H$4+'Surv-rate CEA'!AH312*'Unit cost and utilities'!$H$4+('Surv-rate CEA'!AG311-'Surv-rate CEA'!AG312)*'Unit cost and utilities'!$G$14</f>
        <v>38.969934522617649</v>
      </c>
      <c r="AR314" s="12">
        <f t="shared" si="133"/>
        <v>23.080596052977235</v>
      </c>
      <c r="AS314" s="13">
        <f>AQ314-'Surv-rate CEA'!AH312*'Unit cost and utilities'!$H$4-('Surv-rate CEA'!AG311-'Surv-rate CEA'!AG312)*'Unit cost and utilities'!$G$14</f>
        <v>38.294951304645664</v>
      </c>
      <c r="AT314" s="12">
        <f t="shared" si="134"/>
        <v>22.680825943342889</v>
      </c>
      <c r="AU314" s="12">
        <f>'Surv-rate CEA'!AL312*'Unit cost and utilities'!$H$8+'Surv-rate CEA'!AK312*'Unit cost and utilities'!$H$8+('Surv-rate CEA'!AJ311-'Surv-rate CEA'!AJ312)*'Unit cost and utilities'!$G$14</f>
        <v>19.966234780149353</v>
      </c>
      <c r="AV314" s="12">
        <f t="shared" si="135"/>
        <v>11.825336770634568</v>
      </c>
      <c r="AW314" s="12">
        <f>AU314-'Surv-rate CEA'!AK312*'Unit cost and utilities'!$H$8-('Surv-rate CEA'!AJ311-'Surv-rate CEA'!AJ312)*'Unit cost and utilities'!$G$14</f>
        <v>0.4609135460442465</v>
      </c>
      <c r="AX314" s="12">
        <f t="shared" si="136"/>
        <v>0.27298376304477301</v>
      </c>
      <c r="AY314" s="12">
        <f>'Surv-rate CEA'!AO312*'Unit cost and utilities'!$H$5+'Surv-rate CEA'!AN312*'Unit cost and utilities'!$H$5+('Surv-rate CEA'!AM311-'Surv-rate CEA'!AM312)*'Unit cost and utilities'!$G$14</f>
        <v>40.544891276952995</v>
      </c>
      <c r="AZ314" s="12">
        <f t="shared" si="137"/>
        <v>24.01339055450827</v>
      </c>
      <c r="BA314" s="12">
        <f>AY314-'Surv-rate CEA'!AN312*'Unit cost and utilities'!$H$5-('Surv-rate CEA'!AM311-'Surv-rate CEA'!AM312)*'Unit cost and utilities'!$G$14</f>
        <v>0.17938423098294853</v>
      </c>
      <c r="BB314" s="12">
        <f t="shared" si="138"/>
        <v>0.10624331357776401</v>
      </c>
    </row>
    <row r="315" spans="1:54">
      <c r="A315" s="12">
        <v>310</v>
      </c>
      <c r="B315" s="12">
        <f t="shared" si="139"/>
        <v>17.778082191780822</v>
      </c>
      <c r="C315" s="12">
        <f>'Surv-rate CEA'!D313*'Unit cost and utilities'!$H$7+'Surv-rate CEA'!E313*'Unit cost and utilities'!$H$7+'Unit cost and utilities'!$G$14*('Surv-rate CEA'!C312-'Surv-rate CEA'!C313)</f>
        <v>27.252638159904695</v>
      </c>
      <c r="D315" s="12">
        <f t="shared" si="113"/>
        <v>16.113404671772663</v>
      </c>
      <c r="E315" s="12">
        <f>C315-'Surv-rate CEA'!E313*'Unit cost and utilities'!$H$7-'Unit cost and utilities'!$G$14*('Surv-rate CEA'!C312-'Surv-rate CEA'!C313)</f>
        <v>3.8627656135828747E-2</v>
      </c>
      <c r="F315" s="12">
        <f t="shared" si="114"/>
        <v>2.2839001904572588E-2</v>
      </c>
      <c r="G315" s="12">
        <f>'Surv-rate CEA'!G313*'Unit cost and utilities'!$H$4+'Surv-rate CEA'!H313*'Unit cost and utilities'!$H$4+('Surv-rate CEA'!F312-'Surv-rate CEA'!F313)*'Unit cost and utilities'!$G$14</f>
        <v>38.690116366884361</v>
      </c>
      <c r="H315" s="12">
        <f t="shared" si="115"/>
        <v>22.875932163323547</v>
      </c>
      <c r="I315" s="12">
        <f>G315-'Surv-rate CEA'!H313*'Unit cost and utilities'!$H$4-('Surv-rate CEA'!F312-'Surv-rate CEA'!F313)*'Unit cost and utilities'!$G$14</f>
        <v>2.6662878750704611E-2</v>
      </c>
      <c r="J315" s="12">
        <f t="shared" si="116"/>
        <v>1.5764703310690936E-2</v>
      </c>
      <c r="K315" s="12">
        <f>'Surv-rate CEA'!K313*'Unit cost and utilities'!$H$10+'Surv-rate CEA'!J313*'Unit cost and utilities'!$H$10+('Surv-rate CEA'!I312-'Surv-rate CEA'!I313)*'Unit cost and utilities'!$G$14</f>
        <v>23.933622694358693</v>
      </c>
      <c r="L315" s="12">
        <f t="shared" si="117"/>
        <v>14.151002390040622</v>
      </c>
      <c r="M315" s="12">
        <f>K315-'Surv-rate CEA'!J313*'Unit cost and utilities'!$H$10-('Surv-rate CEA'!I312-'Surv-rate CEA'!I313)*'Unit cost and utilities'!$G$14</f>
        <v>0.10205958428666206</v>
      </c>
      <c r="N315" s="12">
        <f t="shared" si="118"/>
        <v>6.034378663066018E-2</v>
      </c>
      <c r="O315" s="12">
        <f>'Surv-rate CEA'!N313*'Unit cost and utilities'!$H$3+'Surv-rate CEA'!M313*'Unit cost and utilities'!$H$3+('Surv-rate CEA'!L312-'Surv-rate CEA'!L313)*'Unit cost and utilities'!$G$14</f>
        <v>38.690116366884361</v>
      </c>
      <c r="P315" s="12">
        <f t="shared" si="119"/>
        <v>22.875932163323547</v>
      </c>
      <c r="Q315" s="12">
        <f>O315-'Surv-rate CEA'!M313*'Unit cost and utilities'!$H$3-('Surv-rate CEA'!L312-'Surv-rate CEA'!L313)*'Unit cost and utilities'!$G$14</f>
        <v>38.021801813537309</v>
      </c>
      <c r="R315" s="12">
        <f t="shared" si="120"/>
        <v>22.48078425936907</v>
      </c>
      <c r="S315" s="12">
        <f>'Surv-rate CEA'!Q313*'Unit cost and utilities'!$H$11+'Surv-rate CEA'!P313*'Unit cost and utilities'!$H$11+('Surv-rate CEA'!O312-'Surv-rate CEA'!O313)*'Unit cost and utilities'!$G$14</f>
        <v>23.933622694358693</v>
      </c>
      <c r="T315" s="12">
        <f t="shared" si="121"/>
        <v>14.151002390040622</v>
      </c>
      <c r="U315" s="12">
        <f>S315-'Surv-rate CEA'!P313*'Unit cost and utilities'!$H$11-('Surv-rate CEA'!O312-'Surv-rate CEA'!O313)*'Unit cost and utilities'!$G$14</f>
        <v>0.10205958428666206</v>
      </c>
      <c r="V315" s="12">
        <f t="shared" si="122"/>
        <v>6.034378663066018E-2</v>
      </c>
      <c r="W315" s="12">
        <f>'Surv-rate CEA'!T313*'Unit cost and utilities'!$H$4+'Surv-rate CEA'!S313*'Unit cost and utilities'!$H$4+('Surv-rate CEA'!R312-'Surv-rate CEA'!R313)*'Unit cost and utilities'!$G$14</f>
        <v>38.690116366884361</v>
      </c>
      <c r="X315" s="12">
        <f t="shared" si="123"/>
        <v>22.875932163323547</v>
      </c>
      <c r="Y315" s="12">
        <f>W315-'Surv-rate CEA'!S313*'Unit cost and utilities'!$H$4-('Surv-rate CEA'!R312-'Surv-rate CEA'!R313)*'Unit cost and utilities'!$G$14</f>
        <v>38.021801813537309</v>
      </c>
      <c r="Z315" s="12">
        <f t="shared" si="124"/>
        <v>22.48078425936907</v>
      </c>
      <c r="AA315" s="12">
        <f>'Surv-rate CEA'!W313*'Unit cost and utilities'!$H$6+'Surv-rate CEA'!V313*'Unit cost and utilities'!$H$6+('Surv-rate CEA'!U312-'Surv-rate CEA'!U313)*'Unit cost and utilities'!$G$14</f>
        <v>25.793320895007348</v>
      </c>
      <c r="AB315" s="12">
        <f t="shared" si="125"/>
        <v>15.250568219175896</v>
      </c>
      <c r="AC315" s="12">
        <f>AA315-'Surv-rate CEA'!V313*'Unit cost and utilities'!$H$6-('Surv-rate CEA'!U312-'Surv-rate CEA'!U313)*'Unit cost and utilities'!$G$14</f>
        <v>0.39291301587797389</v>
      </c>
      <c r="AD315" s="12">
        <f t="shared" si="126"/>
        <v>0.23231389153961349</v>
      </c>
      <c r="AE315" s="12">
        <f>'Surv-rate CEA'!Z313*'Unit cost and utilities'!$H$12+'Surv-rate CEA'!Y313*'Unit cost and utilities'!$H$12+('Surv-rate CEA'!X312-'Surv-rate CEA'!X313)*'Unit cost and utilities'!$G$14</f>
        <v>23.933622694358693</v>
      </c>
      <c r="AF315" s="12">
        <f t="shared" si="127"/>
        <v>14.151002390040622</v>
      </c>
      <c r="AG315" s="12">
        <f>AE315-'Surv-rate CEA'!Y313*'Unit cost and utilities'!$H$12-('Surv-rate CEA'!X312-'Surv-rate CEA'!X313)*'Unit cost and utilities'!$G$14</f>
        <v>0.10205958428666206</v>
      </c>
      <c r="AH315" s="12">
        <f t="shared" si="128"/>
        <v>6.034378663066018E-2</v>
      </c>
      <c r="AI315" s="12">
        <f>'Surv-rate CEA'!AC313*'Unit cost and utilities'!$H$5+'Surv-rate CEA'!AB313*'Unit cost and utilities'!$H$5+('Surv-rate CEA'!AA312-'Surv-rate CEA'!AA313)*'Unit cost and utilities'!$G$14</f>
        <v>40.255691399406601</v>
      </c>
      <c r="AJ315" s="12">
        <f t="shared" si="129"/>
        <v>23.801594621946329</v>
      </c>
      <c r="AK315" s="12">
        <f>AI315-'Surv-rate CEA'!AB313*'Unit cost and utilities'!$H$5-('Surv-rate CEA'!AA312-'Surv-rate CEA'!AA313)*'Unit cost and utilities'!$G$14</f>
        <v>0.17640414674086813</v>
      </c>
      <c r="AL315" s="12">
        <f t="shared" si="130"/>
        <v>0.10430077945247687</v>
      </c>
      <c r="AM315" s="12">
        <f>'Surv-rate CEA'!AF313*'Unit cost and utilities'!$H$9+'Surv-rate CEA'!AE313*'Unit cost and utilities'!$H$9+('Surv-rate CEA'!AD312-'Surv-rate CEA'!AD313)*'Unit cost and utilities'!G322</f>
        <v>44.865643441245162</v>
      </c>
      <c r="AN315" s="12">
        <f t="shared" si="131"/>
        <v>26.527276529575239</v>
      </c>
      <c r="AO315" s="12">
        <f>AM315-'Surv-rate CEA'!AE313*'Unit cost and utilities'!$H$9-('Surv-rate CEA'!AD312-'Surv-rate CEA'!AD313)*'Unit cost and utilities'!G322</f>
        <v>0.28992785140920319</v>
      </c>
      <c r="AP315" s="12">
        <f t="shared" si="132"/>
        <v>0.1714228460365102</v>
      </c>
      <c r="AQ315" s="13">
        <f>'Surv-rate CEA'!AI313*'Unit cost and utilities'!$H$4+'Surv-rate CEA'!AH313*'Unit cost and utilities'!$H$4+('Surv-rate CEA'!AG312-'Surv-rate CEA'!AG313)*'Unit cost and utilities'!$G$14</f>
        <v>38.690116366884361</v>
      </c>
      <c r="AR315" s="12">
        <f t="shared" si="133"/>
        <v>22.875932163323547</v>
      </c>
      <c r="AS315" s="13">
        <f>AQ315-'Surv-rate CEA'!AH313*'Unit cost and utilities'!$H$4-('Surv-rate CEA'!AG312-'Surv-rate CEA'!AG313)*'Unit cost and utilities'!$G$14</f>
        <v>38.021801813537309</v>
      </c>
      <c r="AT315" s="12">
        <f t="shared" si="134"/>
        <v>22.48078425936907</v>
      </c>
      <c r="AU315" s="12">
        <f>'Surv-rate CEA'!AL313*'Unit cost and utilities'!$H$8+'Surv-rate CEA'!AK313*'Unit cost and utilities'!$H$8+('Surv-rate CEA'!AJ312-'Surv-rate CEA'!AJ313)*'Unit cost and utilities'!$G$14</f>
        <v>19.826177853561244</v>
      </c>
      <c r="AV315" s="12">
        <f t="shared" si="135"/>
        <v>11.722433071414862</v>
      </c>
      <c r="AW315" s="12">
        <f>AU315-'Surv-rate CEA'!AK313*'Unit cost and utilities'!$H$8-('Surv-rate CEA'!AJ312-'Surv-rate CEA'!AJ313)*'Unit cost and utilities'!$G$14</f>
        <v>0.45417517586886735</v>
      </c>
      <c r="AX315" s="12">
        <f t="shared" si="136"/>
        <v>0.26853577836055526</v>
      </c>
      <c r="AY315" s="12">
        <f>'Surv-rate CEA'!AO313*'Unit cost and utilities'!$H$5+'Surv-rate CEA'!AN313*'Unit cost and utilities'!$H$5+('Surv-rate CEA'!AM312-'Surv-rate CEA'!AM313)*'Unit cost and utilities'!$G$14</f>
        <v>40.255691399406601</v>
      </c>
      <c r="AZ315" s="12">
        <f t="shared" si="137"/>
        <v>23.801594621946329</v>
      </c>
      <c r="BA315" s="12">
        <f>AY315-'Surv-rate CEA'!AN313*'Unit cost and utilities'!$H$5-('Surv-rate CEA'!AM312-'Surv-rate CEA'!AM313)*'Unit cost and utilities'!$G$14</f>
        <v>0.17640414674086813</v>
      </c>
      <c r="BB315" s="12">
        <f t="shared" si="138"/>
        <v>0.10430077945247687</v>
      </c>
    </row>
    <row r="316" spans="1:54">
      <c r="A316" s="12">
        <v>311</v>
      </c>
      <c r="B316" s="12">
        <f t="shared" si="139"/>
        <v>17.835616438356166</v>
      </c>
      <c r="C316" s="12">
        <f>'Surv-rate CEA'!D314*'Unit cost and utilities'!$H$7+'Surv-rate CEA'!E314*'Unit cost and utilities'!$H$7+'Unit cost and utilities'!$G$14*('Surv-rate CEA'!C313-'Surv-rate CEA'!C314)</f>
        <v>27.06980928158756</v>
      </c>
      <c r="D316" s="12">
        <f t="shared" si="113"/>
        <v>15.978109018346197</v>
      </c>
      <c r="E316" s="12">
        <f>C316-'Surv-rate CEA'!E314*'Unit cost and utilities'!$H$7-'Unit cost and utilities'!$G$14*('Surv-rate CEA'!C313-'Surv-rate CEA'!C314)</f>
        <v>3.796462392173261E-2</v>
      </c>
      <c r="F316" s="12">
        <f t="shared" si="114"/>
        <v>2.240883537641172E-2</v>
      </c>
      <c r="G316" s="12">
        <f>'Surv-rate CEA'!G314*'Unit cost and utilities'!$H$4+'Surv-rate CEA'!H314*'Unit cost and utilities'!$H$4+('Surv-rate CEA'!F313-'Surv-rate CEA'!F314)*'Unit cost and utilities'!$G$14</f>
        <v>38.412970510749787</v>
      </c>
      <c r="H316" s="12">
        <f t="shared" si="115"/>
        <v>22.673474502709247</v>
      </c>
      <c r="I316" s="12">
        <f>G316-'Surv-rate CEA'!H314*'Unit cost and utilities'!$H$4-('Surv-rate CEA'!F313-'Surv-rate CEA'!F314)*'Unit cost and utilities'!$G$14</f>
        <v>2.6170968449973575E-2</v>
      </c>
      <c r="J316" s="12">
        <f t="shared" si="116"/>
        <v>1.5447563101000638E-2</v>
      </c>
      <c r="K316" s="12">
        <f>'Surv-rate CEA'!K314*'Unit cost and utilities'!$H$10+'Surv-rate CEA'!J314*'Unit cost and utilities'!$H$10+('Surv-rate CEA'!I313-'Surv-rate CEA'!I314)*'Unit cost and utilities'!$G$14</f>
        <v>23.770201271099083</v>
      </c>
      <c r="L316" s="12">
        <f t="shared" si="117"/>
        <v>14.030496607746262</v>
      </c>
      <c r="M316" s="12">
        <f>K316-'Surv-rate CEA'!J314*'Unit cost and utilities'!$H$10-('Surv-rate CEA'!I313-'Surv-rate CEA'!I314)*'Unit cost and utilities'!$G$14</f>
        <v>0.10040821928461874</v>
      </c>
      <c r="N316" s="12">
        <f t="shared" si="118"/>
        <v>5.9266522987987603E-2</v>
      </c>
      <c r="O316" s="12">
        <f>'Surv-rate CEA'!N314*'Unit cost and utilities'!$H$3+'Surv-rate CEA'!M314*'Unit cost and utilities'!$H$3+('Surv-rate CEA'!L313-'Surv-rate CEA'!L314)*'Unit cost and utilities'!$G$14</f>
        <v>38.412970510749787</v>
      </c>
      <c r="P316" s="12">
        <f t="shared" si="119"/>
        <v>22.673474502709247</v>
      </c>
      <c r="Q316" s="12">
        <f>O316-'Surv-rate CEA'!M314*'Unit cost and utilities'!$H$3-('Surv-rate CEA'!L313-'Surv-rate CEA'!L314)*'Unit cost and utilities'!$G$14</f>
        <v>37.751240180028887</v>
      </c>
      <c r="R316" s="12">
        <f t="shared" si="120"/>
        <v>22.282884408223563</v>
      </c>
      <c r="S316" s="12">
        <f>'Surv-rate CEA'!Q314*'Unit cost and utilities'!$H$11+'Surv-rate CEA'!P314*'Unit cost and utilities'!$H$11+('Surv-rate CEA'!O313-'Surv-rate CEA'!O314)*'Unit cost and utilities'!$G$14</f>
        <v>23.770201271099083</v>
      </c>
      <c r="T316" s="12">
        <f t="shared" si="121"/>
        <v>14.030496607746262</v>
      </c>
      <c r="U316" s="12">
        <f>S316-'Surv-rate CEA'!P314*'Unit cost and utilities'!$H$11-('Surv-rate CEA'!O313-'Surv-rate CEA'!O314)*'Unit cost and utilities'!$G$14</f>
        <v>0.10040821928461874</v>
      </c>
      <c r="V316" s="12">
        <f t="shared" si="122"/>
        <v>5.9266522987987603E-2</v>
      </c>
      <c r="W316" s="12">
        <f>'Surv-rate CEA'!T314*'Unit cost and utilities'!$H$4+'Surv-rate CEA'!S314*'Unit cost and utilities'!$H$4+('Surv-rate CEA'!R313-'Surv-rate CEA'!R314)*'Unit cost and utilities'!$G$14</f>
        <v>38.412970510749787</v>
      </c>
      <c r="X316" s="12">
        <f t="shared" si="123"/>
        <v>22.673474502709247</v>
      </c>
      <c r="Y316" s="12">
        <f>W316-'Surv-rate CEA'!S314*'Unit cost and utilities'!$H$4-('Surv-rate CEA'!R313-'Surv-rate CEA'!R314)*'Unit cost and utilities'!$G$14</f>
        <v>37.751240180028887</v>
      </c>
      <c r="Z316" s="12">
        <f t="shared" si="124"/>
        <v>22.282884408223563</v>
      </c>
      <c r="AA316" s="12">
        <f>'Surv-rate CEA'!W314*'Unit cost and utilities'!$H$6+'Surv-rate CEA'!V314*'Unit cost and utilities'!$H$6+('Surv-rate CEA'!U313-'Surv-rate CEA'!U314)*'Unit cost and utilities'!$G$14</f>
        <v>25.618970421880448</v>
      </c>
      <c r="AB316" s="12">
        <f t="shared" si="125"/>
        <v>15.121743122771857</v>
      </c>
      <c r="AC316" s="12">
        <f>AA316-'Surv-rate CEA'!V314*'Unit cost and utilities'!$H$6-('Surv-rate CEA'!U313-'Surv-rate CEA'!U314)*'Unit cost and utilities'!$G$14</f>
        <v>0.38711828697824568</v>
      </c>
      <c r="AD316" s="12">
        <f t="shared" si="126"/>
        <v>0.22849877248825165</v>
      </c>
      <c r="AE316" s="12">
        <f>'Surv-rate CEA'!Z314*'Unit cost and utilities'!$H$12+'Surv-rate CEA'!Y314*'Unit cost and utilities'!$H$12+('Surv-rate CEA'!X313-'Surv-rate CEA'!X314)*'Unit cost and utilities'!$G$14</f>
        <v>23.770201271099083</v>
      </c>
      <c r="AF316" s="12">
        <f t="shared" si="127"/>
        <v>14.030496607746262</v>
      </c>
      <c r="AG316" s="12">
        <f>AE316-'Surv-rate CEA'!Y314*'Unit cost and utilities'!$H$12-('Surv-rate CEA'!X313-'Surv-rate CEA'!X314)*'Unit cost and utilities'!$G$14</f>
        <v>0.10040821928461874</v>
      </c>
      <c r="AH316" s="12">
        <f t="shared" si="128"/>
        <v>5.9266522987987603E-2</v>
      </c>
      <c r="AI316" s="12">
        <f>'Surv-rate CEA'!AC314*'Unit cost and utilities'!$H$5+'Surv-rate CEA'!AB314*'Unit cost and utilities'!$H$5+('Surv-rate CEA'!AA313-'Surv-rate CEA'!AA314)*'Unit cost and utilities'!$G$14</f>
        <v>39.969238266868153</v>
      </c>
      <c r="AJ316" s="12">
        <f t="shared" si="129"/>
        <v>23.592070404524851</v>
      </c>
      <c r="AK316" s="12">
        <f>AI316-'Surv-rate CEA'!AB314*'Unit cost and utilities'!$H$5-('Surv-rate CEA'!AA313-'Surv-rate CEA'!AA314)*'Unit cost and utilities'!$G$14</f>
        <v>0.173479959395344</v>
      </c>
      <c r="AL316" s="12">
        <f t="shared" si="130"/>
        <v>0.10239753353572634</v>
      </c>
      <c r="AM316" s="12">
        <f>'Surv-rate CEA'!AF314*'Unit cost and utilities'!$H$9+'Surv-rate CEA'!AE314*'Unit cost and utilities'!$H$9+('Surv-rate CEA'!AD313-'Surv-rate CEA'!AD314)*'Unit cost and utilities'!G323</f>
        <v>44.591354128008518</v>
      </c>
      <c r="AN316" s="12">
        <f t="shared" si="131"/>
        <v>26.320300602103718</v>
      </c>
      <c r="AO316" s="12">
        <f>AM316-'Surv-rate CEA'!AE314*'Unit cost and utilities'!$H$9-('Surv-rate CEA'!AD313-'Surv-rate CEA'!AD314)*'Unit cost and utilities'!G323</f>
        <v>0.28555615162149905</v>
      </c>
      <c r="AP316" s="12">
        <f t="shared" si="132"/>
        <v>0.16855114397023646</v>
      </c>
      <c r="AQ316" s="13">
        <f>'Surv-rate CEA'!AI314*'Unit cost and utilities'!$H$4+'Surv-rate CEA'!AH314*'Unit cost and utilities'!$H$4+('Surv-rate CEA'!AG313-'Surv-rate CEA'!AG314)*'Unit cost and utilities'!$G$14</f>
        <v>38.412970510749787</v>
      </c>
      <c r="AR316" s="12">
        <f t="shared" si="133"/>
        <v>22.673474502709247</v>
      </c>
      <c r="AS316" s="13">
        <f>AQ316-'Surv-rate CEA'!AH314*'Unit cost and utilities'!$H$4-('Surv-rate CEA'!AG313-'Surv-rate CEA'!AG314)*'Unit cost and utilities'!$G$14</f>
        <v>37.751240180028887</v>
      </c>
      <c r="AT316" s="12">
        <f t="shared" si="134"/>
        <v>22.282884408223563</v>
      </c>
      <c r="AU316" s="12">
        <f>'Surv-rate CEA'!AL314*'Unit cost and utilities'!$H$8+'Surv-rate CEA'!AK314*'Unit cost and utilities'!$H$8+('Surv-rate CEA'!AJ313-'Surv-rate CEA'!AJ314)*'Unit cost and utilities'!$G$14</f>
        <v>19.687435068292306</v>
      </c>
      <c r="AV316" s="12">
        <f t="shared" si="135"/>
        <v>11.620620616147098</v>
      </c>
      <c r="AW316" s="12">
        <f>AU316-'Surv-rate CEA'!AK314*'Unit cost and utilities'!$H$8-('Surv-rate CEA'!AJ313-'Surv-rate CEA'!AJ314)*'Unit cost and utilities'!$G$14</f>
        <v>0.44754924897566495</v>
      </c>
      <c r="AX316" s="12">
        <f t="shared" si="136"/>
        <v>0.26416849179931706</v>
      </c>
      <c r="AY316" s="12">
        <f>'Surv-rate CEA'!AO314*'Unit cost and utilities'!$H$5+'Surv-rate CEA'!AN314*'Unit cost and utilities'!$H$5+('Surv-rate CEA'!AM313-'Surv-rate CEA'!AM314)*'Unit cost and utilities'!$G$14</f>
        <v>39.969238266868153</v>
      </c>
      <c r="AZ316" s="12">
        <f t="shared" si="137"/>
        <v>23.592070404524851</v>
      </c>
      <c r="BA316" s="12">
        <f>AY316-'Surv-rate CEA'!AN314*'Unit cost and utilities'!$H$5-('Surv-rate CEA'!AM313-'Surv-rate CEA'!AM314)*'Unit cost and utilities'!$G$14</f>
        <v>0.173479959395344</v>
      </c>
      <c r="BB316" s="12">
        <f t="shared" si="138"/>
        <v>0.10239753353572634</v>
      </c>
    </row>
    <row r="317" spans="1:54">
      <c r="A317" s="12">
        <v>312</v>
      </c>
      <c r="B317" s="12">
        <f t="shared" si="139"/>
        <v>17.893150684931506</v>
      </c>
      <c r="C317" s="12">
        <f>'Surv-rate CEA'!D315*'Unit cost and utilities'!$H$7+'Surv-rate CEA'!E315*'Unit cost and utilities'!$H$7+'Unit cost and utilities'!$G$14*('Surv-rate CEA'!C314-'Surv-rate CEA'!C315)</f>
        <v>26.888632538442515</v>
      </c>
      <c r="D317" s="12">
        <f t="shared" si="113"/>
        <v>15.844200154508011</v>
      </c>
      <c r="E317" s="12">
        <f>C317-'Surv-rate CEA'!E315*'Unit cost and utilities'!$H$7-'Unit cost and utilities'!$G$14*('Surv-rate CEA'!C314-'Surv-rate CEA'!C315)</f>
        <v>3.7314402622534271E-2</v>
      </c>
      <c r="F317" s="12">
        <f t="shared" si="114"/>
        <v>2.1987613648707216E-2</v>
      </c>
      <c r="G317" s="12">
        <f>'Surv-rate CEA'!G315*'Unit cost and utilities'!$H$4+'Surv-rate CEA'!H315*'Unit cost and utilities'!$H$4+('Surv-rate CEA'!F314-'Surv-rate CEA'!F315)*'Unit cost and utilities'!$G$14</f>
        <v>38.138464754575239</v>
      </c>
      <c r="H317" s="12">
        <f t="shared" si="115"/>
        <v>22.473194510476247</v>
      </c>
      <c r="I317" s="12">
        <f>G317-'Surv-rate CEA'!H315*'Unit cost and utilities'!$H$4-('Surv-rate CEA'!F314-'Surv-rate CEA'!F315)*'Unit cost and utilities'!$G$14</f>
        <v>2.5689213089537866E-2</v>
      </c>
      <c r="J317" s="12">
        <f t="shared" si="116"/>
        <v>1.5137438968698905E-2</v>
      </c>
      <c r="K317" s="12">
        <f>'Surv-rate CEA'!K315*'Unit cost and utilities'!$H$10+'Surv-rate CEA'!J315*'Unit cost and utilities'!$H$10+('Surv-rate CEA'!I314-'Surv-rate CEA'!I315)*'Unit cost and utilities'!$G$14</f>
        <v>23.608278427342359</v>
      </c>
      <c r="L317" s="12">
        <f t="shared" si="117"/>
        <v>13.911242536093377</v>
      </c>
      <c r="M317" s="12">
        <f>K317-'Surv-rate CEA'!J315*'Unit cost and utilities'!$H$10-('Surv-rate CEA'!I314-'Surv-rate CEA'!I315)*'Unit cost and utilities'!$G$14</f>
        <v>9.8787081656824816E-2</v>
      </c>
      <c r="N317" s="12">
        <f t="shared" si="118"/>
        <v>5.8210557647834976E-2</v>
      </c>
      <c r="O317" s="12">
        <f>'Surv-rate CEA'!N315*'Unit cost and utilities'!$H$3+'Surv-rate CEA'!M315*'Unit cost and utilities'!$H$3+('Surv-rate CEA'!L314-'Surv-rate CEA'!L315)*'Unit cost and utilities'!$G$14</f>
        <v>38.138464754575239</v>
      </c>
      <c r="P317" s="12">
        <f t="shared" si="119"/>
        <v>22.473194510476247</v>
      </c>
      <c r="Q317" s="12">
        <f>O317-'Surv-rate CEA'!M315*'Unit cost and utilities'!$H$3-('Surv-rate CEA'!L314-'Surv-rate CEA'!L315)*'Unit cost and utilities'!$G$14</f>
        <v>37.48323552315459</v>
      </c>
      <c r="R317" s="12">
        <f t="shared" si="120"/>
        <v>22.087098896470192</v>
      </c>
      <c r="S317" s="12">
        <f>'Surv-rate CEA'!Q315*'Unit cost and utilities'!$H$11+'Surv-rate CEA'!P315*'Unit cost and utilities'!$H$11+('Surv-rate CEA'!O314-'Surv-rate CEA'!O315)*'Unit cost and utilities'!$G$14</f>
        <v>23.608278427342359</v>
      </c>
      <c r="T317" s="12">
        <f t="shared" si="121"/>
        <v>13.911242536093377</v>
      </c>
      <c r="U317" s="12">
        <f>S317-'Surv-rate CEA'!P315*'Unit cost and utilities'!$H$11-('Surv-rate CEA'!O314-'Surv-rate CEA'!O315)*'Unit cost and utilities'!$G$14</f>
        <v>9.8787081656824816E-2</v>
      </c>
      <c r="V317" s="12">
        <f t="shared" si="122"/>
        <v>5.8210557647834976E-2</v>
      </c>
      <c r="W317" s="12">
        <f>'Surv-rate CEA'!T315*'Unit cost and utilities'!$H$4+'Surv-rate CEA'!S315*'Unit cost and utilities'!$H$4+('Surv-rate CEA'!R314-'Surv-rate CEA'!R315)*'Unit cost and utilities'!$G$14</f>
        <v>38.138464754575239</v>
      </c>
      <c r="X317" s="12">
        <f t="shared" si="123"/>
        <v>22.473194510476247</v>
      </c>
      <c r="Y317" s="12">
        <f>W317-'Surv-rate CEA'!S315*'Unit cost and utilities'!$H$4-('Surv-rate CEA'!R314-'Surv-rate CEA'!R315)*'Unit cost and utilities'!$G$14</f>
        <v>37.48323552315459</v>
      </c>
      <c r="Z317" s="12">
        <f t="shared" si="124"/>
        <v>22.087098896470192</v>
      </c>
      <c r="AA317" s="12">
        <f>'Surv-rate CEA'!W315*'Unit cost and utilities'!$H$6+'Surv-rate CEA'!V315*'Unit cost and utilities'!$H$6+('Surv-rate CEA'!U314-'Surv-rate CEA'!U315)*'Unit cost and utilities'!$G$14</f>
        <v>25.446205388735116</v>
      </c>
      <c r="AB317" s="12">
        <f t="shared" si="125"/>
        <v>14.994246017361537</v>
      </c>
      <c r="AC317" s="12">
        <f>AA317-'Surv-rate CEA'!V315*'Unit cost and utilities'!$H$6-('Surv-rate CEA'!U314-'Surv-rate CEA'!U315)*'Unit cost and utilities'!$G$14</f>
        <v>0.38142100549656255</v>
      </c>
      <c r="AD317" s="12">
        <f t="shared" si="126"/>
        <v>0.22475336912656874</v>
      </c>
      <c r="AE317" s="12">
        <f>'Surv-rate CEA'!Z315*'Unit cost and utilities'!$H$12+'Surv-rate CEA'!Y315*'Unit cost and utilities'!$H$12+('Surv-rate CEA'!X314-'Surv-rate CEA'!X315)*'Unit cost and utilities'!$G$14</f>
        <v>23.608278427342359</v>
      </c>
      <c r="AF317" s="12">
        <f t="shared" si="127"/>
        <v>13.911242536093377</v>
      </c>
      <c r="AG317" s="12">
        <f>AE317-'Surv-rate CEA'!Y315*'Unit cost and utilities'!$H$12-('Surv-rate CEA'!X314-'Surv-rate CEA'!X315)*'Unit cost and utilities'!$G$14</f>
        <v>9.8787081656824816E-2</v>
      </c>
      <c r="AH317" s="12">
        <f t="shared" si="128"/>
        <v>5.8210557647834976E-2</v>
      </c>
      <c r="AI317" s="12">
        <f>'Surv-rate CEA'!AC315*'Unit cost and utilities'!$H$5+'Surv-rate CEA'!AB315*'Unit cost and utilities'!$H$5+('Surv-rate CEA'!AA314-'Surv-rate CEA'!AA315)*'Unit cost and utilities'!$G$14</f>
        <v>39.685498937218917</v>
      </c>
      <c r="AJ317" s="12">
        <f t="shared" si="129"/>
        <v>23.384788627455912</v>
      </c>
      <c r="AK317" s="12">
        <f>AI317-'Surv-rate CEA'!AB315*'Unit cost and utilities'!$H$5-('Surv-rate CEA'!AA314-'Surv-rate CEA'!AA315)*'Unit cost and utilities'!$G$14</f>
        <v>0.17061049657450322</v>
      </c>
      <c r="AL317" s="12">
        <f t="shared" si="130"/>
        <v>0.1005327010334833</v>
      </c>
      <c r="AM317" s="12">
        <f>'Surv-rate CEA'!AF315*'Unit cost and utilities'!$H$9+'Surv-rate CEA'!AE315*'Unit cost and utilities'!$H$9+('Surv-rate CEA'!AD314-'Surv-rate CEA'!AD315)*'Unit cost and utilities'!G324</f>
        <v>44.319352347062797</v>
      </c>
      <c r="AN317" s="12">
        <f t="shared" si="131"/>
        <v>26.115299403980085</v>
      </c>
      <c r="AO317" s="12">
        <f>AM317-'Surv-rate CEA'!AE315*'Unit cost and utilities'!$H$9-('Surv-rate CEA'!AD314-'Surv-rate CEA'!AD315)*'Unit cost and utilities'!G324</f>
        <v>0.28125947354288883</v>
      </c>
      <c r="AP317" s="12">
        <f t="shared" si="132"/>
        <v>0.16573291288777484</v>
      </c>
      <c r="AQ317" s="13">
        <f>'Surv-rate CEA'!AI315*'Unit cost and utilities'!$H$4+'Surv-rate CEA'!AH315*'Unit cost and utilities'!$H$4+('Surv-rate CEA'!AG314-'Surv-rate CEA'!AG315)*'Unit cost and utilities'!$G$14</f>
        <v>38.138464754575239</v>
      </c>
      <c r="AR317" s="12">
        <f t="shared" si="133"/>
        <v>22.473194510476247</v>
      </c>
      <c r="AS317" s="13">
        <f>AQ317-'Surv-rate CEA'!AH315*'Unit cost and utilities'!$H$4-('Surv-rate CEA'!AG314-'Surv-rate CEA'!AG315)*'Unit cost and utilities'!$G$14</f>
        <v>37.48323552315459</v>
      </c>
      <c r="AT317" s="12">
        <f t="shared" si="134"/>
        <v>22.087098896470192</v>
      </c>
      <c r="AU317" s="12">
        <f>'Surv-rate CEA'!AL315*'Unit cost and utilities'!$H$8+'Surv-rate CEA'!AK315*'Unit cost and utilities'!$H$8+('Surv-rate CEA'!AJ314-'Surv-rate CEA'!AJ315)*'Unit cost and utilities'!$G$14</f>
        <v>19.549990804381626</v>
      </c>
      <c r="AV317" s="12">
        <f t="shared" si="135"/>
        <v>11.519885471325482</v>
      </c>
      <c r="AW317" s="12">
        <f>AU317-'Surv-rate CEA'!AK315*'Unit cost and utilities'!$H$8-('Surv-rate CEA'!AJ314-'Surv-rate CEA'!AJ315)*'Unit cost and utilities'!$G$14</f>
        <v>0.44103364727295546</v>
      </c>
      <c r="AX317" s="12">
        <f t="shared" si="136"/>
        <v>0.25988028109183092</v>
      </c>
      <c r="AY317" s="12">
        <f>'Surv-rate CEA'!AO315*'Unit cost and utilities'!$H$5+'Surv-rate CEA'!AN315*'Unit cost and utilities'!$H$5+('Surv-rate CEA'!AM314-'Surv-rate CEA'!AM315)*'Unit cost and utilities'!$G$14</f>
        <v>39.685498937218917</v>
      </c>
      <c r="AZ317" s="12">
        <f t="shared" si="137"/>
        <v>23.384788627455912</v>
      </c>
      <c r="BA317" s="12">
        <f>AY317-'Surv-rate CEA'!AN315*'Unit cost and utilities'!$H$5-('Surv-rate CEA'!AM314-'Surv-rate CEA'!AM315)*'Unit cost and utilities'!$G$14</f>
        <v>0.17061049657450322</v>
      </c>
      <c r="BB317" s="12">
        <f t="shared" si="138"/>
        <v>0.1005327010334833</v>
      </c>
    </row>
    <row r="318" spans="1:54">
      <c r="A318" s="12">
        <v>313</v>
      </c>
      <c r="B318" s="12">
        <f t="shared" si="139"/>
        <v>17.950684931506849</v>
      </c>
      <c r="C318" s="12">
        <f>'Surv-rate CEA'!D316*'Unit cost and utilities'!$H$7+'Surv-rate CEA'!E316*'Unit cost and utilities'!$H$7+'Unit cost and utilities'!$G$14*('Surv-rate CEA'!C315-'Surv-rate CEA'!C316)</f>
        <v>26.70908892297728</v>
      </c>
      <c r="D318" s="12">
        <f t="shared" si="113"/>
        <v>15.711660922635692</v>
      </c>
      <c r="E318" s="12">
        <f>C318-'Surv-rate CEA'!E316*'Unit cost and utilities'!$H$7-'Unit cost and utilities'!$G$14*('Surv-rate CEA'!C315-'Surv-rate CEA'!C316)</f>
        <v>3.6676716177129309E-2</v>
      </c>
      <c r="F318" s="12">
        <f t="shared" si="114"/>
        <v>2.1575132345119607E-2</v>
      </c>
      <c r="G318" s="12">
        <f>'Surv-rate CEA'!G316*'Unit cost and utilities'!$H$4+'Surv-rate CEA'!H316*'Unit cost and utilities'!$H$4+('Surv-rate CEA'!F315-'Surv-rate CEA'!F316)*'Unit cost and utilities'!$G$14</f>
        <v>37.866567370009001</v>
      </c>
      <c r="H318" s="12">
        <f t="shared" si="115"/>
        <v>22.275064062926603</v>
      </c>
      <c r="I318" s="12">
        <f>G318-'Surv-rate CEA'!H316*'Unit cost and utilities'!$H$4-('Surv-rate CEA'!F315-'Surv-rate CEA'!F316)*'Unit cost and utilities'!$G$14</f>
        <v>2.5217380089083363E-2</v>
      </c>
      <c r="J318" s="12">
        <f t="shared" si="116"/>
        <v>1.4834161002626104E-2</v>
      </c>
      <c r="K318" s="12">
        <f>'Surv-rate CEA'!K316*'Unit cost and utilities'!$H$10+'Surv-rate CEA'!J316*'Unit cost and utilities'!$H$10+('Surv-rate CEA'!I315-'Surv-rate CEA'!I316)*'Unit cost and utilities'!$G$14</f>
        <v>23.447836704803535</v>
      </c>
      <c r="L318" s="12">
        <f t="shared" si="117"/>
        <v>13.79322449888112</v>
      </c>
      <c r="M318" s="12">
        <f>K318-'Surv-rate CEA'!J316*'Unit cost and utilities'!$H$10-('Surv-rate CEA'!I315-'Surv-rate CEA'!I316)*'Unit cost and utilities'!$G$14</f>
        <v>9.7195551646648726E-2</v>
      </c>
      <c r="N318" s="12">
        <f t="shared" si="118"/>
        <v>5.7175426502359433E-2</v>
      </c>
      <c r="O318" s="12">
        <f>'Surv-rate CEA'!N316*'Unit cost and utilities'!$H$3+'Surv-rate CEA'!M316*'Unit cost and utilities'!$H$3+('Surv-rate CEA'!L315-'Surv-rate CEA'!L316)*'Unit cost and utilities'!$G$14</f>
        <v>37.866567370009001</v>
      </c>
      <c r="P318" s="12">
        <f t="shared" si="119"/>
        <v>22.275064062926603</v>
      </c>
      <c r="Q318" s="12">
        <f>O318-'Surv-rate CEA'!M316*'Unit cost and utilities'!$H$3-('Surv-rate CEA'!L315-'Surv-rate CEA'!L316)*'Unit cost and utilities'!$G$14</f>
        <v>37.217757408611554</v>
      </c>
      <c r="R318" s="12">
        <f t="shared" si="120"/>
        <v>21.893400646922345</v>
      </c>
      <c r="S318" s="12">
        <f>'Surv-rate CEA'!Q316*'Unit cost and utilities'!$H$11+'Surv-rate CEA'!P316*'Unit cost and utilities'!$H$11+('Surv-rate CEA'!O315-'Surv-rate CEA'!O316)*'Unit cost and utilities'!$G$14</f>
        <v>23.447836704803535</v>
      </c>
      <c r="T318" s="12">
        <f t="shared" si="121"/>
        <v>13.79322449888112</v>
      </c>
      <c r="U318" s="12">
        <f>S318-'Surv-rate CEA'!P316*'Unit cost and utilities'!$H$11-('Surv-rate CEA'!O315-'Surv-rate CEA'!O316)*'Unit cost and utilities'!$G$14</f>
        <v>9.7195551646648726E-2</v>
      </c>
      <c r="V318" s="12">
        <f t="shared" si="122"/>
        <v>5.7175426502359433E-2</v>
      </c>
      <c r="W318" s="12">
        <f>'Surv-rate CEA'!T316*'Unit cost and utilities'!$H$4+'Surv-rate CEA'!S316*'Unit cost and utilities'!$H$4+('Surv-rate CEA'!R315-'Surv-rate CEA'!R316)*'Unit cost and utilities'!$G$14</f>
        <v>37.866567370009001</v>
      </c>
      <c r="X318" s="12">
        <f t="shared" si="123"/>
        <v>22.275064062926603</v>
      </c>
      <c r="Y318" s="12">
        <f>W318-'Surv-rate CEA'!S316*'Unit cost and utilities'!$H$4-('Surv-rate CEA'!R315-'Surv-rate CEA'!R316)*'Unit cost and utilities'!$G$14</f>
        <v>37.217757408611554</v>
      </c>
      <c r="Z318" s="12">
        <f t="shared" si="124"/>
        <v>21.893400646922345</v>
      </c>
      <c r="AA318" s="12">
        <f>'Surv-rate CEA'!W316*'Unit cost and utilities'!$H$6+'Surv-rate CEA'!V316*'Unit cost and utilities'!$H$6+('Surv-rate CEA'!U315-'Surv-rate CEA'!U316)*'Unit cost and utilities'!$G$14</f>
        <v>25.275007457297221</v>
      </c>
      <c r="AB318" s="12">
        <f t="shared" si="125"/>
        <v>14.868060386908775</v>
      </c>
      <c r="AC318" s="12">
        <f>AA318-'Surv-rate CEA'!V316*'Unit cost and utilities'!$H$6-('Surv-rate CEA'!U315-'Surv-rate CEA'!U316)*'Unit cost and utilities'!$G$14</f>
        <v>0.37581932319974776</v>
      </c>
      <c r="AD318" s="12">
        <f t="shared" si="126"/>
        <v>0.22107627075250549</v>
      </c>
      <c r="AE318" s="12">
        <f>'Surv-rate CEA'!Z316*'Unit cost and utilities'!$H$12+'Surv-rate CEA'!Y316*'Unit cost and utilities'!$H$12+('Surv-rate CEA'!X315-'Surv-rate CEA'!X316)*'Unit cost and utilities'!$G$14</f>
        <v>23.447836704803535</v>
      </c>
      <c r="AF318" s="12">
        <f t="shared" si="127"/>
        <v>13.79322449888112</v>
      </c>
      <c r="AG318" s="12">
        <f>AE318-'Surv-rate CEA'!Y316*'Unit cost and utilities'!$H$12-('Surv-rate CEA'!X315-'Surv-rate CEA'!X316)*'Unit cost and utilities'!$G$14</f>
        <v>9.7195551646648726E-2</v>
      </c>
      <c r="AH318" s="12">
        <f t="shared" si="128"/>
        <v>5.7175426502359433E-2</v>
      </c>
      <c r="AI318" s="12">
        <f>'Surv-rate CEA'!AC316*'Unit cost and utilities'!$H$5+'Surv-rate CEA'!AB316*'Unit cost and utilities'!$H$5+('Surv-rate CEA'!AA315-'Surv-rate CEA'!AA316)*'Unit cost and utilities'!$G$14</f>
        <v>39.404440948562474</v>
      </c>
      <c r="AJ318" s="12">
        <f t="shared" si="129"/>
        <v>23.179720462019496</v>
      </c>
      <c r="AK318" s="12">
        <f>AI318-'Surv-rate CEA'!AB316*'Unit cost and utilities'!$H$5-('Surv-rate CEA'!AA315-'Surv-rate CEA'!AA316)*'Unit cost and utilities'!$G$14</f>
        <v>0.16779461316493238</v>
      </c>
      <c r="AL318" s="12">
        <f t="shared" si="130"/>
        <v>9.870542848896123E-2</v>
      </c>
      <c r="AM318" s="12">
        <f>'Surv-rate CEA'!AF316*'Unit cost and utilities'!$H$9+'Surv-rate CEA'!AE316*'Unit cost and utilities'!$H$9+('Surv-rate CEA'!AD315-'Surv-rate CEA'!AD316)*'Unit cost and utilities'!G325</f>
        <v>44.049613587258669</v>
      </c>
      <c r="AN318" s="12">
        <f t="shared" si="131"/>
        <v>25.912250112759978</v>
      </c>
      <c r="AO318" s="12">
        <f>AM318-'Surv-rate CEA'!AE316*'Unit cost and utilities'!$H$9-('Surv-rate CEA'!AD315-'Surv-rate CEA'!AD316)*'Unit cost and utilities'!G325</f>
        <v>0.27703636754316108</v>
      </c>
      <c r="AP318" s="12">
        <f t="shared" si="132"/>
        <v>0.16296705150179358</v>
      </c>
      <c r="AQ318" s="13">
        <f>'Surv-rate CEA'!AI316*'Unit cost and utilities'!$H$4+'Surv-rate CEA'!AH316*'Unit cost and utilities'!$H$4+('Surv-rate CEA'!AG315-'Surv-rate CEA'!AG316)*'Unit cost and utilities'!$G$14</f>
        <v>37.866567370009001</v>
      </c>
      <c r="AR318" s="12">
        <f t="shared" si="133"/>
        <v>22.275064062926603</v>
      </c>
      <c r="AS318" s="13">
        <f>AQ318-'Surv-rate CEA'!AH316*'Unit cost and utilities'!$H$4-('Surv-rate CEA'!AG315-'Surv-rate CEA'!AG316)*'Unit cost and utilities'!$G$14</f>
        <v>37.217757408611554</v>
      </c>
      <c r="AT318" s="12">
        <f t="shared" si="134"/>
        <v>21.893400646922345</v>
      </c>
      <c r="AU318" s="12">
        <f>'Surv-rate CEA'!AL316*'Unit cost and utilities'!$H$8+'Surv-rate CEA'!AK316*'Unit cost and utilities'!$H$8+('Surv-rate CEA'!AJ315-'Surv-rate CEA'!AJ316)*'Unit cost and utilities'!$G$14</f>
        <v>19.413829668047079</v>
      </c>
      <c r="AV318" s="12">
        <f t="shared" si="135"/>
        <v>11.420213914213873</v>
      </c>
      <c r="AW318" s="12">
        <f>AU318-'Surv-rate CEA'!AK316*'Unit cost and utilities'!$H$8-('Surv-rate CEA'!AJ315-'Surv-rate CEA'!AJ316)*'Unit cost and utilities'!$G$14</f>
        <v>0.43462629726782986</v>
      </c>
      <c r="AX318" s="12">
        <f t="shared" si="136"/>
        <v>0.2556695599174188</v>
      </c>
      <c r="AY318" s="12">
        <f>'Surv-rate CEA'!AO316*'Unit cost and utilities'!$H$5+'Surv-rate CEA'!AN316*'Unit cost and utilities'!$H$5+('Surv-rate CEA'!AM315-'Surv-rate CEA'!AM316)*'Unit cost and utilities'!$G$14</f>
        <v>39.404440948562474</v>
      </c>
      <c r="AZ318" s="12">
        <f t="shared" si="137"/>
        <v>23.179720462019496</v>
      </c>
      <c r="BA318" s="12">
        <f>AY318-'Surv-rate CEA'!AN316*'Unit cost and utilities'!$H$5-('Surv-rate CEA'!AM315-'Surv-rate CEA'!AM316)*'Unit cost and utilities'!$G$14</f>
        <v>0.16779461316493238</v>
      </c>
      <c r="BB318" s="12">
        <f t="shared" si="138"/>
        <v>9.870542848896123E-2</v>
      </c>
    </row>
    <row r="319" spans="1:54">
      <c r="A319" s="12">
        <v>314</v>
      </c>
      <c r="B319" s="12">
        <f t="shared" si="139"/>
        <v>18.008219178082193</v>
      </c>
      <c r="C319" s="12">
        <f>'Surv-rate CEA'!D317*'Unit cost and utilities'!$H$7+'Surv-rate CEA'!E317*'Unit cost and utilities'!$H$7+'Unit cost and utilities'!$G$14*('Surv-rate CEA'!C316-'Surv-rate CEA'!C317)</f>
        <v>26.531159695114926</v>
      </c>
      <c r="D319" s="12">
        <f t="shared" si="113"/>
        <v>15.580474417260302</v>
      </c>
      <c r="E319" s="12">
        <f>C319-'Surv-rate CEA'!E317*'Unit cost and utilities'!$H$7-'Unit cost and utilities'!$G$14*('Surv-rate CEA'!C316-'Surv-rate CEA'!C317)</f>
        <v>3.6051295104860825E-2</v>
      </c>
      <c r="F319" s="12">
        <f t="shared" si="114"/>
        <v>2.1171192196088151E-2</v>
      </c>
      <c r="G319" s="12">
        <f>'Surv-rate CEA'!G317*'Unit cost and utilities'!$H$4+'Surv-rate CEA'!H317*'Unit cost and utilities'!$H$4+('Surv-rate CEA'!F316-'Surv-rate CEA'!F317)*'Unit cost and utilities'!$G$14</f>
        <v>37.597247091858314</v>
      </c>
      <c r="H319" s="12">
        <f t="shared" si="115"/>
        <v>22.07905546556152</v>
      </c>
      <c r="I319" s="12">
        <f>G319-'Surv-rate CEA'!H317*'Unit cost and utilities'!$H$4-('Surv-rate CEA'!F316-'Surv-rate CEA'!F317)*'Unit cost and utilities'!$G$14</f>
        <v>2.4755242732359406E-2</v>
      </c>
      <c r="J319" s="12">
        <f t="shared" si="116"/>
        <v>1.4537563774704195E-2</v>
      </c>
      <c r="K319" s="12">
        <f>'Surv-rate CEA'!K317*'Unit cost and utilities'!$H$10+'Surv-rate CEA'!J317*'Unit cost and utilities'!$H$10+('Surv-rate CEA'!I316-'Surv-rate CEA'!I317)*'Unit cost and utilities'!$G$14</f>
        <v>23.288858893506546</v>
      </c>
      <c r="L319" s="12">
        <f t="shared" si="117"/>
        <v>13.676427052839086</v>
      </c>
      <c r="M319" s="12">
        <f>K319-'Surv-rate CEA'!J317*'Unit cost and utilities'!$H$10-('Surv-rate CEA'!I316-'Surv-rate CEA'!I317)*'Unit cost and utilities'!$G$14</f>
        <v>9.5633023605352641E-2</v>
      </c>
      <c r="N319" s="12">
        <f t="shared" si="118"/>
        <v>5.6160676534723675E-2</v>
      </c>
      <c r="O319" s="12">
        <f>'Surv-rate CEA'!N317*'Unit cost and utilities'!$H$3+'Surv-rate CEA'!M317*'Unit cost and utilities'!$H$3+('Surv-rate CEA'!L316-'Surv-rate CEA'!L317)*'Unit cost and utilities'!$G$14</f>
        <v>37.597247091858314</v>
      </c>
      <c r="P319" s="12">
        <f t="shared" si="119"/>
        <v>22.07905546556152</v>
      </c>
      <c r="Q319" s="12">
        <f>O319-'Surv-rate CEA'!M317*'Unit cost and utilities'!$H$3-('Surv-rate CEA'!L316-'Surv-rate CEA'!L317)*'Unit cost and utilities'!$G$14</f>
        <v>36.954775841147459</v>
      </c>
      <c r="R319" s="12">
        <f t="shared" si="120"/>
        <v>21.701762991332856</v>
      </c>
      <c r="S319" s="12">
        <f>'Surv-rate CEA'!Q317*'Unit cost and utilities'!$H$11+'Surv-rate CEA'!P317*'Unit cost and utilities'!$H$11+('Surv-rate CEA'!O316-'Surv-rate CEA'!O317)*'Unit cost and utilities'!$G$14</f>
        <v>23.288858893506546</v>
      </c>
      <c r="T319" s="12">
        <f t="shared" si="121"/>
        <v>13.676427052839086</v>
      </c>
      <c r="U319" s="12">
        <f>S319-'Surv-rate CEA'!P317*'Unit cost and utilities'!$H$11-('Surv-rate CEA'!O316-'Surv-rate CEA'!O317)*'Unit cost and utilities'!$G$14</f>
        <v>9.5633023605352641E-2</v>
      </c>
      <c r="V319" s="12">
        <f t="shared" si="122"/>
        <v>5.6160676534723675E-2</v>
      </c>
      <c r="W319" s="12">
        <f>'Surv-rate CEA'!T317*'Unit cost and utilities'!$H$4+'Surv-rate CEA'!S317*'Unit cost and utilities'!$H$4+('Surv-rate CEA'!R316-'Surv-rate CEA'!R317)*'Unit cost and utilities'!$G$14</f>
        <v>37.597247091858314</v>
      </c>
      <c r="X319" s="12">
        <f t="shared" si="123"/>
        <v>22.07905546556152</v>
      </c>
      <c r="Y319" s="12">
        <f>W319-'Surv-rate CEA'!S317*'Unit cost and utilities'!$H$4-('Surv-rate CEA'!R316-'Surv-rate CEA'!R317)*'Unit cost and utilities'!$G$14</f>
        <v>36.954775841147459</v>
      </c>
      <c r="Z319" s="12">
        <f t="shared" si="124"/>
        <v>21.701762991332856</v>
      </c>
      <c r="AA319" s="12">
        <f>'Surv-rate CEA'!W317*'Unit cost and utilities'!$H$6+'Surv-rate CEA'!V317*'Unit cost and utilities'!$H$6+('Surv-rate CEA'!U316-'Surv-rate CEA'!U317)*'Unit cost and utilities'!$G$14</f>
        <v>25.105358548507162</v>
      </c>
      <c r="AB319" s="12">
        <f t="shared" si="125"/>
        <v>14.743169959253025</v>
      </c>
      <c r="AC319" s="12">
        <f>AA319-'Surv-rate CEA'!V317*'Unit cost and utilities'!$H$6-('Surv-rate CEA'!U316-'Surv-rate CEA'!U317)*'Unit cost and utilities'!$G$14</f>
        <v>0.37031143100946162</v>
      </c>
      <c r="AD319" s="12">
        <f t="shared" si="126"/>
        <v>0.21746609811120723</v>
      </c>
      <c r="AE319" s="12">
        <f>'Surv-rate CEA'!Z317*'Unit cost and utilities'!$H$12+'Surv-rate CEA'!Y317*'Unit cost and utilities'!$H$12+('Surv-rate CEA'!X316-'Surv-rate CEA'!X317)*'Unit cost and utilities'!$G$14</f>
        <v>23.288858893506546</v>
      </c>
      <c r="AF319" s="12">
        <f t="shared" si="127"/>
        <v>13.676427052839086</v>
      </c>
      <c r="AG319" s="12">
        <f>AE319-'Surv-rate CEA'!Y317*'Unit cost and utilities'!$H$12-('Surv-rate CEA'!X316-'Surv-rate CEA'!X317)*'Unit cost and utilities'!$G$14</f>
        <v>9.5633023605352641E-2</v>
      </c>
      <c r="AH319" s="12">
        <f t="shared" si="128"/>
        <v>5.6160676534723675E-2</v>
      </c>
      <c r="AI319" s="12">
        <f>'Surv-rate CEA'!AC317*'Unit cost and utilities'!$H$5+'Surv-rate CEA'!AB317*'Unit cost and utilities'!$H$5+('Surv-rate CEA'!AA316-'Surv-rate CEA'!AA317)*'Unit cost and utilities'!$G$14</f>
        <v>39.126032310928892</v>
      </c>
      <c r="AJ319" s="12">
        <f t="shared" si="129"/>
        <v>22.976837517644249</v>
      </c>
      <c r="AK319" s="12">
        <f>AI319-'Surv-rate CEA'!AB317*'Unit cost and utilities'!$H$5-('Surv-rate CEA'!AA316-'Surv-rate CEA'!AA317)*'Unit cost and utilities'!$G$14</f>
        <v>0.16503119061782812</v>
      </c>
      <c r="AL319" s="12">
        <f t="shared" si="130"/>
        <v>9.6914883217280381E-2</v>
      </c>
      <c r="AM319" s="12">
        <f>'Surv-rate CEA'!AF317*'Unit cost and utilities'!$H$9+'Surv-rate CEA'!AE317*'Unit cost and utilities'!$H$9+('Surv-rate CEA'!AD316-'Surv-rate CEA'!AD317)*'Unit cost and utilities'!G326</f>
        <v>43.782113660776737</v>
      </c>
      <c r="AN319" s="12">
        <f t="shared" si="131"/>
        <v>25.711130220625655</v>
      </c>
      <c r="AO319" s="12">
        <f>AM319-'Surv-rate CEA'!AE317*'Unit cost and utilities'!$H$9-('Surv-rate CEA'!AD316-'Surv-rate CEA'!AD317)*'Unit cost and utilities'!G326</f>
        <v>0.27288541523546428</v>
      </c>
      <c r="AP319" s="12">
        <f t="shared" si="132"/>
        <v>0.1602524834865191</v>
      </c>
      <c r="AQ319" s="13">
        <f>'Surv-rate CEA'!AI317*'Unit cost and utilities'!$H$4+'Surv-rate CEA'!AH317*'Unit cost and utilities'!$H$4+('Surv-rate CEA'!AG316-'Surv-rate CEA'!AG317)*'Unit cost and utilities'!$G$14</f>
        <v>37.597247091858314</v>
      </c>
      <c r="AR319" s="12">
        <f t="shared" si="133"/>
        <v>22.07905546556152</v>
      </c>
      <c r="AS319" s="13">
        <f>AQ319-'Surv-rate CEA'!AH317*'Unit cost and utilities'!$H$4-('Surv-rate CEA'!AG316-'Surv-rate CEA'!AG317)*'Unit cost and utilities'!$G$14</f>
        <v>36.954775841147459</v>
      </c>
      <c r="AT319" s="12">
        <f t="shared" si="134"/>
        <v>21.701762991332856</v>
      </c>
      <c r="AU319" s="12">
        <f>'Surv-rate CEA'!AL317*'Unit cost and utilities'!$H$8+'Surv-rate CEA'!AK317*'Unit cost and utilities'!$H$8+('Surv-rate CEA'!AJ316-'Surv-rate CEA'!AJ317)*'Unit cost and utilities'!$G$14</f>
        <v>19.278936487809627</v>
      </c>
      <c r="AV319" s="12">
        <f t="shared" si="135"/>
        <v>11.321592429131957</v>
      </c>
      <c r="AW319" s="12">
        <f>AU319-'Surv-rate CEA'!AK317*'Unit cost and utilities'!$H$8-('Surv-rate CEA'!AJ316-'Surv-rate CEA'!AJ317)*'Unit cost and utilities'!$G$14</f>
        <v>0.42832516902547735</v>
      </c>
      <c r="AX319" s="12">
        <f t="shared" si="136"/>
        <v>0.25153477703045563</v>
      </c>
      <c r="AY319" s="12">
        <f>'Surv-rate CEA'!AO317*'Unit cost and utilities'!$H$5+'Surv-rate CEA'!AN317*'Unit cost and utilities'!$H$5+('Surv-rate CEA'!AM316-'Surv-rate CEA'!AM317)*'Unit cost and utilities'!$G$14</f>
        <v>39.126032310928892</v>
      </c>
      <c r="AZ319" s="12">
        <f t="shared" si="137"/>
        <v>22.976837517644249</v>
      </c>
      <c r="BA319" s="12">
        <f>AY319-'Surv-rate CEA'!AN317*'Unit cost and utilities'!$H$5-('Surv-rate CEA'!AM316-'Surv-rate CEA'!AM317)*'Unit cost and utilities'!$G$14</f>
        <v>0.16503119061782812</v>
      </c>
      <c r="BB319" s="12">
        <f t="shared" si="138"/>
        <v>9.6914883217280381E-2</v>
      </c>
    </row>
    <row r="320" spans="1:54">
      <c r="A320" s="12">
        <v>315</v>
      </c>
      <c r="B320" s="12">
        <f t="shared" si="139"/>
        <v>18.065753424657533</v>
      </c>
      <c r="C320" s="12">
        <f>'Surv-rate CEA'!D318*'Unit cost and utilities'!$H$7+'Surv-rate CEA'!E318*'Unit cost and utilities'!$H$7+'Unit cost and utilities'!$G$14*('Surv-rate CEA'!C317-'Surv-rate CEA'!C318)</f>
        <v>26.354826377708058</v>
      </c>
      <c r="D320" s="12">
        <f t="shared" si="113"/>
        <v>15.450623980727006</v>
      </c>
      <c r="E320" s="12">
        <f>C320-'Surv-rate CEA'!E318*'Unit cost and utilities'!$H$7-'Unit cost and utilities'!$G$14*('Surv-rate CEA'!C317-'Surv-rate CEA'!C318)</f>
        <v>3.5437876332926832E-2</v>
      </c>
      <c r="F320" s="12">
        <f t="shared" si="114"/>
        <v>2.0775598899740268E-2</v>
      </c>
      <c r="G320" s="12">
        <f>'Surv-rate CEA'!G318*'Unit cost and utilities'!$H$4+'Surv-rate CEA'!H318*'Unit cost and utilities'!$H$4+('Surv-rate CEA'!F317-'Surv-rate CEA'!F318)*'Unit cost and utilities'!$G$14</f>
        <v>37.330473110091539</v>
      </c>
      <c r="H320" s="12">
        <f t="shared" si="115"/>
        <v>21.885141445459389</v>
      </c>
      <c r="I320" s="12">
        <f>G320-'Surv-rate CEA'!H318*'Unit cost and utilities'!$H$4-('Surv-rate CEA'!F317-'Surv-rate CEA'!F318)*'Unit cost and utilities'!$G$14</f>
        <v>2.4302580007182328E-2</v>
      </c>
      <c r="J320" s="12">
        <f t="shared" si="116"/>
        <v>1.4247486212624498E-2</v>
      </c>
      <c r="K320" s="12">
        <f>'Surv-rate CEA'!K318*'Unit cost and utilities'!$H$10+'Surv-rate CEA'!J318*'Unit cost and utilities'!$H$10+('Surv-rate CEA'!I317-'Surv-rate CEA'!I318)*'Unit cost and utilities'!$G$14</f>
        <v>23.131328027593973</v>
      </c>
      <c r="L320" s="12">
        <f t="shared" si="117"/>
        <v>13.560834983587807</v>
      </c>
      <c r="M320" s="12">
        <f>K320-'Surv-rate CEA'!J318*'Unit cost and utilities'!$H$10-('Surv-rate CEA'!I317-'Surv-rate CEA'!I318)*'Unit cost and utilities'!$G$14</f>
        <v>9.4098905639365071E-2</v>
      </c>
      <c r="N320" s="12">
        <f t="shared" si="118"/>
        <v>5.5165865530478163E-2</v>
      </c>
      <c r="O320" s="12">
        <f>'Surv-rate CEA'!N318*'Unit cost and utilities'!$H$3+'Surv-rate CEA'!M318*'Unit cost and utilities'!$H$3+('Surv-rate CEA'!L317-'Surv-rate CEA'!L318)*'Unit cost and utilities'!$G$14</f>
        <v>37.330473110091539</v>
      </c>
      <c r="P320" s="12">
        <f t="shared" si="119"/>
        <v>21.885141445459389</v>
      </c>
      <c r="Q320" s="12">
        <f>O320-'Surv-rate CEA'!M318*'Unit cost and utilities'!$H$3-('Surv-rate CEA'!L317-'Surv-rate CEA'!L318)*'Unit cost and utilities'!$G$14</f>
        <v>36.694261257100905</v>
      </c>
      <c r="R320" s="12">
        <f t="shared" si="120"/>
        <v>21.512159663232424</v>
      </c>
      <c r="S320" s="12">
        <f>'Surv-rate CEA'!Q318*'Unit cost and utilities'!$H$11+'Surv-rate CEA'!P318*'Unit cost and utilities'!$H$11+('Surv-rate CEA'!O317-'Surv-rate CEA'!O318)*'Unit cost and utilities'!$G$14</f>
        <v>23.131328027593973</v>
      </c>
      <c r="T320" s="12">
        <f t="shared" si="121"/>
        <v>13.560834983587807</v>
      </c>
      <c r="U320" s="12">
        <f>S320-'Surv-rate CEA'!P318*'Unit cost and utilities'!$H$11-('Surv-rate CEA'!O317-'Surv-rate CEA'!O318)*'Unit cost and utilities'!$G$14</f>
        <v>9.4098905639365071E-2</v>
      </c>
      <c r="V320" s="12">
        <f t="shared" si="122"/>
        <v>5.5165865530478163E-2</v>
      </c>
      <c r="W320" s="12">
        <f>'Surv-rate CEA'!T318*'Unit cost and utilities'!$H$4+'Surv-rate CEA'!S318*'Unit cost and utilities'!$H$4+('Surv-rate CEA'!R317-'Surv-rate CEA'!R318)*'Unit cost and utilities'!$G$14</f>
        <v>37.330473110091539</v>
      </c>
      <c r="X320" s="12">
        <f t="shared" si="123"/>
        <v>21.885141445459389</v>
      </c>
      <c r="Y320" s="12">
        <f>W320-'Surv-rate CEA'!S318*'Unit cost and utilities'!$H$4-('Surv-rate CEA'!R317-'Surv-rate CEA'!R318)*'Unit cost and utilities'!$G$14</f>
        <v>36.694261257100905</v>
      </c>
      <c r="Z320" s="12">
        <f t="shared" si="124"/>
        <v>21.512159663232424</v>
      </c>
      <c r="AA320" s="12">
        <f>'Surv-rate CEA'!W318*'Unit cost and utilities'!$H$6+'Surv-rate CEA'!V318*'Unit cost and utilities'!$H$6+('Surv-rate CEA'!U317-'Surv-rate CEA'!U318)*'Unit cost and utilities'!$G$14</f>
        <v>24.93724083814811</v>
      </c>
      <c r="AB320" s="12">
        <f t="shared" si="125"/>
        <v>14.619558701891293</v>
      </c>
      <c r="AC320" s="12">
        <f>AA320-'Surv-rate CEA'!V318*'Unit cost and utilities'!$H$6-('Surv-rate CEA'!U317-'Surv-rate CEA'!U318)*'Unit cost and utilities'!$G$14</f>
        <v>0.36489555808261731</v>
      </c>
      <c r="AD320" s="12">
        <f t="shared" si="126"/>
        <v>0.21392150262620499</v>
      </c>
      <c r="AE320" s="12">
        <f>'Surv-rate CEA'!Z318*'Unit cost and utilities'!$H$12+'Surv-rate CEA'!Y318*'Unit cost and utilities'!$H$12+('Surv-rate CEA'!X317-'Surv-rate CEA'!X318)*'Unit cost and utilities'!$G$14</f>
        <v>23.131328027593973</v>
      </c>
      <c r="AF320" s="12">
        <f t="shared" si="127"/>
        <v>13.560834983587807</v>
      </c>
      <c r="AG320" s="12">
        <f>AE320-'Surv-rate CEA'!Y318*'Unit cost and utilities'!$H$12-('Surv-rate CEA'!X317-'Surv-rate CEA'!X318)*'Unit cost and utilities'!$G$14</f>
        <v>9.4098905639365071E-2</v>
      </c>
      <c r="AH320" s="12">
        <f t="shared" si="128"/>
        <v>5.5165865530478163E-2</v>
      </c>
      <c r="AI320" s="12">
        <f>'Surv-rate CEA'!AC318*'Unit cost and utilities'!$H$5+'Surv-rate CEA'!AB318*'Unit cost and utilities'!$H$5+('Surv-rate CEA'!AA317-'Surv-rate CEA'!AA318)*'Unit cost and utilities'!$G$14</f>
        <v>38.850241498163975</v>
      </c>
      <c r="AJ320" s="12">
        <f t="shared" si="129"/>
        <v>22.776111834160726</v>
      </c>
      <c r="AK320" s="12">
        <f>AI320-'Surv-rate CEA'!AB318*'Unit cost and utilities'!$H$5-('Surv-rate CEA'!AA317-'Surv-rate CEA'!AA318)*'Unit cost and utilities'!$G$14</f>
        <v>0.1623191362689278</v>
      </c>
      <c r="AL320" s="12">
        <f t="shared" si="130"/>
        <v>9.5160252753131294E-2</v>
      </c>
      <c r="AM320" s="12">
        <f>'Surv-rate CEA'!AF318*'Unit cost and utilities'!$H$9+'Surv-rate CEA'!AE318*'Unit cost and utilities'!$H$9+('Surv-rate CEA'!AD317-'Surv-rate CEA'!AD318)*'Unit cost and utilities'!G327</f>
        <v>43.516828698044527</v>
      </c>
      <c r="AN320" s="12">
        <f t="shared" si="131"/>
        <v>25.511917529303329</v>
      </c>
      <c r="AO320" s="12">
        <f>AM320-'Surv-rate CEA'!AE318*'Unit cost and utilities'!$H$9-('Surv-rate CEA'!AD317-'Surv-rate CEA'!AD318)*'Unit cost and utilities'!G327</f>
        <v>0.26880522872978219</v>
      </c>
      <c r="AP320" s="12">
        <f t="shared" si="132"/>
        <v>0.1575881568573006</v>
      </c>
      <c r="AQ320" s="13">
        <f>'Surv-rate CEA'!AI318*'Unit cost and utilities'!$H$4+'Surv-rate CEA'!AH318*'Unit cost and utilities'!$H$4+('Surv-rate CEA'!AG317-'Surv-rate CEA'!AG318)*'Unit cost and utilities'!$G$14</f>
        <v>37.330473110091539</v>
      </c>
      <c r="AR320" s="12">
        <f t="shared" si="133"/>
        <v>21.885141445459389</v>
      </c>
      <c r="AS320" s="13">
        <f>AQ320-'Surv-rate CEA'!AH318*'Unit cost and utilities'!$H$4-('Surv-rate CEA'!AG317-'Surv-rate CEA'!AG318)*'Unit cost and utilities'!$G$14</f>
        <v>36.694261257100905</v>
      </c>
      <c r="AT320" s="12">
        <f t="shared" si="134"/>
        <v>21.512159663232424</v>
      </c>
      <c r="AU320" s="12">
        <f>'Surv-rate CEA'!AL318*'Unit cost and utilities'!$H$8+'Surv-rate CEA'!AK318*'Unit cost and utilities'!$H$8+('Surv-rate CEA'!AJ317-'Surv-rate CEA'!AJ318)*'Unit cost and utilities'!$G$14</f>
        <v>19.145296310710251</v>
      </c>
      <c r="AV320" s="12">
        <f t="shared" si="135"/>
        <v>11.224007703825702</v>
      </c>
      <c r="AW320" s="12">
        <f>AU320-'Surv-rate CEA'!AK318*'Unit cost and utilities'!$H$8-('Surv-rate CEA'!AJ317-'Surv-rate CEA'!AJ318)*'Unit cost and utilities'!$G$14</f>
        <v>0.42212827515539519</v>
      </c>
      <c r="AX320" s="12">
        <f t="shared" si="136"/>
        <v>0.24747441541013385</v>
      </c>
      <c r="AY320" s="12">
        <f>'Surv-rate CEA'!AO318*'Unit cost and utilities'!$H$5+'Surv-rate CEA'!AN318*'Unit cost and utilities'!$H$5+('Surv-rate CEA'!AM317-'Surv-rate CEA'!AM318)*'Unit cost and utilities'!$G$14</f>
        <v>38.850241498163975</v>
      </c>
      <c r="AZ320" s="12">
        <f t="shared" si="137"/>
        <v>22.776111834160726</v>
      </c>
      <c r="BA320" s="12">
        <f>AY320-'Surv-rate CEA'!AN318*'Unit cost and utilities'!$H$5-('Surv-rate CEA'!AM317-'Surv-rate CEA'!AM318)*'Unit cost and utilities'!$G$14</f>
        <v>0.1623191362689278</v>
      </c>
      <c r="BB320" s="12">
        <f t="shared" si="138"/>
        <v>9.5160252753131294E-2</v>
      </c>
    </row>
    <row r="321" spans="1:54">
      <c r="A321" s="12">
        <v>316</v>
      </c>
      <c r="B321" s="12">
        <f t="shared" si="139"/>
        <v>18.123287671232877</v>
      </c>
      <c r="C321" s="12">
        <f>'Surv-rate CEA'!D319*'Unit cost and utilities'!$H$7+'Surv-rate CEA'!E319*'Unit cost and utilities'!$H$7+'Unit cost and utilities'!$G$14*('Surv-rate CEA'!C318-'Surv-rate CEA'!C319)</f>
        <v>26.180070752153565</v>
      </c>
      <c r="D321" s="12">
        <f t="shared" si="113"/>
        <v>15.322093198949423</v>
      </c>
      <c r="E321" s="12">
        <f>C321-'Surv-rate CEA'!E319*'Unit cost and utilities'!$H$7-'Unit cost and utilities'!$G$14*('Surv-rate CEA'!C318-'Surv-rate CEA'!C319)</f>
        <v>3.4836203028355106E-2</v>
      </c>
      <c r="F321" s="12">
        <f t="shared" si="114"/>
        <v>2.0388162986689936E-2</v>
      </c>
      <c r="G321" s="12">
        <f>'Surv-rate CEA'!G319*'Unit cost and utilities'!$H$4+'Surv-rate CEA'!H319*'Unit cost and utilities'!$H$4+('Surv-rate CEA'!F318-'Surv-rate CEA'!F319)*'Unit cost and utilities'!$G$14</f>
        <v>37.066215062014329</v>
      </c>
      <c r="H321" s="12">
        <f t="shared" si="115"/>
        <v>21.693295143817306</v>
      </c>
      <c r="I321" s="12">
        <f>G321-'Surv-rate CEA'!H319*'Unit cost and utilities'!$H$4-('Surv-rate CEA'!F318-'Surv-rate CEA'!F319)*'Unit cost and utilities'!$G$14</f>
        <v>2.3859176447457386E-2</v>
      </c>
      <c r="J321" s="12">
        <f t="shared" si="116"/>
        <v>1.3963771474836415E-2</v>
      </c>
      <c r="K321" s="12">
        <f>'Surv-rate CEA'!K319*'Unit cost and utilities'!$H$10+'Surv-rate CEA'!J319*'Unit cost and utilities'!$H$10+('Surv-rate CEA'!I318-'Surv-rate CEA'!I319)*'Unit cost and utilities'!$G$14</f>
        <v>22.975227381231164</v>
      </c>
      <c r="L321" s="12">
        <f t="shared" si="117"/>
        <v>13.446433301686964</v>
      </c>
      <c r="M321" s="12">
        <f>K321-'Surv-rate CEA'!J319*'Unit cost and utilities'!$H$10-('Surv-rate CEA'!I318-'Surv-rate CEA'!I319)*'Unit cost and utilities'!$G$14</f>
        <v>9.259261926528195E-2</v>
      </c>
      <c r="N321" s="12">
        <f t="shared" si="118"/>
        <v>5.4190561795971731E-2</v>
      </c>
      <c r="O321" s="12">
        <f>'Surv-rate CEA'!N319*'Unit cost and utilities'!$H$3+'Surv-rate CEA'!M319*'Unit cost and utilities'!$H$3+('Surv-rate CEA'!L318-'Surv-rate CEA'!L319)*'Unit cost and utilities'!$G$14</f>
        <v>37.066215062014329</v>
      </c>
      <c r="P321" s="12">
        <f t="shared" si="119"/>
        <v>21.693295143817306</v>
      </c>
      <c r="Q321" s="12">
        <f>O321-'Surv-rate CEA'!M319*'Unit cost and utilities'!$H$3-('Surv-rate CEA'!L318-'Surv-rate CEA'!L319)*'Unit cost and utilities'!$G$14</f>
        <v>36.436184517091768</v>
      </c>
      <c r="R321" s="12">
        <f t="shared" si="120"/>
        <v>21.324564790913492</v>
      </c>
      <c r="S321" s="12">
        <f>'Surv-rate CEA'!Q319*'Unit cost and utilities'!$H$11+'Surv-rate CEA'!P319*'Unit cost and utilities'!$H$11+('Surv-rate CEA'!O318-'Surv-rate CEA'!O319)*'Unit cost and utilities'!$G$14</f>
        <v>22.975227381231164</v>
      </c>
      <c r="T321" s="12">
        <f t="shared" si="121"/>
        <v>13.446433301686964</v>
      </c>
      <c r="U321" s="12">
        <f>S321-'Surv-rate CEA'!P319*'Unit cost and utilities'!$H$11-('Surv-rate CEA'!O318-'Surv-rate CEA'!O319)*'Unit cost and utilities'!$G$14</f>
        <v>9.259261926528195E-2</v>
      </c>
      <c r="V321" s="12">
        <f t="shared" si="122"/>
        <v>5.4190561795971731E-2</v>
      </c>
      <c r="W321" s="12">
        <f>'Surv-rate CEA'!T319*'Unit cost and utilities'!$H$4+'Surv-rate CEA'!S319*'Unit cost and utilities'!$H$4+('Surv-rate CEA'!R318-'Surv-rate CEA'!R319)*'Unit cost and utilities'!$G$14</f>
        <v>37.066215062014329</v>
      </c>
      <c r="X321" s="12">
        <f t="shared" si="123"/>
        <v>21.693295143817306</v>
      </c>
      <c r="Y321" s="12">
        <f>W321-'Surv-rate CEA'!S319*'Unit cost and utilities'!$H$4-('Surv-rate CEA'!R318-'Surv-rate CEA'!R319)*'Unit cost and utilities'!$G$14</f>
        <v>36.436184517091768</v>
      </c>
      <c r="Z321" s="12">
        <f t="shared" si="124"/>
        <v>21.324564790913492</v>
      </c>
      <c r="AA321" s="12">
        <f>'Surv-rate CEA'!W319*'Unit cost and utilities'!$H$6+'Surv-rate CEA'!V319*'Unit cost and utilities'!$H$6+('Surv-rate CEA'!U318-'Surv-rate CEA'!U319)*'Unit cost and utilities'!$G$14</f>
        <v>24.770636752595482</v>
      </c>
      <c r="AB321" s="12">
        <f t="shared" si="125"/>
        <v>14.497210817864927</v>
      </c>
      <c r="AC321" s="12">
        <f>AA321-'Surv-rate CEA'!V319*'Unit cost and utilities'!$H$6-('Surv-rate CEA'!U318-'Surv-rate CEA'!U319)*'Unit cost and utilities'!$G$14</f>
        <v>0.35956997091706333</v>
      </c>
      <c r="AD321" s="12">
        <f t="shared" si="126"/>
        <v>0.21044116565199042</v>
      </c>
      <c r="AE321" s="12">
        <f>'Surv-rate CEA'!Z319*'Unit cost and utilities'!$H$12+'Surv-rate CEA'!Y319*'Unit cost and utilities'!$H$12+('Surv-rate CEA'!X318-'Surv-rate CEA'!X319)*'Unit cost and utilities'!$G$14</f>
        <v>22.975227381231164</v>
      </c>
      <c r="AF321" s="12">
        <f t="shared" si="127"/>
        <v>13.446433301686964</v>
      </c>
      <c r="AG321" s="12">
        <f>AE321-'Surv-rate CEA'!Y319*'Unit cost and utilities'!$H$12-('Surv-rate CEA'!X318-'Surv-rate CEA'!X319)*'Unit cost and utilities'!$G$14</f>
        <v>9.259261926528195E-2</v>
      </c>
      <c r="AH321" s="12">
        <f t="shared" si="128"/>
        <v>5.4190561795971731E-2</v>
      </c>
      <c r="AI321" s="12">
        <f>'Surv-rate CEA'!AC319*'Unit cost and utilities'!$H$5+'Surv-rate CEA'!AB319*'Unit cost and utilities'!$H$5+('Surv-rate CEA'!AA318-'Surv-rate CEA'!AA319)*'Unit cost and utilities'!$G$14</f>
        <v>38.57703744001207</v>
      </c>
      <c r="AJ321" s="12">
        <f t="shared" si="129"/>
        <v>22.577515874230556</v>
      </c>
      <c r="AK321" s="12">
        <f>AI321-'Surv-rate CEA'!AB319*'Unit cost and utilities'!$H$5-('Surv-rate CEA'!AA318-'Surv-rate CEA'!AA319)*'Unit cost and utilities'!$G$14</f>
        <v>0.15965738267989549</v>
      </c>
      <c r="AL321" s="12">
        <f t="shared" si="130"/>
        <v>9.3440744315805999E-2</v>
      </c>
      <c r="AM321" s="12">
        <f>'Surv-rate CEA'!AF319*'Unit cost and utilities'!$H$9+'Surv-rate CEA'!AE319*'Unit cost and utilities'!$H$9+('Surv-rate CEA'!AD318-'Surv-rate CEA'!AD319)*'Unit cost and utilities'!G328</f>
        <v>43.253735142737675</v>
      </c>
      <c r="AN321" s="12">
        <f t="shared" si="131"/>
        <v>25.314590145069946</v>
      </c>
      <c r="AO321" s="12">
        <f>AM321-'Surv-rate CEA'!AE319*'Unit cost and utilities'!$H$9-('Surv-rate CEA'!AD318-'Surv-rate CEA'!AD319)*'Unit cost and utilities'!G328</f>
        <v>0.26479444990827972</v>
      </c>
      <c r="AP321" s="12">
        <f t="shared" si="132"/>
        <v>0.15497304336832099</v>
      </c>
      <c r="AQ321" s="13">
        <f>'Surv-rate CEA'!AI319*'Unit cost and utilities'!$H$4+'Surv-rate CEA'!AH319*'Unit cost and utilities'!$H$4+('Surv-rate CEA'!AG318-'Surv-rate CEA'!AG319)*'Unit cost and utilities'!$G$14</f>
        <v>37.066215062014329</v>
      </c>
      <c r="AR321" s="12">
        <f t="shared" si="133"/>
        <v>21.693295143817306</v>
      </c>
      <c r="AS321" s="13">
        <f>AQ321-'Surv-rate CEA'!AH319*'Unit cost and utilities'!$H$4-('Surv-rate CEA'!AG318-'Surv-rate CEA'!AG319)*'Unit cost and utilities'!$G$14</f>
        <v>36.436184517091768</v>
      </c>
      <c r="AT321" s="12">
        <f t="shared" si="134"/>
        <v>21.324564790913492</v>
      </c>
      <c r="AU321" s="12">
        <f>'Surv-rate CEA'!AL319*'Unit cost and utilities'!$H$8+'Surv-rate CEA'!AK319*'Unit cost and utilities'!$H$8+('Surv-rate CEA'!AJ318-'Surv-rate CEA'!AJ319)*'Unit cost and utilities'!$G$14</f>
        <v>19.01289439856528</v>
      </c>
      <c r="AV321" s="12">
        <f t="shared" si="135"/>
        <v>11.12744662588954</v>
      </c>
      <c r="AW321" s="12">
        <f>AU321-'Surv-rate CEA'!AK319*'Unit cost and utilities'!$H$8-('Surv-rate CEA'!AJ318-'Surv-rate CEA'!AJ319)*'Unit cost and utilities'!$G$14</f>
        <v>0.41603366982368484</v>
      </c>
      <c r="AX321" s="12">
        <f t="shared" si="136"/>
        <v>0.24348699143278998</v>
      </c>
      <c r="AY321" s="12">
        <f>'Surv-rate CEA'!AO319*'Unit cost and utilities'!$H$5+'Surv-rate CEA'!AN319*'Unit cost and utilities'!$H$5+('Surv-rate CEA'!AM318-'Surv-rate CEA'!AM319)*'Unit cost and utilities'!$G$14</f>
        <v>38.57703744001207</v>
      </c>
      <c r="AZ321" s="12">
        <f t="shared" si="137"/>
        <v>22.577515874230556</v>
      </c>
      <c r="BA321" s="12">
        <f>AY321-'Surv-rate CEA'!AN319*'Unit cost and utilities'!$H$5-('Surv-rate CEA'!AM318-'Surv-rate CEA'!AM319)*'Unit cost and utilities'!$G$14</f>
        <v>0.15965738267989549</v>
      </c>
      <c r="BB321" s="12">
        <f t="shared" si="138"/>
        <v>9.3440744315805999E-2</v>
      </c>
    </row>
    <row r="322" spans="1:54">
      <c r="A322" s="12">
        <v>317</v>
      </c>
      <c r="B322" s="12">
        <f t="shared" si="139"/>
        <v>18.18082191780822</v>
      </c>
      <c r="C322" s="12">
        <f>'Surv-rate CEA'!D320*'Unit cost and utilities'!$H$7+'Surv-rate CEA'!E320*'Unit cost and utilities'!$H$7+'Unit cost and utilities'!$G$14*('Surv-rate CEA'!C319-'Surv-rate CEA'!C320)</f>
        <v>26.006874854114944</v>
      </c>
      <c r="D322" s="12">
        <f t="shared" si="113"/>
        <v>15.194865897260854</v>
      </c>
      <c r="E322" s="12">
        <f>C322-'Surv-rate CEA'!E320*'Unit cost and utilities'!$H$7-'Unit cost and utilities'!$G$14*('Surv-rate CEA'!C319-'Surv-rate CEA'!C320)</f>
        <v>3.4246024436727196E-2</v>
      </c>
      <c r="F322" s="12">
        <f t="shared" si="114"/>
        <v>2.0008699689961142E-2</v>
      </c>
      <c r="G322" s="12">
        <f>'Surv-rate CEA'!G320*'Unit cost and utilities'!$H$4+'Surv-rate CEA'!H320*'Unit cost and utilities'!$H$4+('Surv-rate CEA'!F319-'Surv-rate CEA'!F320)*'Unit cost and utilities'!$G$14</f>
        <v>36.804443024617711</v>
      </c>
      <c r="H322" s="12">
        <f t="shared" si="115"/>
        <v>21.503490108653256</v>
      </c>
      <c r="I322" s="12">
        <f>G322-'Surv-rate CEA'!H320*'Unit cost and utilities'!$H$4-('Surv-rate CEA'!F319-'Surv-rate CEA'!F320)*'Unit cost and utilities'!$G$14</f>
        <v>2.3424821980675858E-2</v>
      </c>
      <c r="J322" s="12">
        <f t="shared" si="116"/>
        <v>1.3686266829836336E-2</v>
      </c>
      <c r="K322" s="12">
        <f>'Surv-rate CEA'!K320*'Unit cost and utilities'!$H$10+'Surv-rate CEA'!J320*'Unit cost and utilities'!$H$10+('Surv-rate CEA'!I319-'Surv-rate CEA'!I320)*'Unit cost and utilities'!$G$14</f>
        <v>22.8205404645649</v>
      </c>
      <c r="L322" s="12">
        <f t="shared" si="117"/>
        <v>13.333207238747226</v>
      </c>
      <c r="M322" s="12">
        <f>K322-'Surv-rate CEA'!J320*'Unit cost and utilities'!$H$10-('Surv-rate CEA'!I319-'Surv-rate CEA'!I320)*'Unit cost and utilities'!$G$14</f>
        <v>9.1113599076105722E-2</v>
      </c>
      <c r="N322" s="12">
        <f t="shared" si="118"/>
        <v>5.3234343885772979E-2</v>
      </c>
      <c r="O322" s="12">
        <f>'Surv-rate CEA'!N320*'Unit cost and utilities'!$H$3+'Surv-rate CEA'!M320*'Unit cost and utilities'!$H$3+('Surv-rate CEA'!L319-'Surv-rate CEA'!L320)*'Unit cost and utilities'!$G$14</f>
        <v>36.804443024617711</v>
      </c>
      <c r="P322" s="12">
        <f t="shared" si="119"/>
        <v>21.503490108653256</v>
      </c>
      <c r="Q322" s="12">
        <f>O322-'Surv-rate CEA'!M320*'Unit cost and utilities'!$H$3-('Surv-rate CEA'!L319-'Surv-rate CEA'!L320)*'Unit cost and utilities'!$G$14</f>
        <v>36.180516898843095</v>
      </c>
      <c r="R322" s="12">
        <f t="shared" si="120"/>
        <v>21.138952890547532</v>
      </c>
      <c r="S322" s="12">
        <f>'Surv-rate CEA'!Q320*'Unit cost and utilities'!$H$11+'Surv-rate CEA'!P320*'Unit cost and utilities'!$H$11+('Surv-rate CEA'!O319-'Surv-rate CEA'!O320)*'Unit cost and utilities'!$G$14</f>
        <v>22.8205404645649</v>
      </c>
      <c r="T322" s="12">
        <f t="shared" si="121"/>
        <v>13.333207238747226</v>
      </c>
      <c r="U322" s="12">
        <f>S322-'Surv-rate CEA'!P320*'Unit cost and utilities'!$H$11-('Surv-rate CEA'!O319-'Surv-rate CEA'!O320)*'Unit cost and utilities'!$G$14</f>
        <v>9.1113599076105722E-2</v>
      </c>
      <c r="V322" s="12">
        <f t="shared" si="122"/>
        <v>5.3234343885772979E-2</v>
      </c>
      <c r="W322" s="12">
        <f>'Surv-rate CEA'!T320*'Unit cost and utilities'!$H$4+'Surv-rate CEA'!S320*'Unit cost and utilities'!$H$4+('Surv-rate CEA'!R319-'Surv-rate CEA'!R320)*'Unit cost and utilities'!$G$14</f>
        <v>36.804443024617711</v>
      </c>
      <c r="X322" s="12">
        <f t="shared" si="123"/>
        <v>21.503490108653256</v>
      </c>
      <c r="Y322" s="12">
        <f>W322-'Surv-rate CEA'!S320*'Unit cost and utilities'!$H$4-('Surv-rate CEA'!R319-'Surv-rate CEA'!R320)*'Unit cost and utilities'!$G$14</f>
        <v>36.180516898843095</v>
      </c>
      <c r="Z322" s="12">
        <f t="shared" si="124"/>
        <v>21.138952890547532</v>
      </c>
      <c r="AA322" s="12">
        <f>'Surv-rate CEA'!W320*'Unit cost and utilities'!$H$6+'Surv-rate CEA'!V320*'Unit cost and utilities'!$H$6+('Surv-rate CEA'!U319-'Surv-rate CEA'!U320)*'Unit cost and utilities'!$G$14</f>
        <v>24.605528964622653</v>
      </c>
      <c r="AB322" s="12">
        <f t="shared" si="125"/>
        <v>14.376110741712283</v>
      </c>
      <c r="AC322" s="12">
        <f>AA322-'Surv-rate CEA'!V320*'Unit cost and utilities'!$H$6-('Surv-rate CEA'!U319-'Surv-rate CEA'!U320)*'Unit cost and utilities'!$G$14</f>
        <v>0.35433297247985274</v>
      </c>
      <c r="AD322" s="12">
        <f t="shared" si="126"/>
        <v>0.20702379774620602</v>
      </c>
      <c r="AE322" s="12">
        <f>'Surv-rate CEA'!Z320*'Unit cost and utilities'!$H$12+'Surv-rate CEA'!Y320*'Unit cost and utilities'!$H$12+('Surv-rate CEA'!X319-'Surv-rate CEA'!X320)*'Unit cost and utilities'!$G$14</f>
        <v>22.8205404645649</v>
      </c>
      <c r="AF322" s="12">
        <f t="shared" si="127"/>
        <v>13.333207238747226</v>
      </c>
      <c r="AG322" s="12">
        <f>AE322-'Surv-rate CEA'!Y320*'Unit cost and utilities'!$H$12-('Surv-rate CEA'!X319-'Surv-rate CEA'!X320)*'Unit cost and utilities'!$G$14</f>
        <v>9.1113599076105722E-2</v>
      </c>
      <c r="AH322" s="12">
        <f t="shared" si="128"/>
        <v>5.3234343885772979E-2</v>
      </c>
      <c r="AI322" s="12">
        <f>'Surv-rate CEA'!AC320*'Unit cost and utilities'!$H$5+'Surv-rate CEA'!AB320*'Unit cost and utilities'!$H$5+('Surv-rate CEA'!AA319-'Surv-rate CEA'!AA320)*'Unit cost and utilities'!$G$14</f>
        <v>38.306389514302865</v>
      </c>
      <c r="AJ322" s="12">
        <f t="shared" si="129"/>
        <v>22.381022515897357</v>
      </c>
      <c r="AK322" s="12">
        <f>AI322-'Surv-rate CEA'!AB320*'Unit cost and utilities'!$H$5-('Surv-rate CEA'!AA319-'Surv-rate CEA'!AA320)*'Unit cost and utilities'!$G$14</f>
        <v>0.15704488699820773</v>
      </c>
      <c r="AL322" s="12">
        <f t="shared" si="130"/>
        <v>9.1755584289693395E-2</v>
      </c>
      <c r="AM322" s="12">
        <f>'Surv-rate CEA'!AF320*'Unit cost and utilities'!$H$9+'Surv-rate CEA'!AE320*'Unit cost and utilities'!$H$9+('Surv-rate CEA'!AD319-'Surv-rate CEA'!AD320)*'Unit cost and utilities'!G329</f>
        <v>42.992809746879416</v>
      </c>
      <c r="AN322" s="12">
        <f t="shared" si="131"/>
        <v>25.119126473856905</v>
      </c>
      <c r="AO322" s="12">
        <f>AM322-'Surv-rate CEA'!AE320*'Unit cost and utilities'!$H$9-('Surv-rate CEA'!AD319-'Surv-rate CEA'!AD320)*'Unit cost and utilities'!G329</f>
        <v>0.26085174971934322</v>
      </c>
      <c r="AP322" s="12">
        <f t="shared" si="132"/>
        <v>0.15240613792641561</v>
      </c>
      <c r="AQ322" s="13">
        <f>'Surv-rate CEA'!AI320*'Unit cost and utilities'!$H$4+'Surv-rate CEA'!AH320*'Unit cost and utilities'!$H$4+('Surv-rate CEA'!AG319-'Surv-rate CEA'!AG320)*'Unit cost and utilities'!$G$14</f>
        <v>36.804443024617711</v>
      </c>
      <c r="AR322" s="12">
        <f t="shared" si="133"/>
        <v>21.503490108653256</v>
      </c>
      <c r="AS322" s="13">
        <f>AQ322-'Surv-rate CEA'!AH320*'Unit cost and utilities'!$H$4-('Surv-rate CEA'!AG319-'Surv-rate CEA'!AG320)*'Unit cost and utilities'!$G$14</f>
        <v>36.180516898843095</v>
      </c>
      <c r="AT322" s="12">
        <f t="shared" si="134"/>
        <v>21.138952890547532</v>
      </c>
      <c r="AU322" s="12">
        <f>'Surv-rate CEA'!AL320*'Unit cost and utilities'!$H$8+'Surv-rate CEA'!AK320*'Unit cost and utilities'!$H$8+('Surv-rate CEA'!AJ319-'Surv-rate CEA'!AJ320)*'Unit cost and utilities'!$G$14</f>
        <v>18.881716224322833</v>
      </c>
      <c r="AV322" s="12">
        <f t="shared" si="135"/>
        <v>11.031896279276491</v>
      </c>
      <c r="AW322" s="12">
        <f>AU322-'Surv-rate CEA'!AK320*'Unit cost and utilities'!$H$8-('Surv-rate CEA'!AJ319-'Surv-rate CEA'!AJ320)*'Unit cost and utilities'!$G$14</f>
        <v>0.41003944778977808</v>
      </c>
      <c r="AX322" s="12">
        <f t="shared" si="136"/>
        <v>0.23957105406560411</v>
      </c>
      <c r="AY322" s="12">
        <f>'Surv-rate CEA'!AO320*'Unit cost and utilities'!$H$5+'Surv-rate CEA'!AN320*'Unit cost and utilities'!$H$5+('Surv-rate CEA'!AM319-'Surv-rate CEA'!AM320)*'Unit cost and utilities'!$G$14</f>
        <v>38.306389514302865</v>
      </c>
      <c r="AZ322" s="12">
        <f t="shared" si="137"/>
        <v>22.381022515897357</v>
      </c>
      <c r="BA322" s="12">
        <f>AY322-'Surv-rate CEA'!AN320*'Unit cost and utilities'!$H$5-('Surv-rate CEA'!AM319-'Surv-rate CEA'!AM320)*'Unit cost and utilities'!$G$14</f>
        <v>0.15704488699820773</v>
      </c>
      <c r="BB322" s="12">
        <f t="shared" si="138"/>
        <v>9.1755584289693395E-2</v>
      </c>
    </row>
    <row r="323" spans="1:54">
      <c r="A323" s="12">
        <v>318</v>
      </c>
      <c r="B323" s="12">
        <f t="shared" si="139"/>
        <v>18.238356164383561</v>
      </c>
      <c r="C323" s="12">
        <f>'Surv-rate CEA'!D321*'Unit cost and utilities'!$H$7+'Surv-rate CEA'!E321*'Unit cost and utilities'!$H$7+'Unit cost and utilities'!$G$14*('Surv-rate CEA'!C320-'Surv-rate CEA'!C321)</f>
        <v>25.835220969312822</v>
      </c>
      <c r="D323" s="12">
        <f t="shared" si="113"/>
        <v>15.068926136338547</v>
      </c>
      <c r="E323" s="12">
        <f>C323-'Surv-rate CEA'!E321*'Unit cost and utilities'!$H$7-'Unit cost and utilities'!$G$14*('Surv-rate CEA'!C320-'Surv-rate CEA'!C321)</f>
        <v>3.3667095723387552E-2</v>
      </c>
      <c r="F323" s="12">
        <f t="shared" si="114"/>
        <v>1.9637028817495752E-2</v>
      </c>
      <c r="G323" s="12">
        <f>'Surv-rate CEA'!G321*'Unit cost and utilities'!$H$4+'Surv-rate CEA'!H321*'Unit cost and utilities'!$H$4+('Surv-rate CEA'!F320-'Surv-rate CEA'!F321)*'Unit cost and utilities'!$G$14</f>
        <v>36.545127507030131</v>
      </c>
      <c r="H323" s="12">
        <f t="shared" si="115"/>
        <v>21.315700287627877</v>
      </c>
      <c r="I323" s="12">
        <f>G323-'Surv-rate CEA'!H321*'Unit cost and utilities'!$H$4-('Surv-rate CEA'!F320-'Surv-rate CEA'!F321)*'Unit cost and utilities'!$G$14</f>
        <v>2.2999311781860321E-2</v>
      </c>
      <c r="J323" s="12">
        <f t="shared" si="116"/>
        <v>1.3414823540280037E-2</v>
      </c>
      <c r="K323" s="12">
        <f>'Surv-rate CEA'!K321*'Unit cost and utilities'!$H$10+'Surv-rate CEA'!J321*'Unit cost and utilities'!$H$10+('Surv-rate CEA'!I320-'Surv-rate CEA'!I321)*'Unit cost and utilities'!$G$14</f>
        <v>22.667251019805676</v>
      </c>
      <c r="L323" s="12">
        <f t="shared" si="117"/>
        <v>13.221142243645444</v>
      </c>
      <c r="M323" s="12">
        <f>K323-'Surv-rate CEA'!J321*'Unit cost and utilities'!$H$10-('Surv-rate CEA'!I320-'Surv-rate CEA'!I321)*'Unit cost and utilities'!$G$14</f>
        <v>8.9661292414687122E-2</v>
      </c>
      <c r="N323" s="12">
        <f t="shared" si="118"/>
        <v>5.22968003366572E-2</v>
      </c>
      <c r="O323" s="12">
        <f>'Surv-rate CEA'!N321*'Unit cost and utilities'!$H$3+'Surv-rate CEA'!M321*'Unit cost and utilities'!$H$3+('Surv-rate CEA'!L320-'Surv-rate CEA'!L321)*'Unit cost and utilities'!$G$14</f>
        <v>36.545127507030131</v>
      </c>
      <c r="P323" s="12">
        <f t="shared" si="119"/>
        <v>21.315700287627877</v>
      </c>
      <c r="Q323" s="12">
        <f>O323-'Surv-rate CEA'!M321*'Unit cost and utilities'!$H$3-('Surv-rate CEA'!L320-'Surv-rate CEA'!L321)*'Unit cost and utilities'!$G$14</f>
        <v>35.927230090158204</v>
      </c>
      <c r="R323" s="12">
        <f t="shared" si="120"/>
        <v>20.955298859448217</v>
      </c>
      <c r="S323" s="12">
        <f>'Surv-rate CEA'!Q321*'Unit cost and utilities'!$H$11+'Surv-rate CEA'!P321*'Unit cost and utilities'!$H$11+('Surv-rate CEA'!O320-'Surv-rate CEA'!O321)*'Unit cost and utilities'!$G$14</f>
        <v>22.667251019805676</v>
      </c>
      <c r="T323" s="12">
        <f t="shared" si="121"/>
        <v>13.221142243645444</v>
      </c>
      <c r="U323" s="12">
        <f>S323-'Surv-rate CEA'!P321*'Unit cost and utilities'!$H$11-('Surv-rate CEA'!O320-'Surv-rate CEA'!O321)*'Unit cost and utilities'!$G$14</f>
        <v>8.9661292414687122E-2</v>
      </c>
      <c r="V323" s="12">
        <f t="shared" si="122"/>
        <v>5.22968003366572E-2</v>
      </c>
      <c r="W323" s="12">
        <f>'Surv-rate CEA'!T321*'Unit cost and utilities'!$H$4+'Surv-rate CEA'!S321*'Unit cost and utilities'!$H$4+('Surv-rate CEA'!R320-'Surv-rate CEA'!R321)*'Unit cost and utilities'!$G$14</f>
        <v>36.545127507030131</v>
      </c>
      <c r="X323" s="12">
        <f t="shared" si="123"/>
        <v>21.315700287627877</v>
      </c>
      <c r="Y323" s="12">
        <f>W323-'Surv-rate CEA'!S321*'Unit cost and utilities'!$H$4-('Surv-rate CEA'!R320-'Surv-rate CEA'!R321)*'Unit cost and utilities'!$G$14</f>
        <v>35.927230090158204</v>
      </c>
      <c r="Z323" s="12">
        <f t="shared" si="124"/>
        <v>20.955298859448217</v>
      </c>
      <c r="AA323" s="12">
        <f>'Surv-rate CEA'!W321*'Unit cost and utilities'!$H$6+'Surv-rate CEA'!V321*'Unit cost and utilities'!$H$6+('Surv-rate CEA'!U320-'Surv-rate CEA'!U321)*'Unit cost and utilities'!$G$14</f>
        <v>24.441900389328588</v>
      </c>
      <c r="AB323" s="12">
        <f t="shared" si="125"/>
        <v>14.256243135524977</v>
      </c>
      <c r="AC323" s="12">
        <f>AA323-'Surv-rate CEA'!V321*'Unit cost and utilities'!$H$6-('Surv-rate CEA'!U320-'Surv-rate CEA'!U321)*'Unit cost and utilities'!$G$14</f>
        <v>0.34918290135721586</v>
      </c>
      <c r="AD323" s="12">
        <f t="shared" si="126"/>
        <v>0.20366813796074262</v>
      </c>
      <c r="AE323" s="12">
        <f>'Surv-rate CEA'!Z321*'Unit cost and utilities'!$H$12+'Surv-rate CEA'!Y321*'Unit cost and utilities'!$H$12+('Surv-rate CEA'!X320-'Surv-rate CEA'!X321)*'Unit cost and utilities'!$G$14</f>
        <v>22.667251019805676</v>
      </c>
      <c r="AF323" s="12">
        <f t="shared" si="127"/>
        <v>13.221142243645444</v>
      </c>
      <c r="AG323" s="12">
        <f>AE323-'Surv-rate CEA'!Y321*'Unit cost and utilities'!$H$12-('Surv-rate CEA'!X320-'Surv-rate CEA'!X321)*'Unit cost and utilities'!$G$14</f>
        <v>8.9661292414687122E-2</v>
      </c>
      <c r="AH323" s="12">
        <f t="shared" si="128"/>
        <v>5.22968003366572E-2</v>
      </c>
      <c r="AI323" s="12">
        <f>'Surv-rate CEA'!AC321*'Unit cost and utilities'!$H$5+'Surv-rate CEA'!AB321*'Unit cost and utilities'!$H$5+('Surv-rate CEA'!AA320-'Surv-rate CEA'!AA321)*'Unit cost and utilities'!$G$14</f>
        <v>38.038267539334072</v>
      </c>
      <c r="AJ323" s="12">
        <f t="shared" si="129"/>
        <v>22.18660504531212</v>
      </c>
      <c r="AK323" s="12">
        <f>AI323-'Surv-rate CEA'!AB321*'Unit cost and utilities'!$H$5-('Surv-rate CEA'!AA320-'Surv-rate CEA'!AA321)*'Unit cost and utilities'!$G$14</f>
        <v>0.15448063033378734</v>
      </c>
      <c r="AL323" s="12">
        <f t="shared" si="130"/>
        <v>9.0104017719062651E-2</v>
      </c>
      <c r="AM323" s="12">
        <f>'Surv-rate CEA'!AF321*'Unit cost and utilities'!$H$9+'Surv-rate CEA'!AE321*'Unit cost and utilities'!$H$9+('Surv-rate CEA'!AD320-'Surv-rate CEA'!AD321)*'Unit cost and utilities'!G330</f>
        <v>42.734029566024716</v>
      </c>
      <c r="AN323" s="12">
        <f t="shared" si="131"/>
        <v>24.925505216441827</v>
      </c>
      <c r="AO323" s="12">
        <f>AM323-'Surv-rate CEA'!AE321*'Unit cost and utilities'!$H$9-('Surv-rate CEA'!AD320-'Surv-rate CEA'!AD321)*'Unit cost and utilities'!G330</f>
        <v>0.25697582748973957</v>
      </c>
      <c r="AP323" s="12">
        <f t="shared" si="132"/>
        <v>0.14988645802050443</v>
      </c>
      <c r="AQ323" s="13">
        <f>'Surv-rate CEA'!AI321*'Unit cost and utilities'!$H$4+'Surv-rate CEA'!AH321*'Unit cost and utilities'!$H$4+('Surv-rate CEA'!AG320-'Surv-rate CEA'!AG321)*'Unit cost and utilities'!$G$14</f>
        <v>36.545127507030131</v>
      </c>
      <c r="AR323" s="12">
        <f t="shared" si="133"/>
        <v>21.315700287627877</v>
      </c>
      <c r="AS323" s="13">
        <f>AQ323-'Surv-rate CEA'!AH321*'Unit cost and utilities'!$H$4-('Surv-rate CEA'!AG320-'Surv-rate CEA'!AG321)*'Unit cost and utilities'!$G$14</f>
        <v>35.927230090158204</v>
      </c>
      <c r="AT323" s="12">
        <f t="shared" si="134"/>
        <v>20.955298859448217</v>
      </c>
      <c r="AU323" s="12">
        <f>'Surv-rate CEA'!AL321*'Unit cost and utilities'!$H$8+'Surv-rate CEA'!AK321*'Unit cost and utilities'!$H$8+('Surv-rate CEA'!AJ320-'Surv-rate CEA'!AJ321)*'Unit cost and utilities'!$G$14</f>
        <v>18.751747468491573</v>
      </c>
      <c r="AV323" s="12">
        <f t="shared" si="135"/>
        <v>10.937343940878581</v>
      </c>
      <c r="AW323" s="12">
        <f>AU323-'Surv-rate CEA'!AK321*'Unit cost and utilities'!$H$8-('Surv-rate CEA'!AJ320-'Surv-rate CEA'!AJ321)*'Unit cost and utilities'!$G$14</f>
        <v>0.40414374346866366</v>
      </c>
      <c r="AX323" s="12">
        <f t="shared" si="136"/>
        <v>0.23572518408208651</v>
      </c>
      <c r="AY323" s="12">
        <f>'Surv-rate CEA'!AO321*'Unit cost and utilities'!$H$5+'Surv-rate CEA'!AN321*'Unit cost and utilities'!$H$5+('Surv-rate CEA'!AM320-'Surv-rate CEA'!AM321)*'Unit cost and utilities'!$G$14</f>
        <v>38.038267539334072</v>
      </c>
      <c r="AZ323" s="12">
        <f t="shared" si="137"/>
        <v>22.18660504531212</v>
      </c>
      <c r="BA323" s="12">
        <f>AY323-'Surv-rate CEA'!AN321*'Unit cost and utilities'!$H$5-('Surv-rate CEA'!AM320-'Surv-rate CEA'!AM321)*'Unit cost and utilities'!$G$14</f>
        <v>0.15448063033378734</v>
      </c>
      <c r="BB323" s="12">
        <f t="shared" si="138"/>
        <v>9.0104017719062651E-2</v>
      </c>
    </row>
    <row r="324" spans="1:54">
      <c r="A324" s="12">
        <v>319</v>
      </c>
      <c r="B324" s="12">
        <f t="shared" si="139"/>
        <v>18.295890410958904</v>
      </c>
      <c r="C324" s="12">
        <f>'Surv-rate CEA'!D322*'Unit cost and utilities'!$H$7+'Surv-rate CEA'!E322*'Unit cost and utilities'!$H$7+'Unit cost and utilities'!$G$14*('Surv-rate CEA'!C321-'Surv-rate CEA'!C322)</f>
        <v>25.665091629369567</v>
      </c>
      <c r="D324" s="12">
        <f t="shared" si="113"/>
        <v>14.944258208192046</v>
      </c>
      <c r="E324" s="12">
        <f>C324-'Surv-rate CEA'!E322*'Unit cost and utilities'!$H$7-'Unit cost and utilities'!$G$14*('Surv-rate CEA'!C321-'Surv-rate CEA'!C322)</f>
        <v>3.309917782003402E-2</v>
      </c>
      <c r="F324" s="12">
        <f t="shared" si="114"/>
        <v>1.92729746289085E-2</v>
      </c>
      <c r="G324" s="12">
        <f>'Surv-rate CEA'!G322*'Unit cost and utilities'!$H$4+'Surv-rate CEA'!H322*'Unit cost and utilities'!$H$4+('Surv-rate CEA'!F321-'Surv-rate CEA'!F322)*'Unit cost and utilities'!$G$14</f>
        <v>36.28823944318524</v>
      </c>
      <c r="H324" s="12">
        <f t="shared" si="115"/>
        <v>21.129900021049735</v>
      </c>
      <c r="I324" s="12">
        <f>G324-'Surv-rate CEA'!H322*'Unit cost and utilities'!$H$4-('Surv-rate CEA'!F321-'Surv-rate CEA'!F322)*'Unit cost and utilities'!$G$14</f>
        <v>2.2582446128990075E-2</v>
      </c>
      <c r="J324" s="12">
        <f t="shared" si="116"/>
        <v>1.3149296748974996E-2</v>
      </c>
      <c r="K324" s="12">
        <f>'Surv-rate CEA'!K322*'Unit cost and utilities'!$H$10+'Surv-rate CEA'!J322*'Unit cost and utilities'!$H$10+('Surv-rate CEA'!I321-'Surv-rate CEA'!I322)*'Unit cost and utilities'!$G$14</f>
        <v>22.515343017324408</v>
      </c>
      <c r="L324" s="12">
        <f t="shared" si="117"/>
        <v>13.110223978778558</v>
      </c>
      <c r="M324" s="12">
        <f>K324-'Surv-rate CEA'!J322*'Unit cost and utilities'!$H$10-('Surv-rate CEA'!I321-'Surv-rate CEA'!I322)*'Unit cost and utilities'!$G$14</f>
        <v>8.8235159057658108E-2</v>
      </c>
      <c r="N324" s="12">
        <f t="shared" si="118"/>
        <v>5.1377529410010066E-2</v>
      </c>
      <c r="O324" s="12">
        <f>'Surv-rate CEA'!N322*'Unit cost and utilities'!$H$3+'Surv-rate CEA'!M322*'Unit cost and utilities'!$H$3+('Surv-rate CEA'!L321-'Surv-rate CEA'!L322)*'Unit cost and utilities'!$G$14</f>
        <v>36.28823944318524</v>
      </c>
      <c r="P324" s="12">
        <f t="shared" si="119"/>
        <v>21.129900021049735</v>
      </c>
      <c r="Q324" s="12">
        <f>O324-'Surv-rate CEA'!M322*'Unit cost and utilities'!$H$3-('Surv-rate CEA'!L321-'Surv-rate CEA'!L322)*'Unit cost and utilities'!$G$14</f>
        <v>35.67629618201763</v>
      </c>
      <c r="R324" s="12">
        <f t="shared" si="120"/>
        <v>20.773577969458586</v>
      </c>
      <c r="S324" s="12">
        <f>'Surv-rate CEA'!Q322*'Unit cost and utilities'!$H$11+'Surv-rate CEA'!P322*'Unit cost and utilities'!$H$11+('Surv-rate CEA'!O321-'Surv-rate CEA'!O322)*'Unit cost and utilities'!$G$14</f>
        <v>22.515343017324408</v>
      </c>
      <c r="T324" s="12">
        <f t="shared" si="121"/>
        <v>13.110223978778558</v>
      </c>
      <c r="U324" s="12">
        <f>S324-'Surv-rate CEA'!P322*'Unit cost and utilities'!$H$11-('Surv-rate CEA'!O321-'Surv-rate CEA'!O322)*'Unit cost and utilities'!$G$14</f>
        <v>8.8235159057658108E-2</v>
      </c>
      <c r="V324" s="12">
        <f t="shared" si="122"/>
        <v>5.1377529410010066E-2</v>
      </c>
      <c r="W324" s="12">
        <f>'Surv-rate CEA'!T322*'Unit cost and utilities'!$H$4+'Surv-rate CEA'!S322*'Unit cost and utilities'!$H$4+('Surv-rate CEA'!R321-'Surv-rate CEA'!R322)*'Unit cost and utilities'!$G$14</f>
        <v>36.28823944318524</v>
      </c>
      <c r="X324" s="12">
        <f t="shared" si="123"/>
        <v>21.129900021049735</v>
      </c>
      <c r="Y324" s="12">
        <f>W324-'Surv-rate CEA'!S322*'Unit cost and utilities'!$H$4-('Surv-rate CEA'!R321-'Surv-rate CEA'!R322)*'Unit cost and utilities'!$G$14</f>
        <v>35.67629618201763</v>
      </c>
      <c r="Z324" s="12">
        <f t="shared" si="124"/>
        <v>20.773577969458586</v>
      </c>
      <c r="AA324" s="12">
        <f>'Surv-rate CEA'!W322*'Unit cost and utilities'!$H$6+'Surv-rate CEA'!V322*'Unit cost and utilities'!$H$6+('Surv-rate CEA'!U321-'Surv-rate CEA'!U322)*'Unit cost and utilities'!$G$14</f>
        <v>24.279734180092802</v>
      </c>
      <c r="AB324" s="12">
        <f t="shared" si="125"/>
        <v>14.137592885051612</v>
      </c>
      <c r="AC324" s="12">
        <f>AA324-'Surv-rate CEA'!V322*'Unit cost and utilities'!$H$6-('Surv-rate CEA'!U321-'Surv-rate CEA'!U322)*'Unit cost and utilities'!$G$14</f>
        <v>0.34411813092761812</v>
      </c>
      <c r="AD324" s="12">
        <f t="shared" si="126"/>
        <v>0.20037295315236262</v>
      </c>
      <c r="AE324" s="12">
        <f>'Surv-rate CEA'!Z322*'Unit cost and utilities'!$H$12+'Surv-rate CEA'!Y322*'Unit cost and utilities'!$H$12+('Surv-rate CEA'!X321-'Surv-rate CEA'!X322)*'Unit cost and utilities'!$G$14</f>
        <v>22.515343017324408</v>
      </c>
      <c r="AF324" s="12">
        <f t="shared" si="127"/>
        <v>13.110223978778558</v>
      </c>
      <c r="AG324" s="12">
        <f>AE324-'Surv-rate CEA'!Y322*'Unit cost and utilities'!$H$12-('Surv-rate CEA'!X321-'Surv-rate CEA'!X322)*'Unit cost and utilities'!$G$14</f>
        <v>8.8235159057658108E-2</v>
      </c>
      <c r="AH324" s="12">
        <f t="shared" si="128"/>
        <v>5.1377529410010066E-2</v>
      </c>
      <c r="AI324" s="12">
        <f>'Surv-rate CEA'!AC322*'Unit cost and utilities'!$H$5+'Surv-rate CEA'!AB322*'Unit cost and utilities'!$H$5+('Surv-rate CEA'!AA321-'Surv-rate CEA'!AA322)*'Unit cost and utilities'!$G$14</f>
        <v>37.772641766376346</v>
      </c>
      <c r="AJ324" s="12">
        <f t="shared" si="129"/>
        <v>21.994237149588283</v>
      </c>
      <c r="AK324" s="12">
        <f>AI324-'Surv-rate CEA'!AB322*'Unit cost and utilities'!$H$5-('Surv-rate CEA'!AA321-'Surv-rate CEA'!AA322)*'Unit cost and utilities'!$G$14</f>
        <v>0.15196361715357387</v>
      </c>
      <c r="AL324" s="12">
        <f t="shared" si="130"/>
        <v>8.8485307817684739E-2</v>
      </c>
      <c r="AM324" s="12">
        <f>'Surv-rate CEA'!AF322*'Unit cost and utilities'!$H$9+'Surv-rate CEA'!AE322*'Unit cost and utilities'!$H$9+('Surv-rate CEA'!AD321-'Surv-rate CEA'!AD322)*'Unit cost and utilities'!G331</f>
        <v>42.477371954534817</v>
      </c>
      <c r="AN324" s="12">
        <f t="shared" si="131"/>
        <v>24.73370536373092</v>
      </c>
      <c r="AO324" s="12">
        <f>AM324-'Surv-rate CEA'!AE322*'Unit cost and utilities'!$H$9-('Surv-rate CEA'!AD321-'Surv-rate CEA'!AD322)*'Unit cost and utilities'!G331</f>
        <v>0.25316541025362937</v>
      </c>
      <c r="AP324" s="12">
        <f t="shared" si="132"/>
        <v>0.14741304316574699</v>
      </c>
      <c r="AQ324" s="13">
        <f>'Surv-rate CEA'!AI322*'Unit cost and utilities'!$H$4+'Surv-rate CEA'!AH322*'Unit cost and utilities'!$H$4+('Surv-rate CEA'!AG321-'Surv-rate CEA'!AG322)*'Unit cost and utilities'!$G$14</f>
        <v>36.28823944318524</v>
      </c>
      <c r="AR324" s="12">
        <f t="shared" si="133"/>
        <v>21.129900021049735</v>
      </c>
      <c r="AS324" s="13">
        <f>AQ324-'Surv-rate CEA'!AH322*'Unit cost and utilities'!$H$4-('Surv-rate CEA'!AG321-'Surv-rate CEA'!AG322)*'Unit cost and utilities'!$G$14</f>
        <v>35.67629618201763</v>
      </c>
      <c r="AT324" s="12">
        <f t="shared" si="134"/>
        <v>20.773577969458586</v>
      </c>
      <c r="AU324" s="12">
        <f>'Surv-rate CEA'!AL322*'Unit cost and utilities'!$H$8+'Surv-rate CEA'!AK322*'Unit cost and utilities'!$H$8+('Surv-rate CEA'!AJ321-'Surv-rate CEA'!AJ322)*'Unit cost and utilities'!$G$14</f>
        <v>18.622974015626852</v>
      </c>
      <c r="AV324" s="12">
        <f t="shared" si="135"/>
        <v>10.843777077168186</v>
      </c>
      <c r="AW324" s="12">
        <f>AU324-'Surv-rate CEA'!AK322*'Unit cost and utilities'!$H$8-('Surv-rate CEA'!AJ321-'Surv-rate CEA'!AJ322)*'Unit cost and utilities'!$G$14</f>
        <v>0.3983447300161671</v>
      </c>
      <c r="AX324" s="12">
        <f t="shared" si="136"/>
        <v>0.23194799329771096</v>
      </c>
      <c r="AY324" s="12">
        <f>'Surv-rate CEA'!AO322*'Unit cost and utilities'!$H$5+'Surv-rate CEA'!AN322*'Unit cost and utilities'!$H$5+('Surv-rate CEA'!AM321-'Surv-rate CEA'!AM322)*'Unit cost and utilities'!$G$14</f>
        <v>37.772641766376346</v>
      </c>
      <c r="AZ324" s="12">
        <f t="shared" si="137"/>
        <v>21.994237149588283</v>
      </c>
      <c r="BA324" s="12">
        <f>AY324-'Surv-rate CEA'!AN322*'Unit cost and utilities'!$H$5-('Surv-rate CEA'!AM321-'Surv-rate CEA'!AM322)*'Unit cost and utilities'!$G$14</f>
        <v>0.15196361715357387</v>
      </c>
      <c r="BB324" s="12">
        <f t="shared" si="138"/>
        <v>8.8485307817684739E-2</v>
      </c>
    </row>
    <row r="325" spans="1:54">
      <c r="A325" s="12">
        <v>320</v>
      </c>
      <c r="B325" s="12">
        <f t="shared" si="139"/>
        <v>18.353424657534248</v>
      </c>
      <c r="C325" s="12">
        <f>'Surv-rate CEA'!D323*'Unit cost and utilities'!$H$7+'Surv-rate CEA'!E323*'Unit cost and utilities'!$H$7+'Unit cost and utilities'!$G$14*('Surv-rate CEA'!C322-'Surv-rate CEA'!C323)</f>
        <v>25.496469607803586</v>
      </c>
      <c r="D325" s="12">
        <f t="shared" si="113"/>
        <v>14.820846632270753</v>
      </c>
      <c r="E325" s="12">
        <f>C325-'Surv-rate CEA'!E323*'Unit cost and utilities'!$H$7-'Unit cost and utilities'!$G$14*('Surv-rate CEA'!C322-'Surv-rate CEA'!C323)</f>
        <v>3.2542037276292679E-2</v>
      </c>
      <c r="F325" s="12">
        <f t="shared" si="114"/>
        <v>1.8916365716214929E-2</v>
      </c>
      <c r="G325" s="12">
        <f>'Surv-rate CEA'!G323*'Unit cost and utilities'!$H$4+'Surv-rate CEA'!H323*'Unit cost and utilities'!$H$4+('Surv-rate CEA'!F322-'Surv-rate CEA'!F323)*'Unit cost and utilities'!$G$14</f>
        <v>36.033750184564653</v>
      </c>
      <c r="H325" s="12">
        <f t="shared" si="115"/>
        <v>20.946064034980601</v>
      </c>
      <c r="I325" s="12">
        <f>G325-'Surv-rate CEA'!H323*'Unit cost and utilities'!$H$4-('Surv-rate CEA'!F322-'Surv-rate CEA'!F323)*'Unit cost and utilities'!$G$14</f>
        <v>2.2174030263922173E-2</v>
      </c>
      <c r="J325" s="12">
        <f t="shared" si="116"/>
        <v>1.2889545369070863E-2</v>
      </c>
      <c r="K325" s="12">
        <f>'Surv-rate CEA'!K323*'Unit cost and utilities'!$H$10+'Surv-rate CEA'!J323*'Unit cost and utilities'!$H$10+('Surv-rate CEA'!I322-'Surv-rate CEA'!I323)*'Unit cost and utilities'!$G$14</f>
        <v>22.364800651881353</v>
      </c>
      <c r="L325" s="12">
        <f t="shared" si="117"/>
        <v>13.0004383164245</v>
      </c>
      <c r="M325" s="12">
        <f>K325-'Surv-rate CEA'!J323*'Unit cost and utilities'!$H$10-('Surv-rate CEA'!I322-'Surv-rate CEA'!I323)*'Unit cost and utilities'!$G$14</f>
        <v>8.683467090765018E-2</v>
      </c>
      <c r="N325" s="12">
        <f t="shared" si="118"/>
        <v>5.0476138841280653E-2</v>
      </c>
      <c r="O325" s="12">
        <f>'Surv-rate CEA'!N323*'Unit cost and utilities'!$H$3+'Surv-rate CEA'!M323*'Unit cost and utilities'!$H$3+('Surv-rate CEA'!L322-'Surv-rate CEA'!L323)*'Unit cost and utilities'!$G$14</f>
        <v>36.033750184564653</v>
      </c>
      <c r="P325" s="12">
        <f t="shared" si="119"/>
        <v>20.946064034980601</v>
      </c>
      <c r="Q325" s="12">
        <f>O325-'Surv-rate CEA'!M323*'Unit cost and utilities'!$H$3-('Surv-rate CEA'!L322-'Surv-rate CEA'!L323)*'Unit cost and utilities'!$G$14</f>
        <v>35.427687661826553</v>
      </c>
      <c r="R325" s="12">
        <f t="shared" si="120"/>
        <v>20.593765860478854</v>
      </c>
      <c r="S325" s="12">
        <f>'Surv-rate CEA'!Q323*'Unit cost and utilities'!$H$11+'Surv-rate CEA'!P323*'Unit cost and utilities'!$H$11+('Surv-rate CEA'!O322-'Surv-rate CEA'!O323)*'Unit cost and utilities'!$G$14</f>
        <v>22.364800651881353</v>
      </c>
      <c r="T325" s="12">
        <f t="shared" si="121"/>
        <v>13.0004383164245</v>
      </c>
      <c r="U325" s="12">
        <f>S325-'Surv-rate CEA'!P323*'Unit cost and utilities'!$H$11-('Surv-rate CEA'!O322-'Surv-rate CEA'!O323)*'Unit cost and utilities'!$G$14</f>
        <v>8.683467090765018E-2</v>
      </c>
      <c r="V325" s="12">
        <f t="shared" si="122"/>
        <v>5.0476138841280653E-2</v>
      </c>
      <c r="W325" s="12">
        <f>'Surv-rate CEA'!T323*'Unit cost and utilities'!$H$4+'Surv-rate CEA'!S323*'Unit cost and utilities'!$H$4+('Surv-rate CEA'!R322-'Surv-rate CEA'!R323)*'Unit cost and utilities'!$G$14</f>
        <v>36.033750184564653</v>
      </c>
      <c r="X325" s="12">
        <f t="shared" si="123"/>
        <v>20.946064034980601</v>
      </c>
      <c r="Y325" s="12">
        <f>W325-'Surv-rate CEA'!S323*'Unit cost and utilities'!$H$4-('Surv-rate CEA'!R322-'Surv-rate CEA'!R323)*'Unit cost and utilities'!$G$14</f>
        <v>35.427687661826553</v>
      </c>
      <c r="Z325" s="12">
        <f t="shared" si="124"/>
        <v>20.593765860478854</v>
      </c>
      <c r="AA325" s="12">
        <f>'Surv-rate CEA'!W323*'Unit cost and utilities'!$H$6+'Surv-rate CEA'!V323*'Unit cost and utilities'!$H$6+('Surv-rate CEA'!U322-'Surv-rate CEA'!U323)*'Unit cost and utilities'!$G$14</f>
        <v>24.119013724656277</v>
      </c>
      <c r="AB325" s="12">
        <f t="shared" si="125"/>
        <v>14.02014509590601</v>
      </c>
      <c r="AC325" s="12">
        <f>AA325-'Surv-rate CEA'!V323*'Unit cost and utilities'!$H$6-('Surv-rate CEA'!U322-'Surv-rate CEA'!U323)*'Unit cost and utilities'!$G$14</f>
        <v>0.33913706855375925</v>
      </c>
      <c r="AD325" s="12">
        <f t="shared" si="126"/>
        <v>0.19713703731024715</v>
      </c>
      <c r="AE325" s="12">
        <f>'Surv-rate CEA'!Z323*'Unit cost and utilities'!$H$12+'Surv-rate CEA'!Y323*'Unit cost and utilities'!$H$12+('Surv-rate CEA'!X322-'Surv-rate CEA'!X323)*'Unit cost and utilities'!$G$14</f>
        <v>22.364800651881353</v>
      </c>
      <c r="AF325" s="12">
        <f t="shared" si="127"/>
        <v>13.0004383164245</v>
      </c>
      <c r="AG325" s="12">
        <f>AE325-'Surv-rate CEA'!Y323*'Unit cost and utilities'!$H$12-('Surv-rate CEA'!X322-'Surv-rate CEA'!X323)*'Unit cost and utilities'!$G$14</f>
        <v>8.683467090765018E-2</v>
      </c>
      <c r="AH325" s="12">
        <f t="shared" si="128"/>
        <v>5.0476138841280653E-2</v>
      </c>
      <c r="AI325" s="12">
        <f>'Surv-rate CEA'!AC323*'Unit cost and utilities'!$H$5+'Surv-rate CEA'!AB323*'Unit cost and utilities'!$H$5+('Surv-rate CEA'!AA322-'Surv-rate CEA'!AA323)*'Unit cost and utilities'!$G$14</f>
        <v>37.509482872345899</v>
      </c>
      <c r="AJ325" s="12">
        <f t="shared" si="129"/>
        <v>21.803892909811978</v>
      </c>
      <c r="AK325" s="12">
        <f>AI325-'Surv-rate CEA'!AB323*'Unit cost and utilities'!$H$5-('Surv-rate CEA'!AA322-'Surv-rate CEA'!AA323)*'Unit cost and utilities'!$G$14</f>
        <v>0.14949287469283501</v>
      </c>
      <c r="AL325" s="12">
        <f t="shared" si="130"/>
        <v>8.6898735492448559E-2</v>
      </c>
      <c r="AM325" s="12">
        <f>'Surv-rate CEA'!AF323*'Unit cost and utilities'!$H$9+'Surv-rate CEA'!AE323*'Unit cost and utilities'!$H$9+('Surv-rate CEA'!AD322-'Surv-rate CEA'!AD323)*'Unit cost and utilities'!G332</f>
        <v>42.222814560934317</v>
      </c>
      <c r="AN325" s="12">
        <f t="shared" si="131"/>
        <v>24.543706192126574</v>
      </c>
      <c r="AO325" s="12">
        <f>AM325-'Surv-rate CEA'!AE323*'Unit cost and utilities'!$H$9-('Surv-rate CEA'!AD322-'Surv-rate CEA'!AD323)*'Unit cost and utilities'!G332</f>
        <v>0.24941925210083582</v>
      </c>
      <c r="AP325" s="12">
        <f t="shared" si="132"/>
        <v>0.14498495436367237</v>
      </c>
      <c r="AQ325" s="13">
        <f>'Surv-rate CEA'!AI323*'Unit cost and utilities'!$H$4+'Surv-rate CEA'!AH323*'Unit cost and utilities'!$H$4+('Surv-rate CEA'!AG322-'Surv-rate CEA'!AG323)*'Unit cost and utilities'!$G$14</f>
        <v>36.033750184564653</v>
      </c>
      <c r="AR325" s="12">
        <f t="shared" si="133"/>
        <v>20.946064034980601</v>
      </c>
      <c r="AS325" s="13">
        <f>AQ325-'Surv-rate CEA'!AH323*'Unit cost and utilities'!$H$4-('Surv-rate CEA'!AG322-'Surv-rate CEA'!AG323)*'Unit cost and utilities'!$G$14</f>
        <v>35.427687661826553</v>
      </c>
      <c r="AT325" s="12">
        <f t="shared" si="134"/>
        <v>20.593765860478854</v>
      </c>
      <c r="AU325" s="12">
        <f>'Surv-rate CEA'!AL323*'Unit cost and utilities'!$H$8+'Surv-rate CEA'!AK323*'Unit cost and utilities'!$H$8+('Surv-rate CEA'!AJ322-'Surv-rate CEA'!AJ323)*'Unit cost and utilities'!$G$14</f>
        <v>18.495381950883637</v>
      </c>
      <c r="AV325" s="12">
        <f t="shared" si="135"/>
        <v>10.751183340905254</v>
      </c>
      <c r="AW325" s="12">
        <f>AU325-'Surv-rate CEA'!AK323*'Unit cost and utilities'!$H$8-('Surv-rate CEA'!AJ322-'Surv-rate CEA'!AJ323)*'Unit cost and utilities'!$G$14</f>
        <v>0.39264061843785003</v>
      </c>
      <c r="AX325" s="12">
        <f t="shared" si="136"/>
        <v>0.22823812382582723</v>
      </c>
      <c r="AY325" s="12">
        <f>'Surv-rate CEA'!AO323*'Unit cost and utilities'!$H$5+'Surv-rate CEA'!AN323*'Unit cost and utilities'!$H$5+('Surv-rate CEA'!AM322-'Surv-rate CEA'!AM323)*'Unit cost and utilities'!$G$14</f>
        <v>37.509482872345899</v>
      </c>
      <c r="AZ325" s="12">
        <f t="shared" si="137"/>
        <v>21.803892909811978</v>
      </c>
      <c r="BA325" s="12">
        <f>AY325-'Surv-rate CEA'!AN323*'Unit cost and utilities'!$H$5-('Surv-rate CEA'!AM322-'Surv-rate CEA'!AM323)*'Unit cost and utilities'!$G$14</f>
        <v>0.14949287469283501</v>
      </c>
      <c r="BB325" s="12">
        <f t="shared" si="138"/>
        <v>8.6898735492448559E-2</v>
      </c>
    </row>
    <row r="326" spans="1:54">
      <c r="A326" s="12">
        <v>321</v>
      </c>
      <c r="B326" s="12">
        <f t="shared" si="139"/>
        <v>18.410958904109588</v>
      </c>
      <c r="C326" s="12">
        <f>'Surv-rate CEA'!D324*'Unit cost and utilities'!$H$7+'Surv-rate CEA'!E324*'Unit cost and utilities'!$H$7+'Unit cost and utilities'!$G$14*('Surv-rate CEA'!C323-'Surv-rate CEA'!C324)</f>
        <v>25.329337916000259</v>
      </c>
      <c r="D326" s="12">
        <f t="shared" ref="D326:D354" si="140">C326/(1+DISC)^($B326)</f>
        <v>14.69867615158895</v>
      </c>
      <c r="E326" s="12">
        <f>C326-'Surv-rate CEA'!E324*'Unit cost and utilities'!$H$7-'Unit cost and utilities'!$G$14*('Surv-rate CEA'!C323-'Surv-rate CEA'!C324)</f>
        <v>3.1995446114177817E-2</v>
      </c>
      <c r="F326" s="12">
        <f t="shared" ref="F326:F354" si="141">E326/(1+DISC)^($B326)</f>
        <v>1.8567034887273442E-2</v>
      </c>
      <c r="G326" s="12">
        <f>'Surv-rate CEA'!G324*'Unit cost and utilities'!$H$4+'Surv-rate CEA'!H324*'Unit cost and utilities'!$H$4+('Surv-rate CEA'!F323-'Surv-rate CEA'!F324)*'Unit cost and utilities'!$G$14</f>
        <v>35.781631493149561</v>
      </c>
      <c r="H326" s="12">
        <f t="shared" ref="H326:H354" si="142">G326/(1+DISC)^($B326)</f>
        <v>20.764167434517486</v>
      </c>
      <c r="I326" s="12">
        <f>G326-'Surv-rate CEA'!H324*'Unit cost and utilities'!$H$4-('Surv-rate CEA'!F323-'Surv-rate CEA'!F324)*'Unit cost and utilities'!$G$14</f>
        <v>2.1773874257735581E-2</v>
      </c>
      <c r="J326" s="12">
        <f t="shared" ref="J326:J354" si="143">I326/(1+DISC)^($B326)</f>
        <v>1.2635431977781952E-2</v>
      </c>
      <c r="K326" s="12">
        <f>'Surv-rate CEA'!K324*'Unit cost and utilities'!$H$10+'Surv-rate CEA'!J324*'Unit cost and utilities'!$H$10+('Surv-rate CEA'!I323-'Surv-rate CEA'!I324)*'Unit cost and utilities'!$G$14</f>
        <v>22.215608338898953</v>
      </c>
      <c r="L326" s="12">
        <f t="shared" ref="L326:L354" si="144">K326/(1+DISC)^($B326)</f>
        <v>12.891771335157676</v>
      </c>
      <c r="M326" s="12">
        <f>K326-'Surv-rate CEA'!J324*'Unit cost and utilities'!$H$10-('Surv-rate CEA'!I323-'Surv-rate CEA'!I324)*'Unit cost and utilities'!$G$14</f>
        <v>8.5459311692236195E-2</v>
      </c>
      <c r="N326" s="12">
        <f t="shared" ref="N326:N354" si="145">M326/(1+DISC)^($B326)</f>
        <v>4.9592245595507255E-2</v>
      </c>
      <c r="O326" s="12">
        <f>'Surv-rate CEA'!N324*'Unit cost and utilities'!$H$3+'Surv-rate CEA'!M324*'Unit cost and utilities'!$H$3+('Surv-rate CEA'!L323-'Surv-rate CEA'!L324)*'Unit cost and utilities'!$G$14</f>
        <v>35.781631493149561</v>
      </c>
      <c r="P326" s="12">
        <f t="shared" ref="P326:P354" si="146">O326/(1+DISC)^($B326)</f>
        <v>20.764167434517486</v>
      </c>
      <c r="Q326" s="12">
        <f>O326-'Surv-rate CEA'!M324*'Unit cost and utilities'!$H$3-('Surv-rate CEA'!L323-'Surv-rate CEA'!L324)*'Unit cost and utilities'!$G$14</f>
        <v>35.181377406774253</v>
      </c>
      <c r="R326" s="12">
        <f t="shared" ref="R326:R354" si="147">Q326/(1+DISC)^($B326)</f>
        <v>20.415838534111241</v>
      </c>
      <c r="S326" s="12">
        <f>'Surv-rate CEA'!Q324*'Unit cost and utilities'!$H$11+'Surv-rate CEA'!P324*'Unit cost and utilities'!$H$11+('Surv-rate CEA'!O323-'Surv-rate CEA'!O324)*'Unit cost and utilities'!$G$14</f>
        <v>22.215608338898953</v>
      </c>
      <c r="T326" s="12">
        <f t="shared" ref="T326:T354" si="148">S326/(1+DISC)^($B326)</f>
        <v>12.891771335157676</v>
      </c>
      <c r="U326" s="12">
        <f>S326-'Surv-rate CEA'!P324*'Unit cost and utilities'!$H$11-('Surv-rate CEA'!O323-'Surv-rate CEA'!O324)*'Unit cost and utilities'!$G$14</f>
        <v>8.5459311692236195E-2</v>
      </c>
      <c r="V326" s="12">
        <f t="shared" ref="V326:V354" si="149">U326/(1+DISC)^($B326)</f>
        <v>4.9592245595507255E-2</v>
      </c>
      <c r="W326" s="12">
        <f>'Surv-rate CEA'!T324*'Unit cost and utilities'!$H$4+'Surv-rate CEA'!S324*'Unit cost and utilities'!$H$4+('Surv-rate CEA'!R323-'Surv-rate CEA'!R324)*'Unit cost and utilities'!$G$14</f>
        <v>35.781631493149561</v>
      </c>
      <c r="X326" s="12">
        <f t="shared" ref="X326:X354" si="150">W326/(1+DISC)^($B326)</f>
        <v>20.764167434517486</v>
      </c>
      <c r="Y326" s="12">
        <f>W326-'Surv-rate CEA'!S324*'Unit cost and utilities'!$H$4-('Surv-rate CEA'!R323-'Surv-rate CEA'!R324)*'Unit cost and utilities'!$G$14</f>
        <v>35.181377406774253</v>
      </c>
      <c r="Z326" s="12">
        <f t="shared" ref="Z326:Z354" si="151">Y326/(1+DISC)^($B326)</f>
        <v>20.415838534111241</v>
      </c>
      <c r="AA326" s="12">
        <f>'Surv-rate CEA'!W324*'Unit cost and utilities'!$H$6+'Surv-rate CEA'!V324*'Unit cost and utilities'!$H$6+('Surv-rate CEA'!U323-'Surv-rate CEA'!U324)*'Unit cost and utilities'!$G$14</f>
        <v>23.959722641251677</v>
      </c>
      <c r="AB326" s="12">
        <f t="shared" ref="AB326:AB354" si="152">AA326/(1+DISC)^($B326)</f>
        <v>13.903885089834347</v>
      </c>
      <c r="AC326" s="12">
        <f>AA326-'Surv-rate CEA'!V324*'Unit cost and utilities'!$H$6-('Surv-rate CEA'!U323-'Surv-rate CEA'!U324)*'Unit cost and utilities'!$G$14</f>
        <v>0.33423815479845342</v>
      </c>
      <c r="AD326" s="12">
        <f t="shared" ref="AD326:AD354" si="153">AC326/(1+DISC)^($B326)</f>
        <v>0.19395921090316876</v>
      </c>
      <c r="AE326" s="12">
        <f>'Surv-rate CEA'!Z324*'Unit cost and utilities'!$H$12+'Surv-rate CEA'!Y324*'Unit cost and utilities'!$H$12+('Surv-rate CEA'!X323-'Surv-rate CEA'!X324)*'Unit cost and utilities'!$G$14</f>
        <v>22.215608338898953</v>
      </c>
      <c r="AF326" s="12">
        <f t="shared" ref="AF326:AF354" si="154">AE326/(1+DISC)^($B326)</f>
        <v>12.891771335157676</v>
      </c>
      <c r="AG326" s="12">
        <f>AE326-'Surv-rate CEA'!Y324*'Unit cost and utilities'!$H$12-('Surv-rate CEA'!X323-'Surv-rate CEA'!X324)*'Unit cost and utilities'!$G$14</f>
        <v>8.5459311692236195E-2</v>
      </c>
      <c r="AH326" s="12">
        <f t="shared" ref="AH326:AH354" si="155">AG326/(1+DISC)^($B326)</f>
        <v>4.9592245595507255E-2</v>
      </c>
      <c r="AI326" s="12">
        <f>'Surv-rate CEA'!AC324*'Unit cost and utilities'!$H$5+'Surv-rate CEA'!AB324*'Unit cost and utilities'!$H$5+('Surv-rate CEA'!AA323-'Surv-rate CEA'!AA324)*'Unit cost and utilities'!$G$14</f>
        <v>37.248761952607545</v>
      </c>
      <c r="AJ326" s="12">
        <f t="shared" ref="AJ326:AJ354" si="156">AI326/(1+DISC)^($B326)</f>
        <v>21.615546794184144</v>
      </c>
      <c r="AK326" s="12">
        <f>AI326-'Surv-rate CEA'!AB324*'Unit cost and utilities'!$H$5-('Surv-rate CEA'!AA323-'Surv-rate CEA'!AA324)*'Unit cost and utilities'!$G$14</f>
        <v>0.14706745238150365</v>
      </c>
      <c r="AL326" s="12">
        <f t="shared" ref="AL326:AL354" si="157">AK326/(1+DISC)^($B326)</f>
        <v>8.5343598879836155E-2</v>
      </c>
      <c r="AM326" s="12">
        <f>'Surv-rate CEA'!AF324*'Unit cost and utilities'!$H$9+'Surv-rate CEA'!AE324*'Unit cost and utilities'!$H$9+('Surv-rate CEA'!AD323-'Surv-rate CEA'!AD324)*'Unit cost and utilities'!G333</f>
        <v>41.970335323356679</v>
      </c>
      <c r="AN326" s="12">
        <f t="shared" ref="AN326:AN354" si="158">AM326/(1+DISC)^($B326)</f>
        <v>24.355487258982794</v>
      </c>
      <c r="AO326" s="12">
        <f>AM326-'Surv-rate CEA'!AE324*'Unit cost and utilities'!$H$9-('Surv-rate CEA'!AD323-'Surv-rate CEA'!AD324)*'Unit cost and utilities'!G333</f>
        <v>0.24573613354112922</v>
      </c>
      <c r="AP326" s="12">
        <f t="shared" ref="AP326:AP354" si="159">AO326/(1+DISC)^($B326)</f>
        <v>0.14260127357624361</v>
      </c>
      <c r="AQ326" s="13">
        <f>'Surv-rate CEA'!AI324*'Unit cost and utilities'!$H$4+'Surv-rate CEA'!AH324*'Unit cost and utilities'!$H$4+('Surv-rate CEA'!AG323-'Surv-rate CEA'!AG324)*'Unit cost and utilities'!$G$14</f>
        <v>35.781631493149561</v>
      </c>
      <c r="AR326" s="12">
        <f t="shared" ref="AR326:AR354" si="160">AQ326/(1+DISC)^($B326)</f>
        <v>20.764167434517486</v>
      </c>
      <c r="AS326" s="13">
        <f>AQ326-'Surv-rate CEA'!AH324*'Unit cost and utilities'!$H$4-('Surv-rate CEA'!AG323-'Surv-rate CEA'!AG324)*'Unit cost and utilities'!$G$14</f>
        <v>35.181377406774253</v>
      </c>
      <c r="AT326" s="12">
        <f t="shared" ref="AT326:AT354" si="161">AS326/(1+DISC)^($B326)</f>
        <v>20.415838534111241</v>
      </c>
      <c r="AU326" s="12">
        <f>'Surv-rate CEA'!AL324*'Unit cost and utilities'!$H$8+'Surv-rate CEA'!AK324*'Unit cost and utilities'!$H$8+('Surv-rate CEA'!AJ323-'Surv-rate CEA'!AJ324)*'Unit cost and utilities'!$G$14</f>
        <v>18.368957556655189</v>
      </c>
      <c r="AV326" s="12">
        <f t="shared" ref="AV326:AV354" si="162">AU326/(1+DISC)^($B326)</f>
        <v>10.659550567920753</v>
      </c>
      <c r="AW326" s="12">
        <f>AU326-'Surv-rate CEA'!AK324*'Unit cost and utilities'!$H$8-('Surv-rate CEA'!AJ323-'Surv-rate CEA'!AJ324)*'Unit cost and utilities'!$G$14</f>
        <v>0.38702965672055756</v>
      </c>
      <c r="AX326" s="12">
        <f t="shared" ref="AX326:AX354" si="163">AW326/(1+DISC)^($B326)</f>
        <v>0.22459424735308817</v>
      </c>
      <c r="AY326" s="12">
        <f>'Surv-rate CEA'!AO324*'Unit cost and utilities'!$H$5+'Surv-rate CEA'!AN324*'Unit cost and utilities'!$H$5+('Surv-rate CEA'!AM323-'Surv-rate CEA'!AM324)*'Unit cost and utilities'!$G$14</f>
        <v>37.248761952607545</v>
      </c>
      <c r="AZ326" s="12">
        <f t="shared" ref="AZ326:AZ354" si="164">AY326/(1+DISC)^($B326)</f>
        <v>21.615546794184144</v>
      </c>
      <c r="BA326" s="12">
        <f>AY326-'Surv-rate CEA'!AN324*'Unit cost and utilities'!$H$5-('Surv-rate CEA'!AM323-'Surv-rate CEA'!AM324)*'Unit cost and utilities'!$G$14</f>
        <v>0.14706745238150365</v>
      </c>
      <c r="BB326" s="12">
        <f t="shared" ref="BB326:BB354" si="165">BA326/(1+DISC)^($B326)</f>
        <v>8.5343598879836155E-2</v>
      </c>
    </row>
    <row r="327" spans="1:54">
      <c r="A327" s="12">
        <v>322</v>
      </c>
      <c r="B327" s="12">
        <f t="shared" ref="B327:B354" si="166">A326*21/365</f>
        <v>18.468493150684932</v>
      </c>
      <c r="C327" s="12">
        <f>'Surv-rate CEA'!D325*'Unit cost and utilities'!$H$7+'Surv-rate CEA'!E325*'Unit cost and utilities'!$H$7+'Unit cost and utilities'!$G$14*('Surv-rate CEA'!C324-'Surv-rate CEA'!C325)</f>
        <v>25.163679799364459</v>
      </c>
      <c r="D327" s="12">
        <f t="shared" si="140"/>
        <v>14.577731728987096</v>
      </c>
      <c r="E327" s="12">
        <f>C327-'Surv-rate CEA'!E325*'Unit cost and utilities'!$H$7-'Unit cost and utilities'!$G$14*('Surv-rate CEA'!C324-'Surv-rate CEA'!C325)</f>
        <v>3.1459181687342075E-2</v>
      </c>
      <c r="F327" s="12">
        <f t="shared" si="141"/>
        <v>1.8224819053019384E-2</v>
      </c>
      <c r="G327" s="12">
        <f>'Surv-rate CEA'!G325*'Unit cost and utilities'!$H$4+'Surv-rate CEA'!H325*'Unit cost and utilities'!$H$4+('Surv-rate CEA'!F324-'Surv-rate CEA'!F325)*'Unit cost and utilities'!$G$14</f>
        <v>35.531855534443743</v>
      </c>
      <c r="H327" s="12">
        <f t="shared" si="142"/>
        <v>20.58418569717011</v>
      </c>
      <c r="I327" s="12">
        <f>G327-'Surv-rate CEA'!H325*'Unit cost and utilities'!$H$4-('Surv-rate CEA'!F324-'Surv-rate CEA'!F325)*'Unit cost and utilities'!$G$14</f>
        <v>2.1381792881070893E-2</v>
      </c>
      <c r="J327" s="12">
        <f t="shared" si="143"/>
        <v>1.2386822713937488E-2</v>
      </c>
      <c r="K327" s="12">
        <f>'Surv-rate CEA'!K325*'Unit cost and utilities'!$H$10+'Surv-rate CEA'!J325*'Unit cost and utilities'!$H$10+('Surv-rate CEA'!I324-'Surv-rate CEA'!I325)*'Unit cost and utilities'!$G$14</f>
        <v>22.067750710802876</v>
      </c>
      <c r="L327" s="12">
        <f t="shared" si="144"/>
        <v>12.784209316332722</v>
      </c>
      <c r="M327" s="12">
        <f>K327-'Surv-rate CEA'!J325*'Unit cost and utilities'!$H$10-('Surv-rate CEA'!I324-'Surv-rate CEA'!I325)*'Unit cost and utilities'!$G$14</f>
        <v>8.4108576674179591E-2</v>
      </c>
      <c r="N327" s="12">
        <f t="shared" si="145"/>
        <v>4.8725475631513117E-2</v>
      </c>
      <c r="O327" s="12">
        <f>'Surv-rate CEA'!N325*'Unit cost and utilities'!$H$3+'Surv-rate CEA'!M325*'Unit cost and utilities'!$H$3+('Surv-rate CEA'!L324-'Surv-rate CEA'!L325)*'Unit cost and utilities'!$G$14</f>
        <v>35.531855534443743</v>
      </c>
      <c r="P327" s="12">
        <f t="shared" si="146"/>
        <v>20.58418569717011</v>
      </c>
      <c r="Q327" s="12">
        <f>O327-'Surv-rate CEA'!M325*'Unit cost and utilities'!$H$3-('Surv-rate CEA'!L324-'Surv-rate CEA'!L325)*'Unit cost and utilities'!$G$14</f>
        <v>34.937338677338644</v>
      </c>
      <c r="R327" s="12">
        <f t="shared" si="147"/>
        <v>20.239772347439853</v>
      </c>
      <c r="S327" s="12">
        <f>'Surv-rate CEA'!Q325*'Unit cost and utilities'!$H$11+'Surv-rate CEA'!P325*'Unit cost and utilities'!$H$11+('Surv-rate CEA'!O324-'Surv-rate CEA'!O325)*'Unit cost and utilities'!$G$14</f>
        <v>22.067750710802876</v>
      </c>
      <c r="T327" s="12">
        <f t="shared" si="148"/>
        <v>12.784209316332722</v>
      </c>
      <c r="U327" s="12">
        <f>S327-'Surv-rate CEA'!P325*'Unit cost and utilities'!$H$11-('Surv-rate CEA'!O324-'Surv-rate CEA'!O325)*'Unit cost and utilities'!$G$14</f>
        <v>8.4108576674179591E-2</v>
      </c>
      <c r="V327" s="12">
        <f t="shared" si="149"/>
        <v>4.8725475631513117E-2</v>
      </c>
      <c r="W327" s="12">
        <f>'Surv-rate CEA'!T325*'Unit cost and utilities'!$H$4+'Surv-rate CEA'!S325*'Unit cost and utilities'!$H$4+('Surv-rate CEA'!R324-'Surv-rate CEA'!R325)*'Unit cost and utilities'!$G$14</f>
        <v>35.531855534443743</v>
      </c>
      <c r="X327" s="12">
        <f t="shared" si="150"/>
        <v>20.58418569717011</v>
      </c>
      <c r="Y327" s="12">
        <f>W327-'Surv-rate CEA'!S325*'Unit cost and utilities'!$H$4-('Surv-rate CEA'!R324-'Surv-rate CEA'!R325)*'Unit cost and utilities'!$G$14</f>
        <v>34.937338677338644</v>
      </c>
      <c r="Z327" s="12">
        <f t="shared" si="151"/>
        <v>20.239772347439853</v>
      </c>
      <c r="AA327" s="12">
        <f>'Surv-rate CEA'!W325*'Unit cost and utilities'!$H$6+'Surv-rate CEA'!V325*'Unit cost and utilities'!$H$6+('Surv-rate CEA'!U324-'Surv-rate CEA'!U325)*'Unit cost and utilities'!$G$14</f>
        <v>23.801844774776118</v>
      </c>
      <c r="AB327" s="12">
        <f t="shared" si="152"/>
        <v>13.788798401036834</v>
      </c>
      <c r="AC327" s="12">
        <f>AA327-'Surv-rate CEA'!V325*'Unit cost and utilities'!$H$6-('Surv-rate CEA'!U324-'Surv-rate CEA'!U325)*'Unit cost and utilities'!$G$14</f>
        <v>0.32941986265656509</v>
      </c>
      <c r="AD327" s="12">
        <f t="shared" si="153"/>
        <v>0.19083832024155967</v>
      </c>
      <c r="AE327" s="12">
        <f>'Surv-rate CEA'!Z325*'Unit cost and utilities'!$H$12+'Surv-rate CEA'!Y325*'Unit cost and utilities'!$H$12+('Surv-rate CEA'!X324-'Surv-rate CEA'!X325)*'Unit cost and utilities'!$G$14</f>
        <v>22.067750710802876</v>
      </c>
      <c r="AF327" s="12">
        <f t="shared" si="154"/>
        <v>12.784209316332722</v>
      </c>
      <c r="AG327" s="12">
        <f>AE327-'Surv-rate CEA'!Y325*'Unit cost and utilities'!$H$12-('Surv-rate CEA'!X324-'Surv-rate CEA'!X325)*'Unit cost and utilities'!$G$14</f>
        <v>8.4108576674179591E-2</v>
      </c>
      <c r="AH327" s="12">
        <f t="shared" si="155"/>
        <v>4.8725475631513117E-2</v>
      </c>
      <c r="AI327" s="12">
        <f>'Surv-rate CEA'!AC325*'Unit cost and utilities'!$H$5+'Surv-rate CEA'!AB325*'Unit cost and utilities'!$H$5+('Surv-rate CEA'!AA324-'Surv-rate CEA'!AA325)*'Unit cost and utilities'!$G$14</f>
        <v>36.990450513928451</v>
      </c>
      <c r="AJ327" s="12">
        <f t="shared" si="156"/>
        <v>21.429173651305202</v>
      </c>
      <c r="AK327" s="12">
        <f>AI327-'Surv-rate CEA'!AB325*'Unit cost and utilities'!$H$5-('Surv-rate CEA'!AA324-'Surv-rate CEA'!AA325)*'Unit cost and utilities'!$G$14</f>
        <v>0.14468642128919162</v>
      </c>
      <c r="AL327" s="12">
        <f t="shared" si="157"/>
        <v>8.3819212897245393E-2</v>
      </c>
      <c r="AM327" s="12">
        <f>'Surv-rate CEA'!AF325*'Unit cost and utilities'!$H$9+'Surv-rate CEA'!AE325*'Unit cost and utilities'!$H$9+('Surv-rate CEA'!AD324-'Surv-rate CEA'!AD325)*'Unit cost and utilities'!G334</f>
        <v>41.719912465068454</v>
      </c>
      <c r="AN327" s="12">
        <f t="shared" si="158"/>
        <v>24.169028398142036</v>
      </c>
      <c r="AO327" s="12">
        <f>AM327-'Surv-rate CEA'!AE325*'Unit cost and utilities'!$H$9-('Surv-rate CEA'!AD324-'Surv-rate CEA'!AD325)*'Unit cost and utilities'!G334</f>
        <v>0.24211486088407241</v>
      </c>
      <c r="AP327" s="12">
        <f t="shared" si="159"/>
        <v>0.14026110321345692</v>
      </c>
      <c r="AQ327" s="13">
        <f>'Surv-rate CEA'!AI325*'Unit cost and utilities'!$H$4+'Surv-rate CEA'!AH325*'Unit cost and utilities'!$H$4+('Surv-rate CEA'!AG324-'Surv-rate CEA'!AG325)*'Unit cost and utilities'!$G$14</f>
        <v>35.531855534443743</v>
      </c>
      <c r="AR327" s="12">
        <f t="shared" si="160"/>
        <v>20.58418569717011</v>
      </c>
      <c r="AS327" s="13">
        <f>AQ327-'Surv-rate CEA'!AH325*'Unit cost and utilities'!$H$4-('Surv-rate CEA'!AG324-'Surv-rate CEA'!AG325)*'Unit cost and utilities'!$G$14</f>
        <v>34.937338677338644</v>
      </c>
      <c r="AT327" s="12">
        <f t="shared" si="161"/>
        <v>20.239772347439853</v>
      </c>
      <c r="AU327" s="12">
        <f>'Surv-rate CEA'!AL325*'Unit cost and utilities'!$H$8+'Surv-rate CEA'!AK325*'Unit cost and utilities'!$H$8+('Surv-rate CEA'!AJ324-'Surv-rate CEA'!AJ325)*'Unit cost and utilities'!$G$14</f>
        <v>18.243687309257069</v>
      </c>
      <c r="AV327" s="12">
        <f t="shared" si="162"/>
        <v>10.568866773952232</v>
      </c>
      <c r="AW327" s="12">
        <f>AU327-'Surv-rate CEA'!AK325*'Unit cost and utilities'!$H$8-('Surv-rate CEA'!AJ324-'Surv-rate CEA'!AJ325)*'Unit cost and utilities'!$G$14</f>
        <v>0.38151012898548342</v>
      </c>
      <c r="AX327" s="12">
        <f t="shared" si="163"/>
        <v>0.22101506443354543</v>
      </c>
      <c r="AY327" s="12">
        <f>'Surv-rate CEA'!AO325*'Unit cost and utilities'!$H$5+'Surv-rate CEA'!AN325*'Unit cost and utilities'!$H$5+('Surv-rate CEA'!AM324-'Surv-rate CEA'!AM325)*'Unit cost and utilities'!$G$14</f>
        <v>36.990450513928451</v>
      </c>
      <c r="AZ327" s="12">
        <f t="shared" si="164"/>
        <v>21.429173651305202</v>
      </c>
      <c r="BA327" s="12">
        <f>AY327-'Surv-rate CEA'!AN325*'Unit cost and utilities'!$H$5-('Surv-rate CEA'!AM324-'Surv-rate CEA'!AM325)*'Unit cost and utilities'!$G$14</f>
        <v>0.14468642128919162</v>
      </c>
      <c r="BB327" s="12">
        <f t="shared" si="165"/>
        <v>8.3819212897245393E-2</v>
      </c>
    </row>
    <row r="328" spans="1:54">
      <c r="A328" s="12">
        <v>323</v>
      </c>
      <c r="B328" s="12">
        <f t="shared" si="166"/>
        <v>18.526027397260275</v>
      </c>
      <c r="C328" s="12">
        <f>'Surv-rate CEA'!D326*'Unit cost and utilities'!$H$7+'Surv-rate CEA'!E326*'Unit cost and utilities'!$H$7+'Unit cost and utilities'!$G$14*('Surv-rate CEA'!C325-'Surv-rate CEA'!C326)</f>
        <v>24.999478733468958</v>
      </c>
      <c r="D328" s="12">
        <f t="shared" si="140"/>
        <v>14.457998543420551</v>
      </c>
      <c r="E328" s="12">
        <f>C328-'Surv-rate CEA'!E326*'Unit cost and utilities'!$H$7-'Unit cost and utilities'!$G$14*('Surv-rate CEA'!C325-'Surv-rate CEA'!C326)</f>
        <v>3.0933026544765374E-2</v>
      </c>
      <c r="F328" s="12">
        <f t="shared" si="141"/>
        <v>1.7889559118249219E-2</v>
      </c>
      <c r="G328" s="12">
        <f>'Surv-rate CEA'!G326*'Unit cost and utilities'!$H$4+'Surv-rate CEA'!H326*'Unit cost and utilities'!$H$4+('Surv-rate CEA'!F325-'Surv-rate CEA'!F326)*'Unit cost and utilities'!$G$14</f>
        <v>35.28439487069037</v>
      </c>
      <c r="H328" s="12">
        <f t="shared" si="142"/>
        <v>20.406094666403831</v>
      </c>
      <c r="I328" s="12">
        <f>G328-'Surv-rate CEA'!H326*'Unit cost and utilities'!$H$4-('Surv-rate CEA'!F325-'Surv-rate CEA'!F326)*'Unit cost and utilities'!$G$14</f>
        <v>2.0997605474530667E-2</v>
      </c>
      <c r="J328" s="12">
        <f t="shared" si="143"/>
        <v>1.2143587176465825E-2</v>
      </c>
      <c r="K328" s="12">
        <f>'Surv-rate CEA'!K326*'Unit cost and utilities'!$H$10+'Surv-rate CEA'!J326*'Unit cost and utilities'!$H$10+('Surv-rate CEA'!I325-'Surv-rate CEA'!I326)*'Unit cost and utilities'!$G$14</f>
        <v>21.921212613444048</v>
      </c>
      <c r="L328" s="12">
        <f t="shared" si="144"/>
        <v>12.677738740643242</v>
      </c>
      <c r="M328" s="12">
        <f>K328-'Surv-rate CEA'!J326*'Unit cost and utilities'!$H$10-('Surv-rate CEA'!I325-'Surv-rate CEA'!I326)*'Unit cost and utilities'!$G$14</f>
        <v>8.2781972365920553E-2</v>
      </c>
      <c r="N328" s="12">
        <f t="shared" si="145"/>
        <v>4.7875463670593171E-2</v>
      </c>
      <c r="O328" s="12">
        <f>'Surv-rate CEA'!N326*'Unit cost and utilities'!$H$3+'Surv-rate CEA'!M326*'Unit cost and utilities'!$H$3+('Surv-rate CEA'!L325-'Surv-rate CEA'!L326)*'Unit cost and utilities'!$G$14</f>
        <v>35.28439487069037</v>
      </c>
      <c r="P328" s="12">
        <f t="shared" si="146"/>
        <v>20.406094666403831</v>
      </c>
      <c r="Q328" s="12">
        <f>O328-'Surv-rate CEA'!M326*'Unit cost and utilities'!$H$3-('Surv-rate CEA'!L325-'Surv-rate CEA'!L326)*'Unit cost and utilities'!$G$14</f>
        <v>34.695545110908476</v>
      </c>
      <c r="R328" s="12">
        <f t="shared" si="147"/>
        <v>20.06554400692859</v>
      </c>
      <c r="S328" s="12">
        <f>'Surv-rate CEA'!Q326*'Unit cost and utilities'!$H$11+'Surv-rate CEA'!P326*'Unit cost and utilities'!$H$11+('Surv-rate CEA'!O325-'Surv-rate CEA'!O326)*'Unit cost and utilities'!$G$14</f>
        <v>21.921212613444048</v>
      </c>
      <c r="T328" s="12">
        <f t="shared" si="148"/>
        <v>12.677738740643242</v>
      </c>
      <c r="U328" s="12">
        <f>S328-'Surv-rate CEA'!P326*'Unit cost and utilities'!$H$11-('Surv-rate CEA'!O325-'Surv-rate CEA'!O326)*'Unit cost and utilities'!$G$14</f>
        <v>8.2781972365920553E-2</v>
      </c>
      <c r="V328" s="12">
        <f t="shared" si="149"/>
        <v>4.7875463670593171E-2</v>
      </c>
      <c r="W328" s="12">
        <f>'Surv-rate CEA'!T326*'Unit cost and utilities'!$H$4+'Surv-rate CEA'!S326*'Unit cost and utilities'!$H$4+('Surv-rate CEA'!R325-'Surv-rate CEA'!R326)*'Unit cost and utilities'!$G$14</f>
        <v>35.28439487069037</v>
      </c>
      <c r="X328" s="12">
        <f t="shared" si="150"/>
        <v>20.406094666403831</v>
      </c>
      <c r="Y328" s="12">
        <f>W328-'Surv-rate CEA'!S326*'Unit cost and utilities'!$H$4-('Surv-rate CEA'!R325-'Surv-rate CEA'!R326)*'Unit cost and utilities'!$G$14</f>
        <v>34.695545110908476</v>
      </c>
      <c r="Z328" s="12">
        <f t="shared" si="151"/>
        <v>20.06554400692859</v>
      </c>
      <c r="AA328" s="12">
        <f>'Surv-rate CEA'!W326*'Unit cost and utilities'!$H$6+'Surv-rate CEA'!V326*'Unit cost and utilities'!$H$6+('Surv-rate CEA'!U325-'Surv-rate CEA'!U326)*'Unit cost and utilities'!$G$14</f>
        <v>23.645364193137613</v>
      </c>
      <c r="AB328" s="12">
        <f t="shared" si="152"/>
        <v>13.674870772619286</v>
      </c>
      <c r="AC328" s="12">
        <f>AA328-'Surv-rate CEA'!V326*'Unit cost and utilities'!$H$6-('Surv-rate CEA'!U325-'Surv-rate CEA'!U326)*'Unit cost and utilities'!$G$14</f>
        <v>0.3246806968100554</v>
      </c>
      <c r="AD328" s="12">
        <f t="shared" si="153"/>
        <v>0.18777323685841402</v>
      </c>
      <c r="AE328" s="12">
        <f>'Surv-rate CEA'!Z326*'Unit cost and utilities'!$H$12+'Surv-rate CEA'!Y326*'Unit cost and utilities'!$H$12+('Surv-rate CEA'!X325-'Surv-rate CEA'!X326)*'Unit cost and utilities'!$G$14</f>
        <v>21.921212613444048</v>
      </c>
      <c r="AF328" s="12">
        <f t="shared" si="154"/>
        <v>12.677738740643242</v>
      </c>
      <c r="AG328" s="12">
        <f>AE328-'Surv-rate CEA'!Y326*'Unit cost and utilities'!$H$12-('Surv-rate CEA'!X325-'Surv-rate CEA'!X326)*'Unit cost and utilities'!$G$14</f>
        <v>8.2781972365920553E-2</v>
      </c>
      <c r="AH328" s="12">
        <f t="shared" si="155"/>
        <v>4.7875463670593171E-2</v>
      </c>
      <c r="AI328" s="12">
        <f>'Surv-rate CEA'!AC326*'Unit cost and utilities'!$H$5+'Surv-rate CEA'!AB326*'Unit cost and utilities'!$H$5+('Surv-rate CEA'!AA325-'Surv-rate CEA'!AA326)*'Unit cost and utilities'!$G$14</f>
        <v>36.734520467552031</v>
      </c>
      <c r="AJ328" s="12">
        <f t="shared" si="156"/>
        <v>21.24474870358317</v>
      </c>
      <c r="AK328" s="12">
        <f>AI328-'Surv-rate CEA'!AB326*'Unit cost and utilities'!$H$5-('Surv-rate CEA'!AA325-'Surv-rate CEA'!AA326)*'Unit cost and utilities'!$G$14</f>
        <v>0.14234887358085357</v>
      </c>
      <c r="AL328" s="12">
        <f t="shared" si="157"/>
        <v>8.2324908804366714E-2</v>
      </c>
      <c r="AM328" s="12">
        <f>'Surv-rate CEA'!AF326*'Unit cost and utilities'!$H$9+'Surv-rate CEA'!AE326*'Unit cost and utilities'!$H$9+('Surv-rate CEA'!AD325-'Surv-rate CEA'!AD326)*'Unit cost and utilities'!G335</f>
        <v>41.47152449007406</v>
      </c>
      <c r="AN328" s="12">
        <f t="shared" si="158"/>
        <v>23.984309715553813</v>
      </c>
      <c r="AO328" s="12">
        <f>AM328-'Surv-rate CEA'!AE326*'Unit cost and utilities'!$H$9-('Surv-rate CEA'!AD325-'Surv-rate CEA'!AD326)*'Unit cost and utilities'!G335</f>
        <v>0.23855426563586946</v>
      </c>
      <c r="AP328" s="12">
        <f t="shared" si="159"/>
        <v>0.13796356563517714</v>
      </c>
      <c r="AQ328" s="13">
        <f>'Surv-rate CEA'!AI326*'Unit cost and utilities'!$H$4+'Surv-rate CEA'!AH326*'Unit cost and utilities'!$H$4+('Surv-rate CEA'!AG325-'Surv-rate CEA'!AG326)*'Unit cost and utilities'!$G$14</f>
        <v>35.28439487069037</v>
      </c>
      <c r="AR328" s="12">
        <f t="shared" si="160"/>
        <v>20.406094666403831</v>
      </c>
      <c r="AS328" s="13">
        <f>AQ328-'Surv-rate CEA'!AH326*'Unit cost and utilities'!$H$4-('Surv-rate CEA'!AG325-'Surv-rate CEA'!AG326)*'Unit cost and utilities'!$G$14</f>
        <v>34.695545110908476</v>
      </c>
      <c r="AT328" s="12">
        <f t="shared" si="161"/>
        <v>20.06554400692859</v>
      </c>
      <c r="AU328" s="12">
        <f>'Surv-rate CEA'!AL326*'Unit cost and utilities'!$H$8+'Surv-rate CEA'!AK326*'Unit cost and utilities'!$H$8+('Surv-rate CEA'!AJ325-'Surv-rate CEA'!AJ326)*'Unit cost and utilities'!$G$14</f>
        <v>18.1195578756926</v>
      </c>
      <c r="AV328" s="12">
        <f t="shared" si="162"/>
        <v>10.479120151551911</v>
      </c>
      <c r="AW328" s="12">
        <f>AU328-'Surv-rate CEA'!AK326*'Unit cost and utilities'!$H$8-('Surv-rate CEA'!AJ325-'Surv-rate CEA'!AJ326)*'Unit cost and utilities'!$G$14</f>
        <v>0.37608035466272183</v>
      </c>
      <c r="AX328" s="12">
        <f t="shared" si="163"/>
        <v>0.21749930380121252</v>
      </c>
      <c r="AY328" s="12">
        <f>'Surv-rate CEA'!AO326*'Unit cost and utilities'!$H$5+'Surv-rate CEA'!AN326*'Unit cost and utilities'!$H$5+('Surv-rate CEA'!AM325-'Surv-rate CEA'!AM326)*'Unit cost and utilities'!$G$14</f>
        <v>36.734520467552031</v>
      </c>
      <c r="AZ328" s="12">
        <f t="shared" si="164"/>
        <v>21.24474870358317</v>
      </c>
      <c r="BA328" s="12">
        <f>AY328-'Surv-rate CEA'!AN326*'Unit cost and utilities'!$H$5-('Surv-rate CEA'!AM325-'Surv-rate CEA'!AM326)*'Unit cost and utilities'!$G$14</f>
        <v>0.14234887358085357</v>
      </c>
      <c r="BB328" s="12">
        <f t="shared" si="165"/>
        <v>8.2324908804366714E-2</v>
      </c>
    </row>
    <row r="329" spans="1:54">
      <c r="A329" s="12">
        <v>324</v>
      </c>
      <c r="B329" s="12">
        <f t="shared" si="166"/>
        <v>18.583561643835615</v>
      </c>
      <c r="C329" s="12">
        <f>'Surv-rate CEA'!D327*'Unit cost and utilities'!$H$7+'Surv-rate CEA'!E327*'Unit cost and utilities'!$H$7+'Unit cost and utilities'!$G$14*('Surv-rate CEA'!C326-'Surv-rate CEA'!C327)</f>
        <v>24.836718420308937</v>
      </c>
      <c r="D329" s="12">
        <f t="shared" si="140"/>
        <v>14.339461986339209</v>
      </c>
      <c r="E329" s="12">
        <f>C329-'Surv-rate CEA'!E327*'Unit cost and utilities'!$H$7-'Unit cost and utilities'!$G$14*('Surv-rate CEA'!C326-'Surv-rate CEA'!C327)</f>
        <v>3.0416768296730567E-2</v>
      </c>
      <c r="F329" s="12">
        <f t="shared" si="141"/>
        <v>1.756109987467621E-2</v>
      </c>
      <c r="G329" s="12">
        <f>'Surv-rate CEA'!G327*'Unit cost and utilities'!$H$4+'Surv-rate CEA'!H327*'Unit cost and utilities'!$H$4+('Surv-rate CEA'!F326-'Surv-rate CEA'!F327)*'Unit cost and utilities'!$G$14</f>
        <v>35.039222454196931</v>
      </c>
      <c r="H329" s="12">
        <f t="shared" si="142"/>
        <v>20.229870545296876</v>
      </c>
      <c r="I329" s="12">
        <f>G329-'Surv-rate CEA'!H327*'Unit cost and utilities'!$H$4-('Surv-rate CEA'!F326-'Surv-rate CEA'!F327)*'Unit cost and utilities'!$G$14</f>
        <v>2.062113582737557E-2</v>
      </c>
      <c r="J329" s="12">
        <f t="shared" si="143"/>
        <v>1.1905598328561775E-2</v>
      </c>
      <c r="K329" s="12">
        <f>'Surv-rate CEA'!K327*'Unit cost and utilities'!$H$10+'Surv-rate CEA'!J327*'Unit cost and utilities'!$H$10+('Surv-rate CEA'!I326-'Surv-rate CEA'!I327)*'Unit cost and utilities'!$G$14</f>
        <v>21.775979102602527</v>
      </c>
      <c r="L329" s="12">
        <f t="shared" si="144"/>
        <v>12.572346284755355</v>
      </c>
      <c r="M329" s="12">
        <f>K329-'Surv-rate CEA'!J327*'Unit cost and utilities'!$H$10-('Surv-rate CEA'!I326-'Surv-rate CEA'!I327)*'Unit cost and utilities'!$G$14</f>
        <v>8.1479016254444203E-2</v>
      </c>
      <c r="N329" s="12">
        <f t="shared" si="145"/>
        <v>4.7041852973199037E-2</v>
      </c>
      <c r="O329" s="12">
        <f>'Surv-rate CEA'!N327*'Unit cost and utilities'!$H$3+'Surv-rate CEA'!M327*'Unit cost and utilities'!$H$3+('Surv-rate CEA'!L326-'Surv-rate CEA'!L327)*'Unit cost and utilities'!$G$14</f>
        <v>35.039222454196931</v>
      </c>
      <c r="P329" s="12">
        <f t="shared" si="146"/>
        <v>20.229870545296876</v>
      </c>
      <c r="Q329" s="12">
        <f>O329-'Surv-rate CEA'!M327*'Unit cost and utilities'!$H$3-('Surv-rate CEA'!L326-'Surv-rate CEA'!L327)*'Unit cost and utilities'!$G$14</f>
        <v>34.455970715521531</v>
      </c>
      <c r="R329" s="12">
        <f t="shared" si="147"/>
        <v>19.893130562434919</v>
      </c>
      <c r="S329" s="12">
        <f>'Surv-rate CEA'!Q327*'Unit cost and utilities'!$H$11+'Surv-rate CEA'!P327*'Unit cost and utilities'!$H$11+('Surv-rate CEA'!O326-'Surv-rate CEA'!O327)*'Unit cost and utilities'!$G$14</f>
        <v>21.775979102602527</v>
      </c>
      <c r="T329" s="12">
        <f t="shared" si="148"/>
        <v>12.572346284755355</v>
      </c>
      <c r="U329" s="12">
        <f>S329-'Surv-rate CEA'!P327*'Unit cost and utilities'!$H$11-('Surv-rate CEA'!O326-'Surv-rate CEA'!O327)*'Unit cost and utilities'!$G$14</f>
        <v>8.1479016254444203E-2</v>
      </c>
      <c r="V329" s="12">
        <f t="shared" si="149"/>
        <v>4.7041852973199037E-2</v>
      </c>
      <c r="W329" s="12">
        <f>'Surv-rate CEA'!T327*'Unit cost and utilities'!$H$4+'Surv-rate CEA'!S327*'Unit cost and utilities'!$H$4+('Surv-rate CEA'!R326-'Surv-rate CEA'!R327)*'Unit cost and utilities'!$G$14</f>
        <v>35.039222454196931</v>
      </c>
      <c r="X329" s="12">
        <f t="shared" si="150"/>
        <v>20.229870545296876</v>
      </c>
      <c r="Y329" s="12">
        <f>W329-'Surv-rate CEA'!S327*'Unit cost and utilities'!$H$4-('Surv-rate CEA'!R326-'Surv-rate CEA'!R327)*'Unit cost and utilities'!$G$14</f>
        <v>34.455970715521531</v>
      </c>
      <c r="Z329" s="12">
        <f t="shared" si="151"/>
        <v>19.893130562434919</v>
      </c>
      <c r="AA329" s="12">
        <f>'Surv-rate CEA'!W327*'Unit cost and utilities'!$H$6+'Surv-rate CEA'!V327*'Unit cost and utilities'!$H$6+('Surv-rate CEA'!U326-'Surv-rate CEA'!U327)*'Unit cost and utilities'!$G$14</f>
        <v>23.490265183550704</v>
      </c>
      <c r="AB329" s="12">
        <f t="shared" si="152"/>
        <v>13.562088153043646</v>
      </c>
      <c r="AC329" s="12">
        <f>AA329-'Surv-rate CEA'!V327*'Unit cost and utilities'!$H$6-('Surv-rate CEA'!U326-'Surv-rate CEA'!U327)*'Unit cost and utilities'!$G$14</f>
        <v>0.32001919289910341</v>
      </c>
      <c r="AD329" s="12">
        <f t="shared" si="153"/>
        <v>0.18476285690477173</v>
      </c>
      <c r="AE329" s="12">
        <f>'Surv-rate CEA'!Z327*'Unit cost and utilities'!$H$12+'Surv-rate CEA'!Y327*'Unit cost and utilities'!$H$12+('Surv-rate CEA'!X326-'Surv-rate CEA'!X327)*'Unit cost and utilities'!$G$14</f>
        <v>21.775979102602527</v>
      </c>
      <c r="AF329" s="12">
        <f t="shared" si="154"/>
        <v>12.572346284755355</v>
      </c>
      <c r="AG329" s="12">
        <f>AE329-'Surv-rate CEA'!Y327*'Unit cost and utilities'!$H$12-('Surv-rate CEA'!X326-'Surv-rate CEA'!X327)*'Unit cost and utilities'!$G$14</f>
        <v>8.1479016254444203E-2</v>
      </c>
      <c r="AH329" s="12">
        <f t="shared" si="155"/>
        <v>4.7041852973199037E-2</v>
      </c>
      <c r="AI329" s="12">
        <f>'Surv-rate CEA'!AC327*'Unit cost and utilities'!$H$5+'Surv-rate CEA'!AB327*'Unit cost and utilities'!$H$5+('Surv-rate CEA'!AA326-'Surv-rate CEA'!AA327)*'Unit cost and utilities'!$G$14</f>
        <v>36.480944122427815</v>
      </c>
      <c r="AJ329" s="12">
        <f t="shared" si="156"/>
        <v>21.062247540784881</v>
      </c>
      <c r="AK329" s="12">
        <f>AI329-'Surv-rate CEA'!AB327*'Unit cost and utilities'!$H$5-('Surv-rate CEA'!AA326-'Surv-rate CEA'!AA327)*'Unit cost and utilities'!$G$14</f>
        <v>0.14005392199256006</v>
      </c>
      <c r="AL329" s="12">
        <f t="shared" si="157"/>
        <v>8.0860033779979995E-2</v>
      </c>
      <c r="AM329" s="12">
        <f>'Surv-rate CEA'!AF327*'Unit cost and utilities'!$H$9+'Surv-rate CEA'!AE327*'Unit cost and utilities'!$H$9+('Surv-rate CEA'!AD326-'Surv-rate CEA'!AD327)*'Unit cost and utilities'!G336</f>
        <v>41.225150178803425</v>
      </c>
      <c r="AN329" s="12">
        <f t="shared" si="158"/>
        <v>23.801311584975632</v>
      </c>
      <c r="AO329" s="12">
        <f>AM329-'Surv-rate CEA'!AE327*'Unit cost and utilities'!$H$9-('Surv-rate CEA'!AD326-'Surv-rate CEA'!AD327)*'Unit cost and utilities'!G336</f>
        <v>0.23505320391170414</v>
      </c>
      <c r="AP329" s="12">
        <f t="shared" si="159"/>
        <v>0.13570780266619439</v>
      </c>
      <c r="AQ329" s="13">
        <f>'Surv-rate CEA'!AI327*'Unit cost and utilities'!$H$4+'Surv-rate CEA'!AH327*'Unit cost and utilities'!$H$4+('Surv-rate CEA'!AG326-'Surv-rate CEA'!AG327)*'Unit cost and utilities'!$G$14</f>
        <v>35.039222454196931</v>
      </c>
      <c r="AR329" s="12">
        <f t="shared" si="160"/>
        <v>20.229870545296876</v>
      </c>
      <c r="AS329" s="13">
        <f>AQ329-'Surv-rate CEA'!AH327*'Unit cost and utilities'!$H$4-('Surv-rate CEA'!AG326-'Surv-rate CEA'!AG327)*'Unit cost and utilities'!$G$14</f>
        <v>34.455970715521531</v>
      </c>
      <c r="AT329" s="12">
        <f t="shared" si="161"/>
        <v>19.893130562434919</v>
      </c>
      <c r="AU329" s="12">
        <f>'Surv-rate CEA'!AL327*'Unit cost and utilities'!$H$8+'Surv-rate CEA'!AK327*'Unit cost and utilities'!$H$8+('Surv-rate CEA'!AJ326-'Surv-rate CEA'!AJ327)*'Unit cost and utilities'!$G$14</f>
        <v>17.996556110462521</v>
      </c>
      <c r="AV329" s="12">
        <f t="shared" si="162"/>
        <v>10.390299067045106</v>
      </c>
      <c r="AW329" s="12">
        <f>AU329-'Surv-rate CEA'!AK327*'Unit cost and utilities'!$H$8-('Surv-rate CEA'!AJ326-'Surv-rate CEA'!AJ327)*'Unit cost and utilities'!$G$14</f>
        <v>0.37073868768678242</v>
      </c>
      <c r="AX329" s="12">
        <f t="shared" si="163"/>
        <v>0.21404572170061162</v>
      </c>
      <c r="AY329" s="12">
        <f>'Surv-rate CEA'!AO327*'Unit cost and utilities'!$H$5+'Surv-rate CEA'!AN327*'Unit cost and utilities'!$H$5+('Surv-rate CEA'!AM326-'Surv-rate CEA'!AM327)*'Unit cost and utilities'!$G$14</f>
        <v>36.480944122427815</v>
      </c>
      <c r="AZ329" s="12">
        <f t="shared" si="164"/>
        <v>21.062247540784881</v>
      </c>
      <c r="BA329" s="12">
        <f>AY329-'Surv-rate CEA'!AN327*'Unit cost and utilities'!$H$5-('Surv-rate CEA'!AM326-'Surv-rate CEA'!AM327)*'Unit cost and utilities'!$G$14</f>
        <v>0.14005392199256006</v>
      </c>
      <c r="BB329" s="12">
        <f t="shared" si="165"/>
        <v>8.0860033779979995E-2</v>
      </c>
    </row>
    <row r="330" spans="1:54">
      <c r="A330" s="12">
        <v>325</v>
      </c>
      <c r="B330" s="12">
        <f t="shared" si="166"/>
        <v>18.641095890410959</v>
      </c>
      <c r="C330" s="12">
        <f>'Surv-rate CEA'!D328*'Unit cost and utilities'!$H$7+'Surv-rate CEA'!E328*'Unit cost and utilities'!$H$7+'Unit cost and utilities'!$G$14*('Surv-rate CEA'!C327-'Surv-rate CEA'!C328)</f>
        <v>24.675382784630028</v>
      </c>
      <c r="D330" s="12">
        <f t="shared" si="140"/>
        <v>14.222107658138398</v>
      </c>
      <c r="E330" s="12">
        <f>C330-'Surv-rate CEA'!E328*'Unit cost and utilities'!$H$7-'Unit cost and utilities'!$G$14*('Surv-rate CEA'!C327-'Surv-rate CEA'!C328)</f>
        <v>2.9910199486747113E-2</v>
      </c>
      <c r="F330" s="12">
        <f t="shared" si="141"/>
        <v>1.7239289898346815E-2</v>
      </c>
      <c r="G330" s="12">
        <f>'Surv-rate CEA'!G328*'Unit cost and utilities'!$H$4+'Surv-rate CEA'!H328*'Unit cost and utilities'!$H$4+('Surv-rate CEA'!F327-'Surv-rate CEA'!F328)*'Unit cost and utilities'!$G$14</f>
        <v>34.796311620772514</v>
      </c>
      <c r="H330" s="12">
        <f t="shared" si="142"/>
        <v>20.055489890313321</v>
      </c>
      <c r="I330" s="12">
        <f>G330-'Surv-rate CEA'!H328*'Unit cost and utilities'!$H$4-('Surv-rate CEA'!F327-'Surv-rate CEA'!F328)*'Unit cost and utilities'!$G$14</f>
        <v>2.0252212057347396E-2</v>
      </c>
      <c r="J330" s="12">
        <f t="shared" si="143"/>
        <v>1.167273240334301E-2</v>
      </c>
      <c r="K330" s="12">
        <f>'Surv-rate CEA'!K328*'Unit cost and utilities'!$H$10+'Surv-rate CEA'!J328*'Unit cost and utilities'!$H$10+('Surv-rate CEA'!I327-'Surv-rate CEA'!I328)*'Unit cost and utilities'!$G$14</f>
        <v>21.63203544052303</v>
      </c>
      <c r="L330" s="12">
        <f t="shared" si="144"/>
        <v>12.468018817986358</v>
      </c>
      <c r="M330" s="12">
        <f>K330-'Surv-rate CEA'!J328*'Unit cost and utilities'!$H$10-('Surv-rate CEA'!I327-'Surv-rate CEA'!I328)*'Unit cost and utilities'!$G$14</f>
        <v>8.0199236532261242E-2</v>
      </c>
      <c r="N330" s="12">
        <f t="shared" si="145"/>
        <v>4.6224295121078791E-2</v>
      </c>
      <c r="O330" s="12">
        <f>'Surv-rate CEA'!N328*'Unit cost and utilities'!$H$3+'Surv-rate CEA'!M328*'Unit cost and utilities'!$H$3+('Surv-rate CEA'!L327-'Surv-rate CEA'!L328)*'Unit cost and utilities'!$G$14</f>
        <v>34.796311620772514</v>
      </c>
      <c r="P330" s="12">
        <f t="shared" si="146"/>
        <v>20.055489890313321</v>
      </c>
      <c r="Q330" s="12">
        <f>O330-'Surv-rate CEA'!M328*'Unit cost and utilities'!$H$3-('Surv-rate CEA'!L327-'Surv-rate CEA'!L328)*'Unit cost and utilities'!$G$14</f>
        <v>34.218589863735637</v>
      </c>
      <c r="R330" s="12">
        <f t="shared" si="147"/>
        <v>19.722509401348212</v>
      </c>
      <c r="S330" s="12">
        <f>'Surv-rate CEA'!Q328*'Unit cost and utilities'!$H$11+'Surv-rate CEA'!P328*'Unit cost and utilities'!$H$11+('Surv-rate CEA'!O327-'Surv-rate CEA'!O328)*'Unit cost and utilities'!$G$14</f>
        <v>21.63203544052303</v>
      </c>
      <c r="T330" s="12">
        <f t="shared" si="148"/>
        <v>12.468018817986358</v>
      </c>
      <c r="U330" s="12">
        <f>S330-'Surv-rate CEA'!P328*'Unit cost and utilities'!$H$11-('Surv-rate CEA'!O327-'Surv-rate CEA'!O328)*'Unit cost and utilities'!$G$14</f>
        <v>8.0199236532261242E-2</v>
      </c>
      <c r="V330" s="12">
        <f t="shared" si="149"/>
        <v>4.6224295121078791E-2</v>
      </c>
      <c r="W330" s="12">
        <f>'Surv-rate CEA'!T328*'Unit cost and utilities'!$H$4+'Surv-rate CEA'!S328*'Unit cost and utilities'!$H$4+('Surv-rate CEA'!R327-'Surv-rate CEA'!R328)*'Unit cost and utilities'!$G$14</f>
        <v>34.796311620772514</v>
      </c>
      <c r="X330" s="12">
        <f t="shared" si="150"/>
        <v>20.055489890313321</v>
      </c>
      <c r="Y330" s="12">
        <f>W330-'Surv-rate CEA'!S328*'Unit cost and utilities'!$H$4-('Surv-rate CEA'!R327-'Surv-rate CEA'!R328)*'Unit cost and utilities'!$G$14</f>
        <v>34.218589863735637</v>
      </c>
      <c r="Z330" s="12">
        <f t="shared" si="151"/>
        <v>19.722509401348212</v>
      </c>
      <c r="AA330" s="12">
        <f>'Surv-rate CEA'!W328*'Unit cost and utilities'!$H$6+'Surv-rate CEA'!V328*'Unit cost and utilities'!$H$6+('Surv-rate CEA'!U327-'Surv-rate CEA'!U328)*'Unit cost and utilities'!$G$14</f>
        <v>23.336532248971007</v>
      </c>
      <c r="AB330" s="12">
        <f t="shared" si="152"/>
        <v>13.450436692686976</v>
      </c>
      <c r="AC330" s="12">
        <f>AA330-'Surv-rate CEA'!V328*'Unit cost and utilities'!$H$6-('Surv-rate CEA'!U327-'Surv-rate CEA'!U328)*'Unit cost and utilities'!$G$14</f>
        <v>0.31543391681264654</v>
      </c>
      <c r="AD330" s="12">
        <f t="shared" si="153"/>
        <v>0.18180610056157206</v>
      </c>
      <c r="AE330" s="12">
        <f>'Surv-rate CEA'!Z328*'Unit cost and utilities'!$H$12+'Surv-rate CEA'!Y328*'Unit cost and utilities'!$H$12+('Surv-rate CEA'!X327-'Surv-rate CEA'!X328)*'Unit cost and utilities'!$G$14</f>
        <v>21.63203544052303</v>
      </c>
      <c r="AF330" s="12">
        <f t="shared" si="154"/>
        <v>12.468018817986358</v>
      </c>
      <c r="AG330" s="12">
        <f>AE330-'Surv-rate CEA'!Y328*'Unit cost and utilities'!$H$12-('Surv-rate CEA'!X327-'Surv-rate CEA'!X328)*'Unit cost and utilities'!$G$14</f>
        <v>8.0199236532261242E-2</v>
      </c>
      <c r="AH330" s="12">
        <f t="shared" si="155"/>
        <v>4.6224295121078791E-2</v>
      </c>
      <c r="AI330" s="12">
        <f>'Surv-rate CEA'!AC328*'Unit cost and utilities'!$H$5+'Surv-rate CEA'!AB328*'Unit cost and utilities'!$H$5+('Surv-rate CEA'!AA327-'Surv-rate CEA'!AA328)*'Unit cost and utilities'!$G$14</f>
        <v>36.229694178561182</v>
      </c>
      <c r="AJ330" s="12">
        <f t="shared" si="156"/>
        <v>20.881646113708008</v>
      </c>
      <c r="AK330" s="12">
        <f>AI330-'Surv-rate CEA'!AB328*'Unit cost and utilities'!$H$5-('Surv-rate CEA'!AA327-'Surv-rate CEA'!AA328)*'Unit cost and utilities'!$G$14</f>
        <v>0.13780069931701044</v>
      </c>
      <c r="AL330" s="12">
        <f t="shared" si="157"/>
        <v>7.9423950508035274E-2</v>
      </c>
      <c r="AM330" s="12">
        <f>'Surv-rate CEA'!AF328*'Unit cost and utilities'!$H$9+'Surv-rate CEA'!AE328*'Unit cost and utilities'!$H$9+('Surv-rate CEA'!AD327-'Surv-rate CEA'!AD328)*'Unit cost and utilities'!G337</f>
        <v>40.980768583868603</v>
      </c>
      <c r="AN330" s="12">
        <f t="shared" si="158"/>
        <v>23.620014643747457</v>
      </c>
      <c r="AO330" s="12">
        <f>AM330-'Surv-rate CEA'!AE328*'Unit cost and utilities'!$H$9-('Surv-rate CEA'!AD327-'Surv-rate CEA'!AD328)*'Unit cost and utilities'!G337</f>
        <v>0.23161055586271573</v>
      </c>
      <c r="AP330" s="12">
        <f t="shared" si="159"/>
        <v>0.1334929751238795</v>
      </c>
      <c r="AQ330" s="13">
        <f>'Surv-rate CEA'!AI328*'Unit cost and utilities'!$H$4+'Surv-rate CEA'!AH328*'Unit cost and utilities'!$H$4+('Surv-rate CEA'!AG327-'Surv-rate CEA'!AG328)*'Unit cost and utilities'!$G$14</f>
        <v>34.796311620772514</v>
      </c>
      <c r="AR330" s="12">
        <f t="shared" si="160"/>
        <v>20.055489890313321</v>
      </c>
      <c r="AS330" s="13">
        <f>AQ330-'Surv-rate CEA'!AH328*'Unit cost and utilities'!$H$4-('Surv-rate CEA'!AG327-'Surv-rate CEA'!AG328)*'Unit cost and utilities'!$G$14</f>
        <v>34.218589863735637</v>
      </c>
      <c r="AT330" s="12">
        <f t="shared" si="161"/>
        <v>19.722509401348212</v>
      </c>
      <c r="AU330" s="12">
        <f>'Surv-rate CEA'!AL328*'Unit cost and utilities'!$H$8+'Surv-rate CEA'!AK328*'Unit cost and utilities'!$H$8+('Surv-rate CEA'!AJ327-'Surv-rate CEA'!AJ328)*'Unit cost and utilities'!$G$14</f>
        <v>17.874669052455353</v>
      </c>
      <c r="AV330" s="12">
        <f t="shared" si="162"/>
        <v>10.302392057559576</v>
      </c>
      <c r="AW330" s="12">
        <f>AU330-'Surv-rate CEA'!AK328*'Unit cost and utilities'!$H$8-('Surv-rate CEA'!AJ327-'Surv-rate CEA'!AJ328)*'Unit cost and utilities'!$G$14</f>
        <v>0.36548351571124593</v>
      </c>
      <c r="AX330" s="12">
        <f t="shared" si="163"/>
        <v>0.21065310123407643</v>
      </c>
      <c r="AY330" s="12">
        <f>'Surv-rate CEA'!AO328*'Unit cost and utilities'!$H$5+'Surv-rate CEA'!AN328*'Unit cost and utilities'!$H$5+('Surv-rate CEA'!AM327-'Surv-rate CEA'!AM328)*'Unit cost and utilities'!$G$14</f>
        <v>36.229694178561182</v>
      </c>
      <c r="AZ330" s="12">
        <f t="shared" si="164"/>
        <v>20.881646113708008</v>
      </c>
      <c r="BA330" s="12">
        <f>AY330-'Surv-rate CEA'!AN328*'Unit cost and utilities'!$H$5-('Surv-rate CEA'!AM327-'Surv-rate CEA'!AM328)*'Unit cost and utilities'!$G$14</f>
        <v>0.13780069931701044</v>
      </c>
      <c r="BB330" s="12">
        <f t="shared" si="165"/>
        <v>7.9423950508035274E-2</v>
      </c>
    </row>
    <row r="331" spans="1:54">
      <c r="A331" s="12">
        <v>326</v>
      </c>
      <c r="B331" s="12">
        <f t="shared" si="166"/>
        <v>18.698630136986303</v>
      </c>
      <c r="C331" s="12">
        <f>'Surv-rate CEA'!D329*'Unit cost and utilities'!$H$7+'Surv-rate CEA'!E329*'Unit cost and utilities'!$H$7+'Unit cost and utilities'!$G$14*('Surv-rate CEA'!C328-'Surv-rate CEA'!C329)</f>
        <v>24.515455970298284</v>
      </c>
      <c r="D331" s="12">
        <f t="shared" si="140"/>
        <v>14.105921364662217</v>
      </c>
      <c r="E331" s="12">
        <f>C331-'Surv-rate CEA'!E329*'Unit cost and utilities'!$H$7-'Unit cost and utilities'!$G$14*('Surv-rate CEA'!C328-'Surv-rate CEA'!C329)</f>
        <v>2.9413117464641592E-2</v>
      </c>
      <c r="F331" s="12">
        <f t="shared" si="141"/>
        <v>1.692398144862076E-2</v>
      </c>
      <c r="G331" s="12">
        <f>'Surv-rate CEA'!G329*'Unit cost and utilities'!$H$4+'Surv-rate CEA'!H329*'Unit cost and utilities'!$H$4+('Surv-rate CEA'!F328-'Surv-rate CEA'!F329)*'Unit cost and utilities'!$G$14</f>
        <v>34.555636083333098</v>
      </c>
      <c r="H331" s="12">
        <f t="shared" si="142"/>
        <v>19.882929605222849</v>
      </c>
      <c r="I331" s="12">
        <f>G331-'Surv-rate CEA'!H329*'Unit cost and utilities'!$H$4-('Surv-rate CEA'!F328-'Surv-rate CEA'!F329)*'Unit cost and utilities'!$G$14</f>
        <v>1.9890666493953324E-2</v>
      </c>
      <c r="J331" s="12">
        <f t="shared" si="143"/>
        <v>1.144486881232637E-2</v>
      </c>
      <c r="K331" s="12">
        <f>'Surv-rate CEA'!K329*'Unit cost and utilities'!$H$10+'Surv-rate CEA'!J329*'Unit cost and utilities'!$H$10+('Surv-rate CEA'!I328-'Surv-rate CEA'!I329)*'Unit cost and utilities'!$G$14</f>
        <v>21.489367092532671</v>
      </c>
      <c r="L331" s="12">
        <f t="shared" si="144"/>
        <v>12.364743399057309</v>
      </c>
      <c r="M331" s="12">
        <f>K331-'Surv-rate CEA'!J329*'Unit cost and utilities'!$H$10-('Surv-rate CEA'!I328-'Surv-rate CEA'!I329)*'Unit cost and utilities'!$G$14</f>
        <v>7.8942171835909569E-2</v>
      </c>
      <c r="N331" s="12">
        <f t="shared" si="145"/>
        <v>4.5422449805629456E-2</v>
      </c>
      <c r="O331" s="12">
        <f>'Surv-rate CEA'!N329*'Unit cost and utilities'!$H$3+'Surv-rate CEA'!M329*'Unit cost and utilities'!$H$3+('Surv-rate CEA'!L328-'Surv-rate CEA'!L329)*'Unit cost and utilities'!$G$14</f>
        <v>34.555636083333098</v>
      </c>
      <c r="P331" s="12">
        <f t="shared" si="146"/>
        <v>19.882929605222849</v>
      </c>
      <c r="Q331" s="12">
        <f>O331-'Surv-rate CEA'!M329*'Unit cost and utilities'!$H$3-('Surv-rate CEA'!L328-'Surv-rate CEA'!L329)*'Unit cost and utilities'!$G$14</f>
        <v>33.983377286604338</v>
      </c>
      <c r="R331" s="12">
        <f t="shared" si="147"/>
        <v>19.553658242835301</v>
      </c>
      <c r="S331" s="12">
        <f>'Surv-rate CEA'!Q329*'Unit cost and utilities'!$H$11+'Surv-rate CEA'!P329*'Unit cost and utilities'!$H$11+('Surv-rate CEA'!O328-'Surv-rate CEA'!O329)*'Unit cost and utilities'!$G$14</f>
        <v>21.489367092532671</v>
      </c>
      <c r="T331" s="12">
        <f t="shared" si="148"/>
        <v>12.364743399057309</v>
      </c>
      <c r="U331" s="12">
        <f>S331-'Surv-rate CEA'!P329*'Unit cost and utilities'!$H$11-('Surv-rate CEA'!O328-'Surv-rate CEA'!O329)*'Unit cost and utilities'!$G$14</f>
        <v>7.8942171835909569E-2</v>
      </c>
      <c r="V331" s="12">
        <f t="shared" si="149"/>
        <v>4.5422449805629456E-2</v>
      </c>
      <c r="W331" s="12">
        <f>'Surv-rate CEA'!T329*'Unit cost and utilities'!$H$4+'Surv-rate CEA'!S329*'Unit cost and utilities'!$H$4+('Surv-rate CEA'!R328-'Surv-rate CEA'!R329)*'Unit cost and utilities'!$G$14</f>
        <v>34.555636083333098</v>
      </c>
      <c r="X331" s="12">
        <f t="shared" si="150"/>
        <v>19.882929605222849</v>
      </c>
      <c r="Y331" s="12">
        <f>W331-'Surv-rate CEA'!S329*'Unit cost and utilities'!$H$4-('Surv-rate CEA'!R328-'Surv-rate CEA'!R329)*'Unit cost and utilities'!$G$14</f>
        <v>33.983377286604338</v>
      </c>
      <c r="Z331" s="12">
        <f t="shared" si="151"/>
        <v>19.553658242835301</v>
      </c>
      <c r="AA331" s="12">
        <f>'Surv-rate CEA'!W329*'Unit cost and utilities'!$H$6+'Surv-rate CEA'!V329*'Unit cost and utilities'!$H$6+('Surv-rate CEA'!U328-'Surv-rate CEA'!U329)*'Unit cost and utilities'!$G$14</f>
        <v>23.184150104605227</v>
      </c>
      <c r="AB331" s="12">
        <f t="shared" si="152"/>
        <v>13.339902740471345</v>
      </c>
      <c r="AC331" s="12">
        <f>AA331-'Surv-rate CEA'!V329*'Unit cost and utilities'!$H$6-('Surv-rate CEA'!U328-'Surv-rate CEA'!U329)*'Unit cost and utilities'!$G$14</f>
        <v>0.31092346399812176</v>
      </c>
      <c r="AD331" s="12">
        <f t="shared" si="153"/>
        <v>0.17890191146758941</v>
      </c>
      <c r="AE331" s="12">
        <f>'Surv-rate CEA'!Z329*'Unit cost and utilities'!$H$12+'Surv-rate CEA'!Y329*'Unit cost and utilities'!$H$12+('Surv-rate CEA'!X328-'Surv-rate CEA'!X329)*'Unit cost and utilities'!$G$14</f>
        <v>21.489367092532671</v>
      </c>
      <c r="AF331" s="12">
        <f t="shared" si="154"/>
        <v>12.364743399057309</v>
      </c>
      <c r="AG331" s="12">
        <f>AE331-'Surv-rate CEA'!Y329*'Unit cost and utilities'!$H$12-('Surv-rate CEA'!X328-'Surv-rate CEA'!X329)*'Unit cost and utilities'!$G$14</f>
        <v>7.8942171835909569E-2</v>
      </c>
      <c r="AH331" s="12">
        <f t="shared" si="155"/>
        <v>4.5422449805629456E-2</v>
      </c>
      <c r="AI331" s="12">
        <f>'Surv-rate CEA'!AC329*'Unit cost and utilities'!$H$5+'Surv-rate CEA'!AB329*'Unit cost and utilities'!$H$5+('Surv-rate CEA'!AA328-'Surv-rate CEA'!AA329)*'Unit cost and utilities'!$G$14</f>
        <v>35.980743720482998</v>
      </c>
      <c r="AJ331" s="12">
        <f t="shared" si="156"/>
        <v>20.70292072797297</v>
      </c>
      <c r="AK331" s="12">
        <f>AI331-'Surv-rate CEA'!AB329*'Unit cost and utilities'!$H$5-('Surv-rate CEA'!AA328-'Surv-rate CEA'!AA329)*'Unit cost and utilities'!$G$14</f>
        <v>0.13558835790564361</v>
      </c>
      <c r="AL331" s="12">
        <f t="shared" si="157"/>
        <v>7.8016036776876421E-2</v>
      </c>
      <c r="AM331" s="12">
        <f>'Surv-rate CEA'!AF329*'Unit cost and utilities'!$H$9+'Surv-rate CEA'!AE329*'Unit cost and utilities'!$H$9+('Surv-rate CEA'!AD328-'Surv-rate CEA'!AD329)*'Unit cost and utilities'!G338</f>
        <v>40.738359025907414</v>
      </c>
      <c r="AN331" s="12">
        <f t="shared" si="158"/>
        <v>23.440399788649554</v>
      </c>
      <c r="AO331" s="12">
        <f>AM331-'Surv-rate CEA'!AE329*'Unit cost and utilities'!$H$9-('Surv-rate CEA'!AD328-'Surv-rate CEA'!AD329)*'Unit cost and utilities'!G338</f>
        <v>0.22822522511713572</v>
      </c>
      <c r="AP331" s="12">
        <f t="shared" si="159"/>
        <v>0.13131826235804167</v>
      </c>
      <c r="AQ331" s="13">
        <f>'Surv-rate CEA'!AI329*'Unit cost and utilities'!$H$4+'Surv-rate CEA'!AH329*'Unit cost and utilities'!$H$4+('Surv-rate CEA'!AG328-'Surv-rate CEA'!AG329)*'Unit cost and utilities'!$G$14</f>
        <v>34.555636083333098</v>
      </c>
      <c r="AR331" s="12">
        <f t="shared" si="160"/>
        <v>19.882929605222849</v>
      </c>
      <c r="AS331" s="13">
        <f>AQ331-'Surv-rate CEA'!AH329*'Unit cost and utilities'!$H$4-('Surv-rate CEA'!AG328-'Surv-rate CEA'!AG329)*'Unit cost and utilities'!$G$14</f>
        <v>33.983377286604338</v>
      </c>
      <c r="AT331" s="12">
        <f t="shared" si="161"/>
        <v>19.553658242835301</v>
      </c>
      <c r="AU331" s="12">
        <f>'Surv-rate CEA'!AL329*'Unit cost and utilities'!$H$8+'Surv-rate CEA'!AK329*'Unit cost and utilities'!$H$8+('Surv-rate CEA'!AJ328-'Surv-rate CEA'!AJ329)*'Unit cost and utilities'!$G$14</f>
        <v>17.753883921885471</v>
      </c>
      <c r="AV331" s="12">
        <f t="shared" si="162"/>
        <v>10.215387828106149</v>
      </c>
      <c r="AW331" s="12">
        <f>AU331-'Surv-rate CEA'!AK329*'Unit cost and utilities'!$H$8-('Surv-rate CEA'!AJ328-'Surv-rate CEA'!AJ329)*'Unit cost and utilities'!$G$14</f>
        <v>0.36031325934518277</v>
      </c>
      <c r="AX331" s="12">
        <f t="shared" si="163"/>
        <v>0.20732025172715773</v>
      </c>
      <c r="AY331" s="12">
        <f>'Surv-rate CEA'!AO329*'Unit cost and utilities'!$H$5+'Surv-rate CEA'!AN329*'Unit cost and utilities'!$H$5+('Surv-rate CEA'!AM328-'Surv-rate CEA'!AM329)*'Unit cost and utilities'!$G$14</f>
        <v>35.980743720482998</v>
      </c>
      <c r="AZ331" s="12">
        <f t="shared" si="164"/>
        <v>20.70292072797297</v>
      </c>
      <c r="BA331" s="12">
        <f>AY331-'Surv-rate CEA'!AN329*'Unit cost and utilities'!$H$5-('Surv-rate CEA'!AM328-'Surv-rate CEA'!AM329)*'Unit cost and utilities'!$G$14</f>
        <v>0.13558835790564361</v>
      </c>
      <c r="BB331" s="12">
        <f t="shared" si="165"/>
        <v>7.8016036776876421E-2</v>
      </c>
    </row>
    <row r="332" spans="1:54">
      <c r="A332" s="12">
        <v>327</v>
      </c>
      <c r="B332" s="12">
        <f t="shared" si="166"/>
        <v>18.756164383561643</v>
      </c>
      <c r="C332" s="12">
        <f>'Surv-rate CEA'!D330*'Unit cost and utilities'!$H$7+'Surv-rate CEA'!E330*'Unit cost and utilities'!$H$7+'Unit cost and utilities'!$G$14*('Surv-rate CEA'!C329-'Surv-rate CEA'!C330)</f>
        <v>24.356922336787466</v>
      </c>
      <c r="D332" s="12">
        <f t="shared" si="140"/>
        <v>13.990889113802119</v>
      </c>
      <c r="E332" s="12">
        <f>C332-'Surv-rate CEA'!E330*'Unit cost and utilities'!$H$7-'Unit cost and utilities'!$G$14*('Surv-rate CEA'!C329-'Surv-rate CEA'!C330)</f>
        <v>2.8925324265210772E-2</v>
      </c>
      <c r="F332" s="12">
        <f t="shared" si="141"/>
        <v>1.6615030371226698E-2</v>
      </c>
      <c r="G332" s="12">
        <f>'Surv-rate CEA'!G330*'Unit cost and utilities'!$H$4+'Surv-rate CEA'!H330*'Unit cost and utilities'!$H$4+('Surv-rate CEA'!F329-'Surv-rate CEA'!F330)*'Unit cost and utilities'!$G$14</f>
        <v>34.317169925589873</v>
      </c>
      <c r="H332" s="12">
        <f t="shared" si="142"/>
        <v>19.71216693511693</v>
      </c>
      <c r="I332" s="12">
        <f>G332-'Surv-rate CEA'!H330*'Unit cost and utilities'!$H$4-('Surv-rate CEA'!F329-'Surv-rate CEA'!F330)*'Unit cost and utilities'!$G$14</f>
        <v>1.953633556611778E-2</v>
      </c>
      <c r="J332" s="12">
        <f t="shared" si="143"/>
        <v>1.1221890057216199E-2</v>
      </c>
      <c r="K332" s="12">
        <f>'Surv-rate CEA'!K330*'Unit cost and utilities'!$H$10+'Surv-rate CEA'!J330*'Unit cost and utilities'!$H$10+('Surv-rate CEA'!I329-'Surv-rate CEA'!I330)*'Unit cost and utilities'!$G$14</f>
        <v>21.347959723750034</v>
      </c>
      <c r="L332" s="12">
        <f t="shared" si="144"/>
        <v>12.262507272923964</v>
      </c>
      <c r="M332" s="12">
        <f>K332-'Surv-rate CEA'!J330*'Unit cost and utilities'!$H$10-('Surv-rate CEA'!I329-'Surv-rate CEA'!I330)*'Unit cost and utilities'!$G$14</f>
        <v>7.7707370991718427E-2</v>
      </c>
      <c r="N332" s="12">
        <f t="shared" si="145"/>
        <v>4.4635984622251358E-2</v>
      </c>
      <c r="O332" s="12">
        <f>'Surv-rate CEA'!N330*'Unit cost and utilities'!$H$3+'Surv-rate CEA'!M330*'Unit cost and utilities'!$H$3+('Surv-rate CEA'!L329-'Surv-rate CEA'!L330)*'Unit cost and utilities'!$G$14</f>
        <v>34.317169925589873</v>
      </c>
      <c r="P332" s="12">
        <f t="shared" si="146"/>
        <v>19.71216693511693</v>
      </c>
      <c r="Q332" s="12">
        <f>O332-'Surv-rate CEA'!M330*'Unit cost and utilities'!$H$3-('Surv-rate CEA'!L329-'Surv-rate CEA'!L330)*'Unit cost and utilities'!$G$14</f>
        <v>33.750308067774917</v>
      </c>
      <c r="R332" s="12">
        <f t="shared" si="147"/>
        <v>19.3865551322023</v>
      </c>
      <c r="S332" s="12">
        <f>'Surv-rate CEA'!Q330*'Unit cost and utilities'!$H$11+'Surv-rate CEA'!P330*'Unit cost and utilities'!$H$11+('Surv-rate CEA'!O329-'Surv-rate CEA'!O330)*'Unit cost and utilities'!$G$14</f>
        <v>21.347959723750034</v>
      </c>
      <c r="T332" s="12">
        <f t="shared" si="148"/>
        <v>12.262507272923964</v>
      </c>
      <c r="U332" s="12">
        <f>S332-'Surv-rate CEA'!P330*'Unit cost and utilities'!$H$11-('Surv-rate CEA'!O329-'Surv-rate CEA'!O330)*'Unit cost and utilities'!$G$14</f>
        <v>7.7707370991718427E-2</v>
      </c>
      <c r="V332" s="12">
        <f t="shared" si="149"/>
        <v>4.4635984622251358E-2</v>
      </c>
      <c r="W332" s="12">
        <f>'Surv-rate CEA'!T330*'Unit cost and utilities'!$H$4+'Surv-rate CEA'!S330*'Unit cost and utilities'!$H$4+('Surv-rate CEA'!R329-'Surv-rate CEA'!R330)*'Unit cost and utilities'!$G$14</f>
        <v>34.317169925589873</v>
      </c>
      <c r="X332" s="12">
        <f t="shared" si="150"/>
        <v>19.71216693511693</v>
      </c>
      <c r="Y332" s="12">
        <f>W332-'Surv-rate CEA'!S330*'Unit cost and utilities'!$H$4-('Surv-rate CEA'!R329-'Surv-rate CEA'!R330)*'Unit cost and utilities'!$G$14</f>
        <v>33.750308067774917</v>
      </c>
      <c r="Z332" s="12">
        <f t="shared" si="151"/>
        <v>19.3865551322023</v>
      </c>
      <c r="AA332" s="12">
        <f>'Surv-rate CEA'!W330*'Unit cost and utilities'!$H$6+'Surv-rate CEA'!V330*'Unit cost and utilities'!$H$6+('Surv-rate CEA'!U329-'Surv-rate CEA'!U330)*'Unit cost and utilities'!$G$14</f>
        <v>23.03310367443142</v>
      </c>
      <c r="AB332" s="12">
        <f t="shared" si="152"/>
        <v>13.230472840526431</v>
      </c>
      <c r="AC332" s="12">
        <f>AA332-'Surv-rate CEA'!V330*'Unit cost and utilities'!$H$6-('Surv-rate CEA'!U329-'Surv-rate CEA'!U330)*'Unit cost and utilities'!$G$14</f>
        <v>0.30648645878540026</v>
      </c>
      <c r="AD332" s="12">
        <f t="shared" si="153"/>
        <v>0.1760492561604145</v>
      </c>
      <c r="AE332" s="12">
        <f>'Surv-rate CEA'!Z330*'Unit cost and utilities'!$H$12+'Surv-rate CEA'!Y330*'Unit cost and utilities'!$H$12+('Surv-rate CEA'!X329-'Surv-rate CEA'!X330)*'Unit cost and utilities'!$G$14</f>
        <v>21.347959723750034</v>
      </c>
      <c r="AF332" s="12">
        <f t="shared" si="154"/>
        <v>12.262507272923964</v>
      </c>
      <c r="AG332" s="12">
        <f>AE332-'Surv-rate CEA'!Y330*'Unit cost and utilities'!$H$12-('Surv-rate CEA'!X329-'Surv-rate CEA'!X330)*'Unit cost and utilities'!$G$14</f>
        <v>7.7707370991718427E-2</v>
      </c>
      <c r="AH332" s="12">
        <f t="shared" si="155"/>
        <v>4.4635984622251358E-2</v>
      </c>
      <c r="AI332" s="12">
        <f>'Surv-rate CEA'!AC330*'Unit cost and utilities'!$H$5+'Surv-rate CEA'!AB330*'Unit cost and utilities'!$H$5+('Surv-rate CEA'!AA329-'Surv-rate CEA'!AA330)*'Unit cost and utilities'!$G$14</f>
        <v>35.734066210871703</v>
      </c>
      <c r="AJ332" s="12">
        <f t="shared" si="156"/>
        <v>20.52604803795214</v>
      </c>
      <c r="AK332" s="12">
        <f>AI332-'Surv-rate CEA'!AB330*'Unit cost and utilities'!$H$5-('Surv-rate CEA'!AA329-'Surv-rate CEA'!AA330)*'Unit cost and utilities'!$G$14</f>
        <v>0.13341606918397986</v>
      </c>
      <c r="AL332" s="12">
        <f t="shared" si="157"/>
        <v>7.6635685089539468E-2</v>
      </c>
      <c r="AM332" s="12">
        <f>'Surv-rate CEA'!AF330*'Unit cost and utilities'!$H$9+'Surv-rate CEA'!AE330*'Unit cost and utilities'!$H$9+('Surv-rate CEA'!AD329-'Surv-rate CEA'!AD330)*'Unit cost and utilities'!G339</f>
        <v>40.497901089490377</v>
      </c>
      <c r="AN332" s="12">
        <f t="shared" si="158"/>
        <v>23.262448171829138</v>
      </c>
      <c r="AO332" s="12">
        <f>AM332-'Surv-rate CEA'!AE330*'Unit cost and utilities'!$H$9-('Surv-rate CEA'!AD329-'Surv-rate CEA'!AD330)*'Unit cost and utilities'!G339</f>
        <v>0.22489613823724852</v>
      </c>
      <c r="AP332" s="12">
        <f t="shared" si="159"/>
        <v>0.12918286180382269</v>
      </c>
      <c r="AQ332" s="13">
        <f>'Surv-rate CEA'!AI330*'Unit cost and utilities'!$H$4+'Surv-rate CEA'!AH330*'Unit cost and utilities'!$H$4+('Surv-rate CEA'!AG329-'Surv-rate CEA'!AG330)*'Unit cost and utilities'!$G$14</f>
        <v>34.317169925589873</v>
      </c>
      <c r="AR332" s="12">
        <f t="shared" si="160"/>
        <v>19.71216693511693</v>
      </c>
      <c r="AS332" s="13">
        <f>AQ332-'Surv-rate CEA'!AH330*'Unit cost and utilities'!$H$4-('Surv-rate CEA'!AG329-'Surv-rate CEA'!AG330)*'Unit cost and utilities'!$G$14</f>
        <v>33.750308067774917</v>
      </c>
      <c r="AT332" s="12">
        <f t="shared" si="161"/>
        <v>19.3865551322023</v>
      </c>
      <c r="AU332" s="12">
        <f>'Surv-rate CEA'!AL330*'Unit cost and utilities'!$H$8+'Surv-rate CEA'!AK330*'Unit cost and utilities'!$H$8+('Surv-rate CEA'!AJ329-'Surv-rate CEA'!AJ330)*'Unit cost and utilities'!$G$14</f>
        <v>17.634188117285902</v>
      </c>
      <c r="AV332" s="12">
        <f t="shared" si="162"/>
        <v>10.129275248714146</v>
      </c>
      <c r="AW332" s="12">
        <f>AU332-'Surv-rate CEA'!AK330*'Unit cost and utilities'!$H$8-('Surv-rate CEA'!AJ329-'Surv-rate CEA'!AJ330)*'Unit cost and utilities'!$G$14</f>
        <v>0.35522637140604596</v>
      </c>
      <c r="AX332" s="12">
        <f t="shared" si="163"/>
        <v>0.20404600810891207</v>
      </c>
      <c r="AY332" s="12">
        <f>'Surv-rate CEA'!AO330*'Unit cost and utilities'!$H$5+'Surv-rate CEA'!AN330*'Unit cost and utilities'!$H$5+('Surv-rate CEA'!AM329-'Surv-rate CEA'!AM330)*'Unit cost and utilities'!$G$14</f>
        <v>35.734066210871703</v>
      </c>
      <c r="AZ332" s="12">
        <f t="shared" si="164"/>
        <v>20.52604803795214</v>
      </c>
      <c r="BA332" s="12">
        <f>AY332-'Surv-rate CEA'!AN330*'Unit cost and utilities'!$H$5-('Surv-rate CEA'!AM329-'Surv-rate CEA'!AM330)*'Unit cost and utilities'!$G$14</f>
        <v>0.13341606918397986</v>
      </c>
      <c r="BB332" s="12">
        <f t="shared" si="165"/>
        <v>7.6635685089539468E-2</v>
      </c>
    </row>
    <row r="333" spans="1:54">
      <c r="A333" s="12">
        <v>328</v>
      </c>
      <c r="B333" s="12">
        <f t="shared" si="166"/>
        <v>18.813698630136987</v>
      </c>
      <c r="C333" s="12">
        <f>'Surv-rate CEA'!D331*'Unit cost and utilities'!$H$7+'Surv-rate CEA'!E331*'Unit cost and utilities'!$H$7+'Unit cost and utilities'!$G$14*('Surv-rate CEA'!C330-'Surv-rate CEA'!C331)</f>
        <v>24.199766455662147</v>
      </c>
      <c r="D333" s="12">
        <f t="shared" si="140"/>
        <v>13.87699711212017</v>
      </c>
      <c r="E333" s="12">
        <f>C333-'Surv-rate CEA'!E331*'Unit cost and utilities'!$H$7-'Unit cost and utilities'!$G$14*('Surv-rate CEA'!C330-'Surv-rate CEA'!C331)</f>
        <v>2.8446626488979554E-2</v>
      </c>
      <c r="F333" s="12">
        <f t="shared" si="141"/>
        <v>1.6312296003367744E-2</v>
      </c>
      <c r="G333" s="12">
        <f>'Surv-rate CEA'!G331*'Unit cost and utilities'!$H$4+'Surv-rate CEA'!H331*'Unit cost and utilities'!$H$4+('Surv-rate CEA'!F330-'Surv-rate CEA'!F331)*'Unit cost and utilities'!$G$14</f>
        <v>34.080887595882857</v>
      </c>
      <c r="H333" s="12">
        <f t="shared" si="142"/>
        <v>19.543179460556413</v>
      </c>
      <c r="I333" s="12">
        <f>G333-'Surv-rate CEA'!H331*'Unit cost and utilities'!$H$4-('Surv-rate CEA'!F330-'Surv-rate CEA'!F331)*'Unit cost and utilities'!$G$14</f>
        <v>1.9189059693453636E-2</v>
      </c>
      <c r="J333" s="12">
        <f t="shared" si="143"/>
        <v>1.1003681644541376E-2</v>
      </c>
      <c r="K333" s="12">
        <f>'Surv-rate CEA'!K331*'Unit cost and utilities'!$H$10+'Surv-rate CEA'!J331*'Unit cost and utilities'!$H$10+('Surv-rate CEA'!I330-'Surv-rate CEA'!I331)*'Unit cost and utilities'!$G$14</f>
        <v>21.207799195811816</v>
      </c>
      <c r="L333" s="12">
        <f t="shared" si="144"/>
        <v>12.161297867643098</v>
      </c>
      <c r="M333" s="12">
        <f>K333-'Surv-rate CEA'!J331*'Unit cost and utilities'!$H$10-('Surv-rate CEA'!I330-'Surv-rate CEA'!I331)*'Unit cost and utilities'!$G$14</f>
        <v>7.6494392767190278E-2</v>
      </c>
      <c r="N333" s="12">
        <f t="shared" si="145"/>
        <v>4.3864574869701599E-2</v>
      </c>
      <c r="O333" s="12">
        <f>'Surv-rate CEA'!N331*'Unit cost and utilities'!$H$3+'Surv-rate CEA'!M331*'Unit cost and utilities'!$H$3+('Surv-rate CEA'!L330-'Surv-rate CEA'!L331)*'Unit cost and utilities'!$G$14</f>
        <v>34.080887595882857</v>
      </c>
      <c r="P333" s="12">
        <f t="shared" si="146"/>
        <v>19.543179460556413</v>
      </c>
      <c r="Q333" s="12">
        <f>O333-'Surv-rate CEA'!M331*'Unit cost and utilities'!$H$3-('Surv-rate CEA'!L330-'Surv-rate CEA'!L331)*'Unit cost and utilities'!$G$14</f>
        <v>33.519357637696118</v>
      </c>
      <c r="R333" s="12">
        <f t="shared" si="147"/>
        <v>19.221178435364571</v>
      </c>
      <c r="S333" s="12">
        <f>'Surv-rate CEA'!Q331*'Unit cost and utilities'!$H$11+'Surv-rate CEA'!P331*'Unit cost and utilities'!$H$11+('Surv-rate CEA'!O330-'Surv-rate CEA'!O331)*'Unit cost and utilities'!$G$14</f>
        <v>21.207799195811816</v>
      </c>
      <c r="T333" s="12">
        <f t="shared" si="148"/>
        <v>12.161297867643098</v>
      </c>
      <c r="U333" s="12">
        <f>S333-'Surv-rate CEA'!P331*'Unit cost and utilities'!$H$11-('Surv-rate CEA'!O330-'Surv-rate CEA'!O331)*'Unit cost and utilities'!$G$14</f>
        <v>7.6494392767190278E-2</v>
      </c>
      <c r="V333" s="12">
        <f t="shared" si="149"/>
        <v>4.3864574869701599E-2</v>
      </c>
      <c r="W333" s="12">
        <f>'Surv-rate CEA'!T331*'Unit cost and utilities'!$H$4+'Surv-rate CEA'!S331*'Unit cost and utilities'!$H$4+('Surv-rate CEA'!R330-'Surv-rate CEA'!R331)*'Unit cost and utilities'!$G$14</f>
        <v>34.080887595882857</v>
      </c>
      <c r="X333" s="12">
        <f t="shared" si="150"/>
        <v>19.543179460556413</v>
      </c>
      <c r="Y333" s="12">
        <f>W333-'Surv-rate CEA'!S331*'Unit cost and utilities'!$H$4-('Surv-rate CEA'!R330-'Surv-rate CEA'!R331)*'Unit cost and utilities'!$G$14</f>
        <v>33.519357637696118</v>
      </c>
      <c r="Z333" s="12">
        <f t="shared" si="151"/>
        <v>19.221178435364571</v>
      </c>
      <c r="AA333" s="12">
        <f>'Surv-rate CEA'!W331*'Unit cost and utilities'!$H$6+'Surv-rate CEA'!V331*'Unit cost and utilities'!$H$6+('Surv-rate CEA'!U330-'Surv-rate CEA'!U331)*'Unit cost and utilities'!$G$14</f>
        <v>22.883378087845067</v>
      </c>
      <c r="AB333" s="12">
        <f t="shared" si="152"/>
        <v>13.122133728950947</v>
      </c>
      <c r="AC333" s="12">
        <f>AA333-'Surv-rate CEA'!V331*'Unit cost and utilities'!$H$6-('Surv-rate CEA'!U330-'Surv-rate CEA'!U331)*'Unit cost and utilities'!$G$14</f>
        <v>0.30212155373089677</v>
      </c>
      <c r="AD333" s="12">
        <f t="shared" si="153"/>
        <v>0.17324712353378777</v>
      </c>
      <c r="AE333" s="12">
        <f>'Surv-rate CEA'!Z331*'Unit cost and utilities'!$H$12+'Surv-rate CEA'!Y331*'Unit cost and utilities'!$H$12+('Surv-rate CEA'!X330-'Surv-rate CEA'!X331)*'Unit cost and utilities'!$G$14</f>
        <v>21.207799195811816</v>
      </c>
      <c r="AF333" s="12">
        <f t="shared" si="154"/>
        <v>12.161297867643098</v>
      </c>
      <c r="AG333" s="12">
        <f>AE333-'Surv-rate CEA'!Y331*'Unit cost and utilities'!$H$12-('Surv-rate CEA'!X330-'Surv-rate CEA'!X331)*'Unit cost and utilities'!$G$14</f>
        <v>7.6494392767190278E-2</v>
      </c>
      <c r="AH333" s="12">
        <f t="shared" si="155"/>
        <v>4.3864574869701599E-2</v>
      </c>
      <c r="AI333" s="12">
        <f>'Surv-rate CEA'!AC331*'Unit cost and utilities'!$H$5+'Surv-rate CEA'!AB331*'Unit cost and utilities'!$H$5+('Surv-rate CEA'!AA330-'Surv-rate CEA'!AA331)*'Unit cost and utilities'!$G$14</f>
        <v>35.489635484265264</v>
      </c>
      <c r="AJ333" s="12">
        <f t="shared" si="156"/>
        <v>20.351005040799318</v>
      </c>
      <c r="AK333" s="12">
        <f>AI333-'Surv-rate CEA'!AB331*'Unit cost and utilities'!$H$5-('Surv-rate CEA'!AA330-'Surv-rate CEA'!AA331)*'Unit cost and utilities'!$G$14</f>
        <v>0.13128302318009055</v>
      </c>
      <c r="AL333" s="12">
        <f t="shared" si="157"/>
        <v>7.5282302284957067E-2</v>
      </c>
      <c r="AM333" s="12">
        <f>'Surv-rate CEA'!AF331*'Unit cost and utilities'!$H$9+'Surv-rate CEA'!AE331*'Unit cost and utilities'!$H$9+('Surv-rate CEA'!AD330-'Surv-rate CEA'!AD331)*'Unit cost and utilities'!G340</f>
        <v>40.259374619107852</v>
      </c>
      <c r="AN333" s="12">
        <f t="shared" si="158"/>
        <v>23.086141196805087</v>
      </c>
      <c r="AO333" s="12">
        <f>AM333-'Surv-rate CEA'!AE331*'Unit cost and utilities'!$H$9-('Surv-rate CEA'!AD330-'Surv-rate CEA'!AD331)*'Unit cost and utilities'!G340</f>
        <v>0.22162224418830334</v>
      </c>
      <c r="AP333" s="12">
        <f t="shared" si="159"/>
        <v>0.12708598854527775</v>
      </c>
      <c r="AQ333" s="13">
        <f>'Surv-rate CEA'!AI331*'Unit cost and utilities'!$H$4+'Surv-rate CEA'!AH331*'Unit cost and utilities'!$H$4+('Surv-rate CEA'!AG330-'Surv-rate CEA'!AG331)*'Unit cost and utilities'!$G$14</f>
        <v>34.080887595882857</v>
      </c>
      <c r="AR333" s="12">
        <f t="shared" si="160"/>
        <v>19.543179460556413</v>
      </c>
      <c r="AS333" s="13">
        <f>AQ333-'Surv-rate CEA'!AH331*'Unit cost and utilities'!$H$4-('Surv-rate CEA'!AG330-'Surv-rate CEA'!AG331)*'Unit cost and utilities'!$G$14</f>
        <v>33.519357637696118</v>
      </c>
      <c r="AT333" s="12">
        <f t="shared" si="161"/>
        <v>19.221178435364571</v>
      </c>
      <c r="AU333" s="12">
        <f>'Surv-rate CEA'!AL331*'Unit cost and utilities'!$H$8+'Surv-rate CEA'!AK331*'Unit cost and utilities'!$H$8+('Surv-rate CEA'!AJ330-'Surv-rate CEA'!AJ331)*'Unit cost and utilities'!$G$14</f>
        <v>17.515569212575418</v>
      </c>
      <c r="AV333" s="12">
        <f t="shared" si="162"/>
        <v>10.044043351632395</v>
      </c>
      <c r="AW333" s="12">
        <f>AU333-'Surv-rate CEA'!AK331*'Unit cost and utilities'!$H$8-('Surv-rate CEA'!AJ330-'Surv-rate CEA'!AJ331)*'Unit cost and utilities'!$G$14</f>
        <v>0.35022133619291607</v>
      </c>
      <c r="AX333" s="12">
        <f t="shared" si="163"/>
        <v>0.20082923030915609</v>
      </c>
      <c r="AY333" s="12">
        <f>'Surv-rate CEA'!AO331*'Unit cost and utilities'!$H$5+'Surv-rate CEA'!AN331*'Unit cost and utilities'!$H$5+('Surv-rate CEA'!AM330-'Surv-rate CEA'!AM331)*'Unit cost and utilities'!$G$14</f>
        <v>35.489635484265264</v>
      </c>
      <c r="AZ333" s="12">
        <f t="shared" si="164"/>
        <v>20.351005040799318</v>
      </c>
      <c r="BA333" s="12">
        <f>AY333-'Surv-rate CEA'!AN331*'Unit cost and utilities'!$H$5-('Surv-rate CEA'!AM330-'Surv-rate CEA'!AM331)*'Unit cost and utilities'!$G$14</f>
        <v>0.13128302318009055</v>
      </c>
      <c r="BB333" s="12">
        <f t="shared" si="165"/>
        <v>7.5282302284957067E-2</v>
      </c>
    </row>
    <row r="334" spans="1:54">
      <c r="A334" s="12">
        <v>329</v>
      </c>
      <c r="B334" s="12">
        <f t="shared" si="166"/>
        <v>18.87123287671233</v>
      </c>
      <c r="C334" s="12">
        <f>'Surv-rate CEA'!D332*'Unit cost and utilities'!$H$7+'Surv-rate CEA'!E332*'Unit cost and utilities'!$H$7+'Unit cost and utilities'!$G$14*('Surv-rate CEA'!C331-'Surv-rate CEA'!C332)</f>
        <v>24.043973107207481</v>
      </c>
      <c r="D334" s="12">
        <f t="shared" si="140"/>
        <v>13.764231761583202</v>
      </c>
      <c r="E334" s="12">
        <f>C334-'Surv-rate CEA'!E332*'Unit cost and utilities'!$H$7-'Unit cost and utilities'!$G$14*('Surv-rate CEA'!C331-'Surv-rate CEA'!C332)</f>
        <v>2.7976835186610094E-2</v>
      </c>
      <c r="F334" s="12">
        <f t="shared" si="141"/>
        <v>1.6015641081743047E-2</v>
      </c>
      <c r="G334" s="12">
        <f>'Surv-rate CEA'!G332*'Unit cost and utilities'!$H$4+'Surv-rate CEA'!H332*'Unit cost and utilities'!$H$4+('Surv-rate CEA'!F331-'Surv-rate CEA'!F332)*'Unit cost and utilities'!$G$14</f>
        <v>33.8467639011361</v>
      </c>
      <c r="H334" s="12">
        <f t="shared" si="142"/>
        <v>19.375945091835657</v>
      </c>
      <c r="I334" s="12">
        <f>G334-'Surv-rate CEA'!H332*'Unit cost and utilities'!$H$4-('Surv-rate CEA'!F331-'Surv-rate CEA'!F332)*'Unit cost and utilities'!$G$14</f>
        <v>1.8848683177443704E-2</v>
      </c>
      <c r="J334" s="12">
        <f t="shared" si="143"/>
        <v>1.0790132000988637E-2</v>
      </c>
      <c r="K334" s="12">
        <f>'Surv-rate CEA'!K332*'Unit cost and utilities'!$H$10+'Surv-rate CEA'!J332*'Unit cost and utilities'!$H$10+('Surv-rate CEA'!I331-'Surv-rate CEA'!I332)*'Unit cost and utilities'!$G$14</f>
        <v>21.068871563680759</v>
      </c>
      <c r="L334" s="12">
        <f t="shared" si="144"/>
        <v>12.061102791310381</v>
      </c>
      <c r="M334" s="12">
        <f>K334-'Surv-rate CEA'!J332*'Unit cost and utilities'!$H$10-('Surv-rate CEA'!I331-'Surv-rate CEA'!I332)*'Unit cost and utilities'!$G$14</f>
        <v>7.5302805630764524E-2</v>
      </c>
      <c r="N334" s="12">
        <f t="shared" si="145"/>
        <v>4.3107903355980554E-2</v>
      </c>
      <c r="O334" s="12">
        <f>'Surv-rate CEA'!N332*'Unit cost and utilities'!$H$3+'Surv-rate CEA'!M332*'Unit cost and utilities'!$H$3+('Surv-rate CEA'!L331-'Surv-rate CEA'!L332)*'Unit cost and utilities'!$G$14</f>
        <v>33.8467639011361</v>
      </c>
      <c r="P334" s="12">
        <f t="shared" si="146"/>
        <v>19.375945091835657</v>
      </c>
      <c r="Q334" s="12">
        <f>O334-'Surv-rate CEA'!M332*'Unit cost and utilities'!$H$3-('Surv-rate CEA'!L331-'Surv-rate CEA'!L332)*'Unit cost and utilities'!$G$14</f>
        <v>33.290501767932717</v>
      </c>
      <c r="R334" s="12">
        <f t="shared" si="147"/>
        <v>19.057506833421996</v>
      </c>
      <c r="S334" s="12">
        <f>'Surv-rate CEA'!Q332*'Unit cost and utilities'!$H$11+'Surv-rate CEA'!P332*'Unit cost and utilities'!$H$11+('Surv-rate CEA'!O331-'Surv-rate CEA'!O332)*'Unit cost and utilities'!$G$14</f>
        <v>21.068871563680759</v>
      </c>
      <c r="T334" s="12">
        <f t="shared" si="148"/>
        <v>12.061102791310381</v>
      </c>
      <c r="U334" s="12">
        <f>S334-'Surv-rate CEA'!P332*'Unit cost and utilities'!$H$11-('Surv-rate CEA'!O331-'Surv-rate CEA'!O332)*'Unit cost and utilities'!$G$14</f>
        <v>7.5302805630764524E-2</v>
      </c>
      <c r="V334" s="12">
        <f t="shared" si="149"/>
        <v>4.3107903355980554E-2</v>
      </c>
      <c r="W334" s="12">
        <f>'Surv-rate CEA'!T332*'Unit cost and utilities'!$H$4+'Surv-rate CEA'!S332*'Unit cost and utilities'!$H$4+('Surv-rate CEA'!R331-'Surv-rate CEA'!R332)*'Unit cost and utilities'!$G$14</f>
        <v>33.8467639011361</v>
      </c>
      <c r="X334" s="12">
        <f t="shared" si="150"/>
        <v>19.375945091835657</v>
      </c>
      <c r="Y334" s="12">
        <f>W334-'Surv-rate CEA'!S332*'Unit cost and utilities'!$H$4-('Surv-rate CEA'!R331-'Surv-rate CEA'!R332)*'Unit cost and utilities'!$G$14</f>
        <v>33.290501767932717</v>
      </c>
      <c r="Z334" s="12">
        <f t="shared" si="151"/>
        <v>19.057506833421996</v>
      </c>
      <c r="AA334" s="12">
        <f>'Surv-rate CEA'!W332*'Unit cost and utilities'!$H$6+'Surv-rate CEA'!V332*'Unit cost and utilities'!$H$6+('Surv-rate CEA'!U331-'Surv-rate CEA'!U332)*'Unit cost and utilities'!$G$14</f>
        <v>22.734958676326489</v>
      </c>
      <c r="AB334" s="12">
        <f t="shared" si="152"/>
        <v>13.014872330612041</v>
      </c>
      <c r="AC334" s="12">
        <f>AA334-'Surv-rate CEA'!V332*'Unit cost and utilities'!$H$6-('Surv-rate CEA'!U331-'Surv-rate CEA'!U332)*'Unit cost and utilities'!$G$14</f>
        <v>0.29782742897626036</v>
      </c>
      <c r="AD334" s="12">
        <f t="shared" si="153"/>
        <v>0.17049452430791781</v>
      </c>
      <c r="AE334" s="12">
        <f>'Surv-rate CEA'!Z332*'Unit cost and utilities'!$H$12+'Surv-rate CEA'!Y332*'Unit cost and utilities'!$H$12+('Surv-rate CEA'!X331-'Surv-rate CEA'!X332)*'Unit cost and utilities'!$G$14</f>
        <v>21.068871563680759</v>
      </c>
      <c r="AF334" s="12">
        <f t="shared" si="154"/>
        <v>12.061102791310381</v>
      </c>
      <c r="AG334" s="12">
        <f>AE334-'Surv-rate CEA'!Y332*'Unit cost and utilities'!$H$12-('Surv-rate CEA'!X331-'Surv-rate CEA'!X332)*'Unit cost and utilities'!$G$14</f>
        <v>7.5302805630764524E-2</v>
      </c>
      <c r="AH334" s="12">
        <f t="shared" si="155"/>
        <v>4.3107903355980554E-2</v>
      </c>
      <c r="AI334" s="12">
        <f>'Surv-rate CEA'!AC332*'Unit cost and utilities'!$H$5+'Surv-rate CEA'!AB332*'Unit cost and utilities'!$H$5+('Surv-rate CEA'!AA331-'Surv-rate CEA'!AA332)*'Unit cost and utilities'!$G$14</f>
        <v>35.247425740912163</v>
      </c>
      <c r="AJ334" s="12">
        <f t="shared" si="156"/>
        <v>20.177769070606622</v>
      </c>
      <c r="AK334" s="12">
        <f>AI334-'Surv-rate CEA'!AB332*'Unit cost and utilities'!$H$5-('Surv-rate CEA'!AA331-'Surv-rate CEA'!AA332)*'Unit cost and utilities'!$G$14</f>
        <v>0.12918842806342656</v>
      </c>
      <c r="AL334" s="12">
        <f t="shared" si="157"/>
        <v>7.3955309168374977E-2</v>
      </c>
      <c r="AM334" s="12">
        <f>'Surv-rate CEA'!AF332*'Unit cost and utilities'!$H$9+'Surv-rate CEA'!AE332*'Unit cost and utilities'!$H$9+('Surv-rate CEA'!AD331-'Surv-rate CEA'!AD332)*'Unit cost and utilities'!G341</f>
        <v>40.022759715222968</v>
      </c>
      <c r="AN334" s="12">
        <f t="shared" si="158"/>
        <v>22.911460514541616</v>
      </c>
      <c r="AO334" s="12">
        <f>AM334-'Surv-rate CEA'!AE332*'Unit cost and utilities'!$H$9-('Surv-rate CEA'!AD331-'Surv-rate CEA'!AD332)*'Unit cost and utilities'!G341</f>
        <v>0.21840251382224096</v>
      </c>
      <c r="AP334" s="12">
        <f t="shared" si="159"/>
        <v>0.12502687489117906</v>
      </c>
      <c r="AQ334" s="13">
        <f>'Surv-rate CEA'!AI332*'Unit cost and utilities'!$H$4+'Surv-rate CEA'!AH332*'Unit cost and utilities'!$H$4+('Surv-rate CEA'!AG331-'Surv-rate CEA'!AG332)*'Unit cost and utilities'!$G$14</f>
        <v>33.8467639011361</v>
      </c>
      <c r="AR334" s="12">
        <f t="shared" si="160"/>
        <v>19.375945091835657</v>
      </c>
      <c r="AS334" s="13">
        <f>AQ334-'Surv-rate CEA'!AH332*'Unit cost and utilities'!$H$4-('Surv-rate CEA'!AG331-'Surv-rate CEA'!AG332)*'Unit cost and utilities'!$G$14</f>
        <v>33.290501767932717</v>
      </c>
      <c r="AT334" s="12">
        <f t="shared" si="161"/>
        <v>19.057506833421996</v>
      </c>
      <c r="AU334" s="12">
        <f>'Surv-rate CEA'!AL332*'Unit cost and utilities'!$H$8+'Surv-rate CEA'!AK332*'Unit cost and utilities'!$H$8+('Surv-rate CEA'!AJ331-'Surv-rate CEA'!AJ332)*'Unit cost and utilities'!$G$14</f>
        <v>17.398014954172606</v>
      </c>
      <c r="AV334" s="12">
        <f t="shared" si="162"/>
        <v>9.9596813285795065</v>
      </c>
      <c r="AW334" s="12">
        <f>AU334-'Surv-rate CEA'!AK332*'Unit cost and utilities'!$H$8-('Surv-rate CEA'!AJ331-'Surv-rate CEA'!AJ332)*'Unit cost and utilities'!$G$14</f>
        <v>0.34529666877705223</v>
      </c>
      <c r="AX334" s="12">
        <f t="shared" si="163"/>
        <v>0.19766880267077339</v>
      </c>
      <c r="AY334" s="12">
        <f>'Surv-rate CEA'!AO332*'Unit cost and utilities'!$H$5+'Surv-rate CEA'!AN332*'Unit cost and utilities'!$H$5+('Surv-rate CEA'!AM331-'Surv-rate CEA'!AM332)*'Unit cost and utilities'!$G$14</f>
        <v>35.247425740912163</v>
      </c>
      <c r="AZ334" s="12">
        <f t="shared" si="164"/>
        <v>20.177769070606622</v>
      </c>
      <c r="BA334" s="12">
        <f>AY334-'Surv-rate CEA'!AN332*'Unit cost and utilities'!$H$5-('Surv-rate CEA'!AM331-'Surv-rate CEA'!AM332)*'Unit cost and utilities'!$G$14</f>
        <v>0.12918842806342656</v>
      </c>
      <c r="BB334" s="12">
        <f t="shared" si="165"/>
        <v>7.3955309168374977E-2</v>
      </c>
    </row>
    <row r="335" spans="1:54">
      <c r="A335" s="12">
        <v>330</v>
      </c>
      <c r="B335" s="12">
        <f t="shared" si="166"/>
        <v>18.92876712328767</v>
      </c>
      <c r="C335" s="12">
        <f>'Surv-rate CEA'!D333*'Unit cost and utilities'!$H$7+'Surv-rate CEA'!E333*'Unit cost and utilities'!$H$7+'Unit cost and utilities'!$G$14*('Surv-rate CEA'!C332-'Surv-rate CEA'!C333)</f>
        <v>23.889527277060964</v>
      </c>
      <c r="D335" s="12">
        <f t="shared" si="140"/>
        <v>13.652579656324029</v>
      </c>
      <c r="E335" s="12">
        <f>C335-'Surv-rate CEA'!E333*'Unit cost and utilities'!$H$7-'Unit cost and utilities'!$G$14*('Surv-rate CEA'!C332-'Surv-rate CEA'!C333)</f>
        <v>2.7515765746597198E-2</v>
      </c>
      <c r="F335" s="12">
        <f t="shared" si="141"/>
        <v>1.5724931653247291E-2</v>
      </c>
      <c r="G335" s="12">
        <f>'Surv-rate CEA'!G333*'Unit cost and utilities'!$H$4+'Surv-rate CEA'!H333*'Unit cost and utilities'!$H$4+('Surv-rate CEA'!F332-'Surv-rate CEA'!F333)*'Unit cost and utilities'!$G$14</f>
        <v>33.614774000900631</v>
      </c>
      <c r="H335" s="12">
        <f t="shared" si="142"/>
        <v>19.210442063342747</v>
      </c>
      <c r="I335" s="12">
        <f>G335-'Surv-rate CEA'!H333*'Unit cost and utilities'!$H$4-('Surv-rate CEA'!F332-'Surv-rate CEA'!F333)*'Unit cost and utilities'!$G$14</f>
        <v>1.8515054100102679E-2</v>
      </c>
      <c r="J335" s="12">
        <f t="shared" si="143"/>
        <v>1.0581132393754883E-2</v>
      </c>
      <c r="K335" s="12">
        <f>'Surv-rate CEA'!K333*'Unit cost and utilities'!$H$10+'Surv-rate CEA'!J333*'Unit cost and utilities'!$H$10+('Surv-rate CEA'!I332-'Surv-rate CEA'!I333)*'Unit cost and utilities'!$G$14</f>
        <v>20.931163072528562</v>
      </c>
      <c r="L335" s="12">
        <f t="shared" si="144"/>
        <v>11.961909829065512</v>
      </c>
      <c r="M335" s="12">
        <f>K335-'Surv-rate CEA'!J333*'Unit cost and utilities'!$H$10-('Surv-rate CEA'!I332-'Surv-rate CEA'!I333)*'Unit cost and utilities'!$G$14</f>
        <v>7.4132187516643522E-2</v>
      </c>
      <c r="N335" s="12">
        <f t="shared" si="145"/>
        <v>4.2365660208787508E-2</v>
      </c>
      <c r="O335" s="12">
        <f>'Surv-rate CEA'!N333*'Unit cost and utilities'!$H$3+'Surv-rate CEA'!M333*'Unit cost and utilities'!$H$3+('Surv-rate CEA'!L332-'Surv-rate CEA'!L333)*'Unit cost and utilities'!$G$14</f>
        <v>33.614774000900631</v>
      </c>
      <c r="P335" s="12">
        <f t="shared" si="146"/>
        <v>19.210442063342747</v>
      </c>
      <c r="Q335" s="12">
        <f>O335-'Surv-rate CEA'!M333*'Unit cost and utilities'!$H$3-('Surv-rate CEA'!L332-'Surv-rate CEA'!L333)*'Unit cost and utilities'!$G$14</f>
        <v>33.063716565593779</v>
      </c>
      <c r="R335" s="12">
        <f t="shared" si="147"/>
        <v>18.895519317342643</v>
      </c>
      <c r="S335" s="12">
        <f>'Surv-rate CEA'!Q333*'Unit cost and utilities'!$H$11+'Surv-rate CEA'!P333*'Unit cost and utilities'!$H$11+('Surv-rate CEA'!O332-'Surv-rate CEA'!O333)*'Unit cost and utilities'!$G$14</f>
        <v>20.931163072528562</v>
      </c>
      <c r="T335" s="12">
        <f t="shared" si="148"/>
        <v>11.961909829065512</v>
      </c>
      <c r="U335" s="12">
        <f>S335-'Surv-rate CEA'!P333*'Unit cost and utilities'!$H$11-('Surv-rate CEA'!O332-'Surv-rate CEA'!O333)*'Unit cost and utilities'!$G$14</f>
        <v>7.4132187516643522E-2</v>
      </c>
      <c r="V335" s="12">
        <f t="shared" si="149"/>
        <v>4.2365660208787508E-2</v>
      </c>
      <c r="W335" s="12">
        <f>'Surv-rate CEA'!T333*'Unit cost and utilities'!$H$4+'Surv-rate CEA'!S333*'Unit cost and utilities'!$H$4+('Surv-rate CEA'!R332-'Surv-rate CEA'!R333)*'Unit cost and utilities'!$G$14</f>
        <v>33.614774000900631</v>
      </c>
      <c r="X335" s="12">
        <f t="shared" si="150"/>
        <v>19.210442063342747</v>
      </c>
      <c r="Y335" s="12">
        <f>W335-'Surv-rate CEA'!S333*'Unit cost and utilities'!$H$4-('Surv-rate CEA'!R332-'Surv-rate CEA'!R333)*'Unit cost and utilities'!$G$14</f>
        <v>33.063716565593779</v>
      </c>
      <c r="Z335" s="12">
        <f t="shared" si="151"/>
        <v>18.895519317342643</v>
      </c>
      <c r="AA335" s="12">
        <f>'Surv-rate CEA'!W333*'Unit cost and utilities'!$H$6+'Surv-rate CEA'!V333*'Unit cost and utilities'!$H$6+('Surv-rate CEA'!U332-'Surv-rate CEA'!U333)*'Unit cost and utilities'!$G$14</f>
        <v>22.587830970197473</v>
      </c>
      <c r="AB335" s="12">
        <f t="shared" si="152"/>
        <v>12.908675756021195</v>
      </c>
      <c r="AC335" s="12">
        <f>AA335-'Surv-rate CEA'!V333*'Unit cost and utilities'!$H$6-('Surv-rate CEA'!U332-'Surv-rate CEA'!U333)*'Unit cost and utilities'!$G$14</f>
        <v>0.29360279162340985</v>
      </c>
      <c r="AD335" s="12">
        <f t="shared" si="153"/>
        <v>0.1677904905136679</v>
      </c>
      <c r="AE335" s="12">
        <f>'Surv-rate CEA'!Z333*'Unit cost and utilities'!$H$12+'Surv-rate CEA'!Y333*'Unit cost and utilities'!$H$12+('Surv-rate CEA'!X332-'Surv-rate CEA'!X333)*'Unit cost and utilities'!$G$14</f>
        <v>20.931163072528562</v>
      </c>
      <c r="AF335" s="12">
        <f t="shared" si="154"/>
        <v>11.961909829065512</v>
      </c>
      <c r="AG335" s="12">
        <f>AE335-'Surv-rate CEA'!Y333*'Unit cost and utilities'!$H$12-('Surv-rate CEA'!X332-'Surv-rate CEA'!X333)*'Unit cost and utilities'!$G$14</f>
        <v>7.4132187516643522E-2</v>
      </c>
      <c r="AH335" s="12">
        <f t="shared" si="155"/>
        <v>4.2365660208787508E-2</v>
      </c>
      <c r="AI335" s="12">
        <f>'Surv-rate CEA'!AC333*'Unit cost and utilities'!$H$5+'Surv-rate CEA'!AB333*'Unit cost and utilities'!$H$5+('Surv-rate CEA'!AA332-'Surv-rate CEA'!AA333)*'Unit cost and utilities'!$G$14</f>
        <v>35.007411540753402</v>
      </c>
      <c r="AJ335" s="12">
        <f t="shared" si="156"/>
        <v>20.006317792683099</v>
      </c>
      <c r="AK335" s="12">
        <f>AI335-'Surv-rate CEA'!AB333*'Unit cost and utilities'!$H$5-('Surv-rate CEA'!AA332-'Surv-rate CEA'!AA333)*'Unit cost and utilities'!$G$14</f>
        <v>0.12713150970015485</v>
      </c>
      <c r="AL335" s="12">
        <f t="shared" si="157"/>
        <v>7.2654140154406119E-2</v>
      </c>
      <c r="AM335" s="12">
        <f>'Surv-rate CEA'!AF333*'Unit cost and utilities'!$H$9+'Surv-rate CEA'!AE333*'Unit cost and utilities'!$H$9+('Surv-rate CEA'!AD332-'Surv-rate CEA'!AD333)*'Unit cost and utilities'!G342</f>
        <v>39.788036730397984</v>
      </c>
      <c r="AN335" s="12">
        <f t="shared" si="158"/>
        <v>22.738388019594741</v>
      </c>
      <c r="AO335" s="12">
        <f>AM335-'Surv-rate CEA'!AE333*'Unit cost and utilities'!$H$9-('Surv-rate CEA'!AD332-'Surv-rate CEA'!AD333)*'Unit cost and utilities'!G342</f>
        <v>0.21523593937382657</v>
      </c>
      <c r="AP335" s="12">
        <f t="shared" si="159"/>
        <v>0.12300476996154326</v>
      </c>
      <c r="AQ335" s="13">
        <f>'Surv-rate CEA'!AI333*'Unit cost and utilities'!$H$4+'Surv-rate CEA'!AH333*'Unit cost and utilities'!$H$4+('Surv-rate CEA'!AG332-'Surv-rate CEA'!AG333)*'Unit cost and utilities'!$G$14</f>
        <v>33.614774000900631</v>
      </c>
      <c r="AR335" s="12">
        <f t="shared" si="160"/>
        <v>19.210442063342747</v>
      </c>
      <c r="AS335" s="13">
        <f>AQ335-'Surv-rate CEA'!AH333*'Unit cost and utilities'!$H$4-('Surv-rate CEA'!AG332-'Surv-rate CEA'!AG333)*'Unit cost and utilities'!$G$14</f>
        <v>33.063716565593779</v>
      </c>
      <c r="AT335" s="12">
        <f t="shared" si="161"/>
        <v>18.895519317342643</v>
      </c>
      <c r="AU335" s="12">
        <f>'Surv-rate CEA'!AL333*'Unit cost and utilities'!$H$8+'Surv-rate CEA'!AK333*'Unit cost and utilities'!$H$8+('Surv-rate CEA'!AJ332-'Surv-rate CEA'!AJ333)*'Unit cost and utilities'!$G$14</f>
        <v>17.281513258149396</v>
      </c>
      <c r="AV335" s="12">
        <f t="shared" si="162"/>
        <v>9.8761785280387038</v>
      </c>
      <c r="AW335" s="12">
        <f>AU335-'Surv-rate CEA'!AK333*'Unit cost and utilities'!$H$8-('Surv-rate CEA'!AJ332-'Surv-rate CEA'!AJ333)*'Unit cost and utilities'!$G$14</f>
        <v>0.34045091431026542</v>
      </c>
      <c r="AX335" s="12">
        <f t="shared" si="163"/>
        <v>0.19456363337722246</v>
      </c>
      <c r="AY335" s="12">
        <f>'Surv-rate CEA'!AO333*'Unit cost and utilities'!$H$5+'Surv-rate CEA'!AN333*'Unit cost and utilities'!$H$5+('Surv-rate CEA'!AM332-'Surv-rate CEA'!AM333)*'Unit cost and utilities'!$G$14</f>
        <v>35.007411540753402</v>
      </c>
      <c r="AZ335" s="12">
        <f t="shared" si="164"/>
        <v>20.006317792683099</v>
      </c>
      <c r="BA335" s="12">
        <f>AY335-'Surv-rate CEA'!AN333*'Unit cost and utilities'!$H$5-('Surv-rate CEA'!AM332-'Surv-rate CEA'!AM333)*'Unit cost and utilities'!$G$14</f>
        <v>0.12713150970015485</v>
      </c>
      <c r="BB335" s="12">
        <f t="shared" si="165"/>
        <v>7.2654140154406119E-2</v>
      </c>
    </row>
    <row r="336" spans="1:54">
      <c r="A336" s="12">
        <v>331</v>
      </c>
      <c r="B336" s="12">
        <f t="shared" si="166"/>
        <v>18.986301369863014</v>
      </c>
      <c r="C336" s="12">
        <f>'Surv-rate CEA'!D334*'Unit cost and utilities'!$H$7+'Surv-rate CEA'!E334*'Unit cost and utilities'!$H$7+'Unit cost and utilities'!$G$14*('Surv-rate CEA'!C333-'Surv-rate CEA'!C334)</f>
        <v>23.736414152916023</v>
      </c>
      <c r="D336" s="12">
        <f t="shared" si="140"/>
        <v>13.542027579469391</v>
      </c>
      <c r="E336" s="12">
        <f>C336-'Surv-rate CEA'!E334*'Unit cost and utilities'!$H$7-'Unit cost and utilities'!$G$14*('Surv-rate CEA'!C333-'Surv-rate CEA'!C334)</f>
        <v>2.7063237786563166E-2</v>
      </c>
      <c r="F336" s="12">
        <f t="shared" si="141"/>
        <v>1.5440036988499927E-2</v>
      </c>
      <c r="G336" s="12">
        <f>'Surv-rate CEA'!G334*'Unit cost and utilities'!$H$4+'Surv-rate CEA'!H334*'Unit cost and utilities'!$H$4+('Surv-rate CEA'!F333-'Surv-rate CEA'!F334)*'Unit cost and utilities'!$G$14</f>
        <v>33.384893401548091</v>
      </c>
      <c r="H336" s="12">
        <f t="shared" si="142"/>
        <v>19.046648928050889</v>
      </c>
      <c r="I336" s="12">
        <f>G336-'Surv-rate CEA'!H334*'Unit cost and utilities'!$H$4-('Surv-rate CEA'!F333-'Surv-rate CEA'!F334)*'Unit cost and utilities'!$G$14</f>
        <v>1.8188024224084831E-2</v>
      </c>
      <c r="J336" s="12">
        <f t="shared" si="143"/>
        <v>1.0376576852420475E-2</v>
      </c>
      <c r="K336" s="12">
        <f>'Surv-rate CEA'!K334*'Unit cost and utilities'!$H$10+'Surv-rate CEA'!J334*'Unit cost and utilities'!$H$10+('Surv-rate CEA'!I333-'Surv-rate CEA'!I334)*'Unit cost and utilities'!$G$14</f>
        <v>20.794660154652401</v>
      </c>
      <c r="L336" s="12">
        <f t="shared" si="144"/>
        <v>11.863706940140375</v>
      </c>
      <c r="M336" s="12">
        <f>K336-'Surv-rate CEA'!J334*'Unit cost and utilities'!$H$10-('Surv-rate CEA'!I333-'Surv-rate CEA'!I334)*'Unit cost and utilities'!$G$14</f>
        <v>7.2982125596457559E-2</v>
      </c>
      <c r="N336" s="12">
        <f t="shared" si="145"/>
        <v>4.1637542691515234E-2</v>
      </c>
      <c r="O336" s="12">
        <f>'Surv-rate CEA'!N334*'Unit cost and utilities'!$H$3+'Surv-rate CEA'!M334*'Unit cost and utilities'!$H$3+('Surv-rate CEA'!L333-'Surv-rate CEA'!L334)*'Unit cost and utilities'!$G$14</f>
        <v>33.384893401548091</v>
      </c>
      <c r="P336" s="12">
        <f t="shared" si="146"/>
        <v>19.046648928050889</v>
      </c>
      <c r="Q336" s="12">
        <f>O336-'Surv-rate CEA'!M334*'Unit cost and utilities'!$H$3-('Surv-rate CEA'!L333-'Surv-rate CEA'!L334)*'Unit cost and utilities'!$G$14</f>
        <v>32.838978467858468</v>
      </c>
      <c r="R336" s="12">
        <f t="shared" si="147"/>
        <v>18.735195182744508</v>
      </c>
      <c r="S336" s="12">
        <f>'Surv-rate CEA'!Q334*'Unit cost and utilities'!$H$11+'Surv-rate CEA'!P334*'Unit cost and utilities'!$H$11+('Surv-rate CEA'!O333-'Surv-rate CEA'!O334)*'Unit cost and utilities'!$G$14</f>
        <v>20.794660154652401</v>
      </c>
      <c r="T336" s="12">
        <f t="shared" si="148"/>
        <v>11.863706940140375</v>
      </c>
      <c r="U336" s="12">
        <f>S336-'Surv-rate CEA'!P334*'Unit cost and utilities'!$H$11-('Surv-rate CEA'!O333-'Surv-rate CEA'!O334)*'Unit cost and utilities'!$G$14</f>
        <v>7.2982125596457559E-2</v>
      </c>
      <c r="V336" s="12">
        <f t="shared" si="149"/>
        <v>4.1637542691515234E-2</v>
      </c>
      <c r="W336" s="12">
        <f>'Surv-rate CEA'!T334*'Unit cost and utilities'!$H$4+'Surv-rate CEA'!S334*'Unit cost and utilities'!$H$4+('Surv-rate CEA'!R333-'Surv-rate CEA'!R334)*'Unit cost and utilities'!$G$14</f>
        <v>33.384893401548091</v>
      </c>
      <c r="X336" s="12">
        <f t="shared" si="150"/>
        <v>19.046648928050889</v>
      </c>
      <c r="Y336" s="12">
        <f>W336-'Surv-rate CEA'!S334*'Unit cost and utilities'!$H$4-('Surv-rate CEA'!R333-'Surv-rate CEA'!R334)*'Unit cost and utilities'!$G$14</f>
        <v>32.838978467858468</v>
      </c>
      <c r="Z336" s="12">
        <f t="shared" si="151"/>
        <v>18.735195182744508</v>
      </c>
      <c r="AA336" s="12">
        <f>'Surv-rate CEA'!W334*'Unit cost and utilities'!$H$6+'Surv-rate CEA'!V334*'Unit cost and utilities'!$H$6+('Surv-rate CEA'!U333-'Surv-rate CEA'!U334)*'Unit cost and utilities'!$G$14</f>
        <v>22.441980695412354</v>
      </c>
      <c r="AB336" s="12">
        <f t="shared" si="152"/>
        <v>12.803531298254601</v>
      </c>
      <c r="AC336" s="12">
        <f>AA336-'Surv-rate CEA'!V334*'Unit cost and utilities'!$H$6-('Surv-rate CEA'!U333-'Surv-rate CEA'!U334)*'Unit cost and utilities'!$G$14</f>
        <v>0.28944637512508398</v>
      </c>
      <c r="AD336" s="12">
        <f t="shared" si="153"/>
        <v>0.16513407498999993</v>
      </c>
      <c r="AE336" s="12">
        <f>'Surv-rate CEA'!Z334*'Unit cost and utilities'!$H$12+'Surv-rate CEA'!Y334*'Unit cost and utilities'!$H$12+('Surv-rate CEA'!X333-'Surv-rate CEA'!X334)*'Unit cost and utilities'!$G$14</f>
        <v>20.794660154652401</v>
      </c>
      <c r="AF336" s="12">
        <f t="shared" si="154"/>
        <v>11.863706940140375</v>
      </c>
      <c r="AG336" s="12">
        <f>AE336-'Surv-rate CEA'!Y334*'Unit cost and utilities'!$H$12-('Surv-rate CEA'!X333-'Surv-rate CEA'!X334)*'Unit cost and utilities'!$G$14</f>
        <v>7.2982125596457559E-2</v>
      </c>
      <c r="AH336" s="12">
        <f t="shared" si="155"/>
        <v>4.1637542691515234E-2</v>
      </c>
      <c r="AI336" s="12">
        <f>'Surv-rate CEA'!AC334*'Unit cost and utilities'!$H$5+'Surv-rate CEA'!AB334*'Unit cost and utilities'!$H$5+('Surv-rate CEA'!AA333-'Surv-rate CEA'!AA334)*'Unit cost and utilities'!$G$14</f>
        <v>34.769567797473698</v>
      </c>
      <c r="AJ336" s="12">
        <f t="shared" si="156"/>
        <v>19.836629197918487</v>
      </c>
      <c r="AK336" s="12">
        <f>AI336-'Surv-rate CEA'!AB334*'Unit cost and utilities'!$H$5-('Surv-rate CEA'!AA333-'Surv-rate CEA'!AA334)*'Unit cost and utilities'!$G$14</f>
        <v>0.12511151121834452</v>
      </c>
      <c r="AL336" s="12">
        <f t="shared" si="157"/>
        <v>7.1378242918792981E-2</v>
      </c>
      <c r="AM336" s="12">
        <f>'Surv-rate CEA'!AF334*'Unit cost and utilities'!$H$9+'Surv-rate CEA'!AE334*'Unit cost and utilities'!$H$9+('Surv-rate CEA'!AD333-'Surv-rate CEA'!AD334)*'Unit cost and utilities'!G343</f>
        <v>39.555186265488842</v>
      </c>
      <c r="AN336" s="12">
        <f t="shared" si="158"/>
        <v>22.56690584632781</v>
      </c>
      <c r="AO336" s="12">
        <f>AM336-'Surv-rate CEA'!AE334*'Unit cost and utilities'!$H$9-('Surv-rate CEA'!AD333-'Surv-rate CEA'!AD334)*'Unit cost and utilities'!G343</f>
        <v>0.21212153396933076</v>
      </c>
      <c r="AP336" s="12">
        <f t="shared" si="159"/>
        <v>0.12101893928485977</v>
      </c>
      <c r="AQ336" s="13">
        <f>'Surv-rate CEA'!AI334*'Unit cost and utilities'!$H$4+'Surv-rate CEA'!AH334*'Unit cost and utilities'!$H$4+('Surv-rate CEA'!AG333-'Surv-rate CEA'!AG334)*'Unit cost and utilities'!$G$14</f>
        <v>33.384893401548091</v>
      </c>
      <c r="AR336" s="12">
        <f t="shared" si="160"/>
        <v>19.046648928050889</v>
      </c>
      <c r="AS336" s="13">
        <f>AQ336-'Surv-rate CEA'!AH334*'Unit cost and utilities'!$H$4-('Surv-rate CEA'!AG333-'Surv-rate CEA'!AG334)*'Unit cost and utilities'!$G$14</f>
        <v>32.838978467858468</v>
      </c>
      <c r="AT336" s="12">
        <f t="shared" si="161"/>
        <v>18.735195182744508</v>
      </c>
      <c r="AU336" s="12">
        <f>'Surv-rate CEA'!AL334*'Unit cost and utilities'!$H$8+'Surv-rate CEA'!AK334*'Unit cost and utilities'!$H$8+('Surv-rate CEA'!AJ333-'Surv-rate CEA'!AJ334)*'Unit cost and utilities'!$G$14</f>
        <v>17.166052207474213</v>
      </c>
      <c r="AV336" s="12">
        <f t="shared" si="162"/>
        <v>9.7935244526254213</v>
      </c>
      <c r="AW336" s="12">
        <f>AU336-'Surv-rate CEA'!AK334*'Unit cost and utilities'!$H$8-('Surv-rate CEA'!AJ333-'Surv-rate CEA'!AJ334)*'Unit cost and utilities'!$G$14</f>
        <v>0.33568264735060538</v>
      </c>
      <c r="AX336" s="12">
        <f t="shared" si="163"/>
        <v>0.19151265389480662</v>
      </c>
      <c r="AY336" s="12">
        <f>'Surv-rate CEA'!AO334*'Unit cost and utilities'!$H$5+'Surv-rate CEA'!AN334*'Unit cost and utilities'!$H$5+('Surv-rate CEA'!AM333-'Surv-rate CEA'!AM334)*'Unit cost and utilities'!$G$14</f>
        <v>34.769567797473698</v>
      </c>
      <c r="AZ336" s="12">
        <f t="shared" si="164"/>
        <v>19.836629197918487</v>
      </c>
      <c r="BA336" s="12">
        <f>AY336-'Surv-rate CEA'!AN334*'Unit cost and utilities'!$H$5-('Surv-rate CEA'!AM333-'Surv-rate CEA'!AM334)*'Unit cost and utilities'!$G$14</f>
        <v>0.12511151121834452</v>
      </c>
      <c r="BB336" s="12">
        <f t="shared" si="165"/>
        <v>7.1378242918792981E-2</v>
      </c>
    </row>
    <row r="337" spans="1:54">
      <c r="A337" s="12">
        <v>332</v>
      </c>
      <c r="B337" s="12">
        <f t="shared" si="166"/>
        <v>19.043835616438358</v>
      </c>
      <c r="C337" s="12">
        <f>'Surv-rate CEA'!D335*'Unit cost and utilities'!$H$7+'Surv-rate CEA'!E335*'Unit cost and utilities'!$H$7+'Unit cost and utilities'!$G$14*('Surv-rate CEA'!C334-'Surv-rate CEA'!C335)</f>
        <v>23.584619121318998</v>
      </c>
      <c r="D337" s="12">
        <f t="shared" si="140"/>
        <v>13.432562500046357</v>
      </c>
      <c r="E337" s="12">
        <f>C337-'Surv-rate CEA'!E335*'Unit cost and utilities'!$H$7-'Unit cost and utilities'!$G$14*('Surv-rate CEA'!C334-'Surv-rate CEA'!C335)</f>
        <v>2.6619075045956175E-2</v>
      </c>
      <c r="F337" s="12">
        <f t="shared" si="141"/>
        <v>1.516082949692484E-2</v>
      </c>
      <c r="G337" s="12">
        <f>'Surv-rate CEA'!G335*'Unit cost and utilities'!$H$4+'Surv-rate CEA'!H335*'Unit cost and utilities'!$H$4+('Surv-rate CEA'!F334-'Surv-rate CEA'!F335)*'Unit cost and utilities'!$G$14</f>
        <v>33.157097950551375</v>
      </c>
      <c r="H337" s="12">
        <f t="shared" si="142"/>
        <v>18.884544552103481</v>
      </c>
      <c r="I337" s="12">
        <f>G337-'Surv-rate CEA'!H335*'Unit cost and utilities'!$H$4-('Surv-rate CEA'!F334-'Surv-rate CEA'!F335)*'Unit cost and utilities'!$G$14</f>
        <v>1.7867448894392401E-2</v>
      </c>
      <c r="J337" s="12">
        <f t="shared" si="143"/>
        <v>1.0176362092418116E-2</v>
      </c>
      <c r="K337" s="12">
        <f>'Surv-rate CEA'!K335*'Unit cost and utilities'!$H$10+'Surv-rate CEA'!J335*'Unit cost and utilities'!$H$10+('Surv-rate CEA'!I334-'Surv-rate CEA'!I335)*'Unit cost and utilities'!$G$14</f>
        <v>20.659349426458533</v>
      </c>
      <c r="L337" s="12">
        <f t="shared" si="144"/>
        <v>11.766482254968938</v>
      </c>
      <c r="M337" s="12">
        <f>K337-'Surv-rate CEA'!J335*'Unit cost and utilities'!$H$10-('Surv-rate CEA'!I334-'Surv-rate CEA'!I335)*'Unit cost and utilities'!$G$14</f>
        <v>7.1852216056000007E-2</v>
      </c>
      <c r="N337" s="12">
        <f t="shared" si="145"/>
        <v>4.0923255023720594E-2</v>
      </c>
      <c r="O337" s="12">
        <f>'Surv-rate CEA'!N335*'Unit cost and utilities'!$H$3+'Surv-rate CEA'!M335*'Unit cost and utilities'!$H$3+('Surv-rate CEA'!L334-'Surv-rate CEA'!L335)*'Unit cost and utilities'!$G$14</f>
        <v>33.157097950551375</v>
      </c>
      <c r="P337" s="12">
        <f t="shared" si="146"/>
        <v>18.884544552103481</v>
      </c>
      <c r="Q337" s="12">
        <f>O337-'Surv-rate CEA'!M335*'Unit cost and utilities'!$H$3-('Surv-rate CEA'!L334-'Surv-rate CEA'!L335)*'Unit cost and utilities'!$G$14</f>
        <v>32.616264236608409</v>
      </c>
      <c r="R337" s="12">
        <f t="shared" si="147"/>
        <v>18.576514024779673</v>
      </c>
      <c r="S337" s="12">
        <f>'Surv-rate CEA'!Q335*'Unit cost and utilities'!$H$11+'Surv-rate CEA'!P335*'Unit cost and utilities'!$H$11+('Surv-rate CEA'!O334-'Surv-rate CEA'!O335)*'Unit cost and utilities'!$G$14</f>
        <v>20.659349426458533</v>
      </c>
      <c r="T337" s="12">
        <f t="shared" si="148"/>
        <v>11.766482254968938</v>
      </c>
      <c r="U337" s="12">
        <f>S337-'Surv-rate CEA'!P335*'Unit cost and utilities'!$H$11-('Surv-rate CEA'!O334-'Surv-rate CEA'!O335)*'Unit cost and utilities'!$G$14</f>
        <v>7.1852216056000007E-2</v>
      </c>
      <c r="V337" s="12">
        <f t="shared" si="149"/>
        <v>4.0923255023720594E-2</v>
      </c>
      <c r="W337" s="12">
        <f>'Surv-rate CEA'!T335*'Unit cost and utilities'!$H$4+'Surv-rate CEA'!S335*'Unit cost and utilities'!$H$4+('Surv-rate CEA'!R334-'Surv-rate CEA'!R335)*'Unit cost and utilities'!$G$14</f>
        <v>33.157097950551375</v>
      </c>
      <c r="X337" s="12">
        <f t="shared" si="150"/>
        <v>18.884544552103481</v>
      </c>
      <c r="Y337" s="12">
        <f>W337-'Surv-rate CEA'!S335*'Unit cost and utilities'!$H$4-('Surv-rate CEA'!R334-'Surv-rate CEA'!R335)*'Unit cost and utilities'!$G$14</f>
        <v>32.616264236608409</v>
      </c>
      <c r="Z337" s="12">
        <f t="shared" si="151"/>
        <v>18.576514024779673</v>
      </c>
      <c r="AA337" s="12">
        <f>'Surv-rate CEA'!W335*'Unit cost and utilities'!$H$6+'Surv-rate CEA'!V335*'Unit cost and utilities'!$H$6+('Surv-rate CEA'!U334-'Surv-rate CEA'!U335)*'Unit cost and utilities'!$G$14</f>
        <v>22.297393770438706</v>
      </c>
      <c r="AB337" s="12">
        <f t="shared" si="152"/>
        <v>12.699426429949133</v>
      </c>
      <c r="AC337" s="12">
        <f>AA337-'Surv-rate CEA'!V335*'Unit cost and utilities'!$H$6-('Surv-rate CEA'!U334-'Surv-rate CEA'!U335)*'Unit cost and utilities'!$G$14</f>
        <v>0.28535693869116974</v>
      </c>
      <c r="AD337" s="12">
        <f t="shared" si="153"/>
        <v>0.16252435089469719</v>
      </c>
      <c r="AE337" s="12">
        <f>'Surv-rate CEA'!Z335*'Unit cost and utilities'!$H$12+'Surv-rate CEA'!Y335*'Unit cost and utilities'!$H$12+('Surv-rate CEA'!X334-'Surv-rate CEA'!X335)*'Unit cost and utilities'!$G$14</f>
        <v>20.659349426458533</v>
      </c>
      <c r="AF337" s="12">
        <f t="shared" si="154"/>
        <v>11.766482254968938</v>
      </c>
      <c r="AG337" s="12">
        <f>AE337-'Surv-rate CEA'!Y335*'Unit cost and utilities'!$H$12-('Surv-rate CEA'!X334-'Surv-rate CEA'!X335)*'Unit cost and utilities'!$G$14</f>
        <v>7.1852216056000007E-2</v>
      </c>
      <c r="AH337" s="12">
        <f t="shared" si="155"/>
        <v>4.0923255023720594E-2</v>
      </c>
      <c r="AI337" s="12">
        <f>'Surv-rate CEA'!AC335*'Unit cost and utilities'!$H$5+'Surv-rate CEA'!AB335*'Unit cost and utilities'!$H$5+('Surv-rate CEA'!AA334-'Surv-rate CEA'!AA335)*'Unit cost and utilities'!$G$14</f>
        <v>34.533869772727428</v>
      </c>
      <c r="AJ337" s="12">
        <f t="shared" si="156"/>
        <v>19.66868159729178</v>
      </c>
      <c r="AK337" s="12">
        <f>AI337-'Surv-rate CEA'!AB335*'Unit cost and utilities'!$H$5-('Surv-rate CEA'!AA334-'Surv-rate CEA'!AA335)*'Unit cost and utilities'!$G$14</f>
        <v>0.12312769258333067</v>
      </c>
      <c r="AL337" s="12">
        <f t="shared" si="157"/>
        <v>7.012707805898144E-2</v>
      </c>
      <c r="AM337" s="12">
        <f>'Surv-rate CEA'!AF335*'Unit cost and utilities'!$H$9+'Surv-rate CEA'!AE335*'Unit cost and utilities'!$H$9+('Surv-rate CEA'!AD334-'Surv-rate CEA'!AD335)*'Unit cost and utilities'!G344</f>
        <v>39.324189165902986</v>
      </c>
      <c r="AN337" s="12">
        <f t="shared" si="158"/>
        <v>22.396996365192777</v>
      </c>
      <c r="AO337" s="12">
        <f>AM337-'Surv-rate CEA'!AE335*'Unit cost and utilities'!$H$9-('Surv-rate CEA'!AD334-'Surv-rate CEA'!AD335)*'Unit cost and utilities'!G344</f>
        <v>0.20905833114881034</v>
      </c>
      <c r="AP337" s="12">
        <f t="shared" si="159"/>
        <v>0.11906866440651391</v>
      </c>
      <c r="AQ337" s="13">
        <f>'Surv-rate CEA'!AI335*'Unit cost and utilities'!$H$4+'Surv-rate CEA'!AH335*'Unit cost and utilities'!$H$4+('Surv-rate CEA'!AG334-'Surv-rate CEA'!AG335)*'Unit cost and utilities'!$G$14</f>
        <v>33.157097950551375</v>
      </c>
      <c r="AR337" s="12">
        <f t="shared" si="160"/>
        <v>18.884544552103481</v>
      </c>
      <c r="AS337" s="13">
        <f>AQ337-'Surv-rate CEA'!AH335*'Unit cost and utilities'!$H$4-('Surv-rate CEA'!AG334-'Surv-rate CEA'!AG335)*'Unit cost and utilities'!$G$14</f>
        <v>32.616264236608409</v>
      </c>
      <c r="AT337" s="12">
        <f t="shared" si="161"/>
        <v>18.576514024779673</v>
      </c>
      <c r="AU337" s="12">
        <f>'Surv-rate CEA'!AL335*'Unit cost and utilities'!$H$8+'Surv-rate CEA'!AK335*'Unit cost and utilities'!$H$8+('Surv-rate CEA'!AJ334-'Surv-rate CEA'!AJ335)*'Unit cost and utilities'!$G$14</f>
        <v>17.051620049270515</v>
      </c>
      <c r="AV337" s="12">
        <f t="shared" si="162"/>
        <v>9.7117087564846791</v>
      </c>
      <c r="AW337" s="12">
        <f>AU337-'Surv-rate CEA'!AK335*'Unit cost and utilities'!$H$8-('Surv-rate CEA'!AJ334-'Surv-rate CEA'!AJ335)*'Unit cost and utilities'!$G$14</f>
        <v>0.33099047120338776</v>
      </c>
      <c r="AX337" s="12">
        <f t="shared" si="163"/>
        <v>0.18851481842843723</v>
      </c>
      <c r="AY337" s="12">
        <f>'Surv-rate CEA'!AO335*'Unit cost and utilities'!$H$5+'Surv-rate CEA'!AN335*'Unit cost and utilities'!$H$5+('Surv-rate CEA'!AM334-'Surv-rate CEA'!AM335)*'Unit cost and utilities'!$G$14</f>
        <v>34.533869772727428</v>
      </c>
      <c r="AZ337" s="12">
        <f t="shared" si="164"/>
        <v>19.66868159729178</v>
      </c>
      <c r="BA337" s="12">
        <f>AY337-'Surv-rate CEA'!AN335*'Unit cost and utilities'!$H$5-('Surv-rate CEA'!AM334-'Surv-rate CEA'!AM335)*'Unit cost and utilities'!$G$14</f>
        <v>0.12312769258333067</v>
      </c>
      <c r="BB337" s="12">
        <f t="shared" si="165"/>
        <v>7.012707805898144E-2</v>
      </c>
    </row>
    <row r="338" spans="1:54">
      <c r="A338" s="12">
        <v>333</v>
      </c>
      <c r="B338" s="12">
        <f t="shared" si="166"/>
        <v>19.101369863013698</v>
      </c>
      <c r="C338" s="12">
        <f>'Surv-rate CEA'!D336*'Unit cost and utilities'!$H$7+'Surv-rate CEA'!E336*'Unit cost and utilities'!$H$7+'Unit cost and utilities'!$G$14*('Surv-rate CEA'!C335-'Surv-rate CEA'!C336)</f>
        <v>23.434127764496665</v>
      </c>
      <c r="D338" s="12">
        <f t="shared" si="140"/>
        <v>13.324171569930593</v>
      </c>
      <c r="E338" s="12">
        <f>C338-'Surv-rate CEA'!E336*'Unit cost and utilities'!$H$7-'Unit cost and utilities'!$G$14*('Surv-rate CEA'!C335-'Surv-rate CEA'!C336)</f>
        <v>2.6183105283298702E-2</v>
      </c>
      <c r="F338" s="12">
        <f t="shared" si="141"/>
        <v>1.4887184645155548E-2</v>
      </c>
      <c r="G338" s="12">
        <f>'Surv-rate CEA'!G336*'Unit cost and utilities'!$H$4+'Surv-rate CEA'!H336*'Unit cost and utilities'!$H$4+('Surv-rate CEA'!F335-'Surv-rate CEA'!F336)*'Unit cost and utilities'!$G$14</f>
        <v>32.931363830876151</v>
      </c>
      <c r="H338" s="12">
        <f t="shared" si="142"/>
        <v>18.724108109505526</v>
      </c>
      <c r="I338" s="12">
        <f>G338-'Surv-rate CEA'!H336*'Unit cost and utilities'!$H$4-('Surv-rate CEA'!F335-'Surv-rate CEA'!F336)*'Unit cost and utilities'!$G$14</f>
        <v>1.7553186942426136E-2</v>
      </c>
      <c r="J338" s="12">
        <f t="shared" si="143"/>
        <v>9.9803874405041126E-3</v>
      </c>
      <c r="K338" s="12">
        <f>'Surv-rate CEA'!K336*'Unit cost and utilities'!$H$10+'Surv-rate CEA'!J336*'Unit cost and utilities'!$H$10+('Surv-rate CEA'!I335-'Surv-rate CEA'!I336)*'Unit cost and utilities'!$G$14</f>
        <v>20.525217685512835</v>
      </c>
      <c r="L338" s="12">
        <f t="shared" si="144"/>
        <v>11.670224072358204</v>
      </c>
      <c r="M338" s="12">
        <f>K338-'Surv-rate CEA'!J336*'Unit cost and utilities'!$H$10-('Surv-rate CEA'!I335-'Surv-rate CEA'!I336)*'Unit cost and utilities'!$G$14</f>
        <v>7.0742063879774886E-2</v>
      </c>
      <c r="N338" s="12">
        <f t="shared" si="145"/>
        <v>4.0222508207587042E-2</v>
      </c>
      <c r="O338" s="12">
        <f>'Surv-rate CEA'!N336*'Unit cost and utilities'!$H$3+'Surv-rate CEA'!M336*'Unit cost and utilities'!$H$3+('Surv-rate CEA'!L335-'Surv-rate CEA'!L336)*'Unit cost and utilities'!$G$14</f>
        <v>32.931363830876151</v>
      </c>
      <c r="P338" s="12">
        <f t="shared" si="146"/>
        <v>18.724108109505526</v>
      </c>
      <c r="Q338" s="12">
        <f>O338-'Surv-rate CEA'!M336*'Unit cost and utilities'!$H$3-('Surv-rate CEA'!L335-'Surv-rate CEA'!L336)*'Unit cost and utilities'!$G$14</f>
        <v>32.395550953163614</v>
      </c>
      <c r="R338" s="12">
        <f t="shared" si="147"/>
        <v>18.419455733118117</v>
      </c>
      <c r="S338" s="12">
        <f>'Surv-rate CEA'!Q336*'Unit cost and utilities'!$H$11+'Surv-rate CEA'!P336*'Unit cost and utilities'!$H$11+('Surv-rate CEA'!O335-'Surv-rate CEA'!O336)*'Unit cost and utilities'!$G$14</f>
        <v>20.525217685512835</v>
      </c>
      <c r="T338" s="12">
        <f t="shared" si="148"/>
        <v>11.670224072358204</v>
      </c>
      <c r="U338" s="12">
        <f>S338-'Surv-rate CEA'!P336*'Unit cost and utilities'!$H$11-('Surv-rate CEA'!O335-'Surv-rate CEA'!O336)*'Unit cost and utilities'!$G$14</f>
        <v>7.0742063879774886E-2</v>
      </c>
      <c r="V338" s="12">
        <f t="shared" si="149"/>
        <v>4.0222508207587042E-2</v>
      </c>
      <c r="W338" s="12">
        <f>'Surv-rate CEA'!T336*'Unit cost and utilities'!$H$4+'Surv-rate CEA'!S336*'Unit cost and utilities'!$H$4+('Surv-rate CEA'!R335-'Surv-rate CEA'!R336)*'Unit cost and utilities'!$G$14</f>
        <v>32.931363830876151</v>
      </c>
      <c r="X338" s="12">
        <f t="shared" si="150"/>
        <v>18.724108109505526</v>
      </c>
      <c r="Y338" s="12">
        <f>W338-'Surv-rate CEA'!S336*'Unit cost and utilities'!$H$4-('Surv-rate CEA'!R335-'Surv-rate CEA'!R336)*'Unit cost and utilities'!$G$14</f>
        <v>32.395550953163614</v>
      </c>
      <c r="Z338" s="12">
        <f t="shared" si="151"/>
        <v>18.419455733118117</v>
      </c>
      <c r="AA338" s="12">
        <f>'Surv-rate CEA'!W336*'Unit cost and utilities'!$H$6+'Surv-rate CEA'!V336*'Unit cost and utilities'!$H$6+('Surv-rate CEA'!U335-'Surv-rate CEA'!U336)*'Unit cost and utilities'!$G$14</f>
        <v>22.154056303159027</v>
      </c>
      <c r="AB338" s="12">
        <f t="shared" si="152"/>
        <v>12.596348800334081</v>
      </c>
      <c r="AC338" s="12">
        <f>AA338-'Surv-rate CEA'!V336*'Unit cost and utilities'!$H$6-('Surv-rate CEA'!U335-'Surv-rate CEA'!U336)*'Unit cost and utilities'!$G$14</f>
        <v>0.28133326670825076</v>
      </c>
      <c r="AD338" s="12">
        <f t="shared" si="153"/>
        <v>0.15996041122677943</v>
      </c>
      <c r="AE338" s="12">
        <f>'Surv-rate CEA'!Z336*'Unit cost and utilities'!$H$12+'Surv-rate CEA'!Y336*'Unit cost and utilities'!$H$12+('Surv-rate CEA'!X335-'Surv-rate CEA'!X336)*'Unit cost and utilities'!$G$14</f>
        <v>20.525217685512835</v>
      </c>
      <c r="AF338" s="12">
        <f t="shared" si="154"/>
        <v>11.670224072358204</v>
      </c>
      <c r="AG338" s="12">
        <f>AE338-'Surv-rate CEA'!Y336*'Unit cost and utilities'!$H$12-('Surv-rate CEA'!X335-'Surv-rate CEA'!X336)*'Unit cost and utilities'!$G$14</f>
        <v>7.0742063879774886E-2</v>
      </c>
      <c r="AH338" s="12">
        <f t="shared" si="155"/>
        <v>4.0222508207587042E-2</v>
      </c>
      <c r="AI338" s="12">
        <f>'Surv-rate CEA'!AC336*'Unit cost and utilities'!$H$5+'Surv-rate CEA'!AB336*'Unit cost and utilities'!$H$5+('Surv-rate CEA'!AA335-'Surv-rate CEA'!AA336)*'Unit cost and utilities'!$G$14</f>
        <v>34.300293070411726</v>
      </c>
      <c r="AJ338" s="12">
        <f t="shared" si="156"/>
        <v>19.502453616450335</v>
      </c>
      <c r="AK338" s="12">
        <f>AI338-'Surv-rate CEA'!AB336*'Unit cost and utilities'!$H$5-('Surv-rate CEA'!AA335-'Surv-rate CEA'!AA336)*'Unit cost and utilities'!$G$14</f>
        <v>0.12117933018688531</v>
      </c>
      <c r="AL338" s="12">
        <f t="shared" si="157"/>
        <v>6.8900118765483284E-2</v>
      </c>
      <c r="AM338" s="12">
        <f>'Surv-rate CEA'!AF336*'Unit cost and utilities'!$H$9+'Surv-rate CEA'!AE336*'Unit cost and utilities'!$H$9+('Surv-rate CEA'!AD335-'Surv-rate CEA'!AD336)*'Unit cost and utilities'!G345</f>
        <v>39.095026517926179</v>
      </c>
      <c r="AN338" s="12">
        <f t="shared" si="158"/>
        <v>22.22864217907976</v>
      </c>
      <c r="AO338" s="12">
        <f>AM338-'Surv-rate CEA'!AE336*'Unit cost and utilities'!$H$9-('Surv-rate CEA'!AD335-'Surv-rate CEA'!AD336)*'Unit cost and utilities'!G345</f>
        <v>0.20604538439874887</v>
      </c>
      <c r="AP338" s="12">
        <f t="shared" si="159"/>
        <v>0.11715324250645082</v>
      </c>
      <c r="AQ338" s="13">
        <f>'Surv-rate CEA'!AI336*'Unit cost and utilities'!$H$4+'Surv-rate CEA'!AH336*'Unit cost and utilities'!$H$4+('Surv-rate CEA'!AG335-'Surv-rate CEA'!AG336)*'Unit cost and utilities'!$G$14</f>
        <v>32.931363830876151</v>
      </c>
      <c r="AR338" s="12">
        <f t="shared" si="160"/>
        <v>18.724108109505526</v>
      </c>
      <c r="AS338" s="13">
        <f>AQ338-'Surv-rate CEA'!AH336*'Unit cost and utilities'!$H$4-('Surv-rate CEA'!AG335-'Surv-rate CEA'!AG336)*'Unit cost and utilities'!$G$14</f>
        <v>32.395550953163614</v>
      </c>
      <c r="AT338" s="12">
        <f t="shared" si="161"/>
        <v>18.419455733118117</v>
      </c>
      <c r="AU338" s="12">
        <f>'Surv-rate CEA'!AL336*'Unit cost and utilities'!$H$8+'Surv-rate CEA'!AK336*'Unit cost and utilities'!$H$8+('Surv-rate CEA'!AJ335-'Surv-rate CEA'!AJ336)*'Unit cost and utilities'!$G$14</f>
        <v>16.93820519215069</v>
      </c>
      <c r="AV338" s="12">
        <f t="shared" si="162"/>
        <v>9.6307212427521076</v>
      </c>
      <c r="AW338" s="12">
        <f>AU338-'Surv-rate CEA'!AK336*'Unit cost and utilities'!$H$8-('Surv-rate CEA'!AJ335-'Surv-rate CEA'!AJ336)*'Unit cost and utilities'!$G$14</f>
        <v>0.32637301728026857</v>
      </c>
      <c r="AX338" s="12">
        <f t="shared" si="163"/>
        <v>0.18556910339229876</v>
      </c>
      <c r="AY338" s="12">
        <f>'Surv-rate CEA'!AO336*'Unit cost and utilities'!$H$5+'Surv-rate CEA'!AN336*'Unit cost and utilities'!$H$5+('Surv-rate CEA'!AM335-'Surv-rate CEA'!AM336)*'Unit cost and utilities'!$G$14</f>
        <v>34.300293070411726</v>
      </c>
      <c r="AZ338" s="12">
        <f t="shared" si="164"/>
        <v>19.502453616450335</v>
      </c>
      <c r="BA338" s="12">
        <f>AY338-'Surv-rate CEA'!AN336*'Unit cost and utilities'!$H$5-('Surv-rate CEA'!AM335-'Surv-rate CEA'!AM336)*'Unit cost and utilities'!$G$14</f>
        <v>0.12117933018688531</v>
      </c>
      <c r="BB338" s="12">
        <f t="shared" si="165"/>
        <v>6.8900118765483284E-2</v>
      </c>
    </row>
    <row r="339" spans="1:54">
      <c r="A339" s="12">
        <v>334</v>
      </c>
      <c r="B339" s="12">
        <f t="shared" si="166"/>
        <v>19.158904109589042</v>
      </c>
      <c r="C339" s="12">
        <f>'Surv-rate CEA'!D337*'Unit cost and utilities'!$H$7+'Surv-rate CEA'!E337*'Unit cost and utilities'!$H$7+'Unit cost and utilities'!$G$14*('Surv-rate CEA'!C336-'Surv-rate CEA'!C337)</f>
        <v>23.284925857236331</v>
      </c>
      <c r="D339" s="12">
        <f t="shared" si="140"/>
        <v>13.216842120848717</v>
      </c>
      <c r="E339" s="12">
        <f>C339-'Surv-rate CEA'!E337*'Unit cost and utilities'!$H$7-'Unit cost and utilities'!$G$14*('Surv-rate CEA'!C336-'Surv-rate CEA'!C337)</f>
        <v>2.575516017578583E-2</v>
      </c>
      <c r="F339" s="12">
        <f t="shared" si="141"/>
        <v>1.4618980877482323E-2</v>
      </c>
      <c r="G339" s="12">
        <f>'Surv-rate CEA'!G337*'Unit cost and utilities'!$H$4+'Surv-rate CEA'!H337*'Unit cost and utilities'!$H$4+('Surv-rate CEA'!F336-'Surv-rate CEA'!F337)*'Unit cost and utilities'!$G$14</f>
        <v>32.70766755549004</v>
      </c>
      <c r="H339" s="12">
        <f t="shared" si="142"/>
        <v>18.565319076924307</v>
      </c>
      <c r="I339" s="12">
        <f>G339-'Surv-rate CEA'!H337*'Unit cost and utilities'!$H$4-('Surv-rate CEA'!F336-'Surv-rate CEA'!F337)*'Unit cost and utilities'!$G$14</f>
        <v>1.7245100597116814E-2</v>
      </c>
      <c r="J339" s="12">
        <f t="shared" si="143"/>
        <v>9.7885547649022749E-3</v>
      </c>
      <c r="K339" s="12">
        <f>'Surv-rate CEA'!K337*'Unit cost and utilities'!$H$10+'Surv-rate CEA'!J337*'Unit cost and utilities'!$H$10+('Surv-rate CEA'!I336-'Surv-rate CEA'!I337)*'Unit cost and utilities'!$G$14</f>
        <v>20.392251907628758</v>
      </c>
      <c r="L339" s="12">
        <f t="shared" si="144"/>
        <v>11.574920856702896</v>
      </c>
      <c r="M339" s="12">
        <f>K339-'Surv-rate CEA'!J337*'Unit cost and utilities'!$H$10-('Surv-rate CEA'!I336-'Surv-rate CEA'!I337)*'Unit cost and utilities'!$G$14</f>
        <v>6.9651282638632628E-2</v>
      </c>
      <c r="N339" s="12">
        <f t="shared" si="145"/>
        <v>3.9535019857635932E-2</v>
      </c>
      <c r="O339" s="12">
        <f>'Surv-rate CEA'!N337*'Unit cost and utilities'!$H$3+'Surv-rate CEA'!M337*'Unit cost and utilities'!$H$3+('Surv-rate CEA'!L336-'Surv-rate CEA'!L337)*'Unit cost and utilities'!$G$14</f>
        <v>32.70766755549004</v>
      </c>
      <c r="P339" s="12">
        <f t="shared" si="146"/>
        <v>18.565319076924307</v>
      </c>
      <c r="Q339" s="12">
        <f>O339-'Surv-rate CEA'!M337*'Unit cost and utilities'!$H$3-('Surv-rate CEA'!L336-'Surv-rate CEA'!L337)*'Unit cost and utilities'!$G$14</f>
        <v>32.176816013108713</v>
      </c>
      <c r="R339" s="12">
        <f t="shared" si="147"/>
        <v>18.264000487022823</v>
      </c>
      <c r="S339" s="12">
        <f>'Surv-rate CEA'!Q337*'Unit cost and utilities'!$H$11+'Surv-rate CEA'!P337*'Unit cost and utilities'!$H$11+('Surv-rate CEA'!O336-'Surv-rate CEA'!O337)*'Unit cost and utilities'!$G$14</f>
        <v>20.392251907628758</v>
      </c>
      <c r="T339" s="12">
        <f t="shared" si="148"/>
        <v>11.574920856702896</v>
      </c>
      <c r="U339" s="12">
        <f>S339-'Surv-rate CEA'!P337*'Unit cost and utilities'!$H$11-('Surv-rate CEA'!O336-'Surv-rate CEA'!O337)*'Unit cost and utilities'!$G$14</f>
        <v>6.9651282638632628E-2</v>
      </c>
      <c r="V339" s="12">
        <f t="shared" si="149"/>
        <v>3.9535019857635932E-2</v>
      </c>
      <c r="W339" s="12">
        <f>'Surv-rate CEA'!T337*'Unit cost and utilities'!$H$4+'Surv-rate CEA'!S337*'Unit cost and utilities'!$H$4+('Surv-rate CEA'!R336-'Surv-rate CEA'!R337)*'Unit cost and utilities'!$G$14</f>
        <v>32.70766755549004</v>
      </c>
      <c r="X339" s="12">
        <f t="shared" si="150"/>
        <v>18.565319076924307</v>
      </c>
      <c r="Y339" s="12">
        <f>W339-'Surv-rate CEA'!S337*'Unit cost and utilities'!$H$4-('Surv-rate CEA'!R336-'Surv-rate CEA'!R337)*'Unit cost and utilities'!$G$14</f>
        <v>32.176816013108713</v>
      </c>
      <c r="Z339" s="12">
        <f t="shared" si="151"/>
        <v>18.264000487022823</v>
      </c>
      <c r="AA339" s="12">
        <f>'Surv-rate CEA'!W337*'Unit cost and utilities'!$H$6+'Surv-rate CEA'!V337*'Unit cost and utilities'!$H$6+('Surv-rate CEA'!U336-'Surv-rate CEA'!U337)*'Unit cost and utilities'!$G$14</f>
        <v>22.011954587886652</v>
      </c>
      <c r="AB339" s="12">
        <f t="shared" si="152"/>
        <v>12.494286232351334</v>
      </c>
      <c r="AC339" s="12">
        <f>AA339-'Surv-rate CEA'!V337*'Unit cost and utilities'!$H$6-('Surv-rate CEA'!U336-'Surv-rate CEA'!U337)*'Unit cost and utilities'!$G$14</f>
        <v>0.27737416817570082</v>
      </c>
      <c r="AD339" s="12">
        <f t="shared" si="153"/>
        <v>0.15744136836238543</v>
      </c>
      <c r="AE339" s="12">
        <f>'Surv-rate CEA'!Z337*'Unit cost and utilities'!$H$12+'Surv-rate CEA'!Y337*'Unit cost and utilities'!$H$12+('Surv-rate CEA'!X336-'Surv-rate CEA'!X337)*'Unit cost and utilities'!$G$14</f>
        <v>20.392251907628758</v>
      </c>
      <c r="AF339" s="12">
        <f t="shared" si="154"/>
        <v>11.574920856702896</v>
      </c>
      <c r="AG339" s="12">
        <f>AE339-'Surv-rate CEA'!Y337*'Unit cost and utilities'!$H$12-('Surv-rate CEA'!X336-'Surv-rate CEA'!X337)*'Unit cost and utilities'!$G$14</f>
        <v>6.9651282638632628E-2</v>
      </c>
      <c r="AH339" s="12">
        <f t="shared" si="155"/>
        <v>3.9535019857635932E-2</v>
      </c>
      <c r="AI339" s="12">
        <f>'Surv-rate CEA'!AC337*'Unit cost and utilities'!$H$5+'Surv-rate CEA'!AB337*'Unit cost and utilities'!$H$5+('Surv-rate CEA'!AA336-'Surv-rate CEA'!AA337)*'Unit cost and utilities'!$G$14</f>
        <v>34.068813631100994</v>
      </c>
      <c r="AJ339" s="12">
        <f t="shared" si="156"/>
        <v>19.337924190424033</v>
      </c>
      <c r="AK339" s="12">
        <f>AI339-'Surv-rate CEA'!AB337*'Unit cost and utilities'!$H$5-('Surv-rate CEA'!AA336-'Surv-rate CEA'!AA337)*'Unit cost and utilities'!$G$14</f>
        <v>0.11926571644750017</v>
      </c>
      <c r="AL339" s="12">
        <f t="shared" si="157"/>
        <v>6.7696850502388134E-2</v>
      </c>
      <c r="AM339" s="12">
        <f>'Surv-rate CEA'!AF337*'Unit cost and utilities'!$H$9+'Surv-rate CEA'!AE337*'Unit cost and utilities'!$H$9+('Surv-rate CEA'!AD336-'Surv-rate CEA'!AD337)*'Unit cost and utilities'!G346</f>
        <v>38.867679645113199</v>
      </c>
      <c r="AN339" s="12">
        <f t="shared" si="158"/>
        <v>22.061826119731439</v>
      </c>
      <c r="AO339" s="12">
        <f>AM339-'Surv-rate CEA'!AE337*'Unit cost and utilities'!$H$9-('Surv-rate CEA'!AD336-'Surv-rate CEA'!AD337)*'Unit cost and utilities'!G346</f>
        <v>0.20308176669760769</v>
      </c>
      <c r="AP339" s="12">
        <f t="shared" si="159"/>
        <v>0.11527198602743961</v>
      </c>
      <c r="AQ339" s="13">
        <f>'Surv-rate CEA'!AI337*'Unit cost and utilities'!$H$4+'Surv-rate CEA'!AH337*'Unit cost and utilities'!$H$4+('Surv-rate CEA'!AG336-'Surv-rate CEA'!AG337)*'Unit cost and utilities'!$G$14</f>
        <v>32.70766755549004</v>
      </c>
      <c r="AR339" s="12">
        <f t="shared" si="160"/>
        <v>18.565319076924307</v>
      </c>
      <c r="AS339" s="13">
        <f>AQ339-'Surv-rate CEA'!AH337*'Unit cost and utilities'!$H$4-('Surv-rate CEA'!AG336-'Surv-rate CEA'!AG337)*'Unit cost and utilities'!$G$14</f>
        <v>32.176816013108713</v>
      </c>
      <c r="AT339" s="12">
        <f t="shared" si="161"/>
        <v>18.264000487022823</v>
      </c>
      <c r="AU339" s="12">
        <f>'Surv-rate CEA'!AL337*'Unit cost and utilities'!$H$8+'Surv-rate CEA'!AK337*'Unit cost and utilities'!$H$8+('Surv-rate CEA'!AJ336-'Surv-rate CEA'!AJ337)*'Unit cost and utilities'!$G$14</f>
        <v>16.82579620358792</v>
      </c>
      <c r="AV339" s="12">
        <f t="shared" si="162"/>
        <v>9.5505518610567659</v>
      </c>
      <c r="AW339" s="12">
        <f>AU339-'Surv-rate CEA'!AK337*'Unit cost and utilities'!$H$8-('Surv-rate CEA'!AJ336-'Surv-rate CEA'!AJ337)*'Unit cost and utilities'!$G$14</f>
        <v>0.32182894447332222</v>
      </c>
      <c r="AX339" s="12">
        <f t="shared" si="163"/>
        <v>0.18267450689354009</v>
      </c>
      <c r="AY339" s="12">
        <f>'Surv-rate CEA'!AO337*'Unit cost and utilities'!$H$5+'Surv-rate CEA'!AN337*'Unit cost and utilities'!$H$5+('Surv-rate CEA'!AM336-'Surv-rate CEA'!AM337)*'Unit cost and utilities'!$G$14</f>
        <v>34.068813631100994</v>
      </c>
      <c r="AZ339" s="12">
        <f t="shared" si="164"/>
        <v>19.337924190424033</v>
      </c>
      <c r="BA339" s="12">
        <f>AY339-'Surv-rate CEA'!AN337*'Unit cost and utilities'!$H$5-('Surv-rate CEA'!AM336-'Surv-rate CEA'!AM337)*'Unit cost and utilities'!$G$14</f>
        <v>0.11926571644750017</v>
      </c>
      <c r="BB339" s="12">
        <f t="shared" si="165"/>
        <v>6.7696850502388134E-2</v>
      </c>
    </row>
    <row r="340" spans="1:54">
      <c r="A340" s="12">
        <v>335</v>
      </c>
      <c r="B340" s="12">
        <f t="shared" si="166"/>
        <v>19.216438356164385</v>
      </c>
      <c r="C340" s="12">
        <f>'Surv-rate CEA'!D338*'Unit cost and utilities'!$H$7+'Surv-rate CEA'!E338*'Unit cost and utilities'!$H$7+'Unit cost and utilities'!$G$14*('Surv-rate CEA'!C337-'Surv-rate CEA'!C338)</f>
        <v>23.136999363863772</v>
      </c>
      <c r="D340" s="12">
        <f t="shared" si="140"/>
        <v>13.110561661459879</v>
      </c>
      <c r="E340" s="12">
        <f>C340-'Surv-rate CEA'!E338*'Unit cost and utilities'!$H$7-'Unit cost and utilities'!$G$14*('Surv-rate CEA'!C337-'Surv-rate CEA'!C338)</f>
        <v>2.5335075221362025E-2</v>
      </c>
      <c r="F340" s="12">
        <f t="shared" si="141"/>
        <v>1.4356099538394179E-2</v>
      </c>
      <c r="G340" s="12">
        <f>'Surv-rate CEA'!G338*'Unit cost and utilities'!$H$4+'Surv-rate CEA'!H338*'Unit cost and utilities'!$H$4+('Surv-rate CEA'!F337-'Surv-rate CEA'!F338)*'Unit cost and utilities'!$G$14</f>
        <v>32.485985961958868</v>
      </c>
      <c r="H340" s="12">
        <f t="shared" si="142"/>
        <v>18.408157228580951</v>
      </c>
      <c r="I340" s="12">
        <f>G340-'Surv-rate CEA'!H338*'Unit cost and utilities'!$H$4-('Surv-rate CEA'!F337-'Surv-rate CEA'!F338)*'Unit cost and utilities'!$G$14</f>
        <v>1.6943055393465301E-2</v>
      </c>
      <c r="J340" s="12">
        <f t="shared" si="143"/>
        <v>9.6007684045880531E-3</v>
      </c>
      <c r="K340" s="12">
        <f>'Surv-rate CEA'!K338*'Unit cost and utilities'!$H$10+'Surv-rate CEA'!J338*'Unit cost and utilities'!$H$10+('Surv-rate CEA'!I337-'Surv-rate CEA'!I338)*'Unit cost and utilities'!$G$14</f>
        <v>20.260439244017089</v>
      </c>
      <c r="L340" s="12">
        <f t="shared" si="144"/>
        <v>11.480561235257317</v>
      </c>
      <c r="M340" s="12">
        <f>K340-'Surv-rate CEA'!J338*'Unit cost and utilities'!$H$10-('Surv-rate CEA'!I337-'Surv-rate CEA'!I338)*'Unit cost and utilities'!$G$14</f>
        <v>6.8579494285869402E-2</v>
      </c>
      <c r="N340" s="12">
        <f t="shared" si="145"/>
        <v>3.8860514036703424E-2</v>
      </c>
      <c r="O340" s="12">
        <f>'Surv-rate CEA'!N338*'Unit cost and utilities'!$H$3+'Surv-rate CEA'!M338*'Unit cost and utilities'!$H$3+('Surv-rate CEA'!L337-'Surv-rate CEA'!L338)*'Unit cost and utilities'!$G$14</f>
        <v>32.485985961958868</v>
      </c>
      <c r="P340" s="12">
        <f t="shared" si="146"/>
        <v>18.408157228580951</v>
      </c>
      <c r="Q340" s="12">
        <f>O340-'Surv-rate CEA'!M338*'Unit cost and utilities'!$H$3-('Surv-rate CEA'!L337-'Surv-rate CEA'!L338)*'Unit cost and utilities'!$G$14</f>
        <v>31.960037121226495</v>
      </c>
      <c r="R340" s="12">
        <f t="shared" si="147"/>
        <v>18.110128750524943</v>
      </c>
      <c r="S340" s="12">
        <f>'Surv-rate CEA'!Q338*'Unit cost and utilities'!$H$11+'Surv-rate CEA'!P338*'Unit cost and utilities'!$H$11+('Surv-rate CEA'!O337-'Surv-rate CEA'!O338)*'Unit cost and utilities'!$G$14</f>
        <v>20.260439244017089</v>
      </c>
      <c r="T340" s="12">
        <f t="shared" si="148"/>
        <v>11.480561235257317</v>
      </c>
      <c r="U340" s="12">
        <f>S340-'Surv-rate CEA'!P338*'Unit cost and utilities'!$H$11-('Surv-rate CEA'!O337-'Surv-rate CEA'!O338)*'Unit cost and utilities'!$G$14</f>
        <v>6.8579494285869402E-2</v>
      </c>
      <c r="V340" s="12">
        <f t="shared" si="149"/>
        <v>3.8860514036703424E-2</v>
      </c>
      <c r="W340" s="12">
        <f>'Surv-rate CEA'!T338*'Unit cost and utilities'!$H$4+'Surv-rate CEA'!S338*'Unit cost and utilities'!$H$4+('Surv-rate CEA'!R337-'Surv-rate CEA'!R338)*'Unit cost and utilities'!$G$14</f>
        <v>32.485985961958868</v>
      </c>
      <c r="X340" s="12">
        <f t="shared" si="150"/>
        <v>18.408157228580951</v>
      </c>
      <c r="Y340" s="12">
        <f>W340-'Surv-rate CEA'!S338*'Unit cost and utilities'!$H$4-('Surv-rate CEA'!R337-'Surv-rate CEA'!R338)*'Unit cost and utilities'!$G$14</f>
        <v>31.960037121226495</v>
      </c>
      <c r="Z340" s="12">
        <f t="shared" si="151"/>
        <v>18.110128750524943</v>
      </c>
      <c r="AA340" s="12">
        <f>'Surv-rate CEA'!W338*'Unit cost and utilities'!$H$6+'Surv-rate CEA'!V338*'Unit cost and utilities'!$H$6+('Surv-rate CEA'!U337-'Surv-rate CEA'!U338)*'Unit cost and utilities'!$G$14</f>
        <v>21.871075102356148</v>
      </c>
      <c r="AB340" s="12">
        <f t="shared" si="152"/>
        <v>12.393226719783927</v>
      </c>
      <c r="AC340" s="12">
        <f>AA340-'Surv-rate CEA'!V338*'Unit cost and utilities'!$H$6-('Surv-rate CEA'!U337-'Surv-rate CEA'!U338)*'Unit cost and utilities'!$G$14</f>
        <v>0.27347847615288889</v>
      </c>
      <c r="AD340" s="12">
        <f t="shared" si="153"/>
        <v>0.15496635360090966</v>
      </c>
      <c r="AE340" s="12">
        <f>'Surv-rate CEA'!Z338*'Unit cost and utilities'!$H$12+'Surv-rate CEA'!Y338*'Unit cost and utilities'!$H$12+('Surv-rate CEA'!X337-'Surv-rate CEA'!X338)*'Unit cost and utilities'!$G$14</f>
        <v>20.260439244017089</v>
      </c>
      <c r="AF340" s="12">
        <f t="shared" si="154"/>
        <v>11.480561235257317</v>
      </c>
      <c r="AG340" s="12">
        <f>AE340-'Surv-rate CEA'!Y338*'Unit cost and utilities'!$H$12-('Surv-rate CEA'!X337-'Surv-rate CEA'!X338)*'Unit cost and utilities'!$G$14</f>
        <v>6.8579494285869402E-2</v>
      </c>
      <c r="AH340" s="12">
        <f t="shared" si="155"/>
        <v>3.8860514036703424E-2</v>
      </c>
      <c r="AI340" s="12">
        <f>'Surv-rate CEA'!AC338*'Unit cost and utilities'!$H$5+'Surv-rate CEA'!AB338*'Unit cost and utilities'!$H$5+('Surv-rate CEA'!AA337-'Surv-rate CEA'!AA338)*'Unit cost and utilities'!$G$14</f>
        <v>33.839407726551045</v>
      </c>
      <c r="AJ340" s="12">
        <f t="shared" si="156"/>
        <v>19.175072558421043</v>
      </c>
      <c r="AK340" s="12">
        <f>AI340-'Surv-rate CEA'!AB338*'Unit cost and utilities'!$H$5-('Surv-rate CEA'!AA337-'Surv-rate CEA'!AA338)*'Unit cost and utilities'!$G$14</f>
        <v>0.11738615941757224</v>
      </c>
      <c r="AL340" s="12">
        <f t="shared" si="157"/>
        <v>6.6516770694548463E-2</v>
      </c>
      <c r="AM340" s="12">
        <f>'Surv-rate CEA'!AF338*'Unit cost and utilities'!$H$9+'Surv-rate CEA'!AE338*'Unit cost and utilities'!$H$9+('Surv-rate CEA'!AD337-'Surv-rate CEA'!AD338)*'Unit cost and utilities'!G347</f>
        <v>38.642130104739486</v>
      </c>
      <c r="AN340" s="12">
        <f t="shared" si="158"/>
        <v>21.896531244220032</v>
      </c>
      <c r="AO340" s="12">
        <f>AM340-'Surv-rate CEA'!AE338*'Unit cost and utilities'!$H$9-('Surv-rate CEA'!AD337-'Surv-rate CEA'!AD338)*'Unit cost and utilities'!G347</f>
        <v>0.20016657007187177</v>
      </c>
      <c r="AP340" s="12">
        <f t="shared" si="159"/>
        <v>0.11342422231246321</v>
      </c>
      <c r="AQ340" s="13">
        <f>'Surv-rate CEA'!AI338*'Unit cost and utilities'!$H$4+'Surv-rate CEA'!AH338*'Unit cost and utilities'!$H$4+('Surv-rate CEA'!AG337-'Surv-rate CEA'!AG338)*'Unit cost and utilities'!$G$14</f>
        <v>32.485985961958868</v>
      </c>
      <c r="AR340" s="12">
        <f t="shared" si="160"/>
        <v>18.408157228580951</v>
      </c>
      <c r="AS340" s="13">
        <f>AQ340-'Surv-rate CEA'!AH338*'Unit cost and utilities'!$H$4-('Surv-rate CEA'!AG337-'Surv-rate CEA'!AG338)*'Unit cost and utilities'!$G$14</f>
        <v>31.960037121226495</v>
      </c>
      <c r="AT340" s="12">
        <f t="shared" si="161"/>
        <v>18.110128750524943</v>
      </c>
      <c r="AU340" s="12">
        <f>'Surv-rate CEA'!AL338*'Unit cost and utilities'!$H$8+'Surv-rate CEA'!AK338*'Unit cost and utilities'!$H$8+('Surv-rate CEA'!AJ337-'Surv-rate CEA'!AJ338)*'Unit cost and utilities'!$G$14</f>
        <v>16.714381807349838</v>
      </c>
      <c r="AV340" s="12">
        <f t="shared" si="162"/>
        <v>9.4711907050789126</v>
      </c>
      <c r="AW340" s="12">
        <f>AU340-'Surv-rate CEA'!AK338*'Unit cost and utilities'!$H$8-('Surv-rate CEA'!AJ337-'Surv-rate CEA'!AJ338)*'Unit cost and utilities'!$G$14</f>
        <v>0.31735693854327574</v>
      </c>
      <c r="AX340" s="12">
        <f t="shared" si="163"/>
        <v>0.17983004822838564</v>
      </c>
      <c r="AY340" s="12">
        <f>'Surv-rate CEA'!AO338*'Unit cost and utilities'!$H$5+'Surv-rate CEA'!AN338*'Unit cost and utilities'!$H$5+('Surv-rate CEA'!AM337-'Surv-rate CEA'!AM338)*'Unit cost and utilities'!$G$14</f>
        <v>33.839407726551045</v>
      </c>
      <c r="AZ340" s="12">
        <f t="shared" si="164"/>
        <v>19.175072558421043</v>
      </c>
      <c r="BA340" s="12">
        <f>AY340-'Surv-rate CEA'!AN338*'Unit cost and utilities'!$H$5-('Surv-rate CEA'!AM337-'Surv-rate CEA'!AM338)*'Unit cost and utilities'!$G$14</f>
        <v>0.11738615941757224</v>
      </c>
      <c r="BB340" s="12">
        <f t="shared" si="165"/>
        <v>6.6516770694548463E-2</v>
      </c>
    </row>
    <row r="341" spans="1:54">
      <c r="A341" s="12">
        <v>336</v>
      </c>
      <c r="B341" s="12">
        <f t="shared" si="166"/>
        <v>19.273972602739725</v>
      </c>
      <c r="C341" s="12">
        <f>'Surv-rate CEA'!D339*'Unit cost and utilities'!$H$7+'Surv-rate CEA'!E339*'Unit cost and utilities'!$H$7+'Unit cost and utilities'!$G$14*('Surv-rate CEA'!C338-'Surv-rate CEA'!C339)</f>
        <v>22.990334435216138</v>
      </c>
      <c r="D341" s="12">
        <f t="shared" si="140"/>
        <v>13.005317874457607</v>
      </c>
      <c r="E341" s="12">
        <f>C341-'Surv-rate CEA'!E339*'Unit cost and utilities'!$H$7-'Unit cost and utilities'!$G$14*('Surv-rate CEA'!C338-'Surv-rate CEA'!C339)</f>
        <v>2.4922689643284257E-2</v>
      </c>
      <c r="F341" s="12">
        <f t="shared" si="141"/>
        <v>1.4098424797199652E-2</v>
      </c>
      <c r="G341" s="12">
        <f>'Surv-rate CEA'!G339*'Unit cost and utilities'!$H$4+'Surv-rate CEA'!H339*'Unit cost and utilities'!$H$4+('Surv-rate CEA'!F338-'Surv-rate CEA'!F339)*'Unit cost and utilities'!$G$14</f>
        <v>32.266296207177511</v>
      </c>
      <c r="H341" s="12">
        <f t="shared" si="142"/>
        <v>18.252602631258952</v>
      </c>
      <c r="I341" s="12">
        <f>G341-'Surv-rate CEA'!H339*'Unit cost and utilities'!$H$4-('Surv-rate CEA'!F338-'Surv-rate CEA'!F339)*'Unit cost and utilities'!$G$14</f>
        <v>1.6646920086150097E-2</v>
      </c>
      <c r="J341" s="12">
        <f t="shared" si="143"/>
        <v>9.4169351020595479E-3</v>
      </c>
      <c r="K341" s="12">
        <f>'Surv-rate CEA'!K339*'Unit cost and utilities'!$H$10+'Surv-rate CEA'!J339*'Unit cost and utilities'!$H$10+('Surv-rate CEA'!I338-'Surv-rate CEA'!I339)*'Unit cost and utilities'!$G$14</f>
        <v>20.129767018495716</v>
      </c>
      <c r="L341" s="12">
        <f t="shared" si="144"/>
        <v>11.387133995462836</v>
      </c>
      <c r="M341" s="12">
        <f>K341-'Surv-rate CEA'!J339*'Unit cost and utilities'!$H$10-('Surv-rate CEA'!I338-'Surv-rate CEA'!I339)*'Unit cost and utilities'!$G$14</f>
        <v>6.7526328955434978E-2</v>
      </c>
      <c r="N341" s="12">
        <f t="shared" si="145"/>
        <v>3.8198721094522721E-2</v>
      </c>
      <c r="O341" s="12">
        <f>'Surv-rate CEA'!N339*'Unit cost and utilities'!$H$3+'Surv-rate CEA'!M339*'Unit cost and utilities'!$H$3+('Surv-rate CEA'!L338-'Surv-rate CEA'!L339)*'Unit cost and utilities'!$G$14</f>
        <v>32.266296207177511</v>
      </c>
      <c r="P341" s="12">
        <f t="shared" si="146"/>
        <v>18.252602631258952</v>
      </c>
      <c r="Q341" s="12">
        <f>O341-'Surv-rate CEA'!M339*'Unit cost and utilities'!$H$3-('Surv-rate CEA'!L338-'Surv-rate CEA'!L339)*'Unit cost and utilities'!$G$14</f>
        <v>31.745192286509361</v>
      </c>
      <c r="R341" s="12">
        <f t="shared" si="147"/>
        <v>17.957821267681467</v>
      </c>
      <c r="S341" s="12">
        <f>'Surv-rate CEA'!Q339*'Unit cost and utilities'!$H$11+'Surv-rate CEA'!P339*'Unit cost and utilities'!$H$11+('Surv-rate CEA'!O338-'Surv-rate CEA'!O339)*'Unit cost and utilities'!$G$14</f>
        <v>20.129767018495716</v>
      </c>
      <c r="T341" s="12">
        <f t="shared" si="148"/>
        <v>11.387133995462836</v>
      </c>
      <c r="U341" s="12">
        <f>S341-'Surv-rate CEA'!P339*'Unit cost and utilities'!$H$11-('Surv-rate CEA'!O338-'Surv-rate CEA'!O339)*'Unit cost and utilities'!$G$14</f>
        <v>6.7526328955434978E-2</v>
      </c>
      <c r="V341" s="12">
        <f t="shared" si="149"/>
        <v>3.8198721094522721E-2</v>
      </c>
      <c r="W341" s="12">
        <f>'Surv-rate CEA'!T339*'Unit cost and utilities'!$H$4+'Surv-rate CEA'!S339*'Unit cost and utilities'!$H$4+('Surv-rate CEA'!R338-'Surv-rate CEA'!R339)*'Unit cost and utilities'!$G$14</f>
        <v>32.266296207177511</v>
      </c>
      <c r="X341" s="12">
        <f t="shared" si="150"/>
        <v>18.252602631258952</v>
      </c>
      <c r="Y341" s="12">
        <f>W341-'Surv-rate CEA'!S339*'Unit cost and utilities'!$H$4-('Surv-rate CEA'!R338-'Surv-rate CEA'!R339)*'Unit cost and utilities'!$G$14</f>
        <v>31.745192286509361</v>
      </c>
      <c r="Z341" s="12">
        <f t="shared" si="151"/>
        <v>17.957821267681467</v>
      </c>
      <c r="AA341" s="12">
        <f>'Surv-rate CEA'!W339*'Unit cost and utilities'!$H$6+'Surv-rate CEA'!V339*'Unit cost and utilities'!$H$6+('Surv-rate CEA'!U338-'Surv-rate CEA'!U339)*'Unit cost and utilities'!$G$14</f>
        <v>21.731404504853035</v>
      </c>
      <c r="AB341" s="12">
        <f t="shared" si="152"/>
        <v>12.293158424486258</v>
      </c>
      <c r="AC341" s="12">
        <f>AA341-'Surv-rate CEA'!V339*'Unit cost and utilities'!$H$6-('Surv-rate CEA'!U338-'Surv-rate CEA'!U339)*'Unit cost and utilities'!$G$14</f>
        <v>0.26964504722289595</v>
      </c>
      <c r="AD341" s="12">
        <f t="shared" si="153"/>
        <v>0.15253451672435081</v>
      </c>
      <c r="AE341" s="12">
        <f>'Surv-rate CEA'!Z339*'Unit cost and utilities'!$H$12+'Surv-rate CEA'!Y339*'Unit cost and utilities'!$H$12+('Surv-rate CEA'!X338-'Surv-rate CEA'!X339)*'Unit cost and utilities'!$G$14</f>
        <v>20.129767018495716</v>
      </c>
      <c r="AF341" s="12">
        <f t="shared" si="154"/>
        <v>11.387133995462836</v>
      </c>
      <c r="AG341" s="12">
        <f>AE341-'Surv-rate CEA'!Y339*'Unit cost and utilities'!$H$12-('Surv-rate CEA'!X338-'Surv-rate CEA'!X339)*'Unit cost and utilities'!$G$14</f>
        <v>6.7526328955434978E-2</v>
      </c>
      <c r="AH341" s="12">
        <f t="shared" si="155"/>
        <v>3.8198721094522721E-2</v>
      </c>
      <c r="AI341" s="12">
        <f>'Surv-rate CEA'!AC339*'Unit cost and utilities'!$H$5+'Surv-rate CEA'!AB339*'Unit cost and utilities'!$H$5+('Surv-rate CEA'!AA338-'Surv-rate CEA'!AA339)*'Unit cost and utilities'!$G$14</f>
        <v>33.612051954324173</v>
      </c>
      <c r="AJ341" s="12">
        <f t="shared" si="156"/>
        <v>19.013878258733573</v>
      </c>
      <c r="AK341" s="12">
        <f>AI341-'Surv-rate CEA'!AB339*'Unit cost and utilities'!$H$5-('Surv-rate CEA'!AA338-'Surv-rate CEA'!AA339)*'Unit cost and utilities'!$G$14</f>
        <v>0.11553998240716745</v>
      </c>
      <c r="AL341" s="12">
        <f t="shared" si="157"/>
        <v>6.5359388426848949E-2</v>
      </c>
      <c r="AM341" s="12">
        <f>'Surv-rate CEA'!AF339*'Unit cost and utilities'!$H$9+'Surv-rate CEA'!AE339*'Unit cost and utilities'!$H$9+('Surv-rate CEA'!AD338-'Surv-rate CEA'!AD339)*'Unit cost and utilities'!G348</f>
        <v>38.418359684318951</v>
      </c>
      <c r="AN341" s="12">
        <f t="shared" si="158"/>
        <v>21.732740831489235</v>
      </c>
      <c r="AO341" s="12">
        <f>AM341-'Surv-rate CEA'!AE339*'Unit cost and utilities'!$H$9-('Surv-rate CEA'!AD338-'Surv-rate CEA'!AD339)*'Unit cost and utilities'!G348</f>
        <v>0.19729890516386206</v>
      </c>
      <c r="AP341" s="12">
        <f t="shared" si="159"/>
        <v>0.11160929325186515</v>
      </c>
      <c r="AQ341" s="13">
        <f>'Surv-rate CEA'!AI339*'Unit cost and utilities'!$H$4+'Surv-rate CEA'!AH339*'Unit cost and utilities'!$H$4+('Surv-rate CEA'!AG338-'Surv-rate CEA'!AG339)*'Unit cost and utilities'!$G$14</f>
        <v>32.266296207177511</v>
      </c>
      <c r="AR341" s="12">
        <f t="shared" si="160"/>
        <v>18.252602631258952</v>
      </c>
      <c r="AS341" s="13">
        <f>AQ341-'Surv-rate CEA'!AH339*'Unit cost and utilities'!$H$4-('Surv-rate CEA'!AG338-'Surv-rate CEA'!AG339)*'Unit cost and utilities'!$G$14</f>
        <v>31.745192286509361</v>
      </c>
      <c r="AT341" s="12">
        <f t="shared" si="161"/>
        <v>17.957821267681467</v>
      </c>
      <c r="AU341" s="12">
        <f>'Surv-rate CEA'!AL339*'Unit cost and utilities'!$H$8+'Surv-rate CEA'!AK339*'Unit cost and utilities'!$H$8+('Surv-rate CEA'!AJ338-'Surv-rate CEA'!AJ339)*'Unit cost and utilities'!$G$14</f>
        <v>16.603950880965591</v>
      </c>
      <c r="AV341" s="12">
        <f t="shared" si="162"/>
        <v>9.3926280101461188</v>
      </c>
      <c r="AW341" s="12">
        <f>AU341-'Surv-rate CEA'!AK339*'Unit cost and utilities'!$H$8-('Surv-rate CEA'!AJ338-'Surv-rate CEA'!AJ339)*'Unit cost and utilities'!$G$14</f>
        <v>0.31295571152431556</v>
      </c>
      <c r="AX341" s="12">
        <f t="shared" si="163"/>
        <v>0.17703476739191315</v>
      </c>
      <c r="AY341" s="12">
        <f>'Surv-rate CEA'!AO339*'Unit cost and utilities'!$H$5+'Surv-rate CEA'!AN339*'Unit cost and utilities'!$H$5+('Surv-rate CEA'!AM338-'Surv-rate CEA'!AM339)*'Unit cost and utilities'!$G$14</f>
        <v>33.612051954324173</v>
      </c>
      <c r="AZ341" s="12">
        <f t="shared" si="164"/>
        <v>19.013878258733573</v>
      </c>
      <c r="BA341" s="12">
        <f>AY341-'Surv-rate CEA'!AN339*'Unit cost and utilities'!$H$5-('Surv-rate CEA'!AM338-'Surv-rate CEA'!AM339)*'Unit cost and utilities'!$G$14</f>
        <v>0.11553998240716745</v>
      </c>
      <c r="BB341" s="12">
        <f t="shared" si="165"/>
        <v>6.5359388426848949E-2</v>
      </c>
    </row>
    <row r="342" spans="1:54">
      <c r="A342" s="12">
        <v>337</v>
      </c>
      <c r="B342" s="12">
        <f t="shared" si="166"/>
        <v>19.331506849315069</v>
      </c>
      <c r="C342" s="12">
        <f>'Surv-rate CEA'!D340*'Unit cost and utilities'!$H$7+'Surv-rate CEA'!E340*'Unit cost and utilities'!$H$7+'Unit cost and utilities'!$G$14*('Surv-rate CEA'!C339-'Surv-rate CEA'!C340)</f>
        <v>22.844917405737103</v>
      </c>
      <c r="D342" s="12">
        <f t="shared" si="140"/>
        <v>12.901098613763672</v>
      </c>
      <c r="E342" s="12">
        <f>C342-'Surv-rate CEA'!E340*'Unit cost and utilities'!$H$7-'Unit cost and utilities'!$G$14*('Surv-rate CEA'!C339-'Surv-rate CEA'!C340)</f>
        <v>2.4517846297956503E-2</v>
      </c>
      <c r="F342" s="12">
        <f t="shared" si="141"/>
        <v>1.3845843575149121E-2</v>
      </c>
      <c r="G342" s="12">
        <f>'Surv-rate CEA'!G340*'Unit cost and utilities'!$H$4+'Surv-rate CEA'!H340*'Unit cost and utilities'!$H$4+('Surv-rate CEA'!F339-'Surv-rate CEA'!F340)*'Unit cost and utilities'!$G$14</f>
        <v>32.048575762135343</v>
      </c>
      <c r="H342" s="12">
        <f t="shared" si="142"/>
        <v>18.098635639372045</v>
      </c>
      <c r="I342" s="12">
        <f>G342-'Surv-rate CEA'!H340*'Unit cost and utilities'!$H$4-('Surv-rate CEA'!F339-'Surv-rate CEA'!F340)*'Unit cost and utilities'!$G$14</f>
        <v>1.6356566566535946E-2</v>
      </c>
      <c r="J342" s="12">
        <f t="shared" si="143"/>
        <v>9.2369639386166782E-3</v>
      </c>
      <c r="K342" s="12">
        <f>'Surv-rate CEA'!K340*'Unit cost and utilities'!$H$10+'Surv-rate CEA'!J340*'Unit cost and utilities'!$H$10+('Surv-rate CEA'!I339-'Surv-rate CEA'!I340)*'Unit cost and utilities'!$G$14</f>
        <v>20.00022272474127</v>
      </c>
      <c r="L342" s="12">
        <f t="shared" si="144"/>
        <v>11.294628082320221</v>
      </c>
      <c r="M342" s="12">
        <f>K342-'Surv-rate CEA'!J340*'Unit cost and utilities'!$H$10-('Surv-rate CEA'!I339-'Surv-rate CEA'!I340)*'Unit cost and utilities'!$G$14</f>
        <v>6.6491424768941321E-2</v>
      </c>
      <c r="N342" s="12">
        <f t="shared" si="145"/>
        <v>3.7549377512668777E-2</v>
      </c>
      <c r="O342" s="12">
        <f>'Surv-rate CEA'!N340*'Unit cost and utilities'!$H$3+'Surv-rate CEA'!M340*'Unit cost and utilities'!$H$3+('Surv-rate CEA'!L339-'Surv-rate CEA'!L340)*'Unit cost and utilities'!$G$14</f>
        <v>32.048575762135343</v>
      </c>
      <c r="P342" s="12">
        <f t="shared" si="146"/>
        <v>18.098635639372045</v>
      </c>
      <c r="Q342" s="12">
        <f>O342-'Surv-rate CEA'!M340*'Unit cost and utilities'!$H$3-('Surv-rate CEA'!L339-'Surv-rate CEA'!L340)*'Unit cost and utilities'!$G$14</f>
        <v>31.532259817285894</v>
      </c>
      <c r="R342" s="12">
        <f t="shared" si="147"/>
        <v>17.807059057935664</v>
      </c>
      <c r="S342" s="12">
        <f>'Surv-rate CEA'!Q340*'Unit cost and utilities'!$H$11+'Surv-rate CEA'!P340*'Unit cost and utilities'!$H$11+('Surv-rate CEA'!O339-'Surv-rate CEA'!O340)*'Unit cost and utilities'!$G$14</f>
        <v>20.00022272474127</v>
      </c>
      <c r="T342" s="12">
        <f t="shared" si="148"/>
        <v>11.294628082320221</v>
      </c>
      <c r="U342" s="12">
        <f>S342-'Surv-rate CEA'!P340*'Unit cost and utilities'!$H$11-('Surv-rate CEA'!O339-'Surv-rate CEA'!O340)*'Unit cost and utilities'!$G$14</f>
        <v>6.6491424768941321E-2</v>
      </c>
      <c r="V342" s="12">
        <f t="shared" si="149"/>
        <v>3.7549377512668777E-2</v>
      </c>
      <c r="W342" s="12">
        <f>'Surv-rate CEA'!T340*'Unit cost and utilities'!$H$4+'Surv-rate CEA'!S340*'Unit cost and utilities'!$H$4+('Surv-rate CEA'!R339-'Surv-rate CEA'!R340)*'Unit cost and utilities'!$G$14</f>
        <v>32.048575762135343</v>
      </c>
      <c r="X342" s="12">
        <f t="shared" si="150"/>
        <v>18.098635639372045</v>
      </c>
      <c r="Y342" s="12">
        <f>W342-'Surv-rate CEA'!S340*'Unit cost and utilities'!$H$4-('Surv-rate CEA'!R339-'Surv-rate CEA'!R340)*'Unit cost and utilities'!$G$14</f>
        <v>31.532259817285894</v>
      </c>
      <c r="Z342" s="12">
        <f t="shared" si="151"/>
        <v>17.807059057935664</v>
      </c>
      <c r="AA342" s="12">
        <f>'Surv-rate CEA'!W340*'Unit cost and utilities'!$H$6+'Surv-rate CEA'!V340*'Unit cost and utilities'!$H$6+('Surv-rate CEA'!U339-'Surv-rate CEA'!U340)*'Unit cost and utilities'!$G$14</f>
        <v>21.592929631336013</v>
      </c>
      <c r="AB342" s="12">
        <f t="shared" si="152"/>
        <v>12.194069673631953</v>
      </c>
      <c r="AC342" s="12">
        <f>AA342-'Surv-rate CEA'!V340*'Unit cost and utilities'!$H$6-('Surv-rate CEA'!U339-'Surv-rate CEA'!U340)*'Unit cost and utilities'!$G$14</f>
        <v>0.26587276096738377</v>
      </c>
      <c r="AD342" s="12">
        <f t="shared" si="153"/>
        <v>0.15014502556671258</v>
      </c>
      <c r="AE342" s="12">
        <f>'Surv-rate CEA'!Z340*'Unit cost and utilities'!$H$12+'Surv-rate CEA'!Y340*'Unit cost and utilities'!$H$12+('Surv-rate CEA'!X339-'Surv-rate CEA'!X340)*'Unit cost and utilities'!$G$14</f>
        <v>20.00022272474127</v>
      </c>
      <c r="AF342" s="12">
        <f t="shared" si="154"/>
        <v>11.294628082320221</v>
      </c>
      <c r="AG342" s="12">
        <f>AE342-'Surv-rate CEA'!Y340*'Unit cost and utilities'!$H$12-('Surv-rate CEA'!X339-'Surv-rate CEA'!X340)*'Unit cost and utilities'!$G$14</f>
        <v>6.6491424768941321E-2</v>
      </c>
      <c r="AH342" s="12">
        <f t="shared" si="155"/>
        <v>3.7549377512668777E-2</v>
      </c>
      <c r="AI342" s="12">
        <f>'Surv-rate CEA'!AC340*'Unit cost and utilities'!$H$5+'Surv-rate CEA'!AB340*'Unit cost and utilities'!$H$5+('Surv-rate CEA'!AA339-'Surv-rate CEA'!AA340)*'Unit cost and utilities'!$G$14</f>
        <v>33.386723232503812</v>
      </c>
      <c r="AJ342" s="12">
        <f t="shared" si="156"/>
        <v>18.85432112373482</v>
      </c>
      <c r="AK342" s="12">
        <f>AI342-'Surv-rate CEA'!AB340*'Unit cost and utilities'!$H$5-('Surv-rate CEA'!AA339-'Surv-rate CEA'!AA340)*'Unit cost and utilities'!$G$14</f>
        <v>0.11372652361177171</v>
      </c>
      <c r="AL342" s="12">
        <f t="shared" si="157"/>
        <v>6.4224224148323183E-2</v>
      </c>
      <c r="AM342" s="12">
        <f>'Surv-rate CEA'!AF340*'Unit cost and utilities'!$H$9+'Surv-rate CEA'!AE340*'Unit cost and utilities'!$H$9+('Surv-rate CEA'!AD339-'Surv-rate CEA'!AD340)*'Unit cost and utilities'!G349</f>
        <v>38.196350398172562</v>
      </c>
      <c r="AN342" s="12">
        <f t="shared" si="158"/>
        <v>21.570438378951795</v>
      </c>
      <c r="AO342" s="12">
        <f>AM342-'Surv-rate CEA'!AE340*'Unit cost and utilities'!$H$9-('Surv-rate CEA'!AD339-'Surv-rate CEA'!AD340)*'Unit cost and utilities'!G349</f>
        <v>0.19447790081048311</v>
      </c>
      <c r="AP342" s="12">
        <f t="shared" si="159"/>
        <v>0.10982655493968677</v>
      </c>
      <c r="AQ342" s="13">
        <f>'Surv-rate CEA'!AI340*'Unit cost and utilities'!$H$4+'Surv-rate CEA'!AH340*'Unit cost and utilities'!$H$4+('Surv-rate CEA'!AG339-'Surv-rate CEA'!AG340)*'Unit cost and utilities'!$G$14</f>
        <v>32.048575762135343</v>
      </c>
      <c r="AR342" s="12">
        <f t="shared" si="160"/>
        <v>18.098635639372045</v>
      </c>
      <c r="AS342" s="13">
        <f>AQ342-'Surv-rate CEA'!AH340*'Unit cost and utilities'!$H$4-('Surv-rate CEA'!AG339-'Surv-rate CEA'!AG340)*'Unit cost and utilities'!$G$14</f>
        <v>31.532259817285894</v>
      </c>
      <c r="AT342" s="12">
        <f t="shared" si="161"/>
        <v>17.807059057935664</v>
      </c>
      <c r="AU342" s="12">
        <f>'Surv-rate CEA'!AL340*'Unit cost and utilities'!$H$8+'Surv-rate CEA'!AK340*'Unit cost and utilities'!$H$8+('Surv-rate CEA'!AJ339-'Surv-rate CEA'!AJ340)*'Unit cost and utilities'!$G$14</f>
        <v>16.4944924532473</v>
      </c>
      <c r="AV342" s="12">
        <f t="shared" si="162"/>
        <v>9.3148541508792597</v>
      </c>
      <c r="AW342" s="12">
        <f>AU342-'Surv-rate CEA'!AK340*'Unit cost and utilities'!$H$8-('Surv-rate CEA'!AJ339-'Surv-rate CEA'!AJ340)*'Unit cost and utilities'!$G$14</f>
        <v>0.30862400114286936</v>
      </c>
      <c r="AX342" s="12">
        <f t="shared" si="163"/>
        <v>0.17428772459989561</v>
      </c>
      <c r="AY342" s="12">
        <f>'Surv-rate CEA'!AO340*'Unit cost and utilities'!$H$5+'Surv-rate CEA'!AN340*'Unit cost and utilities'!$H$5+('Surv-rate CEA'!AM339-'Surv-rate CEA'!AM340)*'Unit cost and utilities'!$G$14</f>
        <v>33.386723232503812</v>
      </c>
      <c r="AZ342" s="12">
        <f t="shared" si="164"/>
        <v>18.85432112373482</v>
      </c>
      <c r="BA342" s="12">
        <f>AY342-'Surv-rate CEA'!AN340*'Unit cost and utilities'!$H$5-('Surv-rate CEA'!AM339-'Surv-rate CEA'!AM340)*'Unit cost and utilities'!$G$14</f>
        <v>0.11372652361177171</v>
      </c>
      <c r="BB342" s="12">
        <f t="shared" si="165"/>
        <v>6.4224224148323183E-2</v>
      </c>
    </row>
    <row r="343" spans="1:54">
      <c r="A343" s="12">
        <v>338</v>
      </c>
      <c r="B343" s="12">
        <f t="shared" si="166"/>
        <v>19.389041095890413</v>
      </c>
      <c r="C343" s="12">
        <f>'Surv-rate CEA'!D341*'Unit cost and utilities'!$H$7+'Surv-rate CEA'!E341*'Unit cost and utilities'!$H$7+'Unit cost and utilities'!$G$14*('Surv-rate CEA'!C340-'Surv-rate CEA'!C341)</f>
        <v>22.700734790565466</v>
      </c>
      <c r="D343" s="12">
        <f t="shared" si="140"/>
        <v>12.797891901740446</v>
      </c>
      <c r="E343" s="12">
        <f>C343-'Surv-rate CEA'!E341*'Unit cost and utilities'!$H$7-'Unit cost and utilities'!$G$14*('Surv-rate CEA'!C340-'Surv-rate CEA'!C341)</f>
        <v>2.4120391584707468E-2</v>
      </c>
      <c r="F343" s="12">
        <f t="shared" si="141"/>
        <v>1.3598245474284348E-2</v>
      </c>
      <c r="G343" s="12">
        <f>'Surv-rate CEA'!G341*'Unit cost and utilities'!$H$4+'Surv-rate CEA'!H341*'Unit cost and utilities'!$H$4+('Surv-rate CEA'!F340-'Surv-rate CEA'!F341)*'Unit cost and utilities'!$G$14</f>
        <v>31.832802406870549</v>
      </c>
      <c r="H343" s="12">
        <f t="shared" si="142"/>
        <v>17.946236890177968</v>
      </c>
      <c r="I343" s="12">
        <f>G343-'Surv-rate CEA'!H341*'Unit cost and utilities'!$H$4-('Surv-rate CEA'!F340-'Surv-rate CEA'!F341)*'Unit cost and utilities'!$G$14</f>
        <v>1.6071869778727432E-2</v>
      </c>
      <c r="J343" s="12">
        <f t="shared" si="143"/>
        <v>9.0607662696666064E-3</v>
      </c>
      <c r="K343" s="12">
        <f>'Surv-rate CEA'!K341*'Unit cost and utilities'!$H$10+'Surv-rate CEA'!J341*'Unit cost and utilities'!$H$10+('Surv-rate CEA'!I340-'Surv-rate CEA'!I341)*'Unit cost and utilities'!$G$14</f>
        <v>19.871794023590834</v>
      </c>
      <c r="L343" s="12">
        <f t="shared" si="144"/>
        <v>11.20303259581107</v>
      </c>
      <c r="M343" s="12">
        <f>K343-'Surv-rate CEA'!J341*'Unit cost and utilities'!$H$10-('Surv-rate CEA'!I340-'Surv-rate CEA'!I341)*'Unit cost and utilities'!$G$14</f>
        <v>6.5474427644259703E-2</v>
      </c>
      <c r="N343" s="12">
        <f t="shared" si="145"/>
        <v>3.6912225751732565E-2</v>
      </c>
      <c r="O343" s="12">
        <f>'Surv-rate CEA'!N341*'Unit cost and utilities'!$H$3+'Surv-rate CEA'!M341*'Unit cost and utilities'!$H$3+('Surv-rate CEA'!L340-'Surv-rate CEA'!L341)*'Unit cost and utilities'!$G$14</f>
        <v>31.832802406870549</v>
      </c>
      <c r="P343" s="12">
        <f t="shared" si="146"/>
        <v>17.946236890177968</v>
      </c>
      <c r="Q343" s="12">
        <f>O343-'Surv-rate CEA'!M341*'Unit cost and utilities'!$H$3-('Surv-rate CEA'!L340-'Surv-rate CEA'!L341)*'Unit cost and utilities'!$G$14</f>
        <v>31.321218316414772</v>
      </c>
      <c r="R343" s="12">
        <f t="shared" si="147"/>
        <v>17.657823411552407</v>
      </c>
      <c r="S343" s="12">
        <f>'Surv-rate CEA'!Q341*'Unit cost and utilities'!$H$11+'Surv-rate CEA'!P341*'Unit cost and utilities'!$H$11+('Surv-rate CEA'!O340-'Surv-rate CEA'!O341)*'Unit cost and utilities'!$G$14</f>
        <v>19.871794023590834</v>
      </c>
      <c r="T343" s="12">
        <f t="shared" si="148"/>
        <v>11.20303259581107</v>
      </c>
      <c r="U343" s="12">
        <f>S343-'Surv-rate CEA'!P341*'Unit cost and utilities'!$H$11-('Surv-rate CEA'!O340-'Surv-rate CEA'!O341)*'Unit cost and utilities'!$G$14</f>
        <v>6.5474427644259703E-2</v>
      </c>
      <c r="V343" s="12">
        <f t="shared" si="149"/>
        <v>3.6912225751732565E-2</v>
      </c>
      <c r="W343" s="12">
        <f>'Surv-rate CEA'!T341*'Unit cost and utilities'!$H$4+'Surv-rate CEA'!S341*'Unit cost and utilities'!$H$4+('Surv-rate CEA'!R340-'Surv-rate CEA'!R341)*'Unit cost and utilities'!$G$14</f>
        <v>31.832802406870549</v>
      </c>
      <c r="X343" s="12">
        <f t="shared" si="150"/>
        <v>17.946236890177968</v>
      </c>
      <c r="Y343" s="12">
        <f>W343-'Surv-rate CEA'!S341*'Unit cost and utilities'!$H$4-('Surv-rate CEA'!R340-'Surv-rate CEA'!R341)*'Unit cost and utilities'!$G$14</f>
        <v>31.321218316414772</v>
      </c>
      <c r="Z343" s="12">
        <f t="shared" si="151"/>
        <v>17.657823411552407</v>
      </c>
      <c r="AA343" s="12">
        <f>'Surv-rate CEA'!W341*'Unit cost and utilities'!$H$6+'Surv-rate CEA'!V341*'Unit cost and utilities'!$H$6+('Surv-rate CEA'!U340-'Surv-rate CEA'!U341)*'Unit cost and utilities'!$G$14</f>
        <v>21.455637492641447</v>
      </c>
      <c r="AB343" s="12">
        <f t="shared" si="152"/>
        <v>12.095948957029986</v>
      </c>
      <c r="AC343" s="12">
        <f>AA343-'Surv-rate CEA'!V341*'Unit cost and utilities'!$H$6-('Surv-rate CEA'!U340-'Surv-rate CEA'!U341)*'Unit cost and utilities'!$G$14</f>
        <v>0.26216051945490326</v>
      </c>
      <c r="AD343" s="12">
        <f t="shared" si="153"/>
        <v>0.14779706559465078</v>
      </c>
      <c r="AE343" s="12">
        <f>'Surv-rate CEA'!Z341*'Unit cost and utilities'!$H$12+'Surv-rate CEA'!Y341*'Unit cost and utilities'!$H$12+('Surv-rate CEA'!X340-'Surv-rate CEA'!X341)*'Unit cost and utilities'!$G$14</f>
        <v>19.871794023590834</v>
      </c>
      <c r="AF343" s="12">
        <f t="shared" si="154"/>
        <v>11.20303259581107</v>
      </c>
      <c r="AG343" s="12">
        <f>AE343-'Surv-rate CEA'!Y341*'Unit cost and utilities'!$H$12-('Surv-rate CEA'!X340-'Surv-rate CEA'!X341)*'Unit cost and utilities'!$G$14</f>
        <v>6.5474427644259703E-2</v>
      </c>
      <c r="AH343" s="12">
        <f t="shared" si="155"/>
        <v>3.6912225751732565E-2</v>
      </c>
      <c r="AI343" s="12">
        <f>'Surv-rate CEA'!AC341*'Unit cost and utilities'!$H$5+'Surv-rate CEA'!AB341*'Unit cost and utilities'!$H$5+('Surv-rate CEA'!AA340-'Surv-rate CEA'!AA341)*'Unit cost and utilities'!$G$14</f>
        <v>33.163398794519281</v>
      </c>
      <c r="AJ343" s="12">
        <f t="shared" si="156"/>
        <v>18.696381274977885</v>
      </c>
      <c r="AK343" s="12">
        <f>AI343-'Surv-rate CEA'!AB341*'Unit cost and utilities'!$H$5-('Surv-rate CEA'!AA340-'Surv-rate CEA'!AA341)*'Unit cost and utilities'!$G$14</f>
        <v>0.11194513575263976</v>
      </c>
      <c r="AL343" s="12">
        <f t="shared" si="157"/>
        <v>6.3110809385930722E-2</v>
      </c>
      <c r="AM343" s="12">
        <f>'Surv-rate CEA'!AF341*'Unit cost and utilities'!$H$9+'Surv-rate CEA'!AE341*'Unit cost and utilities'!$H$9+('Surv-rate CEA'!AD340-'Surv-rate CEA'!AD341)*'Unit cost and utilities'!G350</f>
        <v>37.976084484070959</v>
      </c>
      <c r="AN343" s="12">
        <f t="shared" si="158"/>
        <v>21.409607599155443</v>
      </c>
      <c r="AO343" s="12">
        <f>AM343-'Surv-rate CEA'!AE341*'Unit cost and utilities'!$H$9-('Surv-rate CEA'!AD340-'Surv-rate CEA'!AD341)*'Unit cost and utilities'!G350</f>
        <v>0.19170270363152042</v>
      </c>
      <c r="AP343" s="12">
        <f t="shared" si="159"/>
        <v>0.10807537733832408</v>
      </c>
      <c r="AQ343" s="13">
        <f>'Surv-rate CEA'!AI341*'Unit cost and utilities'!$H$4+'Surv-rate CEA'!AH341*'Unit cost and utilities'!$H$4+('Surv-rate CEA'!AG340-'Surv-rate CEA'!AG341)*'Unit cost and utilities'!$G$14</f>
        <v>31.832802406870549</v>
      </c>
      <c r="AR343" s="12">
        <f t="shared" si="160"/>
        <v>17.946236890177968</v>
      </c>
      <c r="AS343" s="13">
        <f>AQ343-'Surv-rate CEA'!AH341*'Unit cost and utilities'!$H$4-('Surv-rate CEA'!AG340-'Surv-rate CEA'!AG341)*'Unit cost and utilities'!$G$14</f>
        <v>31.321218316414772</v>
      </c>
      <c r="AT343" s="12">
        <f t="shared" si="161"/>
        <v>17.657823411552407</v>
      </c>
      <c r="AU343" s="12">
        <f>'Surv-rate CEA'!AL341*'Unit cost and utilities'!$H$8+'Surv-rate CEA'!AK341*'Unit cost and utilities'!$H$8+('Surv-rate CEA'!AJ340-'Surv-rate CEA'!AJ341)*'Unit cost and utilities'!$G$14</f>
        <v>16.385995701861482</v>
      </c>
      <c r="AV343" s="12">
        <f t="shared" si="162"/>
        <v>9.2378596388854213</v>
      </c>
      <c r="AW343" s="12">
        <f>AU343-'Surv-rate CEA'!AK341*'Unit cost and utilities'!$H$8-('Surv-rate CEA'!AJ340-'Surv-rate CEA'!AJ341)*'Unit cost and utilities'!$G$14</f>
        <v>0.30436057025023366</v>
      </c>
      <c r="AX343" s="12">
        <f t="shared" si="163"/>
        <v>0.17158799982251774</v>
      </c>
      <c r="AY343" s="12">
        <f>'Surv-rate CEA'!AO341*'Unit cost and utilities'!$H$5+'Surv-rate CEA'!AN341*'Unit cost and utilities'!$H$5+('Surv-rate CEA'!AM340-'Surv-rate CEA'!AM341)*'Unit cost and utilities'!$G$14</f>
        <v>33.163398794519281</v>
      </c>
      <c r="AZ343" s="12">
        <f t="shared" si="164"/>
        <v>18.696381274977885</v>
      </c>
      <c r="BA343" s="12">
        <f>AY343-'Surv-rate CEA'!AN341*'Unit cost and utilities'!$H$5-('Surv-rate CEA'!AM340-'Surv-rate CEA'!AM341)*'Unit cost and utilities'!$G$14</f>
        <v>0.11194513575263976</v>
      </c>
      <c r="BB343" s="12">
        <f t="shared" si="165"/>
        <v>6.3110809385930722E-2</v>
      </c>
    </row>
    <row r="344" spans="1:54">
      <c r="A344" s="12">
        <v>339</v>
      </c>
      <c r="B344" s="12">
        <f t="shared" si="166"/>
        <v>19.446575342465753</v>
      </c>
      <c r="C344" s="12">
        <f>'Surv-rate CEA'!D342*'Unit cost and utilities'!$H$7+'Surv-rate CEA'!E342*'Unit cost and utilities'!$H$7+'Unit cost and utilities'!$G$14*('Surv-rate CEA'!C341-'Surv-rate CEA'!C342)</f>
        <v>22.557773282715523</v>
      </c>
      <c r="D344" s="12">
        <f t="shared" si="140"/>
        <v>12.695685926477001</v>
      </c>
      <c r="E344" s="12">
        <f>C344-'Surv-rate CEA'!E342*'Unit cost and utilities'!$H$7-'Unit cost and utilities'!$G$14*('Surv-rate CEA'!C341-'Surv-rate CEA'!C342)</f>
        <v>2.3730175358202099E-2</v>
      </c>
      <c r="F344" s="12">
        <f t="shared" si="141"/>
        <v>1.3355522708387222E-2</v>
      </c>
      <c r="G344" s="12">
        <f>'Surv-rate CEA'!G342*'Unit cost and utilities'!$H$4+'Surv-rate CEA'!H342*'Unit cost and utilities'!$H$4+('Surv-rate CEA'!F341-'Surv-rate CEA'!F342)*'Unit cost and utilities'!$G$14</f>
        <v>31.618954225426513</v>
      </c>
      <c r="H344" s="12">
        <f t="shared" si="142"/>
        <v>17.7953872990315</v>
      </c>
      <c r="I344" s="12">
        <f>G344-'Surv-rate CEA'!H342*'Unit cost and utilities'!$H$4-('Surv-rate CEA'!F341-'Surv-rate CEA'!F342)*'Unit cost and utilities'!$G$14</f>
        <v>1.5792707642055648E-2</v>
      </c>
      <c r="J344" s="12">
        <f t="shared" si="143"/>
        <v>8.8882556642166689E-3</v>
      </c>
      <c r="K344" s="12">
        <f>'Surv-rate CEA'!K342*'Unit cost and utilities'!$H$10+'Surv-rate CEA'!J342*'Unit cost and utilities'!$H$10+('Surv-rate CEA'!I341-'Surv-rate CEA'!I342)*'Unit cost and utilities'!$G$14</f>
        <v>19.744468740392925</v>
      </c>
      <c r="L344" s="12">
        <f t="shared" si="144"/>
        <v>11.112336788367426</v>
      </c>
      <c r="M344" s="12">
        <f>K344-'Surv-rate CEA'!J342*'Unit cost and utilities'!$H$10-('Surv-rate CEA'!I341-'Surv-rate CEA'!I342)*'Unit cost and utilities'!$G$14</f>
        <v>6.4474991111363678E-2</v>
      </c>
      <c r="N344" s="12">
        <f t="shared" si="145"/>
        <v>3.6287014103890812E-2</v>
      </c>
      <c r="O344" s="12">
        <f>'Surv-rate CEA'!N342*'Unit cost and utilities'!$H$3+'Surv-rate CEA'!M342*'Unit cost and utilities'!$H$3+('Surv-rate CEA'!L341-'Surv-rate CEA'!L342)*'Unit cost and utilities'!$G$14</f>
        <v>31.618954225426513</v>
      </c>
      <c r="P344" s="12">
        <f t="shared" si="146"/>
        <v>17.7953872990315</v>
      </c>
      <c r="Q344" s="12">
        <f>O344-'Surv-rate CEA'!M342*'Unit cost and utilities'!$H$3-('Surv-rate CEA'!L341-'Surv-rate CEA'!L342)*'Unit cost and utilities'!$G$14</f>
        <v>31.112046676586498</v>
      </c>
      <c r="R344" s="12">
        <f t="shared" si="147"/>
        <v>17.510095885150491</v>
      </c>
      <c r="S344" s="12">
        <f>'Surv-rate CEA'!Q342*'Unit cost and utilities'!$H$11+'Surv-rate CEA'!P342*'Unit cost and utilities'!$H$11+('Surv-rate CEA'!O341-'Surv-rate CEA'!O342)*'Unit cost and utilities'!$G$14</f>
        <v>19.744468740392925</v>
      </c>
      <c r="T344" s="12">
        <f t="shared" si="148"/>
        <v>11.112336788367426</v>
      </c>
      <c r="U344" s="12">
        <f>S344-'Surv-rate CEA'!P342*'Unit cost and utilities'!$H$11-('Surv-rate CEA'!O341-'Surv-rate CEA'!O342)*'Unit cost and utilities'!$G$14</f>
        <v>6.4474991111363678E-2</v>
      </c>
      <c r="V344" s="12">
        <f t="shared" si="149"/>
        <v>3.6287014103890812E-2</v>
      </c>
      <c r="W344" s="12">
        <f>'Surv-rate CEA'!T342*'Unit cost and utilities'!$H$4+'Surv-rate CEA'!S342*'Unit cost and utilities'!$H$4+('Surv-rate CEA'!R341-'Surv-rate CEA'!R342)*'Unit cost and utilities'!$G$14</f>
        <v>31.618954225426513</v>
      </c>
      <c r="X344" s="12">
        <f t="shared" si="150"/>
        <v>17.7953872990315</v>
      </c>
      <c r="Y344" s="12">
        <f>W344-'Surv-rate CEA'!S342*'Unit cost and utilities'!$H$4-('Surv-rate CEA'!R341-'Surv-rate CEA'!R342)*'Unit cost and utilities'!$G$14</f>
        <v>31.112046676586498</v>
      </c>
      <c r="Z344" s="12">
        <f t="shared" si="151"/>
        <v>17.510095885150491</v>
      </c>
      <c r="AA344" s="12">
        <f>'Surv-rate CEA'!W342*'Unit cost and utilities'!$H$6+'Surv-rate CEA'!V342*'Unit cost and utilities'!$H$6+('Surv-rate CEA'!U341-'Surv-rate CEA'!U342)*'Unit cost and utilities'!$G$14</f>
        <v>21.319515271726527</v>
      </c>
      <c r="AB344" s="12">
        <f t="shared" si="152"/>
        <v>11.998784924483777</v>
      </c>
      <c r="AC344" s="12">
        <f>AA344-'Surv-rate CEA'!V342*'Unit cost and utilities'!$H$6-('Surv-rate CEA'!U341-'Surv-rate CEA'!U342)*'Unit cost and utilities'!$G$14</f>
        <v>0.25850724674147518</v>
      </c>
      <c r="AD344" s="12">
        <f t="shared" si="153"/>
        <v>0.14548983949859892</v>
      </c>
      <c r="AE344" s="12">
        <f>'Surv-rate CEA'!Z342*'Unit cost and utilities'!$H$12+'Surv-rate CEA'!Y342*'Unit cost and utilities'!$H$12+('Surv-rate CEA'!X341-'Surv-rate CEA'!X342)*'Unit cost and utilities'!$G$14</f>
        <v>19.744468740392925</v>
      </c>
      <c r="AF344" s="12">
        <f t="shared" si="154"/>
        <v>11.112336788367426</v>
      </c>
      <c r="AG344" s="12">
        <f>AE344-'Surv-rate CEA'!Y342*'Unit cost and utilities'!$H$12-('Surv-rate CEA'!X341-'Surv-rate CEA'!X342)*'Unit cost and utilities'!$G$14</f>
        <v>6.4474991111363678E-2</v>
      </c>
      <c r="AH344" s="12">
        <f t="shared" si="155"/>
        <v>3.6287014103890812E-2</v>
      </c>
      <c r="AI344" s="12">
        <f>'Surv-rate CEA'!AC342*'Unit cost and utilities'!$H$5+'Surv-rate CEA'!AB342*'Unit cost and utilities'!$H$5+('Surv-rate CEA'!AA341-'Surv-rate CEA'!AA342)*'Unit cost and utilities'!$G$14</f>
        <v>32.942056184063624</v>
      </c>
      <c r="AJ344" s="12">
        <f t="shared" si="156"/>
        <v>18.540039118386126</v>
      </c>
      <c r="AK344" s="12">
        <f>AI344-'Surv-rate CEA'!AB342*'Unit cost and utilities'!$H$5-('Surv-rate CEA'!AA341-'Surv-rate CEA'!AA342)*'Unit cost and utilities'!$G$14</f>
        <v>0.11019518572746168</v>
      </c>
      <c r="AL344" s="12">
        <f t="shared" si="157"/>
        <v>6.2018686466612155E-2</v>
      </c>
      <c r="AM344" s="12">
        <f>'Surv-rate CEA'!AF342*'Unit cost and utilities'!$H$9+'Surv-rate CEA'!AE342*'Unit cost and utilities'!$H$9+('Surv-rate CEA'!AD341-'Surv-rate CEA'!AD342)*'Unit cost and utilities'!G351</f>
        <v>37.757544399921592</v>
      </c>
      <c r="AN344" s="12">
        <f t="shared" si="158"/>
        <v>21.250232416499824</v>
      </c>
      <c r="AO344" s="12">
        <f>AM344-'Surv-rate CEA'!AE342*'Unit cost and utilities'!$H$9-('Surv-rate CEA'!AD341-'Surv-rate CEA'!AD342)*'Unit cost and utilities'!G351</f>
        <v>0.18897247762858171</v>
      </c>
      <c r="AP344" s="12">
        <f t="shared" si="159"/>
        <v>0.10635514395203927</v>
      </c>
      <c r="AQ344" s="13">
        <f>'Surv-rate CEA'!AI342*'Unit cost and utilities'!$H$4+'Surv-rate CEA'!AH342*'Unit cost and utilities'!$H$4+('Surv-rate CEA'!AG341-'Surv-rate CEA'!AG342)*'Unit cost and utilities'!$G$14</f>
        <v>31.618954225426513</v>
      </c>
      <c r="AR344" s="12">
        <f t="shared" si="160"/>
        <v>17.7953872990315</v>
      </c>
      <c r="AS344" s="13">
        <f>AQ344-'Surv-rate CEA'!AH342*'Unit cost and utilities'!$H$4-('Surv-rate CEA'!AG341-'Surv-rate CEA'!AG342)*'Unit cost and utilities'!$G$14</f>
        <v>31.112046676586498</v>
      </c>
      <c r="AT344" s="12">
        <f t="shared" si="161"/>
        <v>17.510095885150491</v>
      </c>
      <c r="AU344" s="12">
        <f>'Surv-rate CEA'!AL342*'Unit cost and utilities'!$H$8+'Surv-rate CEA'!AK342*'Unit cost and utilities'!$H$8+('Surv-rate CEA'!AJ341-'Surv-rate CEA'!AJ342)*'Unit cost and utilities'!$G$14</f>
        <v>16.278449950946417</v>
      </c>
      <c r="AV344" s="12">
        <f t="shared" si="162"/>
        <v>9.1616351204950153</v>
      </c>
      <c r="AW344" s="12">
        <f>AU344-'Surv-rate CEA'!AK342*'Unit cost and utilities'!$H$8-('Surv-rate CEA'!AJ341-'Surv-rate CEA'!AJ342)*'Unit cost and utilities'!$G$14</f>
        <v>0.30016420626881279</v>
      </c>
      <c r="AX344" s="12">
        <f t="shared" si="163"/>
        <v>0.16893469232971917</v>
      </c>
      <c r="AY344" s="12">
        <f>'Surv-rate CEA'!AO342*'Unit cost and utilities'!$H$5+'Surv-rate CEA'!AN342*'Unit cost and utilities'!$H$5+('Surv-rate CEA'!AM341-'Surv-rate CEA'!AM342)*'Unit cost and utilities'!$G$14</f>
        <v>32.942056184063624</v>
      </c>
      <c r="AZ344" s="12">
        <f t="shared" si="164"/>
        <v>18.540039118386126</v>
      </c>
      <c r="BA344" s="12">
        <f>AY344-'Surv-rate CEA'!AN342*'Unit cost and utilities'!$H$5-('Surv-rate CEA'!AM341-'Surv-rate CEA'!AM342)*'Unit cost and utilities'!$G$14</f>
        <v>0.11019518572746168</v>
      </c>
      <c r="BB344" s="12">
        <f t="shared" si="165"/>
        <v>6.2018686466612155E-2</v>
      </c>
    </row>
    <row r="345" spans="1:54">
      <c r="A345" s="12">
        <v>340</v>
      </c>
      <c r="B345" s="12">
        <f t="shared" si="166"/>
        <v>19.504109589041096</v>
      </c>
      <c r="C345" s="12">
        <f>'Surv-rate CEA'!D343*'Unit cost and utilities'!$H$7+'Surv-rate CEA'!E343*'Unit cost and utilities'!$H$7+'Unit cost and utilities'!$G$14*('Surv-rate CEA'!C342-'Surv-rate CEA'!C343)</f>
        <v>22.416019750289475</v>
      </c>
      <c r="D345" s="12">
        <f t="shared" si="140"/>
        <v>12.594469039114644</v>
      </c>
      <c r="E345" s="12">
        <f>C345-'Surv-rate CEA'!E343*'Unit cost and utilities'!$H$7-'Unit cost and utilities'!$G$14*('Surv-rate CEA'!C342-'Surv-rate CEA'!C343)</f>
        <v>2.3347050843425143E-2</v>
      </c>
      <c r="F345" s="12">
        <f t="shared" si="141"/>
        <v>1.3117570035971983E-2</v>
      </c>
      <c r="G345" s="12">
        <f>'Surv-rate CEA'!G343*'Unit cost and utilities'!$H$4+'Surv-rate CEA'!H343*'Unit cost and utilities'!$H$4+('Surv-rate CEA'!F342-'Surv-rate CEA'!F343)*'Unit cost and utilities'!$G$14</f>
        <v>31.407009600986736</v>
      </c>
      <c r="H345" s="12">
        <f t="shared" si="142"/>
        <v>17.646068054775679</v>
      </c>
      <c r="I345" s="12">
        <f>G345-'Surv-rate CEA'!H343*'Unit cost and utilities'!$H$4-('Surv-rate CEA'!F342-'Surv-rate CEA'!F343)*'Unit cost and utilities'!$G$14</f>
        <v>1.5518960972115581E-2</v>
      </c>
      <c r="J345" s="12">
        <f t="shared" si="143"/>
        <v>8.7193478440798639E-3</v>
      </c>
      <c r="K345" s="12">
        <f>'Surv-rate CEA'!K343*'Unit cost and utilities'!$H$10+'Surv-rate CEA'!J343*'Unit cost and utilities'!$H$10+('Surv-rate CEA'!I342-'Surv-rate CEA'!I343)*'Unit cost and utilities'!$G$14</f>
        <v>19.618234862428388</v>
      </c>
      <c r="L345" s="12">
        <f t="shared" si="144"/>
        <v>11.022530062400714</v>
      </c>
      <c r="M345" s="12">
        <f>K345-'Surv-rate CEA'!J343*'Unit cost and utilities'!$H$10-('Surv-rate CEA'!I342-'Surv-rate CEA'!I343)*'Unit cost and utilities'!$G$14</f>
        <v>6.3492776132626827E-2</v>
      </c>
      <c r="N345" s="12">
        <f t="shared" si="145"/>
        <v>3.567349654924707E-2</v>
      </c>
      <c r="O345" s="12">
        <f>'Surv-rate CEA'!N343*'Unit cost and utilities'!$H$3+'Surv-rate CEA'!M343*'Unit cost and utilities'!$H$3+('Surv-rate CEA'!L342-'Surv-rate CEA'!L343)*'Unit cost and utilities'!$G$14</f>
        <v>31.407009600986736</v>
      </c>
      <c r="P345" s="12">
        <f t="shared" si="146"/>
        <v>17.646068054775679</v>
      </c>
      <c r="Q345" s="12">
        <f>O345-'Surv-rate CEA'!M343*'Unit cost and utilities'!$H$3-('Surv-rate CEA'!L342-'Surv-rate CEA'!L343)*'Unit cost and utilities'!$G$14</f>
        <v>30.904724075693039</v>
      </c>
      <c r="R345" s="12">
        <f t="shared" si="147"/>
        <v>17.363858297308582</v>
      </c>
      <c r="S345" s="12">
        <f>'Surv-rate CEA'!Q343*'Unit cost and utilities'!$H$11+'Surv-rate CEA'!P343*'Unit cost and utilities'!$H$11+('Surv-rate CEA'!O342-'Surv-rate CEA'!O343)*'Unit cost and utilities'!$G$14</f>
        <v>19.618234862428388</v>
      </c>
      <c r="T345" s="12">
        <f t="shared" si="148"/>
        <v>11.022530062400714</v>
      </c>
      <c r="U345" s="12">
        <f>S345-'Surv-rate CEA'!P343*'Unit cost and utilities'!$H$11-('Surv-rate CEA'!O342-'Surv-rate CEA'!O343)*'Unit cost and utilities'!$G$14</f>
        <v>6.3492776132626827E-2</v>
      </c>
      <c r="V345" s="12">
        <f t="shared" si="149"/>
        <v>3.567349654924707E-2</v>
      </c>
      <c r="W345" s="12">
        <f>'Surv-rate CEA'!T343*'Unit cost and utilities'!$H$4+'Surv-rate CEA'!S343*'Unit cost and utilities'!$H$4+('Surv-rate CEA'!R342-'Surv-rate CEA'!R343)*'Unit cost and utilities'!$G$14</f>
        <v>31.407009600986736</v>
      </c>
      <c r="X345" s="12">
        <f t="shared" si="150"/>
        <v>17.646068054775679</v>
      </c>
      <c r="Y345" s="12">
        <f>W345-'Surv-rate CEA'!S343*'Unit cost and utilities'!$H$4-('Surv-rate CEA'!R342-'Surv-rate CEA'!R343)*'Unit cost and utilities'!$G$14</f>
        <v>30.904724075693039</v>
      </c>
      <c r="Z345" s="12">
        <f t="shared" si="151"/>
        <v>17.363858297308582</v>
      </c>
      <c r="AA345" s="12">
        <f>'Surv-rate CEA'!W343*'Unit cost and utilities'!$H$6+'Surv-rate CEA'!V343*'Unit cost and utilities'!$H$6+('Surv-rate CEA'!U342-'Surv-rate CEA'!U343)*'Unit cost and utilities'!$G$14</f>
        <v>21.184550320970267</v>
      </c>
      <c r="AB345" s="12">
        <f t="shared" si="152"/>
        <v>11.902566383203723</v>
      </c>
      <c r="AC345" s="12">
        <f>AA345-'Surv-rate CEA'!V343*'Unit cost and utilities'!$H$6-('Surv-rate CEA'!U342-'Surv-rate CEA'!U343)*'Unit cost and utilities'!$G$14</f>
        <v>0.25491188838423962</v>
      </c>
      <c r="AD345" s="12">
        <f t="shared" si="153"/>
        <v>0.14322256679471806</v>
      </c>
      <c r="AE345" s="12">
        <f>'Surv-rate CEA'!Z343*'Unit cost and utilities'!$H$12+'Surv-rate CEA'!Y343*'Unit cost and utilities'!$H$12+('Surv-rate CEA'!X342-'Surv-rate CEA'!X343)*'Unit cost and utilities'!$G$14</f>
        <v>19.618234862428388</v>
      </c>
      <c r="AF345" s="12">
        <f t="shared" si="154"/>
        <v>11.022530062400714</v>
      </c>
      <c r="AG345" s="12">
        <f>AE345-'Surv-rate CEA'!Y343*'Unit cost and utilities'!$H$12-('Surv-rate CEA'!X342-'Surv-rate CEA'!X343)*'Unit cost and utilities'!$G$14</f>
        <v>6.3492776132626827E-2</v>
      </c>
      <c r="AH345" s="12">
        <f t="shared" si="155"/>
        <v>3.567349654924707E-2</v>
      </c>
      <c r="AI345" s="12">
        <f>'Surv-rate CEA'!AC343*'Unit cost and utilities'!$H$5+'Surv-rate CEA'!AB343*'Unit cost and utilities'!$H$5+('Surv-rate CEA'!AA342-'Surv-rate CEA'!AA343)*'Unit cost and utilities'!$G$14</f>
        <v>32.722673250096776</v>
      </c>
      <c r="AJ345" s="12">
        <f t="shared" si="156"/>
        <v>18.385275339529745</v>
      </c>
      <c r="AK345" s="12">
        <f>AI345-'Surv-rate CEA'!AB343*'Unit cost and utilities'!$H$5-('Surv-rate CEA'!AA342-'Surv-rate CEA'!AA343)*'Unit cost and utilities'!$G$14</f>
        <v>0.10847605426884432</v>
      </c>
      <c r="AL345" s="12">
        <f t="shared" si="157"/>
        <v>6.0947408246133303E-2</v>
      </c>
      <c r="AM345" s="12">
        <f>'Surv-rate CEA'!AF343*'Unit cost and utilities'!$H$9+'Surv-rate CEA'!AE343*'Unit cost and utilities'!$H$9+('Surv-rate CEA'!AD342-'Surv-rate CEA'!AD343)*'Unit cost and utilities'!G352</f>
        <v>37.540712820521087</v>
      </c>
      <c r="AN345" s="12">
        <f t="shared" si="158"/>
        <v>21.092296964015716</v>
      </c>
      <c r="AO345" s="12">
        <f>AM345-'Surv-rate CEA'!AE343*'Unit cost and utilities'!$H$9-('Surv-rate CEA'!AD342-'Surv-rate CEA'!AD343)*'Unit cost and utilities'!G352</f>
        <v>0.18628640379434103</v>
      </c>
      <c r="AP345" s="12">
        <f t="shared" si="159"/>
        <v>0.10466525150904807</v>
      </c>
      <c r="AQ345" s="13">
        <f>'Surv-rate CEA'!AI343*'Unit cost and utilities'!$H$4+'Surv-rate CEA'!AH343*'Unit cost and utilities'!$H$4+('Surv-rate CEA'!AG342-'Surv-rate CEA'!AG343)*'Unit cost and utilities'!$G$14</f>
        <v>31.407009600986736</v>
      </c>
      <c r="AR345" s="12">
        <f t="shared" si="160"/>
        <v>17.646068054775679</v>
      </c>
      <c r="AS345" s="13">
        <f>AQ345-'Surv-rate CEA'!AH343*'Unit cost and utilities'!$H$4-('Surv-rate CEA'!AG342-'Surv-rate CEA'!AG343)*'Unit cost and utilities'!$G$14</f>
        <v>30.904724075693039</v>
      </c>
      <c r="AT345" s="12">
        <f t="shared" si="161"/>
        <v>17.363858297308582</v>
      </c>
      <c r="AU345" s="12">
        <f>'Surv-rate CEA'!AL343*'Unit cost and utilities'!$H$8+'Surv-rate CEA'!AK343*'Unit cost and utilities'!$H$8+('Surv-rate CEA'!AJ342-'Surv-rate CEA'!AJ343)*'Unit cost and utilities'!$G$14</f>
        <v>16.171844668747408</v>
      </c>
      <c r="AV345" s="12">
        <f t="shared" si="162"/>
        <v>9.0861713745269252</v>
      </c>
      <c r="AW345" s="12">
        <f>AU345-'Surv-rate CEA'!AK343*'Unit cost and utilities'!$H$8-('Surv-rate CEA'!AJ342-'Surv-rate CEA'!AJ343)*'Unit cost and utilities'!$G$14</f>
        <v>0.29603372065279343</v>
      </c>
      <c r="AX345" s="12">
        <f t="shared" si="163"/>
        <v>0.16632692024851436</v>
      </c>
      <c r="AY345" s="12">
        <f>'Surv-rate CEA'!AO343*'Unit cost and utilities'!$H$5+'Surv-rate CEA'!AN343*'Unit cost and utilities'!$H$5+('Surv-rate CEA'!AM342-'Surv-rate CEA'!AM343)*'Unit cost and utilities'!$G$14</f>
        <v>32.722673250096776</v>
      </c>
      <c r="AZ345" s="12">
        <f t="shared" si="164"/>
        <v>18.385275339529745</v>
      </c>
      <c r="BA345" s="12">
        <f>AY345-'Surv-rate CEA'!AN343*'Unit cost and utilities'!$H$5-('Surv-rate CEA'!AM342-'Surv-rate CEA'!AM343)*'Unit cost and utilities'!$G$14</f>
        <v>0.10847605426884432</v>
      </c>
      <c r="BB345" s="12">
        <f t="shared" si="165"/>
        <v>6.0947408246133303E-2</v>
      </c>
    </row>
    <row r="346" spans="1:54">
      <c r="A346" s="12">
        <v>341</v>
      </c>
      <c r="B346" s="12">
        <f t="shared" si="166"/>
        <v>19.561643835616437</v>
      </c>
      <c r="C346" s="12">
        <f>'Surv-rate CEA'!D344*'Unit cost and utilities'!$H$7+'Surv-rate CEA'!E344*'Unit cost and utilities'!$H$7+'Unit cost and utilities'!$G$14*('Surv-rate CEA'!C343-'Surv-rate CEA'!C344)</f>
        <v>22.275461233761259</v>
      </c>
      <c r="D346" s="12">
        <f t="shared" si="140"/>
        <v>12.494229751233673</v>
      </c>
      <c r="E346" s="12">
        <f>C346-'Surv-rate CEA'!E344*'Unit cost and utilities'!$H$7-'Unit cost and utilities'!$G$14*('Surv-rate CEA'!C343-'Surv-rate CEA'!C344)</f>
        <v>2.2970874552120324E-2</v>
      </c>
      <c r="F346" s="12">
        <f t="shared" si="141"/>
        <v>1.288428469467418E-2</v>
      </c>
      <c r="G346" s="12">
        <f>'Surv-rate CEA'!G344*'Unit cost and utilities'!$H$4+'Surv-rate CEA'!H344*'Unit cost and utilities'!$H$4+('Surv-rate CEA'!F343-'Surv-rate CEA'!F344)*'Unit cost and utilities'!$G$14</f>
        <v>31.19694721102017</v>
      </c>
      <c r="H346" s="12">
        <f t="shared" si="142"/>
        <v>17.498260615175557</v>
      </c>
      <c r="I346" s="12">
        <f>G346-'Surv-rate CEA'!H344*'Unit cost and utilities'!$H$4-('Surv-rate CEA'!F343-'Surv-rate CEA'!F344)*'Unit cost and utilities'!$G$14</f>
        <v>1.5250513407223165E-2</v>
      </c>
      <c r="J346" s="12">
        <f t="shared" si="143"/>
        <v>8.5539606266523995E-3</v>
      </c>
      <c r="K346" s="12">
        <f>'Surv-rate CEA'!K344*'Unit cost and utilities'!$H$10+'Surv-rate CEA'!J344*'Unit cost and utilities'!$H$10+('Surv-rate CEA'!I343-'Surv-rate CEA'!I344)*'Unit cost and utilities'!$G$14</f>
        <v>19.493080536341271</v>
      </c>
      <c r="L346" s="12">
        <f t="shared" si="144"/>
        <v>10.933601967855866</v>
      </c>
      <c r="M346" s="12">
        <f>K346-'Surv-rate CEA'!J344*'Unit cost and utilities'!$H$10-('Surv-rate CEA'!I343-'Surv-rate CEA'!I344)*'Unit cost and utilities'!$G$14</f>
        <v>6.2527450926547323E-2</v>
      </c>
      <c r="N346" s="12">
        <f t="shared" si="145"/>
        <v>3.5071432615330779E-2</v>
      </c>
      <c r="O346" s="12">
        <f>'Surv-rate CEA'!N344*'Unit cost and utilities'!$H$3+'Surv-rate CEA'!M344*'Unit cost and utilities'!$H$3+('Surv-rate CEA'!L343-'Surv-rate CEA'!L344)*'Unit cost and utilities'!$G$14</f>
        <v>31.19694721102017</v>
      </c>
      <c r="P346" s="12">
        <f t="shared" si="146"/>
        <v>17.498260615175557</v>
      </c>
      <c r="Q346" s="12">
        <f>O346-'Surv-rate CEA'!M344*'Unit cost and utilities'!$H$3-('Surv-rate CEA'!L343-'Surv-rate CEA'!L344)*'Unit cost and utilities'!$G$14</f>
        <v>30.699229972299989</v>
      </c>
      <c r="R346" s="12">
        <f t="shared" si="147"/>
        <v>17.219092724263628</v>
      </c>
      <c r="S346" s="12">
        <f>'Surv-rate CEA'!Q344*'Unit cost and utilities'!$H$11+'Surv-rate CEA'!P344*'Unit cost and utilities'!$H$11+('Surv-rate CEA'!O343-'Surv-rate CEA'!O344)*'Unit cost and utilities'!$G$14</f>
        <v>19.493080536341271</v>
      </c>
      <c r="T346" s="12">
        <f t="shared" si="148"/>
        <v>10.933601967855866</v>
      </c>
      <c r="U346" s="12">
        <f>S346-'Surv-rate CEA'!P344*'Unit cost and utilities'!$H$11-('Surv-rate CEA'!O343-'Surv-rate CEA'!O344)*'Unit cost and utilities'!$G$14</f>
        <v>6.2527450926547323E-2</v>
      </c>
      <c r="V346" s="12">
        <f t="shared" si="149"/>
        <v>3.5071432615330779E-2</v>
      </c>
      <c r="W346" s="12">
        <f>'Surv-rate CEA'!T344*'Unit cost and utilities'!$H$4+'Surv-rate CEA'!S344*'Unit cost and utilities'!$H$4+('Surv-rate CEA'!R343-'Surv-rate CEA'!R344)*'Unit cost and utilities'!$G$14</f>
        <v>31.19694721102017</v>
      </c>
      <c r="X346" s="12">
        <f t="shared" si="150"/>
        <v>17.498260615175557</v>
      </c>
      <c r="Y346" s="12">
        <f>W346-'Surv-rate CEA'!S344*'Unit cost and utilities'!$H$4-('Surv-rate CEA'!R343-'Surv-rate CEA'!R344)*'Unit cost and utilities'!$G$14</f>
        <v>30.699229972299989</v>
      </c>
      <c r="Z346" s="12">
        <f t="shared" si="151"/>
        <v>17.219092724263628</v>
      </c>
      <c r="AA346" s="12">
        <f>'Surv-rate CEA'!W344*'Unit cost and utilities'!$H$6+'Surv-rate CEA'!V344*'Unit cost and utilities'!$H$6+('Surv-rate CEA'!U343-'Surv-rate CEA'!U344)*'Unit cost and utilities'!$G$14</f>
        <v>21.050730159527905</v>
      </c>
      <c r="AB346" s="12">
        <f t="shared" si="152"/>
        <v>11.807282295270134</v>
      </c>
      <c r="AC346" s="12">
        <f>AA346-'Surv-rate CEA'!V344*'Unit cost and utilities'!$H$6-('Surv-rate CEA'!U343-'Surv-rate CEA'!U344)*'Unit cost and utilities'!$G$14</f>
        <v>0.25137341096622923</v>
      </c>
      <c r="AD346" s="12">
        <f t="shared" si="153"/>
        <v>0.14099448343647308</v>
      </c>
      <c r="AE346" s="12">
        <f>'Surv-rate CEA'!Z344*'Unit cost and utilities'!$H$12+'Surv-rate CEA'!Y344*'Unit cost and utilities'!$H$12+('Surv-rate CEA'!X343-'Surv-rate CEA'!X344)*'Unit cost and utilities'!$G$14</f>
        <v>19.493080536341271</v>
      </c>
      <c r="AF346" s="12">
        <f t="shared" si="154"/>
        <v>10.933601967855866</v>
      </c>
      <c r="AG346" s="12">
        <f>AE346-'Surv-rate CEA'!Y344*'Unit cost and utilities'!$H$12-('Surv-rate CEA'!X343-'Surv-rate CEA'!X344)*'Unit cost and utilities'!$G$14</f>
        <v>6.2527450926547323E-2</v>
      </c>
      <c r="AH346" s="12">
        <f t="shared" si="155"/>
        <v>3.5071432615330779E-2</v>
      </c>
      <c r="AI346" s="12">
        <f>'Surv-rate CEA'!AC344*'Unit cost and utilities'!$H$5+'Surv-rate CEA'!AB344*'Unit cost and utilities'!$H$5+('Surv-rate CEA'!AA343-'Surv-rate CEA'!AA344)*'Unit cost and utilities'!$G$14</f>
        <v>32.505228141955612</v>
      </c>
      <c r="AJ346" s="12">
        <f t="shared" si="156"/>
        <v>18.232070898999936</v>
      </c>
      <c r="AK346" s="12">
        <f>AI346-'Surv-rate CEA'!AB344*'Unit cost and utilities'!$H$5-('Surv-rate CEA'!AA343-'Surv-rate CEA'!AA344)*'Unit cost and utilities'!$G$14</f>
        <v>0.10678713561206932</v>
      </c>
      <c r="AL346" s="12">
        <f t="shared" si="157"/>
        <v>5.9896537845472705E-2</v>
      </c>
      <c r="AM346" s="12">
        <f>'Surv-rate CEA'!AF344*'Unit cost and utilities'!$H$9+'Surv-rate CEA'!AE344*'Unit cost and utilities'!$H$9+('Surv-rate CEA'!AD343-'Surv-rate CEA'!AD344)*'Unit cost and utilities'!G353</f>
        <v>37.325572634359304</v>
      </c>
      <c r="AN346" s="12">
        <f t="shared" si="158"/>
        <v>20.93578558019831</v>
      </c>
      <c r="AO346" s="12">
        <f>AM346-'Surv-rate CEA'!AE344*'Unit cost and utilities'!$H$9-('Surv-rate CEA'!AD343-'Surv-rate CEA'!AD344)*'Unit cost and utilities'!G353</f>
        <v>0.18364367973083517</v>
      </c>
      <c r="AP346" s="12">
        <f t="shared" si="159"/>
        <v>0.10300510965139734</v>
      </c>
      <c r="AQ346" s="13">
        <f>'Surv-rate CEA'!AI344*'Unit cost and utilities'!$H$4+'Surv-rate CEA'!AH344*'Unit cost and utilities'!$H$4+('Surv-rate CEA'!AG343-'Surv-rate CEA'!AG344)*'Unit cost and utilities'!$G$14</f>
        <v>31.19694721102017</v>
      </c>
      <c r="AR346" s="12">
        <f t="shared" si="160"/>
        <v>17.498260615175557</v>
      </c>
      <c r="AS346" s="13">
        <f>AQ346-'Surv-rate CEA'!AH344*'Unit cost and utilities'!$H$4-('Surv-rate CEA'!AG343-'Surv-rate CEA'!AG344)*'Unit cost and utilities'!$G$14</f>
        <v>30.699229972299989</v>
      </c>
      <c r="AT346" s="12">
        <f t="shared" si="161"/>
        <v>17.219092724263628</v>
      </c>
      <c r="AU346" s="12">
        <f>'Surv-rate CEA'!AL344*'Unit cost and utilities'!$H$8+'Surv-rate CEA'!AK344*'Unit cost and utilities'!$H$8+('Surv-rate CEA'!AJ343-'Surv-rate CEA'!AJ344)*'Unit cost and utilities'!$G$14</f>
        <v>16.066169465353472</v>
      </c>
      <c r="AV346" s="12">
        <f t="shared" si="162"/>
        <v>9.0114593101283642</v>
      </c>
      <c r="AW346" s="12">
        <f>AU346-'Surv-rate CEA'!AK344*'Unit cost and utilities'!$H$8-('Surv-rate CEA'!AJ343-'Surv-rate CEA'!AJ344)*'Unit cost and utilities'!$G$14</f>
        <v>0.29196794836009587</v>
      </c>
      <c r="AX346" s="12">
        <f t="shared" si="163"/>
        <v>0.16376382013039953</v>
      </c>
      <c r="AY346" s="12">
        <f>'Surv-rate CEA'!AO344*'Unit cost and utilities'!$H$5+'Surv-rate CEA'!AN344*'Unit cost and utilities'!$H$5+('Surv-rate CEA'!AM343-'Surv-rate CEA'!AM344)*'Unit cost and utilities'!$G$14</f>
        <v>32.505228141955612</v>
      </c>
      <c r="AZ346" s="12">
        <f t="shared" si="164"/>
        <v>18.232070898999936</v>
      </c>
      <c r="BA346" s="12">
        <f>AY346-'Surv-rate CEA'!AN344*'Unit cost and utilities'!$H$5-('Surv-rate CEA'!AM343-'Surv-rate CEA'!AM344)*'Unit cost and utilities'!$G$14</f>
        <v>0.10678713561206932</v>
      </c>
      <c r="BB346" s="12">
        <f t="shared" si="165"/>
        <v>5.9896537845472705E-2</v>
      </c>
    </row>
    <row r="347" spans="1:54">
      <c r="A347" s="12">
        <v>342</v>
      </c>
      <c r="B347" s="12">
        <f t="shared" si="166"/>
        <v>19.61917808219178</v>
      </c>
      <c r="C347" s="12">
        <f>'Surv-rate CEA'!D345*'Unit cost and utilities'!$H$7+'Surv-rate CEA'!E345*'Unit cost and utilities'!$H$7+'Unit cost and utilities'!$G$14*('Surv-rate CEA'!C344-'Surv-rate CEA'!C345)</f>
        <v>22.136084943268365</v>
      </c>
      <c r="D347" s="12">
        <f t="shared" si="140"/>
        <v>12.394956732265195</v>
      </c>
      <c r="E347" s="12">
        <f>C347-'Surv-rate CEA'!E345*'Unit cost and utilities'!$H$7-'Unit cost and utilities'!$G$14*('Surv-rate CEA'!C344-'Surv-rate CEA'!C345)</f>
        <v>2.2601506202728383E-2</v>
      </c>
      <c r="F347" s="12">
        <f t="shared" si="141"/>
        <v>1.2655566338167418E-2</v>
      </c>
      <c r="G347" s="12">
        <f>'Surv-rate CEA'!G345*'Unit cost and utilities'!$H$4+'Surv-rate CEA'!H345*'Unit cost and utilities'!$H$4+('Surv-rate CEA'!F344-'Surv-rate CEA'!F345)*'Unit cost and utilities'!$G$14</f>
        <v>30.988746022582692</v>
      </c>
      <c r="H347" s="12">
        <f t="shared" si="142"/>
        <v>17.351946702475704</v>
      </c>
      <c r="I347" s="12">
        <f>G347-'Surv-rate CEA'!H345*'Unit cost and utilities'!$H$4-('Surv-rate CEA'!F344-'Surv-rate CEA'!F345)*'Unit cost and utilities'!$G$14</f>
        <v>1.49872513348972E-2</v>
      </c>
      <c r="J347" s="12">
        <f t="shared" si="143"/>
        <v>8.3920138682033098E-3</v>
      </c>
      <c r="K347" s="12">
        <f>'Surv-rate CEA'!K345*'Unit cost and utilities'!$H$10+'Surv-rate CEA'!J345*'Unit cost and utilities'!$H$10+('Surv-rate CEA'!I344-'Surv-rate CEA'!I345)*'Unit cost and utilities'!$G$14</f>
        <v>19.368994065646703</v>
      </c>
      <c r="L347" s="12">
        <f t="shared" si="144"/>
        <v>10.845542199827907</v>
      </c>
      <c r="M347" s="12">
        <f>K347-'Surv-rate CEA'!J345*'Unit cost and utilities'!$H$10-('Surv-rate CEA'!I344-'Surv-rate CEA'!I345)*'Unit cost and utilities'!$G$14</f>
        <v>6.1578690798022695E-2</v>
      </c>
      <c r="N347" s="12">
        <f t="shared" si="145"/>
        <v>3.4480587241473293E-2</v>
      </c>
      <c r="O347" s="12">
        <f>'Surv-rate CEA'!N345*'Unit cost and utilities'!$H$3+'Surv-rate CEA'!M345*'Unit cost and utilities'!$H$3+('Surv-rate CEA'!L344-'Surv-rate CEA'!L345)*'Unit cost and utilities'!$G$14</f>
        <v>30.988746022582692</v>
      </c>
      <c r="P347" s="12">
        <f t="shared" si="146"/>
        <v>17.351946702475704</v>
      </c>
      <c r="Q347" s="12">
        <f>O347-'Surv-rate CEA'!M345*'Unit cost and utilities'!$H$3-('Surv-rate CEA'!L344-'Surv-rate CEA'!L345)*'Unit cost and utilities'!$G$14</f>
        <v>30.495544101191026</v>
      </c>
      <c r="R347" s="12">
        <f t="shared" si="147"/>
        <v>17.075781495683852</v>
      </c>
      <c r="S347" s="12">
        <f>'Surv-rate CEA'!Q345*'Unit cost and utilities'!$H$11+'Surv-rate CEA'!P345*'Unit cost and utilities'!$H$11+('Surv-rate CEA'!O344-'Surv-rate CEA'!O345)*'Unit cost and utilities'!$G$14</f>
        <v>19.368994065646703</v>
      </c>
      <c r="T347" s="12">
        <f t="shared" si="148"/>
        <v>10.845542199827907</v>
      </c>
      <c r="U347" s="12">
        <f>S347-'Surv-rate CEA'!P345*'Unit cost and utilities'!$H$11-('Surv-rate CEA'!O344-'Surv-rate CEA'!O345)*'Unit cost and utilities'!$G$14</f>
        <v>6.1578690798022695E-2</v>
      </c>
      <c r="V347" s="12">
        <f t="shared" si="149"/>
        <v>3.4480587241473293E-2</v>
      </c>
      <c r="W347" s="12">
        <f>'Surv-rate CEA'!T345*'Unit cost and utilities'!$H$4+'Surv-rate CEA'!S345*'Unit cost and utilities'!$H$4+('Surv-rate CEA'!R344-'Surv-rate CEA'!R345)*'Unit cost and utilities'!$G$14</f>
        <v>30.988746022582692</v>
      </c>
      <c r="X347" s="12">
        <f t="shared" si="150"/>
        <v>17.351946702475704</v>
      </c>
      <c r="Y347" s="12">
        <f>W347-'Surv-rate CEA'!S345*'Unit cost and utilities'!$H$4-('Surv-rate CEA'!R344-'Surv-rate CEA'!R345)*'Unit cost and utilities'!$G$14</f>
        <v>30.495544101191026</v>
      </c>
      <c r="Z347" s="12">
        <f t="shared" si="151"/>
        <v>17.075781495683852</v>
      </c>
      <c r="AA347" s="12">
        <f>'Surv-rate CEA'!W345*'Unit cost and utilities'!$H$6+'Surv-rate CEA'!V345*'Unit cost and utilities'!$H$6+('Surv-rate CEA'!U344-'Surv-rate CEA'!U345)*'Unit cost and utilities'!$G$14</f>
        <v>20.918042470700708</v>
      </c>
      <c r="AB347" s="12">
        <f t="shared" si="152"/>
        <v>11.712921775124835</v>
      </c>
      <c r="AC347" s="12">
        <f>AA347-'Surv-rate CEA'!V345*'Unit cost and utilities'!$H$6-('Surv-rate CEA'!U344-'Surv-rate CEA'!U345)*'Unit cost and utilities'!$G$14</f>
        <v>0.24789080163173705</v>
      </c>
      <c r="AD347" s="12">
        <f t="shared" si="153"/>
        <v>0.13880484143544536</v>
      </c>
      <c r="AE347" s="12">
        <f>'Surv-rate CEA'!Z345*'Unit cost and utilities'!$H$12+'Surv-rate CEA'!Y345*'Unit cost and utilities'!$H$12+('Surv-rate CEA'!X344-'Surv-rate CEA'!X345)*'Unit cost and utilities'!$G$14</f>
        <v>19.368994065646703</v>
      </c>
      <c r="AF347" s="12">
        <f t="shared" si="154"/>
        <v>10.845542199827907</v>
      </c>
      <c r="AG347" s="12">
        <f>AE347-'Surv-rate CEA'!Y345*'Unit cost and utilities'!$H$12-('Surv-rate CEA'!X344-'Surv-rate CEA'!X345)*'Unit cost and utilities'!$G$14</f>
        <v>6.1578690798022695E-2</v>
      </c>
      <c r="AH347" s="12">
        <f t="shared" si="155"/>
        <v>3.4480587241473293E-2</v>
      </c>
      <c r="AI347" s="12">
        <f>'Surv-rate CEA'!AC345*'Unit cost and utilities'!$H$5+'Surv-rate CEA'!AB345*'Unit cost and utilities'!$H$5+('Surv-rate CEA'!AA344-'Surv-rate CEA'!AA345)*'Unit cost and utilities'!$G$14</f>
        <v>32.289699304551434</v>
      </c>
      <c r="AJ347" s="12">
        <f t="shared" si="156"/>
        <v>18.080407027868731</v>
      </c>
      <c r="AK347" s="12">
        <f>AI347-'Surv-rate CEA'!AB345*'Unit cost and utilities'!$H$5-('Surv-rate CEA'!AA344-'Surv-rate CEA'!AA345)*'Unit cost and utilities'!$G$14</f>
        <v>0.10512783717165108</v>
      </c>
      <c r="AL347" s="12">
        <f t="shared" si="157"/>
        <v>5.8865648394410316E-2</v>
      </c>
      <c r="AM347" s="12">
        <f>'Surv-rate CEA'!AF345*'Unit cost and utilities'!$H$9+'Surv-rate CEA'!AE345*'Unit cost and utilities'!$H$9+('Surv-rate CEA'!AD344-'Surv-rate CEA'!AD345)*'Unit cost and utilities'!G354</f>
        <v>37.112106940478114</v>
      </c>
      <c r="AN347" s="12">
        <f t="shared" si="158"/>
        <v>20.780682805895765</v>
      </c>
      <c r="AO347" s="12">
        <f>AM347-'Surv-rate CEA'!AE345*'Unit cost and utilities'!$H$9-('Surv-rate CEA'!AD344-'Surv-rate CEA'!AD345)*'Unit cost and utilities'!G354</f>
        <v>0.18104351927791384</v>
      </c>
      <c r="AP347" s="12">
        <f t="shared" si="159"/>
        <v>0.1013741406331735</v>
      </c>
      <c r="AQ347" s="13">
        <f>'Surv-rate CEA'!AI345*'Unit cost and utilities'!$H$4+'Surv-rate CEA'!AH345*'Unit cost and utilities'!$H$4+('Surv-rate CEA'!AG344-'Surv-rate CEA'!AG345)*'Unit cost and utilities'!$G$14</f>
        <v>30.988746022582692</v>
      </c>
      <c r="AR347" s="12">
        <f t="shared" si="160"/>
        <v>17.351946702475704</v>
      </c>
      <c r="AS347" s="13">
        <f>AQ347-'Surv-rate CEA'!AH345*'Unit cost and utilities'!$H$4-('Surv-rate CEA'!AG344-'Surv-rate CEA'!AG345)*'Unit cost and utilities'!$G$14</f>
        <v>30.495544101191026</v>
      </c>
      <c r="AT347" s="12">
        <f t="shared" si="161"/>
        <v>17.075781495683852</v>
      </c>
      <c r="AU347" s="12">
        <f>'Surv-rate CEA'!AL345*'Unit cost and utilities'!$H$8+'Surv-rate CEA'!AK345*'Unit cost and utilities'!$H$8+('Surv-rate CEA'!AJ344-'Surv-rate CEA'!AJ345)*'Unit cost and utilities'!$G$14</f>
        <v>15.96141409040011</v>
      </c>
      <c r="AV347" s="12">
        <f t="shared" si="162"/>
        <v>8.9374899646127943</v>
      </c>
      <c r="AW347" s="12">
        <f>AU347-'Surv-rate CEA'!AK345*'Unit cost and utilities'!$H$8-('Surv-rate CEA'!AJ344-'Surv-rate CEA'!AJ345)*'Unit cost and utilities'!$G$14</f>
        <v>0.28796574733897939</v>
      </c>
      <c r="AX347" s="12">
        <f t="shared" si="163"/>
        <v>0.16124454653064116</v>
      </c>
      <c r="AY347" s="12">
        <f>'Surv-rate CEA'!AO345*'Unit cost and utilities'!$H$5+'Surv-rate CEA'!AN345*'Unit cost and utilities'!$H$5+('Surv-rate CEA'!AM344-'Surv-rate CEA'!AM345)*'Unit cost and utilities'!$G$14</f>
        <v>32.289699304551434</v>
      </c>
      <c r="AZ347" s="12">
        <f t="shared" si="164"/>
        <v>18.080407027868731</v>
      </c>
      <c r="BA347" s="12">
        <f>AY347-'Surv-rate CEA'!AN345*'Unit cost and utilities'!$H$5-('Surv-rate CEA'!AM344-'Surv-rate CEA'!AM345)*'Unit cost and utilities'!$G$14</f>
        <v>0.10512783717165108</v>
      </c>
      <c r="BB347" s="12">
        <f t="shared" si="165"/>
        <v>5.8865648394410316E-2</v>
      </c>
    </row>
    <row r="348" spans="1:54">
      <c r="A348" s="12">
        <v>343</v>
      </c>
      <c r="B348" s="12">
        <f t="shared" si="166"/>
        <v>19.676712328767124</v>
      </c>
      <c r="C348" s="12">
        <f>'Surv-rate CEA'!D346*'Unit cost and utilities'!$H$7+'Surv-rate CEA'!E346*'Unit cost and utilities'!$H$7+'Unit cost and utilities'!$G$14*('Surv-rate CEA'!C345-'Surv-rate CEA'!C346)</f>
        <v>21.997878256015383</v>
      </c>
      <c r="D348" s="12">
        <f t="shared" si="140"/>
        <v>12.296638806985916</v>
      </c>
      <c r="E348" s="12">
        <f>C348-'Surv-rate CEA'!E346*'Unit cost and utilities'!$H$7-'Unit cost and utilities'!$G$14*('Surv-rate CEA'!C345-'Surv-rate CEA'!C346)</f>
        <v>2.2238808641698582E-2</v>
      </c>
      <c r="F348" s="12">
        <f t="shared" si="141"/>
        <v>1.2431316974393446E-2</v>
      </c>
      <c r="G348" s="12">
        <f>'Surv-rate CEA'!G346*'Unit cost and utilities'!$H$4+'Surv-rate CEA'!H346*'Unit cost and utilities'!$H$4+('Surv-rate CEA'!F345-'Surv-rate CEA'!F346)*'Unit cost and utilities'!$G$14</f>
        <v>30.782385287670849</v>
      </c>
      <c r="H348" s="12">
        <f t="shared" si="142"/>
        <v>17.207108299022355</v>
      </c>
      <c r="I348" s="12">
        <f>G348-'Surv-rate CEA'!H346*'Unit cost and utilities'!$H$4-('Surv-rate CEA'!F345-'Surv-rate CEA'!F346)*'Unit cost and utilities'!$G$14</f>
        <v>1.4729063819319155E-2</v>
      </c>
      <c r="J348" s="12">
        <f t="shared" si="143"/>
        <v>8.2334294082059886E-3</v>
      </c>
      <c r="K348" s="12">
        <f>'Surv-rate CEA'!K346*'Unit cost and utilities'!$H$10+'Surv-rate CEA'!J346*'Unit cost and utilities'!$H$10+('Surv-rate CEA'!I345-'Surv-rate CEA'!I346)*'Unit cost and utilities'!$G$14</f>
        <v>19.245963908268887</v>
      </c>
      <c r="L348" s="12">
        <f t="shared" si="144"/>
        <v>10.758340596214273</v>
      </c>
      <c r="M348" s="12">
        <f>K348-'Surv-rate CEA'!J346*'Unit cost and utilities'!$H$10-('Surv-rate CEA'!I345-'Surv-rate CEA'!I346)*'Unit cost and utilities'!$G$14</f>
        <v>6.0646177970534287E-2</v>
      </c>
      <c r="N348" s="12">
        <f t="shared" si="145"/>
        <v>3.3900730645416696E-2</v>
      </c>
      <c r="O348" s="12">
        <f>'Surv-rate CEA'!N346*'Unit cost and utilities'!$H$3+'Surv-rate CEA'!M346*'Unit cost and utilities'!$H$3+('Surv-rate CEA'!L345-'Surv-rate CEA'!L346)*'Unit cost and utilities'!$G$14</f>
        <v>30.782385287670849</v>
      </c>
      <c r="P348" s="12">
        <f t="shared" si="146"/>
        <v>17.207108299022355</v>
      </c>
      <c r="Q348" s="12">
        <f>O348-'Surv-rate CEA'!M346*'Unit cost and utilities'!$H$3-('Surv-rate CEA'!L345-'Surv-rate CEA'!L346)*'Unit cost and utilities'!$G$14</f>
        <v>30.293646468998556</v>
      </c>
      <c r="R348" s="12">
        <f t="shared" si="147"/>
        <v>16.933907190523502</v>
      </c>
      <c r="S348" s="12">
        <f>'Surv-rate CEA'!Q346*'Unit cost and utilities'!$H$11+'Surv-rate CEA'!P346*'Unit cost and utilities'!$H$11+('Surv-rate CEA'!O345-'Surv-rate CEA'!O346)*'Unit cost and utilities'!$G$14</f>
        <v>19.245963908268887</v>
      </c>
      <c r="T348" s="12">
        <f t="shared" si="148"/>
        <v>10.758340596214273</v>
      </c>
      <c r="U348" s="12">
        <f>S348-'Surv-rate CEA'!P346*'Unit cost and utilities'!$H$11-('Surv-rate CEA'!O345-'Surv-rate CEA'!O346)*'Unit cost and utilities'!$G$14</f>
        <v>6.0646177970534287E-2</v>
      </c>
      <c r="V348" s="12">
        <f t="shared" si="149"/>
        <v>3.3900730645416696E-2</v>
      </c>
      <c r="W348" s="12">
        <f>'Surv-rate CEA'!T346*'Unit cost and utilities'!$H$4+'Surv-rate CEA'!S346*'Unit cost and utilities'!$H$4+('Surv-rate CEA'!R345-'Surv-rate CEA'!R346)*'Unit cost and utilities'!$G$14</f>
        <v>30.782385287670849</v>
      </c>
      <c r="X348" s="12">
        <f t="shared" si="150"/>
        <v>17.207108299022355</v>
      </c>
      <c r="Y348" s="12">
        <f>W348-'Surv-rate CEA'!S346*'Unit cost and utilities'!$H$4-('Surv-rate CEA'!R345-'Surv-rate CEA'!R346)*'Unit cost and utilities'!$G$14</f>
        <v>30.293646468998556</v>
      </c>
      <c r="Z348" s="12">
        <f t="shared" si="151"/>
        <v>16.933907190523502</v>
      </c>
      <c r="AA348" s="12">
        <f>'Surv-rate CEA'!W346*'Unit cost and utilities'!$H$6+'Surv-rate CEA'!V346*'Unit cost and utilities'!$H$6+('Surv-rate CEA'!U345-'Surv-rate CEA'!U346)*'Unit cost and utilities'!$G$14</f>
        <v>20.786475099413828</v>
      </c>
      <c r="AB348" s="12">
        <f t="shared" si="152"/>
        <v>11.619474087143059</v>
      </c>
      <c r="AC348" s="12">
        <f>AA348-'Surv-rate CEA'!V346*'Unit cost and utilities'!$H$6-('Surv-rate CEA'!U345-'Surv-rate CEA'!U346)*'Unit cost and utilities'!$G$14</f>
        <v>0.24446306763527137</v>
      </c>
      <c r="AD348" s="12">
        <f t="shared" si="153"/>
        <v>0.1366529084929671</v>
      </c>
      <c r="AE348" s="12">
        <f>'Surv-rate CEA'!Z346*'Unit cost and utilities'!$H$12+'Surv-rate CEA'!Y346*'Unit cost and utilities'!$H$12+('Surv-rate CEA'!X345-'Surv-rate CEA'!X346)*'Unit cost and utilities'!$G$14</f>
        <v>19.245963908268887</v>
      </c>
      <c r="AF348" s="12">
        <f t="shared" si="154"/>
        <v>10.758340596214273</v>
      </c>
      <c r="AG348" s="12">
        <f>AE348-'Surv-rate CEA'!Y346*'Unit cost and utilities'!$H$12-('Surv-rate CEA'!X345-'Surv-rate CEA'!X346)*'Unit cost and utilities'!$G$14</f>
        <v>6.0646177970534287E-2</v>
      </c>
      <c r="AH348" s="12">
        <f t="shared" si="155"/>
        <v>3.3900730645416696E-2</v>
      </c>
      <c r="AI348" s="12">
        <f>'Surv-rate CEA'!AC346*'Unit cost and utilities'!$H$5+'Surv-rate CEA'!AB346*'Unit cost and utilities'!$H$5+('Surv-rate CEA'!AA345-'Surv-rate CEA'!AA346)*'Unit cost and utilities'!$G$14</f>
        <v>32.076065473636447</v>
      </c>
      <c r="AJ348" s="12">
        <f t="shared" si="156"/>
        <v>17.930265223223589</v>
      </c>
      <c r="AK348" s="12">
        <f>AI348-'Surv-rate CEA'!AB346*'Unit cost and utilities'!$H$5-('Surv-rate CEA'!AA345-'Surv-rate CEA'!AA346)*'Unit cost and utilities'!$G$14</f>
        <v>0.10349757922522307</v>
      </c>
      <c r="AL348" s="12">
        <f t="shared" si="157"/>
        <v>5.7854322781423766E-2</v>
      </c>
      <c r="AM348" s="12">
        <f>'Surv-rate CEA'!AF346*'Unit cost and utilities'!$H$9+'Surv-rate CEA'!AE346*'Unit cost and utilities'!$H$9+('Surv-rate CEA'!AD345-'Surv-rate CEA'!AD346)*'Unit cost and utilities'!G355</f>
        <v>36.900299045389211</v>
      </c>
      <c r="AN348" s="12">
        <f t="shared" si="158"/>
        <v>20.626973381255038</v>
      </c>
      <c r="AO348" s="12">
        <f>AM348-'Surv-rate CEA'!AE346*'Unit cost and utilities'!$H$9-('Surv-rate CEA'!AD345-'Surv-rate CEA'!AD346)*'Unit cost and utilities'!G355</f>
        <v>0.17848515214961935</v>
      </c>
      <c r="AP348" s="12">
        <f t="shared" si="159"/>
        <v>9.9771779025717156E-2</v>
      </c>
      <c r="AQ348" s="13">
        <f>'Surv-rate CEA'!AI346*'Unit cost and utilities'!$H$4+'Surv-rate CEA'!AH346*'Unit cost and utilities'!$H$4+('Surv-rate CEA'!AG345-'Surv-rate CEA'!AG346)*'Unit cost and utilities'!$G$14</f>
        <v>30.782385287670849</v>
      </c>
      <c r="AR348" s="12">
        <f t="shared" si="160"/>
        <v>17.207108299022355</v>
      </c>
      <c r="AS348" s="13">
        <f>AQ348-'Surv-rate CEA'!AH346*'Unit cost and utilities'!$H$4-('Surv-rate CEA'!AG345-'Surv-rate CEA'!AG346)*'Unit cost and utilities'!$G$14</f>
        <v>30.293646468998556</v>
      </c>
      <c r="AT348" s="12">
        <f t="shared" si="161"/>
        <v>16.933907190523502</v>
      </c>
      <c r="AU348" s="12">
        <f>'Surv-rate CEA'!AL346*'Unit cost and utilities'!$H$8+'Surv-rate CEA'!AK346*'Unit cost and utilities'!$H$8+('Surv-rate CEA'!AJ345-'Surv-rate CEA'!AJ346)*'Unit cost and utilities'!$G$14</f>
        <v>15.857568430886467</v>
      </c>
      <c r="AV348" s="12">
        <f t="shared" si="162"/>
        <v>8.8642545013790777</v>
      </c>
      <c r="AW348" s="12">
        <f>AU348-'Surv-rate CEA'!AK346*'Unit cost and utilities'!$H$8-('Surv-rate CEA'!AJ345-'Surv-rate CEA'!AJ346)*'Unit cost and utilities'!$G$14</f>
        <v>0.28402599802573203</v>
      </c>
      <c r="AX348" s="12">
        <f t="shared" si="163"/>
        <v>0.15876827159733325</v>
      </c>
      <c r="AY348" s="12">
        <f>'Surv-rate CEA'!AO346*'Unit cost and utilities'!$H$5+'Surv-rate CEA'!AN346*'Unit cost and utilities'!$H$5+('Surv-rate CEA'!AM345-'Surv-rate CEA'!AM346)*'Unit cost and utilities'!$G$14</f>
        <v>32.076065473636447</v>
      </c>
      <c r="AZ348" s="12">
        <f t="shared" si="164"/>
        <v>17.930265223223589</v>
      </c>
      <c r="BA348" s="12">
        <f>AY348-'Surv-rate CEA'!AN346*'Unit cost and utilities'!$H$5-('Surv-rate CEA'!AM345-'Surv-rate CEA'!AM346)*'Unit cost and utilities'!$G$14</f>
        <v>0.10349757922522307</v>
      </c>
      <c r="BB348" s="12">
        <f t="shared" si="165"/>
        <v>5.7854322781423766E-2</v>
      </c>
    </row>
    <row r="349" spans="1:54">
      <c r="A349" s="12">
        <v>344</v>
      </c>
      <c r="B349" s="12">
        <f t="shared" si="166"/>
        <v>19.734246575342464</v>
      </c>
      <c r="C349" s="12">
        <f>'Surv-rate CEA'!D347*'Unit cost and utilities'!$H$7+'Surv-rate CEA'!E347*'Unit cost and utilities'!$H$7+'Unit cost and utilities'!$G$14*('Surv-rate CEA'!C346-'Surv-rate CEA'!C347)</f>
        <v>21.86082871364993</v>
      </c>
      <c r="D349" s="12">
        <f t="shared" si="140"/>
        <v>12.199264953017176</v>
      </c>
      <c r="E349" s="12">
        <f>C349-'Surv-rate CEA'!E347*'Unit cost and utilities'!$H$7-'Unit cost and utilities'!$G$14*('Surv-rate CEA'!C346-'Surv-rate CEA'!C347)</f>
        <v>2.1882647766252927E-2</v>
      </c>
      <c r="F349" s="12">
        <f t="shared" si="141"/>
        <v>1.221144090513749E-2</v>
      </c>
      <c r="G349" s="12">
        <f>'Surv-rate CEA'!G347*'Unit cost and utilities'!$H$4+'Surv-rate CEA'!H347*'Unit cost and utilities'!$H$4+('Surv-rate CEA'!F346-'Surv-rate CEA'!F347)*'Unit cost and utilities'!$G$14</f>
        <v>30.577844538673734</v>
      </c>
      <c r="H349" s="12">
        <f t="shared" si="142"/>
        <v>17.06372764297501</v>
      </c>
      <c r="I349" s="12">
        <f>G349-'Surv-rate CEA'!H347*'Unit cost and utilities'!$H$4-('Surv-rate CEA'!F346-'Surv-rate CEA'!F347)*'Unit cost and utilities'!$G$14</f>
        <v>1.4475842535285777E-2</v>
      </c>
      <c r="J349" s="12">
        <f t="shared" si="143"/>
        <v>8.0781310177798129E-3</v>
      </c>
      <c r="K349" s="12">
        <f>'Surv-rate CEA'!K347*'Unit cost and utilities'!$H$10+'Surv-rate CEA'!J347*'Unit cost and utilities'!$H$10+('Surv-rate CEA'!I346-'Surv-rate CEA'!I347)*'Unit cost and utilities'!$G$14</f>
        <v>19.123978674129091</v>
      </c>
      <c r="L349" s="12">
        <f t="shared" si="144"/>
        <v>10.671987135413536</v>
      </c>
      <c r="M349" s="12">
        <f>K349-'Surv-rate CEA'!J347*'Unit cost and utilities'!$H$10-('Surv-rate CEA'!I346-'Surv-rate CEA'!I347)*'Unit cost and utilities'!$G$14</f>
        <v>5.9729601424666434E-2</v>
      </c>
      <c r="N349" s="12">
        <f t="shared" si="145"/>
        <v>3.3331638194605287E-2</v>
      </c>
      <c r="O349" s="12">
        <f>'Surv-rate CEA'!N347*'Unit cost and utilities'!$H$3+'Surv-rate CEA'!M347*'Unit cost and utilities'!$H$3+('Surv-rate CEA'!L346-'Surv-rate CEA'!L347)*'Unit cost and utilities'!$G$14</f>
        <v>30.577844538673734</v>
      </c>
      <c r="P349" s="12">
        <f t="shared" si="146"/>
        <v>17.06372764297501</v>
      </c>
      <c r="Q349" s="12">
        <f>O349-'Surv-rate CEA'!M347*'Unit cost and utilities'!$H$3-('Surv-rate CEA'!L346-'Surv-rate CEA'!L347)*'Unit cost and utilities'!$G$14</f>
        <v>30.093517349906822</v>
      </c>
      <c r="R349" s="12">
        <f t="shared" si="147"/>
        <v>16.793452632950881</v>
      </c>
      <c r="S349" s="12">
        <f>'Surv-rate CEA'!Q347*'Unit cost and utilities'!$H$11+'Surv-rate CEA'!P347*'Unit cost and utilities'!$H$11+('Surv-rate CEA'!O346-'Surv-rate CEA'!O347)*'Unit cost and utilities'!$G$14</f>
        <v>19.123978674129091</v>
      </c>
      <c r="T349" s="12">
        <f t="shared" si="148"/>
        <v>10.671987135413536</v>
      </c>
      <c r="U349" s="12">
        <f>S349-'Surv-rate CEA'!P347*'Unit cost and utilities'!$H$11-('Surv-rate CEA'!O346-'Surv-rate CEA'!O347)*'Unit cost and utilities'!$G$14</f>
        <v>5.9729601424666434E-2</v>
      </c>
      <c r="V349" s="12">
        <f t="shared" si="149"/>
        <v>3.3331638194605287E-2</v>
      </c>
      <c r="W349" s="12">
        <f>'Surv-rate CEA'!T347*'Unit cost and utilities'!$H$4+'Surv-rate CEA'!S347*'Unit cost and utilities'!$H$4+('Surv-rate CEA'!R346-'Surv-rate CEA'!R347)*'Unit cost and utilities'!$G$14</f>
        <v>30.577844538673734</v>
      </c>
      <c r="X349" s="12">
        <f t="shared" si="150"/>
        <v>17.06372764297501</v>
      </c>
      <c r="Y349" s="12">
        <f>W349-'Surv-rate CEA'!S347*'Unit cost and utilities'!$H$4-('Surv-rate CEA'!R346-'Surv-rate CEA'!R347)*'Unit cost and utilities'!$G$14</f>
        <v>30.093517349906822</v>
      </c>
      <c r="Z349" s="12">
        <f t="shared" si="151"/>
        <v>16.793452632950881</v>
      </c>
      <c r="AA349" s="12">
        <f>'Surv-rate CEA'!W347*'Unit cost and utilities'!$H$6+'Surv-rate CEA'!V347*'Unit cost and utilities'!$H$6+('Surv-rate CEA'!U346-'Surv-rate CEA'!U347)*'Unit cost and utilities'!$G$14</f>
        <v>20.656016049675348</v>
      </c>
      <c r="AB349" s="12">
        <f t="shared" si="152"/>
        <v>11.526928643213923</v>
      </c>
      <c r="AC349" s="12">
        <f>AA349-'Surv-rate CEA'!V347*'Unit cost and utilities'!$H$6-('Surv-rate CEA'!U346-'Surv-rate CEA'!U347)*'Unit cost and utilities'!$G$14</f>
        <v>0.24108923589936782</v>
      </c>
      <c r="AD349" s="12">
        <f t="shared" si="153"/>
        <v>0.13453796763982759</v>
      </c>
      <c r="AE349" s="12">
        <f>'Surv-rate CEA'!Z347*'Unit cost and utilities'!$H$12+'Surv-rate CEA'!Y347*'Unit cost and utilities'!$H$12+('Surv-rate CEA'!X346-'Surv-rate CEA'!X347)*'Unit cost and utilities'!$G$14</f>
        <v>19.123978674129091</v>
      </c>
      <c r="AF349" s="12">
        <f t="shared" si="154"/>
        <v>10.671987135413536</v>
      </c>
      <c r="AG349" s="12">
        <f>AE349-'Surv-rate CEA'!Y347*'Unit cost and utilities'!$H$12-('Surv-rate CEA'!X346-'Surv-rate CEA'!X347)*'Unit cost and utilities'!$G$14</f>
        <v>5.9729601424666434E-2</v>
      </c>
      <c r="AH349" s="12">
        <f t="shared" si="155"/>
        <v>3.3331638194605287E-2</v>
      </c>
      <c r="AI349" s="12">
        <f>'Surv-rate CEA'!AC347*'Unit cost and utilities'!$H$5+'Surv-rate CEA'!AB347*'Unit cost and utilities'!$H$5+('Surv-rate CEA'!AA346-'Surv-rate CEA'!AA347)*'Unit cost and utilities'!$G$14</f>
        <v>31.864305671198789</v>
      </c>
      <c r="AJ349" s="12">
        <f t="shared" si="156"/>
        <v>17.781627243809101</v>
      </c>
      <c r="AK349" s="12">
        <f>AI349-'Surv-rate CEA'!AB347*'Unit cost and utilities'!$H$5-('Surv-rate CEA'!AA346-'Surv-rate CEA'!AA347)*'Unit cost and utilities'!$G$14</f>
        <v>0.10189579460912146</v>
      </c>
      <c r="AL349" s="12">
        <f t="shared" si="157"/>
        <v>5.6862153412268746E-2</v>
      </c>
      <c r="AM349" s="12">
        <f>'Surv-rate CEA'!AF347*'Unit cost and utilities'!$H$9+'Surv-rate CEA'!AE347*'Unit cost and utilities'!$H$9+('Surv-rate CEA'!AD346-'Surv-rate CEA'!AD347)*'Unit cost and utilities'!G356</f>
        <v>36.690132460037319</v>
      </c>
      <c r="AN349" s="12">
        <f t="shared" si="158"/>
        <v>20.474642242716705</v>
      </c>
      <c r="AO349" s="12">
        <f>AM349-'Surv-rate CEA'!AE347*'Unit cost and utilities'!$H$9-('Surv-rate CEA'!AD346-'Surv-rate CEA'!AD347)*'Unit cost and utilities'!G356</f>
        <v>0.175967823580649</v>
      </c>
      <c r="AP349" s="12">
        <f t="shared" si="159"/>
        <v>9.8197471430976999E-2</v>
      </c>
      <c r="AQ349" s="13">
        <f>'Surv-rate CEA'!AI347*'Unit cost and utilities'!$H$4+'Surv-rate CEA'!AH347*'Unit cost and utilities'!$H$4+('Surv-rate CEA'!AG346-'Surv-rate CEA'!AG347)*'Unit cost and utilities'!$G$14</f>
        <v>30.577844538673734</v>
      </c>
      <c r="AR349" s="12">
        <f t="shared" si="160"/>
        <v>17.06372764297501</v>
      </c>
      <c r="AS349" s="13">
        <f>AQ349-'Surv-rate CEA'!AH347*'Unit cost and utilities'!$H$4-('Surv-rate CEA'!AG346-'Surv-rate CEA'!AG347)*'Unit cost and utilities'!$G$14</f>
        <v>30.093517349906822</v>
      </c>
      <c r="AT349" s="12">
        <f t="shared" si="161"/>
        <v>16.793452632950881</v>
      </c>
      <c r="AU349" s="12">
        <f>'Surv-rate CEA'!AL347*'Unit cost and utilities'!$H$8+'Surv-rate CEA'!AK347*'Unit cost and utilities'!$H$8+('Surv-rate CEA'!AJ346-'Surv-rate CEA'!AJ347)*'Unit cost and utilities'!$G$14</f>
        <v>15.754622508983003</v>
      </c>
      <c r="AV349" s="12">
        <f t="shared" si="162"/>
        <v>8.7917442078417274</v>
      </c>
      <c r="AW349" s="12">
        <f>AU349-'Surv-rate CEA'!AK347*'Unit cost and utilities'!$H$8-('Surv-rate CEA'!AJ346-'Surv-rate CEA'!AJ347)*'Unit cost and utilities'!$G$14</f>
        <v>0.28014760285486373</v>
      </c>
      <c r="AX349" s="12">
        <f t="shared" si="163"/>
        <v>0.1563341846709207</v>
      </c>
      <c r="AY349" s="12">
        <f>'Surv-rate CEA'!AO347*'Unit cost and utilities'!$H$5+'Surv-rate CEA'!AN347*'Unit cost and utilities'!$H$5+('Surv-rate CEA'!AM346-'Surv-rate CEA'!AM347)*'Unit cost and utilities'!$G$14</f>
        <v>31.864305671198789</v>
      </c>
      <c r="AZ349" s="12">
        <f t="shared" si="164"/>
        <v>17.781627243809101</v>
      </c>
      <c r="BA349" s="12">
        <f>AY349-'Surv-rate CEA'!AN347*'Unit cost and utilities'!$H$5-('Surv-rate CEA'!AM346-'Surv-rate CEA'!AM347)*'Unit cost and utilities'!$G$14</f>
        <v>0.10189579460912146</v>
      </c>
      <c r="BB349" s="12">
        <f t="shared" si="165"/>
        <v>5.6862153412268746E-2</v>
      </c>
    </row>
    <row r="350" spans="1:54">
      <c r="A350" s="12">
        <v>345</v>
      </c>
      <c r="B350" s="12">
        <f t="shared" si="166"/>
        <v>19.791780821917808</v>
      </c>
      <c r="C350" s="12">
        <f>'Surv-rate CEA'!D348*'Unit cost and utilities'!$H$7+'Surv-rate CEA'!E348*'Unit cost and utilities'!$H$7+'Unit cost and utilities'!$G$14*('Surv-rate CEA'!C347-'Surv-rate CEA'!C348)</f>
        <v>21.724924019746215</v>
      </c>
      <c r="D350" s="12">
        <f t="shared" si="140"/>
        <v>12.102824298403768</v>
      </c>
      <c r="E350" s="12">
        <f>C350-'Surv-rate CEA'!E348*'Unit cost and utilities'!$H$7-'Unit cost and utilities'!$G$14*('Surv-rate CEA'!C347-'Surv-rate CEA'!C348)</f>
        <v>2.1532892451276875E-2</v>
      </c>
      <c r="F350" s="12">
        <f t="shared" si="141"/>
        <v>1.1995844668425827E-2</v>
      </c>
      <c r="G350" s="12">
        <f>'Surv-rate CEA'!G348*'Unit cost and utilities'!$H$4+'Surv-rate CEA'!H348*'Unit cost and utilities'!$H$4+('Surv-rate CEA'!F347-'Surv-rate CEA'!F348)*'Unit cost and utilities'!$G$14</f>
        <v>30.375103583893466</v>
      </c>
      <c r="H350" s="12">
        <f t="shared" si="142"/>
        <v>16.921787224090448</v>
      </c>
      <c r="I350" s="12">
        <f>G350-'Surv-rate CEA'!H348*'Unit cost and utilities'!$H$4-('Surv-rate CEA'!F347-'Surv-rate CEA'!F348)*'Unit cost and utilities'!$G$14</f>
        <v>1.4227481699127464E-2</v>
      </c>
      <c r="J350" s="12">
        <f t="shared" si="143"/>
        <v>7.9260443468886447E-3</v>
      </c>
      <c r="K350" s="12">
        <f>'Surv-rate CEA'!K348*'Unit cost and utilities'!$H$10+'Surv-rate CEA'!J348*'Unit cost and utilities'!$H$10+('Surv-rate CEA'!I347-'Surv-rate CEA'!I348)*'Unit cost and utilities'!$G$14</f>
        <v>19.00302712277513</v>
      </c>
      <c r="L350" s="12">
        <f t="shared" si="144"/>
        <v>10.586471934065496</v>
      </c>
      <c r="M350" s="12">
        <f>K350-'Surv-rate CEA'!J348*'Unit cost and utilities'!$H$10-('Surv-rate CEA'!I347-'Surv-rate CEA'!I348)*'Unit cost and utilities'!$G$14</f>
        <v>5.8828656740665064E-2</v>
      </c>
      <c r="N350" s="12">
        <f t="shared" si="145"/>
        <v>3.2773090280832799E-2</v>
      </c>
      <c r="O350" s="12">
        <f>'Surv-rate CEA'!N348*'Unit cost and utilities'!$H$3+'Surv-rate CEA'!M348*'Unit cost and utilities'!$H$3+('Surv-rate CEA'!L347-'Surv-rate CEA'!L348)*'Unit cost and utilities'!$G$14</f>
        <v>30.375103583893466</v>
      </c>
      <c r="P350" s="12">
        <f t="shared" si="146"/>
        <v>16.921787224090448</v>
      </c>
      <c r="Q350" s="12">
        <f>O350-'Surv-rate CEA'!M348*'Unit cost and utilities'!$H$3-('Surv-rate CEA'!L347-'Surv-rate CEA'!L348)*'Unit cost and utilities'!$G$14</f>
        <v>29.895137281444725</v>
      </c>
      <c r="R350" s="12">
        <f t="shared" si="147"/>
        <v>16.654400888358651</v>
      </c>
      <c r="S350" s="12">
        <f>'Surv-rate CEA'!Q348*'Unit cost and utilities'!$H$11+'Surv-rate CEA'!P348*'Unit cost and utilities'!$H$11+('Surv-rate CEA'!O347-'Surv-rate CEA'!O348)*'Unit cost and utilities'!$G$14</f>
        <v>19.00302712277513</v>
      </c>
      <c r="T350" s="12">
        <f t="shared" si="148"/>
        <v>10.586471934065496</v>
      </c>
      <c r="U350" s="12">
        <f>S350-'Surv-rate CEA'!P348*'Unit cost and utilities'!$H$11-('Surv-rate CEA'!O347-'Surv-rate CEA'!O348)*'Unit cost and utilities'!$G$14</f>
        <v>5.8828656740665064E-2</v>
      </c>
      <c r="V350" s="12">
        <f t="shared" si="149"/>
        <v>3.2773090280832799E-2</v>
      </c>
      <c r="W350" s="12">
        <f>'Surv-rate CEA'!T348*'Unit cost and utilities'!$H$4+'Surv-rate CEA'!S348*'Unit cost and utilities'!$H$4+('Surv-rate CEA'!R347-'Surv-rate CEA'!R348)*'Unit cost and utilities'!$G$14</f>
        <v>30.375103583893466</v>
      </c>
      <c r="X350" s="12">
        <f t="shared" si="150"/>
        <v>16.921787224090448</v>
      </c>
      <c r="Y350" s="12">
        <f>W350-'Surv-rate CEA'!S348*'Unit cost and utilities'!$H$4-('Surv-rate CEA'!R347-'Surv-rate CEA'!R348)*'Unit cost and utilities'!$G$14</f>
        <v>29.895137281444725</v>
      </c>
      <c r="Z350" s="12">
        <f t="shared" si="151"/>
        <v>16.654400888358651</v>
      </c>
      <c r="AA350" s="12">
        <f>'Surv-rate CEA'!W348*'Unit cost and utilities'!$H$6+'Surv-rate CEA'!V348*'Unit cost and utilities'!$H$6+('Surv-rate CEA'!U347-'Surv-rate CEA'!U348)*'Unit cost and utilities'!$G$14</f>
        <v>20.526653482122491</v>
      </c>
      <c r="AB350" s="12">
        <f t="shared" si="152"/>
        <v>11.435275000388632</v>
      </c>
      <c r="AC350" s="12">
        <f>AA350-'Surv-rate CEA'!V348*'Unit cost and utilities'!$H$6-('Surv-rate CEA'!U347-'Surv-rate CEA'!U348)*'Unit cost and utilities'!$G$14</f>
        <v>0.23776835258352913</v>
      </c>
      <c r="AD350" s="12">
        <f t="shared" si="153"/>
        <v>0.13245931688524207</v>
      </c>
      <c r="AE350" s="12">
        <f>'Surv-rate CEA'!Z348*'Unit cost and utilities'!$H$12+'Surv-rate CEA'!Y348*'Unit cost and utilities'!$H$12+('Surv-rate CEA'!X347-'Surv-rate CEA'!X348)*'Unit cost and utilities'!$G$14</f>
        <v>19.00302712277513</v>
      </c>
      <c r="AF350" s="12">
        <f t="shared" si="154"/>
        <v>10.586471934065496</v>
      </c>
      <c r="AG350" s="12">
        <f>AE350-'Surv-rate CEA'!Y348*'Unit cost and utilities'!$H$12-('Surv-rate CEA'!X347-'Surv-rate CEA'!X348)*'Unit cost and utilities'!$G$14</f>
        <v>5.8828656740665064E-2</v>
      </c>
      <c r="AH350" s="12">
        <f t="shared" si="155"/>
        <v>3.2773090280832799E-2</v>
      </c>
      <c r="AI350" s="12">
        <f>'Surv-rate CEA'!AC348*'Unit cost and utilities'!$H$5+'Surv-rate CEA'!AB348*'Unit cost and utilities'!$H$5+('Surv-rate CEA'!AA347-'Surv-rate CEA'!AA348)*'Unit cost and utilities'!$G$14</f>
        <v>31.654399200887568</v>
      </c>
      <c r="AJ350" s="12">
        <f t="shared" si="156"/>
        <v>17.634475105720082</v>
      </c>
      <c r="AK350" s="12">
        <f>AI350-'Surv-rate CEA'!AB348*'Unit cost and utilities'!$H$5-('Surv-rate CEA'!AA347-'Surv-rate CEA'!AA348)*'Unit cost and utilities'!$G$14</f>
        <v>0.10032192841743637</v>
      </c>
      <c r="AL350" s="12">
        <f t="shared" si="157"/>
        <v>5.588874197256944E-2</v>
      </c>
      <c r="AM350" s="12">
        <f>'Surv-rate CEA'!AF348*'Unit cost and utilities'!$H$9+'Surv-rate CEA'!AE348*'Unit cost and utilities'!$H$9+('Surv-rate CEA'!AD347-'Surv-rate CEA'!AD348)*'Unit cost and utilities'!G357</f>
        <v>36.481590896819036</v>
      </c>
      <c r="AN350" s="12">
        <f t="shared" si="158"/>
        <v>20.323674520064213</v>
      </c>
      <c r="AO350" s="12">
        <f>AM350-'Surv-rate CEA'!AE348*'Unit cost and utilities'!$H$9-('Surv-rate CEA'!AD347-'Surv-rate CEA'!AD348)*'Unit cost and utilities'!G357</f>
        <v>0.17349079398096734</v>
      </c>
      <c r="AP350" s="12">
        <f t="shared" si="159"/>
        <v>9.6650676201846725E-2</v>
      </c>
      <c r="AQ350" s="13">
        <f>'Surv-rate CEA'!AI348*'Unit cost and utilities'!$H$4+'Surv-rate CEA'!AH348*'Unit cost and utilities'!$H$4+('Surv-rate CEA'!AG347-'Surv-rate CEA'!AG348)*'Unit cost and utilities'!$G$14</f>
        <v>30.375103583893466</v>
      </c>
      <c r="AR350" s="12">
        <f t="shared" si="160"/>
        <v>16.921787224090448</v>
      </c>
      <c r="AS350" s="13">
        <f>AQ350-'Surv-rate CEA'!AH348*'Unit cost and utilities'!$H$4-('Surv-rate CEA'!AG347-'Surv-rate CEA'!AG348)*'Unit cost and utilities'!$G$14</f>
        <v>29.895137281444725</v>
      </c>
      <c r="AT350" s="12">
        <f t="shared" si="161"/>
        <v>16.654400888358651</v>
      </c>
      <c r="AU350" s="12">
        <f>'Surv-rate CEA'!AL348*'Unit cost and utilities'!$H$8+'Surv-rate CEA'!AK348*'Unit cost and utilities'!$H$8+('Surv-rate CEA'!AJ347-'Surv-rate CEA'!AJ348)*'Unit cost and utilities'!$G$14</f>
        <v>15.652566479901044</v>
      </c>
      <c r="AV350" s="12">
        <f t="shared" si="162"/>
        <v>8.7199504934121137</v>
      </c>
      <c r="AW350" s="12">
        <f>AU350-'Surv-rate CEA'!AK348*'Unit cost and utilities'!$H$8-('Surv-rate CEA'!AJ347-'Surv-rate CEA'!AJ348)*'Unit cost and utilities'!$G$14</f>
        <v>0.27632948578044303</v>
      </c>
      <c r="AX350" s="12">
        <f t="shared" si="163"/>
        <v>0.15394149189332965</v>
      </c>
      <c r="AY350" s="12">
        <f>'Surv-rate CEA'!AO348*'Unit cost and utilities'!$H$5+'Surv-rate CEA'!AN348*'Unit cost and utilities'!$H$5+('Surv-rate CEA'!AM347-'Surv-rate CEA'!AM348)*'Unit cost and utilities'!$G$14</f>
        <v>31.654399200887568</v>
      </c>
      <c r="AZ350" s="12">
        <f t="shared" si="164"/>
        <v>17.634475105720082</v>
      </c>
      <c r="BA350" s="12">
        <f>AY350-'Surv-rate CEA'!AN348*'Unit cost and utilities'!$H$5-('Surv-rate CEA'!AM347-'Surv-rate CEA'!AM348)*'Unit cost and utilities'!$G$14</f>
        <v>0.10032192841743637</v>
      </c>
      <c r="BB350" s="12">
        <f t="shared" si="165"/>
        <v>5.588874197256944E-2</v>
      </c>
    </row>
    <row r="351" spans="1:54">
      <c r="A351" s="12">
        <v>346</v>
      </c>
      <c r="B351" s="12">
        <f t="shared" si="166"/>
        <v>19.849315068493151</v>
      </c>
      <c r="C351" s="12">
        <f>'Surv-rate CEA'!D349*'Unit cost and utilities'!$H$7+'Surv-rate CEA'!E349*'Unit cost and utilities'!$H$7+'Unit cost and utilities'!$G$14*('Surv-rate CEA'!C348-'Surv-rate CEA'!C349)</f>
        <v>21.590152037314667</v>
      </c>
      <c r="D351" s="12">
        <f t="shared" si="140"/>
        <v>12.007306119226259</v>
      </c>
      <c r="E351" s="12">
        <f>C351-'Surv-rate CEA'!E349*'Unit cost and utilities'!$H$7-'Unit cost and utilities'!$G$14*('Surv-rate CEA'!C348-'Surv-rate CEA'!C349)</f>
        <v>2.1189414475737633E-2</v>
      </c>
      <c r="F351" s="12">
        <f t="shared" si="141"/>
        <v>1.1784436981157595E-2</v>
      </c>
      <c r="G351" s="12">
        <f>'Surv-rate CEA'!G349*'Unit cost and utilities'!$H$4+'Surv-rate CEA'!H349*'Unit cost and utilities'!$H$4+('Surv-rate CEA'!F348-'Surv-rate CEA'!F349)*'Unit cost and utilities'!$G$14</f>
        <v>30.174142503172323</v>
      </c>
      <c r="H351" s="12">
        <f t="shared" si="142"/>
        <v>16.781269779599452</v>
      </c>
      <c r="I351" s="12">
        <f>G351-'Surv-rate CEA'!H349*'Unit cost and utilities'!$H$4-('Surv-rate CEA'!F348-'Surv-rate CEA'!F349)*'Unit cost and utilities'!$G$14</f>
        <v>1.3983878003645867E-2</v>
      </c>
      <c r="J351" s="12">
        <f t="shared" si="143"/>
        <v>7.7770968742364903E-3</v>
      </c>
      <c r="K351" s="12">
        <f>'Surv-rate CEA'!K349*'Unit cost and utilities'!$H$10+'Surv-rate CEA'!J349*'Unit cost and utilities'!$H$10+('Surv-rate CEA'!I348-'Surv-rate CEA'!I349)*'Unit cost and utilities'!$G$14</f>
        <v>18.883098161066187</v>
      </c>
      <c r="L351" s="12">
        <f t="shared" si="144"/>
        <v>10.501785244839846</v>
      </c>
      <c r="M351" s="12">
        <f>K351-'Surv-rate CEA'!J349*'Unit cost and utilities'!$H$10-('Surv-rate CEA'!I348-'Surv-rate CEA'!I349)*'Unit cost and utilities'!$G$14</f>
        <v>5.794304594271793E-2</v>
      </c>
      <c r="N351" s="12">
        <f t="shared" si="145"/>
        <v>3.2224872196923153E-2</v>
      </c>
      <c r="O351" s="12">
        <f>'Surv-rate CEA'!N349*'Unit cost and utilities'!$H$3+'Surv-rate CEA'!M349*'Unit cost and utilities'!$H$3+('Surv-rate CEA'!L348-'Surv-rate CEA'!L349)*'Unit cost and utilities'!$G$14</f>
        <v>30.174142503172323</v>
      </c>
      <c r="P351" s="12">
        <f t="shared" si="146"/>
        <v>16.781269779599452</v>
      </c>
      <c r="Q351" s="12">
        <f>O351-'Surv-rate CEA'!M349*'Unit cost and utilities'!$H$3-('Surv-rate CEA'!L348-'Surv-rate CEA'!L349)*'Unit cost and utilities'!$G$14</f>
        <v>29.698487060346519</v>
      </c>
      <c r="R351" s="12">
        <f t="shared" si="147"/>
        <v>16.516735259443479</v>
      </c>
      <c r="S351" s="12">
        <f>'Surv-rate CEA'!Q349*'Unit cost and utilities'!$H$11+'Surv-rate CEA'!P349*'Unit cost and utilities'!$H$11+('Surv-rate CEA'!O348-'Surv-rate CEA'!O349)*'Unit cost and utilities'!$G$14</f>
        <v>18.883098161066187</v>
      </c>
      <c r="T351" s="12">
        <f t="shared" si="148"/>
        <v>10.501785244839846</v>
      </c>
      <c r="U351" s="12">
        <f>S351-'Surv-rate CEA'!P349*'Unit cost and utilities'!$H$11-('Surv-rate CEA'!O348-'Surv-rate CEA'!O349)*'Unit cost and utilities'!$G$14</f>
        <v>5.794304594271793E-2</v>
      </c>
      <c r="V351" s="12">
        <f t="shared" si="149"/>
        <v>3.2224872196923153E-2</v>
      </c>
      <c r="W351" s="12">
        <f>'Surv-rate CEA'!T349*'Unit cost and utilities'!$H$4+'Surv-rate CEA'!S349*'Unit cost and utilities'!$H$4+('Surv-rate CEA'!R348-'Surv-rate CEA'!R349)*'Unit cost and utilities'!$G$14</f>
        <v>30.174142503172323</v>
      </c>
      <c r="X351" s="12">
        <f t="shared" si="150"/>
        <v>16.781269779599452</v>
      </c>
      <c r="Y351" s="12">
        <f>W351-'Surv-rate CEA'!S349*'Unit cost and utilities'!$H$4-('Surv-rate CEA'!R348-'Surv-rate CEA'!R349)*'Unit cost and utilities'!$G$14</f>
        <v>29.698487060346519</v>
      </c>
      <c r="Z351" s="12">
        <f t="shared" si="151"/>
        <v>16.516735259443479</v>
      </c>
      <c r="AA351" s="12">
        <f>'Surv-rate CEA'!W349*'Unit cost and utilities'!$H$6+'Surv-rate CEA'!V349*'Unit cost and utilities'!$H$6+('Surv-rate CEA'!U348-'Surv-rate CEA'!U349)*'Unit cost and utilities'!$G$14</f>
        <v>20.398375711605187</v>
      </c>
      <c r="AB351" s="12">
        <f t="shared" si="152"/>
        <v>11.344502858567967</v>
      </c>
      <c r="AC351" s="12">
        <f>AA351-'Surv-rate CEA'!V349*'Unit cost and utilities'!$H$6-('Surv-rate CEA'!U348-'Surv-rate CEA'!U349)*'Unit cost and utilities'!$G$14</f>
        <v>0.23449948266414222</v>
      </c>
      <c r="AD351" s="12">
        <f t="shared" si="153"/>
        <v>0.13041626887490682</v>
      </c>
      <c r="AE351" s="12">
        <f>'Surv-rate CEA'!Z349*'Unit cost and utilities'!$H$12+'Surv-rate CEA'!Y349*'Unit cost and utilities'!$H$12+('Surv-rate CEA'!X348-'Surv-rate CEA'!X349)*'Unit cost and utilities'!$G$14</f>
        <v>18.883098161066187</v>
      </c>
      <c r="AF351" s="12">
        <f t="shared" si="154"/>
        <v>10.501785244839846</v>
      </c>
      <c r="AG351" s="12">
        <f>AE351-'Surv-rate CEA'!Y349*'Unit cost and utilities'!$H$12-('Surv-rate CEA'!X348-'Surv-rate CEA'!X349)*'Unit cost and utilities'!$G$14</f>
        <v>5.794304594271793E-2</v>
      </c>
      <c r="AH351" s="12">
        <f t="shared" si="155"/>
        <v>3.2224872196923153E-2</v>
      </c>
      <c r="AI351" s="12">
        <f>'Surv-rate CEA'!AC349*'Unit cost and utilities'!$H$5+'Surv-rate CEA'!AB349*'Unit cost and utilities'!$H$5+('Surv-rate CEA'!AA348-'Surv-rate CEA'!AA349)*'Unit cost and utilities'!$G$14</f>
        <v>31.446325643586277</v>
      </c>
      <c r="AJ351" s="12">
        <f t="shared" si="156"/>
        <v>17.488791078211339</v>
      </c>
      <c r="AK351" s="12">
        <f>AI351-'Surv-rate CEA'!AB349*'Unit cost and utilities'!$H$5-('Surv-rate CEA'!AA348-'Surv-rate CEA'!AA349)*'Unit cost and utilities'!$G$14</f>
        <v>9.8775437710807212E-2</v>
      </c>
      <c r="AL351" s="12">
        <f t="shared" si="157"/>
        <v>5.4933699197874795E-2</v>
      </c>
      <c r="AM351" s="12">
        <f>'Surv-rate CEA'!AF349*'Unit cost and utilities'!$H$9+'Surv-rate CEA'!AE349*'Unit cost and utilities'!$H$9+('Surv-rate CEA'!AD348-'Surv-rate CEA'!AD349)*'Unit cost and utilities'!G358</f>
        <v>36.274658266652487</v>
      </c>
      <c r="AN351" s="12">
        <f t="shared" si="158"/>
        <v>20.17405553352425</v>
      </c>
      <c r="AO351" s="12">
        <f>AM351-'Surv-rate CEA'!AE349*'Unit cost and utilities'!$H$9-('Surv-rate CEA'!AD348-'Surv-rate CEA'!AD349)*'Unit cost and utilities'!G358</f>
        <v>0.17105333859866079</v>
      </c>
      <c r="AP351" s="12">
        <f t="shared" si="159"/>
        <v>9.5130863169467464E-2</v>
      </c>
      <c r="AQ351" s="13">
        <f>'Surv-rate CEA'!AI349*'Unit cost and utilities'!$H$4+'Surv-rate CEA'!AH349*'Unit cost and utilities'!$H$4+('Surv-rate CEA'!AG348-'Surv-rate CEA'!AG349)*'Unit cost and utilities'!$G$14</f>
        <v>30.174142503172323</v>
      </c>
      <c r="AR351" s="12">
        <f t="shared" si="160"/>
        <v>16.781269779599452</v>
      </c>
      <c r="AS351" s="13">
        <f>AQ351-'Surv-rate CEA'!AH349*'Unit cost and utilities'!$H$4-('Surv-rate CEA'!AG348-'Surv-rate CEA'!AG349)*'Unit cost and utilities'!$G$14</f>
        <v>29.698487060346519</v>
      </c>
      <c r="AT351" s="12">
        <f t="shared" si="161"/>
        <v>16.516735259443479</v>
      </c>
      <c r="AU351" s="12">
        <f>'Surv-rate CEA'!AL349*'Unit cost and utilities'!$H$8+'Surv-rate CEA'!AK349*'Unit cost and utilities'!$H$8+('Surv-rate CEA'!AJ348-'Surv-rate CEA'!AJ349)*'Unit cost and utilities'!$G$14</f>
        <v>15.551390629789044</v>
      </c>
      <c r="AV351" s="12">
        <f t="shared" si="162"/>
        <v>8.6488648875104897</v>
      </c>
      <c r="AW351" s="12">
        <f>AU351-'Surv-rate CEA'!AK349*'Unit cost and utilities'!$H$8-('Surv-rate CEA'!AJ348-'Surv-rate CEA'!AJ349)*'Unit cost and utilities'!$G$14</f>
        <v>0.27257059180969101</v>
      </c>
      <c r="AX351" s="12">
        <f t="shared" si="163"/>
        <v>0.15158941582723071</v>
      </c>
      <c r="AY351" s="12">
        <f>'Surv-rate CEA'!AO349*'Unit cost and utilities'!$H$5+'Surv-rate CEA'!AN349*'Unit cost and utilities'!$H$5+('Surv-rate CEA'!AM348-'Surv-rate CEA'!AM349)*'Unit cost and utilities'!$G$14</f>
        <v>31.446325643586277</v>
      </c>
      <c r="AZ351" s="12">
        <f t="shared" si="164"/>
        <v>17.488791078211339</v>
      </c>
      <c r="BA351" s="12">
        <f>AY351-'Surv-rate CEA'!AN349*'Unit cost and utilities'!$H$5-('Surv-rate CEA'!AM348-'Surv-rate CEA'!AM349)*'Unit cost and utilities'!$G$14</f>
        <v>9.8775437710807212E-2</v>
      </c>
      <c r="BB351" s="12">
        <f t="shared" si="165"/>
        <v>5.4933699197874795E-2</v>
      </c>
    </row>
    <row r="352" spans="1:54">
      <c r="A352" s="12">
        <v>347</v>
      </c>
      <c r="B352" s="12">
        <f t="shared" si="166"/>
        <v>19.906849315068492</v>
      </c>
      <c r="C352" s="12">
        <f>'Surv-rate CEA'!D350*'Unit cost and utilities'!$H$7+'Surv-rate CEA'!E350*'Unit cost and utilities'!$H$7+'Unit cost and utilities'!$G$14*('Surv-rate CEA'!C349-'Surv-rate CEA'!C350)</f>
        <v>21.456500786343121</v>
      </c>
      <c r="D352" s="12">
        <f t="shared" si="140"/>
        <v>11.912699837249667</v>
      </c>
      <c r="E352" s="12">
        <f>C352-'Surv-rate CEA'!E350*'Unit cost and utilities'!$H$7-'Unit cost and utilities'!$G$14*('Surv-rate CEA'!C349-'Surv-rate CEA'!C350)</f>
        <v>2.0852088452446904E-2</v>
      </c>
      <c r="F352" s="12">
        <f t="shared" si="141"/>
        <v>1.1577128684090341E-2</v>
      </c>
      <c r="G352" s="12">
        <f>'Surv-rate CEA'!G350*'Unit cost and utilities'!$H$4+'Surv-rate CEA'!H350*'Unit cost and utilities'!$H$4+('Surv-rate CEA'!F349-'Surv-rate CEA'!F350)*'Unit cost and utilities'!$G$14</f>
        <v>29.974941643583826</v>
      </c>
      <c r="H352" s="12">
        <f t="shared" si="142"/>
        <v>16.642158290151826</v>
      </c>
      <c r="I352" s="12">
        <f>G352-'Surv-rate CEA'!H350*'Unit cost and utilities'!$H$4-('Surv-rate CEA'!F349-'Surv-rate CEA'!F350)*'Unit cost and utilities'!$G$14</f>
        <v>1.3744930556512269E-2</v>
      </c>
      <c r="J352" s="12">
        <f t="shared" si="143"/>
        <v>7.6312178595211722E-3</v>
      </c>
      <c r="K352" s="12">
        <f>'Surv-rate CEA'!K350*'Unit cost and utilities'!$H$10+'Surv-rate CEA'!J350*'Unit cost and utilities'!$H$10+('Surv-rate CEA'!I349-'Surv-rate CEA'!I350)*'Unit cost and utilities'!$G$14</f>
        <v>18.764180840865667</v>
      </c>
      <c r="L352" s="12">
        <f t="shared" si="144"/>
        <v>10.41791745424678</v>
      </c>
      <c r="M352" s="12">
        <f>K352-'Surv-rate CEA'!J350*'Unit cost and utilities'!$H$10-('Surv-rate CEA'!I349-'Surv-rate CEA'!I350)*'Unit cost and utilities'!$G$14</f>
        <v>5.707247735072285E-2</v>
      </c>
      <c r="N352" s="12">
        <f t="shared" si="145"/>
        <v>3.1686774018629071E-2</v>
      </c>
      <c r="O352" s="12">
        <f>'Surv-rate CEA'!N350*'Unit cost and utilities'!$H$3+'Surv-rate CEA'!M350*'Unit cost and utilities'!$H$3+('Surv-rate CEA'!L349-'Surv-rate CEA'!L350)*'Unit cost and utilities'!$G$14</f>
        <v>29.974941643583826</v>
      </c>
      <c r="P352" s="12">
        <f t="shared" si="146"/>
        <v>16.642158290151826</v>
      </c>
      <c r="Q352" s="12">
        <f>O352-'Surv-rate CEA'!M350*'Unit cost and utilities'!$H$3-('Surv-rate CEA'!L349-'Surv-rate CEA'!L350)*'Unit cost and utilities'!$G$14</f>
        <v>29.503547738486745</v>
      </c>
      <c r="R352" s="12">
        <f t="shared" si="147"/>
        <v>16.380439282357937</v>
      </c>
      <c r="S352" s="12">
        <f>'Surv-rate CEA'!Q350*'Unit cost and utilities'!$H$11+'Surv-rate CEA'!P350*'Unit cost and utilities'!$H$11+('Surv-rate CEA'!O349-'Surv-rate CEA'!O350)*'Unit cost and utilities'!$G$14</f>
        <v>18.764180840865667</v>
      </c>
      <c r="T352" s="12">
        <f t="shared" si="148"/>
        <v>10.41791745424678</v>
      </c>
      <c r="U352" s="12">
        <f>S352-'Surv-rate CEA'!P350*'Unit cost and utilities'!$H$11-('Surv-rate CEA'!O349-'Surv-rate CEA'!O350)*'Unit cost and utilities'!$G$14</f>
        <v>5.707247735072285E-2</v>
      </c>
      <c r="V352" s="12">
        <f t="shared" si="149"/>
        <v>3.1686774018629071E-2</v>
      </c>
      <c r="W352" s="12">
        <f>'Surv-rate CEA'!T350*'Unit cost and utilities'!$H$4+'Surv-rate CEA'!S350*'Unit cost and utilities'!$H$4+('Surv-rate CEA'!R349-'Surv-rate CEA'!R350)*'Unit cost and utilities'!$G$14</f>
        <v>29.974941643583826</v>
      </c>
      <c r="X352" s="12">
        <f t="shared" si="150"/>
        <v>16.642158290151826</v>
      </c>
      <c r="Y352" s="12">
        <f>W352-'Surv-rate CEA'!S350*'Unit cost and utilities'!$H$4-('Surv-rate CEA'!R349-'Surv-rate CEA'!R350)*'Unit cost and utilities'!$G$14</f>
        <v>29.503547738486745</v>
      </c>
      <c r="Z352" s="12">
        <f t="shared" si="151"/>
        <v>16.380439282357937</v>
      </c>
      <c r="AA352" s="12">
        <f>'Surv-rate CEA'!W350*'Unit cost and utilities'!$H$6+'Surv-rate CEA'!V350*'Unit cost and utilities'!$H$6+('Surv-rate CEA'!U349-'Surv-rate CEA'!U350)*'Unit cost and utilities'!$G$14</f>
        <v>20.271171204787645</v>
      </c>
      <c r="AB352" s="12">
        <f t="shared" si="152"/>
        <v>11.254602058218023</v>
      </c>
      <c r="AC352" s="12">
        <f>AA352-'Surv-rate CEA'!V350*'Unit cost and utilities'!$H$6-('Surv-rate CEA'!U349-'Surv-rate CEA'!U350)*'Unit cost and utilities'!$G$14</f>
        <v>0.23128170952412008</v>
      </c>
      <c r="AD352" s="12">
        <f t="shared" si="153"/>
        <v>0.12840815055735763</v>
      </c>
      <c r="AE352" s="12">
        <f>'Surv-rate CEA'!Z350*'Unit cost and utilities'!$H$12+'Surv-rate CEA'!Y350*'Unit cost and utilities'!$H$12+('Surv-rate CEA'!X349-'Surv-rate CEA'!X350)*'Unit cost and utilities'!$G$14</f>
        <v>18.764180840865667</v>
      </c>
      <c r="AF352" s="12">
        <f t="shared" si="154"/>
        <v>10.41791745424678</v>
      </c>
      <c r="AG352" s="12">
        <f>AE352-'Surv-rate CEA'!Y350*'Unit cost and utilities'!$H$12-('Surv-rate CEA'!X349-'Surv-rate CEA'!X350)*'Unit cost and utilities'!$G$14</f>
        <v>5.707247735072285E-2</v>
      </c>
      <c r="AH352" s="12">
        <f t="shared" si="155"/>
        <v>3.1686774018629071E-2</v>
      </c>
      <c r="AI352" s="12">
        <f>'Surv-rate CEA'!AC350*'Unit cost and utilities'!$H$5+'Surv-rate CEA'!AB350*'Unit cost and utilities'!$H$5+('Surv-rate CEA'!AA349-'Surv-rate CEA'!AA350)*'Unit cost and utilities'!$G$14</f>
        <v>31.240064852998781</v>
      </c>
      <c r="AJ352" s="12">
        <f t="shared" si="156"/>
        <v>17.344557679547645</v>
      </c>
      <c r="AK352" s="12">
        <f>AI352-'Surv-rate CEA'!AB350*'Unit cost and utilities'!$H$5-('Surv-rate CEA'!AA349-'Surv-rate CEA'!AA350)*'Unit cost and utilities'!$G$14</f>
        <v>9.7255791235972167E-2</v>
      </c>
      <c r="AL352" s="12">
        <f t="shared" si="157"/>
        <v>5.3996644651665614E-2</v>
      </c>
      <c r="AM352" s="12">
        <f>'Surv-rate CEA'!AF350*'Unit cost and utilities'!$H$9+'Surv-rate CEA'!AE350*'Unit cost and utilities'!$H$9+('Surv-rate CEA'!AD349-'Surv-rate CEA'!AD350)*'Unit cost and utilities'!G359</f>
        <v>36.069318676094241</v>
      </c>
      <c r="AN352" s="12">
        <f t="shared" si="158"/>
        <v>20.025770790915907</v>
      </c>
      <c r="AO352" s="12">
        <f>AM352-'Surv-rate CEA'!AE350*'Unit cost and utilities'!$H$9-('Surv-rate CEA'!AD349-'Surv-rate CEA'!AD350)*'Unit cost and utilities'!G359</f>
        <v>0.1686547471913471</v>
      </c>
      <c r="AP352" s="12">
        <f t="shared" si="159"/>
        <v>9.363751337760258E-2</v>
      </c>
      <c r="AQ352" s="13">
        <f>'Surv-rate CEA'!AI350*'Unit cost and utilities'!$H$4+'Surv-rate CEA'!AH350*'Unit cost and utilities'!$H$4+('Surv-rate CEA'!AG349-'Surv-rate CEA'!AG350)*'Unit cost and utilities'!$G$14</f>
        <v>29.974941643583826</v>
      </c>
      <c r="AR352" s="12">
        <f t="shared" si="160"/>
        <v>16.642158290151826</v>
      </c>
      <c r="AS352" s="13">
        <f>AQ352-'Surv-rate CEA'!AH350*'Unit cost and utilities'!$H$4-('Surv-rate CEA'!AG349-'Surv-rate CEA'!AG350)*'Unit cost and utilities'!$G$14</f>
        <v>29.503547738486745</v>
      </c>
      <c r="AT352" s="12">
        <f t="shared" si="161"/>
        <v>16.380439282357937</v>
      </c>
      <c r="AU352" s="12">
        <f>'Surv-rate CEA'!AL350*'Unit cost and utilities'!$H$8+'Surv-rate CEA'!AK350*'Unit cost and utilities'!$H$8+('Surv-rate CEA'!AJ349-'Surv-rate CEA'!AJ350)*'Unit cost and utilities'!$G$14</f>
        <v>15.45108537369574</v>
      </c>
      <c r="AV352" s="12">
        <f t="shared" si="162"/>
        <v>8.5784790376309275</v>
      </c>
      <c r="AW352" s="12">
        <f>AU352-'Surv-rate CEA'!AK350*'Unit cost and utilities'!$H$8-('Surv-rate CEA'!AJ349-'Surv-rate CEA'!AJ350)*'Unit cost and utilities'!$G$14</f>
        <v>0.26886988654757449</v>
      </c>
      <c r="AX352" s="12">
        <f t="shared" si="163"/>
        <v>0.14927719508463783</v>
      </c>
      <c r="AY352" s="12">
        <f>'Surv-rate CEA'!AO350*'Unit cost and utilities'!$H$5+'Surv-rate CEA'!AN350*'Unit cost and utilities'!$H$5+('Surv-rate CEA'!AM349-'Surv-rate CEA'!AM350)*'Unit cost and utilities'!$G$14</f>
        <v>31.240064852998781</v>
      </c>
      <c r="AZ352" s="12">
        <f t="shared" si="164"/>
        <v>17.344557679547645</v>
      </c>
      <c r="BA352" s="12">
        <f>AY352-'Surv-rate CEA'!AN350*'Unit cost and utilities'!$H$5-('Surv-rate CEA'!AM349-'Surv-rate CEA'!AM350)*'Unit cost and utilities'!$G$14</f>
        <v>9.7255791235972167E-2</v>
      </c>
      <c r="BB352" s="12">
        <f t="shared" si="165"/>
        <v>5.3996644651665614E-2</v>
      </c>
    </row>
    <row r="353" spans="1:54">
      <c r="A353" s="12">
        <v>348</v>
      </c>
      <c r="B353" s="12">
        <f t="shared" si="166"/>
        <v>19.964383561643835</v>
      </c>
      <c r="C353" s="12">
        <f>'Surv-rate CEA'!D351*'Unit cost and utilities'!$H$7+'Surv-rate CEA'!E351*'Unit cost and utilities'!$H$7+'Unit cost and utilities'!$G$14*('Surv-rate CEA'!C350-'Surv-rate CEA'!C351)</f>
        <v>21.323958441374959</v>
      </c>
      <c r="D353" s="12">
        <f t="shared" si="140"/>
        <v>11.818995017611103</v>
      </c>
      <c r="E353" s="12">
        <f>C353-'Surv-rate CEA'!E351*'Unit cost and utilities'!$H$7-'Unit cost and utilities'!$G$14*('Surv-rate CEA'!C350-'Surv-rate CEA'!C351)</f>
        <v>2.0520791759688906E-2</v>
      </c>
      <c r="F353" s="12">
        <f t="shared" si="141"/>
        <v>1.1373832688334558E-2</v>
      </c>
      <c r="G353" s="12">
        <f>'Surv-rate CEA'!G351*'Unit cost and utilities'!$H$4+'Surv-rate CEA'!H351*'Unit cost and utilities'!$H$4+('Surv-rate CEA'!F350-'Surv-rate CEA'!F351)*'Unit cost and utilities'!$G$14</f>
        <v>29.77748161520536</v>
      </c>
      <c r="H353" s="12">
        <f t="shared" si="142"/>
        <v>16.504435975838707</v>
      </c>
      <c r="I353" s="12">
        <f>G353-'Surv-rate CEA'!H351*'Unit cost and utilities'!$H$4-('Surv-rate CEA'!F350-'Surv-rate CEA'!F351)*'Unit cost and utilities'!$G$14</f>
        <v>1.35105408156726E-2</v>
      </c>
      <c r="J353" s="12">
        <f t="shared" si="143"/>
        <v>7.4883382944433158E-3</v>
      </c>
      <c r="K353" s="12">
        <f>'Surv-rate CEA'!K351*'Unit cost and utilities'!$H$10+'Surv-rate CEA'!J351*'Unit cost and utilities'!$H$10+('Surv-rate CEA'!I350-'Surv-rate CEA'!I351)*'Unit cost and utilities'!$G$14</f>
        <v>18.646264356823391</v>
      </c>
      <c r="L353" s="12">
        <f t="shared" si="144"/>
        <v>10.334859080514374</v>
      </c>
      <c r="M353" s="12">
        <f>K353-'Surv-rate CEA'!J351*'Unit cost and utilities'!$H$10-('Surv-rate CEA'!I350-'Surv-rate CEA'!I351)*'Unit cost and utilities'!$G$14</f>
        <v>5.6216665433020729E-2</v>
      </c>
      <c r="N353" s="12">
        <f t="shared" si="145"/>
        <v>3.1158590488077339E-2</v>
      </c>
      <c r="O353" s="12">
        <f>'Surv-rate CEA'!N351*'Unit cost and utilities'!$H$3+'Surv-rate CEA'!M351*'Unit cost and utilities'!$H$3+('Surv-rate CEA'!L350-'Surv-rate CEA'!L351)*'Unit cost and utilities'!$G$14</f>
        <v>29.77748161520536</v>
      </c>
      <c r="P353" s="12">
        <f t="shared" si="146"/>
        <v>16.504435975838707</v>
      </c>
      <c r="Q353" s="12">
        <f>O353-'Surv-rate CEA'!M351*'Unit cost and utilities'!$H$3-('Surv-rate CEA'!L350-'Surv-rate CEA'!L351)*'Unit cost and utilities'!$G$14</f>
        <v>29.310300618893052</v>
      </c>
      <c r="R353" s="12">
        <f t="shared" si="147"/>
        <v>16.245496722936011</v>
      </c>
      <c r="S353" s="12">
        <f>'Surv-rate CEA'!Q351*'Unit cost and utilities'!$H$11+'Surv-rate CEA'!P351*'Unit cost and utilities'!$H$11+('Surv-rate CEA'!O350-'Surv-rate CEA'!O351)*'Unit cost and utilities'!$G$14</f>
        <v>18.646264356823391</v>
      </c>
      <c r="T353" s="12">
        <f t="shared" si="148"/>
        <v>10.334859080514374</v>
      </c>
      <c r="U353" s="12">
        <f>S353-'Surv-rate CEA'!P351*'Unit cost and utilities'!$H$11-('Surv-rate CEA'!O350-'Surv-rate CEA'!O351)*'Unit cost and utilities'!$G$14</f>
        <v>5.6216665433020729E-2</v>
      </c>
      <c r="V353" s="12">
        <f t="shared" si="149"/>
        <v>3.1158590488077339E-2</v>
      </c>
      <c r="W353" s="12">
        <f>'Surv-rate CEA'!T351*'Unit cost and utilities'!$H$4+'Surv-rate CEA'!S351*'Unit cost and utilities'!$H$4+('Surv-rate CEA'!R350-'Surv-rate CEA'!R351)*'Unit cost and utilities'!$G$14</f>
        <v>29.77748161520536</v>
      </c>
      <c r="X353" s="12">
        <f t="shared" si="150"/>
        <v>16.504435975838707</v>
      </c>
      <c r="Y353" s="12">
        <f>W353-'Surv-rate CEA'!S351*'Unit cost and utilities'!$H$4-('Surv-rate CEA'!R350-'Surv-rate CEA'!R351)*'Unit cost and utilities'!$G$14</f>
        <v>29.310300618893052</v>
      </c>
      <c r="Z353" s="12">
        <f t="shared" si="151"/>
        <v>16.245496722936011</v>
      </c>
      <c r="AA353" s="12">
        <f>'Surv-rate CEA'!W351*'Unit cost and utilities'!$H$6+'Surv-rate CEA'!V351*'Unit cost and utilities'!$H$6+('Surv-rate CEA'!U350-'Surv-rate CEA'!U351)*'Unit cost and utilities'!$G$14</f>
        <v>20.145028577832363</v>
      </c>
      <c r="AB353" s="12">
        <f t="shared" si="152"/>
        <v>11.165562578149622</v>
      </c>
      <c r="AC353" s="12">
        <f>AA353-'Surv-rate CEA'!V351*'Unit cost and utilities'!$H$6-('Surv-rate CEA'!U350-'Surv-rate CEA'!U351)*'Unit cost and utilities'!$G$14</f>
        <v>0.22811413455201723</v>
      </c>
      <c r="AD353" s="12">
        <f t="shared" si="153"/>
        <v>0.12643430285841048</v>
      </c>
      <c r="AE353" s="12">
        <f>'Surv-rate CEA'!Z351*'Unit cost and utilities'!$H$12+'Surv-rate CEA'!Y351*'Unit cost and utilities'!$H$12+('Surv-rate CEA'!X350-'Surv-rate CEA'!X351)*'Unit cost and utilities'!$G$14</f>
        <v>18.646264356823391</v>
      </c>
      <c r="AF353" s="12">
        <f t="shared" si="154"/>
        <v>10.334859080514374</v>
      </c>
      <c r="AG353" s="12">
        <f>AE353-'Surv-rate CEA'!Y351*'Unit cost and utilities'!$H$12-('Surv-rate CEA'!X350-'Surv-rate CEA'!X351)*'Unit cost and utilities'!$G$14</f>
        <v>5.6216665433020729E-2</v>
      </c>
      <c r="AH353" s="12">
        <f t="shared" si="155"/>
        <v>3.1158590488077339E-2</v>
      </c>
      <c r="AI353" s="12">
        <f>'Surv-rate CEA'!AC351*'Unit cost and utilities'!$H$5+'Surv-rate CEA'!AB351*'Unit cost and utilities'!$H$5+('Surv-rate CEA'!AA350-'Surv-rate CEA'!AA351)*'Unit cost and utilities'!$G$14</f>
        <v>31.035596951376284</v>
      </c>
      <c r="AJ353" s="12">
        <f t="shared" si="156"/>
        <v>17.201757672964725</v>
      </c>
      <c r="AK353" s="12">
        <f>AI353-'Surv-rate CEA'!AB351*'Unit cost and utilities'!$H$5-('Surv-rate CEA'!AA350-'Surv-rate CEA'!AA351)*'Unit cost and utilities'!$G$14</f>
        <v>9.5762469145313167E-2</v>
      </c>
      <c r="AL353" s="12">
        <f t="shared" si="157"/>
        <v>5.3077206505267142E-2</v>
      </c>
      <c r="AM353" s="12">
        <f>'Surv-rate CEA'!AF351*'Unit cost and utilities'!$H$9+'Surv-rate CEA'!AE351*'Unit cost and utilities'!$H$9+('Surv-rate CEA'!AD350-'Surv-rate CEA'!AD351)*'Unit cost and utilities'!G360</f>
        <v>35.865556424507616</v>
      </c>
      <c r="AN353" s="12">
        <f t="shared" si="158"/>
        <v>19.878805984850384</v>
      </c>
      <c r="AO353" s="12">
        <f>AM353-'Surv-rate CEA'!AE351*'Unit cost and utilities'!$H$9-('Surv-rate CEA'!AD350-'Surv-rate CEA'!AD351)*'Unit cost and utilities'!G360</f>
        <v>0.16629432370560693</v>
      </c>
      <c r="AP353" s="12">
        <f t="shared" si="159"/>
        <v>9.2170118823719019E-2</v>
      </c>
      <c r="AQ353" s="13">
        <f>'Surv-rate CEA'!AI351*'Unit cost and utilities'!$H$4+'Surv-rate CEA'!AH351*'Unit cost and utilities'!$H$4+('Surv-rate CEA'!AG350-'Surv-rate CEA'!AG351)*'Unit cost and utilities'!$G$14</f>
        <v>29.77748161520536</v>
      </c>
      <c r="AR353" s="12">
        <f t="shared" si="160"/>
        <v>16.504435975838707</v>
      </c>
      <c r="AS353" s="13">
        <f>AQ353-'Surv-rate CEA'!AH351*'Unit cost and utilities'!$H$4-('Surv-rate CEA'!AG350-'Surv-rate CEA'!AG351)*'Unit cost and utilities'!$G$14</f>
        <v>29.310300618893052</v>
      </c>
      <c r="AT353" s="12">
        <f t="shared" si="161"/>
        <v>16.245496722936011</v>
      </c>
      <c r="AU353" s="12">
        <f>'Surv-rate CEA'!AL351*'Unit cost and utilities'!$H$8+'Surv-rate CEA'!AK351*'Unit cost and utilities'!$H$8+('Surv-rate CEA'!AJ350-'Surv-rate CEA'!AJ351)*'Unit cost and utilities'!$G$14</f>
        <v>15.351641253527683</v>
      </c>
      <c r="AV353" s="12">
        <f t="shared" si="162"/>
        <v>8.5087847074183998</v>
      </c>
      <c r="AW353" s="12">
        <f>AU353-'Surv-rate CEA'!AK351*'Unit cost and utilities'!$H$8-('Surv-rate CEA'!AJ350-'Surv-rate CEA'!AJ351)*'Unit cost and utilities'!$G$14</f>
        <v>0.26522635575131792</v>
      </c>
      <c r="AX353" s="12">
        <f t="shared" si="163"/>
        <v>0.14700408396415218</v>
      </c>
      <c r="AY353" s="12">
        <f>'Surv-rate CEA'!AO351*'Unit cost and utilities'!$H$5+'Surv-rate CEA'!AN351*'Unit cost and utilities'!$H$5+('Surv-rate CEA'!AM350-'Surv-rate CEA'!AM351)*'Unit cost and utilities'!$G$14</f>
        <v>31.035596951376284</v>
      </c>
      <c r="AZ353" s="12">
        <f t="shared" si="164"/>
        <v>17.201757672964725</v>
      </c>
      <c r="BA353" s="12">
        <f>AY353-'Surv-rate CEA'!AN351*'Unit cost and utilities'!$H$5-('Surv-rate CEA'!AM350-'Surv-rate CEA'!AM351)*'Unit cost and utilities'!$G$14</f>
        <v>9.5762469145313167E-2</v>
      </c>
      <c r="BB353" s="12">
        <f t="shared" si="165"/>
        <v>5.3077206505267142E-2</v>
      </c>
    </row>
    <row r="354" spans="1:54">
      <c r="A354" s="12">
        <v>349</v>
      </c>
      <c r="B354" s="12">
        <f t="shared" si="166"/>
        <v>20.021917808219179</v>
      </c>
      <c r="C354" s="12">
        <f>'Surv-rate CEA'!D352*'Unit cost and utilities'!$H$7+'Surv-rate CEA'!E352*'Unit cost and utilities'!$H$7+'Unit cost and utilities'!$G$14*('Surv-rate CEA'!C351-'Surv-rate CEA'!C352)</f>
        <v>21.19251332919568</v>
      </c>
      <c r="D354" s="12">
        <f t="shared" si="140"/>
        <v>11.726181366585649</v>
      </c>
      <c r="E354" s="12">
        <f>C354-'Surv-rate CEA'!E352*'Unit cost and utilities'!$H$7-'Unit cost and utilities'!$G$14*('Surv-rate CEA'!C351-'Surv-rate CEA'!C352)</f>
        <v>2.0195404474401046E-2</v>
      </c>
      <c r="F354" s="12">
        <f t="shared" si="141"/>
        <v>1.1174463923169318E-2</v>
      </c>
      <c r="G354" s="12">
        <f>'Surv-rate CEA'!G352*'Unit cost and utilities'!$H$4+'Surv-rate CEA'!H352*'Unit cost and utilities'!$H$4+('Surv-rate CEA'!F351-'Surv-rate CEA'!F352)*'Unit cost and utilities'!$G$14</f>
        <v>29.581743286955703</v>
      </c>
      <c r="H354" s="12">
        <f t="shared" si="142"/>
        <v>16.36808629228241</v>
      </c>
      <c r="I354" s="12">
        <f>G354-'Surv-rate CEA'!H352*'Unit cost and utilities'!$H$4-('Surv-rate CEA'!F351-'Surv-rate CEA'!F352)*'Unit cost and utilities'!$G$14</f>
        <v>1.3280612532740488E-2</v>
      </c>
      <c r="J354" s="12">
        <f t="shared" si="143"/>
        <v>7.3483908585643826E-3</v>
      </c>
      <c r="K354" s="12">
        <f>'Surv-rate CEA'!K352*'Unit cost and utilities'!$H$10+'Surv-rate CEA'!J352*'Unit cost and utilities'!$H$10+('Surv-rate CEA'!I351-'Surv-rate CEA'!I352)*'Unit cost and utilities'!$G$14</f>
        <v>18.529338044148709</v>
      </c>
      <c r="L354" s="12">
        <f t="shared" si="144"/>
        <v>10.252600771477704</v>
      </c>
      <c r="M354" s="12">
        <f>K354-'Surv-rate CEA'!J352*'Unit cost and utilities'!$H$10-('Surv-rate CEA'!I351-'Surv-rate CEA'!I352)*'Unit cost and utilities'!$G$14</f>
        <v>5.5375330663547384E-2</v>
      </c>
      <c r="N354" s="12">
        <f t="shared" si="145"/>
        <v>3.0640120900660192E-2</v>
      </c>
      <c r="O354" s="12">
        <f>'Surv-rate CEA'!N352*'Unit cost and utilities'!$H$3+'Surv-rate CEA'!M352*'Unit cost and utilities'!$H$3+('Surv-rate CEA'!L351-'Surv-rate CEA'!L352)*'Unit cost and utilities'!$G$14</f>
        <v>29.581743286955703</v>
      </c>
      <c r="P354" s="12">
        <f t="shared" si="146"/>
        <v>16.36808629228241</v>
      </c>
      <c r="Q354" s="12">
        <f>O354-'Surv-rate CEA'!M352*'Unit cost and utilities'!$H$3-('Surv-rate CEA'!L351-'Surv-rate CEA'!L352)*'Unit cost and utilities'!$G$14</f>
        <v>29.118727251833374</v>
      </c>
      <c r="R354" s="12">
        <f t="shared" si="147"/>
        <v>16.111891572989627</v>
      </c>
      <c r="S354" s="12">
        <f>'Surv-rate CEA'!Q352*'Unit cost and utilities'!$H$11+'Surv-rate CEA'!P352*'Unit cost and utilities'!$H$11+('Surv-rate CEA'!O351-'Surv-rate CEA'!O352)*'Unit cost and utilities'!$G$14</f>
        <v>18.529338044148709</v>
      </c>
      <c r="T354" s="12">
        <f t="shared" si="148"/>
        <v>10.252600771477704</v>
      </c>
      <c r="U354" s="12">
        <f>S354-'Surv-rate CEA'!P352*'Unit cost and utilities'!$H$11-('Surv-rate CEA'!O351-'Surv-rate CEA'!O352)*'Unit cost and utilities'!$G$14</f>
        <v>5.5375330663547384E-2</v>
      </c>
      <c r="V354" s="12">
        <f t="shared" si="149"/>
        <v>3.0640120900660192E-2</v>
      </c>
      <c r="W354" s="12">
        <f>'Surv-rate CEA'!T352*'Unit cost and utilities'!$H$4+'Surv-rate CEA'!S352*'Unit cost and utilities'!$H$4+('Surv-rate CEA'!R351-'Surv-rate CEA'!R352)*'Unit cost and utilities'!$G$14</f>
        <v>29.581743286955703</v>
      </c>
      <c r="X354" s="12">
        <f t="shared" si="150"/>
        <v>16.36808629228241</v>
      </c>
      <c r="Y354" s="12">
        <f>W354-'Surv-rate CEA'!S352*'Unit cost and utilities'!$H$4-('Surv-rate CEA'!R351-'Surv-rate CEA'!R352)*'Unit cost and utilities'!$G$14</f>
        <v>29.118727251833374</v>
      </c>
      <c r="Z354" s="12">
        <f t="shared" si="151"/>
        <v>16.111891572989627</v>
      </c>
      <c r="AA354" s="12">
        <f>'Surv-rate CEA'!W352*'Unit cost and utilities'!$H$6+'Surv-rate CEA'!V352*'Unit cost and utilities'!$H$6+('Surv-rate CEA'!U351-'Surv-rate CEA'!U352)*'Unit cost and utilities'!$G$14</f>
        <v>20.019936594105268</v>
      </c>
      <c r="AB354" s="12">
        <f t="shared" si="152"/>
        <v>11.077374533326912</v>
      </c>
      <c r="AC354" s="12">
        <f>AA354-'Surv-rate CEA'!V352*'Unit cost and utilities'!$H$6-('Surv-rate CEA'!U351-'Surv-rate CEA'!U352)*'Unit cost and utilities'!$G$14</f>
        <v>0.22499587675109223</v>
      </c>
      <c r="AD354" s="12">
        <f t="shared" si="153"/>
        <v>0.12449408036386933</v>
      </c>
      <c r="AE354" s="12">
        <f>'Surv-rate CEA'!Z352*'Unit cost and utilities'!$H$12+'Surv-rate CEA'!Y352*'Unit cost and utilities'!$H$12+('Surv-rate CEA'!X351-'Surv-rate CEA'!X352)*'Unit cost and utilities'!$G$14</f>
        <v>18.529338044148709</v>
      </c>
      <c r="AF354" s="12">
        <f t="shared" si="154"/>
        <v>10.252600771477704</v>
      </c>
      <c r="AG354" s="12">
        <f>AE354-'Surv-rate CEA'!Y352*'Unit cost and utilities'!$H$12-('Surv-rate CEA'!X351-'Surv-rate CEA'!X352)*'Unit cost and utilities'!$G$14</f>
        <v>5.5375330663547384E-2</v>
      </c>
      <c r="AH354" s="12">
        <f t="shared" si="155"/>
        <v>3.0640120900660192E-2</v>
      </c>
      <c r="AI354" s="12">
        <f>'Surv-rate CEA'!AC352*'Unit cost and utilities'!$H$5+'Surv-rate CEA'!AB352*'Unit cost and utilities'!$H$5+('Surv-rate CEA'!AA351-'Surv-rate CEA'!AA352)*'Unit cost and utilities'!$G$14</f>
        <v>30.832902325272062</v>
      </c>
      <c r="AJ354" s="12">
        <f t="shared" si="156"/>
        <v>17.060374062677663</v>
      </c>
      <c r="AK354" s="12">
        <f>AI354-'Surv-rate CEA'!AB352*'Unit cost and utilities'!$H$5-('Surv-rate CEA'!AA351-'Surv-rate CEA'!AA352)*'Unit cost and utilities'!$G$14</f>
        <v>9.4294962731062693E-2</v>
      </c>
      <c r="AL354" s="12">
        <f t="shared" si="157"/>
        <v>5.2175021327771937E-2</v>
      </c>
      <c r="AM354" s="12">
        <f>'Surv-rate CEA'!AF352*'Unit cost and utilities'!$H$9+'Surv-rate CEA'!AE352*'Unit cost and utilities'!$H$9+('Surv-rate CEA'!AD351-'Surv-rate CEA'!AD352)*'Unit cost and utilities'!G361</f>
        <v>35.663356001275289</v>
      </c>
      <c r="AN354" s="12">
        <f t="shared" si="158"/>
        <v>19.73314698997698</v>
      </c>
      <c r="AO354" s="12">
        <f>AM354-'Surv-rate CEA'!AE352*'Unit cost and utilities'!$H$9-('Surv-rate CEA'!AD351-'Surv-rate CEA'!AD352)*'Unit cost and utilities'!G361</f>
        <v>0.16397138596356342</v>
      </c>
      <c r="AP354" s="12">
        <f t="shared" si="159"/>
        <v>9.0728182206227054E-2</v>
      </c>
      <c r="AQ354" s="13">
        <f>'Surv-rate CEA'!AI352*'Unit cost and utilities'!$H$4+'Surv-rate CEA'!AH352*'Unit cost and utilities'!$H$4+('Surv-rate CEA'!AG351-'Surv-rate CEA'!AG352)*'Unit cost and utilities'!$G$14</f>
        <v>29.581743286955703</v>
      </c>
      <c r="AR354" s="12">
        <f t="shared" si="160"/>
        <v>16.36808629228241</v>
      </c>
      <c r="AS354" s="13">
        <f>AQ354-'Surv-rate CEA'!AH352*'Unit cost and utilities'!$H$4-('Surv-rate CEA'!AG351-'Surv-rate CEA'!AG352)*'Unit cost and utilities'!$G$14</f>
        <v>29.118727251833374</v>
      </c>
      <c r="AT354" s="12">
        <f t="shared" si="161"/>
        <v>16.111891572989627</v>
      </c>
      <c r="AU354" s="12">
        <f>'Surv-rate CEA'!AL352*'Unit cost and utilities'!$H$8+'Surv-rate CEA'!AK352*'Unit cost and utilities'!$H$8+('Surv-rate CEA'!AJ351-'Surv-rate CEA'!AJ352)*'Unit cost and utilities'!$G$14</f>
        <v>15.253048936070314</v>
      </c>
      <c r="AV354" s="12">
        <f t="shared" si="162"/>
        <v>8.4397737747963024</v>
      </c>
      <c r="AW354" s="12">
        <f>AU354-'Surv-rate CEA'!AK352*'Unit cost and utilities'!$H$8-('Surv-rate CEA'!AJ351-'Surv-rate CEA'!AJ352)*'Unit cost and utilities'!$G$14</f>
        <v>0.2616390048966788</v>
      </c>
      <c r="AX354" s="12">
        <f t="shared" si="163"/>
        <v>0.14476935209779043</v>
      </c>
      <c r="AY354" s="12">
        <f>'Surv-rate CEA'!AO352*'Unit cost and utilities'!$H$5+'Surv-rate CEA'!AN352*'Unit cost and utilities'!$H$5+('Surv-rate CEA'!AM351-'Surv-rate CEA'!AM352)*'Unit cost and utilities'!$G$14</f>
        <v>30.832902325272062</v>
      </c>
      <c r="AZ354" s="12">
        <f t="shared" si="164"/>
        <v>17.060374062677663</v>
      </c>
      <c r="BA354" s="12">
        <f>AY354-'Surv-rate CEA'!AN352*'Unit cost and utilities'!$H$5-('Surv-rate CEA'!AM351-'Surv-rate CEA'!AM352)*'Unit cost and utilities'!$G$14</f>
        <v>9.4294962731062693E-2</v>
      </c>
      <c r="BB354" s="12">
        <f t="shared" si="165"/>
        <v>5.2175021327771937E-2</v>
      </c>
    </row>
  </sheetData>
  <mergeCells count="49">
    <mergeCell ref="K1:R1"/>
    <mergeCell ref="C1:J1"/>
    <mergeCell ref="A3:A4"/>
    <mergeCell ref="B3:B4"/>
    <mergeCell ref="C3:D3"/>
    <mergeCell ref="E3:F3"/>
    <mergeCell ref="C2:F2"/>
    <mergeCell ref="G3:H3"/>
    <mergeCell ref="I3:J3"/>
    <mergeCell ref="A1:B2"/>
    <mergeCell ref="G2:J2"/>
    <mergeCell ref="K2:N2"/>
    <mergeCell ref="O2:R2"/>
    <mergeCell ref="K3:L3"/>
    <mergeCell ref="M3:N3"/>
    <mergeCell ref="O3:P3"/>
    <mergeCell ref="Q3:R3"/>
    <mergeCell ref="AC3:AD3"/>
    <mergeCell ref="AI3:AJ3"/>
    <mergeCell ref="AK3:AL3"/>
    <mergeCell ref="S2:V2"/>
    <mergeCell ref="W2:Z2"/>
    <mergeCell ref="S3:T3"/>
    <mergeCell ref="U3:V3"/>
    <mergeCell ref="W3:X3"/>
    <mergeCell ref="Y3:Z3"/>
    <mergeCell ref="AU1:BB1"/>
    <mergeCell ref="AU2:AX2"/>
    <mergeCell ref="AY2:BB2"/>
    <mergeCell ref="AU3:AV3"/>
    <mergeCell ref="AW3:AX3"/>
    <mergeCell ref="AY3:AZ3"/>
    <mergeCell ref="BA3:BB3"/>
    <mergeCell ref="A5:B5"/>
    <mergeCell ref="AE2:AH2"/>
    <mergeCell ref="AE3:AF3"/>
    <mergeCell ref="AG3:AH3"/>
    <mergeCell ref="AM1:AT1"/>
    <mergeCell ref="AM2:AP2"/>
    <mergeCell ref="AQ2:AT2"/>
    <mergeCell ref="AM3:AN3"/>
    <mergeCell ref="AO3:AP3"/>
    <mergeCell ref="AQ3:AR3"/>
    <mergeCell ref="AS3:AT3"/>
    <mergeCell ref="S1:Z1"/>
    <mergeCell ref="AA1:AL1"/>
    <mergeCell ref="AA2:AD2"/>
    <mergeCell ref="AI2:AL2"/>
    <mergeCell ref="AA3:AB3"/>
  </mergeCells>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70C0A-BE88-4408-A12B-D926E3E3E4A5}">
  <sheetPr codeName="Sheet8"/>
  <dimension ref="A1:CJ354"/>
  <sheetViews>
    <sheetView workbookViewId="0">
      <selection activeCell="AA2" sqref="AA2:AL3"/>
    </sheetView>
  </sheetViews>
  <sheetFormatPr defaultRowHeight="13.8"/>
  <cols>
    <col min="1" max="3" width="8.88671875" style="12"/>
    <col min="4" max="4" width="9.77734375" style="12" bestFit="1" customWidth="1"/>
    <col min="5" max="44" width="8.88671875" style="12"/>
    <col min="45" max="45" width="9.109375" style="12" bestFit="1" customWidth="1"/>
    <col min="46" max="54" width="8.88671875" style="12"/>
    <col min="55" max="88" width="8.88671875" style="85"/>
    <col min="89" max="16384" width="8.88671875" style="12"/>
  </cols>
  <sheetData>
    <row r="1" spans="1:88" ht="14.4" customHeight="1">
      <c r="A1" s="104" t="s">
        <v>163</v>
      </c>
      <c r="B1" s="104"/>
      <c r="C1" s="104" t="s">
        <v>166</v>
      </c>
      <c r="D1" s="104"/>
      <c r="E1" s="104"/>
      <c r="F1" s="104"/>
      <c r="G1" s="104"/>
      <c r="H1" s="104"/>
      <c r="I1" s="104"/>
      <c r="J1" s="104"/>
      <c r="K1" s="104" t="s">
        <v>170</v>
      </c>
      <c r="L1" s="104"/>
      <c r="M1" s="104"/>
      <c r="N1" s="104"/>
      <c r="O1" s="104"/>
      <c r="P1" s="104"/>
      <c r="Q1" s="104"/>
      <c r="R1" s="104"/>
      <c r="S1" s="104" t="s">
        <v>83</v>
      </c>
      <c r="T1" s="104"/>
      <c r="U1" s="104"/>
      <c r="V1" s="104"/>
      <c r="W1" s="104"/>
      <c r="X1" s="104"/>
      <c r="Y1" s="104"/>
      <c r="Z1" s="104"/>
      <c r="AA1" s="104" t="s">
        <v>171</v>
      </c>
      <c r="AB1" s="104"/>
      <c r="AC1" s="104"/>
      <c r="AD1" s="104"/>
      <c r="AE1" s="104"/>
      <c r="AF1" s="104"/>
      <c r="AG1" s="104"/>
      <c r="AH1" s="104"/>
      <c r="AI1" s="104"/>
      <c r="AJ1" s="104"/>
      <c r="AK1" s="104"/>
      <c r="AL1" s="104"/>
      <c r="AM1" s="104" t="s">
        <v>84</v>
      </c>
      <c r="AN1" s="104"/>
      <c r="AO1" s="104"/>
      <c r="AP1" s="104"/>
      <c r="AQ1" s="104"/>
      <c r="AR1" s="104"/>
      <c r="AS1" s="104"/>
      <c r="AT1" s="104"/>
      <c r="AU1" s="104" t="s">
        <v>178</v>
      </c>
      <c r="AV1" s="104"/>
      <c r="AW1" s="104"/>
      <c r="AX1" s="104"/>
      <c r="AY1" s="104"/>
      <c r="AZ1" s="104"/>
      <c r="BA1" s="104"/>
      <c r="BB1" s="104"/>
    </row>
    <row r="2" spans="1:88">
      <c r="A2" s="104"/>
      <c r="B2" s="104"/>
      <c r="C2" s="104" t="s">
        <v>167</v>
      </c>
      <c r="D2" s="104"/>
      <c r="E2" s="104"/>
      <c r="F2" s="104"/>
      <c r="G2" s="104" t="s">
        <v>168</v>
      </c>
      <c r="H2" s="104"/>
      <c r="I2" s="104"/>
      <c r="J2" s="104"/>
      <c r="K2" s="104" t="s">
        <v>167</v>
      </c>
      <c r="L2" s="104"/>
      <c r="M2" s="104"/>
      <c r="N2" s="104"/>
      <c r="O2" s="104" t="s">
        <v>168</v>
      </c>
      <c r="P2" s="104"/>
      <c r="Q2" s="104"/>
      <c r="R2" s="104"/>
      <c r="S2" s="104" t="s">
        <v>167</v>
      </c>
      <c r="T2" s="104"/>
      <c r="U2" s="104"/>
      <c r="V2" s="104"/>
      <c r="W2" s="104" t="s">
        <v>168</v>
      </c>
      <c r="X2" s="104"/>
      <c r="Y2" s="104"/>
      <c r="Z2" s="104"/>
      <c r="AA2" s="104" t="s">
        <v>173</v>
      </c>
      <c r="AB2" s="104"/>
      <c r="AC2" s="104"/>
      <c r="AD2" s="104"/>
      <c r="AE2" s="104" t="s">
        <v>175</v>
      </c>
      <c r="AF2" s="104"/>
      <c r="AG2" s="104"/>
      <c r="AH2" s="104"/>
      <c r="AI2" s="104" t="s">
        <v>177</v>
      </c>
      <c r="AJ2" s="104"/>
      <c r="AK2" s="104"/>
      <c r="AL2" s="104"/>
      <c r="AM2" s="104" t="s">
        <v>167</v>
      </c>
      <c r="AN2" s="104"/>
      <c r="AO2" s="104"/>
      <c r="AP2" s="104"/>
      <c r="AQ2" s="104" t="s">
        <v>168</v>
      </c>
      <c r="AR2" s="104"/>
      <c r="AS2" s="104"/>
      <c r="AT2" s="104"/>
      <c r="AU2" s="104" t="s">
        <v>167</v>
      </c>
      <c r="AV2" s="104"/>
      <c r="AW2" s="104"/>
      <c r="AX2" s="104"/>
      <c r="AY2" s="104" t="s">
        <v>168</v>
      </c>
      <c r="AZ2" s="104"/>
      <c r="BA2" s="104"/>
      <c r="BB2" s="104"/>
    </row>
    <row r="3" spans="1:88">
      <c r="A3" s="104" t="s">
        <v>165</v>
      </c>
      <c r="B3" s="104" t="s">
        <v>164</v>
      </c>
      <c r="C3" s="104" t="s">
        <v>169</v>
      </c>
      <c r="D3" s="104"/>
      <c r="E3" s="104" t="s">
        <v>60</v>
      </c>
      <c r="F3" s="104"/>
      <c r="G3" s="104" t="s">
        <v>169</v>
      </c>
      <c r="H3" s="104"/>
      <c r="I3" s="104" t="s">
        <v>60</v>
      </c>
      <c r="J3" s="104"/>
      <c r="K3" s="104" t="s">
        <v>169</v>
      </c>
      <c r="L3" s="104"/>
      <c r="M3" s="104" t="s">
        <v>60</v>
      </c>
      <c r="N3" s="104"/>
      <c r="O3" s="104" t="s">
        <v>169</v>
      </c>
      <c r="P3" s="104"/>
      <c r="Q3" s="104" t="s">
        <v>60</v>
      </c>
      <c r="R3" s="104"/>
      <c r="S3" s="104" t="s">
        <v>169</v>
      </c>
      <c r="T3" s="104"/>
      <c r="U3" s="104" t="s">
        <v>60</v>
      </c>
      <c r="V3" s="104"/>
      <c r="W3" s="104" t="s">
        <v>169</v>
      </c>
      <c r="X3" s="104"/>
      <c r="Y3" s="104" t="s">
        <v>60</v>
      </c>
      <c r="Z3" s="104"/>
      <c r="AA3" s="104" t="s">
        <v>169</v>
      </c>
      <c r="AB3" s="104"/>
      <c r="AC3" s="104" t="s">
        <v>60</v>
      </c>
      <c r="AD3" s="104"/>
      <c r="AE3" s="104" t="s">
        <v>169</v>
      </c>
      <c r="AF3" s="104"/>
      <c r="AG3" s="104" t="s">
        <v>60</v>
      </c>
      <c r="AH3" s="104"/>
      <c r="AI3" s="104" t="s">
        <v>169</v>
      </c>
      <c r="AJ3" s="104"/>
      <c r="AK3" s="104" t="s">
        <v>60</v>
      </c>
      <c r="AL3" s="104"/>
      <c r="AM3" s="104" t="s">
        <v>169</v>
      </c>
      <c r="AN3" s="104"/>
      <c r="AO3" s="104" t="s">
        <v>60</v>
      </c>
      <c r="AP3" s="104"/>
      <c r="AQ3" s="104" t="s">
        <v>169</v>
      </c>
      <c r="AR3" s="104"/>
      <c r="AS3" s="104" t="s">
        <v>60</v>
      </c>
      <c r="AT3" s="104"/>
      <c r="AU3" s="104" t="s">
        <v>169</v>
      </c>
      <c r="AV3" s="104"/>
      <c r="AW3" s="104" t="s">
        <v>60</v>
      </c>
      <c r="AX3" s="104"/>
      <c r="AY3" s="104" t="s">
        <v>169</v>
      </c>
      <c r="AZ3" s="104"/>
      <c r="BA3" s="104" t="s">
        <v>60</v>
      </c>
      <c r="BB3" s="104"/>
    </row>
    <row r="4" spans="1:88">
      <c r="A4" s="104"/>
      <c r="B4" s="104"/>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40" t="s">
        <v>82</v>
      </c>
      <c r="B5" s="140"/>
      <c r="C5" s="84">
        <f>SUM(C6:C354)/365*21</f>
        <v>1.7332342244360013</v>
      </c>
      <c r="D5" s="84">
        <f t="shared" ref="D5:BB5" si="0">SUM(D6:D354)/365*21</f>
        <v>1.5718893430091838</v>
      </c>
      <c r="E5" s="84">
        <f t="shared" si="0"/>
        <v>0.58696267666017277</v>
      </c>
      <c r="F5" s="84">
        <f t="shared" si="0"/>
        <v>0.57306242785711625</v>
      </c>
      <c r="G5" s="84">
        <f t="shared" si="0"/>
        <v>1.354720434583252</v>
      </c>
      <c r="H5" s="84">
        <f t="shared" si="0"/>
        <v>1.2470025854312925</v>
      </c>
      <c r="I5" s="84">
        <f t="shared" si="0"/>
        <v>0.46586809468181584</v>
      </c>
      <c r="J5" s="84">
        <f t="shared" si="0"/>
        <v>0.45716395420574424</v>
      </c>
      <c r="K5" s="84">
        <f t="shared" si="0"/>
        <v>1.6432330278618557</v>
      </c>
      <c r="L5" s="84">
        <f t="shared" si="0"/>
        <v>1.4956400578238063</v>
      </c>
      <c r="M5" s="84">
        <f t="shared" si="0"/>
        <v>0.70040691291472501</v>
      </c>
      <c r="N5" s="84">
        <f t="shared" si="0"/>
        <v>0.68036577950318911</v>
      </c>
      <c r="O5" s="84">
        <f t="shared" si="0"/>
        <v>1.3814556333899222</v>
      </c>
      <c r="P5" s="84">
        <f t="shared" si="0"/>
        <v>1.2683168921596826</v>
      </c>
      <c r="Q5" s="84">
        <f t="shared" si="0"/>
        <v>0.94041787350016204</v>
      </c>
      <c r="R5" s="84">
        <f t="shared" si="0"/>
        <v>0.8354928986346648</v>
      </c>
      <c r="S5" s="84">
        <f t="shared" si="0"/>
        <v>1.6432330278618557</v>
      </c>
      <c r="T5" s="84">
        <f t="shared" si="0"/>
        <v>1.4956400578238063</v>
      </c>
      <c r="U5" s="84">
        <f t="shared" si="0"/>
        <v>0.70040691291472501</v>
      </c>
      <c r="V5" s="84">
        <f t="shared" si="0"/>
        <v>0.68036577950318911</v>
      </c>
      <c r="W5" s="84">
        <f t="shared" si="0"/>
        <v>1.3814556333899222</v>
      </c>
      <c r="X5" s="84">
        <f t="shared" si="0"/>
        <v>1.2683168921596826</v>
      </c>
      <c r="Y5" s="84">
        <f t="shared" si="0"/>
        <v>0.94041787350016204</v>
      </c>
      <c r="Z5" s="84">
        <f t="shared" si="0"/>
        <v>0.8354928986346648</v>
      </c>
      <c r="AA5" s="84">
        <f t="shared" si="0"/>
        <v>1.7094657301234271</v>
      </c>
      <c r="AB5" s="84">
        <f t="shared" si="0"/>
        <v>1.5530972299255632</v>
      </c>
      <c r="AC5" s="84">
        <f t="shared" si="0"/>
        <v>0.92061153933592865</v>
      </c>
      <c r="AD5" s="84">
        <f t="shared" si="0"/>
        <v>0.88611654043475174</v>
      </c>
      <c r="AE5" s="84">
        <f t="shared" si="0"/>
        <v>1.6432330278618557</v>
      </c>
      <c r="AF5" s="84">
        <f t="shared" si="0"/>
        <v>1.4956400578238063</v>
      </c>
      <c r="AG5" s="84">
        <f t="shared" si="0"/>
        <v>0.70040691291472501</v>
      </c>
      <c r="AH5" s="84">
        <f t="shared" si="0"/>
        <v>0.68036577950318911</v>
      </c>
      <c r="AI5" s="84">
        <f t="shared" si="0"/>
        <v>1.3965390144900716</v>
      </c>
      <c r="AJ5" s="84">
        <f t="shared" si="0"/>
        <v>1.2840766870363767</v>
      </c>
      <c r="AK5" s="84">
        <f t="shared" si="0"/>
        <v>0.65217166995179399</v>
      </c>
      <c r="AL5" s="84">
        <f t="shared" si="0"/>
        <v>0.63488806123042851</v>
      </c>
      <c r="AM5" s="84">
        <f t="shared" si="0"/>
        <v>2.2088693558086336</v>
      </c>
      <c r="AN5" s="84">
        <f t="shared" si="0"/>
        <v>1.9718476145728274</v>
      </c>
      <c r="AO5" s="84">
        <f t="shared" si="0"/>
        <v>0.86556698922410391</v>
      </c>
      <c r="AP5" s="84">
        <f t="shared" si="0"/>
        <v>0.83516610299540828</v>
      </c>
      <c r="AQ5" s="84">
        <f t="shared" si="0"/>
        <v>1.3814556333899222</v>
      </c>
      <c r="AR5" s="84">
        <f t="shared" si="0"/>
        <v>1.2683168921596826</v>
      </c>
      <c r="AS5" s="84">
        <f t="shared" si="0"/>
        <v>0.94041787350016204</v>
      </c>
      <c r="AT5" s="84">
        <f t="shared" si="0"/>
        <v>0.8354928986346648</v>
      </c>
      <c r="AU5" s="84">
        <f t="shared" si="0"/>
        <v>1.5364312038613979</v>
      </c>
      <c r="AV5" s="84">
        <f t="shared" si="0"/>
        <v>1.4060664127295885</v>
      </c>
      <c r="AW5" s="84">
        <f t="shared" si="0"/>
        <v>0.94983661079631243</v>
      </c>
      <c r="AX5" s="84">
        <f t="shared" si="0"/>
        <v>0.91316913000766819</v>
      </c>
      <c r="AY5" s="84">
        <f t="shared" si="0"/>
        <v>1.3965390144900716</v>
      </c>
      <c r="AZ5" s="84">
        <f t="shared" si="0"/>
        <v>1.2840766870363767</v>
      </c>
      <c r="BA5" s="84">
        <f t="shared" si="0"/>
        <v>0.65217166995179399</v>
      </c>
      <c r="BB5" s="84">
        <f t="shared" si="0"/>
        <v>0.63488806123042851</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CEA'!D4*Parameter!$D$57+'Surv-rate CEA'!E4*Parameter!$D$58-'Unit cost and utilities'!D36</f>
        <v>0.703787895716946</v>
      </c>
      <c r="D6" s="12">
        <f t="shared" ref="D6:D69" si="1">C6/(1+DISC)^($B6)</f>
        <v>0.703787895716946</v>
      </c>
      <c r="E6" s="12">
        <f>C6-'Surv-rate CEA'!E4*Parameter!$D$58</f>
        <v>0.703787895716946</v>
      </c>
      <c r="F6" s="12">
        <f t="shared" ref="F6:F69" si="2">E6/(1+DISC)^($B6)</f>
        <v>0.703787895716946</v>
      </c>
      <c r="G6" s="12">
        <f>'Surv-rate CEA'!G4*Parameter!$D$57+'Surv-rate CEA'!H4*Parameter!$D$58-'Unit cost and utilities'!D33</f>
        <v>0.68392374406585077</v>
      </c>
      <c r="H6" s="12">
        <f t="shared" ref="H6:H69" si="3">G6/(1+DISC)^($B6)</f>
        <v>0.68392374406585077</v>
      </c>
      <c r="I6" s="12">
        <f>G6-'Surv-rate CEA'!H4*Parameter!$D$58</f>
        <v>0.68392374406585077</v>
      </c>
      <c r="J6" s="12">
        <f t="shared" ref="J6:J69" si="4">I6/(1+DISC)^($B6)</f>
        <v>0.68392374406585077</v>
      </c>
      <c r="K6" s="12">
        <f>'Surv-rate CEA'!K4*Parameter!$D$57+'Surv-rate CEA'!J4*Parameter!$D$58-'Unit cost and utilities'!D39</f>
        <v>0.65243468237189162</v>
      </c>
      <c r="L6" s="12">
        <f t="shared" ref="L6:L69" si="5">K6/(1+DISC)^($B6)</f>
        <v>0.65243468237189162</v>
      </c>
      <c r="M6" s="12">
        <f>K6-'Surv-rate CEA'!J4*Parameter!$D$58</f>
        <v>0.65243468237189162</v>
      </c>
      <c r="N6" s="12">
        <f t="shared" ref="N6:N69" si="6">M6/(1+DISC)^($B6)</f>
        <v>0.65243468237189162</v>
      </c>
      <c r="O6" s="12">
        <f>'Surv-rate CEA'!N4*Parameter!$D$57+'Surv-rate CEA'!M4*Parameter!$D$58-'Unit cost and utilities'!D33</f>
        <v>0.64392374406585084</v>
      </c>
      <c r="P6" s="12">
        <f t="shared" ref="P6:P69" si="7">O6/(1+DISC)^($B6)</f>
        <v>0.64392374406585084</v>
      </c>
      <c r="Q6" s="12">
        <f>O6-'Surv-rate CEA'!M4*Parameter!$D$58</f>
        <v>-2.6076255934149195E-2</v>
      </c>
      <c r="R6" s="12">
        <f t="shared" ref="R6:R69" si="8">Q6/(1+DISC)^($B6)</f>
        <v>-2.6076255934149195E-2</v>
      </c>
      <c r="S6" s="12">
        <f>'Surv-rate CEA'!Q4*Parameter!$D$57+'Surv-rate CEA'!P4*Parameter!$D$58-'Unit cost and utilities'!D39</f>
        <v>0.65243468237189162</v>
      </c>
      <c r="T6" s="12">
        <f t="shared" ref="T6:T69" si="9">S6/(1+DISC)^($B6)</f>
        <v>0.65243468237189162</v>
      </c>
      <c r="U6" s="12">
        <f>S6-'Surv-rate CEA'!P4*Parameter!$D$58</f>
        <v>0.65243468237189162</v>
      </c>
      <c r="V6" s="12">
        <f t="shared" ref="V6:V69" si="10">U6/(1+DISC)^($B6)</f>
        <v>0.65243468237189162</v>
      </c>
      <c r="W6" s="12">
        <f>'Surv-rate CEA'!T4*UPFS+'Surv-rate CEA'!S4*UPD-'Unit cost and utilities'!D33</f>
        <v>0.64392374406585084</v>
      </c>
      <c r="X6" s="12">
        <f t="shared" ref="X6:X69" si="11">W6/(1+DISC)^($B6)</f>
        <v>0.64392374406585084</v>
      </c>
      <c r="Y6" s="12">
        <f>W6-'Surv-rate CEA'!S4*UPD</f>
        <v>-2.6076255934149195E-2</v>
      </c>
      <c r="Z6" s="12">
        <f t="shared" ref="Z6:Z69" si="12">Y6/(1+DISC)^($B6)</f>
        <v>-2.6076255934149195E-2</v>
      </c>
      <c r="AA6" s="12">
        <f>'Surv-rate CEA'!W4*UPFS+'Surv-rate CEA'!V4*UPD-'Unit cost and utilities'!D35</f>
        <v>0.65243468237189162</v>
      </c>
      <c r="AB6" s="12">
        <f t="shared" ref="AB6:AB69" si="13">AA6/(1+DISC)^($B6)</f>
        <v>0.65243468237189162</v>
      </c>
      <c r="AC6" s="12">
        <f>AA6-'Surv-rate CEA'!V4*UPD</f>
        <v>0.65243468237189162</v>
      </c>
      <c r="AD6" s="12">
        <f t="shared" ref="AD6:AD69" si="14">AC6/(1+DISC)^($B6)</f>
        <v>0.65243468237189162</v>
      </c>
      <c r="AE6" s="12">
        <f>'Surv-rate CEA'!Z4*UPFS+'Surv-rate CEA'!Y4*UPD-'Unit cost and utilities'!D39</f>
        <v>0.65243468237189162</v>
      </c>
      <c r="AF6" s="12">
        <f t="shared" ref="AF6:AF69" si="15">AE6/(1+DISC)^($B6)</f>
        <v>0.65243468237189162</v>
      </c>
      <c r="AG6" s="12">
        <f>AE6</f>
        <v>0.65243468237189162</v>
      </c>
      <c r="AH6" s="12">
        <f t="shared" ref="AH6:AH69" si="16">AG6/(1+DISC)^($B6)</f>
        <v>0.65243468237189162</v>
      </c>
      <c r="AI6" s="12">
        <f>'Surv-rate CEA'!AC4*UPFS+'Surv-rate CEA'!AB4*UPD-'Unit cost and utilities'!D34</f>
        <v>0.67960838181818184</v>
      </c>
      <c r="AJ6" s="12">
        <f t="shared" ref="AJ6:AJ69" si="17">AI6/(1+DISC)^($B6)</f>
        <v>0.67960838181818184</v>
      </c>
      <c r="AK6" s="12">
        <f>AI6-'Surv-rate CEA'!AB4*UPD</f>
        <v>0.67960838181818184</v>
      </c>
      <c r="AL6" s="12">
        <f t="shared" ref="AL6:AL69" si="18">AK6/(1+DISC)^($B6)</f>
        <v>0.67960838181818184</v>
      </c>
      <c r="AM6" s="12">
        <f>'Surv-rate CEA'!AF4*UPFS+'Surv-rate CEA'!AE4*UPD-'Unit cost and utilities'!D38</f>
        <v>0.68810533333333335</v>
      </c>
      <c r="AN6" s="12">
        <f t="shared" ref="AN6:AN69" si="19">AM6/(1+DISC)^($B6)</f>
        <v>0.68810533333333335</v>
      </c>
      <c r="AO6" s="12">
        <f>AM6-'Surv-rate CEA'!AE4*UPD</f>
        <v>0.68810533333333335</v>
      </c>
      <c r="AP6" s="12">
        <f t="shared" ref="AP6:AP69" si="20">AO6/(1+DISC)^($B6)</f>
        <v>0.68810533333333335</v>
      </c>
      <c r="AQ6" s="13">
        <f>'Surv-rate CEA'!AI4*UPFS+'Surv-rate CEA'!AH4*UPD-'Unit cost and utilities'!D33</f>
        <v>0.64392374406585084</v>
      </c>
      <c r="AR6" s="12">
        <f t="shared" ref="AR6:AR69" si="21">AQ6/(1+DISC)^($B6)</f>
        <v>0.64392374406585084</v>
      </c>
      <c r="AS6" s="42">
        <f>AQ6-'Surv-rate CEA'!AH4*UPD</f>
        <v>-2.6076255934149195E-2</v>
      </c>
      <c r="AT6" s="12">
        <f t="shared" ref="AT6:AT69" si="22">AS6/(1+DISC)^($B6)</f>
        <v>-2.6076255934149195E-2</v>
      </c>
      <c r="AU6" s="12">
        <f>'Surv-rate CEA'!AL4*UPFS+'Surv-rate CEA'!AK4*UPD-'Unit cost and utilities'!D37</f>
        <v>0.6557393699633699</v>
      </c>
      <c r="AV6" s="12">
        <f t="shared" ref="AV6:AV69" si="23">AU6/(1+DISC)^($B6)</f>
        <v>0.6557393699633699</v>
      </c>
      <c r="AW6" s="12">
        <f>AU6-'Surv-rate CEA'!AK4*UPD</f>
        <v>0.6557393699633699</v>
      </c>
      <c r="AX6" s="12">
        <f t="shared" ref="AX6:AX69" si="24">AW6/(1+DISC)^($B6)</f>
        <v>0.6557393699633699</v>
      </c>
      <c r="AY6" s="12">
        <f>'Surv-rate CEA'!AO4*UPFS+'Surv-rate CEA'!AN4*UPD-'Unit cost and utilities'!D34</f>
        <v>0.67960838181818184</v>
      </c>
      <c r="AZ6" s="12">
        <f t="shared" ref="AZ6:AZ69" si="25">AY6/(1+DISC)^($B6)</f>
        <v>0.67960838181818184</v>
      </c>
      <c r="BA6" s="12">
        <f>AY6-'Surv-rate CEA'!AN4*UPD</f>
        <v>0.67960838181818184</v>
      </c>
      <c r="BB6" s="12">
        <f t="shared" ref="BB6:BB69" si="26">BA6/(1+DISC)^($B6)</f>
        <v>0.67960838181818184</v>
      </c>
    </row>
    <row r="7" spans="1:88">
      <c r="A7" s="12">
        <v>2</v>
      </c>
      <c r="B7" s="12">
        <f t="shared" ref="B7:B70" si="27">A6*21/365</f>
        <v>5.7534246575342465E-2</v>
      </c>
      <c r="C7" s="12">
        <f>'Surv-rate CEA'!D5*Parameter!$D$57+'Surv-rate CEA'!E5*Parameter!$D$58</f>
        <v>0.70652532991778438</v>
      </c>
      <c r="D7" s="12">
        <f t="shared" si="1"/>
        <v>0.70532480338988635</v>
      </c>
      <c r="E7" s="12">
        <f>C7-'Surv-rate CEA'!E5*Parameter!$D$58</f>
        <v>0.70360958880699243</v>
      </c>
      <c r="F7" s="12">
        <f t="shared" si="2"/>
        <v>0.70241401670097259</v>
      </c>
      <c r="G7" s="12">
        <f>'Surv-rate CEA'!G5*Parameter!$D$57+'Surv-rate CEA'!H5*Parameter!$D$58</f>
        <v>0.70339047455031556</v>
      </c>
      <c r="H7" s="12">
        <f t="shared" si="3"/>
        <v>0.7021952747628335</v>
      </c>
      <c r="I7" s="12">
        <f>G7-'Surv-rate CEA'!H5*Parameter!$D$58</f>
        <v>0.69801824242811561</v>
      </c>
      <c r="J7" s="12">
        <f t="shared" si="4"/>
        <v>0.6968321711274742</v>
      </c>
      <c r="K7" s="12">
        <f>'Surv-rate CEA'!K5*Parameter!$D$57+'Surv-rate CEA'!J5*Parameter!$D$58</f>
        <v>0.70622860110256924</v>
      </c>
      <c r="L7" s="12">
        <f t="shared" si="5"/>
        <v>0.70502857877572278</v>
      </c>
      <c r="M7" s="12">
        <f>K7-'Surv-rate CEA'!J5*Parameter!$D$58</f>
        <v>0.70622860110256924</v>
      </c>
      <c r="N7" s="12">
        <f t="shared" si="6"/>
        <v>0.70502857877572278</v>
      </c>
      <c r="O7" s="12">
        <f>'Surv-rate CEA'!N5*Parameter!$D$57+'Surv-rate CEA'!M5*Parameter!$D$58</f>
        <v>0.66438623342186698</v>
      </c>
      <c r="P7" s="12">
        <f t="shared" si="7"/>
        <v>0.66325730956844198</v>
      </c>
      <c r="Q7" s="12">
        <f>O7-'Surv-rate CEA'!M5*Parameter!$D$58</f>
        <v>5.6929623981522015E-3</v>
      </c>
      <c r="R7" s="12">
        <f t="shared" si="8"/>
        <v>5.6832889270225775E-3</v>
      </c>
      <c r="S7" s="12">
        <f>'Surv-rate CEA'!Q5*Parameter!$D$57+'Surv-rate CEA'!P5*Parameter!$D$58</f>
        <v>0.70622860110256924</v>
      </c>
      <c r="T7" s="12">
        <f t="shared" si="9"/>
        <v>0.70502857877572278</v>
      </c>
      <c r="U7" s="12">
        <f>S7-'Surv-rate CEA'!P5*Parameter!$D$58</f>
        <v>0.70622860110256924</v>
      </c>
      <c r="V7" s="12">
        <f t="shared" si="10"/>
        <v>0.70502857877572278</v>
      </c>
      <c r="W7" s="12">
        <f>'Surv-rate CEA'!T5*UPFS+'Surv-rate CEA'!S5*UPD</f>
        <v>0.66438623342186698</v>
      </c>
      <c r="X7" s="12">
        <f t="shared" si="11"/>
        <v>0.66325730956844198</v>
      </c>
      <c r="Y7" s="12">
        <f>W7-'Surv-rate CEA'!S5*UPD</f>
        <v>5.6929623981522015E-3</v>
      </c>
      <c r="Z7" s="12">
        <f t="shared" si="12"/>
        <v>5.6832889270225775E-3</v>
      </c>
      <c r="AA7" s="12">
        <f>'Surv-rate CEA'!W5*UPFS+'Surv-rate CEA'!V5*UPD</f>
        <v>0.7083780038558527</v>
      </c>
      <c r="AB7" s="12">
        <f t="shared" si="13"/>
        <v>0.7071743292678413</v>
      </c>
      <c r="AC7" s="12">
        <f>AA7-'Surv-rate CEA'!V5*UPD</f>
        <v>0.7083780038558527</v>
      </c>
      <c r="AD7" s="12">
        <f t="shared" si="14"/>
        <v>0.7071743292678413</v>
      </c>
      <c r="AE7" s="12">
        <f>'Surv-rate CEA'!Z5*UPFS+'Surv-rate CEA'!Y5*UPD</f>
        <v>0.70622860110256924</v>
      </c>
      <c r="AF7" s="12">
        <f t="shared" si="15"/>
        <v>0.70502857877572278</v>
      </c>
      <c r="AG7" s="12">
        <f>AE7-'Surv-rate CEA'!Y5*UPD</f>
        <v>0.70622860110256924</v>
      </c>
      <c r="AH7" s="12">
        <f t="shared" si="16"/>
        <v>0.70502857877572278</v>
      </c>
      <c r="AI7" s="12">
        <f>'Surv-rate CEA'!AC5*UPFS+'Surv-rate CEA'!AB5*UPD</f>
        <v>0.70531351323361835</v>
      </c>
      <c r="AJ7" s="12">
        <f t="shared" si="17"/>
        <v>0.7041150458223786</v>
      </c>
      <c r="AK7" s="12">
        <f>AI7-'Surv-rate CEA'!AB5*UPD</f>
        <v>0.70531351323361835</v>
      </c>
      <c r="AL7" s="12">
        <f t="shared" si="18"/>
        <v>0.7041150458223786</v>
      </c>
      <c r="AM7" s="12">
        <f>'Surv-rate CEA'!AF5*UPFS+'Surv-rate CEA'!AE5*UPD</f>
        <v>0.7083399677061808</v>
      </c>
      <c r="AN7" s="12">
        <f t="shared" si="19"/>
        <v>0.70713635774912431</v>
      </c>
      <c r="AO7" s="12">
        <f>AM7-'Surv-rate CEA'!AE5*UPD</f>
        <v>0.70801276871339602</v>
      </c>
      <c r="AP7" s="12">
        <f t="shared" si="20"/>
        <v>0.70680971473226017</v>
      </c>
      <c r="AQ7" s="42">
        <f>'Surv-rate CEA'!AI5*UPFS+'Surv-rate CEA'!AH5*UPD</f>
        <v>0.66438623342186698</v>
      </c>
      <c r="AR7" s="12">
        <f t="shared" si="21"/>
        <v>0.66325730956844198</v>
      </c>
      <c r="AS7" s="42">
        <f>AQ7-'Surv-rate CEA'!AH5*UPD</f>
        <v>5.6929623981522015E-3</v>
      </c>
      <c r="AT7" s="12">
        <f t="shared" si="22"/>
        <v>5.6832889270225775E-3</v>
      </c>
      <c r="AU7" s="12">
        <f>'Surv-rate CEA'!AL5*UPFS+'Surv-rate CEA'!AK5*UPD</f>
        <v>0.70853191769236523</v>
      </c>
      <c r="AV7" s="12">
        <f t="shared" si="23"/>
        <v>0.70732798157424881</v>
      </c>
      <c r="AW7" s="12">
        <f>AU7-'Surv-rate CEA'!AK5*UPD</f>
        <v>0.70853191769236523</v>
      </c>
      <c r="AX7" s="12">
        <f t="shared" si="24"/>
        <v>0.70732798157424881</v>
      </c>
      <c r="AY7" s="12">
        <f>'Surv-rate CEA'!AO5*UPFS+'Surv-rate CEA'!AN5*UPD</f>
        <v>0.70531351323361835</v>
      </c>
      <c r="AZ7" s="12">
        <f t="shared" si="25"/>
        <v>0.7041150458223786</v>
      </c>
      <c r="BA7" s="12">
        <f>AY7-'Surv-rate CEA'!AN5*UPD</f>
        <v>0.70531351323361835</v>
      </c>
      <c r="BB7" s="12">
        <f t="shared" si="26"/>
        <v>0.7041150458223786</v>
      </c>
    </row>
    <row r="8" spans="1:88">
      <c r="A8" s="12">
        <v>3</v>
      </c>
      <c r="B8" s="12">
        <f t="shared" si="27"/>
        <v>0.11506849315068493</v>
      </c>
      <c r="C8" s="12">
        <f>'Surv-rate CEA'!D6*Parameter!$D$57+'Surv-rate CEA'!E6*Parameter!$D$58</f>
        <v>0.69329777543803706</v>
      </c>
      <c r="D8" s="12">
        <f t="shared" si="1"/>
        <v>0.69094367659509948</v>
      </c>
      <c r="E8" s="12">
        <f>C8-'Surv-rate CEA'!E6*Parameter!$D$58</f>
        <v>0.67509088314171539</v>
      </c>
      <c r="F8" s="12">
        <f t="shared" si="2"/>
        <v>0.67279860596560948</v>
      </c>
      <c r="G8" s="12">
        <f>'Surv-rate CEA'!G6*Parameter!$D$57+'Surv-rate CEA'!H6*Parameter!$D$58</f>
        <v>0.68197178691790339</v>
      </c>
      <c r="H8" s="12">
        <f t="shared" si="3"/>
        <v>0.67965614557103027</v>
      </c>
      <c r="I8" s="12">
        <f>G8-'Surv-rate CEA'!H6*Parameter!$D$58</f>
        <v>0.65315511080019606</v>
      </c>
      <c r="J8" s="12">
        <f t="shared" si="4"/>
        <v>0.65093731673671151</v>
      </c>
      <c r="K8" s="12">
        <f>'Surv-rate CEA'!K6*Parameter!$D$57+'Surv-rate CEA'!J6*Parameter!$D$58</f>
        <v>0.69199637918354506</v>
      </c>
      <c r="L8" s="12">
        <f t="shared" si="5"/>
        <v>0.6896466992433149</v>
      </c>
      <c r="M8" s="12">
        <f>K8-'Surv-rate CEA'!J6*Parameter!$D$58</f>
        <v>0.68699948422794721</v>
      </c>
      <c r="N8" s="12">
        <f t="shared" si="6"/>
        <v>0.68466677128955955</v>
      </c>
      <c r="O8" s="12">
        <f>'Surv-rate CEA'!N6*Parameter!$D$57+'Surv-rate CEA'!M6*Parameter!$D$58</f>
        <v>0.64689471446109792</v>
      </c>
      <c r="P8" s="12">
        <f t="shared" si="7"/>
        <v>0.64469817762978743</v>
      </c>
      <c r="Q8" s="12">
        <f>O8-'Surv-rate CEA'!M6*Parameter!$D$58</f>
        <v>3.0537074691898813E-2</v>
      </c>
      <c r="R8" s="12">
        <f t="shared" si="8"/>
        <v>3.0433385779651149E-2</v>
      </c>
      <c r="S8" s="12">
        <f>'Surv-rate CEA'!Q6*Parameter!$D$57+'Surv-rate CEA'!P6*Parameter!$D$58</f>
        <v>0.69199637918354506</v>
      </c>
      <c r="T8" s="12">
        <f t="shared" si="9"/>
        <v>0.6896466992433149</v>
      </c>
      <c r="U8" s="12">
        <f>S8-'Surv-rate CEA'!P6*Parameter!$D$58</f>
        <v>0.68699948422794721</v>
      </c>
      <c r="V8" s="12">
        <f t="shared" si="10"/>
        <v>0.68466677128955955</v>
      </c>
      <c r="W8" s="12">
        <f>'Surv-rate CEA'!T6*UPFS+'Surv-rate CEA'!S6*UPD</f>
        <v>0.64689471446109792</v>
      </c>
      <c r="X8" s="12">
        <f t="shared" si="11"/>
        <v>0.64469817762978743</v>
      </c>
      <c r="Y8" s="12">
        <f>W8-'Surv-rate CEA'!S6*UPD</f>
        <v>3.0537074691898813E-2</v>
      </c>
      <c r="Z8" s="12">
        <f t="shared" si="12"/>
        <v>3.0433385779651149E-2</v>
      </c>
      <c r="AA8" s="12">
        <f>'Surv-rate CEA'!W6*UPFS+'Surv-rate CEA'!V6*UPD</f>
        <v>0.69835348009828146</v>
      </c>
      <c r="AB8" s="12">
        <f t="shared" si="13"/>
        <v>0.69598221456461939</v>
      </c>
      <c r="AC8" s="12">
        <f>AA8-'Surv-rate CEA'!V6*UPD</f>
        <v>0.69835348009828146</v>
      </c>
      <c r="AD8" s="12">
        <f t="shared" si="14"/>
        <v>0.69598221456461939</v>
      </c>
      <c r="AE8" s="12">
        <f>'Surv-rate CEA'!Z6*UPFS+'Surv-rate CEA'!Y6*UPD</f>
        <v>0.69199637918354506</v>
      </c>
      <c r="AF8" s="12">
        <f t="shared" si="15"/>
        <v>0.6896466992433149</v>
      </c>
      <c r="AG8" s="12">
        <f>AE8-'Surv-rate CEA'!Y6*UPD</f>
        <v>0.68699948422794721</v>
      </c>
      <c r="AH8" s="12">
        <f t="shared" si="16"/>
        <v>0.68466677128955955</v>
      </c>
      <c r="AI8" s="12">
        <f>'Surv-rate CEA'!AC6*UPFS+'Surv-rate CEA'!AB6*UPD</f>
        <v>0.68477632306401304</v>
      </c>
      <c r="AJ8" s="12">
        <f t="shared" si="17"/>
        <v>0.68245115888938768</v>
      </c>
      <c r="AK8" s="12">
        <f>AI8-'Surv-rate CEA'!AB6*UPD</f>
        <v>0.68266371871116782</v>
      </c>
      <c r="AL8" s="12">
        <f t="shared" si="18"/>
        <v>0.68034572790365655</v>
      </c>
      <c r="AM8" s="12">
        <f>'Surv-rate CEA'!AF6*UPFS+'Surv-rate CEA'!AE6*UPD</f>
        <v>0.70091755389889121</v>
      </c>
      <c r="AN8" s="12">
        <f t="shared" si="19"/>
        <v>0.69853758202953753</v>
      </c>
      <c r="AO8" s="12">
        <f>AM8-'Surv-rate CEA'!AE6*UPD</f>
        <v>0.69626280462466839</v>
      </c>
      <c r="AP8" s="12">
        <f t="shared" si="20"/>
        <v>0.69389863799841345</v>
      </c>
      <c r="AQ8" s="42">
        <f>'Surv-rate CEA'!AI6*UPFS+'Surv-rate CEA'!AH6*UPD</f>
        <v>0.64689471446109792</v>
      </c>
      <c r="AR8" s="12">
        <f t="shared" si="21"/>
        <v>0.64469817762978743</v>
      </c>
      <c r="AS8" s="42">
        <f>AQ8-'Surv-rate CEA'!AH6*UPD</f>
        <v>3.0537074691898813E-2</v>
      </c>
      <c r="AT8" s="12">
        <f t="shared" si="22"/>
        <v>3.0433385779651149E-2</v>
      </c>
      <c r="AU8" s="12">
        <f>'Surv-rate CEA'!AL6*UPFS+'Surv-rate CEA'!AK6*UPD</f>
        <v>0.69926324777430726</v>
      </c>
      <c r="AV8" s="12">
        <f t="shared" si="23"/>
        <v>0.69688889311630453</v>
      </c>
      <c r="AW8" s="12">
        <f>AU8-'Surv-rate CEA'!AK6*UPD</f>
        <v>0.69926324777430726</v>
      </c>
      <c r="AX8" s="12">
        <f t="shared" si="24"/>
        <v>0.69688889311630453</v>
      </c>
      <c r="AY8" s="12">
        <f>'Surv-rate CEA'!AO6*UPFS+'Surv-rate CEA'!AN6*UPD</f>
        <v>0.68477632306401304</v>
      </c>
      <c r="AZ8" s="12">
        <f t="shared" si="25"/>
        <v>0.68245115888938768</v>
      </c>
      <c r="BA8" s="12">
        <f>AY8-'Surv-rate CEA'!AN6*UPD</f>
        <v>0.68266371871116782</v>
      </c>
      <c r="BB8" s="12">
        <f t="shared" si="26"/>
        <v>0.68034572790365655</v>
      </c>
    </row>
    <row r="9" spans="1:88">
      <c r="A9" s="12">
        <v>4</v>
      </c>
      <c r="B9" s="12">
        <f t="shared" si="27"/>
        <v>0.17260273972602741</v>
      </c>
      <c r="C9" s="12">
        <f>'Surv-rate CEA'!D7*Parameter!$D$57+'Surv-rate CEA'!E7*Parameter!$D$58</f>
        <v>0.67397146597530322</v>
      </c>
      <c r="D9" s="12">
        <f t="shared" si="1"/>
        <v>0.6705416673019825</v>
      </c>
      <c r="E9" s="12">
        <f>C9-'Surv-rate CEA'!E7*Parameter!$D$58</f>
        <v>0.63213330035594295</v>
      </c>
      <c r="F9" s="12">
        <f t="shared" si="2"/>
        <v>0.62891641349295802</v>
      </c>
      <c r="G9" s="12">
        <f>'Surv-rate CEA'!G7*Parameter!$D$57+'Surv-rate CEA'!H7*Parameter!$D$58</f>
        <v>0.65366725098913381</v>
      </c>
      <c r="H9" s="12">
        <f t="shared" si="3"/>
        <v>0.65034077919705069</v>
      </c>
      <c r="I9" s="12">
        <f>G9-'Surv-rate CEA'!H7*Parameter!$D$58</f>
        <v>0.59326591208575108</v>
      </c>
      <c r="J9" s="12">
        <f t="shared" si="4"/>
        <v>0.59024681893281827</v>
      </c>
      <c r="K9" s="12">
        <f>'Surv-rate CEA'!K7*Parameter!$D$57+'Surv-rate CEA'!J7*Parameter!$D$58</f>
        <v>0.671614812775578</v>
      </c>
      <c r="L9" s="12">
        <f t="shared" si="5"/>
        <v>0.66819700696312145</v>
      </c>
      <c r="M9" s="12">
        <f>K9-'Surv-rate CEA'!J7*Parameter!$D$58</f>
        <v>0.65524344675542756</v>
      </c>
      <c r="N9" s="12">
        <f t="shared" si="6"/>
        <v>0.65190895380158753</v>
      </c>
      <c r="O9" s="12">
        <f>'Surv-rate CEA'!N7*Parameter!$D$57+'Surv-rate CEA'!M7*Parameter!$D$58</f>
        <v>0.62384986940611498</v>
      </c>
      <c r="P9" s="12">
        <f t="shared" si="7"/>
        <v>0.62067513640559535</v>
      </c>
      <c r="Q9" s="12">
        <f>O9-'Surv-rate CEA'!M7*Parameter!$D$58</f>
        <v>6.4007388987166736E-2</v>
      </c>
      <c r="R9" s="12">
        <f t="shared" si="8"/>
        <v>6.3681659384485084E-2</v>
      </c>
      <c r="S9" s="12">
        <f>'Surv-rate CEA'!Q7*Parameter!$D$57+'Surv-rate CEA'!P7*Parameter!$D$58</f>
        <v>0.671614812775578</v>
      </c>
      <c r="T9" s="12">
        <f t="shared" si="9"/>
        <v>0.66819700696312145</v>
      </c>
      <c r="U9" s="12">
        <f>S9-'Surv-rate CEA'!P7*Parameter!$D$58</f>
        <v>0.65524344675542756</v>
      </c>
      <c r="V9" s="12">
        <f t="shared" si="10"/>
        <v>0.65190895380158753</v>
      </c>
      <c r="W9" s="12">
        <f>'Surv-rate CEA'!T7*UPFS+'Surv-rate CEA'!S7*UPD</f>
        <v>0.62384986940611498</v>
      </c>
      <c r="X9" s="12">
        <f t="shared" si="11"/>
        <v>0.62067513640559535</v>
      </c>
      <c r="Y9" s="12">
        <f>W9-'Surv-rate CEA'!S7*UPD</f>
        <v>6.4007388987166736E-2</v>
      </c>
      <c r="Z9" s="12">
        <f t="shared" si="12"/>
        <v>6.3681659384485084E-2</v>
      </c>
      <c r="AA9" s="12">
        <f>'Surv-rate CEA'!W7*UPFS+'Surv-rate CEA'!V7*UPD</f>
        <v>0.67943988270256972</v>
      </c>
      <c r="AB9" s="12">
        <f t="shared" si="13"/>
        <v>0.67598225559824976</v>
      </c>
      <c r="AC9" s="12">
        <f>AA9-'Surv-rate CEA'!V7*UPD</f>
        <v>0.67943988270256972</v>
      </c>
      <c r="AD9" s="12">
        <f t="shared" si="14"/>
        <v>0.67598225559824976</v>
      </c>
      <c r="AE9" s="12">
        <f>'Surv-rate CEA'!Z7*UPFS+'Surv-rate CEA'!Y7*UPD</f>
        <v>0.671614812775578</v>
      </c>
      <c r="AF9" s="12">
        <f t="shared" si="15"/>
        <v>0.66819700696312145</v>
      </c>
      <c r="AG9" s="12">
        <f>AE9-'Surv-rate CEA'!Y7*UPD</f>
        <v>0.65524344675542756</v>
      </c>
      <c r="AH9" s="12">
        <f t="shared" si="16"/>
        <v>0.65190895380158753</v>
      </c>
      <c r="AI9" s="12">
        <f>'Surv-rate CEA'!AC7*UPFS+'Surv-rate CEA'!AB7*UPD</f>
        <v>0.65865631608471964</v>
      </c>
      <c r="AJ9" s="12">
        <f t="shared" si="17"/>
        <v>0.65530445525213588</v>
      </c>
      <c r="AK9" s="12">
        <f>AI9-'Surv-rate CEA'!AB7*UPD</f>
        <v>0.64661674641350775</v>
      </c>
      <c r="AL9" s="12">
        <f t="shared" si="18"/>
        <v>0.64332615419861816</v>
      </c>
      <c r="AM9" s="12">
        <f>'Surv-rate CEA'!AF7*UPFS+'Surv-rate CEA'!AE7*UPD</f>
        <v>0.68886073579476326</v>
      </c>
      <c r="AN9" s="12">
        <f t="shared" si="19"/>
        <v>0.68535516655777395</v>
      </c>
      <c r="AO9" s="12">
        <f>AM9-'Surv-rate CEA'!AE7*UPD</f>
        <v>0.67476330666902173</v>
      </c>
      <c r="AP9" s="12">
        <f t="shared" si="20"/>
        <v>0.67132947836789336</v>
      </c>
      <c r="AQ9" s="42">
        <f>'Surv-rate CEA'!AI7*UPFS+'Surv-rate CEA'!AH7*UPD</f>
        <v>0.62384986940611498</v>
      </c>
      <c r="AR9" s="12">
        <f t="shared" si="21"/>
        <v>0.62067513640559535</v>
      </c>
      <c r="AS9" s="42">
        <f>AQ9-'Surv-rate CEA'!AH7*UPD</f>
        <v>6.4007388987166736E-2</v>
      </c>
      <c r="AT9" s="12">
        <f t="shared" si="22"/>
        <v>6.3681659384485084E-2</v>
      </c>
      <c r="AU9" s="12">
        <f>'Surv-rate CEA'!AL7*UPFS+'Surv-rate CEA'!AK7*UPD</f>
        <v>0.681515670743711</v>
      </c>
      <c r="AV9" s="12">
        <f t="shared" si="23"/>
        <v>0.67804748008376736</v>
      </c>
      <c r="AW9" s="12">
        <f>AU9-'Surv-rate CEA'!AK7*UPD</f>
        <v>0.681515670743711</v>
      </c>
      <c r="AX9" s="12">
        <f t="shared" si="24"/>
        <v>0.67804748008376736</v>
      </c>
      <c r="AY9" s="12">
        <f>'Surv-rate CEA'!AO7*UPFS+'Surv-rate CEA'!AN7*UPD</f>
        <v>0.65865631608471964</v>
      </c>
      <c r="AZ9" s="12">
        <f t="shared" si="25"/>
        <v>0.65530445525213588</v>
      </c>
      <c r="BA9" s="12">
        <f>AY9-'Surv-rate CEA'!AN7*UPD</f>
        <v>0.64661674641350775</v>
      </c>
      <c r="BB9" s="12">
        <f t="shared" si="26"/>
        <v>0.64332615419861816</v>
      </c>
    </row>
    <row r="10" spans="1:88">
      <c r="A10" s="12">
        <v>5</v>
      </c>
      <c r="B10" s="12">
        <f t="shared" si="27"/>
        <v>0.23013698630136986</v>
      </c>
      <c r="C10" s="12">
        <f>'Surv-rate CEA'!D8*Parameter!$D$57+'Surv-rate CEA'!E8*Parameter!$D$58</f>
        <v>0.6517627721912842</v>
      </c>
      <c r="D10" s="12">
        <f t="shared" si="1"/>
        <v>0.64734415394767975</v>
      </c>
      <c r="E10" s="12">
        <f>C10-'Surv-rate CEA'!E8*Parameter!$D$58</f>
        <v>0.58368233949794801</v>
      </c>
      <c r="F10" s="12">
        <f t="shared" si="2"/>
        <v>0.57972527176745414</v>
      </c>
      <c r="G10" s="12">
        <f>'Surv-rate CEA'!G8*Parameter!$D$57+'Surv-rate CEA'!H8*Parameter!$D$58</f>
        <v>0.62325864770633677</v>
      </c>
      <c r="H10" s="12">
        <f t="shared" si="3"/>
        <v>0.61903327284796539</v>
      </c>
      <c r="I10" s="12">
        <f>G10-'Surv-rate CEA'!H8*Parameter!$D$58</f>
        <v>0.53126871878620496</v>
      </c>
      <c r="J10" s="12">
        <f t="shared" si="4"/>
        <v>0.52766698859656458</v>
      </c>
      <c r="K10" s="12">
        <f>'Surv-rate CEA'!K8*Parameter!$D$57+'Surv-rate CEA'!J8*Parameter!$D$58</f>
        <v>0.64836017159027171</v>
      </c>
      <c r="L10" s="12">
        <f t="shared" si="5"/>
        <v>0.64396462123844145</v>
      </c>
      <c r="M10" s="12">
        <f>K10-'Surv-rate CEA'!J8*Parameter!$D$58</f>
        <v>0.61699690006664121</v>
      </c>
      <c r="N10" s="12">
        <f t="shared" si="6"/>
        <v>0.61281397665462145</v>
      </c>
      <c r="O10" s="12">
        <f>'Surv-rate CEA'!N8*Parameter!$D$57+'Surv-rate CEA'!M8*Parameter!$D$58</f>
        <v>0.59881995171697688</v>
      </c>
      <c r="P10" s="12">
        <f t="shared" si="7"/>
        <v>0.59476025871795057</v>
      </c>
      <c r="Q10" s="12">
        <f>O10-'Surv-rate CEA'!M8*Parameter!$D$58</f>
        <v>9.7481864975065058E-2</v>
      </c>
      <c r="R10" s="12">
        <f t="shared" si="8"/>
        <v>9.6820987788797983E-2</v>
      </c>
      <c r="S10" s="12">
        <f>'Surv-rate CEA'!Q8*Parameter!$D$57+'Surv-rate CEA'!P8*Parameter!$D$58</f>
        <v>0.64836017159027171</v>
      </c>
      <c r="T10" s="12">
        <f t="shared" si="9"/>
        <v>0.64396462123844145</v>
      </c>
      <c r="U10" s="12">
        <f>S10-'Surv-rate CEA'!P8*Parameter!$D$58</f>
        <v>0.61699690006664121</v>
      </c>
      <c r="V10" s="12">
        <f t="shared" si="10"/>
        <v>0.61281397665462145</v>
      </c>
      <c r="W10" s="12">
        <f>'Surv-rate CEA'!T8*UPFS+'Surv-rate CEA'!S8*UPD</f>
        <v>0.59881995171697688</v>
      </c>
      <c r="X10" s="12">
        <f t="shared" si="11"/>
        <v>0.59476025871795057</v>
      </c>
      <c r="Y10" s="12">
        <f>W10-'Surv-rate CEA'!S8*UPD</f>
        <v>9.7481864975065058E-2</v>
      </c>
      <c r="Z10" s="12">
        <f t="shared" si="12"/>
        <v>9.6820987788797983E-2</v>
      </c>
      <c r="AA10" s="12">
        <f>'Surv-rate CEA'!W8*UPFS+'Surv-rate CEA'!V8*UPD</f>
        <v>0.65437849994449737</v>
      </c>
      <c r="AB10" s="12">
        <f t="shared" si="13"/>
        <v>0.64994214840457132</v>
      </c>
      <c r="AC10" s="12">
        <f>AA10-'Surv-rate CEA'!V8*UPD</f>
        <v>0.65437849994449737</v>
      </c>
      <c r="AD10" s="12">
        <f t="shared" si="14"/>
        <v>0.64994214840457132</v>
      </c>
      <c r="AE10" s="12">
        <f>'Surv-rate CEA'!Z8*UPFS+'Surv-rate CEA'!Y8*UPD</f>
        <v>0.64836017159027171</v>
      </c>
      <c r="AF10" s="12">
        <f t="shared" si="15"/>
        <v>0.64396462123844145</v>
      </c>
      <c r="AG10" s="12">
        <f>AE10-'Surv-rate CEA'!Y8*UPD</f>
        <v>0.61699690006664121</v>
      </c>
      <c r="AH10" s="12">
        <f t="shared" si="16"/>
        <v>0.61281397665462145</v>
      </c>
      <c r="AI10" s="12">
        <f>'Surv-rate CEA'!AC8*UPFS+'Surv-rate CEA'!AB8*UPD</f>
        <v>0.63010715737387735</v>
      </c>
      <c r="AJ10" s="12">
        <f t="shared" si="17"/>
        <v>0.6258353531227121</v>
      </c>
      <c r="AK10" s="12">
        <f>AI10-'Surv-rate CEA'!AB8*UPD</f>
        <v>0.60433405157657827</v>
      </c>
      <c r="AL10" s="12">
        <f t="shared" si="18"/>
        <v>0.60023697580075608</v>
      </c>
      <c r="AM10" s="12">
        <f>'Surv-rate CEA'!AF8*UPFS+'Surv-rate CEA'!AE8*UPD</f>
        <v>0.6739473435941008</v>
      </c>
      <c r="AN10" s="12">
        <f t="shared" si="19"/>
        <v>0.66937832530294916</v>
      </c>
      <c r="AO10" s="12">
        <f>AM10-'Surv-rate CEA'!AE8*UPD</f>
        <v>0.64689626370655606</v>
      </c>
      <c r="AP10" s="12">
        <f t="shared" si="20"/>
        <v>0.64251063790144425</v>
      </c>
      <c r="AQ10" s="42">
        <f>'Surv-rate CEA'!AI8*UPFS+'Surv-rate CEA'!AH8*UPD</f>
        <v>0.59881995171697688</v>
      </c>
      <c r="AR10" s="12">
        <f t="shared" si="21"/>
        <v>0.59476025871795057</v>
      </c>
      <c r="AS10" s="42">
        <f>AQ10-'Surv-rate CEA'!AH8*UPD</f>
        <v>9.7481864975065058E-2</v>
      </c>
      <c r="AT10" s="12">
        <f t="shared" si="22"/>
        <v>9.6820987788797983E-2</v>
      </c>
      <c r="AU10" s="12">
        <f>'Surv-rate CEA'!AL8*UPFS+'Surv-rate CEA'!AK8*UPD</f>
        <v>0.65774834471825783</v>
      </c>
      <c r="AV10" s="12">
        <f t="shared" si="23"/>
        <v>0.65328914735431309</v>
      </c>
      <c r="AW10" s="12">
        <f>AU10-'Surv-rate CEA'!AK8*UPD</f>
        <v>0.65774834471825783</v>
      </c>
      <c r="AX10" s="12">
        <f t="shared" si="24"/>
        <v>0.65328914735431309</v>
      </c>
      <c r="AY10" s="12">
        <f>'Surv-rate CEA'!AO8*UPFS+'Surv-rate CEA'!AN8*UPD</f>
        <v>0.63010715737387735</v>
      </c>
      <c r="AZ10" s="12">
        <f t="shared" si="25"/>
        <v>0.6258353531227121</v>
      </c>
      <c r="BA10" s="12">
        <f>AY10-'Surv-rate CEA'!AN8*UPD</f>
        <v>0.60433405157657827</v>
      </c>
      <c r="BB10" s="12">
        <f t="shared" si="26"/>
        <v>0.60023697580075608</v>
      </c>
    </row>
    <row r="11" spans="1:88">
      <c r="A11" s="12">
        <v>6</v>
      </c>
      <c r="B11" s="12">
        <f t="shared" si="27"/>
        <v>0.28767123287671231</v>
      </c>
      <c r="C11" s="12">
        <f>'Surv-rate CEA'!D9*Parameter!$D$57+'Surv-rate CEA'!E9*Parameter!$D$58</f>
        <v>0.62849380585606651</v>
      </c>
      <c r="D11" s="12">
        <f t="shared" si="1"/>
        <v>0.62317224385236247</v>
      </c>
      <c r="E11" s="12">
        <f>C11-'Surv-rate CEA'!E9*Parameter!$D$58</f>
        <v>0.53480506130020755</v>
      </c>
      <c r="F11" s="12">
        <f t="shared" si="2"/>
        <v>0.53027677754134495</v>
      </c>
      <c r="G11" s="12">
        <f>'Surv-rate CEA'!G9*Parameter!$D$57+'Surv-rate CEA'!H9*Parameter!$D$58</f>
        <v>0.59295544977036763</v>
      </c>
      <c r="H11" s="12">
        <f t="shared" si="3"/>
        <v>0.58793479696204087</v>
      </c>
      <c r="I11" s="12">
        <f>G11-'Surv-rate CEA'!H9*Parameter!$D$58</f>
        <v>0.47274834318938658</v>
      </c>
      <c r="J11" s="12">
        <f t="shared" si="4"/>
        <v>0.46874550402535697</v>
      </c>
      <c r="K11" s="12">
        <f>'Surv-rate CEA'!K9*Parameter!$D$57+'Surv-rate CEA'!J9*Parameter!$D$58</f>
        <v>0.62410013586497592</v>
      </c>
      <c r="L11" s="12">
        <f t="shared" si="5"/>
        <v>0.61881577579876679</v>
      </c>
      <c r="M11" s="12">
        <f>K11-'Surv-rate CEA'!J9*Parameter!$D$58</f>
        <v>0.57639638032535134</v>
      </c>
      <c r="N11" s="12">
        <f t="shared" si="6"/>
        <v>0.57151593592314442</v>
      </c>
      <c r="O11" s="12">
        <f>'Surv-rate CEA'!N9*Parameter!$D$57+'Surv-rate CEA'!M9*Parameter!$D$58</f>
        <v>0.57349828397138569</v>
      </c>
      <c r="P11" s="12">
        <f t="shared" si="7"/>
        <v>0.56864237823494868</v>
      </c>
      <c r="Q11" s="12">
        <f>O11-'Surv-rate CEA'!M9*Parameter!$D$58</f>
        <v>0.12738365025745746</v>
      </c>
      <c r="R11" s="12">
        <f t="shared" si="8"/>
        <v>0.12630507161947094</v>
      </c>
      <c r="S11" s="12">
        <f>'Surv-rate CEA'!Q9*Parameter!$D$57+'Surv-rate CEA'!P9*Parameter!$D$58</f>
        <v>0.62410013586497592</v>
      </c>
      <c r="T11" s="12">
        <f t="shared" si="9"/>
        <v>0.61881577579876679</v>
      </c>
      <c r="U11" s="12">
        <f>S11-'Surv-rate CEA'!P9*Parameter!$D$58</f>
        <v>0.57639638032535134</v>
      </c>
      <c r="V11" s="12">
        <f t="shared" si="10"/>
        <v>0.57151593592314442</v>
      </c>
      <c r="W11" s="12">
        <f>'Surv-rate CEA'!T9*UPFS+'Surv-rate CEA'!S9*UPD</f>
        <v>0.57349828397138569</v>
      </c>
      <c r="X11" s="12">
        <f t="shared" si="11"/>
        <v>0.56864237823494868</v>
      </c>
      <c r="Y11" s="12">
        <f>W11-'Surv-rate CEA'!S9*UPD</f>
        <v>0.12738365025745746</v>
      </c>
      <c r="Z11" s="12">
        <f t="shared" si="12"/>
        <v>0.12630507161947094</v>
      </c>
      <c r="AA11" s="12">
        <f>'Surv-rate CEA'!W9*UPFS+'Surv-rate CEA'!V9*UPD</f>
        <v>0.63079895716976864</v>
      </c>
      <c r="AB11" s="12">
        <f t="shared" si="13"/>
        <v>0.62545787706496403</v>
      </c>
      <c r="AC11" s="12">
        <f>AA11-'Surv-rate CEA'!V9*UPD</f>
        <v>0.62572336345527424</v>
      </c>
      <c r="AD11" s="12">
        <f t="shared" si="14"/>
        <v>0.62042525925000214</v>
      </c>
      <c r="AE11" s="12">
        <f>'Surv-rate CEA'!Z9*UPFS+'Surv-rate CEA'!Y9*UPD</f>
        <v>0.62410013586497592</v>
      </c>
      <c r="AF11" s="12">
        <f t="shared" si="15"/>
        <v>0.61881577579876679</v>
      </c>
      <c r="AG11" s="12">
        <f>AE11-'Surv-rate CEA'!Y9*UPD</f>
        <v>0.57639638032535134</v>
      </c>
      <c r="AH11" s="12">
        <f t="shared" si="16"/>
        <v>0.57151593592314442</v>
      </c>
      <c r="AI11" s="12">
        <f>'Surv-rate CEA'!AC9*UPFS+'Surv-rate CEA'!AB9*UPD</f>
        <v>0.60125495177295751</v>
      </c>
      <c r="AJ11" s="12">
        <f t="shared" si="17"/>
        <v>0.59616402569527616</v>
      </c>
      <c r="AK11" s="12">
        <f>AI11-'Surv-rate CEA'!AB9*UPD</f>
        <v>0.560360726206934</v>
      </c>
      <c r="AL11" s="12">
        <f t="shared" si="18"/>
        <v>0.5556160583658738</v>
      </c>
      <c r="AM11" s="12">
        <f>'Surv-rate CEA'!AF9*UPFS+'Surv-rate CEA'!AE9*UPD</f>
        <v>0.65742399425647802</v>
      </c>
      <c r="AN11" s="12">
        <f t="shared" si="19"/>
        <v>0.65185747551665796</v>
      </c>
      <c r="AO11" s="12">
        <f>AM11-'Surv-rate CEA'!AE9*UPD</f>
        <v>0.6155750552024537</v>
      </c>
      <c r="AP11" s="12">
        <f t="shared" si="20"/>
        <v>0.61036287841778125</v>
      </c>
      <c r="AQ11" s="42">
        <f>'Surv-rate CEA'!AI9*UPFS+'Surv-rate CEA'!AH9*UPD</f>
        <v>0.57349828397138569</v>
      </c>
      <c r="AR11" s="12">
        <f t="shared" si="21"/>
        <v>0.56864237823494868</v>
      </c>
      <c r="AS11" s="42">
        <f>AQ11-'Surv-rate CEA'!AH9*UPD</f>
        <v>0.12738365025745746</v>
      </c>
      <c r="AT11" s="12">
        <f t="shared" si="22"/>
        <v>0.12630507161947094</v>
      </c>
      <c r="AU11" s="12">
        <f>'Surv-rate CEA'!AL9*UPFS+'Surv-rate CEA'!AK9*UPD</f>
        <v>0.63034720252361909</v>
      </c>
      <c r="AV11" s="12">
        <f t="shared" si="23"/>
        <v>0.62500994750084005</v>
      </c>
      <c r="AW11" s="12">
        <f>AU11-'Surv-rate CEA'!AK9*UPD</f>
        <v>0.63034720252361909</v>
      </c>
      <c r="AX11" s="12">
        <f t="shared" si="24"/>
        <v>0.62500994750084005</v>
      </c>
      <c r="AY11" s="12">
        <f>'Surv-rate CEA'!AO9*UPFS+'Surv-rate CEA'!AN9*UPD</f>
        <v>0.60125495177295751</v>
      </c>
      <c r="AZ11" s="12">
        <f t="shared" si="25"/>
        <v>0.59616402569527616</v>
      </c>
      <c r="BA11" s="12">
        <f>AY11-'Surv-rate CEA'!AN9*UPD</f>
        <v>0.560360726206934</v>
      </c>
      <c r="BB11" s="12">
        <f t="shared" si="26"/>
        <v>0.5556160583658738</v>
      </c>
    </row>
    <row r="12" spans="1:88">
      <c r="A12" s="12">
        <v>7</v>
      </c>
      <c r="B12" s="12">
        <f t="shared" si="27"/>
        <v>0.34520547945205482</v>
      </c>
      <c r="C12" s="12">
        <f>'Surv-rate CEA'!D10*Parameter!$D$57+'Surv-rate CEA'!E10*Parameter!$D$58</f>
        <v>0.60516592838414107</v>
      </c>
      <c r="D12" s="12">
        <f t="shared" si="1"/>
        <v>0.59902229735417678</v>
      </c>
      <c r="E12" s="12">
        <f>C12-'Surv-rate CEA'!E10*Parameter!$D$58</f>
        <v>0.48803348184442569</v>
      </c>
      <c r="F12" s="12">
        <f t="shared" si="2"/>
        <v>0.48307897680359047</v>
      </c>
      <c r="G12" s="12">
        <f>'Surv-rate CEA'!G10*Parameter!$D$57+'Surv-rate CEA'!H10*Parameter!$D$58</f>
        <v>0.5637581645652594</v>
      </c>
      <c r="H12" s="12">
        <f t="shared" si="3"/>
        <v>0.55803490423157398</v>
      </c>
      <c r="I12" s="12">
        <f>G12-'Surv-rate CEA'!H10*Parameter!$D$58</f>
        <v>0.41971679486640229</v>
      </c>
      <c r="J12" s="12">
        <f t="shared" si="4"/>
        <v>0.41545583931058716</v>
      </c>
      <c r="K12" s="12">
        <f>'Surv-rate CEA'!K10*Parameter!$D$57+'Surv-rate CEA'!J10*Parameter!$D$58</f>
        <v>0.59985348484556567</v>
      </c>
      <c r="L12" s="12">
        <f t="shared" si="5"/>
        <v>0.5937637856241148</v>
      </c>
      <c r="M12" s="12">
        <f>K12-'Surv-rate CEA'!J10*Parameter!$D$58</f>
        <v>0.53588732636843606</v>
      </c>
      <c r="N12" s="12">
        <f t="shared" si="6"/>
        <v>0.53044701016353579</v>
      </c>
      <c r="O12" s="12">
        <f>'Surv-rate CEA'!N10*Parameter!$D$57+'Surv-rate CEA'!M10*Parameter!$D$58</f>
        <v>0.54871163271120849</v>
      </c>
      <c r="P12" s="12">
        <f t="shared" si="7"/>
        <v>0.54314112443387019</v>
      </c>
      <c r="Q12" s="12">
        <f>O12-'Surv-rate CEA'!M10*Parameter!$D$58</f>
        <v>0.15264085445699788</v>
      </c>
      <c r="R12" s="12">
        <f t="shared" si="8"/>
        <v>0.15109124790134423</v>
      </c>
      <c r="S12" s="12">
        <f>'Surv-rate CEA'!Q10*Parameter!$D$57+'Surv-rate CEA'!P10*Parameter!$D$58</f>
        <v>0.59985348484556567</v>
      </c>
      <c r="T12" s="12">
        <f t="shared" si="9"/>
        <v>0.5937637856241148</v>
      </c>
      <c r="U12" s="12">
        <f>S12-'Surv-rate CEA'!P10*Parameter!$D$58</f>
        <v>0.53588732636843606</v>
      </c>
      <c r="V12" s="12">
        <f t="shared" si="10"/>
        <v>0.53044701016353579</v>
      </c>
      <c r="W12" s="12">
        <f>'Surv-rate CEA'!T10*UPFS+'Surv-rate CEA'!S10*UPD</f>
        <v>0.54871163271120849</v>
      </c>
      <c r="X12" s="12">
        <f t="shared" si="11"/>
        <v>0.54314112443387019</v>
      </c>
      <c r="Y12" s="12">
        <f>W12-'Surv-rate CEA'!S10*UPD</f>
        <v>0.15264085445699788</v>
      </c>
      <c r="Z12" s="12">
        <f t="shared" si="12"/>
        <v>0.15109124790134423</v>
      </c>
      <c r="AA12" s="12">
        <f>'Surv-rate CEA'!W10*UPFS+'Surv-rate CEA'!V10*UPD</f>
        <v>0.60785448294509281</v>
      </c>
      <c r="AB12" s="12">
        <f t="shared" si="13"/>
        <v>0.60168355776909066</v>
      </c>
      <c r="AC12" s="12">
        <f>AA12-'Surv-rate CEA'!V10*UPD</f>
        <v>0.59533624298211263</v>
      </c>
      <c r="AD12" s="12">
        <f t="shared" si="14"/>
        <v>0.58929240269947591</v>
      </c>
      <c r="AE12" s="12">
        <f>'Surv-rate CEA'!Z10*UPFS+'Surv-rate CEA'!Y10*UPD</f>
        <v>0.59985348484556567</v>
      </c>
      <c r="AF12" s="12">
        <f t="shared" si="15"/>
        <v>0.5937637856241148</v>
      </c>
      <c r="AG12" s="12">
        <f>AE12-'Surv-rate CEA'!Y10*UPD</f>
        <v>0.53588732636843606</v>
      </c>
      <c r="AH12" s="12">
        <f t="shared" si="16"/>
        <v>0.53044701016353579</v>
      </c>
      <c r="AI12" s="12">
        <f>'Surv-rate CEA'!AC10*UPFS+'Surv-rate CEA'!AB10*UPD</f>
        <v>0.57313476221134374</v>
      </c>
      <c r="AJ12" s="12">
        <f t="shared" si="17"/>
        <v>0.56731631086714029</v>
      </c>
      <c r="AK12" s="12">
        <f>AI12-'Surv-rate CEA'!AB10*UPD</f>
        <v>0.51721856343842809</v>
      </c>
      <c r="AL12" s="12">
        <f t="shared" si="18"/>
        <v>0.51196777209910327</v>
      </c>
      <c r="AM12" s="12">
        <f>'Surv-rate CEA'!AF10*UPFS+'Surv-rate CEA'!AE10*UPD</f>
        <v>0.64010046463870418</v>
      </c>
      <c r="AN12" s="12">
        <f t="shared" si="19"/>
        <v>0.63360217897455706</v>
      </c>
      <c r="AO12" s="12">
        <f>AM12-'Surv-rate CEA'!AE10*UPD</f>
        <v>0.58282508323210869</v>
      </c>
      <c r="AP12" s="12">
        <f t="shared" si="20"/>
        <v>0.57690825596467299</v>
      </c>
      <c r="AQ12" s="42">
        <f>'Surv-rate CEA'!AI10*UPFS+'Surv-rate CEA'!AH10*UPD</f>
        <v>0.54871163271120849</v>
      </c>
      <c r="AR12" s="12">
        <f t="shared" si="21"/>
        <v>0.54314112443387019</v>
      </c>
      <c r="AS12" s="42">
        <f>AQ12-'Surv-rate CEA'!AH10*UPD</f>
        <v>0.15264085445699788</v>
      </c>
      <c r="AT12" s="12">
        <f t="shared" si="22"/>
        <v>0.15109124790134423</v>
      </c>
      <c r="AU12" s="12">
        <f>'Surv-rate CEA'!AL10*UPFS+'Surv-rate CEA'!AK10*UPD</f>
        <v>0.60109197013403581</v>
      </c>
      <c r="AV12" s="12">
        <f t="shared" si="23"/>
        <v>0.59498969783751332</v>
      </c>
      <c r="AW12" s="12">
        <f>AU12-'Surv-rate CEA'!AK10*UPD</f>
        <v>0.60109197013403581</v>
      </c>
      <c r="AX12" s="12">
        <f t="shared" si="24"/>
        <v>0.59498969783751332</v>
      </c>
      <c r="AY12" s="12">
        <f>'Surv-rate CEA'!AO10*UPFS+'Surv-rate CEA'!AN10*UPD</f>
        <v>0.57313476221134374</v>
      </c>
      <c r="AZ12" s="12">
        <f t="shared" si="25"/>
        <v>0.56731631086714029</v>
      </c>
      <c r="BA12" s="12">
        <f>AY12-'Surv-rate CEA'!AN10*UPD</f>
        <v>0.51721856343842809</v>
      </c>
      <c r="BB12" s="12">
        <f t="shared" si="26"/>
        <v>0.51196777209910327</v>
      </c>
    </row>
    <row r="13" spans="1:88">
      <c r="A13" s="12">
        <v>8</v>
      </c>
      <c r="B13" s="12">
        <f t="shared" si="27"/>
        <v>0.40273972602739727</v>
      </c>
      <c r="C13" s="12">
        <f>'Surv-rate CEA'!D11*Parameter!$D$57+'Surv-rate CEA'!E11*Parameter!$D$58</f>
        <v>0.58232554920159385</v>
      </c>
      <c r="D13" s="12">
        <f t="shared" si="1"/>
        <v>0.57543435194607595</v>
      </c>
      <c r="E13" s="12">
        <f>C13-'Surv-rate CEA'!E11*Parameter!$D$58</f>
        <v>0.44450537650974664</v>
      </c>
      <c r="F13" s="12">
        <f t="shared" si="2"/>
        <v>0.43924513293144801</v>
      </c>
      <c r="G13" s="12">
        <f>'Surv-rate CEA'!G11*Parameter!$D$57+'Surv-rate CEA'!H11*Parameter!$D$58</f>
        <v>0.53609255025514468</v>
      </c>
      <c r="H13" s="12">
        <f t="shared" si="3"/>
        <v>0.52974847087190791</v>
      </c>
      <c r="I13" s="12">
        <f>G13-'Surv-rate CEA'!H11*Parameter!$D$58</f>
        <v>0.37259285374704842</v>
      </c>
      <c r="J13" s="12">
        <f t="shared" si="4"/>
        <v>0.36818361761669555</v>
      </c>
      <c r="K13" s="12">
        <f>'Surv-rate CEA'!K11*Parameter!$D$57+'Surv-rate CEA'!J11*Parameter!$D$58</f>
        <v>0.57617266850093718</v>
      </c>
      <c r="L13" s="12">
        <f t="shared" si="5"/>
        <v>0.5693542839781871</v>
      </c>
      <c r="M13" s="12">
        <f>K13-'Surv-rate CEA'!J11*Parameter!$D$58</f>
        <v>0.49682531184746259</v>
      </c>
      <c r="N13" s="12">
        <f t="shared" si="6"/>
        <v>0.49094591804416959</v>
      </c>
      <c r="O13" s="12">
        <f>'Surv-rate CEA'!N11*Parameter!$D$57+'Surv-rate CEA'!M11*Parameter!$D$58</f>
        <v>0.52486257947610127</v>
      </c>
      <c r="P13" s="12">
        <f t="shared" si="7"/>
        <v>0.51865139473215727</v>
      </c>
      <c r="Q13" s="12">
        <f>O13-'Surv-rate CEA'!M11*Parameter!$D$58</f>
        <v>0.17326087241902738</v>
      </c>
      <c r="R13" s="12">
        <f t="shared" si="8"/>
        <v>0.17121051613612059</v>
      </c>
      <c r="S13" s="12">
        <f>'Surv-rate CEA'!Q11*Parameter!$D$57+'Surv-rate CEA'!P11*Parameter!$D$58</f>
        <v>0.57617266850093718</v>
      </c>
      <c r="T13" s="12">
        <f t="shared" si="9"/>
        <v>0.5693542839781871</v>
      </c>
      <c r="U13" s="12">
        <f>S13-'Surv-rate CEA'!P11*Parameter!$D$58</f>
        <v>0.49682531184746259</v>
      </c>
      <c r="V13" s="12">
        <f t="shared" si="10"/>
        <v>0.49094591804416959</v>
      </c>
      <c r="W13" s="12">
        <f>'Surv-rate CEA'!T11*UPFS+'Surv-rate CEA'!S11*UPD</f>
        <v>0.52486257947610127</v>
      </c>
      <c r="X13" s="12">
        <f t="shared" si="11"/>
        <v>0.51865139473215727</v>
      </c>
      <c r="Y13" s="12">
        <f>W13-'Surv-rate CEA'!S11*UPD</f>
        <v>0.17326087241902738</v>
      </c>
      <c r="Z13" s="12">
        <f t="shared" si="12"/>
        <v>0.17121051613612059</v>
      </c>
      <c r="AA13" s="12">
        <f>'Surv-rate CEA'!W11*UPFS+'Surv-rate CEA'!V11*UPD</f>
        <v>0.58526250219055831</v>
      </c>
      <c r="AB13" s="12">
        <f t="shared" si="13"/>
        <v>0.57833654925172051</v>
      </c>
      <c r="AC13" s="12">
        <f>AA13-'Surv-rate CEA'!V11*UPD</f>
        <v>0.5644769401306976</v>
      </c>
      <c r="AD13" s="12">
        <f t="shared" si="14"/>
        <v>0.55779696198794715</v>
      </c>
      <c r="AE13" s="12">
        <f>'Surv-rate CEA'!Z11*UPFS+'Surv-rate CEA'!Y11*UPD</f>
        <v>0.57617266850093718</v>
      </c>
      <c r="AF13" s="12">
        <f t="shared" si="15"/>
        <v>0.5693542839781871</v>
      </c>
      <c r="AG13" s="12">
        <f>AE13-'Surv-rate CEA'!Y11*UPD</f>
        <v>0.49682531184746259</v>
      </c>
      <c r="AH13" s="12">
        <f t="shared" si="16"/>
        <v>0.49094591804416959</v>
      </c>
      <c r="AI13" s="12">
        <f>'Surv-rate CEA'!AC11*UPFS+'Surv-rate CEA'!AB11*UPD</f>
        <v>0.5462359989849358</v>
      </c>
      <c r="AJ13" s="12">
        <f t="shared" si="17"/>
        <v>0.53977188278355837</v>
      </c>
      <c r="AK13" s="12">
        <f>AI13-'Surv-rate CEA'!AB11*UPD</f>
        <v>0.47620801272703284</v>
      </c>
      <c r="AL13" s="12">
        <f t="shared" si="18"/>
        <v>0.47057260250871163</v>
      </c>
      <c r="AM13" s="12">
        <f>'Surv-rate CEA'!AF11*UPFS+'Surv-rate CEA'!AE11*UPD</f>
        <v>0.62249701298208282</v>
      </c>
      <c r="AN13" s="12">
        <f t="shared" si="19"/>
        <v>0.61513042961078523</v>
      </c>
      <c r="AO13" s="12">
        <f>AM13-'Surv-rate CEA'!AE11*UPD</f>
        <v>0.54996190632814068</v>
      </c>
      <c r="AP13" s="12">
        <f t="shared" si="20"/>
        <v>0.54345369801627108</v>
      </c>
      <c r="AQ13" s="42">
        <f>'Surv-rate CEA'!AI11*UPFS+'Surv-rate CEA'!AH11*UPD</f>
        <v>0.52486257947610127</v>
      </c>
      <c r="AR13" s="12">
        <f t="shared" si="21"/>
        <v>0.51865139473215727</v>
      </c>
      <c r="AS13" s="42">
        <f>AQ13-'Surv-rate CEA'!AH11*UPD</f>
        <v>0.17326087241902738</v>
      </c>
      <c r="AT13" s="12">
        <f t="shared" si="22"/>
        <v>0.17121051613612059</v>
      </c>
      <c r="AU13" s="12">
        <f>'Surv-rate CEA'!AL11*UPFS+'Surv-rate CEA'!AK11*UPD</f>
        <v>0.57121020562606251</v>
      </c>
      <c r="AV13" s="12">
        <f t="shared" si="23"/>
        <v>0.56445054652003313</v>
      </c>
      <c r="AW13" s="12">
        <f>AU13-'Surv-rate CEA'!AK11*UPD</f>
        <v>0.57121020562606251</v>
      </c>
      <c r="AX13" s="12">
        <f t="shared" si="24"/>
        <v>0.56445054652003313</v>
      </c>
      <c r="AY13" s="12">
        <f>'Surv-rate CEA'!AO11*UPFS+'Surv-rate CEA'!AN11*UPD</f>
        <v>0.5462359989849358</v>
      </c>
      <c r="AZ13" s="12">
        <f t="shared" si="25"/>
        <v>0.53977188278355837</v>
      </c>
      <c r="BA13" s="12">
        <f>AY13-'Surv-rate CEA'!AN11*UPD</f>
        <v>0.47620801272703284</v>
      </c>
      <c r="BB13" s="12">
        <f t="shared" si="26"/>
        <v>0.47057260250871163</v>
      </c>
    </row>
    <row r="14" spans="1:88">
      <c r="A14" s="12">
        <v>9</v>
      </c>
      <c r="B14" s="12">
        <f t="shared" si="27"/>
        <v>0.46027397260273972</v>
      </c>
      <c r="C14" s="12">
        <f>'Surv-rate CEA'!D12*Parameter!$D$57+'Surv-rate CEA'!E12*Parameter!$D$58</f>
        <v>0.56026356034790992</v>
      </c>
      <c r="D14" s="12">
        <f t="shared" si="1"/>
        <v>0.55269271011049703</v>
      </c>
      <c r="E14" s="12">
        <f>C14-'Surv-rate CEA'!E12*Parameter!$D$58</f>
        <v>0.40462021481603444</v>
      </c>
      <c r="F14" s="12">
        <f t="shared" si="2"/>
        <v>0.39915257553658567</v>
      </c>
      <c r="G14" s="12">
        <f>'Surv-rate CEA'!G12*Parameter!$D$57+'Surv-rate CEA'!H12*Parameter!$D$58</f>
        <v>0.5101029771979797</v>
      </c>
      <c r="H14" s="12">
        <f t="shared" si="3"/>
        <v>0.50320994770374272</v>
      </c>
      <c r="I14" s="12">
        <f>G14-'Surv-rate CEA'!H12*Parameter!$D$58</f>
        <v>0.33111673997595165</v>
      </c>
      <c r="J14" s="12">
        <f t="shared" si="4"/>
        <v>0.32664235429950028</v>
      </c>
      <c r="K14" s="12">
        <f>'Surv-rate CEA'!K12*Parameter!$D$57+'Surv-rate CEA'!J12*Parameter!$D$58</f>
        <v>0.55334910356421319</v>
      </c>
      <c r="L14" s="12">
        <f t="shared" si="5"/>
        <v>0.54587168848926193</v>
      </c>
      <c r="M14" s="12">
        <f>K14-'Surv-rate CEA'!J12*Parameter!$D$58</f>
        <v>0.45990866176847717</v>
      </c>
      <c r="N14" s="12">
        <f t="shared" si="6"/>
        <v>0.45369390884223659</v>
      </c>
      <c r="O14" s="12">
        <f>'Surv-rate CEA'!N12*Parameter!$D$57+'Surv-rate CEA'!M12*Parameter!$D$58</f>
        <v>0.50213425847977522</v>
      </c>
      <c r="P14" s="12">
        <f t="shared" si="7"/>
        <v>0.49534891040597923</v>
      </c>
      <c r="Q14" s="12">
        <f>O14-'Surv-rate CEA'!M12*Parameter!$D$58</f>
        <v>0.18967198272782076</v>
      </c>
      <c r="R14" s="12">
        <f t="shared" si="8"/>
        <v>0.18710894226419719</v>
      </c>
      <c r="S14" s="12">
        <f>'Surv-rate CEA'!Q12*Parameter!$D$57+'Surv-rate CEA'!P12*Parameter!$D$58</f>
        <v>0.55334910356421319</v>
      </c>
      <c r="T14" s="12">
        <f t="shared" si="9"/>
        <v>0.54587168848926193</v>
      </c>
      <c r="U14" s="12">
        <f>S14-'Surv-rate CEA'!P12*Parameter!$D$58</f>
        <v>0.45990866176847717</v>
      </c>
      <c r="V14" s="12">
        <f t="shared" si="10"/>
        <v>0.45369390884223659</v>
      </c>
      <c r="W14" s="12">
        <f>'Surv-rate CEA'!T12*UPFS+'Surv-rate CEA'!S12*UPD</f>
        <v>0.50213425847977522</v>
      </c>
      <c r="X14" s="12">
        <f t="shared" si="11"/>
        <v>0.49534891040597923</v>
      </c>
      <c r="Y14" s="12">
        <f>W14-'Surv-rate CEA'!S12*UPD</f>
        <v>0.18967198272782076</v>
      </c>
      <c r="Z14" s="12">
        <f t="shared" si="12"/>
        <v>0.18710894226419719</v>
      </c>
      <c r="AA14" s="12">
        <f>'Surv-rate CEA'!W12*UPFS+'Surv-rate CEA'!V12*UPD</f>
        <v>0.56333132399236285</v>
      </c>
      <c r="AB14" s="12">
        <f t="shared" si="13"/>
        <v>0.55571901901693077</v>
      </c>
      <c r="AC14" s="12">
        <f>AA14-'Surv-rate CEA'!V12*UPD</f>
        <v>0.53396630827571345</v>
      </c>
      <c r="AD14" s="12">
        <f t="shared" si="14"/>
        <v>0.52675081321608586</v>
      </c>
      <c r="AE14" s="12">
        <f>'Surv-rate CEA'!Z12*UPFS+'Surv-rate CEA'!Y12*UPD</f>
        <v>0.55334910356421319</v>
      </c>
      <c r="AF14" s="12">
        <f t="shared" si="15"/>
        <v>0.54587168848926193</v>
      </c>
      <c r="AG14" s="12">
        <f>AE14-'Surv-rate CEA'!Y12*UPD</f>
        <v>0.45990866176847717</v>
      </c>
      <c r="AH14" s="12">
        <f t="shared" si="16"/>
        <v>0.45369390884223659</v>
      </c>
      <c r="AI14" s="12">
        <f>'Surv-rate CEA'!AC12*UPFS+'Surv-rate CEA'!AB12*UPD</f>
        <v>0.52076638347153947</v>
      </c>
      <c r="AJ14" s="12">
        <f t="shared" si="17"/>
        <v>0.51372925920185841</v>
      </c>
      <c r="AK14" s="12">
        <f>AI14-'Surv-rate CEA'!AB12*UPD</f>
        <v>0.43792949854612712</v>
      </c>
      <c r="AL14" s="12">
        <f t="shared" si="18"/>
        <v>0.43201175039563305</v>
      </c>
      <c r="AM14" s="12">
        <f>'Surv-rate CEA'!AF12*UPFS+'Surv-rate CEA'!AE12*UPD</f>
        <v>0.60494738599178477</v>
      </c>
      <c r="AN14" s="12">
        <f t="shared" si="19"/>
        <v>0.59677272252087443</v>
      </c>
      <c r="AO14" s="12">
        <f>AM14-'Surv-rate CEA'!AE12*UPD</f>
        <v>0.51780713307600157</v>
      </c>
      <c r="AP14" s="12">
        <f t="shared" si="20"/>
        <v>0.51080999720311315</v>
      </c>
      <c r="AQ14" s="42">
        <f>'Surv-rate CEA'!AI12*UPFS+'Surv-rate CEA'!AH12*UPD</f>
        <v>0.50213425847977522</v>
      </c>
      <c r="AR14" s="12">
        <f t="shared" si="21"/>
        <v>0.49534891040597923</v>
      </c>
      <c r="AS14" s="42">
        <f>AQ14-'Surv-rate CEA'!AH12*UPD</f>
        <v>0.18967198272782076</v>
      </c>
      <c r="AT14" s="12">
        <f t="shared" si="22"/>
        <v>0.18710894226419719</v>
      </c>
      <c r="AU14" s="12">
        <f>'Surv-rate CEA'!AL12*UPFS+'Surv-rate CEA'!AK12*UPD</f>
        <v>0.54298515545850756</v>
      </c>
      <c r="AV14" s="12">
        <f t="shared" si="23"/>
        <v>0.53564778857610318</v>
      </c>
      <c r="AW14" s="12">
        <f>AU14-'Surv-rate CEA'!AK12*UPD</f>
        <v>0.54151713296371273</v>
      </c>
      <c r="AX14" s="12">
        <f t="shared" si="24"/>
        <v>0.53419960349219819</v>
      </c>
      <c r="AY14" s="12">
        <f>'Surv-rate CEA'!AO12*UPFS+'Surv-rate CEA'!AN12*UPD</f>
        <v>0.52076638347153947</v>
      </c>
      <c r="AZ14" s="12">
        <f t="shared" si="25"/>
        <v>0.51372925920185841</v>
      </c>
      <c r="BA14" s="12">
        <f>AY14-'Surv-rate CEA'!AN12*UPD</f>
        <v>0.43792949854612712</v>
      </c>
      <c r="BB14" s="12">
        <f t="shared" si="26"/>
        <v>0.43201175039563305</v>
      </c>
    </row>
    <row r="15" spans="1:88">
      <c r="A15" s="12">
        <v>10</v>
      </c>
      <c r="B15" s="12">
        <f t="shared" si="27"/>
        <v>0.51780821917808217</v>
      </c>
      <c r="C15" s="12">
        <f>'Surv-rate CEA'!D13*Parameter!$D$57+'Surv-rate CEA'!E13*Parameter!$D$58</f>
        <v>0.53912448157534953</v>
      </c>
      <c r="D15" s="12">
        <f t="shared" si="1"/>
        <v>0.5309355837160965</v>
      </c>
      <c r="E15" s="12">
        <f>C15-'Surv-rate CEA'!E13*Parameter!$D$58</f>
        <v>0.36839546768632969</v>
      </c>
      <c r="F15" s="12">
        <f t="shared" si="2"/>
        <v>0.36279981592167604</v>
      </c>
      <c r="G15" s="12">
        <f>'Surv-rate CEA'!G13*Parameter!$D$57+'Surv-rate CEA'!H13*Parameter!$D$58</f>
        <v>0.48579424381063829</v>
      </c>
      <c r="H15" s="12">
        <f t="shared" si="3"/>
        <v>0.4784153923966678</v>
      </c>
      <c r="I15" s="12">
        <f>G15-'Surv-rate CEA'!H13*Parameter!$D$58</f>
        <v>0.2947685544758436</v>
      </c>
      <c r="J15" s="12">
        <f t="shared" si="4"/>
        <v>0.29029124048396365</v>
      </c>
      <c r="K15" s="12">
        <f>'Surv-rate CEA'!K13*Parameter!$D$57+'Surv-rate CEA'!J13*Parameter!$D$58</f>
        <v>0.53152491240588273</v>
      </c>
      <c r="L15" s="12">
        <f t="shared" si="5"/>
        <v>0.52345144632134943</v>
      </c>
      <c r="M15" s="12">
        <f>K15-'Surv-rate CEA'!J13*Parameter!$D$58</f>
        <v>0.42544771084394761</v>
      </c>
      <c r="N15" s="12">
        <f t="shared" si="6"/>
        <v>0.41898547815443254</v>
      </c>
      <c r="O15" s="12">
        <f>'Surv-rate CEA'!N13*Parameter!$D$57+'Surv-rate CEA'!M13*Parameter!$D$58</f>
        <v>0.48059208345149507</v>
      </c>
      <c r="P15" s="12">
        <f t="shared" si="7"/>
        <v>0.47329224896456895</v>
      </c>
      <c r="Q15" s="12">
        <f>O15-'Surv-rate CEA'!M13*Parameter!$D$58</f>
        <v>0.20243020810105111</v>
      </c>
      <c r="R15" s="12">
        <f t="shared" si="8"/>
        <v>0.19935544456420892</v>
      </c>
      <c r="S15" s="12">
        <f>'Surv-rate CEA'!Q13*Parameter!$D$57+'Surv-rate CEA'!P13*Parameter!$D$58</f>
        <v>0.53152491240588273</v>
      </c>
      <c r="T15" s="12">
        <f t="shared" si="9"/>
        <v>0.52345144632134943</v>
      </c>
      <c r="U15" s="12">
        <f>S15-'Surv-rate CEA'!P13*Parameter!$D$58</f>
        <v>0.42544771084394761</v>
      </c>
      <c r="V15" s="12">
        <f t="shared" si="10"/>
        <v>0.41898547815443254</v>
      </c>
      <c r="W15" s="12">
        <f>'Surv-rate CEA'!T13*UPFS+'Surv-rate CEA'!S13*UPD</f>
        <v>0.48059208345149507</v>
      </c>
      <c r="X15" s="12">
        <f t="shared" si="11"/>
        <v>0.47329224896456895</v>
      </c>
      <c r="Y15" s="12">
        <f>W15-'Surv-rate CEA'!S13*UPD</f>
        <v>0.20243020810105111</v>
      </c>
      <c r="Z15" s="12">
        <f t="shared" si="12"/>
        <v>0.19935544456420892</v>
      </c>
      <c r="AA15" s="12">
        <f>'Surv-rate CEA'!W13*UPFS+'Surv-rate CEA'!V13*UPD</f>
        <v>0.54222604861618495</v>
      </c>
      <c r="AB15" s="12">
        <f t="shared" si="13"/>
        <v>0.53399004027211994</v>
      </c>
      <c r="AC15" s="12">
        <f>AA15-'Surv-rate CEA'!V13*UPD</f>
        <v>0.50432172789945007</v>
      </c>
      <c r="AD15" s="12">
        <f t="shared" si="14"/>
        <v>0.49666145785216342</v>
      </c>
      <c r="AE15" s="12">
        <f>'Surv-rate CEA'!Z13*UPFS+'Surv-rate CEA'!Y13*UPD</f>
        <v>0.53152491240588273</v>
      </c>
      <c r="AF15" s="12">
        <f t="shared" si="15"/>
        <v>0.52345144632134943</v>
      </c>
      <c r="AG15" s="12">
        <f>AE15-'Surv-rate CEA'!Y13*UPD</f>
        <v>0.42544771084394761</v>
      </c>
      <c r="AH15" s="12">
        <f t="shared" si="16"/>
        <v>0.41898547815443254</v>
      </c>
      <c r="AI15" s="12">
        <f>'Surv-rate CEA'!AC13*UPFS+'Surv-rate CEA'!AB13*UPD</f>
        <v>0.49678518024691304</v>
      </c>
      <c r="AJ15" s="12">
        <f t="shared" si="17"/>
        <v>0.48923938472461492</v>
      </c>
      <c r="AK15" s="12">
        <f>AI15-'Surv-rate CEA'!AB13*UPD</f>
        <v>0.40258987261243723</v>
      </c>
      <c r="AL15" s="12">
        <f t="shared" si="18"/>
        <v>0.39647483339856288</v>
      </c>
      <c r="AM15" s="12">
        <f>'Surv-rate CEA'!AF13*UPFS+'Surv-rate CEA'!AE13*UPD</f>
        <v>0.58766461701914174</v>
      </c>
      <c r="AN15" s="12">
        <f t="shared" si="19"/>
        <v>0.57873843078807885</v>
      </c>
      <c r="AO15" s="12">
        <f>AM15-'Surv-rate CEA'!AE13*UPD</f>
        <v>0.4868528749532065</v>
      </c>
      <c r="AP15" s="12">
        <f t="shared" si="20"/>
        <v>0.47945794372354711</v>
      </c>
      <c r="AQ15" s="42">
        <f>'Surv-rate CEA'!AI13*UPFS+'Surv-rate CEA'!AH13*UPD</f>
        <v>0.48059208345149507</v>
      </c>
      <c r="AR15" s="12">
        <f t="shared" si="21"/>
        <v>0.47329224896456895</v>
      </c>
      <c r="AS15" s="42">
        <f>AQ15-'Surv-rate CEA'!AH13*UPD</f>
        <v>0.20243020810105111</v>
      </c>
      <c r="AT15" s="12">
        <f t="shared" si="22"/>
        <v>0.19935544456420892</v>
      </c>
      <c r="AU15" s="12">
        <f>'Surv-rate CEA'!AL13*UPFS+'Surv-rate CEA'!AK13*UPD</f>
        <v>0.52040107644989675</v>
      </c>
      <c r="AV15" s="12">
        <f t="shared" si="23"/>
        <v>0.51249657311804808</v>
      </c>
      <c r="AW15" s="12">
        <f>AU15-'Surv-rate CEA'!AK13*UPD</f>
        <v>0.51253787817339147</v>
      </c>
      <c r="AX15" s="12">
        <f t="shared" si="24"/>
        <v>0.50475281094532576</v>
      </c>
      <c r="AY15" s="12">
        <f>'Surv-rate CEA'!AO13*UPFS+'Surv-rate CEA'!AN13*UPD</f>
        <v>0.49678518024691304</v>
      </c>
      <c r="AZ15" s="12">
        <f t="shared" si="25"/>
        <v>0.48923938472461492</v>
      </c>
      <c r="BA15" s="12">
        <f>AY15-'Surv-rate CEA'!AN13*UPD</f>
        <v>0.40258987261243723</v>
      </c>
      <c r="BB15" s="12">
        <f t="shared" si="26"/>
        <v>0.39647483339856288</v>
      </c>
    </row>
    <row r="16" spans="1:88">
      <c r="A16" s="12">
        <v>11</v>
      </c>
      <c r="B16" s="12">
        <f t="shared" si="27"/>
        <v>0.57534246575342463</v>
      </c>
      <c r="C16" s="12">
        <f>'Surv-rate CEA'!D14*Parameter!$D$57+'Surv-rate CEA'!E14*Parameter!$D$58</f>
        <v>0.51896776922301835</v>
      </c>
      <c r="D16" s="12">
        <f t="shared" si="1"/>
        <v>0.51021660201161545</v>
      </c>
      <c r="E16" s="12">
        <f>C16-'Surv-rate CEA'!E14*Parameter!$D$58</f>
        <v>0.33565885510123294</v>
      </c>
      <c r="F16" s="12">
        <f t="shared" si="2"/>
        <v>0.32999876031080555</v>
      </c>
      <c r="G16" s="12">
        <f>'Surv-rate CEA'!G14*Parameter!$D$57+'Surv-rate CEA'!H14*Parameter!$D$58</f>
        <v>0.46310295122892176</v>
      </c>
      <c r="H16" s="12">
        <f t="shared" si="3"/>
        <v>0.45529381239094341</v>
      </c>
      <c r="I16" s="12">
        <f>G16-'Surv-rate CEA'!H14*Parameter!$D$58</f>
        <v>0.26295894671024045</v>
      </c>
      <c r="J16" s="12">
        <f t="shared" si="4"/>
        <v>0.25852476437972505</v>
      </c>
      <c r="K16" s="12">
        <f>'Surv-rate CEA'!K14*Parameter!$D$57+'Surv-rate CEA'!J14*Parameter!$D$58</f>
        <v>0.51075558837219082</v>
      </c>
      <c r="L16" s="12">
        <f t="shared" si="5"/>
        <v>0.5021429002187523</v>
      </c>
      <c r="M16" s="12">
        <f>K16-'Surv-rate CEA'!J14*Parameter!$D$58</f>
        <v>0.39352700524219891</v>
      </c>
      <c r="N16" s="12">
        <f t="shared" si="6"/>
        <v>0.38689110060744081</v>
      </c>
      <c r="O16" s="12">
        <f>'Surv-rate CEA'!N14*Parameter!$D$57+'Surv-rate CEA'!M14*Parameter!$D$58</f>
        <v>0.46023725847402608</v>
      </c>
      <c r="P16" s="12">
        <f t="shared" si="7"/>
        <v>0.45247644278434684</v>
      </c>
      <c r="Q16" s="12">
        <f>O16-'Surv-rate CEA'!M14*Parameter!$D$58</f>
        <v>0.21209290031084141</v>
      </c>
      <c r="R16" s="12">
        <f t="shared" si="8"/>
        <v>0.2085164538626344</v>
      </c>
      <c r="S16" s="12">
        <f>'Surv-rate CEA'!Q14*Parameter!$D$57+'Surv-rate CEA'!P14*Parameter!$D$58</f>
        <v>0.51075558837219082</v>
      </c>
      <c r="T16" s="12">
        <f t="shared" si="9"/>
        <v>0.5021429002187523</v>
      </c>
      <c r="U16" s="12">
        <f>S16-'Surv-rate CEA'!P14*Parameter!$D$58</f>
        <v>0.39352700524219891</v>
      </c>
      <c r="V16" s="12">
        <f t="shared" si="10"/>
        <v>0.38689110060744081</v>
      </c>
      <c r="W16" s="12">
        <f>'Surv-rate CEA'!T14*UPFS+'Surv-rate CEA'!S14*UPD</f>
        <v>0.46023725847402608</v>
      </c>
      <c r="X16" s="12">
        <f t="shared" si="11"/>
        <v>0.45247644278434684</v>
      </c>
      <c r="Y16" s="12">
        <f>W16-'Surv-rate CEA'!S14*UPD</f>
        <v>0.21209290031084141</v>
      </c>
      <c r="Z16" s="12">
        <f t="shared" si="12"/>
        <v>0.2085164538626344</v>
      </c>
      <c r="AA16" s="12">
        <f>'Surv-rate CEA'!W14*UPFS+'Surv-rate CEA'!V14*UPD</f>
        <v>0.52202589308238001</v>
      </c>
      <c r="AB16" s="12">
        <f t="shared" si="13"/>
        <v>0.51322315782603567</v>
      </c>
      <c r="AC16" s="12">
        <f>AA16-'Surv-rate CEA'!V14*UPD</f>
        <v>0.47585494854209331</v>
      </c>
      <c r="AD16" s="12">
        <f t="shared" si="14"/>
        <v>0.46783077735069156</v>
      </c>
      <c r="AE16" s="12">
        <f>'Surv-rate CEA'!Z14*UPFS+'Surv-rate CEA'!Y14*UPD</f>
        <v>0.51075558837219082</v>
      </c>
      <c r="AF16" s="12">
        <f t="shared" si="15"/>
        <v>0.5021429002187523</v>
      </c>
      <c r="AG16" s="12">
        <f>AE16-'Surv-rate CEA'!Y14*UPD</f>
        <v>0.39352700524219891</v>
      </c>
      <c r="AH16" s="12">
        <f t="shared" si="16"/>
        <v>0.38689110060744081</v>
      </c>
      <c r="AI16" s="12">
        <f>'Surv-rate CEA'!AC14*UPFS+'Surv-rate CEA'!AB14*UPD</f>
        <v>0.4742732240226874</v>
      </c>
      <c r="AJ16" s="12">
        <f t="shared" si="17"/>
        <v>0.46627572488410396</v>
      </c>
      <c r="AK16" s="12">
        <f>AI16-'Surv-rate CEA'!AB14*UPD</f>
        <v>0.37017905619737002</v>
      </c>
      <c r="AL16" s="12">
        <f t="shared" si="18"/>
        <v>0.36393685964671996</v>
      </c>
      <c r="AM16" s="12">
        <f>'Surv-rate CEA'!AF14*UPFS+'Surv-rate CEA'!AE14*UPD</f>
        <v>0.5707827038238068</v>
      </c>
      <c r="AN16" s="12">
        <f t="shared" si="19"/>
        <v>0.56115779996895443</v>
      </c>
      <c r="AO16" s="12">
        <f>AM16-'Surv-rate CEA'!AE14*UPD</f>
        <v>0.45737497538574456</v>
      </c>
      <c r="AP16" s="12">
        <f t="shared" si="20"/>
        <v>0.44966242534838013</v>
      </c>
      <c r="AQ16" s="42">
        <f>'Surv-rate CEA'!AI14*UPFS+'Surv-rate CEA'!AH14*UPD</f>
        <v>0.46023725847402608</v>
      </c>
      <c r="AR16" s="12">
        <f t="shared" si="21"/>
        <v>0.45247644278434684</v>
      </c>
      <c r="AS16" s="42">
        <f>AQ16-'Surv-rate CEA'!AH14*UPD</f>
        <v>0.21209290031084141</v>
      </c>
      <c r="AT16" s="12">
        <f t="shared" si="22"/>
        <v>0.2085164538626344</v>
      </c>
      <c r="AU16" s="12">
        <f>'Surv-rate CEA'!AL14*UPFS+'Surv-rate CEA'!AK14*UPD</f>
        <v>0.49897530329873563</v>
      </c>
      <c r="AV16" s="12">
        <f t="shared" si="23"/>
        <v>0.49056126186401366</v>
      </c>
      <c r="AW16" s="12">
        <f>AU16-'Surv-rate CEA'!AK14*UPD</f>
        <v>0.48459801413517822</v>
      </c>
      <c r="AX16" s="12">
        <f t="shared" si="24"/>
        <v>0.47642641176696199</v>
      </c>
      <c r="AY16" s="12">
        <f>'Surv-rate CEA'!AO14*UPFS+'Surv-rate CEA'!AN14*UPD</f>
        <v>0.4742732240226874</v>
      </c>
      <c r="AZ16" s="12">
        <f t="shared" si="25"/>
        <v>0.46627572488410396</v>
      </c>
      <c r="BA16" s="12">
        <f>AY16-'Surv-rate CEA'!AN14*UPD</f>
        <v>0.37017905619737002</v>
      </c>
      <c r="BB16" s="12">
        <f t="shared" si="26"/>
        <v>0.36393685964671996</v>
      </c>
    </row>
    <row r="17" spans="1:54">
      <c r="A17" s="12">
        <v>12</v>
      </c>
      <c r="B17" s="12">
        <f t="shared" si="27"/>
        <v>0.63287671232876708</v>
      </c>
      <c r="C17" s="12">
        <f>'Surv-rate CEA'!D15*Parameter!$D$57+'Surv-rate CEA'!E15*Parameter!$D$58</f>
        <v>0.49980319630820952</v>
      </c>
      <c r="D17" s="12">
        <f t="shared" si="1"/>
        <v>0.4905402505934513</v>
      </c>
      <c r="E17" s="12">
        <f>C17-'Surv-rate CEA'!E15*Parameter!$D$58</f>
        <v>0.30615217998423178</v>
      </c>
      <c r="F17" s="12">
        <f t="shared" si="2"/>
        <v>0.30047820461833585</v>
      </c>
      <c r="G17" s="12">
        <f>'Surv-rate CEA'!G15*Parameter!$D$57+'Surv-rate CEA'!H15*Parameter!$D$58</f>
        <v>0.44193448393451967</v>
      </c>
      <c r="H17" s="12">
        <f t="shared" si="3"/>
        <v>0.4337440298429841</v>
      </c>
      <c r="I17" s="12">
        <f>G17-'Surv-rate CEA'!H15*Parameter!$D$58</f>
        <v>0.23511368149599762</v>
      </c>
      <c r="J17" s="12">
        <f t="shared" si="4"/>
        <v>0.23075627585197411</v>
      </c>
      <c r="K17" s="12">
        <f>'Surv-rate CEA'!K15*Parameter!$D$57+'Surv-rate CEA'!J15*Parameter!$D$58</f>
        <v>0.49104615685053044</v>
      </c>
      <c r="L17" s="12">
        <f t="shared" si="5"/>
        <v>0.48194550697885136</v>
      </c>
      <c r="M17" s="12">
        <f>K17-'Surv-rate CEA'!J15*Parameter!$D$58</f>
        <v>0.36410248034149217</v>
      </c>
      <c r="N17" s="12">
        <f t="shared" si="6"/>
        <v>0.35735450126708013</v>
      </c>
      <c r="O17" s="12">
        <f>'Surv-rate CEA'!N15*Parameter!$D$57+'Surv-rate CEA'!M15*Parameter!$D$58</f>
        <v>0.44103615331682211</v>
      </c>
      <c r="P17" s="12">
        <f t="shared" si="7"/>
        <v>0.43286234815391905</v>
      </c>
      <c r="Q17" s="12">
        <f>O17-'Surv-rate CEA'!M15*Parameter!$D$58</f>
        <v>0.2191683130318666</v>
      </c>
      <c r="R17" s="12">
        <f t="shared" si="8"/>
        <v>0.21510642587107021</v>
      </c>
      <c r="S17" s="12">
        <f>'Surv-rate CEA'!Q15*Parameter!$D$57+'Surv-rate CEA'!P15*Parameter!$D$58</f>
        <v>0.49104615685053044</v>
      </c>
      <c r="T17" s="12">
        <f t="shared" si="9"/>
        <v>0.48194550697885136</v>
      </c>
      <c r="U17" s="12">
        <f>S17-'Surv-rate CEA'!P15*Parameter!$D$58</f>
        <v>0.36410248034149217</v>
      </c>
      <c r="V17" s="12">
        <f t="shared" si="10"/>
        <v>0.35735450126708013</v>
      </c>
      <c r="W17" s="12">
        <f>'Surv-rate CEA'!T15*UPFS+'Surv-rate CEA'!S15*UPD</f>
        <v>0.44103615331682211</v>
      </c>
      <c r="X17" s="12">
        <f t="shared" si="11"/>
        <v>0.43286234815391905</v>
      </c>
      <c r="Y17" s="12">
        <f>W17-'Surv-rate CEA'!S15*UPD</f>
        <v>0.2191683130318666</v>
      </c>
      <c r="Z17" s="12">
        <f t="shared" si="12"/>
        <v>0.21510642587107021</v>
      </c>
      <c r="AA17" s="12">
        <f>'Surv-rate CEA'!W15*UPFS+'Surv-rate CEA'!V15*UPD</f>
        <v>0.5027580551985813</v>
      </c>
      <c r="AB17" s="12">
        <f t="shared" si="13"/>
        <v>0.49344034653372904</v>
      </c>
      <c r="AC17" s="12">
        <f>AA17-'Surv-rate CEA'!V15*UPD</f>
        <v>0.44873971446346167</v>
      </c>
      <c r="AD17" s="12">
        <f t="shared" si="14"/>
        <v>0.4404231377672056</v>
      </c>
      <c r="AE17" s="12">
        <f>'Surv-rate CEA'!Z15*UPFS+'Surv-rate CEA'!Y15*UPD</f>
        <v>0.49104615685053044</v>
      </c>
      <c r="AF17" s="12">
        <f t="shared" si="15"/>
        <v>0.48194550697885136</v>
      </c>
      <c r="AG17" s="12">
        <f>AE17-'Surv-rate CEA'!Y15*UPD</f>
        <v>0.36410248034149217</v>
      </c>
      <c r="AH17" s="12">
        <f t="shared" si="16"/>
        <v>0.35735450126708013</v>
      </c>
      <c r="AI17" s="12">
        <f>'Surv-rate CEA'!AC15*UPFS+'Surv-rate CEA'!AB15*UPD</f>
        <v>0.45317090439576646</v>
      </c>
      <c r="AJ17" s="12">
        <f t="shared" si="17"/>
        <v>0.44477220363128134</v>
      </c>
      <c r="AK17" s="12">
        <f>AI17-'Surv-rate CEA'!AB15*UPD</f>
        <v>0.34057174507322219</v>
      </c>
      <c r="AL17" s="12">
        <f t="shared" si="18"/>
        <v>0.33425986549762948</v>
      </c>
      <c r="AM17" s="12">
        <f>'Surv-rate CEA'!AF15*UPFS+'Surv-rate CEA'!AE15*UPD</f>
        <v>0.55438329780397</v>
      </c>
      <c r="AN17" s="12">
        <f t="shared" si="19"/>
        <v>0.54410880890382274</v>
      </c>
      <c r="AO17" s="12">
        <f>AM17-'Surv-rate CEA'!AE15*UPD</f>
        <v>0.42950860642362332</v>
      </c>
      <c r="AP17" s="12">
        <f t="shared" si="20"/>
        <v>0.42154844343404918</v>
      </c>
      <c r="AQ17" s="42">
        <f>'Surv-rate CEA'!AI15*UPFS+'Surv-rate CEA'!AH15*UPD</f>
        <v>0.44103615331682211</v>
      </c>
      <c r="AR17" s="12">
        <f t="shared" si="21"/>
        <v>0.43286234815391905</v>
      </c>
      <c r="AS17" s="42">
        <f>AQ17-'Surv-rate CEA'!AH15*UPD</f>
        <v>0.2191683130318666</v>
      </c>
      <c r="AT17" s="12">
        <f t="shared" si="22"/>
        <v>0.21510642587107021</v>
      </c>
      <c r="AU17" s="12">
        <f>'Surv-rate CEA'!AL15*UPFS+'Surv-rate CEA'!AK15*UPD</f>
        <v>0.47869865341587403</v>
      </c>
      <c r="AV17" s="12">
        <f t="shared" si="23"/>
        <v>0.46982684212480597</v>
      </c>
      <c r="AW17" s="12">
        <f>AU17-'Surv-rate CEA'!AK15*UPD</f>
        <v>0.45788724902526023</v>
      </c>
      <c r="AX17" s="12">
        <f t="shared" si="24"/>
        <v>0.44940113936743914</v>
      </c>
      <c r="AY17" s="12">
        <f>'Surv-rate CEA'!AO15*UPFS+'Surv-rate CEA'!AN15*UPD</f>
        <v>0.45317090439576646</v>
      </c>
      <c r="AZ17" s="12">
        <f t="shared" si="25"/>
        <v>0.44477220363128134</v>
      </c>
      <c r="BA17" s="12">
        <f>AY17-'Surv-rate CEA'!AN15*UPD</f>
        <v>0.34057174507322219</v>
      </c>
      <c r="BB17" s="12">
        <f t="shared" si="26"/>
        <v>0.33425986549762948</v>
      </c>
    </row>
    <row r="18" spans="1:54">
      <c r="A18" s="12">
        <v>13</v>
      </c>
      <c r="B18" s="12">
        <f t="shared" si="27"/>
        <v>0.69041095890410964</v>
      </c>
      <c r="C18" s="12">
        <f>'Surv-rate CEA'!D16*Parameter!$D$57+'Surv-rate CEA'!E16*Parameter!$D$58</f>
        <v>0.48161174579613764</v>
      </c>
      <c r="D18" s="12">
        <f t="shared" si="1"/>
        <v>0.47188275854091866</v>
      </c>
      <c r="E18" s="12">
        <f>C18-'Surv-rate CEA'!E16*Parameter!$D$58</f>
        <v>0.27958717686563372</v>
      </c>
      <c r="F18" s="12">
        <f t="shared" si="2"/>
        <v>0.27393926627335385</v>
      </c>
      <c r="G18" s="12">
        <f>'Surv-rate CEA'!G16*Parameter!$D$57+'Surv-rate CEA'!H16*Parameter!$D$58</f>
        <v>0.42218247580233392</v>
      </c>
      <c r="H18" s="12">
        <f t="shared" si="3"/>
        <v>0.41365401286032683</v>
      </c>
      <c r="I18" s="12">
        <f>G18-'Surv-rate CEA'!H16*Parameter!$D$58</f>
        <v>0.21070815179620475</v>
      </c>
      <c r="J18" s="12">
        <f t="shared" si="4"/>
        <v>0.20645165900654641</v>
      </c>
      <c r="K18" s="12">
        <f>'Surv-rate CEA'!K16*Parameter!$D$57+'Surv-rate CEA'!J16*Parameter!$D$58</f>
        <v>0.47237253891813635</v>
      </c>
      <c r="L18" s="12">
        <f t="shared" si="5"/>
        <v>0.46283019189075442</v>
      </c>
      <c r="M18" s="12">
        <f>K18-'Surv-rate CEA'!J16*Parameter!$D$58</f>
        <v>0.33705974581840448</v>
      </c>
      <c r="N18" s="12">
        <f t="shared" si="6"/>
        <v>0.33025083802091343</v>
      </c>
      <c r="O18" s="12">
        <f>'Surv-rate CEA'!N16*Parameter!$D$57+'Surv-rate CEA'!M16*Parameter!$D$58</f>
        <v>0.42293692678748374</v>
      </c>
      <c r="P18" s="12">
        <f t="shared" si="7"/>
        <v>0.41439322326199152</v>
      </c>
      <c r="Q18" s="12">
        <f>O18-'Surv-rate CEA'!M16*Parameter!$D$58</f>
        <v>0.22409965678261445</v>
      </c>
      <c r="R18" s="12">
        <f t="shared" si="8"/>
        <v>0.2195726436360956</v>
      </c>
      <c r="S18" s="12">
        <f>'Surv-rate CEA'!Q16*Parameter!$D$57+'Surv-rate CEA'!P16*Parameter!$D$58</f>
        <v>0.47237253891813635</v>
      </c>
      <c r="T18" s="12">
        <f t="shared" si="9"/>
        <v>0.46283019189075442</v>
      </c>
      <c r="U18" s="12">
        <f>S18-'Surv-rate CEA'!P16*Parameter!$D$58</f>
        <v>0.33705974581840448</v>
      </c>
      <c r="V18" s="12">
        <f t="shared" si="10"/>
        <v>0.33025083802091343</v>
      </c>
      <c r="W18" s="12">
        <f>'Surv-rate CEA'!T16*UPFS+'Surv-rate CEA'!S16*UPD</f>
        <v>0.42293692678748374</v>
      </c>
      <c r="X18" s="12">
        <f t="shared" si="11"/>
        <v>0.41439322326199152</v>
      </c>
      <c r="Y18" s="12">
        <f>W18-'Surv-rate CEA'!S16*UPD</f>
        <v>0.22409965678261445</v>
      </c>
      <c r="Z18" s="12">
        <f t="shared" si="12"/>
        <v>0.2195726436360956</v>
      </c>
      <c r="AA18" s="12">
        <f>'Surv-rate CEA'!W16*UPFS+'Surv-rate CEA'!V16*UPD</f>
        <v>0.48441822181630284</v>
      </c>
      <c r="AB18" s="12">
        <f t="shared" si="13"/>
        <v>0.47463254123981291</v>
      </c>
      <c r="AC18" s="12">
        <f>AA18-'Surv-rate CEA'!V16*UPD</f>
        <v>0.42305783116845175</v>
      </c>
      <c r="AD18" s="12">
        <f t="shared" si="14"/>
        <v>0.41451168526651877</v>
      </c>
      <c r="AE18" s="12">
        <f>'Surv-rate CEA'!Z16*UPFS+'Surv-rate CEA'!Y16*UPD</f>
        <v>0.47237253891813635</v>
      </c>
      <c r="AF18" s="12">
        <f t="shared" si="15"/>
        <v>0.46283019189075442</v>
      </c>
      <c r="AG18" s="12">
        <f>AE18-'Surv-rate CEA'!Y16*UPD</f>
        <v>0.33705974581840448</v>
      </c>
      <c r="AH18" s="12">
        <f t="shared" si="16"/>
        <v>0.33025083802091343</v>
      </c>
      <c r="AI18" s="12">
        <f>'Surv-rate CEA'!AC16*UPFS+'Surv-rate CEA'!AB16*UPD</f>
        <v>0.4333992158629294</v>
      </c>
      <c r="AJ18" s="12">
        <f t="shared" si="17"/>
        <v>0.42464416475722572</v>
      </c>
      <c r="AK18" s="12">
        <f>AI18-'Surv-rate CEA'!AB16*UPD</f>
        <v>0.31358603143316666</v>
      </c>
      <c r="AL18" s="12">
        <f t="shared" si="18"/>
        <v>0.30725131362393909</v>
      </c>
      <c r="AM18" s="12">
        <f>'Surv-rate CEA'!AF16*UPFS+'Surv-rate CEA'!AE16*UPD</f>
        <v>0.53851306306861346</v>
      </c>
      <c r="AN18" s="12">
        <f t="shared" si="19"/>
        <v>0.5276346184021472</v>
      </c>
      <c r="AO18" s="12">
        <f>AM18-'Surv-rate CEA'!AE16*UPD</f>
        <v>0.40329830137941253</v>
      </c>
      <c r="AP18" s="12">
        <f t="shared" si="20"/>
        <v>0.39515131562082051</v>
      </c>
      <c r="AQ18" s="42">
        <f>'Surv-rate CEA'!AI16*UPFS+'Surv-rate CEA'!AH16*UPD</f>
        <v>0.42293692678748374</v>
      </c>
      <c r="AR18" s="12">
        <f t="shared" si="21"/>
        <v>0.41439322326199152</v>
      </c>
      <c r="AS18" s="42">
        <f>AQ18-'Surv-rate CEA'!AH16*UPD</f>
        <v>0.22409965678261445</v>
      </c>
      <c r="AT18" s="12">
        <f t="shared" si="22"/>
        <v>0.2195726436360956</v>
      </c>
      <c r="AU18" s="12">
        <f>'Surv-rate CEA'!AL16*UPFS+'Surv-rate CEA'!AK16*UPD</f>
        <v>0.45953538138176059</v>
      </c>
      <c r="AV18" s="12">
        <f t="shared" si="23"/>
        <v>0.45025235639781885</v>
      </c>
      <c r="AW18" s="12">
        <f>AU18-'Surv-rate CEA'!AK16*UPD</f>
        <v>0.43250342835351047</v>
      </c>
      <c r="AX18" s="12">
        <f t="shared" si="24"/>
        <v>0.42376647295526948</v>
      </c>
      <c r="AY18" s="12">
        <f>'Surv-rate CEA'!AO16*UPFS+'Surv-rate CEA'!AN16*UPD</f>
        <v>0.4333992158629294</v>
      </c>
      <c r="AZ18" s="12">
        <f t="shared" si="25"/>
        <v>0.42464416475722572</v>
      </c>
      <c r="BA18" s="12">
        <f>AY18-'Surv-rate CEA'!AN16*UPD</f>
        <v>0.31358603143316666</v>
      </c>
      <c r="BB18" s="12">
        <f t="shared" si="26"/>
        <v>0.30725131362393909</v>
      </c>
    </row>
    <row r="19" spans="1:54">
      <c r="A19" s="12">
        <v>14</v>
      </c>
      <c r="B19" s="12">
        <f t="shared" si="27"/>
        <v>0.74794520547945209</v>
      </c>
      <c r="C19" s="12">
        <f>'Surv-rate CEA'!D17*Parameter!$D$57+'Surv-rate CEA'!E17*Parameter!$D$58</f>
        <v>0.46435817109395916</v>
      </c>
      <c r="D19" s="12">
        <f t="shared" si="1"/>
        <v>0.45420462415301338</v>
      </c>
      <c r="E19" s="12">
        <f>C19-'Surv-rate CEA'!E17*Parameter!$D$58</f>
        <v>0.25567503002586955</v>
      </c>
      <c r="F19" s="12">
        <f t="shared" si="2"/>
        <v>0.25008449973999219</v>
      </c>
      <c r="G19" s="12">
        <f>'Surv-rate CEA'!G17*Parameter!$D$57+'Surv-rate CEA'!H17*Parameter!$D$58</f>
        <v>0.40373905554694145</v>
      </c>
      <c r="H19" s="12">
        <f t="shared" si="3"/>
        <v>0.39491099197969237</v>
      </c>
      <c r="I19" s="12">
        <f>G19-'Surv-rate CEA'!H17*Parameter!$D$58</f>
        <v>0.18927828366596688</v>
      </c>
      <c r="J19" s="12">
        <f t="shared" si="4"/>
        <v>0.18513956907508014</v>
      </c>
      <c r="K19" s="12">
        <f>'Surv-rate CEA'!K17*Parameter!$D$57+'Surv-rate CEA'!J17*Parameter!$D$58</f>
        <v>0.45469439855907801</v>
      </c>
      <c r="L19" s="12">
        <f t="shared" si="5"/>
        <v>0.44475215740355295</v>
      </c>
      <c r="M19" s="12">
        <f>K19-'Surv-rate CEA'!J17*Parameter!$D$58</f>
        <v>0.3122490540198346</v>
      </c>
      <c r="N19" s="12">
        <f t="shared" si="6"/>
        <v>0.30542148938414138</v>
      </c>
      <c r="O19" s="12">
        <f>'Surv-rate CEA'!N17*Parameter!$D$57+'Surv-rate CEA'!M17*Parameter!$D$58</f>
        <v>0.40587911844198399</v>
      </c>
      <c r="P19" s="12">
        <f t="shared" si="7"/>
        <v>0.39700426076102263</v>
      </c>
      <c r="Q19" s="12">
        <f>O19-'Surv-rate CEA'!M17*Parameter!$D$58</f>
        <v>0.22726440005297299</v>
      </c>
      <c r="R19" s="12">
        <f t="shared" si="8"/>
        <v>0.22229508994369351</v>
      </c>
      <c r="S19" s="12">
        <f>'Surv-rate CEA'!Q17*Parameter!$D$57+'Surv-rate CEA'!P17*Parameter!$D$58</f>
        <v>0.45469439855907801</v>
      </c>
      <c r="T19" s="12">
        <f t="shared" si="9"/>
        <v>0.44475215740355295</v>
      </c>
      <c r="U19" s="12">
        <f>S19-'Surv-rate CEA'!P17*Parameter!$D$58</f>
        <v>0.3122490540198346</v>
      </c>
      <c r="V19" s="12">
        <f t="shared" si="10"/>
        <v>0.30542148938414138</v>
      </c>
      <c r="W19" s="12">
        <f>'Surv-rate CEA'!T17*UPFS+'Surv-rate CEA'!S17*UPD</f>
        <v>0.40587911844198399</v>
      </c>
      <c r="X19" s="12">
        <f t="shared" si="11"/>
        <v>0.39700426076102263</v>
      </c>
      <c r="Y19" s="12">
        <f>W19-'Surv-rate CEA'!S17*UPD</f>
        <v>0.22726440005297299</v>
      </c>
      <c r="Z19" s="12">
        <f t="shared" si="12"/>
        <v>0.22229508994369351</v>
      </c>
      <c r="AA19" s="12">
        <f>'Surv-rate CEA'!W17*UPFS+'Surv-rate CEA'!V17*UPD</f>
        <v>0.4669832370109045</v>
      </c>
      <c r="AB19" s="12">
        <f t="shared" si="13"/>
        <v>0.45677229099383609</v>
      </c>
      <c r="AC19" s="12">
        <f>AA19-'Surv-rate CEA'!V17*UPD</f>
        <v>0.39883043072645352</v>
      </c>
      <c r="AD19" s="12">
        <f t="shared" si="14"/>
        <v>0.39010969799913109</v>
      </c>
      <c r="AE19" s="12">
        <f>'Surv-rate CEA'!Z17*UPFS+'Surv-rate CEA'!Y17*UPD</f>
        <v>0.45469439855907801</v>
      </c>
      <c r="AF19" s="12">
        <f t="shared" si="15"/>
        <v>0.44475215740355295</v>
      </c>
      <c r="AG19" s="12">
        <f>AE19-'Surv-rate CEA'!Y17*UPD</f>
        <v>0.3122490540198346</v>
      </c>
      <c r="AH19" s="12">
        <f t="shared" si="16"/>
        <v>0.30542148938414138</v>
      </c>
      <c r="AI19" s="12">
        <f>'Surv-rate CEA'!AC17*UPFS+'Surv-rate CEA'!AB17*UPD</f>
        <v>0.41487154727341513</v>
      </c>
      <c r="AJ19" s="12">
        <f t="shared" si="17"/>
        <v>0.40580006325111484</v>
      </c>
      <c r="AK19" s="12">
        <f>AI19-'Surv-rate CEA'!AB17*UPD</f>
        <v>0.28901707894296763</v>
      </c>
      <c r="AL19" s="12">
        <f t="shared" si="18"/>
        <v>0.28269749922959875</v>
      </c>
      <c r="AM19" s="12">
        <f>'Surv-rate CEA'!AF17*UPFS+'Surv-rate CEA'!AE17*UPD</f>
        <v>0.52319514571538694</v>
      </c>
      <c r="AN19" s="12">
        <f t="shared" si="19"/>
        <v>0.51175508327655617</v>
      </c>
      <c r="AO19" s="12">
        <f>AM19-'Surv-rate CEA'!AE17*UPD</f>
        <v>0.37873103494575566</v>
      </c>
      <c r="AP19" s="12">
        <f t="shared" si="20"/>
        <v>0.37044979089602703</v>
      </c>
      <c r="AQ19" s="42">
        <f>'Surv-rate CEA'!AI17*UPFS+'Surv-rate CEA'!AH17*UPD</f>
        <v>0.40587911844198399</v>
      </c>
      <c r="AR19" s="12">
        <f t="shared" si="21"/>
        <v>0.39700426076102263</v>
      </c>
      <c r="AS19" s="42">
        <f>AQ19-'Surv-rate CEA'!AH17*UPD</f>
        <v>0.22726440005297299</v>
      </c>
      <c r="AT19" s="12">
        <f t="shared" si="22"/>
        <v>0.22229508994369351</v>
      </c>
      <c r="AU19" s="12">
        <f>'Surv-rate CEA'!AL17*UPFS+'Surv-rate CEA'!AK17*UPD</f>
        <v>0.44143546102066267</v>
      </c>
      <c r="AV19" s="12">
        <f t="shared" si="23"/>
        <v>0.43178313668595331</v>
      </c>
      <c r="AW19" s="12">
        <f>AU19-'Surv-rate CEA'!AK17*UPD</f>
        <v>0.40848277451291509</v>
      </c>
      <c r="AX19" s="12">
        <f t="shared" si="24"/>
        <v>0.39955098589850641</v>
      </c>
      <c r="AY19" s="12">
        <f>'Surv-rate CEA'!AO17*UPFS+'Surv-rate CEA'!AN17*UPD</f>
        <v>0.41487154727341513</v>
      </c>
      <c r="AZ19" s="12">
        <f t="shared" si="25"/>
        <v>0.40580006325111484</v>
      </c>
      <c r="BA19" s="12">
        <f>AY19-'Surv-rate CEA'!AN17*UPD</f>
        <v>0.28901707894296763</v>
      </c>
      <c r="BB19" s="12">
        <f t="shared" si="26"/>
        <v>0.28269749922959875</v>
      </c>
    </row>
    <row r="20" spans="1:54">
      <c r="A20" s="12">
        <v>15</v>
      </c>
      <c r="B20" s="12">
        <f t="shared" si="27"/>
        <v>0.80547945205479454</v>
      </c>
      <c r="C20" s="12">
        <f>'Surv-rate CEA'!D18*Parameter!$D$57+'Surv-rate CEA'!E18*Parameter!$D$58</f>
        <v>0.44799863922063071</v>
      </c>
      <c r="D20" s="12">
        <f t="shared" si="1"/>
        <v>0.43745821257582573</v>
      </c>
      <c r="E20" s="12">
        <f>C20-'Surv-rate CEA'!E18*Parameter!$D$58</f>
        <v>0.23414132199401544</v>
      </c>
      <c r="F20" s="12">
        <f t="shared" si="2"/>
        <v>0.22863248957146837</v>
      </c>
      <c r="G20" s="12">
        <f>'Surv-rate CEA'!G18*Parameter!$D$57+'Surv-rate CEA'!H18*Parameter!$D$58</f>
        <v>0.38650011758824299</v>
      </c>
      <c r="H20" s="12">
        <f t="shared" si="3"/>
        <v>0.37740661644561774</v>
      </c>
      <c r="I20" s="12">
        <f>G20-'Surv-rate CEA'!H18*Parameter!$D$58</f>
        <v>0.17042056422499849</v>
      </c>
      <c r="J20" s="12">
        <f t="shared" si="4"/>
        <v>0.16641094165314235</v>
      </c>
      <c r="K20" s="12">
        <f>'Surv-rate CEA'!K18*Parameter!$D$57+'Surv-rate CEA'!J18*Parameter!$D$58</f>
        <v>0.43796295838692229</v>
      </c>
      <c r="L20" s="12">
        <f t="shared" si="5"/>
        <v>0.42765864932908676</v>
      </c>
      <c r="M20" s="12">
        <f>K20-'Surv-rate CEA'!J18*Parameter!$D$58</f>
        <v>0.28950618584079119</v>
      </c>
      <c r="N20" s="12">
        <f t="shared" si="6"/>
        <v>0.2826947394480504</v>
      </c>
      <c r="O20" s="12">
        <f>'Surv-rate CEA'!N18*Parameter!$D$57+'Surv-rate CEA'!M18*Parameter!$D$58</f>
        <v>0.38979923088293755</v>
      </c>
      <c r="P20" s="12">
        <f t="shared" si="7"/>
        <v>0.38062810883115927</v>
      </c>
      <c r="Q20" s="12">
        <f>O20-'Surv-rate CEA'!M18*Parameter!$D$58</f>
        <v>0.22897982520582627</v>
      </c>
      <c r="R20" s="12">
        <f t="shared" si="8"/>
        <v>0.22359243149650376</v>
      </c>
      <c r="S20" s="12">
        <f>'Surv-rate CEA'!Q18*Parameter!$D$57+'Surv-rate CEA'!P18*Parameter!$D$58</f>
        <v>0.43796295838692229</v>
      </c>
      <c r="T20" s="12">
        <f t="shared" si="9"/>
        <v>0.42765864932908676</v>
      </c>
      <c r="U20" s="12">
        <f>S20-'Surv-rate CEA'!P18*Parameter!$D$58</f>
        <v>0.28950618584079119</v>
      </c>
      <c r="V20" s="12">
        <f t="shared" si="10"/>
        <v>0.2826947394480504</v>
      </c>
      <c r="W20" s="12">
        <f>'Surv-rate CEA'!T18*UPFS+'Surv-rate CEA'!S18*UPD</f>
        <v>0.38979923088293755</v>
      </c>
      <c r="X20" s="12">
        <f t="shared" si="11"/>
        <v>0.38062810883115927</v>
      </c>
      <c r="Y20" s="12">
        <f>W20-'Surv-rate CEA'!S18*UPD</f>
        <v>0.22897982520582627</v>
      </c>
      <c r="Z20" s="12">
        <f t="shared" si="12"/>
        <v>0.22359243149650376</v>
      </c>
      <c r="AA20" s="12">
        <f>'Surv-rate CEA'!W18*UPFS+'Surv-rate CEA'!V18*UPD</f>
        <v>0.45041904300691038</v>
      </c>
      <c r="AB20" s="12">
        <f t="shared" si="13"/>
        <v>0.43982166956288193</v>
      </c>
      <c r="AC20" s="12">
        <f>AA20-'Surv-rate CEA'!V18*UPD</f>
        <v>0.37603919756672555</v>
      </c>
      <c r="AD20" s="12">
        <f t="shared" si="14"/>
        <v>0.36719181895767716</v>
      </c>
      <c r="AE20" s="12">
        <f>'Surv-rate CEA'!Z18*UPFS+'Surv-rate CEA'!Y18*UPD</f>
        <v>0.43796295838692229</v>
      </c>
      <c r="AF20" s="12">
        <f t="shared" si="15"/>
        <v>0.42765864932908676</v>
      </c>
      <c r="AG20" s="12">
        <f>AE20-'Surv-rate CEA'!Y18*UPD</f>
        <v>0.28950618584079119</v>
      </c>
      <c r="AH20" s="12">
        <f t="shared" si="16"/>
        <v>0.2826947394480504</v>
      </c>
      <c r="AI20" s="12">
        <f>'Surv-rate CEA'!AC18*UPFS+'Surv-rate CEA'!AB18*UPD</f>
        <v>0.39750026991270482</v>
      </c>
      <c r="AJ20" s="12">
        <f t="shared" si="17"/>
        <v>0.38814795928159679</v>
      </c>
      <c r="AK20" s="12">
        <f>AI20-'Surv-rate CEA'!AB18*UPD</f>
        <v>0.26665622110390697</v>
      </c>
      <c r="AL20" s="12">
        <f t="shared" si="18"/>
        <v>0.26038238432883049</v>
      </c>
      <c r="AM20" s="12">
        <f>'Surv-rate CEA'!AF18*UPFS+'Surv-rate CEA'!AE18*UPD</f>
        <v>0.50843686074980399</v>
      </c>
      <c r="AN20" s="12">
        <f t="shared" si="19"/>
        <v>0.49647445514167232</v>
      </c>
      <c r="AO20" s="12">
        <f>AM20-'Surv-rate CEA'!AE18*UPD</f>
        <v>0.355758120338106</v>
      </c>
      <c r="AP20" s="12">
        <f t="shared" si="20"/>
        <v>0.34738791105077205</v>
      </c>
      <c r="AQ20" s="42">
        <f>'Surv-rate CEA'!AI18*UPFS+'Surv-rate CEA'!AH18*UPD</f>
        <v>0.38979923088293755</v>
      </c>
      <c r="AR20" s="12">
        <f t="shared" si="21"/>
        <v>0.38062810883115927</v>
      </c>
      <c r="AS20" s="42">
        <f>AQ20-'Surv-rate CEA'!AH18*UPD</f>
        <v>0.22897982520582627</v>
      </c>
      <c r="AT20" s="12">
        <f t="shared" si="22"/>
        <v>0.22359243149650376</v>
      </c>
      <c r="AU20" s="12">
        <f>'Surv-rate CEA'!AL18*UPFS+'Surv-rate CEA'!AK18*UPD</f>
        <v>0.42434197077718283</v>
      </c>
      <c r="AV20" s="12">
        <f t="shared" si="23"/>
        <v>0.41435813372118202</v>
      </c>
      <c r="AW20" s="12">
        <f>AU20-'Surv-rate CEA'!AK18*UPD</f>
        <v>0.3858206592721789</v>
      </c>
      <c r="AX20" s="12">
        <f t="shared" si="24"/>
        <v>0.37674314429538469</v>
      </c>
      <c r="AY20" s="12">
        <f>'Surv-rate CEA'!AO18*UPFS+'Surv-rate CEA'!AN18*UPD</f>
        <v>0.39750026991270482</v>
      </c>
      <c r="AZ20" s="12">
        <f t="shared" si="25"/>
        <v>0.38814795928159679</v>
      </c>
      <c r="BA20" s="12">
        <f>AY20-'Surv-rate CEA'!AN18*UPD</f>
        <v>0.26665622110390697</v>
      </c>
      <c r="BB20" s="12">
        <f t="shared" si="26"/>
        <v>0.26038238432883049</v>
      </c>
    </row>
    <row r="21" spans="1:54">
      <c r="A21" s="12">
        <v>16</v>
      </c>
      <c r="B21" s="12">
        <f t="shared" si="27"/>
        <v>0.86301369863013699</v>
      </c>
      <c r="C21" s="12">
        <f>'Surv-rate CEA'!D19*Parameter!$D$57+'Surv-rate CEA'!E19*Parameter!$D$58</f>
        <v>0.43248540857507667</v>
      </c>
      <c r="D21" s="12">
        <f t="shared" si="1"/>
        <v>0.4215923859421658</v>
      </c>
      <c r="E21" s="12">
        <f>C21-'Surv-rate CEA'!E19*Parameter!$D$58</f>
        <v>0.21473290070763418</v>
      </c>
      <c r="F21" s="12">
        <f t="shared" si="2"/>
        <v>0.20932441685809683</v>
      </c>
      <c r="G21" s="12">
        <f>'Surv-rate CEA'!G19*Parameter!$D$57+'Surv-rate CEA'!H19*Parameter!$D$58</f>
        <v>0.37036786690000711</v>
      </c>
      <c r="H21" s="12">
        <f t="shared" si="3"/>
        <v>0.36103940060576367</v>
      </c>
      <c r="I21" s="12">
        <f>G21-'Surv-rate CEA'!H19*Parameter!$D$58</f>
        <v>0.15378739049020818</v>
      </c>
      <c r="J21" s="12">
        <f t="shared" si="4"/>
        <v>0.149913942988741</v>
      </c>
      <c r="K21" s="12">
        <f>'Surv-rate CEA'!K19*Parameter!$D$57+'Surv-rate CEA'!J19*Parameter!$D$58</f>
        <v>0.42212577722024636</v>
      </c>
      <c r="L21" s="12">
        <f t="shared" si="5"/>
        <v>0.41149368292521532</v>
      </c>
      <c r="M21" s="12">
        <f>K21-'Surv-rate CEA'!J19*Parameter!$D$58</f>
        <v>0.26866476530737127</v>
      </c>
      <c r="N21" s="12">
        <f t="shared" si="6"/>
        <v>0.26189789800703589</v>
      </c>
      <c r="O21" s="12">
        <f>'Surv-rate CEA'!N19*Parameter!$D$57+'Surv-rate CEA'!M19*Parameter!$D$58</f>
        <v>0.37463396625863804</v>
      </c>
      <c r="P21" s="12">
        <f t="shared" si="7"/>
        <v>0.36519804959509566</v>
      </c>
      <c r="Q21" s="12">
        <f>O21-'Surv-rate CEA'!M19*Parameter!$D$58</f>
        <v>0.22951065410590632</v>
      </c>
      <c r="R21" s="12">
        <f t="shared" si="8"/>
        <v>0.22372996254938224</v>
      </c>
      <c r="S21" s="12">
        <f>'Surv-rate CEA'!Q19*Parameter!$D$57+'Surv-rate CEA'!P19*Parameter!$D$58</f>
        <v>0.42212577722024636</v>
      </c>
      <c r="T21" s="12">
        <f t="shared" si="9"/>
        <v>0.41149368292521532</v>
      </c>
      <c r="U21" s="12">
        <f>S21-'Surv-rate CEA'!P19*Parameter!$D$58</f>
        <v>0.26866476530737127</v>
      </c>
      <c r="V21" s="12">
        <f t="shared" si="10"/>
        <v>0.26189789800703589</v>
      </c>
      <c r="W21" s="12">
        <f>'Surv-rate CEA'!T19*UPFS+'Surv-rate CEA'!S19*UPD</f>
        <v>0.37463396625863804</v>
      </c>
      <c r="X21" s="12">
        <f t="shared" si="11"/>
        <v>0.36519804959509566</v>
      </c>
      <c r="Y21" s="12">
        <f>W21-'Surv-rate CEA'!S19*UPD</f>
        <v>0.22951065410590632</v>
      </c>
      <c r="Z21" s="12">
        <f t="shared" si="12"/>
        <v>0.22372996254938224</v>
      </c>
      <c r="AA21" s="12">
        <f>'Surv-rate CEA'!W19*UPFS+'Surv-rate CEA'!V19*UPD</f>
        <v>0.43468570515607935</v>
      </c>
      <c r="AB21" s="12">
        <f t="shared" si="13"/>
        <v>0.42373726358883973</v>
      </c>
      <c r="AC21" s="12">
        <f>AA21-'Surv-rate CEA'!V19*UPD</f>
        <v>0.35464079506186741</v>
      </c>
      <c r="AD21" s="12">
        <f t="shared" si="14"/>
        <v>0.34570844698591652</v>
      </c>
      <c r="AE21" s="12">
        <f>'Surv-rate CEA'!Z19*UPFS+'Surv-rate CEA'!Y19*UPD</f>
        <v>0.42212577722024636</v>
      </c>
      <c r="AF21" s="12">
        <f t="shared" si="15"/>
        <v>0.41149368292521532</v>
      </c>
      <c r="AG21" s="12">
        <f>AE21-'Surv-rate CEA'!Y19*UPD</f>
        <v>0.26866476530737127</v>
      </c>
      <c r="AH21" s="12">
        <f t="shared" si="16"/>
        <v>0.26189789800703589</v>
      </c>
      <c r="AI21" s="12">
        <f>'Surv-rate CEA'!AC19*UPFS+'Surv-rate CEA'!AB19*UPD</f>
        <v>0.38120034565190636</v>
      </c>
      <c r="AJ21" s="12">
        <f t="shared" si="17"/>
        <v>0.3715990413985657</v>
      </c>
      <c r="AK21" s="12">
        <f>AI21-'Surv-rate CEA'!AB19*UPD</f>
        <v>0.2463014807455039</v>
      </c>
      <c r="AL21" s="12">
        <f t="shared" si="18"/>
        <v>0.24009787814739569</v>
      </c>
      <c r="AM21" s="12">
        <f>'Surv-rate CEA'!AF19*UPFS+'Surv-rate CEA'!AE19*UPD</f>
        <v>0.4942349079106243</v>
      </c>
      <c r="AN21" s="12">
        <f t="shared" si="19"/>
        <v>0.48178659883221414</v>
      </c>
      <c r="AO21" s="12">
        <f>AM21-'Surv-rate CEA'!AE19*UPD</f>
        <v>0.3343097140027661</v>
      </c>
      <c r="AP21" s="12">
        <f t="shared" si="20"/>
        <v>0.32588944545999071</v>
      </c>
      <c r="AQ21" s="42">
        <f>'Surv-rate CEA'!AI19*UPFS+'Surv-rate CEA'!AH19*UPD</f>
        <v>0.37463396625863804</v>
      </c>
      <c r="AR21" s="12">
        <f t="shared" si="21"/>
        <v>0.36519804959509566</v>
      </c>
      <c r="AS21" s="42">
        <f>AQ21-'Surv-rate CEA'!AH19*UPD</f>
        <v>0.22951065410590632</v>
      </c>
      <c r="AT21" s="12">
        <f t="shared" si="22"/>
        <v>0.22372996254938224</v>
      </c>
      <c r="AU21" s="12">
        <f>'Surv-rate CEA'!AL19*UPFS+'Surv-rate CEA'!AK19*UPD</f>
        <v>0.40819554867314034</v>
      </c>
      <c r="AV21" s="12">
        <f t="shared" si="23"/>
        <v>0.39791431545188566</v>
      </c>
      <c r="AW21" s="12">
        <f>AU21-'Surv-rate CEA'!AK19*UPD</f>
        <v>0.36448588800268322</v>
      </c>
      <c r="AX21" s="12">
        <f t="shared" si="24"/>
        <v>0.35530557128293289</v>
      </c>
      <c r="AY21" s="12">
        <f>'Surv-rate CEA'!AO19*UPFS+'Surv-rate CEA'!AN19*UPD</f>
        <v>0.38120034565190636</v>
      </c>
      <c r="AZ21" s="12">
        <f t="shared" si="25"/>
        <v>0.3715990413985657</v>
      </c>
      <c r="BA21" s="12">
        <f>AY21-'Surv-rate CEA'!AN19*UPD</f>
        <v>0.2463014807455039</v>
      </c>
      <c r="BB21" s="12">
        <f t="shared" si="26"/>
        <v>0.24009787814739569</v>
      </c>
    </row>
    <row r="22" spans="1:54">
      <c r="A22" s="12">
        <v>17</v>
      </c>
      <c r="B22" s="12">
        <f t="shared" si="27"/>
        <v>0.92054794520547945</v>
      </c>
      <c r="C22" s="12">
        <f>'Surv-rate CEA'!D20*Parameter!$D$57+'Surv-rate CEA'!E20*Parameter!$D$58</f>
        <v>0.41776968639170131</v>
      </c>
      <c r="D22" s="12">
        <f t="shared" si="1"/>
        <v>0.40655531521280908</v>
      </c>
      <c r="E22" s="12">
        <f>C22-'Surv-rate CEA'!E20*Parameter!$D$58</f>
        <v>0.19722029458788357</v>
      </c>
      <c r="F22" s="12">
        <f t="shared" si="2"/>
        <v>0.19192622548818036</v>
      </c>
      <c r="G22" s="12">
        <f>'Surv-rate CEA'!G20*Parameter!$D$57+'Surv-rate CEA'!H20*Parameter!$D$58</f>
        <v>0.35525186145632154</v>
      </c>
      <c r="H22" s="12">
        <f t="shared" si="3"/>
        <v>0.345715683111806</v>
      </c>
      <c r="I22" s="12">
        <f>G22-'Surv-rate CEA'!H20*Parameter!$D$58</f>
        <v>0.1390807517436832</v>
      </c>
      <c r="J22" s="12">
        <f t="shared" si="4"/>
        <v>0.1353473473711346</v>
      </c>
      <c r="K22" s="12">
        <f>'Surv-rate CEA'!K20*Parameter!$D$57+'Surv-rate CEA'!J20*Parameter!$D$58</f>
        <v>0.40712966057070948</v>
      </c>
      <c r="L22" s="12">
        <f t="shared" si="5"/>
        <v>0.39620090417622195</v>
      </c>
      <c r="M22" s="12">
        <f>K22-'Surv-rate CEA'!J20*Parameter!$D$58</f>
        <v>0.24956332681022633</v>
      </c>
      <c r="N22" s="12">
        <f t="shared" si="6"/>
        <v>0.24286419120835548</v>
      </c>
      <c r="O22" s="12">
        <f>'Surv-rate CEA'!N20*Parameter!$D$57+'Surv-rate CEA'!M20*Parameter!$D$58</f>
        <v>0.36032206404011008</v>
      </c>
      <c r="P22" s="12">
        <f t="shared" si="7"/>
        <v>0.3506497840693184</v>
      </c>
      <c r="Q22" s="12">
        <f>O22-'Surv-rate CEA'!M20*Parameter!$D$58</f>
        <v>0.22907684760593014</v>
      </c>
      <c r="R22" s="12">
        <f t="shared" si="8"/>
        <v>0.22292763936698007</v>
      </c>
      <c r="S22" s="12">
        <f>'Surv-rate CEA'!Q20*Parameter!$D$57+'Surv-rate CEA'!P20*Parameter!$D$58</f>
        <v>0.40712966057070948</v>
      </c>
      <c r="T22" s="12">
        <f t="shared" si="9"/>
        <v>0.39620090417622195</v>
      </c>
      <c r="U22" s="12">
        <f>S22-'Surv-rate CEA'!P20*Parameter!$D$58</f>
        <v>0.24956332681022633</v>
      </c>
      <c r="V22" s="12">
        <f t="shared" si="10"/>
        <v>0.24286419120835548</v>
      </c>
      <c r="W22" s="12">
        <f>'Surv-rate CEA'!T20*UPFS+'Surv-rate CEA'!S20*UPD</f>
        <v>0.36032206404011008</v>
      </c>
      <c r="X22" s="12">
        <f t="shared" si="11"/>
        <v>0.3506497840693184</v>
      </c>
      <c r="Y22" s="12">
        <f>W22-'Surv-rate CEA'!S20*UPD</f>
        <v>0.22907684760593014</v>
      </c>
      <c r="Z22" s="12">
        <f t="shared" si="12"/>
        <v>0.22292763936698007</v>
      </c>
      <c r="AA22" s="12">
        <f>'Surv-rate CEA'!W20*UPFS+'Surv-rate CEA'!V20*UPD</f>
        <v>0.41974060385231698</v>
      </c>
      <c r="AB22" s="12">
        <f t="shared" si="13"/>
        <v>0.40847332648926088</v>
      </c>
      <c r="AC22" s="12">
        <f>AA22-'Surv-rate CEA'!V20*UPD</f>
        <v>0.33457667422420662</v>
      </c>
      <c r="AD22" s="12">
        <f t="shared" si="14"/>
        <v>0.32559548881327754</v>
      </c>
      <c r="AE22" s="12">
        <f>'Surv-rate CEA'!Z20*UPFS+'Surv-rate CEA'!Y20*UPD</f>
        <v>0.40712966057070948</v>
      </c>
      <c r="AF22" s="12">
        <f t="shared" si="15"/>
        <v>0.39620090417622195</v>
      </c>
      <c r="AG22" s="12">
        <f>AE22-'Surv-rate CEA'!Y20*UPD</f>
        <v>0.24956332681022633</v>
      </c>
      <c r="AH22" s="12">
        <f t="shared" si="16"/>
        <v>0.24286419120835548</v>
      </c>
      <c r="AI22" s="12">
        <f>'Surv-rate CEA'!AC20*UPFS+'Surv-rate CEA'!AB20*UPD</f>
        <v>0.36589120563952998</v>
      </c>
      <c r="AJ22" s="12">
        <f t="shared" si="17"/>
        <v>0.35606943080810555</v>
      </c>
      <c r="AK22" s="12">
        <f>AI22-'Surv-rate CEA'!AB20*UPD</f>
        <v>0.22776302417575428</v>
      </c>
      <c r="AL22" s="12">
        <f t="shared" si="18"/>
        <v>0.22164908346360054</v>
      </c>
      <c r="AM22" s="12">
        <f>'Surv-rate CEA'!AF20*UPFS+'Surv-rate CEA'!AE20*UPD</f>
        <v>0.48057894692333614</v>
      </c>
      <c r="AN22" s="12">
        <f t="shared" si="19"/>
        <v>0.46767855977914696</v>
      </c>
      <c r="AO22" s="12">
        <f>AM22-'Surv-rate CEA'!AE20*UPD</f>
        <v>0.31430441009055921</v>
      </c>
      <c r="AP22" s="12">
        <f t="shared" si="20"/>
        <v>0.30586740177537591</v>
      </c>
      <c r="AQ22" s="42">
        <f>'Surv-rate CEA'!AI20*UPFS+'Surv-rate CEA'!AH20*UPD</f>
        <v>0.36032206404011008</v>
      </c>
      <c r="AR22" s="12">
        <f t="shared" si="21"/>
        <v>0.3506497840693184</v>
      </c>
      <c r="AS22" s="42">
        <f>AQ22-'Surv-rate CEA'!AH20*UPD</f>
        <v>0.22907684760593014</v>
      </c>
      <c r="AT22" s="12">
        <f t="shared" si="22"/>
        <v>0.22292763936698007</v>
      </c>
      <c r="AU22" s="12">
        <f>'Surv-rate CEA'!AL20*UPFS+'Surv-rate CEA'!AK20*UPD</f>
        <v>0.39293706082807578</v>
      </c>
      <c r="AV22" s="12">
        <f t="shared" si="23"/>
        <v>0.38238928248606985</v>
      </c>
      <c r="AW22" s="12">
        <f>AU22-'Surv-rate CEA'!AK20*UPD</f>
        <v>0.34443052981016642</v>
      </c>
      <c r="AX22" s="12">
        <f t="shared" si="24"/>
        <v>0.33518483312021519</v>
      </c>
      <c r="AY22" s="12">
        <f>'Surv-rate CEA'!AO20*UPFS+'Surv-rate CEA'!AN20*UPD</f>
        <v>0.36589120563952998</v>
      </c>
      <c r="AZ22" s="12">
        <f t="shared" si="25"/>
        <v>0.35606943080810555</v>
      </c>
      <c r="BA22" s="12">
        <f>AY22-'Surv-rate CEA'!AN20*UPD</f>
        <v>0.22776302417575428</v>
      </c>
      <c r="BB22" s="12">
        <f t="shared" si="26"/>
        <v>0.22164908346360054</v>
      </c>
    </row>
    <row r="23" spans="1:54">
      <c r="A23" s="12">
        <v>18</v>
      </c>
      <c r="B23" s="12">
        <f t="shared" si="27"/>
        <v>0.9780821917808219</v>
      </c>
      <c r="C23" s="12">
        <f>'Surv-rate CEA'!D21*Parameter!$D$57+'Surv-rate CEA'!E21*Parameter!$D$58</f>
        <v>0.40380335319152061</v>
      </c>
      <c r="D23" s="12">
        <f t="shared" si="1"/>
        <v>0.39229616278961948</v>
      </c>
      <c r="E23" s="12">
        <f>C23-'Surv-rate CEA'!E21*Parameter!$D$58</f>
        <v>0.18139772633098539</v>
      </c>
      <c r="F23" s="12">
        <f t="shared" si="2"/>
        <v>0.17622843251788381</v>
      </c>
      <c r="G23" s="12">
        <f>'Surv-rate CEA'!G21*Parameter!$D$57+'Surv-rate CEA'!H21*Parameter!$D$58</f>
        <v>0.34106923224143737</v>
      </c>
      <c r="H23" s="12">
        <f t="shared" si="3"/>
        <v>0.33134977705461782</v>
      </c>
      <c r="I23" s="12">
        <f>G23-'Surv-rate CEA'!H21*Parameter!$D$58</f>
        <v>0.12604567904739128</v>
      </c>
      <c r="J23" s="12">
        <f t="shared" si="4"/>
        <v>0.12245375338191192</v>
      </c>
      <c r="K23" s="12">
        <f>'Surv-rate CEA'!K21*Parameter!$D$57+'Surv-rate CEA'!J21*Parameter!$D$58</f>
        <v>0.39292240810399481</v>
      </c>
      <c r="L23" s="12">
        <f t="shared" si="5"/>
        <v>0.38172529216255863</v>
      </c>
      <c r="M23" s="12">
        <f>K23-'Surv-rate CEA'!J21*Parameter!$D$58</f>
        <v>0.23204916193289876</v>
      </c>
      <c r="N23" s="12">
        <f t="shared" si="6"/>
        <v>0.22543645337597654</v>
      </c>
      <c r="O23" s="12">
        <f>'Surv-rate CEA'!N21*Parameter!$D$57+'Surv-rate CEA'!M21*Parameter!$D$58</f>
        <v>0.3468052942810439</v>
      </c>
      <c r="P23" s="12">
        <f t="shared" si="7"/>
        <v>0.33692237844555667</v>
      </c>
      <c r="Q23" s="12">
        <f>O23-'Surv-rate CEA'!M21*Parameter!$D$58</f>
        <v>0.22786078025040701</v>
      </c>
      <c r="R23" s="12">
        <f t="shared" si="8"/>
        <v>0.22136742807107637</v>
      </c>
      <c r="S23" s="12">
        <f>'Surv-rate CEA'!Q21*Parameter!$D$57+'Surv-rate CEA'!P21*Parameter!$D$58</f>
        <v>0.39292240810399481</v>
      </c>
      <c r="T23" s="12">
        <f t="shared" si="9"/>
        <v>0.38172529216255863</v>
      </c>
      <c r="U23" s="12">
        <f>S23-'Surv-rate CEA'!P21*Parameter!$D$58</f>
        <v>0.23204916193289876</v>
      </c>
      <c r="V23" s="12">
        <f t="shared" si="10"/>
        <v>0.22543645337597654</v>
      </c>
      <c r="W23" s="12">
        <f>'Surv-rate CEA'!T21*UPFS+'Surv-rate CEA'!S21*UPD</f>
        <v>0.3468052942810439</v>
      </c>
      <c r="X23" s="12">
        <f t="shared" si="11"/>
        <v>0.33692237844555667</v>
      </c>
      <c r="Y23" s="12">
        <f>W23-'Surv-rate CEA'!S21*UPD</f>
        <v>0.22786078025040701</v>
      </c>
      <c r="Z23" s="12">
        <f t="shared" si="12"/>
        <v>0.22136742807107637</v>
      </c>
      <c r="AA23" s="12">
        <f>'Surv-rate CEA'!W21*UPFS+'Surv-rate CEA'!V21*UPD</f>
        <v>0.40554045624936164</v>
      </c>
      <c r="AB23" s="12">
        <f t="shared" si="13"/>
        <v>0.39398376359475185</v>
      </c>
      <c r="AC23" s="12">
        <f>AA23-'Surv-rate CEA'!V21*UPD</f>
        <v>0.31577973193552777</v>
      </c>
      <c r="AD23" s="12">
        <f t="shared" si="14"/>
        <v>0.30678095203010197</v>
      </c>
      <c r="AE23" s="12">
        <f>'Surv-rate CEA'!Z21*UPFS+'Surv-rate CEA'!Y21*UPD</f>
        <v>0.39292240810399481</v>
      </c>
      <c r="AF23" s="12">
        <f t="shared" si="15"/>
        <v>0.38172529216255863</v>
      </c>
      <c r="AG23" s="12">
        <f>AE23-'Surv-rate CEA'!Y21*UPD</f>
        <v>0.23204916193289876</v>
      </c>
      <c r="AH23" s="12">
        <f t="shared" si="16"/>
        <v>0.22543645337597654</v>
      </c>
      <c r="AI23" s="12">
        <f>'Surv-rate CEA'!AC21*UPFS+'Surv-rate CEA'!AB21*UPD</f>
        <v>0.35149761977782934</v>
      </c>
      <c r="AJ23" s="12">
        <f t="shared" si="17"/>
        <v>0.34148098667007964</v>
      </c>
      <c r="AK23" s="12">
        <f>AI23-'Surv-rate CEA'!AB21*UPD</f>
        <v>0.21086563237614595</v>
      </c>
      <c r="AL23" s="12">
        <f t="shared" si="18"/>
        <v>0.20485659118866789</v>
      </c>
      <c r="AM23" s="12">
        <f>'Surv-rate CEA'!AF21*UPFS+'Surv-rate CEA'!AE21*UPD</f>
        <v>0.467454067602803</v>
      </c>
      <c r="AN23" s="12">
        <f t="shared" si="19"/>
        <v>0.4541330218077787</v>
      </c>
      <c r="AO23" s="12">
        <f>AM23-'Surv-rate CEA'!AE21*UPD</f>
        <v>0.2956555558928794</v>
      </c>
      <c r="AP23" s="12">
        <f t="shared" si="20"/>
        <v>0.2872302549434203</v>
      </c>
      <c r="AQ23" s="42">
        <f>'Surv-rate CEA'!AI21*UPFS+'Surv-rate CEA'!AH21*UPD</f>
        <v>0.3468052942810439</v>
      </c>
      <c r="AR23" s="12">
        <f t="shared" si="21"/>
        <v>0.33692237844555667</v>
      </c>
      <c r="AS23" s="42">
        <f>AQ23-'Surv-rate CEA'!AH21*UPD</f>
        <v>0.22786078025040701</v>
      </c>
      <c r="AT23" s="12">
        <f t="shared" si="22"/>
        <v>0.22136742807107637</v>
      </c>
      <c r="AU23" s="12">
        <f>'Surv-rate CEA'!AL21*UPFS+'Surv-rate CEA'!AK21*UPD</f>
        <v>0.37850916593054529</v>
      </c>
      <c r="AV23" s="12">
        <f t="shared" si="23"/>
        <v>0.36772278437426892</v>
      </c>
      <c r="AW23" s="12">
        <f>AU23-'Surv-rate CEA'!AK21*UPD</f>
        <v>0.3255966782293781</v>
      </c>
      <c r="AX23" s="12">
        <f t="shared" si="24"/>
        <v>0.31631814465356861</v>
      </c>
      <c r="AY23" s="12">
        <f>'Surv-rate CEA'!AO21*UPFS+'Surv-rate CEA'!AN21*UPD</f>
        <v>0.35149761977782934</v>
      </c>
      <c r="AZ23" s="12">
        <f t="shared" si="25"/>
        <v>0.34148098667007964</v>
      </c>
      <c r="BA23" s="12">
        <f>AY23-'Surv-rate CEA'!AN21*UPD</f>
        <v>0.21086563237614595</v>
      </c>
      <c r="BB23" s="12">
        <f t="shared" si="26"/>
        <v>0.20485659118866789</v>
      </c>
    </row>
    <row r="24" spans="1:54">
      <c r="A24" s="12">
        <v>19</v>
      </c>
      <c r="B24" s="12">
        <f t="shared" si="27"/>
        <v>1.0356164383561643</v>
      </c>
      <c r="C24" s="12">
        <f>'Surv-rate CEA'!D22*Parameter!$D$57+'Surv-rate CEA'!E22*Parameter!$D$58</f>
        <v>0.39053997498577281</v>
      </c>
      <c r="D24" s="12">
        <f t="shared" si="1"/>
        <v>0.37876605723411805</v>
      </c>
      <c r="E24" s="12">
        <f>C24-'Surv-rate CEA'!E22*Parameter!$D$58</f>
        <v>0.16708189037436894</v>
      </c>
      <c r="F24" s="12">
        <f t="shared" si="2"/>
        <v>0.16204474037421726</v>
      </c>
      <c r="G24" s="12">
        <f>'Surv-rate CEA'!G22*Parameter!$D$57+'Surv-rate CEA'!H22*Parameter!$D$58</f>
        <v>0.32774446430807513</v>
      </c>
      <c r="H24" s="12">
        <f t="shared" si="3"/>
        <v>0.31786369252161717</v>
      </c>
      <c r="I24" s="12">
        <f>G24-'Surv-rate CEA'!H22*Parameter!$D$58</f>
        <v>0.11446410612878877</v>
      </c>
      <c r="J24" s="12">
        <f t="shared" si="4"/>
        <v>0.11101326611906598</v>
      </c>
      <c r="K24" s="12">
        <f>'Surv-rate CEA'!K22*Parameter!$D$57+'Surv-rate CEA'!J22*Parameter!$D$58</f>
        <v>0.37945382980530673</v>
      </c>
      <c r="L24" s="12">
        <f t="shared" si="5"/>
        <v>0.36801413484747086</v>
      </c>
      <c r="M24" s="12">
        <f>K24-'Surv-rate CEA'!J22*Parameter!$D$58</f>
        <v>0.21598019429957799</v>
      </c>
      <c r="N24" s="12">
        <f t="shared" si="6"/>
        <v>0.20946886842631166</v>
      </c>
      <c r="O24" s="12">
        <f>'Surv-rate CEA'!N22*Parameter!$D$57+'Surv-rate CEA'!M22*Parameter!$D$58</f>
        <v>0.33402893798484662</v>
      </c>
      <c r="P24" s="12">
        <f t="shared" si="7"/>
        <v>0.323958703196079</v>
      </c>
      <c r="Q24" s="12">
        <f>O24-'Surv-rate CEA'!M22*Parameter!$D$58</f>
        <v>0.22601351389148255</v>
      </c>
      <c r="R24" s="12">
        <f t="shared" si="8"/>
        <v>0.21919970559076318</v>
      </c>
      <c r="S24" s="12">
        <f>'Surv-rate CEA'!Q22*Parameter!$D$57+'Surv-rate CEA'!P22*Parameter!$D$58</f>
        <v>0.37945382980530673</v>
      </c>
      <c r="T24" s="12">
        <f t="shared" si="9"/>
        <v>0.36801413484747086</v>
      </c>
      <c r="U24" s="12">
        <f>S24-'Surv-rate CEA'!P22*Parameter!$D$58</f>
        <v>0.21598019429957799</v>
      </c>
      <c r="V24" s="12">
        <f t="shared" si="10"/>
        <v>0.20946886842631166</v>
      </c>
      <c r="W24" s="12">
        <f>'Surv-rate CEA'!T22*UPFS+'Surv-rate CEA'!S22*UPD</f>
        <v>0.33402893798484662</v>
      </c>
      <c r="X24" s="12">
        <f t="shared" si="11"/>
        <v>0.323958703196079</v>
      </c>
      <c r="Y24" s="12">
        <f>W24-'Surv-rate CEA'!S22*UPD</f>
        <v>0.22601351389148255</v>
      </c>
      <c r="Z24" s="12">
        <f t="shared" si="12"/>
        <v>0.21919970559076318</v>
      </c>
      <c r="AA24" s="12">
        <f>'Surv-rate CEA'!W22*UPFS+'Surv-rate CEA'!V22*UPD</f>
        <v>0.39204258192083374</v>
      </c>
      <c r="AB24" s="12">
        <f t="shared" si="13"/>
        <v>0.38022336388854289</v>
      </c>
      <c r="AC24" s="12">
        <f>AA24-'Surv-rate CEA'!V22*UPD</f>
        <v>0.29817880966646304</v>
      </c>
      <c r="AD24" s="12">
        <f t="shared" si="14"/>
        <v>0.28918937707271347</v>
      </c>
      <c r="AE24" s="12">
        <f>'Surv-rate CEA'!Z22*UPFS+'Surv-rate CEA'!Y22*UPD</f>
        <v>0.37945382980530673</v>
      </c>
      <c r="AF24" s="12">
        <f t="shared" si="15"/>
        <v>0.36801413484747086</v>
      </c>
      <c r="AG24" s="12">
        <f>AE24-'Surv-rate CEA'!Y22*UPD</f>
        <v>0.21598019429957799</v>
      </c>
      <c r="AH24" s="12">
        <f t="shared" si="16"/>
        <v>0.20946886842631166</v>
      </c>
      <c r="AI24" s="12">
        <f>'Surv-rate CEA'!AC22*UPFS+'Surv-rate CEA'!AB22*UPD</f>
        <v>0.33794997938736004</v>
      </c>
      <c r="AJ24" s="12">
        <f t="shared" si="17"/>
        <v>0.32776153385979234</v>
      </c>
      <c r="AK24" s="12">
        <f>AI24-'Surv-rate CEA'!AB22*UPD</f>
        <v>0.1954494350300186</v>
      </c>
      <c r="AL24" s="12">
        <f t="shared" si="18"/>
        <v>0.18955706620725044</v>
      </c>
      <c r="AM24" s="12">
        <f>'Surv-rate CEA'!AF22*UPFS+'Surv-rate CEA'!AE22*UPD</f>
        <v>0.45484250580023328</v>
      </c>
      <c r="AN24" s="12">
        <f t="shared" si="19"/>
        <v>0.44113000875446073</v>
      </c>
      <c r="AO24" s="12">
        <f>AM24-'Surv-rate CEA'!AE22*UPD</f>
        <v>0.27827536701693611</v>
      </c>
      <c r="AP24" s="12">
        <f t="shared" si="20"/>
        <v>0.26988597926299795</v>
      </c>
      <c r="AQ24" s="42">
        <f>'Surv-rate CEA'!AI22*UPFS+'Surv-rate CEA'!AH22*UPD</f>
        <v>0.33402893798484662</v>
      </c>
      <c r="AR24" s="12">
        <f t="shared" si="21"/>
        <v>0.323958703196079</v>
      </c>
      <c r="AS24" s="42">
        <f>AQ24-'Surv-rate CEA'!AH22*UPD</f>
        <v>0.22601351389148255</v>
      </c>
      <c r="AT24" s="12">
        <f t="shared" si="22"/>
        <v>0.21919970559076318</v>
      </c>
      <c r="AU24" s="12">
        <f>'Surv-rate CEA'!AL22*UPFS+'Surv-rate CEA'!AK22*UPD</f>
        <v>0.36485719131390382</v>
      </c>
      <c r="AV24" s="12">
        <f t="shared" si="23"/>
        <v>0.35385755277040731</v>
      </c>
      <c r="AW24" s="12">
        <f>AU24-'Surv-rate CEA'!AK22*UPD</f>
        <v>0.30792108722234934</v>
      </c>
      <c r="AX24" s="12">
        <f t="shared" si="24"/>
        <v>0.29863794647577629</v>
      </c>
      <c r="AY24" s="12">
        <f>'Surv-rate CEA'!AO22*UPFS+'Surv-rate CEA'!AN22*UPD</f>
        <v>0.33794997938736004</v>
      </c>
      <c r="AZ24" s="12">
        <f t="shared" si="25"/>
        <v>0.32776153385979234</v>
      </c>
      <c r="BA24" s="12">
        <f>AY24-'Surv-rate CEA'!AN22*UPD</f>
        <v>0.1954494350300186</v>
      </c>
      <c r="BB24" s="12">
        <f t="shared" si="26"/>
        <v>0.18955706620725044</v>
      </c>
    </row>
    <row r="25" spans="1:54">
      <c r="A25" s="12">
        <v>20</v>
      </c>
      <c r="B25" s="12">
        <f t="shared" si="27"/>
        <v>1.0931506849315069</v>
      </c>
      <c r="C25" s="12">
        <f>'Surv-rate CEA'!D23*Parameter!$D$57+'Surv-rate CEA'!E23*Parameter!$D$58</f>
        <v>0.37793536516537446</v>
      </c>
      <c r="D25" s="12">
        <f t="shared" si="1"/>
        <v>0.36591862201457792</v>
      </c>
      <c r="E25" s="12">
        <f>C25-'Surv-rate CEA'!E23*Parameter!$D$58</f>
        <v>0.15411015496722413</v>
      </c>
      <c r="F25" s="12">
        <f t="shared" si="2"/>
        <v>0.14921010506488105</v>
      </c>
      <c r="G25" s="12">
        <f>'Surv-rate CEA'!G23*Parameter!$D$57+'Surv-rate CEA'!H23*Parameter!$D$58</f>
        <v>0.31520895693852374</v>
      </c>
      <c r="H25" s="12">
        <f t="shared" si="3"/>
        <v>0.30518664777276655</v>
      </c>
      <c r="I25" s="12">
        <f>G25-'Surv-rate CEA'!H23*Parameter!$D$58</f>
        <v>0.10414939232675458</v>
      </c>
      <c r="J25" s="12">
        <f t="shared" si="4"/>
        <v>0.10083788297288791</v>
      </c>
      <c r="K25" s="12">
        <f>'Surv-rate CEA'!K23*Parameter!$D$57+'Surv-rate CEA'!J23*Parameter!$D$58</f>
        <v>0.36667630002719431</v>
      </c>
      <c r="L25" s="12">
        <f t="shared" si="5"/>
        <v>0.35501754743868452</v>
      </c>
      <c r="M25" s="12">
        <f>K25-'Surv-rate CEA'!J23*Parameter!$D$58</f>
        <v>0.2012256576256157</v>
      </c>
      <c r="N25" s="12">
        <f t="shared" si="6"/>
        <v>0.19482753438573561</v>
      </c>
      <c r="O25" s="12">
        <f>'Surv-rate CEA'!N23*Parameter!$D$57+'Surv-rate CEA'!M23*Parameter!$D$58</f>
        <v>0.32194195656143154</v>
      </c>
      <c r="P25" s="12">
        <f t="shared" si="7"/>
        <v>0.31170556653804543</v>
      </c>
      <c r="Q25" s="12">
        <f>O25-'Surv-rate CEA'!M23*Parameter!$D$58</f>
        <v>0.22366013563336734</v>
      </c>
      <c r="R25" s="12">
        <f t="shared" si="8"/>
        <v>0.21654869105658781</v>
      </c>
      <c r="S25" s="12">
        <f>'Surv-rate CEA'!Q23*Parameter!$D$57+'Surv-rate CEA'!P23*Parameter!$D$58</f>
        <v>0.36667630002719431</v>
      </c>
      <c r="T25" s="12">
        <f t="shared" si="9"/>
        <v>0.35501754743868452</v>
      </c>
      <c r="U25" s="12">
        <f>S25-'Surv-rate CEA'!P23*Parameter!$D$58</f>
        <v>0.2012256576256157</v>
      </c>
      <c r="V25" s="12">
        <f t="shared" si="10"/>
        <v>0.19482753438573561</v>
      </c>
      <c r="W25" s="12">
        <f>'Surv-rate CEA'!T23*UPFS+'Surv-rate CEA'!S23*UPD</f>
        <v>0.32194195656143154</v>
      </c>
      <c r="X25" s="12">
        <f t="shared" si="11"/>
        <v>0.31170556653804543</v>
      </c>
      <c r="Y25" s="12">
        <f>W25-'Surv-rate CEA'!S23*UPD</f>
        <v>0.22366013563336734</v>
      </c>
      <c r="Z25" s="12">
        <f t="shared" si="12"/>
        <v>0.21654869105658781</v>
      </c>
      <c r="AA25" s="12">
        <f>'Surv-rate CEA'!W23*UPFS+'Surv-rate CEA'!V23*UPD</f>
        <v>0.37920567579144998</v>
      </c>
      <c r="AB25" s="12">
        <f t="shared" si="13"/>
        <v>0.36714854214555226</v>
      </c>
      <c r="AC25" s="12">
        <f>AA25-'Surv-rate CEA'!V23*UPD</f>
        <v>0.28170170576325965</v>
      </c>
      <c r="AD25" s="12">
        <f t="shared" si="14"/>
        <v>0.2727447852014141</v>
      </c>
      <c r="AE25" s="12">
        <f>'Surv-rate CEA'!Z23*UPFS+'Surv-rate CEA'!Y23*UPD</f>
        <v>0.36667630002719431</v>
      </c>
      <c r="AF25" s="12">
        <f t="shared" si="15"/>
        <v>0.35501754743868452</v>
      </c>
      <c r="AG25" s="12">
        <f>AE25-'Surv-rate CEA'!Y23*UPD</f>
        <v>0.2012256576256157</v>
      </c>
      <c r="AH25" s="12">
        <f t="shared" si="16"/>
        <v>0.19482753438573561</v>
      </c>
      <c r="AI25" s="12">
        <f>'Surv-rate CEA'!AC23*UPFS+'Surv-rate CEA'!AB23*UPD</f>
        <v>0.32518424411843322</v>
      </c>
      <c r="AJ25" s="12">
        <f t="shared" si="17"/>
        <v>0.31484476308958786</v>
      </c>
      <c r="AK25" s="12">
        <f>AI25-'Surv-rate CEA'!AB23*UPD</f>
        <v>0.1813696573270249</v>
      </c>
      <c r="AL25" s="12">
        <f t="shared" si="18"/>
        <v>0.17560287075892173</v>
      </c>
      <c r="AM25" s="12">
        <f>'Surv-rate CEA'!AF23*UPFS+'Surv-rate CEA'!AE23*UPD</f>
        <v>0.44272483886656261</v>
      </c>
      <c r="AN25" s="12">
        <f t="shared" si="19"/>
        <v>0.42864806499066632</v>
      </c>
      <c r="AO25" s="12">
        <f>AM25-'Surv-rate CEA'!AE23*UPD</f>
        <v>0.26207756094496243</v>
      </c>
      <c r="AP25" s="12">
        <f t="shared" si="20"/>
        <v>0.25374460503308371</v>
      </c>
      <c r="AQ25" s="42">
        <f>'Surv-rate CEA'!AI23*UPFS+'Surv-rate CEA'!AH23*UPD</f>
        <v>0.32194195656143154</v>
      </c>
      <c r="AR25" s="12">
        <f t="shared" si="21"/>
        <v>0.31170556653804543</v>
      </c>
      <c r="AS25" s="42">
        <f>AQ25-'Surv-rate CEA'!AH23*UPD</f>
        <v>0.22366013563336734</v>
      </c>
      <c r="AT25" s="12">
        <f t="shared" si="22"/>
        <v>0.21654869105658781</v>
      </c>
      <c r="AU25" s="12">
        <f>'Surv-rate CEA'!AL23*UPFS+'Surv-rate CEA'!AK23*UPD</f>
        <v>0.3519295782399538</v>
      </c>
      <c r="AV25" s="12">
        <f t="shared" si="23"/>
        <v>0.34073970891659167</v>
      </c>
      <c r="AW25" s="12">
        <f>AU25-'Surv-rate CEA'!AK23*UPD</f>
        <v>0.29133833020878114</v>
      </c>
      <c r="AX25" s="12">
        <f t="shared" si="24"/>
        <v>0.28207500582375311</v>
      </c>
      <c r="AY25" s="12">
        <f>'Surv-rate CEA'!AO23*UPFS+'Surv-rate CEA'!AN23*UPD</f>
        <v>0.32518424411843322</v>
      </c>
      <c r="AZ25" s="12">
        <f t="shared" si="25"/>
        <v>0.31484476308958786</v>
      </c>
      <c r="BA25" s="12">
        <f>AY25-'Surv-rate CEA'!AN23*UPD</f>
        <v>0.1813696573270249</v>
      </c>
      <c r="BB25" s="12">
        <f t="shared" si="26"/>
        <v>0.17560287075892173</v>
      </c>
    </row>
    <row r="26" spans="1:54">
      <c r="A26" s="12">
        <v>21</v>
      </c>
      <c r="B26" s="12">
        <f t="shared" si="27"/>
        <v>1.1506849315068493</v>
      </c>
      <c r="C26" s="12">
        <f>'Surv-rate CEA'!D24*Parameter!$D$57+'Surv-rate CEA'!E24*Parameter!$D$58</f>
        <v>0.3659478614285343</v>
      </c>
      <c r="D26" s="12">
        <f t="shared" si="1"/>
        <v>0.35371022334972368</v>
      </c>
      <c r="E26" s="12">
        <f>C26-'Surv-rate CEA'!E24*Parameter!$D$58</f>
        <v>0.14233855996928432</v>
      </c>
      <c r="F26" s="12">
        <f t="shared" si="2"/>
        <v>0.13757862565852363</v>
      </c>
      <c r="G26" s="12">
        <f>'Surv-rate CEA'!G24*Parameter!$D$57+'Surv-rate CEA'!H24*Parameter!$D$58</f>
        <v>0.30340048694741822</v>
      </c>
      <c r="H26" s="12">
        <f t="shared" si="3"/>
        <v>0.29325449145586513</v>
      </c>
      <c r="I26" s="12">
        <f>G26-'Surv-rate CEA'!H24*Parameter!$D$58</f>
        <v>9.4941565840703152E-2</v>
      </c>
      <c r="J26" s="12">
        <f t="shared" si="4"/>
        <v>9.1766631256146244E-2</v>
      </c>
      <c r="K26" s="12">
        <f>'Surv-rate CEA'!K24*Parameter!$D$57+'Surv-rate CEA'!J24*Parameter!$D$58</f>
        <v>0.35454501956313722</v>
      </c>
      <c r="L26" s="12">
        <f t="shared" si="5"/>
        <v>0.34268870316024491</v>
      </c>
      <c r="M26" s="12">
        <f>K26-'Surv-rate CEA'!J24*Parameter!$D$58</f>
        <v>0.18766606102953182</v>
      </c>
      <c r="N26" s="12">
        <f t="shared" si="6"/>
        <v>0.18139033277253286</v>
      </c>
      <c r="O26" s="12">
        <f>'Surv-rate CEA'!N24*Parameter!$D$57+'Surv-rate CEA'!M24*Parameter!$D$58</f>
        <v>0.31049697505946333</v>
      </c>
      <c r="P26" s="12">
        <f t="shared" si="7"/>
        <v>0.30011366638125359</v>
      </c>
      <c r="Q26" s="12">
        <f>O26-'Surv-rate CEA'!M24*Parameter!$D$58</f>
        <v>0.22090422982950403</v>
      </c>
      <c r="R26" s="12">
        <f t="shared" si="8"/>
        <v>0.21351698618179166</v>
      </c>
      <c r="S26" s="12">
        <f>'Surv-rate CEA'!Q24*Parameter!$D$57+'Surv-rate CEA'!P24*Parameter!$D$58</f>
        <v>0.35454501956313722</v>
      </c>
      <c r="T26" s="12">
        <f t="shared" si="9"/>
        <v>0.34268870316024491</v>
      </c>
      <c r="U26" s="12">
        <f>S26-'Surv-rate CEA'!P24*Parameter!$D$58</f>
        <v>0.18766606102953182</v>
      </c>
      <c r="V26" s="12">
        <f t="shared" si="10"/>
        <v>0.18139033277253286</v>
      </c>
      <c r="W26" s="12">
        <f>'Surv-rate CEA'!T24*UPFS+'Surv-rate CEA'!S24*UPD</f>
        <v>0.31049697505946333</v>
      </c>
      <c r="X26" s="12">
        <f t="shared" si="11"/>
        <v>0.30011366638125359</v>
      </c>
      <c r="Y26" s="12">
        <f>W26-'Surv-rate CEA'!S24*UPD</f>
        <v>0.22090422982950403</v>
      </c>
      <c r="Z26" s="12">
        <f t="shared" si="12"/>
        <v>0.21351698618179166</v>
      </c>
      <c r="AA26" s="12">
        <f>'Surv-rate CEA'!W24*UPFS+'Surv-rate CEA'!V24*UPD</f>
        <v>0.36699025829808191</v>
      </c>
      <c r="AB26" s="12">
        <f t="shared" si="13"/>
        <v>0.35471776149493223</v>
      </c>
      <c r="AC26" s="12">
        <f>AA26-'Surv-rate CEA'!V24*UPD</f>
        <v>0.26627716141640967</v>
      </c>
      <c r="AD26" s="12">
        <f t="shared" si="14"/>
        <v>0.25737260458324063</v>
      </c>
      <c r="AE26" s="12">
        <f>'Surv-rate CEA'!Z24*UPFS+'Surv-rate CEA'!Y24*UPD</f>
        <v>0.35454501956313722</v>
      </c>
      <c r="AF26" s="12">
        <f t="shared" si="15"/>
        <v>0.34268870316024491</v>
      </c>
      <c r="AG26" s="12">
        <f>AE26-'Surv-rate CEA'!Y24*UPD</f>
        <v>0.18766606102953182</v>
      </c>
      <c r="AH26" s="12">
        <f t="shared" si="16"/>
        <v>0.18139033277253286</v>
      </c>
      <c r="AI26" s="12">
        <f>'Surv-rate CEA'!AC24*UPFS+'Surv-rate CEA'!AB24*UPD</f>
        <v>0.31314170359921045</v>
      </c>
      <c r="AJ26" s="12">
        <f t="shared" si="17"/>
        <v>0.30266995272991976</v>
      </c>
      <c r="AK26" s="12">
        <f>AI26-'Surv-rate CEA'!AB24*UPD</f>
        <v>0.16849583200505477</v>
      </c>
      <c r="AL26" s="12">
        <f t="shared" si="18"/>
        <v>0.16286117410101175</v>
      </c>
      <c r="AM26" s="12">
        <f>'Surv-rate CEA'!AF24*UPFS+'Surv-rate CEA'!AE24*UPD</f>
        <v>0.4310808183986321</v>
      </c>
      <c r="AN26" s="12">
        <f t="shared" si="19"/>
        <v>0.41666507344063031</v>
      </c>
      <c r="AO26" s="12">
        <f>AM26-'Surv-rate CEA'!AE24*UPD</f>
        <v>0.24697899118491595</v>
      </c>
      <c r="AP26" s="12">
        <f t="shared" si="20"/>
        <v>0.23871978317809173</v>
      </c>
      <c r="AQ26" s="42">
        <f>'Surv-rate CEA'!AI24*UPFS+'Surv-rate CEA'!AH24*UPD</f>
        <v>0.31049697505946333</v>
      </c>
      <c r="AR26" s="12">
        <f t="shared" si="21"/>
        <v>0.30011366638125359</v>
      </c>
      <c r="AS26" s="42">
        <f>AQ26-'Surv-rate CEA'!AH24*UPD</f>
        <v>0.22090422982950403</v>
      </c>
      <c r="AT26" s="12">
        <f t="shared" si="22"/>
        <v>0.21351698618179166</v>
      </c>
      <c r="AU26" s="12">
        <f>'Surv-rate CEA'!AL24*UPFS+'Surv-rate CEA'!AK24*UPD</f>
        <v>0.3396780582861087</v>
      </c>
      <c r="AV26" s="12">
        <f t="shared" si="23"/>
        <v>0.32831890694582871</v>
      </c>
      <c r="AW26" s="12">
        <f>AU26-'Surv-rate CEA'!AK24*UPD</f>
        <v>0.27578292883601041</v>
      </c>
      <c r="AX26" s="12">
        <f t="shared" si="24"/>
        <v>0.26656049026720746</v>
      </c>
      <c r="AY26" s="12">
        <f>'Surv-rate CEA'!AO24*UPFS+'Surv-rate CEA'!AN24*UPD</f>
        <v>0.31314170359921045</v>
      </c>
      <c r="AZ26" s="12">
        <f t="shared" si="25"/>
        <v>0.30266995272991976</v>
      </c>
      <c r="BA26" s="12">
        <f>AY26-'Surv-rate CEA'!AN24*UPD</f>
        <v>0.16849583200505477</v>
      </c>
      <c r="BB26" s="12">
        <f t="shared" si="26"/>
        <v>0.16286117410101175</v>
      </c>
    </row>
    <row r="27" spans="1:54">
      <c r="A27" s="12">
        <v>22</v>
      </c>
      <c r="B27" s="12">
        <f t="shared" si="27"/>
        <v>1.2082191780821918</v>
      </c>
      <c r="C27" s="12">
        <f>'Surv-rate CEA'!D25*Parameter!$D$57+'Surv-rate CEA'!E25*Parameter!$D$58</f>
        <v>0.35453842330699326</v>
      </c>
      <c r="D27" s="12">
        <f t="shared" si="1"/>
        <v>0.34210004231488544</v>
      </c>
      <c r="E27" s="12">
        <f>C27-'Surv-rate CEA'!E25*Parameter!$D$58</f>
        <v>0.13163981376687617</v>
      </c>
      <c r="F27" s="12">
        <f t="shared" si="2"/>
        <v>0.12702145352797839</v>
      </c>
      <c r="G27" s="12">
        <f>'Surv-rate CEA'!G25*Parameter!$D$57+'Surv-rate CEA'!H25*Parameter!$D$58</f>
        <v>0.29226264499015087</v>
      </c>
      <c r="H27" s="12">
        <f t="shared" si="3"/>
        <v>0.28200910436050558</v>
      </c>
      <c r="I27" s="12">
        <f>G27-'Surv-rate CEA'!H25*Parameter!$D$58</f>
        <v>8.6703255845254124E-2</v>
      </c>
      <c r="J27" s="12">
        <f t="shared" si="4"/>
        <v>8.3661418745060209E-2</v>
      </c>
      <c r="K27" s="12">
        <f>'Surv-rate CEA'!K25*Parameter!$D$57+'Surv-rate CEA'!J25*Parameter!$D$58</f>
        <v>0.34301809446707471</v>
      </c>
      <c r="L27" s="12">
        <f t="shared" si="5"/>
        <v>0.33098388472932261</v>
      </c>
      <c r="M27" s="12">
        <f>K27-'Surv-rate CEA'!J25*Parameter!$D$58</f>
        <v>0.17519274465459456</v>
      </c>
      <c r="N27" s="12">
        <f t="shared" si="6"/>
        <v>0.1690464034915099</v>
      </c>
      <c r="O27" s="12">
        <f>'Surv-rate CEA'!N25*Parameter!$D$57+'Surv-rate CEA'!M25*Parameter!$D$58</f>
        <v>0.29965015685700441</v>
      </c>
      <c r="P27" s="12">
        <f t="shared" si="7"/>
        <v>0.28913743786715052</v>
      </c>
      <c r="Q27" s="12">
        <f>O27-'Surv-rate CEA'!M25*Parameter!$D$58</f>
        <v>0.21783159148190548</v>
      </c>
      <c r="R27" s="12">
        <f t="shared" si="8"/>
        <v>0.21018933848800922</v>
      </c>
      <c r="S27" s="12">
        <f>'Surv-rate CEA'!Q25*Parameter!$D$57+'Surv-rate CEA'!P25*Parameter!$D$58</f>
        <v>0.34301809446707471</v>
      </c>
      <c r="T27" s="12">
        <f t="shared" si="9"/>
        <v>0.33098388472932261</v>
      </c>
      <c r="U27" s="12">
        <f>S27-'Surv-rate CEA'!P25*Parameter!$D$58</f>
        <v>0.17519274465459456</v>
      </c>
      <c r="V27" s="12">
        <f t="shared" si="10"/>
        <v>0.1690464034915099</v>
      </c>
      <c r="W27" s="12">
        <f>'Surv-rate CEA'!T25*UPFS+'Surv-rate CEA'!S25*UPD</f>
        <v>0.29965015685700441</v>
      </c>
      <c r="X27" s="12">
        <f t="shared" si="11"/>
        <v>0.28913743786715052</v>
      </c>
      <c r="Y27" s="12">
        <f>W27-'Surv-rate CEA'!S25*UPD</f>
        <v>0.21783159148190548</v>
      </c>
      <c r="Z27" s="12">
        <f t="shared" si="12"/>
        <v>0.21018933848800922</v>
      </c>
      <c r="AA27" s="12">
        <f>'Surv-rate CEA'!W25*UPFS+'Surv-rate CEA'!V25*UPD</f>
        <v>0.35535891385851076</v>
      </c>
      <c r="AB27" s="12">
        <f t="shared" si="13"/>
        <v>0.34289174734300326</v>
      </c>
      <c r="AC27" s="12">
        <f>AA27-'Surv-rate CEA'!V25*UPD</f>
        <v>0.25183613685116396</v>
      </c>
      <c r="AD27" s="12">
        <f t="shared" si="14"/>
        <v>0.24300089189092161</v>
      </c>
      <c r="AE27" s="12">
        <f>'Surv-rate CEA'!Z25*UPFS+'Surv-rate CEA'!Y25*UPD</f>
        <v>0.34301809446707471</v>
      </c>
      <c r="AF27" s="12">
        <f t="shared" si="15"/>
        <v>0.33098388472932261</v>
      </c>
      <c r="AG27" s="12">
        <f>AE27-'Surv-rate CEA'!Y25*UPD</f>
        <v>0.17519274465459456</v>
      </c>
      <c r="AH27" s="12">
        <f t="shared" si="16"/>
        <v>0.1690464034915099</v>
      </c>
      <c r="AI27" s="12">
        <f>'Surv-rate CEA'!AC25*UPFS+'Surv-rate CEA'!AB25*UPD</f>
        <v>0.30176864430176037</v>
      </c>
      <c r="AJ27" s="12">
        <f t="shared" si="17"/>
        <v>0.29118160176265873</v>
      </c>
      <c r="AK27" s="12">
        <f>AI27-'Surv-rate CEA'!AB25*UPD</f>
        <v>0.15671074881244823</v>
      </c>
      <c r="AL27" s="12">
        <f t="shared" si="18"/>
        <v>0.15121281721703436</v>
      </c>
      <c r="AM27" s="12">
        <f>'Surv-rate CEA'!AF25*UPFS+'Surv-rate CEA'!AE25*UPD</f>
        <v>0.41988994814664193</v>
      </c>
      <c r="AN27" s="12">
        <f t="shared" si="19"/>
        <v>0.40515881942697152</v>
      </c>
      <c r="AO27" s="12">
        <f>AM27-'Surv-rate CEA'!AE25*UPD</f>
        <v>0.23290060772506124</v>
      </c>
      <c r="AP27" s="12">
        <f t="shared" si="20"/>
        <v>0.22472968378074917</v>
      </c>
      <c r="AQ27" s="42">
        <f>'Surv-rate CEA'!AI25*UPFS+'Surv-rate CEA'!AH25*UPD</f>
        <v>0.29965015685700441</v>
      </c>
      <c r="AR27" s="12">
        <f t="shared" si="21"/>
        <v>0.28913743786715052</v>
      </c>
      <c r="AS27" s="42">
        <f>AQ27-'Surv-rate CEA'!AH25*UPD</f>
        <v>0.21783159148190548</v>
      </c>
      <c r="AT27" s="12">
        <f t="shared" si="22"/>
        <v>0.21018933848800922</v>
      </c>
      <c r="AU27" s="12">
        <f>'Surv-rate CEA'!AL25*UPFS+'Surv-rate CEA'!AK25*UPD</f>
        <v>0.328057663680556</v>
      </c>
      <c r="AV27" s="12">
        <f t="shared" si="23"/>
        <v>0.31654831535611155</v>
      </c>
      <c r="AW27" s="12">
        <f>AU27-'Surv-rate CEA'!AK25*UPD</f>
        <v>0.26119076143710462</v>
      </c>
      <c r="AX27" s="12">
        <f t="shared" si="24"/>
        <v>0.25202732529365357</v>
      </c>
      <c r="AY27" s="12">
        <f>'Surv-rate CEA'!AO25*UPFS+'Surv-rate CEA'!AN25*UPD</f>
        <v>0.30176864430176037</v>
      </c>
      <c r="AZ27" s="12">
        <f t="shared" si="25"/>
        <v>0.29118160176265873</v>
      </c>
      <c r="BA27" s="12">
        <f>AY27-'Surv-rate CEA'!AN25*UPD</f>
        <v>0.15671074881244823</v>
      </c>
      <c r="BB27" s="12">
        <f t="shared" si="26"/>
        <v>0.15121281721703436</v>
      </c>
    </row>
    <row r="28" spans="1:54">
      <c r="A28" s="12">
        <v>23</v>
      </c>
      <c r="B28" s="12">
        <f t="shared" si="27"/>
        <v>1.2657534246575342</v>
      </c>
      <c r="C28" s="12">
        <f>'Surv-rate CEA'!D26*Parameter!$D$57+'Surv-rate CEA'!E26*Parameter!$D$58</f>
        <v>0.34367061825350786</v>
      </c>
      <c r="D28" s="12">
        <f t="shared" si="1"/>
        <v>0.33105003875228706</v>
      </c>
      <c r="E28" s="12">
        <f>C28-'Surv-rate CEA'!E26*Parameter!$D$58</f>
        <v>0.12190139543386411</v>
      </c>
      <c r="F28" s="12">
        <f t="shared" si="2"/>
        <v>0.11742482347609495</v>
      </c>
      <c r="G28" s="12">
        <f>'Surv-rate CEA'!G26*Parameter!$D$57+'Surv-rate CEA'!H26*Parameter!$D$58</f>
        <v>0.281744283235008</v>
      </c>
      <c r="H28" s="12">
        <f t="shared" si="3"/>
        <v>0.27139781793735784</v>
      </c>
      <c r="I28" s="12">
        <f>G28-'Surv-rate CEA'!H26*Parameter!$D$58</f>
        <v>7.9316244688924481E-2</v>
      </c>
      <c r="J28" s="12">
        <f t="shared" si="4"/>
        <v>7.6403522685158487E-2</v>
      </c>
      <c r="K28" s="12">
        <f>'Surv-rate CEA'!K26*Parameter!$D$57+'Surv-rate CEA'!J26*Parameter!$D$58</f>
        <v>0.33205650164871381</v>
      </c>
      <c r="L28" s="12">
        <f t="shared" si="5"/>
        <v>0.31986242611426247</v>
      </c>
      <c r="M28" s="12">
        <f>K28-'Surv-rate CEA'!J26*Parameter!$D$58</f>
        <v>0.16370721508109323</v>
      </c>
      <c r="N28" s="12">
        <f t="shared" si="6"/>
        <v>0.15769541246219621</v>
      </c>
      <c r="O28" s="12">
        <f>'Surv-rate CEA'!N26*Parameter!$D$57+'Surv-rate CEA'!M26*Parameter!$D$58</f>
        <v>0.28936101844006495</v>
      </c>
      <c r="P28" s="12">
        <f t="shared" si="7"/>
        <v>0.27873484458692732</v>
      </c>
      <c r="Q28" s="12">
        <f>O28-'Surv-rate CEA'!M26*Parameter!$D$58</f>
        <v>0.21451329457868551</v>
      </c>
      <c r="R28" s="12">
        <f t="shared" si="8"/>
        <v>0.20663574571501719</v>
      </c>
      <c r="S28" s="12">
        <f>'Surv-rate CEA'!Q26*Parameter!$D$57+'Surv-rate CEA'!P26*Parameter!$D$58</f>
        <v>0.33205650164871381</v>
      </c>
      <c r="T28" s="12">
        <f t="shared" si="9"/>
        <v>0.31986242611426247</v>
      </c>
      <c r="U28" s="12">
        <f>S28-'Surv-rate CEA'!P26*Parameter!$D$58</f>
        <v>0.16370721508109323</v>
      </c>
      <c r="V28" s="12">
        <f t="shared" si="10"/>
        <v>0.15769541246219621</v>
      </c>
      <c r="W28" s="12">
        <f>'Surv-rate CEA'!T26*UPFS+'Surv-rate CEA'!S26*UPD</f>
        <v>0.28936101844006495</v>
      </c>
      <c r="X28" s="12">
        <f t="shared" si="11"/>
        <v>0.27873484458692732</v>
      </c>
      <c r="Y28" s="12">
        <f>W28-'Surv-rate CEA'!S26*UPD</f>
        <v>0.21451329457868551</v>
      </c>
      <c r="Z28" s="12">
        <f t="shared" si="12"/>
        <v>0.20663574571501719</v>
      </c>
      <c r="AA28" s="12">
        <f>'Surv-rate CEA'!W26*UPFS+'Surv-rate CEA'!V26*UPD</f>
        <v>0.34427639098852658</v>
      </c>
      <c r="AB28" s="12">
        <f t="shared" si="13"/>
        <v>0.33163356575969355</v>
      </c>
      <c r="AC28" s="12">
        <f>AA28-'Surv-rate CEA'!V26*UPD</f>
        <v>0.2383125967918035</v>
      </c>
      <c r="AD28" s="12">
        <f t="shared" si="14"/>
        <v>0.2295610686884183</v>
      </c>
      <c r="AE28" s="12">
        <f>'Surv-rate CEA'!Z26*UPFS+'Surv-rate CEA'!Y26*UPD</f>
        <v>0.33205650164871381</v>
      </c>
      <c r="AF28" s="12">
        <f t="shared" si="15"/>
        <v>0.31986242611426247</v>
      </c>
      <c r="AG28" s="12">
        <f>AE28-'Surv-rate CEA'!Y26*UPD</f>
        <v>0.16370721508109323</v>
      </c>
      <c r="AH28" s="12">
        <f t="shared" si="16"/>
        <v>0.15769541246219621</v>
      </c>
      <c r="AI28" s="12">
        <f>'Surv-rate CEA'!AC26*UPFS+'Surv-rate CEA'!AB26*UPD</f>
        <v>0.29101597582987759</v>
      </c>
      <c r="AJ28" s="12">
        <f t="shared" si="17"/>
        <v>0.28032902715282454</v>
      </c>
      <c r="AK28" s="12">
        <f>AI28-'Surv-rate CEA'!AB26*UPD</f>
        <v>0.14590930348882059</v>
      </c>
      <c r="AL28" s="12">
        <f t="shared" si="18"/>
        <v>0.14055109168122851</v>
      </c>
      <c r="AM28" s="12">
        <f>'Surv-rate CEA'!AF26*UPFS+'Surv-rate CEA'!AE26*UPD</f>
        <v>0.4091318816935372</v>
      </c>
      <c r="AN28" s="12">
        <f t="shared" si="19"/>
        <v>0.39410737518891498</v>
      </c>
      <c r="AO28" s="12">
        <f>AM28-'Surv-rate CEA'!AE26*UPD</f>
        <v>0.21976796505663065</v>
      </c>
      <c r="AP28" s="12">
        <f t="shared" si="20"/>
        <v>0.21169744948880637</v>
      </c>
      <c r="AQ28" s="42">
        <f>'Surv-rate CEA'!AI26*UPFS+'Surv-rate CEA'!AH26*UPD</f>
        <v>0.28936101844006495</v>
      </c>
      <c r="AR28" s="12">
        <f t="shared" si="21"/>
        <v>0.27873484458692732</v>
      </c>
      <c r="AS28" s="42">
        <f>AQ28-'Surv-rate CEA'!AH26*UPD</f>
        <v>0.21451329457868551</v>
      </c>
      <c r="AT28" s="12">
        <f t="shared" si="22"/>
        <v>0.20663574571501719</v>
      </c>
      <c r="AU28" s="12">
        <f>'Surv-rate CEA'!AL26*UPFS+'Surv-rate CEA'!AK26*UPD</f>
        <v>0.31702663740667408</v>
      </c>
      <c r="AV28" s="12">
        <f t="shared" si="23"/>
        <v>0.30538450197557865</v>
      </c>
      <c r="AW28" s="12">
        <f>AU28-'Surv-rate CEA'!AK26*UPD</f>
        <v>0.24749996748711722</v>
      </c>
      <c r="AX28" s="12">
        <f t="shared" si="24"/>
        <v>0.23841105254846331</v>
      </c>
      <c r="AY28" s="12">
        <f>'Surv-rate CEA'!AO26*UPFS+'Surv-rate CEA'!AN26*UPD</f>
        <v>0.29101597582987759</v>
      </c>
      <c r="AZ28" s="12">
        <f t="shared" si="25"/>
        <v>0.28032902715282454</v>
      </c>
      <c r="BA28" s="12">
        <f>AY28-'Surv-rate CEA'!AN26*UPD</f>
        <v>0.14590930348882059</v>
      </c>
      <c r="BB28" s="12">
        <f t="shared" si="26"/>
        <v>0.14055109168122851</v>
      </c>
    </row>
    <row r="29" spans="1:54">
      <c r="A29" s="12">
        <v>24</v>
      </c>
      <c r="B29" s="12">
        <f t="shared" si="27"/>
        <v>1.3232876712328767</v>
      </c>
      <c r="C29" s="12">
        <f>'Surv-rate CEA'!D27*Parameter!$D$57+'Surv-rate CEA'!E27*Parameter!$D$58</f>
        <v>0.33331054029019841</v>
      </c>
      <c r="D29" s="12">
        <f t="shared" si="1"/>
        <v>0.32052485057937391</v>
      </c>
      <c r="E29" s="12">
        <f>C29-'Surv-rate CEA'!E27*Parameter!$D$58</f>
        <v>0.11302381211002388</v>
      </c>
      <c r="F29" s="12">
        <f t="shared" si="2"/>
        <v>0.10868825347357897</v>
      </c>
      <c r="G29" s="12">
        <f>'Surv-rate CEA'!G27*Parameter!$D$57+'Surv-rate CEA'!H27*Parameter!$D$58</f>
        <v>0.27179899436255528</v>
      </c>
      <c r="H29" s="12">
        <f t="shared" si="3"/>
        <v>0.26137286861625236</v>
      </c>
      <c r="I29" s="12">
        <f>G29-'Surv-rate CEA'!H27*Parameter!$D$58</f>
        <v>7.2678560247032037E-2</v>
      </c>
      <c r="J29" s="12">
        <f t="shared" si="4"/>
        <v>6.9890633051153492E-2</v>
      </c>
      <c r="K29" s="12">
        <f>'Surv-rate CEA'!K27*Parameter!$D$57+'Surv-rate CEA'!J27*Parameter!$D$58</f>
        <v>0.32162398657764507</v>
      </c>
      <c r="L29" s="12">
        <f t="shared" si="5"/>
        <v>0.30928658946935123</v>
      </c>
      <c r="M29" s="12">
        <f>K29-'Surv-rate CEA'!J27*Parameter!$D$58</f>
        <v>0.15312037824768057</v>
      </c>
      <c r="N29" s="12">
        <f t="shared" si="6"/>
        <v>0.14724672767853145</v>
      </c>
      <c r="O29" s="12">
        <f>'Surv-rate CEA'!N27*Parameter!$D$57+'Surv-rate CEA'!M27*Parameter!$D$58</f>
        <v>0.27959221469944917</v>
      </c>
      <c r="P29" s="12">
        <f t="shared" si="7"/>
        <v>0.26886714342028417</v>
      </c>
      <c r="Q29" s="12">
        <f>O29-'Surv-rate CEA'!M27*Parameter!$D$58</f>
        <v>0.21100822122689777</v>
      </c>
      <c r="R29" s="12">
        <f t="shared" si="8"/>
        <v>0.20291401082271673</v>
      </c>
      <c r="S29" s="12">
        <f>'Surv-rate CEA'!Q27*Parameter!$D$57+'Surv-rate CEA'!P27*Parameter!$D$58</f>
        <v>0.32162398657764507</v>
      </c>
      <c r="T29" s="12">
        <f t="shared" si="9"/>
        <v>0.30928658946935123</v>
      </c>
      <c r="U29" s="12">
        <f>S29-'Surv-rate CEA'!P27*Parameter!$D$58</f>
        <v>0.15312037824768057</v>
      </c>
      <c r="V29" s="12">
        <f t="shared" si="10"/>
        <v>0.14724672767853145</v>
      </c>
      <c r="W29" s="12">
        <f>'Surv-rate CEA'!T27*UPFS+'Surv-rate CEA'!S27*UPD</f>
        <v>0.27959221469944917</v>
      </c>
      <c r="X29" s="12">
        <f t="shared" si="11"/>
        <v>0.26886714342028417</v>
      </c>
      <c r="Y29" s="12">
        <f>W29-'Surv-rate CEA'!S27*UPD</f>
        <v>0.21100822122689777</v>
      </c>
      <c r="Z29" s="12">
        <f t="shared" si="12"/>
        <v>0.20291401082271673</v>
      </c>
      <c r="AA29" s="12">
        <f>'Surv-rate CEA'!W27*UPFS+'Surv-rate CEA'!V27*UPD</f>
        <v>0.33370961287683609</v>
      </c>
      <c r="AB29" s="12">
        <f t="shared" si="13"/>
        <v>0.32090861486444872</v>
      </c>
      <c r="AC29" s="12">
        <f>AA29-'Surv-rate CEA'!V27*UPD</f>
        <v>0.22564395756934608</v>
      </c>
      <c r="AD29" s="12">
        <f t="shared" si="14"/>
        <v>0.21698832482490224</v>
      </c>
      <c r="AE29" s="12">
        <f>'Surv-rate CEA'!Z27*UPFS+'Surv-rate CEA'!Y27*UPD</f>
        <v>0.32162398657764507</v>
      </c>
      <c r="AF29" s="12">
        <f t="shared" si="15"/>
        <v>0.30928658946935123</v>
      </c>
      <c r="AG29" s="12">
        <f>AE29-'Surv-rate CEA'!Y27*UPD</f>
        <v>0.15312037824768057</v>
      </c>
      <c r="AH29" s="12">
        <f t="shared" si="16"/>
        <v>0.14724672767853145</v>
      </c>
      <c r="AI29" s="12">
        <f>'Surv-rate CEA'!AC27*UPFS+'Surv-rate CEA'!AB27*UPD</f>
        <v>0.28083884868869058</v>
      </c>
      <c r="AJ29" s="12">
        <f t="shared" si="17"/>
        <v>0.27006595691349344</v>
      </c>
      <c r="AK29" s="12">
        <f>AI29-'Surv-rate CEA'!AB27*UPD</f>
        <v>0.13599734082370601</v>
      </c>
      <c r="AL29" s="12">
        <f t="shared" si="18"/>
        <v>0.13078052469855367</v>
      </c>
      <c r="AM29" s="12">
        <f>'Surv-rate CEA'!AF27*UPFS+'Surv-rate CEA'!AE27*UPD</f>
        <v>0.39878669203493428</v>
      </c>
      <c r="AN29" s="12">
        <f t="shared" si="19"/>
        <v>0.38348935730100858</v>
      </c>
      <c r="AO29" s="12">
        <f>AM29-'Surv-rate CEA'!AE27*UPD</f>
        <v>0.2075114287557045</v>
      </c>
      <c r="AP29" s="12">
        <f t="shared" si="20"/>
        <v>0.19955135423417783</v>
      </c>
      <c r="AQ29" s="42">
        <f>'Surv-rate CEA'!AI27*UPFS+'Surv-rate CEA'!AH27*UPD</f>
        <v>0.27959221469944917</v>
      </c>
      <c r="AR29" s="12">
        <f t="shared" si="21"/>
        <v>0.26886714342028417</v>
      </c>
      <c r="AS29" s="42">
        <f>AQ29-'Surv-rate CEA'!AH27*UPD</f>
        <v>0.21100822122689777</v>
      </c>
      <c r="AT29" s="12">
        <f t="shared" si="22"/>
        <v>0.20291401082271673</v>
      </c>
      <c r="AU29" s="12">
        <f>'Surv-rate CEA'!AL27*UPFS+'Surv-rate CEA'!AK27*UPD</f>
        <v>0.30654628536895678</v>
      </c>
      <c r="AV29" s="12">
        <f t="shared" si="23"/>
        <v>0.29478726423712914</v>
      </c>
      <c r="AW29" s="12">
        <f>AU29-'Surv-rate CEA'!AK27*UPD</f>
        <v>0.23465149981245972</v>
      </c>
      <c r="AX29" s="12">
        <f t="shared" si="24"/>
        <v>0.22565034052067862</v>
      </c>
      <c r="AY29" s="12">
        <f>'Surv-rate CEA'!AO27*UPFS+'Surv-rate CEA'!AN27*UPD</f>
        <v>0.28083884868869058</v>
      </c>
      <c r="AZ29" s="12">
        <f t="shared" si="25"/>
        <v>0.27006595691349344</v>
      </c>
      <c r="BA29" s="12">
        <f>AY29-'Surv-rate CEA'!AN27*UPD</f>
        <v>0.13599734082370601</v>
      </c>
      <c r="BB29" s="12">
        <f t="shared" si="26"/>
        <v>0.13078052469855367</v>
      </c>
    </row>
    <row r="30" spans="1:54">
      <c r="A30" s="12">
        <v>25</v>
      </c>
      <c r="B30" s="12">
        <f t="shared" si="27"/>
        <v>1.3808219178082193</v>
      </c>
      <c r="C30" s="12">
        <f>'Surv-rate CEA'!D28*Parameter!$D$57+'Surv-rate CEA'!E28*Parameter!$D$58</f>
        <v>0.3234266897692486</v>
      </c>
      <c r="D30" s="12">
        <f t="shared" si="1"/>
        <v>0.31049165667490508</v>
      </c>
      <c r="E30" s="12">
        <f>C30-'Surv-rate CEA'!E28*Parameter!$D$58</f>
        <v>0.1049190295651897</v>
      </c>
      <c r="F30" s="12">
        <f t="shared" si="2"/>
        <v>0.10072292836952031</v>
      </c>
      <c r="G30" s="12">
        <f>'Surv-rate CEA'!G28*Parameter!$D$57+'Surv-rate CEA'!H28*Parameter!$D$58</f>
        <v>0.26238463114317645</v>
      </c>
      <c r="H30" s="12">
        <f t="shared" si="3"/>
        <v>0.25189089641242324</v>
      </c>
      <c r="I30" s="12">
        <f>G30-'Surv-rate CEA'!H28*Parameter!$D$58</f>
        <v>6.6702029936877572E-2</v>
      </c>
      <c r="J30" s="12">
        <f t="shared" si="4"/>
        <v>6.4034368324569171E-2</v>
      </c>
      <c r="K30" s="12">
        <f>'Surv-rate CEA'!K28*Parameter!$D$57+'Surv-rate CEA'!J28*Parameter!$D$58</f>
        <v>0.31168692248742552</v>
      </c>
      <c r="L30" s="12">
        <f t="shared" si="5"/>
        <v>0.29922140623604448</v>
      </c>
      <c r="M30" s="12">
        <f>K30-'Surv-rate CEA'!J28*Parameter!$D$58</f>
        <v>0.14335174202787107</v>
      </c>
      <c r="N30" s="12">
        <f t="shared" si="6"/>
        <v>0.13761857409239472</v>
      </c>
      <c r="O30" s="12">
        <f>'Surv-rate CEA'!N28*Parameter!$D$57+'Surv-rate CEA'!M28*Parameter!$D$58</f>
        <v>0.27030931365726207</v>
      </c>
      <c r="P30" s="12">
        <f t="shared" si="7"/>
        <v>0.25949864147569118</v>
      </c>
      <c r="Q30" s="12">
        <f>O30-'Surv-rate CEA'!M28*Parameter!$D$58</f>
        <v>0.20736514456189875</v>
      </c>
      <c r="R30" s="12">
        <f t="shared" si="8"/>
        <v>0.19907184319757665</v>
      </c>
      <c r="S30" s="12">
        <f>'Surv-rate CEA'!Q28*Parameter!$D$57+'Surv-rate CEA'!P28*Parameter!$D$58</f>
        <v>0.31168692248742552</v>
      </c>
      <c r="T30" s="12">
        <f t="shared" si="9"/>
        <v>0.29922140623604448</v>
      </c>
      <c r="U30" s="12">
        <f>S30-'Surv-rate CEA'!P28*Parameter!$D$58</f>
        <v>0.14335174202787107</v>
      </c>
      <c r="V30" s="12">
        <f t="shared" si="10"/>
        <v>0.13761857409239472</v>
      </c>
      <c r="W30" s="12">
        <f>'Surv-rate CEA'!T28*UPFS+'Surv-rate CEA'!S28*UPD</f>
        <v>0.27030931365726207</v>
      </c>
      <c r="X30" s="12">
        <f t="shared" si="11"/>
        <v>0.25949864147569118</v>
      </c>
      <c r="Y30" s="12">
        <f>W30-'Surv-rate CEA'!S28*UPD</f>
        <v>0.20736514456189875</v>
      </c>
      <c r="Z30" s="12">
        <f t="shared" si="12"/>
        <v>0.19907184319757665</v>
      </c>
      <c r="AA30" s="12">
        <f>'Surv-rate CEA'!W28*UPFS+'Surv-rate CEA'!V28*UPD</f>
        <v>0.32362763108300452</v>
      </c>
      <c r="AB30" s="12">
        <f t="shared" si="13"/>
        <v>0.3106845616001202</v>
      </c>
      <c r="AC30" s="12">
        <f>AA30-'Surv-rate CEA'!V28*UPD</f>
        <v>0.21377130230579738</v>
      </c>
      <c r="AD30" s="12">
        <f t="shared" si="14"/>
        <v>0.205221794929275</v>
      </c>
      <c r="AE30" s="12">
        <f>'Surv-rate CEA'!Z28*UPFS+'Surv-rate CEA'!Y28*UPD</f>
        <v>0.31168692248742552</v>
      </c>
      <c r="AF30" s="12">
        <f t="shared" si="15"/>
        <v>0.29922140623604448</v>
      </c>
      <c r="AG30" s="12">
        <f>AE30-'Surv-rate CEA'!Y28*UPD</f>
        <v>0.14335174202787107</v>
      </c>
      <c r="AH30" s="12">
        <f t="shared" si="16"/>
        <v>0.13761857409239472</v>
      </c>
      <c r="AI30" s="12">
        <f>'Surv-rate CEA'!AC28*UPFS+'Surv-rate CEA'!AB28*UPD</f>
        <v>0.27119628199803686</v>
      </c>
      <c r="AJ30" s="12">
        <f t="shared" si="17"/>
        <v>0.26035013666225676</v>
      </c>
      <c r="AK30" s="12">
        <f>AI30-'Surv-rate CEA'!AB28*UPD</f>
        <v>0.12689054486360563</v>
      </c>
      <c r="AL30" s="12">
        <f t="shared" si="18"/>
        <v>0.1218157212665146</v>
      </c>
      <c r="AM30" s="12">
        <f>'Surv-rate CEA'!AF28*UPFS+'Surv-rate CEA'!AE28*UPD</f>
        <v>0.38883504980893246</v>
      </c>
      <c r="AN30" s="12">
        <f t="shared" si="19"/>
        <v>0.37328409376041444</v>
      </c>
      <c r="AO30" s="12">
        <f>AM30-'Surv-rate CEA'!AE28*UPD</f>
        <v>0.19606618398152403</v>
      </c>
      <c r="AP30" s="12">
        <f t="shared" si="20"/>
        <v>0.18822476996497495</v>
      </c>
      <c r="AQ30" s="42">
        <f>'Surv-rate CEA'!AI28*UPFS+'Surv-rate CEA'!AH28*UPD</f>
        <v>0.27030931365726207</v>
      </c>
      <c r="AR30" s="12">
        <f t="shared" si="21"/>
        <v>0.25949864147569118</v>
      </c>
      <c r="AS30" s="42">
        <f>AQ30-'Surv-rate CEA'!AH28*UPD</f>
        <v>0.20736514456189875</v>
      </c>
      <c r="AT30" s="12">
        <f t="shared" si="22"/>
        <v>0.19907184319757665</v>
      </c>
      <c r="AU30" s="12">
        <f>'Surv-rate CEA'!AL28*UPFS+'Surv-rate CEA'!AK28*UPD</f>
        <v>0.29658079779079227</v>
      </c>
      <c r="AV30" s="12">
        <f t="shared" si="23"/>
        <v>0.28471943150309437</v>
      </c>
      <c r="AW30" s="12">
        <f>AU30-'Surv-rate CEA'!AK28*UPD</f>
        <v>0.22258943149858229</v>
      </c>
      <c r="AX30" s="12">
        <f t="shared" si="24"/>
        <v>0.21368725442426767</v>
      </c>
      <c r="AY30" s="12">
        <f>'Surv-rate CEA'!AO28*UPFS+'Surv-rate CEA'!AN28*UPD</f>
        <v>0.27119628199803686</v>
      </c>
      <c r="AZ30" s="12">
        <f t="shared" si="25"/>
        <v>0.26035013666225676</v>
      </c>
      <c r="BA30" s="12">
        <f>AY30-'Surv-rate CEA'!AN28*UPD</f>
        <v>0.12689054486360563</v>
      </c>
      <c r="BB30" s="12">
        <f t="shared" si="26"/>
        <v>0.1218157212665146</v>
      </c>
    </row>
    <row r="31" spans="1:54">
      <c r="A31" s="12">
        <v>26</v>
      </c>
      <c r="B31" s="12">
        <f t="shared" si="27"/>
        <v>1.4383561643835616</v>
      </c>
      <c r="C31" s="12">
        <f>'Surv-rate CEA'!D29*Parameter!$D$57+'Surv-rate CEA'!E29*Parameter!$D$58</f>
        <v>0.31398983274386971</v>
      </c>
      <c r="D31" s="12">
        <f t="shared" si="1"/>
        <v>0.30092002150960656</v>
      </c>
      <c r="E31" s="12">
        <f>C31-'Surv-rate CEA'!E29*Parameter!$D$58</f>
        <v>9.750907615397103E-2</v>
      </c>
      <c r="F31" s="12">
        <f t="shared" si="2"/>
        <v>9.3450265689240544E-2</v>
      </c>
      <c r="G31" s="12">
        <f>'Surv-rate CEA'!G29*Parameter!$D$57+'Surv-rate CEA'!H29*Parameter!$D$58</f>
        <v>0.2534628696751563</v>
      </c>
      <c r="H31" s="12">
        <f t="shared" si="3"/>
        <v>0.24291249028038395</v>
      </c>
      <c r="I31" s="12">
        <f>G31-'Surv-rate CEA'!H29*Parameter!$D$58</f>
        <v>6.1310224868872415E-2</v>
      </c>
      <c r="J31" s="12">
        <f t="shared" si="4"/>
        <v>5.8758189795749385E-2</v>
      </c>
      <c r="K31" s="12">
        <f>'Surv-rate CEA'!K29*Parameter!$D$57+'Surv-rate CEA'!J29*Parameter!$D$58</f>
        <v>0.3022141500859149</v>
      </c>
      <c r="L31" s="12">
        <f t="shared" si="5"/>
        <v>0.28963450105897265</v>
      </c>
      <c r="M31" s="12">
        <f>K31-'Surv-rate CEA'!J29*Parameter!$D$58</f>
        <v>0.13432863159759811</v>
      </c>
      <c r="N31" s="12">
        <f t="shared" si="6"/>
        <v>0.12873720896140844</v>
      </c>
      <c r="O31" s="12">
        <f>'Surv-rate CEA'!N29*Parameter!$D$57+'Surv-rate CEA'!M29*Parameter!$D$58</f>
        <v>0.2614805721893726</v>
      </c>
      <c r="P31" s="12">
        <f t="shared" si="7"/>
        <v>0.25059645632460836</v>
      </c>
      <c r="Q31" s="12">
        <f>O31-'Surv-rate CEA'!M29*Parameter!$D$58</f>
        <v>0.20362444449621125</v>
      </c>
      <c r="R31" s="12">
        <f t="shared" si="8"/>
        <v>0.19514858708073213</v>
      </c>
      <c r="S31" s="12">
        <f>'Surv-rate CEA'!Q29*Parameter!$D$57+'Surv-rate CEA'!P29*Parameter!$D$58</f>
        <v>0.3022141500859149</v>
      </c>
      <c r="T31" s="12">
        <f t="shared" si="9"/>
        <v>0.28963450105897265</v>
      </c>
      <c r="U31" s="12">
        <f>S31-'Surv-rate CEA'!P29*Parameter!$D$58</f>
        <v>0.13432863159759811</v>
      </c>
      <c r="V31" s="12">
        <f t="shared" si="10"/>
        <v>0.12873720896140844</v>
      </c>
      <c r="W31" s="12">
        <f>'Surv-rate CEA'!T29*UPFS+'Surv-rate CEA'!S29*UPD</f>
        <v>0.2614805721893726</v>
      </c>
      <c r="X31" s="12">
        <f t="shared" si="11"/>
        <v>0.25059645632460836</v>
      </c>
      <c r="Y31" s="12">
        <f>W31-'Surv-rate CEA'!S29*UPD</f>
        <v>0.20362444449621125</v>
      </c>
      <c r="Z31" s="12">
        <f t="shared" si="12"/>
        <v>0.19514858708073213</v>
      </c>
      <c r="AA31" s="12">
        <f>'Surv-rate CEA'!W29*UPFS+'Surv-rate CEA'!V29*UPD</f>
        <v>0.31400154428573041</v>
      </c>
      <c r="AB31" s="12">
        <f t="shared" si="13"/>
        <v>0.30093124555911743</v>
      </c>
      <c r="AC31" s="12">
        <f>AA31-'Surv-rate CEA'!V29*UPD</f>
        <v>0.20263943875067331</v>
      </c>
      <c r="AD31" s="12">
        <f t="shared" si="14"/>
        <v>0.19420458215055927</v>
      </c>
      <c r="AE31" s="12">
        <f>'Surv-rate CEA'!Z29*UPFS+'Surv-rate CEA'!Y29*UPD</f>
        <v>0.3022141500859149</v>
      </c>
      <c r="AF31" s="12">
        <f t="shared" si="15"/>
        <v>0.28963450105897265</v>
      </c>
      <c r="AG31" s="12">
        <f>AE31-'Surv-rate CEA'!Y29*UPD</f>
        <v>0.13432863159759811</v>
      </c>
      <c r="AH31" s="12">
        <f t="shared" si="16"/>
        <v>0.12873720896140844</v>
      </c>
      <c r="AI31" s="12">
        <f>'Surv-rate CEA'!AC29*UPFS+'Surv-rate CEA'!AB29*UPD</f>
        <v>0.26205081124582985</v>
      </c>
      <c r="AJ31" s="12">
        <f t="shared" si="17"/>
        <v>0.25114295920858776</v>
      </c>
      <c r="AK31" s="12">
        <f>AI31-'Surv-rate CEA'!AB29*UPD</f>
        <v>0.1185134039313496</v>
      </c>
      <c r="AL31" s="12">
        <f t="shared" si="18"/>
        <v>0.11358028936334942</v>
      </c>
      <c r="AM31" s="12">
        <f>'Surv-rate CEA'!AF29*UPFS+'Surv-rate CEA'!AE29*UPD</f>
        <v>0.37925833628712818</v>
      </c>
      <c r="AN31" s="12">
        <f t="shared" si="19"/>
        <v>0.36347172682599671</v>
      </c>
      <c r="AO31" s="12">
        <f>AM31-'Surv-rate CEA'!AE29*UPD</f>
        <v>0.18537211674313878</v>
      </c>
      <c r="AP31" s="12">
        <f t="shared" si="20"/>
        <v>0.17765601156623981</v>
      </c>
      <c r="AQ31" s="42">
        <f>'Surv-rate CEA'!AI29*UPFS+'Surv-rate CEA'!AH29*UPD</f>
        <v>0.2614805721893726</v>
      </c>
      <c r="AR31" s="12">
        <f t="shared" si="21"/>
        <v>0.25059645632460836</v>
      </c>
      <c r="AS31" s="42">
        <f>AQ31-'Surv-rate CEA'!AH29*UPD</f>
        <v>0.20362444449621125</v>
      </c>
      <c r="AT31" s="12">
        <f t="shared" si="22"/>
        <v>0.19514858708073213</v>
      </c>
      <c r="AU31" s="12">
        <f>'Surv-rate CEA'!AL29*UPFS+'Surv-rate CEA'!AK29*UPD</f>
        <v>0.28709705720888812</v>
      </c>
      <c r="AV31" s="12">
        <f t="shared" si="23"/>
        <v>0.27514665642411662</v>
      </c>
      <c r="AW31" s="12">
        <f>AU31-'Surv-rate CEA'!AK29*UPD</f>
        <v>0.21126109313288885</v>
      </c>
      <c r="AX31" s="12">
        <f t="shared" si="24"/>
        <v>0.20246736059619461</v>
      </c>
      <c r="AY31" s="12">
        <f>'Surv-rate CEA'!AO29*UPFS+'Surv-rate CEA'!AN29*UPD</f>
        <v>0.26205081124582985</v>
      </c>
      <c r="AZ31" s="12">
        <f t="shared" si="25"/>
        <v>0.25114295920858776</v>
      </c>
      <c r="BA31" s="12">
        <f>AY31-'Surv-rate CEA'!AN29*UPD</f>
        <v>0.1185134039313496</v>
      </c>
      <c r="BB31" s="12">
        <f t="shared" si="26"/>
        <v>0.11358028936334942</v>
      </c>
    </row>
    <row r="32" spans="1:54">
      <c r="A32" s="12">
        <v>27</v>
      </c>
      <c r="B32" s="12">
        <f t="shared" si="27"/>
        <v>1.4958904109589042</v>
      </c>
      <c r="C32" s="12">
        <f>'Surv-rate CEA'!D30*Parameter!$D$57+'Surv-rate CEA'!E30*Parameter!$D$58</f>
        <v>0.30497285185575551</v>
      </c>
      <c r="D32" s="12">
        <f t="shared" si="1"/>
        <v>0.29178173313763062</v>
      </c>
      <c r="E32" s="12">
        <f>C32-'Surv-rate CEA'!E30*Parameter!$D$58</f>
        <v>9.0724810993147109E-2</v>
      </c>
      <c r="F32" s="12">
        <f t="shared" si="2"/>
        <v>8.6800652678045404E-2</v>
      </c>
      <c r="G32" s="12">
        <f>'Surv-rate CEA'!G30*Parameter!$D$57+'Surv-rate CEA'!H30*Parameter!$D$58</f>
        <v>0.244998815900352</v>
      </c>
      <c r="H32" s="12">
        <f t="shared" si="3"/>
        <v>0.23440177932258432</v>
      </c>
      <c r="I32" s="12">
        <f>G32-'Surv-rate CEA'!H30*Parameter!$D$58</f>
        <v>5.6436731496195797E-2</v>
      </c>
      <c r="J32" s="12">
        <f t="shared" si="4"/>
        <v>5.3995649869751985E-2</v>
      </c>
      <c r="K32" s="12">
        <f>'Surv-rate CEA'!K30*Parameter!$D$57+'Surv-rate CEA'!J30*Parameter!$D$58</f>
        <v>0.29317680996524043</v>
      </c>
      <c r="L32" s="12">
        <f t="shared" si="5"/>
        <v>0.28049591039624611</v>
      </c>
      <c r="M32" s="12">
        <f>K32-'Surv-rate CEA'!J30*Parameter!$D$58</f>
        <v>0.12598544227494093</v>
      </c>
      <c r="N32" s="12">
        <f t="shared" si="6"/>
        <v>0.12053614108078006</v>
      </c>
      <c r="O32" s="12">
        <f>'Surv-rate CEA'!N30*Parameter!$D$57+'Surv-rate CEA'!M30*Parameter!$D$58</f>
        <v>0.25307671960642719</v>
      </c>
      <c r="P32" s="12">
        <f t="shared" si="7"/>
        <v>0.24213028607043185</v>
      </c>
      <c r="Q32" s="12">
        <f>O32-'Surv-rate CEA'!M30*Parameter!$D$58</f>
        <v>0.19981952227903113</v>
      </c>
      <c r="R32" s="12">
        <f t="shared" si="8"/>
        <v>0.19117664464404616</v>
      </c>
      <c r="S32" s="12">
        <f>'Surv-rate CEA'!Q30*Parameter!$D$57+'Surv-rate CEA'!P30*Parameter!$D$58</f>
        <v>0.29317680996524043</v>
      </c>
      <c r="T32" s="12">
        <f t="shared" si="9"/>
        <v>0.28049591039624611</v>
      </c>
      <c r="U32" s="12">
        <f>S32-'Surv-rate CEA'!P30*Parameter!$D$58</f>
        <v>0.12598544227494093</v>
      </c>
      <c r="V32" s="12">
        <f t="shared" si="10"/>
        <v>0.12053614108078006</v>
      </c>
      <c r="W32" s="12">
        <f>'Surv-rate CEA'!T30*UPFS+'Surv-rate CEA'!S30*UPD</f>
        <v>0.25307671960642719</v>
      </c>
      <c r="X32" s="12">
        <f t="shared" si="11"/>
        <v>0.24213028607043185</v>
      </c>
      <c r="Y32" s="12">
        <f>W32-'Surv-rate CEA'!S30*UPD</f>
        <v>0.19981952227903113</v>
      </c>
      <c r="Z32" s="12">
        <f t="shared" si="12"/>
        <v>0.19117664464404616</v>
      </c>
      <c r="AA32" s="12">
        <f>'Surv-rate CEA'!W30*UPFS+'Surv-rate CEA'!V30*UPD</f>
        <v>0.30480439680282823</v>
      </c>
      <c r="AB32" s="12">
        <f t="shared" si="13"/>
        <v>0.29162056434178596</v>
      </c>
      <c r="AC32" s="12">
        <f>AA32-'Surv-rate CEA'!V30*UPD</f>
        <v>0.19219685211710186</v>
      </c>
      <c r="AD32" s="12">
        <f t="shared" si="14"/>
        <v>0.18388368103285824</v>
      </c>
      <c r="AE32" s="12">
        <f>'Surv-rate CEA'!Z30*UPFS+'Surv-rate CEA'!Y30*UPD</f>
        <v>0.29317680996524043</v>
      </c>
      <c r="AF32" s="12">
        <f t="shared" si="15"/>
        <v>0.28049591039624611</v>
      </c>
      <c r="AG32" s="12">
        <f>AE32-'Surv-rate CEA'!Y30*UPD</f>
        <v>0.12598544227494093</v>
      </c>
      <c r="AH32" s="12">
        <f t="shared" si="16"/>
        <v>0.12053614108078006</v>
      </c>
      <c r="AI32" s="12">
        <f>'Surv-rate CEA'!AC30*UPFS+'Surv-rate CEA'!AB30*UPD</f>
        <v>0.25336816104757431</v>
      </c>
      <c r="AJ32" s="12">
        <f t="shared" si="17"/>
        <v>0.24240912167264558</v>
      </c>
      <c r="AK32" s="12">
        <f>AI32-'Surv-rate CEA'!AB30*UPD</f>
        <v>0.11079826270274301</v>
      </c>
      <c r="AL32" s="12">
        <f t="shared" si="18"/>
        <v>0.1060058589586709</v>
      </c>
      <c r="AM32" s="12">
        <f>'Surv-rate CEA'!AF30*UPFS+'Surv-rate CEA'!AE30*UPD</f>
        <v>0.37003870980531212</v>
      </c>
      <c r="AN32" s="12">
        <f t="shared" si="19"/>
        <v>0.35403327023375208</v>
      </c>
      <c r="AO32" s="12">
        <f>AM32-'Surv-rate CEA'!AE30*UPD</f>
        <v>0.17537361647491509</v>
      </c>
      <c r="AP32" s="12">
        <f t="shared" si="20"/>
        <v>0.167788107860392</v>
      </c>
      <c r="AQ32" s="42">
        <f>'Surv-rate CEA'!AI30*UPFS+'Surv-rate CEA'!AH30*UPD</f>
        <v>0.25307671960642719</v>
      </c>
      <c r="AR32" s="12">
        <f t="shared" si="21"/>
        <v>0.24213028607043185</v>
      </c>
      <c r="AS32" s="42">
        <f>AQ32-'Surv-rate CEA'!AH30*UPD</f>
        <v>0.19981952227903113</v>
      </c>
      <c r="AT32" s="12">
        <f t="shared" si="22"/>
        <v>0.19117664464404616</v>
      </c>
      <c r="AU32" s="12">
        <f>'Surv-rate CEA'!AL30*UPFS+'Surv-rate CEA'!AK30*UPD</f>
        <v>0.27806444402864738</v>
      </c>
      <c r="AV32" s="12">
        <f t="shared" si="23"/>
        <v>0.26603720596417157</v>
      </c>
      <c r="AW32" s="12">
        <f>AU32-'Surv-rate CEA'!AK30*UPD</f>
        <v>0.20061709401151784</v>
      </c>
      <c r="AX32" s="12">
        <f t="shared" si="24"/>
        <v>0.19193971867175214</v>
      </c>
      <c r="AY32" s="12">
        <f>'Surv-rate CEA'!AO30*UPFS+'Surv-rate CEA'!AN30*UPD</f>
        <v>0.25336816104757431</v>
      </c>
      <c r="AZ32" s="12">
        <f t="shared" si="25"/>
        <v>0.24240912167264558</v>
      </c>
      <c r="BA32" s="12">
        <f>AY32-'Surv-rate CEA'!AN30*UPD</f>
        <v>0.11079826270274301</v>
      </c>
      <c r="BB32" s="12">
        <f t="shared" si="26"/>
        <v>0.1060058589586709</v>
      </c>
    </row>
    <row r="33" spans="1:54">
      <c r="A33" s="12">
        <v>28</v>
      </c>
      <c r="B33" s="12">
        <f t="shared" si="27"/>
        <v>1.5534246575342465</v>
      </c>
      <c r="C33" s="12">
        <f>'Surv-rate CEA'!D31*Parameter!$D$57+'Surv-rate CEA'!E31*Parameter!$D$58</f>
        <v>0.29635059630028499</v>
      </c>
      <c r="D33" s="12">
        <f t="shared" si="1"/>
        <v>0.28305064185869794</v>
      </c>
      <c r="E33" s="12">
        <f>C33-'Surv-rate CEA'!E31*Parameter!$D$58</f>
        <v>8.4504842732757546E-2</v>
      </c>
      <c r="F33" s="12">
        <f t="shared" si="2"/>
        <v>8.0712339621677856E-2</v>
      </c>
      <c r="G33" s="12">
        <f>'Surv-rate CEA'!G31*Parameter!$D$57+'Surv-rate CEA'!H31*Parameter!$D$58</f>
        <v>0.23696065315974268</v>
      </c>
      <c r="H33" s="12">
        <f t="shared" si="3"/>
        <v>0.22632606719697351</v>
      </c>
      <c r="I33" s="12">
        <f>G33-'Surv-rate CEA'!H31*Parameter!$D$58</f>
        <v>5.2023697160415244E-2</v>
      </c>
      <c r="J33" s="12">
        <f t="shared" si="4"/>
        <v>4.968891933052573E-2</v>
      </c>
      <c r="K33" s="12">
        <f>'Surv-rate CEA'!K31*Parameter!$D$57+'Surv-rate CEA'!J31*Parameter!$D$58</f>
        <v>0.28454817541317101</v>
      </c>
      <c r="L33" s="12">
        <f t="shared" si="5"/>
        <v>0.27177790325351198</v>
      </c>
      <c r="M33" s="12">
        <f>K33-'Surv-rate CEA'!J31*Parameter!$D$58</f>
        <v>0.11826294282729341</v>
      </c>
      <c r="N33" s="12">
        <f t="shared" si="6"/>
        <v>0.11295540583777024</v>
      </c>
      <c r="O33" s="12">
        <f>'Surv-rate CEA'!N31*Parameter!$D$57+'Surv-rate CEA'!M31*Parameter!$D$58</f>
        <v>0.24507075294213027</v>
      </c>
      <c r="P33" s="12">
        <f t="shared" si="7"/>
        <v>0.23407219282520356</v>
      </c>
      <c r="Q33" s="12">
        <f>O33-'Surv-rate CEA'!M31*Parameter!$D$58</f>
        <v>0.19597796829779474</v>
      </c>
      <c r="R33" s="12">
        <f t="shared" si="8"/>
        <v>0.18718264923160885</v>
      </c>
      <c r="S33" s="12">
        <f>'Surv-rate CEA'!Q31*Parameter!$D$57+'Surv-rate CEA'!P31*Parameter!$D$58</f>
        <v>0.28454817541317101</v>
      </c>
      <c r="T33" s="12">
        <f t="shared" si="9"/>
        <v>0.27177790325351198</v>
      </c>
      <c r="U33" s="12">
        <f>S33-'Surv-rate CEA'!P31*Parameter!$D$58</f>
        <v>0.11826294282729341</v>
      </c>
      <c r="V33" s="12">
        <f t="shared" si="10"/>
        <v>0.11295540583777024</v>
      </c>
      <c r="W33" s="12">
        <f>'Surv-rate CEA'!T31*UPFS+'Surv-rate CEA'!S31*UPD</f>
        <v>0.24507075294213027</v>
      </c>
      <c r="X33" s="12">
        <f t="shared" si="11"/>
        <v>0.23407219282520356</v>
      </c>
      <c r="Y33" s="12">
        <f>W33-'Surv-rate CEA'!S31*UPD</f>
        <v>0.19597796829779474</v>
      </c>
      <c r="Z33" s="12">
        <f t="shared" si="12"/>
        <v>0.18718264923160885</v>
      </c>
      <c r="AA33" s="12">
        <f>'Surv-rate CEA'!W31*UPFS+'Surv-rate CEA'!V31*UPD</f>
        <v>0.29601106673301059</v>
      </c>
      <c r="AB33" s="12">
        <f t="shared" si="13"/>
        <v>0.28272635008015318</v>
      </c>
      <c r="AC33" s="12">
        <f>AA33-'Surv-rate CEA'!V31*UPD</f>
        <v>0.18239558967092445</v>
      </c>
      <c r="AD33" s="12">
        <f t="shared" si="14"/>
        <v>0.17420983582647584</v>
      </c>
      <c r="AE33" s="12">
        <f>'Surv-rate CEA'!Z31*UPFS+'Surv-rate CEA'!Y31*UPD</f>
        <v>0.28454817541317101</v>
      </c>
      <c r="AF33" s="12">
        <f t="shared" si="15"/>
        <v>0.27177790325351198</v>
      </c>
      <c r="AG33" s="12">
        <f>AE33-'Surv-rate CEA'!Y31*UPD</f>
        <v>0.11826294282729341</v>
      </c>
      <c r="AH33" s="12">
        <f t="shared" si="16"/>
        <v>0.11295540583777024</v>
      </c>
      <c r="AI33" s="12">
        <f>'Surv-rate CEA'!AC31*UPFS+'Surv-rate CEA'!AB31*UPD</f>
        <v>0.24511694476389645</v>
      </c>
      <c r="AJ33" s="12">
        <f t="shared" si="17"/>
        <v>0.2341163115985847</v>
      </c>
      <c r="AK33" s="12">
        <f>AI33-'Surv-rate CEA'!AB31*UPD</f>
        <v>0.10368446439148252</v>
      </c>
      <c r="AL33" s="12">
        <f t="shared" si="18"/>
        <v>9.9031196708127614E-2</v>
      </c>
      <c r="AM33" s="12">
        <f>'Surv-rate CEA'!AF31*UPFS+'Surv-rate CEA'!AE31*UPD</f>
        <v>0.36115913907096175</v>
      </c>
      <c r="AN33" s="12">
        <f t="shared" si="19"/>
        <v>0.34495063415896415</v>
      </c>
      <c r="AO33" s="12">
        <f>AM33-'Surv-rate CEA'!AE31*UPD</f>
        <v>0.16601933307280747</v>
      </c>
      <c r="AP33" s="12">
        <f t="shared" si="20"/>
        <v>0.15856853123924666</v>
      </c>
      <c r="AQ33" s="42">
        <f>'Surv-rate CEA'!AI31*UPFS+'Surv-rate CEA'!AH31*UPD</f>
        <v>0.24507075294213027</v>
      </c>
      <c r="AR33" s="12">
        <f t="shared" si="21"/>
        <v>0.23407219282520356</v>
      </c>
      <c r="AS33" s="42">
        <f>AQ33-'Surv-rate CEA'!AH31*UPD</f>
        <v>0.19597796829779474</v>
      </c>
      <c r="AT33" s="12">
        <f t="shared" si="22"/>
        <v>0.18718264923160885</v>
      </c>
      <c r="AU33" s="12">
        <f>'Surv-rate CEA'!AL31*UPFS+'Surv-rate CEA'!AK31*UPD</f>
        <v>0.26945464641009675</v>
      </c>
      <c r="AV33" s="12">
        <f t="shared" si="23"/>
        <v>0.25736175857363391</v>
      </c>
      <c r="AW33" s="12">
        <f>AU33-'Surv-rate CEA'!AK31*UPD</f>
        <v>0.19061126538200396</v>
      </c>
      <c r="AX33" s="12">
        <f t="shared" si="24"/>
        <v>0.18205679922845813</v>
      </c>
      <c r="AY33" s="12">
        <f>'Surv-rate CEA'!AO31*UPFS+'Surv-rate CEA'!AN31*UPD</f>
        <v>0.24511694476389645</v>
      </c>
      <c r="AZ33" s="12">
        <f t="shared" si="25"/>
        <v>0.2341163115985847</v>
      </c>
      <c r="BA33" s="12">
        <f>AY33-'Surv-rate CEA'!AN31*UPD</f>
        <v>0.10368446439148252</v>
      </c>
      <c r="BB33" s="12">
        <f t="shared" si="26"/>
        <v>9.9031196708127614E-2</v>
      </c>
    </row>
    <row r="34" spans="1:54">
      <c r="A34" s="12">
        <v>29</v>
      </c>
      <c r="B34" s="12">
        <f t="shared" si="27"/>
        <v>1.6109589041095891</v>
      </c>
      <c r="C34" s="12">
        <f>'Surv-rate CEA'!D32*Parameter!$D$57+'Surv-rate CEA'!E32*Parameter!$D$58</f>
        <v>0.28809973555791407</v>
      </c>
      <c r="D34" s="12">
        <f t="shared" si="1"/>
        <v>0.27470250402278751</v>
      </c>
      <c r="E34" s="12">
        <f>C34-'Surv-rate CEA'!E32*Parameter!$D$58</f>
        <v>7.8794583663469475E-2</v>
      </c>
      <c r="F34" s="12">
        <f t="shared" si="2"/>
        <v>7.513047311158319E-2</v>
      </c>
      <c r="G34" s="12">
        <f>'Surv-rate CEA'!G32*Parameter!$D$57+'Surv-rate CEA'!H32*Parameter!$D$58</f>
        <v>0.22931932765161608</v>
      </c>
      <c r="H34" s="12">
        <f t="shared" si="3"/>
        <v>0.21865550624241292</v>
      </c>
      <c r="I34" s="12">
        <f>G34-'Surv-rate CEA'!H32*Parameter!$D$58</f>
        <v>4.802060429653876E-2</v>
      </c>
      <c r="J34" s="12">
        <f t="shared" si="4"/>
        <v>4.5787547216595351E-2</v>
      </c>
      <c r="K34" s="12">
        <f>'Surv-rate CEA'!K32*Parameter!$D$57+'Surv-rate CEA'!J32*Parameter!$D$58</f>
        <v>0.27630349035938717</v>
      </c>
      <c r="L34" s="12">
        <f t="shared" si="5"/>
        <v>0.26345480854043352</v>
      </c>
      <c r="M34" s="12">
        <f>K34-'Surv-rate CEA'!J32*Parameter!$D$58</f>
        <v>0.11110763491505676</v>
      </c>
      <c r="N34" s="12">
        <f t="shared" si="6"/>
        <v>0.10594090087625338</v>
      </c>
      <c r="O34" s="12">
        <f>'Surv-rate CEA'!N32*Parameter!$D$57+'Surv-rate CEA'!M32*Parameter!$D$58</f>
        <v>0.23743774587347216</v>
      </c>
      <c r="P34" s="12">
        <f t="shared" si="7"/>
        <v>0.22639640128325472</v>
      </c>
      <c r="Q34" s="12">
        <f>O34-'Surv-rate CEA'!M32*Parameter!$D$58</f>
        <v>0.19212252773448488</v>
      </c>
      <c r="R34" s="12">
        <f t="shared" si="8"/>
        <v>0.18318843419153799</v>
      </c>
      <c r="S34" s="12">
        <f>'Surv-rate CEA'!Q32*Parameter!$D$57+'Surv-rate CEA'!P32*Parameter!$D$58</f>
        <v>0.27630349035938717</v>
      </c>
      <c r="T34" s="12">
        <f t="shared" si="9"/>
        <v>0.26345480854043352</v>
      </c>
      <c r="U34" s="12">
        <f>S34-'Surv-rate CEA'!P32*Parameter!$D$58</f>
        <v>0.11110763491505676</v>
      </c>
      <c r="V34" s="12">
        <f t="shared" si="10"/>
        <v>0.10594090087625338</v>
      </c>
      <c r="W34" s="12">
        <f>'Surv-rate CEA'!T32*UPFS+'Surv-rate CEA'!S32*UPD</f>
        <v>0.23743774587347216</v>
      </c>
      <c r="X34" s="12">
        <f t="shared" si="11"/>
        <v>0.22639640128325472</v>
      </c>
      <c r="Y34" s="12">
        <f>W34-'Surv-rate CEA'!S32*UPD</f>
        <v>0.19212252773448488</v>
      </c>
      <c r="Z34" s="12">
        <f t="shared" si="12"/>
        <v>0.18318843419153799</v>
      </c>
      <c r="AA34" s="12">
        <f>'Surv-rate CEA'!W32*UPFS+'Surv-rate CEA'!V32*UPD</f>
        <v>0.28759815025797109</v>
      </c>
      <c r="AB34" s="12">
        <f t="shared" si="13"/>
        <v>0.27422424347316038</v>
      </c>
      <c r="AC34" s="12">
        <f>AA34-'Surv-rate CEA'!V32*UPD</f>
        <v>0.17319110283586181</v>
      </c>
      <c r="AD34" s="12">
        <f t="shared" si="14"/>
        <v>0.16513735957218731</v>
      </c>
      <c r="AE34" s="12">
        <f>'Surv-rate CEA'!Z32*UPFS+'Surv-rate CEA'!Y32*UPD</f>
        <v>0.27630349035938717</v>
      </c>
      <c r="AF34" s="12">
        <f t="shared" si="15"/>
        <v>0.26345480854043352</v>
      </c>
      <c r="AG34" s="12">
        <f>AE34-'Surv-rate CEA'!Y32*UPD</f>
        <v>0.11110763491505676</v>
      </c>
      <c r="AH34" s="12">
        <f t="shared" si="16"/>
        <v>0.10594090087625338</v>
      </c>
      <c r="AI34" s="12">
        <f>'Surv-rate CEA'!AC32*UPFS+'Surv-rate CEA'!AB32*UPD</f>
        <v>0.23726839097517083</v>
      </c>
      <c r="AJ34" s="12">
        <f t="shared" si="17"/>
        <v>0.22623492173679902</v>
      </c>
      <c r="AK34" s="12">
        <f>AI34-'Surv-rate CEA'!AB32*UPD</f>
        <v>9.7117580781202362E-2</v>
      </c>
      <c r="AL34" s="12">
        <f t="shared" si="18"/>
        <v>9.2601413095947493E-2</v>
      </c>
      <c r="AM34" s="12">
        <f>'Surv-rate CEA'!AF32*UPFS+'Surv-rate CEA'!AE32*UPD</f>
        <v>0.35260341305841891</v>
      </c>
      <c r="AN34" s="12">
        <f t="shared" si="19"/>
        <v>0.33620662756442493</v>
      </c>
      <c r="AO34" s="12">
        <f>AM34-'Surv-rate CEA'!AE32*UPD</f>
        <v>0.15726191088955338</v>
      </c>
      <c r="AP34" s="12">
        <f t="shared" si="20"/>
        <v>0.14994890788466078</v>
      </c>
      <c r="AQ34" s="42">
        <f>'Surv-rate CEA'!AI32*UPFS+'Surv-rate CEA'!AH32*UPD</f>
        <v>0.23743774587347216</v>
      </c>
      <c r="AR34" s="12">
        <f t="shared" si="21"/>
        <v>0.22639640128325472</v>
      </c>
      <c r="AS34" s="42">
        <f>AQ34-'Surv-rate CEA'!AH32*UPD</f>
        <v>0.19212252773448488</v>
      </c>
      <c r="AT34" s="12">
        <f t="shared" si="22"/>
        <v>0.18318843419153799</v>
      </c>
      <c r="AU34" s="12">
        <f>'Surv-rate CEA'!AL32*UPFS+'Surv-rate CEA'!AK32*UPD</f>
        <v>0.26124147850139406</v>
      </c>
      <c r="AV34" s="12">
        <f t="shared" si="23"/>
        <v>0.24909321127968254</v>
      </c>
      <c r="AW34" s="12">
        <f>AU34-'Surv-rate CEA'!AK32*UPD</f>
        <v>0.18120055274410585</v>
      </c>
      <c r="AX34" s="12">
        <f t="shared" si="24"/>
        <v>0.17277435355060572</v>
      </c>
      <c r="AY34" s="12">
        <f>'Surv-rate CEA'!AO32*UPFS+'Surv-rate CEA'!AN32*UPD</f>
        <v>0.23726839097517083</v>
      </c>
      <c r="AZ34" s="12">
        <f t="shared" si="25"/>
        <v>0.22623492173679902</v>
      </c>
      <c r="BA34" s="12">
        <f>AY34-'Surv-rate CEA'!AN32*UPD</f>
        <v>9.7117580781202362E-2</v>
      </c>
      <c r="BB34" s="12">
        <f t="shared" si="26"/>
        <v>9.2601413095947493E-2</v>
      </c>
    </row>
    <row r="35" spans="1:54">
      <c r="A35" s="12">
        <v>30</v>
      </c>
      <c r="B35" s="12">
        <f t="shared" si="27"/>
        <v>1.6684931506849314</v>
      </c>
      <c r="C35" s="12">
        <f>'Surv-rate CEA'!D33*Parameter!$D$57+'Surv-rate CEA'!E33*Parameter!$D$58</f>
        <v>0.28019861968012527</v>
      </c>
      <c r="D35" s="12">
        <f t="shared" si="1"/>
        <v>0.26671483357980236</v>
      </c>
      <c r="E35" s="12">
        <f>C35-'Surv-rate CEA'!E33*Parameter!$D$58</f>
        <v>7.3545423863074277E-2</v>
      </c>
      <c r="F35" s="12">
        <f t="shared" si="2"/>
        <v>7.0006253094997792E-2</v>
      </c>
      <c r="G35" s="12">
        <f>'Surv-rate CEA'!G33*Parameter!$D$57+'Surv-rate CEA'!H33*Parameter!$D$58</f>
        <v>0.22204826831569599</v>
      </c>
      <c r="H35" s="12">
        <f t="shared" si="3"/>
        <v>0.21136280756169953</v>
      </c>
      <c r="I35" s="12">
        <f>G35-'Surv-rate CEA'!H33*Parameter!$D$58</f>
        <v>4.4383235443559654E-2</v>
      </c>
      <c r="J35" s="12">
        <f t="shared" si="4"/>
        <v>4.2247414596745969E-2</v>
      </c>
      <c r="K35" s="12">
        <f>'Surv-rate CEA'!K33*Parameter!$D$57+'Surv-rate CEA'!J33*Parameter!$D$58</f>
        <v>0.26841981522894209</v>
      </c>
      <c r="L35" s="12">
        <f t="shared" si="5"/>
        <v>0.25550285162017389</v>
      </c>
      <c r="M35" s="12">
        <f>K35-'Surv-rate CEA'!J33*Parameter!$D$58</f>
        <v>0.10447116982894786</v>
      </c>
      <c r="N35" s="12">
        <f t="shared" si="6"/>
        <v>9.9443782794592803E-2</v>
      </c>
      <c r="O35" s="12">
        <f>'Surv-rate CEA'!N33*Parameter!$D$57+'Surv-rate CEA'!M33*Parameter!$D$58</f>
        <v>0.23015467198120212</v>
      </c>
      <c r="P35" s="12">
        <f t="shared" si="7"/>
        <v>0.21907911289912202</v>
      </c>
      <c r="Q35" s="12">
        <f>O35-'Surv-rate CEA'!M33*Parameter!$D$58</f>
        <v>0.18827190050629372</v>
      </c>
      <c r="R35" s="12">
        <f t="shared" si="8"/>
        <v>0.17921183433599555</v>
      </c>
      <c r="S35" s="12">
        <f>'Surv-rate CEA'!Q33*Parameter!$D$57+'Surv-rate CEA'!P33*Parameter!$D$58</f>
        <v>0.26841981522894209</v>
      </c>
      <c r="T35" s="12">
        <f t="shared" si="9"/>
        <v>0.25550285162017389</v>
      </c>
      <c r="U35" s="12">
        <f>S35-'Surv-rate CEA'!P33*Parameter!$D$58</f>
        <v>0.10447116982894786</v>
      </c>
      <c r="V35" s="12">
        <f t="shared" si="10"/>
        <v>9.9443782794592803E-2</v>
      </c>
      <c r="W35" s="12">
        <f>'Surv-rate CEA'!T33*UPFS+'Surv-rate CEA'!S33*UPD</f>
        <v>0.23015467198120212</v>
      </c>
      <c r="X35" s="12">
        <f t="shared" si="11"/>
        <v>0.21907911289912202</v>
      </c>
      <c r="Y35" s="12">
        <f>W35-'Surv-rate CEA'!S33*UPD</f>
        <v>0.18827190050629372</v>
      </c>
      <c r="Z35" s="12">
        <f t="shared" si="12"/>
        <v>0.17921183433599555</v>
      </c>
      <c r="AA35" s="12">
        <f>'Surv-rate CEA'!W33*UPFS+'Surv-rate CEA'!V33*UPD</f>
        <v>0.27954384638340091</v>
      </c>
      <c r="AB35" s="12">
        <f t="shared" si="13"/>
        <v>0.26609156944285656</v>
      </c>
      <c r="AC35" s="12">
        <f>AA35-'Surv-rate CEA'!V33*UPD</f>
        <v>0.16454206480259889</v>
      </c>
      <c r="AD35" s="12">
        <f t="shared" si="14"/>
        <v>0.15662393155541685</v>
      </c>
      <c r="AE35" s="12">
        <f>'Surv-rate CEA'!Z33*UPFS+'Surv-rate CEA'!Y33*UPD</f>
        <v>0.26841981522894209</v>
      </c>
      <c r="AF35" s="12">
        <f t="shared" si="15"/>
        <v>0.25550285162017389</v>
      </c>
      <c r="AG35" s="12">
        <f>AE35-'Surv-rate CEA'!Y33*UPD</f>
        <v>0.10447116982894786</v>
      </c>
      <c r="AH35" s="12">
        <f t="shared" si="16"/>
        <v>9.9443782794592803E-2</v>
      </c>
      <c r="AI35" s="12">
        <f>'Surv-rate CEA'!AC33*UPFS+'Surv-rate CEA'!AB33*UPD</f>
        <v>0.22979609575006787</v>
      </c>
      <c r="AJ35" s="12">
        <f t="shared" si="17"/>
        <v>0.21873779216056227</v>
      </c>
      <c r="AK35" s="12">
        <f>AI35-'Surv-rate CEA'!AB33*UPD</f>
        <v>9.1048724944692128E-2</v>
      </c>
      <c r="AL35" s="12">
        <f t="shared" si="18"/>
        <v>8.666725606642682E-2</v>
      </c>
      <c r="AM35" s="12">
        <f>'Surv-rate CEA'!AF33*UPFS+'Surv-rate CEA'!AE33*UPD</f>
        <v>0.34435613453350555</v>
      </c>
      <c r="AN35" s="12">
        <f t="shared" si="19"/>
        <v>0.32778494490493237</v>
      </c>
      <c r="AO35" s="12">
        <f>AM35-'Surv-rate CEA'!AE33*UPD</f>
        <v>0.14905771479265525</v>
      </c>
      <c r="AP35" s="12">
        <f t="shared" si="20"/>
        <v>0.14188472320132778</v>
      </c>
      <c r="AQ35" s="42">
        <f>'Surv-rate CEA'!AI33*UPFS+'Surv-rate CEA'!AH33*UPD</f>
        <v>0.23015467198120212</v>
      </c>
      <c r="AR35" s="12">
        <f t="shared" si="21"/>
        <v>0.21907911289912202</v>
      </c>
      <c r="AS35" s="42">
        <f>AQ35-'Surv-rate CEA'!AH33*UPD</f>
        <v>0.18827190050629372</v>
      </c>
      <c r="AT35" s="12">
        <f t="shared" si="22"/>
        <v>0.17921183433599555</v>
      </c>
      <c r="AU35" s="12">
        <f>'Surv-rate CEA'!AL33*UPFS+'Surv-rate CEA'!AK33*UPD</f>
        <v>0.25340070923444397</v>
      </c>
      <c r="AV35" s="12">
        <f t="shared" si="23"/>
        <v>0.2412064986959053</v>
      </c>
      <c r="AW35" s="12">
        <f>AU35-'Surv-rate CEA'!AK33*UPD</f>
        <v>0.17234487634986456</v>
      </c>
      <c r="AX35" s="12">
        <f t="shared" si="24"/>
        <v>0.16405125430832454</v>
      </c>
      <c r="AY35" s="12">
        <f>'Surv-rate CEA'!AO33*UPFS+'Surv-rate CEA'!AN33*UPD</f>
        <v>0.22979609575006787</v>
      </c>
      <c r="AZ35" s="12">
        <f t="shared" si="25"/>
        <v>0.21873779216056227</v>
      </c>
      <c r="BA35" s="12">
        <f>AY35-'Surv-rate CEA'!AN33*UPD</f>
        <v>9.1048724944692128E-2</v>
      </c>
      <c r="BB35" s="12">
        <f t="shared" si="26"/>
        <v>8.666725606642682E-2</v>
      </c>
    </row>
    <row r="36" spans="1:54">
      <c r="A36" s="12">
        <v>31</v>
      </c>
      <c r="B36" s="12">
        <f t="shared" si="27"/>
        <v>1.726027397260274</v>
      </c>
      <c r="C36" s="12">
        <f>'Surv-rate CEA'!D34*Parameter!$D$57+'Surv-rate CEA'!E34*Parameter!$D$58</f>
        <v>0.2726271476651192</v>
      </c>
      <c r="D36" s="12">
        <f t="shared" si="1"/>
        <v>0.25906676275003854</v>
      </c>
      <c r="E36" s="12">
        <f>C36-'Surv-rate CEA'!E34*Parameter!$D$58</f>
        <v>6.8714010891519267E-2</v>
      </c>
      <c r="F36" s="12">
        <f t="shared" si="2"/>
        <v>6.5296198524965793E-2</v>
      </c>
      <c r="G36" s="12">
        <f>'Surv-rate CEA'!G34*Parameter!$D$57+'Surv-rate CEA'!H34*Parameter!$D$58</f>
        <v>0.21512313764780841</v>
      </c>
      <c r="H36" s="12">
        <f t="shared" si="3"/>
        <v>0.2044229833321882</v>
      </c>
      <c r="I36" s="12">
        <f>G36-'Surv-rate CEA'!H34*Parameter!$D$58</f>
        <v>4.107279754341317E-2</v>
      </c>
      <c r="J36" s="12">
        <f t="shared" si="4"/>
        <v>3.902985006368527E-2</v>
      </c>
      <c r="K36" s="12">
        <f>'Surv-rate CEA'!K34*Parameter!$D$57+'Surv-rate CEA'!J34*Parameter!$D$58</f>
        <v>0.26087588218458246</v>
      </c>
      <c r="L36" s="12">
        <f t="shared" si="5"/>
        <v>0.24790000136060253</v>
      </c>
      <c r="M36" s="12">
        <f>K36-'Surv-rate CEA'!J34*Parameter!$D$58</f>
        <v>9.8309820982364071E-2</v>
      </c>
      <c r="N36" s="12">
        <f t="shared" si="6"/>
        <v>9.341992272802345E-2</v>
      </c>
      <c r="O36" s="12">
        <f>'Surv-rate CEA'!N34*Parameter!$D$57+'Surv-rate CEA'!M34*Parameter!$D$58</f>
        <v>0.22320024230368676</v>
      </c>
      <c r="P36" s="12">
        <f t="shared" si="7"/>
        <v>0.21209833545142026</v>
      </c>
      <c r="Q36" s="12">
        <f>O36-'Surv-rate CEA'!M34*Parameter!$D$58</f>
        <v>0.18444140518525462</v>
      </c>
      <c r="R36" s="12">
        <f t="shared" si="8"/>
        <v>0.17526735018005529</v>
      </c>
      <c r="S36" s="12">
        <f>'Surv-rate CEA'!Q34*Parameter!$D$57+'Surv-rate CEA'!P34*Parameter!$D$58</f>
        <v>0.26087588218458246</v>
      </c>
      <c r="T36" s="12">
        <f t="shared" si="9"/>
        <v>0.24790000136060253</v>
      </c>
      <c r="U36" s="12">
        <f>S36-'Surv-rate CEA'!P34*Parameter!$D$58</f>
        <v>9.8309820982364071E-2</v>
      </c>
      <c r="V36" s="12">
        <f t="shared" si="10"/>
        <v>9.341992272802345E-2</v>
      </c>
      <c r="W36" s="12">
        <f>'Surv-rate CEA'!T34*UPFS+'Surv-rate CEA'!S34*UPD</f>
        <v>0.22320024230368676</v>
      </c>
      <c r="X36" s="12">
        <f t="shared" si="11"/>
        <v>0.21209833545142026</v>
      </c>
      <c r="Y36" s="12">
        <f>W36-'Surv-rate CEA'!S34*UPD</f>
        <v>0.18444140518525462</v>
      </c>
      <c r="Z36" s="12">
        <f t="shared" si="12"/>
        <v>0.17526735018005529</v>
      </c>
      <c r="AA36" s="12">
        <f>'Surv-rate CEA'!W34*UPFS+'Surv-rate CEA'!V34*UPD</f>
        <v>0.2718278448521026</v>
      </c>
      <c r="AB36" s="12">
        <f t="shared" si="13"/>
        <v>0.25830721699680503</v>
      </c>
      <c r="AC36" s="12">
        <f>AA36-'Surv-rate CEA'!V34*UPD</f>
        <v>0.15641017611355151</v>
      </c>
      <c r="AD36" s="12">
        <f t="shared" si="14"/>
        <v>0.14863038524936137</v>
      </c>
      <c r="AE36" s="12">
        <f>'Surv-rate CEA'!Z34*UPFS+'Surv-rate CEA'!Y34*UPD</f>
        <v>0.26087588218458246</v>
      </c>
      <c r="AF36" s="12">
        <f t="shared" si="15"/>
        <v>0.24790000136060253</v>
      </c>
      <c r="AG36" s="12">
        <f>AE36-'Surv-rate CEA'!Y34*UPD</f>
        <v>9.8309820982364071E-2</v>
      </c>
      <c r="AH36" s="12">
        <f t="shared" si="16"/>
        <v>9.341992272802345E-2</v>
      </c>
      <c r="AI36" s="12">
        <f>'Surv-rate CEA'!AC34*UPFS+'Surv-rate CEA'!AB34*UPD</f>
        <v>0.22267579907650695</v>
      </c>
      <c r="AJ36" s="12">
        <f t="shared" si="17"/>
        <v>0.21159997785836593</v>
      </c>
      <c r="AK36" s="12">
        <f>AI36-'Surv-rate CEA'!AB34*UPD</f>
        <v>8.5433940079704257E-2</v>
      </c>
      <c r="AL36" s="12">
        <f t="shared" si="18"/>
        <v>8.1184483918736061E-2</v>
      </c>
      <c r="AM36" s="12">
        <f>'Surv-rate CEA'!AF34*UPFS+'Surv-rate CEA'!AE34*UPD</f>
        <v>0.33640270232509251</v>
      </c>
      <c r="AN36" s="12">
        <f t="shared" si="19"/>
        <v>0.31967014223681778</v>
      </c>
      <c r="AO36" s="12">
        <f>AM36-'Surv-rate CEA'!AE34*UPD</f>
        <v>0.14136655825125896</v>
      </c>
      <c r="AP36" s="12">
        <f t="shared" si="20"/>
        <v>0.13433503200589045</v>
      </c>
      <c r="AQ36" s="42">
        <f>'Surv-rate CEA'!AI34*UPFS+'Surv-rate CEA'!AH34*UPD</f>
        <v>0.22320024230368676</v>
      </c>
      <c r="AR36" s="12">
        <f t="shared" si="21"/>
        <v>0.21209833545142026</v>
      </c>
      <c r="AS36" s="42">
        <f>AQ36-'Surv-rate CEA'!AH34*UPD</f>
        <v>0.18444140518525462</v>
      </c>
      <c r="AT36" s="12">
        <f t="shared" si="22"/>
        <v>0.17526735018005529</v>
      </c>
      <c r="AU36" s="12">
        <f>'Surv-rate CEA'!AL34*UPFS+'Surv-rate CEA'!AK34*UPD</f>
        <v>0.24590990272456642</v>
      </c>
      <c r="AV36" s="12">
        <f t="shared" si="23"/>
        <v>0.23367842481074089</v>
      </c>
      <c r="AW36" s="12">
        <f>AU36-'Surv-rate CEA'!AK34*UPD</f>
        <v>0.16400697340389392</v>
      </c>
      <c r="AX36" s="12">
        <f t="shared" si="24"/>
        <v>0.15584932033389945</v>
      </c>
      <c r="AY36" s="12">
        <f>'Surv-rate CEA'!AO34*UPFS+'Surv-rate CEA'!AN34*UPD</f>
        <v>0.22267579907650695</v>
      </c>
      <c r="AZ36" s="12">
        <f t="shared" si="25"/>
        <v>0.21159997785836593</v>
      </c>
      <c r="BA36" s="12">
        <f>AY36-'Surv-rate CEA'!AN34*UPD</f>
        <v>8.5433940079704257E-2</v>
      </c>
      <c r="BB36" s="12">
        <f t="shared" si="26"/>
        <v>8.1184483918736061E-2</v>
      </c>
    </row>
    <row r="37" spans="1:54">
      <c r="A37" s="12">
        <v>32</v>
      </c>
      <c r="B37" s="12">
        <f t="shared" si="27"/>
        <v>1.7835616438356163</v>
      </c>
      <c r="C37" s="12">
        <f>'Surv-rate CEA'!D35*Parameter!$D$57+'Surv-rate CEA'!E35*Parameter!$D$58</f>
        <v>0.26536664463776682</v>
      </c>
      <c r="D37" s="12">
        <f t="shared" si="1"/>
        <v>0.25173891239347718</v>
      </c>
      <c r="E37" s="12">
        <f>C37-'Surv-rate CEA'!E35*Parameter!$D$58</f>
        <v>6.4261621757374904E-2</v>
      </c>
      <c r="F37" s="12">
        <f t="shared" si="2"/>
        <v>6.0961507773235203E-2</v>
      </c>
      <c r="G37" s="12">
        <f>'Surv-rate CEA'!G35*Parameter!$D$57+'Surv-rate CEA'!H35*Parameter!$D$58</f>
        <v>0.20852161010672113</v>
      </c>
      <c r="H37" s="12">
        <f t="shared" si="3"/>
        <v>0.19781311781085803</v>
      </c>
      <c r="I37" s="12">
        <f>G37-'Surv-rate CEA'!H35*Parameter!$D$58</f>
        <v>3.8055179359723468E-2</v>
      </c>
      <c r="J37" s="12">
        <f t="shared" si="4"/>
        <v>3.6100880259583572E-2</v>
      </c>
      <c r="K37" s="12">
        <f>'Surv-rate CEA'!K35*Parameter!$D$57+'Surv-rate CEA'!J35*Parameter!$D$58</f>
        <v>0.25365196039717686</v>
      </c>
      <c r="L37" s="12">
        <f t="shared" si="5"/>
        <v>0.24062582817829761</v>
      </c>
      <c r="M37" s="12">
        <f>K37-'Surv-rate CEA'!J35*Parameter!$D$58</f>
        <v>9.2584009092859909E-2</v>
      </c>
      <c r="N37" s="12">
        <f t="shared" si="6"/>
        <v>8.7829417242242636E-2</v>
      </c>
      <c r="O37" s="12">
        <f>'Surv-rate CEA'!N35*Parameter!$D$57+'Surv-rate CEA'!M35*Parameter!$D$58</f>
        <v>0.21655475668308047</v>
      </c>
      <c r="P37" s="12">
        <f t="shared" si="7"/>
        <v>0.20543372734522708</v>
      </c>
      <c r="Q37" s="12">
        <f>O37-'Surv-rate CEA'!M35*Parameter!$D$58</f>
        <v>0.18064353109010198</v>
      </c>
      <c r="R37" s="12">
        <f t="shared" si="8"/>
        <v>0.17136669949463412</v>
      </c>
      <c r="S37" s="12">
        <f>'Surv-rate CEA'!Q35*Parameter!$D$57+'Surv-rate CEA'!P35*Parameter!$D$58</f>
        <v>0.25365196039717686</v>
      </c>
      <c r="T37" s="12">
        <f t="shared" si="9"/>
        <v>0.24062582817829761</v>
      </c>
      <c r="U37" s="12">
        <f>S37-'Surv-rate CEA'!P35*Parameter!$D$58</f>
        <v>9.2584009092859909E-2</v>
      </c>
      <c r="V37" s="12">
        <f t="shared" si="10"/>
        <v>8.7829417242242636E-2</v>
      </c>
      <c r="W37" s="12">
        <f>'Surv-rate CEA'!T35*UPFS+'Surv-rate CEA'!S35*UPD</f>
        <v>0.21655475668308047</v>
      </c>
      <c r="X37" s="12">
        <f t="shared" si="11"/>
        <v>0.20543372734522708</v>
      </c>
      <c r="Y37" s="12">
        <f>W37-'Surv-rate CEA'!S35*UPD</f>
        <v>0.18064353109010198</v>
      </c>
      <c r="Z37" s="12">
        <f t="shared" si="12"/>
        <v>0.17136669949463412</v>
      </c>
      <c r="AA37" s="12">
        <f>'Surv-rate CEA'!W35*UPFS+'Surv-rate CEA'!V35*UPD</f>
        <v>0.26443121890608368</v>
      </c>
      <c r="AB37" s="12">
        <f t="shared" si="13"/>
        <v>0.25085152484467566</v>
      </c>
      <c r="AC37" s="12">
        <f>AA37-'Surv-rate CEA'!V35*UPD</f>
        <v>0.14875996677465014</v>
      </c>
      <c r="AD37" s="12">
        <f t="shared" si="14"/>
        <v>0.14112049498405782</v>
      </c>
      <c r="AE37" s="12">
        <f>'Surv-rate CEA'!Z35*UPFS+'Surv-rate CEA'!Y35*UPD</f>
        <v>0.25365196039717686</v>
      </c>
      <c r="AF37" s="12">
        <f t="shared" si="15"/>
        <v>0.24062582817829761</v>
      </c>
      <c r="AG37" s="12">
        <f>AE37-'Surv-rate CEA'!Y35*UPD</f>
        <v>9.2584009092859909E-2</v>
      </c>
      <c r="AH37" s="12">
        <f t="shared" si="16"/>
        <v>8.7829417242242636E-2</v>
      </c>
      <c r="AI37" s="12">
        <f>'Surv-rate CEA'!AC35*UPFS+'Surv-rate CEA'!AB35*UPD</f>
        <v>0.21588518356137348</v>
      </c>
      <c r="AJ37" s="12">
        <f t="shared" si="17"/>
        <v>0.20479853971772208</v>
      </c>
      <c r="AK37" s="12">
        <f>AI37-'Surv-rate CEA'!AB35*UPD</f>
        <v>8.0233657384207041E-2</v>
      </c>
      <c r="AL37" s="12">
        <f t="shared" si="18"/>
        <v>7.6113309850308897E-2</v>
      </c>
      <c r="AM37" s="12">
        <f>'Surv-rate CEA'!AF35*UPFS+'Surv-rate CEA'!AE35*UPD</f>
        <v>0.32872928606577012</v>
      </c>
      <c r="AN37" s="12">
        <f t="shared" si="19"/>
        <v>0.31184760639018044</v>
      </c>
      <c r="AO37" s="12">
        <f>AM37-'Surv-rate CEA'!AE35*UPD</f>
        <v>0.13415143985025593</v>
      </c>
      <c r="AP37" s="12">
        <f t="shared" si="20"/>
        <v>0.12726217950270646</v>
      </c>
      <c r="AQ37" s="42">
        <f>'Surv-rate CEA'!AI35*UPFS+'Surv-rate CEA'!AH35*UPD</f>
        <v>0.21655475668308047</v>
      </c>
      <c r="AR37" s="12">
        <f t="shared" si="21"/>
        <v>0.20543372734522708</v>
      </c>
      <c r="AS37" s="42">
        <f>AQ37-'Surv-rate CEA'!AH35*UPD</f>
        <v>0.18064353109010198</v>
      </c>
      <c r="AT37" s="12">
        <f t="shared" si="22"/>
        <v>0.17136669949463412</v>
      </c>
      <c r="AU37" s="12">
        <f>'Surv-rate CEA'!AL35*UPFS+'Surv-rate CEA'!AK35*UPD</f>
        <v>0.23874827056275461</v>
      </c>
      <c r="AV37" s="12">
        <f t="shared" si="23"/>
        <v>0.22648750768708234</v>
      </c>
      <c r="AW37" s="12">
        <f>AU37-'Surv-rate CEA'!AK35*UPD</f>
        <v>0.15615223141870982</v>
      </c>
      <c r="AX37" s="12">
        <f t="shared" si="24"/>
        <v>0.14813313466287106</v>
      </c>
      <c r="AY37" s="12">
        <f>'Surv-rate CEA'!AO35*UPFS+'Surv-rate CEA'!AN35*UPD</f>
        <v>0.21588518356137348</v>
      </c>
      <c r="AZ37" s="12">
        <f t="shared" si="25"/>
        <v>0.20479853971772208</v>
      </c>
      <c r="BA37" s="12">
        <f>AY37-'Surv-rate CEA'!AN35*UPD</f>
        <v>8.0233657384207041E-2</v>
      </c>
      <c r="BB37" s="12">
        <f t="shared" si="26"/>
        <v>7.6113309850308897E-2</v>
      </c>
    </row>
    <row r="38" spans="1:54">
      <c r="A38" s="12">
        <v>33</v>
      </c>
      <c r="B38" s="12">
        <f t="shared" si="27"/>
        <v>1.8410958904109589</v>
      </c>
      <c r="C38" s="12">
        <f>'Surv-rate CEA'!D36*Parameter!$D$57+'Surv-rate CEA'!E36*Parameter!$D$58</f>
        <v>0.25839974801778776</v>
      </c>
      <c r="D38" s="12">
        <f t="shared" si="1"/>
        <v>0.24471327214491193</v>
      </c>
      <c r="E38" s="12">
        <f>C38-'Surv-rate CEA'!E36*Parameter!$D$58</f>
        <v>6.0153615243121183E-2</v>
      </c>
      <c r="F38" s="12">
        <f t="shared" si="2"/>
        <v>5.6967501440740233E-2</v>
      </c>
      <c r="G38" s="12">
        <f>'Surv-rate CEA'!G36*Parameter!$D$57+'Surv-rate CEA'!H36*Parameter!$D$58</f>
        <v>0.20222317502047726</v>
      </c>
      <c r="H38" s="12">
        <f t="shared" si="3"/>
        <v>0.19151216377884253</v>
      </c>
      <c r="I38" s="12">
        <f>G38-'Surv-rate CEA'!H36*Parameter!$D$58</f>
        <v>3.5300320315093531E-2</v>
      </c>
      <c r="J38" s="12">
        <f t="shared" si="4"/>
        <v>3.3430593328114974E-2</v>
      </c>
      <c r="K38" s="12">
        <f>'Surv-rate CEA'!K36*Parameter!$D$57+'Surv-rate CEA'!J36*Parameter!$D$58</f>
        <v>0.24672973144182758</v>
      </c>
      <c r="L38" s="12">
        <f t="shared" si="5"/>
        <v>0.23366137304595466</v>
      </c>
      <c r="M38" s="12">
        <f>K38-'Surv-rate CEA'!J36*Parameter!$D$58</f>
        <v>8.7257876205363627E-2</v>
      </c>
      <c r="N38" s="12">
        <f t="shared" si="6"/>
        <v>8.2636150268847297E-2</v>
      </c>
      <c r="O38" s="12">
        <f>'Surv-rate CEA'!N36*Parameter!$D$57+'Surv-rate CEA'!M36*Parameter!$D$58</f>
        <v>0.2101999681446908</v>
      </c>
      <c r="P38" s="12">
        <f t="shared" si="7"/>
        <v>0.19906645576876722</v>
      </c>
      <c r="Q38" s="12">
        <f>O38-'Surv-rate CEA'!M36*Parameter!$D$58</f>
        <v>0.17688839826988423</v>
      </c>
      <c r="R38" s="12">
        <f t="shared" si="8"/>
        <v>0.16751927614927842</v>
      </c>
      <c r="S38" s="12">
        <f>'Surv-rate CEA'!Q36*Parameter!$D$57+'Surv-rate CEA'!P36*Parameter!$D$58</f>
        <v>0.24672973144182758</v>
      </c>
      <c r="T38" s="12">
        <f t="shared" si="9"/>
        <v>0.23366137304595466</v>
      </c>
      <c r="U38" s="12">
        <f>S38-'Surv-rate CEA'!P36*Parameter!$D$58</f>
        <v>8.7257876205363627E-2</v>
      </c>
      <c r="V38" s="12">
        <f t="shared" si="10"/>
        <v>8.2636150268847297E-2</v>
      </c>
      <c r="W38" s="12">
        <f>'Surv-rate CEA'!T36*UPFS+'Surv-rate CEA'!S36*UPD</f>
        <v>0.2101999681446908</v>
      </c>
      <c r="X38" s="12">
        <f t="shared" si="11"/>
        <v>0.19906645576876722</v>
      </c>
      <c r="Y38" s="12">
        <f>W38-'Surv-rate CEA'!S36*UPD</f>
        <v>0.17688839826988423</v>
      </c>
      <c r="Z38" s="12">
        <f t="shared" si="12"/>
        <v>0.16751927614927842</v>
      </c>
      <c r="AA38" s="12">
        <f>'Surv-rate CEA'!W36*UPFS+'Surv-rate CEA'!V36*UPD</f>
        <v>0.25733632385447747</v>
      </c>
      <c r="AB38" s="12">
        <f t="shared" si="13"/>
        <v>0.24370617361374883</v>
      </c>
      <c r="AC38" s="12">
        <f>AA38-'Surv-rate CEA'!V36*UPD</f>
        <v>0.14155860065777956</v>
      </c>
      <c r="AD38" s="12">
        <f t="shared" si="14"/>
        <v>0.13406076682720092</v>
      </c>
      <c r="AE38" s="12">
        <f>'Surv-rate CEA'!Z36*UPFS+'Surv-rate CEA'!Y36*UPD</f>
        <v>0.24672973144182758</v>
      </c>
      <c r="AF38" s="12">
        <f t="shared" si="15"/>
        <v>0.23366137304595466</v>
      </c>
      <c r="AG38" s="12">
        <f>AE38-'Surv-rate CEA'!Y36*UPD</f>
        <v>8.7257876205363627E-2</v>
      </c>
      <c r="AH38" s="12">
        <f t="shared" si="16"/>
        <v>8.2636150268847297E-2</v>
      </c>
      <c r="AI38" s="12">
        <f>'Surv-rate CEA'!AC36*UPFS+'Surv-rate CEA'!AB36*UPD</f>
        <v>0.20940369343018972</v>
      </c>
      <c r="AJ38" s="12">
        <f t="shared" si="17"/>
        <v>0.19831235677135486</v>
      </c>
      <c r="AK38" s="12">
        <f>AI38-'Surv-rate CEA'!AB36*UPD</f>
        <v>7.5412215922474851E-2</v>
      </c>
      <c r="AL38" s="12">
        <f t="shared" si="18"/>
        <v>7.1417910658400044E-2</v>
      </c>
      <c r="AM38" s="12">
        <f>'Surv-rate CEA'!AF36*UPFS+'Surv-rate CEA'!AE36*UPD</f>
        <v>0.32132279610672776</v>
      </c>
      <c r="AN38" s="12">
        <f t="shared" si="19"/>
        <v>0.30430351984947307</v>
      </c>
      <c r="AO38" s="12">
        <f>AM38-'Surv-rate CEA'!AE36*UPD</f>
        <v>0.12737829215872506</v>
      </c>
      <c r="AP38" s="12">
        <f t="shared" si="20"/>
        <v>0.12063153665400024</v>
      </c>
      <c r="AQ38" s="42">
        <f>'Surv-rate CEA'!AI36*UPFS+'Surv-rate CEA'!AH36*UPD</f>
        <v>0.2101999681446908</v>
      </c>
      <c r="AR38" s="12">
        <f t="shared" si="21"/>
        <v>0.19906645576876722</v>
      </c>
      <c r="AS38" s="42">
        <f>AQ38-'Surv-rate CEA'!AH36*UPD</f>
        <v>0.17688839826988423</v>
      </c>
      <c r="AT38" s="12">
        <f t="shared" si="22"/>
        <v>0.16751927614927842</v>
      </c>
      <c r="AU38" s="12">
        <f>'Surv-rate CEA'!AL36*UPFS+'Surv-rate CEA'!AK36*UPD</f>
        <v>0.23189653581507924</v>
      </c>
      <c r="AV38" s="12">
        <f t="shared" si="23"/>
        <v>0.2196138367537083</v>
      </c>
      <c r="AW38" s="12">
        <f>AU38-'Surv-rate CEA'!AK36*UPD</f>
        <v>0.14874851927288268</v>
      </c>
      <c r="AX38" s="12">
        <f t="shared" si="24"/>
        <v>0.14086986213110339</v>
      </c>
      <c r="AY38" s="12">
        <f>'Surv-rate CEA'!AO36*UPFS+'Surv-rate CEA'!AN36*UPD</f>
        <v>0.20940369343018972</v>
      </c>
      <c r="AZ38" s="12">
        <f t="shared" si="25"/>
        <v>0.19831235677135486</v>
      </c>
      <c r="BA38" s="12">
        <f>AY38-'Surv-rate CEA'!AN36*UPD</f>
        <v>7.5412215922474851E-2</v>
      </c>
      <c r="BB38" s="12">
        <f t="shared" si="26"/>
        <v>7.1417910658400044E-2</v>
      </c>
    </row>
    <row r="39" spans="1:54">
      <c r="A39" s="12">
        <v>34</v>
      </c>
      <c r="B39" s="12">
        <f t="shared" si="27"/>
        <v>1.8986301369863015</v>
      </c>
      <c r="C39" s="12">
        <f>'Surv-rate CEA'!D37*Parameter!$D$57+'Surv-rate CEA'!E37*Parameter!$D$58</f>
        <v>0.25171030252451554</v>
      </c>
      <c r="D39" s="12">
        <f t="shared" si="1"/>
        <v>0.23797309006297979</v>
      </c>
      <c r="E39" s="12">
        <f>C39-'Surv-rate CEA'!E37*Parameter!$D$58</f>
        <v>5.6358954047381643E-2</v>
      </c>
      <c r="F39" s="12">
        <f t="shared" si="2"/>
        <v>5.3283136656937694E-2</v>
      </c>
      <c r="G39" s="12">
        <f>'Surv-rate CEA'!G37*Parameter!$D$57+'Surv-rate CEA'!H37*Parameter!$D$58</f>
        <v>0.19620896118169232</v>
      </c>
      <c r="H39" s="12">
        <f t="shared" si="3"/>
        <v>0.18550076147918862</v>
      </c>
      <c r="I39" s="12">
        <f>G39-'Surv-rate CEA'!H37*Parameter!$D$58</f>
        <v>3.2781672753124963E-2</v>
      </c>
      <c r="J39" s="12">
        <f t="shared" si="4"/>
        <v>3.0992596982536053E-2</v>
      </c>
      <c r="K39" s="12">
        <f>'Surv-rate CEA'!K37*Parameter!$D$57+'Surv-rate CEA'!J37*Parameter!$D$58</f>
        <v>0.24009217457745663</v>
      </c>
      <c r="L39" s="12">
        <f t="shared" si="5"/>
        <v>0.22698902711212224</v>
      </c>
      <c r="M39" s="12">
        <f>K39-'Surv-rate CEA'!J37*Parameter!$D$58</f>
        <v>8.2298904398496991E-2</v>
      </c>
      <c r="N39" s="12">
        <f t="shared" si="6"/>
        <v>7.7807401572689283E-2</v>
      </c>
      <c r="O39" s="12">
        <f>'Surv-rate CEA'!N37*Parameter!$D$57+'Surv-rate CEA'!M37*Parameter!$D$58</f>
        <v>0.20411895941921085</v>
      </c>
      <c r="P39" s="12">
        <f t="shared" si="7"/>
        <v>0.19297906770700651</v>
      </c>
      <c r="Q39" s="12">
        <f>O39-'Surv-rate CEA'!M37*Parameter!$D$58</f>
        <v>0.17318414146907884</v>
      </c>
      <c r="R39" s="12">
        <f t="shared" si="8"/>
        <v>0.16373253252630349</v>
      </c>
      <c r="S39" s="12">
        <f>'Surv-rate CEA'!Q37*Parameter!$D$57+'Surv-rate CEA'!P37*Parameter!$D$58</f>
        <v>0.24009217457745663</v>
      </c>
      <c r="T39" s="12">
        <f t="shared" si="9"/>
        <v>0.22698902711212224</v>
      </c>
      <c r="U39" s="12">
        <f>S39-'Surv-rate CEA'!P37*Parameter!$D$58</f>
        <v>8.2298904398496991E-2</v>
      </c>
      <c r="V39" s="12">
        <f t="shared" si="10"/>
        <v>7.7807401572689283E-2</v>
      </c>
      <c r="W39" s="12">
        <f>'Surv-rate CEA'!T37*UPFS+'Surv-rate CEA'!S37*UPD</f>
        <v>0.20411895941921085</v>
      </c>
      <c r="X39" s="12">
        <f t="shared" si="11"/>
        <v>0.19297906770700651</v>
      </c>
      <c r="Y39" s="12">
        <f>W39-'Surv-rate CEA'!S37*UPD</f>
        <v>0.17318414146907884</v>
      </c>
      <c r="Z39" s="12">
        <f t="shared" si="12"/>
        <v>0.16373253252630349</v>
      </c>
      <c r="AA39" s="12">
        <f>'Surv-rate CEA'!W37*UPFS+'Surv-rate CEA'!V37*UPD</f>
        <v>0.25052670191660303</v>
      </c>
      <c r="AB39" s="12">
        <f t="shared" si="13"/>
        <v>0.23685408503521407</v>
      </c>
      <c r="AC39" s="12">
        <f>AA39-'Surv-rate CEA'!V37*UPD</f>
        <v>0.13477568597692863</v>
      </c>
      <c r="AD39" s="12">
        <f t="shared" si="14"/>
        <v>0.12742023721561313</v>
      </c>
      <c r="AE39" s="12">
        <f>'Surv-rate CEA'!Z37*UPFS+'Surv-rate CEA'!Y37*UPD</f>
        <v>0.24009217457745663</v>
      </c>
      <c r="AF39" s="12">
        <f t="shared" si="15"/>
        <v>0.22698902711212224</v>
      </c>
      <c r="AG39" s="12">
        <f>AE39-'Surv-rate CEA'!Y37*UPD</f>
        <v>8.2298904398496991E-2</v>
      </c>
      <c r="AH39" s="12">
        <f t="shared" si="16"/>
        <v>7.7807401572689283E-2</v>
      </c>
      <c r="AI39" s="12">
        <f>'Surv-rate CEA'!AC37*UPFS+'Surv-rate CEA'!AB37*UPD</f>
        <v>0.20321237189370889</v>
      </c>
      <c r="AJ39" s="12">
        <f t="shared" si="17"/>
        <v>0.1921219576376432</v>
      </c>
      <c r="AK39" s="12">
        <f>AI39-'Surv-rate CEA'!AB37*UPD</f>
        <v>7.0937437764593408E-2</v>
      </c>
      <c r="AL39" s="12">
        <f t="shared" si="18"/>
        <v>6.7065992518706902E-2</v>
      </c>
      <c r="AM39" s="12">
        <f>'Surv-rate CEA'!AF37*UPFS+'Surv-rate CEA'!AE37*UPD</f>
        <v>0.31417085056783745</v>
      </c>
      <c r="AN39" s="12">
        <f t="shared" si="19"/>
        <v>0.29702482324918433</v>
      </c>
      <c r="AO39" s="12">
        <f>AM39-'Surv-rate CEA'!AE37*UPD</f>
        <v>0.12101574517702596</v>
      </c>
      <c r="AP39" s="12">
        <f t="shared" si="20"/>
        <v>0.11441125189242564</v>
      </c>
      <c r="AQ39" s="42">
        <f>'Surv-rate CEA'!AI37*UPFS+'Surv-rate CEA'!AH37*UPD</f>
        <v>0.20411895941921085</v>
      </c>
      <c r="AR39" s="12">
        <f t="shared" si="21"/>
        <v>0.19297906770700651</v>
      </c>
      <c r="AS39" s="42">
        <f>AQ39-'Surv-rate CEA'!AH37*UPD</f>
        <v>0.17318414146907884</v>
      </c>
      <c r="AT39" s="12">
        <f t="shared" si="22"/>
        <v>0.16373253252630349</v>
      </c>
      <c r="AU39" s="12">
        <f>'Surv-rate CEA'!AL37*UPFS+'Surv-rate CEA'!AK37*UPD</f>
        <v>0.22533680825638466</v>
      </c>
      <c r="AV39" s="12">
        <f t="shared" si="23"/>
        <v>0.2130389421008235</v>
      </c>
      <c r="AW39" s="12">
        <f>AU39-'Surv-rate CEA'!AK37*UPD</f>
        <v>0.14176602043052172</v>
      </c>
      <c r="AX39" s="12">
        <f t="shared" si="24"/>
        <v>0.13402907075882198</v>
      </c>
      <c r="AY39" s="12">
        <f>'Surv-rate CEA'!AO37*UPFS+'Surv-rate CEA'!AN37*UPD</f>
        <v>0.20321237189370889</v>
      </c>
      <c r="AZ39" s="12">
        <f t="shared" si="25"/>
        <v>0.1921219576376432</v>
      </c>
      <c r="BA39" s="12">
        <f>AY39-'Surv-rate CEA'!AN37*UPD</f>
        <v>7.0937437764593408E-2</v>
      </c>
      <c r="BB39" s="12">
        <f t="shared" si="26"/>
        <v>6.7065992518706902E-2</v>
      </c>
    </row>
    <row r="40" spans="1:54">
      <c r="A40" s="12">
        <v>35</v>
      </c>
      <c r="B40" s="12">
        <f t="shared" si="27"/>
        <v>1.9561643835616438</v>
      </c>
      <c r="C40" s="12">
        <f>'Surv-rate CEA'!D38*Parameter!$D$57+'Surv-rate CEA'!E38*Parameter!$D$58</f>
        <v>0.2452832636618138</v>
      </c>
      <c r="D40" s="12">
        <f t="shared" si="1"/>
        <v>0.23150277135053876</v>
      </c>
      <c r="E40" s="12">
        <f>C40-'Surv-rate CEA'!E38*Parameter!$D$58</f>
        <v>5.2849787501432682E-2</v>
      </c>
      <c r="F40" s="12">
        <f t="shared" si="2"/>
        <v>4.9880583327273631E-2</v>
      </c>
      <c r="G40" s="12">
        <f>'Surv-rate CEA'!G38*Parameter!$D$57+'Surv-rate CEA'!H38*Parameter!$D$58</f>
        <v>0.19046158061008653</v>
      </c>
      <c r="H40" s="12">
        <f t="shared" si="3"/>
        <v>0.17976107741224359</v>
      </c>
      <c r="I40" s="12">
        <f>G40-'Surv-rate CEA'!H38*Parameter!$D$58</f>
        <v>3.0475742696424057E-2</v>
      </c>
      <c r="J40" s="12">
        <f t="shared" si="4"/>
        <v>2.8763556012184947E-2</v>
      </c>
      <c r="K40" s="12">
        <f>'Surv-rate CEA'!K38*Parameter!$D$57+'Surv-rate CEA'!J38*Parameter!$D$58</f>
        <v>0.23372346146319772</v>
      </c>
      <c r="L40" s="12">
        <f t="shared" si="5"/>
        <v>0.22059242139313848</v>
      </c>
      <c r="M40" s="12">
        <f>K40-'Surv-rate CEA'!J38*Parameter!$D$58</f>
        <v>7.7677574993899962E-2</v>
      </c>
      <c r="N40" s="12">
        <f t="shared" si="6"/>
        <v>7.3313497278276449E-2</v>
      </c>
      <c r="O40" s="12">
        <f>'Surv-rate CEA'!N38*Parameter!$D$57+'Surv-rate CEA'!M38*Parameter!$D$58</f>
        <v>0.19829603066786211</v>
      </c>
      <c r="P40" s="12">
        <f t="shared" si="7"/>
        <v>0.18715537278040653</v>
      </c>
      <c r="Q40" s="12">
        <f>O40-'Surv-rate CEA'!M38*Parameter!$D$58</f>
        <v>0.16953723122194081</v>
      </c>
      <c r="R40" s="12">
        <f t="shared" si="8"/>
        <v>0.16001229879707707</v>
      </c>
      <c r="S40" s="12">
        <f>'Surv-rate CEA'!Q38*Parameter!$D$57+'Surv-rate CEA'!P38*Parameter!$D$58</f>
        <v>0.23372346146319772</v>
      </c>
      <c r="T40" s="12">
        <f t="shared" si="9"/>
        <v>0.22059242139313848</v>
      </c>
      <c r="U40" s="12">
        <f>S40-'Surv-rate CEA'!P38*Parameter!$D$58</f>
        <v>7.7677574993899962E-2</v>
      </c>
      <c r="V40" s="12">
        <f t="shared" si="10"/>
        <v>7.3313497278276449E-2</v>
      </c>
      <c r="W40" s="12">
        <f>'Surv-rate CEA'!T38*UPFS+'Surv-rate CEA'!S38*UPD</f>
        <v>0.19829603066786211</v>
      </c>
      <c r="X40" s="12">
        <f t="shared" si="11"/>
        <v>0.18715537278040653</v>
      </c>
      <c r="Y40" s="12">
        <f>W40-'Surv-rate CEA'!S38*UPD</f>
        <v>0.16953723122194081</v>
      </c>
      <c r="Z40" s="12">
        <f t="shared" si="12"/>
        <v>0.16001229879707707</v>
      </c>
      <c r="AA40" s="12">
        <f>'Surv-rate CEA'!W38*UPFS+'Surv-rate CEA'!V38*UPD</f>
        <v>0.24398699348298764</v>
      </c>
      <c r="AB40" s="12">
        <f t="shared" si="13"/>
        <v>0.23027932815944085</v>
      </c>
      <c r="AC40" s="12">
        <f>AA40-'Surv-rate CEA'!V38*UPD</f>
        <v>0.12838309421772251</v>
      </c>
      <c r="AD40" s="12">
        <f t="shared" si="14"/>
        <v>0.12117028150334058</v>
      </c>
      <c r="AE40" s="12">
        <f>'Surv-rate CEA'!Z38*UPFS+'Surv-rate CEA'!Y38*UPD</f>
        <v>0.23372346146319772</v>
      </c>
      <c r="AF40" s="12">
        <f t="shared" si="15"/>
        <v>0.22059242139313848</v>
      </c>
      <c r="AG40" s="12">
        <f>AE40-'Surv-rate CEA'!Y38*UPD</f>
        <v>7.7677574993899962E-2</v>
      </c>
      <c r="AH40" s="12">
        <f t="shared" si="16"/>
        <v>7.3313497278276449E-2</v>
      </c>
      <c r="AI40" s="12">
        <f>'Surv-rate CEA'!AC38*UPFS+'Surv-rate CEA'!AB38*UPD</f>
        <v>0.19729371504697163</v>
      </c>
      <c r="AJ40" s="12">
        <f t="shared" si="17"/>
        <v>0.18620936920666084</v>
      </c>
      <c r="AK40" s="12">
        <f>AI40-'Surv-rate CEA'!AB38*UPD</f>
        <v>6.6780252170624083E-2</v>
      </c>
      <c r="AL40" s="12">
        <f t="shared" si="18"/>
        <v>6.302840731238249E-2</v>
      </c>
      <c r="AM40" s="12">
        <f>'Surv-rate CEA'!AF38*UPFS+'Surv-rate CEA'!AE38*UPD</f>
        <v>0.30726174093739156</v>
      </c>
      <c r="AN40" s="12">
        <f t="shared" si="19"/>
        <v>0.28999917684995891</v>
      </c>
      <c r="AO40" s="12">
        <f>AM40-'Surv-rate CEA'!AE38*UPD</f>
        <v>0.11503490542353101</v>
      </c>
      <c r="AP40" s="12">
        <f t="shared" si="20"/>
        <v>0.10857201999852753</v>
      </c>
      <c r="AQ40" s="42">
        <f>'Surv-rate CEA'!AI38*UPFS+'Surv-rate CEA'!AH38*UPD</f>
        <v>0.19829603066786211</v>
      </c>
      <c r="AR40" s="12">
        <f t="shared" si="21"/>
        <v>0.18715537278040653</v>
      </c>
      <c r="AS40" s="42">
        <f>AQ40-'Surv-rate CEA'!AH38*UPD</f>
        <v>0.16953723122194081</v>
      </c>
      <c r="AT40" s="12">
        <f t="shared" si="22"/>
        <v>0.16001229879707707</v>
      </c>
      <c r="AU40" s="12">
        <f>'Surv-rate CEA'!AL38*UPFS+'Surv-rate CEA'!AK38*UPD</f>
        <v>0.21905247020167862</v>
      </c>
      <c r="AV40" s="12">
        <f t="shared" si="23"/>
        <v>0.20674567504445979</v>
      </c>
      <c r="AW40" s="12">
        <f>AU40-'Surv-rate CEA'!AK38*UPD</f>
        <v>0.13517707128051359</v>
      </c>
      <c r="AX40" s="12">
        <f t="shared" si="24"/>
        <v>0.12758255967938717</v>
      </c>
      <c r="AY40" s="12">
        <f>'Surv-rate CEA'!AO38*UPFS+'Surv-rate CEA'!AN38*UPD</f>
        <v>0.19729371504697163</v>
      </c>
      <c r="AZ40" s="12">
        <f t="shared" si="25"/>
        <v>0.18620936920666084</v>
      </c>
      <c r="BA40" s="12">
        <f>AY40-'Surv-rate CEA'!AN38*UPD</f>
        <v>6.6780252170624083E-2</v>
      </c>
      <c r="BB40" s="12">
        <f t="shared" si="26"/>
        <v>6.302840731238249E-2</v>
      </c>
    </row>
    <row r="41" spans="1:54">
      <c r="A41" s="12">
        <v>36</v>
      </c>
      <c r="B41" s="12">
        <f t="shared" si="27"/>
        <v>2.0136986301369864</v>
      </c>
      <c r="C41" s="12">
        <f>'Surv-rate CEA'!D39*Parameter!$D$57+'Surv-rate CEA'!E39*Parameter!$D$58</f>
        <v>0.23910460920939375</v>
      </c>
      <c r="D41" s="12">
        <f t="shared" si="1"/>
        <v>0.22528778559858365</v>
      </c>
      <c r="E41" s="12">
        <f>C41-'Surv-rate CEA'!E39*Parameter!$D$58</f>
        <v>4.9601086807200878E-2</v>
      </c>
      <c r="F41" s="12">
        <f t="shared" si="2"/>
        <v>4.6734854033246266E-2</v>
      </c>
      <c r="G41" s="12">
        <f>'Surv-rate CEA'!G39*Parameter!$D$57+'Surv-rate CEA'!H39*Parameter!$D$58</f>
        <v>0.18496498923849169</v>
      </c>
      <c r="H41" s="12">
        <f t="shared" si="3"/>
        <v>0.17427666064903502</v>
      </c>
      <c r="I41" s="12">
        <f>G41-'Surv-rate CEA'!H39*Parameter!$D$58</f>
        <v>2.8361696700709482E-2</v>
      </c>
      <c r="J41" s="12">
        <f t="shared" si="4"/>
        <v>2.6722796631351881E-2</v>
      </c>
      <c r="K41" s="12">
        <f>'Surv-rate CEA'!K39*Parameter!$D$57+'Surv-rate CEA'!J39*Parameter!$D$58</f>
        <v>0.22760885975081036</v>
      </c>
      <c r="L41" s="12">
        <f t="shared" si="5"/>
        <v>0.21445632589613881</v>
      </c>
      <c r="M41" s="12">
        <f>K41-'Surv-rate CEA'!J39*Parameter!$D$58</f>
        <v>7.3367064239504648E-2</v>
      </c>
      <c r="N41" s="12">
        <f t="shared" si="6"/>
        <v>6.9127498181819541E-2</v>
      </c>
      <c r="O41" s="12">
        <f>'Surv-rate CEA'!N39*Parameter!$D$57+'Surv-rate CEA'!M39*Parameter!$D$58</f>
        <v>0.19271659747160919</v>
      </c>
      <c r="P41" s="12">
        <f t="shared" si="7"/>
        <v>0.18158033689116654</v>
      </c>
      <c r="Q41" s="12">
        <f>O41-'Surv-rate CEA'!M39*Parameter!$D$58</f>
        <v>0.16595274283854533</v>
      </c>
      <c r="R41" s="12">
        <f t="shared" si="8"/>
        <v>0.15636304992918662</v>
      </c>
      <c r="S41" s="12">
        <f>'Surv-rate CEA'!Q39*Parameter!$D$57+'Surv-rate CEA'!P39*Parameter!$D$58</f>
        <v>0.22760885975081036</v>
      </c>
      <c r="T41" s="12">
        <f t="shared" si="9"/>
        <v>0.21445632589613881</v>
      </c>
      <c r="U41" s="12">
        <f>S41-'Surv-rate CEA'!P39*Parameter!$D$58</f>
        <v>7.3367064239504648E-2</v>
      </c>
      <c r="V41" s="12">
        <f t="shared" si="10"/>
        <v>6.9127498181819541E-2</v>
      </c>
      <c r="W41" s="12">
        <f>'Surv-rate CEA'!T39*UPFS+'Surv-rate CEA'!S39*UPD</f>
        <v>0.19271659747160919</v>
      </c>
      <c r="X41" s="12">
        <f t="shared" si="11"/>
        <v>0.18158033689116654</v>
      </c>
      <c r="Y41" s="12">
        <f>W41-'Surv-rate CEA'!S39*UPD</f>
        <v>0.16595274283854533</v>
      </c>
      <c r="Z41" s="12">
        <f t="shared" si="12"/>
        <v>0.15636304992918662</v>
      </c>
      <c r="AA41" s="12">
        <f>'Surv-rate CEA'!W39*UPFS+'Surv-rate CEA'!V39*UPD</f>
        <v>0.23770285472236805</v>
      </c>
      <c r="AB41" s="12">
        <f t="shared" si="13"/>
        <v>0.22396703245468111</v>
      </c>
      <c r="AC41" s="12">
        <f>AA41-'Surv-rate CEA'!V39*UPD</f>
        <v>0.12235478891039915</v>
      </c>
      <c r="AD41" s="12">
        <f t="shared" si="14"/>
        <v>0.11528443362991019</v>
      </c>
      <c r="AE41" s="12">
        <f>'Surv-rate CEA'!Z39*UPFS+'Surv-rate CEA'!Y39*UPD</f>
        <v>0.22760885975081036</v>
      </c>
      <c r="AF41" s="12">
        <f t="shared" si="15"/>
        <v>0.21445632589613881</v>
      </c>
      <c r="AG41" s="12">
        <f>AE41-'Surv-rate CEA'!Y39*UPD</f>
        <v>7.3367064239504648E-2</v>
      </c>
      <c r="AH41" s="12">
        <f t="shared" si="16"/>
        <v>6.9127498181819541E-2</v>
      </c>
      <c r="AI41" s="12">
        <f>'Surv-rate CEA'!AC39*UPFS+'Surv-rate CEA'!AB39*UPD</f>
        <v>0.1916315405975163</v>
      </c>
      <c r="AJ41" s="12">
        <f t="shared" si="17"/>
        <v>0.18055798077172081</v>
      </c>
      <c r="AK41" s="12">
        <f>AI41-'Surv-rate CEA'!AB39*UPD</f>
        <v>6.2914363147069774E-2</v>
      </c>
      <c r="AL41" s="12">
        <f t="shared" si="18"/>
        <v>5.9278813581280128E-2</v>
      </c>
      <c r="AM41" s="12">
        <f>'Surv-rate CEA'!AF39*UPFS+'Surv-rate CEA'!AE39*UPD</f>
        <v>0.30058439723360963</v>
      </c>
      <c r="AN41" s="12">
        <f t="shared" si="19"/>
        <v>0.28321492196305392</v>
      </c>
      <c r="AO41" s="12">
        <f>AM41-'Surv-rate CEA'!AE39*UPD</f>
        <v>0.10940915093777281</v>
      </c>
      <c r="AP41" s="12">
        <f t="shared" si="20"/>
        <v>0.10308686821426472</v>
      </c>
      <c r="AQ41" s="42">
        <f>'Surv-rate CEA'!AI39*UPFS+'Surv-rate CEA'!AH39*UPD</f>
        <v>0.19271659747160919</v>
      </c>
      <c r="AR41" s="12">
        <f t="shared" si="21"/>
        <v>0.18158033689116654</v>
      </c>
      <c r="AS41" s="42">
        <f>AQ41-'Surv-rate CEA'!AH39*UPD</f>
        <v>0.16595274283854533</v>
      </c>
      <c r="AT41" s="12">
        <f t="shared" si="22"/>
        <v>0.15636304992918662</v>
      </c>
      <c r="AU41" s="12">
        <f>'Surv-rate CEA'!AL39*UPFS+'Surv-rate CEA'!AK39*UPD</f>
        <v>0.21302807221674944</v>
      </c>
      <c r="AV41" s="12">
        <f t="shared" si="23"/>
        <v>0.2007180991564137</v>
      </c>
      <c r="AW41" s="12">
        <f>AU41-'Surv-rate CEA'!AK39*UPD</f>
        <v>0.12895600647974861</v>
      </c>
      <c r="AX41" s="12">
        <f t="shared" si="24"/>
        <v>0.12150419532070564</v>
      </c>
      <c r="AY41" s="12">
        <f>'Surv-rate CEA'!AO39*UPFS+'Surv-rate CEA'!AN39*UPD</f>
        <v>0.1916315405975163</v>
      </c>
      <c r="AZ41" s="12">
        <f t="shared" si="25"/>
        <v>0.18055798077172081</v>
      </c>
      <c r="BA41" s="12">
        <f>AY41-'Surv-rate CEA'!AN39*UPD</f>
        <v>6.2914363147069774E-2</v>
      </c>
      <c r="BB41" s="12">
        <f t="shared" si="26"/>
        <v>5.9278813581280128E-2</v>
      </c>
    </row>
    <row r="42" spans="1:54">
      <c r="A42" s="12">
        <v>37</v>
      </c>
      <c r="B42" s="12">
        <f t="shared" si="27"/>
        <v>2.0712328767123287</v>
      </c>
      <c r="C42" s="12">
        <f>'Surv-rate CEA'!D40*Parameter!$D$57+'Surv-rate CEA'!E40*Parameter!$D$58</f>
        <v>0.23316125818779829</v>
      </c>
      <c r="D42" s="12">
        <f t="shared" si="1"/>
        <v>0.21931458195714912</v>
      </c>
      <c r="E42" s="12">
        <f>C42-'Surv-rate CEA'!E40*Parameter!$D$58</f>
        <v>4.6590325810302674E-2</v>
      </c>
      <c r="F42" s="12">
        <f t="shared" si="2"/>
        <v>4.3823480400435696E-2</v>
      </c>
      <c r="G42" s="12">
        <f>'Surv-rate CEA'!G40*Parameter!$D$57+'Surv-rate CEA'!H40*Parameter!$D$58</f>
        <v>0.17970436253753475</v>
      </c>
      <c r="H42" s="12">
        <f t="shared" si="3"/>
        <v>0.1690323145968419</v>
      </c>
      <c r="I42" s="12">
        <f>G42-'Surv-rate CEA'!H40*Parameter!$D$58</f>
        <v>2.6421024489946043E-2</v>
      </c>
      <c r="J42" s="12">
        <f t="shared" si="4"/>
        <v>2.4851967200421259E-2</v>
      </c>
      <c r="K42" s="12">
        <f>'Surv-rate CEA'!K40*Parameter!$D$57+'Surv-rate CEA'!J40*Parameter!$D$58</f>
        <v>0.22173464493799189</v>
      </c>
      <c r="L42" s="12">
        <f t="shared" si="5"/>
        <v>0.20856655748882663</v>
      </c>
      <c r="M42" s="12">
        <f>K42-'Surv-rate CEA'!J40*Parameter!$D$58</f>
        <v>6.9342971684963228E-2</v>
      </c>
      <c r="N42" s="12">
        <f t="shared" si="6"/>
        <v>6.5224921862898036E-2</v>
      </c>
      <c r="O42" s="12">
        <f>'Surv-rate CEA'!N40*Parameter!$D$57+'Surv-rate CEA'!M40*Parameter!$D$58</f>
        <v>0.18736709817810854</v>
      </c>
      <c r="P42" s="12">
        <f t="shared" si="7"/>
        <v>0.17623998570276381</v>
      </c>
      <c r="Q42" s="12">
        <f>O42-'Surv-rate CEA'!M40*Parameter!$D$58</f>
        <v>0.16243458211013129</v>
      </c>
      <c r="R42" s="12">
        <f t="shared" si="8"/>
        <v>0.15278812933053529</v>
      </c>
      <c r="S42" s="12">
        <f>'Surv-rate CEA'!Q40*Parameter!$D$57+'Surv-rate CEA'!P40*Parameter!$D$58</f>
        <v>0.22173464493799189</v>
      </c>
      <c r="T42" s="12">
        <f t="shared" si="9"/>
        <v>0.20856655748882663</v>
      </c>
      <c r="U42" s="12">
        <f>S42-'Surv-rate CEA'!P40*Parameter!$D$58</f>
        <v>6.9342971684963228E-2</v>
      </c>
      <c r="V42" s="12">
        <f t="shared" si="10"/>
        <v>6.5224921862898036E-2</v>
      </c>
      <c r="W42" s="12">
        <f>'Surv-rate CEA'!T40*UPFS+'Surv-rate CEA'!S40*UPD</f>
        <v>0.18736709817810854</v>
      </c>
      <c r="X42" s="12">
        <f t="shared" si="11"/>
        <v>0.17623998570276381</v>
      </c>
      <c r="Y42" s="12">
        <f>W42-'Surv-rate CEA'!S40*UPD</f>
        <v>0.16243458211013129</v>
      </c>
      <c r="Z42" s="12">
        <f t="shared" si="12"/>
        <v>0.15278812933053529</v>
      </c>
      <c r="AA42" s="12">
        <f>'Surv-rate CEA'!W40*UPFS+'Surv-rate CEA'!V40*UPD</f>
        <v>0.23166088132543927</v>
      </c>
      <c r="AB42" s="12">
        <f t="shared" si="13"/>
        <v>0.2179033075160007</v>
      </c>
      <c r="AC42" s="12">
        <f>AA42-'Surv-rate CEA'!V40*UPD</f>
        <v>0.11666666494385231</v>
      </c>
      <c r="AD42" s="12">
        <f t="shared" si="14"/>
        <v>0.1097382174438564</v>
      </c>
      <c r="AE42" s="12">
        <f>'Surv-rate CEA'!Z40*UPFS+'Surv-rate CEA'!Y40*UPD</f>
        <v>0.22173464493799189</v>
      </c>
      <c r="AF42" s="12">
        <f t="shared" si="15"/>
        <v>0.20856655748882663</v>
      </c>
      <c r="AG42" s="12">
        <f>AE42-'Surv-rate CEA'!Y40*UPD</f>
        <v>6.9342971684963228E-2</v>
      </c>
      <c r="AH42" s="12">
        <f t="shared" si="16"/>
        <v>6.5224921862898036E-2</v>
      </c>
      <c r="AI42" s="12">
        <f>'Surv-rate CEA'!AC40*UPFS+'Surv-rate CEA'!AB40*UPD</f>
        <v>0.18621086986389201</v>
      </c>
      <c r="AJ42" s="12">
        <f t="shared" si="17"/>
        <v>0.17515242196533032</v>
      </c>
      <c r="AK42" s="12">
        <f>AI42-'Surv-rate CEA'!AB40*UPD</f>
        <v>5.9315955273290921E-2</v>
      </c>
      <c r="AL42" s="12">
        <f t="shared" si="18"/>
        <v>5.5793376803932204E-2</v>
      </c>
      <c r="AM42" s="12">
        <f>'Surv-rate CEA'!AF40*UPFS+'Surv-rate CEA'!AE40*UPD</f>
        <v>0.29412835344352173</v>
      </c>
      <c r="AN42" s="12">
        <f t="shared" si="19"/>
        <v>0.27666104299906502</v>
      </c>
      <c r="AO42" s="12">
        <f>AM42-'Surv-rate CEA'!AE40*UPD</f>
        <v>0.10411394195887363</v>
      </c>
      <c r="AP42" s="12">
        <f t="shared" si="20"/>
        <v>9.7930959174315282E-2</v>
      </c>
      <c r="AQ42" s="42">
        <f>'Surv-rate CEA'!AI40*UPFS+'Surv-rate CEA'!AH40*UPD</f>
        <v>0.18736709817810854</v>
      </c>
      <c r="AR42" s="12">
        <f t="shared" si="21"/>
        <v>0.17623998570276381</v>
      </c>
      <c r="AS42" s="42">
        <f>AQ42-'Surv-rate CEA'!AH40*UPD</f>
        <v>0.16243458211013129</v>
      </c>
      <c r="AT42" s="12">
        <f t="shared" si="22"/>
        <v>0.15278812933053529</v>
      </c>
      <c r="AU42" s="12">
        <f>'Surv-rate CEA'!AL40*UPFS+'Surv-rate CEA'!AK40*UPD</f>
        <v>0.20724923796083741</v>
      </c>
      <c r="AV42" s="12">
        <f t="shared" si="23"/>
        <v>0.1949413909394378</v>
      </c>
      <c r="AW42" s="12">
        <f>AU42-'Surv-rate CEA'!AK40*UPD</f>
        <v>0.12307901241884918</v>
      </c>
      <c r="AX42" s="12">
        <f t="shared" si="24"/>
        <v>0.1157697568032392</v>
      </c>
      <c r="AY42" s="12">
        <f>'Surv-rate CEA'!AO40*UPFS+'Surv-rate CEA'!AN40*UPD</f>
        <v>0.18621086986389201</v>
      </c>
      <c r="AZ42" s="12">
        <f t="shared" si="25"/>
        <v>0.17515242196533032</v>
      </c>
      <c r="BA42" s="12">
        <f>AY42-'Surv-rate CEA'!AN40*UPD</f>
        <v>5.9315955273290921E-2</v>
      </c>
      <c r="BB42" s="12">
        <f t="shared" si="26"/>
        <v>5.5793376803932204E-2</v>
      </c>
    </row>
    <row r="43" spans="1:54">
      <c r="A43" s="12">
        <v>38</v>
      </c>
      <c r="B43" s="12">
        <f t="shared" si="27"/>
        <v>2.128767123287671</v>
      </c>
      <c r="C43" s="12">
        <f>'Surv-rate CEA'!D41*Parameter!$D$57+'Surv-rate CEA'!E41*Parameter!$D$58</f>
        <v>0.2274409967431375</v>
      </c>
      <c r="D43" s="12">
        <f t="shared" si="1"/>
        <v>0.21357051162420931</v>
      </c>
      <c r="E43" s="12">
        <f>C43-'Surv-rate CEA'!E41*Parameter!$D$58</f>
        <v>4.3797201263575641E-2</v>
      </c>
      <c r="F43" s="12">
        <f t="shared" si="2"/>
        <v>4.1126229727765848E-2</v>
      </c>
      <c r="G43" s="12">
        <f>'Surv-rate CEA'!G41*Parameter!$D$57+'Surv-rate CEA'!H41*Parameter!$D$58</f>
        <v>0.17466598432972652</v>
      </c>
      <c r="H43" s="12">
        <f t="shared" si="3"/>
        <v>0.1640139823990257</v>
      </c>
      <c r="I43" s="12">
        <f>G43-'Surv-rate CEA'!H41*Parameter!$D$58</f>
        <v>2.4637248776341242E-2</v>
      </c>
      <c r="J43" s="12">
        <f t="shared" si="4"/>
        <v>2.3134746600317498E-2</v>
      </c>
      <c r="K43" s="12">
        <f>'Surv-rate CEA'!K41*Parameter!$D$57+'Surv-rate CEA'!J41*Parameter!$D$58</f>
        <v>0.21608801985220163</v>
      </c>
      <c r="L43" s="12">
        <f t="shared" si="5"/>
        <v>0.20290989582593566</v>
      </c>
      <c r="M43" s="12">
        <f>K43-'Surv-rate CEA'!J41*Parameter!$D$58</f>
        <v>6.5583077762190189E-2</v>
      </c>
      <c r="N43" s="12">
        <f t="shared" si="6"/>
        <v>6.158349493772116E-2</v>
      </c>
      <c r="O43" s="12">
        <f>'Surv-rate CEA'!N41*Parameter!$D$57+'Surv-rate CEA'!M41*Parameter!$D$58</f>
        <v>0.18223490975018097</v>
      </c>
      <c r="P43" s="12">
        <f t="shared" si="7"/>
        <v>0.17112131703807298</v>
      </c>
      <c r="Q43" s="12">
        <f>O43-'Surv-rate CEA'!M41*Parameter!$D$58</f>
        <v>0.15898567498940827</v>
      </c>
      <c r="R43" s="12">
        <f t="shared" si="8"/>
        <v>0.14928993644340721</v>
      </c>
      <c r="S43" s="12">
        <f>'Surv-rate CEA'!Q41*Parameter!$D$57+'Surv-rate CEA'!P41*Parameter!$D$58</f>
        <v>0.21608801985220163</v>
      </c>
      <c r="T43" s="12">
        <f t="shared" si="9"/>
        <v>0.20290989582593566</v>
      </c>
      <c r="U43" s="12">
        <f>S43-'Surv-rate CEA'!P41*Parameter!$D$58</f>
        <v>6.5583077762190189E-2</v>
      </c>
      <c r="V43" s="12">
        <f t="shared" si="10"/>
        <v>6.158349493772116E-2</v>
      </c>
      <c r="W43" s="12">
        <f>'Surv-rate CEA'!T41*UPFS+'Surv-rate CEA'!S41*UPD</f>
        <v>0.18223490975018097</v>
      </c>
      <c r="X43" s="12">
        <f t="shared" si="11"/>
        <v>0.17112131703807298</v>
      </c>
      <c r="Y43" s="12">
        <f>W43-'Surv-rate CEA'!S41*UPD</f>
        <v>0.15898567498940827</v>
      </c>
      <c r="Z43" s="12">
        <f t="shared" si="12"/>
        <v>0.14928993644340721</v>
      </c>
      <c r="AA43" s="12">
        <f>'Surv-rate CEA'!W41*UPFS+'Surv-rate CEA'!V41*UPD</f>
        <v>0.22584853809246655</v>
      </c>
      <c r="AB43" s="12">
        <f t="shared" si="13"/>
        <v>0.2120751690358707</v>
      </c>
      <c r="AC43" s="12">
        <f>AA43-'Surv-rate CEA'!V41*UPD</f>
        <v>0.11129639863939968</v>
      </c>
      <c r="AD43" s="12">
        <f t="shared" si="14"/>
        <v>0.10450898975875041</v>
      </c>
      <c r="AE43" s="12">
        <f>'Surv-rate CEA'!Z41*UPFS+'Surv-rate CEA'!Y41*UPD</f>
        <v>0.21608801985220163</v>
      </c>
      <c r="AF43" s="12">
        <f t="shared" si="15"/>
        <v>0.20290989582593566</v>
      </c>
      <c r="AG43" s="12">
        <f>AE43-'Surv-rate CEA'!Y41*UPD</f>
        <v>6.5583077762190189E-2</v>
      </c>
      <c r="AH43" s="12">
        <f t="shared" si="16"/>
        <v>6.158349493772116E-2</v>
      </c>
      <c r="AI43" s="12">
        <f>'Surv-rate CEA'!AC41*UPFS+'Surv-rate CEA'!AB41*UPD</f>
        <v>0.18101782163226154</v>
      </c>
      <c r="AJ43" s="12">
        <f t="shared" si="17"/>
        <v>0.16997845301725903</v>
      </c>
      <c r="AK43" s="12">
        <f>AI43-'Surv-rate CEA'!AB41*UPD</f>
        <v>5.5963433247598282E-2</v>
      </c>
      <c r="AL43" s="12">
        <f t="shared" si="18"/>
        <v>5.255050427181826E-2</v>
      </c>
      <c r="AM43" s="12">
        <f>'Surv-rate CEA'!AF41*UPFS+'Surv-rate CEA'!AE41*UPD</f>
        <v>0.28788371373595223</v>
      </c>
      <c r="AN43" s="12">
        <f t="shared" si="19"/>
        <v>0.27032713060214747</v>
      </c>
      <c r="AO43" s="12">
        <f>AM43-'Surv-rate CEA'!AE41*UPD</f>
        <v>9.9126646706831856E-2</v>
      </c>
      <c r="AP43" s="12">
        <f t="shared" si="20"/>
        <v>9.308140993015189E-2</v>
      </c>
      <c r="AQ43" s="42">
        <f>'Surv-rate CEA'!AI41*UPFS+'Surv-rate CEA'!AH41*UPD</f>
        <v>0.18223490975018097</v>
      </c>
      <c r="AR43" s="12">
        <f t="shared" si="21"/>
        <v>0.17112131703807298</v>
      </c>
      <c r="AS43" s="42">
        <f>AQ43-'Surv-rate CEA'!AH41*UPD</f>
        <v>0.15898567498940827</v>
      </c>
      <c r="AT43" s="12">
        <f t="shared" si="22"/>
        <v>0.14928993644340721</v>
      </c>
      <c r="AU43" s="12">
        <f>'Surv-rate CEA'!AL41*UPFS+'Surv-rate CEA'!AK41*UPD</f>
        <v>0.20170257741961356</v>
      </c>
      <c r="AV43" s="12">
        <f t="shared" si="23"/>
        <v>0.18940174934283621</v>
      </c>
      <c r="AW43" s="12">
        <f>AU43-'Surv-rate CEA'!AK41*UPD</f>
        <v>0.11752398938708876</v>
      </c>
      <c r="AX43" s="12">
        <f t="shared" si="24"/>
        <v>0.11035679099606309</v>
      </c>
      <c r="AY43" s="12">
        <f>'Surv-rate CEA'!AO41*UPFS+'Surv-rate CEA'!AN41*UPD</f>
        <v>0.18101782163226154</v>
      </c>
      <c r="AZ43" s="12">
        <f t="shared" si="25"/>
        <v>0.16997845301725903</v>
      </c>
      <c r="BA43" s="12">
        <f>AY43-'Surv-rate CEA'!AN41*UPD</f>
        <v>5.5963433247598282E-2</v>
      </c>
      <c r="BB43" s="12">
        <f t="shared" si="26"/>
        <v>5.255050427181826E-2</v>
      </c>
    </row>
    <row r="44" spans="1:54">
      <c r="A44" s="12">
        <v>39</v>
      </c>
      <c r="B44" s="12">
        <f t="shared" si="27"/>
        <v>2.1863013698630138</v>
      </c>
      <c r="C44" s="12">
        <f>'Surv-rate CEA'!D42*Parameter!$D$57+'Surv-rate CEA'!E42*Parameter!$D$58</f>
        <v>0.22193241040140724</v>
      </c>
      <c r="D44" s="12">
        <f t="shared" si="1"/>
        <v>0.20804375705475764</v>
      </c>
      <c r="E44" s="12">
        <f>C44-'Surv-rate CEA'!E42*Parameter!$D$58</f>
        <v>4.1203387360427585E-2</v>
      </c>
      <c r="F44" s="12">
        <f t="shared" si="2"/>
        <v>3.8624856524297514E-2</v>
      </c>
      <c r="G44" s="12">
        <f>'Surv-rate CEA'!G42*Parameter!$D$57+'Surv-rate CEA'!H42*Parameter!$D$58</f>
        <v>0.16983714725508986</v>
      </c>
      <c r="H44" s="12">
        <f t="shared" si="3"/>
        <v>0.15920864437286791</v>
      </c>
      <c r="I44" s="12">
        <f>G44-'Surv-rate CEA'!H42*Parameter!$D$58</f>
        <v>2.2995675087308043E-2</v>
      </c>
      <c r="J44" s="12">
        <f t="shared" si="4"/>
        <v>2.1556592984869064E-2</v>
      </c>
      <c r="K44" s="12">
        <f>'Surv-rate CEA'!K42*Parameter!$D$57+'Surv-rate CEA'!J42*Parameter!$D$58</f>
        <v>0.21065704114417316</v>
      </c>
      <c r="L44" s="12">
        <f t="shared" si="5"/>
        <v>0.19747400665997791</v>
      </c>
      <c r="M44" s="12">
        <f>K44-'Surv-rate CEA'!J42*Parameter!$D$58</f>
        <v>6.2067127395251137E-2</v>
      </c>
      <c r="N44" s="12">
        <f t="shared" si="6"/>
        <v>5.8182932134830015E-2</v>
      </c>
      <c r="O44" s="12">
        <f>'Surv-rate CEA'!N42*Parameter!$D$57+'Surv-rate CEA'!M42*Parameter!$D$58</f>
        <v>0.17730827131904853</v>
      </c>
      <c r="P44" s="12">
        <f t="shared" si="7"/>
        <v>0.16621222134874486</v>
      </c>
      <c r="Q44" s="12">
        <f>O44-'Surv-rate CEA'!M42*Parameter!$D$58</f>
        <v>0.15560812722257475</v>
      </c>
      <c r="R44" s="12">
        <f t="shared" si="8"/>
        <v>0.14587008430668533</v>
      </c>
      <c r="S44" s="12">
        <f>'Surv-rate CEA'!Q42*Parameter!$D$57+'Surv-rate CEA'!P42*Parameter!$D$58</f>
        <v>0.21065704114417316</v>
      </c>
      <c r="T44" s="12">
        <f t="shared" si="9"/>
        <v>0.19747400665997791</v>
      </c>
      <c r="U44" s="12">
        <f>S44-'Surv-rate CEA'!P42*Parameter!$D$58</f>
        <v>6.2067127395251137E-2</v>
      </c>
      <c r="V44" s="12">
        <f t="shared" si="10"/>
        <v>5.8182932134830015E-2</v>
      </c>
      <c r="W44" s="12">
        <f>'Surv-rate CEA'!T42*UPFS+'Surv-rate CEA'!S42*UPD</f>
        <v>0.17730827131904853</v>
      </c>
      <c r="X44" s="12">
        <f t="shared" si="11"/>
        <v>0.16621222134874486</v>
      </c>
      <c r="Y44" s="12">
        <f>W44-'Surv-rate CEA'!S42*UPD</f>
        <v>0.15560812722257475</v>
      </c>
      <c r="Z44" s="12">
        <f t="shared" si="12"/>
        <v>0.14587008430668533</v>
      </c>
      <c r="AA44" s="12">
        <f>'Surv-rate CEA'!W42*UPFS+'Surv-rate CEA'!V42*UPD</f>
        <v>0.22025409402505985</v>
      </c>
      <c r="AB44" s="12">
        <f t="shared" si="13"/>
        <v>0.20647047064818769</v>
      </c>
      <c r="AC44" s="12">
        <f>AA44-'Surv-rate CEA'!V42*UPD</f>
        <v>0.10622330847745833</v>
      </c>
      <c r="AD44" s="12">
        <f t="shared" si="14"/>
        <v>9.9575794911912471E-2</v>
      </c>
      <c r="AE44" s="12">
        <f>'Surv-rate CEA'!Z42*UPFS+'Surv-rate CEA'!Y42*UPD</f>
        <v>0.21065704114417316</v>
      </c>
      <c r="AF44" s="12">
        <f t="shared" si="15"/>
        <v>0.19747400665997791</v>
      </c>
      <c r="AG44" s="12">
        <f>AE44-'Surv-rate CEA'!Y42*UPD</f>
        <v>6.2067127395251137E-2</v>
      </c>
      <c r="AH44" s="12">
        <f t="shared" si="16"/>
        <v>5.8182932134830015E-2</v>
      </c>
      <c r="AI44" s="12">
        <f>'Surv-rate CEA'!AC42*UPFS+'Surv-rate CEA'!AB42*UPD</f>
        <v>0.17603951660049555</v>
      </c>
      <c r="AJ44" s="12">
        <f t="shared" si="17"/>
        <v>0.16502286600424471</v>
      </c>
      <c r="AK44" s="12">
        <f>AI44-'Surv-rate CEA'!AB42*UPD</f>
        <v>5.2837191119657179E-2</v>
      </c>
      <c r="AL44" s="12">
        <f t="shared" si="18"/>
        <v>4.9530610391117773E-2</v>
      </c>
      <c r="AM44" s="12">
        <f>'Surv-rate CEA'!AF42*UPFS+'Surv-rate CEA'!AE42*UPD</f>
        <v>0.28184111978402349</v>
      </c>
      <c r="AN44" s="12">
        <f t="shared" si="19"/>
        <v>0.26420334617343677</v>
      </c>
      <c r="AO44" s="12">
        <f>AM44-'Surv-rate CEA'!AE42*UPD</f>
        <v>9.4426381493199096E-2</v>
      </c>
      <c r="AP44" s="12">
        <f t="shared" si="20"/>
        <v>8.8517126161967788E-2</v>
      </c>
      <c r="AQ44" s="42">
        <f>'Surv-rate CEA'!AI42*UPFS+'Surv-rate CEA'!AH42*UPD</f>
        <v>0.17730827131904853</v>
      </c>
      <c r="AR44" s="12">
        <f t="shared" si="21"/>
        <v>0.16621222134874486</v>
      </c>
      <c r="AS44" s="42">
        <f>AQ44-'Surv-rate CEA'!AH42*UPD</f>
        <v>0.15560812722257475</v>
      </c>
      <c r="AT44" s="12">
        <f t="shared" si="22"/>
        <v>0.14587008430668533</v>
      </c>
      <c r="AU44" s="12">
        <f>'Surv-rate CEA'!AL42*UPFS+'Surv-rate CEA'!AK42*UPD</f>
        <v>0.19637560781311403</v>
      </c>
      <c r="AV44" s="12">
        <f t="shared" si="23"/>
        <v>0.18408631334854736</v>
      </c>
      <c r="AW44" s="12">
        <f>AU44-'Surv-rate CEA'!AK42*UPD</f>
        <v>0.11227042263391961</v>
      </c>
      <c r="AX44" s="12">
        <f t="shared" si="24"/>
        <v>0.10524447731018755</v>
      </c>
      <c r="AY44" s="12">
        <f>'Surv-rate CEA'!AO42*UPFS+'Surv-rate CEA'!AN42*UPD</f>
        <v>0.17603951660049555</v>
      </c>
      <c r="AZ44" s="12">
        <f t="shared" si="25"/>
        <v>0.16502286600424471</v>
      </c>
      <c r="BA44" s="12">
        <f>AY44-'Surv-rate CEA'!AN42*UPD</f>
        <v>5.2837191119657179E-2</v>
      </c>
      <c r="BB44" s="12">
        <f t="shared" si="26"/>
        <v>4.9530610391117773E-2</v>
      </c>
    </row>
    <row r="45" spans="1:54">
      <c r="A45" s="12">
        <v>40</v>
      </c>
      <c r="B45" s="12">
        <f t="shared" si="27"/>
        <v>2.2438356164383562</v>
      </c>
      <c r="C45" s="12">
        <f>'Surv-rate CEA'!D43*Parameter!$D$57+'Surv-rate CEA'!E43*Parameter!$D$58</f>
        <v>0.21662482216093909</v>
      </c>
      <c r="D45" s="12">
        <f t="shared" si="1"/>
        <v>0.20272326731732335</v>
      </c>
      <c r="E45" s="12">
        <f>C45-'Surv-rate CEA'!E43*Parameter!$D$58</f>
        <v>3.8792320033086997E-2</v>
      </c>
      <c r="F45" s="12">
        <f t="shared" si="2"/>
        <v>3.6302884339284532E-2</v>
      </c>
      <c r="G45" s="12">
        <f>'Surv-rate CEA'!G43*Parameter!$D$57+'Surv-rate CEA'!H43*Parameter!$D$58</f>
        <v>0.16520606353821946</v>
      </c>
      <c r="H45" s="12">
        <f t="shared" si="3"/>
        <v>0.15460422608550051</v>
      </c>
      <c r="I45" s="12">
        <f>G45-'Surv-rate CEA'!H43*Parameter!$D$58</f>
        <v>2.1483175593084519E-2</v>
      </c>
      <c r="J45" s="12">
        <f t="shared" si="4"/>
        <v>2.0104526827245426E-2</v>
      </c>
      <c r="K45" s="12">
        <f>'Surv-rate CEA'!K43*Parameter!$D$57+'Surv-rate CEA'!J43*Parameter!$D$58</f>
        <v>0.20543055219527925</v>
      </c>
      <c r="L45" s="12">
        <f t="shared" si="5"/>
        <v>0.19224737189576929</v>
      </c>
      <c r="M45" s="12">
        <f>K45-'Surv-rate CEA'!J43*Parameter!$D$58</f>
        <v>5.8776636772674334E-2</v>
      </c>
      <c r="N45" s="12">
        <f t="shared" si="6"/>
        <v>5.5004739205868403E-2</v>
      </c>
      <c r="O45" s="12">
        <f>'Surv-rate CEA'!N43*Parameter!$D$57+'Surv-rate CEA'!M43*Parameter!$D$58</f>
        <v>0.17257621470859397</v>
      </c>
      <c r="P45" s="12">
        <f t="shared" si="7"/>
        <v>0.16150140947832006</v>
      </c>
      <c r="Q45" s="12">
        <f>O45-'Surv-rate CEA'!M43*Parameter!$D$58</f>
        <v>0.15230335886723251</v>
      </c>
      <c r="R45" s="12">
        <f t="shared" si="8"/>
        <v>0.14252953204979266</v>
      </c>
      <c r="S45" s="12">
        <f>'Surv-rate CEA'!Q43*Parameter!$D$57+'Surv-rate CEA'!P43*Parameter!$D$58</f>
        <v>0.20543055219527925</v>
      </c>
      <c r="T45" s="12">
        <f t="shared" si="9"/>
        <v>0.19224737189576929</v>
      </c>
      <c r="U45" s="12">
        <f>S45-'Surv-rate CEA'!P43*Parameter!$D$58</f>
        <v>5.8776636772674334E-2</v>
      </c>
      <c r="V45" s="12">
        <f t="shared" si="10"/>
        <v>5.5004739205868403E-2</v>
      </c>
      <c r="W45" s="12">
        <f>'Surv-rate CEA'!T43*UPFS+'Surv-rate CEA'!S43*UPD</f>
        <v>0.17257621470859397</v>
      </c>
      <c r="X45" s="12">
        <f t="shared" si="11"/>
        <v>0.16150140947832006</v>
      </c>
      <c r="Y45" s="12">
        <f>W45-'Surv-rate CEA'!S43*UPD</f>
        <v>0.15230335886723251</v>
      </c>
      <c r="Z45" s="12">
        <f t="shared" si="12"/>
        <v>0.14252953204979266</v>
      </c>
      <c r="AA45" s="12">
        <f>'Surv-rate CEA'!W43*UPFS+'Surv-rate CEA'!V43*UPD</f>
        <v>0.21486656256087838</v>
      </c>
      <c r="AB45" s="12">
        <f t="shared" si="13"/>
        <v>0.20107784124213635</v>
      </c>
      <c r="AC45" s="12">
        <f>AA45-'Surv-rate CEA'!V43*UPD</f>
        <v>0.1014282261547742</v>
      </c>
      <c r="AD45" s="12">
        <f t="shared" si="14"/>
        <v>9.4919230396505544E-2</v>
      </c>
      <c r="AE45" s="12">
        <f>'Surv-rate CEA'!Z43*UPFS+'Surv-rate CEA'!Y43*UPD</f>
        <v>0.20543055219527925</v>
      </c>
      <c r="AF45" s="12">
        <f t="shared" si="15"/>
        <v>0.19224737189576929</v>
      </c>
      <c r="AG45" s="12">
        <f>AE45-'Surv-rate CEA'!Y43*UPD</f>
        <v>5.8776636772674334E-2</v>
      </c>
      <c r="AH45" s="12">
        <f t="shared" si="16"/>
        <v>5.5004739205868403E-2</v>
      </c>
      <c r="AI45" s="12">
        <f>'Surv-rate CEA'!AC43*UPFS+'Surv-rate CEA'!AB43*UPD</f>
        <v>0.17126399127227765</v>
      </c>
      <c r="AJ45" s="12">
        <f t="shared" si="17"/>
        <v>0.16027339590255921</v>
      </c>
      <c r="AK45" s="12">
        <f>AI45-'Surv-rate CEA'!AB43*UPD</f>
        <v>4.9919407649313408E-2</v>
      </c>
      <c r="AL45" s="12">
        <f t="shared" si="18"/>
        <v>4.6715908732267913E-2</v>
      </c>
      <c r="AM45" s="12">
        <f>'Surv-rate CEA'!AF43*UPFS+'Surv-rate CEA'!AE43*UPD</f>
        <v>0.27599171941402695</v>
      </c>
      <c r="AN45" s="12">
        <f t="shared" si="19"/>
        <v>0.25828038797220604</v>
      </c>
      <c r="AO45" s="12">
        <f>AM45-'Surv-rate CEA'!AE43*UPD</f>
        <v>8.9993864276944335E-2</v>
      </c>
      <c r="AP45" s="12">
        <f t="shared" si="20"/>
        <v>8.4218650580956178E-2</v>
      </c>
      <c r="AQ45" s="42">
        <f>'Surv-rate CEA'!AI43*UPFS+'Surv-rate CEA'!AH43*UPD</f>
        <v>0.17257621470859397</v>
      </c>
      <c r="AR45" s="12">
        <f t="shared" si="21"/>
        <v>0.16150140947832006</v>
      </c>
      <c r="AS45" s="42">
        <f>AQ45-'Surv-rate CEA'!AH43*UPD</f>
        <v>0.15230335886723251</v>
      </c>
      <c r="AT45" s="12">
        <f t="shared" si="22"/>
        <v>0.14252953204979266</v>
      </c>
      <c r="AU45" s="12">
        <f>'Surv-rate CEA'!AL43*UPFS+'Surv-rate CEA'!AK43*UPD</f>
        <v>0.19125668150201569</v>
      </c>
      <c r="AV45" s="12">
        <f t="shared" si="23"/>
        <v>0.17898308690382639</v>
      </c>
      <c r="AW45" s="12">
        <f>AU45-'Surv-rate CEA'!AK43*UPD</f>
        <v>0.10729926226322428</v>
      </c>
      <c r="AX45" s="12">
        <f t="shared" si="24"/>
        <v>0.10041350206200628</v>
      </c>
      <c r="AY45" s="12">
        <f>'Surv-rate CEA'!AO43*UPFS+'Surv-rate CEA'!AN43*UPD</f>
        <v>0.17126399127227765</v>
      </c>
      <c r="AZ45" s="12">
        <f t="shared" si="25"/>
        <v>0.16027339590255921</v>
      </c>
      <c r="BA45" s="12">
        <f>AY45-'Surv-rate CEA'!AN43*UPD</f>
        <v>4.9919407649313408E-2</v>
      </c>
      <c r="BB45" s="12">
        <f t="shared" si="26"/>
        <v>4.6715908732267913E-2</v>
      </c>
    </row>
    <row r="46" spans="1:54">
      <c r="A46" s="12">
        <v>41</v>
      </c>
      <c r="B46" s="12">
        <f t="shared" si="27"/>
        <v>2.3013698630136985</v>
      </c>
      <c r="C46" s="12">
        <f>'Surv-rate CEA'!D44*Parameter!$D$57+'Surv-rate CEA'!E44*Parameter!$D$58</f>
        <v>0.21150823591953169</v>
      </c>
      <c r="D46" s="12">
        <f t="shared" si="1"/>
        <v>0.19759869905860442</v>
      </c>
      <c r="E46" s="12">
        <f>C46-'Surv-rate CEA'!E44*Parameter!$D$58</f>
        <v>3.6549007129826033E-2</v>
      </c>
      <c r="F46" s="12">
        <f t="shared" si="2"/>
        <v>3.4145413909484383E-2</v>
      </c>
      <c r="G46" s="12">
        <f>'Surv-rate CEA'!G44*Parameter!$D$57+'Surv-rate CEA'!H44*Parameter!$D$58</f>
        <v>0.16076178487238332</v>
      </c>
      <c r="H46" s="12">
        <f t="shared" si="3"/>
        <v>0.15018951584092297</v>
      </c>
      <c r="I46" s="12">
        <f>G46-'Surv-rate CEA'!H44*Parameter!$D$58</f>
        <v>2.0088001898014185E-2</v>
      </c>
      <c r="J46" s="12">
        <f t="shared" si="4"/>
        <v>1.8766943161705171E-2</v>
      </c>
      <c r="K46" s="12">
        <f>'Surv-rate CEA'!K44*Parameter!$D$57+'Surv-rate CEA'!J44*Parameter!$D$58</f>
        <v>0.20039812187670358</v>
      </c>
      <c r="L46" s="12">
        <f t="shared" si="5"/>
        <v>0.18721922578792391</v>
      </c>
      <c r="M46" s="12">
        <f>K46-'Surv-rate CEA'!J44*Parameter!$D$58</f>
        <v>5.5694720710444873E-2</v>
      </c>
      <c r="N46" s="12">
        <f t="shared" si="6"/>
        <v>5.2032036998328278E-2</v>
      </c>
      <c r="O46" s="12">
        <f>'Surv-rate CEA'!N44*Parameter!$D$57+'Surv-rate CEA'!M44*Parameter!$D$58</f>
        <v>0.16802850126003374</v>
      </c>
      <c r="P46" s="12">
        <f t="shared" si="7"/>
        <v>0.15697834701047539</v>
      </c>
      <c r="Q46" s="12">
        <f>O46-'Surv-rate CEA'!M44*Parameter!$D$58</f>
        <v>0.14907221777880908</v>
      </c>
      <c r="R46" s="12">
        <f t="shared" si="8"/>
        <v>0.13926869642126063</v>
      </c>
      <c r="S46" s="12">
        <f>'Surv-rate CEA'!Q44*Parameter!$D$57+'Surv-rate CEA'!P44*Parameter!$D$58</f>
        <v>0.20039812187670358</v>
      </c>
      <c r="T46" s="12">
        <f t="shared" si="9"/>
        <v>0.18721922578792391</v>
      </c>
      <c r="U46" s="12">
        <f>S46-'Surv-rate CEA'!P44*Parameter!$D$58</f>
        <v>5.5694720710444873E-2</v>
      </c>
      <c r="V46" s="12">
        <f t="shared" si="10"/>
        <v>5.2032036998328278E-2</v>
      </c>
      <c r="W46" s="12">
        <f>'Surv-rate CEA'!T44*UPFS+'Surv-rate CEA'!S44*UPD</f>
        <v>0.16802850126003374</v>
      </c>
      <c r="X46" s="12">
        <f t="shared" si="11"/>
        <v>0.15697834701047539</v>
      </c>
      <c r="Y46" s="12">
        <f>W46-'Surv-rate CEA'!S44*UPD</f>
        <v>0.14907221777880908</v>
      </c>
      <c r="Z46" s="12">
        <f t="shared" si="12"/>
        <v>0.13926869642126063</v>
      </c>
      <c r="AA46" s="12">
        <f>'Surv-rate CEA'!W44*UPFS+'Surv-rate CEA'!V44*UPD</f>
        <v>0.20967564658529719</v>
      </c>
      <c r="AB46" s="12">
        <f t="shared" si="13"/>
        <v>0.19588662734291398</v>
      </c>
      <c r="AC46" s="12">
        <f>AA46-'Surv-rate CEA'!V44*UPD</f>
        <v>9.6893377512968934E-2</v>
      </c>
      <c r="AD46" s="12">
        <f t="shared" si="14"/>
        <v>9.0521323014773739E-2</v>
      </c>
      <c r="AE46" s="12">
        <f>'Surv-rate CEA'!Z44*UPFS+'Surv-rate CEA'!Y44*UPD</f>
        <v>0.20039812187670358</v>
      </c>
      <c r="AF46" s="12">
        <f t="shared" si="15"/>
        <v>0.18721922578792391</v>
      </c>
      <c r="AG46" s="12">
        <f>AE46-'Surv-rate CEA'!Y44*UPD</f>
        <v>5.5694720710444873E-2</v>
      </c>
      <c r="AH46" s="12">
        <f t="shared" si="16"/>
        <v>5.2032036998328278E-2</v>
      </c>
      <c r="AI46" s="12">
        <f>'Surv-rate CEA'!AC44*UPFS+'Surv-rate CEA'!AB44*UPD</f>
        <v>0.16668012028630141</v>
      </c>
      <c r="AJ46" s="12">
        <f t="shared" si="17"/>
        <v>0.15571864038445896</v>
      </c>
      <c r="AK46" s="12">
        <f>AI46-'Surv-rate CEA'!AB44*UPD</f>
        <v>4.7193864659214407E-2</v>
      </c>
      <c r="AL46" s="12">
        <f t="shared" si="18"/>
        <v>4.4090227596416058E-2</v>
      </c>
      <c r="AM46" s="12">
        <f>'Surv-rate CEA'!AF44*UPFS+'Surv-rate CEA'!AE44*UPD</f>
        <v>0.27032713671045216</v>
      </c>
      <c r="AN46" s="12">
        <f t="shared" si="19"/>
        <v>0.25254945889929825</v>
      </c>
      <c r="AO46" s="12">
        <f>AM46-'Surv-rate CEA'!AE44*UPD</f>
        <v>8.5811280732473738E-2</v>
      </c>
      <c r="AP46" s="12">
        <f t="shared" si="20"/>
        <v>8.0168024491209328E-2</v>
      </c>
      <c r="AQ46" s="42">
        <f>'Surv-rate CEA'!AI44*UPFS+'Surv-rate CEA'!AH44*UPD</f>
        <v>0.16802850126003374</v>
      </c>
      <c r="AR46" s="12">
        <f t="shared" si="21"/>
        <v>0.15697834701047539</v>
      </c>
      <c r="AS46" s="42">
        <f>AQ46-'Surv-rate CEA'!AH44*UPD</f>
        <v>0.14907221777880908</v>
      </c>
      <c r="AT46" s="12">
        <f t="shared" si="22"/>
        <v>0.13926869642126063</v>
      </c>
      <c r="AU46" s="12">
        <f>'Surv-rate CEA'!AL44*UPFS+'Surv-rate CEA'!AK44*UPD</f>
        <v>0.18633492026091419</v>
      </c>
      <c r="AV46" s="12">
        <f t="shared" si="23"/>
        <v>0.17408087052815016</v>
      </c>
      <c r="AW46" s="12">
        <f>AU46-'Surv-rate CEA'!AK44*UPD</f>
        <v>0.10259281172064184</v>
      </c>
      <c r="AX46" s="12">
        <f t="shared" si="24"/>
        <v>9.5845942077053367E-2</v>
      </c>
      <c r="AY46" s="12">
        <f>'Surv-rate CEA'!AO44*UPFS+'Surv-rate CEA'!AN44*UPD</f>
        <v>0.16668012028630141</v>
      </c>
      <c r="AZ46" s="12">
        <f t="shared" si="25"/>
        <v>0.15571864038445896</v>
      </c>
      <c r="BA46" s="12">
        <f>AY46-'Surv-rate CEA'!AN44*UPD</f>
        <v>4.7193864659214407E-2</v>
      </c>
      <c r="BB46" s="12">
        <f t="shared" si="26"/>
        <v>4.4090227596416058E-2</v>
      </c>
    </row>
    <row r="47" spans="1:54">
      <c r="A47" s="12">
        <v>42</v>
      </c>
      <c r="B47" s="12">
        <f t="shared" si="27"/>
        <v>2.3589041095890413</v>
      </c>
      <c r="C47" s="12">
        <f>'Surv-rate CEA'!D45*Parameter!$D$57+'Surv-rate CEA'!E45*Parameter!$D$58</f>
        <v>0.20657328476546682</v>
      </c>
      <c r="D47" s="12">
        <f t="shared" si="1"/>
        <v>0.19266036257420452</v>
      </c>
      <c r="E47" s="12">
        <f>C47-'Surv-rate CEA'!E45*Parameter!$D$58</f>
        <v>3.4459861118826929E-2</v>
      </c>
      <c r="F47" s="12">
        <f t="shared" si="2"/>
        <v>3.2138954197042373E-2</v>
      </c>
      <c r="G47" s="12">
        <f>'Surv-rate CEA'!G45*Parameter!$D$57+'Surv-rate CEA'!H45*Parameter!$D$58</f>
        <v>0.15649413038176568</v>
      </c>
      <c r="H47" s="12">
        <f t="shared" si="3"/>
        <v>0.14595409050263633</v>
      </c>
      <c r="I47" s="12">
        <f>G47-'Surv-rate CEA'!H45*Parameter!$D$58</f>
        <v>1.8799622561837814E-2</v>
      </c>
      <c r="J47" s="12">
        <f t="shared" si="4"/>
        <v>1.7533448737739949E-2</v>
      </c>
      <c r="K47" s="12">
        <f>'Surv-rate CEA'!K45*Parameter!$D$57+'Surv-rate CEA'!J45*Parameter!$D$58</f>
        <v>0.1955499886367249</v>
      </c>
      <c r="L47" s="12">
        <f t="shared" si="5"/>
        <v>0.1823794967239207</v>
      </c>
      <c r="M47" s="12">
        <f>K47-'Surv-rate CEA'!J45*Parameter!$D$58</f>
        <v>5.2805938309316319E-2</v>
      </c>
      <c r="N47" s="12">
        <f t="shared" si="6"/>
        <v>4.9249404308473764E-2</v>
      </c>
      <c r="O47" s="12">
        <f>'Surv-rate CEA'!N45*Parameter!$D$57+'Surv-rate CEA'!M45*Parameter!$D$58</f>
        <v>0.16365556434735046</v>
      </c>
      <c r="P47" s="12">
        <f t="shared" si="7"/>
        <v>0.1526331945597135</v>
      </c>
      <c r="Q47" s="12">
        <f>O47-'Surv-rate CEA'!M45*Parameter!$D$58</f>
        <v>0.1459150754509683</v>
      </c>
      <c r="R47" s="12">
        <f t="shared" si="8"/>
        <v>0.13608754575086032</v>
      </c>
      <c r="S47" s="12">
        <f>'Surv-rate CEA'!Q45*Parameter!$D$57+'Surv-rate CEA'!P45*Parameter!$D$58</f>
        <v>0.1955499886367249</v>
      </c>
      <c r="T47" s="12">
        <f t="shared" si="9"/>
        <v>0.1823794967239207</v>
      </c>
      <c r="U47" s="12">
        <f>S47-'Surv-rate CEA'!P45*Parameter!$D$58</f>
        <v>5.2805938309316319E-2</v>
      </c>
      <c r="V47" s="12">
        <f t="shared" si="10"/>
        <v>4.9249404308473764E-2</v>
      </c>
      <c r="W47" s="12">
        <f>'Surv-rate CEA'!T45*UPFS+'Surv-rate CEA'!S45*UPD</f>
        <v>0.16365556434735046</v>
      </c>
      <c r="X47" s="12">
        <f t="shared" si="11"/>
        <v>0.1526331945597135</v>
      </c>
      <c r="Y47" s="12">
        <f>W47-'Surv-rate CEA'!S45*UPD</f>
        <v>0.1459150754509683</v>
      </c>
      <c r="Z47" s="12">
        <f t="shared" si="12"/>
        <v>0.13608754575086032</v>
      </c>
      <c r="AA47" s="12">
        <f>'Surv-rate CEA'!W45*UPFS+'Surv-rate CEA'!V45*UPD</f>
        <v>0.20467168786060447</v>
      </c>
      <c r="AB47" s="12">
        <f t="shared" si="13"/>
        <v>0.19088684016748714</v>
      </c>
      <c r="AC47" s="12">
        <f>AA47-'Surv-rate CEA'!V45*UPD</f>
        <v>9.2602272798182256E-2</v>
      </c>
      <c r="AD47" s="12">
        <f t="shared" si="14"/>
        <v>8.6365414931309947E-2</v>
      </c>
      <c r="AE47" s="12">
        <f>'Surv-rate CEA'!Z45*UPFS+'Surv-rate CEA'!Y45*UPD</f>
        <v>0.1955499886367249</v>
      </c>
      <c r="AF47" s="12">
        <f t="shared" si="15"/>
        <v>0.1823794967239207</v>
      </c>
      <c r="AG47" s="12">
        <f>AE47-'Surv-rate CEA'!Y45*UPD</f>
        <v>5.2805938309316319E-2</v>
      </c>
      <c r="AH47" s="12">
        <f t="shared" si="16"/>
        <v>4.9249404308473764E-2</v>
      </c>
      <c r="AI47" s="12">
        <f>'Surv-rate CEA'!AC45*UPFS+'Surv-rate CEA'!AB45*UPD</f>
        <v>0.16227754627716923</v>
      </c>
      <c r="AJ47" s="12">
        <f t="shared" si="17"/>
        <v>0.15134798741719097</v>
      </c>
      <c r="AK47" s="12">
        <f>AI47-'Surv-rate CEA'!AB45*UPD</f>
        <v>4.464578563016551E-2</v>
      </c>
      <c r="AL47" s="12">
        <f t="shared" si="18"/>
        <v>4.1638846265544885E-2</v>
      </c>
      <c r="AM47" s="12">
        <f>'Surv-rate CEA'!AF45*UPFS+'Surv-rate CEA'!AE45*UPD</f>
        <v>0.26483944364364453</v>
      </c>
      <c r="AN47" s="12">
        <f t="shared" si="19"/>
        <v>0.24700223600677784</v>
      </c>
      <c r="AO47" s="12">
        <f>AM47-'Surv-rate CEA'!AE45*UPD</f>
        <v>8.1862161889749846E-2</v>
      </c>
      <c r="AP47" s="12">
        <f t="shared" si="20"/>
        <v>7.6348661486860356E-2</v>
      </c>
      <c r="AQ47" s="42">
        <f>'Surv-rate CEA'!AI45*UPFS+'Surv-rate CEA'!AH45*UPD</f>
        <v>0.16365556434735046</v>
      </c>
      <c r="AR47" s="12">
        <f t="shared" si="21"/>
        <v>0.1526331945597135</v>
      </c>
      <c r="AS47" s="42">
        <f>AQ47-'Surv-rate CEA'!AH45*UPD</f>
        <v>0.1459150754509683</v>
      </c>
      <c r="AT47" s="12">
        <f t="shared" si="22"/>
        <v>0.13608754575086032</v>
      </c>
      <c r="AU47" s="12">
        <f>'Surv-rate CEA'!AL45*UPFS+'Surv-rate CEA'!AK45*UPD</f>
        <v>0.18160015533505935</v>
      </c>
      <c r="AV47" s="12">
        <f t="shared" si="23"/>
        <v>0.16936919897510994</v>
      </c>
      <c r="AW47" s="12">
        <f>AU47-'Surv-rate CEA'!AK45*UPD</f>
        <v>9.813462452034255E-2</v>
      </c>
      <c r="AX47" s="12">
        <f t="shared" si="24"/>
        <v>9.1525157101695426E-2</v>
      </c>
      <c r="AY47" s="12">
        <f>'Surv-rate CEA'!AO45*UPFS+'Surv-rate CEA'!AN45*UPD</f>
        <v>0.16227754627716923</v>
      </c>
      <c r="AZ47" s="12">
        <f t="shared" si="25"/>
        <v>0.15134798741719097</v>
      </c>
      <c r="BA47" s="12">
        <f>AY47-'Surv-rate CEA'!AN45*UPD</f>
        <v>4.464578563016551E-2</v>
      </c>
      <c r="BB47" s="12">
        <f t="shared" si="26"/>
        <v>4.1638846265544885E-2</v>
      </c>
    </row>
    <row r="48" spans="1:54">
      <c r="A48" s="12">
        <v>43</v>
      </c>
      <c r="B48" s="12">
        <f t="shared" si="27"/>
        <v>2.4164383561643836</v>
      </c>
      <c r="C48" s="12">
        <f>'Surv-rate CEA'!D46*Parameter!$D$57+'Surv-rate CEA'!E46*Parameter!$D$58</f>
        <v>0.20181118369650133</v>
      </c>
      <c r="D48" s="12">
        <f t="shared" si="1"/>
        <v>0.18789917252233196</v>
      </c>
      <c r="E48" s="12">
        <f>C48-'Surv-rate CEA'!E46*Parameter!$D$58</f>
        <v>3.2512551425444652E-2</v>
      </c>
      <c r="F48" s="12">
        <f t="shared" si="2"/>
        <v>3.0271273363215122E-2</v>
      </c>
      <c r="G48" s="12">
        <f>'Surv-rate CEA'!G46*Parameter!$D$57+'Surv-rate CEA'!H46*Parameter!$D$58</f>
        <v>0.15239362175041693</v>
      </c>
      <c r="H48" s="12">
        <f t="shared" si="3"/>
        <v>0.14188824870898872</v>
      </c>
      <c r="I48" s="12">
        <f>G48-'Surv-rate CEA'!H46*Parameter!$D$58</f>
        <v>1.7608581784461647E-2</v>
      </c>
      <c r="J48" s="12">
        <f t="shared" si="4"/>
        <v>1.6394720480743658E-2</v>
      </c>
      <c r="K48" s="12">
        <f>'Surv-rate CEA'!K46*Parameter!$D$57+'Surv-rate CEA'!J46*Parameter!$D$58</f>
        <v>0.19087700943248911</v>
      </c>
      <c r="L48" s="12">
        <f t="shared" si="5"/>
        <v>0.17771875407975141</v>
      </c>
      <c r="M48" s="12">
        <f>K48-'Surv-rate CEA'!J46*Parameter!$D$58</f>
        <v>5.0096154862758563E-2</v>
      </c>
      <c r="N48" s="12">
        <f t="shared" si="6"/>
        <v>4.664273739863168E-2</v>
      </c>
      <c r="O48" s="12">
        <f>'Surv-rate CEA'!N46*Parameter!$D$57+'Surv-rate CEA'!M46*Parameter!$D$58</f>
        <v>0.15944845703149649</v>
      </c>
      <c r="P48" s="12">
        <f t="shared" si="7"/>
        <v>0.14845675342372117</v>
      </c>
      <c r="Q48" s="12">
        <f>O48-'Surv-rate CEA'!M46*Parameter!$D$58</f>
        <v>0.14283190802362425</v>
      </c>
      <c r="R48" s="12">
        <f t="shared" si="8"/>
        <v>0.13298567916724477</v>
      </c>
      <c r="S48" s="12">
        <f>'Surv-rate CEA'!Q46*Parameter!$D$57+'Surv-rate CEA'!P46*Parameter!$D$58</f>
        <v>0.19087700943248911</v>
      </c>
      <c r="T48" s="12">
        <f t="shared" si="9"/>
        <v>0.17771875407975141</v>
      </c>
      <c r="U48" s="12">
        <f>S48-'Surv-rate CEA'!P46*Parameter!$D$58</f>
        <v>5.0096154862758563E-2</v>
      </c>
      <c r="V48" s="12">
        <f t="shared" si="10"/>
        <v>4.664273739863168E-2</v>
      </c>
      <c r="W48" s="12">
        <f>'Surv-rate CEA'!T46*UPFS+'Surv-rate CEA'!S46*UPD</f>
        <v>0.15944845703149649</v>
      </c>
      <c r="X48" s="12">
        <f t="shared" si="11"/>
        <v>0.14845675342372117</v>
      </c>
      <c r="Y48" s="12">
        <f>W48-'Surv-rate CEA'!S46*UPD</f>
        <v>0.14283190802362425</v>
      </c>
      <c r="Z48" s="12">
        <f t="shared" si="12"/>
        <v>0.13298567916724477</v>
      </c>
      <c r="AA48" s="12">
        <f>'Surv-rate CEA'!W46*UPFS+'Surv-rate CEA'!V46*UPD</f>
        <v>0.19984562052689525</v>
      </c>
      <c r="AB48" s="12">
        <f t="shared" si="13"/>
        <v>0.18606910698114384</v>
      </c>
      <c r="AC48" s="12">
        <f>AA48-'Surv-rate CEA'!V46*UPD</f>
        <v>8.8539605669979066E-2</v>
      </c>
      <c r="AD48" s="12">
        <f t="shared" si="14"/>
        <v>8.2436058974124413E-2</v>
      </c>
      <c r="AE48" s="12">
        <f>'Surv-rate CEA'!Z46*UPFS+'Surv-rate CEA'!Y46*UPD</f>
        <v>0.19087700943248911</v>
      </c>
      <c r="AF48" s="12">
        <f t="shared" si="15"/>
        <v>0.17771875407975141</v>
      </c>
      <c r="AG48" s="12">
        <f>AE48-'Surv-rate CEA'!Y46*UPD</f>
        <v>5.0096154862758563E-2</v>
      </c>
      <c r="AH48" s="12">
        <f t="shared" si="16"/>
        <v>4.664273739863168E-2</v>
      </c>
      <c r="AI48" s="12">
        <f>'Surv-rate CEA'!AC46*UPFS+'Surv-rate CEA'!AB46*UPD</f>
        <v>0.15804661646502655</v>
      </c>
      <c r="AJ48" s="12">
        <f t="shared" si="17"/>
        <v>0.14715154982883977</v>
      </c>
      <c r="AK48" s="12">
        <f>AI48-'Surv-rate CEA'!AB46*UPD</f>
        <v>4.2261692126398936E-2</v>
      </c>
      <c r="AL48" s="12">
        <f t="shared" si="18"/>
        <v>3.934834945463718E-2</v>
      </c>
      <c r="AM48" s="12">
        <f>'Surv-rate CEA'!AF46*UPFS+'Surv-rate CEA'!AE46*UPD</f>
        <v>0.25952113324089138</v>
      </c>
      <c r="AN48" s="12">
        <f t="shared" si="19"/>
        <v>0.24163084173449964</v>
      </c>
      <c r="AO48" s="12">
        <f>AM48-'Surv-rate CEA'!AE46*UPD</f>
        <v>7.813127242704046E-2</v>
      </c>
      <c r="AP48" s="12">
        <f t="shared" si="20"/>
        <v>7.274523229216015E-2</v>
      </c>
      <c r="AQ48" s="42">
        <f>'Surv-rate CEA'!AI46*UPFS+'Surv-rate CEA'!AH46*UPD</f>
        <v>0.15944845703149649</v>
      </c>
      <c r="AR48" s="12">
        <f t="shared" si="21"/>
        <v>0.14845675342372117</v>
      </c>
      <c r="AS48" s="42">
        <f>AQ48-'Surv-rate CEA'!AH46*UPD</f>
        <v>0.14283190802362425</v>
      </c>
      <c r="AT48" s="12">
        <f t="shared" si="22"/>
        <v>0.13298567916724477</v>
      </c>
      <c r="AU48" s="12">
        <f>'Surv-rate CEA'!AL46*UPFS+'Surv-rate CEA'!AK46*UPD</f>
        <v>0.17704287274506186</v>
      </c>
      <c r="AV48" s="12">
        <f t="shared" si="23"/>
        <v>0.1648382843827022</v>
      </c>
      <c r="AW48" s="12">
        <f>AU48-'Surv-rate CEA'!AK46*UPD</f>
        <v>9.3909408788079476E-2</v>
      </c>
      <c r="AX48" s="12">
        <f t="shared" si="24"/>
        <v>8.7435690530799123E-2</v>
      </c>
      <c r="AY48" s="12">
        <f>'Surv-rate CEA'!AO46*UPFS+'Surv-rate CEA'!AN46*UPD</f>
        <v>0.15804661646502655</v>
      </c>
      <c r="AZ48" s="12">
        <f t="shared" si="25"/>
        <v>0.14715154982883977</v>
      </c>
      <c r="BA48" s="12">
        <f>AY48-'Surv-rate CEA'!AN46*UPD</f>
        <v>4.2261692126398936E-2</v>
      </c>
      <c r="BB48" s="12">
        <f t="shared" si="26"/>
        <v>3.934834945463718E-2</v>
      </c>
    </row>
    <row r="49" spans="1:54">
      <c r="A49" s="12">
        <v>44</v>
      </c>
      <c r="B49" s="12">
        <f t="shared" si="27"/>
        <v>2.473972602739726</v>
      </c>
      <c r="C49" s="12">
        <f>'Surv-rate CEA'!D47*Parameter!$D$57+'Surv-rate CEA'!E47*Parameter!$D$58</f>
        <v>0.19721368636587822</v>
      </c>
      <c r="D49" s="12">
        <f t="shared" si="1"/>
        <v>0.18330660285570471</v>
      </c>
      <c r="E49" s="12">
        <f>C49-'Surv-rate CEA'!E47*Parameter!$D$58</f>
        <v>3.0695873904105997E-2</v>
      </c>
      <c r="F49" s="12">
        <f t="shared" si="2"/>
        <v>2.8531267128234592E-2</v>
      </c>
      <c r="G49" s="12">
        <f>'Surv-rate CEA'!G47*Parameter!$D$57+'Surv-rate CEA'!H47*Parameter!$D$58</f>
        <v>0.14845142471779879</v>
      </c>
      <c r="H49" s="12">
        <f t="shared" si="3"/>
        <v>0.1379829506539629</v>
      </c>
      <c r="I49" s="12">
        <f>G49-'Surv-rate CEA'!H47*Parameter!$D$58</f>
        <v>1.6506376242767351E-2</v>
      </c>
      <c r="J49" s="12">
        <f t="shared" si="4"/>
        <v>1.5342382216345526E-2</v>
      </c>
      <c r="K49" s="12">
        <f>'Surv-rate CEA'!K47*Parameter!$D$57+'Surv-rate CEA'!J47*Parameter!$D$58</f>
        <v>0.18637061306237795</v>
      </c>
      <c r="L49" s="12">
        <f t="shared" si="5"/>
        <v>0.17322815967862959</v>
      </c>
      <c r="M49" s="12">
        <f>K49-'Surv-rate CEA'!J47*Parameter!$D$58</f>
        <v>4.755241820104586E-2</v>
      </c>
      <c r="N49" s="12">
        <f t="shared" si="6"/>
        <v>4.4199124303350837E-2</v>
      </c>
      <c r="O49" s="12">
        <f>'Surv-rate CEA'!N47*Parameter!$D$57+'Surv-rate CEA'!M47*Parameter!$D$58</f>
        <v>0.15539880435493295</v>
      </c>
      <c r="P49" s="12">
        <f t="shared" si="7"/>
        <v>0.1444404160738289</v>
      </c>
      <c r="Q49" s="12">
        <f>O49-'Surv-rate CEA'!M47*Parameter!$D$58</f>
        <v>0.13982236480189897</v>
      </c>
      <c r="R49" s="12">
        <f t="shared" si="8"/>
        <v>0.12996239341896765</v>
      </c>
      <c r="S49" s="12">
        <f>'Surv-rate CEA'!Q47*Parameter!$D$57+'Surv-rate CEA'!P47*Parameter!$D$58</f>
        <v>0.18637061306237795</v>
      </c>
      <c r="T49" s="12">
        <f t="shared" si="9"/>
        <v>0.17322815967862959</v>
      </c>
      <c r="U49" s="12">
        <f>S49-'Surv-rate CEA'!P47*Parameter!$D$58</f>
        <v>4.755241820104586E-2</v>
      </c>
      <c r="V49" s="12">
        <f t="shared" si="10"/>
        <v>4.4199124303350837E-2</v>
      </c>
      <c r="W49" s="12">
        <f>'Surv-rate CEA'!T47*UPFS+'Surv-rate CEA'!S47*UPD</f>
        <v>0.15539880435493295</v>
      </c>
      <c r="X49" s="12">
        <f t="shared" si="11"/>
        <v>0.1444404160738289</v>
      </c>
      <c r="Y49" s="12">
        <f>W49-'Surv-rate CEA'!S47*UPD</f>
        <v>0.13982236480189897</v>
      </c>
      <c r="Z49" s="12">
        <f t="shared" si="12"/>
        <v>0.12996239341896765</v>
      </c>
      <c r="AA49" s="12">
        <f>'Surv-rate CEA'!W47*UPFS+'Surv-rate CEA'!V47*UPD</f>
        <v>0.19518892834669399</v>
      </c>
      <c r="AB49" s="12">
        <f t="shared" si="13"/>
        <v>0.18142462640193602</v>
      </c>
      <c r="AC49" s="12">
        <f>AA49-'Surv-rate CEA'!V47*UPD</f>
        <v>8.4691160363571147E-2</v>
      </c>
      <c r="AD49" s="12">
        <f t="shared" si="14"/>
        <v>7.871892252626117E-2</v>
      </c>
      <c r="AE49" s="12">
        <f>'Surv-rate CEA'!Z47*UPFS+'Surv-rate CEA'!Y47*UPD</f>
        <v>0.18637061306237795</v>
      </c>
      <c r="AF49" s="12">
        <f t="shared" si="15"/>
        <v>0.17322815967862959</v>
      </c>
      <c r="AG49" s="12">
        <f>AE49-'Surv-rate CEA'!Y47*UPD</f>
        <v>4.755241820104586E-2</v>
      </c>
      <c r="AH49" s="12">
        <f t="shared" si="16"/>
        <v>4.4199124303350837E-2</v>
      </c>
      <c r="AI49" s="12">
        <f>'Surv-rate CEA'!AC47*UPFS+'Surv-rate CEA'!AB47*UPD</f>
        <v>0.15397832526088162</v>
      </c>
      <c r="AJ49" s="12">
        <f t="shared" si="17"/>
        <v>0.1431201060996265</v>
      </c>
      <c r="AK49" s="12">
        <f>AI49-'Surv-rate CEA'!AB47*UPD</f>
        <v>4.0029275936162415E-2</v>
      </c>
      <c r="AL49" s="12">
        <f t="shared" si="18"/>
        <v>3.7206497793558273E-2</v>
      </c>
      <c r="AM49" s="12">
        <f>'Surv-rate CEA'!AF47*UPFS+'Surv-rate CEA'!AE47*UPD</f>
        <v>0.25436509428901233</v>
      </c>
      <c r="AN49" s="12">
        <f t="shared" si="19"/>
        <v>0.23642781684373607</v>
      </c>
      <c r="AO49" s="12">
        <f>AM49-'Surv-rate CEA'!AE47*UPD</f>
        <v>7.460450873487065E-2</v>
      </c>
      <c r="AP49" s="12">
        <f t="shared" si="20"/>
        <v>6.9343559800087051E-2</v>
      </c>
      <c r="AQ49" s="42">
        <f>'Surv-rate CEA'!AI47*UPFS+'Surv-rate CEA'!AH47*UPD</f>
        <v>0.15539880435493295</v>
      </c>
      <c r="AR49" s="12">
        <f t="shared" si="21"/>
        <v>0.1444404160738289</v>
      </c>
      <c r="AS49" s="42">
        <f>AQ49-'Surv-rate CEA'!AH47*UPD</f>
        <v>0.13982236480189897</v>
      </c>
      <c r="AT49" s="12">
        <f t="shared" si="22"/>
        <v>0.12996239341896765</v>
      </c>
      <c r="AU49" s="12">
        <f>'Surv-rate CEA'!AL47*UPFS+'Surv-rate CEA'!AK47*UPD</f>
        <v>0.17265416335064593</v>
      </c>
      <c r="AV49" s="12">
        <f t="shared" si="23"/>
        <v>0.16047896439593479</v>
      </c>
      <c r="AW49" s="12">
        <f>AU49-'Surv-rate CEA'!AK47*UPD</f>
        <v>8.9902939159535677E-2</v>
      </c>
      <c r="AX49" s="12">
        <f t="shared" si="24"/>
        <v>8.3563177930276317E-2</v>
      </c>
      <c r="AY49" s="12">
        <f>'Surv-rate CEA'!AO47*UPFS+'Surv-rate CEA'!AN47*UPD</f>
        <v>0.15397832526088162</v>
      </c>
      <c r="AZ49" s="12">
        <f t="shared" si="25"/>
        <v>0.1431201060996265</v>
      </c>
      <c r="BA49" s="12">
        <f>AY49-'Surv-rate CEA'!AN47*UPD</f>
        <v>4.0029275936162415E-2</v>
      </c>
      <c r="BB49" s="12">
        <f t="shared" si="26"/>
        <v>3.7206497793558273E-2</v>
      </c>
    </row>
    <row r="50" spans="1:54">
      <c r="A50" s="12">
        <v>45</v>
      </c>
      <c r="B50" s="12">
        <f t="shared" si="27"/>
        <v>2.5315068493150683</v>
      </c>
      <c r="C50" s="12">
        <f>'Surv-rate CEA'!D48*Parameter!$D$57+'Surv-rate CEA'!E48*Parameter!$D$58</f>
        <v>0.19277304548853749</v>
      </c>
      <c r="D50" s="12">
        <f t="shared" si="1"/>
        <v>0.17887464558399527</v>
      </c>
      <c r="E50" s="12">
        <f>C50-'Surv-rate CEA'!E48*Parameter!$D$58</f>
        <v>2.8999635284860603E-2</v>
      </c>
      <c r="F50" s="12">
        <f t="shared" si="2"/>
        <v>2.6908842315058031E-2</v>
      </c>
      <c r="G50" s="12">
        <f>'Surv-rate CEA'!G48*Parameter!$D$57+'Surv-rate CEA'!H48*Parameter!$D$58</f>
        <v>0.14465929623804905</v>
      </c>
      <c r="H50" s="12">
        <f t="shared" si="3"/>
        <v>0.13422976370703141</v>
      </c>
      <c r="I50" s="12">
        <f>G50-'Surv-rate CEA'!H48*Parameter!$D$58</f>
        <v>1.5485347530931004E-2</v>
      </c>
      <c r="J50" s="12">
        <f t="shared" si="4"/>
        <v>1.4368897084758581E-2</v>
      </c>
      <c r="K50" s="12">
        <f>'Surv-rate CEA'!K48*Parameter!$D$57+'Surv-rate CEA'!J48*Parameter!$D$58</f>
        <v>0.18202275749373842</v>
      </c>
      <c r="L50" s="12">
        <f t="shared" si="5"/>
        <v>0.16889942342509701</v>
      </c>
      <c r="M50" s="12">
        <f>K50-'Surv-rate CEA'!J48*Parameter!$D$58</f>
        <v>4.5162847863105066E-2</v>
      </c>
      <c r="N50" s="12">
        <f t="shared" si="6"/>
        <v>4.1906732264377557E-2</v>
      </c>
      <c r="O50" s="12">
        <f>'Surv-rate CEA'!N48*Parameter!$D$57+'Surv-rate CEA'!M48*Parameter!$D$58</f>
        <v>0.1514987598273978</v>
      </c>
      <c r="P50" s="12">
        <f t="shared" si="7"/>
        <v>0.14057612101247816</v>
      </c>
      <c r="Q50" s="12">
        <f>O50-'Surv-rate CEA'!M48*Parameter!$D$58</f>
        <v>0.13688582624187134</v>
      </c>
      <c r="R50" s="12">
        <f t="shared" si="8"/>
        <v>0.12701673925643836</v>
      </c>
      <c r="S50" s="12">
        <f>'Surv-rate CEA'!Q48*Parameter!$D$57+'Surv-rate CEA'!P48*Parameter!$D$58</f>
        <v>0.18202275749373842</v>
      </c>
      <c r="T50" s="12">
        <f t="shared" si="9"/>
        <v>0.16889942342509701</v>
      </c>
      <c r="U50" s="12">
        <f>S50-'Surv-rate CEA'!P48*Parameter!$D$58</f>
        <v>4.5162847863105066E-2</v>
      </c>
      <c r="V50" s="12">
        <f t="shared" si="10"/>
        <v>4.1906732264377557E-2</v>
      </c>
      <c r="W50" s="12">
        <f>'Surv-rate CEA'!T48*UPFS+'Surv-rate CEA'!S48*UPD</f>
        <v>0.1514987598273978</v>
      </c>
      <c r="X50" s="12">
        <f t="shared" si="11"/>
        <v>0.14057612101247816</v>
      </c>
      <c r="Y50" s="12">
        <f>W50-'Surv-rate CEA'!S48*UPD</f>
        <v>0.13688582624187134</v>
      </c>
      <c r="Z50" s="12">
        <f t="shared" si="12"/>
        <v>0.12701673925643836</v>
      </c>
      <c r="AA50" s="12">
        <f>'Surv-rate CEA'!W48*UPFS+'Surv-rate CEA'!V48*UPD</f>
        <v>0.19069360538558577</v>
      </c>
      <c r="AB50" s="12">
        <f t="shared" si="13"/>
        <v>0.17694512732335882</v>
      </c>
      <c r="AC50" s="12">
        <f>AA50-'Surv-rate CEA'!V48*UPD</f>
        <v>8.1043726414039688E-2</v>
      </c>
      <c r="AD50" s="12">
        <f t="shared" si="14"/>
        <v>7.5200699363229248E-2</v>
      </c>
      <c r="AE50" s="12">
        <f>'Surv-rate CEA'!Z48*UPFS+'Surv-rate CEA'!Y48*UPD</f>
        <v>0.18202275749373842</v>
      </c>
      <c r="AF50" s="12">
        <f t="shared" si="15"/>
        <v>0.16889942342509701</v>
      </c>
      <c r="AG50" s="12">
        <f>AE50-'Surv-rate CEA'!Y48*UPD</f>
        <v>4.5162847863105066E-2</v>
      </c>
      <c r="AH50" s="12">
        <f t="shared" si="16"/>
        <v>4.1906732264377557E-2</v>
      </c>
      <c r="AI50" s="12">
        <f>'Surv-rate CEA'!AC48*UPFS+'Surv-rate CEA'!AB48*UPD</f>
        <v>0.15006426225470873</v>
      </c>
      <c r="AJ50" s="12">
        <f t="shared" si="17"/>
        <v>0.13924504672117577</v>
      </c>
      <c r="AK50" s="12">
        <f>AI50-'Surv-rate CEA'!AB48*UPD</f>
        <v>3.7937285075024502E-2</v>
      </c>
      <c r="AL50" s="12">
        <f t="shared" si="18"/>
        <v>3.5202112437537361E-2</v>
      </c>
      <c r="AM50" s="12">
        <f>'Surv-rate CEA'!AF48*UPFS+'Surv-rate CEA'!AE48*UPD</f>
        <v>0.24936458753384566</v>
      </c>
      <c r="AN50" s="12">
        <f t="shared" si="19"/>
        <v>0.23138609499722859</v>
      </c>
      <c r="AO50" s="12">
        <f>AM50-'Surv-rate CEA'!AE48*UPD</f>
        <v>7.126880591837273E-2</v>
      </c>
      <c r="AP50" s="12">
        <f t="shared" si="20"/>
        <v>6.6130523422173598E-2</v>
      </c>
      <c r="AQ50" s="42">
        <f>'Surv-rate CEA'!AI48*UPFS+'Surv-rate CEA'!AH48*UPD</f>
        <v>0.1514987598273978</v>
      </c>
      <c r="AR50" s="12">
        <f t="shared" si="21"/>
        <v>0.14057612101247816</v>
      </c>
      <c r="AS50" s="42">
        <f>AQ50-'Surv-rate CEA'!AH48*UPD</f>
        <v>0.13688582624187134</v>
      </c>
      <c r="AT50" s="12">
        <f t="shared" si="22"/>
        <v>0.12701673925643836</v>
      </c>
      <c r="AU50" s="12">
        <f>'Surv-rate CEA'!AL48*UPFS+'Surv-rate CEA'!AK48*UPD</f>
        <v>0.16842567722874174</v>
      </c>
      <c r="AV50" s="12">
        <f t="shared" si="23"/>
        <v>0.15628265479328621</v>
      </c>
      <c r="AW50" s="12">
        <f>AU50-'Surv-rate CEA'!AK48*UPD</f>
        <v>8.6101975557587362E-2</v>
      </c>
      <c r="AX50" s="12">
        <f t="shared" si="24"/>
        <v>7.9894262825562154E-2</v>
      </c>
      <c r="AY50" s="12">
        <f>'Surv-rate CEA'!AO48*UPFS+'Surv-rate CEA'!AN48*UPD</f>
        <v>0.15006426225470873</v>
      </c>
      <c r="AZ50" s="12">
        <f t="shared" si="25"/>
        <v>0.13924504672117577</v>
      </c>
      <c r="BA50" s="12">
        <f>AY50-'Surv-rate CEA'!AN48*UPD</f>
        <v>3.7937285075024502E-2</v>
      </c>
      <c r="BB50" s="12">
        <f t="shared" si="26"/>
        <v>3.5202112437537361E-2</v>
      </c>
    </row>
    <row r="51" spans="1:54">
      <c r="A51" s="12">
        <v>46</v>
      </c>
      <c r="B51" s="12">
        <f t="shared" si="27"/>
        <v>2.5890410958904111</v>
      </c>
      <c r="C51" s="12">
        <f>'Surv-rate CEA'!D49*Parameter!$D$57+'Surv-rate CEA'!E49*Parameter!$D$58</f>
        <v>0.18848197657311069</v>
      </c>
      <c r="D51" s="12">
        <f t="shared" si="1"/>
        <v>0.17459577301410609</v>
      </c>
      <c r="E51" s="12">
        <f>C51-'Surv-rate CEA'!E49*Parameter!$D$58</f>
        <v>2.7414550725517239E-2</v>
      </c>
      <c r="F51" s="12">
        <f t="shared" si="2"/>
        <v>2.5394813672804797E-2</v>
      </c>
      <c r="G51" s="12">
        <f>'Surv-rate CEA'!G49*Parameter!$D$57+'Surv-rate CEA'!H49*Parameter!$D$58</f>
        <v>0.14100953668481142</v>
      </c>
      <c r="H51" s="12">
        <f t="shared" si="3"/>
        <v>0.13062081323354449</v>
      </c>
      <c r="I51" s="12">
        <f>G51-'Surv-rate CEA'!H49*Parameter!$D$58</f>
        <v>1.4538588042560058E-2</v>
      </c>
      <c r="J51" s="12">
        <f t="shared" si="4"/>
        <v>1.3467473463383362E-2</v>
      </c>
      <c r="K51" s="12">
        <f>'Surv-rate CEA'!K49*Parameter!$D$57+'Surv-rate CEA'!J49*Parameter!$D$58</f>
        <v>0.17782589081704031</v>
      </c>
      <c r="L51" s="12">
        <f t="shared" si="5"/>
        <v>0.1647247627259471</v>
      </c>
      <c r="M51" s="12">
        <f>K51-'Surv-rate CEA'!J49*Parameter!$D$58</f>
        <v>4.2916535671996048E-2</v>
      </c>
      <c r="N51" s="12">
        <f t="shared" si="6"/>
        <v>3.9754706826480642E-2</v>
      </c>
      <c r="O51" s="12">
        <f>'Surv-rate CEA'!N49*Parameter!$D$57+'Surv-rate CEA'!M49*Parameter!$D$58</f>
        <v>0.14774096569868428</v>
      </c>
      <c r="P51" s="12">
        <f t="shared" si="7"/>
        <v>0.13685631157420855</v>
      </c>
      <c r="Q51" s="12">
        <f>O51-'Surv-rate CEA'!M49*Parameter!$D$58</f>
        <v>0.13402145303880367</v>
      </c>
      <c r="R51" s="12">
        <f t="shared" si="8"/>
        <v>0.12414756901017072</v>
      </c>
      <c r="S51" s="12">
        <f>'Surv-rate CEA'!Q49*Parameter!$D$57+'Surv-rate CEA'!P49*Parameter!$D$58</f>
        <v>0.17782589081704031</v>
      </c>
      <c r="T51" s="12">
        <f t="shared" si="9"/>
        <v>0.1647247627259471</v>
      </c>
      <c r="U51" s="12">
        <f>S51-'Surv-rate CEA'!P49*Parameter!$D$58</f>
        <v>4.2916535671996048E-2</v>
      </c>
      <c r="V51" s="12">
        <f t="shared" si="10"/>
        <v>3.9754706826480642E-2</v>
      </c>
      <c r="W51" s="12">
        <f>'Surv-rate CEA'!T49*UPFS+'Surv-rate CEA'!S49*UPD</f>
        <v>0.14774096569868428</v>
      </c>
      <c r="X51" s="12">
        <f t="shared" si="11"/>
        <v>0.13685631157420855</v>
      </c>
      <c r="Y51" s="12">
        <f>W51-'Surv-rate CEA'!S49*UPD</f>
        <v>0.13402145303880367</v>
      </c>
      <c r="Z51" s="12">
        <f t="shared" si="12"/>
        <v>0.12414756901017072</v>
      </c>
      <c r="AA51" s="12">
        <f>'Surv-rate CEA'!W49*UPFS+'Surv-rate CEA'!V49*UPD</f>
        <v>0.18635211984235683</v>
      </c>
      <c r="AB51" s="12">
        <f t="shared" si="13"/>
        <v>0.17262283114944443</v>
      </c>
      <c r="AC51" s="12">
        <f>AA51-'Surv-rate CEA'!V49*UPD</f>
        <v>7.7585020368457325E-2</v>
      </c>
      <c r="AD51" s="12">
        <f t="shared" si="14"/>
        <v>7.1869028815556679E-2</v>
      </c>
      <c r="AE51" s="12">
        <f>'Surv-rate CEA'!Z49*UPFS+'Surv-rate CEA'!Y49*UPD</f>
        <v>0.17782589081704031</v>
      </c>
      <c r="AF51" s="12">
        <f t="shared" si="15"/>
        <v>0.1647247627259471</v>
      </c>
      <c r="AG51" s="12">
        <f>AE51-'Surv-rate CEA'!Y49*UPD</f>
        <v>4.2916535671996048E-2</v>
      </c>
      <c r="AH51" s="12">
        <f t="shared" si="16"/>
        <v>3.9754706826480642E-2</v>
      </c>
      <c r="AI51" s="12">
        <f>'Surv-rate CEA'!AC49*UPFS+'Surv-rate CEA'!AB49*UPD</f>
        <v>0.14629656502450913</v>
      </c>
      <c r="AJ51" s="12">
        <f t="shared" si="17"/>
        <v>0.13551832554055782</v>
      </c>
      <c r="AK51" s="12">
        <f>AI51-'Surv-rate CEA'!AB49*UPD</f>
        <v>3.5975422028788631E-2</v>
      </c>
      <c r="AL51" s="12">
        <f t="shared" si="18"/>
        <v>3.3324972142302629E-2</v>
      </c>
      <c r="AM51" s="12">
        <f>'Surv-rate CEA'!AF49*UPFS+'Surv-rate CEA'!AE49*UPD</f>
        <v>0.24451322332643749</v>
      </c>
      <c r="AN51" s="12">
        <f t="shared" si="19"/>
        <v>0.22649897892115223</v>
      </c>
      <c r="AO51" s="12">
        <f>AM51-'Surv-rate CEA'!AE49*UPD</f>
        <v>6.8112052959310748E-2</v>
      </c>
      <c r="AP51" s="12">
        <f t="shared" si="20"/>
        <v>6.3093971923600597E-2</v>
      </c>
      <c r="AQ51" s="42">
        <f>'Surv-rate CEA'!AI49*UPFS+'Surv-rate CEA'!AH49*UPD</f>
        <v>0.14774096569868428</v>
      </c>
      <c r="AR51" s="12">
        <f t="shared" si="21"/>
        <v>0.13685631157420855</v>
      </c>
      <c r="AS51" s="42">
        <f>AQ51-'Surv-rate CEA'!AH49*UPD</f>
        <v>0.13402145303880367</v>
      </c>
      <c r="AT51" s="12">
        <f t="shared" si="22"/>
        <v>0.12414756901017072</v>
      </c>
      <c r="AU51" s="12">
        <f>'Surv-rate CEA'!AL49*UPFS+'Surv-rate CEA'!AK49*UPD</f>
        <v>0.16434958196256566</v>
      </c>
      <c r="AV51" s="12">
        <f t="shared" si="23"/>
        <v>0.15224130619284368</v>
      </c>
      <c r="AW51" s="12">
        <f>AU51-'Surv-rate CEA'!AK49*UPD</f>
        <v>8.249418837231505E-2</v>
      </c>
      <c r="AX51" s="12">
        <f t="shared" si="24"/>
        <v>7.6416519233862987E-2</v>
      </c>
      <c r="AY51" s="12">
        <f>'Surv-rate CEA'!AO49*UPFS+'Surv-rate CEA'!AN49*UPD</f>
        <v>0.14629656502450913</v>
      </c>
      <c r="AZ51" s="12">
        <f t="shared" si="25"/>
        <v>0.13551832554055782</v>
      </c>
      <c r="BA51" s="12">
        <f>AY51-'Surv-rate CEA'!AN49*UPD</f>
        <v>3.5975422028788631E-2</v>
      </c>
      <c r="BB51" s="12">
        <f t="shared" si="26"/>
        <v>3.3324972142302629E-2</v>
      </c>
    </row>
    <row r="52" spans="1:54">
      <c r="A52" s="12">
        <v>47</v>
      </c>
      <c r="B52" s="12">
        <f t="shared" si="27"/>
        <v>2.6465753424657534</v>
      </c>
      <c r="C52" s="12">
        <f>'Surv-rate CEA'!D50*Parameter!$D$57+'Surv-rate CEA'!E50*Parameter!$D$58</f>
        <v>0.18433362467579456</v>
      </c>
      <c r="D52" s="12">
        <f t="shared" si="1"/>
        <v>0.17046290314828011</v>
      </c>
      <c r="E52" s="12">
        <f>C52-'Surv-rate CEA'!E50*Parameter!$D$58</f>
        <v>2.5932152850147411E-2</v>
      </c>
      <c r="F52" s="12">
        <f t="shared" si="2"/>
        <v>2.3980812331422352E-2</v>
      </c>
      <c r="G52" s="12">
        <f>'Surv-rate CEA'!G50*Parameter!$D$57+'Surv-rate CEA'!H50*Parameter!$D$58</f>
        <v>0.13749494655754951</v>
      </c>
      <c r="H52" s="12">
        <f t="shared" si="3"/>
        <v>0.12714873805384028</v>
      </c>
      <c r="I52" s="12">
        <f>G52-'Surv-rate CEA'!H50*Parameter!$D$58</f>
        <v>1.3659858456976426E-2</v>
      </c>
      <c r="J52" s="12">
        <f t="shared" si="4"/>
        <v>1.2631982543966924E-2</v>
      </c>
      <c r="K52" s="12">
        <f>'Surv-rate CEA'!K50*Parameter!$D$57+'Surv-rate CEA'!J50*Parameter!$D$58</f>
        <v>0.17377291549168544</v>
      </c>
      <c r="L52" s="12">
        <f t="shared" si="5"/>
        <v>0.16069686534593045</v>
      </c>
      <c r="M52" s="12">
        <f>K52-'Surv-rate CEA'!J50*Parameter!$D$58</f>
        <v>4.0803456453849196E-2</v>
      </c>
      <c r="N52" s="12">
        <f t="shared" si="6"/>
        <v>3.7733081296702276E-2</v>
      </c>
      <c r="O52" s="12">
        <f>'Surv-rate CEA'!N50*Parameter!$D$57+'Surv-rate CEA'!M50*Parameter!$D$58</f>
        <v>0.14411851665510955</v>
      </c>
      <c r="P52" s="12">
        <f t="shared" si="7"/>
        <v>0.13327389828991784</v>
      </c>
      <c r="Q52" s="12">
        <f>O52-'Surv-rate CEA'!M50*Parameter!$D$58</f>
        <v>0.13122822768866699</v>
      </c>
      <c r="R52" s="12">
        <f t="shared" si="8"/>
        <v>0.1213535767343434</v>
      </c>
      <c r="S52" s="12">
        <f>'Surv-rate CEA'!Q50*Parameter!$D$57+'Surv-rate CEA'!P50*Parameter!$D$58</f>
        <v>0.17377291549168544</v>
      </c>
      <c r="T52" s="12">
        <f t="shared" si="9"/>
        <v>0.16069686534593045</v>
      </c>
      <c r="U52" s="12">
        <f>S52-'Surv-rate CEA'!P50*Parameter!$D$58</f>
        <v>4.0803456453849196E-2</v>
      </c>
      <c r="V52" s="12">
        <f t="shared" si="10"/>
        <v>3.7733081296702276E-2</v>
      </c>
      <c r="W52" s="12">
        <f>'Surv-rate CEA'!T50*UPFS+'Surv-rate CEA'!S50*UPD</f>
        <v>0.14411851665510955</v>
      </c>
      <c r="X52" s="12">
        <f t="shared" si="11"/>
        <v>0.13327389828991784</v>
      </c>
      <c r="Y52" s="12">
        <f>W52-'Surv-rate CEA'!S50*UPD</f>
        <v>0.13122822768866699</v>
      </c>
      <c r="Z52" s="12">
        <f t="shared" si="12"/>
        <v>0.1213535767343434</v>
      </c>
      <c r="AA52" s="12">
        <f>'Surv-rate CEA'!W50*UPFS+'Surv-rate CEA'!V50*UPD</f>
        <v>0.1821573807634258</v>
      </c>
      <c r="AB52" s="12">
        <f t="shared" si="13"/>
        <v>0.16845041706000616</v>
      </c>
      <c r="AC52" s="12">
        <f>AA52-'Surv-rate CEA'!V50*UPD</f>
        <v>7.4303613937040922E-2</v>
      </c>
      <c r="AD52" s="12">
        <f t="shared" si="14"/>
        <v>6.8712421666931048E-2</v>
      </c>
      <c r="AE52" s="12">
        <f>'Surv-rate CEA'!Z50*UPFS+'Surv-rate CEA'!Y50*UPD</f>
        <v>0.17377291549168544</v>
      </c>
      <c r="AF52" s="12">
        <f t="shared" si="15"/>
        <v>0.16069686534593045</v>
      </c>
      <c r="AG52" s="12">
        <f>AE52-'Surv-rate CEA'!Y50*UPD</f>
        <v>4.0803456453849196E-2</v>
      </c>
      <c r="AH52" s="12">
        <f t="shared" si="16"/>
        <v>3.7733081296702276E-2</v>
      </c>
      <c r="AI52" s="12">
        <f>'Surv-rate CEA'!AC50*UPFS+'Surv-rate CEA'!AB50*UPD</f>
        <v>0.14266787626763741</v>
      </c>
      <c r="AJ52" s="12">
        <f t="shared" si="17"/>
        <v>0.13193241557178889</v>
      </c>
      <c r="AK52" s="12">
        <f>AI52-'Surv-rate CEA'!AB50*UPD</f>
        <v>3.4134252813613389E-2</v>
      </c>
      <c r="AL52" s="12">
        <f t="shared" si="18"/>
        <v>3.1565721347039451E-2</v>
      </c>
      <c r="AM52" s="12">
        <f>'Surv-rate CEA'!AF50*UPFS+'Surv-rate CEA'!AE50*UPD</f>
        <v>0.23980494065567848</v>
      </c>
      <c r="AN52" s="12">
        <f t="shared" si="19"/>
        <v>0.22176011807592791</v>
      </c>
      <c r="AO52" s="12">
        <f>AM52-'Surv-rate CEA'!AE50*UPD</f>
        <v>6.5123015315446786E-2</v>
      </c>
      <c r="AP52" s="12">
        <f t="shared" si="20"/>
        <v>6.0222643980258492E-2</v>
      </c>
      <c r="AQ52" s="42">
        <f>'Surv-rate CEA'!AI50*UPFS+'Surv-rate CEA'!AH50*UPD</f>
        <v>0.14411851665510955</v>
      </c>
      <c r="AR52" s="12">
        <f t="shared" si="21"/>
        <v>0.13327389828991784</v>
      </c>
      <c r="AS52" s="42">
        <f>AQ52-'Surv-rate CEA'!AH50*UPD</f>
        <v>0.13122822768866699</v>
      </c>
      <c r="AT52" s="12">
        <f t="shared" si="22"/>
        <v>0.1213535767343434</v>
      </c>
      <c r="AU52" s="12">
        <f>'Surv-rate CEA'!AL50*UPFS+'Surv-rate CEA'!AK50*UPD</f>
        <v>0.16041852447657073</v>
      </c>
      <c r="AV52" s="12">
        <f t="shared" si="23"/>
        <v>0.14834736445472008</v>
      </c>
      <c r="AW52" s="12">
        <f>AU52-'Surv-rate CEA'!AK50*UPD</f>
        <v>7.9068089578403042E-2</v>
      </c>
      <c r="AX52" s="12">
        <f t="shared" si="24"/>
        <v>7.3118380434542149E-2</v>
      </c>
      <c r="AY52" s="12">
        <f>'Surv-rate CEA'!AO50*UPFS+'Surv-rate CEA'!AN50*UPD</f>
        <v>0.14266787626763741</v>
      </c>
      <c r="AZ52" s="12">
        <f t="shared" si="25"/>
        <v>0.13193241557178889</v>
      </c>
      <c r="BA52" s="12">
        <f>AY52-'Surv-rate CEA'!AN50*UPD</f>
        <v>3.4134252813613389E-2</v>
      </c>
      <c r="BB52" s="12">
        <f t="shared" si="26"/>
        <v>3.1565721347039451E-2</v>
      </c>
    </row>
    <row r="53" spans="1:54">
      <c r="A53" s="12">
        <v>48</v>
      </c>
      <c r="B53" s="12">
        <f t="shared" si="27"/>
        <v>2.7041095890410958</v>
      </c>
      <c r="C53" s="12">
        <f>'Surv-rate CEA'!D51*Parameter!$D$57+'Surv-rate CEA'!E51*Parameter!$D$58</f>
        <v>0.18032153390031738</v>
      </c>
      <c r="D53" s="12">
        <f t="shared" si="1"/>
        <v>0.16646936795008771</v>
      </c>
      <c r="E53" s="12">
        <f>C53-'Surv-rate CEA'!E51*Parameter!$D$58</f>
        <v>2.45447108694688E-2</v>
      </c>
      <c r="F53" s="12">
        <f t="shared" si="2"/>
        <v>2.2659204458724533E-2</v>
      </c>
      <c r="G53" s="12">
        <f>'Surv-rate CEA'!G51*Parameter!$D$57+'Surv-rate CEA'!H51*Parameter!$D$58</f>
        <v>0.13410878720967059</v>
      </c>
      <c r="H53" s="12">
        <f t="shared" si="3"/>
        <v>0.12380665004595648</v>
      </c>
      <c r="I53" s="12">
        <f>G53-'Surv-rate CEA'!H51*Parameter!$D$58</f>
        <v>1.284351526395551E-2</v>
      </c>
      <c r="J53" s="12">
        <f t="shared" si="4"/>
        <v>1.1856885985840733E-2</v>
      </c>
      <c r="K53" s="12">
        <f>'Surv-rate CEA'!K51*Parameter!$D$57+'Surv-rate CEA'!J51*Parameter!$D$58</f>
        <v>0.16985715558007786</v>
      </c>
      <c r="L53" s="12">
        <f t="shared" si="5"/>
        <v>0.15680885537967082</v>
      </c>
      <c r="M53" s="12">
        <f>K53-'Surv-rate CEA'!J51*Parameter!$D$58</f>
        <v>3.881438778550661E-2</v>
      </c>
      <c r="N53" s="12">
        <f t="shared" si="6"/>
        <v>3.5832695420585689E-2</v>
      </c>
      <c r="O53" s="12">
        <f>'Surv-rate CEA'!N51*Parameter!$D$57+'Surv-rate CEA'!M51*Parameter!$D$58</f>
        <v>0.14062492661304307</v>
      </c>
      <c r="P53" s="12">
        <f t="shared" si="7"/>
        <v>0.12982222447287836</v>
      </c>
      <c r="Q53" s="12">
        <f>O53-'Surv-rate CEA'!M51*Parameter!$D$58</f>
        <v>0.12850498967381746</v>
      </c>
      <c r="R53" s="12">
        <f t="shared" si="8"/>
        <v>0.11863333206370473</v>
      </c>
      <c r="S53" s="12">
        <f>'Surv-rate CEA'!Q51*Parameter!$D$57+'Surv-rate CEA'!P51*Parameter!$D$58</f>
        <v>0.16985715558007786</v>
      </c>
      <c r="T53" s="12">
        <f t="shared" si="9"/>
        <v>0.15680885537967082</v>
      </c>
      <c r="U53" s="12">
        <f>S53-'Surv-rate CEA'!P51*Parameter!$D$58</f>
        <v>3.881438778550661E-2</v>
      </c>
      <c r="V53" s="12">
        <f t="shared" si="10"/>
        <v>3.5832695420585689E-2</v>
      </c>
      <c r="W53" s="12">
        <f>'Surv-rate CEA'!T51*UPFS+'Surv-rate CEA'!S51*UPD</f>
        <v>0.14062492661304307</v>
      </c>
      <c r="X53" s="12">
        <f t="shared" si="11"/>
        <v>0.12982222447287836</v>
      </c>
      <c r="Y53" s="12">
        <f>W53-'Surv-rate CEA'!S51*UPD</f>
        <v>0.12850498967381746</v>
      </c>
      <c r="Z53" s="12">
        <f t="shared" si="12"/>
        <v>0.11863333206370473</v>
      </c>
      <c r="AA53" s="12">
        <f>'Surv-rate CEA'!W51*UPFS+'Surv-rate CEA'!V51*UPD</f>
        <v>0.17810270739720305</v>
      </c>
      <c r="AB53" s="12">
        <f t="shared" si="13"/>
        <v>0.16442099004660041</v>
      </c>
      <c r="AC53" s="12">
        <f>AA53-'Surv-rate CEA'!V51*UPD</f>
        <v>7.1188868064501629E-2</v>
      </c>
      <c r="AD53" s="12">
        <f t="shared" si="14"/>
        <v>6.5720192233562805E-2</v>
      </c>
      <c r="AE53" s="12">
        <f>'Surv-rate CEA'!Z51*UPFS+'Surv-rate CEA'!Y51*UPD</f>
        <v>0.16985715558007786</v>
      </c>
      <c r="AF53" s="12">
        <f t="shared" si="15"/>
        <v>0.15680885537967082</v>
      </c>
      <c r="AG53" s="12">
        <f>AE53-'Surv-rate CEA'!Y51*UPD</f>
        <v>3.881438778550661E-2</v>
      </c>
      <c r="AH53" s="12">
        <f t="shared" si="16"/>
        <v>3.5832695420585689E-2</v>
      </c>
      <c r="AI53" s="12">
        <f>'Surv-rate CEA'!AC51*UPFS+'Surv-rate CEA'!AB51*UPD</f>
        <v>0.13917130481135048</v>
      </c>
      <c r="AJ53" s="12">
        <f t="shared" si="17"/>
        <v>0.12848026881549135</v>
      </c>
      <c r="AK53" s="12">
        <f>AI53-'Surv-rate CEA'!AB51*UPD</f>
        <v>3.2405125606227991E-2</v>
      </c>
      <c r="AL53" s="12">
        <f t="shared" si="18"/>
        <v>2.9915787988993376E-2</v>
      </c>
      <c r="AM53" s="12">
        <f>'Surv-rate CEA'!AF51*UPFS+'Surv-rate CEA'!AE51*UPD</f>
        <v>0.23523398750103469</v>
      </c>
      <c r="AN53" s="12">
        <f t="shared" si="19"/>
        <v>0.21716348775805946</v>
      </c>
      <c r="AO53" s="12">
        <f>AM53-'Surv-rate CEA'!AE51*UPD</f>
        <v>6.2291264291156556E-2</v>
      </c>
      <c r="AP53" s="12">
        <f t="shared" si="20"/>
        <v>5.7506095756112291E-2</v>
      </c>
      <c r="AQ53" s="42">
        <f>'Surv-rate CEA'!AI51*UPFS+'Surv-rate CEA'!AH51*UPD</f>
        <v>0.14062492661304307</v>
      </c>
      <c r="AR53" s="12">
        <f t="shared" si="21"/>
        <v>0.12982222447287836</v>
      </c>
      <c r="AS53" s="42">
        <f>AQ53-'Surv-rate CEA'!AH51*UPD</f>
        <v>0.12850498967381746</v>
      </c>
      <c r="AT53" s="12">
        <f t="shared" si="22"/>
        <v>0.11863333206370473</v>
      </c>
      <c r="AU53" s="12">
        <f>'Surv-rate CEA'!AL51*UPFS+'Surv-rate CEA'!AK51*UPD</f>
        <v>0.15662559608721854</v>
      </c>
      <c r="AV53" s="12">
        <f t="shared" si="23"/>
        <v>0.14459373443361725</v>
      </c>
      <c r="AW53" s="12">
        <f>AU53-'Surv-rate CEA'!AK51*UPD</f>
        <v>7.5812969342439529E-2</v>
      </c>
      <c r="AX53" s="12">
        <f t="shared" si="24"/>
        <v>6.9989073494860457E-2</v>
      </c>
      <c r="AY53" s="12">
        <f>'Surv-rate CEA'!AO51*UPFS+'Surv-rate CEA'!AN51*UPD</f>
        <v>0.13917130481135048</v>
      </c>
      <c r="AZ53" s="12">
        <f t="shared" si="25"/>
        <v>0.12848026881549135</v>
      </c>
      <c r="BA53" s="12">
        <f>AY53-'Surv-rate CEA'!AN51*UPD</f>
        <v>3.2405125606227991E-2</v>
      </c>
      <c r="BB53" s="12">
        <f t="shared" si="26"/>
        <v>2.9915787988993376E-2</v>
      </c>
    </row>
    <row r="54" spans="1:54">
      <c r="A54" s="12">
        <v>49</v>
      </c>
      <c r="B54" s="12">
        <f t="shared" si="27"/>
        <v>2.7616438356164386</v>
      </c>
      <c r="C54" s="12">
        <f>'Surv-rate CEA'!D52*Parameter!$D$57+'Surv-rate CEA'!E52*Parameter!$D$58</f>
        <v>0.17643961939423569</v>
      </c>
      <c r="D54" s="12">
        <f t="shared" si="1"/>
        <v>0.16260888421601236</v>
      </c>
      <c r="E54" s="12">
        <f>C54-'Surv-rate CEA'!E52*Parameter!$D$58</f>
        <v>2.3245158563269086E-2</v>
      </c>
      <c r="F54" s="12">
        <f t="shared" si="2"/>
        <v>2.1423018879630159E-2</v>
      </c>
      <c r="G54" s="12">
        <f>'Surv-rate CEA'!G52*Parameter!$D$57+'Surv-rate CEA'!H52*Parameter!$D$58</f>
        <v>0.13084474517525418</v>
      </c>
      <c r="H54" s="12">
        <f t="shared" si="3"/>
        <v>0.12058809745523433</v>
      </c>
      <c r="I54" s="12">
        <f>G54-'Surv-rate CEA'!H52*Parameter!$D$58</f>
        <v>1.2084446990061753E-2</v>
      </c>
      <c r="J54" s="12">
        <f t="shared" si="4"/>
        <v>1.1137172298194657E-2</v>
      </c>
      <c r="K54" s="12">
        <f>'Surv-rate CEA'!K52*Parameter!$D$57+'Surv-rate CEA'!J52*Parameter!$D$58</f>
        <v>0.16607232669551883</v>
      </c>
      <c r="L54" s="12">
        <f t="shared" si="5"/>
        <v>0.15305426205197112</v>
      </c>
      <c r="M54" s="12">
        <f>K54-'Surv-rate CEA'!J52*Parameter!$D$58</f>
        <v>3.69408377847803E-2</v>
      </c>
      <c r="N54" s="12">
        <f t="shared" si="6"/>
        <v>3.4045122262285274E-2</v>
      </c>
      <c r="O54" s="12">
        <f>'Surv-rate CEA'!N52*Parameter!$D$57+'Surv-rate CEA'!M52*Parameter!$D$58</f>
        <v>0.13725409831615348</v>
      </c>
      <c r="P54" s="12">
        <f t="shared" si="7"/>
        <v>0.12649503472004051</v>
      </c>
      <c r="Q54" s="12">
        <f>O54-'Surv-rate CEA'!M52*Parameter!$D$58</f>
        <v>0.12585046524102481</v>
      </c>
      <c r="R54" s="12">
        <f t="shared" si="8"/>
        <v>0.11598530874850473</v>
      </c>
      <c r="S54" s="12">
        <f>'Surv-rate CEA'!Q52*Parameter!$D$57+'Surv-rate CEA'!P52*Parameter!$D$58</f>
        <v>0.16607232669551883</v>
      </c>
      <c r="T54" s="12">
        <f t="shared" si="9"/>
        <v>0.15305426205197112</v>
      </c>
      <c r="U54" s="12">
        <f>S54-'Surv-rate CEA'!P52*Parameter!$D$58</f>
        <v>3.69408377847803E-2</v>
      </c>
      <c r="V54" s="12">
        <f t="shared" si="10"/>
        <v>3.4045122262285274E-2</v>
      </c>
      <c r="W54" s="12">
        <f>'Surv-rate CEA'!T52*UPFS+'Surv-rate CEA'!S52*UPD</f>
        <v>0.13725409831615348</v>
      </c>
      <c r="X54" s="12">
        <f t="shared" si="11"/>
        <v>0.12649503472004051</v>
      </c>
      <c r="Y54" s="12">
        <f>W54-'Surv-rate CEA'!S52*UPD</f>
        <v>0.12585046524102481</v>
      </c>
      <c r="Z54" s="12">
        <f t="shared" si="12"/>
        <v>0.11598530874850473</v>
      </c>
      <c r="AA54" s="12">
        <f>'Surv-rate CEA'!W52*UPFS+'Surv-rate CEA'!V52*UPD</f>
        <v>0.17418180096390712</v>
      </c>
      <c r="AB54" s="12">
        <f t="shared" si="13"/>
        <v>0.16052805148139995</v>
      </c>
      <c r="AC54" s="12">
        <f>AA54-'Surv-rate CEA'!V52*UPD</f>
        <v>6.8230872435372653E-2</v>
      </c>
      <c r="AD54" s="12">
        <f t="shared" si="14"/>
        <v>6.2882396107478186E-2</v>
      </c>
      <c r="AE54" s="12">
        <f>'Surv-rate CEA'!Z52*UPFS+'Surv-rate CEA'!Y52*UPD</f>
        <v>0.16607232669551883</v>
      </c>
      <c r="AF54" s="12">
        <f t="shared" si="15"/>
        <v>0.15305426205197112</v>
      </c>
      <c r="AG54" s="12">
        <f>AE54-'Surv-rate CEA'!Y52*UPD</f>
        <v>3.69408377847803E-2</v>
      </c>
      <c r="AH54" s="12">
        <f t="shared" si="16"/>
        <v>3.4045122262285274E-2</v>
      </c>
      <c r="AI54" s="12">
        <f>'Surv-rate CEA'!AC52*UPFS+'Surv-rate CEA'!AB52*UPD</f>
        <v>0.13580039010893646</v>
      </c>
      <c r="AJ54" s="12">
        <f t="shared" si="17"/>
        <v>0.12515527967883833</v>
      </c>
      <c r="AK54" s="12">
        <f>AI54-'Surv-rate CEA'!AB52*UPD</f>
        <v>3.0780097850130542E-2</v>
      </c>
      <c r="AL54" s="12">
        <f t="shared" si="18"/>
        <v>2.8367309931030864E-2</v>
      </c>
      <c r="AM54" s="12">
        <f>'Surv-rate CEA'!AF52*UPFS+'Surv-rate CEA'!AE52*UPD</f>
        <v>0.2307949024358267</v>
      </c>
      <c r="AN54" s="12">
        <f t="shared" si="19"/>
        <v>0.21270336955317246</v>
      </c>
      <c r="AO54" s="12">
        <f>AM54-'Surv-rate CEA'!AE52*UPD</f>
        <v>5.9607112567933079E-2</v>
      </c>
      <c r="AP54" s="12">
        <f t="shared" si="20"/>
        <v>5.4934634858583832E-2</v>
      </c>
      <c r="AQ54" s="42">
        <f>'Surv-rate CEA'!AI52*UPFS+'Surv-rate CEA'!AH52*UPD</f>
        <v>0.13725409831615348</v>
      </c>
      <c r="AR54" s="12">
        <f t="shared" si="21"/>
        <v>0.12649503472004051</v>
      </c>
      <c r="AS54" s="42">
        <f>AQ54-'Surv-rate CEA'!AH52*UPD</f>
        <v>0.12585046524102481</v>
      </c>
      <c r="AT54" s="12">
        <f t="shared" si="22"/>
        <v>0.11598530874850473</v>
      </c>
      <c r="AU54" s="12">
        <f>'Surv-rate CEA'!AL52*UPFS+'Surv-rate CEA'!AK52*UPD</f>
        <v>0.15296430047151821</v>
      </c>
      <c r="AV54" s="12">
        <f t="shared" si="23"/>
        <v>0.14097374676931004</v>
      </c>
      <c r="AW54" s="12">
        <f>AU54-'Surv-rate CEA'!AK52*UPD</f>
        <v>7.2718837694797742E-2</v>
      </c>
      <c r="AX54" s="12">
        <f t="shared" si="24"/>
        <v>6.7018559094798605E-2</v>
      </c>
      <c r="AY54" s="12">
        <f>'Surv-rate CEA'!AO52*UPFS+'Surv-rate CEA'!AN52*UPD</f>
        <v>0.13580039010893646</v>
      </c>
      <c r="AZ54" s="12">
        <f t="shared" si="25"/>
        <v>0.12515527967883833</v>
      </c>
      <c r="BA54" s="12">
        <f>AY54-'Surv-rate CEA'!AN52*UPD</f>
        <v>3.0780097850130542E-2</v>
      </c>
      <c r="BB54" s="12">
        <f t="shared" si="26"/>
        <v>2.8367309931030864E-2</v>
      </c>
    </row>
    <row r="55" spans="1:54">
      <c r="A55" s="12">
        <v>50</v>
      </c>
      <c r="B55" s="12">
        <f t="shared" si="27"/>
        <v>2.8191780821917809</v>
      </c>
      <c r="C55" s="12">
        <f>'Surv-rate CEA'!D53*Parameter!$D$57+'Surv-rate CEA'!E53*Parameter!$D$58</f>
        <v>0.1726821416154819</v>
      </c>
      <c r="D55" s="12">
        <f t="shared" si="1"/>
        <v>0.15887552681548917</v>
      </c>
      <c r="E55" s="12">
        <f>C55-'Surv-rate CEA'!E53*Parameter!$D$58</f>
        <v>2.2027030063973441E-2</v>
      </c>
      <c r="F55" s="12">
        <f t="shared" si="2"/>
        <v>2.0265882579722675E-2</v>
      </c>
      <c r="G55" s="12">
        <f>'Surv-rate CEA'!G53*Parameter!$D$57+'Surv-rate CEA'!H53*Parameter!$D$58</f>
        <v>0.12769689972030776</v>
      </c>
      <c r="H55" s="12">
        <f t="shared" si="3"/>
        <v>0.11748703152491864</v>
      </c>
      <c r="I55" s="12">
        <f>G55-'Surv-rate CEA'!H53*Parameter!$D$58</f>
        <v>1.1378017982656807E-2</v>
      </c>
      <c r="J55" s="12">
        <f t="shared" si="4"/>
        <v>1.046830079937253E-2</v>
      </c>
      <c r="K55" s="12">
        <f>'Surv-rate CEA'!K53*Parameter!$D$57+'Surv-rate CEA'!J53*Parameter!$D$58</f>
        <v>0.16241250841571933</v>
      </c>
      <c r="L55" s="12">
        <f t="shared" si="5"/>
        <v>0.14942699108648919</v>
      </c>
      <c r="M55" s="12">
        <f>K55-'Surv-rate CEA'!J53*Parameter!$D$58</f>
        <v>3.5174980070897144E-2</v>
      </c>
      <c r="N55" s="12">
        <f t="shared" si="6"/>
        <v>3.2362602393084298E-2</v>
      </c>
      <c r="O55" s="12">
        <f>'Surv-rate CEA'!N53*Parameter!$D$57+'Surv-rate CEA'!M53*Parameter!$D$58</f>
        <v>0.13400029547270229</v>
      </c>
      <c r="P55" s="12">
        <f t="shared" si="7"/>
        <v>0.12328644605336581</v>
      </c>
      <c r="Q55" s="12">
        <f>O55-'Surv-rate CEA'!M53*Parameter!$D$58</f>
        <v>0.12326329258765995</v>
      </c>
      <c r="R55" s="12">
        <f t="shared" si="8"/>
        <v>0.11340790867931004</v>
      </c>
      <c r="S55" s="12">
        <f>'Surv-rate CEA'!Q53*Parameter!$D$57+'Surv-rate CEA'!P53*Parameter!$D$58</f>
        <v>0.16241250841571933</v>
      </c>
      <c r="T55" s="12">
        <f t="shared" si="9"/>
        <v>0.14942699108648919</v>
      </c>
      <c r="U55" s="12">
        <f>S55-'Surv-rate CEA'!P53*Parameter!$D$58</f>
        <v>3.5174980070897144E-2</v>
      </c>
      <c r="V55" s="12">
        <f t="shared" si="10"/>
        <v>3.2362602393084298E-2</v>
      </c>
      <c r="W55" s="12">
        <f>'Surv-rate CEA'!T53*UPFS+'Surv-rate CEA'!S53*UPD</f>
        <v>0.13400029547270229</v>
      </c>
      <c r="X55" s="12">
        <f t="shared" si="11"/>
        <v>0.12328644605336581</v>
      </c>
      <c r="Y55" s="12">
        <f>W55-'Surv-rate CEA'!S53*UPD</f>
        <v>0.12326329258765995</v>
      </c>
      <c r="Z55" s="12">
        <f t="shared" si="12"/>
        <v>0.11340790867931004</v>
      </c>
      <c r="AA55" s="12">
        <f>'Surv-rate CEA'!W53*UPFS+'Surv-rate CEA'!V53*UPD</f>
        <v>0.17038871863519256</v>
      </c>
      <c r="AB55" s="12">
        <f t="shared" si="13"/>
        <v>0.15676547200150862</v>
      </c>
      <c r="AC55" s="12">
        <f>AA55-'Surv-rate CEA'!V53*UPD</f>
        <v>6.5420389960570521E-2</v>
      </c>
      <c r="AD55" s="12">
        <f t="shared" si="14"/>
        <v>6.0189773083799469E-2</v>
      </c>
      <c r="AE55" s="12">
        <f>'Surv-rate CEA'!Z53*UPFS+'Surv-rate CEA'!Y53*UPD</f>
        <v>0.16241250841571933</v>
      </c>
      <c r="AF55" s="12">
        <f t="shared" si="15"/>
        <v>0.14942699108648919</v>
      </c>
      <c r="AG55" s="12">
        <f>AE55-'Surv-rate CEA'!Y53*UPD</f>
        <v>3.5174980070897144E-2</v>
      </c>
      <c r="AH55" s="12">
        <f t="shared" si="16"/>
        <v>3.2362602393084298E-2</v>
      </c>
      <c r="AI55" s="12">
        <f>'Surv-rate CEA'!AC53*UPFS+'Surv-rate CEA'!AB53*UPD</f>
        <v>0.1325490698712298</v>
      </c>
      <c r="AJ55" s="12">
        <f t="shared" si="17"/>
        <v>0.12195125163311434</v>
      </c>
      <c r="AK55" s="12">
        <f>AI55-'Surv-rate CEA'!AB53*UPD</f>
        <v>2.925187087716051E-2</v>
      </c>
      <c r="AL55" s="12">
        <f t="shared" si="18"/>
        <v>2.6913069020745084E-2</v>
      </c>
      <c r="AM55" s="12">
        <f>'Surv-rate CEA'!AF53*UPFS+'Surv-rate CEA'!AE53*UPD</f>
        <v>0.22648249741055029</v>
      </c>
      <c r="AN55" s="12">
        <f t="shared" si="19"/>
        <v>0.20837433306052308</v>
      </c>
      <c r="AO55" s="12">
        <f>AM55-'Surv-rate CEA'!AE53*UPD</f>
        <v>5.706155533560156E-2</v>
      </c>
      <c r="AP55" s="12">
        <f t="shared" si="20"/>
        <v>5.2499260085862268E-2</v>
      </c>
      <c r="AQ55" s="42">
        <f>'Surv-rate CEA'!AI53*UPFS+'Surv-rate CEA'!AH53*UPD</f>
        <v>0.13400029547270229</v>
      </c>
      <c r="AR55" s="12">
        <f t="shared" si="21"/>
        <v>0.12328644605336581</v>
      </c>
      <c r="AS55" s="42">
        <f>AQ55-'Surv-rate CEA'!AH53*UPD</f>
        <v>0.12326329258765995</v>
      </c>
      <c r="AT55" s="12">
        <f t="shared" si="22"/>
        <v>0.11340790867931004</v>
      </c>
      <c r="AU55" s="12">
        <f>'Surv-rate CEA'!AL53*UPFS+'Surv-rate CEA'!AK53*UPD</f>
        <v>0.14942852428434195</v>
      </c>
      <c r="AV55" s="12">
        <f t="shared" si="23"/>
        <v>0.1374811274335474</v>
      </c>
      <c r="AW55" s="12">
        <f>AU55-'Surv-rate CEA'!AK53*UPD</f>
        <v>6.9776370865502632E-2</v>
      </c>
      <c r="AX55" s="12">
        <f t="shared" si="24"/>
        <v>6.4197476223191469E-2</v>
      </c>
      <c r="AY55" s="12">
        <f>'Surv-rate CEA'!AO53*UPFS+'Surv-rate CEA'!AN53*UPD</f>
        <v>0.1325490698712298</v>
      </c>
      <c r="AZ55" s="12">
        <f t="shared" si="25"/>
        <v>0.12195125163311434</v>
      </c>
      <c r="BA55" s="12">
        <f>AY55-'Surv-rate CEA'!AN53*UPD</f>
        <v>2.925187087716051E-2</v>
      </c>
      <c r="BB55" s="12">
        <f t="shared" si="26"/>
        <v>2.6913069020745084E-2</v>
      </c>
    </row>
    <row r="56" spans="1:54">
      <c r="A56" s="12">
        <v>51</v>
      </c>
      <c r="B56" s="12">
        <f t="shared" si="27"/>
        <v>2.8767123287671232</v>
      </c>
      <c r="C56" s="12">
        <f>'Surv-rate CEA'!D54*Parameter!$D$57+'Surv-rate CEA'!E54*Parameter!$D$58</f>
        <v>0.16904368266469469</v>
      </c>
      <c r="D56" s="12">
        <f t="shared" si="1"/>
        <v>0.15526370408512183</v>
      </c>
      <c r="E56" s="12">
        <f>C56-'Surv-rate CEA'!E54*Parameter!$D$58</f>
        <v>2.0884402517421907E-2</v>
      </c>
      <c r="F56" s="12">
        <f t="shared" si="2"/>
        <v>1.9181963154999308E-2</v>
      </c>
      <c r="G56" s="12">
        <f>'Surv-rate CEA'!G54*Parameter!$D$57+'Surv-rate CEA'!H54*Parameter!$D$58</f>
        <v>0.12465969328755627</v>
      </c>
      <c r="H56" s="12">
        <f t="shared" si="3"/>
        <v>0.11449777610638606</v>
      </c>
      <c r="I56" s="12">
        <f>G56-'Surv-rate CEA'!H54*Parameter!$D$58</f>
        <v>1.0720018770697726E-2</v>
      </c>
      <c r="J56" s="12">
        <f t="shared" si="4"/>
        <v>9.8461521658992149E-3</v>
      </c>
      <c r="K56" s="12">
        <f>'Surv-rate CEA'!K54*Parameter!$D$57+'Surv-rate CEA'!J54*Parameter!$D$58</f>
        <v>0.15887211893776954</v>
      </c>
      <c r="L56" s="12">
        <f t="shared" si="5"/>
        <v>0.1459212984081654</v>
      </c>
      <c r="M56" s="12">
        <f>K56-'Surv-rate CEA'!J54*Parameter!$D$58</f>
        <v>3.3509595122985597E-2</v>
      </c>
      <c r="N56" s="12">
        <f t="shared" si="6"/>
        <v>3.0777984596487402E-2</v>
      </c>
      <c r="O56" s="12">
        <f>'Surv-rate CEA'!N54*Parameter!$D$57+'Surv-rate CEA'!M54*Parameter!$D$58</f>
        <v>0.1308581171959525</v>
      </c>
      <c r="P56" s="12">
        <f t="shared" si="7"/>
        <v>0.12019092145400793</v>
      </c>
      <c r="Q56" s="12">
        <f>O56-'Surv-rate CEA'!M54*Parameter!$D$58</f>
        <v>0.12074204314473071</v>
      </c>
      <c r="R56" s="12">
        <f t="shared" si="8"/>
        <v>0.11089948208618755</v>
      </c>
      <c r="S56" s="12">
        <f>'Surv-rate CEA'!Q54*Parameter!$D$57+'Surv-rate CEA'!P54*Parameter!$D$58</f>
        <v>0.15887211893776954</v>
      </c>
      <c r="T56" s="12">
        <f t="shared" si="9"/>
        <v>0.1459212984081654</v>
      </c>
      <c r="U56" s="12">
        <f>S56-'Surv-rate CEA'!P54*Parameter!$D$58</f>
        <v>3.3509595122985597E-2</v>
      </c>
      <c r="V56" s="12">
        <f t="shared" si="10"/>
        <v>3.0777984596487402E-2</v>
      </c>
      <c r="W56" s="12">
        <f>'Surv-rate CEA'!T54*UPFS+'Surv-rate CEA'!S54*UPD</f>
        <v>0.1308581171959525</v>
      </c>
      <c r="X56" s="12">
        <f t="shared" si="11"/>
        <v>0.12019092145400793</v>
      </c>
      <c r="Y56" s="12">
        <f>W56-'Surv-rate CEA'!S54*UPD</f>
        <v>0.12074204314473071</v>
      </c>
      <c r="Z56" s="12">
        <f t="shared" si="12"/>
        <v>0.11089948208618755</v>
      </c>
      <c r="AA56" s="12">
        <f>'Surv-rate CEA'!W54*UPFS+'Surv-rate CEA'!V54*UPD</f>
        <v>0.16671784953557889</v>
      </c>
      <c r="AB56" s="12">
        <f t="shared" si="13"/>
        <v>0.15312746651020637</v>
      </c>
      <c r="AC56" s="12">
        <f>AA56-'Surv-rate CEA'!V54*UPD</f>
        <v>6.2748805825803791E-2</v>
      </c>
      <c r="AD56" s="12">
        <f t="shared" si="14"/>
        <v>5.7633694828793179E-2</v>
      </c>
      <c r="AE56" s="12">
        <f>'Surv-rate CEA'!Z54*UPFS+'Surv-rate CEA'!Y54*UPD</f>
        <v>0.15887211893776954</v>
      </c>
      <c r="AF56" s="12">
        <f t="shared" si="15"/>
        <v>0.1459212984081654</v>
      </c>
      <c r="AG56" s="12">
        <f>AE56-'Surv-rate CEA'!Y54*UPD</f>
        <v>3.3509595122985597E-2</v>
      </c>
      <c r="AH56" s="12">
        <f t="shared" si="16"/>
        <v>3.0777984596487402E-2</v>
      </c>
      <c r="AI56" s="12">
        <f>'Surv-rate CEA'!AC54*UPFS+'Surv-rate CEA'!AB54*UPD</f>
        <v>0.1294116505218337</v>
      </c>
      <c r="AJ56" s="12">
        <f t="shared" si="17"/>
        <v>0.11886236678624881</v>
      </c>
      <c r="AK56" s="12">
        <f>AI56-'Surv-rate CEA'!AB54*UPD</f>
        <v>2.781373120032514E-2</v>
      </c>
      <c r="AL56" s="12">
        <f t="shared" si="18"/>
        <v>2.5546431919353397E-2</v>
      </c>
      <c r="AM56" s="12">
        <f>'Surv-rate CEA'!AF54*UPFS+'Surv-rate CEA'!AE54*UPD</f>
        <v>0.2222918416461592</v>
      </c>
      <c r="AN56" s="12">
        <f t="shared" si="19"/>
        <v>0.20417121881061784</v>
      </c>
      <c r="AO56" s="12">
        <f>AM56-'Surv-rate CEA'!AE54*UPD</f>
        <v>5.4646216514220913E-2</v>
      </c>
      <c r="AP56" s="12">
        <f t="shared" si="20"/>
        <v>5.0191606432669872E-2</v>
      </c>
      <c r="AQ56" s="42">
        <f>'Surv-rate CEA'!AI54*UPFS+'Surv-rate CEA'!AH54*UPD</f>
        <v>0.1308581171959525</v>
      </c>
      <c r="AR56" s="12">
        <f t="shared" si="21"/>
        <v>0.12019092145400793</v>
      </c>
      <c r="AS56" s="42">
        <f>AQ56-'Surv-rate CEA'!AH54*UPD</f>
        <v>0.12074204314473071</v>
      </c>
      <c r="AT56" s="12">
        <f t="shared" si="22"/>
        <v>0.11089948208618755</v>
      </c>
      <c r="AU56" s="12">
        <f>'Surv-rate CEA'!AL54*UPFS+'Surv-rate CEA'!AK54*UPD</f>
        <v>0.14601251018179651</v>
      </c>
      <c r="AV56" s="12">
        <f t="shared" si="23"/>
        <v>0.13410996977958695</v>
      </c>
      <c r="AW56" s="12">
        <f>AU56-'Surv-rate CEA'!AK54*UPD</f>
        <v>6.69768619093144E-2</v>
      </c>
      <c r="AX56" s="12">
        <f t="shared" si="24"/>
        <v>6.1517091346530037E-2</v>
      </c>
      <c r="AY56" s="12">
        <f>'Surv-rate CEA'!AO54*UPFS+'Surv-rate CEA'!AN54*UPD</f>
        <v>0.1294116505218337</v>
      </c>
      <c r="AZ56" s="12">
        <f t="shared" si="25"/>
        <v>0.11886236678624881</v>
      </c>
      <c r="BA56" s="12">
        <f>AY56-'Surv-rate CEA'!AN54*UPD</f>
        <v>2.781373120032514E-2</v>
      </c>
      <c r="BB56" s="12">
        <f t="shared" si="26"/>
        <v>2.5546431919353397E-2</v>
      </c>
    </row>
    <row r="57" spans="1:54">
      <c r="A57" s="12">
        <v>52</v>
      </c>
      <c r="B57" s="12">
        <f t="shared" si="27"/>
        <v>2.9342465753424656</v>
      </c>
      <c r="C57" s="12">
        <f>'Surv-rate CEA'!D55*Parameter!$D$57+'Surv-rate CEA'!E55*Parameter!$D$58</f>
        <v>0.16551912449842909</v>
      </c>
      <c r="D57" s="12">
        <f t="shared" si="1"/>
        <v>0.15176813518347188</v>
      </c>
      <c r="E57" s="12">
        <f>C57-'Surv-rate CEA'!E55*Parameter!$D$58</f>
        <v>1.9811844815061541E-2</v>
      </c>
      <c r="F57" s="12">
        <f t="shared" si="2"/>
        <v>1.816591739013677E-2</v>
      </c>
      <c r="G57" s="12">
        <f>'Surv-rate CEA'!G55*Parameter!$D$57+'Surv-rate CEA'!H55*Parameter!$D$58</f>
        <v>0.1217279045414916</v>
      </c>
      <c r="H57" s="12">
        <f t="shared" si="3"/>
        <v>0.11161499994660251</v>
      </c>
      <c r="I57" s="12">
        <f>G57-'Surv-rate CEA'!H55*Parameter!$D$58</f>
        <v>1.0106622159511774E-2</v>
      </c>
      <c r="J57" s="12">
        <f t="shared" si="4"/>
        <v>9.266984723373237E-3</v>
      </c>
      <c r="K57" s="12">
        <f>'Surv-rate CEA'!K55*Parameter!$D$57+'Surv-rate CEA'!J55*Parameter!$D$58</f>
        <v>0.15544589177198478</v>
      </c>
      <c r="L57" s="12">
        <f t="shared" si="5"/>
        <v>0.14253176596756242</v>
      </c>
      <c r="M57" s="12">
        <f>K57-'Surv-rate CEA'!J55*Parameter!$D$58</f>
        <v>3.1938017352868886E-2</v>
      </c>
      <c r="N57" s="12">
        <f t="shared" si="6"/>
        <v>2.9284672389312202E-2</v>
      </c>
      <c r="O57" s="12">
        <f>'Surv-rate CEA'!N55*Parameter!$D$57+'Surv-rate CEA'!M55*Parameter!$D$58</f>
        <v>0.12782247453470855</v>
      </c>
      <c r="P57" s="12">
        <f t="shared" si="7"/>
        <v>0.11720324556727373</v>
      </c>
      <c r="Q57" s="12">
        <f>O57-'Surv-rate CEA'!M55*Parameter!$D$58</f>
        <v>0.11828523953911294</v>
      </c>
      <c r="R57" s="12">
        <f t="shared" si="8"/>
        <v>0.10845834449028773</v>
      </c>
      <c r="S57" s="12">
        <f>'Surv-rate CEA'!Q55*Parameter!$D$57+'Surv-rate CEA'!P55*Parameter!$D$58</f>
        <v>0.15544589177198478</v>
      </c>
      <c r="T57" s="12">
        <f t="shared" si="9"/>
        <v>0.14253176596756242</v>
      </c>
      <c r="U57" s="12">
        <f>S57-'Surv-rate CEA'!P55*Parameter!$D$58</f>
        <v>3.1938017352868886E-2</v>
      </c>
      <c r="V57" s="12">
        <f t="shared" si="10"/>
        <v>2.9284672389312202E-2</v>
      </c>
      <c r="W57" s="12">
        <f>'Surv-rate CEA'!T55*UPFS+'Surv-rate CEA'!S55*UPD</f>
        <v>0.12782247453470855</v>
      </c>
      <c r="X57" s="12">
        <f t="shared" si="11"/>
        <v>0.11720324556727373</v>
      </c>
      <c r="Y57" s="12">
        <f>W57-'Surv-rate CEA'!S55*UPD</f>
        <v>0.11828523953911294</v>
      </c>
      <c r="Z57" s="12">
        <f t="shared" si="12"/>
        <v>0.10845834449028773</v>
      </c>
      <c r="AA57" s="12">
        <f>'Surv-rate CEA'!W55*UPFS+'Surv-rate CEA'!V55*UPD</f>
        <v>0.16316389259398439</v>
      </c>
      <c r="AB57" s="12">
        <f t="shared" si="13"/>
        <v>0.14960857111409098</v>
      </c>
      <c r="AC57" s="12">
        <f>AA57-'Surv-rate CEA'!V55*UPD</f>
        <v>6.02080807148382E-2</v>
      </c>
      <c r="AD57" s="12">
        <f t="shared" si="14"/>
        <v>5.5206116880793875E-2</v>
      </c>
      <c r="AE57" s="12">
        <f>'Surv-rate CEA'!Z55*UPFS+'Surv-rate CEA'!Y55*UPD</f>
        <v>0.15544589177198478</v>
      </c>
      <c r="AF57" s="12">
        <f t="shared" si="15"/>
        <v>0.14253176596756242</v>
      </c>
      <c r="AG57" s="12">
        <f>AE57-'Surv-rate CEA'!Y55*UPD</f>
        <v>3.1938017352868886E-2</v>
      </c>
      <c r="AH57" s="12">
        <f t="shared" si="16"/>
        <v>2.9284672389312202E-2</v>
      </c>
      <c r="AI57" s="12">
        <f>'Surv-rate CEA'!AC55*UPFS+'Surv-rate CEA'!AB55*UPD</f>
        <v>0.12638278019831611</v>
      </c>
      <c r="AJ57" s="12">
        <f t="shared" si="17"/>
        <v>0.11588315808293859</v>
      </c>
      <c r="AK57" s="12">
        <f>AI57-'Surv-rate CEA'!AB55*UPD</f>
        <v>2.6459497735428883E-2</v>
      </c>
      <c r="AL57" s="12">
        <f t="shared" si="18"/>
        <v>2.4261296942973201E-2</v>
      </c>
      <c r="AM57" s="12">
        <f>'Surv-rate CEA'!AF55*UPFS+'Surv-rate CEA'!AE55*UPD</f>
        <v>0.21821824656887584</v>
      </c>
      <c r="AN57" s="12">
        <f t="shared" si="19"/>
        <v>0.20008912230006187</v>
      </c>
      <c r="AO57" s="12">
        <f>AM57-'Surv-rate CEA'!AE55*UPD</f>
        <v>5.2353299602432568E-2</v>
      </c>
      <c r="AP57" s="12">
        <f t="shared" si="20"/>
        <v>4.8003894869793125E-2</v>
      </c>
      <c r="AQ57" s="42">
        <f>'Surv-rate CEA'!AI55*UPFS+'Surv-rate CEA'!AH55*UPD</f>
        <v>0.12782247453470855</v>
      </c>
      <c r="AR57" s="12">
        <f t="shared" si="21"/>
        <v>0.11720324556727373</v>
      </c>
      <c r="AS57" s="42">
        <f>AQ57-'Surv-rate CEA'!AH55*UPD</f>
        <v>0.11828523953911294</v>
      </c>
      <c r="AT57" s="12">
        <f t="shared" si="22"/>
        <v>0.10845834449028773</v>
      </c>
      <c r="AU57" s="12">
        <f>'Surv-rate CEA'!AL55*UPFS+'Surv-rate CEA'!AK55*UPD</f>
        <v>0.14271083203166754</v>
      </c>
      <c r="AV57" s="12">
        <f t="shared" si="23"/>
        <v>0.13085470886558143</v>
      </c>
      <c r="AW57" s="12">
        <f>AU57-'Surv-rate CEA'!AK55*UPD</f>
        <v>6.4312175271285188E-2</v>
      </c>
      <c r="AX57" s="12">
        <f t="shared" si="24"/>
        <v>5.896925168069133E-2</v>
      </c>
      <c r="AY57" s="12">
        <f>'Surv-rate CEA'!AO55*UPFS+'Surv-rate CEA'!AN55*UPD</f>
        <v>0.12638278019831611</v>
      </c>
      <c r="AZ57" s="12">
        <f t="shared" si="25"/>
        <v>0.11588315808293859</v>
      </c>
      <c r="BA57" s="12">
        <f>AY57-'Surv-rate CEA'!AN55*UPD</f>
        <v>2.6459497735428883E-2</v>
      </c>
      <c r="BB57" s="12">
        <f t="shared" si="26"/>
        <v>2.4261296942973201E-2</v>
      </c>
    </row>
    <row r="58" spans="1:54">
      <c r="A58" s="12">
        <v>53</v>
      </c>
      <c r="B58" s="12">
        <f t="shared" si="27"/>
        <v>2.9917808219178084</v>
      </c>
      <c r="C58" s="12">
        <f>'Surv-rate CEA'!D56*Parameter!$D$57+'Surv-rate CEA'!E56*Parameter!$D$58</f>
        <v>0.16210362885609453</v>
      </c>
      <c r="D58" s="12">
        <f t="shared" si="1"/>
        <v>0.1483838292315276</v>
      </c>
      <c r="E58" s="12">
        <f>C58-'Surv-rate CEA'!E56*Parameter!$D$58</f>
        <v>1.8804371693800087E-2</v>
      </c>
      <c r="F58" s="12">
        <f t="shared" si="2"/>
        <v>1.7212845251576854E-2</v>
      </c>
      <c r="G58" s="12">
        <f>'Surv-rate CEA'!G56*Parameter!$D$57+'Surv-rate CEA'!H56*Parameter!$D$58</f>
        <v>0.11889662375335128</v>
      </c>
      <c r="H58" s="12">
        <f t="shared" si="3"/>
        <v>0.10883369138444289</v>
      </c>
      <c r="I58" s="12">
        <f>G58-'Surv-rate CEA'!H56*Parameter!$D$58</f>
        <v>9.5343443339162282E-3</v>
      </c>
      <c r="J58" s="12">
        <f t="shared" si="4"/>
        <v>8.7273957496308008E-3</v>
      </c>
      <c r="K58" s="12">
        <f>'Surv-rate CEA'!K56*Parameter!$D$57+'Surv-rate CEA'!J56*Parameter!$D$58</f>
        <v>0.15212885429166476</v>
      </c>
      <c r="L58" s="12">
        <f t="shared" si="5"/>
        <v>0.13925327949593058</v>
      </c>
      <c r="M58" s="12">
        <f>K58-'Surv-rate CEA'!J56*Parameter!$D$58</f>
        <v>3.0454087286358664E-2</v>
      </c>
      <c r="N58" s="12">
        <f t="shared" si="6"/>
        <v>2.7876575738552227E-2</v>
      </c>
      <c r="O58" s="12">
        <f>'Surv-rate CEA'!N56*Parameter!$D$57+'Surv-rate CEA'!M56*Parameter!$D$58</f>
        <v>0.12488856890231699</v>
      </c>
      <c r="P58" s="12">
        <f t="shared" si="7"/>
        <v>0.11431850237863787</v>
      </c>
      <c r="Q58" s="12">
        <f>O58-'Surv-rate CEA'!M56*Parameter!$D$58</f>
        <v>0.11589137072805802</v>
      </c>
      <c r="R58" s="12">
        <f t="shared" si="8"/>
        <v>0.10608279089659191</v>
      </c>
      <c r="S58" s="12">
        <f>'Surv-rate CEA'!Q56*Parameter!$D$57+'Surv-rate CEA'!P56*Parameter!$D$58</f>
        <v>0.15212885429166476</v>
      </c>
      <c r="T58" s="12">
        <f t="shared" si="9"/>
        <v>0.13925327949593058</v>
      </c>
      <c r="U58" s="12">
        <f>S58-'Surv-rate CEA'!P56*Parameter!$D$58</f>
        <v>3.0454087286358664E-2</v>
      </c>
      <c r="V58" s="12">
        <f t="shared" si="10"/>
        <v>2.7876575738552227E-2</v>
      </c>
      <c r="W58" s="12">
        <f>'Surv-rate CEA'!T56*UPFS+'Surv-rate CEA'!S56*UPD</f>
        <v>0.12488856890231699</v>
      </c>
      <c r="X58" s="12">
        <f t="shared" si="11"/>
        <v>0.11431850237863787</v>
      </c>
      <c r="Y58" s="12">
        <f>W58-'Surv-rate CEA'!S56*UPD</f>
        <v>0.11589137072805802</v>
      </c>
      <c r="Z58" s="12">
        <f t="shared" si="12"/>
        <v>0.10608279089659191</v>
      </c>
      <c r="AA58" s="12">
        <f>'Surv-rate CEA'!W56*UPFS+'Surv-rate CEA'!V56*UPD</f>
        <v>0.15972183608873913</v>
      </c>
      <c r="AB58" s="12">
        <f t="shared" si="13"/>
        <v>0.1462036218311745</v>
      </c>
      <c r="AC58" s="12">
        <f>AA58-'Surv-rate CEA'!V56*UPD</f>
        <v>5.7790707851648693E-2</v>
      </c>
      <c r="AD58" s="12">
        <f t="shared" si="14"/>
        <v>5.2899534609682754E-2</v>
      </c>
      <c r="AE58" s="12">
        <f>'Surv-rate CEA'!Z56*UPFS+'Surv-rate CEA'!Y56*UPD</f>
        <v>0.15212885429166476</v>
      </c>
      <c r="AF58" s="12">
        <f t="shared" si="15"/>
        <v>0.13925327949593058</v>
      </c>
      <c r="AG58" s="12">
        <f>AE58-'Surv-rate CEA'!Y56*UPD</f>
        <v>3.0454087286358664E-2</v>
      </c>
      <c r="AH58" s="12">
        <f t="shared" si="16"/>
        <v>2.7876575738552227E-2</v>
      </c>
      <c r="AI58" s="12">
        <f>'Surv-rate CEA'!AC56*UPFS+'Surv-rate CEA'!AB56*UPD</f>
        <v>0.12345742405168261</v>
      </c>
      <c r="AJ58" s="12">
        <f t="shared" si="17"/>
        <v>0.11300848387614876</v>
      </c>
      <c r="AK58" s="12">
        <f>AI58-'Surv-rate CEA'!AB56*UPD</f>
        <v>2.5183474297822736E-2</v>
      </c>
      <c r="AL58" s="12">
        <f t="shared" si="18"/>
        <v>2.3052046249883825E-2</v>
      </c>
      <c r="AM58" s="12">
        <f>'Surv-rate CEA'!AF56*UPFS+'Surv-rate CEA'!AE56*UPD</f>
        <v>0.21425725172038648</v>
      </c>
      <c r="AN58" s="12">
        <f t="shared" si="19"/>
        <v>0.19612337907078858</v>
      </c>
      <c r="AO58" s="12">
        <f>AM58-'Surv-rate CEA'!AE56*UPD</f>
        <v>5.0175542730387046E-2</v>
      </c>
      <c r="AP58" s="12">
        <f t="shared" si="20"/>
        <v>4.5928886457652258E-2</v>
      </c>
      <c r="AQ58" s="42">
        <f>'Surv-rate CEA'!AI56*UPFS+'Surv-rate CEA'!AH56*UPD</f>
        <v>0.12488856890231699</v>
      </c>
      <c r="AR58" s="12">
        <f t="shared" si="21"/>
        <v>0.11431850237863787</v>
      </c>
      <c r="AS58" s="42">
        <f>AQ58-'Surv-rate CEA'!AH56*UPD</f>
        <v>0.11589137072805802</v>
      </c>
      <c r="AT58" s="12">
        <f t="shared" si="22"/>
        <v>0.10608279089659191</v>
      </c>
      <c r="AU58" s="12">
        <f>'Surv-rate CEA'!AL56*UPFS+'Surv-rate CEA'!AK56*UPD</f>
        <v>0.13951837211336637</v>
      </c>
      <c r="AV58" s="12">
        <f t="shared" si="23"/>
        <v>0.12771009784554954</v>
      </c>
      <c r="AW58" s="12">
        <f>AU58-'Surv-rate CEA'!AK56*UPD</f>
        <v>6.1774704969625713E-2</v>
      </c>
      <c r="AX58" s="12">
        <f t="shared" si="24"/>
        <v>5.6546342223950267E-2</v>
      </c>
      <c r="AY58" s="12">
        <f>'Surv-rate CEA'!AO56*UPFS+'Surv-rate CEA'!AN56*UPD</f>
        <v>0.12345742405168261</v>
      </c>
      <c r="AZ58" s="12">
        <f t="shared" si="25"/>
        <v>0.11300848387614876</v>
      </c>
      <c r="BA58" s="12">
        <f>AY58-'Surv-rate CEA'!AN56*UPD</f>
        <v>2.5183474297822736E-2</v>
      </c>
      <c r="BB58" s="12">
        <f t="shared" si="26"/>
        <v>2.3052046249883825E-2</v>
      </c>
    </row>
    <row r="59" spans="1:54">
      <c r="A59" s="12">
        <v>54</v>
      </c>
      <c r="B59" s="12">
        <f t="shared" si="27"/>
        <v>3.0493150684931507</v>
      </c>
      <c r="C59" s="12">
        <f>'Surv-rate CEA'!D57*Parameter!$D$57+'Surv-rate CEA'!E57*Parameter!$D$58</f>
        <v>0.15879261874942538</v>
      </c>
      <c r="D59" s="12">
        <f t="shared" si="1"/>
        <v>0.14510606608076781</v>
      </c>
      <c r="E59" s="12">
        <f>C59-'Surv-rate CEA'!E57*Parameter!$D$58</f>
        <v>1.7857402588012189E-2</v>
      </c>
      <c r="F59" s="12">
        <f t="shared" si="2"/>
        <v>1.6318248671595433E-2</v>
      </c>
      <c r="G59" s="12">
        <f>'Surv-rate CEA'!G57*Parameter!$D$57+'Surv-rate CEA'!H57*Parameter!$D$58</f>
        <v>0.11616123029476669</v>
      </c>
      <c r="H59" s="12">
        <f t="shared" si="3"/>
        <v>0.10614913521751274</v>
      </c>
      <c r="I59" s="12">
        <f>G59-'Surv-rate CEA'!H57*Parameter!$D$58</f>
        <v>9.0000103436999185E-3</v>
      </c>
      <c r="J59" s="12">
        <f t="shared" si="4"/>
        <v>8.2242871611136522E-3</v>
      </c>
      <c r="K59" s="12">
        <f>'Surv-rate CEA'!K57*Parameter!$D$57+'Surv-rate CEA'!J57*Parameter!$D$58</f>
        <v>0.14891630797350586</v>
      </c>
      <c r="L59" s="12">
        <f t="shared" si="5"/>
        <v>0.1360810080184266</v>
      </c>
      <c r="M59" s="12">
        <f>K59-'Surv-rate CEA'!J57*Parameter!$D$58</f>
        <v>2.9052108315907488E-2</v>
      </c>
      <c r="N59" s="12">
        <f t="shared" si="6"/>
        <v>2.6548067424506473E-2</v>
      </c>
      <c r="O59" s="12">
        <f>'Surv-rate CEA'!N57*Parameter!$D$57+'Surv-rate CEA'!M57*Parameter!$D$58</f>
        <v>0.12205187223169991</v>
      </c>
      <c r="P59" s="12">
        <f t="shared" si="7"/>
        <v>0.11153205468121652</v>
      </c>
      <c r="Q59" s="12">
        <f>O59-'Surv-rate CEA'!M57*Parameter!$D$58</f>
        <v>0.11355890472426478</v>
      </c>
      <c r="R59" s="12">
        <f t="shared" si="8"/>
        <v>0.10377110764185574</v>
      </c>
      <c r="S59" s="12">
        <f>'Surv-rate CEA'!Q57*Parameter!$D$57+'Surv-rate CEA'!P57*Parameter!$D$58</f>
        <v>0.14891630797350586</v>
      </c>
      <c r="T59" s="12">
        <f t="shared" si="9"/>
        <v>0.1360810080184266</v>
      </c>
      <c r="U59" s="12">
        <f>S59-'Surv-rate CEA'!P57*Parameter!$D$58</f>
        <v>2.9052108315907488E-2</v>
      </c>
      <c r="V59" s="12">
        <f t="shared" si="10"/>
        <v>2.6548067424506473E-2</v>
      </c>
      <c r="W59" s="12">
        <f>'Surv-rate CEA'!T57*UPFS+'Surv-rate CEA'!S57*UPD</f>
        <v>0.12205187223169991</v>
      </c>
      <c r="X59" s="12">
        <f t="shared" si="11"/>
        <v>0.11153205468121652</v>
      </c>
      <c r="Y59" s="12">
        <f>W59-'Surv-rate CEA'!S57*UPD</f>
        <v>0.11355890472426478</v>
      </c>
      <c r="Z59" s="12">
        <f t="shared" si="12"/>
        <v>0.10377110764185574</v>
      </c>
      <c r="AA59" s="12">
        <f>'Surv-rate CEA'!W57*UPFS+'Surv-rate CEA'!V57*UPD</f>
        <v>0.15638693874331996</v>
      </c>
      <c r="AB59" s="12">
        <f t="shared" si="13"/>
        <v>0.14290773491975861</v>
      </c>
      <c r="AC59" s="12">
        <f>AA59-'Surv-rate CEA'!V57*UPD</f>
        <v>5.5489673534820122E-2</v>
      </c>
      <c r="AD59" s="12">
        <f t="shared" si="14"/>
        <v>5.0706942792156567E-2</v>
      </c>
      <c r="AE59" s="12">
        <f>'Surv-rate CEA'!Z57*UPFS+'Surv-rate CEA'!Y57*UPD</f>
        <v>0.14891630797350586</v>
      </c>
      <c r="AF59" s="12">
        <f t="shared" si="15"/>
        <v>0.1360810080184266</v>
      </c>
      <c r="AG59" s="12">
        <f>AE59-'Surv-rate CEA'!Y57*UPD</f>
        <v>2.9052108315907488E-2</v>
      </c>
      <c r="AH59" s="12">
        <f t="shared" si="16"/>
        <v>2.6548067424506473E-2</v>
      </c>
      <c r="AI59" s="12">
        <f>'Surv-rate CEA'!AC57*UPFS+'Surv-rate CEA'!AB57*UPD</f>
        <v>0.1206308416229617</v>
      </c>
      <c r="AJ59" s="12">
        <f t="shared" si="17"/>
        <v>0.11023350464130725</v>
      </c>
      <c r="AK59" s="12">
        <f>AI59-'Surv-rate CEA'!AB57*UPD</f>
        <v>2.3980406798157522E-2</v>
      </c>
      <c r="AL59" s="12">
        <f t="shared" si="18"/>
        <v>2.1913502786852498E-2</v>
      </c>
      <c r="AM59" s="12">
        <f>'Surv-rate CEA'!AF57*UPFS+'Surv-rate CEA'!AE57*UPD</f>
        <v>0.21040461158006368</v>
      </c>
      <c r="AN59" s="12">
        <f t="shared" si="19"/>
        <v>0.19226955076427624</v>
      </c>
      <c r="AO59" s="12">
        <f>AM59-'Surv-rate CEA'!AE57*UPD</f>
        <v>4.8106177534324446E-2</v>
      </c>
      <c r="AP59" s="12">
        <f t="shared" si="20"/>
        <v>4.3959840395377897E-2</v>
      </c>
      <c r="AQ59" s="42">
        <f>'Surv-rate CEA'!AI57*UPFS+'Surv-rate CEA'!AH57*UPD</f>
        <v>0.12205187223169991</v>
      </c>
      <c r="AR59" s="12">
        <f t="shared" si="21"/>
        <v>0.11153205468121652</v>
      </c>
      <c r="AS59" s="42">
        <f>AQ59-'Surv-rate CEA'!AH57*UPD</f>
        <v>0.11355890472426478</v>
      </c>
      <c r="AT59" s="12">
        <f t="shared" si="22"/>
        <v>0.10377110764185574</v>
      </c>
      <c r="AU59" s="12">
        <f>'Surv-rate CEA'!AL57*UPFS+'Surv-rate CEA'!AK57*UPD</f>
        <v>0.136430300129018</v>
      </c>
      <c r="AV59" s="12">
        <f t="shared" si="23"/>
        <v>0.12467118624184734</v>
      </c>
      <c r="AW59" s="12">
        <f>AU59-'Surv-rate CEA'!AK57*UPD</f>
        <v>5.9357336097407842E-2</v>
      </c>
      <c r="AX59" s="12">
        <f t="shared" si="24"/>
        <v>5.4241246236516112E-2</v>
      </c>
      <c r="AY59" s="12">
        <f>'Surv-rate CEA'!AO57*UPFS+'Surv-rate CEA'!AN57*UPD</f>
        <v>0.1206308416229617</v>
      </c>
      <c r="AZ59" s="12">
        <f t="shared" si="25"/>
        <v>0.11023350464130725</v>
      </c>
      <c r="BA59" s="12">
        <f>AY59-'Surv-rate CEA'!AN57*UPD</f>
        <v>2.3980406798157522E-2</v>
      </c>
      <c r="BB59" s="12">
        <f t="shared" si="26"/>
        <v>2.1913502786852498E-2</v>
      </c>
    </row>
    <row r="60" spans="1:54">
      <c r="A60" s="12">
        <v>55</v>
      </c>
      <c r="B60" s="12">
        <f t="shared" si="27"/>
        <v>3.106849315068493</v>
      </c>
      <c r="C60" s="12">
        <f>'Surv-rate CEA'!D58*Parameter!$D$57+'Surv-rate CEA'!E58*Parameter!$D$58</f>
        <v>0.15558176137779722</v>
      </c>
      <c r="D60" s="12">
        <f t="shared" si="1"/>
        <v>0.14193037856597968</v>
      </c>
      <c r="E60" s="12">
        <f>C60-'Surv-rate CEA'!E58*Parameter!$D$58</f>
        <v>1.6966724694602309E-2</v>
      </c>
      <c r="F60" s="12">
        <f t="shared" si="2"/>
        <v>1.5477994577282861E-2</v>
      </c>
      <c r="G60" s="12">
        <f>'Surv-rate CEA'!G58*Parameter!$D$57+'Surv-rate CEA'!H58*Parameter!$D$58</f>
        <v>0.11351737203421812</v>
      </c>
      <c r="H60" s="12">
        <f t="shared" si="3"/>
        <v>0.10355689152733157</v>
      </c>
      <c r="I60" s="12">
        <f>G60-'Surv-rate CEA'!H58*Parameter!$D$58</f>
        <v>8.5007234304198542E-3</v>
      </c>
      <c r="J60" s="12">
        <f t="shared" si="4"/>
        <v>7.7548350390148112E-3</v>
      </c>
      <c r="K60" s="12">
        <f>'Surv-rate CEA'!K58*Parameter!$D$57+'Surv-rate CEA'!J58*Parameter!$D$58</f>
        <v>0.14580381017924743</v>
      </c>
      <c r="L60" s="12">
        <f t="shared" si="5"/>
        <v>0.13301038496955869</v>
      </c>
      <c r="M60" s="12">
        <f>K60-'Surv-rate CEA'!J58*Parameter!$D$58</f>
        <v>2.7726807548003829E-2</v>
      </c>
      <c r="N60" s="12">
        <f t="shared" si="6"/>
        <v>2.5293943562949284E-2</v>
      </c>
      <c r="O60" s="12">
        <f>'Surv-rate CEA'!N58*Parameter!$D$57+'Surv-rate CEA'!M58*Parameter!$D$58</f>
        <v>0.11930810870105144</v>
      </c>
      <c r="P60" s="12">
        <f t="shared" si="7"/>
        <v>0.10883952517295399</v>
      </c>
      <c r="Q60" s="12">
        <f>O60-'Surv-rate CEA'!M58*Parameter!$D$58</f>
        <v>0.11128629926671157</v>
      </c>
      <c r="R60" s="12">
        <f t="shared" si="8"/>
        <v>0.10152158224881326</v>
      </c>
      <c r="S60" s="12">
        <f>'Surv-rate CEA'!Q58*Parameter!$D$57+'Surv-rate CEA'!P58*Parameter!$D$58</f>
        <v>0.14580381017924743</v>
      </c>
      <c r="T60" s="12">
        <f t="shared" si="9"/>
        <v>0.13301038496955869</v>
      </c>
      <c r="U60" s="12">
        <f>S60-'Surv-rate CEA'!P58*Parameter!$D$58</f>
        <v>2.7726807548003829E-2</v>
      </c>
      <c r="V60" s="12">
        <f t="shared" si="10"/>
        <v>2.5293943562949284E-2</v>
      </c>
      <c r="W60" s="12">
        <f>'Surv-rate CEA'!T58*UPFS+'Surv-rate CEA'!S58*UPD</f>
        <v>0.11930810870105144</v>
      </c>
      <c r="X60" s="12">
        <f t="shared" si="11"/>
        <v>0.10883952517295399</v>
      </c>
      <c r="Y60" s="12">
        <f>W60-'Surv-rate CEA'!S58*UPD</f>
        <v>0.11128629926671157</v>
      </c>
      <c r="Z60" s="12">
        <f t="shared" si="12"/>
        <v>0.10152158224881326</v>
      </c>
      <c r="AA60" s="12">
        <f>'Surv-rate CEA'!W58*UPFS+'Surv-rate CEA'!V58*UPD</f>
        <v>0.15315471224273675</v>
      </c>
      <c r="AB60" s="12">
        <f t="shared" si="13"/>
        <v>0.13971628869139024</v>
      </c>
      <c r="AC60" s="12">
        <f>AA60-'Surv-rate CEA'!V58*UPD</f>
        <v>5.3298420865013019E-2</v>
      </c>
      <c r="AD60" s="12">
        <f t="shared" si="14"/>
        <v>4.8621798489419506E-2</v>
      </c>
      <c r="AE60" s="12">
        <f>'Surv-rate CEA'!Z58*UPFS+'Surv-rate CEA'!Y58*UPD</f>
        <v>0.14580381017924743</v>
      </c>
      <c r="AF60" s="12">
        <f t="shared" si="15"/>
        <v>0.13301038496955869</v>
      </c>
      <c r="AG60" s="12">
        <f>AE60-'Surv-rate CEA'!Y58*UPD</f>
        <v>2.7726807548003829E-2</v>
      </c>
      <c r="AH60" s="12">
        <f t="shared" si="16"/>
        <v>2.5293943562949284E-2</v>
      </c>
      <c r="AI60" s="12">
        <f>'Surv-rate CEA'!AC58*UPFS+'Surv-rate CEA'!AB58*UPD</f>
        <v>0.11789856609923199</v>
      </c>
      <c r="AJ60" s="12">
        <f t="shared" si="17"/>
        <v>0.10755366162886341</v>
      </c>
      <c r="AK60" s="12">
        <f>AI60-'Surv-rate CEA'!AB58*UPD</f>
        <v>2.2845444628826442E-2</v>
      </c>
      <c r="AL60" s="12">
        <f t="shared" si="18"/>
        <v>2.0840891477014664E-2</v>
      </c>
      <c r="AM60" s="12">
        <f>'Surv-rate CEA'!AF58*UPFS+'Surv-rate CEA'!AE58*UPD</f>
        <v>0.20665628323900301</v>
      </c>
      <c r="AN60" s="12">
        <f t="shared" si="19"/>
        <v>0.18852341208508622</v>
      </c>
      <c r="AO60" s="12">
        <f>AM60-'Surv-rate CEA'!AE58*UPD</f>
        <v>4.61388915055502E-2</v>
      </c>
      <c r="AP60" s="12">
        <f t="shared" si="20"/>
        <v>4.2090475644479548E-2</v>
      </c>
      <c r="AQ60" s="42">
        <f>'Surv-rate CEA'!AI58*UPFS+'Surv-rate CEA'!AH58*UPD</f>
        <v>0.11930810870105144</v>
      </c>
      <c r="AR60" s="12">
        <f t="shared" si="21"/>
        <v>0.10883952517295399</v>
      </c>
      <c r="AS60" s="42">
        <f>AQ60-'Surv-rate CEA'!AH58*UPD</f>
        <v>0.11128629926671157</v>
      </c>
      <c r="AT60" s="12">
        <f t="shared" si="22"/>
        <v>0.10152158224881326</v>
      </c>
      <c r="AU60" s="12">
        <f>'Surv-rate CEA'!AL58*UPFS+'Surv-rate CEA'!AK58*UPD</f>
        <v>0.13344205386468211</v>
      </c>
      <c r="AV60" s="12">
        <f t="shared" si="23"/>
        <v>0.12173329993125402</v>
      </c>
      <c r="AW60" s="12">
        <f>AU60-'Surv-rate CEA'!AK58*UPD</f>
        <v>5.7053409368128361E-2</v>
      </c>
      <c r="AX60" s="12">
        <f t="shared" si="24"/>
        <v>5.2047308877259335E-2</v>
      </c>
      <c r="AY60" s="12">
        <f>'Surv-rate CEA'!AO58*UPFS+'Surv-rate CEA'!AN58*UPD</f>
        <v>0.11789856609923199</v>
      </c>
      <c r="AZ60" s="12">
        <f t="shared" si="25"/>
        <v>0.10755366162886341</v>
      </c>
      <c r="BA60" s="12">
        <f>AY60-'Surv-rate CEA'!AN58*UPD</f>
        <v>2.2845444628826442E-2</v>
      </c>
      <c r="BB60" s="12">
        <f t="shared" si="26"/>
        <v>2.0840891477014664E-2</v>
      </c>
    </row>
    <row r="61" spans="1:54">
      <c r="A61" s="12">
        <v>56</v>
      </c>
      <c r="B61" s="12">
        <f t="shared" si="27"/>
        <v>3.1643835616438358</v>
      </c>
      <c r="C61" s="12">
        <f>'Surv-rate CEA'!D59*Parameter!$D$57+'Surv-rate CEA'!E59*Parameter!$D$58</f>
        <v>0.15246695234561675</v>
      </c>
      <c r="D61" s="12">
        <f t="shared" si="1"/>
        <v>0.13885253611356907</v>
      </c>
      <c r="E61" s="12">
        <f>C61-'Surv-rate CEA'!E59*Parameter!$D$58</f>
        <v>1.6128459778282173E-2</v>
      </c>
      <c r="F61" s="12">
        <f t="shared" si="2"/>
        <v>1.4688281685749547E-2</v>
      </c>
      <c r="G61" s="12">
        <f>'Surv-rate CEA'!G59*Parameter!$D$57+'Surv-rate CEA'!H59*Parameter!$D$58</f>
        <v>0.11096094645287677</v>
      </c>
      <c r="H61" s="12">
        <f t="shared" si="3"/>
        <v>0.10105277627389274</v>
      </c>
      <c r="I61" s="12">
        <f>G61-'Surv-rate CEA'!H59*Parameter!$D$58</f>
        <v>8.0338377269862649E-3</v>
      </c>
      <c r="J61" s="12">
        <f t="shared" si="4"/>
        <v>7.3164625248638929E-3</v>
      </c>
      <c r="K61" s="12">
        <f>'Surv-rate CEA'!K59*Parameter!$D$57+'Surv-rate CEA'!J59*Parameter!$D$58</f>
        <v>0.14278715734352071</v>
      </c>
      <c r="L61" s="12">
        <f t="shared" si="5"/>
        <v>0.13003709077001868</v>
      </c>
      <c r="M61" s="12">
        <f>K61-'Surv-rate CEA'!J59*Parameter!$D$58</f>
        <v>2.6473300322043147E-2</v>
      </c>
      <c r="N61" s="12">
        <f t="shared" si="6"/>
        <v>2.410938785396095E-2</v>
      </c>
      <c r="O61" s="12">
        <f>'Surv-rate CEA'!N59*Parameter!$D$57+'Surv-rate CEA'!M59*Parameter!$D$58</f>
        <v>0.11665323789019451</v>
      </c>
      <c r="P61" s="12">
        <f t="shared" si="7"/>
        <v>0.10623677903783231</v>
      </c>
      <c r="Q61" s="12">
        <f>O61-'Surv-rate CEA'!M59*Parameter!$D$58</f>
        <v>0.10907201073937649</v>
      </c>
      <c r="R61" s="12">
        <f t="shared" si="8"/>
        <v>9.9332511584791741E-2</v>
      </c>
      <c r="S61" s="12">
        <f>'Surv-rate CEA'!Q59*Parameter!$D$57+'Surv-rate CEA'!P59*Parameter!$D$58</f>
        <v>0.14278715734352071</v>
      </c>
      <c r="T61" s="12">
        <f t="shared" si="9"/>
        <v>0.13003709077001868</v>
      </c>
      <c r="U61" s="12">
        <f>S61-'Surv-rate CEA'!P59*Parameter!$D$58</f>
        <v>2.6473300322043147E-2</v>
      </c>
      <c r="V61" s="12">
        <f t="shared" si="10"/>
        <v>2.410938785396095E-2</v>
      </c>
      <c r="W61" s="12">
        <f>'Surv-rate CEA'!T59*UPFS+'Surv-rate CEA'!S59*UPD</f>
        <v>0.11665323789019451</v>
      </c>
      <c r="X61" s="12">
        <f t="shared" si="11"/>
        <v>0.10623677903783231</v>
      </c>
      <c r="Y61" s="12">
        <f>W61-'Surv-rate CEA'!S59*UPD</f>
        <v>0.10907201073937649</v>
      </c>
      <c r="Z61" s="12">
        <f t="shared" si="12"/>
        <v>9.9332511584791741E-2</v>
      </c>
      <c r="AA61" s="12">
        <f>'Surv-rate CEA'!W59*UPFS+'Surv-rate CEA'!V59*UPD</f>
        <v>0.15002090505203755</v>
      </c>
      <c r="AB61" s="12">
        <f t="shared" si="13"/>
        <v>0.13662490668343985</v>
      </c>
      <c r="AC61" s="12">
        <f>AA61-'Surv-rate CEA'!V59*UPD</f>
        <v>5.1210816391909261E-2</v>
      </c>
      <c r="AD61" s="12">
        <f t="shared" si="14"/>
        <v>4.6637986941222946E-2</v>
      </c>
      <c r="AE61" s="12">
        <f>'Surv-rate CEA'!Z59*UPFS+'Surv-rate CEA'!Y59*UPD</f>
        <v>0.14278715734352071</v>
      </c>
      <c r="AF61" s="12">
        <f t="shared" si="15"/>
        <v>0.13003709077001868</v>
      </c>
      <c r="AG61" s="12">
        <f>AE61-'Surv-rate CEA'!Y59*UPD</f>
        <v>2.6473300322043147E-2</v>
      </c>
      <c r="AH61" s="12">
        <f t="shared" si="16"/>
        <v>2.410938785396095E-2</v>
      </c>
      <c r="AI61" s="12">
        <f>'Surv-rate CEA'!AC59*UPFS+'Surv-rate CEA'!AB59*UPD</f>
        <v>0.11525638527223084</v>
      </c>
      <c r="AJ61" s="12">
        <f t="shared" si="17"/>
        <v>0.10496465727244497</v>
      </c>
      <c r="AK61" s="12">
        <f>AI61-'Surv-rate CEA'!AB59*UPD</f>
        <v>2.1774105792118345E-2</v>
      </c>
      <c r="AL61" s="12">
        <f t="shared" si="18"/>
        <v>1.9829804192499849E-2</v>
      </c>
      <c r="AM61" s="12">
        <f>'Surv-rate CEA'!AF59*UPFS+'Surv-rate CEA'!AE59*UPD</f>
        <v>0.20300841486887966</v>
      </c>
      <c r="AN61" s="12">
        <f t="shared" si="19"/>
        <v>0.18488093861180865</v>
      </c>
      <c r="AO61" s="12">
        <f>AM61-'Surv-rate CEA'!AE59*UPD</f>
        <v>4.4267793499073199E-2</v>
      </c>
      <c r="AP61" s="12">
        <f t="shared" si="20"/>
        <v>4.031493580041242E-2</v>
      </c>
      <c r="AQ61" s="42">
        <f>'Surv-rate CEA'!AI59*UPFS+'Surv-rate CEA'!AH59*UPD</f>
        <v>0.11665323789019451</v>
      </c>
      <c r="AR61" s="12">
        <f t="shared" si="21"/>
        <v>0.10623677903783231</v>
      </c>
      <c r="AS61" s="42">
        <f>AQ61-'Surv-rate CEA'!AH59*UPD</f>
        <v>0.10907201073937649</v>
      </c>
      <c r="AT61" s="12">
        <f t="shared" si="22"/>
        <v>9.9332511584791741E-2</v>
      </c>
      <c r="AU61" s="12">
        <f>'Surv-rate CEA'!AL59*UPFS+'Surv-rate CEA'!AK59*UPD</f>
        <v>0.13054932135623501</v>
      </c>
      <c r="AV61" s="12">
        <f t="shared" si="23"/>
        <v>0.11889202269307174</v>
      </c>
      <c r="AW61" s="12">
        <f>AU61-'Surv-rate CEA'!AK59*UPD</f>
        <v>5.4856688452356098E-2</v>
      </c>
      <c r="AX61" s="12">
        <f t="shared" si="24"/>
        <v>4.9958303732176371E-2</v>
      </c>
      <c r="AY61" s="12">
        <f>'Surv-rate CEA'!AO59*UPFS+'Surv-rate CEA'!AN59*UPD</f>
        <v>0.11525638527223084</v>
      </c>
      <c r="AZ61" s="12">
        <f t="shared" si="25"/>
        <v>0.10496465727244497</v>
      </c>
      <c r="BA61" s="12">
        <f>AY61-'Surv-rate CEA'!AN59*UPD</f>
        <v>2.1774105792118345E-2</v>
      </c>
      <c r="BB61" s="12">
        <f t="shared" si="26"/>
        <v>1.9829804192499849E-2</v>
      </c>
    </row>
    <row r="62" spans="1:54">
      <c r="A62" s="12">
        <v>57</v>
      </c>
      <c r="B62" s="12">
        <f t="shared" si="27"/>
        <v>3.2219178082191782</v>
      </c>
      <c r="C62" s="12">
        <f>'Surv-rate CEA'!D60*Parameter!$D$57+'Surv-rate CEA'!E60*Parameter!$D$58</f>
        <v>0.14944430106983406</v>
      </c>
      <c r="D62" s="12">
        <f t="shared" si="1"/>
        <v>0.13586852958848994</v>
      </c>
      <c r="E62" s="12">
        <f>C62-'Surv-rate CEA'!E60*Parameter!$D$58</f>
        <v>1.533903430175651E-2</v>
      </c>
      <c r="F62" s="12">
        <f t="shared" si="2"/>
        <v>1.3945610645354673E-2</v>
      </c>
      <c r="G62" s="12">
        <f>'Surv-rate CEA'!G60*Parameter!$D$57+'Surv-rate CEA'!H60*Parameter!$D$58</f>
        <v>0.10848808331610926</v>
      </c>
      <c r="H62" s="12">
        <f t="shared" si="3"/>
        <v>9.8632843490936623E-2</v>
      </c>
      <c r="I62" s="12">
        <f>G62-'Surv-rate CEA'!H60*Parameter!$D$58</f>
        <v>7.5969339235709699E-3</v>
      </c>
      <c r="J62" s="12">
        <f t="shared" si="4"/>
        <v>6.9068156777298212E-3</v>
      </c>
      <c r="K62" s="12">
        <f>'Surv-rate CEA'!K60*Parameter!$D$57+'Surv-rate CEA'!J60*Parameter!$D$58</f>
        <v>0.13986236944574837</v>
      </c>
      <c r="L62" s="12">
        <f t="shared" si="5"/>
        <v>0.12715703673756074</v>
      </c>
      <c r="M62" s="12">
        <f>K62-'Surv-rate CEA'!J60*Parameter!$D$58</f>
        <v>2.5287058024463446E-2</v>
      </c>
      <c r="N62" s="12">
        <f t="shared" si="6"/>
        <v>2.2989939173372647E-2</v>
      </c>
      <c r="O62" s="12">
        <f>'Surv-rate CEA'!N60*Parameter!$D$57+'Surv-rate CEA'!M60*Parameter!$D$58</f>
        <v>0.11408343924126457</v>
      </c>
      <c r="P62" s="12">
        <f t="shared" si="7"/>
        <v>0.10371990787969405</v>
      </c>
      <c r="Q62" s="12">
        <f>O62-'Surv-rate CEA'!M60*Parameter!$D$58</f>
        <v>0.10691450159507788</v>
      </c>
      <c r="R62" s="12">
        <f t="shared" si="8"/>
        <v>9.7202208578174354E-2</v>
      </c>
      <c r="S62" s="12">
        <f>'Surv-rate CEA'!Q60*Parameter!$D$57+'Surv-rate CEA'!P60*Parameter!$D$58</f>
        <v>0.13986236944574837</v>
      </c>
      <c r="T62" s="12">
        <f t="shared" si="9"/>
        <v>0.12715703673756074</v>
      </c>
      <c r="U62" s="12">
        <f>S62-'Surv-rate CEA'!P60*Parameter!$D$58</f>
        <v>2.5287058024463446E-2</v>
      </c>
      <c r="V62" s="12">
        <f t="shared" si="10"/>
        <v>2.2989939173372647E-2</v>
      </c>
      <c r="W62" s="12">
        <f>'Surv-rate CEA'!T60*UPFS+'Surv-rate CEA'!S60*UPD</f>
        <v>0.11408343924126457</v>
      </c>
      <c r="X62" s="12">
        <f t="shared" si="11"/>
        <v>0.10371990787969405</v>
      </c>
      <c r="Y62" s="12">
        <f>W62-'Surv-rate CEA'!S60*UPD</f>
        <v>0.10691450159507788</v>
      </c>
      <c r="Z62" s="12">
        <f t="shared" si="12"/>
        <v>9.7202208578174354E-2</v>
      </c>
      <c r="AA62" s="12">
        <f>'Surv-rate CEA'!W60*UPFS+'Surv-rate CEA'!V60*UPD</f>
        <v>0.14698148742901859</v>
      </c>
      <c r="AB62" s="12">
        <f t="shared" si="13"/>
        <v>0.13362944207807556</v>
      </c>
      <c r="AC62" s="12">
        <f>AA62-'Surv-rate CEA'!V60*UPD</f>
        <v>4.9221119430692559E-2</v>
      </c>
      <c r="AD62" s="12">
        <f t="shared" si="14"/>
        <v>4.4749790215302961E-2</v>
      </c>
      <c r="AE62" s="12">
        <f>'Surv-rate CEA'!Z60*UPFS+'Surv-rate CEA'!Y60*UPD</f>
        <v>0.13986236944574837</v>
      </c>
      <c r="AF62" s="12">
        <f t="shared" si="15"/>
        <v>0.12715703673756074</v>
      </c>
      <c r="AG62" s="12">
        <f>AE62-'Surv-rate CEA'!Y60*UPD</f>
        <v>2.5287058024463446E-2</v>
      </c>
      <c r="AH62" s="12">
        <f t="shared" si="16"/>
        <v>2.2989939173372647E-2</v>
      </c>
      <c r="AI62" s="12">
        <f>'Surv-rate CEA'!AC60*UPFS+'Surv-rate CEA'!AB60*UPD</f>
        <v>0.11270032404105892</v>
      </c>
      <c r="AJ62" s="12">
        <f t="shared" si="17"/>
        <v>0.1024624371888872</v>
      </c>
      <c r="AK62" s="12">
        <f>AI62-'Surv-rate CEA'!AB60*UPD</f>
        <v>2.0762245373068797E-2</v>
      </c>
      <c r="AL62" s="12">
        <f t="shared" si="18"/>
        <v>1.887616810811733E-2</v>
      </c>
      <c r="AM62" s="12">
        <f>'Surv-rate CEA'!AF60*UPFS+'Surv-rate CEA'!AE60*UPD</f>
        <v>0.19945733493190759</v>
      </c>
      <c r="AN62" s="12">
        <f t="shared" si="19"/>
        <v>0.18133829539725069</v>
      </c>
      <c r="AO62" s="12">
        <f>AM62-'Surv-rate CEA'!AE60*UPD</f>
        <v>4.2487382116767697E-2</v>
      </c>
      <c r="AP62" s="12">
        <f t="shared" si="20"/>
        <v>3.8627756916417962E-2</v>
      </c>
      <c r="AQ62" s="42">
        <f>'Surv-rate CEA'!AI60*UPFS+'Surv-rate CEA'!AH60*UPD</f>
        <v>0.11408343924126457</v>
      </c>
      <c r="AR62" s="12">
        <f t="shared" si="21"/>
        <v>0.10371990787969405</v>
      </c>
      <c r="AS62" s="42">
        <f>AQ62-'Surv-rate CEA'!AH60*UPD</f>
        <v>0.10691450159507788</v>
      </c>
      <c r="AT62" s="12">
        <f t="shared" si="22"/>
        <v>9.7202208578174354E-2</v>
      </c>
      <c r="AU62" s="12">
        <f>'Surv-rate CEA'!AL60*UPFS+'Surv-rate CEA'!AK60*UPD</f>
        <v>0.12774802442842451</v>
      </c>
      <c r="AV62" s="12">
        <f t="shared" si="23"/>
        <v>0.11614317918228131</v>
      </c>
      <c r="AW62" s="12">
        <f>AU62-'Surv-rate CEA'!AK60*UPD</f>
        <v>5.2761329873439025E-2</v>
      </c>
      <c r="AX62" s="12">
        <f t="shared" si="24"/>
        <v>4.7968401991372027E-2</v>
      </c>
      <c r="AY62" s="12">
        <f>'Surv-rate CEA'!AO60*UPFS+'Surv-rate CEA'!AN60*UPD</f>
        <v>0.11270032404105892</v>
      </c>
      <c r="AZ62" s="12">
        <f t="shared" si="25"/>
        <v>0.1024624371888872</v>
      </c>
      <c r="BA62" s="12">
        <f>AY62-'Surv-rate CEA'!AN60*UPD</f>
        <v>2.0762245373068797E-2</v>
      </c>
      <c r="BB62" s="12">
        <f t="shared" si="26"/>
        <v>1.887616810811733E-2</v>
      </c>
    </row>
    <row r="63" spans="1:54">
      <c r="A63" s="12">
        <v>58</v>
      </c>
      <c r="B63" s="12">
        <f t="shared" si="27"/>
        <v>3.2794520547945205</v>
      </c>
      <c r="C63" s="12">
        <f>'Surv-rate CEA'!D61*Parameter!$D$57+'Surv-rate CEA'!E61*Parameter!$D$58</f>
        <v>0.14651011727607233</v>
      </c>
      <c r="D63" s="12">
        <f t="shared" si="1"/>
        <v>0.13297455727388477</v>
      </c>
      <c r="E63" s="12">
        <f>C63-'Surv-rate CEA'!E61*Parameter!$D$58</f>
        <v>1.4595152515526483E-2</v>
      </c>
      <c r="F63" s="12">
        <f t="shared" si="2"/>
        <v>1.3246757153568423E-2</v>
      </c>
      <c r="G63" s="12">
        <f>'Surv-rate CEA'!G61*Parameter!$D$57+'Surv-rate CEA'!H61*Parameter!$D$58</f>
        <v>0.10609512875438387</v>
      </c>
      <c r="H63" s="12">
        <f t="shared" si="3"/>
        <v>9.6293368931280446E-2</v>
      </c>
      <c r="I63" s="12">
        <f>G63-'Surv-rate CEA'!H61*Parameter!$D$58</f>
        <v>7.1877975465697297E-3</v>
      </c>
      <c r="J63" s="12">
        <f t="shared" si="4"/>
        <v>6.5237419387795615E-3</v>
      </c>
      <c r="K63" s="12">
        <f>'Surv-rate CEA'!K61*Parameter!$D$57+'Surv-rate CEA'!J61*Parameter!$D$58</f>
        <v>0.13702567565552981</v>
      </c>
      <c r="L63" s="12">
        <f t="shared" si="5"/>
        <v>0.12436635021672189</v>
      </c>
      <c r="M63" s="12">
        <f>K63-'Surv-rate CEA'!J61*Parameter!$D$58</f>
        <v>2.4163878863457999E-2</v>
      </c>
      <c r="N63" s="12">
        <f t="shared" si="6"/>
        <v>2.1931462165397354E-2</v>
      </c>
      <c r="O63" s="12">
        <f>'Surv-rate CEA'!N61*Parameter!$D$57+'Surv-rate CEA'!M61*Parameter!$D$58</f>
        <v>0.11159509770972095</v>
      </c>
      <c r="P63" s="12">
        <f t="shared" si="7"/>
        <v>0.1012852148901363</v>
      </c>
      <c r="Q63" s="12">
        <f>O63-'Surv-rate CEA'!M61*Parameter!$D$58</f>
        <v>0.10481224650380304</v>
      </c>
      <c r="R63" s="12">
        <f t="shared" si="8"/>
        <v>9.5129007708471089E-2</v>
      </c>
      <c r="S63" s="12">
        <f>'Surv-rate CEA'!Q61*Parameter!$D$57+'Surv-rate CEA'!P61*Parameter!$D$58</f>
        <v>0.13702567565552981</v>
      </c>
      <c r="T63" s="12">
        <f t="shared" si="9"/>
        <v>0.12436635021672189</v>
      </c>
      <c r="U63" s="12">
        <f>S63-'Surv-rate CEA'!P61*Parameter!$D$58</f>
        <v>2.4163878863457999E-2</v>
      </c>
      <c r="V63" s="12">
        <f t="shared" si="10"/>
        <v>2.1931462165397354E-2</v>
      </c>
      <c r="W63" s="12">
        <f>'Surv-rate CEA'!T61*UPFS+'Surv-rate CEA'!S61*UPD</f>
        <v>0.11159509770972095</v>
      </c>
      <c r="X63" s="12">
        <f t="shared" si="11"/>
        <v>0.1012852148901363</v>
      </c>
      <c r="Y63" s="12">
        <f>W63-'Surv-rate CEA'!S61*UPD</f>
        <v>0.10481224650380304</v>
      </c>
      <c r="Z63" s="12">
        <f t="shared" si="12"/>
        <v>9.5129007708471089E-2</v>
      </c>
      <c r="AA63" s="12">
        <f>'Surv-rate CEA'!W61*UPFS+'Surv-rate CEA'!V61*UPD</f>
        <v>0.14403263753278575</v>
      </c>
      <c r="AB63" s="12">
        <f t="shared" si="13"/>
        <v>0.13072596326451835</v>
      </c>
      <c r="AC63" s="12">
        <f>AA63-'Surv-rate CEA'!V61*UPD</f>
        <v>4.7323953819954037E-2</v>
      </c>
      <c r="AD63" s="12">
        <f t="shared" si="14"/>
        <v>4.2951858374397016E-2</v>
      </c>
      <c r="AE63" s="12">
        <f>'Surv-rate CEA'!Z61*UPFS+'Surv-rate CEA'!Y61*UPD</f>
        <v>0.13702567565552981</v>
      </c>
      <c r="AF63" s="12">
        <f t="shared" si="15"/>
        <v>0.12436635021672189</v>
      </c>
      <c r="AG63" s="12">
        <f>AE63-'Surv-rate CEA'!Y61*UPD</f>
        <v>2.4163878863457999E-2</v>
      </c>
      <c r="AH63" s="12">
        <f t="shared" si="16"/>
        <v>2.1931462165397354E-2</v>
      </c>
      <c r="AI63" s="12">
        <f>'Surv-rate CEA'!AC61*UPFS+'Surv-rate CEA'!AB61*UPD</f>
        <v>0.11022662831694456</v>
      </c>
      <c r="AJ63" s="12">
        <f t="shared" si="17"/>
        <v>0.10004317362342699</v>
      </c>
      <c r="AK63" s="12">
        <f>AI63-'Surv-rate CEA'!AB61*UPD</f>
        <v>1.9806027005545568E-2</v>
      </c>
      <c r="AL63" s="12">
        <f t="shared" si="18"/>
        <v>1.7976217078949516E-2</v>
      </c>
      <c r="AM63" s="12">
        <f>'Surv-rate CEA'!AF61*UPFS+'Surv-rate CEA'!AE61*UPD</f>
        <v>0.19599954208153461</v>
      </c>
      <c r="AN63" s="12">
        <f t="shared" si="19"/>
        <v>0.17789182630347092</v>
      </c>
      <c r="AO63" s="12">
        <f>AM63-'Surv-rate CEA'!AE61*UPD</f>
        <v>4.0792516706791127E-2</v>
      </c>
      <c r="AP63" s="12">
        <f t="shared" si="20"/>
        <v>3.7023838012168409E-2</v>
      </c>
      <c r="AQ63" s="42">
        <f>'Surv-rate CEA'!AI61*UPFS+'Surv-rate CEA'!AH61*UPD</f>
        <v>0.11159509770972095</v>
      </c>
      <c r="AR63" s="12">
        <f t="shared" si="21"/>
        <v>0.1012852148901363</v>
      </c>
      <c r="AS63" s="42">
        <f>AQ63-'Surv-rate CEA'!AH61*UPD</f>
        <v>0.10481224650380304</v>
      </c>
      <c r="AT63" s="12">
        <f t="shared" si="22"/>
        <v>9.5129007708471089E-2</v>
      </c>
      <c r="AU63" s="12">
        <f>'Surv-rate CEA'!AL61*UPFS+'Surv-rate CEA'!AK61*UPD</f>
        <v>0.12503430348818861</v>
      </c>
      <c r="AV63" s="12">
        <f t="shared" si="23"/>
        <v>0.11348281920395273</v>
      </c>
      <c r="AW63" s="12">
        <f>AU63-'Surv-rate CEA'!AK61*UPD</f>
        <v>5.0761855249586929E-2</v>
      </c>
      <c r="AX63" s="12">
        <f t="shared" si="24"/>
        <v>4.6072144051974254E-2</v>
      </c>
      <c r="AY63" s="12">
        <f>'Surv-rate CEA'!AO61*UPFS+'Surv-rate CEA'!AN61*UPD</f>
        <v>0.11022662831694456</v>
      </c>
      <c r="AZ63" s="12">
        <f t="shared" si="25"/>
        <v>0.10004317362342699</v>
      </c>
      <c r="BA63" s="12">
        <f>AY63-'Surv-rate CEA'!AN61*UPD</f>
        <v>1.9806027005545568E-2</v>
      </c>
      <c r="BB63" s="12">
        <f t="shared" si="26"/>
        <v>1.7976217078949516E-2</v>
      </c>
    </row>
    <row r="64" spans="1:54">
      <c r="A64" s="12">
        <v>59</v>
      </c>
      <c r="B64" s="12">
        <f t="shared" si="27"/>
        <v>3.3369863013698629</v>
      </c>
      <c r="C64" s="12">
        <f>'Surv-rate CEA'!D62*Parameter!$D$57+'Surv-rate CEA'!E62*Parameter!$D$58</f>
        <v>0.14366089849147162</v>
      </c>
      <c r="D64" s="12">
        <f t="shared" si="1"/>
        <v>0.13016701188757127</v>
      </c>
      <c r="E64" s="12">
        <f>C64-'Surv-rate CEA'!E62*Parameter!$D$58</f>
        <v>1.3893772185576553E-2</v>
      </c>
      <c r="F64" s="12">
        <f t="shared" si="2"/>
        <v>1.2588747726302935E-2</v>
      </c>
      <c r="G64" s="12">
        <f>'Surv-rate CEA'!G62*Parameter!$D$57+'Surv-rate CEA'!H62*Parameter!$D$58</f>
        <v>0.10377863062263303</v>
      </c>
      <c r="H64" s="12">
        <f t="shared" si="3"/>
        <v>9.4030835027347895E-2</v>
      </c>
      <c r="I64" s="12">
        <f>G64-'Surv-rate CEA'!H62*Parameter!$D$58</f>
        <v>6.8043995430651927E-3</v>
      </c>
      <c r="J64" s="12">
        <f t="shared" si="4"/>
        <v>6.1652708949368794E-3</v>
      </c>
      <c r="K64" s="12">
        <f>'Surv-rate CEA'!K62*Parameter!$D$57+'Surv-rate CEA'!J62*Parameter!$D$58</f>
        <v>0.1342735010513933</v>
      </c>
      <c r="L64" s="12">
        <f t="shared" si="5"/>
        <v>0.12166136082310593</v>
      </c>
      <c r="M64" s="12">
        <f>K64-'Surv-rate CEA'!J62*Parameter!$D$58</f>
        <v>2.3099861306236605E-2</v>
      </c>
      <c r="N64" s="12">
        <f t="shared" si="6"/>
        <v>2.0930120532614151E-2</v>
      </c>
      <c r="O64" s="12">
        <f>'Surv-rate CEA'!N62*Parameter!$D$57+'Surv-rate CEA'!M62*Parameter!$D$58</f>
        <v>0.10918479050261112</v>
      </c>
      <c r="P64" s="12">
        <f t="shared" si="7"/>
        <v>9.8929201143337309E-2</v>
      </c>
      <c r="Q64" s="12">
        <f>O64-'Surv-rate CEA'!M62*Parameter!$D$58</f>
        <v>0.10276373741267636</v>
      </c>
      <c r="R64" s="12">
        <f t="shared" si="8"/>
        <v>9.3111269453748979E-2</v>
      </c>
      <c r="S64" s="12">
        <f>'Surv-rate CEA'!Q62*Parameter!$D$57+'Surv-rate CEA'!P62*Parameter!$D$58</f>
        <v>0.1342735010513933</v>
      </c>
      <c r="T64" s="12">
        <f t="shared" si="9"/>
        <v>0.12166136082310593</v>
      </c>
      <c r="U64" s="12">
        <f>S64-'Surv-rate CEA'!P62*Parameter!$D$58</f>
        <v>2.3099861306236605E-2</v>
      </c>
      <c r="V64" s="12">
        <f t="shared" si="10"/>
        <v>2.0930120532614151E-2</v>
      </c>
      <c r="W64" s="12">
        <f>'Surv-rate CEA'!T62*UPFS+'Surv-rate CEA'!S62*UPD</f>
        <v>0.10918479050261112</v>
      </c>
      <c r="X64" s="12">
        <f t="shared" si="11"/>
        <v>9.8929201143337309E-2</v>
      </c>
      <c r="Y64" s="12">
        <f>W64-'Surv-rate CEA'!S62*UPD</f>
        <v>0.10276373741267636</v>
      </c>
      <c r="Z64" s="12">
        <f t="shared" si="12"/>
        <v>9.3111269453748979E-2</v>
      </c>
      <c r="AA64" s="12">
        <f>'Surv-rate CEA'!W62*UPFS+'Surv-rate CEA'!V62*UPD</f>
        <v>0.14117072853856749</v>
      </c>
      <c r="AB64" s="12">
        <f t="shared" si="13"/>
        <v>0.12791074045069878</v>
      </c>
      <c r="AC64" s="12">
        <f>AA64-'Surv-rate CEA'!V62*UPD</f>
        <v>4.551428191292882E-2</v>
      </c>
      <c r="AD64" s="12">
        <f t="shared" si="14"/>
        <v>4.1239182944175855E-2</v>
      </c>
      <c r="AE64" s="12">
        <f>'Surv-rate CEA'!Z62*UPFS+'Surv-rate CEA'!Y62*UPD</f>
        <v>0.1342735010513933</v>
      </c>
      <c r="AF64" s="12">
        <f t="shared" si="15"/>
        <v>0.12166136082310593</v>
      </c>
      <c r="AG64" s="12">
        <f>AE64-'Surv-rate CEA'!Y62*UPD</f>
        <v>2.3099861306236605E-2</v>
      </c>
      <c r="AH64" s="12">
        <f t="shared" si="16"/>
        <v>2.0930120532614151E-2</v>
      </c>
      <c r="AI64" s="12">
        <f>'Surv-rate CEA'!AC62*UPFS+'Surv-rate CEA'!AB62*UPD</f>
        <v>0.10783175020241839</v>
      </c>
      <c r="AJ64" s="12">
        <f t="shared" si="17"/>
        <v>9.7703250208260803E-2</v>
      </c>
      <c r="AK64" s="12">
        <f>AI64-'Surv-rate CEA'!AB62*UPD</f>
        <v>1.8901897020075484E-2</v>
      </c>
      <c r="AL64" s="12">
        <f t="shared" si="18"/>
        <v>1.7126465725507585E-2</v>
      </c>
      <c r="AM64" s="12">
        <f>'Surv-rate CEA'!AF62*UPFS+'Surv-rate CEA'!AE62*UPD</f>
        <v>0.19263169570665734</v>
      </c>
      <c r="AN64" s="12">
        <f t="shared" si="19"/>
        <v>0.17453804402079529</v>
      </c>
      <c r="AO64" s="12">
        <f>AM64-'Surv-rate CEA'!AE62*UPD</f>
        <v>3.9178390745332581E-2</v>
      </c>
      <c r="AP64" s="12">
        <f t="shared" si="20"/>
        <v>3.5498414025207856E-2</v>
      </c>
      <c r="AQ64" s="42">
        <f>'Surv-rate CEA'!AI62*UPFS+'Surv-rate CEA'!AH62*UPD</f>
        <v>0.10918479050261112</v>
      </c>
      <c r="AR64" s="12">
        <f t="shared" si="21"/>
        <v>9.8929201143337309E-2</v>
      </c>
      <c r="AS64" s="42">
        <f>AQ64-'Surv-rate CEA'!AH62*UPD</f>
        <v>0.10276373741267636</v>
      </c>
      <c r="AT64" s="12">
        <f t="shared" si="22"/>
        <v>9.3111269453748979E-2</v>
      </c>
      <c r="AU64" s="12">
        <f>'Surv-rate CEA'!AL62*UPFS+'Surv-rate CEA'!AK62*UPD</f>
        <v>0.12240450346458118</v>
      </c>
      <c r="AV64" s="12">
        <f t="shared" si="23"/>
        <v>0.11090720317687734</v>
      </c>
      <c r="AW64" s="12">
        <f>AU64-'Surv-rate CEA'!AK62*UPD</f>
        <v>4.8853125687539814E-2</v>
      </c>
      <c r="AX64" s="12">
        <f t="shared" si="24"/>
        <v>4.426441334342978E-2</v>
      </c>
      <c r="AY64" s="12">
        <f>'Surv-rate CEA'!AO62*UPFS+'Surv-rate CEA'!AN62*UPD</f>
        <v>0.10783175020241839</v>
      </c>
      <c r="AZ64" s="12">
        <f t="shared" si="25"/>
        <v>9.7703250208260803E-2</v>
      </c>
      <c r="BA64" s="12">
        <f>AY64-'Surv-rate CEA'!AN62*UPD</f>
        <v>1.8901897020075484E-2</v>
      </c>
      <c r="BB64" s="12">
        <f t="shared" si="26"/>
        <v>1.7126465725507585E-2</v>
      </c>
    </row>
    <row r="65" spans="1:54">
      <c r="A65" s="12">
        <v>60</v>
      </c>
      <c r="B65" s="12">
        <f t="shared" si="27"/>
        <v>3.3945205479452056</v>
      </c>
      <c r="C65" s="12">
        <f>'Surv-rate CEA'!D63*Parameter!$D$57+'Surv-rate CEA'!E63*Parameter!$D$58</f>
        <v>0.1408933184507867</v>
      </c>
      <c r="D65" s="12">
        <f t="shared" si="1"/>
        <v>0.12744246854836422</v>
      </c>
      <c r="E65" s="12">
        <f>C65-'Surv-rate CEA'!E63*Parameter!$D$58</f>
        <v>1.3232082675182527E-2</v>
      </c>
      <c r="F65" s="12">
        <f t="shared" si="2"/>
        <v>1.1968837832081657E-2</v>
      </c>
      <c r="G65" s="12">
        <f>'Surv-rate CEA'!G63*Parameter!$D$57+'Surv-rate CEA'!H63*Parameter!$D$58</f>
        <v>0.10153532502078161</v>
      </c>
      <c r="H65" s="12">
        <f t="shared" si="3"/>
        <v>9.1841917046114177E-2</v>
      </c>
      <c r="I65" s="12">
        <f>G65-'Surv-rate CEA'!H63*Parameter!$D$58</f>
        <v>6.444878902548884E-3</v>
      </c>
      <c r="J65" s="12">
        <f t="shared" si="4"/>
        <v>5.8295970729300125E-3</v>
      </c>
      <c r="K65" s="12">
        <f>'Surv-rate CEA'!K63*Parameter!$D$57+'Surv-rate CEA'!J63*Parameter!$D$58</f>
        <v>0.13160245432217715</v>
      </c>
      <c r="L65" s="12">
        <f t="shared" si="5"/>
        <v>0.11903858770776191</v>
      </c>
      <c r="M65" s="12">
        <f>K65-'Surv-rate CEA'!J63*Parameter!$D$58</f>
        <v>2.2091379913205575E-2</v>
      </c>
      <c r="N65" s="12">
        <f t="shared" si="6"/>
        <v>1.9982352752675524E-2</v>
      </c>
      <c r="O65" s="12">
        <f>'Surv-rate CEA'!N63*Parameter!$D$57+'Surv-rate CEA'!M63*Parameter!$D$58</f>
        <v>0.10684927481092139</v>
      </c>
      <c r="P65" s="12">
        <f t="shared" si="7"/>
        <v>9.6648552921001496E-2</v>
      </c>
      <c r="Q65" s="12">
        <f>O65-'Surv-rate CEA'!M63*Parameter!$D$58</f>
        <v>0.10076748767753019</v>
      </c>
      <c r="R65" s="12">
        <f t="shared" si="8"/>
        <v>9.1147383852180214E-2</v>
      </c>
      <c r="S65" s="12">
        <f>'Surv-rate CEA'!Q63*Parameter!$D$57+'Surv-rate CEA'!P63*Parameter!$D$58</f>
        <v>0.13160245432217715</v>
      </c>
      <c r="T65" s="12">
        <f t="shared" si="9"/>
        <v>0.11903858770776191</v>
      </c>
      <c r="U65" s="12">
        <f>S65-'Surv-rate CEA'!P63*Parameter!$D$58</f>
        <v>2.2091379913205575E-2</v>
      </c>
      <c r="V65" s="12">
        <f t="shared" si="10"/>
        <v>1.9982352752675524E-2</v>
      </c>
      <c r="W65" s="12">
        <f>'Surv-rate CEA'!T63*UPFS+'Surv-rate CEA'!S63*UPD</f>
        <v>0.10684927481092139</v>
      </c>
      <c r="X65" s="12">
        <f t="shared" si="11"/>
        <v>9.6648552921001496E-2</v>
      </c>
      <c r="Y65" s="12">
        <f>W65-'Surv-rate CEA'!S63*UPD</f>
        <v>0.10076748767753019</v>
      </c>
      <c r="Z65" s="12">
        <f t="shared" si="12"/>
        <v>9.1147383852180214E-2</v>
      </c>
      <c r="AA65" s="12">
        <f>'Surv-rate CEA'!W63*UPFS+'Surv-rate CEA'!V63*UPD</f>
        <v>0.13839231667709834</v>
      </c>
      <c r="AB65" s="12">
        <f t="shared" si="13"/>
        <v>0.12518023323878838</v>
      </c>
      <c r="AC65" s="12">
        <f>AA65-'Surv-rate CEA'!V63*UPD</f>
        <v>4.3787380612345092E-2</v>
      </c>
      <c r="AD65" s="12">
        <f t="shared" si="14"/>
        <v>3.9607072484798049E-2</v>
      </c>
      <c r="AE65" s="12">
        <f>'Surv-rate CEA'!Z63*UPFS+'Surv-rate CEA'!Y63*UPD</f>
        <v>0.13160245432217715</v>
      </c>
      <c r="AF65" s="12">
        <f t="shared" si="15"/>
        <v>0.11903858770776191</v>
      </c>
      <c r="AG65" s="12">
        <f>AE65-'Surv-rate CEA'!Y63*UPD</f>
        <v>2.2091379913205575E-2</v>
      </c>
      <c r="AH65" s="12">
        <f t="shared" si="16"/>
        <v>1.9982352752675524E-2</v>
      </c>
      <c r="AI65" s="12">
        <f>'Surv-rate CEA'!AC63*UPFS+'Surv-rate CEA'!AB63*UPD</f>
        <v>0.10551233433026617</v>
      </c>
      <c r="AJ65" s="12">
        <f t="shared" si="17"/>
        <v>9.5439247916119727E-2</v>
      </c>
      <c r="AK65" s="12">
        <f>AI65-'Surv-rate CEA'!AB63*UPD</f>
        <v>1.8046560997034486E-2</v>
      </c>
      <c r="AL65" s="12">
        <f t="shared" si="18"/>
        <v>1.6323685945931116E-2</v>
      </c>
      <c r="AM65" s="12">
        <f>'Surv-rate CEA'!AF63*UPFS+'Surv-rate CEA'!AE63*UPD</f>
        <v>0.18935060707525964</v>
      </c>
      <c r="AN65" s="12">
        <f t="shared" si="19"/>
        <v>0.17127362072340846</v>
      </c>
      <c r="AO65" s="12">
        <f>AM65-'Surv-rate CEA'!AE63*UPD</f>
        <v>3.7640507388813388E-2</v>
      </c>
      <c r="AP65" s="12">
        <f t="shared" si="20"/>
        <v>3.4047030986205977E-2</v>
      </c>
      <c r="AQ65" s="42">
        <f>'Surv-rate CEA'!AI63*UPFS+'Surv-rate CEA'!AH63*UPD</f>
        <v>0.10684927481092139</v>
      </c>
      <c r="AR65" s="12">
        <f t="shared" si="21"/>
        <v>9.6648552921001496E-2</v>
      </c>
      <c r="AS65" s="42">
        <f>AQ65-'Surv-rate CEA'!AH63*UPD</f>
        <v>0.10076748767753019</v>
      </c>
      <c r="AT65" s="12">
        <f t="shared" si="22"/>
        <v>9.1147383852180214E-2</v>
      </c>
      <c r="AU65" s="12">
        <f>'Surv-rate CEA'!AL63*UPFS+'Surv-rate CEA'!AK63*UPD</f>
        <v>0.11985516079783383</v>
      </c>
      <c r="AV65" s="12">
        <f t="shared" si="23"/>
        <v>0.10841278868502502</v>
      </c>
      <c r="AW65" s="12">
        <f>AU65-'Surv-rate CEA'!AK63*UPD</f>
        <v>4.7030318149568984E-2</v>
      </c>
      <c r="AX65" s="12">
        <f t="shared" si="24"/>
        <v>4.2540412189166814E-2</v>
      </c>
      <c r="AY65" s="12">
        <f>'Surv-rate CEA'!AO63*UPFS+'Surv-rate CEA'!AN63*UPD</f>
        <v>0.10551233433026617</v>
      </c>
      <c r="AZ65" s="12">
        <f t="shared" si="25"/>
        <v>9.5439247916119727E-2</v>
      </c>
      <c r="BA65" s="12">
        <f>AY65-'Surv-rate CEA'!AN63*UPD</f>
        <v>1.8046560997034486E-2</v>
      </c>
      <c r="BB65" s="12">
        <f t="shared" si="26"/>
        <v>1.6323685945931116E-2</v>
      </c>
    </row>
    <row r="66" spans="1:54">
      <c r="A66" s="12">
        <v>61</v>
      </c>
      <c r="B66" s="12">
        <f t="shared" si="27"/>
        <v>3.452054794520548</v>
      </c>
      <c r="C66" s="12">
        <f>'Surv-rate CEA'!D64*Parameter!$D$57+'Surv-rate CEA'!E64*Parameter!$D$58</f>
        <v>0.13820421634007984</v>
      </c>
      <c r="D66" s="12">
        <f t="shared" si="1"/>
        <v>0.12479767361336749</v>
      </c>
      <c r="E66" s="12">
        <f>C66-'Surv-rate CEA'!E64*Parameter!$D$58</f>
        <v>1.2607485130234131E-2</v>
      </c>
      <c r="F66" s="12">
        <f t="shared" si="2"/>
        <v>1.1384492138045243E-2</v>
      </c>
      <c r="G66" s="12">
        <f>'Surv-rate CEA'!G64*Parameter!$D$57+'Surv-rate CEA'!H64*Parameter!$D$58</f>
        <v>9.936212387016731E-2</v>
      </c>
      <c r="H66" s="12">
        <f t="shared" si="3"/>
        <v>8.9723470330072899E-2</v>
      </c>
      <c r="I66" s="12">
        <f>G66-'Surv-rate CEA'!H64*Parameter!$D$58</f>
        <v>6.107527081582742E-3</v>
      </c>
      <c r="J66" s="12">
        <f t="shared" si="4"/>
        <v>5.5150645291211931E-3</v>
      </c>
      <c r="K66" s="12">
        <f>'Surv-rate CEA'!K64*Parameter!$D$57+'Surv-rate CEA'!J64*Parameter!$D$58</f>
        <v>0.12900931636874663</v>
      </c>
      <c r="L66" s="12">
        <f t="shared" si="5"/>
        <v>0.11649472775601144</v>
      </c>
      <c r="M66" s="12">
        <f>K66-'Surv-rate CEA'!J64*Parameter!$D$58</f>
        <v>2.1135063332077944E-2</v>
      </c>
      <c r="N66" s="12">
        <f t="shared" si="6"/>
        <v>1.9084849980438669E-2</v>
      </c>
      <c r="O66" s="12">
        <f>'Surv-rate CEA'!N64*Parameter!$D$57+'Surv-rate CEA'!M64*Parameter!$D$58</f>
        <v>0.10458547645164594</v>
      </c>
      <c r="P66" s="12">
        <f t="shared" si="7"/>
        <v>9.444012997978192E-2</v>
      </c>
      <c r="Q66" s="12">
        <f>O66-'Surv-rate CEA'!M64*Parameter!$D$58</f>
        <v>9.8822035402828412E-2</v>
      </c>
      <c r="R66" s="12">
        <f t="shared" si="8"/>
        <v>8.9235773311456282E-2</v>
      </c>
      <c r="S66" s="12">
        <f>'Surv-rate CEA'!Q64*Parameter!$D$57+'Surv-rate CEA'!P64*Parameter!$D$58</f>
        <v>0.12900931636874663</v>
      </c>
      <c r="T66" s="12">
        <f t="shared" si="9"/>
        <v>0.11649472775601144</v>
      </c>
      <c r="U66" s="12">
        <f>S66-'Surv-rate CEA'!P64*Parameter!$D$58</f>
        <v>2.1135063332077944E-2</v>
      </c>
      <c r="V66" s="12">
        <f t="shared" si="10"/>
        <v>1.9084849980438669E-2</v>
      </c>
      <c r="W66" s="12">
        <f>'Surv-rate CEA'!T64*UPFS+'Surv-rate CEA'!S64*UPD</f>
        <v>0.10458547645164594</v>
      </c>
      <c r="X66" s="12">
        <f t="shared" si="11"/>
        <v>9.444012997978192E-2</v>
      </c>
      <c r="Y66" s="12">
        <f>W66-'Surv-rate CEA'!S64*UPD</f>
        <v>9.8822035402828412E-2</v>
      </c>
      <c r="Z66" s="12">
        <f t="shared" si="12"/>
        <v>8.9235773311456282E-2</v>
      </c>
      <c r="AA66" s="12">
        <f>'Surv-rate CEA'!W64*UPFS+'Surv-rate CEA'!V64*UPD</f>
        <v>0.13569413012411305</v>
      </c>
      <c r="AB66" s="12">
        <f t="shared" si="13"/>
        <v>0.12253107908667943</v>
      </c>
      <c r="AC66" s="12">
        <f>AA66-'Surv-rate CEA'!V64*UPD</f>
        <v>4.2138819275935074E-2</v>
      </c>
      <c r="AD66" s="12">
        <f t="shared" si="14"/>
        <v>3.8051130086439629E-2</v>
      </c>
      <c r="AE66" s="12">
        <f>'Surv-rate CEA'!Z64*UPFS+'Surv-rate CEA'!Y64*UPD</f>
        <v>0.12900931636874663</v>
      </c>
      <c r="AF66" s="12">
        <f t="shared" si="15"/>
        <v>0.11649472775601144</v>
      </c>
      <c r="AG66" s="12">
        <f>AE66-'Surv-rate CEA'!Y64*UPD</f>
        <v>2.1135063332077944E-2</v>
      </c>
      <c r="AH66" s="12">
        <f t="shared" si="16"/>
        <v>1.9084849980438669E-2</v>
      </c>
      <c r="AI66" s="12">
        <f>'Surv-rate CEA'!AC64*UPFS+'Surv-rate CEA'!AB64*UPD</f>
        <v>0.10326520525903668</v>
      </c>
      <c r="AJ66" s="12">
        <f t="shared" si="17"/>
        <v>9.3247932102323974E-2</v>
      </c>
      <c r="AK66" s="12">
        <f>AI66-'Surv-rate CEA'!AB64*UPD</f>
        <v>1.7236962479692169E-2</v>
      </c>
      <c r="AL66" s="12">
        <f t="shared" si="18"/>
        <v>1.5564885606190054E-2</v>
      </c>
      <c r="AM66" s="12">
        <f>'Surv-rate CEA'!AF64*UPFS+'Surv-rate CEA'!AE64*UPD</f>
        <v>0.18615323103633799</v>
      </c>
      <c r="AN66" s="12">
        <f t="shared" si="19"/>
        <v>0.16809537931737806</v>
      </c>
      <c r="AO66" s="12">
        <f>AM66-'Surv-rate CEA'!AE64*UPD</f>
        <v>3.6174657004592298E-2</v>
      </c>
      <c r="AP66" s="12">
        <f t="shared" si="20"/>
        <v>3.2665523219825229E-2</v>
      </c>
      <c r="AQ66" s="42">
        <f>'Surv-rate CEA'!AI64*UPFS+'Surv-rate CEA'!AH64*UPD</f>
        <v>0.10458547645164594</v>
      </c>
      <c r="AR66" s="12">
        <f t="shared" si="21"/>
        <v>9.444012997978192E-2</v>
      </c>
      <c r="AS66" s="42">
        <f>AQ66-'Surv-rate CEA'!AH64*UPD</f>
        <v>9.8822035402828412E-2</v>
      </c>
      <c r="AT66" s="12">
        <f t="shared" si="22"/>
        <v>8.9235773311456282E-2</v>
      </c>
      <c r="AU66" s="12">
        <f>'Surv-rate CEA'!AL64*UPFS+'Surv-rate CEA'!AK64*UPD</f>
        <v>0.11738299138917593</v>
      </c>
      <c r="AV66" s="12">
        <f t="shared" si="23"/>
        <v>0.10599621802492572</v>
      </c>
      <c r="AW66" s="12">
        <f>AU66-'Surv-rate CEA'!AK64*UPD</f>
        <v>4.5288903630762753E-2</v>
      </c>
      <c r="AX66" s="12">
        <f t="shared" si="24"/>
        <v>4.0895639534696979E-2</v>
      </c>
      <c r="AY66" s="12">
        <f>'Surv-rate CEA'!AO64*UPFS+'Surv-rate CEA'!AN64*UPD</f>
        <v>0.10326520525903668</v>
      </c>
      <c r="AZ66" s="12">
        <f t="shared" si="25"/>
        <v>9.3247932102323974E-2</v>
      </c>
      <c r="BA66" s="12">
        <f>AY66-'Surv-rate CEA'!AN64*UPD</f>
        <v>1.7236962479692169E-2</v>
      </c>
      <c r="BB66" s="12">
        <f t="shared" si="26"/>
        <v>1.5564885606190054E-2</v>
      </c>
    </row>
    <row r="67" spans="1:54">
      <c r="A67" s="12">
        <v>62</v>
      </c>
      <c r="B67" s="12">
        <f t="shared" si="27"/>
        <v>3.5095890410958903</v>
      </c>
      <c r="C67" s="12">
        <f>'Surv-rate CEA'!D65*Parameter!$D$57+'Surv-rate CEA'!E65*Parameter!$D$58</f>
        <v>0.13559058680922617</v>
      </c>
      <c r="D67" s="12">
        <f t="shared" si="1"/>
        <v>0.12222953431456905</v>
      </c>
      <c r="E67" s="12">
        <f>C67-'Surv-rate CEA'!E65*Parameter!$D$58</f>
        <v>1.2017574546449597E-2</v>
      </c>
      <c r="F67" s="12">
        <f t="shared" si="2"/>
        <v>1.0833366644174757E-2</v>
      </c>
      <c r="G67" s="12">
        <f>'Surv-rate CEA'!G65*Parameter!$D$57+'Surv-rate CEA'!H65*Parameter!$D$58</f>
        <v>9.7256103451288156E-2</v>
      </c>
      <c r="H67" s="12">
        <f t="shared" si="3"/>
        <v>8.7672518526865917E-2</v>
      </c>
      <c r="I67" s="12">
        <f>G67-'Surv-rate CEA'!H65*Parameter!$D$58</f>
        <v>5.7907740263623969E-3</v>
      </c>
      <c r="J67" s="12">
        <f t="shared" si="4"/>
        <v>5.2201530299374422E-3</v>
      </c>
      <c r="K67" s="12">
        <f>'Surv-rate CEA'!K65*Parameter!$D$57+'Surv-rate CEA'!J65*Parameter!$D$58</f>
        <v>0.12649102973136242</v>
      </c>
      <c r="L67" s="12">
        <f t="shared" si="5"/>
        <v>0.11402664464302406</v>
      </c>
      <c r="M67" s="12">
        <f>K67-'Surv-rate CEA'!J65*Parameter!$D$58</f>
        <v>2.0227774240279925E-2</v>
      </c>
      <c r="N67" s="12">
        <f t="shared" si="6"/>
        <v>1.8234535920169173E-2</v>
      </c>
      <c r="O67" s="12">
        <f>'Surv-rate CEA'!N65*Parameter!$D$57+'Surv-rate CEA'!M65*Parameter!$D$58</f>
        <v>0.10239047934315568</v>
      </c>
      <c r="P67" s="12">
        <f t="shared" si="7"/>
        <v>9.2300954681817454E-2</v>
      </c>
      <c r="Q67" s="12">
        <f>O67-'Surv-rate CEA'!M65*Parameter!$D$58</f>
        <v>9.6925946107010871E-2</v>
      </c>
      <c r="R67" s="12">
        <f t="shared" si="8"/>
        <v>8.7374894780327186E-2</v>
      </c>
      <c r="S67" s="12">
        <f>'Surv-rate CEA'!Q65*Parameter!$D$57+'Surv-rate CEA'!P65*Parameter!$D$58</f>
        <v>0.12649102973136242</v>
      </c>
      <c r="T67" s="12">
        <f t="shared" si="9"/>
        <v>0.11402664464302406</v>
      </c>
      <c r="U67" s="12">
        <f>S67-'Surv-rate CEA'!P65*Parameter!$D$58</f>
        <v>2.0227774240279925E-2</v>
      </c>
      <c r="V67" s="12">
        <f t="shared" si="10"/>
        <v>1.8234535920169173E-2</v>
      </c>
      <c r="W67" s="12">
        <f>'Surv-rate CEA'!T65*UPFS+'Surv-rate CEA'!S65*UPD</f>
        <v>0.10239047934315568</v>
      </c>
      <c r="X67" s="12">
        <f t="shared" si="11"/>
        <v>9.2300954681817454E-2</v>
      </c>
      <c r="Y67" s="12">
        <f>W67-'Surv-rate CEA'!S65*UPD</f>
        <v>9.6925946107010871E-2</v>
      </c>
      <c r="Z67" s="12">
        <f t="shared" si="12"/>
        <v>8.7374894780327186E-2</v>
      </c>
      <c r="AA67" s="12">
        <f>'Surv-rate CEA'!W65*UPFS+'Surv-rate CEA'!V65*UPD</f>
        <v>0.13307305867202981</v>
      </c>
      <c r="AB67" s="12">
        <f t="shared" si="13"/>
        <v>0.11996008258436681</v>
      </c>
      <c r="AC67" s="12">
        <f>AA67-'Surv-rate CEA'!V65*UPD</f>
        <v>4.0564439334984506E-2</v>
      </c>
      <c r="AD67" s="12">
        <f t="shared" si="14"/>
        <v>3.6567232625247165E-2</v>
      </c>
      <c r="AE67" s="12">
        <f>'Surv-rate CEA'!Z65*UPFS+'Surv-rate CEA'!Y65*UPD</f>
        <v>0.12649102973136242</v>
      </c>
      <c r="AF67" s="12">
        <f t="shared" si="15"/>
        <v>0.11402664464302406</v>
      </c>
      <c r="AG67" s="12">
        <f>AE67-'Surv-rate CEA'!Y65*UPD</f>
        <v>2.0227774240279925E-2</v>
      </c>
      <c r="AH67" s="12">
        <f t="shared" si="16"/>
        <v>1.8234535920169173E-2</v>
      </c>
      <c r="AI67" s="12">
        <f>'Surv-rate CEA'!AC65*UPFS+'Surv-rate CEA'!AB65*UPD</f>
        <v>0.10108735583213554</v>
      </c>
      <c r="AJ67" s="12">
        <f t="shared" si="17"/>
        <v>9.1126240539378789E-2</v>
      </c>
      <c r="AK67" s="12">
        <f>AI67-'Surv-rate CEA'!AB65*UPD</f>
        <v>1.6470263628782636E-2</v>
      </c>
      <c r="AL67" s="12">
        <f t="shared" si="18"/>
        <v>1.4847289186945995E-2</v>
      </c>
      <c r="AM67" s="12">
        <f>'Surv-rate CEA'!AF65*UPFS+'Surv-rate CEA'!AE65*UPD</f>
        <v>0.183036658241817</v>
      </c>
      <c r="AN67" s="12">
        <f t="shared" si="19"/>
        <v>0.16500028524008054</v>
      </c>
      <c r="AO67" s="12">
        <f>AM67-'Surv-rate CEA'!AE65*UPD</f>
        <v>3.4776896506244742E-2</v>
      </c>
      <c r="AP67" s="12">
        <f t="shared" si="20"/>
        <v>3.1349992391765488E-2</v>
      </c>
      <c r="AQ67" s="42">
        <f>'Surv-rate CEA'!AI65*UPFS+'Surv-rate CEA'!AH65*UPD</f>
        <v>0.10239047934315568</v>
      </c>
      <c r="AR67" s="12">
        <f t="shared" si="21"/>
        <v>9.2300954681817454E-2</v>
      </c>
      <c r="AS67" s="42">
        <f>AQ67-'Surv-rate CEA'!AH65*UPD</f>
        <v>9.6925946107010871E-2</v>
      </c>
      <c r="AT67" s="12">
        <f t="shared" si="22"/>
        <v>8.7374894780327186E-2</v>
      </c>
      <c r="AU67" s="12">
        <f>'Surv-rate CEA'!AL65*UPFS+'Surv-rate CEA'!AK65*UPD</f>
        <v>0.11498487943124999</v>
      </c>
      <c r="AV67" s="12">
        <f t="shared" si="23"/>
        <v>0.10365430666564697</v>
      </c>
      <c r="AW67" s="12">
        <f>AU67-'Surv-rate CEA'!AK65*UPD</f>
        <v>4.3624626997516416E-2</v>
      </c>
      <c r="AX67" s="12">
        <f t="shared" si="24"/>
        <v>3.9325870386972772E-2</v>
      </c>
      <c r="AY67" s="12">
        <f>'Surv-rate CEA'!AO65*UPFS+'Surv-rate CEA'!AN65*UPD</f>
        <v>0.10108735583213554</v>
      </c>
      <c r="AZ67" s="12">
        <f t="shared" si="25"/>
        <v>9.1126240539378789E-2</v>
      </c>
      <c r="BA67" s="12">
        <f>AY67-'Surv-rate CEA'!AN65*UPD</f>
        <v>1.6470263628782636E-2</v>
      </c>
      <c r="BB67" s="12">
        <f t="shared" si="26"/>
        <v>1.4847289186945995E-2</v>
      </c>
    </row>
    <row r="68" spans="1:54">
      <c r="A68" s="12">
        <v>63</v>
      </c>
      <c r="B68" s="12">
        <f t="shared" si="27"/>
        <v>3.5671232876712327</v>
      </c>
      <c r="C68" s="12">
        <f>'Surv-rate CEA'!D66*Parameter!$D$57+'Surv-rate CEA'!E66*Parameter!$D$58</f>
        <v>0.13304957069070722</v>
      </c>
      <c r="D68" s="12">
        <f t="shared" si="1"/>
        <v>0.11973510912961145</v>
      </c>
      <c r="E68" s="12">
        <f>C68-'Surv-rate CEA'!E66*Parameter!$D$58</f>
        <v>1.1460123522242516E-2</v>
      </c>
      <c r="F68" s="12">
        <f t="shared" si="2"/>
        <v>1.0313292507830496E-2</v>
      </c>
      <c r="G68" s="12">
        <f>'Surv-rate CEA'!G66*Parameter!$D$57+'Surv-rate CEA'!H66*Parameter!$D$58</f>
        <v>9.5214493817784934E-2</v>
      </c>
      <c r="H68" s="12">
        <f t="shared" si="3"/>
        <v>8.568624271998089E-2</v>
      </c>
      <c r="I68" s="12">
        <f>G68-'Surv-rate CEA'!H66*Parameter!$D$58</f>
        <v>5.4931756134836279E-3</v>
      </c>
      <c r="J68" s="12">
        <f t="shared" si="4"/>
        <v>4.9434656431741573E-3</v>
      </c>
      <c r="K68" s="12">
        <f>'Surv-rate CEA'!K66*Parameter!$D$57+'Surv-rate CEA'!J66*Parameter!$D$58</f>
        <v>0.12404468877486734</v>
      </c>
      <c r="L68" s="12">
        <f t="shared" si="5"/>
        <v>0.11163135867558868</v>
      </c>
      <c r="M68" s="12">
        <f>K68-'Surv-rate CEA'!J66*Parameter!$D$58</f>
        <v>1.9366591046470663E-2</v>
      </c>
      <c r="N68" s="12">
        <f t="shared" si="6"/>
        <v>1.7428548475426839E-2</v>
      </c>
      <c r="O68" s="12">
        <f>'Surv-rate CEA'!N66*Parameter!$D$57+'Surv-rate CEA'!M66*Parameter!$D$58</f>
        <v>0.10026151574454717</v>
      </c>
      <c r="P68" s="12">
        <f t="shared" si="7"/>
        <v>9.0228201916416118E-2</v>
      </c>
      <c r="Q68" s="12">
        <f>O68-'Surv-rate CEA'!M66*Parameter!$D$58</f>
        <v>9.5077814813513323E-2</v>
      </c>
      <c r="R68" s="12">
        <f t="shared" si="8"/>
        <v>8.5563241379899665E-2</v>
      </c>
      <c r="S68" s="12">
        <f>'Surv-rate CEA'!Q66*Parameter!$D$57+'Surv-rate CEA'!P66*Parameter!$D$58</f>
        <v>0.12404468877486734</v>
      </c>
      <c r="T68" s="12">
        <f t="shared" si="9"/>
        <v>0.11163135867558868</v>
      </c>
      <c r="U68" s="12">
        <f>S68-'Surv-rate CEA'!P66*Parameter!$D$58</f>
        <v>1.9366591046470663E-2</v>
      </c>
      <c r="V68" s="12">
        <f t="shared" si="10"/>
        <v>1.7428548475426839E-2</v>
      </c>
      <c r="W68" s="12">
        <f>'Surv-rate CEA'!T66*UPFS+'Surv-rate CEA'!S66*UPD</f>
        <v>0.10026151574454717</v>
      </c>
      <c r="X68" s="12">
        <f t="shared" si="11"/>
        <v>9.0228201916416118E-2</v>
      </c>
      <c r="Y68" s="12">
        <f>W68-'Surv-rate CEA'!S66*UPD</f>
        <v>9.5077814813513323E-2</v>
      </c>
      <c r="Z68" s="12">
        <f t="shared" si="12"/>
        <v>8.5563241379899665E-2</v>
      </c>
      <c r="AA68" s="12">
        <f>'Surv-rate CEA'!W66*UPFS+'Surv-rate CEA'!V66*UPD</f>
        <v>0.13052614412179589</v>
      </c>
      <c r="AB68" s="12">
        <f t="shared" si="13"/>
        <v>0.11746420548038786</v>
      </c>
      <c r="AC68" s="12">
        <f>AA68-'Surv-rate CEA'!V66*UPD</f>
        <v>3.9060335482252545E-2</v>
      </c>
      <c r="AD68" s="12">
        <f t="shared" si="14"/>
        <v>3.5151511630795496E-2</v>
      </c>
      <c r="AE68" s="12">
        <f>'Surv-rate CEA'!Z66*UPFS+'Surv-rate CEA'!Y66*UPD</f>
        <v>0.12404468877486734</v>
      </c>
      <c r="AF68" s="12">
        <f t="shared" si="15"/>
        <v>0.11163135867558868</v>
      </c>
      <c r="AG68" s="12">
        <f>AE68-'Surv-rate CEA'!Y66*UPD</f>
        <v>1.9366591046470663E-2</v>
      </c>
      <c r="AH68" s="12">
        <f t="shared" si="16"/>
        <v>1.7428548475426839E-2</v>
      </c>
      <c r="AI68" s="12">
        <f>'Surv-rate CEA'!AC66*UPFS+'Surv-rate CEA'!AB66*UPD</f>
        <v>9.8975936416633908E-2</v>
      </c>
      <c r="AJ68" s="12">
        <f t="shared" si="17"/>
        <v>8.9071272357580514E-2</v>
      </c>
      <c r="AK68" s="12">
        <f>AI68-'Surv-rate CEA'!AB66*UPD</f>
        <v>1.5743827624221843E-2</v>
      </c>
      <c r="AL68" s="12">
        <f t="shared" si="18"/>
        <v>1.4168320190120364E-2</v>
      </c>
      <c r="AM68" s="12">
        <f>'Surv-rate CEA'!AF66*UPFS+'Surv-rate CEA'!AE66*UPD</f>
        <v>0.17999810785279347</v>
      </c>
      <c r="AN68" s="12">
        <f t="shared" si="19"/>
        <v>0.16198543877288205</v>
      </c>
      <c r="AO68" s="12">
        <f>AM68-'Surv-rate CEA'!AE66*UPD</f>
        <v>3.3443530335754729E-2</v>
      </c>
      <c r="AP68" s="12">
        <f t="shared" si="20"/>
        <v>3.0096788239473413E-2</v>
      </c>
      <c r="AQ68" s="42">
        <f>'Surv-rate CEA'!AI66*UPFS+'Surv-rate CEA'!AH66*UPD</f>
        <v>0.10026151574454717</v>
      </c>
      <c r="AR68" s="12">
        <f t="shared" si="21"/>
        <v>9.0228201916416118E-2</v>
      </c>
      <c r="AS68" s="42">
        <f>AQ68-'Surv-rate CEA'!AH66*UPD</f>
        <v>9.5077814813513323E-2</v>
      </c>
      <c r="AT68" s="12">
        <f t="shared" si="22"/>
        <v>8.5563241379899665E-2</v>
      </c>
      <c r="AU68" s="12">
        <f>'Surv-rate CEA'!AL66*UPFS+'Surv-rate CEA'!AK66*UPD</f>
        <v>0.1126578670463412</v>
      </c>
      <c r="AV68" s="12">
        <f t="shared" si="23"/>
        <v>0.10138403254573644</v>
      </c>
      <c r="AW68" s="12">
        <f>AU68-'Surv-rate CEA'!AK66*UPD</f>
        <v>4.2033488350938938E-2</v>
      </c>
      <c r="AX68" s="12">
        <f t="shared" si="24"/>
        <v>3.7827136823294125E-2</v>
      </c>
      <c r="AY68" s="12">
        <f>'Surv-rate CEA'!AO66*UPFS+'Surv-rate CEA'!AN66*UPD</f>
        <v>9.8975936416633908E-2</v>
      </c>
      <c r="AZ68" s="12">
        <f t="shared" si="25"/>
        <v>8.9071272357580514E-2</v>
      </c>
      <c r="BA68" s="12">
        <f>AY68-'Surv-rate CEA'!AN66*UPD</f>
        <v>1.5743827624221843E-2</v>
      </c>
      <c r="BB68" s="12">
        <f t="shared" si="26"/>
        <v>1.4168320190120364E-2</v>
      </c>
    </row>
    <row r="69" spans="1:54">
      <c r="A69" s="12">
        <v>64</v>
      </c>
      <c r="B69" s="12">
        <f t="shared" si="27"/>
        <v>3.6246575342465754</v>
      </c>
      <c r="C69" s="12">
        <f>'Surv-rate CEA'!D67*Parameter!$D$57+'Surv-rate CEA'!E67*Parameter!$D$58</f>
        <v>0.13057844636785718</v>
      </c>
      <c r="D69" s="12">
        <f t="shared" si="1"/>
        <v>0.11731159882754351</v>
      </c>
      <c r="E69" s="12">
        <f>C69-'Surv-rate CEA'!E67*Parameter!$D$58</f>
        <v>1.0933067523245327E-2</v>
      </c>
      <c r="F69" s="12">
        <f t="shared" si="2"/>
        <v>9.8222613832317403E-3</v>
      </c>
      <c r="G69" s="12">
        <f>'Surv-rate CEA'!G67*Parameter!$D$57+'Surv-rate CEA'!H67*Parameter!$D$58</f>
        <v>9.323466901003083E-2</v>
      </c>
      <c r="H69" s="12">
        <f t="shared" si="3"/>
        <v>8.3761971381640571E-2</v>
      </c>
      <c r="I69" s="12">
        <f>G69-'Surv-rate CEA'!H67*Parameter!$D$58</f>
        <v>5.2134023511801325E-3</v>
      </c>
      <c r="J69" s="12">
        <f t="shared" si="4"/>
        <v>4.6837175824965532E-3</v>
      </c>
      <c r="K69" s="12">
        <f>'Surv-rate CEA'!K67*Parameter!$D$57+'Surv-rate CEA'!J67*Parameter!$D$58</f>
        <v>0.12166753057000776</v>
      </c>
      <c r="L69" s="12">
        <f t="shared" si="5"/>
        <v>0.1093060373559479</v>
      </c>
      <c r="M69" s="12">
        <f>K69-'Surv-rate CEA'!J67*Parameter!$D$58</f>
        <v>1.8548791181902155E-2</v>
      </c>
      <c r="N69" s="12">
        <f t="shared" si="6"/>
        <v>1.6664223004592416E-2</v>
      </c>
      <c r="O69" s="12">
        <f>'Surv-rate CEA'!N67*Parameter!$D$57+'Surv-rate CEA'!M67*Parameter!$D$58</f>
        <v>9.8195957196071867E-2</v>
      </c>
      <c r="P69" s="12">
        <f t="shared" si="7"/>
        <v>8.8219189747595517E-2</v>
      </c>
      <c r="Q69" s="12">
        <f>O69-'Surv-rate CEA'!M67*Parameter!$D$58</f>
        <v>9.3276267653408934E-2</v>
      </c>
      <c r="R69" s="12">
        <f t="shared" si="8"/>
        <v>8.3799343578197377E-2</v>
      </c>
      <c r="S69" s="12">
        <f>'Surv-rate CEA'!Q67*Parameter!$D$57+'Surv-rate CEA'!P67*Parameter!$D$58</f>
        <v>0.12166753057000776</v>
      </c>
      <c r="T69" s="12">
        <f t="shared" si="9"/>
        <v>0.1093060373559479</v>
      </c>
      <c r="U69" s="12">
        <f>S69-'Surv-rate CEA'!P67*Parameter!$D$58</f>
        <v>1.8548791181902155E-2</v>
      </c>
      <c r="V69" s="12">
        <f t="shared" si="10"/>
        <v>1.6664223004592416E-2</v>
      </c>
      <c r="W69" s="12">
        <f>'Surv-rate CEA'!T67*UPFS+'Surv-rate CEA'!S67*UPD</f>
        <v>9.8195957196071867E-2</v>
      </c>
      <c r="X69" s="12">
        <f t="shared" si="11"/>
        <v>8.8219189747595517E-2</v>
      </c>
      <c r="Y69" s="12">
        <f>W69-'Surv-rate CEA'!S67*UPD</f>
        <v>9.3276267653408934E-2</v>
      </c>
      <c r="Z69" s="12">
        <f t="shared" si="12"/>
        <v>8.3799343578197377E-2</v>
      </c>
      <c r="AA69" s="12">
        <f>'Surv-rate CEA'!W67*UPFS+'Surv-rate CEA'!V67*UPD</f>
        <v>0.12805057133831338</v>
      </c>
      <c r="AB69" s="12">
        <f t="shared" si="13"/>
        <v>0.11504055739918567</v>
      </c>
      <c r="AC69" s="12">
        <f>AA69-'Surv-rate CEA'!V67*UPD</f>
        <v>3.7622838298316627E-2</v>
      </c>
      <c r="AD69" s="12">
        <f t="shared" si="14"/>
        <v>3.3800335629449625E-2</v>
      </c>
      <c r="AE69" s="12">
        <f>'Surv-rate CEA'!Z67*UPFS+'Surv-rate CEA'!Y67*UPD</f>
        <v>0.12166753057000776</v>
      </c>
      <c r="AF69" s="12">
        <f t="shared" si="15"/>
        <v>0.1093060373559479</v>
      </c>
      <c r="AG69" s="12">
        <f>AE69-'Surv-rate CEA'!Y67*UPD</f>
        <v>1.8548791181902155E-2</v>
      </c>
      <c r="AH69" s="12">
        <f t="shared" si="16"/>
        <v>1.6664223004592416E-2</v>
      </c>
      <c r="AI69" s="12">
        <f>'Surv-rate CEA'!AC67*UPFS+'Surv-rate CEA'!AB67*UPD</f>
        <v>9.6928244946087969E-2</v>
      </c>
      <c r="AJ69" s="12">
        <f t="shared" si="17"/>
        <v>8.7080277813539289E-2</v>
      </c>
      <c r="AK69" s="12">
        <f>AI69-'Surv-rate CEA'!AB67*UPD</f>
        <v>1.5055202640723145E-2</v>
      </c>
      <c r="AL69" s="12">
        <f t="shared" si="18"/>
        <v>1.3525585129726569E-2</v>
      </c>
      <c r="AM69" s="12">
        <f>'Surv-rate CEA'!AF67*UPFS+'Surv-rate CEA'!AE67*UPD</f>
        <v>0.17703492069696944</v>
      </c>
      <c r="AN69" s="12">
        <f t="shared" si="19"/>
        <v>0.15904806783166869</v>
      </c>
      <c r="AO69" s="12">
        <f>AM69-'Surv-rate CEA'!AE67*UPD</f>
        <v>3.2171092949662E-2</v>
      </c>
      <c r="AP69" s="12">
        <f t="shared" si="20"/>
        <v>2.8902490839279659E-2</v>
      </c>
      <c r="AQ69" s="42">
        <f>'Surv-rate CEA'!AI67*UPFS+'Surv-rate CEA'!AH67*UPD</f>
        <v>9.8195957196071867E-2</v>
      </c>
      <c r="AR69" s="12">
        <f t="shared" si="21"/>
        <v>8.8219189747595517E-2</v>
      </c>
      <c r="AS69" s="42">
        <f>AQ69-'Surv-rate CEA'!AH67*UPD</f>
        <v>9.3276267653408934E-2</v>
      </c>
      <c r="AT69" s="12">
        <f t="shared" si="22"/>
        <v>8.3799343578197377E-2</v>
      </c>
      <c r="AU69" s="12">
        <f>'Surv-rate CEA'!AL67*UPFS+'Surv-rate CEA'!AK67*UPD</f>
        <v>0.11039914466630522</v>
      </c>
      <c r="AV69" s="12">
        <f t="shared" si="23"/>
        <v>9.918252613844504E-2</v>
      </c>
      <c r="AW69" s="12">
        <f>AU69-'Surv-rate CEA'!AK67*UPD</f>
        <v>4.0511725790614961E-2</v>
      </c>
      <c r="AX69" s="12">
        <f t="shared" si="24"/>
        <v>3.6395710440386517E-2</v>
      </c>
      <c r="AY69" s="12">
        <f>'Surv-rate CEA'!AO67*UPFS+'Surv-rate CEA'!AN67*UPD</f>
        <v>9.6928244946087969E-2</v>
      </c>
      <c r="AZ69" s="12">
        <f t="shared" si="25"/>
        <v>8.7080277813539289E-2</v>
      </c>
      <c r="BA69" s="12">
        <f>AY69-'Surv-rate CEA'!AN67*UPD</f>
        <v>1.5055202640723145E-2</v>
      </c>
      <c r="BB69" s="12">
        <f t="shared" si="26"/>
        <v>1.3525585129726569E-2</v>
      </c>
    </row>
    <row r="70" spans="1:54">
      <c r="A70" s="12">
        <v>65</v>
      </c>
      <c r="B70" s="12">
        <f t="shared" si="27"/>
        <v>3.6821917808219178</v>
      </c>
      <c r="C70" s="12">
        <f>'Surv-rate CEA'!D68*Parameter!$D$57+'Surv-rate CEA'!E68*Parameter!$D$58</f>
        <v>0.12817462174072441</v>
      </c>
      <c r="D70" s="12">
        <f t="shared" ref="D70:D133" si="28">C70/(1+DISC)^($B70)</f>
        <v>0.1149563381355907</v>
      </c>
      <c r="E70" s="12">
        <f>C70-'Surv-rate CEA'!E68*Parameter!$D$58</f>
        <v>1.043449150402509E-2</v>
      </c>
      <c r="F70" s="12">
        <f t="shared" ref="F70:F133" si="29">E70/(1+DISC)^($B70)</f>
        <v>9.3584121202718619E-3</v>
      </c>
      <c r="G70" s="12">
        <f>'Surv-rate CEA'!G68*Parameter!$D$57+'Surv-rate CEA'!H68*Parameter!$D$58</f>
        <v>9.1314137999195716E-2</v>
      </c>
      <c r="H70" s="12">
        <f t="shared" ref="H70:H133" si="30">G70/(1+DISC)^($B70)</f>
        <v>8.1897171076732111E-2</v>
      </c>
      <c r="I70" s="12">
        <f>G70-'Surv-rate CEA'!H68*Parameter!$D$58</f>
        <v>4.9502292023657218E-3</v>
      </c>
      <c r="J70" s="12">
        <f t="shared" ref="J70:J133" si="31">I70/(1+DISC)^($B70)</f>
        <v>4.4397261665959269E-3</v>
      </c>
      <c r="K70" s="12">
        <f>'Surv-rate CEA'!K68*Parameter!$D$57+'Surv-rate CEA'!J68*Parameter!$D$58</f>
        <v>0.11935692641480075</v>
      </c>
      <c r="L70" s="12">
        <f t="shared" ref="L70:L133" si="32">K70/(1+DISC)^($B70)</f>
        <v>0.10704798660938966</v>
      </c>
      <c r="M70" s="12">
        <f>K70-'Surv-rate CEA'!J68*Parameter!$D$58</f>
        <v>1.7771835830007285E-2</v>
      </c>
      <c r="N70" s="12">
        <f t="shared" ref="N70:N133" si="33">M70/(1+DISC)^($B70)</f>
        <v>1.5939077028033967E-2</v>
      </c>
      <c r="O70" s="12">
        <f>'Surv-rate CEA'!N68*Parameter!$D$57+'Surv-rate CEA'!M68*Parameter!$D$58</f>
        <v>9.6191306103476912E-2</v>
      </c>
      <c r="P70" s="12">
        <f t="shared" ref="P70:P133" si="34">O70/(1+DISC)^($B70)</f>
        <v>8.6271370728157576E-2</v>
      </c>
      <c r="Q70" s="12">
        <f>O70-'Surv-rate CEA'!M68*Parameter!$D$58</f>
        <v>9.1519963053357148E-2</v>
      </c>
      <c r="R70" s="12">
        <f t="shared" ref="R70:R133" si="35">Q70/(1+DISC)^($B70)</f>
        <v>8.2081769979398034E-2</v>
      </c>
      <c r="S70" s="12">
        <f>'Surv-rate CEA'!Q68*Parameter!$D$57+'Surv-rate CEA'!P68*Parameter!$D$58</f>
        <v>0.11935692641480075</v>
      </c>
      <c r="T70" s="12">
        <f t="shared" ref="T70:T133" si="36">S70/(1+DISC)^($B70)</f>
        <v>0.10704798660938966</v>
      </c>
      <c r="U70" s="12">
        <f>S70-'Surv-rate CEA'!P68*Parameter!$D$58</f>
        <v>1.7771835830007285E-2</v>
      </c>
      <c r="V70" s="12">
        <f t="shared" ref="V70:V133" si="37">U70/(1+DISC)^($B70)</f>
        <v>1.5939077028033967E-2</v>
      </c>
      <c r="W70" s="12">
        <f>'Surv-rate CEA'!T68*UPFS+'Surv-rate CEA'!S68*UPD</f>
        <v>9.6191306103476912E-2</v>
      </c>
      <c r="X70" s="12">
        <f t="shared" ref="X70:X133" si="38">W70/(1+DISC)^($B70)</f>
        <v>8.6271370728157576E-2</v>
      </c>
      <c r="Y70" s="12">
        <f>W70-'Surv-rate CEA'!S68*UPD</f>
        <v>9.1519963053357148E-2</v>
      </c>
      <c r="Z70" s="12">
        <f t="shared" ref="Z70:Z133" si="39">Y70/(1+DISC)^($B70)</f>
        <v>8.2081769979398034E-2</v>
      </c>
      <c r="AA70" s="12">
        <f>'Surv-rate CEA'!W68*UPFS+'Surv-rate CEA'!V68*UPD</f>
        <v>0.12564365991769622</v>
      </c>
      <c r="AB70" s="12">
        <f t="shared" ref="AB70:AB133" si="40">AA70/(1+DISC)^($B70)</f>
        <v>0.1126863871953426</v>
      </c>
      <c r="AC70" s="12">
        <f>AA70-'Surv-rate CEA'!V68*UPD</f>
        <v>3.6248498196962201E-2</v>
      </c>
      <c r="AD70" s="12">
        <f t="shared" ref="AD70:AD133" si="41">AC70/(1+DISC)^($B70)</f>
        <v>3.2510293840121191E-2</v>
      </c>
      <c r="AE70" s="12">
        <f>'Surv-rate CEA'!Z68*UPFS+'Surv-rate CEA'!Y68*UPD</f>
        <v>0.11935692641480075</v>
      </c>
      <c r="AF70" s="12">
        <f t="shared" ref="AF70:AF133" si="42">AE70/(1+DISC)^($B70)</f>
        <v>0.10704798660938966</v>
      </c>
      <c r="AG70" s="12">
        <f>AE70-'Surv-rate CEA'!Y68*UPD</f>
        <v>1.7771835830007285E-2</v>
      </c>
      <c r="AH70" s="12">
        <f t="shared" ref="AH70:AH133" si="43">AG70/(1+DISC)^($B70)</f>
        <v>1.5939077028033967E-2</v>
      </c>
      <c r="AI70" s="12">
        <f>'Surv-rate CEA'!AC68*UPFS+'Surv-rate CEA'!AB68*UPD</f>
        <v>9.4941717698910758E-2</v>
      </c>
      <c r="AJ70" s="12">
        <f t="shared" ref="AJ70:AJ133" si="44">AI70/(1+DISC)^($B70)</f>
        <v>8.5150648816013405E-2</v>
      </c>
      <c r="AK70" s="12">
        <f>AI70-'Surv-rate CEA'!AB68*UPD</f>
        <v>1.4402107242721396E-2</v>
      </c>
      <c r="AL70" s="12">
        <f t="shared" ref="AL70:AL133" si="45">AK70/(1+DISC)^($B70)</f>
        <v>1.2916858950505403E-2</v>
      </c>
      <c r="AM70" s="12">
        <f>'Surv-rate CEA'!AF68*UPFS+'Surv-rate CEA'!AE68*UPD</f>
        <v>0.17414455284648922</v>
      </c>
      <c r="AN70" s="12">
        <f t="shared" ref="AN70:AN133" si="46">AM70/(1+DISC)^($B70)</f>
        <v>0.15618552120237461</v>
      </c>
      <c r="AO70" s="12">
        <f>AM70-'Surv-rate CEA'!AE68*UPD</f>
        <v>3.0956332679470649E-2</v>
      </c>
      <c r="AP70" s="12">
        <f t="shared" ref="AP70:AP133" si="47">AO70/(1+DISC)^($B70)</f>
        <v>2.7763894276493863E-2</v>
      </c>
      <c r="AQ70" s="42">
        <f>'Surv-rate CEA'!AI68*UPFS+'Surv-rate CEA'!AH68*UPD</f>
        <v>9.6191306103476912E-2</v>
      </c>
      <c r="AR70" s="12">
        <f t="shared" ref="AR70:AR133" si="48">AQ70/(1+DISC)^($B70)</f>
        <v>8.6271370728157576E-2</v>
      </c>
      <c r="AS70" s="42">
        <f>AQ70-'Surv-rate CEA'!AH68*UPD</f>
        <v>9.1519963053357148E-2</v>
      </c>
      <c r="AT70" s="12">
        <f t="shared" ref="AT70:AT133" si="49">AS70/(1+DISC)^($B70)</f>
        <v>8.2081769979398034E-2</v>
      </c>
      <c r="AU70" s="12">
        <f>'Surv-rate CEA'!AL68*UPFS+'Surv-rate CEA'!AK68*UPD</f>
        <v>0.10820604209403228</v>
      </c>
      <c r="AV70" s="12">
        <f t="shared" ref="AV70:AV133" si="50">AU70/(1+DISC)^($B70)</f>
        <v>9.7047061222754916E-2</v>
      </c>
      <c r="AW70" s="12">
        <f>AU70-'Surv-rate CEA'!AK68*UPD</f>
        <v>3.9055799464845095E-2</v>
      </c>
      <c r="AX70" s="12">
        <f t="shared" ref="AX70:AX133" si="51">AW70/(1+DISC)^($B70)</f>
        <v>3.502808612549279E-2</v>
      </c>
      <c r="AY70" s="12">
        <f>'Surv-rate CEA'!AO68*UPFS+'Surv-rate CEA'!AN68*UPD</f>
        <v>9.4941717698910758E-2</v>
      </c>
      <c r="AZ70" s="12">
        <f t="shared" ref="AZ70:AZ133" si="52">AY70/(1+DISC)^($B70)</f>
        <v>8.5150648816013405E-2</v>
      </c>
      <c r="BA70" s="12">
        <f>AY70-'Surv-rate CEA'!AN68*UPD</f>
        <v>1.4402107242721396E-2</v>
      </c>
      <c r="BB70" s="12">
        <f t="shared" ref="BB70:BB133" si="53">BA70/(1+DISC)^($B70)</f>
        <v>1.2916858950505403E-2</v>
      </c>
    </row>
    <row r="71" spans="1:54">
      <c r="A71" s="12">
        <v>66</v>
      </c>
      <c r="B71" s="12">
        <f t="shared" ref="B71:B134" si="54">A70*21/365</f>
        <v>3.7397260273972601</v>
      </c>
      <c r="C71" s="12">
        <f>'Surv-rate CEA'!D69*Parameter!$D$57+'Surv-rate CEA'!E69*Parameter!$D$58</f>
        <v>0.12583562674241444</v>
      </c>
      <c r="D71" s="12">
        <f t="shared" si="28"/>
        <v>0.11266678797787406</v>
      </c>
      <c r="E71" s="12">
        <f>C71-'Surv-rate CEA'!E69*Parameter!$D$58</f>
        <v>9.9626177496975471E-3</v>
      </c>
      <c r="F71" s="12">
        <f t="shared" si="29"/>
        <v>8.9200186844338308E-3</v>
      </c>
      <c r="G71" s="12">
        <f>'Surv-rate CEA'!G69*Parameter!$D$57+'Surv-rate CEA'!H69*Parameter!$D$58</f>
        <v>8.9450536299391051E-2</v>
      </c>
      <c r="H71" s="12">
        <f t="shared" si="30"/>
        <v>8.0089437853561943E-2</v>
      </c>
      <c r="I71" s="12">
        <f>G71-'Surv-rate CEA'!H69*Parameter!$D$58</f>
        <v>4.7025264073949496E-3</v>
      </c>
      <c r="J71" s="12">
        <f t="shared" si="31"/>
        <v>4.210401771088718E-3</v>
      </c>
      <c r="K71" s="12">
        <f>'Surv-rate CEA'!K69*Parameter!$D$57+'Surv-rate CEA'!J69*Parameter!$D$58</f>
        <v>0.11711037394484365</v>
      </c>
      <c r="L71" s="12">
        <f t="shared" si="32"/>
        <v>0.10485464262249267</v>
      </c>
      <c r="M71" s="12">
        <f>K71-'Surv-rate CEA'!J69*Parameter!$D$58</f>
        <v>1.7033355958290253E-2</v>
      </c>
      <c r="N71" s="12">
        <f t="shared" si="33"/>
        <v>1.5250796248925041E-2</v>
      </c>
      <c r="O71" s="12">
        <f>'Surv-rate CEA'!N69*Parameter!$D$57+'Surv-rate CEA'!M69*Parameter!$D$58</f>
        <v>9.4245187914304862E-2</v>
      </c>
      <c r="P71" s="12">
        <f t="shared" si="34"/>
        <v>8.438232382639578E-2</v>
      </c>
      <c r="Q71" s="12">
        <f>O71-'Surv-rate CEA'!M69*Parameter!$D$58</f>
        <v>8.9807592572115263E-2</v>
      </c>
      <c r="R71" s="12">
        <f t="shared" si="35"/>
        <v>8.0409127788889534E-2</v>
      </c>
      <c r="S71" s="12">
        <f>'Surv-rate CEA'!Q69*Parameter!$D$57+'Surv-rate CEA'!P69*Parameter!$D$58</f>
        <v>0.11711037394484365</v>
      </c>
      <c r="T71" s="12">
        <f t="shared" si="36"/>
        <v>0.10485464262249267</v>
      </c>
      <c r="U71" s="12">
        <f>S71-'Surv-rate CEA'!P69*Parameter!$D$58</f>
        <v>1.7033355958290253E-2</v>
      </c>
      <c r="V71" s="12">
        <f t="shared" si="37"/>
        <v>1.5250796248925041E-2</v>
      </c>
      <c r="W71" s="12">
        <f>'Surv-rate CEA'!T69*UPFS+'Surv-rate CEA'!S69*UPD</f>
        <v>9.4245187914304862E-2</v>
      </c>
      <c r="X71" s="12">
        <f t="shared" si="38"/>
        <v>8.438232382639578E-2</v>
      </c>
      <c r="Y71" s="12">
        <f>W71-'Surv-rate CEA'!S69*UPD</f>
        <v>8.9807592572115263E-2</v>
      </c>
      <c r="Z71" s="12">
        <f t="shared" si="39"/>
        <v>8.0409127788889534E-2</v>
      </c>
      <c r="AA71" s="12">
        <f>'Surv-rate CEA'!W69*UPFS+'Surv-rate CEA'!V69*UPD</f>
        <v>0.12330285641907514</v>
      </c>
      <c r="AB71" s="12">
        <f t="shared" si="40"/>
        <v>0.1103990748953108</v>
      </c>
      <c r="AC71" s="12">
        <f>AA71-'Surv-rate CEA'!V69*UPD</f>
        <v>3.4934070580760868E-2</v>
      </c>
      <c r="AD71" s="12">
        <f t="shared" si="41"/>
        <v>3.1278181109897281E-2</v>
      </c>
      <c r="AE71" s="12">
        <f>'Surv-rate CEA'!Z69*UPFS+'Surv-rate CEA'!Y69*UPD</f>
        <v>0.11711037394484365</v>
      </c>
      <c r="AF71" s="12">
        <f t="shared" si="42"/>
        <v>0.10485464262249267</v>
      </c>
      <c r="AG71" s="12">
        <f>AE71-'Surv-rate CEA'!Y69*UPD</f>
        <v>1.7033355958290253E-2</v>
      </c>
      <c r="AH71" s="12">
        <f t="shared" si="43"/>
        <v>1.5250796248925041E-2</v>
      </c>
      <c r="AI71" s="12">
        <f>'Surv-rate CEA'!AC69*UPFS+'Surv-rate CEA'!AB69*UPD</f>
        <v>9.3013920750358831E-2</v>
      </c>
      <c r="AJ71" s="12">
        <f t="shared" si="44"/>
        <v>8.3279910145186153E-2</v>
      </c>
      <c r="AK71" s="12">
        <f>AI71-'Surv-rate CEA'!AB69*UPD</f>
        <v>1.3782417060517013E-2</v>
      </c>
      <c r="AL71" s="12">
        <f t="shared" si="45"/>
        <v>1.2340071734680743E-2</v>
      </c>
      <c r="AM71" s="12">
        <f>'Surv-rate CEA'!AF69*UPFS+'Surv-rate CEA'!AE69*UPD</f>
        <v>0.17132456958758477</v>
      </c>
      <c r="AN71" s="12">
        <f t="shared" si="46"/>
        <v>0.15339526219102756</v>
      </c>
      <c r="AO71" s="12">
        <f>AM71-'Surv-rate CEA'!AE69*UPD</f>
        <v>2.9796196848614342E-2</v>
      </c>
      <c r="AP71" s="12">
        <f t="shared" si="47"/>
        <v>2.6677991597416975E-2</v>
      </c>
      <c r="AQ71" s="42">
        <f>'Surv-rate CEA'!AI69*UPFS+'Surv-rate CEA'!AH69*UPD</f>
        <v>9.4245187914304862E-2</v>
      </c>
      <c r="AR71" s="12">
        <f t="shared" si="48"/>
        <v>8.438232382639578E-2</v>
      </c>
      <c r="AS71" s="42">
        <f>AQ71-'Surv-rate CEA'!AH69*UPD</f>
        <v>8.9807592572115263E-2</v>
      </c>
      <c r="AT71" s="12">
        <f t="shared" si="49"/>
        <v>8.0409127788889534E-2</v>
      </c>
      <c r="AU71" s="12">
        <f>'Surv-rate CEA'!AL69*UPFS+'Surv-rate CEA'!AK69*UPD</f>
        <v>0.10607602019174259</v>
      </c>
      <c r="AV71" s="12">
        <f t="shared" si="50"/>
        <v>9.4975046303412552E-2</v>
      </c>
      <c r="AW71" s="12">
        <f>AU71-'Surv-rate CEA'!AK69*UPD</f>
        <v>3.766237680328384E-2</v>
      </c>
      <c r="AX71" s="12">
        <f t="shared" si="51"/>
        <v>3.3720967041586856E-2</v>
      </c>
      <c r="AY71" s="12">
        <f>'Surv-rate CEA'!AO69*UPFS+'Surv-rate CEA'!AN69*UPD</f>
        <v>9.3013920750358831E-2</v>
      </c>
      <c r="AZ71" s="12">
        <f t="shared" si="52"/>
        <v>8.3279910145186153E-2</v>
      </c>
      <c r="BA71" s="12">
        <f>AY71-'Surv-rate CEA'!AN69*UPD</f>
        <v>1.3782417060517013E-2</v>
      </c>
      <c r="BB71" s="12">
        <f t="shared" si="53"/>
        <v>1.2340071734680743E-2</v>
      </c>
    </row>
    <row r="72" spans="1:54">
      <c r="A72" s="12">
        <v>67</v>
      </c>
      <c r="B72" s="12">
        <f t="shared" si="54"/>
        <v>3.7972602739726029</v>
      </c>
      <c r="C72" s="12">
        <f>'Surv-rate CEA'!D70*Parameter!$D$57+'Surv-rate CEA'!E70*Parameter!$D$58</f>
        <v>0.12355910636282762</v>
      </c>
      <c r="D72" s="12">
        <f t="shared" si="28"/>
        <v>0.11044052824124419</v>
      </c>
      <c r="E72" s="12">
        <f>C72-'Surv-rate CEA'!E70*Parameter!$D$58</f>
        <v>9.5157948152522626E-3</v>
      </c>
      <c r="F72" s="12">
        <f t="shared" si="29"/>
        <v>8.5054791748471366E-3</v>
      </c>
      <c r="G72" s="12">
        <f>'Surv-rate CEA'!G70*Parameter!$D$57+'Surv-rate CEA'!H70*Parameter!$D$58</f>
        <v>8.7641618191446544E-2</v>
      </c>
      <c r="H72" s="12">
        <f t="shared" si="30"/>
        <v>7.8336489263350212E-2</v>
      </c>
      <c r="I72" s="12">
        <f>G72-'Surv-rate CEA'!H70*Parameter!$D$58</f>
        <v>4.4692511988996542E-3</v>
      </c>
      <c r="J72" s="12">
        <f t="shared" si="31"/>
        <v>3.9947396657263757E-3</v>
      </c>
      <c r="K72" s="12">
        <f>'Surv-rate CEA'!K70*Parameter!$D$57+'Surv-rate CEA'!J70*Parameter!$D$58</f>
        <v>0.1149254897860371</v>
      </c>
      <c r="L72" s="12">
        <f t="shared" si="32"/>
        <v>0.10272356424368032</v>
      </c>
      <c r="M72" s="12">
        <f>K72-'Surv-rate CEA'!J70*Parameter!$D$58</f>
        <v>1.633113953054266E-2</v>
      </c>
      <c r="N72" s="12">
        <f t="shared" si="33"/>
        <v>1.4597221763957412E-2</v>
      </c>
      <c r="O72" s="12">
        <f>'Surv-rate CEA'!N70*Parameter!$D$57+'Surv-rate CEA'!M70*Parameter!$D$58</f>
        <v>9.2355343838824752E-2</v>
      </c>
      <c r="P72" s="12">
        <f t="shared" si="34"/>
        <v>8.2549746916347991E-2</v>
      </c>
      <c r="Q72" s="12">
        <f>O72-'Surv-rate CEA'!M70*Parameter!$D$58</f>
        <v>8.8137881439863106E-2</v>
      </c>
      <c r="R72" s="12">
        <f t="shared" si="35"/>
        <v>7.8780063006437182E-2</v>
      </c>
      <c r="S72" s="12">
        <f>'Surv-rate CEA'!Q70*Parameter!$D$57+'Surv-rate CEA'!P70*Parameter!$D$58</f>
        <v>0.1149254897860371</v>
      </c>
      <c r="T72" s="12">
        <f t="shared" si="36"/>
        <v>0.10272356424368032</v>
      </c>
      <c r="U72" s="12">
        <f>S72-'Surv-rate CEA'!P70*Parameter!$D$58</f>
        <v>1.633113953054266E-2</v>
      </c>
      <c r="V72" s="12">
        <f t="shared" si="37"/>
        <v>1.4597221763957412E-2</v>
      </c>
      <c r="W72" s="12">
        <f>'Surv-rate CEA'!T70*UPFS+'Surv-rate CEA'!S70*UPD</f>
        <v>9.2355343838824752E-2</v>
      </c>
      <c r="X72" s="12">
        <f t="shared" si="38"/>
        <v>8.2549746916347991E-2</v>
      </c>
      <c r="Y72" s="12">
        <f>W72-'Surv-rate CEA'!S70*UPD</f>
        <v>8.8137881439863106E-2</v>
      </c>
      <c r="Z72" s="12">
        <f t="shared" si="39"/>
        <v>7.8780063006437182E-2</v>
      </c>
      <c r="AA72" s="12">
        <f>'Surv-rate CEA'!W70*UPFS+'Surv-rate CEA'!V70*UPD</f>
        <v>0.12102572711768395</v>
      </c>
      <c r="AB72" s="12">
        <f t="shared" si="40"/>
        <v>0.10817612418147798</v>
      </c>
      <c r="AC72" s="12">
        <f>AA72-'Surv-rate CEA'!V70*UPD</f>
        <v>3.3676502107549189E-2</v>
      </c>
      <c r="AD72" s="12">
        <f t="shared" si="41"/>
        <v>3.0100983986996777E-2</v>
      </c>
      <c r="AE72" s="12">
        <f>'Surv-rate CEA'!Z70*UPFS+'Surv-rate CEA'!Y70*UPD</f>
        <v>0.1149254897860371</v>
      </c>
      <c r="AF72" s="12">
        <f t="shared" si="42"/>
        <v>0.10272356424368032</v>
      </c>
      <c r="AG72" s="12">
        <f>AE72-'Surv-rate CEA'!Y70*UPD</f>
        <v>1.633113953054266E-2</v>
      </c>
      <c r="AH72" s="12">
        <f t="shared" si="43"/>
        <v>1.4597221763957412E-2</v>
      </c>
      <c r="AI72" s="12">
        <f>'Surv-rate CEA'!AC70*UPFS+'Surv-rate CEA'!AB70*UPD</f>
        <v>9.114254204201977E-2</v>
      </c>
      <c r="AJ72" s="12">
        <f t="shared" si="44"/>
        <v>8.1465711307529692E-2</v>
      </c>
      <c r="AK72" s="12">
        <f>AI72-'Surv-rate CEA'!AB70*UPD</f>
        <v>1.319415262415799E-2</v>
      </c>
      <c r="AL72" s="12">
        <f t="shared" si="45"/>
        <v>1.1793296571995859E-2</v>
      </c>
      <c r="AM72" s="12">
        <f>'Surv-rate CEA'!AF70*UPFS+'Surv-rate CEA'!AE70*UPD</f>
        <v>0.16857263975547815</v>
      </c>
      <c r="AN72" s="12">
        <f t="shared" si="46"/>
        <v>0.1506748626600371</v>
      </c>
      <c r="AO72" s="12">
        <f>AM72-'Surv-rate CEA'!AE70*UPD</f>
        <v>2.8687818039092872E-2</v>
      </c>
      <c r="AP72" s="12">
        <f t="shared" si="47"/>
        <v>2.5641960933437794E-2</v>
      </c>
      <c r="AQ72" s="42">
        <f>'Surv-rate CEA'!AI70*UPFS+'Surv-rate CEA'!AH70*UPD</f>
        <v>9.2355343838824752E-2</v>
      </c>
      <c r="AR72" s="12">
        <f t="shared" si="48"/>
        <v>8.2549746916347991E-2</v>
      </c>
      <c r="AS72" s="42">
        <f>AQ72-'Surv-rate CEA'!AH70*UPD</f>
        <v>8.8137881439863106E-2</v>
      </c>
      <c r="AT72" s="12">
        <f t="shared" si="49"/>
        <v>7.8780063006437182E-2</v>
      </c>
      <c r="AU72" s="12">
        <f>'Surv-rate CEA'!AL70*UPFS+'Surv-rate CEA'!AK70*UPD</f>
        <v>0.10400666314624282</v>
      </c>
      <c r="AV72" s="12">
        <f t="shared" si="50"/>
        <v>9.2964016628206178E-2</v>
      </c>
      <c r="AW72" s="12">
        <f>AU72-'Surv-rate CEA'!AK70*UPD</f>
        <v>3.6328318836803847E-2</v>
      </c>
      <c r="AX72" s="12">
        <f t="shared" si="51"/>
        <v>3.2471250728145377E-2</v>
      </c>
      <c r="AY72" s="12">
        <f>'Surv-rate CEA'!AO70*UPFS+'Surv-rate CEA'!AN70*UPD</f>
        <v>9.114254204201977E-2</v>
      </c>
      <c r="AZ72" s="12">
        <f t="shared" si="52"/>
        <v>8.1465711307529692E-2</v>
      </c>
      <c r="BA72" s="12">
        <f>AY72-'Surv-rate CEA'!AN70*UPD</f>
        <v>1.319415262415799E-2</v>
      </c>
      <c r="BB72" s="12">
        <f t="shared" si="53"/>
        <v>1.1793296571995859E-2</v>
      </c>
    </row>
    <row r="73" spans="1:54">
      <c r="A73" s="12">
        <v>68</v>
      </c>
      <c r="B73" s="12">
        <f t="shared" si="54"/>
        <v>3.8547945205479452</v>
      </c>
      <c r="C73" s="12">
        <f>'Surv-rate CEA'!D71*Parameter!$D$57+'Surv-rate CEA'!E71*Parameter!$D$58</f>
        <v>0.12134281414053773</v>
      </c>
      <c r="D73" s="12">
        <f t="shared" si="28"/>
        <v>0.1082752510273827</v>
      </c>
      <c r="E73" s="12">
        <f>C73-'Surv-rate CEA'!E71*Parameter!$D$58</f>
        <v>9.0924874537221256E-3</v>
      </c>
      <c r="F73" s="12">
        <f t="shared" si="29"/>
        <v>8.1133058309894261E-3</v>
      </c>
      <c r="G73" s="12">
        <f>'Surv-rate CEA'!G71*Parameter!$D$57+'Surv-rate CEA'!H71*Parameter!$D$58</f>
        <v>8.5885249507243536E-2</v>
      </c>
      <c r="H73" s="12">
        <f t="shared" si="30"/>
        <v>7.6636156955911028E-2</v>
      </c>
      <c r="I73" s="12">
        <f>G73-'Surv-rate CEA'!H71*Parameter!$D$58</f>
        <v>4.2494403136576209E-3</v>
      </c>
      <c r="J73" s="12">
        <f t="shared" si="31"/>
        <v>3.7918126421088768E-3</v>
      </c>
      <c r="K73" s="12">
        <f>'Surv-rate CEA'!K71*Parameter!$D$57+'Surv-rate CEA'!J71*Parameter!$D$58</f>
        <v>0.1128000027072298</v>
      </c>
      <c r="L73" s="12">
        <f t="shared" si="32"/>
        <v>0.10065242590195156</v>
      </c>
      <c r="M73" s="12">
        <f>K73-'Surv-rate CEA'!J71*Parameter!$D$58</f>
        <v>1.5663119789817354E-2</v>
      </c>
      <c r="N73" s="12">
        <f t="shared" si="33"/>
        <v>1.3976338352844172E-2</v>
      </c>
      <c r="O73" s="12">
        <f>'Surv-rate CEA'!N71*Parameter!$D$57+'Surv-rate CEA'!M71*Parameter!$D$58</f>
        <v>9.0519624072498556E-2</v>
      </c>
      <c r="P73" s="12">
        <f t="shared" si="34"/>
        <v>8.0771449786904218E-2</v>
      </c>
      <c r="Q73" s="12">
        <f>O73-'Surv-rate CEA'!M71*Parameter!$D$58</f>
        <v>8.6509588846934327E-2</v>
      </c>
      <c r="R73" s="12">
        <f t="shared" si="35"/>
        <v>7.7193260392238103E-2</v>
      </c>
      <c r="S73" s="12">
        <f>'Surv-rate CEA'!Q71*Parameter!$D$57+'Surv-rate CEA'!P71*Parameter!$D$58</f>
        <v>0.1128000027072298</v>
      </c>
      <c r="T73" s="12">
        <f t="shared" si="36"/>
        <v>0.10065242590195156</v>
      </c>
      <c r="U73" s="12">
        <f>S73-'Surv-rate CEA'!P71*Parameter!$D$58</f>
        <v>1.5663119789817354E-2</v>
      </c>
      <c r="V73" s="12">
        <f t="shared" si="37"/>
        <v>1.3976338352844172E-2</v>
      </c>
      <c r="W73" s="12">
        <f>'Surv-rate CEA'!T71*UPFS+'Surv-rate CEA'!S71*UPD</f>
        <v>9.0519624072498556E-2</v>
      </c>
      <c r="X73" s="12">
        <f t="shared" si="38"/>
        <v>8.0771449786904218E-2</v>
      </c>
      <c r="Y73" s="12">
        <f>W73-'Surv-rate CEA'!S71*UPD</f>
        <v>8.6509588846934327E-2</v>
      </c>
      <c r="Z73" s="12">
        <f t="shared" si="39"/>
        <v>7.7193260392238103E-2</v>
      </c>
      <c r="AA73" s="12">
        <f>'Surv-rate CEA'!W71*UPFS+'Surv-rate CEA'!V71*UPD</f>
        <v>0.11880995123963159</v>
      </c>
      <c r="AB73" s="12">
        <f t="shared" si="40"/>
        <v>0.10601515537725274</v>
      </c>
      <c r="AC73" s="12">
        <f>AA73-'Surv-rate CEA'!V71*UPD</f>
        <v>3.2472917977217297E-2</v>
      </c>
      <c r="AD73" s="12">
        <f t="shared" si="41"/>
        <v>2.8975867837568104E-2</v>
      </c>
      <c r="AE73" s="12">
        <f>'Surv-rate CEA'!Z71*UPFS+'Surv-rate CEA'!Y71*UPD</f>
        <v>0.1128000027072298</v>
      </c>
      <c r="AF73" s="12">
        <f t="shared" si="42"/>
        <v>0.10065242590195156</v>
      </c>
      <c r="AG73" s="12">
        <f>AE73-'Surv-rate CEA'!Y71*UPD</f>
        <v>1.5663119789817354E-2</v>
      </c>
      <c r="AH73" s="12">
        <f t="shared" si="43"/>
        <v>1.3976338352844172E-2</v>
      </c>
      <c r="AI73" s="12">
        <f>'Surv-rate CEA'!AC71*UPFS+'Surv-rate CEA'!AB71*UPD</f>
        <v>8.9325384017920395E-2</v>
      </c>
      <c r="AJ73" s="12">
        <f t="shared" si="44"/>
        <v>7.9705818973804368E-2</v>
      </c>
      <c r="AK73" s="12">
        <f>AI73-'Surv-rate CEA'!AB71*UPD</f>
        <v>1.2635468244516765E-2</v>
      </c>
      <c r="AL73" s="12">
        <f t="shared" si="45"/>
        <v>1.1274738481333136E-2</v>
      </c>
      <c r="AM73" s="12">
        <f>'Surv-rate CEA'!AF71*UPFS+'Surv-rate CEA'!AE71*UPD</f>
        <v>0.1658865304099012</v>
      </c>
      <c r="AN73" s="12">
        <f t="shared" si="46"/>
        <v>0.14802199742451111</v>
      </c>
      <c r="AO73" s="12">
        <f>AM73-'Surv-rate CEA'!AE71*UPD</f>
        <v>2.7628501410669082E-2</v>
      </c>
      <c r="AP73" s="12">
        <f t="shared" si="47"/>
        <v>2.4653152697496315E-2</v>
      </c>
      <c r="AQ73" s="42">
        <f>'Surv-rate CEA'!AI71*UPFS+'Surv-rate CEA'!AH71*UPD</f>
        <v>9.0519624072498556E-2</v>
      </c>
      <c r="AR73" s="12">
        <f t="shared" si="48"/>
        <v>8.0771449786904218E-2</v>
      </c>
      <c r="AS73" s="42">
        <f>AQ73-'Surv-rate CEA'!AH71*UPD</f>
        <v>8.6509588846934327E-2</v>
      </c>
      <c r="AT73" s="12">
        <f t="shared" si="49"/>
        <v>7.7193260392238103E-2</v>
      </c>
      <c r="AU73" s="12">
        <f>'Surv-rate CEA'!AL71*UPFS+'Surv-rate CEA'!AK71*UPD</f>
        <v>0.10199567126568568</v>
      </c>
      <c r="AV73" s="12">
        <f t="shared" si="50"/>
        <v>9.101162675531782E-2</v>
      </c>
      <c r="AW73" s="12">
        <f>AU73-'Surv-rate CEA'!AK71*UPD</f>
        <v>3.5050667517556117E-2</v>
      </c>
      <c r="AX73" s="12">
        <f t="shared" si="51"/>
        <v>3.1276016227423709E-2</v>
      </c>
      <c r="AY73" s="12">
        <f>'Surv-rate CEA'!AO71*UPFS+'Surv-rate CEA'!AN71*UPD</f>
        <v>8.9325384017920395E-2</v>
      </c>
      <c r="AZ73" s="12">
        <f t="shared" si="52"/>
        <v>7.9705818973804368E-2</v>
      </c>
      <c r="BA73" s="12">
        <f>AY73-'Surv-rate CEA'!AN71*UPD</f>
        <v>1.2635468244516765E-2</v>
      </c>
      <c r="BB73" s="12">
        <f t="shared" si="53"/>
        <v>1.1274738481333136E-2</v>
      </c>
    </row>
    <row r="74" spans="1:54">
      <c r="A74" s="12">
        <v>69</v>
      </c>
      <c r="B74" s="12">
        <f t="shared" si="54"/>
        <v>3.9123287671232876</v>
      </c>
      <c r="C74" s="12">
        <f>'Surv-rate CEA'!D72*Parameter!$D$57+'Surv-rate CEA'!E72*Parameter!$D$58</f>
        <v>0.11918460608689639</v>
      </c>
      <c r="D74" s="12">
        <f t="shared" si="28"/>
        <v>0.10616875435381158</v>
      </c>
      <c r="E74" s="12">
        <f>C74-'Surv-rate CEA'!E72*Parameter!$D$58</f>
        <v>8.6912674360769826E-3</v>
      </c>
      <c r="F74" s="12">
        <f t="shared" si="29"/>
        <v>7.742115930402766E-3</v>
      </c>
      <c r="G74" s="12">
        <f>'Surv-rate CEA'!G72*Parameter!$D$57+'Surv-rate CEA'!H72*Parameter!$D$58</f>
        <v>8.4179400928346221E-2</v>
      </c>
      <c r="H74" s="12">
        <f t="shared" si="30"/>
        <v>7.4986379803920006E-2</v>
      </c>
      <c r="I74" s="12">
        <f>G74-'Surv-rate CEA'!H72*Parameter!$D$58</f>
        <v>4.0422032174556866E-3</v>
      </c>
      <c r="J74" s="12">
        <f t="shared" si="31"/>
        <v>3.6007643481184657E-3</v>
      </c>
      <c r="K74" s="12">
        <f>'Surv-rate CEA'!K72*Parameter!$D$57+'Surv-rate CEA'!J72*Parameter!$D$58</f>
        <v>0.11073174723405074</v>
      </c>
      <c r="L74" s="12">
        <f t="shared" si="32"/>
        <v>9.8639011003559596E-2</v>
      </c>
      <c r="M74" s="12">
        <f>K74-'Surv-rate CEA'!J72*Parameter!$D$58</f>
        <v>1.502736451364077E-2</v>
      </c>
      <c r="N74" s="12">
        <f t="shared" si="33"/>
        <v>1.3386263746768557E-2</v>
      </c>
      <c r="O74" s="12">
        <f>'Surv-rate CEA'!N72*Parameter!$D$57+'Surv-rate CEA'!M72*Parameter!$D$58</f>
        <v>8.8735981480714266E-2</v>
      </c>
      <c r="P74" s="12">
        <f t="shared" si="34"/>
        <v>7.9045347629051785E-2</v>
      </c>
      <c r="Q74" s="12">
        <f>O74-'Surv-rate CEA'!M72*Parameter!$D$58</f>
        <v>8.4921508021988473E-2</v>
      </c>
      <c r="R74" s="12">
        <f t="shared" si="35"/>
        <v>7.5647443244207593E-2</v>
      </c>
      <c r="S74" s="12">
        <f>'Surv-rate CEA'!Q72*Parameter!$D$57+'Surv-rate CEA'!P72*Parameter!$D$58</f>
        <v>0.11073174723405074</v>
      </c>
      <c r="T74" s="12">
        <f t="shared" si="36"/>
        <v>9.8639011003559596E-2</v>
      </c>
      <c r="U74" s="12">
        <f>S74-'Surv-rate CEA'!P72*Parameter!$D$58</f>
        <v>1.502736451364077E-2</v>
      </c>
      <c r="V74" s="12">
        <f t="shared" si="37"/>
        <v>1.3386263746768557E-2</v>
      </c>
      <c r="W74" s="12">
        <f>'Surv-rate CEA'!T72*UPFS+'Surv-rate CEA'!S72*UPD</f>
        <v>8.8735981480714266E-2</v>
      </c>
      <c r="X74" s="12">
        <f t="shared" si="38"/>
        <v>7.9045347629051785E-2</v>
      </c>
      <c r="Y74" s="12">
        <f>W74-'Surv-rate CEA'!S72*UPD</f>
        <v>8.4921508021988473E-2</v>
      </c>
      <c r="Z74" s="12">
        <f t="shared" si="39"/>
        <v>7.5647443244207593E-2</v>
      </c>
      <c r="AA74" s="12">
        <f>'Surv-rate CEA'!W72*UPFS+'Surv-rate CEA'!V72*UPD</f>
        <v>0.11665331464207573</v>
      </c>
      <c r="AB74" s="12">
        <f t="shared" si="40"/>
        <v>0.10391389889532117</v>
      </c>
      <c r="AC74" s="12">
        <f>AA74-'Surv-rate CEA'!V72*UPD</f>
        <v>3.1320610156112594E-2</v>
      </c>
      <c r="AD74" s="12">
        <f t="shared" si="41"/>
        <v>2.7900164921058603E-2</v>
      </c>
      <c r="AE74" s="12">
        <f>'Surv-rate CEA'!Z72*UPFS+'Surv-rate CEA'!Y72*UPD</f>
        <v>0.11073174723405074</v>
      </c>
      <c r="AF74" s="12">
        <f t="shared" si="42"/>
        <v>9.8639011003559596E-2</v>
      </c>
      <c r="AG74" s="12">
        <f>AE74-'Surv-rate CEA'!Y72*UPD</f>
        <v>1.502736451364077E-2</v>
      </c>
      <c r="AH74" s="12">
        <f t="shared" si="43"/>
        <v>1.3386263746768557E-2</v>
      </c>
      <c r="AI74" s="12">
        <f>'Surv-rate CEA'!AC72*UPFS+'Surv-rate CEA'!AB72*UPD</f>
        <v>8.7560356781043361E-2</v>
      </c>
      <c r="AJ74" s="12">
        <f t="shared" si="44"/>
        <v>7.799810995256333E-2</v>
      </c>
      <c r="AK74" s="12">
        <f>AI74-'Surv-rate CEA'!AB72*UPD</f>
        <v>1.2104641842502206E-2</v>
      </c>
      <c r="AL74" s="12">
        <f t="shared" si="45"/>
        <v>1.0782724283876948E-2</v>
      </c>
      <c r="AM74" s="12">
        <f>'Surv-rate CEA'!AF72*UPFS+'Surv-rate CEA'!AE72*UPD</f>
        <v>0.16326410182838161</v>
      </c>
      <c r="AN74" s="12">
        <f t="shared" si="46"/>
        <v>0.14543443898430475</v>
      </c>
      <c r="AO74" s="12">
        <f>AM74-'Surv-rate CEA'!AE72*UPD</f>
        <v>2.661571298435006E-2</v>
      </c>
      <c r="AP74" s="12">
        <f t="shared" si="47"/>
        <v>2.3709077762330999E-2</v>
      </c>
      <c r="AQ74" s="42">
        <f>'Surv-rate CEA'!AI72*UPFS+'Surv-rate CEA'!AH72*UPD</f>
        <v>8.8735981480714266E-2</v>
      </c>
      <c r="AR74" s="12">
        <f t="shared" si="48"/>
        <v>7.9045347629051785E-2</v>
      </c>
      <c r="AS74" s="42">
        <f>AQ74-'Surv-rate CEA'!AH72*UPD</f>
        <v>8.4921508021988473E-2</v>
      </c>
      <c r="AT74" s="12">
        <f t="shared" si="49"/>
        <v>7.5647443244207593E-2</v>
      </c>
      <c r="AU74" s="12">
        <f>'Surv-rate CEA'!AL72*UPFS+'Surv-rate CEA'!AK72*UPD</f>
        <v>0.1000408542663689</v>
      </c>
      <c r="AV74" s="12">
        <f t="shared" si="50"/>
        <v>8.9115643627732888E-2</v>
      </c>
      <c r="AW74" s="12">
        <f>AU74-'Surv-rate CEA'!AK72*UPD</f>
        <v>3.3826633959619073E-2</v>
      </c>
      <c r="AX74" s="12">
        <f t="shared" si="51"/>
        <v>3.0132512153932797E-2</v>
      </c>
      <c r="AY74" s="12">
        <f>'Surv-rate CEA'!AO72*UPFS+'Surv-rate CEA'!AN72*UPD</f>
        <v>8.7560356781043361E-2</v>
      </c>
      <c r="AZ74" s="12">
        <f t="shared" si="52"/>
        <v>7.799810995256333E-2</v>
      </c>
      <c r="BA74" s="12">
        <f>AY74-'Surv-rate CEA'!AN72*UPD</f>
        <v>1.2104641842502206E-2</v>
      </c>
      <c r="BB74" s="12">
        <f t="shared" si="53"/>
        <v>1.0782724283876948E-2</v>
      </c>
    </row>
    <row r="75" spans="1:54">
      <c r="A75" s="12">
        <v>70</v>
      </c>
      <c r="B75" s="12">
        <f t="shared" si="54"/>
        <v>3.9698630136986299</v>
      </c>
      <c r="C75" s="12">
        <f>'Surv-rate CEA'!D73*Parameter!$D$57+'Surv-rate CEA'!E73*Parameter!$D$58</f>
        <v>0.11708243500955637</v>
      </c>
      <c r="D75" s="12">
        <f t="shared" si="28"/>
        <v>0.10411893626968674</v>
      </c>
      <c r="E75" s="12">
        <f>C75-'Surv-rate CEA'!E73*Parameter!$D$58</f>
        <v>8.3108051761072166E-3</v>
      </c>
      <c r="F75" s="12">
        <f t="shared" si="29"/>
        <v>7.3906234902806943E-3</v>
      </c>
      <c r="G75" s="12">
        <f>'Surv-rate CEA'!G73*Parameter!$D$57+'Surv-rate CEA'!H73*Parameter!$D$58</f>
        <v>8.252214175690871E-2</v>
      </c>
      <c r="H75" s="12">
        <f t="shared" si="30"/>
        <v>7.33851975125418E-2</v>
      </c>
      <c r="I75" s="12">
        <f>G75-'Surv-rate CEA'!H73*Parameter!$D$58</f>
        <v>3.8467159685439956E-3</v>
      </c>
      <c r="J75" s="12">
        <f t="shared" si="31"/>
        <v>3.4208032549351074E-3</v>
      </c>
      <c r="K75" s="12">
        <f>'Surv-rate CEA'!K73*Parameter!$D$57+'Surv-rate CEA'!J73*Parameter!$D$58</f>
        <v>0.10871865768850632</v>
      </c>
      <c r="L75" s="12">
        <f t="shared" si="32"/>
        <v>9.6681205769862555E-2</v>
      </c>
      <c r="M75" s="12">
        <f>K75-'Surv-rate CEA'!J73*Parameter!$D$58</f>
        <v>1.4422066152804211E-2</v>
      </c>
      <c r="N75" s="12">
        <f t="shared" si="33"/>
        <v>1.2825238785975584E-2</v>
      </c>
      <c r="O75" s="12">
        <f>'Surv-rate CEA'!N73*Parameter!$D$57+'Surv-rate CEA'!M73*Parameter!$D$58</f>
        <v>8.7002465709888691E-2</v>
      </c>
      <c r="P75" s="12">
        <f t="shared" si="34"/>
        <v>7.7369454964052772E-2</v>
      </c>
      <c r="Q75" s="12">
        <f>O75-'Surv-rate CEA'!M73*Parameter!$D$58</f>
        <v>8.3372466133938727E-2</v>
      </c>
      <c r="R75" s="12">
        <f t="shared" si="35"/>
        <v>7.4141373019254858E-2</v>
      </c>
      <c r="S75" s="12">
        <f>'Surv-rate CEA'!Q73*Parameter!$D$57+'Surv-rate CEA'!P73*Parameter!$D$58</f>
        <v>0.10871865768850632</v>
      </c>
      <c r="T75" s="12">
        <f t="shared" si="36"/>
        <v>9.6681205769862555E-2</v>
      </c>
      <c r="U75" s="12">
        <f>S75-'Surv-rate CEA'!P73*Parameter!$D$58</f>
        <v>1.4422066152804211E-2</v>
      </c>
      <c r="V75" s="12">
        <f t="shared" si="37"/>
        <v>1.2825238785975584E-2</v>
      </c>
      <c r="W75" s="12">
        <f>'Surv-rate CEA'!T73*UPFS+'Surv-rate CEA'!S73*UPD</f>
        <v>8.7002465709888691E-2</v>
      </c>
      <c r="X75" s="12">
        <f t="shared" si="38"/>
        <v>7.7369454964052772E-2</v>
      </c>
      <c r="Y75" s="12">
        <f>W75-'Surv-rate CEA'!S73*UPD</f>
        <v>8.3372466133938727E-2</v>
      </c>
      <c r="Z75" s="12">
        <f t="shared" si="39"/>
        <v>7.4141373019254858E-2</v>
      </c>
      <c r="AA75" s="12">
        <f>'Surv-rate CEA'!W73*UPFS+'Surv-rate CEA'!V73*UPD</f>
        <v>0.1145537039055394</v>
      </c>
      <c r="AB75" s="12">
        <f t="shared" si="40"/>
        <v>0.10187018911439545</v>
      </c>
      <c r="AC75" s="12">
        <f>AA75-'Surv-rate CEA'!V73*UPD</f>
        <v>3.0217026463557173E-2</v>
      </c>
      <c r="AD75" s="12">
        <f t="shared" si="41"/>
        <v>2.6871363346361515E-2</v>
      </c>
      <c r="AE75" s="12">
        <f>'Surv-rate CEA'!Z73*UPFS+'Surv-rate CEA'!Y73*UPD</f>
        <v>0.10871865768850632</v>
      </c>
      <c r="AF75" s="12">
        <f t="shared" si="42"/>
        <v>9.6681205769862555E-2</v>
      </c>
      <c r="AG75" s="12">
        <f>AE75-'Surv-rate CEA'!Y73*UPD</f>
        <v>1.4422066152804211E-2</v>
      </c>
      <c r="AH75" s="12">
        <f t="shared" si="43"/>
        <v>1.2825238785975584E-2</v>
      </c>
      <c r="AI75" s="12">
        <f>'Surv-rate CEA'!AC73*UPFS+'Surv-rate CEA'!AB73*UPD</f>
        <v>8.5845471728288519E-2</v>
      </c>
      <c r="AJ75" s="12">
        <f t="shared" si="44"/>
        <v>7.6340564655913837E-2</v>
      </c>
      <c r="AK75" s="12">
        <f>AI75-'Surv-rate CEA'!AB73*UPD</f>
        <v>1.1600065637542262E-2</v>
      </c>
      <c r="AL75" s="12">
        <f t="shared" si="45"/>
        <v>1.0315693338124248E-2</v>
      </c>
      <c r="AM75" s="12">
        <f>'Surv-rate CEA'!AF73*UPFS+'Surv-rate CEA'!AE73*UPD</f>
        <v>0.16070330279605918</v>
      </c>
      <c r="AN75" s="12">
        <f t="shared" si="46"/>
        <v>0.14291005256924624</v>
      </c>
      <c r="AO75" s="12">
        <f>AM75-'Surv-rate CEA'!AE73*UPD</f>
        <v>2.5647068809854678E-2</v>
      </c>
      <c r="AP75" s="12">
        <f t="shared" si="47"/>
        <v>2.2807396538170512E-2</v>
      </c>
      <c r="AQ75" s="42">
        <f>'Surv-rate CEA'!AI73*UPFS+'Surv-rate CEA'!AH73*UPD</f>
        <v>8.7002465709888691E-2</v>
      </c>
      <c r="AR75" s="12">
        <f t="shared" si="48"/>
        <v>7.7369454964052772E-2</v>
      </c>
      <c r="AS75" s="42">
        <f>AQ75-'Surv-rate CEA'!AH73*UPD</f>
        <v>8.3372466133938727E-2</v>
      </c>
      <c r="AT75" s="12">
        <f t="shared" si="49"/>
        <v>7.4141373019254858E-2</v>
      </c>
      <c r="AU75" s="12">
        <f>'Surv-rate CEA'!AL73*UPFS+'Surv-rate CEA'!AK73*UPD</f>
        <v>9.8140125011707796E-2</v>
      </c>
      <c r="AV75" s="12">
        <f t="shared" si="50"/>
        <v>8.7273940115432963E-2</v>
      </c>
      <c r="AW75" s="12">
        <f>AU75-'Surv-rate CEA'!AK73*UPD</f>
        <v>3.2653587527389838E-2</v>
      </c>
      <c r="AX75" s="12">
        <f t="shared" si="51"/>
        <v>2.9038145631865627E-2</v>
      </c>
      <c r="AY75" s="12">
        <f>'Surv-rate CEA'!AO73*UPFS+'Surv-rate CEA'!AN73*UPD</f>
        <v>8.5845471728288519E-2</v>
      </c>
      <c r="AZ75" s="12">
        <f t="shared" si="52"/>
        <v>7.6340564655913837E-2</v>
      </c>
      <c r="BA75" s="12">
        <f>AY75-'Surv-rate CEA'!AN73*UPD</f>
        <v>1.1600065637542262E-2</v>
      </c>
      <c r="BB75" s="12">
        <f t="shared" si="53"/>
        <v>1.0315693338124248E-2</v>
      </c>
    </row>
    <row r="76" spans="1:54">
      <c r="A76" s="12">
        <v>71</v>
      </c>
      <c r="B76" s="12">
        <f t="shared" si="54"/>
        <v>4.0273972602739727</v>
      </c>
      <c r="C76" s="12">
        <f>'Surv-rate CEA'!D74*Parameter!$D$57+'Surv-rate CEA'!E74*Parameter!$D$58</f>
        <v>0.11503434520538393</v>
      </c>
      <c r="D76" s="12">
        <f t="shared" si="28"/>
        <v>0.10212378935514502</v>
      </c>
      <c r="E76" s="12">
        <f>C76-'Surv-rate CEA'!E74*Parameter!$D$58</f>
        <v>7.9498620827446326E-3</v>
      </c>
      <c r="F76" s="12">
        <f t="shared" si="29"/>
        <v>7.0576316950484936E-3</v>
      </c>
      <c r="G76" s="12">
        <f>'Surv-rate CEA'!G74*Parameter!$D$57+'Surv-rate CEA'!H74*Parameter!$D$58</f>
        <v>8.0911634120742496E-2</v>
      </c>
      <c r="H76" s="12">
        <f t="shared" si="30"/>
        <v>7.1830744675204519E-2</v>
      </c>
      <c r="I76" s="12">
        <f>G76-'Surv-rate CEA'!H74*Parameter!$D$58</f>
        <v>3.6622156537160777E-3</v>
      </c>
      <c r="J76" s="12">
        <f t="shared" si="31"/>
        <v>3.2511971909386867E-3</v>
      </c>
      <c r="K76" s="12">
        <f>'Surv-rate CEA'!K74*Parameter!$D$57+'Surv-rate CEA'!J74*Parameter!$D$58</f>
        <v>0.1067587626219708</v>
      </c>
      <c r="L76" s="12">
        <f t="shared" si="32"/>
        <v>9.4776993482741212E-2</v>
      </c>
      <c r="M76" s="12">
        <f>K76-'Surv-rate CEA'!J74*Parameter!$D$58</f>
        <v>1.3845532773861913E-2</v>
      </c>
      <c r="N76" s="12">
        <f t="shared" si="33"/>
        <v>1.2291618385649345E-2</v>
      </c>
      <c r="O76" s="12">
        <f>'Surv-rate CEA'!N74*Parameter!$D$57+'Surv-rate CEA'!M74*Parameter!$D$58</f>
        <v>8.5317217692203393E-2</v>
      </c>
      <c r="P76" s="12">
        <f t="shared" si="34"/>
        <v>7.5741879978622612E-2</v>
      </c>
      <c r="Q76" s="12">
        <f>O76-'Surv-rate CEA'!M74*Parameter!$D$58</f>
        <v>8.1861324047147382E-2</v>
      </c>
      <c r="R76" s="12">
        <f t="shared" si="35"/>
        <v>7.2673848826610057E-2</v>
      </c>
      <c r="S76" s="12">
        <f>'Surv-rate CEA'!Q74*Parameter!$D$57+'Surv-rate CEA'!P74*Parameter!$D$58</f>
        <v>0.1067587626219708</v>
      </c>
      <c r="T76" s="12">
        <f t="shared" si="36"/>
        <v>9.4776993482741212E-2</v>
      </c>
      <c r="U76" s="12">
        <f>S76-'Surv-rate CEA'!P74*Parameter!$D$58</f>
        <v>1.3845532773861913E-2</v>
      </c>
      <c r="V76" s="12">
        <f t="shared" si="37"/>
        <v>1.2291618385649345E-2</v>
      </c>
      <c r="W76" s="12">
        <f>'Surv-rate CEA'!T74*UPFS+'Surv-rate CEA'!S74*UPD</f>
        <v>8.5317217692203393E-2</v>
      </c>
      <c r="X76" s="12">
        <f t="shared" si="38"/>
        <v>7.5741879978622612E-2</v>
      </c>
      <c r="Y76" s="12">
        <f>W76-'Surv-rate CEA'!S74*UPD</f>
        <v>8.1861324047147382E-2</v>
      </c>
      <c r="Z76" s="12">
        <f t="shared" si="39"/>
        <v>7.2673848826610057E-2</v>
      </c>
      <c r="AA76" s="12">
        <f>'Surv-rate CEA'!W74*UPFS+'Surv-rate CEA'!V74*UPD</f>
        <v>0.11250910080789292</v>
      </c>
      <c r="AB76" s="12">
        <f t="shared" si="40"/>
        <v>9.9881958652677891E-2</v>
      </c>
      <c r="AC76" s="12">
        <f>AA76-'Surv-rate CEA'!V74*UPD</f>
        <v>2.9159760451493724E-2</v>
      </c>
      <c r="AD76" s="12">
        <f t="shared" si="41"/>
        <v>2.5887096837714334E-2</v>
      </c>
      <c r="AE76" s="12">
        <f>'Surv-rate CEA'!Z74*UPFS+'Surv-rate CEA'!Y74*UPD</f>
        <v>0.1067587626219708</v>
      </c>
      <c r="AF76" s="12">
        <f t="shared" si="42"/>
        <v>9.4776993482741212E-2</v>
      </c>
      <c r="AG76" s="12">
        <f>AE76-'Surv-rate CEA'!Y74*UPD</f>
        <v>1.3845532773861913E-2</v>
      </c>
      <c r="AH76" s="12">
        <f t="shared" si="43"/>
        <v>1.2291618385649345E-2</v>
      </c>
      <c r="AI76" s="12">
        <f>'Surv-rate CEA'!AC74*UPFS+'Surv-rate CEA'!AB74*UPD</f>
        <v>8.4178835625682846E-2</v>
      </c>
      <c r="AJ76" s="12">
        <f t="shared" si="44"/>
        <v>7.4731261018176898E-2</v>
      </c>
      <c r="AK76" s="12">
        <f>AI76-'Surv-rate CEA'!AB74*UPD</f>
        <v>1.1120237615536196E-2</v>
      </c>
      <c r="AL76" s="12">
        <f t="shared" si="45"/>
        <v>9.872189056238722E-3</v>
      </c>
      <c r="AM76" s="12">
        <f>'Surv-rate CEA'!AF74*UPFS+'Surv-rate CEA'!AE74*UPD</f>
        <v>0.1582021661723331</v>
      </c>
      <c r="AN76" s="12">
        <f t="shared" si="46"/>
        <v>0.14044679147662795</v>
      </c>
      <c r="AO76" s="12">
        <f>AM76-'Surv-rate CEA'!AE74*UPD</f>
        <v>2.4720324943987487E-2</v>
      </c>
      <c r="AP76" s="12">
        <f t="shared" si="47"/>
        <v>2.1945908874981452E-2</v>
      </c>
      <c r="AQ76" s="42">
        <f>'Surv-rate CEA'!AI74*UPFS+'Surv-rate CEA'!AH74*UPD</f>
        <v>8.5317217692203393E-2</v>
      </c>
      <c r="AR76" s="12">
        <f t="shared" si="48"/>
        <v>7.5741879978622612E-2</v>
      </c>
      <c r="AS76" s="42">
        <f>AQ76-'Surv-rate CEA'!AH74*UPD</f>
        <v>8.1861324047147382E-2</v>
      </c>
      <c r="AT76" s="12">
        <f t="shared" si="49"/>
        <v>7.2673848826610057E-2</v>
      </c>
      <c r="AU76" s="12">
        <f>'Surv-rate CEA'!AL74*UPFS+'Surv-rate CEA'!AK74*UPD</f>
        <v>9.6291493668739792E-2</v>
      </c>
      <c r="AV76" s="12">
        <f t="shared" si="50"/>
        <v>8.5484488989453739E-2</v>
      </c>
      <c r="AW76" s="12">
        <f>AU76-'Surv-rate CEA'!AK74*UPD</f>
        <v>3.1529045705042696E-2</v>
      </c>
      <c r="AX76" s="12">
        <f t="shared" si="51"/>
        <v>2.7990472031650435E-2</v>
      </c>
      <c r="AY76" s="12">
        <f>'Surv-rate CEA'!AO74*UPFS+'Surv-rate CEA'!AN74*UPD</f>
        <v>8.4178835625682846E-2</v>
      </c>
      <c r="AZ76" s="12">
        <f t="shared" si="52"/>
        <v>7.4731261018176898E-2</v>
      </c>
      <c r="BA76" s="12">
        <f>AY76-'Surv-rate CEA'!AN74*UPD</f>
        <v>1.1120237615536196E-2</v>
      </c>
      <c r="BB76" s="12">
        <f t="shared" si="53"/>
        <v>9.872189056238722E-3</v>
      </c>
    </row>
    <row r="77" spans="1:54">
      <c r="A77" s="12">
        <v>72</v>
      </c>
      <c r="B77" s="12">
        <f t="shared" si="54"/>
        <v>4.0849315068493155</v>
      </c>
      <c r="C77" s="12">
        <f>'Surv-rate CEA'!D75*Parameter!$D$57+'Surv-rate CEA'!E75*Parameter!$D$58</f>
        <v>0.11303846749525107</v>
      </c>
      <c r="D77" s="12">
        <f t="shared" si="28"/>
        <v>0.10018139557560218</v>
      </c>
      <c r="E77" s="12">
        <f>C77-'Surv-rate CEA'!E75*Parameter!$D$58</f>
        <v>7.6072835704028841E-3</v>
      </c>
      <c r="F77" s="12">
        <f t="shared" si="29"/>
        <v>6.7420259802648871E-3</v>
      </c>
      <c r="G77" s="12">
        <f>'Surv-rate CEA'!G75*Parameter!$D$57+'Surv-rate CEA'!H75*Parameter!$D$58</f>
        <v>7.9346127577861539E-2</v>
      </c>
      <c r="H77" s="12">
        <f t="shared" si="30"/>
        <v>7.03212452398463E-2</v>
      </c>
      <c r="I77" s="12">
        <f>G77-'Surv-rate CEA'!H75*Parameter!$D$58</f>
        <v>3.4879953384585743E-3</v>
      </c>
      <c r="J77" s="12">
        <f t="shared" si="31"/>
        <v>3.0912683842131447E-3</v>
      </c>
      <c r="K77" s="12">
        <f>'Surv-rate CEA'!K75*Parameter!$D$57+'Surv-rate CEA'!J75*Parameter!$D$58</f>
        <v>0.10485017961193732</v>
      </c>
      <c r="L77" s="12">
        <f t="shared" si="32"/>
        <v>9.292444910682926E-2</v>
      </c>
      <c r="M77" s="12">
        <f>K77-'Surv-rate CEA'!J75*Parameter!$D$58</f>
        <v>1.3296179733320992E-2</v>
      </c>
      <c r="N77" s="12">
        <f t="shared" si="33"/>
        <v>1.1783863237212552E-2</v>
      </c>
      <c r="O77" s="12">
        <f>'Surv-rate CEA'!N75*Parameter!$D$57+'Surv-rate CEA'!M75*Parameter!$D$58</f>
        <v>8.367846451401531E-2</v>
      </c>
      <c r="P77" s="12">
        <f t="shared" si="34"/>
        <v>7.4160819236068834E-2</v>
      </c>
      <c r="Q77" s="12">
        <f>O77-'Surv-rate CEA'!M75*Parameter!$D$58</f>
        <v>8.0386975955188206E-2</v>
      </c>
      <c r="R77" s="12">
        <f t="shared" si="35"/>
        <v>7.124370681716348E-2</v>
      </c>
      <c r="S77" s="12">
        <f>'Surv-rate CEA'!Q75*Parameter!$D$57+'Surv-rate CEA'!P75*Parameter!$D$58</f>
        <v>0.10485017961193732</v>
      </c>
      <c r="T77" s="12">
        <f t="shared" si="36"/>
        <v>9.292444910682926E-2</v>
      </c>
      <c r="U77" s="12">
        <f>S77-'Surv-rate CEA'!P75*Parameter!$D$58</f>
        <v>1.3296179733320992E-2</v>
      </c>
      <c r="V77" s="12">
        <f t="shared" si="37"/>
        <v>1.1783863237212552E-2</v>
      </c>
      <c r="W77" s="12">
        <f>'Surv-rate CEA'!T75*UPFS+'Surv-rate CEA'!S75*UPD</f>
        <v>8.367846451401531E-2</v>
      </c>
      <c r="X77" s="12">
        <f t="shared" si="38"/>
        <v>7.4160819236068834E-2</v>
      </c>
      <c r="Y77" s="12">
        <f>W77-'Surv-rate CEA'!S75*UPD</f>
        <v>8.0386975955188206E-2</v>
      </c>
      <c r="Z77" s="12">
        <f t="shared" si="39"/>
        <v>7.124370681716348E-2</v>
      </c>
      <c r="AA77" s="12">
        <f>'Surv-rate CEA'!W75*UPFS+'Surv-rate CEA'!V75*UPD</f>
        <v>0.11051757715196679</v>
      </c>
      <c r="AB77" s="12">
        <f t="shared" si="40"/>
        <v>9.7947233008829168E-2</v>
      </c>
      <c r="AC77" s="12">
        <f>AA77-'Surv-rate CEA'!V75*UPD</f>
        <v>2.8146542014219275E-2</v>
      </c>
      <c r="AD77" s="12">
        <f t="shared" si="41"/>
        <v>2.4945135245488626E-2</v>
      </c>
      <c r="AE77" s="12">
        <f>'Surv-rate CEA'!Z75*UPFS+'Surv-rate CEA'!Y75*UPD</f>
        <v>0.10485017961193732</v>
      </c>
      <c r="AF77" s="12">
        <f t="shared" si="42"/>
        <v>9.292444910682926E-2</v>
      </c>
      <c r="AG77" s="12">
        <f>AE77-'Surv-rate CEA'!Y75*UPD</f>
        <v>1.3296179733320992E-2</v>
      </c>
      <c r="AH77" s="12">
        <f t="shared" si="43"/>
        <v>1.1783863237212552E-2</v>
      </c>
      <c r="AI77" s="12">
        <f>'Surv-rate CEA'!AC75*UPFS+'Surv-rate CEA'!AB75*UPD</f>
        <v>8.2558645089050878E-2</v>
      </c>
      <c r="AJ77" s="12">
        <f t="shared" si="44"/>
        <v>7.3168368831605254E-2</v>
      </c>
      <c r="AK77" s="12">
        <f>AI77-'Surv-rate CEA'!AB75*UPD</f>
        <v>1.0663753704545489E-2</v>
      </c>
      <c r="AL77" s="12">
        <f t="shared" si="45"/>
        <v>9.450851129424117E-3</v>
      </c>
      <c r="AM77" s="12">
        <f>'Surv-rate CEA'!AF75*UPFS+'Surv-rate CEA'!AE75*UPD</f>
        <v>0.155758804716085</v>
      </c>
      <c r="AN77" s="12">
        <f t="shared" si="46"/>
        <v>0.13804269268159211</v>
      </c>
      <c r="AO77" s="12">
        <f>AM77-'Surv-rate CEA'!AE75*UPD</f>
        <v>2.3833368173369868E-2</v>
      </c>
      <c r="AP77" s="12">
        <f t="shared" si="47"/>
        <v>2.1122544721120212E-2</v>
      </c>
      <c r="AQ77" s="42">
        <f>'Surv-rate CEA'!AI75*UPFS+'Surv-rate CEA'!AH75*UPD</f>
        <v>8.367846451401531E-2</v>
      </c>
      <c r="AR77" s="12">
        <f t="shared" si="48"/>
        <v>7.4160819236068834E-2</v>
      </c>
      <c r="AS77" s="42">
        <f>AQ77-'Surv-rate CEA'!AH75*UPD</f>
        <v>8.0386975955188206E-2</v>
      </c>
      <c r="AT77" s="12">
        <f t="shared" si="49"/>
        <v>7.124370681716348E-2</v>
      </c>
      <c r="AU77" s="12">
        <f>'Surv-rate CEA'!AL75*UPFS+'Surv-rate CEA'!AK75*UPD</f>
        <v>9.4493062250519677E-2</v>
      </c>
      <c r="AV77" s="12">
        <f t="shared" si="50"/>
        <v>8.3745357295002376E-2</v>
      </c>
      <c r="AW77" s="12">
        <f>AU77-'Surv-rate CEA'!AK75*UPD</f>
        <v>3.0450664685994347E-2</v>
      </c>
      <c r="AX77" s="12">
        <f t="shared" si="51"/>
        <v>2.6987185442652786E-2</v>
      </c>
      <c r="AY77" s="12">
        <f>'Surv-rate CEA'!AO75*UPFS+'Surv-rate CEA'!AN75*UPD</f>
        <v>8.2558645089050878E-2</v>
      </c>
      <c r="AZ77" s="12">
        <f t="shared" si="52"/>
        <v>7.3168368831605254E-2</v>
      </c>
      <c r="BA77" s="12">
        <f>AY77-'Surv-rate CEA'!AN75*UPD</f>
        <v>1.0663753704545489E-2</v>
      </c>
      <c r="BB77" s="12">
        <f t="shared" si="53"/>
        <v>9.450851129424117E-3</v>
      </c>
    </row>
    <row r="78" spans="1:54">
      <c r="A78" s="12">
        <v>73</v>
      </c>
      <c r="B78" s="12">
        <f t="shared" si="54"/>
        <v>4.1424657534246574</v>
      </c>
      <c r="C78" s="12">
        <f>'Surv-rate CEA'!D76*Parameter!$D$57+'Surv-rate CEA'!E76*Parameter!$D$58</f>
        <v>0.11109301457549282</v>
      </c>
      <c r="D78" s="12">
        <f t="shared" si="28"/>
        <v>9.8289921464787919E-2</v>
      </c>
      <c r="E78" s="12">
        <f>C78-'Surv-rate CEA'!E76*Parameter!$D$58</f>
        <v>7.2819926651344763E-3</v>
      </c>
      <c r="F78" s="12">
        <f t="shared" si="29"/>
        <v>6.442767710447236E-3</v>
      </c>
      <c r="G78" s="12">
        <f>'Surv-rate CEA'!G76*Parameter!$D$57+'Surv-rate CEA'!H76*Parameter!$D$58</f>
        <v>7.7823954088949737E-2</v>
      </c>
      <c r="H78" s="12">
        <f t="shared" si="30"/>
        <v>6.8855007353176748E-2</v>
      </c>
      <c r="I78" s="12">
        <f>G78-'Surv-rate CEA'!H76*Parameter!$D$58</f>
        <v>3.3233994791232319E-3</v>
      </c>
      <c r="J78" s="12">
        <f t="shared" si="31"/>
        <v>2.9403889618744776E-3</v>
      </c>
      <c r="K78" s="12">
        <f>'Surv-rate CEA'!K76*Parameter!$D$57+'Surv-rate CEA'!J76*Parameter!$D$58</f>
        <v>0.10299111039541016</v>
      </c>
      <c r="L78" s="12">
        <f t="shared" si="32"/>
        <v>9.1121734260412299E-2</v>
      </c>
      <c r="M78" s="12">
        <f>K78-'Surv-rate CEA'!J76*Parameter!$D$58</f>
        <v>1.2772522018529714E-2</v>
      </c>
      <c r="N78" s="12">
        <f t="shared" si="33"/>
        <v>1.1300532179324838E-2</v>
      </c>
      <c r="O78" s="12">
        <f>'Surv-rate CEA'!N76*Parameter!$D$57+'Surv-rate CEA'!M76*Parameter!$D$58</f>
        <v>8.2084514620542254E-2</v>
      </c>
      <c r="P78" s="12">
        <f t="shared" si="34"/>
        <v>7.2624552735002984E-2</v>
      </c>
      <c r="Q78" s="12">
        <f>O78-'Surv-rate CEA'!M76*Parameter!$D$58</f>
        <v>7.8948348914890762E-2</v>
      </c>
      <c r="R78" s="12">
        <f t="shared" si="35"/>
        <v>6.9849819489290463E-2</v>
      </c>
      <c r="S78" s="12">
        <f>'Surv-rate CEA'!Q76*Parameter!$D$57+'Surv-rate CEA'!P76*Parameter!$D$58</f>
        <v>0.10299111039541016</v>
      </c>
      <c r="T78" s="12">
        <f t="shared" si="36"/>
        <v>9.1121734260412299E-2</v>
      </c>
      <c r="U78" s="12">
        <f>S78-'Surv-rate CEA'!P76*Parameter!$D$58</f>
        <v>1.2772522018529714E-2</v>
      </c>
      <c r="V78" s="12">
        <f t="shared" si="37"/>
        <v>1.1300532179324838E-2</v>
      </c>
      <c r="W78" s="12">
        <f>'Surv-rate CEA'!T76*UPFS+'Surv-rate CEA'!S76*UPD</f>
        <v>8.2084514620542254E-2</v>
      </c>
      <c r="X78" s="12">
        <f t="shared" si="38"/>
        <v>7.2624552735002984E-2</v>
      </c>
      <c r="Y78" s="12">
        <f>W78-'Surv-rate CEA'!S76*UPD</f>
        <v>7.8948348914890762E-2</v>
      </c>
      <c r="Z78" s="12">
        <f t="shared" si="39"/>
        <v>6.9849819489290463E-2</v>
      </c>
      <c r="AA78" s="12">
        <f>'Surv-rate CEA'!W76*UPFS+'Surv-rate CEA'!V76*UPD</f>
        <v>0.1085772899211149</v>
      </c>
      <c r="AB78" s="12">
        <f t="shared" si="40"/>
        <v>9.6064125543678894E-2</v>
      </c>
      <c r="AC78" s="12">
        <f>AA78-'Surv-rate CEA'!V76*UPD</f>
        <v>2.7175228670554594E-2</v>
      </c>
      <c r="AD78" s="12">
        <f t="shared" si="41"/>
        <v>2.4043375742597763E-2</v>
      </c>
      <c r="AE78" s="12">
        <f>'Surv-rate CEA'!Z76*UPFS+'Surv-rate CEA'!Y76*UPD</f>
        <v>0.10299111039541016</v>
      </c>
      <c r="AF78" s="12">
        <f t="shared" si="42"/>
        <v>9.1121734260412299E-2</v>
      </c>
      <c r="AG78" s="12">
        <f>AE78-'Surv-rate CEA'!Y76*UPD</f>
        <v>1.2772522018529714E-2</v>
      </c>
      <c r="AH78" s="12">
        <f t="shared" si="43"/>
        <v>1.1300532179324838E-2</v>
      </c>
      <c r="AI78" s="12">
        <f>'Surv-rate CEA'!AC76*UPFS+'Surv-rate CEA'!AB76*UPD</f>
        <v>8.0983181438461574E-2</v>
      </c>
      <c r="AJ78" s="12">
        <f t="shared" si="44"/>
        <v>7.1650144466518073E-2</v>
      </c>
      <c r="AK78" s="12">
        <f>AI78-'Surv-rate CEA'!AB76*UPD</f>
        <v>1.022930059367623E-2</v>
      </c>
      <c r="AL78" s="12">
        <f t="shared" si="45"/>
        <v>9.050408397270596E-3</v>
      </c>
      <c r="AM78" s="12">
        <f>'Surv-rate CEA'!AF76*UPFS+'Surv-rate CEA'!AE76*UPD</f>
        <v>0.153371407152464</v>
      </c>
      <c r="AN78" s="12">
        <f t="shared" si="46"/>
        <v>0.13569587270237982</v>
      </c>
      <c r="AO78" s="12">
        <f>AM78-'Surv-rate CEA'!AE76*UPD</f>
        <v>2.2984207420879366E-2</v>
      </c>
      <c r="AP78" s="12">
        <f t="shared" si="47"/>
        <v>2.0335355476319848E-2</v>
      </c>
      <c r="AQ78" s="42">
        <f>'Surv-rate CEA'!AI76*UPFS+'Surv-rate CEA'!AH76*UPD</f>
        <v>8.2084514620542254E-2</v>
      </c>
      <c r="AR78" s="12">
        <f t="shared" si="48"/>
        <v>7.2624552735002984E-2</v>
      </c>
      <c r="AS78" s="42">
        <f>AQ78-'Surv-rate CEA'!AH76*UPD</f>
        <v>7.8948348914890762E-2</v>
      </c>
      <c r="AT78" s="12">
        <f t="shared" si="49"/>
        <v>6.9849819489290463E-2</v>
      </c>
      <c r="AU78" s="12">
        <f>'Surv-rate CEA'!AL76*UPFS+'Surv-rate CEA'!AK76*UPD</f>
        <v>9.2743019515421452E-2</v>
      </c>
      <c r="AV78" s="12">
        <f t="shared" si="50"/>
        <v>8.2054701093591503E-2</v>
      </c>
      <c r="AW78" s="12">
        <f>AU78-'Surv-rate CEA'!AK76*UPD</f>
        <v>2.9416230626446327E-2</v>
      </c>
      <c r="AX78" s="12">
        <f t="shared" si="51"/>
        <v>2.6026109824382467E-2</v>
      </c>
      <c r="AY78" s="12">
        <f>'Surv-rate CEA'!AO76*UPFS+'Surv-rate CEA'!AN76*UPD</f>
        <v>8.0983181438461574E-2</v>
      </c>
      <c r="AZ78" s="12">
        <f t="shared" si="52"/>
        <v>7.1650144466518073E-2</v>
      </c>
      <c r="BA78" s="12">
        <f>AY78-'Surv-rate CEA'!AN76*UPD</f>
        <v>1.022930059367623E-2</v>
      </c>
      <c r="BB78" s="12">
        <f t="shared" si="53"/>
        <v>9.050408397270596E-3</v>
      </c>
    </row>
    <row r="79" spans="1:54">
      <c r="A79" s="12">
        <v>74</v>
      </c>
      <c r="B79" s="12">
        <f t="shared" si="54"/>
        <v>4.2</v>
      </c>
      <c r="C79" s="12">
        <f>'Surv-rate CEA'!D77*Parameter!$D$57+'Surv-rate CEA'!E77*Parameter!$D$58</f>
        <v>0.10919627666291391</v>
      </c>
      <c r="D79" s="12">
        <f t="shared" si="28"/>
        <v>9.6447613612486785E-2</v>
      </c>
      <c r="E79" s="12">
        <f>C79-'Surv-rate CEA'!E77*Parameter!$D$58</f>
        <v>6.9729841507985418E-3</v>
      </c>
      <c r="F79" s="12">
        <f t="shared" si="29"/>
        <v>6.1588883948697961E-3</v>
      </c>
      <c r="G79" s="12">
        <f>'Surv-rate CEA'!G77*Parameter!$D$57+'Surv-rate CEA'!H77*Parameter!$D$58</f>
        <v>7.6343523328988458E-2</v>
      </c>
      <c r="H79" s="12">
        <f t="shared" si="30"/>
        <v>6.7430418553372534E-2</v>
      </c>
      <c r="I79" s="12">
        <f>G79-'Surv-rate CEA'!H77*Parameter!$D$58</f>
        <v>3.1678197508022421E-3</v>
      </c>
      <c r="J79" s="12">
        <f t="shared" si="31"/>
        <v>2.7979768601683911E-3</v>
      </c>
      <c r="K79" s="12">
        <f>'Surv-rate CEA'!K77*Parameter!$D$57+'Surv-rate CEA'!J77*Parameter!$D$58</f>
        <v>0.10117983631403152</v>
      </c>
      <c r="L79" s="12">
        <f t="shared" si="32"/>
        <v>8.936709250915921E-2</v>
      </c>
      <c r="M79" s="12">
        <f>K79-'Surv-rate CEA'!J77*Parameter!$D$58</f>
        <v>1.2273167196553025E-2</v>
      </c>
      <c r="N79" s="12">
        <f t="shared" si="33"/>
        <v>1.0840275179241686E-2</v>
      </c>
      <c r="O79" s="12">
        <f>'Surv-rate CEA'!N77*Parameter!$D$57+'Surv-rate CEA'!M77*Parameter!$D$58</f>
        <v>8.0533753331719138E-2</v>
      </c>
      <c r="P79" s="12">
        <f t="shared" si="34"/>
        <v>7.1131439289623274E-2</v>
      </c>
      <c r="Q79" s="12">
        <f>O79-'Surv-rate CEA'!M77*Parameter!$D$58</f>
        <v>7.7544402299271953E-2</v>
      </c>
      <c r="R79" s="12">
        <f t="shared" si="35"/>
        <v>6.8491094928619309E-2</v>
      </c>
      <c r="S79" s="12">
        <f>'Surv-rate CEA'!Q77*Parameter!$D$57+'Surv-rate CEA'!P77*Parameter!$D$58</f>
        <v>0.10117983631403152</v>
      </c>
      <c r="T79" s="12">
        <f t="shared" si="36"/>
        <v>8.936709250915921E-2</v>
      </c>
      <c r="U79" s="12">
        <f>S79-'Surv-rate CEA'!P77*Parameter!$D$58</f>
        <v>1.2273167196553025E-2</v>
      </c>
      <c r="V79" s="12">
        <f t="shared" si="37"/>
        <v>1.0840275179241686E-2</v>
      </c>
      <c r="W79" s="12">
        <f>'Surv-rate CEA'!T77*UPFS+'Surv-rate CEA'!S77*UPD</f>
        <v>8.0533753331719138E-2</v>
      </c>
      <c r="X79" s="12">
        <f t="shared" si="38"/>
        <v>7.1131439289623274E-2</v>
      </c>
      <c r="Y79" s="12">
        <f>W79-'Surv-rate CEA'!S77*UPD</f>
        <v>7.7544402299271953E-2</v>
      </c>
      <c r="Z79" s="12">
        <f t="shared" si="39"/>
        <v>6.8491094928619309E-2</v>
      </c>
      <c r="AA79" s="12">
        <f>'Surv-rate CEA'!W77*UPFS+'Surv-rate CEA'!V77*UPD</f>
        <v>0.10668647673907289</v>
      </c>
      <c r="AB79" s="12">
        <f t="shared" si="40"/>
        <v>9.4230832778040258E-2</v>
      </c>
      <c r="AC79" s="12">
        <f>AA79-'Surv-rate CEA'!V77*UPD</f>
        <v>2.6243797465710733E-2</v>
      </c>
      <c r="AD79" s="12">
        <f t="shared" si="41"/>
        <v>2.3179834652337354E-2</v>
      </c>
      <c r="AE79" s="12">
        <f>'Surv-rate CEA'!Z77*UPFS+'Surv-rate CEA'!Y77*UPD</f>
        <v>0.10117983631403152</v>
      </c>
      <c r="AF79" s="12">
        <f t="shared" si="42"/>
        <v>8.936709250915921E-2</v>
      </c>
      <c r="AG79" s="12">
        <f>AE79-'Surv-rate CEA'!Y77*UPD</f>
        <v>1.2273167196553025E-2</v>
      </c>
      <c r="AH79" s="12">
        <f t="shared" si="43"/>
        <v>1.0840275179241686E-2</v>
      </c>
      <c r="AI79" s="12">
        <f>'Surv-rate CEA'!AC77*UPFS+'Surv-rate CEA'!AB77*UPD</f>
        <v>7.9450805897527538E-2</v>
      </c>
      <c r="AJ79" s="12">
        <f t="shared" si="44"/>
        <v>7.0174925946059619E-2</v>
      </c>
      <c r="AK79" s="12">
        <f>AI79-'Surv-rate CEA'!AB77*UPD</f>
        <v>9.815649137020932E-3</v>
      </c>
      <c r="AL79" s="12">
        <f t="shared" si="45"/>
        <v>8.6696723025232823E-3</v>
      </c>
      <c r="AM79" s="12">
        <f>'Surv-rate CEA'!AF77*UPFS+'Surv-rate CEA'!AE77*UPD</f>
        <v>0.15103823446552525</v>
      </c>
      <c r="AN79" s="12">
        <f t="shared" si="46"/>
        <v>0.13340452370378866</v>
      </c>
      <c r="AO79" s="12">
        <f>AM79-'Surv-rate CEA'!AE77*UPD</f>
        <v>2.2170965780504537E-2</v>
      </c>
      <c r="AP79" s="12">
        <f t="shared" si="47"/>
        <v>1.9582505982459076E-2</v>
      </c>
      <c r="AQ79" s="42">
        <f>'Surv-rate CEA'!AI77*UPFS+'Surv-rate CEA'!AH77*UPD</f>
        <v>8.0533753331719138E-2</v>
      </c>
      <c r="AR79" s="12">
        <f t="shared" si="48"/>
        <v>7.1131439289623274E-2</v>
      </c>
      <c r="AS79" s="42">
        <f>AQ79-'Surv-rate CEA'!AH77*UPD</f>
        <v>7.7544402299271953E-2</v>
      </c>
      <c r="AT79" s="12">
        <f t="shared" si="49"/>
        <v>6.8491094928619309E-2</v>
      </c>
      <c r="AU79" s="12">
        <f>'Surv-rate CEA'!AL77*UPFS+'Surv-rate CEA'!AK77*UPD</f>
        <v>9.1039636196765028E-2</v>
      </c>
      <c r="AV79" s="12">
        <f t="shared" si="50"/>
        <v>8.041076054664674E-2</v>
      </c>
      <c r="AW79" s="12">
        <f>AU79-'Surv-rate CEA'!AK77*UPD</f>
        <v>2.842365151174063E-2</v>
      </c>
      <c r="AX79" s="12">
        <f t="shared" si="51"/>
        <v>2.510519078340873E-2</v>
      </c>
      <c r="AY79" s="12">
        <f>'Surv-rate CEA'!AO77*UPFS+'Surv-rate CEA'!AN77*UPD</f>
        <v>7.9450805897527538E-2</v>
      </c>
      <c r="AZ79" s="12">
        <f t="shared" si="52"/>
        <v>7.0174925946059619E-2</v>
      </c>
      <c r="BA79" s="12">
        <f>AY79-'Surv-rate CEA'!AN77*UPD</f>
        <v>9.815649137020932E-3</v>
      </c>
      <c r="BB79" s="12">
        <f t="shared" si="53"/>
        <v>8.6696723025232823E-3</v>
      </c>
    </row>
    <row r="80" spans="1:54">
      <c r="A80" s="12">
        <v>75</v>
      </c>
      <c r="B80" s="12">
        <f t="shared" si="54"/>
        <v>4.2575342465753421</v>
      </c>
      <c r="C80" s="12">
        <f>'Surv-rate CEA'!D78*Parameter!$D$57+'Surv-rate CEA'!E78*Parameter!$D$58</f>
        <v>0.1073466174120966</v>
      </c>
      <c r="D80" s="12">
        <f t="shared" si="28"/>
        <v>9.4652794434903084E-2</v>
      </c>
      <c r="E80" s="12">
        <f>C80-'Surv-rate CEA'!E78*Parameter!$D$58</f>
        <v>6.6793192051338157E-3</v>
      </c>
      <c r="F80" s="12">
        <f t="shared" si="29"/>
        <v>5.8894843911251977E-3</v>
      </c>
      <c r="G80" s="12">
        <f>'Surv-rate CEA'!G78*Parameter!$D$57+'Surv-rate CEA'!H78*Parameter!$D$58</f>
        <v>7.4903318311830794E-2</v>
      </c>
      <c r="H80" s="12">
        <f t="shared" si="30"/>
        <v>6.6045941284246748E-2</v>
      </c>
      <c r="I80" s="12">
        <f>G80-'Surv-rate CEA'!H78*Parameter!$D$58</f>
        <v>3.0206912496343191E-3</v>
      </c>
      <c r="J80" s="12">
        <f t="shared" si="31"/>
        <v>2.6634921043234335E-3</v>
      </c>
      <c r="K80" s="12">
        <f>'Surv-rate CEA'!K78*Parameter!$D$57+'Surv-rate CEA'!J78*Parameter!$D$58</f>
        <v>9.9414714048168137E-2</v>
      </c>
      <c r="L80" s="12">
        <f t="shared" si="32"/>
        <v>8.7658844959054641E-2</v>
      </c>
      <c r="M80" s="12">
        <f>K80-'Surv-rate CEA'!J78*Parameter!$D$58</f>
        <v>1.1796808917955398E-2</v>
      </c>
      <c r="N80" s="12">
        <f t="shared" si="33"/>
        <v>1.0401826870915796E-2</v>
      </c>
      <c r="O80" s="12">
        <f>'Surv-rate CEA'!N78*Parameter!$D$57+'Surv-rate CEA'!M78*Parameter!$D$58</f>
        <v>7.9024638646235212E-2</v>
      </c>
      <c r="P80" s="12">
        <f t="shared" si="34"/>
        <v>6.967991220775728E-2</v>
      </c>
      <c r="Q80" s="12">
        <f>O80-'Surv-rate CEA'!M78*Parameter!$D$58</f>
        <v>7.6174127185312676E-2</v>
      </c>
      <c r="R80" s="12">
        <f t="shared" si="35"/>
        <v>6.7166475996635153E-2</v>
      </c>
      <c r="S80" s="12">
        <f>'Surv-rate CEA'!Q78*Parameter!$D$57+'Surv-rate CEA'!P78*Parameter!$D$58</f>
        <v>9.9414714048168137E-2</v>
      </c>
      <c r="T80" s="12">
        <f t="shared" si="36"/>
        <v>8.7658844959054641E-2</v>
      </c>
      <c r="U80" s="12">
        <f>S80-'Surv-rate CEA'!P78*Parameter!$D$58</f>
        <v>1.1796808917955398E-2</v>
      </c>
      <c r="V80" s="12">
        <f t="shared" si="37"/>
        <v>1.0401826870915796E-2</v>
      </c>
      <c r="W80" s="12">
        <f>'Surv-rate CEA'!T78*UPFS+'Surv-rate CEA'!S78*UPD</f>
        <v>7.9024638646235212E-2</v>
      </c>
      <c r="X80" s="12">
        <f t="shared" si="38"/>
        <v>6.967991220775728E-2</v>
      </c>
      <c r="Y80" s="12">
        <f>W80-'Surv-rate CEA'!S78*UPD</f>
        <v>7.6174127185312676E-2</v>
      </c>
      <c r="Z80" s="12">
        <f t="shared" si="39"/>
        <v>6.7166475996635153E-2</v>
      </c>
      <c r="AA80" s="12">
        <f>'Surv-rate CEA'!W78*UPFS+'Surv-rate CEA'!V78*UPD</f>
        <v>0.10484345161236418</v>
      </c>
      <c r="AB80" s="12">
        <f t="shared" si="40"/>
        <v>9.2445629983982494E-2</v>
      </c>
      <c r="AC80" s="12">
        <f>AA80-'Surv-rate CEA'!V78*UPD</f>
        <v>2.5350337444571755E-2</v>
      </c>
      <c r="AD80" s="12">
        <f t="shared" si="41"/>
        <v>2.2352639858087282E-2</v>
      </c>
      <c r="AE80" s="12">
        <f>'Surv-rate CEA'!Z78*UPFS+'Surv-rate CEA'!Y78*UPD</f>
        <v>9.9414714048168137E-2</v>
      </c>
      <c r="AF80" s="12">
        <f t="shared" si="42"/>
        <v>8.7658844959054641E-2</v>
      </c>
      <c r="AG80" s="12">
        <f>AE80-'Surv-rate CEA'!Y78*UPD</f>
        <v>1.1796808917955398E-2</v>
      </c>
      <c r="AH80" s="12">
        <f t="shared" si="43"/>
        <v>1.0401826870915796E-2</v>
      </c>
      <c r="AI80" s="12">
        <f>'Surv-rate CEA'!AC78*UPFS+'Surv-rate CEA'!AB78*UPD</f>
        <v>7.7959955111133739E-2</v>
      </c>
      <c r="AJ80" s="12">
        <f t="shared" si="44"/>
        <v>6.8741128348371039E-2</v>
      </c>
      <c r="AK80" s="12">
        <f>AI80-'Surv-rate CEA'!AB78*UPD</f>
        <v>9.421648290243112E-3</v>
      </c>
      <c r="AL80" s="12">
        <f t="shared" si="45"/>
        <v>8.30753087850763E-3</v>
      </c>
      <c r="AM80" s="12">
        <f>'Surv-rate CEA'!AF78*UPFS+'Surv-rate CEA'!AE78*UPD</f>
        <v>0.1487576164020325</v>
      </c>
      <c r="AN80" s="12">
        <f t="shared" si="46"/>
        <v>0.13116690982329057</v>
      </c>
      <c r="AO80" s="12">
        <f>AM80-'Surv-rate CEA'!AE78*UPD</f>
        <v>2.1391873130160693E-2</v>
      </c>
      <c r="AP80" s="12">
        <f t="shared" si="47"/>
        <v>1.8862267100541702E-2</v>
      </c>
      <c r="AQ80" s="42">
        <f>'Surv-rate CEA'!AI78*UPFS+'Surv-rate CEA'!AH78*UPD</f>
        <v>7.9024638646235212E-2</v>
      </c>
      <c r="AR80" s="12">
        <f t="shared" si="48"/>
        <v>6.967991220775728E-2</v>
      </c>
      <c r="AS80" s="42">
        <f>AQ80-'Surv-rate CEA'!AH78*UPD</f>
        <v>7.6174127185312676E-2</v>
      </c>
      <c r="AT80" s="12">
        <f t="shared" si="49"/>
        <v>6.7166475996635153E-2</v>
      </c>
      <c r="AU80" s="12">
        <f>'Surv-rate CEA'!AL78*UPFS+'Surv-rate CEA'!AK78*UPD</f>
        <v>8.9381260538435856E-2</v>
      </c>
      <c r="AV80" s="12">
        <f t="shared" si="50"/>
        <v>7.8811855315375115E-2</v>
      </c>
      <c r="AW80" s="12">
        <f>AU80-'Surv-rate CEA'!AK78*UPD</f>
        <v>2.7470949588532391E-2</v>
      </c>
      <c r="AX80" s="12">
        <f t="shared" si="51"/>
        <v>2.4222487927616172E-2</v>
      </c>
      <c r="AY80" s="12">
        <f>'Surv-rate CEA'!AO78*UPFS+'Surv-rate CEA'!AN78*UPD</f>
        <v>7.7959955111133739E-2</v>
      </c>
      <c r="AZ80" s="12">
        <f t="shared" si="52"/>
        <v>6.8741128348371039E-2</v>
      </c>
      <c r="BA80" s="12">
        <f>AY80-'Surv-rate CEA'!AN78*UPD</f>
        <v>9.421648290243112E-3</v>
      </c>
      <c r="BB80" s="12">
        <f t="shared" si="53"/>
        <v>8.30753087850763E-3</v>
      </c>
    </row>
    <row r="81" spans="1:54">
      <c r="A81" s="12">
        <v>76</v>
      </c>
      <c r="B81" s="12">
        <f t="shared" si="54"/>
        <v>4.3150684931506849</v>
      </c>
      <c r="C81" s="12">
        <f>'Surv-rate CEA'!D79*Parameter!$D$57+'Surv-rate CEA'!E79*Parameter!$D$58</f>
        <v>0.10554247008549993</v>
      </c>
      <c r="D81" s="12">
        <f t="shared" si="28"/>
        <v>9.2903858207373555E-2</v>
      </c>
      <c r="E81" s="12">
        <f>C81-'Surv-rate CEA'!E79*Parameter!$D$58</f>
        <v>6.4001204806890533E-3</v>
      </c>
      <c r="F81" s="12">
        <f t="shared" si="29"/>
        <v>5.6337120513321442E-3</v>
      </c>
      <c r="G81" s="12">
        <f>'Surv-rate CEA'!G79*Parameter!$D$57+'Surv-rate CEA'!H79*Parameter!$D$58</f>
        <v>7.3501891303753522E-2</v>
      </c>
      <c r="H81" s="12">
        <f t="shared" si="30"/>
        <v>6.4700108706247317E-2</v>
      </c>
      <c r="I81" s="12">
        <f>G81-'Surv-rate CEA'!H79*Parameter!$D$58</f>
        <v>2.8814890327272941E-3</v>
      </c>
      <c r="J81" s="12">
        <f t="shared" si="31"/>
        <v>2.5364334215954359E-3</v>
      </c>
      <c r="K81" s="12">
        <f>'Surv-rate CEA'!K79*Parameter!$D$57+'Surv-rate CEA'!J79*Parameter!$D$58</f>
        <v>9.7694171618977407E-2</v>
      </c>
      <c r="L81" s="12">
        <f t="shared" si="32"/>
        <v>8.5995386126776222E-2</v>
      </c>
      <c r="M81" s="12">
        <f>K81-'Surv-rate CEA'!J79*Parameter!$D$58</f>
        <v>1.1342220927455834E-2</v>
      </c>
      <c r="N81" s="12">
        <f t="shared" si="33"/>
        <v>9.9840006013449424E-3</v>
      </c>
      <c r="O81" s="12">
        <f>'Surv-rate CEA'!N79*Parameter!$D$57+'Surv-rate CEA'!M79*Parameter!$D$58</f>
        <v>7.7555697312624752E-2</v>
      </c>
      <c r="P81" s="12">
        <f t="shared" si="34"/>
        <v>6.8268475244791238E-2</v>
      </c>
      <c r="Q81" s="12">
        <f>O81-'Surv-rate CEA'!M79*Parameter!$D$58</f>
        <v>7.4836545690191963E-2</v>
      </c>
      <c r="R81" s="12">
        <f t="shared" si="35"/>
        <v>6.5874939480750488E-2</v>
      </c>
      <c r="S81" s="12">
        <f>'Surv-rate CEA'!Q79*Parameter!$D$57+'Surv-rate CEA'!P79*Parameter!$D$58</f>
        <v>9.7694171618977407E-2</v>
      </c>
      <c r="T81" s="12">
        <f t="shared" si="36"/>
        <v>8.5995386126776222E-2</v>
      </c>
      <c r="U81" s="12">
        <f>S81-'Surv-rate CEA'!P79*Parameter!$D$58</f>
        <v>1.1342220927455834E-2</v>
      </c>
      <c r="V81" s="12">
        <f t="shared" si="37"/>
        <v>9.9840006013449424E-3</v>
      </c>
      <c r="W81" s="12">
        <f>'Surv-rate CEA'!T79*UPFS+'Surv-rate CEA'!S79*UPD</f>
        <v>7.7555697312624752E-2</v>
      </c>
      <c r="X81" s="12">
        <f t="shared" si="38"/>
        <v>6.8268475244791238E-2</v>
      </c>
      <c r="Y81" s="12">
        <f>W81-'Surv-rate CEA'!S79*UPD</f>
        <v>7.4836545690191963E-2</v>
      </c>
      <c r="Z81" s="12">
        <f t="shared" si="39"/>
        <v>6.5874939480750488E-2</v>
      </c>
      <c r="AA81" s="12">
        <f>'Surv-rate CEA'!W79*UPFS+'Surv-rate CEA'!V79*UPD</f>
        <v>0.10304660093525719</v>
      </c>
      <c r="AB81" s="12">
        <f t="shared" si="40"/>
        <v>9.0706867048738871E-2</v>
      </c>
      <c r="AC81" s="12">
        <f>AA81-'Surv-rate CEA'!V79*UPD</f>
        <v>2.4493042652182773E-2</v>
      </c>
      <c r="AD81" s="12">
        <f t="shared" si="41"/>
        <v>2.1560023749512026E-2</v>
      </c>
      <c r="AE81" s="12">
        <f>'Surv-rate CEA'!Z79*UPFS+'Surv-rate CEA'!Y79*UPD</f>
        <v>9.7694171618977407E-2</v>
      </c>
      <c r="AF81" s="12">
        <f t="shared" si="42"/>
        <v>8.5995386126776222E-2</v>
      </c>
      <c r="AG81" s="12">
        <f>AE81-'Surv-rate CEA'!Y79*UPD</f>
        <v>1.1342220927455834E-2</v>
      </c>
      <c r="AH81" s="12">
        <f t="shared" si="43"/>
        <v>9.9840006013449424E-3</v>
      </c>
      <c r="AI81" s="12">
        <f>'Surv-rate CEA'!AC79*UPFS+'Surv-rate CEA'!AB79*UPD</f>
        <v>7.6509136957472912E-2</v>
      </c>
      <c r="AJ81" s="12">
        <f t="shared" si="44"/>
        <v>6.7347239511330398E-2</v>
      </c>
      <c r="AK81" s="12">
        <f>AI81-'Surv-rate CEA'!AB79*UPD</f>
        <v>9.0462195325125283E-3</v>
      </c>
      <c r="AL81" s="12">
        <f t="shared" si="45"/>
        <v>7.9629432216290364E-3</v>
      </c>
      <c r="AM81" s="12">
        <f>'Surv-rate CEA'!AF79*UPFS+'Surv-rate CEA'!AE79*UPD</f>
        <v>0.14652794817286888</v>
      </c>
      <c r="AN81" s="12">
        <f t="shared" si="46"/>
        <v>0.12898136370545141</v>
      </c>
      <c r="AO81" s="12">
        <f>AM81-'Surv-rate CEA'!AE79*UPD</f>
        <v>2.0645259276407701E-2</v>
      </c>
      <c r="AP81" s="12">
        <f t="shared" si="47"/>
        <v>1.8173008826835809E-2</v>
      </c>
      <c r="AQ81" s="42">
        <f>'Surv-rate CEA'!AI79*UPFS+'Surv-rate CEA'!AH79*UPD</f>
        <v>7.7555697312624752E-2</v>
      </c>
      <c r="AR81" s="12">
        <f t="shared" si="48"/>
        <v>6.8268475244791238E-2</v>
      </c>
      <c r="AS81" s="42">
        <f>AQ81-'Surv-rate CEA'!AH79*UPD</f>
        <v>7.4836545690191963E-2</v>
      </c>
      <c r="AT81" s="12">
        <f t="shared" si="49"/>
        <v>6.5874939480750488E-2</v>
      </c>
      <c r="AU81" s="12">
        <f>'Surv-rate CEA'!AL79*UPFS+'Surv-rate CEA'!AK79*UPD</f>
        <v>8.7766314114143845E-2</v>
      </c>
      <c r="AV81" s="12">
        <f t="shared" si="50"/>
        <v>7.7256380253738738E-2</v>
      </c>
      <c r="AW81" s="12">
        <f>AU81-'Surv-rate CEA'!AK79*UPD</f>
        <v>2.6556254319657822E-2</v>
      </c>
      <c r="AX81" s="12">
        <f t="shared" si="51"/>
        <v>2.3376167753453005E-2</v>
      </c>
      <c r="AY81" s="12">
        <f>'Surv-rate CEA'!AO79*UPFS+'Surv-rate CEA'!AN79*UPD</f>
        <v>7.6509136957472912E-2</v>
      </c>
      <c r="AZ81" s="12">
        <f t="shared" si="52"/>
        <v>6.7347239511330398E-2</v>
      </c>
      <c r="BA81" s="12">
        <f>AY81-'Surv-rate CEA'!AN79*UPD</f>
        <v>9.0462195325125283E-3</v>
      </c>
      <c r="BB81" s="12">
        <f t="shared" si="53"/>
        <v>7.9629432216290364E-3</v>
      </c>
    </row>
    <row r="82" spans="1:54">
      <c r="A82" s="12">
        <v>77</v>
      </c>
      <c r="B82" s="12">
        <f t="shared" si="54"/>
        <v>4.3726027397260276</v>
      </c>
      <c r="C82" s="12">
        <f>'Surv-rate CEA'!D80*Parameter!$D$57+'Surv-rate CEA'!E80*Parameter!$D$58</f>
        <v>0.10378233395842391</v>
      </c>
      <c r="D82" s="12">
        <f t="shared" si="28"/>
        <v>9.1199267340798265E-2</v>
      </c>
      <c r="E82" s="12">
        <f>C82-'Surv-rate CEA'!E80*Parameter!$D$58</f>
        <v>6.1345675900732199E-3</v>
      </c>
      <c r="F82" s="12">
        <f t="shared" si="29"/>
        <v>5.3907832704110491E-3</v>
      </c>
      <c r="G82" s="12">
        <f>'Surv-rate CEA'!G80*Parameter!$D$57+'Surv-rate CEA'!H80*Parameter!$D$58</f>
        <v>7.2137860004137244E-2</v>
      </c>
      <c r="H82" s="12">
        <f t="shared" si="30"/>
        <v>6.339152078181208E-2</v>
      </c>
      <c r="I82" s="12">
        <f>G82-'Surv-rate CEA'!H80*Parameter!$D$58</f>
        <v>2.7497249628117976E-3</v>
      </c>
      <c r="J82" s="12">
        <f t="shared" si="31"/>
        <v>2.4163351548597998E-3</v>
      </c>
      <c r="K82" s="12">
        <f>'Surv-rate CEA'!K80*Parameter!$D$57+'Surv-rate CEA'!J80*Parameter!$D$58</f>
        <v>9.6016704639224029E-2</v>
      </c>
      <c r="L82" s="12">
        <f t="shared" si="32"/>
        <v>8.4375180067573427E-2</v>
      </c>
      <c r="M82" s="12">
        <f>K82-'Surv-rate CEA'!J80*Parameter!$D$58</f>
        <v>1.0908251537950095E-2</v>
      </c>
      <c r="N82" s="12">
        <f t="shared" si="33"/>
        <v>9.5856829412674389E-3</v>
      </c>
      <c r="O82" s="12">
        <f>'Surv-rate CEA'!N80*Parameter!$D$57+'Surv-rate CEA'!M80*Parameter!$D$58</f>
        <v>7.6125521148073097E-2</v>
      </c>
      <c r="P82" s="12">
        <f t="shared" si="34"/>
        <v>6.6895698813460608E-2</v>
      </c>
      <c r="Q82" s="12">
        <f>O82-'Surv-rate CEA'!M80*Parameter!$D$58</f>
        <v>7.353071026767323E-2</v>
      </c>
      <c r="R82" s="12">
        <f t="shared" si="35"/>
        <v>6.4615495216621077E-2</v>
      </c>
      <c r="S82" s="12">
        <f>'Surv-rate CEA'!Q80*Parameter!$D$57+'Surv-rate CEA'!P80*Parameter!$D$58</f>
        <v>9.6016704639224029E-2</v>
      </c>
      <c r="T82" s="12">
        <f t="shared" si="36"/>
        <v>8.4375180067573427E-2</v>
      </c>
      <c r="U82" s="12">
        <f>S82-'Surv-rate CEA'!P80*Parameter!$D$58</f>
        <v>1.0908251537950095E-2</v>
      </c>
      <c r="V82" s="12">
        <f t="shared" si="37"/>
        <v>9.5856829412674389E-3</v>
      </c>
      <c r="W82" s="12">
        <f>'Surv-rate CEA'!T80*UPFS+'Surv-rate CEA'!S80*UPD</f>
        <v>7.6125521148073097E-2</v>
      </c>
      <c r="X82" s="12">
        <f t="shared" si="38"/>
        <v>6.6895698813460608E-2</v>
      </c>
      <c r="Y82" s="12">
        <f>W82-'Surv-rate CEA'!S80*UPD</f>
        <v>7.353071026767323E-2</v>
      </c>
      <c r="Z82" s="12">
        <f t="shared" si="39"/>
        <v>6.4615495216621077E-2</v>
      </c>
      <c r="AA82" s="12">
        <f>'Surv-rate CEA'!W80*UPFS+'Surv-rate CEA'!V80*UPD</f>
        <v>0.10129437973883473</v>
      </c>
      <c r="AB82" s="12">
        <f t="shared" si="40"/>
        <v>8.9012964592058014E-2</v>
      </c>
      <c r="AC82" s="12">
        <f>AA82-'Surv-rate CEA'!V80*UPD</f>
        <v>2.3670205620929252E-2</v>
      </c>
      <c r="AD82" s="12">
        <f t="shared" si="41"/>
        <v>2.0800316663716473E-2</v>
      </c>
      <c r="AE82" s="12">
        <f>'Surv-rate CEA'!Z80*UPFS+'Surv-rate CEA'!Y80*UPD</f>
        <v>9.6016704639224029E-2</v>
      </c>
      <c r="AF82" s="12">
        <f t="shared" si="42"/>
        <v>8.4375180067573427E-2</v>
      </c>
      <c r="AG82" s="12">
        <f>AE82-'Surv-rate CEA'!Y80*UPD</f>
        <v>1.0908251537950095E-2</v>
      </c>
      <c r="AH82" s="12">
        <f t="shared" si="43"/>
        <v>9.5856829412674389E-3</v>
      </c>
      <c r="AI82" s="12">
        <f>'Surv-rate CEA'!AC80*UPFS+'Surv-rate CEA'!AB80*UPD</f>
        <v>7.5096926632266803E-2</v>
      </c>
      <c r="AJ82" s="12">
        <f t="shared" si="44"/>
        <v>6.5991816017089144E-2</v>
      </c>
      <c r="AK82" s="12">
        <f>AI82-'Surv-rate CEA'!AB80*UPD</f>
        <v>8.6883517310657327E-3</v>
      </c>
      <c r="AL82" s="12">
        <f t="shared" si="45"/>
        <v>7.6349344059826393E-3</v>
      </c>
      <c r="AM82" s="12">
        <f>'Surv-rate CEA'!AF80*UPFS+'Surv-rate CEA'!AE80*UPD</f>
        <v>0.14434768733938805</v>
      </c>
      <c r="AN82" s="12">
        <f t="shared" si="46"/>
        <v>0.12684628323125383</v>
      </c>
      <c r="AO82" s="12">
        <f>AM82-'Surv-rate CEA'!AE80*UPD</f>
        <v>1.9929547588988128E-2</v>
      </c>
      <c r="AP82" s="12">
        <f t="shared" si="47"/>
        <v>1.7513193905211458E-2</v>
      </c>
      <c r="AQ82" s="42">
        <f>'Surv-rate CEA'!AI80*UPFS+'Surv-rate CEA'!AH80*UPD</f>
        <v>7.6125521148073097E-2</v>
      </c>
      <c r="AR82" s="12">
        <f t="shared" si="48"/>
        <v>6.6895698813460608E-2</v>
      </c>
      <c r="AS82" s="42">
        <f>AQ82-'Surv-rate CEA'!AH80*UPD</f>
        <v>7.353071026767323E-2</v>
      </c>
      <c r="AT82" s="12">
        <f t="shared" si="49"/>
        <v>6.4615495216621077E-2</v>
      </c>
      <c r="AU82" s="12">
        <f>'Surv-rate CEA'!AL80*UPFS+'Surv-rate CEA'!AK80*UPD</f>
        <v>8.6193287909785102E-2</v>
      </c>
      <c r="AV82" s="12">
        <f t="shared" si="50"/>
        <v>7.574280137326625E-2</v>
      </c>
      <c r="AW82" s="12">
        <f>AU82-'Surv-rate CEA'!AK80*UPD</f>
        <v>2.5677795822136744E-2</v>
      </c>
      <c r="AX82" s="12">
        <f t="shared" si="51"/>
        <v>2.2564497025511349E-2</v>
      </c>
      <c r="AY82" s="12">
        <f>'Surv-rate CEA'!AO80*UPFS+'Surv-rate CEA'!AN80*UPD</f>
        <v>7.5096926632266803E-2</v>
      </c>
      <c r="AZ82" s="12">
        <f t="shared" si="52"/>
        <v>6.5991816017089144E-2</v>
      </c>
      <c r="BA82" s="12">
        <f>AY82-'Surv-rate CEA'!AN80*UPD</f>
        <v>8.6883517310657327E-3</v>
      </c>
      <c r="BB82" s="12">
        <f t="shared" si="53"/>
        <v>7.6349344059826393E-3</v>
      </c>
    </row>
    <row r="83" spans="1:54">
      <c r="A83" s="12">
        <v>78</v>
      </c>
      <c r="B83" s="12">
        <f t="shared" si="54"/>
        <v>4.4301369863013695</v>
      </c>
      <c r="C83" s="12">
        <f>'Surv-rate CEA'!D81*Parameter!$D$57+'Surv-rate CEA'!E81*Parameter!$D$58</f>
        <v>0.10206477094230273</v>
      </c>
      <c r="D83" s="12">
        <f t="shared" si="28"/>
        <v>8.9537548884612031E-2</v>
      </c>
      <c r="E83" s="12">
        <f>C83-'Surv-rate CEA'!E81*Parameter!$D$58</f>
        <v>5.8818929590189889E-3</v>
      </c>
      <c r="F83" s="12">
        <f t="shared" si="29"/>
        <v>5.1599613999029469E-3</v>
      </c>
      <c r="G83" s="12">
        <f>'Surv-rate CEA'!G81*Parameter!$D$57+'Surv-rate CEA'!H81*Parameter!$D$58</f>
        <v>7.0809903973225119E-2</v>
      </c>
      <c r="H83" s="12">
        <f t="shared" si="30"/>
        <v>6.2118840614470344E-2</v>
      </c>
      <c r="I83" s="12">
        <f>G83-'Surv-rate CEA'!H81*Parameter!$D$58</f>
        <v>2.6249448282290866E-3</v>
      </c>
      <c r="J83" s="12">
        <f t="shared" si="31"/>
        <v>2.3027644475862741E-3</v>
      </c>
      <c r="K83" s="12">
        <f>'Surv-rate CEA'!K81*Parameter!$D$57+'Surv-rate CEA'!J81*Parameter!$D$58</f>
        <v>9.4380872795136378E-2</v>
      </c>
      <c r="L83" s="12">
        <f t="shared" si="32"/>
        <v>8.2796756742284955E-2</v>
      </c>
      <c r="M83" s="12">
        <f>K83-'Surv-rate CEA'!J81*Parameter!$D$58</f>
        <v>1.0493818528462248E-2</v>
      </c>
      <c r="N83" s="12">
        <f t="shared" si="33"/>
        <v>9.2058286204315023E-3</v>
      </c>
      <c r="O83" s="12">
        <f>'Surv-rate CEA'!N81*Parameter!$D$57+'Surv-rate CEA'!M81*Parameter!$D$58</f>
        <v>7.4732763587102236E-2</v>
      </c>
      <c r="P83" s="12">
        <f t="shared" si="34"/>
        <v>6.5560216431044219E-2</v>
      </c>
      <c r="Q83" s="12">
        <f>O83-'Surv-rate CEA'!M81*Parameter!$D$58</f>
        <v>7.2255702974548017E-2</v>
      </c>
      <c r="R83" s="12">
        <f t="shared" si="35"/>
        <v>6.3387185191772652E-2</v>
      </c>
      <c r="S83" s="12">
        <f>'Surv-rate CEA'!Q81*Parameter!$D$57+'Surv-rate CEA'!P81*Parameter!$D$58</f>
        <v>9.4380872795136378E-2</v>
      </c>
      <c r="T83" s="12">
        <f t="shared" si="36"/>
        <v>8.2796756742284955E-2</v>
      </c>
      <c r="U83" s="12">
        <f>S83-'Surv-rate CEA'!P81*Parameter!$D$58</f>
        <v>1.0493818528462248E-2</v>
      </c>
      <c r="V83" s="12">
        <f t="shared" si="37"/>
        <v>9.2058286204315023E-3</v>
      </c>
      <c r="W83" s="12">
        <f>'Surv-rate CEA'!T81*UPFS+'Surv-rate CEA'!S81*UPD</f>
        <v>7.4732763587102236E-2</v>
      </c>
      <c r="X83" s="12">
        <f t="shared" si="38"/>
        <v>6.5560216431044219E-2</v>
      </c>
      <c r="Y83" s="12">
        <f>W83-'Surv-rate CEA'!S81*UPD</f>
        <v>7.2255702974548017E-2</v>
      </c>
      <c r="Z83" s="12">
        <f t="shared" si="39"/>
        <v>6.3387185191772652E-2</v>
      </c>
      <c r="AA83" s="12">
        <f>'Surv-rate CEA'!W81*UPFS+'Surv-rate CEA'!V81*UPD</f>
        <v>9.9585308167170303E-2</v>
      </c>
      <c r="AB83" s="12">
        <f t="shared" si="40"/>
        <v>8.7362410319303391E-2</v>
      </c>
      <c r="AC83" s="12">
        <f>AA83-'Surv-rate CEA'!V81*UPD</f>
        <v>2.2880211307262338E-2</v>
      </c>
      <c r="AD83" s="12">
        <f t="shared" si="41"/>
        <v>2.0071940783292903E-2</v>
      </c>
      <c r="AE83" s="12">
        <f>'Surv-rate CEA'!Z81*UPFS+'Surv-rate CEA'!Y81*UPD</f>
        <v>9.4380872795136378E-2</v>
      </c>
      <c r="AF83" s="12">
        <f t="shared" si="42"/>
        <v>8.2796756742284955E-2</v>
      </c>
      <c r="AG83" s="12">
        <f>AE83-'Surv-rate CEA'!Y81*UPD</f>
        <v>1.0493818528462248E-2</v>
      </c>
      <c r="AH83" s="12">
        <f t="shared" si="43"/>
        <v>9.2058286204315023E-3</v>
      </c>
      <c r="AI83" s="12">
        <f>'Surv-rate CEA'!AC81*UPFS+'Surv-rate CEA'!AB81*UPD</f>
        <v>7.372196298497953E-2</v>
      </c>
      <c r="AJ83" s="12">
        <f t="shared" si="44"/>
        <v>6.4673479435609041E-2</v>
      </c>
      <c r="AK83" s="12">
        <f>AI83-'Surv-rate CEA'!AB81*UPD</f>
        <v>8.3470964097675376E-3</v>
      </c>
      <c r="AL83" s="12">
        <f t="shared" si="45"/>
        <v>7.3225908012532941E-3</v>
      </c>
      <c r="AM83" s="12">
        <f>'Surv-rate CEA'!AF81*UPFS+'Surv-rate CEA'!AE81*UPD</f>
        <v>0.1422153508729686</v>
      </c>
      <c r="AN83" s="12">
        <f t="shared" si="46"/>
        <v>0.12476012842990651</v>
      </c>
      <c r="AO83" s="12">
        <f>AM83-'Surv-rate CEA'!AE81*UPD</f>
        <v>1.9243249086723882E-2</v>
      </c>
      <c r="AP83" s="12">
        <f t="shared" si="47"/>
        <v>1.6881371896433437E-2</v>
      </c>
      <c r="AQ83" s="42">
        <f>'Surv-rate CEA'!AI81*UPFS+'Surv-rate CEA'!AH81*UPD</f>
        <v>7.4732763587102236E-2</v>
      </c>
      <c r="AR83" s="12">
        <f t="shared" si="48"/>
        <v>6.5560216431044219E-2</v>
      </c>
      <c r="AS83" s="42">
        <f>AQ83-'Surv-rate CEA'!AH81*UPD</f>
        <v>7.2255702974548017E-2</v>
      </c>
      <c r="AT83" s="12">
        <f t="shared" si="49"/>
        <v>6.3387185191772652E-2</v>
      </c>
      <c r="AU83" s="12">
        <f>'Surv-rate CEA'!AL81*UPFS+'Surv-rate CEA'!AK81*UPD</f>
        <v>8.4660738650051998E-2</v>
      </c>
      <c r="AV83" s="12">
        <f t="shared" si="50"/>
        <v>7.4269652060176078E-2</v>
      </c>
      <c r="AW83" s="12">
        <f>AU83-'Surv-rate CEA'!AK81*UPD</f>
        <v>2.4833898751969119E-2</v>
      </c>
      <c r="AX83" s="12">
        <f t="shared" si="51"/>
        <v>2.1785836611115543E-2</v>
      </c>
      <c r="AY83" s="12">
        <f>'Surv-rate CEA'!AO81*UPFS+'Surv-rate CEA'!AN81*UPD</f>
        <v>7.372196298497953E-2</v>
      </c>
      <c r="AZ83" s="12">
        <f t="shared" si="52"/>
        <v>6.4673479435609041E-2</v>
      </c>
      <c r="BA83" s="12">
        <f>AY83-'Surv-rate CEA'!AN81*UPD</f>
        <v>8.3470964097675376E-3</v>
      </c>
      <c r="BB83" s="12">
        <f t="shared" si="53"/>
        <v>7.3225908012532941E-3</v>
      </c>
    </row>
    <row r="84" spans="1:54">
      <c r="A84" s="12">
        <v>79</v>
      </c>
      <c r="B84" s="12">
        <f t="shared" si="54"/>
        <v>4.4876712328767123</v>
      </c>
      <c r="C84" s="12">
        <f>'Surv-rate CEA'!D82*Parameter!$D$57+'Surv-rate CEA'!E82*Parameter!$D$58</f>
        <v>0.10038840241113776</v>
      </c>
      <c r="D84" s="12">
        <f t="shared" si="28"/>
        <v>8.7917291240513562E-2</v>
      </c>
      <c r="E84" s="12">
        <f>C84-'Surv-rate CEA'!E82*Parameter!$D$58</f>
        <v>5.6413780143336617E-3</v>
      </c>
      <c r="F84" s="12">
        <f t="shared" si="29"/>
        <v>4.9405574944080977E-3</v>
      </c>
      <c r="G84" s="12">
        <f>'Surv-rate CEA'!G82*Parameter!$D$57+'Surv-rate CEA'!H82*Parameter!$D$58</f>
        <v>6.9516761288650086E-2</v>
      </c>
      <c r="H84" s="12">
        <f t="shared" si="30"/>
        <v>6.0880791022862549E-2</v>
      </c>
      <c r="I84" s="12">
        <f>G84-'Surv-rate CEA'!H82*Parameter!$D$58</f>
        <v>2.5067257119318065E-3</v>
      </c>
      <c r="J84" s="12">
        <f t="shared" si="31"/>
        <v>2.1953186740975711E-3</v>
      </c>
      <c r="K84" s="12">
        <f>'Surv-rate CEA'!K82*Parameter!$D$57+'Surv-rate CEA'!J82*Parameter!$D$58</f>
        <v>9.278529654302374E-2</v>
      </c>
      <c r="L84" s="12">
        <f t="shared" si="32"/>
        <v>8.1258708606616839E-2</v>
      </c>
      <c r="M84" s="12">
        <f>K84-'Surv-rate CEA'!J82*Parameter!$D$58</f>
        <v>1.0097904430246302E-2</v>
      </c>
      <c r="N84" s="12">
        <f t="shared" si="33"/>
        <v>8.8434558513737233E-3</v>
      </c>
      <c r="O84" s="12">
        <f>'Surv-rate CEA'!N82*Parameter!$D$57+'Surv-rate CEA'!M82*Parameter!$D$58</f>
        <v>7.3376136443787834E-2</v>
      </c>
      <c r="P84" s="12">
        <f t="shared" si="34"/>
        <v>6.4260721387039782E-2</v>
      </c>
      <c r="Q84" s="12">
        <f>O84-'Surv-rate CEA'!M82*Parameter!$D$58</f>
        <v>7.1010634715626825E-2</v>
      </c>
      <c r="R84" s="12">
        <f t="shared" si="35"/>
        <v>6.2189082638243472E-2</v>
      </c>
      <c r="S84" s="12">
        <f>'Surv-rate CEA'!Q82*Parameter!$D$57+'Surv-rate CEA'!P82*Parameter!$D$58</f>
        <v>9.278529654302374E-2</v>
      </c>
      <c r="T84" s="12">
        <f t="shared" si="36"/>
        <v>8.1258708606616839E-2</v>
      </c>
      <c r="U84" s="12">
        <f>S84-'Surv-rate CEA'!P82*Parameter!$D$58</f>
        <v>1.0097904430246302E-2</v>
      </c>
      <c r="V84" s="12">
        <f t="shared" si="37"/>
        <v>8.8434558513737233E-3</v>
      </c>
      <c r="W84" s="12">
        <f>'Surv-rate CEA'!T82*UPFS+'Surv-rate CEA'!S82*UPD</f>
        <v>7.3376136443787834E-2</v>
      </c>
      <c r="X84" s="12">
        <f t="shared" si="38"/>
        <v>6.4260721387039782E-2</v>
      </c>
      <c r="Y84" s="12">
        <f>W84-'Surv-rate CEA'!S82*UPD</f>
        <v>7.1010634715626825E-2</v>
      </c>
      <c r="Z84" s="12">
        <f t="shared" si="39"/>
        <v>6.2189082638243472E-2</v>
      </c>
      <c r="AA84" s="12">
        <f>'Surv-rate CEA'!W82*UPFS+'Surv-rate CEA'!V82*UPD</f>
        <v>9.7917968164975097E-2</v>
      </c>
      <c r="AB84" s="12">
        <f t="shared" si="40"/>
        <v>8.5753755594026135E-2</v>
      </c>
      <c r="AC84" s="12">
        <f>AA84-'Surv-rate CEA'!V82*UPD</f>
        <v>2.2121531443895157E-2</v>
      </c>
      <c r="AD84" s="12">
        <f t="shared" si="41"/>
        <v>1.9373404456363104E-2</v>
      </c>
      <c r="AE84" s="12">
        <f>'Surv-rate CEA'!Z82*UPFS+'Surv-rate CEA'!Y82*UPD</f>
        <v>9.278529654302374E-2</v>
      </c>
      <c r="AF84" s="12">
        <f t="shared" si="42"/>
        <v>8.1258708606616839E-2</v>
      </c>
      <c r="AG84" s="12">
        <f>AE84-'Surv-rate CEA'!Y82*UPD</f>
        <v>1.0097904430246302E-2</v>
      </c>
      <c r="AH84" s="12">
        <f t="shared" si="43"/>
        <v>8.8434558513737233E-3</v>
      </c>
      <c r="AI84" s="12">
        <f>'Surv-rate CEA'!AC82*UPFS+'Surv-rate CEA'!AB82*UPD</f>
        <v>7.2382945088451972E-2</v>
      </c>
      <c r="AJ84" s="12">
        <f t="shared" si="44"/>
        <v>6.339091280808648E-2</v>
      </c>
      <c r="AK84" s="12">
        <f>AI84-'Surv-rate CEA'!AB82*UPD</f>
        <v>8.0215633867246339E-3</v>
      </c>
      <c r="AL84" s="12">
        <f t="shared" si="45"/>
        <v>7.0250557587981559E-3</v>
      </c>
      <c r="AM84" s="12">
        <f>'Surv-rate CEA'!AF82*UPFS+'Surv-rate CEA'!AE82*UPD</f>
        <v>0.14012951237683705</v>
      </c>
      <c r="AN84" s="12">
        <f t="shared" si="46"/>
        <v>0.12272141856157968</v>
      </c>
      <c r="AO84" s="12">
        <f>AM84-'Surv-rate CEA'!AE82*UPD</f>
        <v>1.8584956939583896E-2</v>
      </c>
      <c r="AP84" s="12">
        <f t="shared" si="47"/>
        <v>1.6276173668528477E-2</v>
      </c>
      <c r="AQ84" s="42">
        <f>'Surv-rate CEA'!AI82*UPFS+'Surv-rate CEA'!AH82*UPD</f>
        <v>7.3376136443787834E-2</v>
      </c>
      <c r="AR84" s="12">
        <f t="shared" si="48"/>
        <v>6.4260721387039782E-2</v>
      </c>
      <c r="AS84" s="42">
        <f>AQ84-'Surv-rate CEA'!AH82*UPD</f>
        <v>7.1010634715626825E-2</v>
      </c>
      <c r="AT84" s="12">
        <f t="shared" si="49"/>
        <v>6.2189082638243472E-2</v>
      </c>
      <c r="AU84" s="12">
        <f>'Surv-rate CEA'!AL82*UPFS+'Surv-rate CEA'!AK82*UPD</f>
        <v>8.3167285351937945E-2</v>
      </c>
      <c r="AV84" s="12">
        <f t="shared" si="50"/>
        <v>7.2835529526845036E-2</v>
      </c>
      <c r="AW84" s="12">
        <f>AU84-'Surv-rate CEA'!AK82*UPD</f>
        <v>2.4022976602351975E-2</v>
      </c>
      <c r="AX84" s="12">
        <f t="shared" si="51"/>
        <v>2.1038635735662413E-2</v>
      </c>
      <c r="AY84" s="12">
        <f>'Surv-rate CEA'!AO82*UPFS+'Surv-rate CEA'!AN82*UPD</f>
        <v>7.2382945088451972E-2</v>
      </c>
      <c r="AZ84" s="12">
        <f t="shared" si="52"/>
        <v>6.339091280808648E-2</v>
      </c>
      <c r="BA84" s="12">
        <f>AY84-'Surv-rate CEA'!AN82*UPD</f>
        <v>8.0215633867246339E-3</v>
      </c>
      <c r="BB84" s="12">
        <f t="shared" si="53"/>
        <v>7.0250557587981559E-3</v>
      </c>
    </row>
    <row r="85" spans="1:54">
      <c r="A85" s="12">
        <v>80</v>
      </c>
      <c r="B85" s="12">
        <f t="shared" si="54"/>
        <v>4.5452054794520551</v>
      </c>
      <c r="C85" s="12">
        <f>'Surv-rate CEA'!D83*Parameter!$D$57+'Surv-rate CEA'!E83*Parameter!$D$58</f>
        <v>9.8751906217043633E-2</v>
      </c>
      <c r="D85" s="12">
        <f t="shared" si="28"/>
        <v>8.6337141072383217E-2</v>
      </c>
      <c r="E85" s="12">
        <f>C85-'Surv-rate CEA'!E83*Parameter!$D$58</f>
        <v>5.4123496770297208E-3</v>
      </c>
      <c r="F85" s="12">
        <f t="shared" si="29"/>
        <v>4.7319268609534292E-3</v>
      </c>
      <c r="G85" s="12">
        <f>'Surv-rate CEA'!G83*Parameter!$D$57+'Surv-rate CEA'!H83*Parameter!$D$58</f>
        <v>6.8257225413930658E-2</v>
      </c>
      <c r="H85" s="12">
        <f t="shared" si="30"/>
        <v>5.9676151332407328E-2</v>
      </c>
      <c r="I85" s="12">
        <f>G85-'Surv-rate CEA'!H83*Parameter!$D$58</f>
        <v>2.3946735859177587E-3</v>
      </c>
      <c r="J85" s="12">
        <f t="shared" si="31"/>
        <v>2.0936230917435027E-3</v>
      </c>
      <c r="K85" s="12">
        <f>'Surv-rate CEA'!K83*Parameter!$D$57+'Surv-rate CEA'!J83*Parameter!$D$58</f>
        <v>9.1228654005659826E-2</v>
      </c>
      <c r="L85" s="12">
        <f t="shared" si="32"/>
        <v>7.975968740713682E-2</v>
      </c>
      <c r="M85" s="12">
        <f>K85-'Surv-rate CEA'!J83*Parameter!$D$58</f>
        <v>9.7195521685453229E-3</v>
      </c>
      <c r="N85" s="12">
        <f t="shared" si="33"/>
        <v>8.4976420089727354E-3</v>
      </c>
      <c r="O85" s="12">
        <f>'Surv-rate CEA'!N83*Parameter!$D$57+'Surv-rate CEA'!M83*Parameter!$D$58</f>
        <v>7.2054406872440163E-2</v>
      </c>
      <c r="P85" s="12">
        <f t="shared" si="34"/>
        <v>6.2995963615729025E-2</v>
      </c>
      <c r="Q85" s="12">
        <f>O85-'Surv-rate CEA'!M83*Parameter!$D$58</f>
        <v>6.9794644474461431E-2</v>
      </c>
      <c r="R85" s="12">
        <f t="shared" si="35"/>
        <v>6.1020291120703458E-2</v>
      </c>
      <c r="S85" s="12">
        <f>'Surv-rate CEA'!Q83*Parameter!$D$57+'Surv-rate CEA'!P83*Parameter!$D$58</f>
        <v>9.1228654005659826E-2</v>
      </c>
      <c r="T85" s="12">
        <f t="shared" si="36"/>
        <v>7.975968740713682E-2</v>
      </c>
      <c r="U85" s="12">
        <f>S85-'Surv-rate CEA'!P83*Parameter!$D$58</f>
        <v>9.7195521685453229E-3</v>
      </c>
      <c r="V85" s="12">
        <f t="shared" si="37"/>
        <v>8.4976420089727354E-3</v>
      </c>
      <c r="W85" s="12">
        <f>'Surv-rate CEA'!T83*UPFS+'Surv-rate CEA'!S83*UPD</f>
        <v>7.2054406872440163E-2</v>
      </c>
      <c r="X85" s="12">
        <f t="shared" si="38"/>
        <v>6.2995963615729025E-2</v>
      </c>
      <c r="Y85" s="12">
        <f>W85-'Surv-rate CEA'!S83*UPD</f>
        <v>6.9794644474461431E-2</v>
      </c>
      <c r="Z85" s="12">
        <f t="shared" si="39"/>
        <v>6.1020291120703458E-2</v>
      </c>
      <c r="AA85" s="12">
        <f>'Surv-rate CEA'!W83*UPFS+'Surv-rate CEA'!V83*UPD</f>
        <v>9.6291000362208112E-2</v>
      </c>
      <c r="AB85" s="12">
        <f t="shared" si="40"/>
        <v>8.4185612214926916E-2</v>
      </c>
      <c r="AC85" s="12">
        <f>AA85-'Surv-rate CEA'!V83*UPD</f>
        <v>2.1392719276201233E-2</v>
      </c>
      <c r="AD85" s="12">
        <f t="shared" si="41"/>
        <v>1.8703296906612071E-2</v>
      </c>
      <c r="AE85" s="12">
        <f>'Surv-rate CEA'!Z83*UPFS+'Surv-rate CEA'!Y83*UPD</f>
        <v>9.1228654005659826E-2</v>
      </c>
      <c r="AF85" s="12">
        <f t="shared" si="42"/>
        <v>7.975968740713682E-2</v>
      </c>
      <c r="AG85" s="12">
        <f>AE85-'Surv-rate CEA'!Y83*UPD</f>
        <v>9.7195521685453229E-3</v>
      </c>
      <c r="AH85" s="12">
        <f t="shared" si="43"/>
        <v>8.4976420089727354E-3</v>
      </c>
      <c r="AI85" s="12">
        <f>'Surv-rate CEA'!AC83*UPFS+'Surv-rate CEA'!AB83*UPD</f>
        <v>7.1078629024954001E-2</v>
      </c>
      <c r="AJ85" s="12">
        <f t="shared" si="44"/>
        <v>6.2142857352761725E-2</v>
      </c>
      <c r="AK85" s="12">
        <f>AI85-'Surv-rate CEA'!AB83*UPD</f>
        <v>7.7109167492905167E-3</v>
      </c>
      <c r="AL85" s="12">
        <f t="shared" si="45"/>
        <v>6.7415256341249018E-3</v>
      </c>
      <c r="AM85" s="12">
        <f>'Surv-rate CEA'!AF83*UPFS+'Surv-rate CEA'!AE83*UPD</f>
        <v>0.13808879946000518</v>
      </c>
      <c r="AN85" s="12">
        <f t="shared" si="46"/>
        <v>0.12072872936033358</v>
      </c>
      <c r="AO85" s="12">
        <f>AM85-'Surv-rate CEA'!AE83*UPD</f>
        <v>1.7953341354718433E-2</v>
      </c>
      <c r="AP85" s="12">
        <f t="shared" si="47"/>
        <v>1.5696306275406913E-2</v>
      </c>
      <c r="AQ85" s="42">
        <f>'Surv-rate CEA'!AI83*UPFS+'Surv-rate CEA'!AH83*UPD</f>
        <v>7.2054406872440163E-2</v>
      </c>
      <c r="AR85" s="12">
        <f t="shared" si="48"/>
        <v>6.2995963615729025E-2</v>
      </c>
      <c r="AS85" s="42">
        <f>AQ85-'Surv-rate CEA'!AH83*UPD</f>
        <v>6.9794644474461431E-2</v>
      </c>
      <c r="AT85" s="12">
        <f t="shared" si="49"/>
        <v>6.1020291120703458E-2</v>
      </c>
      <c r="AU85" s="12">
        <f>'Surv-rate CEA'!AL83*UPFS+'Surv-rate CEA'!AK83*UPD</f>
        <v>8.1711606089151095E-2</v>
      </c>
      <c r="AV85" s="12">
        <f t="shared" si="50"/>
        <v>7.1439091481076286E-2</v>
      </c>
      <c r="AW85" s="12">
        <f>AU85-'Surv-rate CEA'!AK83*UPD</f>
        <v>2.3243526384635914E-2</v>
      </c>
      <c r="AX85" s="12">
        <f t="shared" si="51"/>
        <v>2.0321426627242376E-2</v>
      </c>
      <c r="AY85" s="12">
        <f>'Surv-rate CEA'!AO83*UPFS+'Surv-rate CEA'!AN83*UPD</f>
        <v>7.1078629024954001E-2</v>
      </c>
      <c r="AZ85" s="12">
        <f t="shared" si="52"/>
        <v>6.2142857352761725E-2</v>
      </c>
      <c r="BA85" s="12">
        <f>AY85-'Surv-rate CEA'!AN83*UPD</f>
        <v>7.7109167492905167E-3</v>
      </c>
      <c r="BB85" s="12">
        <f t="shared" si="53"/>
        <v>6.7415256341249018E-3</v>
      </c>
    </row>
    <row r="86" spans="1:54">
      <c r="A86" s="12">
        <v>81</v>
      </c>
      <c r="B86" s="12">
        <f t="shared" si="54"/>
        <v>4.602739726027397</v>
      </c>
      <c r="C86" s="12">
        <f>'Surv-rate CEA'!D84*Parameter!$D$57+'Surv-rate CEA'!E84*Parameter!$D$58</f>
        <v>9.715401388197796E-2</v>
      </c>
      <c r="D86" s="12">
        <f t="shared" si="28"/>
        <v>8.4795800398959287E-2</v>
      </c>
      <c r="E86" s="12">
        <f>C86-'Surv-rate CEA'!E84*Parameter!$D$58</f>
        <v>5.1941771337942755E-3</v>
      </c>
      <c r="F86" s="12">
        <f t="shared" si="29"/>
        <v>4.5334658844780893E-3</v>
      </c>
      <c r="G86" s="12">
        <f>'Surv-rate CEA'!G84*Parameter!$D$57+'Surv-rate CEA'!H84*Parameter!$D$58</f>
        <v>6.7030142263511713E-2</v>
      </c>
      <c r="H86" s="12">
        <f t="shared" si="30"/>
        <v>5.8503754368762532E-2</v>
      </c>
      <c r="I86" s="12">
        <f>G86-'Surv-rate CEA'!H84*Parameter!$D$58</f>
        <v>2.2884211099384461E-3</v>
      </c>
      <c r="J86" s="12">
        <f t="shared" si="31"/>
        <v>1.9973286940345473E-3</v>
      </c>
      <c r="K86" s="12">
        <f>'Surv-rate CEA'!K84*Parameter!$D$57+'Surv-rate CEA'!J84*Parameter!$D$58</f>
        <v>8.9709678054584213E-2</v>
      </c>
      <c r="L86" s="12">
        <f t="shared" si="32"/>
        <v>7.8298401169635226E-2</v>
      </c>
      <c r="M86" s="12">
        <f>K86-'Surv-rate CEA'!J84*Parameter!$D$58</f>
        <v>9.3578610304897031E-3</v>
      </c>
      <c r="N86" s="12">
        <f t="shared" si="33"/>
        <v>8.1675196360548891E-3</v>
      </c>
      <c r="O86" s="12">
        <f>'Surv-rate CEA'!N84*Parameter!$D$57+'Surv-rate CEA'!M84*Parameter!$D$58</f>
        <v>7.0766394512860306E-2</v>
      </c>
      <c r="P86" s="12">
        <f t="shared" si="34"/>
        <v>6.1764746759265257E-2</v>
      </c>
      <c r="Q86" s="12">
        <f>O86-'Surv-rate CEA'!M84*Parameter!$D$58</f>
        <v>6.8606898535876149E-2</v>
      </c>
      <c r="R86" s="12">
        <f t="shared" si="35"/>
        <v>5.9879943625458017E-2</v>
      </c>
      <c r="S86" s="12">
        <f>'Surv-rate CEA'!Q84*Parameter!$D$57+'Surv-rate CEA'!P84*Parameter!$D$58</f>
        <v>8.9709678054584213E-2</v>
      </c>
      <c r="T86" s="12">
        <f t="shared" si="36"/>
        <v>7.8298401169635226E-2</v>
      </c>
      <c r="U86" s="12">
        <f>S86-'Surv-rate CEA'!P84*Parameter!$D$58</f>
        <v>9.3578610304897031E-3</v>
      </c>
      <c r="V86" s="12">
        <f t="shared" si="37"/>
        <v>8.1675196360548891E-3</v>
      </c>
      <c r="W86" s="12">
        <f>'Surv-rate CEA'!T84*UPFS+'Surv-rate CEA'!S84*UPD</f>
        <v>7.0766394512860306E-2</v>
      </c>
      <c r="X86" s="12">
        <f t="shared" si="38"/>
        <v>6.1764746759265257E-2</v>
      </c>
      <c r="Y86" s="12">
        <f>W86-'Surv-rate CEA'!S84*UPD</f>
        <v>6.8606898535876149E-2</v>
      </c>
      <c r="Z86" s="12">
        <f t="shared" si="39"/>
        <v>5.9879943625458017E-2</v>
      </c>
      <c r="AA86" s="12">
        <f>'Surv-rate CEA'!W84*UPFS+'Surv-rate CEA'!V84*UPD</f>
        <v>9.4703101142338125E-2</v>
      </c>
      <c r="AB86" s="12">
        <f t="shared" si="40"/>
        <v>8.2656649383353972E-2</v>
      </c>
      <c r="AC86" s="12">
        <f>AA86-'Surv-rate CEA'!V84*UPD</f>
        <v>2.0692404654088434E-2</v>
      </c>
      <c r="AD86" s="12">
        <f t="shared" si="41"/>
        <v>1.806028330393112E-2</v>
      </c>
      <c r="AE86" s="12">
        <f>'Surv-rate CEA'!Z84*UPFS+'Surv-rate CEA'!Y84*UPD</f>
        <v>8.9709678054584213E-2</v>
      </c>
      <c r="AF86" s="12">
        <f t="shared" si="42"/>
        <v>7.8298401169635226E-2</v>
      </c>
      <c r="AG86" s="12">
        <f>AE86-'Surv-rate CEA'!Y84*UPD</f>
        <v>9.3578610304897031E-3</v>
      </c>
      <c r="AH86" s="12">
        <f t="shared" si="43"/>
        <v>8.1675196360548891E-3</v>
      </c>
      <c r="AI86" s="12">
        <f>'Surv-rate CEA'!AC84*UPFS+'Surv-rate CEA'!AB84*UPD</f>
        <v>6.9807824873049859E-2</v>
      </c>
      <c r="AJ86" s="12">
        <f t="shared" si="44"/>
        <v>6.0928109377050552E-2</v>
      </c>
      <c r="AK86" s="12">
        <f>AI86-'Surv-rate CEA'!AB84*UPD</f>
        <v>7.414371137767807E-3</v>
      </c>
      <c r="AL86" s="12">
        <f t="shared" si="45"/>
        <v>6.4712461169716901E-3</v>
      </c>
      <c r="AM86" s="12">
        <f>'Surv-rate CEA'!AF84*UPFS+'Surv-rate CEA'!AE84*UPD</f>
        <v>0.13609189125382845</v>
      </c>
      <c r="AN86" s="12">
        <f t="shared" si="46"/>
        <v>0.11878069042721436</v>
      </c>
      <c r="AO86" s="12">
        <f>AM86-'Surv-rate CEA'!AE84*UPD</f>
        <v>1.7347144816964769E-2</v>
      </c>
      <c r="AP86" s="12">
        <f t="shared" si="47"/>
        <v>1.5140548193696906E-2</v>
      </c>
      <c r="AQ86" s="42">
        <f>'Surv-rate CEA'!AI84*UPFS+'Surv-rate CEA'!AH84*UPD</f>
        <v>7.0766394512860306E-2</v>
      </c>
      <c r="AR86" s="12">
        <f t="shared" si="48"/>
        <v>6.1764746759265257E-2</v>
      </c>
      <c r="AS86" s="42">
        <f>AQ86-'Surv-rate CEA'!AH84*UPD</f>
        <v>6.8606898535876149E-2</v>
      </c>
      <c r="AT86" s="12">
        <f t="shared" si="49"/>
        <v>5.9879943625458017E-2</v>
      </c>
      <c r="AU86" s="12">
        <f>'Surv-rate CEA'!AL84*UPFS+'Surv-rate CEA'!AK84*UPD</f>
        <v>8.0292434952729225E-2</v>
      </c>
      <c r="AV86" s="12">
        <f t="shared" si="50"/>
        <v>7.0079052997943259E-2</v>
      </c>
      <c r="AW86" s="12">
        <f>AU86-'Surv-rate CEA'!AK84*UPD</f>
        <v>2.2494123663805134E-2</v>
      </c>
      <c r="AX86" s="12">
        <f t="shared" si="51"/>
        <v>1.9632819521616801E-2</v>
      </c>
      <c r="AY86" s="12">
        <f>'Surv-rate CEA'!AO84*UPFS+'Surv-rate CEA'!AN84*UPD</f>
        <v>6.9807824873049859E-2</v>
      </c>
      <c r="AZ86" s="12">
        <f t="shared" si="52"/>
        <v>6.0928109377050552E-2</v>
      </c>
      <c r="BA86" s="12">
        <f>AY86-'Surv-rate CEA'!AN84*UPD</f>
        <v>7.414371137767807E-3</v>
      </c>
      <c r="BB86" s="12">
        <f t="shared" si="53"/>
        <v>6.4712461169716901E-3</v>
      </c>
    </row>
    <row r="87" spans="1:54">
      <c r="A87" s="12">
        <v>82</v>
      </c>
      <c r="B87" s="12">
        <f t="shared" si="54"/>
        <v>4.6602739726027398</v>
      </c>
      <c r="C87" s="12">
        <f>'Surv-rate CEA'!D85*Parameter!$D$57+'Surv-rate CEA'!E85*Parameter!$D$58</f>
        <v>9.559350795371814E-2</v>
      </c>
      <c r="D87" s="12">
        <f t="shared" si="28"/>
        <v>8.3292023856875771E-2</v>
      </c>
      <c r="E87" s="12">
        <f>C87-'Surv-rate CEA'!E85*Parameter!$D$58</f>
        <v>4.9862688625284673E-3</v>
      </c>
      <c r="F87" s="12">
        <f t="shared" si="29"/>
        <v>4.3446091052082164E-3</v>
      </c>
      <c r="G87" s="12">
        <f>'Surv-rate CEA'!G85*Parameter!$D$57+'Surv-rate CEA'!H85*Parameter!$D$58</f>
        <v>6.5834407450230531E-2</v>
      </c>
      <c r="H87" s="12">
        <f t="shared" si="30"/>
        <v>5.7362483638561772E-2</v>
      </c>
      <c r="I87" s="12">
        <f>G87-'Surv-rate CEA'!H85*Parameter!$D$58</f>
        <v>2.18762561548691E-3</v>
      </c>
      <c r="J87" s="12">
        <f t="shared" si="31"/>
        <v>1.9061102459307863E-3</v>
      </c>
      <c r="K87" s="12">
        <f>'Surv-rate CEA'!K85*Parameter!$D$57+'Surv-rate CEA'!J85*Parameter!$D$58</f>
        <v>8.8227153565599056E-2</v>
      </c>
      <c r="L87" s="12">
        <f t="shared" si="32"/>
        <v>7.687361136666282E-2</v>
      </c>
      <c r="M87" s="12">
        <f>K87-'Surv-rate CEA'!J85*Parameter!$D$58</f>
        <v>9.0119829322718864E-3</v>
      </c>
      <c r="N87" s="12">
        <f t="shared" si="33"/>
        <v>7.8522727480193014E-3</v>
      </c>
      <c r="O87" s="12">
        <f>'Surv-rate CEA'!N85*Parameter!$D$57+'Surv-rate CEA'!M85*Parameter!$D$58</f>
        <v>6.9510968807412921E-2</v>
      </c>
      <c r="P87" s="12">
        <f t="shared" si="34"/>
        <v>6.0565925408079889E-2</v>
      </c>
      <c r="Q87" s="12">
        <f>O87-'Surv-rate CEA'!M85*Parameter!$D$58</f>
        <v>6.7446589705474569E-2</v>
      </c>
      <c r="R87" s="12">
        <f t="shared" si="35"/>
        <v>5.8767201654877602E-2</v>
      </c>
      <c r="S87" s="12">
        <f>'Surv-rate CEA'!Q85*Parameter!$D$57+'Surv-rate CEA'!P85*Parameter!$D$58</f>
        <v>8.8227153565599056E-2</v>
      </c>
      <c r="T87" s="12">
        <f t="shared" si="36"/>
        <v>7.687361136666282E-2</v>
      </c>
      <c r="U87" s="12">
        <f>S87-'Surv-rate CEA'!P85*Parameter!$D$58</f>
        <v>9.0119829322718864E-3</v>
      </c>
      <c r="V87" s="12">
        <f t="shared" si="37"/>
        <v>7.8522727480193014E-3</v>
      </c>
      <c r="W87" s="12">
        <f>'Surv-rate CEA'!T85*UPFS+'Surv-rate CEA'!S85*UPD</f>
        <v>6.9510968807412921E-2</v>
      </c>
      <c r="X87" s="12">
        <f t="shared" si="38"/>
        <v>6.0565925408079889E-2</v>
      </c>
      <c r="Y87" s="12">
        <f>W87-'Surv-rate CEA'!S85*UPD</f>
        <v>6.7446589705474569E-2</v>
      </c>
      <c r="Z87" s="12">
        <f t="shared" si="39"/>
        <v>5.8767201654877602E-2</v>
      </c>
      <c r="AA87" s="12">
        <f>'Surv-rate CEA'!W85*UPFS+'Surv-rate CEA'!V85*UPD</f>
        <v>9.3153019881864613E-2</v>
      </c>
      <c r="AB87" s="12">
        <f t="shared" si="40"/>
        <v>8.1165590848457883E-2</v>
      </c>
      <c r="AC87" s="12">
        <f>AA87-'Surv-rate CEA'!V85*UPD</f>
        <v>2.001928945296208E-2</v>
      </c>
      <c r="AD87" s="12">
        <f t="shared" si="41"/>
        <v>1.7443100168696792E-2</v>
      </c>
      <c r="AE87" s="12">
        <f>'Surv-rate CEA'!Z85*UPFS+'Surv-rate CEA'!Y85*UPD</f>
        <v>8.8227153565599056E-2</v>
      </c>
      <c r="AF87" s="12">
        <f t="shared" si="42"/>
        <v>7.687361136666282E-2</v>
      </c>
      <c r="AG87" s="12">
        <f>AE87-'Surv-rate CEA'!Y85*UPD</f>
        <v>9.0119829322718864E-3</v>
      </c>
      <c r="AH87" s="12">
        <f t="shared" si="43"/>
        <v>7.8522727480193014E-3</v>
      </c>
      <c r="AI87" s="12">
        <f>'Surv-rate CEA'!AC85*UPFS+'Surv-rate CEA'!AB85*UPD</f>
        <v>6.8569393880903648E-2</v>
      </c>
      <c r="AJ87" s="12">
        <f t="shared" si="44"/>
        <v>5.974551738121036E-2</v>
      </c>
      <c r="AK87" s="12">
        <f>AI87-'Surv-rate CEA'!AB85*UPD</f>
        <v>7.1311883117709529E-3</v>
      </c>
      <c r="AL87" s="12">
        <f t="shared" si="45"/>
        <v>6.2135088428753194E-3</v>
      </c>
      <c r="AM87" s="12">
        <f>'Surv-rate CEA'!AF85*UPFS+'Surv-rate CEA'!AE85*UPD</f>
        <v>0.13413751606241439</v>
      </c>
      <c r="AN87" s="12">
        <f t="shared" si="46"/>
        <v>0.11687598276424707</v>
      </c>
      <c r="AO87" s="12">
        <f>AM87-'Surv-rate CEA'!AE85*UPD</f>
        <v>1.6765177656793334E-2</v>
      </c>
      <c r="AP87" s="12">
        <f t="shared" si="47"/>
        <v>1.4607744890275024E-2</v>
      </c>
      <c r="AQ87" s="42">
        <f>'Surv-rate CEA'!AI85*UPFS+'Surv-rate CEA'!AH85*UPD</f>
        <v>6.9510968807412921E-2</v>
      </c>
      <c r="AR87" s="12">
        <f t="shared" si="48"/>
        <v>6.0565925408079889E-2</v>
      </c>
      <c r="AS87" s="42">
        <f>AQ87-'Surv-rate CEA'!AH85*UPD</f>
        <v>6.7446589705474569E-2</v>
      </c>
      <c r="AT87" s="12">
        <f t="shared" si="49"/>
        <v>5.8767201654877602E-2</v>
      </c>
      <c r="AU87" s="12">
        <f>'Surv-rate CEA'!AL85*UPFS+'Surv-rate CEA'!AK85*UPD</f>
        <v>7.8908559194290129E-2</v>
      </c>
      <c r="AV87" s="12">
        <f t="shared" si="50"/>
        <v>6.8754183580171352E-2</v>
      </c>
      <c r="AW87" s="12">
        <f>AU87-'Surv-rate CEA'!AK85*UPD</f>
        <v>2.1773417922526385E-2</v>
      </c>
      <c r="AX87" s="12">
        <f t="shared" si="51"/>
        <v>1.8971498000960801E-2</v>
      </c>
      <c r="AY87" s="12">
        <f>'Surv-rate CEA'!AO85*UPFS+'Surv-rate CEA'!AN85*UPD</f>
        <v>6.8569393880903648E-2</v>
      </c>
      <c r="AZ87" s="12">
        <f t="shared" si="52"/>
        <v>5.974551738121036E-2</v>
      </c>
      <c r="BA87" s="12">
        <f>AY87-'Surv-rate CEA'!AN85*UPD</f>
        <v>7.1311883117709529E-3</v>
      </c>
      <c r="BB87" s="12">
        <f t="shared" si="53"/>
        <v>6.2135088428753194E-3</v>
      </c>
    </row>
    <row r="88" spans="1:54">
      <c r="A88" s="12">
        <v>83</v>
      </c>
      <c r="B88" s="12">
        <f t="shared" si="54"/>
        <v>4.7178082191780826</v>
      </c>
      <c r="C88" s="12">
        <f>'Surv-rate CEA'!D86*Parameter!$D$57+'Surv-rate CEA'!E86*Parameter!$D$58</f>
        <v>9.4069219515070565E-2</v>
      </c>
      <c r="D88" s="12">
        <f t="shared" si="28"/>
        <v>8.1824616122621444E-2</v>
      </c>
      <c r="E88" s="12">
        <f>C88-'Surv-rate CEA'!E86*Parameter!$D$58</f>
        <v>4.7880698899947227E-3</v>
      </c>
      <c r="F88" s="12">
        <f t="shared" si="29"/>
        <v>4.1648265260065664E-3</v>
      </c>
      <c r="G88" s="12">
        <f>'Surv-rate CEA'!G86*Parameter!$D$57+'Surv-rate CEA'!H86*Parameter!$D$58</f>
        <v>6.466896370217512E-2</v>
      </c>
      <c r="H88" s="12">
        <f t="shared" si="30"/>
        <v>5.625127068403582E-2</v>
      </c>
      <c r="I88" s="12">
        <f>G88-'Surv-rate CEA'!H86*Parameter!$D$58</f>
        <v>2.0919672579849807E-3</v>
      </c>
      <c r="J88" s="12">
        <f t="shared" si="31"/>
        <v>1.8196644843884418E-3</v>
      </c>
      <c r="K88" s="12">
        <f>'Surv-rate CEA'!K86*Parameter!$D$57+'Surv-rate CEA'!J86*Parameter!$D$58</f>
        <v>8.6779914835676528E-2</v>
      </c>
      <c r="L88" s="12">
        <f t="shared" si="32"/>
        <v>7.5484130252036638E-2</v>
      </c>
      <c r="M88" s="12">
        <f>K88-'Surv-rate CEA'!J86*Parameter!$D$58</f>
        <v>8.6811189611622347E-3</v>
      </c>
      <c r="N88" s="12">
        <f t="shared" si="33"/>
        <v>7.5511334119032448E-3</v>
      </c>
      <c r="O88" s="12">
        <f>'Surv-rate CEA'!N86*Parameter!$D$57+'Surv-rate CEA'!M86*Parameter!$D$58</f>
        <v>6.8287046478086408E-2</v>
      </c>
      <c r="P88" s="12">
        <f t="shared" si="34"/>
        <v>5.9398402506378414E-2</v>
      </c>
      <c r="Q88" s="12">
        <f>O88-'Surv-rate CEA'!M86*Parameter!$D$58</f>
        <v>6.6312936530410441E-2</v>
      </c>
      <c r="R88" s="12">
        <f t="shared" si="35"/>
        <v>5.7681254330969607E-2</v>
      </c>
      <c r="S88" s="12">
        <f>'Surv-rate CEA'!Q86*Parameter!$D$57+'Surv-rate CEA'!P86*Parameter!$D$58</f>
        <v>8.6779914835676528E-2</v>
      </c>
      <c r="T88" s="12">
        <f t="shared" si="36"/>
        <v>7.5484130252036638E-2</v>
      </c>
      <c r="U88" s="12">
        <f>S88-'Surv-rate CEA'!P86*Parameter!$D$58</f>
        <v>8.6811189611622347E-3</v>
      </c>
      <c r="V88" s="12">
        <f t="shared" si="37"/>
        <v>7.5511334119032448E-3</v>
      </c>
      <c r="W88" s="12">
        <f>'Surv-rate CEA'!T86*UPFS+'Surv-rate CEA'!S86*UPD</f>
        <v>6.8287046478086408E-2</v>
      </c>
      <c r="X88" s="12">
        <f t="shared" si="38"/>
        <v>5.9398402506378414E-2</v>
      </c>
      <c r="Y88" s="12">
        <f>W88-'Surv-rate CEA'!S86*UPD</f>
        <v>6.6312936530410441E-2</v>
      </c>
      <c r="Z88" s="12">
        <f t="shared" si="39"/>
        <v>5.7681254330969607E-2</v>
      </c>
      <c r="AA88" s="12">
        <f>'Surv-rate CEA'!W86*UPFS+'Surv-rate CEA'!V86*UPD</f>
        <v>9.1639556349718293E-2</v>
      </c>
      <c r="AB88" s="12">
        <f t="shared" si="40"/>
        <v>7.971121221816603E-2</v>
      </c>
      <c r="AC88" s="12">
        <f>AA88-'Surv-rate CEA'!V86*UPD</f>
        <v>1.9372143299512909E-2</v>
      </c>
      <c r="AD88" s="12">
        <f t="shared" si="41"/>
        <v>1.6850551084896685E-2</v>
      </c>
      <c r="AE88" s="12">
        <f>'Surv-rate CEA'!Z86*UPFS+'Surv-rate CEA'!Y86*UPD</f>
        <v>8.6779914835676528E-2</v>
      </c>
      <c r="AF88" s="12">
        <f t="shared" si="42"/>
        <v>7.5484130252036638E-2</v>
      </c>
      <c r="AG88" s="12">
        <f>AE88-'Surv-rate CEA'!Y86*UPD</f>
        <v>8.6811189611622347E-3</v>
      </c>
      <c r="AH88" s="12">
        <f t="shared" si="43"/>
        <v>7.5511334119032448E-3</v>
      </c>
      <c r="AI88" s="12">
        <f>'Surv-rate CEA'!AC86*UPFS+'Surv-rate CEA'!AB86*UPD</f>
        <v>6.736224581283981E-2</v>
      </c>
      <c r="AJ88" s="12">
        <f t="shared" si="44"/>
        <v>5.8593979339971423E-2</v>
      </c>
      <c r="AK88" s="12">
        <f>AI88-'Surv-rate CEA'!AB86*UPD</f>
        <v>6.860673975604685E-3</v>
      </c>
      <c r="AL88" s="12">
        <f t="shared" si="45"/>
        <v>5.9676482625262628E-3</v>
      </c>
      <c r="AM88" s="12">
        <f>'Surv-rate CEA'!AF86*UPFS+'Surv-rate CEA'!AE86*UPD</f>
        <v>0.13222444913863232</v>
      </c>
      <c r="AN88" s="12">
        <f t="shared" si="46"/>
        <v>0.11501333644062346</v>
      </c>
      <c r="AO88" s="12">
        <f>AM88-'Surv-rate CEA'!AE86*UPD</f>
        <v>1.6206313920904811E-2</v>
      </c>
      <c r="AP88" s="12">
        <f t="shared" si="47"/>
        <v>1.4096804695273199E-2</v>
      </c>
      <c r="AQ88" s="42">
        <f>'Surv-rate CEA'!AI86*UPFS+'Surv-rate CEA'!AH86*UPD</f>
        <v>6.8287046478086408E-2</v>
      </c>
      <c r="AR88" s="12">
        <f t="shared" si="48"/>
        <v>5.9398402506378414E-2</v>
      </c>
      <c r="AS88" s="42">
        <f>AQ88-'Surv-rate CEA'!AH86*UPD</f>
        <v>6.6312936530410441E-2</v>
      </c>
      <c r="AT88" s="12">
        <f t="shared" si="49"/>
        <v>5.7681254330969607E-2</v>
      </c>
      <c r="AU88" s="12">
        <f>'Surv-rate CEA'!AL86*UPFS+'Surv-rate CEA'!AK86*UPD</f>
        <v>7.7558816539391173E-2</v>
      </c>
      <c r="AV88" s="12">
        <f t="shared" si="50"/>
        <v>6.7463304394098811E-2</v>
      </c>
      <c r="AW88" s="12">
        <f>AU88-'Surv-rate CEA'!AK86*UPD</f>
        <v>2.108012822986266E-2</v>
      </c>
      <c r="AX88" s="12">
        <f t="shared" si="51"/>
        <v>1.8336214641897931E-2</v>
      </c>
      <c r="AY88" s="12">
        <f>'Surv-rate CEA'!AO86*UPFS+'Surv-rate CEA'!AN86*UPD</f>
        <v>6.736224581283981E-2</v>
      </c>
      <c r="AZ88" s="12">
        <f t="shared" si="52"/>
        <v>5.8593979339971423E-2</v>
      </c>
      <c r="BA88" s="12">
        <f>AY88-'Surv-rate CEA'!AN86*UPD</f>
        <v>6.860673975604685E-3</v>
      </c>
      <c r="BB88" s="12">
        <f t="shared" si="53"/>
        <v>5.9676482625262628E-3</v>
      </c>
    </row>
    <row r="89" spans="1:54">
      <c r="A89" s="12">
        <v>84</v>
      </c>
      <c r="B89" s="12">
        <f t="shared" si="54"/>
        <v>4.7753424657534245</v>
      </c>
      <c r="C89" s="12">
        <f>'Surv-rate CEA'!D87*Parameter!$D$57+'Surv-rate CEA'!E87*Parameter!$D$58</f>
        <v>9.25800258360929E-2</v>
      </c>
      <c r="D89" s="12">
        <f t="shared" si="28"/>
        <v>8.0392429482812194E-2</v>
      </c>
      <c r="E89" s="12">
        <f>C89-'Surv-rate CEA'!E87*Parameter!$D$58</f>
        <v>4.5990592616762804E-3</v>
      </c>
      <c r="F89" s="12">
        <f t="shared" si="29"/>
        <v>3.9936211298554564E-3</v>
      </c>
      <c r="G89" s="12">
        <f>'Surv-rate CEA'!G87*Parameter!$D$57+'Surv-rate CEA'!H87*Parameter!$D$58</f>
        <v>6.353279843700739E-2</v>
      </c>
      <c r="H89" s="12">
        <f t="shared" si="30"/>
        <v>5.5169092599255086E-2</v>
      </c>
      <c r="I89" s="12">
        <f>G89-'Surv-rate CEA'!H87*Parameter!$D$58</f>
        <v>2.0011473218056741E-3</v>
      </c>
      <c r="J89" s="12">
        <f t="shared" si="31"/>
        <v>1.7377084689715241E-3</v>
      </c>
      <c r="K89" s="12">
        <f>'Surv-rate CEA'!K87*Parameter!$D$57+'Surv-rate CEA'!J87*Parameter!$D$58</f>
        <v>8.5366843150404811E-2</v>
      </c>
      <c r="L89" s="12">
        <f t="shared" si="32"/>
        <v>7.4128818351049577E-2</v>
      </c>
      <c r="M89" s="12">
        <f>K89-'Surv-rate CEA'!J87*Parameter!$D$58</f>
        <v>8.3645161700951765E-3</v>
      </c>
      <c r="N89" s="12">
        <f t="shared" si="33"/>
        <v>7.2633785774994068E-3</v>
      </c>
      <c r="O89" s="12">
        <f>'Surv-rate CEA'!N87*Parameter!$D$57+'Surv-rate CEA'!M87*Parameter!$D$58</f>
        <v>6.709358915268393E-2</v>
      </c>
      <c r="P89" s="12">
        <f t="shared" si="34"/>
        <v>5.8261126911493072E-2</v>
      </c>
      <c r="Q89" s="12">
        <f>O89-'Surv-rate CEA'!M87*Parameter!$D$58</f>
        <v>6.5205182525064492E-2</v>
      </c>
      <c r="R89" s="12">
        <f t="shared" si="35"/>
        <v>5.6621317511196E-2</v>
      </c>
      <c r="S89" s="12">
        <f>'Surv-rate CEA'!Q87*Parameter!$D$57+'Surv-rate CEA'!P87*Parameter!$D$58</f>
        <v>8.5366843150404811E-2</v>
      </c>
      <c r="T89" s="12">
        <f t="shared" si="36"/>
        <v>7.4128818351049577E-2</v>
      </c>
      <c r="U89" s="12">
        <f>S89-'Surv-rate CEA'!P87*Parameter!$D$58</f>
        <v>8.3645161700951765E-3</v>
      </c>
      <c r="V89" s="12">
        <f t="shared" si="37"/>
        <v>7.2633785774994068E-3</v>
      </c>
      <c r="W89" s="12">
        <f>'Surv-rate CEA'!T87*UPFS+'Surv-rate CEA'!S87*UPD</f>
        <v>6.709358915268393E-2</v>
      </c>
      <c r="X89" s="12">
        <f t="shared" si="38"/>
        <v>5.8261126911493072E-2</v>
      </c>
      <c r="Y89" s="12">
        <f>W89-'Surv-rate CEA'!S87*UPD</f>
        <v>6.5205182525064492E-2</v>
      </c>
      <c r="Z89" s="12">
        <f t="shared" si="39"/>
        <v>5.6621317511196E-2</v>
      </c>
      <c r="AA89" s="12">
        <f>'Surv-rate CEA'!W87*UPFS+'Surv-rate CEA'!V87*UPD</f>
        <v>9.016155825595433E-2</v>
      </c>
      <c r="AB89" s="12">
        <f t="shared" si="40"/>
        <v>7.8292338424974545E-2</v>
      </c>
      <c r="AC89" s="12">
        <f>AA89-'Surv-rate CEA'!V87*UPD</f>
        <v>1.8749799580012771E-2</v>
      </c>
      <c r="AD89" s="12">
        <f t="shared" si="41"/>
        <v>1.6281502699315425E-2</v>
      </c>
      <c r="AE89" s="12">
        <f>'Surv-rate CEA'!Z87*UPFS+'Surv-rate CEA'!Y87*UPD</f>
        <v>8.5366843150404811E-2</v>
      </c>
      <c r="AF89" s="12">
        <f t="shared" si="42"/>
        <v>7.4128818351049577E-2</v>
      </c>
      <c r="AG89" s="12">
        <f>AE89-'Surv-rate CEA'!Y87*UPD</f>
        <v>8.3645161700951765E-3</v>
      </c>
      <c r="AH89" s="12">
        <f t="shared" si="43"/>
        <v>7.2633785774994068E-3</v>
      </c>
      <c r="AI89" s="12">
        <f>'Surv-rate CEA'!AC87*UPFS+'Surv-rate CEA'!AB87*UPD</f>
        <v>6.6185336456996438E-2</v>
      </c>
      <c r="AJ89" s="12">
        <f t="shared" si="44"/>
        <v>5.7472440149621759E-2</v>
      </c>
      <c r="AK89" s="12">
        <f>AI89-'Surv-rate CEA'!AB87*UPD</f>
        <v>6.6021748411727171E-3</v>
      </c>
      <c r="AL89" s="12">
        <f t="shared" si="45"/>
        <v>5.733038747384454E-3</v>
      </c>
      <c r="AM89" s="12">
        <f>'Surv-rate CEA'!AF87*UPFS+'Surv-rate CEA'!AE87*UPD</f>
        <v>0.13035151057810282</v>
      </c>
      <c r="AN89" s="12">
        <f t="shared" si="46"/>
        <v>0.11319152838303452</v>
      </c>
      <c r="AO89" s="12">
        <f>AM89-'Surv-rate CEA'!AE87*UPD</f>
        <v>1.5669487522731465E-2</v>
      </c>
      <c r="AP89" s="12">
        <f t="shared" si="47"/>
        <v>1.3606694957433137E-2</v>
      </c>
      <c r="AQ89" s="42">
        <f>'Surv-rate CEA'!AI87*UPFS+'Surv-rate CEA'!AH87*UPD</f>
        <v>6.709358915268393E-2</v>
      </c>
      <c r="AR89" s="12">
        <f t="shared" si="48"/>
        <v>5.8261126911493072E-2</v>
      </c>
      <c r="AS89" s="42">
        <f>AQ89-'Surv-rate CEA'!AH87*UPD</f>
        <v>6.5205182525064492E-2</v>
      </c>
      <c r="AT89" s="12">
        <f t="shared" si="49"/>
        <v>5.6621317511196E-2</v>
      </c>
      <c r="AU89" s="12">
        <f>'Surv-rate CEA'!AL87*UPFS+'Surv-rate CEA'!AK87*UPD</f>
        <v>7.6242092659444233E-2</v>
      </c>
      <c r="AV89" s="12">
        <f t="shared" si="50"/>
        <v>6.6205285669264341E-2</v>
      </c>
      <c r="AW89" s="12">
        <f>AU89-'Surv-rate CEA'!AK87*UPD</f>
        <v>2.0413039192647933E-2</v>
      </c>
      <c r="AX89" s="12">
        <f t="shared" si="51"/>
        <v>1.7725786950310567E-2</v>
      </c>
      <c r="AY89" s="12">
        <f>'Surv-rate CEA'!AO87*UPFS+'Surv-rate CEA'!AN87*UPD</f>
        <v>6.6185336456996438E-2</v>
      </c>
      <c r="AZ89" s="12">
        <f t="shared" si="52"/>
        <v>5.7472440149621759E-2</v>
      </c>
      <c r="BA89" s="12">
        <f>AY89-'Surv-rate CEA'!AN87*UPD</f>
        <v>6.6021748411727171E-3</v>
      </c>
      <c r="BB89" s="12">
        <f t="shared" si="53"/>
        <v>5.733038747384454E-3</v>
      </c>
    </row>
    <row r="90" spans="1:54">
      <c r="A90" s="12">
        <v>85</v>
      </c>
      <c r="B90" s="12">
        <f t="shared" si="54"/>
        <v>4.8328767123287673</v>
      </c>
      <c r="C90" s="12">
        <f>'Surv-rate CEA'!D88*Parameter!$D$57+'Surv-rate CEA'!E88*Parameter!$D$58</f>
        <v>9.1124848159931965E-2</v>
      </c>
      <c r="D90" s="12">
        <f t="shared" si="28"/>
        <v>7.8994361543014063E-2</v>
      </c>
      <c r="E90" s="12">
        <f>C90-'Surv-rate CEA'!E88*Parameter!$D$58</f>
        <v>4.418747705810161E-3</v>
      </c>
      <c r="F90" s="12">
        <f t="shared" si="29"/>
        <v>3.8305265894930012E-3</v>
      </c>
      <c r="G90" s="12">
        <f>'Surv-rate CEA'!G88*Parameter!$D$57+'Surv-rate CEA'!H88*Parameter!$D$58</f>
        <v>6.2424941482717954E-2</v>
      </c>
      <c r="H90" s="12">
        <f t="shared" si="30"/>
        <v>5.4114969696658417E-2</v>
      </c>
      <c r="I90" s="12">
        <f>G90-'Surv-rate CEA'!H88*Parameter!$D$58</f>
        <v>1.9148866642871021E-3</v>
      </c>
      <c r="J90" s="12">
        <f t="shared" si="31"/>
        <v>1.6599780688480049E-3</v>
      </c>
      <c r="K90" s="12">
        <f>'Surv-rate CEA'!K88*Parameter!$D$57+'Surv-rate CEA'!J88*Parameter!$D$58</f>
        <v>8.3986864491929311E-2</v>
      </c>
      <c r="L90" s="12">
        <f t="shared" si="32"/>
        <v>7.2806582095977748E-2</v>
      </c>
      <c r="M90" s="12">
        <f>K90-'Surv-rate CEA'!J88*Parameter!$D$58</f>
        <v>8.0614646045267802E-3</v>
      </c>
      <c r="N90" s="12">
        <f t="shared" si="33"/>
        <v>6.9883271401291382E-3</v>
      </c>
      <c r="O90" s="12">
        <f>'Surv-rate CEA'!N88*Parameter!$D$57+'Surv-rate CEA'!M88*Parameter!$D$58</f>
        <v>6.5929601130059842E-2</v>
      </c>
      <c r="P90" s="12">
        <f t="shared" si="34"/>
        <v>5.7153091096668267E-2</v>
      </c>
      <c r="Q90" s="12">
        <f>O90-'Surv-rate CEA'!M88*Parameter!$D$58</f>
        <v>6.4122595404605826E-2</v>
      </c>
      <c r="R90" s="12">
        <f t="shared" si="35"/>
        <v>5.5586632919022973E-2</v>
      </c>
      <c r="S90" s="12">
        <f>'Surv-rate CEA'!Q88*Parameter!$D$57+'Surv-rate CEA'!P88*Parameter!$D$58</f>
        <v>8.3986864491929311E-2</v>
      </c>
      <c r="T90" s="12">
        <f t="shared" si="36"/>
        <v>7.2806582095977748E-2</v>
      </c>
      <c r="U90" s="12">
        <f>S90-'Surv-rate CEA'!P88*Parameter!$D$58</f>
        <v>8.0614646045267802E-3</v>
      </c>
      <c r="V90" s="12">
        <f t="shared" si="37"/>
        <v>6.9883271401291382E-3</v>
      </c>
      <c r="W90" s="12">
        <f>'Surv-rate CEA'!T88*UPFS+'Surv-rate CEA'!S88*UPD</f>
        <v>6.5929601130059842E-2</v>
      </c>
      <c r="X90" s="12">
        <f t="shared" si="38"/>
        <v>5.7153091096668267E-2</v>
      </c>
      <c r="Y90" s="12">
        <f>W90-'Surv-rate CEA'!S88*UPD</f>
        <v>6.4122595404605826E-2</v>
      </c>
      <c r="Z90" s="12">
        <f t="shared" si="39"/>
        <v>5.5586632919022973E-2</v>
      </c>
      <c r="AA90" s="12">
        <f>'Surv-rate CEA'!W88*UPFS+'Surv-rate CEA'!V88*UPD</f>
        <v>8.8717918939953025E-2</v>
      </c>
      <c r="AB90" s="12">
        <f t="shared" si="40"/>
        <v>7.6907841336387645E-2</v>
      </c>
      <c r="AC90" s="12">
        <f>AA90-'Surv-rate CEA'!V88*UPD</f>
        <v>1.8151151710571897E-2</v>
      </c>
      <c r="AD90" s="12">
        <f t="shared" si="41"/>
        <v>1.5734880985815242E-2</v>
      </c>
      <c r="AE90" s="12">
        <f>'Surv-rate CEA'!Z88*UPFS+'Surv-rate CEA'!Y88*UPD</f>
        <v>8.3986864491929311E-2</v>
      </c>
      <c r="AF90" s="12">
        <f t="shared" si="42"/>
        <v>7.2806582095977748E-2</v>
      </c>
      <c r="AG90" s="12">
        <f>AE90-'Surv-rate CEA'!Y88*UPD</f>
        <v>8.0614646045267802E-3</v>
      </c>
      <c r="AH90" s="12">
        <f t="shared" si="43"/>
        <v>6.9883271401291382E-3</v>
      </c>
      <c r="AI90" s="12">
        <f>'Surv-rate CEA'!AC88*UPFS+'Surv-rate CEA'!AB88*UPD</f>
        <v>6.503766528288768E-2</v>
      </c>
      <c r="AJ90" s="12">
        <f t="shared" si="44"/>
        <v>5.6379889229039006E-2</v>
      </c>
      <c r="AK90" s="12">
        <f>AI90-'Surv-rate CEA'!AB88*UPD</f>
        <v>6.35507590887191E-3</v>
      </c>
      <c r="AL90" s="12">
        <f t="shared" si="45"/>
        <v>5.5090919119848234E-3</v>
      </c>
      <c r="AM90" s="12">
        <f>'Surv-rate CEA'!AF88*UPFS+'Surv-rate CEA'!AE88*UPD</f>
        <v>0.12851756332401604</v>
      </c>
      <c r="AN90" s="12">
        <f t="shared" si="46"/>
        <v>0.1114093802826053</v>
      </c>
      <c r="AO90" s="12">
        <f>AM90-'Surv-rate CEA'!AE88*UPD</f>
        <v>1.515368865195986E-2</v>
      </c>
      <c r="AP90" s="12">
        <f t="shared" si="47"/>
        <v>1.3136438460585965E-2</v>
      </c>
      <c r="AQ90" s="42">
        <f>'Surv-rate CEA'!AI88*UPFS+'Surv-rate CEA'!AH88*UPD</f>
        <v>6.5929601130059842E-2</v>
      </c>
      <c r="AR90" s="12">
        <f t="shared" si="48"/>
        <v>5.7153091096668267E-2</v>
      </c>
      <c r="AS90" s="42">
        <f>AQ90-'Surv-rate CEA'!AH88*UPD</f>
        <v>6.4122595404605826E-2</v>
      </c>
      <c r="AT90" s="12">
        <f t="shared" si="49"/>
        <v>5.5586632919022973E-2</v>
      </c>
      <c r="AU90" s="12">
        <f>'Surv-rate CEA'!AL88*UPFS+'Surv-rate CEA'!AK88*UPD</f>
        <v>7.4957318791516347E-2</v>
      </c>
      <c r="AV90" s="12">
        <f t="shared" si="50"/>
        <v>6.49790442505844E-2</v>
      </c>
      <c r="AW90" s="12">
        <f>AU90-'Surv-rate CEA'!AK88*UPD</f>
        <v>1.9770997169231391E-2</v>
      </c>
      <c r="AX90" s="12">
        <f t="shared" si="51"/>
        <v>1.7139093562176182E-2</v>
      </c>
      <c r="AY90" s="12">
        <f>'Surv-rate CEA'!AO88*UPFS+'Surv-rate CEA'!AN88*UPD</f>
        <v>6.503766528288768E-2</v>
      </c>
      <c r="AZ90" s="12">
        <f t="shared" si="52"/>
        <v>5.6379889229039006E-2</v>
      </c>
      <c r="BA90" s="12">
        <f>AY90-'Surv-rate CEA'!AN88*UPD</f>
        <v>6.35507590887191E-3</v>
      </c>
      <c r="BB90" s="12">
        <f t="shared" si="53"/>
        <v>5.5090919119848234E-3</v>
      </c>
    </row>
    <row r="91" spans="1:54">
      <c r="A91" s="12">
        <v>86</v>
      </c>
      <c r="B91" s="12">
        <f t="shared" si="54"/>
        <v>4.8904109589041092</v>
      </c>
      <c r="C91" s="12">
        <f>'Surv-rate CEA'!D89*Parameter!$D$57+'Surv-rate CEA'!E89*Parameter!$D$58</f>
        <v>8.9702649613518995E-2</v>
      </c>
      <c r="D91" s="12">
        <f t="shared" si="28"/>
        <v>7.7629353066028556E-2</v>
      </c>
      <c r="E91" s="12">
        <f>C91-'Surv-rate CEA'!E89*Parameter!$D$58</f>
        <v>4.2466754752294583E-3</v>
      </c>
      <c r="F91" s="12">
        <f t="shared" si="29"/>
        <v>3.6751051529000604E-3</v>
      </c>
      <c r="G91" s="12">
        <f>'Surv-rate CEA'!G89*Parameter!$D$57+'Surv-rate CEA'!H89*Parameter!$D$58</f>
        <v>6.1344462934695719E-2</v>
      </c>
      <c r="H91" s="12">
        <f t="shared" si="30"/>
        <v>5.3087963313468288E-2</v>
      </c>
      <c r="I91" s="12">
        <f>G91-'Surv-rate CEA'!H89*Parameter!$D$58</f>
        <v>1.832924286260848E-3</v>
      </c>
      <c r="J91" s="12">
        <f t="shared" si="31"/>
        <v>1.5862265738469067E-3</v>
      </c>
      <c r="K91" s="12">
        <f>'Surv-rate CEA'!K89*Parameter!$D$57+'Surv-rate CEA'!J89*Parameter!$D$58</f>
        <v>8.2638947378092187E-2</v>
      </c>
      <c r="L91" s="12">
        <f t="shared" si="32"/>
        <v>7.1516371597255962E-2</v>
      </c>
      <c r="M91" s="12">
        <f>K91-'Surv-rate CEA'!J89*Parameter!$D$58</f>
        <v>7.7712945430440244E-3</v>
      </c>
      <c r="N91" s="12">
        <f t="shared" si="33"/>
        <v>6.7253372164733233E-3</v>
      </c>
      <c r="O91" s="12">
        <f>'Surv-rate CEA'!N89*Parameter!$D$57+'Surv-rate CEA'!M89*Parameter!$D$58</f>
        <v>6.479412727512826E-2</v>
      </c>
      <c r="P91" s="12">
        <f t="shared" si="34"/>
        <v>5.6073328987687646E-2</v>
      </c>
      <c r="Q91" s="12">
        <f>O91-'Surv-rate CEA'!M89*Parameter!$D$58</f>
        <v>6.3064466328938446E-2</v>
      </c>
      <c r="R91" s="12">
        <f t="shared" si="35"/>
        <v>5.457646729124057E-2</v>
      </c>
      <c r="S91" s="12">
        <f>'Surv-rate CEA'!Q89*Parameter!$D$57+'Surv-rate CEA'!P89*Parameter!$D$58</f>
        <v>8.2638947378092187E-2</v>
      </c>
      <c r="T91" s="12">
        <f t="shared" si="36"/>
        <v>7.1516371597255962E-2</v>
      </c>
      <c r="U91" s="12">
        <f>S91-'Surv-rate CEA'!P89*Parameter!$D$58</f>
        <v>7.7712945430440244E-3</v>
      </c>
      <c r="V91" s="12">
        <f t="shared" si="37"/>
        <v>6.7253372164733233E-3</v>
      </c>
      <c r="W91" s="12">
        <f>'Surv-rate CEA'!T89*UPFS+'Surv-rate CEA'!S89*UPD</f>
        <v>6.479412727512826E-2</v>
      </c>
      <c r="X91" s="12">
        <f t="shared" si="38"/>
        <v>5.6073328987687646E-2</v>
      </c>
      <c r="Y91" s="12">
        <f>W91-'Surv-rate CEA'!S89*UPD</f>
        <v>6.3064466328938446E-2</v>
      </c>
      <c r="Z91" s="12">
        <f t="shared" si="39"/>
        <v>5.457646729124057E-2</v>
      </c>
      <c r="AA91" s="12">
        <f>'Surv-rate CEA'!W89*UPFS+'Surv-rate CEA'!V89*UPD</f>
        <v>8.7307575189075365E-2</v>
      </c>
      <c r="AB91" s="12">
        <f t="shared" si="40"/>
        <v>7.555663750059527E-2</v>
      </c>
      <c r="AC91" s="12">
        <f>AA91-'Surv-rate CEA'!V89*UPD</f>
        <v>1.7575149650443003E-2</v>
      </c>
      <c r="AD91" s="12">
        <f t="shared" si="41"/>
        <v>1.5209667755420559E-2</v>
      </c>
      <c r="AE91" s="12">
        <f>'Surv-rate CEA'!Z89*UPFS+'Surv-rate CEA'!Y89*UPD</f>
        <v>8.2638947378092187E-2</v>
      </c>
      <c r="AF91" s="12">
        <f t="shared" si="42"/>
        <v>7.1516371597255962E-2</v>
      </c>
      <c r="AG91" s="12">
        <f>AE91-'Surv-rate CEA'!Y89*UPD</f>
        <v>7.7712945430440244E-3</v>
      </c>
      <c r="AH91" s="12">
        <f t="shared" si="43"/>
        <v>6.7253372164733233E-3</v>
      </c>
      <c r="AI91" s="12">
        <f>'Surv-rate CEA'!AC89*UPFS+'Surv-rate CEA'!AB89*UPD</f>
        <v>6.3918273238554091E-2</v>
      </c>
      <c r="AJ91" s="12">
        <f t="shared" si="44"/>
        <v>5.5315358264052795E-2</v>
      </c>
      <c r="AK91" s="12">
        <f>AI91-'Surv-rate CEA'!AB89*UPD</f>
        <v>6.1187979486816008E-3</v>
      </c>
      <c r="AL91" s="12">
        <f t="shared" si="45"/>
        <v>5.2952541351276739E-3</v>
      </c>
      <c r="AM91" s="12">
        <f>'Surv-rate CEA'!AF89*UPFS+'Surv-rate CEA'!AE89*UPD</f>
        <v>0.12672151127614539</v>
      </c>
      <c r="AN91" s="12">
        <f t="shared" si="46"/>
        <v>0.10966575661143056</v>
      </c>
      <c r="AO91" s="12">
        <f>AM91-'Surv-rate CEA'!AE89*UPD</f>
        <v>1.4657960423883398E-2</v>
      </c>
      <c r="AP91" s="12">
        <f t="shared" si="47"/>
        <v>1.2685110081765389E-2</v>
      </c>
      <c r="AQ91" s="42">
        <f>'Surv-rate CEA'!AI89*UPFS+'Surv-rate CEA'!AH89*UPD</f>
        <v>6.479412727512826E-2</v>
      </c>
      <c r="AR91" s="12">
        <f t="shared" si="48"/>
        <v>5.6073328987687646E-2</v>
      </c>
      <c r="AS91" s="42">
        <f>AQ91-'Surv-rate CEA'!AH89*UPD</f>
        <v>6.3064466328938446E-2</v>
      </c>
      <c r="AT91" s="12">
        <f t="shared" si="49"/>
        <v>5.457646729124057E-2</v>
      </c>
      <c r="AU91" s="12">
        <f>'Surv-rate CEA'!AL89*UPFS+'Surv-rate CEA'!AK89*UPD</f>
        <v>7.3703469496135224E-2</v>
      </c>
      <c r="AV91" s="12">
        <f t="shared" si="50"/>
        <v>6.3783541292903548E-2</v>
      </c>
      <c r="AW91" s="12">
        <f>AU91-'Surv-rate CEA'!AK89*UPD</f>
        <v>1.9152906726892904E-2</v>
      </c>
      <c r="AX91" s="12">
        <f t="shared" si="51"/>
        <v>1.657507069131885E-2</v>
      </c>
      <c r="AY91" s="12">
        <f>'Surv-rate CEA'!AO89*UPFS+'Surv-rate CEA'!AN89*UPD</f>
        <v>6.3918273238554091E-2</v>
      </c>
      <c r="AZ91" s="12">
        <f t="shared" si="52"/>
        <v>5.5315358264052795E-2</v>
      </c>
      <c r="BA91" s="12">
        <f>AY91-'Surv-rate CEA'!AN89*UPD</f>
        <v>6.1187979486816008E-3</v>
      </c>
      <c r="BB91" s="12">
        <f t="shared" si="53"/>
        <v>5.2952541351276739E-3</v>
      </c>
    </row>
    <row r="92" spans="1:54">
      <c r="A92" s="12">
        <v>87</v>
      </c>
      <c r="B92" s="12">
        <f t="shared" si="54"/>
        <v>4.9479452054794519</v>
      </c>
      <c r="C92" s="12">
        <f>'Surv-rate CEA'!D90*Parameter!$D$57+'Surv-rate CEA'!E90*Parameter!$D$58</f>
        <v>8.8312433235055596E-2</v>
      </c>
      <c r="D92" s="12">
        <f t="shared" si="28"/>
        <v>7.6296385931262325E-2</v>
      </c>
      <c r="E92" s="12">
        <f>C92-'Surv-rate CEA'!E90*Parameter!$D$58</f>
        <v>4.0824103521468758E-3</v>
      </c>
      <c r="F92" s="12">
        <f t="shared" si="29"/>
        <v>3.5269456898345251E-3</v>
      </c>
      <c r="G92" s="12">
        <f>'Surv-rate CEA'!G90*Parameter!$D$57+'Surv-rate CEA'!H90*Parameter!$D$58</f>
        <v>6.0290471139754935E-2</v>
      </c>
      <c r="H92" s="12">
        <f t="shared" si="30"/>
        <v>5.2087173748378041E-2</v>
      </c>
      <c r="I92" s="12">
        <f>G92-'Surv-rate CEA'!H90*Parameter!$D$58</f>
        <v>1.7550160178323101E-3</v>
      </c>
      <c r="J92" s="12">
        <f t="shared" si="31"/>
        <v>1.5162234184589198E-3</v>
      </c>
      <c r="K92" s="12">
        <f>'Surv-rate CEA'!K90*Parameter!$D$57+'Surv-rate CEA'!J90*Parameter!$D$58</f>
        <v>8.1322100824161567E-2</v>
      </c>
      <c r="L92" s="12">
        <f t="shared" si="32"/>
        <v>7.0257178541405535E-2</v>
      </c>
      <c r="M92" s="12">
        <f>K92-'Surv-rate CEA'!J90*Parameter!$D$58</f>
        <v>7.4933739348146539E-3</v>
      </c>
      <c r="N92" s="12">
        <f t="shared" si="33"/>
        <v>6.4738036164871246E-3</v>
      </c>
      <c r="O92" s="12">
        <f>'Surv-rate CEA'!N90*Parameter!$D$57+'Surv-rate CEA'!M90*Parameter!$D$58</f>
        <v>6.3686251035034933E-2</v>
      </c>
      <c r="P92" s="12">
        <f t="shared" si="34"/>
        <v>5.5020913924444893E-2</v>
      </c>
      <c r="Q92" s="12">
        <f>O92-'Surv-rate CEA'!M90*Parameter!$D$58</f>
        <v>6.2030109159052327E-2</v>
      </c>
      <c r="R92" s="12">
        <f t="shared" si="35"/>
        <v>5.3590111543645624E-2</v>
      </c>
      <c r="S92" s="12">
        <f>'Surv-rate CEA'!Q90*Parameter!$D$57+'Surv-rate CEA'!P90*Parameter!$D$58</f>
        <v>8.1322100824161567E-2</v>
      </c>
      <c r="T92" s="12">
        <f t="shared" si="36"/>
        <v>7.0257178541405535E-2</v>
      </c>
      <c r="U92" s="12">
        <f>S92-'Surv-rate CEA'!P90*Parameter!$D$58</f>
        <v>7.4933739348146539E-3</v>
      </c>
      <c r="V92" s="12">
        <f t="shared" si="37"/>
        <v>6.4738036164871246E-3</v>
      </c>
      <c r="W92" s="12">
        <f>'Surv-rate CEA'!T90*UPFS+'Surv-rate CEA'!S90*UPD</f>
        <v>6.3686251035034933E-2</v>
      </c>
      <c r="X92" s="12">
        <f t="shared" si="38"/>
        <v>5.5020913924444893E-2</v>
      </c>
      <c r="Y92" s="12">
        <f>W92-'Surv-rate CEA'!S90*UPD</f>
        <v>6.2030109159052327E-2</v>
      </c>
      <c r="Z92" s="12">
        <f t="shared" si="39"/>
        <v>5.3590111543645624E-2</v>
      </c>
      <c r="AA92" s="12">
        <f>'Surv-rate CEA'!W90*UPFS+'Surv-rate CEA'!V90*UPD</f>
        <v>8.5929505179344515E-2</v>
      </c>
      <c r="AB92" s="12">
        <f t="shared" si="40"/>
        <v>7.4237686018634438E-2</v>
      </c>
      <c r="AC92" s="12">
        <f>AA92-'Surv-rate CEA'!V90*UPD</f>
        <v>1.7020796640940319E-2</v>
      </c>
      <c r="AD92" s="12">
        <f t="shared" si="41"/>
        <v>1.4704897394438761E-2</v>
      </c>
      <c r="AE92" s="12">
        <f>'Surv-rate CEA'!Z90*UPFS+'Surv-rate CEA'!Y90*UPD</f>
        <v>8.1322100824161567E-2</v>
      </c>
      <c r="AF92" s="12">
        <f t="shared" si="42"/>
        <v>7.0257178541405535E-2</v>
      </c>
      <c r="AG92" s="12">
        <f>AE92-'Surv-rate CEA'!Y90*UPD</f>
        <v>7.4933739348146539E-3</v>
      </c>
      <c r="AH92" s="12">
        <f t="shared" si="43"/>
        <v>6.4738036164871246E-3</v>
      </c>
      <c r="AI92" s="12">
        <f>'Surv-rate CEA'!AC90*UPFS+'Surv-rate CEA'!AB90*UPD</f>
        <v>6.2826240677776396E-2</v>
      </c>
      <c r="AJ92" s="12">
        <f t="shared" si="44"/>
        <v>5.4277919085341832E-2</v>
      </c>
      <c r="AK92" s="12">
        <f>AI92-'Surv-rate CEA'!AB90*UPD</f>
        <v>5.8927951652378852E-3</v>
      </c>
      <c r="AL92" s="12">
        <f t="shared" si="45"/>
        <v>5.0910042637393694E-3</v>
      </c>
      <c r="AM92" s="12">
        <f>'Surv-rate CEA'!AF90*UPFS+'Surv-rate CEA'!AE90*UPD</f>
        <v>0.12496229749781514</v>
      </c>
      <c r="AN92" s="12">
        <f t="shared" si="46"/>
        <v>0.10795956274213418</v>
      </c>
      <c r="AO92" s="12">
        <f>AM92-'Surv-rate CEA'!AE90*UPD</f>
        <v>1.418139575094976E-2</v>
      </c>
      <c r="AP92" s="12">
        <f t="shared" si="47"/>
        <v>1.225183367305218E-2</v>
      </c>
      <c r="AQ92" s="42">
        <f>'Surv-rate CEA'!AI90*UPFS+'Surv-rate CEA'!AH90*UPD</f>
        <v>6.3686251035034933E-2</v>
      </c>
      <c r="AR92" s="12">
        <f t="shared" si="48"/>
        <v>5.5020913924444893E-2</v>
      </c>
      <c r="AS92" s="42">
        <f>AQ92-'Surv-rate CEA'!AH90*UPD</f>
        <v>6.2030109159052327E-2</v>
      </c>
      <c r="AT92" s="12">
        <f t="shared" si="49"/>
        <v>5.3590111543645624E-2</v>
      </c>
      <c r="AU92" s="12">
        <f>'Surv-rate CEA'!AL90*UPFS+'Surv-rate CEA'!AK90*UPD</f>
        <v>7.2479560543964955E-2</v>
      </c>
      <c r="AV92" s="12">
        <f t="shared" si="50"/>
        <v>6.2617780088472755E-2</v>
      </c>
      <c r="AW92" s="12">
        <f>AU92-'Surv-rate CEA'!AK90*UPD</f>
        <v>1.8557727325674282E-2</v>
      </c>
      <c r="AX92" s="12">
        <f t="shared" si="51"/>
        <v>1.6032708806450843E-2</v>
      </c>
      <c r="AY92" s="12">
        <f>'Surv-rate CEA'!AO90*UPFS+'Surv-rate CEA'!AN90*UPD</f>
        <v>6.2826240677776396E-2</v>
      </c>
      <c r="AZ92" s="12">
        <f t="shared" si="52"/>
        <v>5.4277919085341832E-2</v>
      </c>
      <c r="BA92" s="12">
        <f>AY92-'Surv-rate CEA'!AN90*UPD</f>
        <v>5.8927951652378852E-3</v>
      </c>
      <c r="BB92" s="12">
        <f t="shared" si="53"/>
        <v>5.0910042637393694E-3</v>
      </c>
    </row>
    <row r="93" spans="1:54">
      <c r="A93" s="12">
        <v>88</v>
      </c>
      <c r="B93" s="12">
        <f t="shared" si="54"/>
        <v>5.0054794520547947</v>
      </c>
      <c r="C93" s="12">
        <f>'Surv-rate CEA'!D91*Parameter!$D$57+'Surv-rate CEA'!E91*Parameter!$D$58</f>
        <v>8.695324011077947E-2</v>
      </c>
      <c r="D93" s="12">
        <f t="shared" si="28"/>
        <v>7.4994481207386651E-2</v>
      </c>
      <c r="E93" s="12">
        <f>C93-'Surv-rate CEA'!E91*Parameter!$D$58</f>
        <v>3.9255458023714079E-3</v>
      </c>
      <c r="F93" s="12">
        <f t="shared" si="29"/>
        <v>3.3856618859701639E-3</v>
      </c>
      <c r="G93" s="12">
        <f>'Surv-rate CEA'!G91*Parameter!$D$57+'Surv-rate CEA'!H91*Parameter!$D$58</f>
        <v>5.9262110798486471E-2</v>
      </c>
      <c r="H93" s="12">
        <f t="shared" si="30"/>
        <v>5.1111738319642011E-2</v>
      </c>
      <c r="I93" s="12">
        <f>G93-'Surv-rate CEA'!H91*Parameter!$D$58</f>
        <v>1.6809333092414475E-3</v>
      </c>
      <c r="J93" s="12">
        <f t="shared" si="31"/>
        <v>1.449753008745564E-3</v>
      </c>
      <c r="K93" s="12">
        <f>'Surv-rate CEA'!K91*Parameter!$D$57+'Surv-rate CEA'!J91*Parameter!$D$58</f>
        <v>8.0035372419190204E-2</v>
      </c>
      <c r="L93" s="12">
        <f t="shared" si="32"/>
        <v>6.9028034207469016E-2</v>
      </c>
      <c r="M93" s="12">
        <f>K93-'Surv-rate CEA'!J91*Parameter!$D$58</f>
        <v>7.2271060184284225E-3</v>
      </c>
      <c r="N93" s="12">
        <f t="shared" si="33"/>
        <v>6.2331554959000456E-3</v>
      </c>
      <c r="O93" s="12">
        <f>'Surv-rate CEA'!N91*Parameter!$D$57+'Surv-rate CEA'!M91*Parameter!$D$58</f>
        <v>6.2605092568524062E-2</v>
      </c>
      <c r="P93" s="12">
        <f t="shared" si="34"/>
        <v>5.3994956739223832E-2</v>
      </c>
      <c r="Q93" s="12">
        <f>O93-'Surv-rate CEA'!M91*Parameter!$D$58</f>
        <v>6.1018859727408892E-2</v>
      </c>
      <c r="R93" s="12">
        <f t="shared" si="35"/>
        <v>5.2626879956323085E-2</v>
      </c>
      <c r="S93" s="12">
        <f>'Surv-rate CEA'!Q91*Parameter!$D$57+'Surv-rate CEA'!P91*Parameter!$D$58</f>
        <v>8.0035372419190204E-2</v>
      </c>
      <c r="T93" s="12">
        <f t="shared" si="36"/>
        <v>6.9028034207469016E-2</v>
      </c>
      <c r="U93" s="12">
        <f>S93-'Surv-rate CEA'!P91*Parameter!$D$58</f>
        <v>7.2271060184284225E-3</v>
      </c>
      <c r="V93" s="12">
        <f t="shared" si="37"/>
        <v>6.2331554959000456E-3</v>
      </c>
      <c r="W93" s="12">
        <f>'Surv-rate CEA'!T91*UPFS+'Surv-rate CEA'!S91*UPD</f>
        <v>6.2605092568524062E-2</v>
      </c>
      <c r="X93" s="12">
        <f t="shared" si="38"/>
        <v>5.3994956739223832E-2</v>
      </c>
      <c r="Y93" s="12">
        <f>W93-'Surv-rate CEA'!S91*UPD</f>
        <v>6.1018859727408892E-2</v>
      </c>
      <c r="Z93" s="12">
        <f t="shared" si="39"/>
        <v>5.2626879956323085E-2</v>
      </c>
      <c r="AA93" s="12">
        <f>'Surv-rate CEA'!W91*UPFS+'Surv-rate CEA'!V91*UPD</f>
        <v>8.4582726530375907E-2</v>
      </c>
      <c r="AB93" s="12">
        <f t="shared" si="40"/>
        <v>7.2949986534951883E-2</v>
      </c>
      <c r="AC93" s="12">
        <f>AA93-'Surv-rate CEA'!V91*UPD</f>
        <v>1.6487146153898041E-2</v>
      </c>
      <c r="AD93" s="12">
        <f t="shared" si="41"/>
        <v>1.4219653814241978E-2</v>
      </c>
      <c r="AE93" s="12">
        <f>'Surv-rate CEA'!Z91*UPFS+'Surv-rate CEA'!Y91*UPD</f>
        <v>8.0035372419190204E-2</v>
      </c>
      <c r="AF93" s="12">
        <f t="shared" si="42"/>
        <v>6.9028034207469016E-2</v>
      </c>
      <c r="AG93" s="12">
        <f>AE93-'Surv-rate CEA'!Y91*UPD</f>
        <v>7.2271060184284225E-3</v>
      </c>
      <c r="AH93" s="12">
        <f t="shared" si="43"/>
        <v>6.2331554959000456E-3</v>
      </c>
      <c r="AI93" s="12">
        <f>'Surv-rate CEA'!AC91*UPFS+'Surv-rate CEA'!AB91*UPD</f>
        <v>6.1760685408565323E-2</v>
      </c>
      <c r="AJ93" s="12">
        <f t="shared" si="44"/>
        <v>5.3266681670828098E-2</v>
      </c>
      <c r="AK93" s="12">
        <f>AI93-'Surv-rate CEA'!AB91*UPD</f>
        <v>5.6765530321186142E-3</v>
      </c>
      <c r="AL93" s="12">
        <f t="shared" si="45"/>
        <v>4.895851484632353E-3</v>
      </c>
      <c r="AM93" s="12">
        <f>'Surv-rate CEA'!AF91*UPFS+'Surv-rate CEA'!AE91*UPD</f>
        <v>0.1232389025150737</v>
      </c>
      <c r="AN93" s="12">
        <f t="shared" si="46"/>
        <v>0.10628974316438272</v>
      </c>
      <c r="AO93" s="12">
        <f>AM93-'Surv-rate CEA'!AE91*UPD</f>
        <v>1.3723134420272662E-2</v>
      </c>
      <c r="AP93" s="12">
        <f t="shared" si="47"/>
        <v>1.1835779150683951E-2</v>
      </c>
      <c r="AQ93" s="42">
        <f>'Surv-rate CEA'!AI91*UPFS+'Surv-rate CEA'!AH91*UPD</f>
        <v>6.2605092568524062E-2</v>
      </c>
      <c r="AR93" s="12">
        <f t="shared" si="48"/>
        <v>5.3994956739223832E-2</v>
      </c>
      <c r="AS93" s="42">
        <f>AQ93-'Surv-rate CEA'!AH91*UPD</f>
        <v>6.1018859727408892E-2</v>
      </c>
      <c r="AT93" s="12">
        <f t="shared" si="49"/>
        <v>5.2626879956323085E-2</v>
      </c>
      <c r="AU93" s="12">
        <f>'Surv-rate CEA'!AL91*UPFS+'Surv-rate CEA'!AK91*UPD</f>
        <v>7.1284646922905079E-2</v>
      </c>
      <c r="AV93" s="12">
        <f t="shared" si="50"/>
        <v>6.1480804018621812E-2</v>
      </c>
      <c r="AW93" s="12">
        <f>AU93-'Surv-rate CEA'!AK91*UPD</f>
        <v>1.7984470212700859E-2</v>
      </c>
      <c r="AX93" s="12">
        <f t="shared" si="51"/>
        <v>1.5511049521247211E-2</v>
      </c>
      <c r="AY93" s="12">
        <f>'Surv-rate CEA'!AO91*UPFS+'Surv-rate CEA'!AN91*UPD</f>
        <v>6.1760685408565323E-2</v>
      </c>
      <c r="AZ93" s="12">
        <f t="shared" si="52"/>
        <v>5.3266681670828098E-2</v>
      </c>
      <c r="BA93" s="12">
        <f>AY93-'Surv-rate CEA'!AN91*UPD</f>
        <v>5.6765530321186142E-3</v>
      </c>
      <c r="BB93" s="12">
        <f t="shared" si="53"/>
        <v>4.895851484632353E-3</v>
      </c>
    </row>
    <row r="94" spans="1:54">
      <c r="A94" s="12">
        <v>89</v>
      </c>
      <c r="B94" s="12">
        <f t="shared" si="54"/>
        <v>5.0630136986301366</v>
      </c>
      <c r="C94" s="12">
        <f>'Surv-rate CEA'!D92*Parameter!$D$57+'Surv-rate CEA'!E92*Parameter!$D$58</f>
        <v>8.5624147614058344E-2</v>
      </c>
      <c r="D94" s="12">
        <f t="shared" si="28"/>
        <v>7.3722697331070508E-2</v>
      </c>
      <c r="E94" s="12">
        <f>C94-'Surv-rate CEA'!E92*Parameter!$D$58</f>
        <v>3.7756992666666406E-3</v>
      </c>
      <c r="F94" s="12">
        <f t="shared" si="29"/>
        <v>3.2508905724149655E-3</v>
      </c>
      <c r="G94" s="12">
        <f>'Surv-rate CEA'!G92*Parameter!$D$57+'Surv-rate CEA'!H92*Parameter!$D$58</f>
        <v>5.825856117797925E-2</v>
      </c>
      <c r="H94" s="12">
        <f t="shared" si="30"/>
        <v>5.0160829536394017E-2</v>
      </c>
      <c r="I94" s="12">
        <f>G94-'Surv-rate CEA'!H92*Parameter!$D$58</f>
        <v>1.6104621176066605E-3</v>
      </c>
      <c r="J94" s="12">
        <f t="shared" si="31"/>
        <v>1.3866136430884274E-3</v>
      </c>
      <c r="K94" s="12">
        <f>'Surv-rate CEA'!K92*Parameter!$D$57+'Surv-rate CEA'!J92*Parameter!$D$58</f>
        <v>7.8777846509603067E-2</v>
      </c>
      <c r="L94" s="12">
        <f t="shared" si="32"/>
        <v>6.782800759429046E-2</v>
      </c>
      <c r="M94" s="12">
        <f>K94-'Surv-rate CEA'!J92*Parameter!$D$58</f>
        <v>6.971927107997461E-3</v>
      </c>
      <c r="N94" s="12">
        <f t="shared" si="33"/>
        <v>6.0028541751321607E-3</v>
      </c>
      <c r="O94" s="12">
        <f>'Surv-rate CEA'!N92*Parameter!$D$57+'Surv-rate CEA'!M92*Parameter!$D$58</f>
        <v>6.1549806981138218E-2</v>
      </c>
      <c r="P94" s="12">
        <f t="shared" si="34"/>
        <v>5.2994603944077658E-2</v>
      </c>
      <c r="Q94" s="12">
        <f>O94-'Surv-rate CEA'!M92*Parameter!$D$58</f>
        <v>6.003007512367841E-2</v>
      </c>
      <c r="R94" s="12">
        <f t="shared" si="35"/>
        <v>5.1686109379473086E-2</v>
      </c>
      <c r="S94" s="12">
        <f>'Surv-rate CEA'!Q92*Parameter!$D$57+'Surv-rate CEA'!P92*Parameter!$D$58</f>
        <v>7.8777846509603067E-2</v>
      </c>
      <c r="T94" s="12">
        <f t="shared" si="36"/>
        <v>6.782800759429046E-2</v>
      </c>
      <c r="U94" s="12">
        <f>S94-'Surv-rate CEA'!P92*Parameter!$D$58</f>
        <v>6.971927107997461E-3</v>
      </c>
      <c r="V94" s="12">
        <f t="shared" si="37"/>
        <v>6.0028541751321607E-3</v>
      </c>
      <c r="W94" s="12">
        <f>'Surv-rate CEA'!T92*UPFS+'Surv-rate CEA'!S92*UPD</f>
        <v>6.1549806981138218E-2</v>
      </c>
      <c r="X94" s="12">
        <f t="shared" si="38"/>
        <v>5.2994603944077658E-2</v>
      </c>
      <c r="Y94" s="12">
        <f>W94-'Surv-rate CEA'!S92*UPD</f>
        <v>6.003007512367841E-2</v>
      </c>
      <c r="Z94" s="12">
        <f t="shared" si="39"/>
        <v>5.1686109379473086E-2</v>
      </c>
      <c r="AA94" s="12">
        <f>'Surv-rate CEA'!W92*UPFS+'Surv-rate CEA'!V92*UPD</f>
        <v>8.326629446729894E-2</v>
      </c>
      <c r="AB94" s="12">
        <f t="shared" si="40"/>
        <v>7.1692577338832303E-2</v>
      </c>
      <c r="AC94" s="12">
        <f>AA94-'Surv-rate CEA'!V92*UPD</f>
        <v>1.597329903485048E-2</v>
      </c>
      <c r="AD94" s="12">
        <f t="shared" si="41"/>
        <v>1.3753067597622629E-2</v>
      </c>
      <c r="AE94" s="12">
        <f>'Surv-rate CEA'!Z92*UPFS+'Surv-rate CEA'!Y92*UPD</f>
        <v>7.8777846509603067E-2</v>
      </c>
      <c r="AF94" s="12">
        <f t="shared" si="42"/>
        <v>6.782800759429046E-2</v>
      </c>
      <c r="AG94" s="12">
        <f>AE94-'Surv-rate CEA'!Y92*UPD</f>
        <v>6.971927107997461E-3</v>
      </c>
      <c r="AH94" s="12">
        <f t="shared" si="43"/>
        <v>6.0028541751321607E-3</v>
      </c>
      <c r="AI94" s="12">
        <f>'Surv-rate CEA'!AC92*UPFS+'Surv-rate CEA'!AB92*UPD</f>
        <v>6.0720760854805288E-2</v>
      </c>
      <c r="AJ94" s="12">
        <f t="shared" si="44"/>
        <v>5.2280792264215704E-2</v>
      </c>
      <c r="AK94" s="12">
        <f>AI94-'Surv-rate CEA'!AB92*UPD</f>
        <v>5.4695862818541705E-3</v>
      </c>
      <c r="AL94" s="12">
        <f t="shared" si="45"/>
        <v>4.7093333506902551E-3</v>
      </c>
      <c r="AM94" s="12">
        <f>'Surv-rate CEA'!AF92*UPFS+'Surv-rate CEA'!AE92*UPD</f>
        <v>0.12155034270260484</v>
      </c>
      <c r="AN94" s="12">
        <f t="shared" si="46"/>
        <v>0.10465527979259852</v>
      </c>
      <c r="AO94" s="12">
        <f>AM94-'Surv-rate CEA'!AE92*UPD</f>
        <v>1.3282360362176435E-2</v>
      </c>
      <c r="AP94" s="12">
        <f t="shared" si="47"/>
        <v>1.1436159776289184E-2</v>
      </c>
      <c r="AQ94" s="42">
        <f>'Surv-rate CEA'!AI92*UPFS+'Surv-rate CEA'!AH92*UPD</f>
        <v>6.1549806981138218E-2</v>
      </c>
      <c r="AR94" s="12">
        <f t="shared" si="48"/>
        <v>5.2994603944077658E-2</v>
      </c>
      <c r="AS94" s="42">
        <f>AQ94-'Surv-rate CEA'!AH92*UPD</f>
        <v>6.003007512367841E-2</v>
      </c>
      <c r="AT94" s="12">
        <f t="shared" si="49"/>
        <v>5.1686109379473086E-2</v>
      </c>
      <c r="AU94" s="12">
        <f>'Surv-rate CEA'!AL92*UPFS+'Surv-rate CEA'!AK92*UPD</f>
        <v>7.011782095777308E-2</v>
      </c>
      <c r="AV94" s="12">
        <f t="shared" si="50"/>
        <v>6.0371694621522531E-2</v>
      </c>
      <c r="AW94" s="12">
        <f>AU94-'Surv-rate CEA'!AK92*UPD</f>
        <v>1.7432195512288168E-2</v>
      </c>
      <c r="AX94" s="12">
        <f t="shared" si="51"/>
        <v>1.5009182682449992E-2</v>
      </c>
      <c r="AY94" s="12">
        <f>'Surv-rate CEA'!AO92*UPFS+'Surv-rate CEA'!AN92*UPD</f>
        <v>6.0720760854805288E-2</v>
      </c>
      <c r="AZ94" s="12">
        <f t="shared" si="52"/>
        <v>5.2280792264215704E-2</v>
      </c>
      <c r="BA94" s="12">
        <f>AY94-'Surv-rate CEA'!AN92*UPD</f>
        <v>5.4695862818541705E-3</v>
      </c>
      <c r="BB94" s="12">
        <f t="shared" si="53"/>
        <v>4.7093333506902551E-3</v>
      </c>
    </row>
    <row r="95" spans="1:54">
      <c r="A95" s="12">
        <v>90</v>
      </c>
      <c r="B95" s="12">
        <f t="shared" si="54"/>
        <v>5.1205479452054794</v>
      </c>
      <c r="C95" s="12">
        <f>'Surv-rate CEA'!D93*Parameter!$D$57+'Surv-rate CEA'!E93*Parameter!$D$58</f>
        <v>8.4324267740362349E-2</v>
      </c>
      <c r="D95" s="12">
        <f t="shared" si="28"/>
        <v>7.2480128385091935E-2</v>
      </c>
      <c r="E95" s="12">
        <f>C95-'Surv-rate CEA'!E93*Parameter!$D$58</f>
        <v>3.6325105780619371E-3</v>
      </c>
      <c r="F95" s="12">
        <f t="shared" si="29"/>
        <v>3.1222901794866198E-3</v>
      </c>
      <c r="G95" s="12">
        <f>'Surv-rate CEA'!G93*Parameter!$D$57+'Surv-rate CEA'!H93*Parameter!$D$58</f>
        <v>5.7279034427546741E-2</v>
      </c>
      <c r="H95" s="12">
        <f t="shared" si="30"/>
        <v>4.9233653375628461E-2</v>
      </c>
      <c r="I95" s="12">
        <f>G95-'Surv-rate CEA'!H93*Parameter!$D$58</f>
        <v>1.5434018812303177E-3</v>
      </c>
      <c r="J95" s="12">
        <f t="shared" si="31"/>
        <v>1.3266165185780853E-3</v>
      </c>
      <c r="K95" s="12">
        <f>'Surv-rate CEA'!K93*Parameter!$D$57+'Surv-rate CEA'!J93*Parameter!$D$58</f>
        <v>7.7548642483173932E-2</v>
      </c>
      <c r="L95" s="12">
        <f t="shared" si="32"/>
        <v>6.6656203651557361E-2</v>
      </c>
      <c r="M95" s="12">
        <f>K95-'Surv-rate CEA'!J93*Parameter!$D$58</f>
        <v>6.7273045335920073E-3</v>
      </c>
      <c r="N95" s="12">
        <f t="shared" si="33"/>
        <v>5.7823911116748287E-3</v>
      </c>
      <c r="O95" s="12">
        <f>'Surv-rate CEA'!N93*Parameter!$D$57+'Surv-rate CEA'!M93*Parameter!$D$58</f>
        <v>6.0519582659412222E-2</v>
      </c>
      <c r="P95" s="12">
        <f t="shared" si="34"/>
        <v>5.2019036020241313E-2</v>
      </c>
      <c r="Q95" s="12">
        <f>O95-'Surv-rate CEA'!M93*Parameter!$D$58</f>
        <v>5.9063132996842772E-2</v>
      </c>
      <c r="R95" s="12">
        <f t="shared" si="35"/>
        <v>5.076715846045636E-2</v>
      </c>
      <c r="S95" s="12">
        <f>'Surv-rate CEA'!Q93*Parameter!$D$57+'Surv-rate CEA'!P93*Parameter!$D$58</f>
        <v>7.7548642483173932E-2</v>
      </c>
      <c r="T95" s="12">
        <f t="shared" si="36"/>
        <v>6.6656203651557361E-2</v>
      </c>
      <c r="U95" s="12">
        <f>S95-'Surv-rate CEA'!P93*Parameter!$D$58</f>
        <v>6.7273045335920073E-3</v>
      </c>
      <c r="V95" s="12">
        <f t="shared" si="37"/>
        <v>5.7823911116748287E-3</v>
      </c>
      <c r="W95" s="12">
        <f>'Surv-rate CEA'!T93*UPFS+'Surv-rate CEA'!S93*UPD</f>
        <v>6.0519582659412222E-2</v>
      </c>
      <c r="X95" s="12">
        <f t="shared" si="38"/>
        <v>5.2019036020241313E-2</v>
      </c>
      <c r="Y95" s="12">
        <f>W95-'Surv-rate CEA'!S93*UPD</f>
        <v>5.9063132996842772E-2</v>
      </c>
      <c r="Z95" s="12">
        <f t="shared" si="39"/>
        <v>5.076715846045636E-2</v>
      </c>
      <c r="AA95" s="12">
        <f>'Surv-rate CEA'!W93*UPFS+'Surv-rate CEA'!V93*UPD</f>
        <v>8.1979300082949944E-2</v>
      </c>
      <c r="AB95" s="12">
        <f t="shared" si="40"/>
        <v>7.0464533569712523E-2</v>
      </c>
      <c r="AC95" s="12">
        <f>AA95-'Surv-rate CEA'!V93*UPD</f>
        <v>1.547840082724522E-2</v>
      </c>
      <c r="AD95" s="12">
        <f t="shared" si="41"/>
        <v>1.3304313327794881E-2</v>
      </c>
      <c r="AE95" s="12">
        <f>'Surv-rate CEA'!Z93*UPFS+'Surv-rate CEA'!Y93*UPD</f>
        <v>7.7548642483173932E-2</v>
      </c>
      <c r="AF95" s="12">
        <f t="shared" si="42"/>
        <v>6.6656203651557361E-2</v>
      </c>
      <c r="AG95" s="12">
        <f>AE95-'Surv-rate CEA'!Y93*UPD</f>
        <v>6.7273045335920073E-3</v>
      </c>
      <c r="AH95" s="12">
        <f t="shared" si="43"/>
        <v>5.7823911116748287E-3</v>
      </c>
      <c r="AI95" s="12">
        <f>'Surv-rate CEA'!AC93*UPFS+'Surv-rate CEA'!AB93*UPD</f>
        <v>5.9705654323540462E-2</v>
      </c>
      <c r="AJ95" s="12">
        <f t="shared" si="44"/>
        <v>5.1319431601951043E-2</v>
      </c>
      <c r="AK95" s="12">
        <f>AI95-'Surv-rate CEA'!AB93*UPD</f>
        <v>5.2714370393509499E-3</v>
      </c>
      <c r="AL95" s="12">
        <f t="shared" si="45"/>
        <v>4.5310139491813624E-3</v>
      </c>
      <c r="AM95" s="12">
        <f>'Surv-rate CEA'!AF93*UPFS+'Surv-rate CEA'!AE93*UPD</f>
        <v>0.11989566875136666</v>
      </c>
      <c r="AN95" s="12">
        <f t="shared" si="46"/>
        <v>0.1030551903595833</v>
      </c>
      <c r="AO95" s="12">
        <f>AM95-'Surv-rate CEA'!AE93*UPD</f>
        <v>1.2858299096020084E-2</v>
      </c>
      <c r="AP95" s="12">
        <f t="shared" si="47"/>
        <v>1.1052229616307162E-2</v>
      </c>
      <c r="AQ95" s="42">
        <f>'Surv-rate CEA'!AI93*UPFS+'Surv-rate CEA'!AH93*UPD</f>
        <v>6.0519582659412222E-2</v>
      </c>
      <c r="AR95" s="12">
        <f t="shared" si="48"/>
        <v>5.2019036020241313E-2</v>
      </c>
      <c r="AS95" s="42">
        <f>AQ95-'Surv-rate CEA'!AH93*UPD</f>
        <v>5.9063132996842772E-2</v>
      </c>
      <c r="AT95" s="12">
        <f t="shared" si="49"/>
        <v>5.076715846045636E-2</v>
      </c>
      <c r="AU95" s="12">
        <f>'Surv-rate CEA'!AL93*UPFS+'Surv-rate CEA'!AK93*UPD</f>
        <v>6.8978210535306325E-2</v>
      </c>
      <c r="AV95" s="12">
        <f t="shared" si="50"/>
        <v>5.928956976853577E-2</v>
      </c>
      <c r="AW95" s="12">
        <f>AU95-'Surv-rate CEA'!AK93*UPD</f>
        <v>1.690000949824428E-2</v>
      </c>
      <c r="AX95" s="12">
        <f t="shared" si="51"/>
        <v>1.452624364214556E-2</v>
      </c>
      <c r="AY95" s="12">
        <f>'Surv-rate CEA'!AO93*UPFS+'Surv-rate CEA'!AN93*UPD</f>
        <v>5.9705654323540462E-2</v>
      </c>
      <c r="AZ95" s="12">
        <f t="shared" si="52"/>
        <v>5.1319431601951043E-2</v>
      </c>
      <c r="BA95" s="12">
        <f>AY95-'Surv-rate CEA'!AN93*UPD</f>
        <v>5.2714370393509499E-3</v>
      </c>
      <c r="BB95" s="12">
        <f t="shared" si="53"/>
        <v>4.5310139491813624E-3</v>
      </c>
    </row>
    <row r="96" spans="1:54">
      <c r="A96" s="12">
        <v>91</v>
      </c>
      <c r="B96" s="12">
        <f t="shared" si="54"/>
        <v>5.1780821917808222</v>
      </c>
      <c r="C96" s="12">
        <f>'Surv-rate CEA'!D94*Parameter!$D$57+'Surv-rate CEA'!E94*Parameter!$D$58</f>
        <v>8.3052745532107189E-2</v>
      </c>
      <c r="D96" s="12">
        <f t="shared" si="28"/>
        <v>7.1265902469594397E-2</v>
      </c>
      <c r="E96" s="12">
        <f>C96-'Surv-rate CEA'!E94*Parameter!$D$58</f>
        <v>3.4956404949201964E-3</v>
      </c>
      <c r="F96" s="12">
        <f t="shared" si="29"/>
        <v>2.9995393046150487E-3</v>
      </c>
      <c r="G96" s="12">
        <f>'Surv-rate CEA'!G94*Parameter!$D$57+'Surv-rate CEA'!H94*Parameter!$D$58</f>
        <v>5.6322773990648355E-2</v>
      </c>
      <c r="H96" s="12">
        <f t="shared" si="30"/>
        <v>4.8329447657848121E-2</v>
      </c>
      <c r="I96" s="12">
        <f>G96-'Surv-rate CEA'!H94*Parameter!$D$58</f>
        <v>1.4795645739278177E-3</v>
      </c>
      <c r="J96" s="12">
        <f t="shared" si="31"/>
        <v>1.2695848156186967E-3</v>
      </c>
      <c r="K96" s="12">
        <f>'Surv-rate CEA'!K94*Parameter!$D$57+'Surv-rate CEA'!J94*Parameter!$D$58</f>
        <v>7.6346913147024645E-2</v>
      </c>
      <c r="L96" s="12">
        <f t="shared" si="32"/>
        <v>6.551176160801396E-2</v>
      </c>
      <c r="M96" s="12">
        <f>K96-'Surv-rate CEA'!J94*Parameter!$D$58</f>
        <v>6.4927347241710009E-3</v>
      </c>
      <c r="N96" s="12">
        <f t="shared" si="33"/>
        <v>5.5712860140769349E-3</v>
      </c>
      <c r="O96" s="12">
        <f>'Surv-rate CEA'!N94*Parameter!$D$57+'Surv-rate CEA'!M94*Parameter!$D$58</f>
        <v>5.9513639697719195E-2</v>
      </c>
      <c r="P96" s="12">
        <f t="shared" si="34"/>
        <v>5.1067465803025194E-2</v>
      </c>
      <c r="Q96" s="12">
        <f>O96-'Surv-rate CEA'!M94*Parameter!$D$58</f>
        <v>5.8117430874435196E-2</v>
      </c>
      <c r="R96" s="12">
        <f t="shared" si="35"/>
        <v>4.9869406892511778E-2</v>
      </c>
      <c r="S96" s="12">
        <f>'Surv-rate CEA'!Q94*Parameter!$D$57+'Surv-rate CEA'!P94*Parameter!$D$58</f>
        <v>7.6346913147024645E-2</v>
      </c>
      <c r="T96" s="12">
        <f t="shared" si="36"/>
        <v>6.551176160801396E-2</v>
      </c>
      <c r="U96" s="12">
        <f>S96-'Surv-rate CEA'!P94*Parameter!$D$58</f>
        <v>6.4927347241710009E-3</v>
      </c>
      <c r="V96" s="12">
        <f t="shared" si="37"/>
        <v>5.5712860140769349E-3</v>
      </c>
      <c r="W96" s="12">
        <f>'Surv-rate CEA'!T94*UPFS+'Surv-rate CEA'!S94*UPD</f>
        <v>5.9513639697719195E-2</v>
      </c>
      <c r="X96" s="12">
        <f t="shared" si="38"/>
        <v>5.1067465803025194E-2</v>
      </c>
      <c r="Y96" s="12">
        <f>W96-'Surv-rate CEA'!S94*UPD</f>
        <v>5.8117430874435196E-2</v>
      </c>
      <c r="Z96" s="12">
        <f t="shared" si="39"/>
        <v>4.9869406892511778E-2</v>
      </c>
      <c r="AA96" s="12">
        <f>'Surv-rate CEA'!W94*UPFS+'Surv-rate CEA'!V94*UPD</f>
        <v>8.0720868694077824E-2</v>
      </c>
      <c r="AB96" s="12">
        <f t="shared" si="40"/>
        <v>6.9264965519883773E-2</v>
      </c>
      <c r="AC96" s="12">
        <f>AA96-'Surv-rate CEA'!V94*UPD</f>
        <v>1.5001639265058542E-2</v>
      </c>
      <c r="AD96" s="12">
        <f t="shared" si="41"/>
        <v>1.2872607087196132E-2</v>
      </c>
      <c r="AE96" s="12">
        <f>'Surv-rate CEA'!Z94*UPFS+'Surv-rate CEA'!Y94*UPD</f>
        <v>7.6346913147024645E-2</v>
      </c>
      <c r="AF96" s="12">
        <f t="shared" si="42"/>
        <v>6.551176160801396E-2</v>
      </c>
      <c r="AG96" s="12">
        <f>AE96-'Surv-rate CEA'!Y94*UPD</f>
        <v>6.4927347241710009E-3</v>
      </c>
      <c r="AH96" s="12">
        <f t="shared" si="43"/>
        <v>5.5712860140769349E-3</v>
      </c>
      <c r="AI96" s="12">
        <f>'Surv-rate CEA'!AC94*UPFS+'Surv-rate CEA'!AB94*UPD</f>
        <v>5.8714585370952629E-2</v>
      </c>
      <c r="AJ96" s="12">
        <f t="shared" si="44"/>
        <v>5.0381813241458295E-2</v>
      </c>
      <c r="AK96" s="12">
        <f>AI96-'Surv-rate CEA'!AB94*UPD</f>
        <v>5.0816730874788316E-3</v>
      </c>
      <c r="AL96" s="12">
        <f t="shared" si="45"/>
        <v>4.3604822009722273E-3</v>
      </c>
      <c r="AM96" s="12">
        <f>'Surv-rate CEA'!AF94*UPFS+'Surv-rate CEA'!AE94*UPD</f>
        <v>0.11827396421318932</v>
      </c>
      <c r="AN96" s="12">
        <f t="shared" si="46"/>
        <v>0.10148852689103381</v>
      </c>
      <c r="AO96" s="12">
        <f>AM96-'Surv-rate CEA'!AE94*UPD</f>
        <v>1.2450215340622822E-2</v>
      </c>
      <c r="AP96" s="12">
        <f t="shared" si="47"/>
        <v>1.0683281166752807E-2</v>
      </c>
      <c r="AQ96" s="42">
        <f>'Surv-rate CEA'!AI94*UPFS+'Surv-rate CEA'!AH94*UPD</f>
        <v>5.9513639697719195E-2</v>
      </c>
      <c r="AR96" s="12">
        <f t="shared" si="48"/>
        <v>5.1067465803025194E-2</v>
      </c>
      <c r="AS96" s="42">
        <f>AQ96-'Surv-rate CEA'!AH94*UPD</f>
        <v>5.8117430874435196E-2</v>
      </c>
      <c r="AT96" s="12">
        <f t="shared" si="49"/>
        <v>4.9869406892511778E-2</v>
      </c>
      <c r="AU96" s="12">
        <f>'Surv-rate CEA'!AL94*UPFS+'Surv-rate CEA'!AK94*UPD</f>
        <v>6.786497742774851E-2</v>
      </c>
      <c r="AV96" s="12">
        <f t="shared" si="50"/>
        <v>5.8233581942181957E-2</v>
      </c>
      <c r="AW96" s="12">
        <f>AU96-'Surv-rate CEA'!AK94*UPD</f>
        <v>1.6387062035805929E-2</v>
      </c>
      <c r="AX96" s="12">
        <f t="shared" si="51"/>
        <v>1.4061410701413429E-2</v>
      </c>
      <c r="AY96" s="12">
        <f>'Surv-rate CEA'!AO94*UPFS+'Surv-rate CEA'!AN94*UPD</f>
        <v>5.8714585370952629E-2</v>
      </c>
      <c r="AZ96" s="12">
        <f t="shared" si="52"/>
        <v>5.0381813241458295E-2</v>
      </c>
      <c r="BA96" s="12">
        <f>AY96-'Surv-rate CEA'!AN94*UPD</f>
        <v>5.0816730874788316E-3</v>
      </c>
      <c r="BB96" s="12">
        <f t="shared" si="53"/>
        <v>4.3604822009722273E-3</v>
      </c>
    </row>
    <row r="97" spans="1:54">
      <c r="A97" s="12">
        <v>92</v>
      </c>
      <c r="B97" s="12">
        <f t="shared" si="54"/>
        <v>5.2356164383561641</v>
      </c>
      <c r="C97" s="12">
        <f>'Surv-rate CEA'!D95*Parameter!$D$57+'Surv-rate CEA'!E95*Parameter!$D$58</f>
        <v>8.1808757587804204E-2</v>
      </c>
      <c r="D97" s="12">
        <f t="shared" si="28"/>
        <v>7.0079180160712504E-2</v>
      </c>
      <c r="E97" s="12">
        <f>C97-'Surv-rate CEA'!E95*Parameter!$D$58</f>
        <v>3.364769340469656E-3</v>
      </c>
      <c r="F97" s="12">
        <f t="shared" si="29"/>
        <v>2.8823353851442331E-3</v>
      </c>
      <c r="G97" s="12">
        <f>'Surv-rate CEA'!G95*Parameter!$D$57+'Surv-rate CEA'!H95*Parameter!$D$58</f>
        <v>5.5389053106702175E-2</v>
      </c>
      <c r="H97" s="12">
        <f t="shared" si="30"/>
        <v>4.744748051490412E-2</v>
      </c>
      <c r="I97" s="12">
        <f>G97-'Surv-rate CEA'!H95*Parameter!$D$58</f>
        <v>1.4187738325488267E-3</v>
      </c>
      <c r="J97" s="12">
        <f t="shared" si="31"/>
        <v>1.2153528540239801E-3</v>
      </c>
      <c r="K97" s="12">
        <f>'Surv-rate CEA'!K95*Parameter!$D$57+'Surv-rate CEA'!J95*Parameter!$D$58</f>
        <v>7.5171843193743107E-2</v>
      </c>
      <c r="L97" s="12">
        <f t="shared" si="32"/>
        <v>6.4393853390733904E-2</v>
      </c>
      <c r="M97" s="12">
        <f>K97-'Surv-rate CEA'!J95*Parameter!$D$58</f>
        <v>6.267741422159967E-3</v>
      </c>
      <c r="N97" s="12">
        <f t="shared" si="33"/>
        <v>5.3690850866776763E-3</v>
      </c>
      <c r="O97" s="12">
        <f>'Surv-rate CEA'!N95*Parameter!$D$57+'Surv-rate CEA'!M95*Parameter!$D$58</f>
        <v>5.8531228411881166E-2</v>
      </c>
      <c r="P97" s="12">
        <f t="shared" si="34"/>
        <v>5.0139136956108978E-2</v>
      </c>
      <c r="Q97" s="12">
        <f>O97-'Surv-rate CEA'!M95*Parameter!$D$58</f>
        <v>5.7192385499475931E-2</v>
      </c>
      <c r="R97" s="12">
        <f t="shared" si="35"/>
        <v>4.899225468541029E-2</v>
      </c>
      <c r="S97" s="12">
        <f>'Surv-rate CEA'!Q95*Parameter!$D$57+'Surv-rate CEA'!P95*Parameter!$D$58</f>
        <v>7.5171843193743107E-2</v>
      </c>
      <c r="T97" s="12">
        <f t="shared" si="36"/>
        <v>6.4393853390733904E-2</v>
      </c>
      <c r="U97" s="12">
        <f>S97-'Surv-rate CEA'!P95*Parameter!$D$58</f>
        <v>6.267741422159967E-3</v>
      </c>
      <c r="V97" s="12">
        <f t="shared" si="37"/>
        <v>5.3690850866776763E-3</v>
      </c>
      <c r="W97" s="12">
        <f>'Surv-rate CEA'!T95*UPFS+'Surv-rate CEA'!S95*UPD</f>
        <v>5.8531228411881166E-2</v>
      </c>
      <c r="X97" s="12">
        <f t="shared" si="38"/>
        <v>5.0139136956108978E-2</v>
      </c>
      <c r="Y97" s="12">
        <f>W97-'Surv-rate CEA'!S95*UPD</f>
        <v>5.7192385499475931E-2</v>
      </c>
      <c r="Z97" s="12">
        <f t="shared" si="39"/>
        <v>4.899225468541029E-2</v>
      </c>
      <c r="AA97" s="12">
        <f>'Surv-rate CEA'!W95*UPFS+'Surv-rate CEA'!V95*UPD</f>
        <v>7.9490158285758797E-2</v>
      </c>
      <c r="AB97" s="12">
        <f t="shared" si="40"/>
        <v>6.8093017028554567E-2</v>
      </c>
      <c r="AC97" s="12">
        <f>AA97-'Surv-rate CEA'!V95*UPD</f>
        <v>1.4542241922135518E-2</v>
      </c>
      <c r="AD97" s="12">
        <f t="shared" si="41"/>
        <v>1.2457204114219755E-2</v>
      </c>
      <c r="AE97" s="12">
        <f>'Surv-rate CEA'!Z95*UPFS+'Surv-rate CEA'!Y95*UPD</f>
        <v>7.5171843193743107E-2</v>
      </c>
      <c r="AF97" s="12">
        <f t="shared" si="42"/>
        <v>6.4393853390733904E-2</v>
      </c>
      <c r="AG97" s="12">
        <f>AE97-'Surv-rate CEA'!Y95*UPD</f>
        <v>6.267741422159967E-3</v>
      </c>
      <c r="AH97" s="12">
        <f t="shared" si="43"/>
        <v>5.3690850866776763E-3</v>
      </c>
      <c r="AI97" s="12">
        <f>'Surv-rate CEA'!AC95*UPFS+'Surv-rate CEA'!AB95*UPD</f>
        <v>5.7746804260593761E-2</v>
      </c>
      <c r="AJ97" s="12">
        <f t="shared" si="44"/>
        <v>4.9467181984032993E-2</v>
      </c>
      <c r="AK97" s="12">
        <f>AI97-'Surv-rate CEA'!AB95*UPD</f>
        <v>4.899886254533109E-3</v>
      </c>
      <c r="AL97" s="12">
        <f t="shared" si="45"/>
        <v>4.1973502803765179E-3</v>
      </c>
      <c r="AM97" s="12">
        <f>'Surv-rate CEA'!AF95*UPFS+'Surv-rate CEA'!AE95*UPD</f>
        <v>0.11668434411794021</v>
      </c>
      <c r="AN97" s="12">
        <f t="shared" si="46"/>
        <v>9.9954374256317147E-2</v>
      </c>
      <c r="AO97" s="12">
        <f>AM97-'Surv-rate CEA'!AE95*UPD</f>
        <v>1.2057410777609606E-2</v>
      </c>
      <c r="AP97" s="12">
        <f t="shared" si="47"/>
        <v>1.0328643131499974E-2</v>
      </c>
      <c r="AQ97" s="42">
        <f>'Surv-rate CEA'!AI95*UPFS+'Surv-rate CEA'!AH95*UPD</f>
        <v>5.8531228411881166E-2</v>
      </c>
      <c r="AR97" s="12">
        <f t="shared" si="48"/>
        <v>5.0139136956108978E-2</v>
      </c>
      <c r="AS97" s="42">
        <f>AQ97-'Surv-rate CEA'!AH95*UPD</f>
        <v>5.7192385499475931E-2</v>
      </c>
      <c r="AT97" s="12">
        <f t="shared" si="49"/>
        <v>4.899225468541029E-2</v>
      </c>
      <c r="AU97" s="12">
        <f>'Surv-rate CEA'!AL95*UPFS+'Surv-rate CEA'!AK95*UPD</f>
        <v>6.677731570877081E-2</v>
      </c>
      <c r="AV97" s="12">
        <f t="shared" si="50"/>
        <v>5.7202916609277073E-2</v>
      </c>
      <c r="AW97" s="12">
        <f>AU97-'Surv-rate CEA'!AK95*UPD</f>
        <v>1.5892544181591875E-2</v>
      </c>
      <c r="AX97" s="12">
        <f t="shared" si="51"/>
        <v>1.3613902713514533E-2</v>
      </c>
      <c r="AY97" s="12">
        <f>'Surv-rate CEA'!AO95*UPFS+'Surv-rate CEA'!AN95*UPD</f>
        <v>5.7746804260593761E-2</v>
      </c>
      <c r="AZ97" s="12">
        <f t="shared" si="52"/>
        <v>4.9467181984032993E-2</v>
      </c>
      <c r="BA97" s="12">
        <f>AY97-'Surv-rate CEA'!AN95*UPD</f>
        <v>4.899886254533109E-3</v>
      </c>
      <c r="BB97" s="12">
        <f t="shared" si="53"/>
        <v>4.1973502803765179E-3</v>
      </c>
    </row>
    <row r="98" spans="1:54">
      <c r="A98" s="12">
        <v>93</v>
      </c>
      <c r="B98" s="12">
        <f t="shared" si="54"/>
        <v>5.2931506849315069</v>
      </c>
      <c r="C98" s="12">
        <f>'Surv-rate CEA'!D96*Parameter!$D$57+'Surv-rate CEA'!E96*Parameter!$D$58</f>
        <v>8.0591510650320275E-2</v>
      </c>
      <c r="D98" s="12">
        <f t="shared" si="28"/>
        <v>6.8919153051176366E-2</v>
      </c>
      <c r="E98" s="12">
        <f>C98-'Surv-rate CEA'!E96*Parameter!$D$58</f>
        <v>3.2395957403115738E-3</v>
      </c>
      <c r="F98" s="12">
        <f t="shared" si="29"/>
        <v>2.7703934676100413E-3</v>
      </c>
      <c r="G98" s="12">
        <f>'Surv-rate CEA'!G96*Parameter!$D$57+'Surv-rate CEA'!H96*Parameter!$D$58</f>
        <v>5.447717339696484E-2</v>
      </c>
      <c r="H98" s="12">
        <f t="shared" si="30"/>
        <v>4.6587048944043738E-2</v>
      </c>
      <c r="I98" s="12">
        <f>G98-'Surv-rate CEA'!H96*Parameter!$D$58</f>
        <v>1.3608641514903305E-3</v>
      </c>
      <c r="J98" s="12">
        <f t="shared" si="31"/>
        <v>1.1637653145052272E-3</v>
      </c>
      <c r="K98" s="12">
        <f>'Surv-rate CEA'!K96*Parameter!$D$57+'Surv-rate CEA'!J96*Parameter!$D$58</f>
        <v>7.4022647750127124E-2</v>
      </c>
      <c r="L98" s="12">
        <f t="shared" si="32"/>
        <v>6.3301682129767264E-2</v>
      </c>
      <c r="M98" s="12">
        <f>K98-'Surv-rate CEA'!J96*Parameter!$D$58</f>
        <v>6.0518740197291476E-3</v>
      </c>
      <c r="N98" s="12">
        <f t="shared" si="33"/>
        <v>5.1753593951336793E-3</v>
      </c>
      <c r="O98" s="12">
        <f>'Surv-rate CEA'!N96*Parameter!$D$57+'Surv-rate CEA'!M96*Parameter!$D$58</f>
        <v>5.757162793409229E-2</v>
      </c>
      <c r="P98" s="12">
        <f t="shared" si="34"/>
        <v>4.9233322529602178E-2</v>
      </c>
      <c r="Q98" s="12">
        <f>O98-'Surv-rate CEA'!M96*Parameter!$D$58</f>
        <v>5.6287432185502827E-2</v>
      </c>
      <c r="R98" s="12">
        <f t="shared" si="35"/>
        <v>4.8135121458167666E-2</v>
      </c>
      <c r="S98" s="12">
        <f>'Surv-rate CEA'!Q96*Parameter!$D$57+'Surv-rate CEA'!P96*Parameter!$D$58</f>
        <v>7.4022647750127124E-2</v>
      </c>
      <c r="T98" s="12">
        <f t="shared" si="36"/>
        <v>6.3301682129767264E-2</v>
      </c>
      <c r="U98" s="12">
        <f>S98-'Surv-rate CEA'!P96*Parameter!$D$58</f>
        <v>6.0518740197291476E-3</v>
      </c>
      <c r="V98" s="12">
        <f t="shared" si="37"/>
        <v>5.1753593951336793E-3</v>
      </c>
      <c r="W98" s="12">
        <f>'Surv-rate CEA'!T96*UPFS+'Surv-rate CEA'!S96*UPD</f>
        <v>5.757162793409229E-2</v>
      </c>
      <c r="X98" s="12">
        <f t="shared" si="38"/>
        <v>4.9233322529602178E-2</v>
      </c>
      <c r="Y98" s="12">
        <f>W98-'Surv-rate CEA'!S96*UPD</f>
        <v>5.6287432185502827E-2</v>
      </c>
      <c r="Z98" s="12">
        <f t="shared" si="39"/>
        <v>4.8135121458167666E-2</v>
      </c>
      <c r="AA98" s="12">
        <f>'Surv-rate CEA'!W96*UPFS+'Surv-rate CEA'!V96*UPD</f>
        <v>7.8286358038595127E-2</v>
      </c>
      <c r="AB98" s="12">
        <f t="shared" si="40"/>
        <v>6.6947863961645274E-2</v>
      </c>
      <c r="AC98" s="12">
        <f>AA98-'Surv-rate CEA'!V96*UPD</f>
        <v>1.4099474007465834E-2</v>
      </c>
      <c r="AD98" s="12">
        <f t="shared" si="41"/>
        <v>1.2057396606918661E-2</v>
      </c>
      <c r="AE98" s="12">
        <f>'Surv-rate CEA'!Z96*UPFS+'Surv-rate CEA'!Y96*UPD</f>
        <v>7.4022647750127124E-2</v>
      </c>
      <c r="AF98" s="12">
        <f t="shared" si="42"/>
        <v>6.3301682129767264E-2</v>
      </c>
      <c r="AG98" s="12">
        <f>AE98-'Surv-rate CEA'!Y96*UPD</f>
        <v>6.0518740197291476E-3</v>
      </c>
      <c r="AH98" s="12">
        <f t="shared" si="43"/>
        <v>5.1753593951336793E-3</v>
      </c>
      <c r="AI98" s="12">
        <f>'Surv-rate CEA'!AC96*UPFS+'Surv-rate CEA'!AB96*UPD</f>
        <v>5.6801590507913099E-2</v>
      </c>
      <c r="AJ98" s="12">
        <f t="shared" si="44"/>
        <v>4.8574812386266542E-2</v>
      </c>
      <c r="AK98" s="12">
        <f>AI98-'Surv-rate CEA'!AB96*UPD</f>
        <v>4.7256909141559986E-3</v>
      </c>
      <c r="AL98" s="12">
        <f t="shared" si="45"/>
        <v>4.0412521462516657E-3</v>
      </c>
      <c r="AM98" s="12">
        <f>'Surv-rate CEA'!AF96*UPFS+'Surv-rate CEA'!AE96*UPD</f>
        <v>0.11512595365909363</v>
      </c>
      <c r="AN98" s="12">
        <f t="shared" si="46"/>
        <v>9.8451848791125493E-2</v>
      </c>
      <c r="AO98" s="12">
        <f>AM98-'Surv-rate CEA'!AE96*UPD</f>
        <v>1.167922195689311E-2</v>
      </c>
      <c r="AP98" s="12">
        <f t="shared" si="47"/>
        <v>9.9876783431726984E-3</v>
      </c>
      <c r="AQ98" s="42">
        <f>'Surv-rate CEA'!AI96*UPFS+'Surv-rate CEA'!AH96*UPD</f>
        <v>5.757162793409229E-2</v>
      </c>
      <c r="AR98" s="12">
        <f t="shared" si="48"/>
        <v>4.9233322529602178E-2</v>
      </c>
      <c r="AS98" s="42">
        <f>AQ98-'Surv-rate CEA'!AH96*UPD</f>
        <v>5.6287432185502827E-2</v>
      </c>
      <c r="AT98" s="12">
        <f t="shared" si="49"/>
        <v>4.8135121458167666E-2</v>
      </c>
      <c r="AU98" s="12">
        <f>'Surv-rate CEA'!AL96*UPFS+'Surv-rate CEA'!AK96*UPD</f>
        <v>6.5714450255912243E-2</v>
      </c>
      <c r="AV98" s="12">
        <f t="shared" si="50"/>
        <v>5.6196790683227291E-2</v>
      </c>
      <c r="AW98" s="12">
        <f>AU98-'Surv-rate CEA'!AK96*UPD</f>
        <v>1.5415685930820433E-2</v>
      </c>
      <c r="AX98" s="12">
        <f t="shared" si="51"/>
        <v>1.3182976835673167E-2</v>
      </c>
      <c r="AY98" s="12">
        <f>'Surv-rate CEA'!AO96*UPFS+'Surv-rate CEA'!AN96*UPD</f>
        <v>5.6801590507913099E-2</v>
      </c>
      <c r="AZ98" s="12">
        <f t="shared" si="52"/>
        <v>4.8574812386266542E-2</v>
      </c>
      <c r="BA98" s="12">
        <f>AY98-'Surv-rate CEA'!AN96*UPD</f>
        <v>4.7256909141559986E-3</v>
      </c>
      <c r="BB98" s="12">
        <f t="shared" si="53"/>
        <v>4.0412521462516657E-3</v>
      </c>
    </row>
    <row r="99" spans="1:54">
      <c r="A99" s="12">
        <v>94</v>
      </c>
      <c r="B99" s="12">
        <f t="shared" si="54"/>
        <v>5.3506849315068497</v>
      </c>
      <c r="C99" s="12">
        <f>'Surv-rate CEA'!D97*Parameter!$D$57+'Surv-rate CEA'!E97*Parameter!$D$58</f>
        <v>7.9400240269441924E-2</v>
      </c>
      <c r="D99" s="12">
        <f t="shared" si="28"/>
        <v>6.7785042367904738E-2</v>
      </c>
      <c r="E99" s="12">
        <f>C99-'Surv-rate CEA'!E97*Parameter!$D$58</f>
        <v>3.1198354501630193E-3</v>
      </c>
      <c r="F99" s="12">
        <f t="shared" si="29"/>
        <v>2.6634450658152625E-3</v>
      </c>
      <c r="G99" s="12">
        <f>'Surv-rate CEA'!G97*Parameter!$D$57+'Surv-rate CEA'!H97*Parameter!$D$58</f>
        <v>5.3586463529057458E-2</v>
      </c>
      <c r="H99" s="12">
        <f t="shared" si="30"/>
        <v>4.574747744260034E-2</v>
      </c>
      <c r="I99" s="12">
        <f>G99-'Surv-rate CEA'!H97*Parameter!$D$58</f>
        <v>1.3056801385750855E-3</v>
      </c>
      <c r="J99" s="12">
        <f t="shared" si="31"/>
        <v>1.1146765200193765E-3</v>
      </c>
      <c r="K99" s="12">
        <f>'Surv-rate CEA'!K97*Parameter!$D$57+'Surv-rate CEA'!J97*Parameter!$D$58</f>
        <v>7.2898571003463059E-2</v>
      </c>
      <c r="L99" s="12">
        <f t="shared" si="32"/>
        <v>6.2234480742890404E-2</v>
      </c>
      <c r="M99" s="12">
        <f>K99-'Surv-rate CEA'!J97*Parameter!$D$58</f>
        <v>5.844706007646111E-3</v>
      </c>
      <c r="N99" s="12">
        <f t="shared" si="33"/>
        <v>4.9897033436146253E-3</v>
      </c>
      <c r="O99" s="12">
        <f>'Surv-rate CEA'!N97*Parameter!$D$57+'Surv-rate CEA'!M97*Parameter!$D$58</f>
        <v>5.6634144884062466E-2</v>
      </c>
      <c r="P99" s="12">
        <f t="shared" si="34"/>
        <v>4.8349323596615007E-2</v>
      </c>
      <c r="Q99" s="12">
        <f>O99-'Surv-rate CEA'!M97*Parameter!$D$58</f>
        <v>5.5402024189914148E-2</v>
      </c>
      <c r="R99" s="12">
        <f t="shared" si="35"/>
        <v>4.7297445753779817E-2</v>
      </c>
      <c r="S99" s="12">
        <f>'Surv-rate CEA'!Q97*Parameter!$D$57+'Surv-rate CEA'!P97*Parameter!$D$58</f>
        <v>7.2898571003463059E-2</v>
      </c>
      <c r="T99" s="12">
        <f t="shared" si="36"/>
        <v>6.2234480742890404E-2</v>
      </c>
      <c r="U99" s="12">
        <f>S99-'Surv-rate CEA'!P97*Parameter!$D$58</f>
        <v>5.844706007646111E-3</v>
      </c>
      <c r="V99" s="12">
        <f t="shared" si="37"/>
        <v>4.9897033436146253E-3</v>
      </c>
      <c r="W99" s="12">
        <f>'Surv-rate CEA'!T97*UPFS+'Surv-rate CEA'!S97*UPD</f>
        <v>5.6634144884062466E-2</v>
      </c>
      <c r="X99" s="12">
        <f t="shared" si="38"/>
        <v>4.8349323596615007E-2</v>
      </c>
      <c r="Y99" s="12">
        <f>W99-'Surv-rate CEA'!S97*UPD</f>
        <v>5.5402024189914148E-2</v>
      </c>
      <c r="Z99" s="12">
        <f t="shared" si="39"/>
        <v>4.7297445753779817E-2</v>
      </c>
      <c r="AA99" s="12">
        <f>'Surv-rate CEA'!W97*UPFS+'Surv-rate CEA'!V97*UPD</f>
        <v>7.7108686933665974E-2</v>
      </c>
      <c r="AB99" s="12">
        <f t="shared" si="40"/>
        <v>6.5828712772090306E-2</v>
      </c>
      <c r="AC99" s="12">
        <f>AA99-'Surv-rate CEA'!V97*UPD</f>
        <v>1.3672636296411508E-2</v>
      </c>
      <c r="AD99" s="12">
        <f t="shared" si="41"/>
        <v>1.1672511663543361E-2</v>
      </c>
      <c r="AE99" s="12">
        <f>'Surv-rate CEA'!Z97*UPFS+'Surv-rate CEA'!Y97*UPD</f>
        <v>7.2898571003463059E-2</v>
      </c>
      <c r="AF99" s="12">
        <f t="shared" si="42"/>
        <v>6.2234480742890404E-2</v>
      </c>
      <c r="AG99" s="12">
        <f>AE99-'Surv-rate CEA'!Y97*UPD</f>
        <v>5.844706007646111E-3</v>
      </c>
      <c r="AH99" s="12">
        <f t="shared" si="43"/>
        <v>4.9897033436146253E-3</v>
      </c>
      <c r="AI99" s="12">
        <f>'Surv-rate CEA'!AC97*UPFS+'Surv-rate CEA'!AB97*UPD</f>
        <v>5.5878251505545415E-2</v>
      </c>
      <c r="AJ99" s="12">
        <f t="shared" si="44"/>
        <v>4.7704007354314959E-2</v>
      </c>
      <c r="AK99" s="12">
        <f>AI99-'Surv-rate CEA'!AB97*UPD</f>
        <v>4.5587225890962174E-3</v>
      </c>
      <c r="AL99" s="12">
        <f t="shared" si="45"/>
        <v>3.8918421757514338E-3</v>
      </c>
      <c r="AM99" s="12">
        <f>'Surv-rate CEA'!AF97*UPFS+'Surv-rate CEA'!AE97*UPD</f>
        <v>0.11359796694384006</v>
      </c>
      <c r="AN99" s="12">
        <f t="shared" si="46"/>
        <v>9.6980096987937761E-2</v>
      </c>
      <c r="AO99" s="12">
        <f>AM99-'Surv-rate CEA'!AE97*UPD</f>
        <v>1.1315018334339677E-2</v>
      </c>
      <c r="AP99" s="12">
        <f t="shared" si="47"/>
        <v>9.6597818165799453E-3</v>
      </c>
      <c r="AQ99" s="42">
        <f>'Surv-rate CEA'!AI97*UPFS+'Surv-rate CEA'!AH97*UPD</f>
        <v>5.6634144884062466E-2</v>
      </c>
      <c r="AR99" s="12">
        <f t="shared" si="48"/>
        <v>4.8349323596615007E-2</v>
      </c>
      <c r="AS99" s="42">
        <f>AQ99-'Surv-rate CEA'!AH97*UPD</f>
        <v>5.5402024189914148E-2</v>
      </c>
      <c r="AT99" s="12">
        <f t="shared" si="49"/>
        <v>4.7297445753779817E-2</v>
      </c>
      <c r="AU99" s="12">
        <f>'Surv-rate CEA'!AL97*UPFS+'Surv-rate CEA'!AK97*UPD</f>
        <v>6.4675635334138865E-2</v>
      </c>
      <c r="AV99" s="12">
        <f t="shared" si="50"/>
        <v>5.5214451069904469E-2</v>
      </c>
      <c r="AW99" s="12">
        <f>AU99-'Surv-rate CEA'!AK97*UPD</f>
        <v>1.4955754101836055E-2</v>
      </c>
      <c r="AX99" s="12">
        <f t="shared" si="51"/>
        <v>1.2767926419324517E-2</v>
      </c>
      <c r="AY99" s="12">
        <f>'Surv-rate CEA'!AO97*UPFS+'Surv-rate CEA'!AN97*UPD</f>
        <v>5.5878251505545415E-2</v>
      </c>
      <c r="AZ99" s="12">
        <f t="shared" si="52"/>
        <v>4.7704007354314959E-2</v>
      </c>
      <c r="BA99" s="12">
        <f>AY99-'Surv-rate CEA'!AN97*UPD</f>
        <v>4.5587225890962174E-3</v>
      </c>
      <c r="BB99" s="12">
        <f t="shared" si="53"/>
        <v>3.8918421757514338E-3</v>
      </c>
    </row>
    <row r="100" spans="1:54">
      <c r="A100" s="12">
        <v>95</v>
      </c>
      <c r="B100" s="12">
        <f t="shared" si="54"/>
        <v>5.4082191780821915</v>
      </c>
      <c r="C100" s="12">
        <f>'Surv-rate CEA'!D98*Parameter!$D$57+'Surv-rate CEA'!E98*Parameter!$D$58</f>
        <v>7.8234209534226287E-2</v>
      </c>
      <c r="D100" s="12">
        <f t="shared" si="28"/>
        <v>6.6676097661904465E-2</v>
      </c>
      <c r="E100" s="12">
        <f>C100-'Surv-rate CEA'!E98*Parameter!$D$58</f>
        <v>3.0052202667502914E-3</v>
      </c>
      <c r="F100" s="12">
        <f t="shared" si="29"/>
        <v>2.5612371006792801E-3</v>
      </c>
      <c r="G100" s="12">
        <f>'Surv-rate CEA'!G98*Parameter!$D$57+'Surv-rate CEA'!H98*Parameter!$D$58</f>
        <v>5.2716277955125623E-2</v>
      </c>
      <c r="H100" s="12">
        <f t="shared" si="30"/>
        <v>4.4928116718177293E-2</v>
      </c>
      <c r="I100" s="12">
        <f>G100-'Surv-rate CEA'!H98*Parameter!$D$58</f>
        <v>1.2530758271786929E-3</v>
      </c>
      <c r="J100" s="12">
        <f t="shared" si="31"/>
        <v>1.0679497719496519E-3</v>
      </c>
      <c r="K100" s="12">
        <f>'Surv-rate CEA'!K98*Parameter!$D$57+'Surv-rate CEA'!J98*Parameter!$D$58</f>
        <v>7.1798884900570195E-2</v>
      </c>
      <c r="L100" s="12">
        <f t="shared" si="32"/>
        <v>6.1191510595526605E-2</v>
      </c>
      <c r="M100" s="12">
        <f>K100-'Surv-rate CEA'!J98*Parameter!$D$58</f>
        <v>5.645833528321112E-3</v>
      </c>
      <c r="N100" s="12">
        <f t="shared" si="33"/>
        <v>4.8117332552903899E-3</v>
      </c>
      <c r="O100" s="12">
        <f>'Surv-rate CEA'!N98*Parameter!$D$57+'Surv-rate CEA'!M98*Parameter!$D$58</f>
        <v>5.5718112111663991E-2</v>
      </c>
      <c r="P100" s="12">
        <f t="shared" si="34"/>
        <v>4.748646796346763E-2</v>
      </c>
      <c r="Q100" s="12">
        <f>O100-'Surv-rate CEA'!M98*Parameter!$D$58</f>
        <v>5.4535632105734796E-2</v>
      </c>
      <c r="R100" s="12">
        <f t="shared" si="35"/>
        <v>4.647868437585316E-2</v>
      </c>
      <c r="S100" s="12">
        <f>'Surv-rate CEA'!Q98*Parameter!$D$57+'Surv-rate CEA'!P98*Parameter!$D$58</f>
        <v>7.1798884900570195E-2</v>
      </c>
      <c r="T100" s="12">
        <f t="shared" si="36"/>
        <v>6.1191510595526605E-2</v>
      </c>
      <c r="U100" s="12">
        <f>S100-'Surv-rate CEA'!P98*Parameter!$D$58</f>
        <v>5.645833528321112E-3</v>
      </c>
      <c r="V100" s="12">
        <f t="shared" si="37"/>
        <v>4.8117332552903899E-3</v>
      </c>
      <c r="W100" s="12">
        <f>'Surv-rate CEA'!T98*UPFS+'Surv-rate CEA'!S98*UPD</f>
        <v>5.5718112111663991E-2</v>
      </c>
      <c r="X100" s="12">
        <f t="shared" si="38"/>
        <v>4.748646796346763E-2</v>
      </c>
      <c r="Y100" s="12">
        <f>W100-'Surv-rate CEA'!S98*UPD</f>
        <v>5.4535632105734796E-2</v>
      </c>
      <c r="Z100" s="12">
        <f t="shared" si="39"/>
        <v>4.647868437585316E-2</v>
      </c>
      <c r="AA100" s="12">
        <f>'Surv-rate CEA'!W98*UPFS+'Surv-rate CEA'!V98*UPD</f>
        <v>7.5956392430539574E-2</v>
      </c>
      <c r="AB100" s="12">
        <f t="shared" si="40"/>
        <v>6.4734799135779161E-2</v>
      </c>
      <c r="AC100" s="12">
        <f>AA100-'Surv-rate CEA'!V98*UPD</f>
        <v>1.3261063188649516E-2</v>
      </c>
      <c r="AD100" s="12">
        <f t="shared" si="41"/>
        <v>1.1301909350541326E-2</v>
      </c>
      <c r="AE100" s="12">
        <f>'Surv-rate CEA'!Z98*UPFS+'Surv-rate CEA'!Y98*UPD</f>
        <v>7.1798884900570195E-2</v>
      </c>
      <c r="AF100" s="12">
        <f t="shared" si="42"/>
        <v>6.1191510595526605E-2</v>
      </c>
      <c r="AG100" s="12">
        <f>AE100-'Surv-rate CEA'!Y98*UPD</f>
        <v>5.645833528321112E-3</v>
      </c>
      <c r="AH100" s="12">
        <f t="shared" si="43"/>
        <v>4.8117332552903899E-3</v>
      </c>
      <c r="AI100" s="12">
        <f>'Surv-rate CEA'!AC98*UPFS+'Surv-rate CEA'!AB98*UPD</f>
        <v>5.4976121224229353E-2</v>
      </c>
      <c r="AJ100" s="12">
        <f t="shared" si="44"/>
        <v>4.6854096815738558E-2</v>
      </c>
      <c r="AK100" s="12">
        <f>AI100-'Surv-rate CEA'!AB98*UPD</f>
        <v>4.3986366509027319E-3</v>
      </c>
      <c r="AL100" s="12">
        <f t="shared" si="45"/>
        <v>3.7487938928623754E-3</v>
      </c>
      <c r="AM100" s="12">
        <f>'Surv-rate CEA'!AF98*UPFS+'Surv-rate CEA'!AE98*UPD</f>
        <v>0.11209958580411082</v>
      </c>
      <c r="AN100" s="12">
        <f t="shared" si="46"/>
        <v>9.5538294250471223E-2</v>
      </c>
      <c r="AO100" s="12">
        <f>AM100-'Surv-rate CEA'!AE98*UPD</f>
        <v>1.0964200432429405E-2</v>
      </c>
      <c r="AP100" s="12">
        <f t="shared" si="47"/>
        <v>9.3443789254051939E-3</v>
      </c>
      <c r="AQ100" s="42">
        <f>'Surv-rate CEA'!AI98*UPFS+'Surv-rate CEA'!AH98*UPD</f>
        <v>5.5718112111663991E-2</v>
      </c>
      <c r="AR100" s="12">
        <f t="shared" si="48"/>
        <v>4.748646796346763E-2</v>
      </c>
      <c r="AS100" s="42">
        <f>AQ100-'Surv-rate CEA'!AH98*UPD</f>
        <v>5.4535632105734796E-2</v>
      </c>
      <c r="AT100" s="12">
        <f t="shared" si="49"/>
        <v>4.647868437585316E-2</v>
      </c>
      <c r="AU100" s="12">
        <f>'Surv-rate CEA'!AL98*UPFS+'Surv-rate CEA'!AK98*UPD</f>
        <v>6.3660153255518617E-2</v>
      </c>
      <c r="AV100" s="12">
        <f t="shared" si="50"/>
        <v>5.4255173291931989E-2</v>
      </c>
      <c r="AW100" s="12">
        <f>AU100-'Surv-rate CEA'!AK98*UPD</f>
        <v>1.4512050348727136E-2</v>
      </c>
      <c r="AX100" s="12">
        <f t="shared" si="51"/>
        <v>1.2368079029454396E-2</v>
      </c>
      <c r="AY100" s="12">
        <f>'Surv-rate CEA'!AO98*UPFS+'Surv-rate CEA'!AN98*UPD</f>
        <v>5.4976121224229353E-2</v>
      </c>
      <c r="AZ100" s="12">
        <f t="shared" si="52"/>
        <v>4.6854096815738558E-2</v>
      </c>
      <c r="BA100" s="12">
        <f>AY100-'Surv-rate CEA'!AN98*UPD</f>
        <v>4.3986366509027319E-3</v>
      </c>
      <c r="BB100" s="12">
        <f t="shared" si="53"/>
        <v>3.7487938928623754E-3</v>
      </c>
    </row>
    <row r="101" spans="1:54">
      <c r="A101" s="12">
        <v>96</v>
      </c>
      <c r="B101" s="12">
        <f t="shared" si="54"/>
        <v>5.4657534246575343</v>
      </c>
      <c r="C101" s="12">
        <f>'Surv-rate CEA'!D99*Parameter!$D$57+'Surv-rate CEA'!E99*Parameter!$D$58</f>
        <v>7.7092707870971916E-2</v>
      </c>
      <c r="D101" s="12">
        <f t="shared" si="28"/>
        <v>6.5591595566149477E-2</v>
      </c>
      <c r="E101" s="12">
        <f>C101-'Surv-rate CEA'!E99*Parameter!$D$58</f>
        <v>2.8954970153819565E-3</v>
      </c>
      <c r="F101" s="12">
        <f t="shared" si="29"/>
        <v>2.4635309154504063E-3</v>
      </c>
      <c r="G101" s="12">
        <f>'Surv-rate CEA'!G99*Parameter!$D$57+'Surv-rate CEA'!H99*Parameter!$D$58</f>
        <v>5.1865995718980359E-2</v>
      </c>
      <c r="H101" s="12">
        <f t="shared" si="30"/>
        <v>4.4128342469547124E-2</v>
      </c>
      <c r="I101" s="12">
        <f>G101-'Surv-rate CEA'!H99*Parameter!$D$58</f>
        <v>1.2029140399552052E-3</v>
      </c>
      <c r="J101" s="12">
        <f t="shared" si="31"/>
        <v>1.0234567365520414E-3</v>
      </c>
      <c r="K101" s="12">
        <f>'Surv-rate CEA'!K99*Parameter!$D$57+'Surv-rate CEA'!J99*Parameter!$D$58</f>
        <v>7.0722887915202731E-2</v>
      </c>
      <c r="L101" s="12">
        <f t="shared" si="32"/>
        <v>6.0172060231273541E-2</v>
      </c>
      <c r="M101" s="12">
        <f>K101-'Surv-rate CEA'!J99*Parameter!$D$58</f>
        <v>5.4548740253452938E-3</v>
      </c>
      <c r="N101" s="12">
        <f t="shared" si="33"/>
        <v>4.6410860484181297E-3</v>
      </c>
      <c r="O101" s="12">
        <f>'Surv-rate CEA'!N99*Parameter!$D$57+'Surv-rate CEA'!M99*Parameter!$D$58</f>
        <v>5.4822887506690073E-2</v>
      </c>
      <c r="P101" s="12">
        <f t="shared" si="34"/>
        <v>4.6644108949003636E-2</v>
      </c>
      <c r="Q101" s="12">
        <f>O101-'Surv-rate CEA'!M99*Parameter!$D$58</f>
        <v>5.3687743271802771E-2</v>
      </c>
      <c r="R101" s="12">
        <f t="shared" si="35"/>
        <v>4.5678311746905231E-2</v>
      </c>
      <c r="S101" s="12">
        <f>'Surv-rate CEA'!Q99*Parameter!$D$57+'Surv-rate CEA'!P99*Parameter!$D$58</f>
        <v>7.0722887915202731E-2</v>
      </c>
      <c r="T101" s="12">
        <f t="shared" si="36"/>
        <v>6.0172060231273541E-2</v>
      </c>
      <c r="U101" s="12">
        <f>S101-'Surv-rate CEA'!P99*Parameter!$D$58</f>
        <v>5.4548740253452938E-3</v>
      </c>
      <c r="V101" s="12">
        <f t="shared" si="37"/>
        <v>4.6410860484181297E-3</v>
      </c>
      <c r="W101" s="12">
        <f>'Surv-rate CEA'!T99*UPFS+'Surv-rate CEA'!S99*UPD</f>
        <v>5.4822887506690073E-2</v>
      </c>
      <c r="X101" s="12">
        <f t="shared" si="38"/>
        <v>4.6644108949003636E-2</v>
      </c>
      <c r="Y101" s="12">
        <f>W101-'Surv-rate CEA'!S99*UPD</f>
        <v>5.3687743271802771E-2</v>
      </c>
      <c r="Z101" s="12">
        <f t="shared" si="39"/>
        <v>4.5678311746905231E-2</v>
      </c>
      <c r="AA101" s="12">
        <f>'Surv-rate CEA'!W99*UPFS+'Surv-rate CEA'!V99*UPD</f>
        <v>7.4828749213955131E-2</v>
      </c>
      <c r="AB101" s="12">
        <f t="shared" si="40"/>
        <v>6.3665386658582457E-2</v>
      </c>
      <c r="AC101" s="12">
        <f>AA101-'Surv-rate CEA'!V99*UPD</f>
        <v>1.286412088427686E-2</v>
      </c>
      <c r="AD101" s="12">
        <f t="shared" si="41"/>
        <v>1.094498088934371E-2</v>
      </c>
      <c r="AE101" s="12">
        <f>'Surv-rate CEA'!Z99*UPFS+'Surv-rate CEA'!Y99*UPD</f>
        <v>7.0722887915202731E-2</v>
      </c>
      <c r="AF101" s="12">
        <f t="shared" si="42"/>
        <v>6.0172060231273541E-2</v>
      </c>
      <c r="AG101" s="12">
        <f>AE101-'Surv-rate CEA'!Y99*UPD</f>
        <v>5.4548740253452938E-3</v>
      </c>
      <c r="AH101" s="12">
        <f t="shared" si="43"/>
        <v>4.6410860484181297E-3</v>
      </c>
      <c r="AI101" s="12">
        <f>'Surv-rate CEA'!AC99*UPFS+'Surv-rate CEA'!AB99*UPD</f>
        <v>5.4094558984593741E-2</v>
      </c>
      <c r="AJ101" s="12">
        <f t="shared" si="44"/>
        <v>4.6024436464018555E-2</v>
      </c>
      <c r="AK101" s="12">
        <f>AI101-'Surv-rate CEA'!AB99*UPD</f>
        <v>4.2451071083105044E-3</v>
      </c>
      <c r="AL101" s="12">
        <f t="shared" si="45"/>
        <v>3.611798784514255E-3</v>
      </c>
      <c r="AM101" s="12">
        <f>'Surv-rate CEA'!AF99*UPFS+'Surv-rate CEA'!AE99*UPD</f>
        <v>0.11063003866510537</v>
      </c>
      <c r="AN101" s="12">
        <f t="shared" si="46"/>
        <v>9.4125643708532353E-2</v>
      </c>
      <c r="AO101" s="12">
        <f>AM101-'Surv-rate CEA'!AE99*UPD</f>
        <v>1.0626198115414306E-2</v>
      </c>
      <c r="AP101" s="12">
        <f t="shared" si="47"/>
        <v>9.0409236935686324E-3</v>
      </c>
      <c r="AQ101" s="42">
        <f>'Surv-rate CEA'!AI99*UPFS+'Surv-rate CEA'!AH99*UPD</f>
        <v>5.4822887506690073E-2</v>
      </c>
      <c r="AR101" s="12">
        <f t="shared" si="48"/>
        <v>4.6644108949003636E-2</v>
      </c>
      <c r="AS101" s="42">
        <f>AQ101-'Surv-rate CEA'!AH99*UPD</f>
        <v>5.3687743271802771E-2</v>
      </c>
      <c r="AT101" s="12">
        <f t="shared" si="49"/>
        <v>4.5678311746905231E-2</v>
      </c>
      <c r="AU101" s="12">
        <f>'Surv-rate CEA'!AL99*UPFS+'Surv-rate CEA'!AK99*UPD</f>
        <v>6.2667313110313067E-2</v>
      </c>
      <c r="AV101" s="12">
        <f t="shared" si="50"/>
        <v>5.3318260186533656E-2</v>
      </c>
      <c r="AW101" s="12">
        <f>AU101-'Surv-rate CEA'!AK99*UPD</f>
        <v>1.4083909293485901E-2</v>
      </c>
      <c r="AX101" s="12">
        <f t="shared" si="51"/>
        <v>1.1982794584343544E-2</v>
      </c>
      <c r="AY101" s="12">
        <f>'Surv-rate CEA'!AO99*UPFS+'Surv-rate CEA'!AN99*UPD</f>
        <v>5.4094558984593741E-2</v>
      </c>
      <c r="AZ101" s="12">
        <f t="shared" si="52"/>
        <v>4.6024436464018555E-2</v>
      </c>
      <c r="BA101" s="12">
        <f>AY101-'Surv-rate CEA'!AN99*UPD</f>
        <v>4.2451071083105044E-3</v>
      </c>
      <c r="BB101" s="12">
        <f t="shared" si="53"/>
        <v>3.611798784514255E-3</v>
      </c>
    </row>
    <row r="102" spans="1:54">
      <c r="A102" s="12">
        <v>97</v>
      </c>
      <c r="B102" s="12">
        <f t="shared" si="54"/>
        <v>5.5232876712328771</v>
      </c>
      <c r="C102" s="12">
        <f>'Surv-rate CEA'!D100*Parameter!$D$57+'Surv-rate CEA'!E100*Parameter!$D$58</f>
        <v>7.5975049902902062E-2</v>
      </c>
      <c r="D102" s="12">
        <f t="shared" si="28"/>
        <v>6.4530838617386566E-2</v>
      </c>
      <c r="E102" s="12">
        <f>C102-'Surv-rate CEA'!E100*Parameter!$D$58</f>
        <v>2.7904266082735968E-3</v>
      </c>
      <c r="F102" s="12">
        <f t="shared" si="29"/>
        <v>2.3701013604110399E-3</v>
      </c>
      <c r="G102" s="12">
        <f>'Surv-rate CEA'!G100*Parameter!$D$57+'Surv-rate CEA'!H100*Parameter!$D$58</f>
        <v>5.1035019327893331E-2</v>
      </c>
      <c r="H102" s="12">
        <f t="shared" si="30"/>
        <v>4.3347554233823429E-2</v>
      </c>
      <c r="I102" s="12">
        <f>G102-'Surv-rate CEA'!H100*Parameter!$D$58</f>
        <v>1.1550657999266495E-3</v>
      </c>
      <c r="J102" s="12">
        <f t="shared" si="31"/>
        <v>9.8107687751162608E-4</v>
      </c>
      <c r="K102" s="12">
        <f>'Surv-rate CEA'!K100*Parameter!$D$57+'Surv-rate CEA'!J100*Parameter!$D$58</f>
        <v>6.9669903879694836E-2</v>
      </c>
      <c r="L102" s="12">
        <f t="shared" si="32"/>
        <v>5.9175444168779553E-2</v>
      </c>
      <c r="M102" s="12">
        <f>K102-'Surv-rate CEA'!J100*Parameter!$D$58</f>
        <v>5.2714649824430609E-3</v>
      </c>
      <c r="N102" s="12">
        <f t="shared" si="33"/>
        <v>4.4774180009619696E-3</v>
      </c>
      <c r="O102" s="12">
        <f>'Surv-rate CEA'!N100*Parameter!$D$57+'Surv-rate CEA'!M100*Parameter!$D$58</f>
        <v>5.3947852871631438E-2</v>
      </c>
      <c r="P102" s="12">
        <f t="shared" si="34"/>
        <v>4.5821624228782311E-2</v>
      </c>
      <c r="Q102" s="12">
        <f>O102-'Surv-rate CEA'!M100*Parameter!$D$58</f>
        <v>5.2857861201278118E-2</v>
      </c>
      <c r="R102" s="12">
        <f t="shared" si="35"/>
        <v>4.48958192880319E-2</v>
      </c>
      <c r="S102" s="12">
        <f>'Surv-rate CEA'!Q100*Parameter!$D$57+'Surv-rate CEA'!P100*Parameter!$D$58</f>
        <v>6.9669903879694836E-2</v>
      </c>
      <c r="T102" s="12">
        <f t="shared" si="36"/>
        <v>5.9175444168779553E-2</v>
      </c>
      <c r="U102" s="12">
        <f>S102-'Surv-rate CEA'!P100*Parameter!$D$58</f>
        <v>5.2714649824430609E-3</v>
      </c>
      <c r="V102" s="12">
        <f t="shared" si="37"/>
        <v>4.4774180009619696E-3</v>
      </c>
      <c r="W102" s="12">
        <f>'Surv-rate CEA'!T100*UPFS+'Surv-rate CEA'!S100*UPD</f>
        <v>5.3947852871631438E-2</v>
      </c>
      <c r="X102" s="12">
        <f t="shared" si="38"/>
        <v>4.5821624228782311E-2</v>
      </c>
      <c r="Y102" s="12">
        <f>W102-'Surv-rate CEA'!S100*UPD</f>
        <v>5.2857861201278118E-2</v>
      </c>
      <c r="Z102" s="12">
        <f t="shared" si="39"/>
        <v>4.48958192880319E-2</v>
      </c>
      <c r="AA102" s="12">
        <f>'Surv-rate CEA'!W100*UPFS+'Surv-rate CEA'!V100*UPD</f>
        <v>7.3725058005108479E-2</v>
      </c>
      <c r="AB102" s="12">
        <f t="shared" si="40"/>
        <v>6.2619765650241341E-2</v>
      </c>
      <c r="AC102" s="12">
        <f>AA102-'Surv-rate CEA'!V100*UPD</f>
        <v>1.2481205670155308E-2</v>
      </c>
      <c r="AD102" s="12">
        <f t="shared" si="41"/>
        <v>1.0601146953908576E-2</v>
      </c>
      <c r="AE102" s="12">
        <f>'Surv-rate CEA'!Z100*UPFS+'Surv-rate CEA'!Y100*UPD</f>
        <v>6.9669903879694836E-2</v>
      </c>
      <c r="AF102" s="12">
        <f t="shared" si="42"/>
        <v>5.9175444168779553E-2</v>
      </c>
      <c r="AG102" s="12">
        <f>AE102-'Surv-rate CEA'!Y100*UPD</f>
        <v>5.2714649824430609E-3</v>
      </c>
      <c r="AH102" s="12">
        <f t="shared" si="43"/>
        <v>4.4774180009619696E-3</v>
      </c>
      <c r="AI102" s="12">
        <f>'Surv-rate CEA'!AC100*UPFS+'Surv-rate CEA'!AB100*UPD</f>
        <v>5.3232948295380486E-2</v>
      </c>
      <c r="AJ102" s="12">
        <f t="shared" si="44"/>
        <v>4.5214406571198136E-2</v>
      </c>
      <c r="AK102" s="12">
        <f>AI102-'Surv-rate CEA'!AB100*UPD</f>
        <v>4.0978254776658229E-3</v>
      </c>
      <c r="AL102" s="12">
        <f t="shared" si="45"/>
        <v>3.480565197646121E-3</v>
      </c>
      <c r="AM102" s="12">
        <f>'Surv-rate CEA'!AF100*UPFS+'Surv-rate CEA'!AE100*UPD</f>
        <v>0.10918857946814495</v>
      </c>
      <c r="AN102" s="12">
        <f t="shared" si="46"/>
        <v>9.2741375089921571E-2</v>
      </c>
      <c r="AO102" s="12">
        <f>AM102-'Surv-rate CEA'!AE100*UPD</f>
        <v>1.0300468971124369E-2</v>
      </c>
      <c r="AP102" s="12">
        <f t="shared" si="47"/>
        <v>8.7488971933355007E-3</v>
      </c>
      <c r="AQ102" s="42">
        <f>'Surv-rate CEA'!AI100*UPFS+'Surv-rate CEA'!AH100*UPD</f>
        <v>5.3947852871631438E-2</v>
      </c>
      <c r="AR102" s="12">
        <f t="shared" si="48"/>
        <v>4.5821624228782311E-2</v>
      </c>
      <c r="AS102" s="42">
        <f>AQ102-'Surv-rate CEA'!AH100*UPD</f>
        <v>5.2857861201278118E-2</v>
      </c>
      <c r="AT102" s="12">
        <f t="shared" si="49"/>
        <v>4.48958192880319E-2</v>
      </c>
      <c r="AU102" s="12">
        <f>'Surv-rate CEA'!AL100*UPFS+'Surv-rate CEA'!AK100*UPD</f>
        <v>6.1696449565157352E-2</v>
      </c>
      <c r="AV102" s="12">
        <f t="shared" si="50"/>
        <v>5.2403040672472416E-2</v>
      </c>
      <c r="AW102" s="12">
        <f>AU102-'Surv-rate CEA'!AK100*UPD</f>
        <v>1.3670696769788174E-2</v>
      </c>
      <c r="AX102" s="12">
        <f t="shared" si="51"/>
        <v>1.1611463607669591E-2</v>
      </c>
      <c r="AY102" s="12">
        <f>'Surv-rate CEA'!AO100*UPFS+'Surv-rate CEA'!AN100*UPD</f>
        <v>5.3232948295380486E-2</v>
      </c>
      <c r="AZ102" s="12">
        <f t="shared" si="52"/>
        <v>4.5214406571198136E-2</v>
      </c>
      <c r="BA102" s="12">
        <f>AY102-'Surv-rate CEA'!AN100*UPD</f>
        <v>4.0978254776658229E-3</v>
      </c>
      <c r="BB102" s="12">
        <f t="shared" si="53"/>
        <v>3.480565197646121E-3</v>
      </c>
    </row>
    <row r="103" spans="1:54">
      <c r="A103" s="12">
        <v>98</v>
      </c>
      <c r="B103" s="12">
        <f t="shared" si="54"/>
        <v>5.580821917808219</v>
      </c>
      <c r="C103" s="12">
        <f>'Surv-rate CEA'!D101*Parameter!$D$57+'Surv-rate CEA'!E101*Parameter!$D$58</f>
        <v>7.4880574367908098E-2</v>
      </c>
      <c r="D103" s="12">
        <f t="shared" si="28"/>
        <v>6.3493154138081348E-2</v>
      </c>
      <c r="E103" s="12">
        <f>C103-'Surv-rate CEA'!E101*Parameter!$D$58</f>
        <v>2.6897831681990947E-3</v>
      </c>
      <c r="F103" s="12">
        <f t="shared" si="29"/>
        <v>2.280735941706065E-3</v>
      </c>
      <c r="G103" s="12">
        <f>'Surv-rate CEA'!G101*Parameter!$D$57+'Surv-rate CEA'!H101*Parameter!$D$58</f>
        <v>5.022277368502788E-2</v>
      </c>
      <c r="H103" s="12">
        <f t="shared" si="30"/>
        <v>4.2585174295779578E-2</v>
      </c>
      <c r="I103" s="12">
        <f>G103-'Surv-rate CEA'!H101*Parameter!$D$58</f>
        <v>1.1094097850794307E-3</v>
      </c>
      <c r="J103" s="12">
        <f t="shared" si="31"/>
        <v>9.4069693082553002E-4</v>
      </c>
      <c r="K103" s="12">
        <f>'Surv-rate CEA'!K101*Parameter!$D$57+'Surv-rate CEA'!J101*Parameter!$D$58</f>
        <v>6.8639280876988173E-2</v>
      </c>
      <c r="L103" s="12">
        <f t="shared" si="32"/>
        <v>5.8201001760978088E-2</v>
      </c>
      <c r="M103" s="12">
        <f>K103-'Surv-rate CEA'!J101*Parameter!$D$58</f>
        <v>5.0952627453268312E-3</v>
      </c>
      <c r="N103" s="12">
        <f t="shared" si="33"/>
        <v>4.3204035972473787E-3</v>
      </c>
      <c r="O103" s="12">
        <f>'Surv-rate CEA'!N101*Parameter!$D$57+'Surv-rate CEA'!M101*Parameter!$D$58</f>
        <v>5.3092412853660224E-2</v>
      </c>
      <c r="P103" s="12">
        <f t="shared" si="34"/>
        <v>4.5018414740216346E-2</v>
      </c>
      <c r="Q103" s="12">
        <f>O103-'Surv-rate CEA'!M101*Parameter!$D$58</f>
        <v>5.2045505028303581E-2</v>
      </c>
      <c r="R103" s="12">
        <f t="shared" si="35"/>
        <v>4.4130714819578171E-2</v>
      </c>
      <c r="S103" s="12">
        <f>'Surv-rate CEA'!Q101*Parameter!$D$57+'Surv-rate CEA'!P101*Parameter!$D$58</f>
        <v>6.8639280876988173E-2</v>
      </c>
      <c r="T103" s="12">
        <f t="shared" si="36"/>
        <v>5.8201001760978088E-2</v>
      </c>
      <c r="U103" s="12">
        <f>S103-'Surv-rate CEA'!P101*Parameter!$D$58</f>
        <v>5.0952627453268312E-3</v>
      </c>
      <c r="V103" s="12">
        <f t="shared" si="37"/>
        <v>4.3204035972473787E-3</v>
      </c>
      <c r="W103" s="12">
        <f>'Surv-rate CEA'!T101*UPFS+'Surv-rate CEA'!S101*UPD</f>
        <v>5.3092412853660224E-2</v>
      </c>
      <c r="X103" s="12">
        <f t="shared" si="38"/>
        <v>4.5018414740216346E-2</v>
      </c>
      <c r="Y103" s="12">
        <f>W103-'Surv-rate CEA'!S101*UPD</f>
        <v>5.2045505028303581E-2</v>
      </c>
      <c r="Z103" s="12">
        <f t="shared" si="39"/>
        <v>4.4130714819578171E-2</v>
      </c>
      <c r="AA103" s="12">
        <f>'Surv-rate CEA'!W101*UPFS+'Surv-rate CEA'!V101*UPD</f>
        <v>7.2644644433727507E-2</v>
      </c>
      <c r="AB103" s="12">
        <f t="shared" si="40"/>
        <v>6.1597251961164806E-2</v>
      </c>
      <c r="AC103" s="12">
        <f>AA103-'Surv-rate CEA'!V101*UPD</f>
        <v>1.211174230915027E-2</v>
      </c>
      <c r="AD103" s="12">
        <f t="shared" si="41"/>
        <v>1.0269856071579209E-2</v>
      </c>
      <c r="AE103" s="12">
        <f>'Surv-rate CEA'!Z101*UPFS+'Surv-rate CEA'!Y101*UPD</f>
        <v>6.8639280876988173E-2</v>
      </c>
      <c r="AF103" s="12">
        <f t="shared" si="42"/>
        <v>5.8201001760978088E-2</v>
      </c>
      <c r="AG103" s="12">
        <f>AE103-'Surv-rate CEA'!Y101*UPD</f>
        <v>5.0952627453268312E-3</v>
      </c>
      <c r="AH103" s="12">
        <f t="shared" si="43"/>
        <v>4.3204035972473787E-3</v>
      </c>
      <c r="AI103" s="12">
        <f>'Surv-rate CEA'!AC101*UPFS+'Surv-rate CEA'!AB101*UPD</f>
        <v>5.2390695753994902E-2</v>
      </c>
      <c r="AJ103" s="12">
        <f t="shared" si="44"/>
        <v>4.4423410864425132E-2</v>
      </c>
      <c r="AK103" s="12">
        <f>AI103-'Surv-rate CEA'!AB101*UPD</f>
        <v>3.9564997292876117E-3</v>
      </c>
      <c r="AL103" s="12">
        <f t="shared" si="45"/>
        <v>3.3548173111583122E-3</v>
      </c>
      <c r="AM103" s="12">
        <f>'Surv-rate CEA'!AF101*UPFS+'Surv-rate CEA'!AE101*UPD</f>
        <v>0.10777448664485582</v>
      </c>
      <c r="AN103" s="12">
        <f t="shared" si="46"/>
        <v>9.1384743646239053E-2</v>
      </c>
      <c r="AO103" s="12">
        <f>AM103-'Surv-rate CEA'!AE101*UPD</f>
        <v>9.9864967921480946E-3</v>
      </c>
      <c r="AP103" s="12">
        <f t="shared" si="47"/>
        <v>8.4678060428321437E-3</v>
      </c>
      <c r="AQ103" s="42">
        <f>'Surv-rate CEA'!AI101*UPFS+'Surv-rate CEA'!AH101*UPD</f>
        <v>5.3092412853660224E-2</v>
      </c>
      <c r="AR103" s="12">
        <f t="shared" si="48"/>
        <v>4.5018414740216346E-2</v>
      </c>
      <c r="AS103" s="42">
        <f>AQ103-'Surv-rate CEA'!AH101*UPD</f>
        <v>5.2045505028303581E-2</v>
      </c>
      <c r="AT103" s="12">
        <f t="shared" si="49"/>
        <v>4.4130714819578171E-2</v>
      </c>
      <c r="AU103" s="12">
        <f>'Surv-rate CEA'!AL101*UPFS+'Surv-rate CEA'!AK101*UPD</f>
        <v>6.0746921724272596E-2</v>
      </c>
      <c r="AV103" s="12">
        <f t="shared" si="50"/>
        <v>5.150886858189245E-2</v>
      </c>
      <c r="AW103" s="12">
        <f>AU103-'Surv-rate CEA'!AK101*UPD</f>
        <v>1.3271808171040587E-2</v>
      </c>
      <c r="AX103" s="12">
        <f t="shared" si="51"/>
        <v>1.1253505585503013E-2</v>
      </c>
      <c r="AY103" s="12">
        <f>'Surv-rate CEA'!AO101*UPFS+'Surv-rate CEA'!AN101*UPD</f>
        <v>5.2390695753994902E-2</v>
      </c>
      <c r="AZ103" s="12">
        <f t="shared" si="52"/>
        <v>4.4423410864425132E-2</v>
      </c>
      <c r="BA103" s="12">
        <f>AY103-'Surv-rate CEA'!AN101*UPD</f>
        <v>3.9564997292876117E-3</v>
      </c>
      <c r="BB103" s="12">
        <f t="shared" si="53"/>
        <v>3.3548173111583122E-3</v>
      </c>
    </row>
    <row r="104" spans="1:54">
      <c r="A104" s="12">
        <v>99</v>
      </c>
      <c r="B104" s="12">
        <f t="shared" si="54"/>
        <v>5.6383561643835618</v>
      </c>
      <c r="C104" s="12">
        <f>'Surv-rate CEA'!D102*Parameter!$D$57+'Surv-rate CEA'!E102*Parameter!$D$58</f>
        <v>7.3808643090970363E-2</v>
      </c>
      <c r="D104" s="12">
        <f t="shared" si="28"/>
        <v>6.2477893174992798E-2</v>
      </c>
      <c r="E104" s="12">
        <f>C104-'Surv-rate CEA'!E102*Parameter!$D$58</f>
        <v>2.5933532124939596E-3</v>
      </c>
      <c r="F104" s="12">
        <f t="shared" si="29"/>
        <v>2.19523402937405E-3</v>
      </c>
      <c r="G104" s="12">
        <f>'Surv-rate CEA'!G102*Parameter!$D$57+'Surv-rate CEA'!H102*Parameter!$D$58</f>
        <v>4.9428705078766011E-2</v>
      </c>
      <c r="H104" s="12">
        <f t="shared" si="30"/>
        <v>4.1840646655475128E-2</v>
      </c>
      <c r="I104" s="12">
        <f>G104-'Surv-rate CEA'!H102*Parameter!$D$58</f>
        <v>1.0658318229535835E-3</v>
      </c>
      <c r="J104" s="12">
        <f t="shared" si="31"/>
        <v>9.0221041856747611E-4</v>
      </c>
      <c r="K104" s="12">
        <f>'Surv-rate CEA'!K102*Parameter!$D$57+'Surv-rate CEA'!J102*Parameter!$D$58</f>
        <v>6.763039018948673E-2</v>
      </c>
      <c r="L104" s="12">
        <f t="shared" si="32"/>
        <v>5.7248096112997943E-2</v>
      </c>
      <c r="M104" s="12">
        <f>K104-'Surv-rate CEA'!J102*Parameter!$D$58</f>
        <v>4.9259414204571722E-3</v>
      </c>
      <c r="N104" s="12">
        <f t="shared" si="33"/>
        <v>4.169734450669595E-3</v>
      </c>
      <c r="O104" s="12">
        <f>'Surv-rate CEA'!N102*Parameter!$D$57+'Surv-rate CEA'!M102*Parameter!$D$58</f>
        <v>5.2255993932265939E-2</v>
      </c>
      <c r="P104" s="12">
        <f t="shared" si="34"/>
        <v>4.4233903644986521E-2</v>
      </c>
      <c r="Q104" s="12">
        <f>O104-'Surv-rate CEA'!M102*Parameter!$D$58</f>
        <v>5.1250208972577344E-2</v>
      </c>
      <c r="R104" s="12">
        <f t="shared" si="35"/>
        <v>4.3382521982394673E-2</v>
      </c>
      <c r="S104" s="12">
        <f>'Surv-rate CEA'!Q102*Parameter!$D$57+'Surv-rate CEA'!P102*Parameter!$D$58</f>
        <v>6.763039018948673E-2</v>
      </c>
      <c r="T104" s="12">
        <f t="shared" si="36"/>
        <v>5.7248096112997943E-2</v>
      </c>
      <c r="U104" s="12">
        <f>S104-'Surv-rate CEA'!P102*Parameter!$D$58</f>
        <v>4.9259414204571722E-3</v>
      </c>
      <c r="V104" s="12">
        <f t="shared" si="37"/>
        <v>4.169734450669595E-3</v>
      </c>
      <c r="W104" s="12">
        <f>'Surv-rate CEA'!T102*UPFS+'Surv-rate CEA'!S102*UPD</f>
        <v>5.2255993932265939E-2</v>
      </c>
      <c r="X104" s="12">
        <f t="shared" si="38"/>
        <v>4.4233903644986521E-2</v>
      </c>
      <c r="Y104" s="12">
        <f>W104-'Surv-rate CEA'!S102*UPD</f>
        <v>5.1250208972577344E-2</v>
      </c>
      <c r="Z104" s="12">
        <f t="shared" si="39"/>
        <v>4.3382521982394673E-2</v>
      </c>
      <c r="AA104" s="12">
        <f>'Surv-rate CEA'!W102*UPFS+'Surv-rate CEA'!V102*UPD</f>
        <v>7.1586857967368939E-2</v>
      </c>
      <c r="AB104" s="12">
        <f t="shared" si="40"/>
        <v>6.0597185878435815E-2</v>
      </c>
      <c r="AC104" s="12">
        <f>AA104-'Surv-rate CEA'!V102*UPD</f>
        <v>1.1755182525458083E-2</v>
      </c>
      <c r="AD104" s="12">
        <f t="shared" si="41"/>
        <v>9.9505831203657805E-3</v>
      </c>
      <c r="AE104" s="12">
        <f>'Surv-rate CEA'!Z102*UPFS+'Surv-rate CEA'!Y102*UPD</f>
        <v>6.763039018948673E-2</v>
      </c>
      <c r="AF104" s="12">
        <f t="shared" si="42"/>
        <v>5.7248096112997943E-2</v>
      </c>
      <c r="AG104" s="12">
        <f>AE104-'Surv-rate CEA'!Y102*UPD</f>
        <v>4.9259414204571722E-3</v>
      </c>
      <c r="AH104" s="12">
        <f t="shared" si="43"/>
        <v>4.169734450669595E-3</v>
      </c>
      <c r="AI104" s="12">
        <f>'Surv-rate CEA'!AC102*UPFS+'Surv-rate CEA'!AB102*UPD</f>
        <v>5.1567230005547554E-2</v>
      </c>
      <c r="AJ104" s="12">
        <f t="shared" si="44"/>
        <v>4.3650875462456981E-2</v>
      </c>
      <c r="AK104" s="12">
        <f>AI104-'Surv-rate CEA'!AB102*UPD</f>
        <v>3.8208533041522372E-3</v>
      </c>
      <c r="AL104" s="12">
        <f t="shared" si="45"/>
        <v>3.2342941771726762E-3</v>
      </c>
      <c r="AM104" s="12">
        <f>'Surv-rate CEA'!AF102*UPFS+'Surv-rate CEA'!AE102*UPD</f>
        <v>0.10638706213987997</v>
      </c>
      <c r="AN104" s="12">
        <f t="shared" si="46"/>
        <v>9.005502912964275E-2</v>
      </c>
      <c r="AO104" s="12">
        <f>AM104-'Surv-rate CEA'!AE102*UPD</f>
        <v>9.68379014967026E-3</v>
      </c>
      <c r="AP104" s="12">
        <f t="shared" si="47"/>
        <v>8.197180996193704E-3</v>
      </c>
      <c r="AQ104" s="42">
        <f>'Surv-rate CEA'!AI102*UPFS+'Surv-rate CEA'!AH102*UPD</f>
        <v>5.2255993932265939E-2</v>
      </c>
      <c r="AR104" s="12">
        <f t="shared" si="48"/>
        <v>4.4233903644986521E-2</v>
      </c>
      <c r="AS104" s="42">
        <f>AQ104-'Surv-rate CEA'!AH102*UPD</f>
        <v>5.1250208972577344E-2</v>
      </c>
      <c r="AT104" s="12">
        <f t="shared" si="49"/>
        <v>4.3382521982394673E-2</v>
      </c>
      <c r="AU104" s="12">
        <f>'Surv-rate CEA'!AL102*UPFS+'Surv-rate CEA'!AK102*UPD</f>
        <v>5.9818112049918867E-2</v>
      </c>
      <c r="AV104" s="12">
        <f t="shared" si="50"/>
        <v>5.0635121553153133E-2</v>
      </c>
      <c r="AW104" s="12">
        <f>AU104-'Surv-rate CEA'!AK102*UPD</f>
        <v>1.2886666895873526E-2</v>
      </c>
      <c r="AX104" s="12">
        <f t="shared" si="51"/>
        <v>1.0908367421275636E-2</v>
      </c>
      <c r="AY104" s="12">
        <f>'Surv-rate CEA'!AO102*UPFS+'Surv-rate CEA'!AN102*UPD</f>
        <v>5.1567230005547554E-2</v>
      </c>
      <c r="AZ104" s="12">
        <f t="shared" si="52"/>
        <v>4.3650875462456981E-2</v>
      </c>
      <c r="BA104" s="12">
        <f>AY104-'Surv-rate CEA'!AN102*UPD</f>
        <v>3.8208533041522372E-3</v>
      </c>
      <c r="BB104" s="12">
        <f t="shared" si="53"/>
        <v>3.2342941771726762E-3</v>
      </c>
    </row>
    <row r="105" spans="1:54">
      <c r="A105" s="12">
        <v>100</v>
      </c>
      <c r="B105" s="12">
        <f t="shared" si="54"/>
        <v>5.6958904109589037</v>
      </c>
      <c r="C105" s="12">
        <f>'Surv-rate CEA'!D103*Parameter!$D$57+'Surv-rate CEA'!E103*Parameter!$D$58</f>
        <v>7.2758640008070544E-2</v>
      </c>
      <c r="D105" s="12">
        <f t="shared" si="28"/>
        <v>6.148442949107371E-2</v>
      </c>
      <c r="E105" s="12">
        <f>C105-'Surv-rate CEA'!E103*Parameter!$D$58</f>
        <v>2.5009348928500819E-3</v>
      </c>
      <c r="F105" s="12">
        <f t="shared" si="29"/>
        <v>2.1134061200724823E-3</v>
      </c>
      <c r="G105" s="12">
        <f>'Surv-rate CEA'!G103*Parameter!$D$57+'Surv-rate CEA'!H103*Parameter!$D$58</f>
        <v>4.8652280225465534E-2</v>
      </c>
      <c r="H105" s="12">
        <f t="shared" si="30"/>
        <v>4.1113436050629691E-2</v>
      </c>
      <c r="I105" s="12">
        <f>G105-'Surv-rate CEA'!H103*Parameter!$D$58</f>
        <v>1.0242244220158292E-3</v>
      </c>
      <c r="J105" s="12">
        <f t="shared" si="31"/>
        <v>8.6551719839022255E-4</v>
      </c>
      <c r="K105" s="12">
        <f>'Surv-rate CEA'!K103*Parameter!$D$57+'Surv-rate CEA'!J103*Parameter!$D$58</f>
        <v>6.6642625301374755E-2</v>
      </c>
      <c r="L105" s="12">
        <f t="shared" si="32"/>
        <v>5.6316113055273155E-2</v>
      </c>
      <c r="M105" s="12">
        <f>K105-'Surv-rate CEA'!J103*Parameter!$D$58</f>
        <v>4.7631918451880445E-3</v>
      </c>
      <c r="N105" s="12">
        <f t="shared" si="33"/>
        <v>4.0251182969532791E-3</v>
      </c>
      <c r="O105" s="12">
        <f>'Surv-rate CEA'!N103*Parameter!$D$57+'Surv-rate CEA'!M103*Parameter!$D$58</f>
        <v>5.1438043459243007E-2</v>
      </c>
      <c r="P105" s="12">
        <f t="shared" si="34"/>
        <v>4.3467535345325388E-2</v>
      </c>
      <c r="Q105" s="12">
        <f>O105-'Surv-rate CEA'!M103*Parameter!$D$58</f>
        <v>5.0471521821566098E-2</v>
      </c>
      <c r="R105" s="12">
        <f t="shared" si="35"/>
        <v>4.2650779679238839E-2</v>
      </c>
      <c r="S105" s="12">
        <f>'Surv-rate CEA'!Q103*Parameter!$D$57+'Surv-rate CEA'!P103*Parameter!$D$58</f>
        <v>6.6642625301374755E-2</v>
      </c>
      <c r="T105" s="12">
        <f t="shared" si="36"/>
        <v>5.6316113055273155E-2</v>
      </c>
      <c r="U105" s="12">
        <f>S105-'Surv-rate CEA'!P103*Parameter!$D$58</f>
        <v>4.7631918451880445E-3</v>
      </c>
      <c r="V105" s="12">
        <f t="shared" si="37"/>
        <v>4.0251182969532791E-3</v>
      </c>
      <c r="W105" s="12">
        <f>'Surv-rate CEA'!T103*UPFS+'Surv-rate CEA'!S103*UPD</f>
        <v>5.1438043459243007E-2</v>
      </c>
      <c r="X105" s="12">
        <f t="shared" si="38"/>
        <v>4.3467535345325388E-2</v>
      </c>
      <c r="Y105" s="12">
        <f>W105-'Surv-rate CEA'!S103*UPD</f>
        <v>5.0471521821566098E-2</v>
      </c>
      <c r="Z105" s="12">
        <f t="shared" si="39"/>
        <v>4.2650779679238839E-2</v>
      </c>
      <c r="AA105" s="12">
        <f>'Surv-rate CEA'!W103*UPFS+'Surv-rate CEA'!V103*UPD</f>
        <v>7.0551070894630585E-2</v>
      </c>
      <c r="AB105" s="12">
        <f t="shared" si="40"/>
        <v>5.9618931077594355E-2</v>
      </c>
      <c r="AC105" s="12">
        <f>AA105-'Surv-rate CEA'!V103*UPD</f>
        <v>1.1411003579700305E-2</v>
      </c>
      <c r="AD105" s="12">
        <f t="shared" si="41"/>
        <v>9.6428279162536611E-3</v>
      </c>
      <c r="AE105" s="12">
        <f>'Surv-rate CEA'!Z103*UPFS+'Surv-rate CEA'!Y103*UPD</f>
        <v>6.6642625301374755E-2</v>
      </c>
      <c r="AF105" s="12">
        <f t="shared" si="42"/>
        <v>5.6316113055273155E-2</v>
      </c>
      <c r="AG105" s="12">
        <f>AE105-'Surv-rate CEA'!Y103*UPD</f>
        <v>4.7631918451880445E-3</v>
      </c>
      <c r="AH105" s="12">
        <f t="shared" si="43"/>
        <v>4.0251182969532791E-3</v>
      </c>
      <c r="AI105" s="12">
        <f>'Surv-rate CEA'!AC103*UPFS+'Surv-rate CEA'!AB103*UPD</f>
        <v>5.0762000756828456E-2</v>
      </c>
      <c r="AJ105" s="12">
        <f t="shared" si="44"/>
        <v>4.2896247868471064E-2</v>
      </c>
      <c r="AK105" s="12">
        <f>AI105-'Surv-rate CEA'!AB103*UPD</f>
        <v>3.6906241957464989E-3</v>
      </c>
      <c r="AL105" s="12">
        <f t="shared" si="45"/>
        <v>3.1187488264796627E-3</v>
      </c>
      <c r="AM105" s="12">
        <f>'Surv-rate CEA'!AF103*UPFS+'Surv-rate CEA'!AE103*UPD</f>
        <v>0.10502563047948306</v>
      </c>
      <c r="AN105" s="12">
        <f t="shared" si="46"/>
        <v>8.8751534817790231E-2</v>
      </c>
      <c r="AO105" s="12">
        <f>AM105-'Surv-rate CEA'!AE103*UPD</f>
        <v>9.3918810537328701E-3</v>
      </c>
      <c r="AP105" s="12">
        <f t="shared" si="47"/>
        <v>7.9365756200602058E-3</v>
      </c>
      <c r="AQ105" s="42">
        <f>'Surv-rate CEA'!AI103*UPFS+'Surv-rate CEA'!AH103*UPD</f>
        <v>5.1438043459243007E-2</v>
      </c>
      <c r="AR105" s="12">
        <f t="shared" si="48"/>
        <v>4.3467535345325388E-2</v>
      </c>
      <c r="AS105" s="42">
        <f>AQ105-'Surv-rate CEA'!AH103*UPD</f>
        <v>5.0471521821566098E-2</v>
      </c>
      <c r="AT105" s="12">
        <f t="shared" si="49"/>
        <v>4.2650779679238839E-2</v>
      </c>
      <c r="AU105" s="12">
        <f>'Surv-rate CEA'!AL103*UPFS+'Surv-rate CEA'!AK103*UPD</f>
        <v>5.8909425338584329E-2</v>
      </c>
      <c r="AV105" s="12">
        <f t="shared" si="50"/>
        <v>4.978119998103453E-2</v>
      </c>
      <c r="AW105" s="12">
        <f>AU105-'Surv-rate CEA'!AK103*UPD</f>
        <v>1.2514722884743486E-2</v>
      </c>
      <c r="AX105" s="12">
        <f t="shared" si="51"/>
        <v>1.057552198229636E-2</v>
      </c>
      <c r="AY105" s="12">
        <f>'Surv-rate CEA'!AO103*UPFS+'Surv-rate CEA'!AN103*UPD</f>
        <v>5.0762000756828456E-2</v>
      </c>
      <c r="AZ105" s="12">
        <f t="shared" si="52"/>
        <v>4.2896247868471064E-2</v>
      </c>
      <c r="BA105" s="12">
        <f>AY105-'Surv-rate CEA'!AN103*UPD</f>
        <v>3.6906241957464989E-3</v>
      </c>
      <c r="BB105" s="12">
        <f t="shared" si="53"/>
        <v>3.1187488264796627E-3</v>
      </c>
    </row>
    <row r="106" spans="1:54">
      <c r="A106" s="12">
        <v>101</v>
      </c>
      <c r="B106" s="12">
        <f t="shared" si="54"/>
        <v>5.7534246575342465</v>
      </c>
      <c r="C106" s="12">
        <f>'Surv-rate CEA'!D104*Parameter!$D$57+'Surv-rate CEA'!E104*Parameter!$D$58</f>
        <v>7.1729970238635796E-2</v>
      </c>
      <c r="D106" s="12">
        <f t="shared" si="28"/>
        <v>6.0512158607626716E-2</v>
      </c>
      <c r="E106" s="12">
        <f>C106-'Surv-rate CEA'!E104*Parameter!$D$58</f>
        <v>2.4123372867158599E-3</v>
      </c>
      <c r="F106" s="12">
        <f t="shared" si="29"/>
        <v>2.0350731503610093E-3</v>
      </c>
      <c r="G106" s="12">
        <f>'Surv-rate CEA'!G104*Parameter!$D$57+'Surv-rate CEA'!H104*Parameter!$D$58</f>
        <v>4.7892985362393052E-2</v>
      </c>
      <c r="H106" s="12">
        <f t="shared" si="30"/>
        <v>4.0403027030406741E-2</v>
      </c>
      <c r="I106" s="12">
        <f>G106-'Surv-rate CEA'!H104*Parameter!$D$58</f>
        <v>9.8448633689083437E-4</v>
      </c>
      <c r="J106" s="12">
        <f t="shared" si="31"/>
        <v>8.3052304590099601E-4</v>
      </c>
      <c r="K106" s="12">
        <f>'Surv-rate CEA'!K104*Parameter!$D$57+'Surv-rate CEA'!J104*Parameter!$D$58</f>
        <v>6.567540095129544E-2</v>
      </c>
      <c r="L106" s="12">
        <f t="shared" si="32"/>
        <v>5.5404460168640542E-2</v>
      </c>
      <c r="M106" s="12">
        <f>K106-'Surv-rate CEA'!J104*Parameter!$D$58</f>
        <v>4.6067206242051892E-3</v>
      </c>
      <c r="N106" s="12">
        <f t="shared" si="33"/>
        <v>3.8862780528909255E-3</v>
      </c>
      <c r="O106" s="12">
        <f>'Surv-rate CEA'!N104*Parameter!$D$57+'Surv-rate CEA'!M104*Parameter!$D$58</f>
        <v>5.063802874792088E-2</v>
      </c>
      <c r="P106" s="12">
        <f t="shared" si="34"/>
        <v>4.2718774550965531E-2</v>
      </c>
      <c r="Q106" s="12">
        <f>O106-'Surv-rate CEA'!M104*Parameter!$D$58</f>
        <v>4.9709006430009813E-2</v>
      </c>
      <c r="R106" s="12">
        <f t="shared" si="35"/>
        <v>4.193504153581952E-2</v>
      </c>
      <c r="S106" s="12">
        <f>'Surv-rate CEA'!Q104*Parameter!$D$57+'Surv-rate CEA'!P104*Parameter!$D$58</f>
        <v>6.567540095129544E-2</v>
      </c>
      <c r="T106" s="12">
        <f t="shared" si="36"/>
        <v>5.5404460168640542E-2</v>
      </c>
      <c r="U106" s="12">
        <f>S106-'Surv-rate CEA'!P104*Parameter!$D$58</f>
        <v>4.6067206242051892E-3</v>
      </c>
      <c r="V106" s="12">
        <f t="shared" si="37"/>
        <v>3.8862780528909255E-3</v>
      </c>
      <c r="W106" s="12">
        <f>'Surv-rate CEA'!T104*UPFS+'Surv-rate CEA'!S104*UPD</f>
        <v>5.063802874792088E-2</v>
      </c>
      <c r="X106" s="12">
        <f t="shared" si="38"/>
        <v>4.2718774550965531E-2</v>
      </c>
      <c r="Y106" s="12">
        <f>W106-'Surv-rate CEA'!S104*UPD</f>
        <v>4.9709006430009813E-2</v>
      </c>
      <c r="Z106" s="12">
        <f t="shared" si="39"/>
        <v>4.193504153581952E-2</v>
      </c>
      <c r="AA106" s="12">
        <f>'Surv-rate CEA'!W104*UPFS+'Surv-rate CEA'!V104*UPD</f>
        <v>6.953667735916047E-2</v>
      </c>
      <c r="AB106" s="12">
        <f t="shared" si="40"/>
        <v>5.8661873626965982E-2</v>
      </c>
      <c r="AC106" s="12">
        <f>AA106-'Surv-rate CEA'!V104*UPD</f>
        <v>1.1078706927920269E-2</v>
      </c>
      <c r="AD106" s="12">
        <f t="shared" si="41"/>
        <v>9.3461138846064884E-3</v>
      </c>
      <c r="AE106" s="12">
        <f>'Surv-rate CEA'!Z104*UPFS+'Surv-rate CEA'!Y104*UPD</f>
        <v>6.567540095129544E-2</v>
      </c>
      <c r="AF106" s="12">
        <f t="shared" si="42"/>
        <v>5.5404460168640542E-2</v>
      </c>
      <c r="AG106" s="12">
        <f>AE106-'Surv-rate CEA'!Y104*UPD</f>
        <v>4.6067206242051892E-3</v>
      </c>
      <c r="AH106" s="12">
        <f t="shared" si="43"/>
        <v>3.8862780528909255E-3</v>
      </c>
      <c r="AI106" s="12">
        <f>'Surv-rate CEA'!AC104*UPFS+'Surv-rate CEA'!AB104*UPD</f>
        <v>4.9974477841892358E-2</v>
      </c>
      <c r="AJ106" s="12">
        <f t="shared" si="44"/>
        <v>4.2158996015769584E-2</v>
      </c>
      <c r="AK106" s="12">
        <f>AI106-'Surv-rate CEA'!AB104*UPD</f>
        <v>3.5655640923384913E-3</v>
      </c>
      <c r="AL106" s="12">
        <f t="shared" si="45"/>
        <v>3.007947433456914E-3</v>
      </c>
      <c r="AM106" s="12">
        <f>'Surv-rate CEA'!AF104*UPFS+'Surv-rate CEA'!AE104*UPD</f>
        <v>0.10368953788358397</v>
      </c>
      <c r="AN106" s="12">
        <f t="shared" si="46"/>
        <v>8.7473586584361079E-2</v>
      </c>
      <c r="AO106" s="12">
        <f>AM106-'Surv-rate CEA'!AE104*UPD</f>
        <v>9.1103236941497273E-3</v>
      </c>
      <c r="AP106" s="12">
        <f t="shared" si="47"/>
        <v>7.6855650506079554E-3</v>
      </c>
      <c r="AQ106" s="42">
        <f>'Surv-rate CEA'!AI104*UPFS+'Surv-rate CEA'!AH104*UPD</f>
        <v>5.063802874792088E-2</v>
      </c>
      <c r="AR106" s="12">
        <f t="shared" si="48"/>
        <v>4.2718774550965531E-2</v>
      </c>
      <c r="AS106" s="42">
        <f>AQ106-'Surv-rate CEA'!AH104*UPD</f>
        <v>4.9709006430009813E-2</v>
      </c>
      <c r="AT106" s="12">
        <f t="shared" si="49"/>
        <v>4.193504153581952E-2</v>
      </c>
      <c r="AU106" s="12">
        <f>'Surv-rate CEA'!AL104*UPFS+'Surv-rate CEA'!AK104*UPD</f>
        <v>5.8020287749614222E-2</v>
      </c>
      <c r="AV106" s="12">
        <f t="shared" si="50"/>
        <v>4.8946526020914323E-2</v>
      </c>
      <c r="AW106" s="12">
        <f>AU106-'Surv-rate CEA'!AK104*UPD</f>
        <v>1.2155451241756231E-2</v>
      </c>
      <c r="AX106" s="12">
        <f t="shared" si="51"/>
        <v>1.0254466731846441E-2</v>
      </c>
      <c r="AY106" s="12">
        <f>'Surv-rate CEA'!AO104*UPFS+'Surv-rate CEA'!AN104*UPD</f>
        <v>4.9974477841892358E-2</v>
      </c>
      <c r="AZ106" s="12">
        <f t="shared" si="52"/>
        <v>4.2158996015769584E-2</v>
      </c>
      <c r="BA106" s="12">
        <f>AY106-'Surv-rate CEA'!AN104*UPD</f>
        <v>3.5655640923384913E-3</v>
      </c>
      <c r="BB106" s="12">
        <f t="shared" si="53"/>
        <v>3.007947433456914E-3</v>
      </c>
    </row>
    <row r="107" spans="1:54">
      <c r="A107" s="12">
        <v>102</v>
      </c>
      <c r="B107" s="12">
        <f t="shared" si="54"/>
        <v>5.8109589041095893</v>
      </c>
      <c r="C107" s="12">
        <f>'Surv-rate CEA'!D105*Parameter!$D$57+'Surv-rate CEA'!E105*Parameter!$D$58</f>
        <v>7.072205920373123E-2</v>
      </c>
      <c r="D107" s="12">
        <f t="shared" si="28"/>
        <v>5.9560496893830889E-2</v>
      </c>
      <c r="E107" s="12">
        <f>C107-'Surv-rate CEA'!E105*Parameter!$D$58</f>
        <v>2.3273797364580379E-3</v>
      </c>
      <c r="F107" s="12">
        <f t="shared" si="29"/>
        <v>1.9600658567470058E-3</v>
      </c>
      <c r="G107" s="12">
        <f>'Surv-rate CEA'!G105*Parameter!$D$57+'Surv-rate CEA'!H105*Parameter!$D$58</f>
        <v>4.7150325387830025E-2</v>
      </c>
      <c r="H107" s="12">
        <f t="shared" si="30"/>
        <v>3.9708923077522648E-2</v>
      </c>
      <c r="I107" s="12">
        <f>G107-'Surv-rate CEA'!H105*Parameter!$D$58</f>
        <v>9.4652216477381784E-4</v>
      </c>
      <c r="J107" s="12">
        <f t="shared" si="31"/>
        <v>7.9713926729071765E-4</v>
      </c>
      <c r="K107" s="12">
        <f>'Surv-rate CEA'!K105*Parameter!$D$57+'Surv-rate CEA'!J105*Parameter!$D$58</f>
        <v>6.4728152232455455E-2</v>
      </c>
      <c r="L107" s="12">
        <f t="shared" si="32"/>
        <v>5.4512565858393119E-2</v>
      </c>
      <c r="M107" s="12">
        <f>K107-'Surv-rate CEA'!J105*Parameter!$D$58</f>
        <v>4.4562492275679808E-3</v>
      </c>
      <c r="N107" s="12">
        <f t="shared" si="33"/>
        <v>3.7529509358898289E-3</v>
      </c>
      <c r="O107" s="12">
        <f>'Surv-rate CEA'!N105*Parameter!$D$57+'Surv-rate CEA'!M105*Parameter!$D$58</f>
        <v>4.9855436208765189E-2</v>
      </c>
      <c r="P107" s="12">
        <f t="shared" si="34"/>
        <v>4.1987105393787506E-2</v>
      </c>
      <c r="Q107" s="12">
        <f>O107-'Surv-rate CEA'!M105*Parameter!$D$58</f>
        <v>4.8962239236372995E-2</v>
      </c>
      <c r="R107" s="12">
        <f t="shared" si="35"/>
        <v>4.1234875380992041E-2</v>
      </c>
      <c r="S107" s="12">
        <f>'Surv-rate CEA'!Q105*Parameter!$D$57+'Surv-rate CEA'!P105*Parameter!$D$58</f>
        <v>6.4728152232455455E-2</v>
      </c>
      <c r="T107" s="12">
        <f t="shared" si="36"/>
        <v>5.4512565858393119E-2</v>
      </c>
      <c r="U107" s="12">
        <f>S107-'Surv-rate CEA'!P105*Parameter!$D$58</f>
        <v>4.4562492275679808E-3</v>
      </c>
      <c r="V107" s="12">
        <f t="shared" si="37"/>
        <v>3.7529509358898289E-3</v>
      </c>
      <c r="W107" s="12">
        <f>'Surv-rate CEA'!T105*UPFS+'Surv-rate CEA'!S105*UPD</f>
        <v>4.9855436208765189E-2</v>
      </c>
      <c r="X107" s="12">
        <f t="shared" si="38"/>
        <v>4.1987105393787506E-2</v>
      </c>
      <c r="Y107" s="12">
        <f>W107-'Surv-rate CEA'!S105*UPD</f>
        <v>4.8962239236372995E-2</v>
      </c>
      <c r="Z107" s="12">
        <f t="shared" si="39"/>
        <v>4.1234875380992041E-2</v>
      </c>
      <c r="AA107" s="12">
        <f>'Surv-rate CEA'!W105*UPFS+'Surv-rate CEA'!V105*UPD</f>
        <v>6.8543092441560011E-2</v>
      </c>
      <c r="AB107" s="12">
        <f t="shared" si="40"/>
        <v>5.7725421041525775E-2</v>
      </c>
      <c r="AC107" s="12">
        <f>AA107-'Surv-rate CEA'!V105*UPD</f>
        <v>1.0757816959040552E-2</v>
      </c>
      <c r="AD107" s="12">
        <f t="shared" si="41"/>
        <v>9.0599868101624952E-3</v>
      </c>
      <c r="AE107" s="12">
        <f>'Surv-rate CEA'!Z105*UPFS+'Surv-rate CEA'!Y105*UPD</f>
        <v>6.4728152232455455E-2</v>
      </c>
      <c r="AF107" s="12">
        <f t="shared" si="42"/>
        <v>5.4512565858393119E-2</v>
      </c>
      <c r="AG107" s="12">
        <f>AE107-'Surv-rate CEA'!Y105*UPD</f>
        <v>4.4562492275679808E-3</v>
      </c>
      <c r="AH107" s="12">
        <f t="shared" si="43"/>
        <v>3.7529509358898289E-3</v>
      </c>
      <c r="AI107" s="12">
        <f>'Surv-rate CEA'!AC105*UPFS+'Surv-rate CEA'!AB105*UPD</f>
        <v>4.9204150336163488E-2</v>
      </c>
      <c r="AJ107" s="12">
        <f t="shared" si="44"/>
        <v>4.1438607363203539E-2</v>
      </c>
      <c r="AK107" s="12">
        <f>AI107-'Surv-rate CEA'!AB105*UPD</f>
        <v>3.4454375753021349E-3</v>
      </c>
      <c r="AL107" s="12">
        <f t="shared" si="45"/>
        <v>2.901668536128318E-3</v>
      </c>
      <c r="AM107" s="12">
        <f>'Surv-rate CEA'!AF105*UPFS+'Surv-rate CEA'!AE105*UPD</f>
        <v>0.10237815141887442</v>
      </c>
      <c r="AN107" s="12">
        <f t="shared" si="46"/>
        <v>8.6220532012709128E-2</v>
      </c>
      <c r="AO107" s="12">
        <f>AM107-'Surv-rate CEA'!AE105*UPD</f>
        <v>8.8386932567231513E-3</v>
      </c>
      <c r="AP107" s="12">
        <f t="shared" si="47"/>
        <v>7.4437448257277123E-3</v>
      </c>
      <c r="AQ107" s="42">
        <f>'Surv-rate CEA'!AI105*UPFS+'Surv-rate CEA'!AH105*UPD</f>
        <v>4.9855436208765189E-2</v>
      </c>
      <c r="AR107" s="12">
        <f t="shared" si="48"/>
        <v>4.1987105393787506E-2</v>
      </c>
      <c r="AS107" s="42">
        <f>AQ107-'Surv-rate CEA'!AH105*UPD</f>
        <v>4.8962239236372995E-2</v>
      </c>
      <c r="AT107" s="12">
        <f t="shared" si="49"/>
        <v>4.1234875380992041E-2</v>
      </c>
      <c r="AU107" s="12">
        <f>'Surv-rate CEA'!AL105*UPFS+'Surv-rate CEA'!AK105*UPD</f>
        <v>5.7150145883198111E-2</v>
      </c>
      <c r="AV107" s="12">
        <f t="shared" si="50"/>
        <v>4.8130542643738762E-2</v>
      </c>
      <c r="AW107" s="12">
        <f>AU107-'Surv-rate CEA'!AK105*UPD</f>
        <v>1.1808350936245021E-2</v>
      </c>
      <c r="AX107" s="12">
        <f t="shared" si="51"/>
        <v>9.944722441316875E-3</v>
      </c>
      <c r="AY107" s="12">
        <f>'Surv-rate CEA'!AO105*UPFS+'Surv-rate CEA'!AN105*UPD</f>
        <v>4.9204150336163488E-2</v>
      </c>
      <c r="AZ107" s="12">
        <f t="shared" si="52"/>
        <v>4.1438607363203539E-2</v>
      </c>
      <c r="BA107" s="12">
        <f>AY107-'Surv-rate CEA'!AN105*UPD</f>
        <v>3.4454375753021349E-3</v>
      </c>
      <c r="BB107" s="12">
        <f t="shared" si="53"/>
        <v>2.901668536128318E-3</v>
      </c>
    </row>
    <row r="108" spans="1:54">
      <c r="A108" s="12">
        <v>103</v>
      </c>
      <c r="B108" s="12">
        <f t="shared" si="54"/>
        <v>5.8684931506849312</v>
      </c>
      <c r="C108" s="12">
        <f>'Surv-rate CEA'!D106*Parameter!$D$57+'Surv-rate CEA'!E106*Parameter!$D$58</f>
        <v>6.9734351787427304E-2</v>
      </c>
      <c r="D108" s="12">
        <f t="shared" si="28"/>
        <v>5.8628880700966231E-2</v>
      </c>
      <c r="E108" s="12">
        <f>C108-'Surv-rate CEA'!E106*Parameter!$D$58</f>
        <v>2.2458912327531222E-3</v>
      </c>
      <c r="F108" s="12">
        <f t="shared" si="29"/>
        <v>1.8882241790074094E-3</v>
      </c>
      <c r="G108" s="12">
        <f>'Surv-rate CEA'!G106*Parameter!$D$57+'Surv-rate CEA'!H106*Parameter!$D$58</f>
        <v>4.6423823045531332E-2</v>
      </c>
      <c r="H108" s="12">
        <f t="shared" si="30"/>
        <v>3.9030645775787416E-2</v>
      </c>
      <c r="I108" s="12">
        <f>G108-'Surv-rate CEA'!H106*Parameter!$D$58</f>
        <v>9.1024197058094808E-4</v>
      </c>
      <c r="J108" s="12">
        <f t="shared" si="31"/>
        <v>7.6528233982701879E-4</v>
      </c>
      <c r="K108" s="12">
        <f>'Surv-rate CEA'!K106*Parameter!$D$57+'Surv-rate CEA'!J106*Parameter!$D$58</f>
        <v>6.3800333737453183E-2</v>
      </c>
      <c r="L108" s="12">
        <f t="shared" si="32"/>
        <v>5.3639878474490553E-2</v>
      </c>
      <c r="M108" s="12">
        <f>K108-'Surv-rate CEA'!J106*Parameter!$D$58</f>
        <v>4.3115131460173123E-3</v>
      </c>
      <c r="N108" s="12">
        <f t="shared" si="33"/>
        <v>3.624887640012038E-3</v>
      </c>
      <c r="O108" s="12">
        <f>'Surv-rate CEA'!N106*Parameter!$D$57+'Surv-rate CEA'!M106*Parameter!$D$58</f>
        <v>4.9089770528644681E-2</v>
      </c>
      <c r="P108" s="12">
        <f t="shared" si="34"/>
        <v>4.1272030587378571E-2</v>
      </c>
      <c r="Q108" s="12">
        <f>O108-'Surv-rate CEA'!M106*Parameter!$D$58</f>
        <v>4.823080979584294E-2</v>
      </c>
      <c r="R108" s="12">
        <f t="shared" si="35"/>
        <v>4.0549862745569973E-2</v>
      </c>
      <c r="S108" s="12">
        <f>'Surv-rate CEA'!Q106*Parameter!$D$57+'Surv-rate CEA'!P106*Parameter!$D$58</f>
        <v>6.3800333737453183E-2</v>
      </c>
      <c r="T108" s="12">
        <f t="shared" si="36"/>
        <v>5.3639878474490553E-2</v>
      </c>
      <c r="U108" s="12">
        <f>S108-'Surv-rate CEA'!P106*Parameter!$D$58</f>
        <v>4.3115131460173123E-3</v>
      </c>
      <c r="V108" s="12">
        <f t="shared" si="37"/>
        <v>3.624887640012038E-3</v>
      </c>
      <c r="W108" s="12">
        <f>'Surv-rate CEA'!T106*UPFS+'Surv-rate CEA'!S106*UPD</f>
        <v>4.9089770528644681E-2</v>
      </c>
      <c r="X108" s="12">
        <f t="shared" si="38"/>
        <v>4.1272030587378571E-2</v>
      </c>
      <c r="Y108" s="12">
        <f>W108-'Surv-rate CEA'!S106*UPD</f>
        <v>4.823080979584294E-2</v>
      </c>
      <c r="Z108" s="12">
        <f t="shared" si="39"/>
        <v>4.0549862745569973E-2</v>
      </c>
      <c r="AA108" s="12">
        <f>'Surv-rate CEA'!W106*UPFS+'Surv-rate CEA'!V106*UPD</f>
        <v>6.7569751286464141E-2</v>
      </c>
      <c r="AB108" s="12">
        <f t="shared" si="40"/>
        <v>5.6809001383480391E-2</v>
      </c>
      <c r="AC108" s="12">
        <f>AA108-'Surv-rate CEA'!V106*UPD</f>
        <v>1.0447879805715904E-2</v>
      </c>
      <c r="AD108" s="12">
        <f t="shared" si="41"/>
        <v>8.7840136605068543E-3</v>
      </c>
      <c r="AE108" s="12">
        <f>'Surv-rate CEA'!Z106*UPFS+'Surv-rate CEA'!Y106*UPD</f>
        <v>6.3800333737453183E-2</v>
      </c>
      <c r="AF108" s="12">
        <f t="shared" si="42"/>
        <v>5.3639878474490553E-2</v>
      </c>
      <c r="AG108" s="12">
        <f>AE108-'Surv-rate CEA'!Y106*UPD</f>
        <v>4.3115131460173123E-3</v>
      </c>
      <c r="AH108" s="12">
        <f t="shared" si="43"/>
        <v>3.624887640012038E-3</v>
      </c>
      <c r="AI108" s="12">
        <f>'Surv-rate CEA'!AC106*UPFS+'Surv-rate CEA'!AB106*UPD</f>
        <v>4.8450525716168202E-2</v>
      </c>
      <c r="AJ108" s="12">
        <f t="shared" si="44"/>
        <v>4.0734588037347551E-2</v>
      </c>
      <c r="AK108" s="12">
        <f>AI108-'Surv-rate CEA'!AB106*UPD</f>
        <v>3.3300213694665917E-3</v>
      </c>
      <c r="AL108" s="12">
        <f t="shared" si="45"/>
        <v>2.7997023073687596E-3</v>
      </c>
      <c r="AM108" s="12">
        <f>'Surv-rate CEA'!AF106*UPFS+'Surv-rate CEA'!AE106*UPD</f>
        <v>0.10109085819087377</v>
      </c>
      <c r="AN108" s="12">
        <f t="shared" si="46"/>
        <v>8.4991739550371911E-2</v>
      </c>
      <c r="AO108" s="12">
        <f>AM108-'Surv-rate CEA'!AE106*UPD</f>
        <v>8.5765848098003084E-3</v>
      </c>
      <c r="AP108" s="12">
        <f t="shared" si="47"/>
        <v>7.2107297873551003E-3</v>
      </c>
      <c r="AQ108" s="42">
        <f>'Surv-rate CEA'!AI106*UPFS+'Surv-rate CEA'!AH106*UPD</f>
        <v>4.9089770528644681E-2</v>
      </c>
      <c r="AR108" s="12">
        <f t="shared" si="48"/>
        <v>4.1272030587378571E-2</v>
      </c>
      <c r="AS108" s="42">
        <f>AQ108-'Surv-rate CEA'!AH106*UPD</f>
        <v>4.823080979584294E-2</v>
      </c>
      <c r="AT108" s="12">
        <f t="shared" si="49"/>
        <v>4.0549862745569973E-2</v>
      </c>
      <c r="AU108" s="12">
        <f>'Surv-rate CEA'!AL106*UPFS+'Surv-rate CEA'!AK106*UPD</f>
        <v>5.6298465904875424E-2</v>
      </c>
      <c r="AV108" s="12">
        <f t="shared" si="50"/>
        <v>4.7332712738852131E-2</v>
      </c>
      <c r="AW108" s="12">
        <f>AU108-'Surv-rate CEA'!AK106*UPD</f>
        <v>1.1472943579008035E-2</v>
      </c>
      <c r="AX108" s="12">
        <f t="shared" si="51"/>
        <v>9.6458319772300908E-3</v>
      </c>
      <c r="AY108" s="12">
        <f>'Surv-rate CEA'!AO106*UPFS+'Surv-rate CEA'!AN106*UPD</f>
        <v>4.8450525716168202E-2</v>
      </c>
      <c r="AZ108" s="12">
        <f t="shared" si="52"/>
        <v>4.0734588037347551E-2</v>
      </c>
      <c r="BA108" s="12">
        <f>AY108-'Surv-rate CEA'!AN106*UPD</f>
        <v>3.3300213694665917E-3</v>
      </c>
      <c r="BB108" s="12">
        <f t="shared" si="53"/>
        <v>2.7997023073687596E-3</v>
      </c>
    </row>
    <row r="109" spans="1:54">
      <c r="A109" s="12">
        <v>104</v>
      </c>
      <c r="B109" s="12">
        <f t="shared" si="54"/>
        <v>5.9260273972602739</v>
      </c>
      <c r="C109" s="12">
        <f>'Surv-rate CEA'!D107*Parameter!$D$57+'Surv-rate CEA'!E107*Parameter!$D$58</f>
        <v>6.8766311538885738E-2</v>
      </c>
      <c r="D109" s="12">
        <f t="shared" si="28"/>
        <v>5.7716765538794637E-2</v>
      </c>
      <c r="E109" s="12">
        <f>C109-'Surv-rate CEA'!E107*Parameter!$D$58</f>
        <v>2.1677098389610294E-3</v>
      </c>
      <c r="F109" s="12">
        <f t="shared" si="29"/>
        <v>1.8193967035836063E-3</v>
      </c>
      <c r="G109" s="12">
        <f>'Surv-rate CEA'!G107*Parameter!$D$57+'Surv-rate CEA'!H107*Parameter!$D$58</f>
        <v>4.5713018150921235E-2</v>
      </c>
      <c r="H109" s="12">
        <f t="shared" si="30"/>
        <v>3.836773402039205E-2</v>
      </c>
      <c r="I109" s="12">
        <f>G109-'Surv-rate CEA'!H107*Parameter!$D$58</f>
        <v>8.7556093859923745E-4</v>
      </c>
      <c r="J109" s="12">
        <f t="shared" si="31"/>
        <v>7.3487357802349271E-4</v>
      </c>
      <c r="K109" s="12">
        <f>'Surv-rate CEA'!K107*Parameter!$D$57+'Surv-rate CEA'!J107*Parameter!$D$58</f>
        <v>6.2891418745262426E-2</v>
      </c>
      <c r="L109" s="12">
        <f t="shared" si="32"/>
        <v>5.2785865475274883E-2</v>
      </c>
      <c r="M109" s="12">
        <f>K109-'Surv-rate CEA'!J107*Parameter!$D$58</f>
        <v>4.1722610995574005E-3</v>
      </c>
      <c r="N109" s="12">
        <f t="shared" si="33"/>
        <v>3.5018515645355783E-3</v>
      </c>
      <c r="O109" s="12">
        <f>'Surv-rate CEA'!N107*Parameter!$D$57+'Surv-rate CEA'!M107*Parameter!$D$58</f>
        <v>4.8340553891252289E-2</v>
      </c>
      <c r="P109" s="12">
        <f t="shared" si="34"/>
        <v>4.0573070628910517E-2</v>
      </c>
      <c r="Q109" s="12">
        <f>O109-'Surv-rate CEA'!M107*Parameter!$D$58</f>
        <v>4.7514320329475543E-2</v>
      </c>
      <c r="R109" s="12">
        <f t="shared" si="35"/>
        <v>3.9879598379226375E-2</v>
      </c>
      <c r="S109" s="12">
        <f>'Surv-rate CEA'!Q107*Parameter!$D$57+'Surv-rate CEA'!P107*Parameter!$D$58</f>
        <v>6.2891418745262426E-2</v>
      </c>
      <c r="T109" s="12">
        <f t="shared" si="36"/>
        <v>5.2785865475274883E-2</v>
      </c>
      <c r="U109" s="12">
        <f>S109-'Surv-rate CEA'!P107*Parameter!$D$58</f>
        <v>4.1722610995574005E-3</v>
      </c>
      <c r="V109" s="12">
        <f t="shared" si="37"/>
        <v>3.5018515645355783E-3</v>
      </c>
      <c r="W109" s="12">
        <f>'Surv-rate CEA'!T107*UPFS+'Surv-rate CEA'!S107*UPD</f>
        <v>4.8340553891252289E-2</v>
      </c>
      <c r="X109" s="12">
        <f t="shared" si="38"/>
        <v>4.0573070628910517E-2</v>
      </c>
      <c r="Y109" s="12">
        <f>W109-'Surv-rate CEA'!S107*UPD</f>
        <v>4.7514320329475543E-2</v>
      </c>
      <c r="Z109" s="12">
        <f t="shared" si="39"/>
        <v>3.9879598379226375E-2</v>
      </c>
      <c r="AA109" s="12">
        <f>'Surv-rate CEA'!W107*UPFS+'Surv-rate CEA'!V107*UPD</f>
        <v>6.6616108272255101E-2</v>
      </c>
      <c r="AB109" s="12">
        <f t="shared" si="40"/>
        <v>5.5912062406931973E-2</v>
      </c>
      <c r="AC109" s="12">
        <f>AA109-'Surv-rate CEA'!V107*UPD</f>
        <v>1.0148462223880307E-2</v>
      </c>
      <c r="AD109" s="12">
        <f t="shared" si="41"/>
        <v>8.51778147827216E-3</v>
      </c>
      <c r="AE109" s="12">
        <f>'Surv-rate CEA'!Z107*UPFS+'Surv-rate CEA'!Y107*UPD</f>
        <v>6.2891418745262426E-2</v>
      </c>
      <c r="AF109" s="12">
        <f t="shared" si="42"/>
        <v>5.2785865475274883E-2</v>
      </c>
      <c r="AG109" s="12">
        <f>AE109-'Surv-rate CEA'!Y107*UPD</f>
        <v>4.1722610995574005E-3</v>
      </c>
      <c r="AH109" s="12">
        <f t="shared" si="43"/>
        <v>3.5018515645355783E-3</v>
      </c>
      <c r="AI109" s="12">
        <f>'Surv-rate CEA'!AC107*UPFS+'Surv-rate CEA'!AB107*UPD</f>
        <v>4.7713129062213568E-2</v>
      </c>
      <c r="AJ109" s="12">
        <f t="shared" si="44"/>
        <v>4.0046462018670181E-2</v>
      </c>
      <c r="AK109" s="12">
        <f>AI109-'Surv-rate CEA'!AB107*UPD</f>
        <v>3.2191036417830166E-3</v>
      </c>
      <c r="AL109" s="12">
        <f t="shared" si="45"/>
        <v>2.7018498735795491E-3</v>
      </c>
      <c r="AM109" s="12">
        <f>'Surv-rate CEA'!AF107*UPFS+'Surv-rate CEA'!AE107*UPD</f>
        <v>9.9827064572828889E-2</v>
      </c>
      <c r="AN109" s="12">
        <f t="shared" si="46"/>
        <v>8.3786597702248056E-2</v>
      </c>
      <c r="AO109" s="12">
        <f>AM109-'Surv-rate CEA'!AE107*UPD</f>
        <v>8.3236122565629733E-3</v>
      </c>
      <c r="AP109" s="12">
        <f t="shared" si="47"/>
        <v>6.9861530493200985E-3</v>
      </c>
      <c r="AQ109" s="42">
        <f>'Surv-rate CEA'!AI107*UPFS+'Surv-rate CEA'!AH107*UPD</f>
        <v>4.8340553891252289E-2</v>
      </c>
      <c r="AR109" s="12">
        <f t="shared" si="48"/>
        <v>4.0573070628910517E-2</v>
      </c>
      <c r="AS109" s="42">
        <f>AQ109-'Surv-rate CEA'!AH107*UPD</f>
        <v>4.7514320329475543E-2</v>
      </c>
      <c r="AT109" s="12">
        <f t="shared" si="49"/>
        <v>3.9879598379226375E-2</v>
      </c>
      <c r="AU109" s="12">
        <f>'Surv-rate CEA'!AL107*UPFS+'Surv-rate CEA'!AK107*UPD</f>
        <v>5.5464732713846249E-2</v>
      </c>
      <c r="AV109" s="12">
        <f t="shared" si="50"/>
        <v>4.6552518261892641E-2</v>
      </c>
      <c r="AW109" s="12">
        <f>AU109-'Surv-rate CEA'!AK107*UPD</f>
        <v>1.1148772268479976E-2</v>
      </c>
      <c r="AX109" s="12">
        <f t="shared" si="51"/>
        <v>9.3573591583635627E-3</v>
      </c>
      <c r="AY109" s="12">
        <f>'Surv-rate CEA'!AO107*UPFS+'Surv-rate CEA'!AN107*UPD</f>
        <v>4.7713129062213568E-2</v>
      </c>
      <c r="AZ109" s="12">
        <f t="shared" si="52"/>
        <v>4.0046462018670181E-2</v>
      </c>
      <c r="BA109" s="12">
        <f>AY109-'Surv-rate CEA'!AN107*UPD</f>
        <v>3.2191036417830166E-3</v>
      </c>
      <c r="BB109" s="12">
        <f t="shared" si="53"/>
        <v>2.7018498735795491E-3</v>
      </c>
    </row>
    <row r="110" spans="1:54">
      <c r="A110" s="12">
        <v>105</v>
      </c>
      <c r="B110" s="12">
        <f t="shared" si="54"/>
        <v>5.9835616438356167</v>
      </c>
      <c r="C110" s="12">
        <f>'Surv-rate CEA'!D108*Parameter!$D$57+'Surv-rate CEA'!E108*Parameter!$D$58</f>
        <v>6.7817419912912666E-2</v>
      </c>
      <c r="D110" s="12">
        <f t="shared" si="28"/>
        <v>5.6823625291758273E-2</v>
      </c>
      <c r="E110" s="12">
        <f>C110-'Surv-rate CEA'!E108*Parameter!$D$58</f>
        <v>2.0926821534921619E-3</v>
      </c>
      <c r="F110" s="12">
        <f t="shared" si="29"/>
        <v>1.7534401441029576E-3</v>
      </c>
      <c r="G110" s="12">
        <f>'Surv-rate CEA'!G108*Parameter!$D$57+'Surv-rate CEA'!H108*Parameter!$D$58</f>
        <v>4.5017466856563652E-2</v>
      </c>
      <c r="H110" s="12">
        <f t="shared" si="30"/>
        <v>3.7719743268417344E-2</v>
      </c>
      <c r="I110" s="12">
        <f>G110-'Surv-rate CEA'!H108*Parameter!$D$58</f>
        <v>8.4239904858879333E-4</v>
      </c>
      <c r="J110" s="12">
        <f t="shared" si="31"/>
        <v>7.0583882348536527E-4</v>
      </c>
      <c r="K110" s="12">
        <f>'Surv-rate CEA'!K108*Parameter!$D$57+'Surv-rate CEA'!J108*Parameter!$D$58</f>
        <v>6.2000898447990629E-2</v>
      </c>
      <c r="L110" s="12">
        <f t="shared" si="32"/>
        <v>5.195001263222878E-2</v>
      </c>
      <c r="M110" s="12">
        <f>K110-'Surv-rate CEA'!J108*Parameter!$D$58</f>
        <v>4.0382542956112558E-3</v>
      </c>
      <c r="N110" s="12">
        <f t="shared" si="33"/>
        <v>3.3836180913593811E-3</v>
      </c>
      <c r="O110" s="12">
        <f>'Surv-rate CEA'!N108*Parameter!$D$57+'Surv-rate CEA'!M108*Parameter!$D$58</f>
        <v>4.7607325236307833E-2</v>
      </c>
      <c r="P110" s="12">
        <f t="shared" si="34"/>
        <v>3.9889763040892985E-2</v>
      </c>
      <c r="Q110" s="12">
        <f>O110-'Surv-rate CEA'!M108*Parameter!$D$58</f>
        <v>4.6812385289047985E-2</v>
      </c>
      <c r="R110" s="12">
        <f t="shared" si="35"/>
        <v>3.922368978492792E-2</v>
      </c>
      <c r="S110" s="12">
        <f>'Surv-rate CEA'!Q108*Parameter!$D$57+'Surv-rate CEA'!P108*Parameter!$D$58</f>
        <v>6.2000898447990629E-2</v>
      </c>
      <c r="T110" s="12">
        <f t="shared" si="36"/>
        <v>5.195001263222878E-2</v>
      </c>
      <c r="U110" s="12">
        <f>S110-'Surv-rate CEA'!P108*Parameter!$D$58</f>
        <v>4.0382542956112558E-3</v>
      </c>
      <c r="V110" s="12">
        <f t="shared" si="37"/>
        <v>3.3836180913593811E-3</v>
      </c>
      <c r="W110" s="12">
        <f>'Surv-rate CEA'!T108*UPFS+'Surv-rate CEA'!S108*UPD</f>
        <v>4.7607325236307833E-2</v>
      </c>
      <c r="X110" s="12">
        <f t="shared" si="38"/>
        <v>3.9889763040892985E-2</v>
      </c>
      <c r="Y110" s="12">
        <f>W110-'Surv-rate CEA'!S108*UPD</f>
        <v>4.6812385289047985E-2</v>
      </c>
      <c r="Z110" s="12">
        <f t="shared" si="39"/>
        <v>3.922368978492792E-2</v>
      </c>
      <c r="AA110" s="12">
        <f>'Surv-rate CEA'!W108*UPFS+'Surv-rate CEA'!V108*UPD</f>
        <v>6.5681636221021619E-2</v>
      </c>
      <c r="AB110" s="12">
        <f t="shared" si="40"/>
        <v>5.5034070744149226E-2</v>
      </c>
      <c r="AC110" s="12">
        <f>AA110-'Surv-rate CEA'!V108*UPD</f>
        <v>9.8591505366118423E-3</v>
      </c>
      <c r="AD110" s="12">
        <f t="shared" si="41"/>
        <v>8.2608963376502413E-3</v>
      </c>
      <c r="AE110" s="12">
        <f>'Surv-rate CEA'!Z108*UPFS+'Surv-rate CEA'!Y108*UPD</f>
        <v>6.2000898447990629E-2</v>
      </c>
      <c r="AF110" s="12">
        <f t="shared" si="42"/>
        <v>5.195001263222878E-2</v>
      </c>
      <c r="AG110" s="12">
        <f>AE110-'Surv-rate CEA'!Y108*UPD</f>
        <v>4.0382542956112558E-3</v>
      </c>
      <c r="AH110" s="12">
        <f t="shared" si="43"/>
        <v>3.3836180913593811E-3</v>
      </c>
      <c r="AI110" s="12">
        <f>'Surv-rate CEA'!AC108*UPFS+'Surv-rate CEA'!AB108*UPD</f>
        <v>4.6991502301489206E-2</v>
      </c>
      <c r="AJ110" s="12">
        <f t="shared" si="44"/>
        <v>3.9373770369111293E-2</v>
      </c>
      <c r="AK110" s="12">
        <f>AI110-'Surv-rate CEA'!AB108*UPD</f>
        <v>3.1124833448868683E-3</v>
      </c>
      <c r="AL110" s="12">
        <f t="shared" si="45"/>
        <v>2.607922677444923E-3</v>
      </c>
      <c r="AM110" s="12">
        <f>'Surv-rate CEA'!AF108*UPFS+'Surv-rate CEA'!AE108*UPD</f>
        <v>9.858619546955727E-2</v>
      </c>
      <c r="AN110" s="12">
        <f t="shared" si="46"/>
        <v>8.260451426043583E-2</v>
      </c>
      <c r="AO110" s="12">
        <f>AM110-'Surv-rate CEA'!AE108*UPD</f>
        <v>8.0794073487735624E-3</v>
      </c>
      <c r="AP110" s="12">
        <f t="shared" si="47"/>
        <v>6.7696650264156191E-3</v>
      </c>
      <c r="AQ110" s="42">
        <f>'Surv-rate CEA'!AI108*UPFS+'Surv-rate CEA'!AH108*UPD</f>
        <v>4.7607325236307833E-2</v>
      </c>
      <c r="AR110" s="12">
        <f t="shared" si="48"/>
        <v>3.9889763040892985E-2</v>
      </c>
      <c r="AS110" s="42">
        <f>AQ110-'Surv-rate CEA'!AH108*UPD</f>
        <v>4.6812385289047985E-2</v>
      </c>
      <c r="AT110" s="12">
        <f t="shared" si="49"/>
        <v>3.922368978492792E-2</v>
      </c>
      <c r="AU110" s="12">
        <f>'Surv-rate CEA'!AL108*UPFS+'Surv-rate CEA'!AK108*UPD</f>
        <v>5.4648449152605139E-2</v>
      </c>
      <c r="AV110" s="12">
        <f t="shared" si="50"/>
        <v>4.5789459425189298E-2</v>
      </c>
      <c r="AW110" s="12">
        <f>AU110-'Surv-rate CEA'!AK108*UPD</f>
        <v>1.0835400502425409E-2</v>
      </c>
      <c r="AX110" s="12">
        <f t="shared" si="51"/>
        <v>9.0788876785139697E-3</v>
      </c>
      <c r="AY110" s="12">
        <f>'Surv-rate CEA'!AO108*UPFS+'Surv-rate CEA'!AN108*UPD</f>
        <v>4.6991502301489206E-2</v>
      </c>
      <c r="AZ110" s="12">
        <f t="shared" si="52"/>
        <v>3.9373770369111293E-2</v>
      </c>
      <c r="BA110" s="12">
        <f>AY110-'Surv-rate CEA'!AN108*UPD</f>
        <v>3.1124833448868683E-3</v>
      </c>
      <c r="BB110" s="12">
        <f t="shared" si="53"/>
        <v>2.607922677444923E-3</v>
      </c>
    </row>
    <row r="111" spans="1:54">
      <c r="A111" s="12">
        <v>106</v>
      </c>
      <c r="B111" s="12">
        <f t="shared" si="54"/>
        <v>6.0410958904109586</v>
      </c>
      <c r="C111" s="12">
        <f>'Surv-rate CEA'!D109*Parameter!$D$57+'Surv-rate CEA'!E109*Parameter!$D$58</f>
        <v>6.6887175546834043E-2</v>
      </c>
      <c r="D111" s="12">
        <f t="shared" si="28"/>
        <v>5.5948951472774532E-2</v>
      </c>
      <c r="E111" s="12">
        <f>C111-'Surv-rate CEA'!E109*Parameter!$D$58</f>
        <v>2.0206628074179722E-3</v>
      </c>
      <c r="F111" s="12">
        <f t="shared" si="29"/>
        <v>1.6902188563173623E-3</v>
      </c>
      <c r="G111" s="12">
        <f>'Surv-rate CEA'!G109*Parameter!$D$57+'Surv-rate CEA'!H109*Parameter!$D$58</f>
        <v>4.4336740954645022E-2</v>
      </c>
      <c r="H111" s="12">
        <f t="shared" si="30"/>
        <v>3.7086244827239129E-2</v>
      </c>
      <c r="I111" s="12">
        <f>G111-'Surv-rate CEA'!H109*Parameter!$D$58</f>
        <v>8.1068077446031644E-4</v>
      </c>
      <c r="J111" s="12">
        <f t="shared" si="31"/>
        <v>6.7810815659921197E-4</v>
      </c>
      <c r="K111" s="12">
        <f>'Surv-rate CEA'!K109*Parameter!$D$57+'Surv-rate CEA'!J109*Parameter!$D$58</f>
        <v>6.1128281215193592E-2</v>
      </c>
      <c r="L111" s="12">
        <f t="shared" si="32"/>
        <v>5.1131823273480446E-2</v>
      </c>
      <c r="M111" s="12">
        <f>K111-'Surv-rate CEA'!J109*Parameter!$D$58</f>
        <v>3.9092657333383712E-3</v>
      </c>
      <c r="N111" s="12">
        <f t="shared" si="33"/>
        <v>3.2699739078619456E-3</v>
      </c>
      <c r="O111" s="12">
        <f>'Surv-rate CEA'!N109*Parameter!$D$57+'Surv-rate CEA'!M109*Parameter!$D$58</f>
        <v>4.6889639555363349E-2</v>
      </c>
      <c r="P111" s="12">
        <f t="shared" si="34"/>
        <v>3.9221661650550695E-2</v>
      </c>
      <c r="Q111" s="12">
        <f>O111-'Surv-rate CEA'!M109*Parameter!$D$58</f>
        <v>4.6124630937210656E-2</v>
      </c>
      <c r="R111" s="12">
        <f t="shared" si="35"/>
        <v>3.8581756770379609E-2</v>
      </c>
      <c r="S111" s="12">
        <f>'Surv-rate CEA'!Q109*Parameter!$D$57+'Surv-rate CEA'!P109*Parameter!$D$58</f>
        <v>6.1128281215193592E-2</v>
      </c>
      <c r="T111" s="12">
        <f t="shared" si="36"/>
        <v>5.1131823273480446E-2</v>
      </c>
      <c r="U111" s="12">
        <f>S111-'Surv-rate CEA'!P109*Parameter!$D$58</f>
        <v>3.9092657333383712E-3</v>
      </c>
      <c r="V111" s="12">
        <f t="shared" si="37"/>
        <v>3.2699739078619456E-3</v>
      </c>
      <c r="W111" s="12">
        <f>'Surv-rate CEA'!T109*UPFS+'Surv-rate CEA'!S109*UPD</f>
        <v>4.6889639555363349E-2</v>
      </c>
      <c r="X111" s="12">
        <f t="shared" si="38"/>
        <v>3.9221661650550695E-2</v>
      </c>
      <c r="Y111" s="12">
        <f>W111-'Surv-rate CEA'!S109*UPD</f>
        <v>4.6124630937210656E-2</v>
      </c>
      <c r="Z111" s="12">
        <f t="shared" si="39"/>
        <v>3.8581756770379609E-2</v>
      </c>
      <c r="AA111" s="12">
        <f>'Surv-rate CEA'!W109*UPFS+'Surv-rate CEA'!V109*UPD</f>
        <v>6.4765825646530648E-2</v>
      </c>
      <c r="AB111" s="12">
        <f t="shared" si="40"/>
        <v>5.4174511131131677E-2</v>
      </c>
      <c r="AC111" s="12">
        <f>AA111-'Surv-rate CEA'!V109*UPD</f>
        <v>9.579549638248766E-3</v>
      </c>
      <c r="AD111" s="12">
        <f t="shared" si="41"/>
        <v>8.0129823611124768E-3</v>
      </c>
      <c r="AE111" s="12">
        <f>'Surv-rate CEA'!Z109*UPFS+'Surv-rate CEA'!Y109*UPD</f>
        <v>6.1128281215193592E-2</v>
      </c>
      <c r="AF111" s="12">
        <f t="shared" si="42"/>
        <v>5.1131823273480446E-2</v>
      </c>
      <c r="AG111" s="12">
        <f>AE111-'Surv-rate CEA'!Y109*UPD</f>
        <v>3.9092657333383712E-3</v>
      </c>
      <c r="AH111" s="12">
        <f t="shared" si="43"/>
        <v>3.2699739078619456E-3</v>
      </c>
      <c r="AI111" s="12">
        <f>'Surv-rate CEA'!AC109*UPFS+'Surv-rate CEA'!AB109*UPD</f>
        <v>4.6285203489250561E-2</v>
      </c>
      <c r="AJ111" s="12">
        <f t="shared" si="44"/>
        <v>3.8716070498661492E-2</v>
      </c>
      <c r="AK111" s="12">
        <f>AI111-'Surv-rate CEA'!AB109*UPD</f>
        <v>3.0099696023980355E-3</v>
      </c>
      <c r="AL111" s="12">
        <f t="shared" si="45"/>
        <v>2.5177418816433369E-3</v>
      </c>
      <c r="AM111" s="12">
        <f>'Surv-rate CEA'!AF109*UPFS+'Surv-rate CEA'!AE109*UPD</f>
        <v>9.7367693614401327E-2</v>
      </c>
      <c r="AN111" s="12">
        <f t="shared" si="46"/>
        <v>8.14449155688107E-2</v>
      </c>
      <c r="AO111" s="12">
        <f>AM111-'Surv-rate CEA'!AE109*UPD</f>
        <v>7.8436187580069733E-3</v>
      </c>
      <c r="AP111" s="12">
        <f t="shared" si="47"/>
        <v>6.5609325206952597E-3</v>
      </c>
      <c r="AQ111" s="42">
        <f>'Surv-rate CEA'!AI109*UPFS+'Surv-rate CEA'!AH109*UPD</f>
        <v>4.6889639555363349E-2</v>
      </c>
      <c r="AR111" s="12">
        <f t="shared" si="48"/>
        <v>3.9221661650550695E-2</v>
      </c>
      <c r="AS111" s="42">
        <f>AQ111-'Surv-rate CEA'!AH109*UPD</f>
        <v>4.6124630937210656E-2</v>
      </c>
      <c r="AT111" s="12">
        <f t="shared" si="49"/>
        <v>3.8581756770379609E-2</v>
      </c>
      <c r="AU111" s="12">
        <f>'Surv-rate CEA'!AL109*UPFS+'Surv-rate CEA'!AK109*UPD</f>
        <v>5.3849135255531047E-2</v>
      </c>
      <c r="AV111" s="12">
        <f t="shared" si="50"/>
        <v>4.5043053928223213E-2</v>
      </c>
      <c r="AW111" s="12">
        <f>AU111-'Surv-rate CEA'!AK109*UPD</f>
        <v>1.0532411151055028E-2</v>
      </c>
      <c r="AX111" s="12">
        <f t="shared" si="51"/>
        <v>8.8100200907583279E-3</v>
      </c>
      <c r="AY111" s="12">
        <f>'Surv-rate CEA'!AO109*UPFS+'Surv-rate CEA'!AN109*UPD</f>
        <v>4.6285203489250561E-2</v>
      </c>
      <c r="AZ111" s="12">
        <f t="shared" si="52"/>
        <v>3.8716070498661492E-2</v>
      </c>
      <c r="BA111" s="12">
        <f>AY111-'Surv-rate CEA'!AN109*UPD</f>
        <v>3.0099696023980355E-3</v>
      </c>
      <c r="BB111" s="12">
        <f t="shared" si="53"/>
        <v>2.5177418816433369E-3</v>
      </c>
    </row>
    <row r="112" spans="1:54">
      <c r="A112" s="12">
        <v>107</v>
      </c>
      <c r="B112" s="12">
        <f t="shared" si="54"/>
        <v>6.0986301369863014</v>
      </c>
      <c r="C112" s="12">
        <f>'Surv-rate CEA'!D110*Parameter!$D$57+'Surv-rate CEA'!E110*Parameter!$D$58</f>
        <v>6.5975093571707458E-2</v>
      </c>
      <c r="D112" s="12">
        <f t="shared" si="28"/>
        <v>5.509225251256638E-2</v>
      </c>
      <c r="E112" s="12">
        <f>C112-'Surv-rate CEA'!E110*Parameter!$D$58</f>
        <v>1.9515139947907795E-3</v>
      </c>
      <c r="F112" s="12">
        <f t="shared" si="29"/>
        <v>1.6296043849633344E-3</v>
      </c>
      <c r="G112" s="12">
        <f>'Surv-rate CEA'!G110*Parameter!$D$57+'Surv-rate CEA'!H110*Parameter!$D$58</f>
        <v>4.3670427214306591E-2</v>
      </c>
      <c r="H112" s="12">
        <f t="shared" si="30"/>
        <v>3.646682517861511E-2</v>
      </c>
      <c r="I112" s="12">
        <f>G112-'Surv-rate CEA'!H110*Parameter!$D$58</f>
        <v>7.8033480380854114E-4</v>
      </c>
      <c r="J112" s="12">
        <f t="shared" si="31"/>
        <v>6.5161562838919498E-4</v>
      </c>
      <c r="K112" s="12">
        <f>'Surv-rate CEA'!K110*Parameter!$D$57+'Surv-rate CEA'!J110*Parameter!$D$58</f>
        <v>6.0273091893629387E-2</v>
      </c>
      <c r="L112" s="12">
        <f t="shared" si="32"/>
        <v>5.0330817563871325E-2</v>
      </c>
      <c r="M112" s="12">
        <f>K112-'Surv-rate CEA'!J110*Parameter!$D$58</f>
        <v>3.7850795509543969E-3</v>
      </c>
      <c r="N112" s="12">
        <f t="shared" si="33"/>
        <v>3.1607163720758359E-3</v>
      </c>
      <c r="O112" s="12">
        <f>'Surv-rate CEA'!N110*Parameter!$D$57+'Surv-rate CEA'!M110*Parameter!$D$58</f>
        <v>4.6187067222118385E-2</v>
      </c>
      <c r="P112" s="12">
        <f t="shared" si="34"/>
        <v>3.8568335904672672E-2</v>
      </c>
      <c r="Q112" s="12">
        <f>O112-'Surv-rate CEA'!M110*Parameter!$D$58</f>
        <v>4.5450694942468076E-2</v>
      </c>
      <c r="R112" s="12">
        <f t="shared" si="35"/>
        <v>3.7953431015911039E-2</v>
      </c>
      <c r="S112" s="12">
        <f>'Surv-rate CEA'!Q110*Parameter!$D$57+'Surv-rate CEA'!P110*Parameter!$D$58</f>
        <v>6.0273091893629387E-2</v>
      </c>
      <c r="T112" s="12">
        <f t="shared" si="36"/>
        <v>5.0330817563871325E-2</v>
      </c>
      <c r="U112" s="12">
        <f>S112-'Surv-rate CEA'!P110*Parameter!$D$58</f>
        <v>3.7850795509543969E-3</v>
      </c>
      <c r="V112" s="12">
        <f t="shared" si="37"/>
        <v>3.1607163720758359E-3</v>
      </c>
      <c r="W112" s="12">
        <f>'Surv-rate CEA'!T110*UPFS+'Surv-rate CEA'!S110*UPD</f>
        <v>4.6187067222118385E-2</v>
      </c>
      <c r="X112" s="12">
        <f t="shared" si="38"/>
        <v>3.8568335904672672E-2</v>
      </c>
      <c r="Y112" s="12">
        <f>W112-'Surv-rate CEA'!S110*UPD</f>
        <v>4.5450694942468076E-2</v>
      </c>
      <c r="Z112" s="12">
        <f t="shared" si="39"/>
        <v>3.7953431015911039E-2</v>
      </c>
      <c r="AA112" s="12">
        <f>'Surv-rate CEA'!W110*UPFS+'Surv-rate CEA'!V110*UPD</f>
        <v>6.3868184038121445E-2</v>
      </c>
      <c r="AB112" s="12">
        <f t="shared" si="40"/>
        <v>5.3332885670300451E-2</v>
      </c>
      <c r="AC112" s="12">
        <f>AA112-'Surv-rate CEA'!V110*UPD</f>
        <v>9.3092820549616068E-3</v>
      </c>
      <c r="AD112" s="12">
        <f t="shared" si="41"/>
        <v>7.7736807925132658E-3</v>
      </c>
      <c r="AE112" s="12">
        <f>'Surv-rate CEA'!Z110*UPFS+'Surv-rate CEA'!Y110*UPD</f>
        <v>6.0273091893629387E-2</v>
      </c>
      <c r="AF112" s="12">
        <f t="shared" si="42"/>
        <v>5.0330817563871325E-2</v>
      </c>
      <c r="AG112" s="12">
        <f>AE112-'Surv-rate CEA'!Y110*UPD</f>
        <v>3.7850795509543969E-3</v>
      </c>
      <c r="AH112" s="12">
        <f t="shared" si="43"/>
        <v>3.1607163720758359E-3</v>
      </c>
      <c r="AI112" s="12">
        <f>'Surv-rate CEA'!AC110*UPFS+'Surv-rate CEA'!AB110*UPD</f>
        <v>4.5593806125889064E-2</v>
      </c>
      <c r="AJ112" s="12">
        <f t="shared" si="44"/>
        <v>3.8072935468691116E-2</v>
      </c>
      <c r="AK112" s="12">
        <f>AI112-'Surv-rate CEA'!AB110*UPD</f>
        <v>2.9113811330441428E-3</v>
      </c>
      <c r="AL112" s="12">
        <f t="shared" si="45"/>
        <v>2.4311378106293825E-3</v>
      </c>
      <c r="AM112" s="12">
        <f>'Surv-rate CEA'!AF110*UPFS+'Surv-rate CEA'!AE110*UPD</f>
        <v>9.6171018897586225E-2</v>
      </c>
      <c r="AN112" s="12">
        <f t="shared" si="46"/>
        <v>8.0307245820545672E-2</v>
      </c>
      <c r="AO112" s="12">
        <f>AM112-'Surv-rate CEA'!AE110*UPD</f>
        <v>7.6159112006722596E-3</v>
      </c>
      <c r="AP112" s="12">
        <f t="shared" si="47"/>
        <v>6.3596378612890527E-3</v>
      </c>
      <c r="AQ112" s="42">
        <f>'Surv-rate CEA'!AI110*UPFS+'Surv-rate CEA'!AH110*UPD</f>
        <v>4.6187067222118385E-2</v>
      </c>
      <c r="AR112" s="12">
        <f t="shared" si="48"/>
        <v>3.8568335904672672E-2</v>
      </c>
      <c r="AS112" s="42">
        <f>AQ112-'Surv-rate CEA'!AH110*UPD</f>
        <v>4.5450694942468076E-2</v>
      </c>
      <c r="AT112" s="12">
        <f t="shared" si="49"/>
        <v>3.7953431015911039E-2</v>
      </c>
      <c r="AU112" s="12">
        <f>'Surv-rate CEA'!AL110*UPFS+'Surv-rate CEA'!AK110*UPD</f>
        <v>5.3066327534260604E-2</v>
      </c>
      <c r="AV112" s="12">
        <f t="shared" si="50"/>
        <v>4.4312836225908168E-2</v>
      </c>
      <c r="AW112" s="12">
        <f>AU112-'Surv-rate CEA'!AK110*UPD</f>
        <v>1.0239405487739835E-2</v>
      </c>
      <c r="AX112" s="12">
        <f t="shared" si="51"/>
        <v>8.5503768493483852E-3</v>
      </c>
      <c r="AY112" s="12">
        <f>'Surv-rate CEA'!AO110*UPFS+'Surv-rate CEA'!AN110*UPD</f>
        <v>4.5593806125889064E-2</v>
      </c>
      <c r="AZ112" s="12">
        <f t="shared" si="52"/>
        <v>3.8072935468691116E-2</v>
      </c>
      <c r="BA112" s="12">
        <f>AY112-'Surv-rate CEA'!AN110*UPD</f>
        <v>2.9113811330441428E-3</v>
      </c>
      <c r="BB112" s="12">
        <f t="shared" si="53"/>
        <v>2.4311378106293825E-3</v>
      </c>
    </row>
    <row r="113" spans="1:54">
      <c r="A113" s="12">
        <v>108</v>
      </c>
      <c r="B113" s="12">
        <f t="shared" si="54"/>
        <v>6.1561643835616442</v>
      </c>
      <c r="C113" s="12">
        <f>'Surv-rate CEA'!D111*Parameter!$D$57+'Surv-rate CEA'!E111*Parameter!$D$58</f>
        <v>6.5080704955986488E-2</v>
      </c>
      <c r="D113" s="12">
        <f t="shared" si="28"/>
        <v>5.4253053082577184E-2</v>
      </c>
      <c r="E113" s="12">
        <f>C113-'Surv-rate CEA'!E111*Parameter!$D$58</f>
        <v>1.885105033336415E-3</v>
      </c>
      <c r="F113" s="12">
        <f t="shared" si="29"/>
        <v>1.5714750402442642E-3</v>
      </c>
      <c r="G113" s="12">
        <f>'Surv-rate CEA'!G111*Parameter!$D$57+'Surv-rate CEA'!H111*Parameter!$D$58</f>
        <v>4.3018126751845721E-2</v>
      </c>
      <c r="H113" s="12">
        <f t="shared" si="30"/>
        <v>3.5861085336418713E-2</v>
      </c>
      <c r="I113" s="12">
        <f>G113-'Surv-rate CEA'!H111*Parameter!$D$58</f>
        <v>7.5129377672399772E-4</v>
      </c>
      <c r="J113" s="12">
        <f t="shared" si="31"/>
        <v>6.2629901100153353E-4</v>
      </c>
      <c r="K113" s="12">
        <f>'Surv-rate CEA'!K111*Parameter!$D$57+'Surv-rate CEA'!J111*Parameter!$D$58</f>
        <v>5.9434871140515912E-2</v>
      </c>
      <c r="L113" s="12">
        <f t="shared" si="32"/>
        <v>4.9546531819580956E-2</v>
      </c>
      <c r="M113" s="12">
        <f>K113-'Surv-rate CEA'!J111*Parameter!$D$58</f>
        <v>3.6654904131318972E-3</v>
      </c>
      <c r="N113" s="12">
        <f t="shared" si="33"/>
        <v>3.0556529172788248E-3</v>
      </c>
      <c r="O113" s="12">
        <f>'Surv-rate CEA'!N111*Parameter!$D$57+'Surv-rate CEA'!M111*Parameter!$D$58</f>
        <v>4.5499193355329544E-2</v>
      </c>
      <c r="P113" s="12">
        <f t="shared" si="34"/>
        <v>3.7929370217955408E-2</v>
      </c>
      <c r="Q113" s="12">
        <f>O113-'Surv-rate CEA'!M111*Parameter!$D$58</f>
        <v>4.4790225988561826E-2</v>
      </c>
      <c r="R113" s="12">
        <f t="shared" si="35"/>
        <v>3.7338355658277901E-2</v>
      </c>
      <c r="S113" s="12">
        <f>'Surv-rate CEA'!Q111*Parameter!$D$57+'Surv-rate CEA'!P111*Parameter!$D$58</f>
        <v>5.9434871140515912E-2</v>
      </c>
      <c r="T113" s="12">
        <f t="shared" si="36"/>
        <v>4.9546531819580956E-2</v>
      </c>
      <c r="U113" s="12">
        <f>S113-'Surv-rate CEA'!P111*Parameter!$D$58</f>
        <v>3.6654904131318972E-3</v>
      </c>
      <c r="V113" s="12">
        <f t="shared" si="37"/>
        <v>3.0556529172788248E-3</v>
      </c>
      <c r="W113" s="12">
        <f>'Surv-rate CEA'!T111*UPFS+'Surv-rate CEA'!S111*UPD</f>
        <v>4.5499193355329544E-2</v>
      </c>
      <c r="X113" s="12">
        <f t="shared" si="38"/>
        <v>3.7929370217955408E-2</v>
      </c>
      <c r="Y113" s="12">
        <f>W113-'Surv-rate CEA'!S111*UPD</f>
        <v>4.4790225988561826E-2</v>
      </c>
      <c r="Z113" s="12">
        <f t="shared" si="39"/>
        <v>3.7338355658277901E-2</v>
      </c>
      <c r="AA113" s="12">
        <f>'Surv-rate CEA'!W111*UPFS+'Surv-rate CEA'!V111*UPD</f>
        <v>6.2988235178547791E-2</v>
      </c>
      <c r="AB113" s="12">
        <f t="shared" si="40"/>
        <v>5.2508713128272072E-2</v>
      </c>
      <c r="AC113" s="12">
        <f>AA113-'Surv-rate CEA'!V111*UPD</f>
        <v>9.0479870582588079E-3</v>
      </c>
      <c r="AD113" s="12">
        <f t="shared" si="41"/>
        <v>7.5426491230260176E-3</v>
      </c>
      <c r="AE113" s="12">
        <f>'Surv-rate CEA'!Z111*UPFS+'Surv-rate CEA'!Y111*UPD</f>
        <v>5.9434871140515912E-2</v>
      </c>
      <c r="AF113" s="12">
        <f t="shared" si="42"/>
        <v>4.9546531819580956E-2</v>
      </c>
      <c r="AG113" s="12">
        <f>AE113-'Surv-rate CEA'!Y111*UPD</f>
        <v>3.6654904131318972E-3</v>
      </c>
      <c r="AH113" s="12">
        <f t="shared" si="43"/>
        <v>3.0556529172788248E-3</v>
      </c>
      <c r="AI113" s="12">
        <f>'Surv-rate CEA'!AC111*UPFS+'Surv-rate CEA'!AB111*UPD</f>
        <v>4.4916898507833647E-2</v>
      </c>
      <c r="AJ113" s="12">
        <f t="shared" si="44"/>
        <v>3.7443953329919684E-2</v>
      </c>
      <c r="AK113" s="12">
        <f>AI113-'Surv-rate CEA'!AB111*UPD</f>
        <v>2.8165457109132416E-3</v>
      </c>
      <c r="AL113" s="12">
        <f t="shared" si="45"/>
        <v>2.3479494278223121E-3</v>
      </c>
      <c r="AM113" s="12">
        <f>'Surv-rate CEA'!AF111*UPFS+'Surv-rate CEA'!AE111*UPD</f>
        <v>9.4995647724378476E-2</v>
      </c>
      <c r="AN113" s="12">
        <f t="shared" si="46"/>
        <v>7.9190966386888106E-2</v>
      </c>
      <c r="AO113" s="12">
        <f>AM113-'Surv-rate CEA'!AE111*UPD</f>
        <v>7.3959646133949508E-3</v>
      </c>
      <c r="AP113" s="12">
        <f t="shared" si="47"/>
        <v>6.1654780942945082E-3</v>
      </c>
      <c r="AQ113" s="42">
        <f>'Surv-rate CEA'!AI111*UPFS+'Surv-rate CEA'!AH111*UPD</f>
        <v>4.5499193355329544E-2</v>
      </c>
      <c r="AR113" s="12">
        <f t="shared" si="48"/>
        <v>3.7929370217955408E-2</v>
      </c>
      <c r="AS113" s="42">
        <f>AQ113-'Surv-rate CEA'!AH111*UPD</f>
        <v>4.4790225988561826E-2</v>
      </c>
      <c r="AT113" s="12">
        <f t="shared" si="49"/>
        <v>3.7338355658277901E-2</v>
      </c>
      <c r="AU113" s="12">
        <f>'Surv-rate CEA'!AL111*UPFS+'Surv-rate CEA'!AK111*UPD</f>
        <v>5.229957829776264E-2</v>
      </c>
      <c r="AV113" s="12">
        <f t="shared" si="50"/>
        <v>4.3598356832548681E-2</v>
      </c>
      <c r="AW113" s="12">
        <f>AU113-'Surv-rate CEA'!AK111*UPD</f>
        <v>9.956002273764912E-3</v>
      </c>
      <c r="AX113" s="12">
        <f t="shared" si="51"/>
        <v>8.2995954056447486E-3</v>
      </c>
      <c r="AY113" s="12">
        <f>'Surv-rate CEA'!AO111*UPFS+'Surv-rate CEA'!AN111*UPD</f>
        <v>4.4916898507833647E-2</v>
      </c>
      <c r="AZ113" s="12">
        <f t="shared" si="52"/>
        <v>3.7443953329919684E-2</v>
      </c>
      <c r="BA113" s="12">
        <f>AY113-'Surv-rate CEA'!AN111*UPD</f>
        <v>2.8165457109132416E-3</v>
      </c>
      <c r="BB113" s="12">
        <f t="shared" si="53"/>
        <v>2.3479494278223121E-3</v>
      </c>
    </row>
    <row r="114" spans="1:54">
      <c r="A114" s="12">
        <v>109</v>
      </c>
      <c r="B114" s="12">
        <f t="shared" si="54"/>
        <v>6.2136986301369861</v>
      </c>
      <c r="C114" s="12">
        <f>'Surv-rate CEA'!D112*Parameter!$D$57+'Surv-rate CEA'!E112*Parameter!$D$58</f>
        <v>6.420355587987997E-2</v>
      </c>
      <c r="D114" s="12">
        <f t="shared" si="28"/>
        <v>5.3430893449648104E-2</v>
      </c>
      <c r="E114" s="12">
        <f>C114-'Surv-rate CEA'!E112*Parameter!$D$58</f>
        <v>1.8213119533670094E-3</v>
      </c>
      <c r="F114" s="12">
        <f t="shared" si="29"/>
        <v>1.5157155018172346E-3</v>
      </c>
      <c r="G114" s="12">
        <f>'Surv-rate CEA'!G112*Parameter!$D$57+'Surv-rate CEA'!H112*Parameter!$D$58</f>
        <v>4.2379454431914092E-2</v>
      </c>
      <c r="H114" s="12">
        <f t="shared" si="30"/>
        <v>3.5268640236099838E-2</v>
      </c>
      <c r="I114" s="12">
        <f>G114-'Surv-rate CEA'!H112*Parameter!$D$58</f>
        <v>7.2349404243458176E-4</v>
      </c>
      <c r="J114" s="12">
        <f t="shared" si="31"/>
        <v>6.0209956540571577E-4</v>
      </c>
      <c r="K114" s="12">
        <f>'Surv-rate CEA'!K112*Parameter!$D$57+'Surv-rate CEA'!J112*Parameter!$D$58</f>
        <v>5.8613174788434995E-2</v>
      </c>
      <c r="L114" s="12">
        <f t="shared" si="32"/>
        <v>4.8778517855393361E-2</v>
      </c>
      <c r="M114" s="12">
        <f>K114-'Surv-rate CEA'!J112*Parameter!$D$58</f>
        <v>3.5503029357738594E-3</v>
      </c>
      <c r="N114" s="12">
        <f t="shared" si="33"/>
        <v>2.9546004933155515E-3</v>
      </c>
      <c r="O114" s="12">
        <f>'Surv-rate CEA'!N112*Parameter!$D$57+'Surv-rate CEA'!M112*Parameter!$D$58</f>
        <v>4.4825617212498427E-2</v>
      </c>
      <c r="P114" s="12">
        <f t="shared" si="34"/>
        <v>3.7304363352969369E-2</v>
      </c>
      <c r="Q114" s="12">
        <f>O114-'Surv-rate CEA'!M112*Parameter!$D$58</f>
        <v>4.4142883397806643E-2</v>
      </c>
      <c r="R114" s="12">
        <f t="shared" si="35"/>
        <v>3.6736184889840033E-2</v>
      </c>
      <c r="S114" s="12">
        <f>'Surv-rate CEA'!Q112*Parameter!$D$57+'Surv-rate CEA'!P112*Parameter!$D$58</f>
        <v>5.8613174788434995E-2</v>
      </c>
      <c r="T114" s="12">
        <f t="shared" si="36"/>
        <v>4.8778517855393361E-2</v>
      </c>
      <c r="U114" s="12">
        <f>S114-'Surv-rate CEA'!P112*Parameter!$D$58</f>
        <v>3.5503029357738594E-3</v>
      </c>
      <c r="V114" s="12">
        <f t="shared" si="37"/>
        <v>2.9546004933155515E-3</v>
      </c>
      <c r="W114" s="12">
        <f>'Surv-rate CEA'!T112*UPFS+'Surv-rate CEA'!S112*UPD</f>
        <v>4.4825617212498427E-2</v>
      </c>
      <c r="X114" s="12">
        <f t="shared" si="38"/>
        <v>3.7304363352969369E-2</v>
      </c>
      <c r="Y114" s="12">
        <f>W114-'Surv-rate CEA'!S112*UPD</f>
        <v>4.4142883397806643E-2</v>
      </c>
      <c r="Z114" s="12">
        <f t="shared" si="39"/>
        <v>3.6736184889840033E-2</v>
      </c>
      <c r="AA114" s="12">
        <f>'Surv-rate CEA'!W112*UPFS+'Surv-rate CEA'!V112*UPD</f>
        <v>6.2125518493940809E-2</v>
      </c>
      <c r="AB114" s="12">
        <f t="shared" si="40"/>
        <v>5.1701528266818793E-2</v>
      </c>
      <c r="AC114" s="12">
        <f>AA114-'Surv-rate CEA'!V112*UPD</f>
        <v>8.7953198281331205E-3</v>
      </c>
      <c r="AD114" s="12">
        <f t="shared" si="41"/>
        <v>7.3195602665961958E-3</v>
      </c>
      <c r="AE114" s="12">
        <f>'Surv-rate CEA'!Z112*UPFS+'Surv-rate CEA'!Y112*UPD</f>
        <v>5.8613174788434995E-2</v>
      </c>
      <c r="AF114" s="12">
        <f t="shared" si="42"/>
        <v>4.8778517855393361E-2</v>
      </c>
      <c r="AG114" s="12">
        <f>AE114-'Surv-rate CEA'!Y112*UPD</f>
        <v>3.5503029357738594E-3</v>
      </c>
      <c r="AH114" s="12">
        <f t="shared" si="43"/>
        <v>2.9546004933155515E-3</v>
      </c>
      <c r="AI114" s="12">
        <f>'Surv-rate CEA'!AC112*UPFS+'Surv-rate CEA'!AB112*UPD</f>
        <v>4.4254083110369533E-2</v>
      </c>
      <c r="AJ114" s="12">
        <f t="shared" si="44"/>
        <v>3.6828726493060508E-2</v>
      </c>
      <c r="AK114" s="12">
        <f>AI114-'Surv-rate CEA'!AB112*UPD</f>
        <v>2.7252996593465362E-3</v>
      </c>
      <c r="AL114" s="12">
        <f t="shared" si="45"/>
        <v>2.2680238457406026E-3</v>
      </c>
      <c r="AM114" s="12">
        <f>'Surv-rate CEA'!AF112*UPFS+'Surv-rate CEA'!AE112*UPD</f>
        <v>9.3841072401508213E-2</v>
      </c>
      <c r="AN114" s="12">
        <f t="shared" si="46"/>
        <v>7.8095555175581532E-2</v>
      </c>
      <c r="AO114" s="12">
        <f>AM114-'Surv-rate CEA'!AE112*UPD</f>
        <v>7.1834733755625907E-3</v>
      </c>
      <c r="AP114" s="12">
        <f t="shared" si="47"/>
        <v>5.9781642195358463E-3</v>
      </c>
      <c r="AQ114" s="42">
        <f>'Surv-rate CEA'!AI112*UPFS+'Surv-rate CEA'!AH112*UPD</f>
        <v>4.4825617212498427E-2</v>
      </c>
      <c r="AR114" s="12">
        <f t="shared" si="48"/>
        <v>3.7304363352969369E-2</v>
      </c>
      <c r="AS114" s="42">
        <f>AQ114-'Surv-rate CEA'!AH112*UPD</f>
        <v>4.4142883397806643E-2</v>
      </c>
      <c r="AT114" s="12">
        <f t="shared" si="49"/>
        <v>3.6736184889840033E-2</v>
      </c>
      <c r="AU114" s="12">
        <f>'Surv-rate CEA'!AL112*UPFS+'Surv-rate CEA'!AK112*UPD</f>
        <v>5.1548455005202734E-2</v>
      </c>
      <c r="AV114" s="12">
        <f t="shared" si="50"/>
        <v>4.2899181659502128E-2</v>
      </c>
      <c r="AW114" s="12">
        <f>AU114-'Surv-rate CEA'!AK112*UPD</f>
        <v>9.681836893795738E-3</v>
      </c>
      <c r="AX114" s="12">
        <f t="shared" si="51"/>
        <v>8.0573293547341624E-3</v>
      </c>
      <c r="AY114" s="12">
        <f>'Surv-rate CEA'!AO112*UPFS+'Surv-rate CEA'!AN112*UPD</f>
        <v>4.4254083110369533E-2</v>
      </c>
      <c r="AZ114" s="12">
        <f t="shared" si="52"/>
        <v>3.6828726493060508E-2</v>
      </c>
      <c r="BA114" s="12">
        <f>AY114-'Surv-rate CEA'!AN112*UPD</f>
        <v>2.7252996593465362E-3</v>
      </c>
      <c r="BB114" s="12">
        <f t="shared" si="53"/>
        <v>2.2680238457406026E-3</v>
      </c>
    </row>
    <row r="115" spans="1:54">
      <c r="A115" s="12">
        <v>110</v>
      </c>
      <c r="B115" s="12">
        <f t="shared" si="54"/>
        <v>6.2712328767123289</v>
      </c>
      <c r="C115" s="12">
        <f>'Surv-rate CEA'!D113*Parameter!$D$57+'Surv-rate CEA'!E113*Parameter!$D$58</f>
        <v>6.3343207138767649E-2</v>
      </c>
      <c r="D115" s="12">
        <f t="shared" si="28"/>
        <v>5.2625328860757256E-2</v>
      </c>
      <c r="E115" s="12">
        <f>C115-'Surv-rate CEA'!E113*Parameter!$D$58</f>
        <v>1.7600171129246237E-3</v>
      </c>
      <c r="F115" s="12">
        <f t="shared" si="29"/>
        <v>1.4622164483290294E-3</v>
      </c>
      <c r="G115" s="12">
        <f>'Surv-rate CEA'!G113*Parameter!$D$57+'Surv-rate CEA'!H113*Parameter!$D$58</f>
        <v>4.1754038297962613E-2</v>
      </c>
      <c r="H115" s="12">
        <f t="shared" si="30"/>
        <v>3.4689118154077804E-2</v>
      </c>
      <c r="I115" s="12">
        <f>G115-'Surv-rate CEA'!H113*Parameter!$D$58</f>
        <v>6.9687543244683486E-4</v>
      </c>
      <c r="J115" s="12">
        <f t="shared" si="31"/>
        <v>5.789618250170999E-4</v>
      </c>
      <c r="K115" s="12">
        <f>'Surv-rate CEA'!K113*Parameter!$D$57+'Surv-rate CEA'!J113*Parameter!$D$58</f>
        <v>5.780757324017357E-2</v>
      </c>
      <c r="L115" s="12">
        <f t="shared" si="32"/>
        <v>4.8026342362835248E-2</v>
      </c>
      <c r="M115" s="12">
        <f>K115-'Surv-rate CEA'!J113*Parameter!$D$58</f>
        <v>3.439331145655207E-3</v>
      </c>
      <c r="N115" s="12">
        <f t="shared" si="33"/>
        <v>2.8573850421662055E-3</v>
      </c>
      <c r="O115" s="12">
        <f>'Surv-rate CEA'!N113*Parameter!$D$57+'Surv-rate CEA'!M113*Parameter!$D$58</f>
        <v>4.4165951612637977E-2</v>
      </c>
      <c r="P115" s="12">
        <f t="shared" si="34"/>
        <v>3.6692927829997217E-2</v>
      </c>
      <c r="Q115" s="12">
        <f>O115-'Surv-rate CEA'!M113*Parameter!$D$58</f>
        <v>4.3508336767934627E-2</v>
      </c>
      <c r="R115" s="12">
        <f t="shared" si="35"/>
        <v>3.6146583572586717E-2</v>
      </c>
      <c r="S115" s="12">
        <f>'Surv-rate CEA'!Q113*Parameter!$D$57+'Surv-rate CEA'!P113*Parameter!$D$58</f>
        <v>5.780757324017357E-2</v>
      </c>
      <c r="T115" s="12">
        <f t="shared" si="36"/>
        <v>4.8026342362835248E-2</v>
      </c>
      <c r="U115" s="12">
        <f>S115-'Surv-rate CEA'!P113*Parameter!$D$58</f>
        <v>3.439331145655207E-3</v>
      </c>
      <c r="V115" s="12">
        <f t="shared" si="37"/>
        <v>2.8573850421662055E-3</v>
      </c>
      <c r="W115" s="12">
        <f>'Surv-rate CEA'!T113*UPFS+'Surv-rate CEA'!S113*UPD</f>
        <v>4.4165951612637977E-2</v>
      </c>
      <c r="X115" s="12">
        <f t="shared" si="38"/>
        <v>3.6692927829997217E-2</v>
      </c>
      <c r="Y115" s="12">
        <f>W115-'Surv-rate CEA'!S113*UPD</f>
        <v>4.3508336767934627E-2</v>
      </c>
      <c r="Z115" s="12">
        <f t="shared" si="39"/>
        <v>3.6146583572586717E-2</v>
      </c>
      <c r="AA115" s="12">
        <f>'Surv-rate CEA'!W113*UPFS+'Surv-rate CEA'!V113*UPD</f>
        <v>6.1279588434140719E-2</v>
      </c>
      <c r="AB115" s="12">
        <f t="shared" si="40"/>
        <v>5.0910881205205302E-2</v>
      </c>
      <c r="AC115" s="12">
        <f>AA115-'Surv-rate CEA'!V113*UPD</f>
        <v>8.550950662787285E-3</v>
      </c>
      <c r="AD115" s="12">
        <f t="shared" si="41"/>
        <v>7.1041017818291325E-3</v>
      </c>
      <c r="AE115" s="12">
        <f>'Surv-rate CEA'!Z113*UPFS+'Surv-rate CEA'!Y113*UPD</f>
        <v>5.780757324017357E-2</v>
      </c>
      <c r="AF115" s="12">
        <f t="shared" si="42"/>
        <v>4.8026342362835248E-2</v>
      </c>
      <c r="AG115" s="12">
        <f>AE115-'Surv-rate CEA'!Y113*UPD</f>
        <v>3.439331145655207E-3</v>
      </c>
      <c r="AH115" s="12">
        <f t="shared" si="43"/>
        <v>2.8573850421662055E-3</v>
      </c>
      <c r="AI115" s="12">
        <f>'Surv-rate CEA'!AC113*UPFS+'Surv-rate CEA'!AB113*UPD</f>
        <v>4.3604976000570859E-2</v>
      </c>
      <c r="AJ115" s="12">
        <f t="shared" si="44"/>
        <v>3.622687113029107E-2</v>
      </c>
      <c r="AK115" s="12">
        <f>AI115-'Surv-rate CEA'!AB113*UPD</f>
        <v>2.6374873761679934E-3</v>
      </c>
      <c r="AL115" s="12">
        <f t="shared" si="45"/>
        <v>2.1912158668074156E-3</v>
      </c>
      <c r="AM115" s="12">
        <f>'Surv-rate CEA'!AF113*UPFS+'Surv-rate CEA'!AE113*UPD</f>
        <v>9.2706800550444002E-2</v>
      </c>
      <c r="AN115" s="12">
        <f t="shared" si="46"/>
        <v>7.702050601744545E-2</v>
      </c>
      <c r="AO115" s="12">
        <f>AM115-'Surv-rate CEA'!AE113*UPD</f>
        <v>6.9781455760641736E-3</v>
      </c>
      <c r="AP115" s="12">
        <f t="shared" si="47"/>
        <v>5.7974204712136082E-3</v>
      </c>
      <c r="AQ115" s="42">
        <f>'Surv-rate CEA'!AI113*UPFS+'Surv-rate CEA'!AH113*UPD</f>
        <v>4.4165951612637977E-2</v>
      </c>
      <c r="AR115" s="12">
        <f t="shared" si="48"/>
        <v>3.6692927829997217E-2</v>
      </c>
      <c r="AS115" s="42">
        <f>AQ115-'Surv-rate CEA'!AH113*UPD</f>
        <v>4.3508336767934627E-2</v>
      </c>
      <c r="AT115" s="12">
        <f t="shared" si="49"/>
        <v>3.6146583572586717E-2</v>
      </c>
      <c r="AU115" s="12">
        <f>'Surv-rate CEA'!AL113*UPFS+'Surv-rate CEA'!AK113*UPD</f>
        <v>5.0812539649785604E-2</v>
      </c>
      <c r="AV115" s="12">
        <f t="shared" si="50"/>
        <v>4.2214891384677974E-2</v>
      </c>
      <c r="AW115" s="12">
        <f>AU115-'Surv-rate CEA'!AK113*UPD</f>
        <v>9.416560538961366E-3</v>
      </c>
      <c r="AX115" s="12">
        <f t="shared" si="51"/>
        <v>7.8232476296070351E-3</v>
      </c>
      <c r="AY115" s="12">
        <f>'Surv-rate CEA'!AO113*UPFS+'Surv-rate CEA'!AN113*UPD</f>
        <v>4.3604976000570859E-2</v>
      </c>
      <c r="AZ115" s="12">
        <f t="shared" si="52"/>
        <v>3.622687113029107E-2</v>
      </c>
      <c r="BA115" s="12">
        <f>AY115-'Surv-rate CEA'!AN113*UPD</f>
        <v>2.6374873761679934E-3</v>
      </c>
      <c r="BB115" s="12">
        <f t="shared" si="53"/>
        <v>2.1912158668074156E-3</v>
      </c>
    </row>
    <row r="116" spans="1:54">
      <c r="A116" s="12">
        <v>111</v>
      </c>
      <c r="B116" s="12">
        <f t="shared" si="54"/>
        <v>6.3287671232876717</v>
      </c>
      <c r="C116" s="12">
        <f>'Surv-rate CEA'!D114*Parameter!$D$57+'Surv-rate CEA'!E114*Parameter!$D$58</f>
        <v>6.2499233574109948E-2</v>
      </c>
      <c r="D116" s="12">
        <f t="shared" si="28"/>
        <v>5.1835928956203842E-2</v>
      </c>
      <c r="E116" s="12">
        <f>C116-'Surv-rate CEA'!E114*Parameter!$D$58</f>
        <v>1.7011088373215591E-3</v>
      </c>
      <c r="F116" s="12">
        <f t="shared" si="29"/>
        <v>1.4108742106990967E-3</v>
      </c>
      <c r="G116" s="12">
        <f>'Surv-rate CEA'!G114*Parameter!$D$57+'Surv-rate CEA'!H114*Parameter!$D$58</f>
        <v>4.114151903029583E-2</v>
      </c>
      <c r="H116" s="12">
        <f t="shared" si="30"/>
        <v>3.4122160155387049E-2</v>
      </c>
      <c r="I116" s="12">
        <f>G116-'Surv-rate CEA'!H114*Parameter!$D$58</f>
        <v>6.7138104896481698E-4</v>
      </c>
      <c r="J116" s="12">
        <f t="shared" si="31"/>
        <v>5.5683339405138415E-4</v>
      </c>
      <c r="K116" s="12">
        <f>'Surv-rate CEA'!K114*Parameter!$D$57+'Surv-rate CEA'!J114*Parameter!$D$58</f>
        <v>5.7017650891866861E-2</v>
      </c>
      <c r="L116" s="12">
        <f t="shared" si="32"/>
        <v>4.7289586317499625E-2</v>
      </c>
      <c r="M116" s="12">
        <f>K116-'Surv-rate CEA'!J114*Parameter!$D$58</f>
        <v>3.3323979726080505E-3</v>
      </c>
      <c r="N116" s="12">
        <f t="shared" si="33"/>
        <v>2.763841005459379E-3</v>
      </c>
      <c r="O116" s="12">
        <f>'Surv-rate CEA'!N114*Parameter!$D$57+'Surv-rate CEA'!M114*Parameter!$D$58</f>
        <v>4.3519822386523584E-2</v>
      </c>
      <c r="P116" s="12">
        <f t="shared" si="34"/>
        <v>3.6094689365101899E-2</v>
      </c>
      <c r="Q116" s="12">
        <f>O116-'Surv-rate CEA'!M114*Parameter!$D$58</f>
        <v>4.2886265622007487E-2</v>
      </c>
      <c r="R116" s="12">
        <f t="shared" si="35"/>
        <v>3.5569226866490028E-2</v>
      </c>
      <c r="S116" s="12">
        <f>'Surv-rate CEA'!Q114*Parameter!$D$57+'Surv-rate CEA'!P114*Parameter!$D$58</f>
        <v>5.7017650891866861E-2</v>
      </c>
      <c r="T116" s="12">
        <f t="shared" si="36"/>
        <v>4.7289586317499625E-2</v>
      </c>
      <c r="U116" s="12">
        <f>S116-'Surv-rate CEA'!P114*Parameter!$D$58</f>
        <v>3.3323979726080505E-3</v>
      </c>
      <c r="V116" s="12">
        <f t="shared" si="37"/>
        <v>2.763841005459379E-3</v>
      </c>
      <c r="W116" s="12">
        <f>'Surv-rate CEA'!T114*UPFS+'Surv-rate CEA'!S114*UPD</f>
        <v>4.3519822386523584E-2</v>
      </c>
      <c r="X116" s="12">
        <f t="shared" si="38"/>
        <v>3.6094689365101899E-2</v>
      </c>
      <c r="Y116" s="12">
        <f>W116-'Surv-rate CEA'!S114*UPD</f>
        <v>4.2886265622007487E-2</v>
      </c>
      <c r="Z116" s="12">
        <f t="shared" si="39"/>
        <v>3.5569226866490028E-2</v>
      </c>
      <c r="AA116" s="12">
        <f>'Surv-rate CEA'!W114*UPFS+'Surv-rate CEA'!V114*UPD</f>
        <v>6.045001388178415E-2</v>
      </c>
      <c r="AB116" s="12">
        <f t="shared" si="40"/>
        <v>5.0136336812228233E-2</v>
      </c>
      <c r="AC116" s="12">
        <f>AA116-'Surv-rate CEA'!V114*UPD</f>
        <v>8.3145642320776592E-3</v>
      </c>
      <c r="AD116" s="12">
        <f t="shared" si="41"/>
        <v>6.8959751374344574E-3</v>
      </c>
      <c r="AE116" s="12">
        <f>'Surv-rate CEA'!Z114*UPFS+'Surv-rate CEA'!Y114*UPD</f>
        <v>5.7017650891866861E-2</v>
      </c>
      <c r="AF116" s="12">
        <f t="shared" si="42"/>
        <v>4.7289586317499625E-2</v>
      </c>
      <c r="AG116" s="12">
        <f>AE116-'Surv-rate CEA'!Y114*UPD</f>
        <v>3.3323979726080505E-3</v>
      </c>
      <c r="AH116" s="12">
        <f t="shared" si="43"/>
        <v>2.763841005459379E-3</v>
      </c>
      <c r="AI116" s="12">
        <f>'Surv-rate CEA'!AC114*UPFS+'Surv-rate CEA'!AB114*UPD</f>
        <v>4.2969206278672241E-2</v>
      </c>
      <c r="AJ116" s="12">
        <f t="shared" si="44"/>
        <v>3.5638016605829104E-2</v>
      </c>
      <c r="AK116" s="12">
        <f>AI116-'Surv-rate CEA'!AB114*UPD</f>
        <v>2.5529608881206811E-3</v>
      </c>
      <c r="AL116" s="12">
        <f t="shared" si="45"/>
        <v>2.1173875527236859E-3</v>
      </c>
      <c r="AM116" s="12">
        <f>'Surv-rate CEA'!AF114*UPFS+'Surv-rate CEA'!AE114*UPD</f>
        <v>9.1592354546159049E-2</v>
      </c>
      <c r="AN116" s="12">
        <f t="shared" si="46"/>
        <v>7.5965328079685132E-2</v>
      </c>
      <c r="AO116" s="12">
        <f>AM116-'Surv-rate CEA'!AE114*UPD</f>
        <v>6.7797023214519886E-3</v>
      </c>
      <c r="AP116" s="12">
        <f t="shared" si="47"/>
        <v>5.6229836396677812E-3</v>
      </c>
      <c r="AQ116" s="42">
        <f>'Surv-rate CEA'!AI114*UPFS+'Surv-rate CEA'!AH114*UPD</f>
        <v>4.3519822386523584E-2</v>
      </c>
      <c r="AR116" s="12">
        <f t="shared" si="48"/>
        <v>3.6094689365101899E-2</v>
      </c>
      <c r="AS116" s="42">
        <f>AQ116-'Surv-rate CEA'!AH114*UPD</f>
        <v>4.2886265622007487E-2</v>
      </c>
      <c r="AT116" s="12">
        <f t="shared" si="49"/>
        <v>3.5569226866490028E-2</v>
      </c>
      <c r="AU116" s="12">
        <f>'Surv-rate CEA'!AL114*UPFS+'Surv-rate CEA'!AK114*UPD</f>
        <v>5.0091428171876465E-2</v>
      </c>
      <c r="AV116" s="12">
        <f t="shared" si="50"/>
        <v>4.1545080852123925E-2</v>
      </c>
      <c r="AW116" s="12">
        <f>AU116-'Surv-rate CEA'!AK114*UPD</f>
        <v>9.1598394346649459E-3</v>
      </c>
      <c r="AX116" s="12">
        <f t="shared" si="51"/>
        <v>7.597033739981959E-3</v>
      </c>
      <c r="AY116" s="12">
        <f>'Surv-rate CEA'!AO114*UPFS+'Surv-rate CEA'!AN114*UPD</f>
        <v>4.2969206278672241E-2</v>
      </c>
      <c r="AZ116" s="12">
        <f t="shared" si="52"/>
        <v>3.5638016605829104E-2</v>
      </c>
      <c r="BA116" s="12">
        <f>AY116-'Surv-rate CEA'!AN114*UPD</f>
        <v>2.5529608881206811E-3</v>
      </c>
      <c r="BB116" s="12">
        <f t="shared" si="53"/>
        <v>2.1173875527236859E-3</v>
      </c>
    </row>
    <row r="117" spans="1:54">
      <c r="A117" s="12">
        <v>112</v>
      </c>
      <c r="B117" s="12">
        <f t="shared" si="54"/>
        <v>6.3863013698630136</v>
      </c>
      <c r="C117" s="12">
        <f>'Surv-rate CEA'!D115*Parameter!$D$57+'Surv-rate CEA'!E115*Parameter!$D$58</f>
        <v>6.1671223530392887E-2</v>
      </c>
      <c r="D117" s="12">
        <f t="shared" si="28"/>
        <v>5.1062277209725629E-2</v>
      </c>
      <c r="E117" s="12">
        <f>C117-'Surv-rate CEA'!E115*Parameter!$D$58</f>
        <v>1.6444810813809538E-3</v>
      </c>
      <c r="F117" s="12">
        <f t="shared" si="29"/>
        <v>1.361590447483841E-3</v>
      </c>
      <c r="G117" s="12">
        <f>'Surv-rate CEA'!G115*Parameter!$D$57+'Surv-rate CEA'!H115*Parameter!$D$58</f>
        <v>4.0541549430206179E-2</v>
      </c>
      <c r="H117" s="12">
        <f t="shared" si="30"/>
        <v>3.3567419568005998E-2</v>
      </c>
      <c r="I117" s="12">
        <f>G117-'Surv-rate CEA'!H115*Parameter!$D$58</f>
        <v>6.4695706746256687E-4</v>
      </c>
      <c r="J117" s="12">
        <f t="shared" si="31"/>
        <v>5.3566475951761128E-4</v>
      </c>
      <c r="K117" s="12">
        <f>'Surv-rate CEA'!K115*Parameter!$D$57+'Surv-rate CEA'!J115*Parameter!$D$58</f>
        <v>5.62430055829456E-2</v>
      </c>
      <c r="L117" s="12">
        <f t="shared" si="32"/>
        <v>4.6567844414002642E-2</v>
      </c>
      <c r="M117" s="12">
        <f>K117-'Surv-rate CEA'!J115*Parameter!$D$58</f>
        <v>3.229334772096297E-3</v>
      </c>
      <c r="N117" s="12">
        <f t="shared" si="33"/>
        <v>2.6738108617955737E-3</v>
      </c>
      <c r="O117" s="12">
        <f>'Surv-rate CEA'!N115*Parameter!$D$57+'Surv-rate CEA'!M115*Parameter!$D$58</f>
        <v>4.2886867852938826E-2</v>
      </c>
      <c r="P117" s="12">
        <f t="shared" si="34"/>
        <v>3.5509286334888479E-2</v>
      </c>
      <c r="Q117" s="12">
        <f>O117-'Surv-rate CEA'!M115*Parameter!$D$58</f>
        <v>4.2276359070967107E-2</v>
      </c>
      <c r="R117" s="12">
        <f t="shared" si="35"/>
        <v>3.5003799871681722E-2</v>
      </c>
      <c r="S117" s="12">
        <f>'Surv-rate CEA'!Q115*Parameter!$D$57+'Surv-rate CEA'!P115*Parameter!$D$58</f>
        <v>5.62430055829456E-2</v>
      </c>
      <c r="T117" s="12">
        <f t="shared" si="36"/>
        <v>4.6567844414002642E-2</v>
      </c>
      <c r="U117" s="12">
        <f>S117-'Surv-rate CEA'!P115*Parameter!$D$58</f>
        <v>3.229334772096297E-3</v>
      </c>
      <c r="V117" s="12">
        <f t="shared" si="37"/>
        <v>2.6738108617955737E-3</v>
      </c>
      <c r="W117" s="12">
        <f>'Surv-rate CEA'!T115*UPFS+'Surv-rate CEA'!S115*UPD</f>
        <v>4.2886867852938826E-2</v>
      </c>
      <c r="X117" s="12">
        <f t="shared" si="38"/>
        <v>3.5509286334888479E-2</v>
      </c>
      <c r="Y117" s="12">
        <f>W117-'Surv-rate CEA'!S115*UPD</f>
        <v>4.2276359070967107E-2</v>
      </c>
      <c r="Z117" s="12">
        <f t="shared" si="39"/>
        <v>3.5003799871681722E-2</v>
      </c>
      <c r="AA117" s="12">
        <f>'Surv-rate CEA'!W115*UPFS+'Surv-rate CEA'!V115*UPD</f>
        <v>5.9636377588624064E-2</v>
      </c>
      <c r="AB117" s="12">
        <f t="shared" si="40"/>
        <v>4.9377474126380307E-2</v>
      </c>
      <c r="AC117" s="12">
        <f>AA117-'Surv-rate CEA'!V115*UPD</f>
        <v>8.0858588720144065E-3</v>
      </c>
      <c r="AD117" s="12">
        <f t="shared" si="41"/>
        <v>6.6948950185501321E-3</v>
      </c>
      <c r="AE117" s="12">
        <f>'Surv-rate CEA'!Z115*UPFS+'Surv-rate CEA'!Y115*UPD</f>
        <v>5.62430055829456E-2</v>
      </c>
      <c r="AF117" s="12">
        <f t="shared" si="42"/>
        <v>4.6567844414002642E-2</v>
      </c>
      <c r="AG117" s="12">
        <f>AE117-'Surv-rate CEA'!Y115*UPD</f>
        <v>3.229334772096297E-3</v>
      </c>
      <c r="AH117" s="12">
        <f t="shared" si="43"/>
        <v>2.6738108617955737E-3</v>
      </c>
      <c r="AI117" s="12">
        <f>'Surv-rate CEA'!AC115*UPFS+'Surv-rate CEA'!AB115*UPD</f>
        <v>4.2346415546290359E-2</v>
      </c>
      <c r="AJ117" s="12">
        <f t="shared" si="44"/>
        <v>3.5061804933986494E-2</v>
      </c>
      <c r="AK117" s="12">
        <f>AI117-'Surv-rate CEA'!AB115*UPD</f>
        <v>2.4715794325356755E-3</v>
      </c>
      <c r="AL117" s="12">
        <f t="shared" si="45"/>
        <v>2.046407820460977E-3</v>
      </c>
      <c r="AM117" s="12">
        <f>'Surv-rate CEA'!AF115*UPFS+'Surv-rate CEA'!AE115*UPD</f>
        <v>9.0497270980115604E-2</v>
      </c>
      <c r="AN117" s="12">
        <f t="shared" si="46"/>
        <v>7.4929545304594072E-2</v>
      </c>
      <c r="AO117" s="12">
        <f>AM117-'Surv-rate CEA'!AE115*UPD</f>
        <v>6.5878770829513184E-3</v>
      </c>
      <c r="AP117" s="12">
        <f t="shared" si="47"/>
        <v>5.4546024316750865E-3</v>
      </c>
      <c r="AQ117" s="42">
        <f>'Surv-rate CEA'!AI115*UPFS+'Surv-rate CEA'!AH115*UPD</f>
        <v>4.2886867852938826E-2</v>
      </c>
      <c r="AR117" s="12">
        <f t="shared" si="48"/>
        <v>3.5509286334888479E-2</v>
      </c>
      <c r="AS117" s="42">
        <f>AQ117-'Surv-rate CEA'!AH115*UPD</f>
        <v>4.2276359070967107E-2</v>
      </c>
      <c r="AT117" s="12">
        <f t="shared" si="49"/>
        <v>3.5003799871681722E-2</v>
      </c>
      <c r="AU117" s="12">
        <f>'Surv-rate CEA'!AL115*UPFS+'Surv-rate CEA'!AK115*UPD</f>
        <v>4.9384729899816265E-2</v>
      </c>
      <c r="AV117" s="12">
        <f t="shared" si="50"/>
        <v>4.0889358500064435E-2</v>
      </c>
      <c r="AW117" s="12">
        <f>AU117-'Surv-rate CEA'!AK115*UPD</f>
        <v>8.9113541104154301E-3</v>
      </c>
      <c r="AX117" s="12">
        <f t="shared" si="51"/>
        <v>7.3783850530516918E-3</v>
      </c>
      <c r="AY117" s="12">
        <f>'Surv-rate CEA'!AO115*UPFS+'Surv-rate CEA'!AN115*UPD</f>
        <v>4.2346415546290359E-2</v>
      </c>
      <c r="AZ117" s="12">
        <f t="shared" si="52"/>
        <v>3.5061804933986494E-2</v>
      </c>
      <c r="BA117" s="12">
        <f>AY117-'Surv-rate CEA'!AN115*UPD</f>
        <v>2.4715794325356755E-3</v>
      </c>
      <c r="BB117" s="12">
        <f t="shared" si="53"/>
        <v>2.046407820460977E-3</v>
      </c>
    </row>
    <row r="118" spans="1:54">
      <c r="A118" s="12">
        <v>113</v>
      </c>
      <c r="B118" s="12">
        <f t="shared" si="54"/>
        <v>6.4438356164383563</v>
      </c>
      <c r="C118" s="12">
        <f>'Surv-rate CEA'!D116*Parameter!$D$57+'Surv-rate CEA'!E116*Parameter!$D$58</f>
        <v>6.0858778336754779E-2</v>
      </c>
      <c r="D118" s="12">
        <f t="shared" si="28"/>
        <v>5.0303970394143985E-2</v>
      </c>
      <c r="E118" s="12">
        <f>C118-'Surv-rate CEA'!E116*Parameter!$D$58</f>
        <v>1.5900331128102657E-3</v>
      </c>
      <c r="F118" s="12">
        <f t="shared" si="29"/>
        <v>1.314271840784067E-3</v>
      </c>
      <c r="G118" s="12">
        <f>'Surv-rate CEA'!G116*Parameter!$D$57+'Surv-rate CEA'!H116*Parameter!$D$58</f>
        <v>3.995379392873976E-2</v>
      </c>
      <c r="H118" s="12">
        <f t="shared" si="30"/>
        <v>3.3024561482385924E-2</v>
      </c>
      <c r="I118" s="12">
        <f>G118-'Surv-rate CEA'!H116*Parameter!$D$58</f>
        <v>6.2355255237499241E-4</v>
      </c>
      <c r="J118" s="12">
        <f t="shared" si="31"/>
        <v>5.1540911584353614E-4</v>
      </c>
      <c r="K118" s="12">
        <f>'Surv-rate CEA'!K116*Parameter!$D$57+'Surv-rate CEA'!J116*Parameter!$D$58</f>
        <v>5.5483248071434142E-2</v>
      </c>
      <c r="L118" s="12">
        <f t="shared" si="32"/>
        <v>4.5860724527077283E-2</v>
      </c>
      <c r="M118" s="12">
        <f>K118-'Surv-rate CEA'!J116*Parameter!$D$58</f>
        <v>3.1299808761805006E-3</v>
      </c>
      <c r="N118" s="12">
        <f t="shared" si="33"/>
        <v>2.5871446919027426E-3</v>
      </c>
      <c r="O118" s="12">
        <f>'Surv-rate CEA'!N116*Parameter!$D$57+'Surv-rate CEA'!M116*Parameter!$D$58</f>
        <v>4.2266738319500965E-2</v>
      </c>
      <c r="P118" s="12">
        <f t="shared" si="34"/>
        <v>3.4936369266504466E-2</v>
      </c>
      <c r="Q118" s="12">
        <f>O118-'Surv-rate CEA'!M116*Parameter!$D$58</f>
        <v>4.167831548838654E-2</v>
      </c>
      <c r="R118" s="12">
        <f t="shared" si="35"/>
        <v>3.4449997283947896E-2</v>
      </c>
      <c r="S118" s="12">
        <f>'Surv-rate CEA'!Q116*Parameter!$D$57+'Surv-rate CEA'!P116*Parameter!$D$58</f>
        <v>5.5483248071434142E-2</v>
      </c>
      <c r="T118" s="12">
        <f t="shared" si="36"/>
        <v>4.5860724527077283E-2</v>
      </c>
      <c r="U118" s="12">
        <f>S118-'Surv-rate CEA'!P116*Parameter!$D$58</f>
        <v>3.1299808761805006E-3</v>
      </c>
      <c r="V118" s="12">
        <f t="shared" si="37"/>
        <v>2.5871446919027426E-3</v>
      </c>
      <c r="W118" s="12">
        <f>'Surv-rate CEA'!T116*UPFS+'Surv-rate CEA'!S116*UPD</f>
        <v>4.2266738319500965E-2</v>
      </c>
      <c r="X118" s="12">
        <f t="shared" si="38"/>
        <v>3.4936369266504466E-2</v>
      </c>
      <c r="Y118" s="12">
        <f>W118-'Surv-rate CEA'!S116*UPD</f>
        <v>4.167831548838654E-2</v>
      </c>
      <c r="Z118" s="12">
        <f t="shared" si="39"/>
        <v>3.4449997283947896E-2</v>
      </c>
      <c r="AA118" s="12">
        <f>'Surv-rate CEA'!W116*UPFS+'Surv-rate CEA'!V116*UPD</f>
        <v>5.8838275637627058E-2</v>
      </c>
      <c r="AB118" s="12">
        <f t="shared" si="40"/>
        <v>4.8633885802636084E-2</v>
      </c>
      <c r="AC118" s="12">
        <f>AA118-'Surv-rate CEA'!V116*UPD</f>
        <v>7.864545917822624E-3</v>
      </c>
      <c r="AD118" s="12">
        <f t="shared" si="41"/>
        <v>6.5005886714391619E-3</v>
      </c>
      <c r="AE118" s="12">
        <f>'Surv-rate CEA'!Z116*UPFS+'Surv-rate CEA'!Y116*UPD</f>
        <v>5.5483248071434142E-2</v>
      </c>
      <c r="AF118" s="12">
        <f t="shared" si="42"/>
        <v>4.5860724527077283E-2</v>
      </c>
      <c r="AG118" s="12">
        <f>AE118-'Surv-rate CEA'!Y116*UPD</f>
        <v>3.1299808761805006E-3</v>
      </c>
      <c r="AH118" s="12">
        <f t="shared" si="43"/>
        <v>2.5871446919027426E-3</v>
      </c>
      <c r="AI118" s="12">
        <f>'Surv-rate CEA'!AC116*UPFS+'Surv-rate CEA'!AB116*UPD</f>
        <v>4.1736257400032645E-2</v>
      </c>
      <c r="AJ118" s="12">
        <f t="shared" si="44"/>
        <v>3.4497890263197294E-2</v>
      </c>
      <c r="AK118" s="12">
        <f>AI118-'Surv-rate CEA'!AB116*UPD</f>
        <v>2.3932090644074797E-3</v>
      </c>
      <c r="AL118" s="12">
        <f t="shared" si="45"/>
        <v>1.9781520630729509E-3</v>
      </c>
      <c r="AM118" s="12">
        <f>'Surv-rate CEA'!AF116*UPFS+'Surv-rate CEA'!AE116*UPD</f>
        <v>8.9421100146274773E-2</v>
      </c>
      <c r="AN118" s="12">
        <f t="shared" si="46"/>
        <v>7.3912695872393908E-2</v>
      </c>
      <c r="AO118" s="12">
        <f>AM118-'Surv-rate CEA'!AE116*UPD</f>
        <v>6.4024150799099622E-3</v>
      </c>
      <c r="AP118" s="12">
        <f t="shared" si="47"/>
        <v>5.2920368668705935E-3</v>
      </c>
      <c r="AQ118" s="42">
        <f>'Surv-rate CEA'!AI116*UPFS+'Surv-rate CEA'!AH116*UPD</f>
        <v>4.2266738319500965E-2</v>
      </c>
      <c r="AR118" s="12">
        <f t="shared" si="48"/>
        <v>3.4936369266504466E-2</v>
      </c>
      <c r="AS118" s="42">
        <f>AQ118-'Surv-rate CEA'!AH116*UPD</f>
        <v>4.167831548838654E-2</v>
      </c>
      <c r="AT118" s="12">
        <f t="shared" si="49"/>
        <v>3.4449997283947896E-2</v>
      </c>
      <c r="AU118" s="12">
        <f>'Surv-rate CEA'!AL116*UPFS+'Surv-rate CEA'!AK116*UPD</f>
        <v>4.8692067016930303E-2</v>
      </c>
      <c r="AV118" s="12">
        <f t="shared" si="50"/>
        <v>4.0247345815846824E-2</v>
      </c>
      <c r="AW118" s="12">
        <f>AU118-'Surv-rate CEA'!AK116*UPD</f>
        <v>8.6707987091631383E-3</v>
      </c>
      <c r="AX118" s="12">
        <f t="shared" si="51"/>
        <v>7.1670121136148809E-3</v>
      </c>
      <c r="AY118" s="12">
        <f>'Surv-rate CEA'!AO116*UPFS+'Surv-rate CEA'!AN116*UPD</f>
        <v>4.1736257400032645E-2</v>
      </c>
      <c r="AZ118" s="12">
        <f t="shared" si="52"/>
        <v>3.4497890263197294E-2</v>
      </c>
      <c r="BA118" s="12">
        <f>AY118-'Surv-rate CEA'!AN116*UPD</f>
        <v>2.3932090644074797E-3</v>
      </c>
      <c r="BB118" s="12">
        <f t="shared" si="53"/>
        <v>1.9781520630729509E-3</v>
      </c>
    </row>
    <row r="119" spans="1:54">
      <c r="A119" s="12">
        <v>114</v>
      </c>
      <c r="B119" s="12">
        <f t="shared" si="54"/>
        <v>6.5013698630136982</v>
      </c>
      <c r="C119" s="12">
        <f>'Surv-rate CEA'!D117*Parameter!$D$57+'Surv-rate CEA'!E117*Parameter!$D$58</f>
        <v>6.0061511811985976E-2</v>
      </c>
      <c r="D119" s="12">
        <f t="shared" si="28"/>
        <v>4.9560618071184434E-2</v>
      </c>
      <c r="E119" s="12">
        <f>C119-'Surv-rate CEA'!E117*Parameter!$D$58</f>
        <v>1.5376692152592811E-3</v>
      </c>
      <c r="F119" s="12">
        <f t="shared" si="29"/>
        <v>1.2688298112748296E-3</v>
      </c>
      <c r="G119" s="12">
        <f>'Surv-rate CEA'!G117*Parameter!$D$57+'Surv-rate CEA'!H117*Parameter!$D$58</f>
        <v>3.9377928118760355E-2</v>
      </c>
      <c r="H119" s="12">
        <f t="shared" si="30"/>
        <v>3.2493262274809621E-2</v>
      </c>
      <c r="I119" s="12">
        <f>G119-'Surv-rate CEA'!H117*Parameter!$D$58</f>
        <v>6.0111928495625022E-4</v>
      </c>
      <c r="J119" s="12">
        <f t="shared" si="31"/>
        <v>4.9602220120930902E-4</v>
      </c>
      <c r="K119" s="12">
        <f>'Surv-rate CEA'!K117*Parameter!$D$57+'Surv-rate CEA'!J117*Parameter!$D$58</f>
        <v>5.4738001533278978E-2</v>
      </c>
      <c r="L119" s="12">
        <f t="shared" si="32"/>
        <v>4.5167847197435461E-2</v>
      </c>
      <c r="M119" s="12">
        <f>K119-'Surv-rate CEA'!J117*Parameter!$D$58</f>
        <v>3.0341831710173489E-3</v>
      </c>
      <c r="N119" s="12">
        <f t="shared" si="33"/>
        <v>2.5036997697882929E-3</v>
      </c>
      <c r="O119" s="12">
        <f>'Surv-rate CEA'!N117*Parameter!$D$57+'Surv-rate CEA'!M117*Parameter!$D$58</f>
        <v>4.1659095606763737E-2</v>
      </c>
      <c r="P119" s="12">
        <f t="shared" si="34"/>
        <v>3.4375600351534107E-2</v>
      </c>
      <c r="Q119" s="12">
        <f>O119-'Surv-rate CEA'!M117*Parameter!$D$58</f>
        <v>4.1091842197016289E-2</v>
      </c>
      <c r="R119" s="12">
        <f t="shared" si="35"/>
        <v>3.3907523063068983E-2</v>
      </c>
      <c r="S119" s="12">
        <f>'Surv-rate CEA'!Q117*Parameter!$D$57+'Surv-rate CEA'!P117*Parameter!$D$58</f>
        <v>5.4738001533278978E-2</v>
      </c>
      <c r="T119" s="12">
        <f t="shared" si="36"/>
        <v>4.5167847197435461E-2</v>
      </c>
      <c r="U119" s="12">
        <f>S119-'Surv-rate CEA'!P117*Parameter!$D$58</f>
        <v>3.0341831710173489E-3</v>
      </c>
      <c r="V119" s="12">
        <f t="shared" si="37"/>
        <v>2.5036997697882929E-3</v>
      </c>
      <c r="W119" s="12">
        <f>'Surv-rate CEA'!T117*UPFS+'Surv-rate CEA'!S117*UPD</f>
        <v>4.1659095606763737E-2</v>
      </c>
      <c r="X119" s="12">
        <f t="shared" si="38"/>
        <v>3.4375600351534107E-2</v>
      </c>
      <c r="Y119" s="12">
        <f>W119-'Surv-rate CEA'!S117*UPD</f>
        <v>4.1091842197016289E-2</v>
      </c>
      <c r="Z119" s="12">
        <f t="shared" si="39"/>
        <v>3.3907523063068983E-2</v>
      </c>
      <c r="AA119" s="12">
        <f>'Surv-rate CEA'!W117*UPFS+'Surv-rate CEA'!V117*UPD</f>
        <v>5.8055316929513115E-2</v>
      </c>
      <c r="AB119" s="12">
        <f t="shared" si="40"/>
        <v>4.7905177584473942E-2</v>
      </c>
      <c r="AC119" s="12">
        <f>AA119-'Surv-rate CEA'!V117*UPD</f>
        <v>7.6503490732466387E-3</v>
      </c>
      <c r="AD119" s="12">
        <f t="shared" si="41"/>
        <v>6.3127952842297825E-3</v>
      </c>
      <c r="AE119" s="12">
        <f>'Surv-rate CEA'!Z117*UPFS+'Surv-rate CEA'!Y117*UPD</f>
        <v>5.4738001533278978E-2</v>
      </c>
      <c r="AF119" s="12">
        <f t="shared" si="42"/>
        <v>4.5167847197435461E-2</v>
      </c>
      <c r="AG119" s="12">
        <f>AE119-'Surv-rate CEA'!Y117*UPD</f>
        <v>3.0341831710173489E-3</v>
      </c>
      <c r="AH119" s="12">
        <f t="shared" si="43"/>
        <v>2.5036997697882929E-3</v>
      </c>
      <c r="AI119" s="12">
        <f>'Surv-rate CEA'!AC117*UPFS+'Surv-rate CEA'!AB117*UPD</f>
        <v>4.1138396949089273E-2</v>
      </c>
      <c r="AJ119" s="12">
        <f t="shared" si="44"/>
        <v>3.3945938384583207E-2</v>
      </c>
      <c r="AK119" s="12">
        <f>AI119-'Surv-rate CEA'!AB117*UPD</f>
        <v>2.3177222871798436E-3</v>
      </c>
      <c r="AL119" s="12">
        <f t="shared" si="45"/>
        <v>1.9125017936539698E-3</v>
      </c>
      <c r="AM119" s="12">
        <f>'Surv-rate CEA'!AF117*UPFS+'Surv-rate CEA'!AE117*UPD</f>
        <v>8.8363405548990484E-2</v>
      </c>
      <c r="AN119" s="12">
        <f t="shared" si="46"/>
        <v>7.2914331687014708E-2</v>
      </c>
      <c r="AO119" s="12">
        <f>AM119-'Surv-rate CEA'!AE117*UPD</f>
        <v>6.2230726974515926E-3</v>
      </c>
      <c r="AP119" s="12">
        <f t="shared" si="47"/>
        <v>5.1350577080556473E-3</v>
      </c>
      <c r="AQ119" s="42">
        <f>'Surv-rate CEA'!AI117*UPFS+'Surv-rate CEA'!AH117*UPD</f>
        <v>4.1659095606763737E-2</v>
      </c>
      <c r="AR119" s="12">
        <f t="shared" si="48"/>
        <v>3.4375600351534107E-2</v>
      </c>
      <c r="AS119" s="42">
        <f>AQ119-'Surv-rate CEA'!AH117*UPD</f>
        <v>4.1091842197016289E-2</v>
      </c>
      <c r="AT119" s="12">
        <f t="shared" si="49"/>
        <v>3.3907523063068983E-2</v>
      </c>
      <c r="AU119" s="12">
        <f>'Surv-rate CEA'!AL117*UPFS+'Surv-rate CEA'!AK117*UPD</f>
        <v>4.8013074053330856E-2</v>
      </c>
      <c r="AV119" s="12">
        <f t="shared" si="50"/>
        <v>3.9618676816352755E-2</v>
      </c>
      <c r="AW119" s="12">
        <f>AU119-'Surv-rate CEA'!AK117*UPD</f>
        <v>8.4378803337831973E-3</v>
      </c>
      <c r="AX119" s="12">
        <f t="shared" si="51"/>
        <v>6.9626380012221614E-3</v>
      </c>
      <c r="AY119" s="12">
        <f>'Surv-rate CEA'!AO117*UPFS+'Surv-rate CEA'!AN117*UPD</f>
        <v>4.1138396949089273E-2</v>
      </c>
      <c r="AZ119" s="12">
        <f t="shared" si="52"/>
        <v>3.3945938384583207E-2</v>
      </c>
      <c r="BA119" s="12">
        <f>AY119-'Surv-rate CEA'!AN117*UPD</f>
        <v>2.3177222871798436E-3</v>
      </c>
      <c r="BB119" s="12">
        <f t="shared" si="53"/>
        <v>1.9125017936539698E-3</v>
      </c>
    </row>
    <row r="120" spans="1:54">
      <c r="A120" s="12">
        <v>115</v>
      </c>
      <c r="B120" s="12">
        <f t="shared" si="54"/>
        <v>6.558904109589041</v>
      </c>
      <c r="C120" s="12">
        <f>'Surv-rate CEA'!D118*Parameter!$D$57+'Surv-rate CEA'!E118*Parameter!$D$58</f>
        <v>5.9279049791706728E-2</v>
      </c>
      <c r="D120" s="12">
        <f t="shared" si="28"/>
        <v>4.8831842104231069E-2</v>
      </c>
      <c r="E120" s="12">
        <f>C120-'Surv-rate CEA'!E118*Parameter!$D$58</f>
        <v>1.4872984097191802E-3</v>
      </c>
      <c r="F120" s="12">
        <f t="shared" si="29"/>
        <v>1.2251802510410976E-3</v>
      </c>
      <c r="G120" s="12">
        <f>'Surv-rate CEA'!G118*Parameter!$D$57+'Surv-rate CEA'!H118*Parameter!$D$58</f>
        <v>3.8813638309031083E-2</v>
      </c>
      <c r="H120" s="12">
        <f t="shared" si="30"/>
        <v>3.1973209153269906E-2</v>
      </c>
      <c r="I120" s="12">
        <f>G120-'Surv-rate CEA'!H118*Parameter!$D$58</f>
        <v>5.7961160242627624E-4</v>
      </c>
      <c r="J120" s="12">
        <f t="shared" si="31"/>
        <v>4.7746214473599739E-4</v>
      </c>
      <c r="K120" s="12">
        <f>'Surv-rate CEA'!K118*Parameter!$D$57+'Surv-rate CEA'!J118*Parameter!$D$58</f>
        <v>5.4006901084434775E-2</v>
      </c>
      <c r="L120" s="12">
        <f t="shared" si="32"/>
        <v>4.4488845141085621E-2</v>
      </c>
      <c r="M120" s="12">
        <f>K120-'Surv-rate CEA'!J118*Parameter!$D$58</f>
        <v>2.9417956991714123E-3</v>
      </c>
      <c r="N120" s="12">
        <f t="shared" si="33"/>
        <v>2.4233401781845339E-3</v>
      </c>
      <c r="O120" s="12">
        <f>'Surv-rate CEA'!N118*Parameter!$D$57+'Surv-rate CEA'!M118*Parameter!$D$58</f>
        <v>4.1063612594342304E-2</v>
      </c>
      <c r="P120" s="12">
        <f t="shared" si="34"/>
        <v>3.3826652982497221E-2</v>
      </c>
      <c r="Q120" s="12">
        <f>O120-'Surv-rate CEA'!M118*Parameter!$D$58</f>
        <v>4.051665516670061E-2</v>
      </c>
      <c r="R120" s="12">
        <f t="shared" si="35"/>
        <v>3.3376090113521002E-2</v>
      </c>
      <c r="S120" s="12">
        <f>'Surv-rate CEA'!Q118*Parameter!$D$57+'Surv-rate CEA'!P118*Parameter!$D$58</f>
        <v>5.4006901084434775E-2</v>
      </c>
      <c r="T120" s="12">
        <f t="shared" si="36"/>
        <v>4.4488845141085621E-2</v>
      </c>
      <c r="U120" s="12">
        <f>S120-'Surv-rate CEA'!P118*Parameter!$D$58</f>
        <v>2.9417956991714123E-3</v>
      </c>
      <c r="V120" s="12">
        <f t="shared" si="37"/>
        <v>2.4233401781845339E-3</v>
      </c>
      <c r="W120" s="12">
        <f>'Surv-rate CEA'!T118*UPFS+'Surv-rate CEA'!S118*UPD</f>
        <v>4.1063612594342304E-2</v>
      </c>
      <c r="X120" s="12">
        <f t="shared" si="38"/>
        <v>3.3826652982497221E-2</v>
      </c>
      <c r="Y120" s="12">
        <f>W120-'Surv-rate CEA'!S118*UPD</f>
        <v>4.051665516670061E-2</v>
      </c>
      <c r="Z120" s="12">
        <f t="shared" si="39"/>
        <v>3.3376090113521002E-2</v>
      </c>
      <c r="AA120" s="12">
        <f>'Surv-rate CEA'!W118*UPFS+'Surv-rate CEA'!V118*UPD</f>
        <v>5.728712269245851E-2</v>
      </c>
      <c r="AB120" s="12">
        <f t="shared" si="40"/>
        <v>4.7190967799811356E-2</v>
      </c>
      <c r="AC120" s="12">
        <f>AA120-'Surv-rate CEA'!V118*UPD</f>
        <v>7.4430038139230506E-3</v>
      </c>
      <c r="AD120" s="12">
        <f t="shared" si="41"/>
        <v>6.1312654015167473E-3</v>
      </c>
      <c r="AE120" s="12">
        <f>'Surv-rate CEA'!Z118*UPFS+'Surv-rate CEA'!Y118*UPD</f>
        <v>5.4006901084434775E-2</v>
      </c>
      <c r="AF120" s="12">
        <f t="shared" si="42"/>
        <v>4.4488845141085621E-2</v>
      </c>
      <c r="AG120" s="12">
        <f>AE120-'Surv-rate CEA'!Y118*UPD</f>
        <v>2.9417956991714123E-3</v>
      </c>
      <c r="AH120" s="12">
        <f t="shared" si="43"/>
        <v>2.4233401781845339E-3</v>
      </c>
      <c r="AI120" s="12">
        <f>'Surv-rate CEA'!AC118*UPFS+'Surv-rate CEA'!AB118*UPD</f>
        <v>4.0552510355521154E-2</v>
      </c>
      <c r="AJ120" s="12">
        <f t="shared" si="44"/>
        <v>3.3405626263733501E-2</v>
      </c>
      <c r="AK120" s="12">
        <f>AI120-'Surv-rate CEA'!AB118*UPD</f>
        <v>2.2449977056726023E-3</v>
      </c>
      <c r="AL120" s="12">
        <f t="shared" si="45"/>
        <v>1.8493443108985636E-3</v>
      </c>
      <c r="AM120" s="12">
        <f>'Surv-rate CEA'!AF118*UPFS+'Surv-rate CEA'!AE118*UPD</f>
        <v>8.7323763431707668E-2</v>
      </c>
      <c r="AN120" s="12">
        <f t="shared" si="46"/>
        <v>7.1934017883683143E-2</v>
      </c>
      <c r="AO120" s="12">
        <f>AM120-'Surv-rate CEA'!AE118*UPD</f>
        <v>6.0496169362385804E-3</v>
      </c>
      <c r="AP120" s="12">
        <f t="shared" si="47"/>
        <v>4.9834459232984121E-3</v>
      </c>
      <c r="AQ120" s="42">
        <f>'Surv-rate CEA'!AI118*UPFS+'Surv-rate CEA'!AH118*UPD</f>
        <v>4.1063612594342304E-2</v>
      </c>
      <c r="AR120" s="12">
        <f t="shared" si="48"/>
        <v>3.3826652982497221E-2</v>
      </c>
      <c r="AS120" s="42">
        <f>AQ120-'Surv-rate CEA'!AH118*UPD</f>
        <v>4.051665516670061E-2</v>
      </c>
      <c r="AT120" s="12">
        <f t="shared" si="49"/>
        <v>3.3376090113521002E-2</v>
      </c>
      <c r="AU120" s="12">
        <f>'Surv-rate CEA'!AL118*UPFS+'Surv-rate CEA'!AK118*UPD</f>
        <v>4.7347397401195472E-2</v>
      </c>
      <c r="AV120" s="12">
        <f t="shared" si="50"/>
        <v>3.9002997552516773E-2</v>
      </c>
      <c r="AW120" s="12">
        <f>AU120-'Surv-rate CEA'!AK118*UPD</f>
        <v>8.2123184285001691E-3</v>
      </c>
      <c r="AX120" s="12">
        <f t="shared" si="51"/>
        <v>6.7649977221175229E-3</v>
      </c>
      <c r="AY120" s="12">
        <f>'Surv-rate CEA'!AO118*UPFS+'Surv-rate CEA'!AN118*UPD</f>
        <v>4.0552510355521154E-2</v>
      </c>
      <c r="AZ120" s="12">
        <f t="shared" si="52"/>
        <v>3.3405626263733501E-2</v>
      </c>
      <c r="BA120" s="12">
        <f>AY120-'Surv-rate CEA'!AN118*UPD</f>
        <v>2.2449977056726023E-3</v>
      </c>
      <c r="BB120" s="12">
        <f t="shared" si="53"/>
        <v>1.8493443108985636E-3</v>
      </c>
    </row>
    <row r="121" spans="1:54">
      <c r="A121" s="12">
        <v>116</v>
      </c>
      <c r="B121" s="12">
        <f t="shared" si="54"/>
        <v>6.6164383561643838</v>
      </c>
      <c r="C121" s="12">
        <f>'Surv-rate CEA'!D119*Parameter!$D$57+'Surv-rate CEA'!E119*Parameter!$D$58</f>
        <v>5.8511029676567426E-2</v>
      </c>
      <c r="D121" s="12">
        <f t="shared" si="28"/>
        <v>4.8117276192820253E-2</v>
      </c>
      <c r="E121" s="12">
        <f>C121-'Surv-rate CEA'!E119*Parameter!$D$58</f>
        <v>1.4388341930227783E-3</v>
      </c>
      <c r="F121" s="12">
        <f t="shared" si="29"/>
        <v>1.1832432730042538E-3</v>
      </c>
      <c r="G121" s="12">
        <f>'Surv-rate CEA'!G119*Parameter!$D$57+'Surv-rate CEA'!H119*Parameter!$D$58</f>
        <v>3.8260621099136506E-2</v>
      </c>
      <c r="H121" s="12">
        <f t="shared" si="30"/>
        <v>3.1464099724658953E-2</v>
      </c>
      <c r="I121" s="12">
        <f>G121-'Surv-rate CEA'!H119*Parameter!$D$58</f>
        <v>5.5898624759959797E-4</v>
      </c>
      <c r="J121" s="12">
        <f t="shared" si="31"/>
        <v>4.5968932374659208E-4</v>
      </c>
      <c r="K121" s="12">
        <f>'Surv-rate CEA'!K119*Parameter!$D$57+'Surv-rate CEA'!J119*Parameter!$D$58</f>
        <v>5.3289593324519914E-2</v>
      </c>
      <c r="L121" s="12">
        <f t="shared" si="32"/>
        <v>4.382336278087906E-2</v>
      </c>
      <c r="M121" s="12">
        <f>K121-'Surv-rate CEA'!J119*Parameter!$D$58</f>
        <v>2.8526792851361546E-3</v>
      </c>
      <c r="N121" s="12">
        <f t="shared" si="33"/>
        <v>2.3459364467039059E-3</v>
      </c>
      <c r="O121" s="12">
        <f>'Surv-rate CEA'!N119*Parameter!$D$57+'Surv-rate CEA'!M119*Parameter!$D$58</f>
        <v>4.0479972787906687E-2</v>
      </c>
      <c r="P121" s="12">
        <f t="shared" si="34"/>
        <v>3.3289211310762595E-2</v>
      </c>
      <c r="Q121" s="12">
        <f>O121-'Surv-rate CEA'!M119*Parameter!$D$58</f>
        <v>3.995247872327045E-2</v>
      </c>
      <c r="R121" s="12">
        <f t="shared" si="35"/>
        <v>3.2855419977086235E-2</v>
      </c>
      <c r="S121" s="12">
        <f>'Surv-rate CEA'!Q119*Parameter!$D$57+'Surv-rate CEA'!P119*Parameter!$D$58</f>
        <v>5.3289593324519914E-2</v>
      </c>
      <c r="T121" s="12">
        <f t="shared" si="36"/>
        <v>4.382336278087906E-2</v>
      </c>
      <c r="U121" s="12">
        <f>S121-'Surv-rate CEA'!P119*Parameter!$D$58</f>
        <v>2.8526792851361546E-3</v>
      </c>
      <c r="V121" s="12">
        <f t="shared" si="37"/>
        <v>2.3459364467039059E-3</v>
      </c>
      <c r="W121" s="12">
        <f>'Surv-rate CEA'!T119*UPFS+'Surv-rate CEA'!S119*UPD</f>
        <v>4.0479972787906687E-2</v>
      </c>
      <c r="X121" s="12">
        <f t="shared" si="38"/>
        <v>3.3289211310762595E-2</v>
      </c>
      <c r="Y121" s="12">
        <f>W121-'Surv-rate CEA'!S119*UPD</f>
        <v>3.995247872327045E-2</v>
      </c>
      <c r="Z121" s="12">
        <f t="shared" si="39"/>
        <v>3.2855419977086235E-2</v>
      </c>
      <c r="AA121" s="12">
        <f>'Surv-rate CEA'!W119*UPFS+'Surv-rate CEA'!V119*UPD</f>
        <v>5.6533326013768648E-2</v>
      </c>
      <c r="AB121" s="12">
        <f t="shared" si="40"/>
        <v>4.6490886879617797E-2</v>
      </c>
      <c r="AC121" s="12">
        <f>AA121-'Surv-rate CEA'!V119*UPD</f>
        <v>7.2422568227939466E-3</v>
      </c>
      <c r="AD121" s="12">
        <f t="shared" si="41"/>
        <v>5.9557603707882101E-3</v>
      </c>
      <c r="AE121" s="12">
        <f>'Surv-rate CEA'!Z119*UPFS+'Surv-rate CEA'!Y119*UPD</f>
        <v>5.3289593324519914E-2</v>
      </c>
      <c r="AF121" s="12">
        <f t="shared" si="42"/>
        <v>4.382336278087906E-2</v>
      </c>
      <c r="AG121" s="12">
        <f>AE121-'Surv-rate CEA'!Y119*UPD</f>
        <v>2.8526792851361546E-3</v>
      </c>
      <c r="AH121" s="12">
        <f t="shared" si="43"/>
        <v>2.3459364467039059E-3</v>
      </c>
      <c r="AI121" s="12">
        <f>'Surv-rate CEA'!AC119*UPFS+'Surv-rate CEA'!AB119*UPD</f>
        <v>3.9978284396008965E-2</v>
      </c>
      <c r="AJ121" s="12">
        <f t="shared" si="44"/>
        <v>3.2876641594435381E-2</v>
      </c>
      <c r="AK121" s="12">
        <f>AI121-'Surv-rate CEA'!AB119*UPD</f>
        <v>2.1749196996910733E-3</v>
      </c>
      <c r="AL121" s="12">
        <f t="shared" si="45"/>
        <v>1.7885723848259656E-3</v>
      </c>
      <c r="AM121" s="12">
        <f>'Surv-rate CEA'!AF119*UPFS+'Surv-rate CEA'!AE119*UPD</f>
        <v>8.6301762325482492E-2</v>
      </c>
      <c r="AN121" s="12">
        <f t="shared" si="46"/>
        <v>7.0971332357280523E-2</v>
      </c>
      <c r="AO121" s="12">
        <f>AM121-'Surv-rate CEA'!AE119*UPD</f>
        <v>5.8818248923961924E-3</v>
      </c>
      <c r="AP121" s="12">
        <f t="shared" si="47"/>
        <v>4.8369921778795158E-3</v>
      </c>
      <c r="AQ121" s="42">
        <f>'Surv-rate CEA'!AI119*UPFS+'Surv-rate CEA'!AH119*UPD</f>
        <v>4.0479972787906687E-2</v>
      </c>
      <c r="AR121" s="12">
        <f t="shared" si="48"/>
        <v>3.3289211310762595E-2</v>
      </c>
      <c r="AS121" s="42">
        <f>AQ121-'Surv-rate CEA'!AH119*UPD</f>
        <v>3.995247872327045E-2</v>
      </c>
      <c r="AT121" s="12">
        <f t="shared" si="49"/>
        <v>3.2855419977086235E-2</v>
      </c>
      <c r="AU121" s="12">
        <f>'Surv-rate CEA'!AL119*UPFS+'Surv-rate CEA'!AK119*UPD</f>
        <v>4.6694694852276286E-2</v>
      </c>
      <c r="AV121" s="12">
        <f t="shared" si="50"/>
        <v>3.8399965636671238E-2</v>
      </c>
      <c r="AW121" s="12">
        <f>AU121-'Surv-rate CEA'!AK119*UPD</f>
        <v>7.9938441931962506E-3</v>
      </c>
      <c r="AX121" s="12">
        <f t="shared" si="51"/>
        <v>6.5738376339057707E-3</v>
      </c>
      <c r="AY121" s="12">
        <f>'Surv-rate CEA'!AO119*UPFS+'Surv-rate CEA'!AN119*UPD</f>
        <v>3.9978284396008965E-2</v>
      </c>
      <c r="AZ121" s="12">
        <f t="shared" si="52"/>
        <v>3.2876641594435381E-2</v>
      </c>
      <c r="BA121" s="12">
        <f>AY121-'Surv-rate CEA'!AN119*UPD</f>
        <v>2.1749196996910733E-3</v>
      </c>
      <c r="BB121" s="12">
        <f t="shared" si="53"/>
        <v>1.7885723848259656E-3</v>
      </c>
    </row>
    <row r="122" spans="1:54">
      <c r="A122" s="12">
        <v>117</v>
      </c>
      <c r="B122" s="12">
        <f t="shared" si="54"/>
        <v>6.6739726027397257</v>
      </c>
      <c r="C122" s="12">
        <f>'Surv-rate CEA'!D120*Parameter!$D$57+'Surv-rate CEA'!E120*Parameter!$D$58</f>
        <v>5.775710000040777E-2</v>
      </c>
      <c r="D122" s="12">
        <f t="shared" si="28"/>
        <v>4.7416565427769654E-2</v>
      </c>
      <c r="E122" s="12">
        <f>C122-'Surv-rate CEA'!E120*Parameter!$D$58</f>
        <v>1.3921942922943478E-3</v>
      </c>
      <c r="F122" s="12">
        <f t="shared" si="29"/>
        <v>1.1429429758120881E-3</v>
      </c>
      <c r="G122" s="12">
        <f>'Surv-rate CEA'!G120*Parameter!$D$57+'Surv-rate CEA'!H120*Parameter!$D$58</f>
        <v>3.7718582974124747E-2</v>
      </c>
      <c r="H122" s="12">
        <f t="shared" si="30"/>
        <v>3.0965641582120947E-2</v>
      </c>
      <c r="I122" s="12">
        <f>G122-'Surv-rate CEA'!H120*Parameter!$D$58</f>
        <v>5.3920222824745123E-4</v>
      </c>
      <c r="J122" s="12">
        <f t="shared" si="31"/>
        <v>4.426662303736502E-4</v>
      </c>
      <c r="K122" s="12">
        <f>'Surv-rate CEA'!K120*Parameter!$D$57+'Surv-rate CEA'!J120*Parameter!$D$58</f>
        <v>5.2585735900931276E-2</v>
      </c>
      <c r="L122" s="12">
        <f t="shared" si="32"/>
        <v>4.3171055799136722E-2</v>
      </c>
      <c r="M122" s="12">
        <f>K122-'Surv-rate CEA'!J120*Parameter!$D$58</f>
        <v>2.7667011825774218E-3</v>
      </c>
      <c r="N122" s="12">
        <f t="shared" si="33"/>
        <v>2.2713652112353946E-3</v>
      </c>
      <c r="O122" s="12">
        <f>'Surv-rate CEA'!N120*Parameter!$D$57+'Surv-rate CEA'!M120*Parameter!$D$58</f>
        <v>3.9907869905942868E-2</v>
      </c>
      <c r="P122" s="12">
        <f t="shared" si="34"/>
        <v>3.2762969824743624E-2</v>
      </c>
      <c r="Q122" s="12">
        <f>O122-'Surv-rate CEA'!M120*Parameter!$D$58</f>
        <v>3.9399045268019219E-2</v>
      </c>
      <c r="R122" s="12">
        <f t="shared" si="35"/>
        <v>3.2345242536926236E-2</v>
      </c>
      <c r="S122" s="12">
        <f>'Surv-rate CEA'!Q120*Parameter!$D$57+'Surv-rate CEA'!P120*Parameter!$D$58</f>
        <v>5.2585735900931276E-2</v>
      </c>
      <c r="T122" s="12">
        <f t="shared" si="36"/>
        <v>4.3171055799136722E-2</v>
      </c>
      <c r="U122" s="12">
        <f>S122-'Surv-rate CEA'!P120*Parameter!$D$58</f>
        <v>2.7667011825774218E-3</v>
      </c>
      <c r="V122" s="12">
        <f t="shared" si="37"/>
        <v>2.2713652112353946E-3</v>
      </c>
      <c r="W122" s="12">
        <f>'Surv-rate CEA'!T120*UPFS+'Surv-rate CEA'!S120*UPD</f>
        <v>3.9907869905942868E-2</v>
      </c>
      <c r="X122" s="12">
        <f t="shared" si="38"/>
        <v>3.2762969824743624E-2</v>
      </c>
      <c r="Y122" s="12">
        <f>W122-'Surv-rate CEA'!S120*UPD</f>
        <v>3.9399045268019219E-2</v>
      </c>
      <c r="Z122" s="12">
        <f t="shared" si="39"/>
        <v>3.2345242536926236E-2</v>
      </c>
      <c r="AA122" s="12">
        <f>'Surv-rate CEA'!W120*UPFS+'Surv-rate CEA'!V120*UPD</f>
        <v>5.579357139238484E-2</v>
      </c>
      <c r="AB122" s="12">
        <f t="shared" si="40"/>
        <v>4.5804576898031156E-2</v>
      </c>
      <c r="AC122" s="12">
        <f>AA122-'Surv-rate CEA'!V120*UPD</f>
        <v>7.0478654556657347E-3</v>
      </c>
      <c r="AD122" s="12">
        <f t="shared" si="41"/>
        <v>5.786051818777822E-3</v>
      </c>
      <c r="AE122" s="12">
        <f>'Surv-rate CEA'!Z120*UPFS+'Surv-rate CEA'!Y120*UPD</f>
        <v>5.2585735900931276E-2</v>
      </c>
      <c r="AF122" s="12">
        <f t="shared" si="42"/>
        <v>4.3171055799136722E-2</v>
      </c>
      <c r="AG122" s="12">
        <f>AE122-'Surv-rate CEA'!Y120*UPD</f>
        <v>2.7667011825774218E-3</v>
      </c>
      <c r="AH122" s="12">
        <f t="shared" si="43"/>
        <v>2.2713652112353946E-3</v>
      </c>
      <c r="AI122" s="12">
        <f>'Surv-rate CEA'!AC120*UPFS+'Surv-rate CEA'!AB120*UPD</f>
        <v>3.9415416043930535E-2</v>
      </c>
      <c r="AJ122" s="12">
        <f t="shared" si="44"/>
        <v>3.2358682373190464E-2</v>
      </c>
      <c r="AK122" s="12">
        <f>AI122-'Surv-rate CEA'!AB120*UPD</f>
        <v>2.1073781169652916E-3</v>
      </c>
      <c r="AL122" s="12">
        <f t="shared" si="45"/>
        <v>1.7300839613385937E-3</v>
      </c>
      <c r="AM122" s="12">
        <f>'Surv-rate CEA'!AF120*UPFS+'Surv-rate CEA'!AE120*UPD</f>
        <v>8.5297002616327514E-2</v>
      </c>
      <c r="AN122" s="12">
        <f t="shared" si="46"/>
        <v>7.0025865310432464E-2</v>
      </c>
      <c r="AO122" s="12">
        <f>AM122-'Surv-rate CEA'!AE120*UPD</f>
        <v>5.7194832657755379E-3</v>
      </c>
      <c r="AP122" s="12">
        <f t="shared" si="47"/>
        <v>4.6954963542623291E-3</v>
      </c>
      <c r="AQ122" s="42">
        <f>'Surv-rate CEA'!AI120*UPFS+'Surv-rate CEA'!AH120*UPD</f>
        <v>3.9907869905942868E-2</v>
      </c>
      <c r="AR122" s="12">
        <f t="shared" si="48"/>
        <v>3.2762969824743624E-2</v>
      </c>
      <c r="AS122" s="42">
        <f>AQ122-'Surv-rate CEA'!AH120*UPD</f>
        <v>3.9399045268019219E-2</v>
      </c>
      <c r="AT122" s="12">
        <f t="shared" si="49"/>
        <v>3.2345242536926236E-2</v>
      </c>
      <c r="AU122" s="12">
        <f>'Surv-rate CEA'!AL120*UPFS+'Surv-rate CEA'!AK120*UPD</f>
        <v>4.6054635156480069E-2</v>
      </c>
      <c r="AV122" s="12">
        <f t="shared" si="50"/>
        <v>3.7809249791521393E-2</v>
      </c>
      <c r="AW122" s="12">
        <f>AU122-'Surv-rate CEA'!AK120*UPD</f>
        <v>7.7822000286753151E-3</v>
      </c>
      <c r="AX122" s="12">
        <f t="shared" si="51"/>
        <v>6.388914901009032E-3</v>
      </c>
      <c r="AY122" s="12">
        <f>'Surv-rate CEA'!AO120*UPFS+'Surv-rate CEA'!AN120*UPD</f>
        <v>3.9415416043930535E-2</v>
      </c>
      <c r="AZ122" s="12">
        <f t="shared" si="52"/>
        <v>3.2358682373190464E-2</v>
      </c>
      <c r="BA122" s="12">
        <f>AY122-'Surv-rate CEA'!AN120*UPD</f>
        <v>2.1073781169652916E-3</v>
      </c>
      <c r="BB122" s="12">
        <f t="shared" si="53"/>
        <v>1.7300839613385937E-3</v>
      </c>
    </row>
    <row r="123" spans="1:54">
      <c r="A123" s="12">
        <v>118</v>
      </c>
      <c r="B123" s="12">
        <f t="shared" si="54"/>
        <v>6.7315068493150685</v>
      </c>
      <c r="C123" s="12">
        <f>'Surv-rate CEA'!D121*Parameter!$D$57+'Surv-rate CEA'!E121*Parameter!$D$58</f>
        <v>5.7016920017358176E-2</v>
      </c>
      <c r="D123" s="12">
        <f t="shared" si="28"/>
        <v>4.6729365865889841E-2</v>
      </c>
      <c r="E123" s="12">
        <f>C123-'Surv-rate CEA'!E121*Parameter!$D$58</f>
        <v>1.3473004342832856E-3</v>
      </c>
      <c r="F123" s="12">
        <f t="shared" si="29"/>
        <v>1.1042072231493545E-3</v>
      </c>
      <c r="G123" s="12">
        <f>'Surv-rate CEA'!G121*Parameter!$D$57+'Surv-rate CEA'!H121*Parameter!$D$58</f>
        <v>3.7187239917820879E-2</v>
      </c>
      <c r="H123" s="12">
        <f t="shared" si="30"/>
        <v>3.0477551911492946E-2</v>
      </c>
      <c r="I123" s="12">
        <f>G123-'Surv-rate CEA'!H121*Parameter!$D$58</f>
        <v>5.2022068550704875E-4</v>
      </c>
      <c r="J123" s="12">
        <f t="shared" si="31"/>
        <v>4.2635734684830592E-4</v>
      </c>
      <c r="K123" s="12">
        <f>'Surv-rate CEA'!K121*Parameter!$D$57+'Surv-rate CEA'!J121*Parameter!$D$58</f>
        <v>5.1894997092360388E-2</v>
      </c>
      <c r="L123" s="12">
        <f t="shared" si="32"/>
        <v>4.2531590710265077E-2</v>
      </c>
      <c r="M123" s="12">
        <f>K123-'Surv-rate CEA'!J121*Parameter!$D$58</f>
        <v>2.683734741913156E-3</v>
      </c>
      <c r="N123" s="12">
        <f t="shared" si="33"/>
        <v>2.1995088932141521E-3</v>
      </c>
      <c r="O123" s="12">
        <f>'Surv-rate CEA'!N121*Parameter!$D$57+'Surv-rate CEA'!M121*Parameter!$D$58</f>
        <v>3.9347007485250184E-2</v>
      </c>
      <c r="P123" s="12">
        <f t="shared" si="34"/>
        <v>3.2247632947314621E-2</v>
      </c>
      <c r="Q123" s="12">
        <f>O123-'Surv-rate CEA'!M121*Parameter!$D$58</f>
        <v>3.8856095007377335E-2</v>
      </c>
      <c r="R123" s="12">
        <f t="shared" si="35"/>
        <v>3.1845295732683118E-2</v>
      </c>
      <c r="S123" s="12">
        <f>'Surv-rate CEA'!Q121*Parameter!$D$57+'Surv-rate CEA'!P121*Parameter!$D$58</f>
        <v>5.1894997092360388E-2</v>
      </c>
      <c r="T123" s="12">
        <f t="shared" si="36"/>
        <v>4.2531590710265077E-2</v>
      </c>
      <c r="U123" s="12">
        <f>S123-'Surv-rate CEA'!P121*Parameter!$D$58</f>
        <v>2.683734741913156E-3</v>
      </c>
      <c r="V123" s="12">
        <f t="shared" si="37"/>
        <v>2.1995088932141521E-3</v>
      </c>
      <c r="W123" s="12">
        <f>'Surv-rate CEA'!T121*UPFS+'Surv-rate CEA'!S121*UPD</f>
        <v>3.9347007485250184E-2</v>
      </c>
      <c r="X123" s="12">
        <f t="shared" si="38"/>
        <v>3.2247632947314621E-2</v>
      </c>
      <c r="Y123" s="12">
        <f>W123-'Surv-rate CEA'!S121*UPD</f>
        <v>3.8856095007377335E-2</v>
      </c>
      <c r="Z123" s="12">
        <f t="shared" si="39"/>
        <v>3.1845295732683118E-2</v>
      </c>
      <c r="AA123" s="12">
        <f>'Surv-rate CEA'!W121*UPFS+'Surv-rate CEA'!V121*UPD</f>
        <v>5.5067514311176638E-2</v>
      </c>
      <c r="AB123" s="12">
        <f t="shared" si="40"/>
        <v>4.5131691132889923E-2</v>
      </c>
      <c r="AC123" s="12">
        <f>AA123-'Surv-rate CEA'!V121*UPD</f>
        <v>6.8595972351359683E-3</v>
      </c>
      <c r="AD123" s="12">
        <f t="shared" si="41"/>
        <v>5.6219211559608746E-3</v>
      </c>
      <c r="AE123" s="12">
        <f>'Surv-rate CEA'!Z121*UPFS+'Surv-rate CEA'!Y121*UPD</f>
        <v>5.1894997092360388E-2</v>
      </c>
      <c r="AF123" s="12">
        <f t="shared" si="42"/>
        <v>4.2531590710265077E-2</v>
      </c>
      <c r="AG123" s="12">
        <f>AE123-'Surv-rate CEA'!Y121*UPD</f>
        <v>2.683734741913156E-3</v>
      </c>
      <c r="AH123" s="12">
        <f t="shared" si="43"/>
        <v>2.1995088932141521E-3</v>
      </c>
      <c r="AI123" s="12">
        <f>'Surv-rate CEA'!AC121*UPFS+'Surv-rate CEA'!AB121*UPD</f>
        <v>3.8863612070667998E-2</v>
      </c>
      <c r="AJ123" s="12">
        <f t="shared" si="44"/>
        <v>3.1851456493394846E-2</v>
      </c>
      <c r="AK123" s="12">
        <f>AI123-'Surv-rate CEA'!AB121*UPD</f>
        <v>2.0422679841627725E-3</v>
      </c>
      <c r="AL123" s="12">
        <f t="shared" si="45"/>
        <v>1.6737818843789126E-3</v>
      </c>
      <c r="AM123" s="12">
        <f>'Surv-rate CEA'!AF121*UPFS+'Surv-rate CEA'!AE121*UPD</f>
        <v>8.4309096130508618E-2</v>
      </c>
      <c r="AN123" s="12">
        <f t="shared" si="46"/>
        <v>6.9097218820406522E-2</v>
      </c>
      <c r="AO123" s="12">
        <f>AM123-'Surv-rate CEA'!AE121*UPD</f>
        <v>5.5623878948540539E-3</v>
      </c>
      <c r="AP123" s="12">
        <f t="shared" si="47"/>
        <v>4.5587670983893904E-3</v>
      </c>
      <c r="AQ123" s="42">
        <f>'Surv-rate CEA'!AI121*UPFS+'Surv-rate CEA'!AH121*UPD</f>
        <v>3.9347007485250184E-2</v>
      </c>
      <c r="AR123" s="12">
        <f t="shared" si="48"/>
        <v>3.2247632947314621E-2</v>
      </c>
      <c r="AS123" s="42">
        <f>AQ123-'Surv-rate CEA'!AH121*UPD</f>
        <v>3.8856095007377335E-2</v>
      </c>
      <c r="AT123" s="12">
        <f t="shared" si="49"/>
        <v>3.1845295732683118E-2</v>
      </c>
      <c r="AU123" s="12">
        <f>'Surv-rate CEA'!AL121*UPFS+'Surv-rate CEA'!AK121*UPD</f>
        <v>4.5426897600418716E-2</v>
      </c>
      <c r="AV123" s="12">
        <f t="shared" si="50"/>
        <v>3.7230529419618338E-2</v>
      </c>
      <c r="AW123" s="12">
        <f>AU123-'Surv-rate CEA'!AK121*UPD</f>
        <v>7.5771390110789955E-3</v>
      </c>
      <c r="AX123" s="12">
        <f t="shared" si="51"/>
        <v>6.2099969791006406E-3</v>
      </c>
      <c r="AY123" s="12">
        <f>'Surv-rate CEA'!AO121*UPFS+'Surv-rate CEA'!AN121*UPD</f>
        <v>3.8863612070667998E-2</v>
      </c>
      <c r="AZ123" s="12">
        <f t="shared" si="52"/>
        <v>3.1851456493394846E-2</v>
      </c>
      <c r="BA123" s="12">
        <f>AY123-'Surv-rate CEA'!AN121*UPD</f>
        <v>2.0422679841627725E-3</v>
      </c>
      <c r="BB123" s="12">
        <f t="shared" si="53"/>
        <v>1.6737818843789126E-3</v>
      </c>
    </row>
    <row r="124" spans="1:54">
      <c r="A124" s="12">
        <v>119</v>
      </c>
      <c r="B124" s="12">
        <f t="shared" si="54"/>
        <v>6.7890410958904113</v>
      </c>
      <c r="C124" s="12">
        <f>'Surv-rate CEA'!D122*Parameter!$D$57+'Surv-rate CEA'!E122*Parameter!$D$58</f>
        <v>5.6290159306917928E-2</v>
      </c>
      <c r="D124" s="12">
        <f t="shared" si="28"/>
        <v>4.6055344123280849E-2</v>
      </c>
      <c r="E124" s="12">
        <f>C124-'Surv-rate CEA'!E122*Parameter!$D$58</f>
        <v>1.3040781285928726E-3</v>
      </c>
      <c r="F124" s="12">
        <f t="shared" si="29"/>
        <v>1.0669674365019542E-3</v>
      </c>
      <c r="G124" s="12">
        <f>'Surv-rate CEA'!G122*Parameter!$D$57+'Surv-rate CEA'!H122*Parameter!$D$58</f>
        <v>3.6666317043831574E-2</v>
      </c>
      <c r="H124" s="12">
        <f t="shared" si="30"/>
        <v>2.99995571158287E-2</v>
      </c>
      <c r="I124" s="12">
        <f>G124-'Surv-rate CEA'!H122*Parameter!$D$58</f>
        <v>5.0200477070262012E-4</v>
      </c>
      <c r="J124" s="12">
        <f t="shared" si="31"/>
        <v>4.1072902885525269E-4</v>
      </c>
      <c r="K124" s="12">
        <f>'Surv-rate CEA'!K122*Parameter!$D$57+'Surv-rate CEA'!J122*Parameter!$D$58</f>
        <v>5.121705541071768E-2</v>
      </c>
      <c r="L124" s="12">
        <f t="shared" si="32"/>
        <v>4.1904644452335965E-2</v>
      </c>
      <c r="M124" s="12">
        <f>K124-'Surv-rate CEA'!J122*Parameter!$D$58</f>
        <v>2.6036590969430728E-3</v>
      </c>
      <c r="N124" s="12">
        <f t="shared" si="33"/>
        <v>2.1302553974951515E-3</v>
      </c>
      <c r="O124" s="12">
        <f>'Surv-rate CEA'!N122*Parameter!$D$57+'Surv-rate CEA'!M122*Parameter!$D$58</f>
        <v>3.8797098504210023E-2</v>
      </c>
      <c r="P124" s="12">
        <f t="shared" si="34"/>
        <v>3.1742914651453506E-2</v>
      </c>
      <c r="Q124" s="12">
        <f>O124-'Surv-rate CEA'!M122*Parameter!$D$58</f>
        <v>3.8323375692420225E-2</v>
      </c>
      <c r="R124" s="12">
        <f t="shared" si="35"/>
        <v>3.1355325286195737E-2</v>
      </c>
      <c r="S124" s="12">
        <f>'Surv-rate CEA'!Q122*Parameter!$D$57+'Surv-rate CEA'!P122*Parameter!$D$58</f>
        <v>5.121705541071768E-2</v>
      </c>
      <c r="T124" s="12">
        <f t="shared" si="36"/>
        <v>4.1904644452335965E-2</v>
      </c>
      <c r="U124" s="12">
        <f>S124-'Surv-rate CEA'!P122*Parameter!$D$58</f>
        <v>2.6036590969430728E-3</v>
      </c>
      <c r="V124" s="12">
        <f t="shared" si="37"/>
        <v>2.1302553974951515E-3</v>
      </c>
      <c r="W124" s="12">
        <f>'Surv-rate CEA'!T122*UPFS+'Surv-rate CEA'!S122*UPD</f>
        <v>3.8797098504210023E-2</v>
      </c>
      <c r="X124" s="12">
        <f t="shared" si="38"/>
        <v>3.1742914651453506E-2</v>
      </c>
      <c r="Y124" s="12">
        <f>W124-'Surv-rate CEA'!S122*UPD</f>
        <v>3.8323375692420225E-2</v>
      </c>
      <c r="Z124" s="12">
        <f t="shared" si="39"/>
        <v>3.1355325286195737E-2</v>
      </c>
      <c r="AA124" s="12">
        <f>'Surv-rate CEA'!W122*UPFS+'Surv-rate CEA'!V122*UPD</f>
        <v>5.4354820828004635E-2</v>
      </c>
      <c r="AB124" s="12">
        <f t="shared" si="40"/>
        <v>4.4471893645633601E-2</v>
      </c>
      <c r="AC124" s="12">
        <f>AA124-'Surv-rate CEA'!V122*UPD</f>
        <v>6.6772293712316702E-3</v>
      </c>
      <c r="AD124" s="12">
        <f t="shared" si="41"/>
        <v>5.4631591075344323E-3</v>
      </c>
      <c r="AE124" s="12">
        <f>'Surv-rate CEA'!Z122*UPFS+'Surv-rate CEA'!Y122*UPD</f>
        <v>5.121705541071768E-2</v>
      </c>
      <c r="AF124" s="12">
        <f t="shared" si="42"/>
        <v>4.1904644452335965E-2</v>
      </c>
      <c r="AG124" s="12">
        <f>AE124-'Surv-rate CEA'!Y122*UPD</f>
        <v>2.6036590969430728E-3</v>
      </c>
      <c r="AH124" s="12">
        <f t="shared" si="43"/>
        <v>2.1302553974951515E-3</v>
      </c>
      <c r="AI124" s="12">
        <f>'Surv-rate CEA'!AC122*UPFS+'Surv-rate CEA'!AB122*UPD</f>
        <v>3.8322588665153048E-2</v>
      </c>
      <c r="AJ124" s="12">
        <f t="shared" si="44"/>
        <v>3.1354681358161586E-2</v>
      </c>
      <c r="AK124" s="12">
        <f>AI124-'Surv-rate CEA'!AB122*UPD</f>
        <v>1.979489234806231E-3</v>
      </c>
      <c r="AL124" s="12">
        <f t="shared" si="45"/>
        <v>1.6195736345362723E-3</v>
      </c>
      <c r="AM124" s="12">
        <f>'Surv-rate CEA'!AF122*UPFS+'Surv-rate CEA'!AE122*UPD</f>
        <v>8.3337665736927455E-2</v>
      </c>
      <c r="AN124" s="12">
        <f t="shared" si="46"/>
        <v>6.8185006423910524E-2</v>
      </c>
      <c r="AO124" s="12">
        <f>AM124-'Surv-rate CEA'!AE122*UPD</f>
        <v>5.4103433166848014E-3</v>
      </c>
      <c r="AP124" s="12">
        <f t="shared" si="47"/>
        <v>4.4266213907194988E-3</v>
      </c>
      <c r="AQ124" s="42">
        <f>'Surv-rate CEA'!AI122*UPFS+'Surv-rate CEA'!AH122*UPD</f>
        <v>3.8797098504210023E-2</v>
      </c>
      <c r="AR124" s="12">
        <f t="shared" si="48"/>
        <v>3.1742914651453506E-2</v>
      </c>
      <c r="AS124" s="42">
        <f>AQ124-'Surv-rate CEA'!AH122*UPD</f>
        <v>3.8323375692420225E-2</v>
      </c>
      <c r="AT124" s="12">
        <f t="shared" si="49"/>
        <v>3.1355325286195737E-2</v>
      </c>
      <c r="AU124" s="12">
        <f>'Surv-rate CEA'!AL122*UPFS+'Surv-rate CEA'!AK122*UPD</f>
        <v>4.4811171604893826E-2</v>
      </c>
      <c r="AV124" s="12">
        <f t="shared" si="50"/>
        <v>3.6663494192263564E-2</v>
      </c>
      <c r="AW124" s="12">
        <f>AU124-'Surv-rate CEA'!AK122*UPD</f>
        <v>7.3784243937640576E-3</v>
      </c>
      <c r="AX124" s="12">
        <f t="shared" si="51"/>
        <v>6.0368611268195671E-3</v>
      </c>
      <c r="AY124" s="12">
        <f>'Surv-rate CEA'!AO122*UPFS+'Surv-rate CEA'!AN122*UPD</f>
        <v>3.8322588665153048E-2</v>
      </c>
      <c r="AZ124" s="12">
        <f t="shared" si="52"/>
        <v>3.1354681358161586E-2</v>
      </c>
      <c r="BA124" s="12">
        <f>AY124-'Surv-rate CEA'!AN122*UPD</f>
        <v>1.979489234806231E-3</v>
      </c>
      <c r="BB124" s="12">
        <f t="shared" si="53"/>
        <v>1.6195736345362723E-3</v>
      </c>
    </row>
    <row r="125" spans="1:54">
      <c r="A125" s="12">
        <v>120</v>
      </c>
      <c r="B125" s="12">
        <f t="shared" si="54"/>
        <v>6.8465753424657532</v>
      </c>
      <c r="C125" s="12">
        <f>'Surv-rate CEA'!D123*Parameter!$D$57+'Surv-rate CEA'!E123*Parameter!$D$58</f>
        <v>5.5576497396133968E-2</v>
      </c>
      <c r="D125" s="12">
        <f t="shared" si="28"/>
        <v>4.5394176986300952E-2</v>
      </c>
      <c r="E125" s="12">
        <f>C125-'Surv-rate CEA'!E123*Parameter!$D$58</f>
        <v>1.2624564638865216E-3</v>
      </c>
      <c r="F125" s="12">
        <f t="shared" si="29"/>
        <v>1.0311584004779493E-3</v>
      </c>
      <c r="G125" s="12">
        <f>'Surv-rate CEA'!G123*Parameter!$D$57+'Surv-rate CEA'!H123*Parameter!$D$58</f>
        <v>3.6155548243303103E-2</v>
      </c>
      <c r="H125" s="12">
        <f t="shared" si="30"/>
        <v>2.953139245704629E-2</v>
      </c>
      <c r="I125" s="12">
        <f>G125-'Surv-rate CEA'!H123*Parameter!$D$58</f>
        <v>4.8451952998926351E-4</v>
      </c>
      <c r="J125" s="12">
        <f t="shared" si="31"/>
        <v>3.9574939638391027E-4</v>
      </c>
      <c r="K125" s="12">
        <f>'Surv-rate CEA'!K123*Parameter!$D$57+'Surv-rate CEA'!J123*Parameter!$D$58</f>
        <v>5.0551599220542323E-2</v>
      </c>
      <c r="L125" s="12">
        <f t="shared" si="32"/>
        <v>4.1289903996675391E-2</v>
      </c>
      <c r="M125" s="12">
        <f>K125-'Surv-rate CEA'!J123*Parameter!$D$58</f>
        <v>2.5263588693270819E-3</v>
      </c>
      <c r="N125" s="12">
        <f t="shared" si="33"/>
        <v>2.063497827646876E-3</v>
      </c>
      <c r="O125" s="12">
        <f>'Surv-rate CEA'!N123*Parameter!$D$57+'Surv-rate CEA'!M123*Parameter!$D$58</f>
        <v>3.8257865022900329E-2</v>
      </c>
      <c r="P125" s="12">
        <f t="shared" si="34"/>
        <v>3.1248538093160905E-2</v>
      </c>
      <c r="Q125" s="12">
        <f>O125-'Surv-rate CEA'!M123*Parameter!$D$58</f>
        <v>3.7800642367840039E-2</v>
      </c>
      <c r="R125" s="12">
        <f t="shared" si="35"/>
        <v>3.0875084437418345E-2</v>
      </c>
      <c r="S125" s="12">
        <f>'Surv-rate CEA'!Q123*Parameter!$D$57+'Surv-rate CEA'!P123*Parameter!$D$58</f>
        <v>5.0551599220542323E-2</v>
      </c>
      <c r="T125" s="12">
        <f t="shared" si="36"/>
        <v>4.1289903996675391E-2</v>
      </c>
      <c r="U125" s="12">
        <f>S125-'Surv-rate CEA'!P123*Parameter!$D$58</f>
        <v>2.5263588693270819E-3</v>
      </c>
      <c r="V125" s="12">
        <f t="shared" si="37"/>
        <v>2.063497827646876E-3</v>
      </c>
      <c r="W125" s="12">
        <f>'Surv-rate CEA'!T123*UPFS+'Surv-rate CEA'!S123*UPD</f>
        <v>3.8257865022900329E-2</v>
      </c>
      <c r="X125" s="12">
        <f t="shared" si="38"/>
        <v>3.1248538093160905E-2</v>
      </c>
      <c r="Y125" s="12">
        <f>W125-'Surv-rate CEA'!S123*UPD</f>
        <v>3.7800642367840039E-2</v>
      </c>
      <c r="Z125" s="12">
        <f t="shared" si="39"/>
        <v>3.0875084437418345E-2</v>
      </c>
      <c r="AA125" s="12">
        <f>'Surv-rate CEA'!W123*UPFS+'Surv-rate CEA'!V123*UPD</f>
        <v>5.3655167184614813E-2</v>
      </c>
      <c r="AB125" s="12">
        <f t="shared" si="40"/>
        <v>4.3824858879598985E-2</v>
      </c>
      <c r="AC125" s="12">
        <f>AA125-'Surv-rate CEA'!V123*UPD</f>
        <v>6.5005483072018352E-3</v>
      </c>
      <c r="AD125" s="12">
        <f t="shared" si="41"/>
        <v>5.3095652693227495E-3</v>
      </c>
      <c r="AE125" s="12">
        <f>'Surv-rate CEA'!Z123*UPFS+'Surv-rate CEA'!Y123*UPD</f>
        <v>5.0551599220542323E-2</v>
      </c>
      <c r="AF125" s="12">
        <f t="shared" si="42"/>
        <v>4.1289903996675391E-2</v>
      </c>
      <c r="AG125" s="12">
        <f>AE125-'Surv-rate CEA'!Y123*UPD</f>
        <v>2.5263588693270819E-3</v>
      </c>
      <c r="AH125" s="12">
        <f t="shared" si="43"/>
        <v>2.063497827646876E-3</v>
      </c>
      <c r="AI125" s="12">
        <f>'Surv-rate CEA'!AC123*UPFS+'Surv-rate CEA'!AB123*UPD</f>
        <v>3.7792071070675448E-2</v>
      </c>
      <c r="AJ125" s="12">
        <f t="shared" si="44"/>
        <v>3.0868083510790702E-2</v>
      </c>
      <c r="AK125" s="12">
        <f>AI125-'Surv-rate CEA'!AB123*UPD</f>
        <v>1.9189464530122019E-3</v>
      </c>
      <c r="AL125" s="12">
        <f t="shared" si="45"/>
        <v>1.5673710830385983E-3</v>
      </c>
      <c r="AM125" s="12">
        <f>'Surv-rate CEA'!AF123*UPFS+'Surv-rate CEA'!AE123*UPD</f>
        <v>8.23823449657759E-2</v>
      </c>
      <c r="AN125" s="12">
        <f t="shared" si="46"/>
        <v>6.7288852718938544E-2</v>
      </c>
      <c r="AO125" s="12">
        <f>AM125-'Surv-rate CEA'!AE123*UPD</f>
        <v>5.2631623504075659E-3</v>
      </c>
      <c r="AP125" s="12">
        <f t="shared" si="47"/>
        <v>4.2988841405226155E-3</v>
      </c>
      <c r="AQ125" s="42">
        <f>'Surv-rate CEA'!AI123*UPFS+'Surv-rate CEA'!AH123*UPD</f>
        <v>3.8257865022900329E-2</v>
      </c>
      <c r="AR125" s="12">
        <f t="shared" si="48"/>
        <v>3.1248538093160905E-2</v>
      </c>
      <c r="AS125" s="42">
        <f>AQ125-'Surv-rate CEA'!AH123*UPD</f>
        <v>3.7800642367840039E-2</v>
      </c>
      <c r="AT125" s="12">
        <f t="shared" si="49"/>
        <v>3.0875084437418345E-2</v>
      </c>
      <c r="AU125" s="12">
        <f>'Surv-rate CEA'!AL123*UPFS+'Surv-rate CEA'!AK123*UPD</f>
        <v>4.4207156340345125E-2</v>
      </c>
      <c r="AV125" s="12">
        <f t="shared" si="50"/>
        <v>3.6107843656845794E-2</v>
      </c>
      <c r="AW125" s="12">
        <f>AU125-'Surv-rate CEA'!AK123*UPD</f>
        <v>7.1858291350614806E-3</v>
      </c>
      <c r="AX125" s="12">
        <f t="shared" si="51"/>
        <v>5.8692939431801905E-3</v>
      </c>
      <c r="AY125" s="12">
        <f>'Surv-rate CEA'!AO123*UPFS+'Surv-rate CEA'!AN123*UPD</f>
        <v>3.7792071070675448E-2</v>
      </c>
      <c r="AZ125" s="12">
        <f t="shared" si="52"/>
        <v>3.0868083510790702E-2</v>
      </c>
      <c r="BA125" s="12">
        <f>AY125-'Surv-rate CEA'!AN123*UPD</f>
        <v>1.9189464530122019E-3</v>
      </c>
      <c r="BB125" s="12">
        <f t="shared" si="53"/>
        <v>1.5673710830385983E-3</v>
      </c>
    </row>
    <row r="126" spans="1:54">
      <c r="A126" s="12">
        <v>121</v>
      </c>
      <c r="B126" s="12">
        <f t="shared" si="54"/>
        <v>6.904109589041096</v>
      </c>
      <c r="C126" s="12">
        <f>'Surv-rate CEA'!D124*Parameter!$D$57+'Surv-rate CEA'!E124*Parameter!$D$58</f>
        <v>5.4875623398005294E-2</v>
      </c>
      <c r="D126" s="12">
        <f t="shared" si="28"/>
        <v>4.4745551039306754E-2</v>
      </c>
      <c r="E126" s="12">
        <f>C126-'Surv-rate CEA'!E124*Parameter!$D$58</f>
        <v>1.2223679162215867E-3</v>
      </c>
      <c r="F126" s="12">
        <f t="shared" si="29"/>
        <v>9.9671807985496548E-4</v>
      </c>
      <c r="G126" s="12">
        <f>'Surv-rate CEA'!G124*Parameter!$D$57+'Surv-rate CEA'!H124*Parameter!$D$58</f>
        <v>3.5654675848577809E-2</v>
      </c>
      <c r="H126" s="12">
        <f t="shared" si="30"/>
        <v>2.907280171382013E-2</v>
      </c>
      <c r="I126" s="12">
        <f>G126-'Surv-rate CEA'!H124*Parameter!$D$58</f>
        <v>4.6773179627910416E-4</v>
      </c>
      <c r="J126" s="12">
        <f t="shared" si="31"/>
        <v>3.8138823155262855E-4</v>
      </c>
      <c r="K126" s="12">
        <f>'Surv-rate CEA'!K124*Parameter!$D$57+'Surv-rate CEA'!J124*Parameter!$D$58</f>
        <v>4.9898326375003514E-2</v>
      </c>
      <c r="L126" s="12">
        <f t="shared" si="32"/>
        <v>4.0687065974540984E-2</v>
      </c>
      <c r="M126" s="12">
        <f>K126-'Surv-rate CEA'!J124*Parameter!$D$58</f>
        <v>2.45172388979642E-3</v>
      </c>
      <c r="N126" s="12">
        <f t="shared" si="33"/>
        <v>1.9991342175651912E-3</v>
      </c>
      <c r="O126" s="12">
        <f>'Surv-rate CEA'!N124*Parameter!$D$57+'Surv-rate CEA'!M124*Parameter!$D$58</f>
        <v>3.7729037839212665E-2</v>
      </c>
      <c r="P126" s="12">
        <f t="shared" si="34"/>
        <v>3.0764235260784149E-2</v>
      </c>
      <c r="Q126" s="12">
        <f>O126-'Surv-rate CEA'!M124*Parameter!$D$58</f>
        <v>3.7287657130047877E-2</v>
      </c>
      <c r="R126" s="12">
        <f t="shared" si="35"/>
        <v>3.0404333690164063E-2</v>
      </c>
      <c r="S126" s="12">
        <f>'Surv-rate CEA'!Q124*Parameter!$D$57+'Surv-rate CEA'!P124*Parameter!$D$58</f>
        <v>4.9898326375003514E-2</v>
      </c>
      <c r="T126" s="12">
        <f t="shared" si="36"/>
        <v>4.0687065974540984E-2</v>
      </c>
      <c r="U126" s="12">
        <f>S126-'Surv-rate CEA'!P124*Parameter!$D$58</f>
        <v>2.45172388979642E-3</v>
      </c>
      <c r="V126" s="12">
        <f t="shared" si="37"/>
        <v>1.9991342175651912E-3</v>
      </c>
      <c r="W126" s="12">
        <f>'Surv-rate CEA'!T124*UPFS+'Surv-rate CEA'!S124*UPD</f>
        <v>3.7729037839212665E-2</v>
      </c>
      <c r="X126" s="12">
        <f t="shared" si="38"/>
        <v>3.0764235260784149E-2</v>
      </c>
      <c r="Y126" s="12">
        <f>W126-'Surv-rate CEA'!S124*UPD</f>
        <v>3.7287657130047877E-2</v>
      </c>
      <c r="Z126" s="12">
        <f t="shared" si="39"/>
        <v>3.0404333690164063E-2</v>
      </c>
      <c r="AA126" s="12">
        <f>'Surv-rate CEA'!W124*UPFS+'Surv-rate CEA'!V124*UPD</f>
        <v>5.2968239432476909E-2</v>
      </c>
      <c r="AB126" s="12">
        <f t="shared" si="40"/>
        <v>4.3190271275793252E-2</v>
      </c>
      <c r="AC126" s="12">
        <f>AA126-'Surv-rate CEA'!V124*UPD</f>
        <v>6.329349289012659E-3</v>
      </c>
      <c r="AD126" s="12">
        <f t="shared" si="41"/>
        <v>5.1609476871548477E-3</v>
      </c>
      <c r="AE126" s="12">
        <f>'Surv-rate CEA'!Z124*UPFS+'Surv-rate CEA'!Y124*UPD</f>
        <v>4.9898326375003514E-2</v>
      </c>
      <c r="AF126" s="12">
        <f t="shared" si="42"/>
        <v>4.0687065974540984E-2</v>
      </c>
      <c r="AG126" s="12">
        <f>AE126-'Surv-rate CEA'!Y124*UPD</f>
        <v>2.45172388979642E-3</v>
      </c>
      <c r="AH126" s="12">
        <f t="shared" si="43"/>
        <v>1.9991342175651912E-3</v>
      </c>
      <c r="AI126" s="12">
        <f>'Surv-rate CEA'!AC124*UPFS+'Surv-rate CEA'!AB124*UPD</f>
        <v>3.7271793238070818E-2</v>
      </c>
      <c r="AJ126" s="12">
        <f t="shared" si="44"/>
        <v>3.039139828197757E-2</v>
      </c>
      <c r="AK126" s="12">
        <f>AI126-'Surv-rate CEA'!AB124*UPD</f>
        <v>1.8605486320397435E-3</v>
      </c>
      <c r="AL126" s="12">
        <f t="shared" si="45"/>
        <v>1.5170902601367598E-3</v>
      </c>
      <c r="AM126" s="12">
        <f>'Surv-rate CEA'!AF124*UPFS+'Surv-rate CEA'!AE124*UPD</f>
        <v>8.1442777642698236E-2</v>
      </c>
      <c r="AN126" s="12">
        <f t="shared" si="46"/>
        <v>6.6408392982861858E-2</v>
      </c>
      <c r="AO126" s="12">
        <f>AM126-'Surv-rate CEA'!AE124*UPD</f>
        <v>5.1206657029325003E-3</v>
      </c>
      <c r="AP126" s="12">
        <f t="shared" si="47"/>
        <v>4.1753878020476844E-3</v>
      </c>
      <c r="AQ126" s="42">
        <f>'Surv-rate CEA'!AI124*UPFS+'Surv-rate CEA'!AH124*UPD</f>
        <v>3.7729037839212665E-2</v>
      </c>
      <c r="AR126" s="12">
        <f t="shared" si="48"/>
        <v>3.0764235260784149E-2</v>
      </c>
      <c r="AS126" s="42">
        <f>AQ126-'Surv-rate CEA'!AH124*UPD</f>
        <v>3.7287657130047877E-2</v>
      </c>
      <c r="AT126" s="12">
        <f t="shared" si="49"/>
        <v>3.0404333690164063E-2</v>
      </c>
      <c r="AU126" s="12">
        <f>'Surv-rate CEA'!AL124*UPFS+'Surv-rate CEA'!AK124*UPD</f>
        <v>4.3614560359351691E-2</v>
      </c>
      <c r="AV126" s="12">
        <f t="shared" si="50"/>
        <v>3.5563286861671164E-2</v>
      </c>
      <c r="AW126" s="12">
        <f>AU126-'Surv-rate CEA'!AK124*UPD</f>
        <v>6.9991354504320494E-3</v>
      </c>
      <c r="AX126" s="12">
        <f t="shared" si="51"/>
        <v>5.707090929188652E-3</v>
      </c>
      <c r="AY126" s="12">
        <f>'Surv-rate CEA'!AO124*UPFS+'Surv-rate CEA'!AN124*UPD</f>
        <v>3.7271793238070818E-2</v>
      </c>
      <c r="AZ126" s="12">
        <f t="shared" si="52"/>
        <v>3.039139828197757E-2</v>
      </c>
      <c r="BA126" s="12">
        <f>AY126-'Surv-rate CEA'!AN124*UPD</f>
        <v>1.8605486320397435E-3</v>
      </c>
      <c r="BB126" s="12">
        <f t="shared" si="53"/>
        <v>1.5170902601367598E-3</v>
      </c>
    </row>
    <row r="127" spans="1:54">
      <c r="A127" s="12">
        <v>122</v>
      </c>
      <c r="B127" s="12">
        <f t="shared" si="54"/>
        <v>6.9616438356164387</v>
      </c>
      <c r="C127" s="12">
        <f>'Surv-rate CEA'!D125*Parameter!$D$57+'Surv-rate CEA'!E125*Parameter!$D$58</f>
        <v>5.4187235665322624E-2</v>
      </c>
      <c r="D127" s="12">
        <f t="shared" si="28"/>
        <v>4.4109162308343712E-2</v>
      </c>
      <c r="E127" s="12">
        <f>C127-'Surv-rate CEA'!E125*Parameter!$D$58</f>
        <v>1.183748168718031E-3</v>
      </c>
      <c r="F127" s="12">
        <f t="shared" si="29"/>
        <v>9.6358744758044462E-4</v>
      </c>
      <c r="G127" s="12">
        <f>'Surv-rate CEA'!G125*Parameter!$D$57+'Surv-rate CEA'!H125*Parameter!$D$58</f>
        <v>3.5163450311905035E-2</v>
      </c>
      <c r="H127" s="12">
        <f t="shared" si="30"/>
        <v>2.8623536854857273E-2</v>
      </c>
      <c r="I127" s="12">
        <f>G127-'Surv-rate CEA'!H125*Parameter!$D$58</f>
        <v>4.5161008794685625E-4</v>
      </c>
      <c r="J127" s="12">
        <f t="shared" si="31"/>
        <v>3.6761688291992443E-4</v>
      </c>
      <c r="K127" s="12">
        <f>'Surv-rate CEA'!K125*Parameter!$D$57+'Surv-rate CEA'!J125*Parameter!$D$58</f>
        <v>4.9256943867668337E-2</v>
      </c>
      <c r="L127" s="12">
        <f t="shared" si="32"/>
        <v>4.0095836320035362E-2</v>
      </c>
      <c r="M127" s="12">
        <f>K127-'Surv-rate CEA'!J125*Parameter!$D$58</f>
        <v>2.3796489350575503E-3</v>
      </c>
      <c r="N127" s="12">
        <f t="shared" si="33"/>
        <v>1.9370672783831113E-3</v>
      </c>
      <c r="O127" s="12">
        <f>'Surv-rate CEA'!N125*Parameter!$D$57+'Surv-rate CEA'!M125*Parameter!$D$58</f>
        <v>3.7210356160135925E-2</v>
      </c>
      <c r="P127" s="12">
        <f t="shared" si="34"/>
        <v>3.0289746639891466E-2</v>
      </c>
      <c r="Q127" s="12">
        <f>O127-'Surv-rate CEA'!M125*Parameter!$D$58</f>
        <v>3.6784188894045229E-2</v>
      </c>
      <c r="R127" s="12">
        <f t="shared" si="35"/>
        <v>2.9942840567276887E-2</v>
      </c>
      <c r="S127" s="12">
        <f>'Surv-rate CEA'!Q125*Parameter!$D$57+'Surv-rate CEA'!P125*Parameter!$D$58</f>
        <v>4.9256943867668337E-2</v>
      </c>
      <c r="T127" s="12">
        <f t="shared" si="36"/>
        <v>4.0095836320035362E-2</v>
      </c>
      <c r="U127" s="12">
        <f>S127-'Surv-rate CEA'!P125*Parameter!$D$58</f>
        <v>2.3796489350575503E-3</v>
      </c>
      <c r="V127" s="12">
        <f t="shared" si="37"/>
        <v>1.9370672783831113E-3</v>
      </c>
      <c r="W127" s="12">
        <f>'Surv-rate CEA'!T125*UPFS+'Surv-rate CEA'!S125*UPD</f>
        <v>3.7210356160135925E-2</v>
      </c>
      <c r="X127" s="12">
        <f t="shared" si="38"/>
        <v>3.0289746639891466E-2</v>
      </c>
      <c r="Y127" s="12">
        <f>W127-'Surv-rate CEA'!S125*UPD</f>
        <v>3.6784188894045229E-2</v>
      </c>
      <c r="Z127" s="12">
        <f t="shared" si="39"/>
        <v>2.9942840567276887E-2</v>
      </c>
      <c r="AA127" s="12">
        <f>'Surv-rate CEA'!W125*UPFS+'Surv-rate CEA'!V125*UPD</f>
        <v>5.229373307471983E-2</v>
      </c>
      <c r="AB127" s="12">
        <f t="shared" si="40"/>
        <v>4.2567824905269329E-2</v>
      </c>
      <c r="AC127" s="12">
        <f>AA127-'Surv-rate CEA'!V125*UPD</f>
        <v>6.1634359571789907E-3</v>
      </c>
      <c r="AD127" s="12">
        <f t="shared" si="41"/>
        <v>5.0171224583480745E-3</v>
      </c>
      <c r="AE127" s="12">
        <f>'Surv-rate CEA'!Z125*UPFS+'Surv-rate CEA'!Y125*UPD</f>
        <v>4.9256943867668337E-2</v>
      </c>
      <c r="AF127" s="12">
        <f t="shared" si="42"/>
        <v>4.0095836320035362E-2</v>
      </c>
      <c r="AG127" s="12">
        <f>AE127-'Surv-rate CEA'!Y125*UPD</f>
        <v>2.3796489350575503E-3</v>
      </c>
      <c r="AH127" s="12">
        <f t="shared" si="43"/>
        <v>1.9370672783831113E-3</v>
      </c>
      <c r="AI127" s="12">
        <f>'Surv-rate CEA'!AC125*UPFS+'Surv-rate CEA'!AB125*UPD</f>
        <v>3.6761497494434851E-2</v>
      </c>
      <c r="AJ127" s="12">
        <f t="shared" si="44"/>
        <v>2.9924369452887522E-2</v>
      </c>
      <c r="AK127" s="12">
        <f>AI127-'Surv-rate CEA'!AB125*UPD</f>
        <v>1.8042089467108155E-3</v>
      </c>
      <c r="AL127" s="12">
        <f t="shared" si="45"/>
        <v>1.4686511369606955E-3</v>
      </c>
      <c r="AM127" s="12">
        <f>'Surv-rate CEA'!AF125*UPFS+'Surv-rate CEA'!AE125*UPD</f>
        <v>8.0518617537744933E-2</v>
      </c>
      <c r="AN127" s="12">
        <f t="shared" si="46"/>
        <v>6.5543272806010855E-2</v>
      </c>
      <c r="AO127" s="12">
        <f>AM127-'Surv-rate CEA'!AE125*UPD</f>
        <v>4.9826815954965437E-3</v>
      </c>
      <c r="AP127" s="12">
        <f t="shared" si="47"/>
        <v>4.0559720112684121E-3</v>
      </c>
      <c r="AQ127" s="42">
        <f>'Surv-rate CEA'!AI125*UPFS+'Surv-rate CEA'!AH125*UPD</f>
        <v>3.7210356160135925E-2</v>
      </c>
      <c r="AR127" s="12">
        <f t="shared" si="48"/>
        <v>3.0289746639891466E-2</v>
      </c>
      <c r="AS127" s="42">
        <f>AQ127-'Surv-rate CEA'!AH125*UPD</f>
        <v>3.6784188894045229E-2</v>
      </c>
      <c r="AT127" s="12">
        <f t="shared" si="49"/>
        <v>2.9942840567276887E-2</v>
      </c>
      <c r="AU127" s="12">
        <f>'Surv-rate CEA'!AL125*UPFS+'Surv-rate CEA'!AK125*UPD</f>
        <v>4.3033101245307563E-2</v>
      </c>
      <c r="AV127" s="12">
        <f t="shared" si="50"/>
        <v>3.5029541997385776E-2</v>
      </c>
      <c r="AW127" s="12">
        <f>AU127-'Surv-rate CEA'!AK125*UPD</f>
        <v>6.8181343876313819E-3</v>
      </c>
      <c r="AX127" s="12">
        <f t="shared" si="51"/>
        <v>5.5500560722752217E-3</v>
      </c>
      <c r="AY127" s="12">
        <f>'Surv-rate CEA'!AO125*UPFS+'Surv-rate CEA'!AN125*UPD</f>
        <v>3.6761497494434851E-2</v>
      </c>
      <c r="AZ127" s="12">
        <f t="shared" si="52"/>
        <v>2.9924369452887522E-2</v>
      </c>
      <c r="BA127" s="12">
        <f>AY127-'Surv-rate CEA'!AN125*UPD</f>
        <v>1.8042089467108155E-3</v>
      </c>
      <c r="BB127" s="12">
        <f t="shared" si="53"/>
        <v>1.4686511369606955E-3</v>
      </c>
    </row>
    <row r="128" spans="1:54">
      <c r="A128" s="12">
        <v>123</v>
      </c>
      <c r="B128" s="12">
        <f t="shared" si="54"/>
        <v>7.0191780821917806</v>
      </c>
      <c r="C128" s="12">
        <f>'Surv-rate CEA'!D126*Parameter!$D$57+'Surv-rate CEA'!E126*Parameter!$D$58</f>
        <v>5.3511041459192124E-2</v>
      </c>
      <c r="D128" s="12">
        <f t="shared" si="28"/>
        <v>4.3484715920007758E-2</v>
      </c>
      <c r="E128" s="12">
        <f>C128-'Surv-rate CEA'!E126*Parameter!$D$58</f>
        <v>1.1465359418289384E-3</v>
      </c>
      <c r="F128" s="12">
        <f t="shared" si="29"/>
        <v>9.3171032300933714E-4</v>
      </c>
      <c r="G128" s="12">
        <f>'Surv-rate CEA'!G126*Parameter!$D$57+'Surv-rate CEA'!H126*Parameter!$D$58</f>
        <v>3.4681629898458924E-2</v>
      </c>
      <c r="H128" s="12">
        <f t="shared" si="30"/>
        <v>2.8183357726786849E-2</v>
      </c>
      <c r="I128" s="12">
        <f>G128-'Surv-rate CEA'!H126*Parameter!$D$58</f>
        <v>4.3612451385099255E-4</v>
      </c>
      <c r="J128" s="12">
        <f t="shared" si="31"/>
        <v>3.5440817583459933E-4</v>
      </c>
      <c r="K128" s="12">
        <f>'Surv-rate CEA'!K126*Parameter!$D$57+'Surv-rate CEA'!J126*Parameter!$D$58</f>
        <v>4.8627167499256767E-2</v>
      </c>
      <c r="L128" s="12">
        <f t="shared" si="32"/>
        <v>3.9515929928449919E-2</v>
      </c>
      <c r="M128" s="12">
        <f>K128-'Surv-rate CEA'!J126*Parameter!$D$58</f>
        <v>2.3100334794165026E-3</v>
      </c>
      <c r="N128" s="12">
        <f t="shared" si="33"/>
        <v>1.8772041597197918E-3</v>
      </c>
      <c r="O128" s="12">
        <f>'Surv-rate CEA'!N126*Parameter!$D$57+'Surv-rate CEA'!M126*Parameter!$D$58</f>
        <v>3.6701567287468082E-2</v>
      </c>
      <c r="P128" s="12">
        <f t="shared" si="34"/>
        <v>2.9824820892930794E-2</v>
      </c>
      <c r="Q128" s="12">
        <f>O128-'Surv-rate CEA'!M126*Parameter!$D$58</f>
        <v>3.6290013168763624E-2</v>
      </c>
      <c r="R128" s="12">
        <f t="shared" si="35"/>
        <v>2.9490379374889693E-2</v>
      </c>
      <c r="S128" s="12">
        <f>'Surv-rate CEA'!Q126*Parameter!$D$57+'Surv-rate CEA'!P126*Parameter!$D$58</f>
        <v>4.8627167499256767E-2</v>
      </c>
      <c r="T128" s="12">
        <f t="shared" si="36"/>
        <v>3.9515929928449919E-2</v>
      </c>
      <c r="U128" s="12">
        <f>S128-'Surv-rate CEA'!P126*Parameter!$D$58</f>
        <v>2.3100334794165026E-3</v>
      </c>
      <c r="V128" s="12">
        <f t="shared" si="37"/>
        <v>1.8772041597197918E-3</v>
      </c>
      <c r="W128" s="12">
        <f>'Surv-rate CEA'!T126*UPFS+'Surv-rate CEA'!S126*UPD</f>
        <v>3.6701567287468082E-2</v>
      </c>
      <c r="X128" s="12">
        <f t="shared" si="38"/>
        <v>2.9824820892930794E-2</v>
      </c>
      <c r="Y128" s="12">
        <f>W128-'Surv-rate CEA'!S126*UPD</f>
        <v>3.6290013168763624E-2</v>
      </c>
      <c r="Z128" s="12">
        <f t="shared" si="39"/>
        <v>2.9490379374889693E-2</v>
      </c>
      <c r="AA128" s="12">
        <f>'Surv-rate CEA'!W126*UPFS+'Surv-rate CEA'!V126*UPD</f>
        <v>5.1631352723375636E-2</v>
      </c>
      <c r="AB128" s="12">
        <f t="shared" si="40"/>
        <v>4.19572231172868E-2</v>
      </c>
      <c r="AC128" s="12">
        <f>AA128-'Surv-rate CEA'!V126*UPD</f>
        <v>6.0026199596566465E-3</v>
      </c>
      <c r="AD128" s="12">
        <f t="shared" si="41"/>
        <v>4.8779133540223655E-3</v>
      </c>
      <c r="AE128" s="12">
        <f>'Surv-rate CEA'!Z126*UPFS+'Surv-rate CEA'!Y126*UPD</f>
        <v>4.8627167499256767E-2</v>
      </c>
      <c r="AF128" s="12">
        <f t="shared" si="42"/>
        <v>3.9515929928449919E-2</v>
      </c>
      <c r="AG128" s="12">
        <f>AE128-'Surv-rate CEA'!Y126*UPD</f>
        <v>2.3100334794165026E-3</v>
      </c>
      <c r="AH128" s="12">
        <f t="shared" si="43"/>
        <v>1.8772041597197918E-3</v>
      </c>
      <c r="AI128" s="12">
        <f>'Surv-rate CEA'!AC126*UPFS+'Surv-rate CEA'!AB126*UPD</f>
        <v>3.6260934226573734E-2</v>
      </c>
      <c r="AJ128" s="12">
        <f t="shared" si="44"/>
        <v>2.9466748933285488E-2</v>
      </c>
      <c r="AK128" s="12">
        <f>AI128-'Surv-rate CEA'!AB126*UPD</f>
        <v>1.7498445388274136E-3</v>
      </c>
      <c r="AL128" s="12">
        <f t="shared" si="45"/>
        <v>1.4219774199893856E-3</v>
      </c>
      <c r="AM128" s="12">
        <f>'Surv-rate CEA'!AF126*UPFS+'Surv-rate CEA'!AE126*UPD</f>
        <v>7.960952802841427E-2</v>
      </c>
      <c r="AN128" s="12">
        <f t="shared" si="46"/>
        <v>6.4693147740013238E-2</v>
      </c>
      <c r="AO128" s="12">
        <f>AM128-'Surv-rate CEA'!AE126*UPD</f>
        <v>4.8490454098745611E-3</v>
      </c>
      <c r="AP128" s="12">
        <f t="shared" si="47"/>
        <v>3.9404832419943766E-3</v>
      </c>
      <c r="AQ128" s="42">
        <f>'Surv-rate CEA'!AI126*UPFS+'Surv-rate CEA'!AH126*UPD</f>
        <v>3.6701567287468082E-2</v>
      </c>
      <c r="AR128" s="12">
        <f t="shared" si="48"/>
        <v>2.9824820892930794E-2</v>
      </c>
      <c r="AS128" s="42">
        <f>AQ128-'Surv-rate CEA'!AH126*UPD</f>
        <v>3.6290013168763624E-2</v>
      </c>
      <c r="AT128" s="12">
        <f t="shared" si="49"/>
        <v>2.9490379374889693E-2</v>
      </c>
      <c r="AU128" s="12">
        <f>'Surv-rate CEA'!AL126*UPFS+'Surv-rate CEA'!AK126*UPD</f>
        <v>4.2462505276472259E-2</v>
      </c>
      <c r="AV128" s="12">
        <f t="shared" si="50"/>
        <v>3.4506336054164762E-2</v>
      </c>
      <c r="AW128" s="12">
        <f>AU128-'Surv-rate CEA'!AK126*UPD</f>
        <v>6.6426254235795526E-3</v>
      </c>
      <c r="AX128" s="12">
        <f t="shared" si="51"/>
        <v>5.3980014522359652E-3</v>
      </c>
      <c r="AY128" s="12">
        <f>'Surv-rate CEA'!AO126*UPFS+'Surv-rate CEA'!AN126*UPD</f>
        <v>3.6260934226573734E-2</v>
      </c>
      <c r="AZ128" s="12">
        <f t="shared" si="52"/>
        <v>2.9466748933285488E-2</v>
      </c>
      <c r="BA128" s="12">
        <f>AY128-'Surv-rate CEA'!AN126*UPD</f>
        <v>1.7498445388274136E-3</v>
      </c>
      <c r="BB128" s="12">
        <f t="shared" si="53"/>
        <v>1.4219774199893856E-3</v>
      </c>
    </row>
    <row r="129" spans="1:54">
      <c r="A129" s="12">
        <v>124</v>
      </c>
      <c r="B129" s="12">
        <f t="shared" si="54"/>
        <v>7.0767123287671234</v>
      </c>
      <c r="C129" s="12">
        <f>'Surv-rate CEA'!D127*Parameter!$D$57+'Surv-rate CEA'!E127*Parameter!$D$58</f>
        <v>5.284675663151369E-2</v>
      </c>
      <c r="D129" s="12">
        <f t="shared" si="28"/>
        <v>4.287192577472583E-2</v>
      </c>
      <c r="E129" s="12">
        <f>C129-'Surv-rate CEA'!E127*Parameter!$D$58</f>
        <v>1.1106728335302449E-3</v>
      </c>
      <c r="F129" s="12">
        <f t="shared" si="29"/>
        <v>9.0103321971358595E-4</v>
      </c>
      <c r="G129" s="12">
        <f>'Surv-rate CEA'!G127*Parameter!$D$57+'Surv-rate CEA'!H127*Parameter!$D$58</f>
        <v>3.4208980392912064E-2</v>
      </c>
      <c r="H129" s="12">
        <f t="shared" si="30"/>
        <v>2.7752031755897928E-2</v>
      </c>
      <c r="I129" s="12">
        <f>G129-'Surv-rate CEA'!H127*Parameter!$D$58</f>
        <v>4.2124668423983852E-4</v>
      </c>
      <c r="J129" s="12">
        <f t="shared" si="31"/>
        <v>3.4173632840904289E-4</v>
      </c>
      <c r="K129" s="12">
        <f>'Surv-rate CEA'!K127*Parameter!$D$57+'Surv-rate CEA'!J127*Parameter!$D$58</f>
        <v>4.8008721558637023E-2</v>
      </c>
      <c r="L129" s="12">
        <f t="shared" si="32"/>
        <v>3.8947070329269751E-2</v>
      </c>
      <c r="M129" s="12">
        <f>K129-'Surv-rate CEA'!J127*Parameter!$D$58</f>
        <v>2.2427814602206733E-3</v>
      </c>
      <c r="N129" s="12">
        <f t="shared" si="33"/>
        <v>1.819456224380176E-3</v>
      </c>
      <c r="O129" s="12">
        <f>'Surv-rate CEA'!N127*Parameter!$D$57+'Surv-rate CEA'!M127*Parameter!$D$58</f>
        <v>3.6202426317210275E-2</v>
      </c>
      <c r="P129" s="12">
        <f t="shared" si="34"/>
        <v>2.9369214552911419E-2</v>
      </c>
      <c r="Q129" s="12">
        <f>O129-'Surv-rate CEA'!M127*Parameter!$D$58</f>
        <v>3.5804911840533249E-2</v>
      </c>
      <c r="R129" s="12">
        <f t="shared" si="35"/>
        <v>2.9046730975398664E-2</v>
      </c>
      <c r="S129" s="12">
        <f>'Surv-rate CEA'!Q127*Parameter!$D$57+'Surv-rate CEA'!P127*Parameter!$D$58</f>
        <v>4.8008721558637023E-2</v>
      </c>
      <c r="T129" s="12">
        <f t="shared" si="36"/>
        <v>3.8947070329269751E-2</v>
      </c>
      <c r="U129" s="12">
        <f>S129-'Surv-rate CEA'!P127*Parameter!$D$58</f>
        <v>2.2427814602206733E-3</v>
      </c>
      <c r="V129" s="12">
        <f t="shared" si="37"/>
        <v>1.819456224380176E-3</v>
      </c>
      <c r="W129" s="12">
        <f>'Surv-rate CEA'!T127*UPFS+'Surv-rate CEA'!S127*UPD</f>
        <v>3.6202426317210275E-2</v>
      </c>
      <c r="X129" s="12">
        <f t="shared" si="38"/>
        <v>2.9369214552911419E-2</v>
      </c>
      <c r="Y129" s="12">
        <f>W129-'Surv-rate CEA'!S127*UPD</f>
        <v>3.5804911840533249E-2</v>
      </c>
      <c r="Z129" s="12">
        <f t="shared" si="39"/>
        <v>2.9046730975398664E-2</v>
      </c>
      <c r="AA129" s="12">
        <f>'Surv-rate CEA'!W127*UPFS+'Surv-rate CEA'!V127*UPD</f>
        <v>5.0980811771178594E-2</v>
      </c>
      <c r="AB129" s="12">
        <f t="shared" si="40"/>
        <v>4.1358178202480056E-2</v>
      </c>
      <c r="AC129" s="12">
        <f>AA129-'Surv-rate CEA'!V127*UPD</f>
        <v>5.846720584597398E-3</v>
      </c>
      <c r="AD129" s="12">
        <f t="shared" si="41"/>
        <v>4.7431514610481711E-3</v>
      </c>
      <c r="AE129" s="12">
        <f>'Surv-rate CEA'!Z127*UPFS+'Surv-rate CEA'!Y127*UPD</f>
        <v>4.8008721558637023E-2</v>
      </c>
      <c r="AF129" s="12">
        <f t="shared" si="42"/>
        <v>3.8947070329269751E-2</v>
      </c>
      <c r="AG129" s="12">
        <f>AE129-'Surv-rate CEA'!Y127*UPD</f>
        <v>2.2427814602206733E-3</v>
      </c>
      <c r="AH129" s="12">
        <f t="shared" si="43"/>
        <v>1.819456224380176E-3</v>
      </c>
      <c r="AI129" s="12">
        <f>'Surv-rate CEA'!AC127*UPFS+'Surv-rate CEA'!AB127*UPD</f>
        <v>3.5769861578435008E-2</v>
      </c>
      <c r="AJ129" s="12">
        <f t="shared" si="44"/>
        <v>2.9018296453947556E-2</v>
      </c>
      <c r="AK129" s="12">
        <f>AI129-'Surv-rate CEA'!AB127*UPD</f>
        <v>1.697376314771154E-3</v>
      </c>
      <c r="AL129" s="12">
        <f t="shared" si="45"/>
        <v>1.3769963573365702E-3</v>
      </c>
      <c r="AM129" s="12">
        <f>'Surv-rate CEA'!AF127*UPFS+'Surv-rate CEA'!AE127*UPD</f>
        <v>7.8715181776148932E-2</v>
      </c>
      <c r="AN129" s="12">
        <f t="shared" si="46"/>
        <v>6.3857682960220069E-2</v>
      </c>
      <c r="AO129" s="12">
        <f>AM129-'Surv-rate CEA'!AE127*UPD</f>
        <v>4.7195993531075064E-3</v>
      </c>
      <c r="AP129" s="12">
        <f t="shared" si="47"/>
        <v>3.8287744802149365E-3</v>
      </c>
      <c r="AQ129" s="42">
        <f>'Surv-rate CEA'!AI127*UPFS+'Surv-rate CEA'!AH127*UPD</f>
        <v>3.6202426317210275E-2</v>
      </c>
      <c r="AR129" s="12">
        <f t="shared" si="48"/>
        <v>2.9369214552911419E-2</v>
      </c>
      <c r="AS129" s="42">
        <f>AQ129-'Surv-rate CEA'!AH127*UPD</f>
        <v>3.5804911840533249E-2</v>
      </c>
      <c r="AT129" s="12">
        <f t="shared" si="49"/>
        <v>2.9046730975398664E-2</v>
      </c>
      <c r="AU129" s="12">
        <f>'Surv-rate CEA'!AL127*UPFS+'Surv-rate CEA'!AK127*UPD</f>
        <v>4.1902507104616016E-2</v>
      </c>
      <c r="AV129" s="12">
        <f t="shared" si="50"/>
        <v>3.39934044938675E-2</v>
      </c>
      <c r="AW129" s="12">
        <f>AU129-'Surv-rate CEA'!AK127*UPD</f>
        <v>6.4724160817114587E-3</v>
      </c>
      <c r="AX129" s="12">
        <f t="shared" si="51"/>
        <v>5.2507468674587504E-3</v>
      </c>
      <c r="AY129" s="12">
        <f>'Surv-rate CEA'!AO127*UPFS+'Surv-rate CEA'!AN127*UPD</f>
        <v>3.5769861578435008E-2</v>
      </c>
      <c r="AZ129" s="12">
        <f t="shared" si="52"/>
        <v>2.9018296453947556E-2</v>
      </c>
      <c r="BA129" s="12">
        <f>AY129-'Surv-rate CEA'!AN127*UPD</f>
        <v>1.697376314771154E-3</v>
      </c>
      <c r="BB129" s="12">
        <f t="shared" si="53"/>
        <v>1.3769963573365702E-3</v>
      </c>
    </row>
    <row r="130" spans="1:54">
      <c r="A130" s="12">
        <v>125</v>
      </c>
      <c r="B130" s="12">
        <f t="shared" si="54"/>
        <v>7.1342465753424653</v>
      </c>
      <c r="C130" s="12">
        <f>'Surv-rate CEA'!D128*Parameter!$D$57+'Surv-rate CEA'!E128*Parameter!$D$58</f>
        <v>5.2194105320751201E-2</v>
      </c>
      <c r="D130" s="12">
        <f t="shared" si="28"/>
        <v>4.2270514233766376E-2</v>
      </c>
      <c r="E130" s="12">
        <f>C130-'Surv-rate CEA'!E128*Parameter!$D$58</f>
        <v>1.0761031687935366E-3</v>
      </c>
      <c r="F130" s="12">
        <f t="shared" si="29"/>
        <v>8.7150520224366242E-4</v>
      </c>
      <c r="G130" s="12">
        <f>'Surv-rate CEA'!G128*Parameter!$D$57+'Surv-rate CEA'!H128*Parameter!$D$58</f>
        <v>3.3745274818895249E-2</v>
      </c>
      <c r="H130" s="12">
        <f t="shared" si="30"/>
        <v>2.7329333663036335E-2</v>
      </c>
      <c r="I130" s="12">
        <f>G130-'Surv-rate CEA'!H128*Parameter!$D$58</f>
        <v>4.0694962714579036E-4</v>
      </c>
      <c r="J130" s="12">
        <f t="shared" si="31"/>
        <v>3.2957687273265583E-4</v>
      </c>
      <c r="K130" s="12">
        <f>'Surv-rate CEA'!K128*Parameter!$D$57+'Surv-rate CEA'!J128*Parameter!$D$58</f>
        <v>4.7401338517366713E-2</v>
      </c>
      <c r="L130" s="12">
        <f t="shared" si="32"/>
        <v>3.8388989373121997E-2</v>
      </c>
      <c r="M130" s="12">
        <f>K130-'Surv-rate CEA'!J128*Parameter!$D$58</f>
        <v>2.1778010562734096E-3</v>
      </c>
      <c r="N130" s="12">
        <f t="shared" si="33"/>
        <v>1.7637388356749341E-3</v>
      </c>
      <c r="O130" s="12">
        <f>'Surv-rate CEA'!N128*Parameter!$D$57+'Surv-rate CEA'!M128*Parameter!$D$58</f>
        <v>3.5712695851979497E-2</v>
      </c>
      <c r="P130" s="12">
        <f t="shared" si="34"/>
        <v>2.892269173042206E-2</v>
      </c>
      <c r="Q130" s="12">
        <f>O130-'Surv-rate CEA'!M128*Parameter!$D$58</f>
        <v>3.5328672964391211E-2</v>
      </c>
      <c r="R130" s="12">
        <f t="shared" si="35"/>
        <v>2.8611682568829268E-2</v>
      </c>
      <c r="S130" s="12">
        <f>'Surv-rate CEA'!Q128*Parameter!$D$57+'Surv-rate CEA'!P128*Parameter!$D$58</f>
        <v>4.7401338517366713E-2</v>
      </c>
      <c r="T130" s="12">
        <f t="shared" si="36"/>
        <v>3.8388989373121997E-2</v>
      </c>
      <c r="U130" s="12">
        <f>S130-'Surv-rate CEA'!P128*Parameter!$D$58</f>
        <v>2.1778010562734096E-3</v>
      </c>
      <c r="V130" s="12">
        <f t="shared" si="37"/>
        <v>1.7637388356749341E-3</v>
      </c>
      <c r="W130" s="12">
        <f>'Surv-rate CEA'!T128*UPFS+'Surv-rate CEA'!S128*UPD</f>
        <v>3.5712695851979497E-2</v>
      </c>
      <c r="X130" s="12">
        <f t="shared" si="38"/>
        <v>2.892269173042206E-2</v>
      </c>
      <c r="Y130" s="12">
        <f>W130-'Surv-rate CEA'!S128*UPD</f>
        <v>3.5328672964391211E-2</v>
      </c>
      <c r="Z130" s="12">
        <f t="shared" si="39"/>
        <v>2.8611682568829268E-2</v>
      </c>
      <c r="AA130" s="12">
        <f>'Surv-rate CEA'!W128*UPFS+'Surv-rate CEA'!V128*UPD</f>
        <v>5.0341832077210137E-2</v>
      </c>
      <c r="AB130" s="12">
        <f t="shared" si="40"/>
        <v>4.0770411070300556E-2</v>
      </c>
      <c r="AC130" s="12">
        <f>AA130-'Surv-rate CEA'!V128*UPD</f>
        <v>5.6955644118427753E-3</v>
      </c>
      <c r="AD130" s="12">
        <f t="shared" si="41"/>
        <v>4.6126748425059164E-3</v>
      </c>
      <c r="AE130" s="12">
        <f>'Surv-rate CEA'!Z128*UPFS+'Surv-rate CEA'!Y128*UPD</f>
        <v>4.7401338517366713E-2</v>
      </c>
      <c r="AF130" s="12">
        <f t="shared" si="42"/>
        <v>3.8388989373121997E-2</v>
      </c>
      <c r="AG130" s="12">
        <f>AE130-'Surv-rate CEA'!Y128*UPD</f>
        <v>2.1778010562734096E-3</v>
      </c>
      <c r="AH130" s="12">
        <f t="shared" si="43"/>
        <v>1.7637388356749341E-3</v>
      </c>
      <c r="AI130" s="12">
        <f>'Surv-rate CEA'!AC128*UPFS+'Surv-rate CEA'!AB128*UPD</f>
        <v>3.5288045161812831E-2</v>
      </c>
      <c r="AJ130" s="12">
        <f t="shared" si="44"/>
        <v>2.8578779272630927E-2</v>
      </c>
      <c r="AK130" s="12">
        <f>AI130-'Surv-rate CEA'!AB128*UPD</f>
        <v>1.6467287545265594E-3</v>
      </c>
      <c r="AL130" s="12">
        <f t="shared" si="45"/>
        <v>1.3336385561089922E-3</v>
      </c>
      <c r="AM130" s="12">
        <f>'Surv-rate CEA'!AF128*UPFS+'Surv-rate CEA'!AE128*UPD</f>
        <v>7.7835260415652571E-2</v>
      </c>
      <c r="AN130" s="12">
        <f t="shared" si="46"/>
        <v>6.3036552941557383E-2</v>
      </c>
      <c r="AO130" s="12">
        <f>AM130-'Surv-rate CEA'!AE128*UPD</f>
        <v>4.5941921396784463E-3</v>
      </c>
      <c r="AP130" s="12">
        <f t="shared" si="47"/>
        <v>3.7207049156128802E-3</v>
      </c>
      <c r="AQ130" s="42">
        <f>'Surv-rate CEA'!AI128*UPFS+'Surv-rate CEA'!AH128*UPD</f>
        <v>3.5712695851979497E-2</v>
      </c>
      <c r="AR130" s="12">
        <f t="shared" si="48"/>
        <v>2.892269173042206E-2</v>
      </c>
      <c r="AS130" s="42">
        <f>AQ130-'Surv-rate CEA'!AH128*UPD</f>
        <v>3.5328672964391211E-2</v>
      </c>
      <c r="AT130" s="12">
        <f t="shared" si="49"/>
        <v>2.8611682568829268E-2</v>
      </c>
      <c r="AU130" s="12">
        <f>'Surv-rate CEA'!AL128*UPFS+'Surv-rate CEA'!AK128*UPD</f>
        <v>4.1352849447537858E-2</v>
      </c>
      <c r="AV130" s="12">
        <f t="shared" si="50"/>
        <v>3.3490490936415748E-2</v>
      </c>
      <c r="AW130" s="12">
        <f>AU130-'Surv-rate CEA'!AK128*UPD</f>
        <v>6.307321568665071E-3</v>
      </c>
      <c r="AX130" s="12">
        <f t="shared" si="51"/>
        <v>5.108119480289261E-3</v>
      </c>
      <c r="AY130" s="12">
        <f>'Surv-rate CEA'!AO128*UPFS+'Surv-rate CEA'!AN128*UPD</f>
        <v>3.5288045161812831E-2</v>
      </c>
      <c r="AZ130" s="12">
        <f t="shared" si="52"/>
        <v>2.8578779272630927E-2</v>
      </c>
      <c r="BA130" s="12">
        <f>AY130-'Surv-rate CEA'!AN128*UPD</f>
        <v>1.6467287545265594E-3</v>
      </c>
      <c r="BB130" s="12">
        <f t="shared" si="53"/>
        <v>1.3336385561089922E-3</v>
      </c>
    </row>
    <row r="131" spans="1:54">
      <c r="A131" s="12">
        <v>126</v>
      </c>
      <c r="B131" s="12">
        <f t="shared" si="54"/>
        <v>7.1917808219178081</v>
      </c>
      <c r="C131" s="12">
        <f>'Surv-rate CEA'!D129*Parameter!$D$57+'Surv-rate CEA'!E129*Parameter!$D$58</f>
        <v>5.1552819660346763E-2</v>
      </c>
      <c r="D131" s="12">
        <f t="shared" si="28"/>
        <v>4.1680211819310864E-2</v>
      </c>
      <c r="E131" s="12">
        <f>C131-'Surv-rate CEA'!E129*Parameter!$D$58</f>
        <v>1.0427738577526574E-3</v>
      </c>
      <c r="F131" s="12">
        <f t="shared" si="29"/>
        <v>8.430777512680157E-4</v>
      </c>
      <c r="G131" s="12">
        <f>'Surv-rate CEA'!G129*Parameter!$D$57+'Surv-rate CEA'!H129*Parameter!$D$58</f>
        <v>3.3290293170681919E-2</v>
      </c>
      <c r="H131" s="12">
        <f t="shared" si="30"/>
        <v>2.6915045190985917E-2</v>
      </c>
      <c r="I131" s="12">
        <f>G131-'Surv-rate CEA'!H129*Parameter!$D$58</f>
        <v>3.9320770989807741E-4</v>
      </c>
      <c r="J131" s="12">
        <f t="shared" si="31"/>
        <v>3.17906580969111E-4</v>
      </c>
      <c r="K131" s="12">
        <f>'Surv-rate CEA'!K129*Parameter!$D$57+'Surv-rate CEA'!J129*Parameter!$D$58</f>
        <v>4.6804758737118174E-2</v>
      </c>
      <c r="L131" s="12">
        <f t="shared" si="32"/>
        <v>3.7841426931985285E-2</v>
      </c>
      <c r="M131" s="12">
        <f>K131-'Surv-rate CEA'!J129*Parameter!$D$58</f>
        <v>2.1150044784331787E-3</v>
      </c>
      <c r="N131" s="12">
        <f t="shared" si="33"/>
        <v>1.709971156586259E-3</v>
      </c>
      <c r="O131" s="12">
        <f>'Surv-rate CEA'!N129*Parameter!$D$57+'Surv-rate CEA'!M129*Parameter!$D$58</f>
        <v>3.5232145725781754E-2</v>
      </c>
      <c r="P131" s="12">
        <f t="shared" si="34"/>
        <v>2.848502383331197E-2</v>
      </c>
      <c r="Q131" s="12">
        <f>O131-'Surv-rate CEA'!M129*Parameter!$D$58</f>
        <v>3.4861090562920187E-2</v>
      </c>
      <c r="R131" s="12">
        <f t="shared" si="35"/>
        <v>2.8185027482256611E-2</v>
      </c>
      <c r="S131" s="12">
        <f>'Surv-rate CEA'!Q129*Parameter!$D$57+'Surv-rate CEA'!P129*Parameter!$D$58</f>
        <v>4.6804758737118174E-2</v>
      </c>
      <c r="T131" s="12">
        <f t="shared" si="36"/>
        <v>3.7841426931985285E-2</v>
      </c>
      <c r="U131" s="12">
        <f>S131-'Surv-rate CEA'!P129*Parameter!$D$58</f>
        <v>2.1150044784331787E-3</v>
      </c>
      <c r="V131" s="12">
        <f t="shared" si="37"/>
        <v>1.709971156586259E-3</v>
      </c>
      <c r="W131" s="12">
        <f>'Surv-rate CEA'!T129*UPFS+'Surv-rate CEA'!S129*UPD</f>
        <v>3.5232145725781754E-2</v>
      </c>
      <c r="X131" s="12">
        <f t="shared" si="38"/>
        <v>2.848502383331197E-2</v>
      </c>
      <c r="Y131" s="12">
        <f>W131-'Surv-rate CEA'!S129*UPD</f>
        <v>3.4861090562920187E-2</v>
      </c>
      <c r="Z131" s="12">
        <f t="shared" si="39"/>
        <v>2.8185027482256611E-2</v>
      </c>
      <c r="AA131" s="12">
        <f>'Surv-rate CEA'!W129*UPFS+'Surv-rate CEA'!V129*UPD</f>
        <v>4.9714143665728697E-2</v>
      </c>
      <c r="AB131" s="12">
        <f t="shared" si="40"/>
        <v>4.0193650940048037E-2</v>
      </c>
      <c r="AC131" s="12">
        <f>AA131-'Surv-rate CEA'!V129*UPD</f>
        <v>5.5489849821047585E-3</v>
      </c>
      <c r="AD131" s="12">
        <f t="shared" si="41"/>
        <v>4.4863282156067733E-3</v>
      </c>
      <c r="AE131" s="12">
        <f>'Surv-rate CEA'!Z129*UPFS+'Surv-rate CEA'!Y129*UPD</f>
        <v>4.6804758737118174E-2</v>
      </c>
      <c r="AF131" s="12">
        <f t="shared" si="42"/>
        <v>3.7841426931985285E-2</v>
      </c>
      <c r="AG131" s="12">
        <f>AE131-'Surv-rate CEA'!Y129*UPD</f>
        <v>2.1150044784331787E-3</v>
      </c>
      <c r="AH131" s="12">
        <f t="shared" si="43"/>
        <v>1.709971156586259E-3</v>
      </c>
      <c r="AI131" s="12">
        <f>'Surv-rate CEA'!AC129*UPFS+'Surv-rate CEA'!AB129*UPD</f>
        <v>3.4815257779666646E-2</v>
      </c>
      <c r="AJ131" s="12">
        <f t="shared" si="44"/>
        <v>2.814797189292392E-2</v>
      </c>
      <c r="AK131" s="12">
        <f>AI131-'Surv-rate CEA'!AB129*UPD</f>
        <v>1.5978297314208148E-3</v>
      </c>
      <c r="AL131" s="12">
        <f t="shared" si="45"/>
        <v>1.2918378101447999E-3</v>
      </c>
      <c r="AM131" s="12">
        <f>'Surv-rate CEA'!AF129*UPFS+'Surv-rate CEA'!AE129*UPD</f>
        <v>7.6969454256451242E-2</v>
      </c>
      <c r="AN131" s="12">
        <f t="shared" si="46"/>
        <v>6.2229441147197716E-2</v>
      </c>
      <c r="AO131" s="12">
        <f>AM131-'Surv-rate CEA'!AE129*UPD</f>
        <v>4.4726786901379822E-3</v>
      </c>
      <c r="AP131" s="12">
        <f t="shared" si="47"/>
        <v>3.6161396492549293E-3</v>
      </c>
      <c r="AQ131" s="42">
        <f>'Surv-rate CEA'!AI129*UPFS+'Surv-rate CEA'!AH129*UPD</f>
        <v>3.5232145725781754E-2</v>
      </c>
      <c r="AR131" s="12">
        <f t="shared" si="48"/>
        <v>2.848502383331197E-2</v>
      </c>
      <c r="AS131" s="42">
        <f>AQ131-'Surv-rate CEA'!AH129*UPD</f>
        <v>3.4861090562920187E-2</v>
      </c>
      <c r="AT131" s="12">
        <f t="shared" si="49"/>
        <v>2.8185027482256611E-2</v>
      </c>
      <c r="AU131" s="12">
        <f>'Surv-rate CEA'!AL129*UPFS+'Surv-rate CEA'!AK129*UPD</f>
        <v>4.0813282794775259E-2</v>
      </c>
      <c r="AV131" s="12">
        <f t="shared" si="50"/>
        <v>3.2997346859693112E-2</v>
      </c>
      <c r="AW131" s="12">
        <f>AU131-'Surv-rate CEA'!AK129*UPD</f>
        <v>6.147164429225721E-3</v>
      </c>
      <c r="AX131" s="12">
        <f t="shared" si="51"/>
        <v>4.9699534804560066E-3</v>
      </c>
      <c r="AY131" s="12">
        <f>'Surv-rate CEA'!AO129*UPFS+'Surv-rate CEA'!AN129*UPD</f>
        <v>3.4815257779666646E-2</v>
      </c>
      <c r="AZ131" s="12">
        <f t="shared" si="52"/>
        <v>2.814797189292392E-2</v>
      </c>
      <c r="BA131" s="12">
        <f>AY131-'Surv-rate CEA'!AN129*UPD</f>
        <v>1.5978297314208148E-3</v>
      </c>
      <c r="BB131" s="12">
        <f t="shared" si="53"/>
        <v>1.2918378101447999E-3</v>
      </c>
    </row>
    <row r="132" spans="1:54">
      <c r="A132" s="12">
        <v>127</v>
      </c>
      <c r="B132" s="12">
        <f t="shared" si="54"/>
        <v>7.2493150684931509</v>
      </c>
      <c r="C132" s="12">
        <f>'Surv-rate CEA'!D130*Parameter!$D$57+'Surv-rate CEA'!E130*Parameter!$D$58</f>
        <v>5.0922639499181951E-2</v>
      </c>
      <c r="D132" s="12">
        <f t="shared" si="28"/>
        <v>4.1100756926966735E-2</v>
      </c>
      <c r="E132" s="12">
        <f>C132-'Surv-rate CEA'!E130*Parameter!$D$58</f>
        <v>1.0106342620125053E-3</v>
      </c>
      <c r="F132" s="12">
        <f t="shared" si="29"/>
        <v>8.157046365537999E-4</v>
      </c>
      <c r="G132" s="12">
        <f>'Surv-rate CEA'!G130*Parameter!$D$57+'Surv-rate CEA'!H130*Parameter!$D$58</f>
        <v>3.2843822156501397E-2</v>
      </c>
      <c r="H132" s="12">
        <f t="shared" si="30"/>
        <v>2.6508954843720817E-2</v>
      </c>
      <c r="I132" s="12">
        <f>G132-'Surv-rate CEA'!H130*Parameter!$D$58</f>
        <v>3.7999656541148896E-4</v>
      </c>
      <c r="J132" s="12">
        <f t="shared" si="31"/>
        <v>3.06703396007403E-4</v>
      </c>
      <c r="K132" s="12">
        <f>'Surv-rate CEA'!K130*Parameter!$D$57+'Surv-rate CEA'!J130*Parameter!$D$58</f>
        <v>4.6218730189368722E-2</v>
      </c>
      <c r="L132" s="12">
        <f t="shared" si="32"/>
        <v>3.730413061202021E-2</v>
      </c>
      <c r="M132" s="12">
        <f>K132-'Surv-rate CEA'!J130*Parameter!$D$58</f>
        <v>2.0543077716614414E-3</v>
      </c>
      <c r="N132" s="12">
        <f t="shared" si="33"/>
        <v>1.6580759600568617E-3</v>
      </c>
      <c r="O132" s="12">
        <f>'Surv-rate CEA'!N130*Parameter!$D$57+'Surv-rate CEA'!M130*Parameter!$D$58</f>
        <v>3.4760552740554215E-2</v>
      </c>
      <c r="P132" s="12">
        <f t="shared" si="34"/>
        <v>2.8055989298423491E-2</v>
      </c>
      <c r="Q132" s="12">
        <f>O132-'Surv-rate CEA'!M130*Parameter!$D$58</f>
        <v>3.4401964432349004E-2</v>
      </c>
      <c r="R132" s="12">
        <f t="shared" si="35"/>
        <v>2.7766564966979882E-2</v>
      </c>
      <c r="S132" s="12">
        <f>'Surv-rate CEA'!Q130*Parameter!$D$57+'Surv-rate CEA'!P130*Parameter!$D$58</f>
        <v>4.6218730189368722E-2</v>
      </c>
      <c r="T132" s="12">
        <f t="shared" si="36"/>
        <v>3.730413061202021E-2</v>
      </c>
      <c r="U132" s="12">
        <f>S132-'Surv-rate CEA'!P130*Parameter!$D$58</f>
        <v>2.0543077716614414E-3</v>
      </c>
      <c r="V132" s="12">
        <f t="shared" si="37"/>
        <v>1.6580759600568617E-3</v>
      </c>
      <c r="W132" s="12">
        <f>'Surv-rate CEA'!T130*UPFS+'Surv-rate CEA'!S130*UPD</f>
        <v>3.4760552740554215E-2</v>
      </c>
      <c r="X132" s="12">
        <f t="shared" si="38"/>
        <v>2.8055989298423491E-2</v>
      </c>
      <c r="Y132" s="12">
        <f>W132-'Surv-rate CEA'!S130*UPD</f>
        <v>3.4401964432349004E-2</v>
      </c>
      <c r="Z132" s="12">
        <f t="shared" si="39"/>
        <v>2.7766564966979882E-2</v>
      </c>
      <c r="AA132" s="12">
        <f>'Surv-rate CEA'!W130*UPFS+'Surv-rate CEA'!V130*UPD</f>
        <v>4.9097484437537059E-2</v>
      </c>
      <c r="AB132" s="12">
        <f t="shared" si="40"/>
        <v>3.9627635044824416E-2</v>
      </c>
      <c r="AC132" s="12">
        <f>AA132-'Surv-rate CEA'!V130*UPD</f>
        <v>5.4068224828414529E-3</v>
      </c>
      <c r="AD132" s="12">
        <f t="shared" si="41"/>
        <v>4.3639626460858392E-3</v>
      </c>
      <c r="AE132" s="12">
        <f>'Surv-rate CEA'!Z130*UPFS+'Surv-rate CEA'!Y130*UPD</f>
        <v>4.6218730189368722E-2</v>
      </c>
      <c r="AF132" s="12">
        <f t="shared" si="42"/>
        <v>3.730413061202021E-2</v>
      </c>
      <c r="AG132" s="12">
        <f>AE132-'Surv-rate CEA'!Y130*UPD</f>
        <v>2.0543077716614414E-3</v>
      </c>
      <c r="AH132" s="12">
        <f t="shared" si="43"/>
        <v>1.6580759600568617E-3</v>
      </c>
      <c r="AI132" s="12">
        <f>'Surv-rate CEA'!AC130*UPFS+'Surv-rate CEA'!AB130*UPD</f>
        <v>3.4351279161414255E-2</v>
      </c>
      <c r="AJ132" s="12">
        <f t="shared" si="44"/>
        <v>2.7725655795323531E-2</v>
      </c>
      <c r="AK132" s="12">
        <f>AI132-'Surv-rate CEA'!AB130*UPD</f>
        <v>1.5506103419197989E-3</v>
      </c>
      <c r="AL132" s="12">
        <f t="shared" si="45"/>
        <v>1.2515309374862677E-3</v>
      </c>
      <c r="AM132" s="12">
        <f>'Surv-rate CEA'!AF130*UPFS+'Surv-rate CEA'!AE130*UPD</f>
        <v>7.6117461996149313E-2</v>
      </c>
      <c r="AN132" s="12">
        <f t="shared" si="46"/>
        <v>6.1436039729472758E-2</v>
      </c>
      <c r="AO132" s="12">
        <f>AM132-'Surv-rate CEA'!AE130*UPD</f>
        <v>4.3549198452408483E-3</v>
      </c>
      <c r="AP132" s="12">
        <f t="shared" si="47"/>
        <v>3.5149494165270653E-3</v>
      </c>
      <c r="AQ132" s="42">
        <f>'Surv-rate CEA'!AI130*UPFS+'Surv-rate CEA'!AH130*UPD</f>
        <v>3.4760552740554215E-2</v>
      </c>
      <c r="AR132" s="12">
        <f t="shared" si="48"/>
        <v>2.8055989298423491E-2</v>
      </c>
      <c r="AS132" s="42">
        <f>AQ132-'Surv-rate CEA'!AH130*UPD</f>
        <v>3.4401964432349004E-2</v>
      </c>
      <c r="AT132" s="12">
        <f t="shared" si="49"/>
        <v>2.7766564966979882E-2</v>
      </c>
      <c r="AU132" s="12">
        <f>'Surv-rate CEA'!AL130*UPFS+'Surv-rate CEA'!AK130*UPD</f>
        <v>4.0283565125853106E-2</v>
      </c>
      <c r="AV132" s="12">
        <f t="shared" si="50"/>
        <v>3.2513731312296186E-2</v>
      </c>
      <c r="AW132" s="12">
        <f>AU132-'Surv-rate CEA'!AK130*UPD</f>
        <v>5.9917742185176329E-3</v>
      </c>
      <c r="AX132" s="12">
        <f t="shared" si="51"/>
        <v>4.836089765545548E-3</v>
      </c>
      <c r="AY132" s="12">
        <f>'Surv-rate CEA'!AO130*UPFS+'Surv-rate CEA'!AN130*UPD</f>
        <v>3.4351279161414255E-2</v>
      </c>
      <c r="AZ132" s="12">
        <f t="shared" si="52"/>
        <v>2.7725655795323531E-2</v>
      </c>
      <c r="BA132" s="12">
        <f>AY132-'Surv-rate CEA'!AN130*UPD</f>
        <v>1.5506103419197989E-3</v>
      </c>
      <c r="BB132" s="12">
        <f t="shared" si="53"/>
        <v>1.2515309374862677E-3</v>
      </c>
    </row>
    <row r="133" spans="1:54">
      <c r="A133" s="12">
        <v>128</v>
      </c>
      <c r="B133" s="12">
        <f t="shared" si="54"/>
        <v>7.3068493150684928</v>
      </c>
      <c r="C133" s="12">
        <f>'Surv-rate CEA'!D131*Parameter!$D$57+'Surv-rate CEA'!E131*Parameter!$D$58</f>
        <v>5.0303312133507541E-2</v>
      </c>
      <c r="D133" s="12">
        <f t="shared" si="28"/>
        <v>4.0531895550124479E-2</v>
      </c>
      <c r="E133" s="12">
        <f>C133-'Surv-rate CEA'!E131*Parameter!$D$58</f>
        <v>9.796360685904032E-4</v>
      </c>
      <c r="F133" s="12">
        <f t="shared" si="29"/>
        <v>7.8934179729274522E-4</v>
      </c>
      <c r="G133" s="12">
        <f>'Surv-rate CEA'!G131*Parameter!$D$57+'Surv-rate CEA'!H131*Parameter!$D$58</f>
        <v>3.2405654952889516E-2</v>
      </c>
      <c r="H133" s="12">
        <f t="shared" si="30"/>
        <v>2.6110857636926478E-2</v>
      </c>
      <c r="I133" s="12">
        <f>G133-'Surv-rate CEA'!H131*Parameter!$D$58</f>
        <v>3.6729302293517924E-4</v>
      </c>
      <c r="J133" s="12">
        <f t="shared" si="31"/>
        <v>2.9594636636226036E-4</v>
      </c>
      <c r="K133" s="12">
        <f>'Surv-rate CEA'!K131*Parameter!$D$57+'Surv-rate CEA'!J131*Parameter!$D$58</f>
        <v>4.5643008186756151E-2</v>
      </c>
      <c r="L133" s="12">
        <f t="shared" si="32"/>
        <v>3.6776855478404466E-2</v>
      </c>
      <c r="M133" s="12">
        <f>K133-'Surv-rate CEA'!J131*Parameter!$D$58</f>
        <v>1.9956306278326452E-3</v>
      </c>
      <c r="N133" s="12">
        <f t="shared" si="33"/>
        <v>1.6079794497281755E-3</v>
      </c>
      <c r="O133" s="12">
        <f>'Surv-rate CEA'!N131*Parameter!$D$57+'Surv-rate CEA'!M131*Parameter!$D$58</f>
        <v>3.4297700413886023E-2</v>
      </c>
      <c r="P133" s="12">
        <f t="shared" si="34"/>
        <v>2.7635373334772839E-2</v>
      </c>
      <c r="Q133" s="12">
        <f>O133-'Surv-rate CEA'!M131*Parameter!$D$58</f>
        <v>3.3951099955623253E-2</v>
      </c>
      <c r="R133" s="12">
        <f t="shared" si="35"/>
        <v>2.7356100003135216E-2</v>
      </c>
      <c r="S133" s="12">
        <f>'Surv-rate CEA'!Q131*Parameter!$D$57+'Surv-rate CEA'!P131*Parameter!$D$58</f>
        <v>4.5643008186756151E-2</v>
      </c>
      <c r="T133" s="12">
        <f t="shared" si="36"/>
        <v>3.6776855478404466E-2</v>
      </c>
      <c r="U133" s="12">
        <f>S133-'Surv-rate CEA'!P131*Parameter!$D$58</f>
        <v>1.9956306278326452E-3</v>
      </c>
      <c r="V133" s="12">
        <f t="shared" si="37"/>
        <v>1.6079794497281755E-3</v>
      </c>
      <c r="W133" s="12">
        <f>'Surv-rate CEA'!T131*UPFS+'Surv-rate CEA'!S131*UPD</f>
        <v>3.4297700413886023E-2</v>
      </c>
      <c r="X133" s="12">
        <f t="shared" si="38"/>
        <v>2.7635373334772839E-2</v>
      </c>
      <c r="Y133" s="12">
        <f>W133-'Surv-rate CEA'!S131*UPD</f>
        <v>3.3951099955623253E-2</v>
      </c>
      <c r="Z133" s="12">
        <f t="shared" si="39"/>
        <v>2.7356100003135216E-2</v>
      </c>
      <c r="AA133" s="12">
        <f>'Surv-rate CEA'!W131*UPFS+'Surv-rate CEA'!V131*UPD</f>
        <v>4.8491599893303219E-2</v>
      </c>
      <c r="AB133" s="12">
        <f t="shared" si="40"/>
        <v>3.9072108347803662E-2</v>
      </c>
      <c r="AC133" s="12">
        <f>AA133-'Surv-rate CEA'!V131*UPD</f>
        <v>5.2689234499021798E-3</v>
      </c>
      <c r="AD133" s="12">
        <f t="shared" si="41"/>
        <v>4.2454352581444152E-3</v>
      </c>
      <c r="AE133" s="12">
        <f>'Surv-rate CEA'!Z131*UPFS+'Surv-rate CEA'!Y131*UPD</f>
        <v>4.5643008186756151E-2</v>
      </c>
      <c r="AF133" s="12">
        <f t="shared" si="42"/>
        <v>3.6776855478404466E-2</v>
      </c>
      <c r="AG133" s="12">
        <f>AE133-'Surv-rate CEA'!Y131*UPD</f>
        <v>1.9956306278326452E-3</v>
      </c>
      <c r="AH133" s="12">
        <f t="shared" si="43"/>
        <v>1.6079794497281755E-3</v>
      </c>
      <c r="AI133" s="12">
        <f>'Surv-rate CEA'!AC131*UPFS+'Surv-rate CEA'!AB131*UPD</f>
        <v>3.3895895709614654E-2</v>
      </c>
      <c r="AJ133" s="12">
        <f t="shared" si="44"/>
        <v>2.731161917994001E-2</v>
      </c>
      <c r="AK133" s="12">
        <f>AI133-'Surv-rate CEA'!AB131*UPD</f>
        <v>1.5050047448658468E-3</v>
      </c>
      <c r="AL133" s="12">
        <f t="shared" si="45"/>
        <v>1.2126576269857799E-3</v>
      </c>
      <c r="AM133" s="12">
        <f>'Surv-rate CEA'!AF131*UPFS+'Surv-rate CEA'!AE131*UPD</f>
        <v>7.5278990444836463E-2</v>
      </c>
      <c r="AN133" s="12">
        <f t="shared" si="46"/>
        <v>6.0656049242461214E-2</v>
      </c>
      <c r="AO133" s="12">
        <f>AM133-'Surv-rate CEA'!AE131*UPD</f>
        <v>4.2407820947140129E-3</v>
      </c>
      <c r="AP133" s="12">
        <f t="shared" si="47"/>
        <v>3.4170103244412576E-3</v>
      </c>
      <c r="AQ133" s="42">
        <f>'Surv-rate CEA'!AI131*UPFS+'Surv-rate CEA'!AH131*UPD</f>
        <v>3.4297700413886023E-2</v>
      </c>
      <c r="AR133" s="12">
        <f t="shared" si="48"/>
        <v>2.7635373334772839E-2</v>
      </c>
      <c r="AS133" s="42">
        <f>AQ133-'Surv-rate CEA'!AH131*UPD</f>
        <v>3.3951099955623253E-2</v>
      </c>
      <c r="AT133" s="12">
        <f t="shared" si="49"/>
        <v>2.7356100003135216E-2</v>
      </c>
      <c r="AU133" s="12">
        <f>'Surv-rate CEA'!AL131*UPFS+'Surv-rate CEA'!AK131*UPD</f>
        <v>3.9763461640463675E-2</v>
      </c>
      <c r="AV133" s="12">
        <f t="shared" si="50"/>
        <v>3.2039410638511276E-2</v>
      </c>
      <c r="AW133" s="12">
        <f>AU133-'Surv-rate CEA'!AK131*UPD</f>
        <v>5.8409871904926622E-3</v>
      </c>
      <c r="AX133" s="12">
        <f t="shared" si="51"/>
        <v>4.7063756375788331E-3</v>
      </c>
      <c r="AY133" s="12">
        <f>'Surv-rate CEA'!AO131*UPFS+'Surv-rate CEA'!AN131*UPD</f>
        <v>3.3895895709614654E-2</v>
      </c>
      <c r="AZ133" s="12">
        <f t="shared" si="52"/>
        <v>2.731161917994001E-2</v>
      </c>
      <c r="BA133" s="12">
        <f>AY133-'Surv-rate CEA'!AN131*UPD</f>
        <v>1.5050047448658468E-3</v>
      </c>
      <c r="BB133" s="12">
        <f t="shared" si="53"/>
        <v>1.2126576269857799E-3</v>
      </c>
    </row>
    <row r="134" spans="1:54">
      <c r="A134" s="12">
        <v>129</v>
      </c>
      <c r="B134" s="12">
        <f t="shared" si="54"/>
        <v>7.3643835616438356</v>
      </c>
      <c r="C134" s="12">
        <f>'Surv-rate CEA'!D132*Parameter!$D$57+'Surv-rate CEA'!E132*Parameter!$D$58</f>
        <v>4.9694592049804899E-2</v>
      </c>
      <c r="D134" s="12">
        <f t="shared" ref="D134:D197" si="55">C134/(1+DISC)^($B134)</f>
        <v>3.9973381015602216E-2</v>
      </c>
      <c r="E134" s="12">
        <f>C134-'Surv-rate CEA'!E132*Parameter!$D$58</f>
        <v>9.4973317101079702E-4</v>
      </c>
      <c r="F134" s="12">
        <f t="shared" ref="F134:F197" si="56">E134/(1+DISC)^($B134)</f>
        <v>7.6394722930660892E-4</v>
      </c>
      <c r="G134" s="12">
        <f>'Surv-rate CEA'!G132*Parameter!$D$57+'Surv-rate CEA'!H132*Parameter!$D$58</f>
        <v>3.1975590969544589E-2</v>
      </c>
      <c r="H134" s="12">
        <f t="shared" ref="H134:H197" si="57">G134/(1+DISC)^($B134)</f>
        <v>2.5720554859241941E-2</v>
      </c>
      <c r="I134" s="12">
        <f>G134-'Surv-rate CEA'!H132*Parameter!$D$58</f>
        <v>3.5507504296611314E-4</v>
      </c>
      <c r="J134" s="12">
        <f t="shared" ref="J134:J197" si="58">I134/(1+DISC)^($B134)</f>
        <v>2.8561558503973055E-4</v>
      </c>
      <c r="K134" s="12">
        <f>'Surv-rate CEA'!K132*Parameter!$D$57+'Surv-rate CEA'!J132*Parameter!$D$58</f>
        <v>4.5077355125554906E-2</v>
      </c>
      <c r="L134" s="12">
        <f t="shared" ref="L134:L197" si="59">K134/(1+DISC)^($B134)</f>
        <v>3.6259363791607782E-2</v>
      </c>
      <c r="M134" s="12">
        <f>K134-'Surv-rate CEA'!J132*Parameter!$D$58</f>
        <v>1.9388962086625897E-3</v>
      </c>
      <c r="N134" s="12">
        <f t="shared" ref="N134:N197" si="60">M134/(1+DISC)^($B134)</f>
        <v>1.5596110904965272E-3</v>
      </c>
      <c r="O134" s="12">
        <f>'Surv-rate CEA'!N132*Parameter!$D$57+'Surv-rate CEA'!M132*Parameter!$D$58</f>
        <v>3.384337873738847E-2</v>
      </c>
      <c r="P134" s="12">
        <f t="shared" ref="P134:P197" si="61">O134/(1+DISC)^($B134)</f>
        <v>2.7222967677632263E-2</v>
      </c>
      <c r="Q134" s="12">
        <f>O134-'Surv-rate CEA'!M132*Parameter!$D$58</f>
        <v>3.3508307922195099E-2</v>
      </c>
      <c r="R134" s="12">
        <f t="shared" ref="R134:R197" si="62">Q134/(1+DISC)^($B134)</f>
        <v>2.6953443111468012E-2</v>
      </c>
      <c r="S134" s="12">
        <f>'Surv-rate CEA'!Q132*Parameter!$D$57+'Surv-rate CEA'!P132*Parameter!$D$58</f>
        <v>4.5077355125554906E-2</v>
      </c>
      <c r="T134" s="12">
        <f t="shared" ref="T134:T197" si="63">S134/(1+DISC)^($B134)</f>
        <v>3.6259363791607782E-2</v>
      </c>
      <c r="U134" s="12">
        <f>S134-'Surv-rate CEA'!P132*Parameter!$D$58</f>
        <v>1.9388962086625897E-3</v>
      </c>
      <c r="V134" s="12">
        <f t="shared" ref="V134:V197" si="64">U134/(1+DISC)^($B134)</f>
        <v>1.5596110904965272E-3</v>
      </c>
      <c r="W134" s="12">
        <f>'Surv-rate CEA'!T132*UPFS+'Surv-rate CEA'!S132*UPD</f>
        <v>3.384337873738847E-2</v>
      </c>
      <c r="X134" s="12">
        <f t="shared" ref="X134:X197" si="65">W134/(1+DISC)^($B134)</f>
        <v>2.7222967677632263E-2</v>
      </c>
      <c r="Y134" s="12">
        <f>W134-'Surv-rate CEA'!S132*UPD</f>
        <v>3.3508307922195099E-2</v>
      </c>
      <c r="Z134" s="12">
        <f t="shared" ref="Z134:Z197" si="66">Y134/(1+DISC)^($B134)</f>
        <v>2.6953443111468012E-2</v>
      </c>
      <c r="AA134" s="12">
        <f>'Surv-rate CEA'!W132*UPFS+'Surv-rate CEA'!V132*UPD</f>
        <v>4.7896242868257201E-2</v>
      </c>
      <c r="AB134" s="12">
        <f t="shared" ref="AB134:AB197" si="67">AA134/(1+DISC)^($B134)</f>
        <v>3.8526823270223061E-2</v>
      </c>
      <c r="AC134" s="12">
        <f>AA134-'Surv-rate CEA'!V132*UPD</f>
        <v>5.1351404840674908E-3</v>
      </c>
      <c r="AD134" s="12">
        <f t="shared" ref="AD134:AD197" si="68">AC134/(1+DISC)^($B134)</f>
        <v>4.1306089590704203E-3</v>
      </c>
      <c r="AE134" s="12">
        <f>'Surv-rate CEA'!Z132*UPFS+'Surv-rate CEA'!Y132*UPD</f>
        <v>4.5077355125554906E-2</v>
      </c>
      <c r="AF134" s="12">
        <f t="shared" ref="AF134:AF197" si="69">AE134/(1+DISC)^($B134)</f>
        <v>3.6259363791607782E-2</v>
      </c>
      <c r="AG134" s="12">
        <f>AE134-'Surv-rate CEA'!Y132*UPD</f>
        <v>1.9388962086625897E-3</v>
      </c>
      <c r="AH134" s="12">
        <f t="shared" ref="AH134:AH197" si="70">AG134/(1+DISC)^($B134)</f>
        <v>1.5596110904965272E-3</v>
      </c>
      <c r="AI134" s="12">
        <f>'Surv-rate CEA'!AC132*UPFS+'Surv-rate CEA'!AB132*UPD</f>
        <v>3.3448900257474018E-2</v>
      </c>
      <c r="AJ134" s="12">
        <f t="shared" ref="AJ134:AJ197" si="71">AI134/(1+DISC)^($B134)</f>
        <v>2.6905656720249367E-2</v>
      </c>
      <c r="AK134" s="12">
        <f>AI134-'Surv-rate CEA'!AB132*UPD</f>
        <v>1.4609500095816505E-3</v>
      </c>
      <c r="AL134" s="12">
        <f t="shared" ref="AL134:AL197" si="72">AK134/(1+DISC)^($B134)</f>
        <v>1.1751602934827654E-3</v>
      </c>
      <c r="AM134" s="12">
        <f>'Surv-rate CEA'!AF132*UPFS+'Surv-rate CEA'!AE132*UPD</f>
        <v>7.4453754260168273E-2</v>
      </c>
      <c r="AN134" s="12">
        <f t="shared" ref="AN134:AN197" si="73">AM134/(1+DISC)^($B134)</f>
        <v>5.9889178365745484E-2</v>
      </c>
      <c r="AO134" s="12">
        <f>AM134-'Surv-rate CEA'!AE132*UPD</f>
        <v>4.1301373198337488E-3</v>
      </c>
      <c r="AP134" s="12">
        <f t="shared" ref="AP134:AP197" si="74">AO134/(1+DISC)^($B134)</f>
        <v>3.3222036024968386E-3</v>
      </c>
      <c r="AQ134" s="42">
        <f>'Surv-rate CEA'!AI132*UPFS+'Surv-rate CEA'!AH132*UPD</f>
        <v>3.384337873738847E-2</v>
      </c>
      <c r="AR134" s="12">
        <f t="shared" ref="AR134:AR197" si="75">AQ134/(1+DISC)^($B134)</f>
        <v>2.7222967677632263E-2</v>
      </c>
      <c r="AS134" s="42">
        <f>AQ134-'Surv-rate CEA'!AH132*UPD</f>
        <v>3.3508307922195099E-2</v>
      </c>
      <c r="AT134" s="12">
        <f t="shared" ref="AT134:AT197" si="76">AS134/(1+DISC)^($B134)</f>
        <v>2.6953443111468012E-2</v>
      </c>
      <c r="AU134" s="12">
        <f>'Surv-rate CEA'!AL132*UPFS+'Surv-rate CEA'!AK132*UPD</f>
        <v>3.9252744499996862E-2</v>
      </c>
      <c r="AV134" s="12">
        <f t="shared" ref="AV134:AV197" si="77">AU134/(1+DISC)^($B134)</f>
        <v>3.1574158214920267E-2</v>
      </c>
      <c r="AW134" s="12">
        <f>AU134-'Surv-rate CEA'!AK132*UPD</f>
        <v>5.6946460018205414E-3</v>
      </c>
      <c r="AX134" s="12">
        <f t="shared" ref="AX134:AX197" si="78">AW134/(1+DISC)^($B134)</f>
        <v>4.5806645147948646E-3</v>
      </c>
      <c r="AY134" s="12">
        <f>'Surv-rate CEA'!AO132*UPFS+'Surv-rate CEA'!AN132*UPD</f>
        <v>3.3448900257474018E-2</v>
      </c>
      <c r="AZ134" s="12">
        <f t="shared" ref="AZ134:AZ197" si="79">AY134/(1+DISC)^($B134)</f>
        <v>2.6905656720249367E-2</v>
      </c>
      <c r="BA134" s="12">
        <f>AY134-'Surv-rate CEA'!AN132*UPD</f>
        <v>1.4609500095816505E-3</v>
      </c>
      <c r="BB134" s="12">
        <f t="shared" ref="BB134:BB197" si="80">BA134/(1+DISC)^($B134)</f>
        <v>1.1751602934827654E-3</v>
      </c>
    </row>
    <row r="135" spans="1:54">
      <c r="A135" s="12">
        <v>130</v>
      </c>
      <c r="B135" s="12">
        <f t="shared" ref="B135:B198" si="81">A134*21/365</f>
        <v>7.4219178082191783</v>
      </c>
      <c r="C135" s="12">
        <f>'Surv-rate CEA'!D133*Parameter!$D$57+'Surv-rate CEA'!E133*Parameter!$D$58</f>
        <v>4.9096240678069704E-2</v>
      </c>
      <c r="D135" s="12">
        <f t="shared" si="55"/>
        <v>3.9424973730050016E-2</v>
      </c>
      <c r="E135" s="12">
        <f>C135-'Surv-rate CEA'!E133*Parameter!$D$58</f>
        <v>9.2088155710966929E-4</v>
      </c>
      <c r="F135" s="12">
        <f t="shared" si="56"/>
        <v>7.394808787010306E-4</v>
      </c>
      <c r="G135" s="12">
        <f>'Surv-rate CEA'!G133*Parameter!$D$57+'Surv-rate CEA'!H133*Parameter!$D$58</f>
        <v>3.1553435624166161E-2</v>
      </c>
      <c r="H135" s="12">
        <f t="shared" si="57"/>
        <v>2.5337853843690354E-2</v>
      </c>
      <c r="I135" s="12">
        <f>G135-'Surv-rate CEA'!H133*Parameter!$D$58</f>
        <v>3.4332165605417339E-4</v>
      </c>
      <c r="J135" s="12">
        <f t="shared" si="58"/>
        <v>2.7569213210532154E-4</v>
      </c>
      <c r="K135" s="12">
        <f>'Surv-rate CEA'!K133*Parameter!$D$57+'Surv-rate CEA'!J133*Parameter!$D$58</f>
        <v>4.4521540238736314E-2</v>
      </c>
      <c r="L135" s="12">
        <f t="shared" si="59"/>
        <v>3.5751424754555255E-2</v>
      </c>
      <c r="M135" s="12">
        <f>K135-'Surv-rate CEA'!J133*Parameter!$D$58</f>
        <v>1.8840309781559955E-3</v>
      </c>
      <c r="N135" s="12">
        <f t="shared" si="60"/>
        <v>1.5129034482996369E-3</v>
      </c>
      <c r="O135" s="12">
        <f>'Surv-rate CEA'!N133*Parameter!$D$57+'Surv-rate CEA'!M133*Parameter!$D$58</f>
        <v>3.3397383945192281E-2</v>
      </c>
      <c r="P135" s="12">
        <f t="shared" si="61"/>
        <v>2.6818570352978962E-2</v>
      </c>
      <c r="Q135" s="12">
        <f>O135-'Surv-rate CEA'!M133*Parameter!$D$58</f>
        <v>3.3073404354267921E-2</v>
      </c>
      <c r="R135" s="12">
        <f t="shared" si="62"/>
        <v>2.6558410171978165E-2</v>
      </c>
      <c r="S135" s="12">
        <f>'Surv-rate CEA'!Q133*Parameter!$D$57+'Surv-rate CEA'!P133*Parameter!$D$58</f>
        <v>4.4521540238736314E-2</v>
      </c>
      <c r="T135" s="12">
        <f t="shared" si="63"/>
        <v>3.5751424754555255E-2</v>
      </c>
      <c r="U135" s="12">
        <f>S135-'Surv-rate CEA'!P133*Parameter!$D$58</f>
        <v>1.8840309781559955E-3</v>
      </c>
      <c r="V135" s="12">
        <f t="shared" si="64"/>
        <v>1.5129034482996369E-3</v>
      </c>
      <c r="W135" s="12">
        <f>'Surv-rate CEA'!T133*UPFS+'Surv-rate CEA'!S133*UPD</f>
        <v>3.3397383945192281E-2</v>
      </c>
      <c r="X135" s="12">
        <f t="shared" si="65"/>
        <v>2.6818570352978962E-2</v>
      </c>
      <c r="Y135" s="12">
        <f>W135-'Surv-rate CEA'!S133*UPD</f>
        <v>3.3073404354267921E-2</v>
      </c>
      <c r="Z135" s="12">
        <f t="shared" si="66"/>
        <v>2.6558410171978165E-2</v>
      </c>
      <c r="AA135" s="12">
        <f>'Surv-rate CEA'!W133*UPFS+'Surv-rate CEA'!V133*UPD</f>
        <v>4.7311173277734389E-2</v>
      </c>
      <c r="AB135" s="12">
        <f t="shared" si="67"/>
        <v>3.7991539430547241E-2</v>
      </c>
      <c r="AC135" s="12">
        <f>AA135-'Surv-rate CEA'!V133*UPD</f>
        <v>5.0053319816657019E-3</v>
      </c>
      <c r="AD135" s="12">
        <f t="shared" si="68"/>
        <v>4.0193521777217266E-3</v>
      </c>
      <c r="AE135" s="12">
        <f>'Surv-rate CEA'!Z133*UPFS+'Surv-rate CEA'!Y133*UPD</f>
        <v>4.4521540238736314E-2</v>
      </c>
      <c r="AF135" s="12">
        <f t="shared" si="69"/>
        <v>3.5751424754555255E-2</v>
      </c>
      <c r="AG135" s="12">
        <f>AE135-'Surv-rate CEA'!Y133*UPD</f>
        <v>1.8840309781559955E-3</v>
      </c>
      <c r="AH135" s="12">
        <f t="shared" si="70"/>
        <v>1.5129034482996369E-3</v>
      </c>
      <c r="AI135" s="12">
        <f>'Surv-rate CEA'!AC133*UPFS+'Surv-rate CEA'!AB133*UPD</f>
        <v>3.3010091836647833E-2</v>
      </c>
      <c r="AJ135" s="12">
        <f t="shared" si="71"/>
        <v>2.6507569327353778E-2</v>
      </c>
      <c r="AK135" s="12">
        <f>AI135-'Surv-rate CEA'!AB133*UPD</f>
        <v>1.418385972305522E-3</v>
      </c>
      <c r="AL135" s="12">
        <f t="shared" si="72"/>
        <v>1.1389839410290107E-3</v>
      </c>
      <c r="AM135" s="12">
        <f>'Surv-rate CEA'!AF133*UPFS+'Surv-rate CEA'!AE133*UPD</f>
        <v>7.3641475692623762E-2</v>
      </c>
      <c r="AN135" s="12">
        <f t="shared" si="73"/>
        <v>5.9135143638821615E-2</v>
      </c>
      <c r="AO135" s="12">
        <f>AM135-'Surv-rate CEA'!AE133*UPD</f>
        <v>4.0228625490350556E-3</v>
      </c>
      <c r="AP135" s="12">
        <f t="shared" si="74"/>
        <v>3.2304153663266742E-3</v>
      </c>
      <c r="AQ135" s="42">
        <f>'Surv-rate CEA'!AI133*UPFS+'Surv-rate CEA'!AH133*UPD</f>
        <v>3.3397383945192281E-2</v>
      </c>
      <c r="AR135" s="12">
        <f t="shared" si="75"/>
        <v>2.6818570352978962E-2</v>
      </c>
      <c r="AS135" s="42">
        <f>AQ135-'Surv-rate CEA'!AH133*UPD</f>
        <v>3.3073404354267921E-2</v>
      </c>
      <c r="AT135" s="12">
        <f t="shared" si="76"/>
        <v>2.6558410171978165E-2</v>
      </c>
      <c r="AU135" s="12">
        <f>'Surv-rate CEA'!AL133*UPFS+'Surv-rate CEA'!AK133*UPD</f>
        <v>3.8751192579878593E-2</v>
      </c>
      <c r="AV135" s="12">
        <f t="shared" si="77"/>
        <v>3.1117754198077413E-2</v>
      </c>
      <c r="AW135" s="12">
        <f>AU135-'Surv-rate CEA'!AK133*UPD</f>
        <v>5.5525994303452439E-3</v>
      </c>
      <c r="AX135" s="12">
        <f t="shared" si="78"/>
        <v>4.4588156578072805E-3</v>
      </c>
      <c r="AY135" s="12">
        <f>'Surv-rate CEA'!AO133*UPFS+'Surv-rate CEA'!AN133*UPD</f>
        <v>3.3010091836647833E-2</v>
      </c>
      <c r="AZ135" s="12">
        <f t="shared" si="79"/>
        <v>2.6507569327353778E-2</v>
      </c>
      <c r="BA135" s="12">
        <f>AY135-'Surv-rate CEA'!AN133*UPD</f>
        <v>1.418385972305522E-3</v>
      </c>
      <c r="BB135" s="12">
        <f t="shared" si="80"/>
        <v>1.1389839410290107E-3</v>
      </c>
    </row>
    <row r="136" spans="1:54">
      <c r="A136" s="12">
        <v>131</v>
      </c>
      <c r="B136" s="12">
        <f t="shared" si="81"/>
        <v>7.4794520547945202</v>
      </c>
      <c r="C136" s="12">
        <f>'Surv-rate CEA'!D134*Parameter!$D$57+'Surv-rate CEA'!E134*Parameter!$D$58</f>
        <v>4.8508026155026654E-2</v>
      </c>
      <c r="D136" s="12">
        <f t="shared" si="55"/>
        <v>3.8886440936606842E-2</v>
      </c>
      <c r="E136" s="12">
        <f>C136-'Surv-rate CEA'!E134*Parameter!$D$58</f>
        <v>8.9303920313422991E-4</v>
      </c>
      <c r="F136" s="12">
        <f t="shared" si="56"/>
        <v>7.1590454156533572E-4</v>
      </c>
      <c r="G136" s="12">
        <f>'Surv-rate CEA'!G134*Parameter!$D$57+'Surv-rate CEA'!H134*Parameter!$D$58</f>
        <v>3.1139000126796712E-2</v>
      </c>
      <c r="H136" s="12">
        <f t="shared" si="57"/>
        <v>2.4962567748805321E-2</v>
      </c>
      <c r="I136" s="12">
        <f>G136-'Surv-rate CEA'!H134*Parameter!$D$58</f>
        <v>3.3201290524526375E-4</v>
      </c>
      <c r="J136" s="12">
        <f t="shared" si="58"/>
        <v>2.6615802071083258E-4</v>
      </c>
      <c r="K136" s="12">
        <f>'Surv-rate CEA'!K134*Parameter!$D$57+'Surv-rate CEA'!J134*Parameter!$D$58</f>
        <v>4.3975339359114698E-2</v>
      </c>
      <c r="L136" s="12">
        <f t="shared" si="59"/>
        <v>3.5252814270164898E-2</v>
      </c>
      <c r="M136" s="12">
        <f>K136-'Surv-rate CEA'!J134*Parameter!$D$58</f>
        <v>1.8309645440107297E-3</v>
      </c>
      <c r="N136" s="12">
        <f t="shared" si="60"/>
        <v>1.4677920385823911E-3</v>
      </c>
      <c r="O136" s="12">
        <f>'Surv-rate CEA'!N134*Parameter!$D$57+'Surv-rate CEA'!M134*Parameter!$D$58</f>
        <v>3.2959518292093086E-2</v>
      </c>
      <c r="P136" s="12">
        <f t="shared" si="61"/>
        <v>2.6421985451817367E-2</v>
      </c>
      <c r="Q136" s="12">
        <f>O136-'Surv-rate CEA'!M134*Parameter!$D$58</f>
        <v>3.2646210339256007E-2</v>
      </c>
      <c r="R136" s="12">
        <f t="shared" si="62"/>
        <v>2.617082224917475E-2</v>
      </c>
      <c r="S136" s="12">
        <f>'Surv-rate CEA'!Q134*Parameter!$D$57+'Surv-rate CEA'!P134*Parameter!$D$58</f>
        <v>4.3975339359114698E-2</v>
      </c>
      <c r="T136" s="12">
        <f t="shared" si="63"/>
        <v>3.5252814270164898E-2</v>
      </c>
      <c r="U136" s="12">
        <f>S136-'Surv-rate CEA'!P134*Parameter!$D$58</f>
        <v>1.8309645440107297E-3</v>
      </c>
      <c r="V136" s="12">
        <f t="shared" si="64"/>
        <v>1.4677920385823911E-3</v>
      </c>
      <c r="W136" s="12">
        <f>'Surv-rate CEA'!T134*UPFS+'Surv-rate CEA'!S134*UPD</f>
        <v>3.2959518292093086E-2</v>
      </c>
      <c r="X136" s="12">
        <f t="shared" si="65"/>
        <v>2.6421985451817367E-2</v>
      </c>
      <c r="Y136" s="12">
        <f>W136-'Surv-rate CEA'!S134*UPD</f>
        <v>3.2646210339256007E-2</v>
      </c>
      <c r="Z136" s="12">
        <f t="shared" si="66"/>
        <v>2.617082224917475E-2</v>
      </c>
      <c r="AA136" s="12">
        <f>'Surv-rate CEA'!W134*UPFS+'Surv-rate CEA'!V134*UPD</f>
        <v>4.6736157873052249E-2</v>
      </c>
      <c r="AB136" s="12">
        <f t="shared" si="67"/>
        <v>3.7466023394275967E-2</v>
      </c>
      <c r="AC136" s="12">
        <f>AA136-'Surv-rate CEA'!V134*UPD</f>
        <v>4.8793618784958581E-3</v>
      </c>
      <c r="AD136" s="12">
        <f t="shared" si="68"/>
        <v>3.9115386161058677E-3</v>
      </c>
      <c r="AE136" s="12">
        <f>'Surv-rate CEA'!Z134*UPFS+'Surv-rate CEA'!Y134*UPD</f>
        <v>4.3975339359114698E-2</v>
      </c>
      <c r="AF136" s="12">
        <f t="shared" si="69"/>
        <v>3.5252814270164898E-2</v>
      </c>
      <c r="AG136" s="12">
        <f>AE136-'Surv-rate CEA'!Y134*UPD</f>
        <v>1.8309645440107297E-3</v>
      </c>
      <c r="AH136" s="12">
        <f t="shared" si="70"/>
        <v>1.4677920385823911E-3</v>
      </c>
      <c r="AI136" s="12">
        <f>'Surv-rate CEA'!AC134*UPFS+'Surv-rate CEA'!AB134*UPD</f>
        <v>3.2579275454837235E-2</v>
      </c>
      <c r="AJ136" s="12">
        <f t="shared" si="71"/>
        <v>2.6117163924236301E-2</v>
      </c>
      <c r="AK136" s="12">
        <f>AI136-'Surv-rate CEA'!AB134*UPD</f>
        <v>1.3772551004552352E-3</v>
      </c>
      <c r="AL136" s="12">
        <f t="shared" si="72"/>
        <v>1.1040760336718672E-3</v>
      </c>
      <c r="AM136" s="12">
        <f>'Surv-rate CEA'!AF134*UPFS+'Surv-rate CEA'!AE134*UPD</f>
        <v>7.2841884340499527E-2</v>
      </c>
      <c r="AN136" s="12">
        <f t="shared" si="73"/>
        <v>5.8393669205698176E-2</v>
      </c>
      <c r="AO136" s="12">
        <f>AM136-'Surv-rate CEA'!AE134*UPD</f>
        <v>3.918839725828363E-3</v>
      </c>
      <c r="AP136" s="12">
        <f t="shared" si="74"/>
        <v>3.141536393409027E-3</v>
      </c>
      <c r="AQ136" s="42">
        <f>'Surv-rate CEA'!AI134*UPFS+'Surv-rate CEA'!AH134*UPD</f>
        <v>3.2959518292093086E-2</v>
      </c>
      <c r="AR136" s="12">
        <f t="shared" si="75"/>
        <v>2.6421985451817367E-2</v>
      </c>
      <c r="AS136" s="42">
        <f>AQ136-'Surv-rate CEA'!AH134*UPD</f>
        <v>3.2646210339256007E-2</v>
      </c>
      <c r="AT136" s="12">
        <f t="shared" si="76"/>
        <v>2.617082224917475E-2</v>
      </c>
      <c r="AU136" s="12">
        <f>'Surv-rate CEA'!AL134*UPFS+'Surv-rate CEA'!AK134*UPD</f>
        <v>3.8258591232198623E-2</v>
      </c>
      <c r="AV136" s="12">
        <f t="shared" si="77"/>
        <v>3.0669985282724365E-2</v>
      </c>
      <c r="AW136" s="12">
        <f>AU136-'Surv-rate CEA'!AK134*UPD</f>
        <v>5.4147021073143523E-3</v>
      </c>
      <c r="AX136" s="12">
        <f t="shared" si="78"/>
        <v>4.3406939093435159E-3</v>
      </c>
      <c r="AY136" s="12">
        <f>'Surv-rate CEA'!AO134*UPFS+'Surv-rate CEA'!AN134*UPD</f>
        <v>3.2579275454837235E-2</v>
      </c>
      <c r="AZ136" s="12">
        <f t="shared" si="79"/>
        <v>2.6117163924236301E-2</v>
      </c>
      <c r="BA136" s="12">
        <f>AY136-'Surv-rate CEA'!AN134*UPD</f>
        <v>1.3772551004552352E-3</v>
      </c>
      <c r="BB136" s="12">
        <f t="shared" si="80"/>
        <v>1.1040760336718672E-3</v>
      </c>
    </row>
    <row r="137" spans="1:54">
      <c r="A137" s="12">
        <v>132</v>
      </c>
      <c r="B137" s="12">
        <f t="shared" si="81"/>
        <v>7.536986301369863</v>
      </c>
      <c r="C137" s="12">
        <f>'Surv-rate CEA'!D135*Parameter!$D$57+'Surv-rate CEA'!E135*Parameter!$D$58</f>
        <v>4.7929723096816639E-2</v>
      </c>
      <c r="D137" s="12">
        <f t="shared" si="55"/>
        <v>3.8357556481335396E-2</v>
      </c>
      <c r="E137" s="12">
        <f>C137-'Surv-rate CEA'!E135*Parameter!$D$58</f>
        <v>8.6616597375127613E-4</v>
      </c>
      <c r="F137" s="12">
        <f t="shared" si="56"/>
        <v>6.9318176934308421E-4</v>
      </c>
      <c r="G137" s="12">
        <f>'Surv-rate CEA'!G135*Parameter!$D$57+'Surv-rate CEA'!H135*Parameter!$D$58</f>
        <v>3.0732101273205085E-2</v>
      </c>
      <c r="H137" s="12">
        <f t="shared" si="57"/>
        <v>2.4594515348981365E-2</v>
      </c>
      <c r="I137" s="12">
        <f>G137-'Surv-rate CEA'!H135*Parameter!$D$58</f>
        <v>3.2112979192581298E-4</v>
      </c>
      <c r="J137" s="12">
        <f t="shared" si="58"/>
        <v>2.569961463526996E-4</v>
      </c>
      <c r="K137" s="12">
        <f>'Surv-rate CEA'!K135*Parameter!$D$57+'Surv-rate CEA'!J135*Parameter!$D$58</f>
        <v>4.3438534692111834E-2</v>
      </c>
      <c r="L137" s="12">
        <f t="shared" si="59"/>
        <v>3.4763314708776007E-2</v>
      </c>
      <c r="M137" s="12">
        <f>K137-'Surv-rate CEA'!J135*Parameter!$D$58</f>
        <v>1.779629507453126E-3</v>
      </c>
      <c r="N137" s="12">
        <f t="shared" si="60"/>
        <v>1.4242151829272339E-3</v>
      </c>
      <c r="O137" s="12">
        <f>'Surv-rate CEA'!N135*Parameter!$D$57+'Surv-rate CEA'!M135*Parameter!$D$58</f>
        <v>3.2529589840883701E-2</v>
      </c>
      <c r="P137" s="12">
        <f t="shared" si="61"/>
        <v>2.6033022913901274E-2</v>
      </c>
      <c r="Q137" s="12">
        <f>O137-'Surv-rate CEA'!M135*Parameter!$D$58</f>
        <v>3.2226551868221313E-2</v>
      </c>
      <c r="R137" s="12">
        <f t="shared" si="62"/>
        <v>2.579050542368112E-2</v>
      </c>
      <c r="S137" s="12">
        <f>'Surv-rate CEA'!Q135*Parameter!$D$57+'Surv-rate CEA'!P135*Parameter!$D$58</f>
        <v>4.3438534692111834E-2</v>
      </c>
      <c r="T137" s="12">
        <f t="shared" si="63"/>
        <v>3.4763314708776007E-2</v>
      </c>
      <c r="U137" s="12">
        <f>S137-'Surv-rate CEA'!P135*Parameter!$D$58</f>
        <v>1.779629507453126E-3</v>
      </c>
      <c r="V137" s="12">
        <f t="shared" si="64"/>
        <v>1.4242151829272339E-3</v>
      </c>
      <c r="W137" s="12">
        <f>'Surv-rate CEA'!T135*UPFS+'Surv-rate CEA'!S135*UPD</f>
        <v>3.2529589840883701E-2</v>
      </c>
      <c r="X137" s="12">
        <f t="shared" si="65"/>
        <v>2.6033022913901274E-2</v>
      </c>
      <c r="Y137" s="12">
        <f>W137-'Surv-rate CEA'!S135*UPD</f>
        <v>3.2226551868221313E-2</v>
      </c>
      <c r="Z137" s="12">
        <f t="shared" si="66"/>
        <v>2.579050542368112E-2</v>
      </c>
      <c r="AA137" s="12">
        <f>'Surv-rate CEA'!W135*UPFS+'Surv-rate CEA'!V135*UPD</f>
        <v>4.6170970007241775E-2</v>
      </c>
      <c r="AB137" s="12">
        <f t="shared" si="67"/>
        <v>3.6950048433900602E-2</v>
      </c>
      <c r="AC137" s="12">
        <f>AA137-'Surv-rate CEA'!V135*UPD</f>
        <v>4.7570994063331554E-3</v>
      </c>
      <c r="AD137" s="12">
        <f t="shared" si="68"/>
        <v>3.8070470133358711E-3</v>
      </c>
      <c r="AE137" s="12">
        <f>'Surv-rate CEA'!Z135*UPFS+'Surv-rate CEA'!Y135*UPD</f>
        <v>4.3438534692111834E-2</v>
      </c>
      <c r="AF137" s="12">
        <f t="shared" si="69"/>
        <v>3.4763314708776007E-2</v>
      </c>
      <c r="AG137" s="12">
        <f>AE137-'Surv-rate CEA'!Y135*UPD</f>
        <v>1.779629507453126E-3</v>
      </c>
      <c r="AH137" s="12">
        <f t="shared" si="70"/>
        <v>1.4242151829272339E-3</v>
      </c>
      <c r="AI137" s="12">
        <f>'Surv-rate CEA'!AC135*UPFS+'Surv-rate CEA'!AB135*UPD</f>
        <v>3.2156261882709314E-2</v>
      </c>
      <c r="AJ137" s="12">
        <f t="shared" si="71"/>
        <v>2.5734253229527972E-2</v>
      </c>
      <c r="AK137" s="12">
        <f>AI137-'Surv-rate CEA'!AB135*UPD</f>
        <v>1.3375023642534234E-3</v>
      </c>
      <c r="AL137" s="12">
        <f t="shared" si="72"/>
        <v>1.0703863733395479E-3</v>
      </c>
      <c r="AM137" s="12">
        <f>'Surv-rate CEA'!AF135*UPFS+'Surv-rate CEA'!AE135*UPD</f>
        <v>7.205471691422087E-2</v>
      </c>
      <c r="AN137" s="12">
        <f t="shared" si="73"/>
        <v>5.7664486569241773E-2</v>
      </c>
      <c r="AO137" s="12">
        <f>AM137-'Surv-rate CEA'!AE135*UPD</f>
        <v>3.8179554883414624E-3</v>
      </c>
      <c r="AP137" s="12">
        <f t="shared" si="74"/>
        <v>3.0554619101692401E-3</v>
      </c>
      <c r="AQ137" s="42">
        <f>'Surv-rate CEA'!AI135*UPFS+'Surv-rate CEA'!AH135*UPD</f>
        <v>3.2529589840883701E-2</v>
      </c>
      <c r="AR137" s="12">
        <f t="shared" si="75"/>
        <v>2.6033022913901274E-2</v>
      </c>
      <c r="AS137" s="42">
        <f>AQ137-'Surv-rate CEA'!AH135*UPD</f>
        <v>3.2226551868221313E-2</v>
      </c>
      <c r="AT137" s="12">
        <f t="shared" si="76"/>
        <v>2.579050542368112E-2</v>
      </c>
      <c r="AU137" s="12">
        <f>'Surv-rate CEA'!AL135*UPFS+'Surv-rate CEA'!AK135*UPD</f>
        <v>3.777473205813861E-2</v>
      </c>
      <c r="AV137" s="12">
        <f t="shared" si="77"/>
        <v>3.0230644470040716E-2</v>
      </c>
      <c r="AW137" s="12">
        <f>AU137-'Surv-rate CEA'!AK135*UPD</f>
        <v>5.280814262640085E-3</v>
      </c>
      <c r="AX137" s="12">
        <f t="shared" si="78"/>
        <v>4.2261694468272871E-3</v>
      </c>
      <c r="AY137" s="12">
        <f>'Surv-rate CEA'!AO135*UPFS+'Surv-rate CEA'!AN135*UPD</f>
        <v>3.2156261882709314E-2</v>
      </c>
      <c r="AZ137" s="12">
        <f t="shared" si="79"/>
        <v>2.5734253229527972E-2</v>
      </c>
      <c r="BA137" s="12">
        <f>AY137-'Surv-rate CEA'!AN135*UPD</f>
        <v>1.3375023642534234E-3</v>
      </c>
      <c r="BB137" s="12">
        <f t="shared" si="80"/>
        <v>1.0703863733395479E-3</v>
      </c>
    </row>
    <row r="138" spans="1:54">
      <c r="A138" s="12">
        <v>133</v>
      </c>
      <c r="B138" s="12">
        <f t="shared" si="81"/>
        <v>7.5945205479452058</v>
      </c>
      <c r="C138" s="12">
        <f>'Surv-rate CEA'!D136*Parameter!$D$57+'Surv-rate CEA'!E136*Parameter!$D$58</f>
        <v>4.7361112380726628E-2</v>
      </c>
      <c r="D138" s="12">
        <f t="shared" si="55"/>
        <v>3.783810058898894E-2</v>
      </c>
      <c r="E138" s="12">
        <f>C138-'Surv-rate CEA'!E136*Parameter!$D$58</f>
        <v>8.4022352760246277E-4</v>
      </c>
      <c r="F138" s="12">
        <f t="shared" si="56"/>
        <v>6.7127777952265526E-4</v>
      </c>
      <c r="G138" s="12">
        <f>'Surv-rate CEA'!G136*Parameter!$D$57+'Surv-rate CEA'!H136*Parameter!$D$58</f>
        <v>3.0332561246875934E-2</v>
      </c>
      <c r="H138" s="12">
        <f t="shared" si="57"/>
        <v>2.423352083360316E-2</v>
      </c>
      <c r="I138" s="12">
        <f>G138-'Surv-rate CEA'!H136*Parameter!$D$58</f>
        <v>3.1065422485037492E-4</v>
      </c>
      <c r="J138" s="12">
        <f t="shared" si="58"/>
        <v>2.4819023915211789E-4</v>
      </c>
      <c r="K138" s="12">
        <f>'Surv-rate CEA'!K136*Parameter!$D$57+'Surv-rate CEA'!J136*Parameter!$D$58</f>
        <v>4.2910914597685153E-2</v>
      </c>
      <c r="L138" s="12">
        <f t="shared" si="59"/>
        <v>3.428271468500111E-2</v>
      </c>
      <c r="M138" s="12">
        <f>K138-'Surv-rate CEA'!J136*Parameter!$D$58</f>
        <v>1.7299613210126491E-3</v>
      </c>
      <c r="N138" s="12">
        <f t="shared" si="60"/>
        <v>1.3821138733678645E-3</v>
      </c>
      <c r="O138" s="12">
        <f>'Surv-rate CEA'!N136*Parameter!$D$57+'Surv-rate CEA'!M136*Parameter!$D$58</f>
        <v>3.2107412258436864E-2</v>
      </c>
      <c r="P138" s="12">
        <f t="shared" si="61"/>
        <v>2.5651498320408146E-2</v>
      </c>
      <c r="Q138" s="12">
        <f>O138-'Surv-rate CEA'!M136*Parameter!$D$58</f>
        <v>3.1814259680056932E-2</v>
      </c>
      <c r="R138" s="12">
        <f t="shared" si="62"/>
        <v>2.5417290629940654E-2</v>
      </c>
      <c r="S138" s="12">
        <f>'Surv-rate CEA'!Q136*Parameter!$D$57+'Surv-rate CEA'!P136*Parameter!$D$58</f>
        <v>4.2910914597685153E-2</v>
      </c>
      <c r="T138" s="12">
        <f t="shared" si="63"/>
        <v>3.428271468500111E-2</v>
      </c>
      <c r="U138" s="12">
        <f>S138-'Surv-rate CEA'!P136*Parameter!$D$58</f>
        <v>1.7299613210126491E-3</v>
      </c>
      <c r="V138" s="12">
        <f t="shared" si="64"/>
        <v>1.3821138733678645E-3</v>
      </c>
      <c r="W138" s="12">
        <f>'Surv-rate CEA'!T136*UPFS+'Surv-rate CEA'!S136*UPD</f>
        <v>3.2107412258436864E-2</v>
      </c>
      <c r="X138" s="12">
        <f t="shared" si="65"/>
        <v>2.5651498320408146E-2</v>
      </c>
      <c r="Y138" s="12">
        <f>W138-'Surv-rate CEA'!S136*UPD</f>
        <v>3.1814259680056932E-2</v>
      </c>
      <c r="Z138" s="12">
        <f t="shared" si="66"/>
        <v>2.5417290629940654E-2</v>
      </c>
      <c r="AA138" s="12">
        <f>'Surv-rate CEA'!W136*UPFS+'Surv-rate CEA'!V136*UPD</f>
        <v>4.5615389410180222E-2</v>
      </c>
      <c r="AB138" s="12">
        <f t="shared" si="67"/>
        <v>3.6443394298540314E-2</v>
      </c>
      <c r="AC138" s="12">
        <f>AA138-'Surv-rate CEA'!V136*UPD</f>
        <v>4.6384188613339747E-3</v>
      </c>
      <c r="AD138" s="12">
        <f t="shared" si="68"/>
        <v>3.7057609212836178E-3</v>
      </c>
      <c r="AE138" s="12">
        <f>'Surv-rate CEA'!Z136*UPFS+'Surv-rate CEA'!Y136*UPD</f>
        <v>4.2910914597685153E-2</v>
      </c>
      <c r="AF138" s="12">
        <f t="shared" si="69"/>
        <v>3.428271468500111E-2</v>
      </c>
      <c r="AG138" s="12">
        <f>AE138-'Surv-rate CEA'!Y136*UPD</f>
        <v>1.7299613210126491E-3</v>
      </c>
      <c r="AH138" s="12">
        <f t="shared" si="70"/>
        <v>1.3821138733678645E-3</v>
      </c>
      <c r="AI138" s="12">
        <f>'Surv-rate CEA'!AC136*UPFS+'Surv-rate CEA'!AB136*UPD</f>
        <v>3.1740867449692595E-2</v>
      </c>
      <c r="AJ138" s="12">
        <f t="shared" si="71"/>
        <v>2.5358655550328246E-2</v>
      </c>
      <c r="AK138" s="12">
        <f>AI138-'Surv-rate CEA'!AB136*UPD</f>
        <v>1.2990751152765594E-3</v>
      </c>
      <c r="AL138" s="12">
        <f t="shared" si="72"/>
        <v>1.0378669844015329E-3</v>
      </c>
      <c r="AM138" s="12">
        <f>'Surv-rate CEA'!AF136*UPFS+'Surv-rate CEA'!AE136*UPD</f>
        <v>7.1279717009546856E-2</v>
      </c>
      <c r="AN138" s="12">
        <f t="shared" si="73"/>
        <v>5.6947334354829612E-2</v>
      </c>
      <c r="AO138" s="12">
        <f>AM138-'Surv-rate CEA'!AE136*UPD</f>
        <v>3.7201009598449436E-3</v>
      </c>
      <c r="AP138" s="12">
        <f t="shared" si="74"/>
        <v>2.9720913898358837E-3</v>
      </c>
      <c r="AQ138" s="42">
        <f>'Surv-rate CEA'!AI136*UPFS+'Surv-rate CEA'!AH136*UPD</f>
        <v>3.2107412258436864E-2</v>
      </c>
      <c r="AR138" s="12">
        <f t="shared" si="75"/>
        <v>2.5651498320408146E-2</v>
      </c>
      <c r="AS138" s="42">
        <f>AQ138-'Surv-rate CEA'!AH136*UPD</f>
        <v>3.1814259680056932E-2</v>
      </c>
      <c r="AT138" s="12">
        <f t="shared" si="76"/>
        <v>2.5417290629940654E-2</v>
      </c>
      <c r="AU138" s="12">
        <f>'Surv-rate CEA'!AL136*UPFS+'Surv-rate CEA'!AK136*UPD</f>
        <v>3.7299412689735661E-2</v>
      </c>
      <c r="AV138" s="12">
        <f t="shared" si="77"/>
        <v>2.9799530845452983E-2</v>
      </c>
      <c r="AW138" s="12">
        <f>AU138-'Surv-rate CEA'!AK136*UPD</f>
        <v>5.1508014824938261E-3</v>
      </c>
      <c r="AX138" s="12">
        <f t="shared" si="78"/>
        <v>4.1151175471086897E-3</v>
      </c>
      <c r="AY138" s="12">
        <f>'Surv-rate CEA'!AO136*UPFS+'Surv-rate CEA'!AN136*UPD</f>
        <v>3.1740867449692595E-2</v>
      </c>
      <c r="AZ138" s="12">
        <f t="shared" si="79"/>
        <v>2.5358655550328246E-2</v>
      </c>
      <c r="BA138" s="12">
        <f>AY138-'Surv-rate CEA'!AN136*UPD</f>
        <v>1.2990751152765594E-3</v>
      </c>
      <c r="BB138" s="12">
        <f t="shared" si="80"/>
        <v>1.0378669844015329E-3</v>
      </c>
    </row>
    <row r="139" spans="1:54">
      <c r="A139" s="12">
        <v>134</v>
      </c>
      <c r="B139" s="12">
        <f t="shared" si="81"/>
        <v>7.6520547945205477</v>
      </c>
      <c r="C139" s="12">
        <f>'Surv-rate CEA'!D137*Parameter!$D$57+'Surv-rate CEA'!E137*Parameter!$D$58</f>
        <v>4.6801980935545988E-2</v>
      </c>
      <c r="D139" s="12">
        <f t="shared" si="55"/>
        <v>3.7327859647679942E-2</v>
      </c>
      <c r="E139" s="12">
        <f>C139-'Surv-rate CEA'!E137*Parameter!$D$58</f>
        <v>8.1517522807070253E-4</v>
      </c>
      <c r="F139" s="12">
        <f t="shared" si="56"/>
        <v>6.501593713222107E-4</v>
      </c>
      <c r="G139" s="12">
        <f>'Surv-rate CEA'!G137*Parameter!$D$57+'Surv-rate CEA'!H137*Parameter!$D$58</f>
        <v>2.9940207429197636E-2</v>
      </c>
      <c r="H139" s="12">
        <f t="shared" si="57"/>
        <v>2.3879413614535626E-2</v>
      </c>
      <c r="I139" s="12">
        <f>G139-'Surv-rate CEA'!H137*Parameter!$D$58</f>
        <v>3.005689721475753E-4</v>
      </c>
      <c r="J139" s="12">
        <f t="shared" si="58"/>
        <v>2.3972481896061921E-4</v>
      </c>
      <c r="K139" s="12">
        <f>'Surv-rate CEA'!K137*Parameter!$D$57+'Surv-rate CEA'!J137*Parameter!$D$58</f>
        <v>4.2392273380998512E-2</v>
      </c>
      <c r="L139" s="12">
        <f t="shared" si="59"/>
        <v>3.3810808843566541E-2</v>
      </c>
      <c r="M139" s="12">
        <f>K139-'Surv-rate CEA'!J137*Parameter!$D$58</f>
        <v>1.6818981537747649E-3</v>
      </c>
      <c r="N139" s="12">
        <f t="shared" si="60"/>
        <v>1.3414316439352661E-3</v>
      </c>
      <c r="O139" s="12">
        <f>'Surv-rate CEA'!N137*Parameter!$D$57+'Surv-rate CEA'!M137*Parameter!$D$58</f>
        <v>3.1692804620130292E-2</v>
      </c>
      <c r="P139" s="12">
        <f t="shared" si="61"/>
        <v>2.5277232695145639E-2</v>
      </c>
      <c r="Q139" s="12">
        <f>O139-'Surv-rate CEA'!M137*Parameter!$D$58</f>
        <v>3.1409169111202298E-2</v>
      </c>
      <c r="R139" s="12">
        <f t="shared" si="62"/>
        <v>2.5051013499788437E-2</v>
      </c>
      <c r="S139" s="12">
        <f>'Surv-rate CEA'!Q137*Parameter!$D$57+'Surv-rate CEA'!P137*Parameter!$D$58</f>
        <v>4.2392273380998512E-2</v>
      </c>
      <c r="T139" s="12">
        <f t="shared" si="63"/>
        <v>3.3810808843566541E-2</v>
      </c>
      <c r="U139" s="12">
        <f>S139-'Surv-rate CEA'!P137*Parameter!$D$58</f>
        <v>1.6818981537747649E-3</v>
      </c>
      <c r="V139" s="12">
        <f t="shared" si="64"/>
        <v>1.3414316439352661E-3</v>
      </c>
      <c r="W139" s="12">
        <f>'Surv-rate CEA'!T137*UPFS+'Surv-rate CEA'!S137*UPD</f>
        <v>3.1692804620130292E-2</v>
      </c>
      <c r="X139" s="12">
        <f t="shared" si="65"/>
        <v>2.5277232695145639E-2</v>
      </c>
      <c r="Y139" s="12">
        <f>W139-'Surv-rate CEA'!S137*UPD</f>
        <v>3.1409169111202298E-2</v>
      </c>
      <c r="Z139" s="12">
        <f t="shared" si="66"/>
        <v>2.5051013499788437E-2</v>
      </c>
      <c r="AA139" s="12">
        <f>'Surv-rate CEA'!W137*UPFS+'Surv-rate CEA'!V137*UPD</f>
        <v>4.5069201972688482E-2</v>
      </c>
      <c r="AB139" s="12">
        <f t="shared" si="67"/>
        <v>3.5945846992808055E-2</v>
      </c>
      <c r="AC139" s="12">
        <f>AA139-'Surv-rate CEA'!V137*UPD</f>
        <v>4.5231993837025128E-3</v>
      </c>
      <c r="AD139" s="12">
        <f t="shared" si="68"/>
        <v>3.6075684912961715E-3</v>
      </c>
      <c r="AE139" s="12">
        <f>'Surv-rate CEA'!Z137*UPFS+'Surv-rate CEA'!Y137*UPD</f>
        <v>4.2392273380998512E-2</v>
      </c>
      <c r="AF139" s="12">
        <f t="shared" si="69"/>
        <v>3.3810808843566541E-2</v>
      </c>
      <c r="AG139" s="12">
        <f>AE139-'Surv-rate CEA'!Y137*UPD</f>
        <v>1.6818981537747649E-3</v>
      </c>
      <c r="AH139" s="12">
        <f t="shared" si="70"/>
        <v>1.3414316439352661E-3</v>
      </c>
      <c r="AI139" s="12">
        <f>'Surv-rate CEA'!AC137*UPFS+'Surv-rate CEA'!AB137*UPD</f>
        <v>3.1332913848221122E-2</v>
      </c>
      <c r="AJ139" s="12">
        <f t="shared" si="71"/>
        <v>2.4990194583643023E-2</v>
      </c>
      <c r="AK139" s="12">
        <f>AI139-'Surv-rate CEA'!AB137*UPD</f>
        <v>1.2619229715175873E-3</v>
      </c>
      <c r="AL139" s="12">
        <f t="shared" si="72"/>
        <v>1.0064720045047425E-3</v>
      </c>
      <c r="AM139" s="12">
        <f>'Surv-rate CEA'!AF137*UPFS+'Surv-rate CEA'!AE137*UPD</f>
        <v>7.0516634889286764E-2</v>
      </c>
      <c r="AN139" s="12">
        <f t="shared" si="73"/>
        <v>5.6241958082906933E-2</v>
      </c>
      <c r="AO139" s="12">
        <f>AM139-'Surv-rate CEA'!AE137*UPD</f>
        <v>3.6251715496587178E-3</v>
      </c>
      <c r="AP139" s="12">
        <f t="shared" si="74"/>
        <v>2.8913283604550997E-3</v>
      </c>
      <c r="AQ139" s="42">
        <f>'Surv-rate CEA'!AI137*UPFS+'Surv-rate CEA'!AH137*UPD</f>
        <v>3.1692804620130292E-2</v>
      </c>
      <c r="AR139" s="12">
        <f t="shared" si="75"/>
        <v>2.5277232695145639E-2</v>
      </c>
      <c r="AS139" s="42">
        <f>AQ139-'Surv-rate CEA'!AH137*UPD</f>
        <v>3.1409169111202298E-2</v>
      </c>
      <c r="AT139" s="12">
        <f t="shared" si="76"/>
        <v>2.5051013499788437E-2</v>
      </c>
      <c r="AU139" s="12">
        <f>'Surv-rate CEA'!AL137*UPFS+'Surv-rate CEA'!AK137*UPD</f>
        <v>3.6832436580548682E-2</v>
      </c>
      <c r="AV139" s="12">
        <f t="shared" si="77"/>
        <v>2.9376449365556209E-2</v>
      </c>
      <c r="AW139" s="12">
        <f>AU139-'Surv-rate CEA'!AK137*UPD</f>
        <v>5.0245344785745938E-3</v>
      </c>
      <c r="AX139" s="12">
        <f t="shared" si="78"/>
        <v>4.0074183626854464E-3</v>
      </c>
      <c r="AY139" s="12">
        <f>'Surv-rate CEA'!AO137*UPFS+'Surv-rate CEA'!AN137*UPD</f>
        <v>3.1332913848221122E-2</v>
      </c>
      <c r="AZ139" s="12">
        <f t="shared" si="79"/>
        <v>2.4990194583643023E-2</v>
      </c>
      <c r="BA139" s="12">
        <f>AY139-'Surv-rate CEA'!AN137*UPD</f>
        <v>1.2619229715175873E-3</v>
      </c>
      <c r="BB139" s="12">
        <f t="shared" si="80"/>
        <v>1.0064720045047425E-3</v>
      </c>
    </row>
    <row r="140" spans="1:54">
      <c r="A140" s="12">
        <v>135</v>
      </c>
      <c r="B140" s="12">
        <f t="shared" si="81"/>
        <v>7.7095890410958905</v>
      </c>
      <c r="C140" s="12">
        <f>'Surv-rate CEA'!D138*Parameter!$D$57+'Surv-rate CEA'!E138*Parameter!$D$58</f>
        <v>4.6252121540153256E-2</v>
      </c>
      <c r="D140" s="12">
        <f t="shared" si="55"/>
        <v>3.6826626002042118E-2</v>
      </c>
      <c r="E140" s="12">
        <f>C140-'Surv-rate CEA'!E138*Parameter!$D$58</f>
        <v>7.9098605894220575E-4</v>
      </c>
      <c r="F140" s="12">
        <f t="shared" si="56"/>
        <v>6.297948460635592E-4</v>
      </c>
      <c r="G140" s="12">
        <f>'Surv-rate CEA'!G138*Parameter!$D$57+'Surv-rate CEA'!H138*Parameter!$D$58</f>
        <v>2.9554872217460695E-2</v>
      </c>
      <c r="H140" s="12">
        <f t="shared" si="57"/>
        <v>2.3532028141577951E-2</v>
      </c>
      <c r="I140" s="12">
        <f>G140-'Surv-rate CEA'!H138*Parameter!$D$58</f>
        <v>2.9085761611451905E-4</v>
      </c>
      <c r="J140" s="12">
        <f t="shared" si="58"/>
        <v>2.3158515310905324E-4</v>
      </c>
      <c r="K140" s="12">
        <f>'Surv-rate CEA'!K138*Parameter!$D$57+'Surv-rate CEA'!J138*Parameter!$D$58</f>
        <v>4.1882411091437317E-2</v>
      </c>
      <c r="L140" s="12">
        <f t="shared" si="59"/>
        <v>3.3347397653730022E-2</v>
      </c>
      <c r="M140" s="12">
        <f>K140-'Surv-rate CEA'!J138*Parameter!$D$58</f>
        <v>1.6353807636806175E-3</v>
      </c>
      <c r="N140" s="12">
        <f t="shared" si="60"/>
        <v>1.3021144490143223E-3</v>
      </c>
      <c r="O140" s="12">
        <f>'Surv-rate CEA'!N138*Parameter!$D$57+'Surv-rate CEA'!M138*Parameter!$D$58</f>
        <v>3.1285591222224955E-2</v>
      </c>
      <c r="P140" s="12">
        <f t="shared" si="61"/>
        <v>2.4910052313890735E-2</v>
      </c>
      <c r="Q140" s="12">
        <f>O140-'Surv-rate CEA'!M138*Parameter!$D$58</f>
        <v>3.1011119950680271E-2</v>
      </c>
      <c r="R140" s="12">
        <f t="shared" si="62"/>
        <v>2.4691514211661068E-2</v>
      </c>
      <c r="S140" s="12">
        <f>'Surv-rate CEA'!Q138*Parameter!$D$57+'Surv-rate CEA'!P138*Parameter!$D$58</f>
        <v>4.1882411091437317E-2</v>
      </c>
      <c r="T140" s="12">
        <f t="shared" si="63"/>
        <v>3.3347397653730022E-2</v>
      </c>
      <c r="U140" s="12">
        <f>S140-'Surv-rate CEA'!P138*Parameter!$D$58</f>
        <v>1.6353807636806175E-3</v>
      </c>
      <c r="V140" s="12">
        <f t="shared" si="64"/>
        <v>1.3021144490143223E-3</v>
      </c>
      <c r="W140" s="12">
        <f>'Surv-rate CEA'!T138*UPFS+'Surv-rate CEA'!S138*UPD</f>
        <v>3.1285591222224955E-2</v>
      </c>
      <c r="X140" s="12">
        <f t="shared" si="65"/>
        <v>2.4910052313890735E-2</v>
      </c>
      <c r="Y140" s="12">
        <f>W140-'Surv-rate CEA'!S138*UPD</f>
        <v>3.1011119950680271E-2</v>
      </c>
      <c r="Z140" s="12">
        <f t="shared" si="66"/>
        <v>2.4691514211661068E-2</v>
      </c>
      <c r="AA140" s="12">
        <f>'Surv-rate CEA'!W138*UPFS+'Surv-rate CEA'!V138*UPD</f>
        <v>4.453219953918814E-2</v>
      </c>
      <c r="AB140" s="12">
        <f t="shared" si="67"/>
        <v>3.5457198564486862E-2</v>
      </c>
      <c r="AC140" s="12">
        <f>AA140-'Surv-rate CEA'!V138*UPD</f>
        <v>4.4113247480136383E-3</v>
      </c>
      <c r="AD140" s="12">
        <f t="shared" si="68"/>
        <v>3.5123622713742579E-3</v>
      </c>
      <c r="AE140" s="12">
        <f>'Surv-rate CEA'!Z138*UPFS+'Surv-rate CEA'!Y138*UPD</f>
        <v>4.1882411091437317E-2</v>
      </c>
      <c r="AF140" s="12">
        <f t="shared" si="69"/>
        <v>3.3347397653730022E-2</v>
      </c>
      <c r="AG140" s="12">
        <f>AE140-'Surv-rate CEA'!Y138*UPD</f>
        <v>1.6353807636806175E-3</v>
      </c>
      <c r="AH140" s="12">
        <f t="shared" si="70"/>
        <v>1.3021144490143223E-3</v>
      </c>
      <c r="AI140" s="12">
        <f>'Surv-rate CEA'!AC138*UPFS+'Surv-rate CEA'!AB138*UPD</f>
        <v>3.0932227946033897E-2</v>
      </c>
      <c r="AJ140" s="12">
        <f t="shared" si="71"/>
        <v>2.4628699226036221E-2</v>
      </c>
      <c r="AK140" s="12">
        <f>AI140-'Surv-rate CEA'!AB138*UPD</f>
        <v>1.2259977085797222E-3</v>
      </c>
      <c r="AL140" s="12">
        <f t="shared" si="72"/>
        <v>9.7615758131289491E-4</v>
      </c>
      <c r="AM140" s="12">
        <f>'Surv-rate CEA'!AF138*UPFS+'Surv-rate CEA'!AE138*UPD</f>
        <v>6.9765227273177674E-2</v>
      </c>
      <c r="AN140" s="12">
        <f t="shared" si="73"/>
        <v>5.5548109950077536E-2</v>
      </c>
      <c r="AO140" s="12">
        <f>AM140-'Surv-rate CEA'!AE138*UPD</f>
        <v>3.5330667638739377E-3</v>
      </c>
      <c r="AP140" s="12">
        <f t="shared" si="74"/>
        <v>2.8130802225034461E-3</v>
      </c>
      <c r="AQ140" s="42">
        <f>'Surv-rate CEA'!AI138*UPFS+'Surv-rate CEA'!AH138*UPD</f>
        <v>3.1285591222224955E-2</v>
      </c>
      <c r="AR140" s="12">
        <f t="shared" si="75"/>
        <v>2.4910052313890735E-2</v>
      </c>
      <c r="AS140" s="42">
        <f>AQ140-'Surv-rate CEA'!AH138*UPD</f>
        <v>3.1011119950680271E-2</v>
      </c>
      <c r="AT140" s="12">
        <f t="shared" si="76"/>
        <v>2.4691514211661068E-2</v>
      </c>
      <c r="AU140" s="12">
        <f>'Surv-rate CEA'!AL138*UPFS+'Surv-rate CEA'!AK138*UPD</f>
        <v>3.6373612804807144E-2</v>
      </c>
      <c r="AV140" s="12">
        <f t="shared" si="77"/>
        <v>2.8961210653717494E-2</v>
      </c>
      <c r="AW140" s="12">
        <f>AU140-'Surv-rate CEA'!AK138*UPD</f>
        <v>4.9018888684331102E-3</v>
      </c>
      <c r="AX140" s="12">
        <f t="shared" si="78"/>
        <v>3.9029567087996851E-3</v>
      </c>
      <c r="AY140" s="12">
        <f>'Surv-rate CEA'!AO138*UPFS+'Surv-rate CEA'!AN138*UPD</f>
        <v>3.0932227946033897E-2</v>
      </c>
      <c r="AZ140" s="12">
        <f t="shared" si="79"/>
        <v>2.4628699226036221E-2</v>
      </c>
      <c r="BA140" s="12">
        <f>AY140-'Surv-rate CEA'!AN138*UPD</f>
        <v>1.2259977085797222E-3</v>
      </c>
      <c r="BB140" s="12">
        <f t="shared" si="80"/>
        <v>9.7615758131289491E-4</v>
      </c>
    </row>
    <row r="141" spans="1:54">
      <c r="A141" s="12">
        <v>136</v>
      </c>
      <c r="B141" s="12">
        <f t="shared" si="81"/>
        <v>7.7671232876712333</v>
      </c>
      <c r="C141" s="12">
        <f>'Surv-rate CEA'!D139*Parameter!$D$57+'Surv-rate CEA'!E139*Parameter!$D$58</f>
        <v>4.5711332629969029E-2</v>
      </c>
      <c r="D141" s="12">
        <f t="shared" si="55"/>
        <v>3.6334197754507122E-2</v>
      </c>
      <c r="E141" s="12">
        <f>C141-'Surv-rate CEA'!E139*Parameter!$D$58</f>
        <v>7.676225446708318E-4</v>
      </c>
      <c r="F141" s="12">
        <f t="shared" si="56"/>
        <v>6.1015393195083226E-4</v>
      </c>
      <c r="G141" s="12">
        <f>'Surv-rate CEA'!G139*Parameter!$D$57+'Surv-rate CEA'!H139*Parameter!$D$58</f>
        <v>2.9176392850291995E-2</v>
      </c>
      <c r="H141" s="12">
        <f t="shared" si="57"/>
        <v>2.3191203725499775E-2</v>
      </c>
      <c r="I141" s="12">
        <f>G141-'Surv-rate CEA'!H139*Parameter!$D$58</f>
        <v>2.8150451062309081E-4</v>
      </c>
      <c r="J141" s="12">
        <f t="shared" si="58"/>
        <v>2.237572166307693E-4</v>
      </c>
      <c r="K141" s="12">
        <f>'Surv-rate CEA'!K139*Parameter!$D$57+'Surv-rate CEA'!J139*Parameter!$D$58</f>
        <v>4.1381133329578337E-2</v>
      </c>
      <c r="L141" s="12">
        <f t="shared" si="59"/>
        <v>3.2892287211875669E-2</v>
      </c>
      <c r="M141" s="12">
        <f>K141-'Surv-rate CEA'!J139*Parameter!$D$58</f>
        <v>1.590352376470025E-3</v>
      </c>
      <c r="N141" s="12">
        <f t="shared" si="60"/>
        <v>1.2641105481166412E-3</v>
      </c>
      <c r="O141" s="12">
        <f>'Surv-rate CEA'!N139*Parameter!$D$57+'Surv-rate CEA'!M139*Parameter!$D$58</f>
        <v>3.0885601401820048E-2</v>
      </c>
      <c r="P141" s="12">
        <f t="shared" si="61"/>
        <v>2.4549788521476594E-2</v>
      </c>
      <c r="Q141" s="12">
        <f>O141-'Surv-rate CEA'!M139*Parameter!$D$58</f>
        <v>3.0619956300246148E-2</v>
      </c>
      <c r="R141" s="12">
        <f t="shared" si="62"/>
        <v>2.4338637345219388E-2</v>
      </c>
      <c r="S141" s="12">
        <f>'Surv-rate CEA'!Q139*Parameter!$D$57+'Surv-rate CEA'!P139*Parameter!$D$58</f>
        <v>4.1381133329578337E-2</v>
      </c>
      <c r="T141" s="12">
        <f t="shared" si="63"/>
        <v>3.2892287211875669E-2</v>
      </c>
      <c r="U141" s="12">
        <f>S141-'Surv-rate CEA'!P139*Parameter!$D$58</f>
        <v>1.590352376470025E-3</v>
      </c>
      <c r="V141" s="12">
        <f t="shared" si="64"/>
        <v>1.2641105481166412E-3</v>
      </c>
      <c r="W141" s="12">
        <f>'Surv-rate CEA'!T139*UPFS+'Surv-rate CEA'!S139*UPD</f>
        <v>3.0885601401820048E-2</v>
      </c>
      <c r="X141" s="12">
        <f t="shared" si="65"/>
        <v>2.4549788521476594E-2</v>
      </c>
      <c r="Y141" s="12">
        <f>W141-'Surv-rate CEA'!S139*UPD</f>
        <v>3.0619956300246148E-2</v>
      </c>
      <c r="Z141" s="12">
        <f t="shared" si="66"/>
        <v>2.4338637345219388E-2</v>
      </c>
      <c r="AA141" s="12">
        <f>'Surv-rate CEA'!W139*UPFS+'Surv-rate CEA'!V139*UPD</f>
        <v>4.4004179708521787E-2</v>
      </c>
      <c r="AB141" s="12">
        <f t="shared" si="67"/>
        <v>3.4977246900609195E-2</v>
      </c>
      <c r="AC141" s="12">
        <f>AA141-'Surv-rate CEA'!V139*UPD</f>
        <v>4.302683163625684E-3</v>
      </c>
      <c r="AD141" s="12">
        <f t="shared" si="68"/>
        <v>3.4200390132504842E-3</v>
      </c>
      <c r="AE141" s="12">
        <f>'Surv-rate CEA'!Z139*UPFS+'Surv-rate CEA'!Y139*UPD</f>
        <v>4.1381133329578337E-2</v>
      </c>
      <c r="AF141" s="12">
        <f t="shared" si="69"/>
        <v>3.2892287211875669E-2</v>
      </c>
      <c r="AG141" s="12">
        <f>AE141-'Surv-rate CEA'!Y139*UPD</f>
        <v>1.590352376470025E-3</v>
      </c>
      <c r="AH141" s="12">
        <f t="shared" si="70"/>
        <v>1.2641105481166412E-3</v>
      </c>
      <c r="AI141" s="12">
        <f>'Surv-rate CEA'!AC139*UPFS+'Surv-rate CEA'!AB139*UPD</f>
        <v>3.0538641606145434E-2</v>
      </c>
      <c r="AJ141" s="12">
        <f t="shared" si="71"/>
        <v>2.4274003391103041E-2</v>
      </c>
      <c r="AK141" s="12">
        <f>AI141-'Surv-rate CEA'!AB139*UPD</f>
        <v>1.1912531566431357E-3</v>
      </c>
      <c r="AL141" s="12">
        <f t="shared" si="72"/>
        <v>9.4688177480031321E-4</v>
      </c>
      <c r="AM141" s="12">
        <f>'Surv-rate CEA'!AF139*UPFS+'Surv-rate CEA'!AE139*UPD</f>
        <v>6.9025257135536242E-2</v>
      </c>
      <c r="AN141" s="12">
        <f t="shared" si="73"/>
        <v>5.4865548618331254E-2</v>
      </c>
      <c r="AO141" s="12">
        <f>AM141-'Surv-rate CEA'!AE139*UPD</f>
        <v>3.4436900253573127E-3</v>
      </c>
      <c r="AP141" s="12">
        <f t="shared" si="74"/>
        <v>2.7372580755723424E-3</v>
      </c>
      <c r="AQ141" s="42">
        <f>'Surv-rate CEA'!AI139*UPFS+'Surv-rate CEA'!AH139*UPD</f>
        <v>3.0885601401820048E-2</v>
      </c>
      <c r="AR141" s="12">
        <f t="shared" si="75"/>
        <v>2.4549788521476594E-2</v>
      </c>
      <c r="AS141" s="42">
        <f>AQ141-'Surv-rate CEA'!AH139*UPD</f>
        <v>3.0619956300246148E-2</v>
      </c>
      <c r="AT141" s="12">
        <f t="shared" si="76"/>
        <v>2.4338637345219388E-2</v>
      </c>
      <c r="AU141" s="12">
        <f>'Surv-rate CEA'!AL139*UPFS+'Surv-rate CEA'!AK139*UPD</f>
        <v>3.5922755864651192E-2</v>
      </c>
      <c r="AV141" s="12">
        <f t="shared" si="77"/>
        <v>2.8553630803959375E-2</v>
      </c>
      <c r="AW141" s="12">
        <f>AU141-'Surv-rate CEA'!AK139*UPD</f>
        <v>4.7827449662666451E-3</v>
      </c>
      <c r="AX141" s="12">
        <f t="shared" si="78"/>
        <v>3.8016218608287714E-3</v>
      </c>
      <c r="AY141" s="12">
        <f>'Surv-rate CEA'!AO139*UPFS+'Surv-rate CEA'!AN139*UPD</f>
        <v>3.0538641606145434E-2</v>
      </c>
      <c r="AZ141" s="12">
        <f t="shared" si="79"/>
        <v>2.4274003391103041E-2</v>
      </c>
      <c r="BA141" s="12">
        <f>AY141-'Surv-rate CEA'!AN139*UPD</f>
        <v>1.1912531566431357E-3</v>
      </c>
      <c r="BB141" s="12">
        <f t="shared" si="80"/>
        <v>9.4688177480031321E-4</v>
      </c>
    </row>
    <row r="142" spans="1:54">
      <c r="A142" s="12">
        <v>137</v>
      </c>
      <c r="B142" s="12">
        <f t="shared" si="81"/>
        <v>7.8246575342465752</v>
      </c>
      <c r="C142" s="12">
        <f>'Surv-rate CEA'!D140*Parameter!$D$57+'Surv-rate CEA'!E140*Parameter!$D$58</f>
        <v>4.5179418110918176E-2</v>
      </c>
      <c r="D142" s="12">
        <f t="shared" si="55"/>
        <v>3.58503785743279E-2</v>
      </c>
      <c r="E142" s="12">
        <f>C142-'Surv-rate CEA'!E140*Parameter!$D$58</f>
        <v>7.4505267496904892E-4</v>
      </c>
      <c r="F142" s="12">
        <f t="shared" si="56"/>
        <v>5.9120771298736951E-4</v>
      </c>
      <c r="G142" s="12">
        <f>'Surv-rate CEA'!G140*Parameter!$D$57+'Surv-rate CEA'!H140*Parameter!$D$58</f>
        <v>2.880461124018777E-2</v>
      </c>
      <c r="H142" s="12">
        <f t="shared" si="57"/>
        <v>2.2856784368312122E-2</v>
      </c>
      <c r="I142" s="12">
        <f>G142-'Surv-rate CEA'!H140*Parameter!$D$58</f>
        <v>2.7249474097450904E-4</v>
      </c>
      <c r="J142" s="12">
        <f t="shared" si="58"/>
        <v>2.1622765480214888E-4</v>
      </c>
      <c r="K142" s="12">
        <f>'Surv-rate CEA'!K140*Parameter!$D$57+'Surv-rate CEA'!J140*Parameter!$D$58</f>
        <v>4.08882510617605E-2</v>
      </c>
      <c r="L142" s="12">
        <f t="shared" si="59"/>
        <v>3.2445289051919755E-2</v>
      </c>
      <c r="M142" s="12">
        <f>K142-'Surv-rate CEA'!J140*Parameter!$D$58</f>
        <v>1.5467585708859935E-3</v>
      </c>
      <c r="N142" s="12">
        <f t="shared" si="60"/>
        <v>1.2273703966972653E-3</v>
      </c>
      <c r="O142" s="12">
        <f>'Surv-rate CEA'!N140*Parameter!$D$57+'Surv-rate CEA'!M140*Parameter!$D$58</f>
        <v>3.0492669364046376E-2</v>
      </c>
      <c r="P142" s="12">
        <f t="shared" si="61"/>
        <v>2.4196277556277193E-2</v>
      </c>
      <c r="Q142" s="12">
        <f>O142-'Surv-rate CEA'!M140*Parameter!$D$58</f>
        <v>3.0235526439464797E-2</v>
      </c>
      <c r="R142" s="12">
        <f t="shared" si="62"/>
        <v>2.3992231741182209E-2</v>
      </c>
      <c r="S142" s="12">
        <f>'Surv-rate CEA'!Q140*Parameter!$D$57+'Surv-rate CEA'!P140*Parameter!$D$58</f>
        <v>4.08882510617605E-2</v>
      </c>
      <c r="T142" s="12">
        <f t="shared" si="63"/>
        <v>3.2445289051919755E-2</v>
      </c>
      <c r="U142" s="12">
        <f>S142-'Surv-rate CEA'!P140*Parameter!$D$58</f>
        <v>1.5467585708859935E-3</v>
      </c>
      <c r="V142" s="12">
        <f t="shared" si="64"/>
        <v>1.2273703966972653E-3</v>
      </c>
      <c r="W142" s="12">
        <f>'Surv-rate CEA'!T140*UPFS+'Surv-rate CEA'!S140*UPD</f>
        <v>3.0492669364046376E-2</v>
      </c>
      <c r="X142" s="12">
        <f t="shared" si="65"/>
        <v>2.4196277556277193E-2</v>
      </c>
      <c r="Y142" s="12">
        <f>W142-'Surv-rate CEA'!S140*UPD</f>
        <v>3.0235526439464797E-2</v>
      </c>
      <c r="Z142" s="12">
        <f t="shared" si="66"/>
        <v>2.3992231741182209E-2</v>
      </c>
      <c r="AA142" s="12">
        <f>'Surv-rate CEA'!W140*UPFS+'Surv-rate CEA'!V140*UPD</f>
        <v>4.3484945642580035E-2</v>
      </c>
      <c r="AB142" s="12">
        <f t="shared" si="67"/>
        <v>3.4505795531568038E-2</v>
      </c>
      <c r="AC142" s="12">
        <f>AA142-'Surv-rate CEA'!V140*UPD</f>
        <v>4.1971670846467565E-3</v>
      </c>
      <c r="AD142" s="12">
        <f t="shared" si="68"/>
        <v>3.3304994888354125E-3</v>
      </c>
      <c r="AE142" s="12">
        <f>'Surv-rate CEA'!Z140*UPFS+'Surv-rate CEA'!Y140*UPD</f>
        <v>4.08882510617605E-2</v>
      </c>
      <c r="AF142" s="12">
        <f t="shared" si="69"/>
        <v>3.2445289051919755E-2</v>
      </c>
      <c r="AG142" s="12">
        <f>AE142-'Surv-rate CEA'!Y140*UPD</f>
        <v>1.5467585708859935E-3</v>
      </c>
      <c r="AH142" s="12">
        <f t="shared" si="70"/>
        <v>1.2273703966972653E-3</v>
      </c>
      <c r="AI142" s="12">
        <f>'Surv-rate CEA'!AC140*UPFS+'Surv-rate CEA'!AB140*UPD</f>
        <v>3.0151991514127067E-2</v>
      </c>
      <c r="AJ142" s="12">
        <f t="shared" si="71"/>
        <v>2.3925945834396434E-2</v>
      </c>
      <c r="AK142" s="12">
        <f>AI142-'Surv-rate CEA'!AB140*UPD</f>
        <v>1.1576451028674911E-3</v>
      </c>
      <c r="AL142" s="12">
        <f t="shared" si="72"/>
        <v>9.1860446477257378E-4</v>
      </c>
      <c r="AM142" s="12">
        <f>'Surv-rate CEA'!AF140*UPFS+'Surv-rate CEA'!AE140*UPD</f>
        <v>6.8296493510396614E-2</v>
      </c>
      <c r="AN142" s="12">
        <f t="shared" si="73"/>
        <v>5.4194039012094908E-2</v>
      </c>
      <c r="AO142" s="12">
        <f>AM142-'Surv-rate CEA'!AE140*UPD</f>
        <v>3.3569485025368856E-3</v>
      </c>
      <c r="AP142" s="12">
        <f t="shared" si="74"/>
        <v>2.6637765536291157E-3</v>
      </c>
      <c r="AQ142" s="42">
        <f>'Surv-rate CEA'!AI140*UPFS+'Surv-rate CEA'!AH140*UPD</f>
        <v>3.0492669364046376E-2</v>
      </c>
      <c r="AR142" s="12">
        <f t="shared" si="75"/>
        <v>2.4196277556277193E-2</v>
      </c>
      <c r="AS142" s="42">
        <f>AQ142-'Surv-rate CEA'!AH140*UPD</f>
        <v>3.0235526439464797E-2</v>
      </c>
      <c r="AT142" s="12">
        <f t="shared" si="76"/>
        <v>2.3992231741182209E-2</v>
      </c>
      <c r="AU142" s="12">
        <f>'Surv-rate CEA'!AL140*UPFS+'Surv-rate CEA'!AK140*UPD</f>
        <v>3.547968550509184E-2</v>
      </c>
      <c r="AV142" s="12">
        <f t="shared" si="77"/>
        <v>2.8153531192741311E-2</v>
      </c>
      <c r="AW142" s="12">
        <f>AU142-'Surv-rate CEA'!AK140*UPD</f>
        <v>4.6669875836362132E-3</v>
      </c>
      <c r="AX142" s="12">
        <f t="shared" si="78"/>
        <v>3.7033073614246631E-3</v>
      </c>
      <c r="AY142" s="12">
        <f>'Surv-rate CEA'!AO140*UPFS+'Surv-rate CEA'!AN140*UPD</f>
        <v>3.0151991514127067E-2</v>
      </c>
      <c r="AZ142" s="12">
        <f t="shared" si="79"/>
        <v>2.3925945834396434E-2</v>
      </c>
      <c r="BA142" s="12">
        <f>AY142-'Surv-rate CEA'!AN140*UPD</f>
        <v>1.1576451028674911E-3</v>
      </c>
      <c r="BB142" s="12">
        <f t="shared" si="80"/>
        <v>9.1860446477257378E-4</v>
      </c>
    </row>
    <row r="143" spans="1:54">
      <c r="A143" s="12">
        <v>138</v>
      </c>
      <c r="B143" s="12">
        <f t="shared" si="81"/>
        <v>7.882191780821918</v>
      </c>
      <c r="C143" s="12">
        <f>'Surv-rate CEA'!D141*Parameter!$D$57+'Surv-rate CEA'!E141*Parameter!$D$58</f>
        <v>4.4656187180568532E-2</v>
      </c>
      <c r="D143" s="12">
        <f t="shared" si="55"/>
        <v>3.5374977514003821E-2</v>
      </c>
      <c r="E143" s="12">
        <f>C143-'Surv-rate CEA'!E141*Parameter!$D$58</f>
        <v>7.2324583346958932E-4</v>
      </c>
      <c r="F143" s="12">
        <f t="shared" si="56"/>
        <v>5.7292856178318139E-4</v>
      </c>
      <c r="G143" s="12">
        <f>'Surv-rate CEA'!G141*Parameter!$D$57+'Surv-rate CEA'!H141*Parameter!$D$58</f>
        <v>2.8439373812805681E-2</v>
      </c>
      <c r="H143" s="12">
        <f t="shared" si="57"/>
        <v>2.2528618600427985E-2</v>
      </c>
      <c r="I143" s="12">
        <f>G143-'Surv-rate CEA'!H141*Parameter!$D$58</f>
        <v>2.6381408604661191E-4</v>
      </c>
      <c r="J143" s="12">
        <f t="shared" si="58"/>
        <v>2.0898374785201603E-4</v>
      </c>
      <c r="K143" s="12">
        <f>'Surv-rate CEA'!K141*Parameter!$D$57+'Surv-rate CEA'!J141*Parameter!$D$58</f>
        <v>4.0403580441909823E-2</v>
      </c>
      <c r="L143" s="12">
        <f t="shared" si="59"/>
        <v>3.2006219963170796E-2</v>
      </c>
      <c r="M143" s="12">
        <f>K143-'Surv-rate CEA'!J141*Parameter!$D$58</f>
        <v>1.5045471697887405E-3</v>
      </c>
      <c r="N143" s="12">
        <f t="shared" si="60"/>
        <v>1.1918465426711152E-3</v>
      </c>
      <c r="O143" s="12">
        <f>'Surv-rate CEA'!N141*Parameter!$D$57+'Surv-rate CEA'!M141*Parameter!$D$58</f>
        <v>3.0106634016156333E-2</v>
      </c>
      <c r="P143" s="12">
        <f t="shared" si="61"/>
        <v>2.3849360381741253E-2</v>
      </c>
      <c r="Q143" s="12">
        <f>O143-'Surv-rate CEA'!M141*Parameter!$D$58</f>
        <v>2.9857682695520801E-2</v>
      </c>
      <c r="R143" s="12">
        <f t="shared" si="62"/>
        <v>2.365215036616259E-2</v>
      </c>
      <c r="S143" s="12">
        <f>'Surv-rate CEA'!Q141*Parameter!$D$57+'Surv-rate CEA'!P141*Parameter!$D$58</f>
        <v>4.0403580441909823E-2</v>
      </c>
      <c r="T143" s="12">
        <f t="shared" si="63"/>
        <v>3.2006219963170796E-2</v>
      </c>
      <c r="U143" s="12">
        <f>S143-'Surv-rate CEA'!P141*Parameter!$D$58</f>
        <v>1.5045471697887405E-3</v>
      </c>
      <c r="V143" s="12">
        <f t="shared" si="64"/>
        <v>1.1918465426711152E-3</v>
      </c>
      <c r="W143" s="12">
        <f>'Surv-rate CEA'!T141*UPFS+'Surv-rate CEA'!S141*UPD</f>
        <v>3.0106634016156333E-2</v>
      </c>
      <c r="X143" s="12">
        <f t="shared" si="65"/>
        <v>2.3849360381741253E-2</v>
      </c>
      <c r="Y143" s="12">
        <f>W143-'Surv-rate CEA'!S141*UPD</f>
        <v>2.9857682695520801E-2</v>
      </c>
      <c r="Z143" s="12">
        <f t="shared" si="66"/>
        <v>2.365215036616259E-2</v>
      </c>
      <c r="AA143" s="12">
        <f>'Surv-rate CEA'!W141*UPFS+'Surv-rate CEA'!V141*UPD</f>
        <v>4.2974305882370847E-2</v>
      </c>
      <c r="AB143" s="12">
        <f t="shared" si="67"/>
        <v>3.4042653442887066E-2</v>
      </c>
      <c r="AC143" s="12">
        <f>AA143-'Surv-rate CEA'!V141*UPD</f>
        <v>4.0946730289528818E-3</v>
      </c>
      <c r="AD143" s="12">
        <f t="shared" si="68"/>
        <v>3.2436483155336413E-3</v>
      </c>
      <c r="AE143" s="12">
        <f>'Surv-rate CEA'!Z141*UPFS+'Surv-rate CEA'!Y141*UPD</f>
        <v>4.0403580441909823E-2</v>
      </c>
      <c r="AF143" s="12">
        <f t="shared" si="69"/>
        <v>3.2006219963170796E-2</v>
      </c>
      <c r="AG143" s="12">
        <f>AE143-'Surv-rate CEA'!Y141*UPD</f>
        <v>1.5045471697887405E-3</v>
      </c>
      <c r="AH143" s="12">
        <f t="shared" si="70"/>
        <v>1.1918465426711152E-3</v>
      </c>
      <c r="AI143" s="12">
        <f>'Surv-rate CEA'!AC141*UPFS+'Surv-rate CEA'!AB141*UPD</f>
        <v>2.9772119012367083E-2</v>
      </c>
      <c r="AJ143" s="12">
        <f t="shared" si="71"/>
        <v>2.3584369985465529E-2</v>
      </c>
      <c r="AK143" s="12">
        <f>AI143-'Surv-rate CEA'!AB141*UPD</f>
        <v>1.1251311989174465E-3</v>
      </c>
      <c r="AL143" s="12">
        <f t="shared" si="72"/>
        <v>8.9128726330956994E-4</v>
      </c>
      <c r="AM143" s="12">
        <f>'Surv-rate CEA'!AF141*UPFS+'Surv-rate CEA'!AE141*UPD</f>
        <v>6.7578711303778474E-2</v>
      </c>
      <c r="AN143" s="12">
        <f t="shared" si="73"/>
        <v>5.3533352122743495E-2</v>
      </c>
      <c r="AO143" s="12">
        <f>AM143-'Surv-rate CEA'!AE141*UPD</f>
        <v>3.2727529464971483E-3</v>
      </c>
      <c r="AP143" s="12">
        <f t="shared" si="74"/>
        <v>2.5925536683884978E-3</v>
      </c>
      <c r="AQ143" s="42">
        <f>'Surv-rate CEA'!AI141*UPFS+'Surv-rate CEA'!AH141*UPD</f>
        <v>3.0106634016156333E-2</v>
      </c>
      <c r="AR143" s="12">
        <f t="shared" si="75"/>
        <v>2.3849360381741253E-2</v>
      </c>
      <c r="AS143" s="42">
        <f>AQ143-'Surv-rate CEA'!AH141*UPD</f>
        <v>2.9857682695520801E-2</v>
      </c>
      <c r="AT143" s="12">
        <f t="shared" si="76"/>
        <v>2.365215036616259E-2</v>
      </c>
      <c r="AU143" s="12">
        <f>'Surv-rate CEA'!AL141*UPFS+'Surv-rate CEA'!AK141*UPD</f>
        <v>3.5044226536333663E-2</v>
      </c>
      <c r="AV143" s="12">
        <f t="shared" si="77"/>
        <v>2.7760738298273059E-2</v>
      </c>
      <c r="AW143" s="12">
        <f>AU143-'Surv-rate CEA'!AK141*UPD</f>
        <v>4.5545058395855473E-3</v>
      </c>
      <c r="AX143" s="12">
        <f t="shared" si="78"/>
        <v>3.6079108368849908E-3</v>
      </c>
      <c r="AY143" s="12">
        <f>'Surv-rate CEA'!AO141*UPFS+'Surv-rate CEA'!AN141*UPD</f>
        <v>2.9772119012367083E-2</v>
      </c>
      <c r="AZ143" s="12">
        <f t="shared" si="79"/>
        <v>2.3584369985465529E-2</v>
      </c>
      <c r="BA143" s="12">
        <f>AY143-'Surv-rate CEA'!AN141*UPD</f>
        <v>1.1251311989174465E-3</v>
      </c>
      <c r="BB143" s="12">
        <f t="shared" si="80"/>
        <v>8.9128726330956994E-4</v>
      </c>
    </row>
    <row r="144" spans="1:54">
      <c r="A144" s="12">
        <v>139</v>
      </c>
      <c r="B144" s="12">
        <f t="shared" si="81"/>
        <v>7.9397260273972599</v>
      </c>
      <c r="C144" s="12">
        <f>'Surv-rate CEA'!D142*Parameter!$D$57+'Surv-rate CEA'!E142*Parameter!$D$58</f>
        <v>4.4141454156126574E-2</v>
      </c>
      <c r="D144" s="12">
        <f t="shared" si="55"/>
        <v>3.4907808832777769E-2</v>
      </c>
      <c r="E144" s="12">
        <f>C144-'Surv-rate CEA'!E142*Parameter!$D$58</f>
        <v>7.0217273021624949E-4</v>
      </c>
      <c r="F144" s="12">
        <f t="shared" si="56"/>
        <v>5.5529007601976454E-4</v>
      </c>
      <c r="G144" s="12">
        <f>'Surv-rate CEA'!G142*Parameter!$D$57+'Surv-rate CEA'!H142*Parameter!$D$58</f>
        <v>2.8080531352708993E-2</v>
      </c>
      <c r="H144" s="12">
        <f t="shared" si="57"/>
        <v>2.2206559324397291E-2</v>
      </c>
      <c r="I144" s="12">
        <f>G144-'Surv-rate CEA'!H142*Parameter!$D$58</f>
        <v>2.5544898259355353E-4</v>
      </c>
      <c r="J144" s="12">
        <f t="shared" si="58"/>
        <v>2.0201337770531271E-4</v>
      </c>
      <c r="K144" s="12">
        <f>'Surv-rate CEA'!K142*Parameter!$D$57+'Surv-rate CEA'!J142*Parameter!$D$58</f>
        <v>3.9926942640291986E-2</v>
      </c>
      <c r="L144" s="12">
        <f t="shared" si="59"/>
        <v>3.1574901815307553E-2</v>
      </c>
      <c r="M144" s="12">
        <f>K144-'Surv-rate CEA'!J142*Parameter!$D$58</f>
        <v>1.4636681368426011E-3</v>
      </c>
      <c r="N144" s="12">
        <f t="shared" si="60"/>
        <v>1.1574935283014019E-3</v>
      </c>
      <c r="O144" s="12">
        <f>'Surv-rate CEA'!N142*Parameter!$D$57+'Surv-rate CEA'!M142*Parameter!$D$58</f>
        <v>2.9727338808201467E-2</v>
      </c>
      <c r="P144" s="12">
        <f t="shared" si="61"/>
        <v>2.3508882524657011E-2</v>
      </c>
      <c r="Q144" s="12">
        <f>O144-'Surv-rate CEA'!M142*Parameter!$D$58</f>
        <v>2.9486281317585017E-2</v>
      </c>
      <c r="R144" s="12">
        <f t="shared" si="62"/>
        <v>2.331825018231538E-2</v>
      </c>
      <c r="S144" s="12">
        <f>'Surv-rate CEA'!Q142*Parameter!$D$57+'Surv-rate CEA'!P142*Parameter!$D$58</f>
        <v>3.9926942640291986E-2</v>
      </c>
      <c r="T144" s="12">
        <f t="shared" si="63"/>
        <v>3.1574901815307553E-2</v>
      </c>
      <c r="U144" s="12">
        <f>S144-'Surv-rate CEA'!P142*Parameter!$D$58</f>
        <v>1.4636681368426011E-3</v>
      </c>
      <c r="V144" s="12">
        <f t="shared" si="64"/>
        <v>1.1574935283014019E-3</v>
      </c>
      <c r="W144" s="12">
        <f>'Surv-rate CEA'!T142*UPFS+'Surv-rate CEA'!S142*UPD</f>
        <v>2.9727338808201467E-2</v>
      </c>
      <c r="X144" s="12">
        <f t="shared" si="65"/>
        <v>2.3508882524657011E-2</v>
      </c>
      <c r="Y144" s="12">
        <f>W144-'Surv-rate CEA'!S142*UPD</f>
        <v>2.9486281317585017E-2</v>
      </c>
      <c r="Z144" s="12">
        <f t="shared" si="66"/>
        <v>2.331825018231538E-2</v>
      </c>
      <c r="AA144" s="12">
        <f>'Surv-rate CEA'!W142*UPFS+'Surv-rate CEA'!V142*UPD</f>
        <v>4.2472074171214493E-2</v>
      </c>
      <c r="AB144" s="12">
        <f t="shared" si="67"/>
        <v>3.3587634894319332E-2</v>
      </c>
      <c r="AC144" s="12">
        <f>AA144-'Surv-rate CEA'!V142*UPD</f>
        <v>3.9951014057814926E-3</v>
      </c>
      <c r="AD144" s="12">
        <f t="shared" si="68"/>
        <v>3.1593937899580008E-3</v>
      </c>
      <c r="AE144" s="12">
        <f>'Surv-rate CEA'!Z142*UPFS+'Surv-rate CEA'!Y142*UPD</f>
        <v>3.9926942640291986E-2</v>
      </c>
      <c r="AF144" s="12">
        <f t="shared" si="69"/>
        <v>3.1574901815307553E-2</v>
      </c>
      <c r="AG144" s="12">
        <f>AE144-'Surv-rate CEA'!Y142*UPD</f>
        <v>1.4636681368426011E-3</v>
      </c>
      <c r="AH144" s="12">
        <f t="shared" si="70"/>
        <v>1.1574935283014019E-3</v>
      </c>
      <c r="AI144" s="12">
        <f>'Surv-rate CEA'!AC142*UPFS+'Surv-rate CEA'!AB142*UPD</f>
        <v>2.9398869940977779E-2</v>
      </c>
      <c r="AJ144" s="12">
        <f t="shared" si="71"/>
        <v>2.3249123786668716E-2</v>
      </c>
      <c r="AK144" s="12">
        <f>AI144-'Surv-rate CEA'!AB142*UPD</f>
        <v>1.09367087331598E-3</v>
      </c>
      <c r="AL144" s="12">
        <f t="shared" si="72"/>
        <v>8.6489343184432705E-4</v>
      </c>
      <c r="AM144" s="12">
        <f>'Surv-rate CEA'!AF142*UPFS+'Surv-rate CEA'!AE142*UPD</f>
        <v>6.6871691112811299E-2</v>
      </c>
      <c r="AN144" s="12">
        <f t="shared" si="73"/>
        <v>5.2883264820277512E-2</v>
      </c>
      <c r="AO144" s="12">
        <f>AM144-'Surv-rate CEA'!AE142*UPD</f>
        <v>3.1910175359414206E-3</v>
      </c>
      <c r="AP144" s="12">
        <f t="shared" si="74"/>
        <v>2.5235106603578939E-3</v>
      </c>
      <c r="AQ144" s="42">
        <f>'Surv-rate CEA'!AI142*UPFS+'Surv-rate CEA'!AH142*UPD</f>
        <v>2.9727338808201467E-2</v>
      </c>
      <c r="AR144" s="12">
        <f t="shared" si="75"/>
        <v>2.3508882524657011E-2</v>
      </c>
      <c r="AS144" s="42">
        <f>AQ144-'Surv-rate CEA'!AH142*UPD</f>
        <v>2.9486281317585017E-2</v>
      </c>
      <c r="AT144" s="12">
        <f t="shared" si="76"/>
        <v>2.331825018231538E-2</v>
      </c>
      <c r="AU144" s="12">
        <f>'Surv-rate CEA'!AL142*UPFS+'Surv-rate CEA'!AK142*UPD</f>
        <v>3.4616208663127188E-2</v>
      </c>
      <c r="AV144" s="12">
        <f t="shared" si="77"/>
        <v>2.7375083527017747E-2</v>
      </c>
      <c r="AW144" s="12">
        <f>AU144-'Surv-rate CEA'!AK142*UPD</f>
        <v>4.4451929796752512E-3</v>
      </c>
      <c r="AX144" s="12">
        <f t="shared" si="78"/>
        <v>3.5153338222721989E-3</v>
      </c>
      <c r="AY144" s="12">
        <f>'Surv-rate CEA'!AO142*UPFS+'Surv-rate CEA'!AN142*UPD</f>
        <v>2.9398869940977779E-2</v>
      </c>
      <c r="AZ144" s="12">
        <f t="shared" si="79"/>
        <v>2.3249123786668716E-2</v>
      </c>
      <c r="BA144" s="12">
        <f>AY144-'Surv-rate CEA'!AN142*UPD</f>
        <v>1.09367087331598E-3</v>
      </c>
      <c r="BB144" s="12">
        <f t="shared" si="80"/>
        <v>8.6489343184432705E-4</v>
      </c>
    </row>
    <row r="145" spans="1:54">
      <c r="A145" s="12">
        <v>140</v>
      </c>
      <c r="B145" s="12">
        <f t="shared" si="81"/>
        <v>7.9972602739726026</v>
      </c>
      <c r="C145" s="12">
        <f>'Surv-rate CEA'!D143*Parameter!$D$57+'Surv-rate CEA'!E143*Parameter!$D$58</f>
        <v>4.3635038308989488E-2</v>
      </c>
      <c r="D145" s="12">
        <f t="shared" si="55"/>
        <v>3.44486918268938E-2</v>
      </c>
      <c r="E145" s="12">
        <f>C145-'Surv-rate CEA'!E143*Parameter!$D$58</f>
        <v>6.8180533776044522E-4</v>
      </c>
      <c r="F145" s="12">
        <f t="shared" si="56"/>
        <v>5.3826701835625688E-4</v>
      </c>
      <c r="G145" s="12">
        <f>'Surv-rate CEA'!G143*Parameter!$D$57+'Surv-rate CEA'!H143*Parameter!$D$58</f>
        <v>2.7727938855262736E-2</v>
      </c>
      <c r="H145" s="12">
        <f t="shared" si="57"/>
        <v>2.1890463664910233E-2</v>
      </c>
      <c r="I145" s="12">
        <f>G145-'Surv-rate CEA'!H143*Parameter!$D$58</f>
        <v>2.4738649156194961E-4</v>
      </c>
      <c r="J145" s="12">
        <f t="shared" si="58"/>
        <v>1.9530499663153437E-4</v>
      </c>
      <c r="K145" s="12">
        <f>'Surv-rate CEA'!K143*Parameter!$D$57+'Surv-rate CEA'!J143*Parameter!$D$58</f>
        <v>3.9458163678888103E-2</v>
      </c>
      <c r="L145" s="12">
        <f t="shared" si="59"/>
        <v>3.1151161390160102E-2</v>
      </c>
      <c r="M145" s="12">
        <f>K145-'Surv-rate CEA'!J143*Parameter!$D$58</f>
        <v>1.4240734784640302E-3</v>
      </c>
      <c r="N145" s="12">
        <f t="shared" si="60"/>
        <v>1.1242677971558803E-3</v>
      </c>
      <c r="O145" s="12">
        <f>'Surv-rate CEA'!N143*Parameter!$D$57+'Surv-rate CEA'!M143*Parameter!$D$58</f>
        <v>2.9354631579995218E-2</v>
      </c>
      <c r="P145" s="12">
        <f t="shared" si="61"/>
        <v>2.3174693919838524E-2</v>
      </c>
      <c r="Q145" s="12">
        <f>O145-'Surv-rate CEA'!M143*Parameter!$D$58</f>
        <v>2.9121182355563519E-2</v>
      </c>
      <c r="R145" s="12">
        <f t="shared" si="62"/>
        <v>2.2990392021608769E-2</v>
      </c>
      <c r="S145" s="12">
        <f>'Surv-rate CEA'!Q143*Parameter!$D$57+'Surv-rate CEA'!P143*Parameter!$D$58</f>
        <v>3.9458163678888103E-2</v>
      </c>
      <c r="T145" s="12">
        <f t="shared" si="63"/>
        <v>3.1151161390160102E-2</v>
      </c>
      <c r="U145" s="12">
        <f>S145-'Surv-rate CEA'!P143*Parameter!$D$58</f>
        <v>1.4240734784640302E-3</v>
      </c>
      <c r="V145" s="12">
        <f t="shared" si="64"/>
        <v>1.1242677971558803E-3</v>
      </c>
      <c r="W145" s="12">
        <f>'Surv-rate CEA'!T143*UPFS+'Surv-rate CEA'!S143*UPD</f>
        <v>2.9354631579995218E-2</v>
      </c>
      <c r="X145" s="12">
        <f t="shared" si="65"/>
        <v>2.3174693919838524E-2</v>
      </c>
      <c r="Y145" s="12">
        <f>W145-'Surv-rate CEA'!S143*UPD</f>
        <v>2.9121182355563519E-2</v>
      </c>
      <c r="Z145" s="12">
        <f t="shared" si="66"/>
        <v>2.2990392021608769E-2</v>
      </c>
      <c r="AA145" s="12">
        <f>'Surv-rate CEA'!W143*UPFS+'Surv-rate CEA'!V143*UPD</f>
        <v>4.1978069284731079E-2</v>
      </c>
      <c r="AB145" s="12">
        <f t="shared" si="67"/>
        <v>3.3140559245934717E-2</v>
      </c>
      <c r="AC145" s="12">
        <f>AA145-'Surv-rate CEA'!V143*UPD</f>
        <v>3.8983563514532679E-3</v>
      </c>
      <c r="AD145" s="12">
        <f t="shared" si="68"/>
        <v>3.077647729599019E-3</v>
      </c>
      <c r="AE145" s="12">
        <f>'Surv-rate CEA'!Z143*UPFS+'Surv-rate CEA'!Y143*UPD</f>
        <v>3.9458163678888103E-2</v>
      </c>
      <c r="AF145" s="12">
        <f t="shared" si="69"/>
        <v>3.1151161390160102E-2</v>
      </c>
      <c r="AG145" s="12">
        <f>AE145-'Surv-rate CEA'!Y143*UPD</f>
        <v>1.4240734784640302E-3</v>
      </c>
      <c r="AH145" s="12">
        <f t="shared" si="70"/>
        <v>1.1242677971558803E-3</v>
      </c>
      <c r="AI145" s="12">
        <f>'Surv-rate CEA'!AC143*UPFS+'Surv-rate CEA'!AB143*UPD</f>
        <v>2.9032094485050342E-2</v>
      </c>
      <c r="AJ145" s="12">
        <f t="shared" si="71"/>
        <v>2.2920059538454045E-2</v>
      </c>
      <c r="AK145" s="12">
        <f>AI145-'Surv-rate CEA'!AB143*UPD</f>
        <v>1.063225248348152E-3</v>
      </c>
      <c r="AL145" s="12">
        <f t="shared" si="72"/>
        <v>8.3938780260844751E-4</v>
      </c>
      <c r="AM145" s="12">
        <f>'Surv-rate CEA'!AF143*UPFS+'Surv-rate CEA'!AE143*UPD</f>
        <v>6.6175219051412104E-2</v>
      </c>
      <c r="AN145" s="12">
        <f t="shared" si="73"/>
        <v>5.2243559671853068E-2</v>
      </c>
      <c r="AO145" s="12">
        <f>AM145-'Surv-rate CEA'!AE143*UPD</f>
        <v>3.1116597296010767E-3</v>
      </c>
      <c r="AP145" s="12">
        <f t="shared" si="74"/>
        <v>2.4565718571421501E-3</v>
      </c>
      <c r="AQ145" s="42">
        <f>'Surv-rate CEA'!AI143*UPFS+'Surv-rate CEA'!AH143*UPD</f>
        <v>2.9354631579995218E-2</v>
      </c>
      <c r="AR145" s="12">
        <f t="shared" si="75"/>
        <v>2.3174693919838524E-2</v>
      </c>
      <c r="AS145" s="42">
        <f>AQ145-'Surv-rate CEA'!AH143*UPD</f>
        <v>2.9121182355563519E-2</v>
      </c>
      <c r="AT145" s="12">
        <f t="shared" si="76"/>
        <v>2.2990392021608769E-2</v>
      </c>
      <c r="AU145" s="12">
        <f>'Surv-rate CEA'!AL143*UPFS+'Surv-rate CEA'!AK143*UPD</f>
        <v>3.4195466320837045E-2</v>
      </c>
      <c r="AV145" s="12">
        <f t="shared" si="77"/>
        <v>2.6996403047061319E-2</v>
      </c>
      <c r="AW145" s="12">
        <f>AU145-'Surv-rate CEA'!AK143*UPD</f>
        <v>4.3389462034694772E-3</v>
      </c>
      <c r="AX145" s="12">
        <f t="shared" si="78"/>
        <v>3.4254815948218734E-3</v>
      </c>
      <c r="AY145" s="12">
        <f>'Surv-rate CEA'!AO143*UPFS+'Surv-rate CEA'!AN143*UPD</f>
        <v>2.9032094485050342E-2</v>
      </c>
      <c r="AZ145" s="12">
        <f t="shared" si="79"/>
        <v>2.2920059538454045E-2</v>
      </c>
      <c r="BA145" s="12">
        <f>AY145-'Surv-rate CEA'!AN143*UPD</f>
        <v>1.063225248348152E-3</v>
      </c>
      <c r="BB145" s="12">
        <f t="shared" si="80"/>
        <v>8.3938780260844751E-4</v>
      </c>
    </row>
    <row r="146" spans="1:54">
      <c r="A146" s="12">
        <v>141</v>
      </c>
      <c r="B146" s="12">
        <f t="shared" si="81"/>
        <v>8.0547945205479454</v>
      </c>
      <c r="C146" s="12">
        <f>'Surv-rate CEA'!D144*Parameter!$D$57+'Surv-rate CEA'!E144*Parameter!$D$58</f>
        <v>4.3136763705564928E-2</v>
      </c>
      <c r="D146" s="12">
        <f t="shared" si="55"/>
        <v>3.3997450666317312E-2</v>
      </c>
      <c r="E146" s="12">
        <f>C146-'Surv-rate CEA'!E144*Parameter!$D$58</f>
        <v>6.6211683065069138E-4</v>
      </c>
      <c r="F146" s="12">
        <f t="shared" si="56"/>
        <v>5.2183525957190152E-4</v>
      </c>
      <c r="G146" s="12">
        <f>'Surv-rate CEA'!G144*Parameter!$D$57+'Surv-rate CEA'!H144*Parameter!$D$58</f>
        <v>2.7381455384406849E-2</v>
      </c>
      <c r="H146" s="12">
        <f t="shared" si="57"/>
        <v>2.1580192824786439E-2</v>
      </c>
      <c r="I146" s="12">
        <f>G146-'Surv-rate CEA'!H144*Parameter!$D$58</f>
        <v>2.39614266301761E-4</v>
      </c>
      <c r="J146" s="12">
        <f t="shared" si="58"/>
        <v>1.8884759768125615E-4</v>
      </c>
      <c r="K146" s="12">
        <f>'Surv-rate CEA'!K144*Parameter!$D$57+'Surv-rate CEA'!J144*Parameter!$D$58</f>
        <v>3.8997074273092708E-2</v>
      </c>
      <c r="L146" s="12">
        <f t="shared" si="59"/>
        <v>3.0734830219985746E-2</v>
      </c>
      <c r="M146" s="12">
        <f>K146-'Surv-rate CEA'!J144*Parameter!$D$58</f>
        <v>1.3857171507371258E-3</v>
      </c>
      <c r="N146" s="12">
        <f t="shared" si="60"/>
        <v>1.0921276058448864E-3</v>
      </c>
      <c r="O146" s="12">
        <f>'Surv-rate CEA'!N144*Parameter!$D$57+'Surv-rate CEA'!M144*Parameter!$D$58</f>
        <v>2.8988364414083742E-2</v>
      </c>
      <c r="P146" s="12">
        <f t="shared" si="61"/>
        <v>2.2846648760947736E-2</v>
      </c>
      <c r="Q146" s="12">
        <f>O146-'Surv-rate CEA'!M144*Parameter!$D$58</f>
        <v>2.8762249543066585E-2</v>
      </c>
      <c r="R146" s="12">
        <f t="shared" si="62"/>
        <v>2.2668440464544297E-2</v>
      </c>
      <c r="S146" s="12">
        <f>'Surv-rate CEA'!Q144*Parameter!$D$57+'Surv-rate CEA'!P144*Parameter!$D$58</f>
        <v>3.8997074273092708E-2</v>
      </c>
      <c r="T146" s="12">
        <f t="shared" si="63"/>
        <v>3.0734830219985746E-2</v>
      </c>
      <c r="U146" s="12">
        <f>S146-'Surv-rate CEA'!P144*Parameter!$D$58</f>
        <v>1.3857171507371258E-3</v>
      </c>
      <c r="V146" s="12">
        <f t="shared" si="64"/>
        <v>1.0921276058448864E-3</v>
      </c>
      <c r="W146" s="12">
        <f>'Surv-rate CEA'!T144*UPFS+'Surv-rate CEA'!S144*UPD</f>
        <v>2.8988364414083742E-2</v>
      </c>
      <c r="X146" s="12">
        <f t="shared" si="65"/>
        <v>2.2846648760947736E-2</v>
      </c>
      <c r="Y146" s="12">
        <f>W146-'Surv-rate CEA'!S144*UPD</f>
        <v>2.8762249543066585E-2</v>
      </c>
      <c r="Z146" s="12">
        <f t="shared" si="66"/>
        <v>2.2668440464544297E-2</v>
      </c>
      <c r="AA146" s="12">
        <f>'Surv-rate CEA'!W144*UPFS+'Surv-rate CEA'!V144*UPD</f>
        <v>4.1492114867337976E-2</v>
      </c>
      <c r="AB146" s="12">
        <f t="shared" si="67"/>
        <v>3.270125079090052E-2</v>
      </c>
      <c r="AC146" s="12">
        <f>AA146-'Surv-rate CEA'!V144*UPD</f>
        <v>3.8043455728011474E-3</v>
      </c>
      <c r="AD146" s="12">
        <f t="shared" si="68"/>
        <v>2.998325322032543E-3</v>
      </c>
      <c r="AE146" s="12">
        <f>'Surv-rate CEA'!Z144*UPFS+'Surv-rate CEA'!Y144*UPD</f>
        <v>3.8997074273092708E-2</v>
      </c>
      <c r="AF146" s="12">
        <f t="shared" si="69"/>
        <v>3.0734830219985746E-2</v>
      </c>
      <c r="AG146" s="12">
        <f>AE146-'Surv-rate CEA'!Y144*UPD</f>
        <v>1.3857171507371258E-3</v>
      </c>
      <c r="AH146" s="12">
        <f t="shared" si="70"/>
        <v>1.0921276058448864E-3</v>
      </c>
      <c r="AI146" s="12">
        <f>'Surv-rate CEA'!AC144*UPFS+'Surv-rate CEA'!AB144*UPD</f>
        <v>2.867164702796425E-2</v>
      </c>
      <c r="AJ146" s="12">
        <f t="shared" si="71"/>
        <v>2.2597033750807946E-2</v>
      </c>
      <c r="AK146" s="12">
        <f>AI146-'Surv-rate CEA'!AB144*UPD</f>
        <v>1.0337570612583558E-3</v>
      </c>
      <c r="AL146" s="12">
        <f t="shared" si="72"/>
        <v>8.1473670419448174E-4</v>
      </c>
      <c r="AM146" s="12">
        <f>'Surv-rate CEA'!AF144*UPFS+'Surv-rate CEA'!AE144*UPD</f>
        <v>6.5489086582246336E-2</v>
      </c>
      <c r="AN146" s="12">
        <f t="shared" si="73"/>
        <v>5.161402476688056E-2</v>
      </c>
      <c r="AO146" s="12">
        <f>AM146-'Surv-rate CEA'!AE144*UPD</f>
        <v>3.0346001257000807E-3</v>
      </c>
      <c r="AP146" s="12">
        <f t="shared" si="74"/>
        <v>2.3916645386213653E-3</v>
      </c>
      <c r="AQ146" s="42">
        <f>'Surv-rate CEA'!AI144*UPFS+'Surv-rate CEA'!AH144*UPD</f>
        <v>2.8988364414083742E-2</v>
      </c>
      <c r="AR146" s="12">
        <f t="shared" si="75"/>
        <v>2.2846648760947736E-2</v>
      </c>
      <c r="AS146" s="42">
        <f>AQ146-'Surv-rate CEA'!AH144*UPD</f>
        <v>2.8762249543066585E-2</v>
      </c>
      <c r="AT146" s="12">
        <f t="shared" si="76"/>
        <v>2.2668440464544297E-2</v>
      </c>
      <c r="AU146" s="12">
        <f>'Surv-rate CEA'!AL144*UPFS+'Surv-rate CEA'!AK144*UPD</f>
        <v>3.3781838517913124E-2</v>
      </c>
      <c r="AV146" s="12">
        <f t="shared" si="77"/>
        <v>2.662453762802993E-2</v>
      </c>
      <c r="AW146" s="12">
        <f>AU146-'Surv-rate CEA'!AK144*UPD</f>
        <v>4.2356665000406052E-3</v>
      </c>
      <c r="AX146" s="12">
        <f t="shared" si="78"/>
        <v>3.3382630152091401E-3</v>
      </c>
      <c r="AY146" s="12">
        <f>'Surv-rate CEA'!AO144*UPFS+'Surv-rate CEA'!AN144*UPD</f>
        <v>2.867164702796425E-2</v>
      </c>
      <c r="AZ146" s="12">
        <f t="shared" si="79"/>
        <v>2.2597033750807946E-2</v>
      </c>
      <c r="BA146" s="12">
        <f>AY146-'Surv-rate CEA'!AN144*UPD</f>
        <v>1.0337570612583558E-3</v>
      </c>
      <c r="BB146" s="12">
        <f t="shared" si="80"/>
        <v>8.1473670419448174E-4</v>
      </c>
    </row>
    <row r="147" spans="1:54">
      <c r="A147" s="12">
        <v>142</v>
      </c>
      <c r="B147" s="12">
        <f t="shared" si="81"/>
        <v>8.1123287671232873</v>
      </c>
      <c r="C147" s="12">
        <f>'Surv-rate CEA'!D145*Parameter!$D$57+'Surv-rate CEA'!E145*Parameter!$D$58</f>
        <v>4.2646459054090514E-2</v>
      </c>
      <c r="D147" s="12">
        <f t="shared" si="55"/>
        <v>3.3553914237639523E-2</v>
      </c>
      <c r="E147" s="12">
        <f>C147-'Surv-rate CEA'!E145*Parameter!$D$58</f>
        <v>6.4308152812021097E-4</v>
      </c>
      <c r="F147" s="12">
        <f t="shared" si="56"/>
        <v>5.0597172475650223E-4</v>
      </c>
      <c r="G147" s="12">
        <f>'Surv-rate CEA'!G145*Parameter!$D$57+'Surv-rate CEA'!H145*Parameter!$D$58</f>
        <v>2.7040943936030862E-2</v>
      </c>
      <c r="H147" s="12">
        <f t="shared" si="57"/>
        <v>2.1275611946670398E-2</v>
      </c>
      <c r="I147" s="12">
        <f>G147-'Surv-rate CEA'!H145*Parameter!$D$58</f>
        <v>2.3212052255398852E-4</v>
      </c>
      <c r="J147" s="12">
        <f t="shared" si="58"/>
        <v>1.8263068679849864E-4</v>
      </c>
      <c r="K147" s="12">
        <f>'Surv-rate CEA'!K145*Parameter!$D$57+'Surv-rate CEA'!J145*Parameter!$D$58</f>
        <v>3.8543509679465453E-2</v>
      </c>
      <c r="L147" s="12">
        <f t="shared" si="59"/>
        <v>3.03257444319604E-2</v>
      </c>
      <c r="M147" s="12">
        <f>K147-'Surv-rate CEA'!J145*Parameter!$D$58</f>
        <v>1.3485549710199607E-3</v>
      </c>
      <c r="N147" s="12">
        <f t="shared" si="60"/>
        <v>1.061032940271885E-3</v>
      </c>
      <c r="O147" s="12">
        <f>'Surv-rate CEA'!N145*Parameter!$D$57+'Surv-rate CEA'!M145*Parameter!$D$58</f>
        <v>2.8628393494446448E-2</v>
      </c>
      <c r="P147" s="12">
        <f t="shared" si="61"/>
        <v>2.2524605357168947E-2</v>
      </c>
      <c r="Q147" s="12">
        <f>O147-'Surv-rate CEA'!M145*Parameter!$D$58</f>
        <v>2.8409350184430714E-2</v>
      </c>
      <c r="R147" s="12">
        <f t="shared" si="62"/>
        <v>2.235226372314783E-2</v>
      </c>
      <c r="S147" s="12">
        <f>'Surv-rate CEA'!Q145*Parameter!$D$57+'Surv-rate CEA'!P145*Parameter!$D$58</f>
        <v>3.8543509679465453E-2</v>
      </c>
      <c r="T147" s="12">
        <f t="shared" si="63"/>
        <v>3.03257444319604E-2</v>
      </c>
      <c r="U147" s="12">
        <f>S147-'Surv-rate CEA'!P145*Parameter!$D$58</f>
        <v>1.3485549710199607E-3</v>
      </c>
      <c r="V147" s="12">
        <f t="shared" si="64"/>
        <v>1.061032940271885E-3</v>
      </c>
      <c r="W147" s="12">
        <f>'Surv-rate CEA'!T145*UPFS+'Surv-rate CEA'!S145*UPD</f>
        <v>2.8628393494446448E-2</v>
      </c>
      <c r="X147" s="12">
        <f t="shared" si="65"/>
        <v>2.2524605357168947E-2</v>
      </c>
      <c r="Y147" s="12">
        <f>W147-'Surv-rate CEA'!S145*UPD</f>
        <v>2.8409350184430714E-2</v>
      </c>
      <c r="Z147" s="12">
        <f t="shared" si="66"/>
        <v>2.235226372314783E-2</v>
      </c>
      <c r="AA147" s="12">
        <f>'Surv-rate CEA'!W145*UPFS+'Surv-rate CEA'!V145*UPD</f>
        <v>4.1014039274961576E-2</v>
      </c>
      <c r="AB147" s="12">
        <f t="shared" si="67"/>
        <v>3.2269538594652467E-2</v>
      </c>
      <c r="AC147" s="12">
        <f>AA147-'Surv-rate CEA'!V145*UPD</f>
        <v>3.7129801979062307E-3</v>
      </c>
      <c r="AD147" s="12">
        <f t="shared" si="68"/>
        <v>2.9213449812698971E-3</v>
      </c>
      <c r="AE147" s="12">
        <f>'Surv-rate CEA'!Z145*UPFS+'Surv-rate CEA'!Y145*UPD</f>
        <v>3.8543509679465453E-2</v>
      </c>
      <c r="AF147" s="12">
        <f t="shared" si="69"/>
        <v>3.03257444319604E-2</v>
      </c>
      <c r="AG147" s="12">
        <f>AE147-'Surv-rate CEA'!Y145*UPD</f>
        <v>1.3485549710199607E-3</v>
      </c>
      <c r="AH147" s="12">
        <f t="shared" si="70"/>
        <v>1.061032940271885E-3</v>
      </c>
      <c r="AI147" s="12">
        <f>'Surv-rate CEA'!AC145*UPFS+'Surv-rate CEA'!AB145*UPD</f>
        <v>2.8317386010481199E-2</v>
      </c>
      <c r="AJ147" s="12">
        <f t="shared" si="71"/>
        <v>2.2279907000595001E-2</v>
      </c>
      <c r="AK147" s="12">
        <f>AI147-'Surv-rate CEA'!AB145*UPD</f>
        <v>1.0052305894961734E-3</v>
      </c>
      <c r="AL147" s="12">
        <f t="shared" si="72"/>
        <v>7.9090789099807348E-4</v>
      </c>
      <c r="AM147" s="12">
        <f>'Surv-rate CEA'!AF145*UPFS+'Surv-rate CEA'!AE145*UPD</f>
        <v>6.4813090354715441E-2</v>
      </c>
      <c r="AN147" s="12">
        <f t="shared" si="73"/>
        <v>5.0994453548422088E-2</v>
      </c>
      <c r="AO147" s="12">
        <f>AM147-'Surv-rate CEA'!AE145*UPD</f>
        <v>2.9597623281027094E-3</v>
      </c>
      <c r="AP147" s="12">
        <f t="shared" si="74"/>
        <v>2.3287188086352729E-3</v>
      </c>
      <c r="AQ147" s="42">
        <f>'Surv-rate CEA'!AI145*UPFS+'Surv-rate CEA'!AH145*UPD</f>
        <v>2.8628393494446448E-2</v>
      </c>
      <c r="AR147" s="12">
        <f t="shared" si="75"/>
        <v>2.2524605357168947E-2</v>
      </c>
      <c r="AS147" s="42">
        <f>AQ147-'Surv-rate CEA'!AH145*UPD</f>
        <v>2.8409350184430714E-2</v>
      </c>
      <c r="AT147" s="12">
        <f t="shared" si="76"/>
        <v>2.235226372314783E-2</v>
      </c>
      <c r="AU147" s="12">
        <f>'Surv-rate CEA'!AL145*UPFS+'Surv-rate CEA'!AK145*UPD</f>
        <v>3.3375168684492224E-2</v>
      </c>
      <c r="AV147" s="12">
        <f t="shared" si="77"/>
        <v>2.625933248727224E-2</v>
      </c>
      <c r="AW147" s="12">
        <f>AU147-'Surv-rate CEA'!AK145*UPD</f>
        <v>4.1352584910819036E-3</v>
      </c>
      <c r="AX147" s="12">
        <f t="shared" si="78"/>
        <v>3.2535903762665134E-3</v>
      </c>
      <c r="AY147" s="12">
        <f>'Surv-rate CEA'!AO145*UPFS+'Surv-rate CEA'!AN145*UPD</f>
        <v>2.8317386010481199E-2</v>
      </c>
      <c r="AZ147" s="12">
        <f t="shared" si="79"/>
        <v>2.2279907000595001E-2</v>
      </c>
      <c r="BA147" s="12">
        <f>AY147-'Surv-rate CEA'!AN145*UPD</f>
        <v>1.0052305894961734E-3</v>
      </c>
      <c r="BB147" s="12">
        <f t="shared" si="80"/>
        <v>7.9090789099807348E-4</v>
      </c>
    </row>
    <row r="148" spans="1:54">
      <c r="A148" s="12">
        <v>143</v>
      </c>
      <c r="B148" s="12">
        <f t="shared" si="81"/>
        <v>8.169863013698631</v>
      </c>
      <c r="C148" s="12">
        <f>'Surv-rate CEA'!D146*Parameter!$D$57+'Surv-rate CEA'!E146*Parameter!$D$58</f>
        <v>4.2163957557185008E-2</v>
      </c>
      <c r="D148" s="12">
        <f t="shared" si="55"/>
        <v>3.3117915992891246E-2</v>
      </c>
      <c r="E148" s="12">
        <f>C148-'Surv-rate CEA'!E146*Parameter!$D$58</f>
        <v>6.2467483978582983E-4</v>
      </c>
      <c r="F148" s="12">
        <f t="shared" si="56"/>
        <v>4.9065434236911557E-4</v>
      </c>
      <c r="G148" s="12">
        <f>'Surv-rate CEA'!G146*Parameter!$D$57+'Surv-rate CEA'!H146*Parameter!$D$58</f>
        <v>2.6706271306706796E-2</v>
      </c>
      <c r="H148" s="12">
        <f t="shared" si="57"/>
        <v>2.0976589980182269E-2</v>
      </c>
      <c r="I148" s="12">
        <f>G148-'Surv-rate CEA'!H146*Parameter!$D$58</f>
        <v>2.2489401010725163E-4</v>
      </c>
      <c r="J148" s="12">
        <f t="shared" si="58"/>
        <v>1.7664425650592666E-4</v>
      </c>
      <c r="K148" s="12">
        <f>'Surv-rate CEA'!K146*Parameter!$D$57+'Surv-rate CEA'!J146*Parameter!$D$58</f>
        <v>3.8097309549257947E-2</v>
      </c>
      <c r="L148" s="12">
        <f t="shared" si="59"/>
        <v>2.9923744598601979E-2</v>
      </c>
      <c r="M148" s="12">
        <f>K148-'Surv-rate CEA'!J146*Parameter!$D$58</f>
        <v>1.3125445339822669E-3</v>
      </c>
      <c r="N148" s="12">
        <f t="shared" si="60"/>
        <v>1.0309454361440973E-3</v>
      </c>
      <c r="O148" s="12">
        <f>'Surv-rate CEA'!N146*Parameter!$D$57+'Surv-rate CEA'!M146*Parameter!$D$58</f>
        <v>2.8274578970681051E-2</v>
      </c>
      <c r="P148" s="12">
        <f t="shared" si="61"/>
        <v>2.2208425995481933E-2</v>
      </c>
      <c r="Q148" s="12">
        <f>O148-'Surv-rate CEA'!M146*Parameter!$D$58</f>
        <v>2.8062355045650262E-2</v>
      </c>
      <c r="R148" s="12">
        <f t="shared" si="62"/>
        <v>2.2041733528074928E-2</v>
      </c>
      <c r="S148" s="12">
        <f>'Surv-rate CEA'!Q146*Parameter!$D$57+'Surv-rate CEA'!P146*Parameter!$D$58</f>
        <v>3.8097309549257947E-2</v>
      </c>
      <c r="T148" s="12">
        <f t="shared" si="63"/>
        <v>2.9923744598601979E-2</v>
      </c>
      <c r="U148" s="12">
        <f>S148-'Surv-rate CEA'!P146*Parameter!$D$58</f>
        <v>1.3125445339822669E-3</v>
      </c>
      <c r="V148" s="12">
        <f t="shared" si="64"/>
        <v>1.0309454361440973E-3</v>
      </c>
      <c r="W148" s="12">
        <f>'Surv-rate CEA'!T146*UPFS+'Surv-rate CEA'!S146*UPD</f>
        <v>2.8274578970681051E-2</v>
      </c>
      <c r="X148" s="12">
        <f t="shared" si="65"/>
        <v>2.2208425995481933E-2</v>
      </c>
      <c r="Y148" s="12">
        <f>W148-'Surv-rate CEA'!S146*UPD</f>
        <v>2.8062355045650262E-2</v>
      </c>
      <c r="Z148" s="12">
        <f t="shared" si="66"/>
        <v>2.2041733528074928E-2</v>
      </c>
      <c r="AA148" s="12">
        <f>'Surv-rate CEA'!W146*UPFS+'Surv-rate CEA'!V146*UPD</f>
        <v>4.0543675423691444E-2</v>
      </c>
      <c r="AB148" s="12">
        <f t="shared" si="67"/>
        <v>3.1845256340176119E-2</v>
      </c>
      <c r="AC148" s="12">
        <f>AA148-'Surv-rate CEA'!V146*UPD</f>
        <v>3.6241746337679348E-3</v>
      </c>
      <c r="AD148" s="12">
        <f t="shared" si="68"/>
        <v>2.8466282108815188E-3</v>
      </c>
      <c r="AE148" s="12">
        <f>'Surv-rate CEA'!Z146*UPFS+'Surv-rate CEA'!Y146*UPD</f>
        <v>3.8097309549257947E-2</v>
      </c>
      <c r="AF148" s="12">
        <f t="shared" si="69"/>
        <v>2.9923744598601979E-2</v>
      </c>
      <c r="AG148" s="12">
        <f>AE148-'Surv-rate CEA'!Y146*UPD</f>
        <v>1.3125445339822669E-3</v>
      </c>
      <c r="AH148" s="12">
        <f t="shared" si="70"/>
        <v>1.0309454361440973E-3</v>
      </c>
      <c r="AI148" s="12">
        <f>'Surv-rate CEA'!AC146*UPFS+'Surv-rate CEA'!AB146*UPD</f>
        <v>2.7969173795355413E-2</v>
      </c>
      <c r="AJ148" s="12">
        <f t="shared" si="71"/>
        <v>2.1968543794516546E-2</v>
      </c>
      <c r="AK148" s="12">
        <f>AI148-'Surv-rate CEA'!AB146*UPD</f>
        <v>9.7761157978439386E-4</v>
      </c>
      <c r="AL148" s="12">
        <f t="shared" si="72"/>
        <v>7.6787047632012649E-4</v>
      </c>
      <c r="AM148" s="12">
        <f>'Surv-rate CEA'!AF146*UPFS+'Surv-rate CEA'!AE146*UPD</f>
        <v>6.4147032048718133E-2</v>
      </c>
      <c r="AN148" s="12">
        <f t="shared" si="73"/>
        <v>5.0384644650623769E-2</v>
      </c>
      <c r="AO148" s="12">
        <f>AM148-'Surv-rate CEA'!AE146*UPD</f>
        <v>2.8870728187939607E-3</v>
      </c>
      <c r="AP148" s="12">
        <f t="shared" si="74"/>
        <v>2.26766747282917E-3</v>
      </c>
      <c r="AQ148" s="42">
        <f>'Surv-rate CEA'!AI146*UPFS+'Surv-rate CEA'!AH146*UPD</f>
        <v>2.8274578970681051E-2</v>
      </c>
      <c r="AR148" s="12">
        <f t="shared" si="75"/>
        <v>2.2208425995481933E-2</v>
      </c>
      <c r="AS148" s="42">
        <f>AQ148-'Surv-rate CEA'!AH146*UPD</f>
        <v>2.8062355045650262E-2</v>
      </c>
      <c r="AT148" s="12">
        <f t="shared" si="76"/>
        <v>2.2041733528074928E-2</v>
      </c>
      <c r="AU148" s="12">
        <f>'Surv-rate CEA'!AL146*UPFS+'Surv-rate CEA'!AK146*UPD</f>
        <v>3.2975304526843822E-2</v>
      </c>
      <c r="AV148" s="12">
        <f t="shared" si="77"/>
        <v>2.5900637142016184E-2</v>
      </c>
      <c r="AW148" s="12">
        <f>AU148-'Surv-rate CEA'!AK146*UPD</f>
        <v>4.0376302812396708E-3</v>
      </c>
      <c r="AX148" s="12">
        <f t="shared" si="78"/>
        <v>3.1713792587684379E-3</v>
      </c>
      <c r="AY148" s="12">
        <f>'Surv-rate CEA'!AO146*UPFS+'Surv-rate CEA'!AN146*UPD</f>
        <v>2.7969173795355413E-2</v>
      </c>
      <c r="AZ148" s="12">
        <f t="shared" si="79"/>
        <v>2.1968543794516546E-2</v>
      </c>
      <c r="BA148" s="12">
        <f>AY148-'Surv-rate CEA'!AN146*UPD</f>
        <v>9.7761157978439386E-4</v>
      </c>
      <c r="BB148" s="12">
        <f t="shared" si="80"/>
        <v>7.6787047632012649E-4</v>
      </c>
    </row>
    <row r="149" spans="1:54">
      <c r="A149" s="12">
        <v>144</v>
      </c>
      <c r="B149" s="12">
        <f t="shared" si="81"/>
        <v>8.2273972602739729</v>
      </c>
      <c r="C149" s="12">
        <f>'Surv-rate CEA'!D147*Parameter!$D$57+'Surv-rate CEA'!E147*Parameter!$D$58</f>
        <v>4.1689096769893665E-2</v>
      </c>
      <c r="D149" s="12">
        <f t="shared" si="55"/>
        <v>3.2689293804018055E-2</v>
      </c>
      <c r="E149" s="12">
        <f>C149-'Surv-rate CEA'!E147*Parameter!$D$58</f>
        <v>6.0687321418658596E-4</v>
      </c>
      <c r="F149" s="12">
        <f t="shared" si="56"/>
        <v>4.7586199599940833E-4</v>
      </c>
      <c r="G149" s="12">
        <f>'Surv-rate CEA'!G147*Parameter!$D$57+'Surv-rate CEA'!H147*Parameter!$D$58</f>
        <v>2.6377307967531797E-2</v>
      </c>
      <c r="H149" s="12">
        <f t="shared" si="57"/>
        <v>2.0682999554272007E-2</v>
      </c>
      <c r="I149" s="12">
        <f>G149-'Surv-rate CEA'!H147*Parameter!$D$58</f>
        <v>2.1792398602289015E-4</v>
      </c>
      <c r="J149" s="12">
        <f t="shared" si="58"/>
        <v>1.7087876106707865E-4</v>
      </c>
      <c r="K149" s="12">
        <f>'Surv-rate CEA'!K147*Parameter!$D$57+'Surv-rate CEA'!J147*Parameter!$D$58</f>
        <v>3.765831778748175E-2</v>
      </c>
      <c r="L149" s="12">
        <f t="shared" si="59"/>
        <v>2.9528675593880227E-2</v>
      </c>
      <c r="M149" s="12">
        <f>K149-'Surv-rate CEA'!J147*Parameter!$D$58</f>
        <v>1.2776451318316853E-3</v>
      </c>
      <c r="N149" s="12">
        <f t="shared" si="60"/>
        <v>1.0018283035069428E-3</v>
      </c>
      <c r="O149" s="12">
        <f>'Surv-rate CEA'!N147*Parameter!$D$57+'Surv-rate CEA'!M147*Parameter!$D$58</f>
        <v>2.7926784827421305E-2</v>
      </c>
      <c r="P149" s="12">
        <f t="shared" si="61"/>
        <v>2.1897976808277517E-2</v>
      </c>
      <c r="Q149" s="12">
        <f>O149-'Surv-rate CEA'!M147*Parameter!$D$58</f>
        <v>2.7721138249061673E-2</v>
      </c>
      <c r="R149" s="12">
        <f t="shared" si="62"/>
        <v>2.1736725019664921E-2</v>
      </c>
      <c r="S149" s="12">
        <f>'Surv-rate CEA'!Q147*Parameter!$D$57+'Surv-rate CEA'!P147*Parameter!$D$58</f>
        <v>3.765831778748175E-2</v>
      </c>
      <c r="T149" s="12">
        <f t="shared" si="63"/>
        <v>2.9528675593880227E-2</v>
      </c>
      <c r="U149" s="12">
        <f>S149-'Surv-rate CEA'!P147*Parameter!$D$58</f>
        <v>1.2776451318316853E-3</v>
      </c>
      <c r="V149" s="12">
        <f t="shared" si="64"/>
        <v>1.0018283035069428E-3</v>
      </c>
      <c r="W149" s="12">
        <f>'Surv-rate CEA'!T147*UPFS+'Surv-rate CEA'!S147*UPD</f>
        <v>2.7926784827421305E-2</v>
      </c>
      <c r="X149" s="12">
        <f t="shared" si="65"/>
        <v>2.1897976808277517E-2</v>
      </c>
      <c r="Y149" s="12">
        <f>W149-'Surv-rate CEA'!S147*UPD</f>
        <v>2.7721138249061673E-2</v>
      </c>
      <c r="Z149" s="12">
        <f t="shared" si="66"/>
        <v>2.1736725019664921E-2</v>
      </c>
      <c r="AA149" s="12">
        <f>'Surv-rate CEA'!W147*UPFS+'Surv-rate CEA'!V147*UPD</f>
        <v>4.0080860644130308E-2</v>
      </c>
      <c r="AB149" s="12">
        <f t="shared" si="67"/>
        <v>3.1428242179141412E-2</v>
      </c>
      <c r="AC149" s="12">
        <f>AA149-'Surv-rate CEA'!V147*UPD</f>
        <v>3.5378464305508769E-3</v>
      </c>
      <c r="AD149" s="12">
        <f t="shared" si="68"/>
        <v>2.7740994735412964E-3</v>
      </c>
      <c r="AE149" s="12">
        <f>'Surv-rate CEA'!Z147*UPFS+'Surv-rate CEA'!Y147*UPD</f>
        <v>3.765831778748175E-2</v>
      </c>
      <c r="AF149" s="12">
        <f t="shared" si="69"/>
        <v>2.9528675593880227E-2</v>
      </c>
      <c r="AG149" s="12">
        <f>AE149-'Surv-rate CEA'!Y147*UPD</f>
        <v>1.2776451318316853E-3</v>
      </c>
      <c r="AH149" s="12">
        <f t="shared" si="70"/>
        <v>1.0018283035069428E-3</v>
      </c>
      <c r="AI149" s="12">
        <f>'Surv-rate CEA'!AC147*UPFS+'Surv-rate CEA'!AB147*UPD</f>
        <v>2.7626876537221959E-2</v>
      </c>
      <c r="AJ149" s="12">
        <f t="shared" si="71"/>
        <v>2.1662812437442145E-2</v>
      </c>
      <c r="AK149" s="12">
        <f>AI149-'Surv-rate CEA'!AB147*UPD</f>
        <v>9.5086718079352706E-4</v>
      </c>
      <c r="AL149" s="12">
        <f t="shared" si="72"/>
        <v>7.4559486892038132E-4</v>
      </c>
      <c r="AM149" s="12">
        <f>'Surv-rate CEA'!AF147*UPFS+'Surv-rate CEA'!AE147*UPD</f>
        <v>6.3490718223950374E-2</v>
      </c>
      <c r="AN149" s="12">
        <f t="shared" si="73"/>
        <v>4.9784401741936109E-2</v>
      </c>
      <c r="AO149" s="12">
        <f>AM149-'Surv-rate CEA'!AE147*UPD</f>
        <v>2.8164608363659971E-3</v>
      </c>
      <c r="AP149" s="12">
        <f t="shared" si="74"/>
        <v>2.2084459223392604E-3</v>
      </c>
      <c r="AQ149" s="42">
        <f>'Surv-rate CEA'!AI147*UPFS+'Surv-rate CEA'!AH147*UPD</f>
        <v>2.7926784827421305E-2</v>
      </c>
      <c r="AR149" s="12">
        <f t="shared" si="75"/>
        <v>2.1897976808277517E-2</v>
      </c>
      <c r="AS149" s="42">
        <f>AQ149-'Surv-rate CEA'!AH147*UPD</f>
        <v>2.7721138249061673E-2</v>
      </c>
      <c r="AT149" s="12">
        <f t="shared" si="76"/>
        <v>2.1736725019664921E-2</v>
      </c>
      <c r="AU149" s="12">
        <f>'Surv-rate CEA'!AL147*UPFS+'Surv-rate CEA'!AK147*UPD</f>
        <v>3.2582097887413147E-2</v>
      </c>
      <c r="AV149" s="12">
        <f t="shared" si="77"/>
        <v>2.5548305267244126E-2</v>
      </c>
      <c r="AW149" s="12">
        <f>AU149-'Surv-rate CEA'!AK147*UPD</f>
        <v>3.9426933153000193E-3</v>
      </c>
      <c r="AX149" s="12">
        <f t="shared" si="78"/>
        <v>3.0915483939209622E-3</v>
      </c>
      <c r="AY149" s="12">
        <f>'Surv-rate CEA'!AO147*UPFS+'Surv-rate CEA'!AN147*UPD</f>
        <v>2.7626876537221959E-2</v>
      </c>
      <c r="AZ149" s="12">
        <f t="shared" si="79"/>
        <v>2.1662812437442145E-2</v>
      </c>
      <c r="BA149" s="12">
        <f>AY149-'Surv-rate CEA'!AN147*UPD</f>
        <v>9.5086718079352706E-4</v>
      </c>
      <c r="BB149" s="12">
        <f t="shared" si="80"/>
        <v>7.4559486892038132E-4</v>
      </c>
    </row>
    <row r="150" spans="1:54">
      <c r="A150" s="12">
        <v>145</v>
      </c>
      <c r="B150" s="12">
        <f t="shared" si="81"/>
        <v>8.2849315068493148</v>
      </c>
      <c r="C150" s="12">
        <f>'Surv-rate CEA'!D148*Parameter!$D$57+'Surv-rate CEA'!E148*Parameter!$D$58</f>
        <v>4.1221718462987042E-2</v>
      </c>
      <c r="D150" s="12">
        <f t="shared" si="55"/>
        <v>3.2267889822769645E-2</v>
      </c>
      <c r="E150" s="12">
        <f>C150-'Surv-rate CEA'!E148*Parameter!$D$58</f>
        <v>5.8965408999866326E-4</v>
      </c>
      <c r="F150" s="12">
        <f t="shared" si="56"/>
        <v>4.6157447867455108E-4</v>
      </c>
      <c r="G150" s="12">
        <f>'Surv-rate CEA'!G148*Parameter!$D$57+'Surv-rate CEA'!H148*Parameter!$D$58</f>
        <v>2.6053927942860895E-2</v>
      </c>
      <c r="H150" s="12">
        <f t="shared" si="57"/>
        <v>2.0394716854550434E-2</v>
      </c>
      <c r="I150" s="12">
        <f>G150-'Surv-rate CEA'!H148*Parameter!$D$58</f>
        <v>2.1120018933294682E-4</v>
      </c>
      <c r="J150" s="12">
        <f t="shared" si="58"/>
        <v>1.6532509303470176E-4</v>
      </c>
      <c r="K150" s="12">
        <f>'Surv-rate CEA'!K148*Parameter!$D$57+'Surv-rate CEA'!J148*Parameter!$D$58</f>
        <v>3.7226382417256364E-2</v>
      </c>
      <c r="L150" s="12">
        <f t="shared" si="59"/>
        <v>2.9140386454749315E-2</v>
      </c>
      <c r="M150" s="12">
        <f>K150-'Surv-rate CEA'!J148*Parameter!$D$58</f>
        <v>1.24381767849846E-3</v>
      </c>
      <c r="N150" s="12">
        <f t="shared" si="60"/>
        <v>9.7364625507883544E-4</v>
      </c>
      <c r="O150" s="12">
        <f>'Surv-rate CEA'!N148*Parameter!$D$57+'Surv-rate CEA'!M148*Parameter!$D$58</f>
        <v>2.7584878758766022E-2</v>
      </c>
      <c r="P150" s="12">
        <f t="shared" si="61"/>
        <v>2.1593127646086521E-2</v>
      </c>
      <c r="Q150" s="12">
        <f>O150-'Surv-rate CEA'!M148*Parameter!$D$58</f>
        <v>2.7385577171649016E-2</v>
      </c>
      <c r="R150" s="12">
        <f t="shared" si="62"/>
        <v>2.1437116642800253E-2</v>
      </c>
      <c r="S150" s="12">
        <f>'Surv-rate CEA'!Q148*Parameter!$D$57+'Surv-rate CEA'!P148*Parameter!$D$58</f>
        <v>3.7226382417256364E-2</v>
      </c>
      <c r="T150" s="12">
        <f t="shared" si="63"/>
        <v>2.9140386454749315E-2</v>
      </c>
      <c r="U150" s="12">
        <f>S150-'Surv-rate CEA'!P148*Parameter!$D$58</f>
        <v>1.24381767849846E-3</v>
      </c>
      <c r="V150" s="12">
        <f t="shared" si="64"/>
        <v>9.7364625507883544E-4</v>
      </c>
      <c r="W150" s="12">
        <f>'Surv-rate CEA'!T148*UPFS+'Surv-rate CEA'!S148*UPD</f>
        <v>2.7584878758766022E-2</v>
      </c>
      <c r="X150" s="12">
        <f t="shared" si="65"/>
        <v>2.1593127646086521E-2</v>
      </c>
      <c r="Y150" s="12">
        <f>W150-'Surv-rate CEA'!S148*UPD</f>
        <v>2.7385577171649016E-2</v>
      </c>
      <c r="Z150" s="12">
        <f t="shared" si="66"/>
        <v>2.1437116642800253E-2</v>
      </c>
      <c r="AA150" s="12">
        <f>'Surv-rate CEA'!W148*UPFS+'Surv-rate CEA'!V148*UPD</f>
        <v>3.9625436541182231E-2</v>
      </c>
      <c r="AB150" s="12">
        <f t="shared" si="67"/>
        <v>3.1018338588627715E-2</v>
      </c>
      <c r="AC150" s="12">
        <f>AA150-'Surv-rate CEA'!V148*UPD</f>
        <v>3.4539161520761863E-3</v>
      </c>
      <c r="AD150" s="12">
        <f t="shared" si="68"/>
        <v>2.7036860666628994E-3</v>
      </c>
      <c r="AE150" s="12">
        <f>'Surv-rate CEA'!Z148*UPFS+'Surv-rate CEA'!Y148*UPD</f>
        <v>3.7226382417256364E-2</v>
      </c>
      <c r="AF150" s="12">
        <f t="shared" si="69"/>
        <v>2.9140386454749315E-2</v>
      </c>
      <c r="AG150" s="12">
        <f>AE150-'Surv-rate CEA'!Y148*UPD</f>
        <v>1.24381767849846E-3</v>
      </c>
      <c r="AH150" s="12">
        <f t="shared" si="70"/>
        <v>9.7364625507883544E-4</v>
      </c>
      <c r="AI150" s="12">
        <f>'Surv-rate CEA'!AC148*UPFS+'Surv-rate CEA'!AB148*UPD</f>
        <v>2.7290364057518047E-2</v>
      </c>
      <c r="AJ150" s="12">
        <f t="shared" si="71"/>
        <v>2.1362584905866008E-2</v>
      </c>
      <c r="AK150" s="12">
        <f>AI150-'Surv-rate CEA'!AB148*UPD</f>
        <v>9.2496587922339876E-4</v>
      </c>
      <c r="AL150" s="12">
        <f t="shared" si="72"/>
        <v>7.2405271282906887E-4</v>
      </c>
      <c r="AM150" s="12">
        <f>'Surv-rate CEA'!AF148*UPFS+'Surv-rate CEA'!AE148*UPD</f>
        <v>6.2843960174517863E-2</v>
      </c>
      <c r="AN150" s="12">
        <f t="shared" si="73"/>
        <v>4.9193533373885517E-2</v>
      </c>
      <c r="AO150" s="12">
        <f>AM150-'Surv-rate CEA'!AE148*UPD</f>
        <v>2.7478582601955862E-3</v>
      </c>
      <c r="AP150" s="12">
        <f t="shared" si="74"/>
        <v>2.1509920230082893E-3</v>
      </c>
      <c r="AQ150" s="42">
        <f>'Surv-rate CEA'!AI148*UPFS+'Surv-rate CEA'!AH148*UPD</f>
        <v>2.7584878758766022E-2</v>
      </c>
      <c r="AR150" s="12">
        <f t="shared" si="75"/>
        <v>2.1593127646086521E-2</v>
      </c>
      <c r="AS150" s="42">
        <f>AQ150-'Surv-rate CEA'!AH148*UPD</f>
        <v>2.7385577171649016E-2</v>
      </c>
      <c r="AT150" s="12">
        <f t="shared" si="76"/>
        <v>2.1437116642800253E-2</v>
      </c>
      <c r="AU150" s="12">
        <f>'Surv-rate CEA'!AL148*UPFS+'Surv-rate CEA'!AK148*UPD</f>
        <v>3.2195404610208915E-2</v>
      </c>
      <c r="AV150" s="12">
        <f t="shared" si="77"/>
        <v>2.5202194559028852E-2</v>
      </c>
      <c r="AW150" s="12">
        <f>AU150-'Surv-rate CEA'!AK148*UPD</f>
        <v>3.8503622418827738E-3</v>
      </c>
      <c r="AX150" s="12">
        <f t="shared" si="78"/>
        <v>3.0140195322129388E-3</v>
      </c>
      <c r="AY150" s="12">
        <f>'Surv-rate CEA'!AO148*UPFS+'Surv-rate CEA'!AN148*UPD</f>
        <v>2.7290364057518047E-2</v>
      </c>
      <c r="AZ150" s="12">
        <f t="shared" si="79"/>
        <v>2.1362584905866008E-2</v>
      </c>
      <c r="BA150" s="12">
        <f>AY150-'Surv-rate CEA'!AN148*UPD</f>
        <v>9.2496587922339876E-4</v>
      </c>
      <c r="BB150" s="12">
        <f t="shared" si="80"/>
        <v>7.2405271282906887E-4</v>
      </c>
    </row>
    <row r="151" spans="1:54">
      <c r="A151" s="12">
        <v>146</v>
      </c>
      <c r="B151" s="12">
        <f t="shared" si="81"/>
        <v>8.3424657534246567</v>
      </c>
      <c r="C151" s="12">
        <f>'Surv-rate CEA'!D149*Parameter!$D$57+'Surv-rate CEA'!E149*Parameter!$D$58</f>
        <v>4.0761668491293257E-2</v>
      </c>
      <c r="D151" s="12">
        <f t="shared" si="55"/>
        <v>3.1853550345775049E-2</v>
      </c>
      <c r="E151" s="12">
        <f>C151-'Surv-rate CEA'!E149*Parameter!$D$58</f>
        <v>5.7299584977455603E-4</v>
      </c>
      <c r="F151" s="12">
        <f t="shared" si="56"/>
        <v>4.4777244956527274E-4</v>
      </c>
      <c r="G151" s="12">
        <f>'Surv-rate CEA'!G149*Parameter!$D$57+'Surv-rate CEA'!H149*Parameter!$D$58</f>
        <v>2.5736008693703766E-2</v>
      </c>
      <c r="H151" s="12">
        <f t="shared" si="57"/>
        <v>2.0111621505368552E-2</v>
      </c>
      <c r="I151" s="12">
        <f>G151-'Surv-rate CEA'!H149*Parameter!$D$58</f>
        <v>2.0471281712347231E-4</v>
      </c>
      <c r="J151" s="12">
        <f t="shared" si="58"/>
        <v>1.5997456110170816E-4</v>
      </c>
      <c r="K151" s="12">
        <f>'Surv-rate CEA'!K149*Parameter!$D$57+'Surv-rate CEA'!J149*Parameter!$D$58</f>
        <v>3.6801355449227559E-2</v>
      </c>
      <c r="L151" s="12">
        <f t="shared" si="59"/>
        <v>2.8758730247882953E-2</v>
      </c>
      <c r="M151" s="12">
        <f>K151-'Surv-rate CEA'!J149*Parameter!$D$58</f>
        <v>1.2110246375637151E-3</v>
      </c>
      <c r="N151" s="12">
        <f t="shared" si="60"/>
        <v>9.4636543817752552E-4</v>
      </c>
      <c r="O151" s="12">
        <f>'Surv-rate CEA'!N149*Parameter!$D$57+'Surv-rate CEA'!M149*Parameter!$D$58</f>
        <v>2.7248732047489701E-2</v>
      </c>
      <c r="P151" s="12">
        <f t="shared" si="61"/>
        <v>2.1293751955189136E-2</v>
      </c>
      <c r="Q151" s="12">
        <f>O151-'Surv-rate CEA'!M149*Parameter!$D$58</f>
        <v>2.7055552346823889E-2</v>
      </c>
      <c r="R151" s="12">
        <f t="shared" si="62"/>
        <v>2.1142790045417102E-2</v>
      </c>
      <c r="S151" s="12">
        <f>'Surv-rate CEA'!Q149*Parameter!$D$57+'Surv-rate CEA'!P149*Parameter!$D$58</f>
        <v>3.6801355449227559E-2</v>
      </c>
      <c r="T151" s="12">
        <f t="shared" si="63"/>
        <v>2.8758730247882953E-2</v>
      </c>
      <c r="U151" s="12">
        <f>S151-'Surv-rate CEA'!P149*Parameter!$D$58</f>
        <v>1.2110246375637151E-3</v>
      </c>
      <c r="V151" s="12">
        <f t="shared" si="64"/>
        <v>9.4636543817752552E-4</v>
      </c>
      <c r="W151" s="12">
        <f>'Surv-rate CEA'!T149*UPFS+'Surv-rate CEA'!S149*UPD</f>
        <v>2.7248732047489701E-2</v>
      </c>
      <c r="X151" s="12">
        <f t="shared" si="65"/>
        <v>2.1293751955189136E-2</v>
      </c>
      <c r="Y151" s="12">
        <f>W151-'Surv-rate CEA'!S149*UPD</f>
        <v>2.7055552346823889E-2</v>
      </c>
      <c r="Z151" s="12">
        <f t="shared" si="66"/>
        <v>2.1142790045417102E-2</v>
      </c>
      <c r="AA151" s="12">
        <f>'Surv-rate CEA'!W149*UPFS+'Surv-rate CEA'!V149*UPD</f>
        <v>3.9177248859052743E-2</v>
      </c>
      <c r="AB151" s="12">
        <f t="shared" si="67"/>
        <v>3.0615392233204461E-2</v>
      </c>
      <c r="AC151" s="12">
        <f>AA151-'Surv-rate CEA'!V149*UPD</f>
        <v>3.3723072522393593E-3</v>
      </c>
      <c r="AD151" s="12">
        <f t="shared" si="68"/>
        <v>2.6353180038146324E-3</v>
      </c>
      <c r="AE151" s="12">
        <f>'Surv-rate CEA'!Z149*UPFS+'Surv-rate CEA'!Y149*UPD</f>
        <v>3.6801355449227559E-2</v>
      </c>
      <c r="AF151" s="12">
        <f t="shared" si="69"/>
        <v>2.8758730247882953E-2</v>
      </c>
      <c r="AG151" s="12">
        <f>AE151-'Surv-rate CEA'!Y149*UPD</f>
        <v>1.2110246375637151E-3</v>
      </c>
      <c r="AH151" s="12">
        <f t="shared" si="70"/>
        <v>9.4636543817752552E-4</v>
      </c>
      <c r="AI151" s="12">
        <f>'Surv-rate CEA'!AC149*UPFS+'Surv-rate CEA'!AB149*UPD</f>
        <v>2.6959509724225009E-2</v>
      </c>
      <c r="AJ151" s="12">
        <f t="shared" si="71"/>
        <v>2.1067736726268816E-2</v>
      </c>
      <c r="AK151" s="12">
        <f>AI151-'Surv-rate CEA'!AB149*UPD</f>
        <v>8.9987743910208487E-4</v>
      </c>
      <c r="AL151" s="12">
        <f t="shared" si="72"/>
        <v>7.0321683023324001E-4</v>
      </c>
      <c r="AM151" s="12">
        <f>'Surv-rate CEA'!AF149*UPFS+'Surv-rate CEA'!AE149*UPD</f>
        <v>6.2206573788644852E-2</v>
      </c>
      <c r="AN151" s="12">
        <f t="shared" si="73"/>
        <v>4.8611852835170874E-2</v>
      </c>
      <c r="AO151" s="12">
        <f>AM151-'Surv-rate CEA'!AE149*UPD</f>
        <v>2.6811995000219913E-3</v>
      </c>
      <c r="AP151" s="12">
        <f t="shared" si="74"/>
        <v>2.0952460098452581E-3</v>
      </c>
      <c r="AQ151" s="42">
        <f>'Surv-rate CEA'!AI149*UPFS+'Surv-rate CEA'!AH149*UPD</f>
        <v>2.7248732047489701E-2</v>
      </c>
      <c r="AR151" s="12">
        <f t="shared" si="75"/>
        <v>2.1293751955189136E-2</v>
      </c>
      <c r="AS151" s="42">
        <f>AQ151-'Surv-rate CEA'!AH149*UPD</f>
        <v>2.7055552346823889E-2</v>
      </c>
      <c r="AT151" s="12">
        <f t="shared" si="76"/>
        <v>2.1142790045417102E-2</v>
      </c>
      <c r="AU151" s="12">
        <f>'Surv-rate CEA'!AL149*UPFS+'Surv-rate CEA'!AK149*UPD</f>
        <v>3.1815084411303519E-2</v>
      </c>
      <c r="AV151" s="12">
        <f t="shared" si="77"/>
        <v>2.4862166603092022E-2</v>
      </c>
      <c r="AW151" s="12">
        <f>AU151-'Surv-rate CEA'!AK149*UPD</f>
        <v>3.7605547833185829E-3</v>
      </c>
      <c r="AX151" s="12">
        <f t="shared" si="78"/>
        <v>2.9387173183077703E-3</v>
      </c>
      <c r="AY151" s="12">
        <f>'Surv-rate CEA'!AO149*UPFS+'Surv-rate CEA'!AN149*UPD</f>
        <v>2.6959509724225009E-2</v>
      </c>
      <c r="AZ151" s="12">
        <f t="shared" si="79"/>
        <v>2.1067736726268816E-2</v>
      </c>
      <c r="BA151" s="12">
        <f>AY151-'Surv-rate CEA'!AN149*UPD</f>
        <v>8.9987743910208487E-4</v>
      </c>
      <c r="BB151" s="12">
        <f t="shared" si="80"/>
        <v>7.0321683023324001E-4</v>
      </c>
    </row>
    <row r="152" spans="1:54">
      <c r="A152" s="12">
        <v>147</v>
      </c>
      <c r="B152" s="12">
        <f t="shared" si="81"/>
        <v>8.4</v>
      </c>
      <c r="C152" s="12">
        <f>'Surv-rate CEA'!D150*Parameter!$D$57+'Surv-rate CEA'!E150*Parameter!$D$58</f>
        <v>4.0308796666847578E-2</v>
      </c>
      <c r="D152" s="12">
        <f t="shared" si="55"/>
        <v>3.144612568458123E-2</v>
      </c>
      <c r="E152" s="12">
        <f>C152-'Surv-rate CEA'!E150*Parameter!$D$58</f>
        <v>5.5687777606402283E-4</v>
      </c>
      <c r="F152" s="12">
        <f t="shared" si="56"/>
        <v>4.3443739295402964E-4</v>
      </c>
      <c r="G152" s="12">
        <f>'Surv-rate CEA'!G150*Parameter!$D$57+'Surv-rate CEA'!H150*Parameter!$D$58</f>
        <v>2.5423431005589549E-2</v>
      </c>
      <c r="H152" s="12">
        <f t="shared" si="57"/>
        <v>1.9833596456442473E-2</v>
      </c>
      <c r="I152" s="12">
        <f>G152-'Surv-rate CEA'!H150*Parameter!$D$58</f>
        <v>1.9845250191987199E-4</v>
      </c>
      <c r="J152" s="12">
        <f t="shared" si="58"/>
        <v>1.5481886917563363E-4</v>
      </c>
      <c r="K152" s="12">
        <f>'Surv-rate CEA'!K150*Parameter!$D$57+'Surv-rate CEA'!J150*Parameter!$D$58</f>
        <v>3.6383092755833984E-2</v>
      </c>
      <c r="L152" s="12">
        <f t="shared" si="59"/>
        <v>2.8383563941384443E-2</v>
      </c>
      <c r="M152" s="12">
        <f>K152-'Surv-rate CEA'!J150*Parameter!$D$58</f>
        <v>1.1792299537284404E-3</v>
      </c>
      <c r="N152" s="12">
        <f t="shared" si="60"/>
        <v>9.1995337004108896E-4</v>
      </c>
      <c r="O152" s="12">
        <f>'Surv-rate CEA'!N150*Parameter!$D$57+'Surv-rate CEA'!M150*Parameter!$D$58</f>
        <v>2.6918219448836902E-2</v>
      </c>
      <c r="P152" s="12">
        <f t="shared" si="61"/>
        <v>2.0999726659899423E-2</v>
      </c>
      <c r="Q152" s="12">
        <f>O152-'Surv-rate CEA'!M150*Parameter!$D$58</f>
        <v>2.6730947369560401E-2</v>
      </c>
      <c r="R152" s="12">
        <f t="shared" si="62"/>
        <v>2.0853629980536498E-2</v>
      </c>
      <c r="S152" s="12">
        <f>'Surv-rate CEA'!Q150*Parameter!$D$57+'Surv-rate CEA'!P150*Parameter!$D$58</f>
        <v>3.6383092755833984E-2</v>
      </c>
      <c r="T152" s="12">
        <f t="shared" si="63"/>
        <v>2.8383563941384443E-2</v>
      </c>
      <c r="U152" s="12">
        <f>S152-'Surv-rate CEA'!P150*Parameter!$D$58</f>
        <v>1.1792299537284404E-3</v>
      </c>
      <c r="V152" s="12">
        <f t="shared" si="64"/>
        <v>9.1995337004108896E-4</v>
      </c>
      <c r="W152" s="12">
        <f>'Surv-rate CEA'!T150*UPFS+'Surv-rate CEA'!S150*UPD</f>
        <v>2.6918219448836902E-2</v>
      </c>
      <c r="X152" s="12">
        <f t="shared" si="65"/>
        <v>2.0999726659899423E-2</v>
      </c>
      <c r="Y152" s="12">
        <f>W152-'Surv-rate CEA'!S150*UPD</f>
        <v>2.6730947369560401E-2</v>
      </c>
      <c r="Z152" s="12">
        <f t="shared" si="66"/>
        <v>2.0853629980536498E-2</v>
      </c>
      <c r="AA152" s="12">
        <f>'Surv-rate CEA'!W150*UPFS+'Surv-rate CEA'!V150*UPD</f>
        <v>3.8736147351237926E-2</v>
      </c>
      <c r="AB152" s="12">
        <f t="shared" si="67"/>
        <v>3.0219253832137527E-2</v>
      </c>
      <c r="AC152" s="12">
        <f>AA152-'Surv-rate CEA'!V150*UPD</f>
        <v>3.2929459570568559E-3</v>
      </c>
      <c r="AD152" s="12">
        <f t="shared" si="68"/>
        <v>2.5689279016187969E-3</v>
      </c>
      <c r="AE152" s="12">
        <f>'Surv-rate CEA'!Z150*UPFS+'Surv-rate CEA'!Y150*UPD</f>
        <v>3.6383092755833984E-2</v>
      </c>
      <c r="AF152" s="12">
        <f t="shared" si="69"/>
        <v>2.8383563941384443E-2</v>
      </c>
      <c r="AG152" s="12">
        <f>AE152-'Surv-rate CEA'!Y150*UPD</f>
        <v>1.1792299537284404E-3</v>
      </c>
      <c r="AH152" s="12">
        <f t="shared" si="70"/>
        <v>9.1995337004108896E-4</v>
      </c>
      <c r="AI152" s="12">
        <f>'Surv-rate CEA'!AC150*UPFS+'Surv-rate CEA'!AB150*UPD</f>
        <v>2.6634190336206749E-2</v>
      </c>
      <c r="AJ152" s="12">
        <f t="shared" si="71"/>
        <v>2.0778146858158684E-2</v>
      </c>
      <c r="AK152" s="12">
        <f>AI152-'Surv-rate CEA'!AB150*UPD</f>
        <v>8.7557284412492775E-4</v>
      </c>
      <c r="AL152" s="12">
        <f t="shared" si="72"/>
        <v>6.830611672663466E-4</v>
      </c>
      <c r="AM152" s="12">
        <f>'Surv-rate CEA'!AF150*UPFS+'Surv-rate CEA'!AE150*UPD</f>
        <v>6.1578379413275278E-2</v>
      </c>
      <c r="AN152" s="12">
        <f t="shared" si="73"/>
        <v>4.803917801087073E-2</v>
      </c>
      <c r="AO152" s="12">
        <f>AM152-'Surv-rate CEA'!AE150*UPD</f>
        <v>2.6164213906479869E-3</v>
      </c>
      <c r="AP152" s="12">
        <f t="shared" si="74"/>
        <v>2.0411503864567727E-3</v>
      </c>
      <c r="AQ152" s="42">
        <f>'Surv-rate CEA'!AI150*UPFS+'Surv-rate CEA'!AH150*UPD</f>
        <v>2.6918219448836902E-2</v>
      </c>
      <c r="AR152" s="12">
        <f t="shared" si="75"/>
        <v>2.0999726659899423E-2</v>
      </c>
      <c r="AS152" s="42">
        <f>AQ152-'Surv-rate CEA'!AH150*UPD</f>
        <v>2.6730947369560401E-2</v>
      </c>
      <c r="AT152" s="12">
        <f t="shared" si="76"/>
        <v>2.0853629980536498E-2</v>
      </c>
      <c r="AU152" s="12">
        <f>'Surv-rate CEA'!AL150*UPFS+'Surv-rate CEA'!AK150*UPD</f>
        <v>3.1441000754227212E-2</v>
      </c>
      <c r="AV152" s="12">
        <f t="shared" si="77"/>
        <v>2.4528086748360007E-2</v>
      </c>
      <c r="AW152" s="12">
        <f>AU152-'Surv-rate CEA'!AK150*UPD</f>
        <v>3.673191611397033E-3</v>
      </c>
      <c r="AX152" s="12">
        <f t="shared" si="78"/>
        <v>2.8655691716677097E-3</v>
      </c>
      <c r="AY152" s="12">
        <f>'Surv-rate CEA'!AO150*UPFS+'Surv-rate CEA'!AN150*UPD</f>
        <v>2.6634190336206749E-2</v>
      </c>
      <c r="AZ152" s="12">
        <f t="shared" si="79"/>
        <v>2.0778146858158684E-2</v>
      </c>
      <c r="BA152" s="12">
        <f>AY152-'Surv-rate CEA'!AN150*UPD</f>
        <v>8.7557284412492775E-4</v>
      </c>
      <c r="BB152" s="12">
        <f t="shared" si="80"/>
        <v>6.830611672663466E-4</v>
      </c>
    </row>
    <row r="153" spans="1:54">
      <c r="A153" s="12">
        <v>148</v>
      </c>
      <c r="B153" s="12">
        <f t="shared" si="81"/>
        <v>8.4575342465753423</v>
      </c>
      <c r="C153" s="12">
        <f>'Surv-rate CEA'!D151*Parameter!$D$57+'Surv-rate CEA'!E151*Parameter!$D$58</f>
        <v>3.9862956636661256E-2</v>
      </c>
      <c r="D153" s="12">
        <f t="shared" si="55"/>
        <v>3.1045470040449219E-2</v>
      </c>
      <c r="E153" s="12">
        <f>C153-'Surv-rate CEA'!E151*Parameter!$D$58</f>
        <v>5.4128000978273527E-4</v>
      </c>
      <c r="F153" s="12">
        <f t="shared" si="56"/>
        <v>4.215515793364248E-4</v>
      </c>
      <c r="G153" s="12">
        <f>'Surv-rate CEA'!G151*Parameter!$D$57+'Surv-rate CEA'!H151*Parameter!$D$58</f>
        <v>2.5116078880698476E-2</v>
      </c>
      <c r="H153" s="12">
        <f t="shared" si="57"/>
        <v>1.9560527873819834E-2</v>
      </c>
      <c r="I153" s="12">
        <f>G153-'Surv-rate CEA'!H151*Parameter!$D$58</f>
        <v>1.9241029029806386E-4</v>
      </c>
      <c r="J153" s="12">
        <f t="shared" si="58"/>
        <v>1.49850096603948E-4</v>
      </c>
      <c r="K153" s="12">
        <f>'Surv-rate CEA'!K151*Parameter!$D$57+'Surv-rate CEA'!J151*Parameter!$D$58</f>
        <v>3.5971453950208662E-2</v>
      </c>
      <c r="L153" s="12">
        <f t="shared" si="59"/>
        <v>2.8014748281253825E-2</v>
      </c>
      <c r="M153" s="12">
        <f>K153-'Surv-rate CEA'!J151*Parameter!$D$58</f>
        <v>1.1483989876322973E-3</v>
      </c>
      <c r="N153" s="12">
        <f t="shared" si="60"/>
        <v>8.9437887635839951E-4</v>
      </c>
      <c r="O153" s="12">
        <f>'Surv-rate CEA'!N151*Parameter!$D$57+'Surv-rate CEA'!M151*Parameter!$D$58</f>
        <v>2.6593219078695919E-2</v>
      </c>
      <c r="P153" s="12">
        <f t="shared" si="61"/>
        <v>2.0710932049316882E-2</v>
      </c>
      <c r="Q153" s="12">
        <f>O153-'Surv-rate CEA'!M151*Parameter!$D$58</f>
        <v>2.6411648804752674E-2</v>
      </c>
      <c r="R153" s="12">
        <f t="shared" si="62"/>
        <v>2.0569524211676536E-2</v>
      </c>
      <c r="S153" s="12">
        <f>'Surv-rate CEA'!Q151*Parameter!$D$57+'Surv-rate CEA'!P151*Parameter!$D$58</f>
        <v>3.5971453950208662E-2</v>
      </c>
      <c r="T153" s="12">
        <f t="shared" si="63"/>
        <v>2.8014748281253825E-2</v>
      </c>
      <c r="U153" s="12">
        <f>S153-'Surv-rate CEA'!P151*Parameter!$D$58</f>
        <v>1.1483989876322973E-3</v>
      </c>
      <c r="V153" s="12">
        <f t="shared" si="64"/>
        <v>8.9437887635839951E-4</v>
      </c>
      <c r="W153" s="12">
        <f>'Surv-rate CEA'!T151*UPFS+'Surv-rate CEA'!S151*UPD</f>
        <v>2.6593219078695919E-2</v>
      </c>
      <c r="X153" s="12">
        <f t="shared" si="65"/>
        <v>2.0710932049316882E-2</v>
      </c>
      <c r="Y153" s="12">
        <f>W153-'Surv-rate CEA'!S151*UPD</f>
        <v>2.6411648804752674E-2</v>
      </c>
      <c r="Z153" s="12">
        <f t="shared" si="66"/>
        <v>2.0569524211676536E-2</v>
      </c>
      <c r="AA153" s="12">
        <f>'Surv-rate CEA'!W151*UPFS+'Surv-rate CEA'!V151*UPD</f>
        <v>3.8301985655292539E-2</v>
      </c>
      <c r="AB153" s="12">
        <f t="shared" si="67"/>
        <v>2.9829778031504647E-2</v>
      </c>
      <c r="AC153" s="12">
        <f>AA153-'Surv-rate CEA'!V151*UPD</f>
        <v>3.21576115205955E-3</v>
      </c>
      <c r="AD153" s="12">
        <f t="shared" si="68"/>
        <v>2.5044508718575307E-3</v>
      </c>
      <c r="AE153" s="12">
        <f>'Surv-rate CEA'!Z151*UPFS+'Surv-rate CEA'!Y151*UPD</f>
        <v>3.5971453950208662E-2</v>
      </c>
      <c r="AF153" s="12">
        <f t="shared" si="69"/>
        <v>2.8014748281253825E-2</v>
      </c>
      <c r="AG153" s="12">
        <f>AE153-'Surv-rate CEA'!Y151*UPD</f>
        <v>1.1483989876322973E-3</v>
      </c>
      <c r="AH153" s="12">
        <f t="shared" si="70"/>
        <v>8.9437887635839951E-4</v>
      </c>
      <c r="AI153" s="12">
        <f>'Surv-rate CEA'!AC151*UPFS+'Surv-rate CEA'!AB151*UPD</f>
        <v>2.6314286011956508E-2</v>
      </c>
      <c r="AJ153" s="12">
        <f t="shared" si="71"/>
        <v>2.0493697581595919E-2</v>
      </c>
      <c r="AK153" s="12">
        <f>AI153-'Surv-rate CEA'!AB151*UPD</f>
        <v>8.5202424286654616E-4</v>
      </c>
      <c r="AL153" s="12">
        <f t="shared" si="72"/>
        <v>6.6356074253967449E-4</v>
      </c>
      <c r="AM153" s="12">
        <f>'Surv-rate CEA'!AF151*UPFS+'Surv-rate CEA'!AE151*UPD</f>
        <v>6.095920172336753E-2</v>
      </c>
      <c r="AN153" s="12">
        <f t="shared" si="73"/>
        <v>4.7475331246553891E-2</v>
      </c>
      <c r="AO153" s="12">
        <f>AM153-'Surv-rate CEA'!AE151*UPD</f>
        <v>2.5534630915008683E-3</v>
      </c>
      <c r="AP153" s="12">
        <f t="shared" si="74"/>
        <v>1.9886498291919632E-3</v>
      </c>
      <c r="AQ153" s="42">
        <f>'Surv-rate CEA'!AI151*UPFS+'Surv-rate CEA'!AH151*UPD</f>
        <v>2.6593219078695919E-2</v>
      </c>
      <c r="AR153" s="12">
        <f t="shared" si="75"/>
        <v>2.0710932049316882E-2</v>
      </c>
      <c r="AS153" s="42">
        <f>AQ153-'Surv-rate CEA'!AH151*UPD</f>
        <v>2.6411648804752674E-2</v>
      </c>
      <c r="AT153" s="12">
        <f t="shared" si="76"/>
        <v>2.0569524211676536E-2</v>
      </c>
      <c r="AU153" s="12">
        <f>'Surv-rate CEA'!AL151*UPFS+'Surv-rate CEA'!AK151*UPD</f>
        <v>3.107302073003728E-2</v>
      </c>
      <c r="AV153" s="12">
        <f t="shared" si="77"/>
        <v>2.4199823985294508E-2</v>
      </c>
      <c r="AW153" s="12">
        <f>AU153-'Surv-rate CEA'!AK151*UPD</f>
        <v>3.5881962286975731E-3</v>
      </c>
      <c r="AX153" s="12">
        <f t="shared" si="78"/>
        <v>2.7945051726251864E-3</v>
      </c>
      <c r="AY153" s="12">
        <f>'Surv-rate CEA'!AO151*UPFS+'Surv-rate CEA'!AN151*UPD</f>
        <v>2.6314286011956508E-2</v>
      </c>
      <c r="AZ153" s="12">
        <f t="shared" si="79"/>
        <v>2.0493697581595919E-2</v>
      </c>
      <c r="BA153" s="12">
        <f>AY153-'Surv-rate CEA'!AN151*UPD</f>
        <v>8.5202424286654616E-4</v>
      </c>
      <c r="BB153" s="12">
        <f t="shared" si="80"/>
        <v>6.6356074253967449E-4</v>
      </c>
    </row>
    <row r="154" spans="1:54">
      <c r="A154" s="12">
        <v>149</v>
      </c>
      <c r="B154" s="12">
        <f t="shared" si="81"/>
        <v>8.5150684931506841</v>
      </c>
      <c r="C154" s="12">
        <f>'Surv-rate CEA'!D152*Parameter!$D$57+'Surv-rate CEA'!E152*Parameter!$D$58</f>
        <v>3.9424005764912541E-2</v>
      </c>
      <c r="D154" s="12">
        <f t="shared" si="55"/>
        <v>3.0651441383705281E-2</v>
      </c>
      <c r="E154" s="12">
        <f>C154-'Surv-rate CEA'!E152*Parameter!$D$58</f>
        <v>5.2618351070156388E-4</v>
      </c>
      <c r="F154" s="12">
        <f t="shared" si="56"/>
        <v>4.0909802853406275E-4</v>
      </c>
      <c r="G154" s="12">
        <f>'Surv-rate CEA'!G152*Parameter!$D$57+'Surv-rate CEA'!H152*Parameter!$D$58</f>
        <v>2.4813839434072619E-2</v>
      </c>
      <c r="H154" s="12">
        <f t="shared" si="57"/>
        <v>1.9292305034996453E-2</v>
      </c>
      <c r="I154" s="12">
        <f>G154-'Surv-rate CEA'!H152*Parameter!$D$58</f>
        <v>1.8657762264728123E-4</v>
      </c>
      <c r="J154" s="12">
        <f t="shared" si="58"/>
        <v>1.4506067948006525E-4</v>
      </c>
      <c r="K154" s="12">
        <f>'Surv-rate CEA'!K152*Parameter!$D$57+'Surv-rate CEA'!J152*Parameter!$D$58</f>
        <v>3.5566302269527242E-2</v>
      </c>
      <c r="L154" s="12">
        <f t="shared" si="59"/>
        <v>2.765214767241643E-2</v>
      </c>
      <c r="M154" s="12">
        <f>K154-'Surv-rate CEA'!J152*Parameter!$D$58</f>
        <v>1.1184984538428061E-3</v>
      </c>
      <c r="N154" s="12">
        <f t="shared" si="60"/>
        <v>8.6961203283508629E-4</v>
      </c>
      <c r="O154" s="12">
        <f>'Surv-rate CEA'!N152*Parameter!$D$57+'Surv-rate CEA'!M152*Parameter!$D$58</f>
        <v>2.627361230596148E-2</v>
      </c>
      <c r="P154" s="12">
        <f t="shared" si="61"/>
        <v>2.0427251668350667E-2</v>
      </c>
      <c r="Q154" s="12">
        <f>O154-'Surv-rate CEA'!M152*Parameter!$D$58</f>
        <v>2.6097546098674609E-2</v>
      </c>
      <c r="R154" s="12">
        <f t="shared" si="62"/>
        <v>2.0290363421517365E-2</v>
      </c>
      <c r="S154" s="12">
        <f>'Surv-rate CEA'!Q152*Parameter!$D$57+'Surv-rate CEA'!P152*Parameter!$D$58</f>
        <v>3.5566302269527242E-2</v>
      </c>
      <c r="T154" s="12">
        <f t="shared" si="63"/>
        <v>2.765214767241643E-2</v>
      </c>
      <c r="U154" s="12">
        <f>S154-'Surv-rate CEA'!P152*Parameter!$D$58</f>
        <v>1.1184984538428061E-3</v>
      </c>
      <c r="V154" s="12">
        <f t="shared" si="64"/>
        <v>8.6961203283508629E-4</v>
      </c>
      <c r="W154" s="12">
        <f>'Surv-rate CEA'!T152*UPFS+'Surv-rate CEA'!S152*UPD</f>
        <v>2.627361230596148E-2</v>
      </c>
      <c r="X154" s="12">
        <f t="shared" si="65"/>
        <v>2.0427251668350667E-2</v>
      </c>
      <c r="Y154" s="12">
        <f>W154-'Surv-rate CEA'!S152*UPD</f>
        <v>2.6097546098674609E-2</v>
      </c>
      <c r="Z154" s="12">
        <f t="shared" si="66"/>
        <v>2.0290363421517365E-2</v>
      </c>
      <c r="AA154" s="12">
        <f>'Surv-rate CEA'!W152*UPFS+'Surv-rate CEA'!V152*UPD</f>
        <v>3.7874621172168832E-2</v>
      </c>
      <c r="AB154" s="12">
        <f t="shared" si="67"/>
        <v>2.9446823281006874E-2</v>
      </c>
      <c r="AC154" s="12">
        <f>AA154-'Surv-rate CEA'!V152*UPD</f>
        <v>3.1406842747652083E-3</v>
      </c>
      <c r="AD154" s="12">
        <f t="shared" si="68"/>
        <v>2.4418244185213703E-3</v>
      </c>
      <c r="AE154" s="12">
        <f>'Surv-rate CEA'!Z152*UPFS+'Surv-rate CEA'!Y152*UPD</f>
        <v>3.5566302269527242E-2</v>
      </c>
      <c r="AF154" s="12">
        <f t="shared" si="69"/>
        <v>2.765214767241643E-2</v>
      </c>
      <c r="AG154" s="12">
        <f>AE154-'Surv-rate CEA'!Y152*UPD</f>
        <v>1.1184984538428061E-3</v>
      </c>
      <c r="AH154" s="12">
        <f t="shared" si="70"/>
        <v>8.6961203283508629E-4</v>
      </c>
      <c r="AI154" s="12">
        <f>'Surv-rate CEA'!AC152*UPFS+'Surv-rate CEA'!AB152*UPD</f>
        <v>2.5999680082548424E-2</v>
      </c>
      <c r="AJ154" s="12">
        <f t="shared" si="71"/>
        <v>2.0214274388996516E-2</v>
      </c>
      <c r="AK154" s="12">
        <f>AI154-'Surv-rate CEA'!AB152*UPD</f>
        <v>8.2920489671053227E-4</v>
      </c>
      <c r="AL154" s="12">
        <f t="shared" si="72"/>
        <v>6.4469159826536094E-4</v>
      </c>
      <c r="AM154" s="12">
        <f>'Surv-rate CEA'!AF152*UPFS+'Surv-rate CEA'!AE152*UPD</f>
        <v>6.0348869595698934E-2</v>
      </c>
      <c r="AN154" s="12">
        <f t="shared" si="73"/>
        <v>4.6920139217099754E-2</v>
      </c>
      <c r="AO154" s="12">
        <f>AM154-'Surv-rate CEA'!AE152*UPD</f>
        <v>2.4922659908096986E-3</v>
      </c>
      <c r="AP154" s="12">
        <f t="shared" si="74"/>
        <v>1.9376910957611085E-3</v>
      </c>
      <c r="AQ154" s="42">
        <f>'Surv-rate CEA'!AI152*UPFS+'Surv-rate CEA'!AH152*UPD</f>
        <v>2.627361230596148E-2</v>
      </c>
      <c r="AR154" s="12">
        <f t="shared" si="75"/>
        <v>2.0427251668350667E-2</v>
      </c>
      <c r="AS154" s="42">
        <f>AQ154-'Surv-rate CEA'!AH152*UPD</f>
        <v>2.6097546098674609E-2</v>
      </c>
      <c r="AT154" s="12">
        <f t="shared" si="76"/>
        <v>2.0290363421517365E-2</v>
      </c>
      <c r="AU154" s="12">
        <f>'Surv-rate CEA'!AL152*UPFS+'Surv-rate CEA'!AK152*UPD</f>
        <v>3.0711014941870462E-2</v>
      </c>
      <c r="AV154" s="12">
        <f t="shared" si="77"/>
        <v>2.3877250828799126E-2</v>
      </c>
      <c r="AW154" s="12">
        <f>AU154-'Surv-rate CEA'!AK152*UPD</f>
        <v>3.5054948552234802E-3</v>
      </c>
      <c r="AX154" s="12">
        <f t="shared" si="78"/>
        <v>2.7254579536256135E-3</v>
      </c>
      <c r="AY154" s="12">
        <f>'Surv-rate CEA'!AO152*UPFS+'Surv-rate CEA'!AN152*UPD</f>
        <v>2.5999680082548424E-2</v>
      </c>
      <c r="AZ154" s="12">
        <f t="shared" si="79"/>
        <v>2.0214274388996516E-2</v>
      </c>
      <c r="BA154" s="12">
        <f>AY154-'Surv-rate CEA'!AN152*UPD</f>
        <v>8.2920489671053227E-4</v>
      </c>
      <c r="BB154" s="12">
        <f t="shared" si="80"/>
        <v>6.4469159826536094E-4</v>
      </c>
    </row>
    <row r="155" spans="1:54">
      <c r="A155" s="12">
        <v>150</v>
      </c>
      <c r="B155" s="12">
        <f t="shared" si="81"/>
        <v>8.5726027397260278</v>
      </c>
      <c r="C155" s="12">
        <f>'Surv-rate CEA'!D153*Parameter!$D$57+'Surv-rate CEA'!E153*Parameter!$D$58</f>
        <v>3.8991805019378802E-2</v>
      </c>
      <c r="D155" s="12">
        <f t="shared" si="55"/>
        <v>3.0263901337459206E-2</v>
      </c>
      <c r="E155" s="12">
        <f>C155-'Surv-rate CEA'!E153*Parameter!$D$58</f>
        <v>5.1157001994042023E-4</v>
      </c>
      <c r="F155" s="12">
        <f t="shared" si="56"/>
        <v>3.9706047470704063E-4</v>
      </c>
      <c r="G155" s="12">
        <f>'Surv-rate CEA'!G153*Parameter!$D$57+'Surv-rate CEA'!H153*Parameter!$D$58</f>
        <v>2.4516602793737605E-2</v>
      </c>
      <c r="H155" s="12">
        <f t="shared" si="57"/>
        <v>1.9028820228009346E-2</v>
      </c>
      <c r="I155" s="12">
        <f>G155-'Surv-rate CEA'!H153*Parameter!$D$58</f>
        <v>1.8094631401933958E-4</v>
      </c>
      <c r="J155" s="12">
        <f t="shared" si="58"/>
        <v>1.4044339296774233E-4</v>
      </c>
      <c r="K155" s="12">
        <f>'Surv-rate CEA'!K153*Parameter!$D$57+'Surv-rate CEA'!J153*Parameter!$D$58</f>
        <v>3.5167504462617329E-2</v>
      </c>
      <c r="L155" s="12">
        <f t="shared" si="59"/>
        <v>2.7295630064121182E-2</v>
      </c>
      <c r="M155" s="12">
        <f>K155-'Surv-rate CEA'!J153*Parameter!$D$58</f>
        <v>1.0894963618461179E-3</v>
      </c>
      <c r="N155" s="12">
        <f t="shared" si="60"/>
        <v>8.4562410963135673E-4</v>
      </c>
      <c r="O155" s="12">
        <f>'Surv-rate CEA'!N153*Parameter!$D$57+'Surv-rate CEA'!M153*Parameter!$D$58</f>
        <v>2.5959283648915827E-2</v>
      </c>
      <c r="P155" s="12">
        <f t="shared" si="61"/>
        <v>2.0148572212839375E-2</v>
      </c>
      <c r="Q155" s="12">
        <f>O155-'Surv-rate CEA'!M153*Parameter!$D$58</f>
        <v>2.5788531493432788E-2</v>
      </c>
      <c r="R155" s="12">
        <f t="shared" si="62"/>
        <v>2.0016041123700801E-2</v>
      </c>
      <c r="S155" s="12">
        <f>'Surv-rate CEA'!Q153*Parameter!$D$57+'Surv-rate CEA'!P153*Parameter!$D$58</f>
        <v>3.5167504462617329E-2</v>
      </c>
      <c r="T155" s="12">
        <f t="shared" si="63"/>
        <v>2.7295630064121182E-2</v>
      </c>
      <c r="U155" s="12">
        <f>S155-'Surv-rate CEA'!P153*Parameter!$D$58</f>
        <v>1.0894963618461179E-3</v>
      </c>
      <c r="V155" s="12">
        <f t="shared" si="64"/>
        <v>8.4562410963135673E-4</v>
      </c>
      <c r="W155" s="12">
        <f>'Surv-rate CEA'!T153*UPFS+'Surv-rate CEA'!S153*UPD</f>
        <v>2.5959283648915827E-2</v>
      </c>
      <c r="X155" s="12">
        <f t="shared" si="65"/>
        <v>2.0148572212839375E-2</v>
      </c>
      <c r="Y155" s="12">
        <f>W155-'Surv-rate CEA'!S153*UPD</f>
        <v>2.5788531493432788E-2</v>
      </c>
      <c r="Z155" s="12">
        <f t="shared" si="66"/>
        <v>2.0016041123700801E-2</v>
      </c>
      <c r="AA155" s="12">
        <f>'Surv-rate CEA'!W153*UPFS+'Surv-rate CEA'!V153*UPD</f>
        <v>3.7453914949949922E-2</v>
      </c>
      <c r="AB155" s="12">
        <f t="shared" si="67"/>
        <v>2.9070251715290589E-2</v>
      </c>
      <c r="AC155" s="12">
        <f>AA155-'Surv-rate CEA'!V153*UPD</f>
        <v>3.0676492119785931E-3</v>
      </c>
      <c r="AD155" s="12">
        <f t="shared" si="68"/>
        <v>2.3809883395527324E-3</v>
      </c>
      <c r="AE155" s="12">
        <f>'Surv-rate CEA'!Z153*UPFS+'Surv-rate CEA'!Y153*UPD</f>
        <v>3.5167504462617329E-2</v>
      </c>
      <c r="AF155" s="12">
        <f t="shared" si="69"/>
        <v>2.7295630064121182E-2</v>
      </c>
      <c r="AG155" s="12">
        <f>AE155-'Surv-rate CEA'!Y153*UPD</f>
        <v>1.0894963618461179E-3</v>
      </c>
      <c r="AH155" s="12">
        <f t="shared" si="70"/>
        <v>8.4562410963135673E-4</v>
      </c>
      <c r="AI155" s="12">
        <f>'Surv-rate CEA'!AC153*UPFS+'Surv-rate CEA'!AB153*UPD</f>
        <v>2.5690258988616991E-2</v>
      </c>
      <c r="AJ155" s="12">
        <f t="shared" si="71"/>
        <v>1.9939765881032447E-2</v>
      </c>
      <c r="AK155" s="12">
        <f>AI155-'Surv-rate CEA'!AB153*UPD</f>
        <v>8.0708913034660892E-4</v>
      </c>
      <c r="AL155" s="12">
        <f t="shared" si="72"/>
        <v>6.2643075382650402E-4</v>
      </c>
      <c r="AM155" s="12">
        <f>'Surv-rate CEA'!AF153*UPFS+'Surv-rate CEA'!AE153*UPD</f>
        <v>5.974721598699597E-2</v>
      </c>
      <c r="AN155" s="12">
        <f t="shared" si="73"/>
        <v>4.6373432800037084E-2</v>
      </c>
      <c r="AO155" s="12">
        <f>AM155-'Surv-rate CEA'!AE153*UPD</f>
        <v>2.4327736141621578E-3</v>
      </c>
      <c r="AP155" s="12">
        <f t="shared" si="74"/>
        <v>1.8882229380965075E-3</v>
      </c>
      <c r="AQ155" s="42">
        <f>'Surv-rate CEA'!AI153*UPFS+'Surv-rate CEA'!AH153*UPD</f>
        <v>2.5959283648915827E-2</v>
      </c>
      <c r="AR155" s="12">
        <f t="shared" si="75"/>
        <v>2.0148572212839375E-2</v>
      </c>
      <c r="AS155" s="42">
        <f>AQ155-'Surv-rate CEA'!AH153*UPD</f>
        <v>2.5788531493432788E-2</v>
      </c>
      <c r="AT155" s="12">
        <f t="shared" si="76"/>
        <v>2.0016041123700801E-2</v>
      </c>
      <c r="AU155" s="12">
        <f>'Surv-rate CEA'!AL153*UPFS+'Surv-rate CEA'!AK153*UPD</f>
        <v>3.0354857393780167E-2</v>
      </c>
      <c r="AV155" s="12">
        <f t="shared" si="77"/>
        <v>2.3560243205500177E-2</v>
      </c>
      <c r="AW155" s="12">
        <f>AU155-'Surv-rate CEA'!AK153*UPD</f>
        <v>3.4250163200810237E-3</v>
      </c>
      <c r="AX155" s="12">
        <f t="shared" si="78"/>
        <v>2.6583625953864876E-3</v>
      </c>
      <c r="AY155" s="12">
        <f>'Surv-rate CEA'!AO153*UPFS+'Surv-rate CEA'!AN153*UPD</f>
        <v>2.5690258988616991E-2</v>
      </c>
      <c r="AZ155" s="12">
        <f t="shared" si="79"/>
        <v>1.9939765881032447E-2</v>
      </c>
      <c r="BA155" s="12">
        <f>AY155-'Surv-rate CEA'!AN153*UPD</f>
        <v>8.0708913034660892E-4</v>
      </c>
      <c r="BB155" s="12">
        <f t="shared" si="80"/>
        <v>6.2643075382650402E-4</v>
      </c>
    </row>
    <row r="156" spans="1:54">
      <c r="A156" s="12">
        <v>151</v>
      </c>
      <c r="B156" s="12">
        <f t="shared" si="81"/>
        <v>8.6301369863013697</v>
      </c>
      <c r="C156" s="12">
        <f>'Surv-rate CEA'!D154*Parameter!$D$57+'Surv-rate CEA'!E154*Parameter!$D$58</f>
        <v>3.8566218861933593E-2</v>
      </c>
      <c r="D156" s="12">
        <f t="shared" si="55"/>
        <v>2.98827150655081E-2</v>
      </c>
      <c r="E156" s="12">
        <f>C156-'Surv-rate CEA'!E154*Parameter!$D$58</f>
        <v>4.9742202435363453E-4</v>
      </c>
      <c r="F156" s="12">
        <f t="shared" si="56"/>
        <v>3.8542333315801336E-4</v>
      </c>
      <c r="G156" s="12">
        <f>'Surv-rate CEA'!G154*Parameter!$D$57+'Surv-rate CEA'!H154*Parameter!$D$58</f>
        <v>2.4224262004558027E-2</v>
      </c>
      <c r="H156" s="12">
        <f t="shared" si="57"/>
        <v>1.8769968654327347E-2</v>
      </c>
      <c r="I156" s="12">
        <f>G156-'Surv-rate CEA'!H154*Parameter!$D$58</f>
        <v>1.7550853599821933E-4</v>
      </c>
      <c r="J156" s="12">
        <f t="shared" si="58"/>
        <v>1.359913345815698E-4</v>
      </c>
      <c r="K156" s="12">
        <f>'Surv-rate CEA'!K154*Parameter!$D$57+'Surv-rate CEA'!J154*Parameter!$D$58</f>
        <v>3.4774930681638408E-2</v>
      </c>
      <c r="L156" s="12">
        <f t="shared" si="59"/>
        <v>2.6945066839515808E-2</v>
      </c>
      <c r="M156" s="12">
        <f>K156-'Surv-rate CEA'!J154*Parameter!$D$58</f>
        <v>1.0613619598795407E-3</v>
      </c>
      <c r="N156" s="12">
        <f t="shared" si="60"/>
        <v>8.2238751851701204E-4</v>
      </c>
      <c r="O156" s="12">
        <f>'Surv-rate CEA'!N154*Parameter!$D$57+'Surv-rate CEA'!M154*Parameter!$D$58</f>
        <v>2.565012067544797E-2</v>
      </c>
      <c r="P156" s="12">
        <f t="shared" si="61"/>
        <v>1.9874783428584217E-2</v>
      </c>
      <c r="Q156" s="12">
        <f>O156-'Surv-rate CEA'!M154*Parameter!$D$58</f>
        <v>2.548449994429472E-2</v>
      </c>
      <c r="R156" s="12">
        <f t="shared" si="62"/>
        <v>1.9746453577641043E-2</v>
      </c>
      <c r="S156" s="12">
        <f>'Surv-rate CEA'!Q154*Parameter!$D$57+'Surv-rate CEA'!P154*Parameter!$D$58</f>
        <v>3.4774930681638408E-2</v>
      </c>
      <c r="T156" s="12">
        <f t="shared" si="63"/>
        <v>2.6945066839515808E-2</v>
      </c>
      <c r="U156" s="12">
        <f>S156-'Surv-rate CEA'!P154*Parameter!$D$58</f>
        <v>1.0613619598795407E-3</v>
      </c>
      <c r="V156" s="12">
        <f t="shared" si="64"/>
        <v>8.2238751851701204E-4</v>
      </c>
      <c r="W156" s="12">
        <f>'Surv-rate CEA'!T154*UPFS+'Surv-rate CEA'!S154*UPD</f>
        <v>2.565012067544797E-2</v>
      </c>
      <c r="X156" s="12">
        <f t="shared" si="65"/>
        <v>1.9874783428584217E-2</v>
      </c>
      <c r="Y156" s="12">
        <f>W156-'Surv-rate CEA'!S154*UPD</f>
        <v>2.548449994429472E-2</v>
      </c>
      <c r="Z156" s="12">
        <f t="shared" si="66"/>
        <v>1.9746453577641043E-2</v>
      </c>
      <c r="AA156" s="12">
        <f>'Surv-rate CEA'!W154*UPFS+'Surv-rate CEA'!V154*UPD</f>
        <v>3.7039731571774523E-2</v>
      </c>
      <c r="AB156" s="12">
        <f t="shared" si="67"/>
        <v>2.8699929039575765E-2</v>
      </c>
      <c r="AC156" s="12">
        <f>AA156-'Surv-rate CEA'!V154*UPD</f>
        <v>2.9965922016809213E-3</v>
      </c>
      <c r="AD156" s="12">
        <f t="shared" si="68"/>
        <v>2.3218846330496858E-3</v>
      </c>
      <c r="AE156" s="12">
        <f>'Surv-rate CEA'!Z154*UPFS+'Surv-rate CEA'!Y154*UPD</f>
        <v>3.4774930681638408E-2</v>
      </c>
      <c r="AF156" s="12">
        <f t="shared" si="69"/>
        <v>2.6945066839515808E-2</v>
      </c>
      <c r="AG156" s="12">
        <f>AE156-'Surv-rate CEA'!Y154*UPD</f>
        <v>1.0613619598795407E-3</v>
      </c>
      <c r="AH156" s="12">
        <f t="shared" si="70"/>
        <v>8.2238751851701204E-4</v>
      </c>
      <c r="AI156" s="12">
        <f>'Surv-rate CEA'!AC154*UPFS+'Surv-rate CEA'!AB154*UPD</f>
        <v>2.5385912181194376E-2</v>
      </c>
      <c r="AJ156" s="12">
        <f t="shared" si="71"/>
        <v>1.9670063666454254E-2</v>
      </c>
      <c r="AK156" s="12">
        <f>AI156-'Surv-rate CEA'!AB154*UPD</f>
        <v>7.8565228469906073E-4</v>
      </c>
      <c r="AL156" s="12">
        <f t="shared" si="72"/>
        <v>6.0875616166252279E-4</v>
      </c>
      <c r="AM156" s="12">
        <f>'Surv-rate CEA'!AF154*UPFS+'Surv-rate CEA'!AE154*UPD</f>
        <v>5.9154077816226724E-2</v>
      </c>
      <c r="AN156" s="12">
        <f t="shared" si="73"/>
        <v>4.5835046953228084E-2</v>
      </c>
      <c r="AO156" s="12">
        <f>AM156-'Surv-rate CEA'!AE154*UPD</f>
        <v>2.3749315372235194E-3</v>
      </c>
      <c r="AP156" s="12">
        <f t="shared" si="74"/>
        <v>1.840196019241835E-3</v>
      </c>
      <c r="AQ156" s="42">
        <f>'Surv-rate CEA'!AI154*UPFS+'Surv-rate CEA'!AH154*UPD</f>
        <v>2.565012067544797E-2</v>
      </c>
      <c r="AR156" s="12">
        <f t="shared" si="75"/>
        <v>1.9874783428584217E-2</v>
      </c>
      <c r="AS156" s="42">
        <f>AQ156-'Surv-rate CEA'!AH154*UPD</f>
        <v>2.548449994429472E-2</v>
      </c>
      <c r="AT156" s="12">
        <f t="shared" si="76"/>
        <v>1.9746453577641043E-2</v>
      </c>
      <c r="AU156" s="12">
        <f>'Surv-rate CEA'!AL154*UPFS+'Surv-rate CEA'!AK154*UPD</f>
        <v>3.0004425383681976E-2</v>
      </c>
      <c r="AV156" s="12">
        <f t="shared" si="77"/>
        <v>2.3248680345219448E-2</v>
      </c>
      <c r="AW156" s="12">
        <f>AU156-'Surv-rate CEA'!AK154*UPD</f>
        <v>3.3466919579548567E-3</v>
      </c>
      <c r="AX156" s="12">
        <f t="shared" si="78"/>
        <v>2.5931565277275484E-3</v>
      </c>
      <c r="AY156" s="12">
        <f>'Surv-rate CEA'!AO154*UPFS+'Surv-rate CEA'!AN154*UPD</f>
        <v>2.5385912181194376E-2</v>
      </c>
      <c r="AZ156" s="12">
        <f t="shared" si="79"/>
        <v>1.9670063666454254E-2</v>
      </c>
      <c r="BA156" s="12">
        <f>AY156-'Surv-rate CEA'!AN154*UPD</f>
        <v>7.8565228469906073E-4</v>
      </c>
      <c r="BB156" s="12">
        <f t="shared" si="80"/>
        <v>6.0875616166252279E-4</v>
      </c>
    </row>
    <row r="157" spans="1:54">
      <c r="A157" s="12">
        <v>152</v>
      </c>
      <c r="B157" s="12">
        <f t="shared" si="81"/>
        <v>8.6876712328767116</v>
      </c>
      <c r="C157" s="12">
        <f>'Surv-rate CEA'!D155*Parameter!$D$57+'Surv-rate CEA'!E155*Parameter!$D$58</f>
        <v>3.8147115142940828E-2</v>
      </c>
      <c r="D157" s="12">
        <f t="shared" si="55"/>
        <v>2.9507751164252419E-2</v>
      </c>
      <c r="E157" s="12">
        <f>C157-'Surv-rate CEA'!E155*Parameter!$D$58</f>
        <v>4.8372272270355565E-4</v>
      </c>
      <c r="F157" s="12">
        <f t="shared" si="56"/>
        <v>3.7417166882860699E-4</v>
      </c>
      <c r="G157" s="12">
        <f>'Surv-rate CEA'!G155*Parameter!$D$57+'Surv-rate CEA'!H155*Parameter!$D$58</f>
        <v>2.3936712935670582E-2</v>
      </c>
      <c r="H157" s="12">
        <f t="shared" si="57"/>
        <v>1.8515648335379161E-2</v>
      </c>
      <c r="I157" s="12">
        <f>G157-'Surv-rate CEA'!H155*Parameter!$D$58</f>
        <v>1.7025679953338799E-4</v>
      </c>
      <c r="J157" s="12">
        <f t="shared" si="58"/>
        <v>1.3169790836943272E-4</v>
      </c>
      <c r="K157" s="12">
        <f>'Surv-rate CEA'!K155*Parameter!$D$57+'Surv-rate CEA'!J155*Parameter!$D$58</f>
        <v>3.4388454377679616E-2</v>
      </c>
      <c r="L157" s="12">
        <f t="shared" si="59"/>
        <v>2.6600332709237472E-2</v>
      </c>
      <c r="M157" s="12">
        <f>K157-'Surv-rate CEA'!J155*Parameter!$D$58</f>
        <v>1.0340656814560797E-3</v>
      </c>
      <c r="N157" s="12">
        <f t="shared" si="60"/>
        <v>7.9987576259867108E-4</v>
      </c>
      <c r="O157" s="12">
        <f>'Surv-rate CEA'!N155*Parameter!$D$57+'Surv-rate CEA'!M155*Parameter!$D$58</f>
        <v>2.5346013906952482E-2</v>
      </c>
      <c r="P157" s="12">
        <f t="shared" si="61"/>
        <v>1.9605778014132106E-2</v>
      </c>
      <c r="Q157" s="12">
        <f>O157-'Surv-rate CEA'!M155*Parameter!$D$58</f>
        <v>2.5185349039787173E-2</v>
      </c>
      <c r="R157" s="12">
        <f t="shared" si="62"/>
        <v>1.9481499706234189E-2</v>
      </c>
      <c r="S157" s="12">
        <f>'Surv-rate CEA'!Q155*Parameter!$D$57+'Surv-rate CEA'!P155*Parameter!$D$58</f>
        <v>3.4388454377679616E-2</v>
      </c>
      <c r="T157" s="12">
        <f t="shared" si="63"/>
        <v>2.6600332709237472E-2</v>
      </c>
      <c r="U157" s="12">
        <f>S157-'Surv-rate CEA'!P155*Parameter!$D$58</f>
        <v>1.0340656814560797E-3</v>
      </c>
      <c r="V157" s="12">
        <f t="shared" si="64"/>
        <v>7.9987576259867108E-4</v>
      </c>
      <c r="W157" s="12">
        <f>'Surv-rate CEA'!T155*UPFS+'Surv-rate CEA'!S155*UPD</f>
        <v>2.5346013906952482E-2</v>
      </c>
      <c r="X157" s="12">
        <f t="shared" si="65"/>
        <v>1.9605778014132106E-2</v>
      </c>
      <c r="Y157" s="12">
        <f>W157-'Surv-rate CEA'!S155*UPD</f>
        <v>2.5185349039787173E-2</v>
      </c>
      <c r="Z157" s="12">
        <f t="shared" si="66"/>
        <v>1.9481499706234189E-2</v>
      </c>
      <c r="AA157" s="12">
        <f>'Surv-rate CEA'!W155*UPFS+'Surv-rate CEA'!V155*UPD</f>
        <v>3.663193904779518E-2</v>
      </c>
      <c r="AB157" s="12">
        <f t="shared" si="67"/>
        <v>2.8335724419423856E-2</v>
      </c>
      <c r="AC157" s="12">
        <f>AA157-'Surv-rate CEA'!V155*UPD</f>
        <v>2.9274517392811616E-3</v>
      </c>
      <c r="AD157" s="12">
        <f t="shared" si="68"/>
        <v>2.2644574077065344E-3</v>
      </c>
      <c r="AE157" s="12">
        <f>'Surv-rate CEA'!Z155*UPFS+'Surv-rate CEA'!Y155*UPD</f>
        <v>3.4388454377679616E-2</v>
      </c>
      <c r="AF157" s="12">
        <f t="shared" si="69"/>
        <v>2.6600332709237472E-2</v>
      </c>
      <c r="AG157" s="12">
        <f>AE157-'Surv-rate CEA'!Y155*UPD</f>
        <v>1.0340656814560797E-3</v>
      </c>
      <c r="AH157" s="12">
        <f t="shared" si="70"/>
        <v>7.9987576259867108E-4</v>
      </c>
      <c r="AI157" s="12">
        <f>'Surv-rate CEA'!AC155*UPFS+'Surv-rate CEA'!AB155*UPD</f>
        <v>2.5086532026233357E-2</v>
      </c>
      <c r="AJ157" s="12">
        <f t="shared" si="71"/>
        <v>1.9405062265661958E-2</v>
      </c>
      <c r="AK157" s="12">
        <f>AI157-'Surv-rate CEA'!AB155*UPD</f>
        <v>7.6487067215461058E-4</v>
      </c>
      <c r="AL157" s="12">
        <f t="shared" si="72"/>
        <v>5.9164666534290407E-4</v>
      </c>
      <c r="AM157" s="12">
        <f>'Surv-rate CEA'!AF155*UPFS+'Surv-rate CEA'!AE155*UPD</f>
        <v>5.8569295850883191E-2</v>
      </c>
      <c r="AN157" s="12">
        <f t="shared" si="73"/>
        <v>4.5304820596719683E-2</v>
      </c>
      <c r="AO157" s="12">
        <f>AM157-'Surv-rate CEA'!AE155*UPD</f>
        <v>2.3186873024079874E-3</v>
      </c>
      <c r="AP157" s="12">
        <f t="shared" si="74"/>
        <v>1.7935628340647316E-3</v>
      </c>
      <c r="AQ157" s="42">
        <f>'Surv-rate CEA'!AI155*UPFS+'Surv-rate CEA'!AH155*UPD</f>
        <v>2.5346013906952482E-2</v>
      </c>
      <c r="AR157" s="12">
        <f t="shared" si="75"/>
        <v>1.9605778014132106E-2</v>
      </c>
      <c r="AS157" s="42">
        <f>AQ157-'Surv-rate CEA'!AH155*UPD</f>
        <v>2.5185349039787173E-2</v>
      </c>
      <c r="AT157" s="12">
        <f t="shared" si="76"/>
        <v>1.9481499706234189E-2</v>
      </c>
      <c r="AU157" s="12">
        <f>'Surv-rate CEA'!AL155*UPFS+'Surv-rate CEA'!AK155*UPD</f>
        <v>2.9659599400227759E-2</v>
      </c>
      <c r="AV157" s="12">
        <f t="shared" si="77"/>
        <v>2.2942444676456373E-2</v>
      </c>
      <c r="AW157" s="12">
        <f>AU157-'Surv-rate CEA'!AK155*UPD</f>
        <v>3.2704555101457471E-3</v>
      </c>
      <c r="AX157" s="12">
        <f t="shared" si="78"/>
        <v>2.5297794348414066E-3</v>
      </c>
      <c r="AY157" s="12">
        <f>'Surv-rate CEA'!AO155*UPFS+'Surv-rate CEA'!AN155*UPD</f>
        <v>2.5086532026233357E-2</v>
      </c>
      <c r="AZ157" s="12">
        <f t="shared" si="79"/>
        <v>1.9405062265661958E-2</v>
      </c>
      <c r="BA157" s="12">
        <f>AY157-'Surv-rate CEA'!AN155*UPD</f>
        <v>7.6487067215461058E-4</v>
      </c>
      <c r="BB157" s="12">
        <f t="shared" si="80"/>
        <v>5.9164666534290407E-4</v>
      </c>
    </row>
    <row r="158" spans="1:54">
      <c r="A158" s="12">
        <v>153</v>
      </c>
      <c r="B158" s="12">
        <f t="shared" si="81"/>
        <v>8.7452054794520553</v>
      </c>
      <c r="C158" s="12">
        <f>'Surv-rate CEA'!D156*Parameter!$D$57+'Surv-rate CEA'!E156*Parameter!$D$58</f>
        <v>3.7734364999390771E-2</v>
      </c>
      <c r="D158" s="12">
        <f t="shared" si="55"/>
        <v>2.9138881558462885E-2</v>
      </c>
      <c r="E158" s="12">
        <f>C158-'Surv-rate CEA'!E156*Parameter!$D$58</f>
        <v>4.7045599352345258E-4</v>
      </c>
      <c r="F158" s="12">
        <f t="shared" si="56"/>
        <v>3.632911663935565E-4</v>
      </c>
      <c r="G158" s="12">
        <f>'Surv-rate CEA'!G156*Parameter!$D$57+'Surv-rate CEA'!H156*Parameter!$D$58</f>
        <v>2.36538541913438E-2</v>
      </c>
      <c r="H158" s="12">
        <f t="shared" si="57"/>
        <v>1.8265760022564203E-2</v>
      </c>
      <c r="I158" s="12">
        <f>G158-'Surv-rate CEA'!H156*Parameter!$D$58</f>
        <v>1.6518393867832187E-4</v>
      </c>
      <c r="J158" s="12">
        <f t="shared" si="58"/>
        <v>1.2755680994196481E-4</v>
      </c>
      <c r="K158" s="12">
        <f>'Surv-rate CEA'!K156*Parameter!$D$57+'Surv-rate CEA'!J156*Parameter!$D$58</f>
        <v>3.4007952200099417E-2</v>
      </c>
      <c r="L158" s="12">
        <f t="shared" si="59"/>
        <v>2.6261305608841261E-2</v>
      </c>
      <c r="M158" s="12">
        <f>K158-'Surv-rate CEA'!J156*Parameter!$D$58</f>
        <v>1.0075790944397839E-3</v>
      </c>
      <c r="N158" s="12">
        <f t="shared" si="60"/>
        <v>7.7806338848257202E-4</v>
      </c>
      <c r="O158" s="12">
        <f>'Surv-rate CEA'!N156*Parameter!$D$57+'Surv-rate CEA'!M156*Parameter!$D$58</f>
        <v>2.5046856725754393E-2</v>
      </c>
      <c r="P158" s="12">
        <f t="shared" si="61"/>
        <v>1.9341451527151183E-2</v>
      </c>
      <c r="Q158" s="12">
        <f>O158-'Surv-rate CEA'!M156*Parameter!$D$58</f>
        <v>2.48909789244664E-2</v>
      </c>
      <c r="R158" s="12">
        <f t="shared" si="62"/>
        <v>1.9221081016360879E-2</v>
      </c>
      <c r="S158" s="12">
        <f>'Surv-rate CEA'!Q156*Parameter!$D$57+'Surv-rate CEA'!P156*Parameter!$D$58</f>
        <v>3.4007952200099417E-2</v>
      </c>
      <c r="T158" s="12">
        <f t="shared" si="63"/>
        <v>2.6261305608841261E-2</v>
      </c>
      <c r="U158" s="12">
        <f>S158-'Surv-rate CEA'!P156*Parameter!$D$58</f>
        <v>1.0075790944397839E-3</v>
      </c>
      <c r="V158" s="12">
        <f t="shared" si="64"/>
        <v>7.7806338848257202E-4</v>
      </c>
      <c r="W158" s="12">
        <f>'Surv-rate CEA'!T156*UPFS+'Surv-rate CEA'!S156*UPD</f>
        <v>2.5046856725754393E-2</v>
      </c>
      <c r="X158" s="12">
        <f t="shared" si="65"/>
        <v>1.9341451527151183E-2</v>
      </c>
      <c r="Y158" s="12">
        <f>W158-'Surv-rate CEA'!S156*UPD</f>
        <v>2.48909789244664E-2</v>
      </c>
      <c r="Z158" s="12">
        <f t="shared" si="66"/>
        <v>1.9221081016360879E-2</v>
      </c>
      <c r="AA158" s="12">
        <f>'Surv-rate CEA'!W156*UPFS+'Surv-rate CEA'!V156*UPD</f>
        <v>3.6230408711003123E-2</v>
      </c>
      <c r="AB158" s="12">
        <f t="shared" si="67"/>
        <v>2.7977510374473418E-2</v>
      </c>
      <c r="AC158" s="12">
        <f>AA158-'Surv-rate CEA'!V156*UPD</f>
        <v>2.8601684880189271E-3</v>
      </c>
      <c r="AD158" s="12">
        <f t="shared" si="68"/>
        <v>2.2086527972837748E-3</v>
      </c>
      <c r="AE158" s="12">
        <f>'Surv-rate CEA'!Z156*UPFS+'Surv-rate CEA'!Y156*UPD</f>
        <v>3.4007952200099417E-2</v>
      </c>
      <c r="AF158" s="12">
        <f t="shared" si="69"/>
        <v>2.6261305608841261E-2</v>
      </c>
      <c r="AG158" s="12">
        <f>AE158-'Surv-rate CEA'!Y156*UPD</f>
        <v>1.0075790944397839E-3</v>
      </c>
      <c r="AH158" s="12">
        <f t="shared" si="70"/>
        <v>7.7806338848257202E-4</v>
      </c>
      <c r="AI158" s="12">
        <f>'Surv-rate CEA'!AC156*UPFS+'Surv-rate CEA'!AB156*UPD</f>
        <v>2.4792013712663024E-2</v>
      </c>
      <c r="AJ158" s="12">
        <f t="shared" si="71"/>
        <v>1.9144659017867108E-2</v>
      </c>
      <c r="AK158" s="12">
        <f>AI158-'Surv-rate CEA'!AB156*UPD</f>
        <v>7.4472153396595853E-4</v>
      </c>
      <c r="AL158" s="12">
        <f t="shared" si="72"/>
        <v>5.7508195971023269E-4</v>
      </c>
      <c r="AM158" s="12">
        <f>'Surv-rate CEA'!AF156*UPFS+'Surv-rate CEA'!AE156*UPD</f>
        <v>5.799271459710538E-2</v>
      </c>
      <c r="AN158" s="12">
        <f t="shared" si="73"/>
        <v>4.4782596498604867E-2</v>
      </c>
      <c r="AO158" s="12">
        <f>AM158-'Surv-rate CEA'!AE156*UPD</f>
        <v>2.2639903393061739E-3</v>
      </c>
      <c r="AP158" s="12">
        <f t="shared" si="74"/>
        <v>1.7482776336003507E-3</v>
      </c>
      <c r="AQ158" s="42">
        <f>'Surv-rate CEA'!AI156*UPFS+'Surv-rate CEA'!AH156*UPD</f>
        <v>2.5046856725754393E-2</v>
      </c>
      <c r="AR158" s="12">
        <f t="shared" si="75"/>
        <v>1.9341451527151183E-2</v>
      </c>
      <c r="AS158" s="42">
        <f>AQ158-'Surv-rate CEA'!AH156*UPD</f>
        <v>2.48909789244664E-2</v>
      </c>
      <c r="AT158" s="12">
        <f t="shared" si="76"/>
        <v>1.9221081016360879E-2</v>
      </c>
      <c r="AU158" s="12">
        <f>'Surv-rate CEA'!AL156*UPFS+'Surv-rate CEA'!AK156*UPD</f>
        <v>2.9320263023448107E-2</v>
      </c>
      <c r="AV158" s="12">
        <f t="shared" si="77"/>
        <v>2.2641421725714136E-2</v>
      </c>
      <c r="AW158" s="12">
        <f>AU158-'Surv-rate CEA'!AK156*UPD</f>
        <v>3.1962430299500855E-3</v>
      </c>
      <c r="AX158" s="12">
        <f t="shared" si="78"/>
        <v>2.4681731647871047E-3</v>
      </c>
      <c r="AY158" s="12">
        <f>'Surv-rate CEA'!AO156*UPFS+'Surv-rate CEA'!AN156*UPD</f>
        <v>2.4792013712663024E-2</v>
      </c>
      <c r="AZ158" s="12">
        <f t="shared" si="79"/>
        <v>1.9144659017867108E-2</v>
      </c>
      <c r="BA158" s="12">
        <f>AY158-'Surv-rate CEA'!AN156*UPD</f>
        <v>7.4472153396595853E-4</v>
      </c>
      <c r="BB158" s="12">
        <f t="shared" si="80"/>
        <v>5.7508195971023269E-4</v>
      </c>
    </row>
    <row r="159" spans="1:54">
      <c r="A159" s="12">
        <v>154</v>
      </c>
      <c r="B159" s="12">
        <f t="shared" si="81"/>
        <v>8.8027397260273972</v>
      </c>
      <c r="C159" s="12">
        <f>'Surv-rate CEA'!D157*Parameter!$D$57+'Surv-rate CEA'!E157*Parameter!$D$58</f>
        <v>3.7327842756616353E-2</v>
      </c>
      <c r="D159" s="12">
        <f t="shared" si="55"/>
        <v>2.8775981400733879E-2</v>
      </c>
      <c r="E159" s="12">
        <f>C159-'Surv-rate CEA'!E157*Parameter!$D$58</f>
        <v>4.5760636457901904E-4</v>
      </c>
      <c r="F159" s="12">
        <f t="shared" si="56"/>
        <v>3.5276810186544359E-4</v>
      </c>
      <c r="G159" s="12">
        <f>'Surv-rate CEA'!G157*Parameter!$D$57+'Surv-rate CEA'!H157*Parameter!$D$58</f>
        <v>2.3375587025118199E-2</v>
      </c>
      <c r="H159" s="12">
        <f t="shared" si="57"/>
        <v>1.8020207110597344E-2</v>
      </c>
      <c r="I159" s="12">
        <f>G159-'Surv-rate CEA'!H157*Parameter!$D$58</f>
        <v>1.602830951848086E-4</v>
      </c>
      <c r="J159" s="12">
        <f t="shared" si="58"/>
        <v>1.23562012301731E-4</v>
      </c>
      <c r="K159" s="12">
        <f>'Surv-rate CEA'!K157*Parameter!$D$57+'Surv-rate CEA'!J157*Parameter!$D$58</f>
        <v>3.3633303899461266E-2</v>
      </c>
      <c r="L159" s="12">
        <f t="shared" si="59"/>
        <v>2.5927866599914341E-2</v>
      </c>
      <c r="M159" s="12">
        <f>K159-'Surv-rate CEA'!J157*Parameter!$D$58</f>
        <v>9.8187485253819345E-4</v>
      </c>
      <c r="N159" s="12">
        <f t="shared" si="60"/>
        <v>7.5692594074377062E-4</v>
      </c>
      <c r="O159" s="12">
        <f>'Surv-rate CEA'!N157*Parameter!$D$57+'Surv-rate CEA'!M157*Parameter!$D$58</f>
        <v>2.4752545285911039E-2</v>
      </c>
      <c r="P159" s="12">
        <f t="shared" si="61"/>
        <v>1.9081702294246508E-2</v>
      </c>
      <c r="Q159" s="12">
        <f>O159-'Surv-rate CEA'!M157*Parameter!$D$58</f>
        <v>2.4601292224257769E-2</v>
      </c>
      <c r="R159" s="12">
        <f t="shared" si="62"/>
        <v>1.8965101522074451E-2</v>
      </c>
      <c r="S159" s="12">
        <f>'Surv-rate CEA'!Q157*Parameter!$D$57+'Surv-rate CEA'!P157*Parameter!$D$58</f>
        <v>3.3633303899461266E-2</v>
      </c>
      <c r="T159" s="12">
        <f t="shared" si="63"/>
        <v>2.5927866599914341E-2</v>
      </c>
      <c r="U159" s="12">
        <f>S159-'Surv-rate CEA'!P157*Parameter!$D$58</f>
        <v>9.8187485253819345E-4</v>
      </c>
      <c r="V159" s="12">
        <f t="shared" si="64"/>
        <v>7.5692594074377062E-4</v>
      </c>
      <c r="W159" s="12">
        <f>'Surv-rate CEA'!T157*UPFS+'Surv-rate CEA'!S157*UPD</f>
        <v>2.4752545285911039E-2</v>
      </c>
      <c r="X159" s="12">
        <f t="shared" si="65"/>
        <v>1.9081702294246508E-2</v>
      </c>
      <c r="Y159" s="12">
        <f>W159-'Surv-rate CEA'!S157*UPD</f>
        <v>2.4601292224257769E-2</v>
      </c>
      <c r="Z159" s="12">
        <f t="shared" si="66"/>
        <v>1.8965101522074451E-2</v>
      </c>
      <c r="AA159" s="12">
        <f>'Surv-rate CEA'!W157*UPFS+'Surv-rate CEA'!V157*UPD</f>
        <v>3.5835015116746971E-2</v>
      </c>
      <c r="AB159" s="12">
        <f t="shared" si="67"/>
        <v>2.7625162675969279E-2</v>
      </c>
      <c r="AC159" s="12">
        <f>AA159-'Surv-rate CEA'!V157*UPD</f>
        <v>2.7946851933133288E-3</v>
      </c>
      <c r="AD159" s="12">
        <f t="shared" si="68"/>
        <v>2.1544188789060499E-3</v>
      </c>
      <c r="AE159" s="12">
        <f>'Surv-rate CEA'!Z157*UPFS+'Surv-rate CEA'!Y157*UPD</f>
        <v>3.3633303899461266E-2</v>
      </c>
      <c r="AF159" s="12">
        <f t="shared" si="69"/>
        <v>2.5927866599914341E-2</v>
      </c>
      <c r="AG159" s="12">
        <f>AE159-'Surv-rate CEA'!Y157*UPD</f>
        <v>9.8187485253819345E-4</v>
      </c>
      <c r="AH159" s="12">
        <f t="shared" si="70"/>
        <v>7.5692594074377062E-4</v>
      </c>
      <c r="AI159" s="12">
        <f>'Surv-rate CEA'!AC157*UPFS+'Surv-rate CEA'!AB157*UPD</f>
        <v>2.4502255163829867E-2</v>
      </c>
      <c r="AJ159" s="12">
        <f t="shared" si="71"/>
        <v>1.8888753991695095E-2</v>
      </c>
      <c r="AK159" s="12">
        <f>AI159-'Surv-rate CEA'!AB157*UPD</f>
        <v>7.2518299971748718E-4</v>
      </c>
      <c r="AL159" s="12">
        <f t="shared" si="72"/>
        <v>5.5904255298278634E-4</v>
      </c>
      <c r="AM159" s="12">
        <f>'Surv-rate CEA'!AF157*UPFS+'Surv-rate CEA'!AE157*UPD</f>
        <v>5.7424182193495314E-2</v>
      </c>
      <c r="AN159" s="12">
        <f t="shared" si="73"/>
        <v>4.4268221164735826E-2</v>
      </c>
      <c r="AO159" s="12">
        <f>AM159-'Surv-rate CEA'!AE157*UPD</f>
        <v>2.2107918886820968E-3</v>
      </c>
      <c r="AP159" s="12">
        <f t="shared" si="74"/>
        <v>1.7042963528432974E-3</v>
      </c>
      <c r="AQ159" s="42">
        <f>'Surv-rate CEA'!AI157*UPFS+'Surv-rate CEA'!AH157*UPD</f>
        <v>2.4752545285911039E-2</v>
      </c>
      <c r="AR159" s="12">
        <f t="shared" si="75"/>
        <v>1.9081702294246508E-2</v>
      </c>
      <c r="AS159" s="42">
        <f>AQ159-'Surv-rate CEA'!AH157*UPD</f>
        <v>2.4601292224257769E-2</v>
      </c>
      <c r="AT159" s="12">
        <f t="shared" si="76"/>
        <v>1.8965101522074451E-2</v>
      </c>
      <c r="AU159" s="12">
        <f>'Surv-rate CEA'!AL157*UPFS+'Surv-rate CEA'!AK157*UPD</f>
        <v>2.8986302829006924E-2</v>
      </c>
      <c r="AV159" s="12">
        <f t="shared" si="77"/>
        <v>2.2345500020509418E-2</v>
      </c>
      <c r="AW159" s="12">
        <f>AU159-'Surv-rate CEA'!AK157*UPD</f>
        <v>3.1239927921713206E-3</v>
      </c>
      <c r="AX159" s="12">
        <f t="shared" si="78"/>
        <v>2.4082816429999718E-3</v>
      </c>
      <c r="AY159" s="12">
        <f>'Surv-rate CEA'!AO157*UPFS+'Surv-rate CEA'!AN157*UPD</f>
        <v>2.4502255163829867E-2</v>
      </c>
      <c r="AZ159" s="12">
        <f t="shared" si="79"/>
        <v>1.8888753991695095E-2</v>
      </c>
      <c r="BA159" s="12">
        <f>AY159-'Surv-rate CEA'!AN157*UPD</f>
        <v>7.2518299971748718E-4</v>
      </c>
      <c r="BB159" s="12">
        <f t="shared" si="80"/>
        <v>5.5904255298278634E-4</v>
      </c>
    </row>
    <row r="160" spans="1:54">
      <c r="A160" s="12">
        <v>155</v>
      </c>
      <c r="B160" s="12">
        <f t="shared" si="81"/>
        <v>8.8602739726027391</v>
      </c>
      <c r="C160" s="12">
        <f>'Surv-rate CEA'!D158*Parameter!$D$57+'Surv-rate CEA'!E158*Parameter!$D$58</f>
        <v>3.6927425833460613E-2</v>
      </c>
      <c r="D160" s="12">
        <f t="shared" si="55"/>
        <v>2.8418928974485926E-2</v>
      </c>
      <c r="E160" s="12">
        <f>C160-'Surv-rate CEA'!E158*Parameter!$D$58</f>
        <v>4.4515898383927499E-4</v>
      </c>
      <c r="F160" s="12">
        <f t="shared" si="56"/>
        <v>3.4258931562512101E-4</v>
      </c>
      <c r="G160" s="12">
        <f>'Surv-rate CEA'!G158*Parameter!$D$57+'Surv-rate CEA'!H158*Parameter!$D$58</f>
        <v>2.3101815257087016E-2</v>
      </c>
      <c r="H160" s="12">
        <f t="shared" si="57"/>
        <v>1.7778895554045323E-2</v>
      </c>
      <c r="I160" s="12">
        <f>G160-'Surv-rate CEA'!H158*Parameter!$D$58</f>
        <v>1.5554770390225833E-4</v>
      </c>
      <c r="J160" s="12">
        <f t="shared" si="58"/>
        <v>1.1970775242440951E-4</v>
      </c>
      <c r="K160" s="12">
        <f>'Surv-rate CEA'!K158*Parameter!$D$57+'Surv-rate CEA'!J158*Parameter!$D$58</f>
        <v>3.3264392233914947E-2</v>
      </c>
      <c r="L160" s="12">
        <f t="shared" si="59"/>
        <v>2.5599899774721956E-2</v>
      </c>
      <c r="M160" s="12">
        <f>K160-'Surv-rate CEA'!J158*Parameter!$D$58</f>
        <v>9.5692664908571257E-4</v>
      </c>
      <c r="N160" s="12">
        <f t="shared" si="60"/>
        <v>7.3643991857991772E-4</v>
      </c>
      <c r="O160" s="12">
        <f>'Surv-rate CEA'!N158*Parameter!$D$57+'Surv-rate CEA'!M158*Parameter!$D$58</f>
        <v>2.4462978427248597E-2</v>
      </c>
      <c r="P160" s="12">
        <f t="shared" si="61"/>
        <v>1.8826431324070671E-2</v>
      </c>
      <c r="Q160" s="12">
        <f>O160-'Surv-rate CEA'!M158*Parameter!$D$58</f>
        <v>2.4316193974270411E-2</v>
      </c>
      <c r="R160" s="12">
        <f t="shared" si="62"/>
        <v>1.8713467670374396E-2</v>
      </c>
      <c r="S160" s="12">
        <f>'Surv-rate CEA'!Q158*Parameter!$D$57+'Surv-rate CEA'!P158*Parameter!$D$58</f>
        <v>3.3264392233914947E-2</v>
      </c>
      <c r="T160" s="12">
        <f t="shared" si="63"/>
        <v>2.5599899774721956E-2</v>
      </c>
      <c r="U160" s="12">
        <f>S160-'Surv-rate CEA'!P158*Parameter!$D$58</f>
        <v>9.5692664908571257E-4</v>
      </c>
      <c r="V160" s="12">
        <f t="shared" si="64"/>
        <v>7.3643991857991772E-4</v>
      </c>
      <c r="W160" s="12">
        <f>'Surv-rate CEA'!T158*UPFS+'Surv-rate CEA'!S158*UPD</f>
        <v>2.4462978427248597E-2</v>
      </c>
      <c r="X160" s="12">
        <f t="shared" si="65"/>
        <v>1.8826431324070671E-2</v>
      </c>
      <c r="Y160" s="12">
        <f>W160-'Surv-rate CEA'!S158*UPD</f>
        <v>2.4316193974270411E-2</v>
      </c>
      <c r="Z160" s="12">
        <f t="shared" si="66"/>
        <v>1.8713467670374396E-2</v>
      </c>
      <c r="AA160" s="12">
        <f>'Surv-rate CEA'!W158*UPFS+'Surv-rate CEA'!V158*UPD</f>
        <v>3.5445635945812376E-2</v>
      </c>
      <c r="AB160" s="12">
        <f t="shared" si="67"/>
        <v>2.727856024794368E-2</v>
      </c>
      <c r="AC160" s="12">
        <f>AA160-'Surv-rate CEA'!V158*UPD</f>
        <v>2.7309466008686098E-3</v>
      </c>
      <c r="AD160" s="12">
        <f t="shared" si="68"/>
        <v>2.1017055950018166E-3</v>
      </c>
      <c r="AE160" s="12">
        <f>'Surv-rate CEA'!Z158*UPFS+'Surv-rate CEA'!Y158*UPD</f>
        <v>3.3264392233914947E-2</v>
      </c>
      <c r="AF160" s="12">
        <f t="shared" si="69"/>
        <v>2.5599899774721956E-2</v>
      </c>
      <c r="AG160" s="12">
        <f>AE160-'Surv-rate CEA'!Y158*UPD</f>
        <v>9.5692664908571257E-4</v>
      </c>
      <c r="AH160" s="12">
        <f t="shared" si="70"/>
        <v>7.3643991857991772E-4</v>
      </c>
      <c r="AI160" s="12">
        <f>'Surv-rate CEA'!AC158*UPFS+'Surv-rate CEA'!AB158*UPD</f>
        <v>2.4217156952175745E-2</v>
      </c>
      <c r="AJ160" s="12">
        <f t="shared" si="71"/>
        <v>1.8637249899077633E-2</v>
      </c>
      <c r="AK160" s="12">
        <f>AI160-'Surv-rate CEA'!AB158*UPD</f>
        <v>7.0623404874104942E-4</v>
      </c>
      <c r="AL160" s="12">
        <f t="shared" si="72"/>
        <v>5.4350973070939985E-4</v>
      </c>
      <c r="AM160" s="12">
        <f>'Surv-rate CEA'!AF158*UPFS+'Surv-rate CEA'!AE158*UPD</f>
        <v>5.6863550308476153E-2</v>
      </c>
      <c r="AN160" s="12">
        <f t="shared" si="73"/>
        <v>4.3761544732137891E-2</v>
      </c>
      <c r="AO160" s="12">
        <f>AM160-'Surv-rate CEA'!AE158*UPD</f>
        <v>2.1590449298644204E-3</v>
      </c>
      <c r="AP160" s="12">
        <f t="shared" si="74"/>
        <v>1.6615765418163413E-3</v>
      </c>
      <c r="AQ160" s="42">
        <f>'Surv-rate CEA'!AI158*UPFS+'Surv-rate CEA'!AH158*UPD</f>
        <v>2.4462978427248597E-2</v>
      </c>
      <c r="AR160" s="12">
        <f t="shared" si="75"/>
        <v>1.8826431324070671E-2</v>
      </c>
      <c r="AS160" s="42">
        <f>AQ160-'Surv-rate CEA'!AH158*UPD</f>
        <v>2.4316193974270411E-2</v>
      </c>
      <c r="AT160" s="12">
        <f t="shared" si="76"/>
        <v>1.8713467670374396E-2</v>
      </c>
      <c r="AU160" s="12">
        <f>'Surv-rate CEA'!AL158*UPFS+'Surv-rate CEA'!AK158*UPD</f>
        <v>2.865760829591114E-2</v>
      </c>
      <c r="AV160" s="12">
        <f t="shared" si="77"/>
        <v>2.2054570995906731E-2</v>
      </c>
      <c r="AW160" s="12">
        <f>AU160-'Surv-rate CEA'!AK158*UPD</f>
        <v>3.0536452065640166E-3</v>
      </c>
      <c r="AX160" s="12">
        <f t="shared" si="78"/>
        <v>2.3500507896217354E-3</v>
      </c>
      <c r="AY160" s="12">
        <f>'Surv-rate CEA'!AO158*UPFS+'Surv-rate CEA'!AN158*UPD</f>
        <v>2.4217156952175745E-2</v>
      </c>
      <c r="AZ160" s="12">
        <f t="shared" si="79"/>
        <v>1.8637249899077633E-2</v>
      </c>
      <c r="BA160" s="12">
        <f>AY160-'Surv-rate CEA'!AN158*UPD</f>
        <v>7.0623404874104942E-4</v>
      </c>
      <c r="BB160" s="12">
        <f t="shared" si="80"/>
        <v>5.4350973070939985E-4</v>
      </c>
    </row>
    <row r="161" spans="1:54">
      <c r="A161" s="12">
        <v>156</v>
      </c>
      <c r="B161" s="12">
        <f t="shared" si="81"/>
        <v>8.9178082191780828</v>
      </c>
      <c r="C161" s="12">
        <f>'Surv-rate CEA'!D159*Parameter!$D$57+'Surv-rate CEA'!E159*Parameter!$D$58</f>
        <v>3.6532994650739531E-2</v>
      </c>
      <c r="D161" s="12">
        <f t="shared" si="55"/>
        <v>2.8067605600360822E-2</v>
      </c>
      <c r="E161" s="12">
        <f>C161-'Surv-rate CEA'!E159*Parameter!$D$58</f>
        <v>4.330995918775879E-4</v>
      </c>
      <c r="F161" s="12">
        <f t="shared" si="56"/>
        <v>3.3274218680157661E-4</v>
      </c>
      <c r="G161" s="12">
        <f>'Surv-rate CEA'!G159*Parameter!$D$57+'Surv-rate CEA'!H159*Parameter!$D$58</f>
        <v>2.2832445194188328E-2</v>
      </c>
      <c r="H161" s="12">
        <f t="shared" si="57"/>
        <v>1.7541733786922371E-2</v>
      </c>
      <c r="I161" s="12">
        <f>G161-'Surv-rate CEA'!H159*Parameter!$D$58</f>
        <v>1.5097147893652907E-4</v>
      </c>
      <c r="J161" s="12">
        <f t="shared" si="58"/>
        <v>1.1598851854888667E-4</v>
      </c>
      <c r="K161" s="12">
        <f>'Surv-rate CEA'!K159*Parameter!$D$57+'Surv-rate CEA'!J159*Parameter!$D$58</f>
        <v>3.2901102878883676E-2</v>
      </c>
      <c r="L161" s="12">
        <f t="shared" si="59"/>
        <v>2.5277292164241173E-2</v>
      </c>
      <c r="M161" s="12">
        <f>K161-'Surv-rate CEA'!J159*Parameter!$D$58</f>
        <v>9.3270917300096456E-4</v>
      </c>
      <c r="N161" s="12">
        <f t="shared" si="60"/>
        <v>7.1658273453637747E-4</v>
      </c>
      <c r="O161" s="12">
        <f>'Surv-rate CEA'!N159*Parameter!$D$57+'Surv-rate CEA'!M159*Parameter!$D$58</f>
        <v>2.4178057592501658E-2</v>
      </c>
      <c r="P161" s="12">
        <f t="shared" si="61"/>
        <v>1.8575542223594005E-2</v>
      </c>
      <c r="Q161" s="12">
        <f>O161-'Surv-rate CEA'!M159*Parameter!$D$58</f>
        <v>2.4035591548998175E-2</v>
      </c>
      <c r="R161" s="12">
        <f t="shared" si="62"/>
        <v>1.846608826947041E-2</v>
      </c>
      <c r="S161" s="12">
        <f>'Surv-rate CEA'!Q159*Parameter!$D$57+'Surv-rate CEA'!P159*Parameter!$D$58</f>
        <v>3.2901102878883676E-2</v>
      </c>
      <c r="T161" s="12">
        <f t="shared" si="63"/>
        <v>2.5277292164241173E-2</v>
      </c>
      <c r="U161" s="12">
        <f>S161-'Surv-rate CEA'!P159*Parameter!$D$58</f>
        <v>9.3270917300096456E-4</v>
      </c>
      <c r="V161" s="12">
        <f t="shared" si="64"/>
        <v>7.1658273453637747E-4</v>
      </c>
      <c r="W161" s="12">
        <f>'Surv-rate CEA'!T159*UPFS+'Surv-rate CEA'!S159*UPD</f>
        <v>2.4178057592501658E-2</v>
      </c>
      <c r="X161" s="12">
        <f t="shared" si="65"/>
        <v>1.8575542223594005E-2</v>
      </c>
      <c r="Y161" s="12">
        <f>W161-'Surv-rate CEA'!S159*UPD</f>
        <v>2.4035591548998175E-2</v>
      </c>
      <c r="Z161" s="12">
        <f t="shared" si="66"/>
        <v>1.846608826947041E-2</v>
      </c>
      <c r="AA161" s="12">
        <f>'Surv-rate CEA'!W159*UPFS+'Surv-rate CEA'!V159*UPD</f>
        <v>3.5062151910910284E-2</v>
      </c>
      <c r="AB161" s="12">
        <f t="shared" si="67"/>
        <v>2.6937585071894626E-2</v>
      </c>
      <c r="AC161" s="12">
        <f>AA161-'Surv-rate CEA'!V159*UPD</f>
        <v>2.6688993783545792E-3</v>
      </c>
      <c r="AD161" s="12">
        <f t="shared" si="68"/>
        <v>2.050464678706215E-3</v>
      </c>
      <c r="AE161" s="12">
        <f>'Surv-rate CEA'!Z159*UPFS+'Surv-rate CEA'!Y159*UPD</f>
        <v>3.2901102878883676E-2</v>
      </c>
      <c r="AF161" s="12">
        <f t="shared" si="69"/>
        <v>2.5277292164241173E-2</v>
      </c>
      <c r="AG161" s="12">
        <f>AE161-'Surv-rate CEA'!Y159*UPD</f>
        <v>9.3270917300096456E-4</v>
      </c>
      <c r="AH161" s="12">
        <f t="shared" si="70"/>
        <v>7.1658273453637747E-4</v>
      </c>
      <c r="AI161" s="12">
        <f>'Surv-rate CEA'!AC159*UPFS+'Surv-rate CEA'!AB159*UPD</f>
        <v>2.3936622217023463E-2</v>
      </c>
      <c r="AJ161" s="12">
        <f t="shared" si="71"/>
        <v>1.8390052012301955E-2</v>
      </c>
      <c r="AK161" s="12">
        <f>AI161-'Surv-rate CEA'!AB159*UPD</f>
        <v>6.8785447338122821E-4</v>
      </c>
      <c r="AL161" s="12">
        <f t="shared" si="72"/>
        <v>5.2846552147942755E-4</v>
      </c>
      <c r="AM161" s="12">
        <f>'Surv-rate CEA'!AF159*UPFS+'Surv-rate CEA'!AE159*UPD</f>
        <v>5.6310674041064872E-2</v>
      </c>
      <c r="AN161" s="12">
        <f t="shared" si="73"/>
        <v>4.3262420865985356E-2</v>
      </c>
      <c r="AO161" s="12">
        <f>AM161-'Surv-rate CEA'!AE159*UPD</f>
        <v>2.1087041113641708E-3</v>
      </c>
      <c r="AP161" s="12">
        <f t="shared" si="74"/>
        <v>1.6200772997521241E-3</v>
      </c>
      <c r="AQ161" s="42">
        <f>'Surv-rate CEA'!AI159*UPFS+'Surv-rate CEA'!AH159*UPD</f>
        <v>2.4178057592501658E-2</v>
      </c>
      <c r="AR161" s="12">
        <f t="shared" si="75"/>
        <v>1.8575542223594005E-2</v>
      </c>
      <c r="AS161" s="42">
        <f>AQ161-'Surv-rate CEA'!AH159*UPD</f>
        <v>2.4035591548998175E-2</v>
      </c>
      <c r="AT161" s="12">
        <f t="shared" si="76"/>
        <v>1.846608826947041E-2</v>
      </c>
      <c r="AU161" s="12">
        <f>'Surv-rate CEA'!AL159*UPFS+'Surv-rate CEA'!AK159*UPD</f>
        <v>2.8334071717541272E-2</v>
      </c>
      <c r="AV161" s="12">
        <f t="shared" si="77"/>
        <v>2.1768528904437569E-2</v>
      </c>
      <c r="AW161" s="12">
        <f>AU161-'Surv-rate CEA'!AK159*UPD</f>
        <v>2.9851427350230525E-3</v>
      </c>
      <c r="AX161" s="12">
        <f t="shared" si="78"/>
        <v>2.2934284404663055E-3</v>
      </c>
      <c r="AY161" s="12">
        <f>'Surv-rate CEA'!AO159*UPFS+'Surv-rate CEA'!AN159*UPD</f>
        <v>2.3936622217023463E-2</v>
      </c>
      <c r="AZ161" s="12">
        <f t="shared" si="79"/>
        <v>1.8390052012301955E-2</v>
      </c>
      <c r="BA161" s="12">
        <f>AY161-'Surv-rate CEA'!AN159*UPD</f>
        <v>6.8785447338122821E-4</v>
      </c>
      <c r="BB161" s="12">
        <f t="shared" si="80"/>
        <v>5.2846552147942755E-4</v>
      </c>
    </row>
    <row r="162" spans="1:54">
      <c r="A162" s="12">
        <v>157</v>
      </c>
      <c r="B162" s="12">
        <f t="shared" si="81"/>
        <v>8.9753424657534246</v>
      </c>
      <c r="C162" s="12">
        <f>'Surv-rate CEA'!D160*Parameter!$D$57+'Surv-rate CEA'!E160*Parameter!$D$58</f>
        <v>3.6144432542880439E-2</v>
      </c>
      <c r="D162" s="12">
        <f t="shared" si="55"/>
        <v>2.7721895545882676E-2</v>
      </c>
      <c r="E162" s="12">
        <f>C162-'Surv-rate CEA'!E160*Parameter!$D$58</f>
        <v>4.2141449562424493E-4</v>
      </c>
      <c r="F162" s="12">
        <f t="shared" si="56"/>
        <v>3.2321460892646649E-4</v>
      </c>
      <c r="G162" s="12">
        <f>'Surv-rate CEA'!G160*Parameter!$D$57+'Surv-rate CEA'!H160*Parameter!$D$58</f>
        <v>2.2567385553384514E-2</v>
      </c>
      <c r="H162" s="12">
        <f t="shared" si="57"/>
        <v>1.7308632645218192E-2</v>
      </c>
      <c r="I162" s="12">
        <f>G162-'Surv-rate CEA'!H160*Parameter!$D$58</f>
        <v>1.4654840052596291E-4</v>
      </c>
      <c r="J162" s="12">
        <f t="shared" si="58"/>
        <v>1.1239903813615559E-4</v>
      </c>
      <c r="K162" s="12">
        <f>'Surv-rate CEA'!K160*Parameter!$D$57+'Surv-rate CEA'!J160*Parameter!$D$58</f>
        <v>3.2543324339923414E-2</v>
      </c>
      <c r="L162" s="12">
        <f t="shared" si="59"/>
        <v>2.495993364944505E-2</v>
      </c>
      <c r="M162" s="12">
        <f>K162-'Surv-rate CEA'!J160*Parameter!$D$58</f>
        <v>9.0919806680350712E-4</v>
      </c>
      <c r="N162" s="12">
        <f t="shared" si="60"/>
        <v>6.9733267519259991E-4</v>
      </c>
      <c r="O162" s="12">
        <f>'Surv-rate CEA'!N160*Parameter!$D$57+'Surv-rate CEA'!M160*Parameter!$D$58</f>
        <v>2.3897686747429259E-2</v>
      </c>
      <c r="P162" s="12">
        <f t="shared" si="61"/>
        <v>1.8328941117404612E-2</v>
      </c>
      <c r="Q162" s="12">
        <f>O162-'Surv-rate CEA'!M160*Parameter!$D$58</f>
        <v>2.3759394594820252E-2</v>
      </c>
      <c r="R162" s="12">
        <f t="shared" si="62"/>
        <v>1.8222874419445142E-2</v>
      </c>
      <c r="S162" s="12">
        <f>'Surv-rate CEA'!Q160*Parameter!$D$57+'Surv-rate CEA'!P160*Parameter!$D$58</f>
        <v>3.2543324339923414E-2</v>
      </c>
      <c r="T162" s="12">
        <f t="shared" si="63"/>
        <v>2.495993364944505E-2</v>
      </c>
      <c r="U162" s="12">
        <f>S162-'Surv-rate CEA'!P160*Parameter!$D$58</f>
        <v>9.0919806680350712E-4</v>
      </c>
      <c r="V162" s="12">
        <f t="shared" si="64"/>
        <v>6.9733267519259991E-4</v>
      </c>
      <c r="W162" s="12">
        <f>'Surv-rate CEA'!T160*UPFS+'Surv-rate CEA'!S160*UPD</f>
        <v>2.3897686747429259E-2</v>
      </c>
      <c r="X162" s="12">
        <f t="shared" si="65"/>
        <v>1.8328941117404612E-2</v>
      </c>
      <c r="Y162" s="12">
        <f>W162-'Surv-rate CEA'!S160*UPD</f>
        <v>2.3759394594820252E-2</v>
      </c>
      <c r="Z162" s="12">
        <f t="shared" si="66"/>
        <v>1.8222874419445142E-2</v>
      </c>
      <c r="AA162" s="12">
        <f>'Surv-rate CEA'!W160*UPFS+'Surv-rate CEA'!V160*UPD</f>
        <v>3.4684446666433305E-2</v>
      </c>
      <c r="AB162" s="12">
        <f t="shared" si="67"/>
        <v>2.6602122094817562E-2</v>
      </c>
      <c r="AC162" s="12">
        <f>AA162-'Surv-rate CEA'!V160*UPD</f>
        <v>2.6084920404903858E-3</v>
      </c>
      <c r="AD162" s="12">
        <f t="shared" si="68"/>
        <v>2.0006495825588659E-3</v>
      </c>
      <c r="AE162" s="12">
        <f>'Surv-rate CEA'!Z160*UPFS+'Surv-rate CEA'!Y160*UPD</f>
        <v>3.2543324339923414E-2</v>
      </c>
      <c r="AF162" s="12">
        <f t="shared" si="69"/>
        <v>2.495993364944505E-2</v>
      </c>
      <c r="AG162" s="12">
        <f>AE162-'Surv-rate CEA'!Y160*UPD</f>
        <v>9.0919806680350712E-4</v>
      </c>
      <c r="AH162" s="12">
        <f t="shared" si="70"/>
        <v>6.9733267519259991E-4</v>
      </c>
      <c r="AI162" s="12">
        <f>'Surv-rate CEA'!AC160*UPFS+'Surv-rate CEA'!AB160*UPD</f>
        <v>2.3660556585337677E-2</v>
      </c>
      <c r="AJ162" s="12">
        <f t="shared" si="71"/>
        <v>1.8147068084082472E-2</v>
      </c>
      <c r="AK162" s="12">
        <f>AI162-'Surv-rate CEA'!AB160*UPD</f>
        <v>6.7002484401251783E-4</v>
      </c>
      <c r="AL162" s="12">
        <f t="shared" si="72"/>
        <v>5.1389266429415956E-4</v>
      </c>
      <c r="AM162" s="12">
        <f>'Surv-rate CEA'!AF160*UPFS+'Surv-rate CEA'!AE160*UPD</f>
        <v>5.5765411824918905E-2</v>
      </c>
      <c r="AN162" s="12">
        <f t="shared" si="73"/>
        <v>4.2770706659995446E-2</v>
      </c>
      <c r="AO162" s="12">
        <f>AM162-'Surv-rate CEA'!AE160*UPD</f>
        <v>2.0597256845628353E-3</v>
      </c>
      <c r="AP162" s="12">
        <f t="shared" si="74"/>
        <v>1.5797592122350195E-3</v>
      </c>
      <c r="AQ162" s="42">
        <f>'Surv-rate CEA'!AI160*UPFS+'Surv-rate CEA'!AH160*UPD</f>
        <v>2.3897686747429259E-2</v>
      </c>
      <c r="AR162" s="12">
        <f t="shared" si="75"/>
        <v>1.8328941117404612E-2</v>
      </c>
      <c r="AS162" s="42">
        <f>AQ162-'Surv-rate CEA'!AH160*UPD</f>
        <v>2.3759394594820252E-2</v>
      </c>
      <c r="AT162" s="12">
        <f t="shared" si="76"/>
        <v>1.8222874419445142E-2</v>
      </c>
      <c r="AU162" s="12">
        <f>'Surv-rate CEA'!AL160*UPFS+'Surv-rate CEA'!AK160*UPD</f>
        <v>2.8015588115860735E-2</v>
      </c>
      <c r="AV162" s="12">
        <f t="shared" si="77"/>
        <v>2.148727072926044E-2</v>
      </c>
      <c r="AW162" s="12">
        <f>AU162-'Surv-rate CEA'!AK160*UPD</f>
        <v>2.9184298123394493E-3</v>
      </c>
      <c r="AX162" s="12">
        <f t="shared" si="78"/>
        <v>2.2383642714457379E-3</v>
      </c>
      <c r="AY162" s="12">
        <f>'Surv-rate CEA'!AO160*UPFS+'Surv-rate CEA'!AN160*UPD</f>
        <v>2.3660556585337677E-2</v>
      </c>
      <c r="AZ162" s="12">
        <f t="shared" si="79"/>
        <v>1.8147068084082472E-2</v>
      </c>
      <c r="BA162" s="12">
        <f>AY162-'Surv-rate CEA'!AN160*UPD</f>
        <v>6.7002484401251783E-4</v>
      </c>
      <c r="BB162" s="12">
        <f t="shared" si="80"/>
        <v>5.1389266429415956E-4</v>
      </c>
    </row>
    <row r="163" spans="1:54">
      <c r="A163" s="12">
        <v>158</v>
      </c>
      <c r="B163" s="12">
        <f t="shared" si="81"/>
        <v>9.0328767123287665</v>
      </c>
      <c r="C163" s="12">
        <f>'Surv-rate CEA'!D161*Parameter!$D$57+'Surv-rate CEA'!E161*Parameter!$D$58</f>
        <v>3.5761625672606517E-2</v>
      </c>
      <c r="D163" s="12">
        <f t="shared" si="55"/>
        <v>2.7381685938251892E-2</v>
      </c>
      <c r="E163" s="12">
        <f>C163-'Surv-rate CEA'!E161*Parameter!$D$58</f>
        <v>4.1009054339884859E-4</v>
      </c>
      <c r="F163" s="12">
        <f t="shared" si="56"/>
        <v>3.1399496679469313E-4</v>
      </c>
      <c r="G163" s="12">
        <f>'Surv-rate CEA'!G161*Parameter!$D$57+'Surv-rate CEA'!H161*Parameter!$D$58</f>
        <v>2.2306547387604764E-2</v>
      </c>
      <c r="H163" s="12">
        <f t="shared" si="57"/>
        <v>1.7079505292232674E-2</v>
      </c>
      <c r="I163" s="12">
        <f>G163-'Surv-rate CEA'!H161*Parameter!$D$58</f>
        <v>1.4227270259330876E-4</v>
      </c>
      <c r="J163" s="12">
        <f t="shared" si="58"/>
        <v>1.0893426645814888E-4</v>
      </c>
      <c r="K163" s="12">
        <f>'Surv-rate CEA'!K161*Parameter!$D$57+'Surv-rate CEA'!J161*Parameter!$D$58</f>
        <v>3.2190947868625801E-2</v>
      </c>
      <c r="L163" s="12">
        <f t="shared" si="59"/>
        <v>2.4647716875705054E-2</v>
      </c>
      <c r="M163" s="12">
        <f>K163-'Surv-rate CEA'!J161*Parameter!$D$58</f>
        <v>8.8636988658708643E-4</v>
      </c>
      <c r="N163" s="12">
        <f t="shared" si="60"/>
        <v>6.7866886371003687E-4</v>
      </c>
      <c r="O163" s="12">
        <f>'Surv-rate CEA'!N161*Parameter!$D$57+'Surv-rate CEA'!M161*Parameter!$D$58</f>
        <v>2.3621772303780555E-2</v>
      </c>
      <c r="P163" s="12">
        <f t="shared" si="61"/>
        <v>1.8086536569909606E-2</v>
      </c>
      <c r="Q163" s="12">
        <f>O163-'Surv-rate CEA'!M161*Parameter!$D$58</f>
        <v>2.3487514964713629E-2</v>
      </c>
      <c r="R163" s="12">
        <f t="shared" si="62"/>
        <v>1.7983739445223749E-2</v>
      </c>
      <c r="S163" s="12">
        <f>'Surv-rate CEA'!Q161*Parameter!$D$57+'Surv-rate CEA'!P161*Parameter!$D$58</f>
        <v>3.2190947868625801E-2</v>
      </c>
      <c r="T163" s="12">
        <f t="shared" si="63"/>
        <v>2.4647716875705054E-2</v>
      </c>
      <c r="U163" s="12">
        <f>S163-'Surv-rate CEA'!P161*Parameter!$D$58</f>
        <v>8.8636988658708643E-4</v>
      </c>
      <c r="V163" s="12">
        <f t="shared" si="64"/>
        <v>6.7866886371003687E-4</v>
      </c>
      <c r="W163" s="12">
        <f>'Surv-rate CEA'!T161*UPFS+'Surv-rate CEA'!S161*UPD</f>
        <v>2.3621772303780555E-2</v>
      </c>
      <c r="X163" s="12">
        <f t="shared" si="65"/>
        <v>1.8086536569909606E-2</v>
      </c>
      <c r="Y163" s="12">
        <f>W163-'Surv-rate CEA'!S161*UPD</f>
        <v>2.3487514964713629E-2</v>
      </c>
      <c r="Z163" s="12">
        <f t="shared" si="66"/>
        <v>1.7983739445223749E-2</v>
      </c>
      <c r="AA163" s="12">
        <f>'Surv-rate CEA'!W161*UPFS+'Surv-rate CEA'!V161*UPD</f>
        <v>3.4312406721356971E-2</v>
      </c>
      <c r="AB163" s="12">
        <f t="shared" si="67"/>
        <v>2.6272059140461365E-2</v>
      </c>
      <c r="AC163" s="12">
        <f>AA163-'Surv-rate CEA'!V161*UPD</f>
        <v>2.5496748773683187E-3</v>
      </c>
      <c r="AD163" s="12">
        <f t="shared" si="68"/>
        <v>1.9522154103365659E-3</v>
      </c>
      <c r="AE163" s="12">
        <f>'Surv-rate CEA'!Z161*UPFS+'Surv-rate CEA'!Y161*UPD</f>
        <v>3.2190947868625801E-2</v>
      </c>
      <c r="AF163" s="12">
        <f t="shared" si="69"/>
        <v>2.4647716875705054E-2</v>
      </c>
      <c r="AG163" s="12">
        <f>AE163-'Surv-rate CEA'!Y161*UPD</f>
        <v>8.8636988658708643E-4</v>
      </c>
      <c r="AH163" s="12">
        <f t="shared" si="70"/>
        <v>6.7866886371003687E-4</v>
      </c>
      <c r="AI163" s="12">
        <f>'Surv-rate CEA'!AC161*UPFS+'Surv-rate CEA'!AB161*UPD</f>
        <v>2.3388868095335621E-2</v>
      </c>
      <c r="AJ163" s="12">
        <f t="shared" si="71"/>
        <v>1.7908208270527474E-2</v>
      </c>
      <c r="AK163" s="12">
        <f>AI163-'Surv-rate CEA'!AB161*UPD</f>
        <v>6.5272647571584796E-4</v>
      </c>
      <c r="AL163" s="12">
        <f t="shared" si="72"/>
        <v>4.9977457751099706E-4</v>
      </c>
      <c r="AM163" s="12">
        <f>'Surv-rate CEA'!AF161*UPFS+'Surv-rate CEA'!AE161*UPD</f>
        <v>5.5227625335548355E-2</v>
      </c>
      <c r="AN163" s="12">
        <f t="shared" si="73"/>
        <v>4.2286262540122618E-2</v>
      </c>
      <c r="AO163" s="12">
        <f>AM163-'Surv-rate CEA'!AE161*UPD</f>
        <v>2.0120674403195232E-3</v>
      </c>
      <c r="AP163" s="12">
        <f t="shared" si="74"/>
        <v>1.5405842911557998E-3</v>
      </c>
      <c r="AQ163" s="42">
        <f>'Surv-rate CEA'!AI161*UPFS+'Surv-rate CEA'!AH161*UPD</f>
        <v>2.3621772303780555E-2</v>
      </c>
      <c r="AR163" s="12">
        <f t="shared" si="75"/>
        <v>1.8086536569909606E-2</v>
      </c>
      <c r="AS163" s="42">
        <f>AQ163-'Surv-rate CEA'!AH161*UPD</f>
        <v>2.3487514964713629E-2</v>
      </c>
      <c r="AT163" s="12">
        <f t="shared" si="76"/>
        <v>1.7983739445223749E-2</v>
      </c>
      <c r="AU163" s="12">
        <f>'Surv-rate CEA'!AL161*UPFS+'Surv-rate CEA'!AK161*UPD</f>
        <v>2.7702055158674473E-2</v>
      </c>
      <c r="AV163" s="12">
        <f t="shared" si="77"/>
        <v>2.1210696100428954E-2</v>
      </c>
      <c r="AW163" s="12">
        <f>AU163-'Surv-rate CEA'!AK161*UPD</f>
        <v>2.8534527703535373E-3</v>
      </c>
      <c r="AX163" s="12">
        <f t="shared" si="78"/>
        <v>2.1848097262900691E-3</v>
      </c>
      <c r="AY163" s="12">
        <f>'Surv-rate CEA'!AO161*UPFS+'Surv-rate CEA'!AN161*UPD</f>
        <v>2.3388868095335621E-2</v>
      </c>
      <c r="AZ163" s="12">
        <f t="shared" si="79"/>
        <v>1.7908208270527474E-2</v>
      </c>
      <c r="BA163" s="12">
        <f>AY163-'Surv-rate CEA'!AN161*UPD</f>
        <v>6.5272647571584796E-4</v>
      </c>
      <c r="BB163" s="12">
        <f t="shared" si="80"/>
        <v>4.9977457751099706E-4</v>
      </c>
    </row>
    <row r="164" spans="1:54">
      <c r="A164" s="12">
        <v>159</v>
      </c>
      <c r="B164" s="12">
        <f t="shared" si="81"/>
        <v>9.0904109589041102</v>
      </c>
      <c r="C164" s="12">
        <f>'Surv-rate CEA'!D162*Parameter!$D$57+'Surv-rate CEA'!E162*Parameter!$D$58</f>
        <v>3.5384462948541195E-2</v>
      </c>
      <c r="D164" s="12">
        <f t="shared" si="55"/>
        <v>2.7046866680143507E-2</v>
      </c>
      <c r="E164" s="12">
        <f>C164-'Surv-rate CEA'!E162*Parameter!$D$58</f>
        <v>3.9911510115458321E-4</v>
      </c>
      <c r="F164" s="12">
        <f t="shared" si="56"/>
        <v>3.0507211446613301E-4</v>
      </c>
      <c r="G164" s="12">
        <f>'Surv-rate CEA'!G162*Parameter!$D$57+'Surv-rate CEA'!H162*Parameter!$D$58</f>
        <v>2.2049844014341537E-2</v>
      </c>
      <c r="H164" s="12">
        <f t="shared" si="57"/>
        <v>1.6854267146604891E-2</v>
      </c>
      <c r="I164" s="12">
        <f>G164-'Surv-rate CEA'!H162*Parameter!$D$58</f>
        <v>1.381388609362523E-4</v>
      </c>
      <c r="J164" s="12">
        <f t="shared" si="58"/>
        <v>1.0558937578120664E-4</v>
      </c>
      <c r="K164" s="12">
        <f>'Surv-rate CEA'!K162*Parameter!$D$57+'Surv-rate CEA'!J162*Parameter!$D$58</f>
        <v>3.1843867381447621E-2</v>
      </c>
      <c r="L164" s="12">
        <f t="shared" si="59"/>
        <v>2.4340537170190184E-2</v>
      </c>
      <c r="M164" s="12">
        <f>K164-'Surv-rate CEA'!J162*Parameter!$D$58</f>
        <v>8.6420206384747733E-4</v>
      </c>
      <c r="N164" s="12">
        <f t="shared" si="60"/>
        <v>6.6057122414376593E-4</v>
      </c>
      <c r="O164" s="12">
        <f>'Surv-rate CEA'!N162*Parameter!$D$57+'Surv-rate CEA'!M162*Parameter!$D$58</f>
        <v>2.3350223044998709E-2</v>
      </c>
      <c r="P164" s="12">
        <f t="shared" si="61"/>
        <v>1.7848239510322474E-2</v>
      </c>
      <c r="Q164" s="12">
        <f>O164-'Surv-rate CEA'!M162*Parameter!$D$58</f>
        <v>2.3219866655101121E-2</v>
      </c>
      <c r="R164" s="12">
        <f t="shared" si="62"/>
        <v>1.7748598831768381E-2</v>
      </c>
      <c r="S164" s="12">
        <f>'Surv-rate CEA'!Q162*Parameter!$D$57+'Surv-rate CEA'!P162*Parameter!$D$58</f>
        <v>3.1843867381447621E-2</v>
      </c>
      <c r="T164" s="12">
        <f t="shared" si="63"/>
        <v>2.4340537170190184E-2</v>
      </c>
      <c r="U164" s="12">
        <f>S164-'Surv-rate CEA'!P162*Parameter!$D$58</f>
        <v>8.6420206384747733E-4</v>
      </c>
      <c r="V164" s="12">
        <f t="shared" si="64"/>
        <v>6.6057122414376593E-4</v>
      </c>
      <c r="W164" s="12">
        <f>'Surv-rate CEA'!T162*UPFS+'Surv-rate CEA'!S162*UPD</f>
        <v>2.3350223044998709E-2</v>
      </c>
      <c r="X164" s="12">
        <f t="shared" si="65"/>
        <v>1.7848239510322474E-2</v>
      </c>
      <c r="Y164" s="12">
        <f>W164-'Surv-rate CEA'!S162*UPD</f>
        <v>2.3219866655101121E-2</v>
      </c>
      <c r="Z164" s="12">
        <f t="shared" si="66"/>
        <v>1.7748598831768381E-2</v>
      </c>
      <c r="AA164" s="12">
        <f>'Surv-rate CEA'!W162*UPFS+'Surv-rate CEA'!V162*UPD</f>
        <v>3.3945921355154174E-2</v>
      </c>
      <c r="AB164" s="12">
        <f t="shared" si="67"/>
        <v>2.5947286823674778E-2</v>
      </c>
      <c r="AC164" s="12">
        <f>AA164-'Surv-rate CEA'!V162*UPD</f>
        <v>2.4923998858642979E-3</v>
      </c>
      <c r="AD164" s="12">
        <f t="shared" si="68"/>
        <v>1.9051188518704296E-3</v>
      </c>
      <c r="AE164" s="12">
        <f>'Surv-rate CEA'!Z162*UPFS+'Surv-rate CEA'!Y162*UPD</f>
        <v>3.1843867381447621E-2</v>
      </c>
      <c r="AF164" s="12">
        <f t="shared" si="69"/>
        <v>2.4340537170190184E-2</v>
      </c>
      <c r="AG164" s="12">
        <f>AE164-'Surv-rate CEA'!Y162*UPD</f>
        <v>8.6420206384747733E-4</v>
      </c>
      <c r="AH164" s="12">
        <f t="shared" si="70"/>
        <v>6.6057122414376593E-4</v>
      </c>
      <c r="AI164" s="12">
        <f>'Surv-rate CEA'!AC162*UPFS+'Surv-rate CEA'!AB162*UPD</f>
        <v>2.3121467122837396E-2</v>
      </c>
      <c r="AJ164" s="12">
        <f t="shared" si="71"/>
        <v>1.7673385056886565E-2</v>
      </c>
      <c r="AK164" s="12">
        <f>AI164-'Surv-rate CEA'!AB162*UPD</f>
        <v>6.3594139652983772E-4</v>
      </c>
      <c r="AL164" s="12">
        <f t="shared" si="72"/>
        <v>4.860953292788612E-4</v>
      </c>
      <c r="AM164" s="12">
        <f>'Surv-rate CEA'!AF162*UPFS+'Surv-rate CEA'!AE162*UPD</f>
        <v>5.4697179400554172E-2</v>
      </c>
      <c r="AN164" s="12">
        <f t="shared" si="73"/>
        <v>4.180895217141261E-2</v>
      </c>
      <c r="AO164" s="12">
        <f>AM164-'Surv-rate CEA'!AE162*UPD</f>
        <v>1.9656886483579786E-3</v>
      </c>
      <c r="AP164" s="12">
        <f t="shared" si="74"/>
        <v>1.5025159173428012E-3</v>
      </c>
      <c r="AQ164" s="42">
        <f>'Surv-rate CEA'!AI162*UPFS+'Surv-rate CEA'!AH162*UPD</f>
        <v>2.3350223044998709E-2</v>
      </c>
      <c r="AR164" s="12">
        <f t="shared" si="75"/>
        <v>1.7848239510322474E-2</v>
      </c>
      <c r="AS164" s="42">
        <f>AQ164-'Surv-rate CEA'!AH162*UPD</f>
        <v>2.3219866655101121E-2</v>
      </c>
      <c r="AT164" s="12">
        <f t="shared" si="76"/>
        <v>1.7748598831768381E-2</v>
      </c>
      <c r="AU164" s="12">
        <f>'Surv-rate CEA'!AL162*UPFS+'Surv-rate CEA'!AK162*UPD</f>
        <v>2.7393373079816732E-2</v>
      </c>
      <c r="AV164" s="12">
        <f t="shared" si="77"/>
        <v>2.093870721414413E-2</v>
      </c>
      <c r="AW164" s="12">
        <f>AU164-'Surv-rate CEA'!AK162*UPD</f>
        <v>2.7901597653453118E-3</v>
      </c>
      <c r="AX164" s="12">
        <f t="shared" si="78"/>
        <v>2.1327179474037025E-3</v>
      </c>
      <c r="AY164" s="12">
        <f>'Surv-rate CEA'!AO162*UPFS+'Surv-rate CEA'!AN162*UPD</f>
        <v>2.3121467122837396E-2</v>
      </c>
      <c r="AZ164" s="12">
        <f t="shared" si="79"/>
        <v>1.7673385056886565E-2</v>
      </c>
      <c r="BA164" s="12">
        <f>AY164-'Surv-rate CEA'!AN162*UPD</f>
        <v>6.3594139652983772E-4</v>
      </c>
      <c r="BB164" s="12">
        <f t="shared" si="80"/>
        <v>4.860953292788612E-4</v>
      </c>
    </row>
    <row r="165" spans="1:54">
      <c r="A165" s="12">
        <v>160</v>
      </c>
      <c r="B165" s="12">
        <f t="shared" si="81"/>
        <v>9.1479452054794521</v>
      </c>
      <c r="C165" s="12">
        <f>'Surv-rate CEA'!D163*Parameter!$D$57+'Surv-rate CEA'!E163*Parameter!$D$58</f>
        <v>3.5012835945631739E-2</v>
      </c>
      <c r="D165" s="12">
        <f t="shared" si="55"/>
        <v>2.6717330368401994E-2</v>
      </c>
      <c r="E165" s="12">
        <f>C165-'Surv-rate CEA'!E163*Parameter!$D$58</f>
        <v>3.8847602986959162E-4</v>
      </c>
      <c r="F165" s="12">
        <f t="shared" si="56"/>
        <v>2.9643535434683882E-4</v>
      </c>
      <c r="G165" s="12">
        <f>'Surv-rate CEA'!G163*Parameter!$D$57+'Surv-rate CEA'!H163*Parameter!$D$58</f>
        <v>2.1797190946790085E-2</v>
      </c>
      <c r="H165" s="12">
        <f t="shared" si="57"/>
        <v>1.6632835812923869E-2</v>
      </c>
      <c r="I165" s="12">
        <f>G165-'Surv-rate CEA'!H163*Parameter!$D$58</f>
        <v>1.3414158202012735E-4</v>
      </c>
      <c r="J165" s="12">
        <f t="shared" si="58"/>
        <v>1.0235974510996358E-4</v>
      </c>
      <c r="K165" s="12">
        <f>'Surv-rate CEA'!K163*Parameter!$D$57+'Surv-rate CEA'!J163*Parameter!$D$58</f>
        <v>3.1501979381339869E-2</v>
      </c>
      <c r="L165" s="12">
        <f t="shared" si="59"/>
        <v>2.4038292462134896E-2</v>
      </c>
      <c r="M165" s="12">
        <f>K165-'Surv-rate CEA'!J163*Parameter!$D$58</f>
        <v>8.4267286907181715E-4</v>
      </c>
      <c r="N165" s="12">
        <f t="shared" si="60"/>
        <v>6.4302044742793195E-4</v>
      </c>
      <c r="O165" s="12">
        <f>'Surv-rate CEA'!N163*Parameter!$D$57+'Surv-rate CEA'!M163*Parameter!$D$58</f>
        <v>2.3082950054549863E-2</v>
      </c>
      <c r="P165" s="12">
        <f t="shared" si="61"/>
        <v>1.7613963160321319E-2</v>
      </c>
      <c r="Q165" s="12">
        <f>O165-'Surv-rate CEA'!M163*Parameter!$D$58</f>
        <v>2.2956365744756221E-2</v>
      </c>
      <c r="R165" s="12">
        <f t="shared" si="62"/>
        <v>1.7517370161414737E-2</v>
      </c>
      <c r="S165" s="12">
        <f>'Surv-rate CEA'!Q163*Parameter!$D$57+'Surv-rate CEA'!P163*Parameter!$D$58</f>
        <v>3.1501979381339869E-2</v>
      </c>
      <c r="T165" s="12">
        <f t="shared" si="63"/>
        <v>2.4038292462134896E-2</v>
      </c>
      <c r="U165" s="12">
        <f>S165-'Surv-rate CEA'!P163*Parameter!$D$58</f>
        <v>8.4267286907181715E-4</v>
      </c>
      <c r="V165" s="12">
        <f t="shared" si="64"/>
        <v>6.4302044742793195E-4</v>
      </c>
      <c r="W165" s="12">
        <f>'Surv-rate CEA'!T163*UPFS+'Surv-rate CEA'!S163*UPD</f>
        <v>2.3082950054549863E-2</v>
      </c>
      <c r="X165" s="12">
        <f t="shared" si="65"/>
        <v>1.7613963160321319E-2</v>
      </c>
      <c r="Y165" s="12">
        <f>W165-'Surv-rate CEA'!S163*UPD</f>
        <v>2.2956365744756221E-2</v>
      </c>
      <c r="Z165" s="12">
        <f t="shared" si="66"/>
        <v>1.7517370161414737E-2</v>
      </c>
      <c r="AA165" s="12">
        <f>'Surv-rate CEA'!W163*UPFS+'Surv-rate CEA'!V163*UPD</f>
        <v>3.3584882536606048E-2</v>
      </c>
      <c r="AB165" s="12">
        <f t="shared" si="67"/>
        <v>2.5627698467722296E-2</v>
      </c>
      <c r="AC165" s="12">
        <f>AA165-'Surv-rate CEA'!V163*UPD</f>
        <v>2.4366207039885901E-3</v>
      </c>
      <c r="AD165" s="12">
        <f t="shared" si="68"/>
        <v>1.8593181207040555E-3</v>
      </c>
      <c r="AE165" s="12">
        <f>'Surv-rate CEA'!Z163*UPFS+'Surv-rate CEA'!Y163*UPD</f>
        <v>3.1501979381339869E-2</v>
      </c>
      <c r="AF165" s="12">
        <f t="shared" si="69"/>
        <v>2.4038292462134896E-2</v>
      </c>
      <c r="AG165" s="12">
        <f>AE165-'Surv-rate CEA'!Y163*UPD</f>
        <v>8.4267286907181715E-4</v>
      </c>
      <c r="AH165" s="12">
        <f t="shared" si="70"/>
        <v>6.4302044742793195E-4</v>
      </c>
      <c r="AI165" s="12">
        <f>'Surv-rate CEA'!AC163*UPFS+'Surv-rate CEA'!AB163*UPD</f>
        <v>2.2858266310234358E-2</v>
      </c>
      <c r="AJ165" s="12">
        <f t="shared" si="71"/>
        <v>1.7442513185957395E-2</v>
      </c>
      <c r="AK165" s="12">
        <f>AI165-'Surv-rate CEA'!AB163*UPD</f>
        <v>6.1965231719499081E-4</v>
      </c>
      <c r="AL165" s="12">
        <f t="shared" si="72"/>
        <v>4.7283960938645077E-4</v>
      </c>
      <c r="AM165" s="12">
        <f>'Surv-rate CEA'!AF163*UPFS+'Surv-rate CEA'!AE163*UPD</f>
        <v>5.4173941912797466E-2</v>
      </c>
      <c r="AN165" s="12">
        <f t="shared" si="73"/>
        <v>4.1338642367911571E-2</v>
      </c>
      <c r="AO165" s="12">
        <f>AM165-'Surv-rate CEA'!AE163*UPD</f>
        <v>1.9205499992983391E-3</v>
      </c>
      <c r="AP165" s="12">
        <f t="shared" si="74"/>
        <v>1.4655187857380548E-3</v>
      </c>
      <c r="AQ165" s="42">
        <f>'Surv-rate CEA'!AI163*UPFS+'Surv-rate CEA'!AH163*UPD</f>
        <v>2.3082950054549863E-2</v>
      </c>
      <c r="AR165" s="12">
        <f t="shared" si="75"/>
        <v>1.7613963160321319E-2</v>
      </c>
      <c r="AS165" s="42">
        <f>AQ165-'Surv-rate CEA'!AH163*UPD</f>
        <v>2.2956365744756221E-2</v>
      </c>
      <c r="AT165" s="12">
        <f t="shared" si="76"/>
        <v>1.7517370161414737E-2</v>
      </c>
      <c r="AU165" s="12">
        <f>'Surv-rate CEA'!AL163*UPFS+'Surv-rate CEA'!AK163*UPD</f>
        <v>2.708944460214573E-2</v>
      </c>
      <c r="AV165" s="12">
        <f t="shared" si="77"/>
        <v>2.0671208754866624E-2</v>
      </c>
      <c r="AW165" s="12">
        <f>AU165-'Surv-rate CEA'!AK163*UPD</f>
        <v>2.7285007085100406E-3</v>
      </c>
      <c r="AX165" s="12">
        <f t="shared" si="78"/>
        <v>2.0820437097091695E-3</v>
      </c>
      <c r="AY165" s="12">
        <f>'Surv-rate CEA'!AO163*UPFS+'Surv-rate CEA'!AN163*UPD</f>
        <v>2.2858266310234358E-2</v>
      </c>
      <c r="AZ165" s="12">
        <f t="shared" si="79"/>
        <v>1.7442513185957395E-2</v>
      </c>
      <c r="BA165" s="12">
        <f>AY165-'Surv-rate CEA'!AN163*UPD</f>
        <v>6.1965231719499081E-4</v>
      </c>
      <c r="BB165" s="12">
        <f t="shared" si="80"/>
        <v>4.7283960938645077E-4</v>
      </c>
    </row>
    <row r="166" spans="1:54">
      <c r="A166" s="12">
        <v>161</v>
      </c>
      <c r="B166" s="12">
        <f t="shared" si="81"/>
        <v>9.205479452054794</v>
      </c>
      <c r="C166" s="12">
        <f>'Surv-rate CEA'!D164*Parameter!$D$57+'Surv-rate CEA'!E164*Parameter!$D$58</f>
        <v>3.4646638828262528E-2</v>
      </c>
      <c r="D166" s="12">
        <f t="shared" si="55"/>
        <v>2.639297221550416E-2</v>
      </c>
      <c r="E166" s="12">
        <f>C166-'Surv-rate CEA'!E164*Parameter!$D$58</f>
        <v>3.7816166402512147E-4</v>
      </c>
      <c r="F166" s="12">
        <f t="shared" si="56"/>
        <v>2.880744172921657E-4</v>
      </c>
      <c r="G166" s="12">
        <f>'Surv-rate CEA'!G164*Parameter!$D$57+'Surv-rate CEA'!H164*Parameter!$D$58</f>
        <v>2.154850582742936E-2</v>
      </c>
      <c r="H166" s="12">
        <f t="shared" si="57"/>
        <v>1.6415131014816928E-2</v>
      </c>
      <c r="I166" s="12">
        <f>G166-'Surv-rate CEA'!H164*Parameter!$D$58</f>
        <v>1.3027579234037301E-4</v>
      </c>
      <c r="J166" s="12">
        <f t="shared" si="58"/>
        <v>9.9240950460898806E-5</v>
      </c>
      <c r="K166" s="12">
        <f>'Surv-rate CEA'!K164*Parameter!$D$57+'Surv-rate CEA'!J164*Parameter!$D$58</f>
        <v>3.116518288207926E-2</v>
      </c>
      <c r="L166" s="12">
        <f t="shared" si="59"/>
        <v>2.3740883205872382E-2</v>
      </c>
      <c r="M166" s="12">
        <f>K166-'Surv-rate CEA'!J164*Parameter!$D$58</f>
        <v>8.2176137699975504E-4</v>
      </c>
      <c r="N166" s="12">
        <f t="shared" si="60"/>
        <v>6.2599795894881119E-4</v>
      </c>
      <c r="O166" s="12">
        <f>'Surv-rate CEA'!N164*Parameter!$D$57+'Surv-rate CEA'!M164*Parameter!$D$58</f>
        <v>2.281986664677307E-2</v>
      </c>
      <c r="P166" s="12">
        <f t="shared" si="61"/>
        <v>1.7383622964271116E-2</v>
      </c>
      <c r="Q166" s="12">
        <f>O166-'Surv-rate CEA'!M164*Parameter!$D$58</f>
        <v>2.2696930335691312E-2</v>
      </c>
      <c r="R166" s="12">
        <f t="shared" si="62"/>
        <v>1.7289973053272803E-2</v>
      </c>
      <c r="S166" s="12">
        <f>'Surv-rate CEA'!Q164*Parameter!$D$57+'Surv-rate CEA'!P164*Parameter!$D$58</f>
        <v>3.116518288207926E-2</v>
      </c>
      <c r="T166" s="12">
        <f t="shared" si="63"/>
        <v>2.3740883205872382E-2</v>
      </c>
      <c r="U166" s="12">
        <f>S166-'Surv-rate CEA'!P164*Parameter!$D$58</f>
        <v>8.2176137699975504E-4</v>
      </c>
      <c r="V166" s="12">
        <f t="shared" si="64"/>
        <v>6.2599795894881119E-4</v>
      </c>
      <c r="W166" s="12">
        <f>'Surv-rate CEA'!T164*UPFS+'Surv-rate CEA'!S164*UPD</f>
        <v>2.281986664677307E-2</v>
      </c>
      <c r="X166" s="12">
        <f t="shared" si="65"/>
        <v>1.7383622964271116E-2</v>
      </c>
      <c r="Y166" s="12">
        <f>W166-'Surv-rate CEA'!S164*UPD</f>
        <v>2.2696930335691312E-2</v>
      </c>
      <c r="Z166" s="12">
        <f t="shared" si="66"/>
        <v>1.7289973053272803E-2</v>
      </c>
      <c r="AA166" s="12">
        <f>'Surv-rate CEA'!W164*UPFS+'Surv-rate CEA'!V164*UPD</f>
        <v>3.3229184845395922E-2</v>
      </c>
      <c r="AB166" s="12">
        <f t="shared" si="67"/>
        <v>2.5313190024452582E-2</v>
      </c>
      <c r="AC166" s="12">
        <f>AA166-'Surv-rate CEA'!V164*UPD</f>
        <v>2.3822925480374603E-3</v>
      </c>
      <c r="AD166" s="12">
        <f t="shared" si="68"/>
        <v>1.8147728944565102E-3</v>
      </c>
      <c r="AE166" s="12">
        <f>'Surv-rate CEA'!Z164*UPFS+'Surv-rate CEA'!Y164*UPD</f>
        <v>3.116518288207926E-2</v>
      </c>
      <c r="AF166" s="12">
        <f t="shared" si="69"/>
        <v>2.3740883205872382E-2</v>
      </c>
      <c r="AG166" s="12">
        <f>AE166-'Surv-rate CEA'!Y164*UPD</f>
        <v>8.2176137699975504E-4</v>
      </c>
      <c r="AH166" s="12">
        <f t="shared" si="70"/>
        <v>6.2599795894881119E-4</v>
      </c>
      <c r="AI166" s="12">
        <f>'Surv-rate CEA'!AC164*UPFS+'Surv-rate CEA'!AB164*UPD</f>
        <v>2.259918049797939E-2</v>
      </c>
      <c r="AJ166" s="12">
        <f t="shared" si="71"/>
        <v>1.7215509589050805E-2</v>
      </c>
      <c r="AK166" s="12">
        <f>AI166-'Surv-rate CEA'!AB164*UPD</f>
        <v>6.0384260231265835E-4</v>
      </c>
      <c r="AL166" s="12">
        <f t="shared" si="72"/>
        <v>4.5999270244867632E-4</v>
      </c>
      <c r="AM166" s="12">
        <f>'Surv-rate CEA'!AF164*UPFS+'Surv-rate CEA'!AE164*UPD</f>
        <v>5.3657783746371673E-2</v>
      </c>
      <c r="AN166" s="12">
        <f t="shared" si="73"/>
        <v>4.0875203005501411E-2</v>
      </c>
      <c r="AO166" s="12">
        <f>AM166-'Surv-rate CEA'!AE164*UPD</f>
        <v>1.876613549206034E-3</v>
      </c>
      <c r="AP166" s="12">
        <f t="shared" si="74"/>
        <v>1.4295588529941484E-3</v>
      </c>
      <c r="AQ166" s="42">
        <f>'Surv-rate CEA'!AI164*UPFS+'Surv-rate CEA'!AH164*UPD</f>
        <v>2.281986664677307E-2</v>
      </c>
      <c r="AR166" s="12">
        <f t="shared" si="75"/>
        <v>1.7383622964271116E-2</v>
      </c>
      <c r="AS166" s="42">
        <f>AQ166-'Surv-rate CEA'!AH164*UPD</f>
        <v>2.2696930335691312E-2</v>
      </c>
      <c r="AT166" s="12">
        <f t="shared" si="76"/>
        <v>1.7289973053272803E-2</v>
      </c>
      <c r="AU166" s="12">
        <f>'Surv-rate CEA'!AL164*UPFS+'Surv-rate CEA'!AK164*UPD</f>
        <v>2.6790174863232652E-2</v>
      </c>
      <c r="AV166" s="12">
        <f t="shared" si="77"/>
        <v>2.0408107820173674E-2</v>
      </c>
      <c r="AW166" s="12">
        <f>AU166-'Surv-rate CEA'!AK164*UPD</f>
        <v>2.6684271993747642E-3</v>
      </c>
      <c r="AX166" s="12">
        <f t="shared" si="78"/>
        <v>2.0327433573366798E-3</v>
      </c>
      <c r="AY166" s="12">
        <f>'Surv-rate CEA'!AO164*UPFS+'Surv-rate CEA'!AN164*UPD</f>
        <v>2.259918049797939E-2</v>
      </c>
      <c r="AZ166" s="12">
        <f t="shared" si="79"/>
        <v>1.7215509589050805E-2</v>
      </c>
      <c r="BA166" s="12">
        <f>AY166-'Surv-rate CEA'!AN164*UPD</f>
        <v>6.0384260231265835E-4</v>
      </c>
      <c r="BB166" s="12">
        <f t="shared" si="80"/>
        <v>4.5999270244867632E-4</v>
      </c>
    </row>
    <row r="167" spans="1:54">
      <c r="A167" s="12">
        <v>162</v>
      </c>
      <c r="B167" s="12">
        <f t="shared" si="81"/>
        <v>9.2630136986301377</v>
      </c>
      <c r="C167" s="12">
        <f>'Surv-rate CEA'!D165*Parameter!$D$57+'Surv-rate CEA'!E165*Parameter!$D$58</f>
        <v>3.428576827596997E-2</v>
      </c>
      <c r="D167" s="12">
        <f t="shared" si="55"/>
        <v>2.6073689973694671E-2</v>
      </c>
      <c r="E167" s="12">
        <f>C167-'Surv-rate CEA'!E165*Parameter!$D$58</f>
        <v>3.6816079111329919E-4</v>
      </c>
      <c r="F167" s="12">
        <f t="shared" si="56"/>
        <v>2.7997944367740013E-4</v>
      </c>
      <c r="G167" s="12">
        <f>'Surv-rate CEA'!G165*Parameter!$D$57+'Surv-rate CEA'!H165*Parameter!$D$58</f>
        <v>2.13037083639415E-2</v>
      </c>
      <c r="H167" s="12">
        <f t="shared" si="57"/>
        <v>1.6201074530411766E-2</v>
      </c>
      <c r="I167" s="12">
        <f>G167-'Surv-rate CEA'!H165*Parameter!$D$58</f>
        <v>1.265366283223282E-4</v>
      </c>
      <c r="J167" s="12">
        <f t="shared" si="58"/>
        <v>9.6228755635188658E-5</v>
      </c>
      <c r="K167" s="12">
        <f>'Surv-rate CEA'!K165*Parameter!$D$57+'Surv-rate CEA'!J165*Parameter!$D$58</f>
        <v>3.0833379335180624E-2</v>
      </c>
      <c r="L167" s="12">
        <f t="shared" si="59"/>
        <v>2.3448212306512166E-2</v>
      </c>
      <c r="M167" s="12">
        <f>K167-'Surv-rate CEA'!J165*Parameter!$D$58</f>
        <v>8.0144743347323674E-4</v>
      </c>
      <c r="N167" s="12">
        <f t="shared" si="60"/>
        <v>6.0948588762528685E-4</v>
      </c>
      <c r="O167" s="12">
        <f>'Surv-rate CEA'!N165*Parameter!$D$57+'Surv-rate CEA'!M165*Parameter!$D$58</f>
        <v>2.2560888300146131E-2</v>
      </c>
      <c r="P167" s="12">
        <f t="shared" si="61"/>
        <v>1.7157136521903524E-2</v>
      </c>
      <c r="Q167" s="12">
        <f>O167-'Surv-rate CEA'!M165*Parameter!$D$58</f>
        <v>2.2441480495954638E-2</v>
      </c>
      <c r="R167" s="12">
        <f t="shared" si="62"/>
        <v>1.7066329104613979E-2</v>
      </c>
      <c r="S167" s="12">
        <f>'Surv-rate CEA'!Q165*Parameter!$D$57+'Surv-rate CEA'!P165*Parameter!$D$58</f>
        <v>3.0833379335180624E-2</v>
      </c>
      <c r="T167" s="12">
        <f t="shared" si="63"/>
        <v>2.3448212306512166E-2</v>
      </c>
      <c r="U167" s="12">
        <f>S167-'Surv-rate CEA'!P165*Parameter!$D$58</f>
        <v>8.0144743347323674E-4</v>
      </c>
      <c r="V167" s="12">
        <f t="shared" si="64"/>
        <v>6.0948588762528685E-4</v>
      </c>
      <c r="W167" s="12">
        <f>'Surv-rate CEA'!T165*UPFS+'Surv-rate CEA'!S165*UPD</f>
        <v>2.2560888300146131E-2</v>
      </c>
      <c r="X167" s="12">
        <f t="shared" si="65"/>
        <v>1.7157136521903524E-2</v>
      </c>
      <c r="Y167" s="12">
        <f>W167-'Surv-rate CEA'!S165*UPD</f>
        <v>2.2441480495954638E-2</v>
      </c>
      <c r="Z167" s="12">
        <f t="shared" si="66"/>
        <v>1.7066329104613979E-2</v>
      </c>
      <c r="AA167" s="12">
        <f>'Surv-rate CEA'!W165*UPFS+'Surv-rate CEA'!V165*UPD</f>
        <v>3.2878725396372342E-2</v>
      </c>
      <c r="AB167" s="12">
        <f t="shared" si="67"/>
        <v>2.5003659997203345E-2</v>
      </c>
      <c r="AC167" s="12">
        <f>AA167-'Surv-rate CEA'!V165*UPD</f>
        <v>2.3293721524151288E-3</v>
      </c>
      <c r="AD167" s="12">
        <f t="shared" si="68"/>
        <v>1.7714442577621275E-3</v>
      </c>
      <c r="AE167" s="12">
        <f>'Surv-rate CEA'!Z165*UPFS+'Surv-rate CEA'!Y165*UPD</f>
        <v>3.0833379335180624E-2</v>
      </c>
      <c r="AF167" s="12">
        <f t="shared" si="69"/>
        <v>2.3448212306512166E-2</v>
      </c>
      <c r="AG167" s="12">
        <f>AE167-'Surv-rate CEA'!Y165*UPD</f>
        <v>8.0144743347323674E-4</v>
      </c>
      <c r="AH167" s="12">
        <f t="shared" si="70"/>
        <v>6.0948588762528685E-4</v>
      </c>
      <c r="AI167" s="12">
        <f>'Surv-rate CEA'!AC165*UPFS+'Surv-rate CEA'!AB165*UPD</f>
        <v>2.2344126658484783E-2</v>
      </c>
      <c r="AJ167" s="12">
        <f t="shared" si="71"/>
        <v>1.6992293319401094E-2</v>
      </c>
      <c r="AK167" s="12">
        <f>AI167-'Surv-rate CEA'!AB165*UPD</f>
        <v>5.8849624284862401E-4</v>
      </c>
      <c r="AL167" s="12">
        <f t="shared" si="72"/>
        <v>4.4754046236360879E-4</v>
      </c>
      <c r="AM167" s="12">
        <f>'Surv-rate CEA'!AF165*UPFS+'Surv-rate CEA'!AE165*UPD</f>
        <v>5.3148578675290839E-2</v>
      </c>
      <c r="AN167" s="12">
        <f t="shared" si="73"/>
        <v>4.0418506937565435E-2</v>
      </c>
      <c r="AO167" s="12">
        <f>AM167-'Surv-rate CEA'!AE165*UPD</f>
        <v>1.8338426665403598E-3</v>
      </c>
      <c r="AP167" s="12">
        <f t="shared" si="74"/>
        <v>1.3946032873767987E-3</v>
      </c>
      <c r="AQ167" s="42">
        <f>'Surv-rate CEA'!AI165*UPFS+'Surv-rate CEA'!AH165*UPD</f>
        <v>2.2560888300146131E-2</v>
      </c>
      <c r="AR167" s="12">
        <f t="shared" si="75"/>
        <v>1.7157136521903524E-2</v>
      </c>
      <c r="AS167" s="42">
        <f>AQ167-'Surv-rate CEA'!AH165*UPD</f>
        <v>2.2441480495954638E-2</v>
      </c>
      <c r="AT167" s="12">
        <f t="shared" si="76"/>
        <v>1.7066329104613979E-2</v>
      </c>
      <c r="AU167" s="12">
        <f>'Surv-rate CEA'!AL165*UPFS+'Surv-rate CEA'!AK165*UPD</f>
        <v>2.6495471343639169E-2</v>
      </c>
      <c r="AV167" s="12">
        <f t="shared" si="77"/>
        <v>2.0149313848251946E-2</v>
      </c>
      <c r="AW167" s="12">
        <f>AU167-'Surv-rate CEA'!AK165*UPD</f>
        <v>2.6098924620183324E-3</v>
      </c>
      <c r="AX167" s="12">
        <f t="shared" si="78"/>
        <v>1.9847747430248746E-3</v>
      </c>
      <c r="AY167" s="12">
        <f>'Surv-rate CEA'!AO165*UPFS+'Surv-rate CEA'!AN165*UPD</f>
        <v>2.2344126658484783E-2</v>
      </c>
      <c r="AZ167" s="12">
        <f t="shared" si="79"/>
        <v>1.6992293319401094E-2</v>
      </c>
      <c r="BA167" s="12">
        <f>AY167-'Surv-rate CEA'!AN165*UPD</f>
        <v>5.8849624284862401E-4</v>
      </c>
      <c r="BB167" s="12">
        <f t="shared" si="80"/>
        <v>4.4754046236360879E-4</v>
      </c>
    </row>
    <row r="168" spans="1:54">
      <c r="A168" s="12">
        <v>163</v>
      </c>
      <c r="B168" s="12">
        <f t="shared" si="81"/>
        <v>9.3205479452054796</v>
      </c>
      <c r="C168" s="12">
        <f>'Surv-rate CEA'!D166*Parameter!$D$57+'Surv-rate CEA'!E166*Parameter!$D$58</f>
        <v>3.3930123411651407E-2</v>
      </c>
      <c r="D168" s="12">
        <f t="shared" si="55"/>
        <v>2.5759383861685067E-2</v>
      </c>
      <c r="E168" s="12">
        <f>C168-'Surv-rate CEA'!E166*Parameter!$D$58</f>
        <v>3.5846263212112317E-4</v>
      </c>
      <c r="F168" s="12">
        <f t="shared" si="56"/>
        <v>2.7214096538497078E-4</v>
      </c>
      <c r="G168" s="12">
        <f>'Surv-rate CEA'!G166*Parameter!$D$57+'Surv-rate CEA'!H166*Parameter!$D$58</f>
        <v>2.1062720267378873E-2</v>
      </c>
      <c r="H168" s="12">
        <f t="shared" si="57"/>
        <v>1.5990590130078731E-2</v>
      </c>
      <c r="I168" s="12">
        <f>G168-'Surv-rate CEA'!H166*Parameter!$D$58</f>
        <v>1.2291942672932807E-4</v>
      </c>
      <c r="J168" s="12">
        <f t="shared" si="58"/>
        <v>9.3319103463435524E-5</v>
      </c>
      <c r="K168" s="12">
        <f>'Surv-rate CEA'!K166*Parameter!$D$57+'Surv-rate CEA'!J166*Parameter!$D$58</f>
        <v>3.0506472559303738E-2</v>
      </c>
      <c r="L168" s="12">
        <f t="shared" si="59"/>
        <v>2.316018504816927E-2</v>
      </c>
      <c r="M168" s="12">
        <f>K168-'Surv-rate CEA'!J166*Parameter!$D$58</f>
        <v>7.8171162379407633E-4</v>
      </c>
      <c r="N168" s="12">
        <f t="shared" si="60"/>
        <v>5.9346703641926732E-4</v>
      </c>
      <c r="O168" s="12">
        <f>'Surv-rate CEA'!N166*Parameter!$D$57+'Surv-rate CEA'!M166*Parameter!$D$58</f>
        <v>2.2305932592874139E-2</v>
      </c>
      <c r="P168" s="12">
        <f t="shared" si="61"/>
        <v>1.6934423523358222E-2</v>
      </c>
      <c r="Q168" s="12">
        <f>O168-'Surv-rate CEA'!M166*Parameter!$D$58</f>
        <v>2.2189938204270409E-2</v>
      </c>
      <c r="R168" s="12">
        <f t="shared" si="62"/>
        <v>1.6846361834174418E-2</v>
      </c>
      <c r="S168" s="12">
        <f>'Surv-rate CEA'!Q166*Parameter!$D$57+'Surv-rate CEA'!P166*Parameter!$D$58</f>
        <v>3.0506472559303738E-2</v>
      </c>
      <c r="T168" s="12">
        <f t="shared" si="63"/>
        <v>2.316018504816927E-2</v>
      </c>
      <c r="U168" s="12">
        <f>S168-'Surv-rate CEA'!P166*Parameter!$D$58</f>
        <v>7.8171162379407633E-4</v>
      </c>
      <c r="V168" s="12">
        <f t="shared" si="64"/>
        <v>5.9346703641926732E-4</v>
      </c>
      <c r="W168" s="12">
        <f>'Surv-rate CEA'!T166*UPFS+'Surv-rate CEA'!S166*UPD</f>
        <v>2.2305932592874139E-2</v>
      </c>
      <c r="X168" s="12">
        <f t="shared" si="65"/>
        <v>1.6934423523358222E-2</v>
      </c>
      <c r="Y168" s="12">
        <f>W168-'Surv-rate CEA'!S166*UPD</f>
        <v>2.2189938204270409E-2</v>
      </c>
      <c r="Z168" s="12">
        <f t="shared" si="66"/>
        <v>1.6846361834174418E-2</v>
      </c>
      <c r="AA168" s="12">
        <f>'Surv-rate CEA'!W166*UPFS+'Surv-rate CEA'!V166*UPD</f>
        <v>3.2533403766385305E-2</v>
      </c>
      <c r="AB168" s="12">
        <f t="shared" si="67"/>
        <v>2.4699009366341756E-2</v>
      </c>
      <c r="AC168" s="12">
        <f>AA168-'Surv-rate CEA'!V166*UPD</f>
        <v>2.2778177120010255E-3</v>
      </c>
      <c r="AD168" s="12">
        <f t="shared" si="68"/>
        <v>1.7292946476649392E-3</v>
      </c>
      <c r="AE168" s="12">
        <f>'Surv-rate CEA'!Z166*UPFS+'Surv-rate CEA'!Y166*UPD</f>
        <v>3.0506472559303738E-2</v>
      </c>
      <c r="AF168" s="12">
        <f t="shared" si="69"/>
        <v>2.316018504816927E-2</v>
      </c>
      <c r="AG168" s="12">
        <f>AE168-'Surv-rate CEA'!Y166*UPD</f>
        <v>7.8171162379407633E-4</v>
      </c>
      <c r="AH168" s="12">
        <f t="shared" si="70"/>
        <v>5.9346703641926732E-4</v>
      </c>
      <c r="AI168" s="12">
        <f>'Surv-rate CEA'!AC166*UPFS+'Surv-rate CEA'!AB166*UPD</f>
        <v>2.2093023832345276E-2</v>
      </c>
      <c r="AJ168" s="12">
        <f t="shared" si="71"/>
        <v>1.6772785487933473E-2</v>
      </c>
      <c r="AK168" s="12">
        <f>AI168-'Surv-rate CEA'!AB166*UPD</f>
        <v>5.7359782991034045E-4</v>
      </c>
      <c r="AL168" s="12">
        <f t="shared" si="72"/>
        <v>4.3546928797247374E-4</v>
      </c>
      <c r="AM168" s="12">
        <f>'Surv-rate CEA'!AF166*UPFS+'Surv-rate CEA'!AE166*UPD</f>
        <v>5.2646203294779592E-2</v>
      </c>
      <c r="AN168" s="12">
        <f t="shared" si="73"/>
        <v>3.996842991336861E-2</v>
      </c>
      <c r="AO168" s="12">
        <f>AM168-'Surv-rate CEA'!AE166*UPD</f>
        <v>1.7922019813855217E-3</v>
      </c>
      <c r="AP168" s="12">
        <f t="shared" si="74"/>
        <v>1.3606204208596855E-3</v>
      </c>
      <c r="AQ168" s="42">
        <f>'Surv-rate CEA'!AI166*UPFS+'Surv-rate CEA'!AH166*UPD</f>
        <v>2.2305932592874139E-2</v>
      </c>
      <c r="AR168" s="12">
        <f t="shared" si="75"/>
        <v>1.6934423523358222E-2</v>
      </c>
      <c r="AS168" s="42">
        <f>AQ168-'Surv-rate CEA'!AH166*UPD</f>
        <v>2.2189938204270409E-2</v>
      </c>
      <c r="AT168" s="12">
        <f t="shared" si="76"/>
        <v>1.6846361834174418E-2</v>
      </c>
      <c r="AU168" s="12">
        <f>'Surv-rate CEA'!AL166*UPFS+'Surv-rate CEA'!AK166*UPD</f>
        <v>2.6205243797678909E-2</v>
      </c>
      <c r="AV168" s="12">
        <f t="shared" si="77"/>
        <v>1.9894738547919667E-2</v>
      </c>
      <c r="AW168" s="12">
        <f>AU168-'Surv-rate CEA'!AK166*UPD</f>
        <v>2.5528512839658596E-3</v>
      </c>
      <c r="AX168" s="12">
        <f t="shared" si="78"/>
        <v>1.9380971701060954E-3</v>
      </c>
      <c r="AY168" s="12">
        <f>'Surv-rate CEA'!AO166*UPFS+'Surv-rate CEA'!AN166*UPD</f>
        <v>2.2093023832345276E-2</v>
      </c>
      <c r="AZ168" s="12">
        <f t="shared" si="79"/>
        <v>1.6772785487933473E-2</v>
      </c>
      <c r="BA168" s="12">
        <f>AY168-'Surv-rate CEA'!AN166*UPD</f>
        <v>5.7359782991034045E-4</v>
      </c>
      <c r="BB168" s="12">
        <f t="shared" si="80"/>
        <v>4.3546928797247374E-4</v>
      </c>
    </row>
    <row r="169" spans="1:54">
      <c r="A169" s="12">
        <v>164</v>
      </c>
      <c r="B169" s="12">
        <f t="shared" si="81"/>
        <v>9.3780821917808215</v>
      </c>
      <c r="C169" s="12">
        <f>'Surv-rate CEA'!D167*Parameter!$D$57+'Surv-rate CEA'!E167*Parameter!$D$58</f>
        <v>3.3579605732168012E-2</v>
      </c>
      <c r="D169" s="12">
        <f t="shared" si="55"/>
        <v>2.5449956493814197E-2</v>
      </c>
      <c r="E169" s="12">
        <f>C169-'Surv-rate CEA'!E167*Parameter!$D$58</f>
        <v>3.4905682293924489E-4</v>
      </c>
      <c r="F169" s="12">
        <f t="shared" si="56"/>
        <v>2.6454988865943547E-4</v>
      </c>
      <c r="G169" s="12">
        <f>'Surv-rate CEA'!G167*Parameter!$D$57+'Surv-rate CEA'!H167*Parameter!$D$58</f>
        <v>2.0825465192490903E-2</v>
      </c>
      <c r="H169" s="12">
        <f t="shared" si="57"/>
        <v>1.5783603516363154E-2</v>
      </c>
      <c r="I169" s="12">
        <f>G169-'Surv-rate CEA'!H167*Parameter!$D$58</f>
        <v>1.1941971555097172E-4</v>
      </c>
      <c r="J169" s="12">
        <f t="shared" si="58"/>
        <v>9.0508107495867088E-5</v>
      </c>
      <c r="K169" s="12">
        <f>'Surv-rate CEA'!K167*Parameter!$D$57+'Surv-rate CEA'!J167*Parameter!$D$58</f>
        <v>3.0184368672045606E-2</v>
      </c>
      <c r="L169" s="12">
        <f t="shared" si="59"/>
        <v>2.2876709024636066E-2</v>
      </c>
      <c r="M169" s="12">
        <f>K169-'Surv-rate CEA'!J167*Parameter!$D$58</f>
        <v>7.6253524251507568E-4</v>
      </c>
      <c r="N169" s="12">
        <f t="shared" si="60"/>
        <v>5.7792485420452813E-4</v>
      </c>
      <c r="O169" s="12">
        <f>'Surv-rate CEA'!N167*Parameter!$D$57+'Surv-rate CEA'!M167*Parameter!$D$58</f>
        <v>2.2054919140711057E-2</v>
      </c>
      <c r="P169" s="12">
        <f t="shared" si="61"/>
        <v>1.6715405686493365E-2</v>
      </c>
      <c r="Q169" s="12">
        <f>O169-'Surv-rate CEA'!M167*Parameter!$D$58</f>
        <v>2.1942227296458731E-2</v>
      </c>
      <c r="R169" s="12">
        <f t="shared" si="62"/>
        <v>1.6629996627307124E-2</v>
      </c>
      <c r="S169" s="12">
        <f>'Surv-rate CEA'!Q167*Parameter!$D$57+'Surv-rate CEA'!P167*Parameter!$D$58</f>
        <v>3.0184368672045606E-2</v>
      </c>
      <c r="T169" s="12">
        <f t="shared" si="63"/>
        <v>2.2876709024636066E-2</v>
      </c>
      <c r="U169" s="12">
        <f>S169-'Surv-rate CEA'!P167*Parameter!$D$58</f>
        <v>7.6253524251507568E-4</v>
      </c>
      <c r="V169" s="12">
        <f t="shared" si="64"/>
        <v>5.7792485420452813E-4</v>
      </c>
      <c r="W169" s="12">
        <f>'Surv-rate CEA'!T167*UPFS+'Surv-rate CEA'!S167*UPD</f>
        <v>2.2054919140711057E-2</v>
      </c>
      <c r="X169" s="12">
        <f t="shared" si="65"/>
        <v>1.6715405686493365E-2</v>
      </c>
      <c r="Y169" s="12">
        <f>W169-'Surv-rate CEA'!S167*UPD</f>
        <v>2.1942227296458731E-2</v>
      </c>
      <c r="Z169" s="12">
        <f t="shared" si="66"/>
        <v>1.6629996627307124E-2</v>
      </c>
      <c r="AA169" s="12">
        <f>'Surv-rate CEA'!W167*UPFS+'Surv-rate CEA'!V167*UPD</f>
        <v>3.2193121923586449E-2</v>
      </c>
      <c r="AB169" s="12">
        <f t="shared" si="67"/>
        <v>2.4399141517330542E-2</v>
      </c>
      <c r="AC169" s="12">
        <f>AA169-'Surv-rate CEA'!V167*UPD</f>
        <v>2.2275888269433913E-3</v>
      </c>
      <c r="AD169" s="12">
        <f t="shared" si="68"/>
        <v>1.6882878013516119E-3</v>
      </c>
      <c r="AE169" s="12">
        <f>'Surv-rate CEA'!Z167*UPFS+'Surv-rate CEA'!Y167*UPD</f>
        <v>3.0184368672045606E-2</v>
      </c>
      <c r="AF169" s="12">
        <f t="shared" si="69"/>
        <v>2.2876709024636066E-2</v>
      </c>
      <c r="AG169" s="12">
        <f>AE169-'Surv-rate CEA'!Y167*UPD</f>
        <v>7.6253524251507568E-4</v>
      </c>
      <c r="AH169" s="12">
        <f t="shared" si="70"/>
        <v>5.7792485420452813E-4</v>
      </c>
      <c r="AI169" s="12">
        <f>'Surv-rate CEA'!AC167*UPFS+'Surv-rate CEA'!AB167*UPD</f>
        <v>2.1845793066775681E-2</v>
      </c>
      <c r="AJ169" s="12">
        <f t="shared" si="71"/>
        <v>1.6556909201280647E-2</v>
      </c>
      <c r="AK169" s="12">
        <f>AI169-'Surv-rate CEA'!AB167*UPD</f>
        <v>5.5913252973534971E-4</v>
      </c>
      <c r="AL169" s="12">
        <f t="shared" si="72"/>
        <v>4.2376609986248916E-4</v>
      </c>
      <c r="AM169" s="12">
        <f>'Surv-rate CEA'!AF167*UPFS+'Surv-rate CEA'!AE167*UPD</f>
        <v>5.2150536945077687E-2</v>
      </c>
      <c r="AN169" s="12">
        <f t="shared" si="73"/>
        <v>3.952485049905876E-2</v>
      </c>
      <c r="AO169" s="12">
        <f>AM169-'Surv-rate CEA'!AE167*UPD</f>
        <v>1.7516573368579758E-3</v>
      </c>
      <c r="AP169" s="12">
        <f t="shared" si="74"/>
        <v>1.327579703307842E-3</v>
      </c>
      <c r="AQ169" s="42">
        <f>'Surv-rate CEA'!AI167*UPFS+'Surv-rate CEA'!AH167*UPD</f>
        <v>2.2054919140711057E-2</v>
      </c>
      <c r="AR169" s="12">
        <f t="shared" si="75"/>
        <v>1.6715405686493365E-2</v>
      </c>
      <c r="AS169" s="42">
        <f>AQ169-'Surv-rate CEA'!AH167*UPD</f>
        <v>2.1942227296458731E-2</v>
      </c>
      <c r="AT169" s="12">
        <f t="shared" si="76"/>
        <v>1.6629996627307124E-2</v>
      </c>
      <c r="AU169" s="12">
        <f>'Surv-rate CEA'!AL167*UPFS+'Surv-rate CEA'!AK167*UPD</f>
        <v>2.5919404186565843E-2</v>
      </c>
      <c r="AV169" s="12">
        <f t="shared" si="77"/>
        <v>1.9644295831078455E-2</v>
      </c>
      <c r="AW169" s="12">
        <f>AU169-'Surv-rate CEA'!AK167*UPD</f>
        <v>2.4972599576340779E-3</v>
      </c>
      <c r="AX169" s="12">
        <f t="shared" si="78"/>
        <v>1.892671336955219E-3</v>
      </c>
      <c r="AY169" s="12">
        <f>'Surv-rate CEA'!AO167*UPFS+'Surv-rate CEA'!AN167*UPD</f>
        <v>2.1845793066775681E-2</v>
      </c>
      <c r="AZ169" s="12">
        <f t="shared" si="79"/>
        <v>1.6556909201280647E-2</v>
      </c>
      <c r="BA169" s="12">
        <f>AY169-'Surv-rate CEA'!AN167*UPD</f>
        <v>5.5913252973534971E-4</v>
      </c>
      <c r="BB169" s="12">
        <f t="shared" si="80"/>
        <v>4.2376609986248916E-4</v>
      </c>
    </row>
    <row r="170" spans="1:54">
      <c r="A170" s="12">
        <v>165</v>
      </c>
      <c r="B170" s="12">
        <f t="shared" si="81"/>
        <v>9.4356164383561651</v>
      </c>
      <c r="C170" s="12">
        <f>'Surv-rate CEA'!D168*Parameter!$D$57+'Surv-rate CEA'!E168*Parameter!$D$58</f>
        <v>3.323411904126046E-2</v>
      </c>
      <c r="D170" s="12">
        <f t="shared" si="55"/>
        <v>2.5145312811583241E-2</v>
      </c>
      <c r="E170" s="12">
        <f>C170-'Surv-rate CEA'!E168*Parameter!$D$58</f>
        <v>3.3993339664821487E-4</v>
      </c>
      <c r="F170" s="12">
        <f t="shared" si="56"/>
        <v>2.5719747778514237E-4</v>
      </c>
      <c r="G170" s="12">
        <f>'Surv-rate CEA'!G168*Parameter!$D$57+'Surv-rate CEA'!H168*Parameter!$D$58</f>
        <v>2.0591868680116608E-2</v>
      </c>
      <c r="H170" s="12">
        <f t="shared" si="57"/>
        <v>1.5580042266013915E-2</v>
      </c>
      <c r="I170" s="12">
        <f>G170-'Surv-rate CEA'!H168*Parameter!$D$58</f>
        <v>1.160332053456968E-4</v>
      </c>
      <c r="J170" s="12">
        <f t="shared" si="58"/>
        <v>8.7792044113637509E-5</v>
      </c>
      <c r="K170" s="12">
        <f>'Surv-rate CEA'!K168*Parameter!$D$57+'Surv-rate CEA'!J168*Parameter!$D$58</f>
        <v>2.9866976024034004E-2</v>
      </c>
      <c r="L170" s="12">
        <f t="shared" si="59"/>
        <v>2.2597694072407949E-2</v>
      </c>
      <c r="M170" s="12">
        <f>K170-'Surv-rate CEA'!J168*Parameter!$D$58</f>
        <v>7.4390026459368944E-4</v>
      </c>
      <c r="N170" s="12">
        <f t="shared" si="60"/>
        <v>5.6284340892576938E-4</v>
      </c>
      <c r="O170" s="12">
        <f>'Surv-rate CEA'!N168*Parameter!$D$57+'Surv-rate CEA'!M168*Parameter!$D$58</f>
        <v>2.1807769536917591E-2</v>
      </c>
      <c r="P170" s="12">
        <f t="shared" si="61"/>
        <v>1.6500006696368596E-2</v>
      </c>
      <c r="Q170" s="12">
        <f>O170-'Surv-rate CEA'!M168*Parameter!$D$58</f>
        <v>2.1698273413563202E-2</v>
      </c>
      <c r="R170" s="12">
        <f t="shared" si="62"/>
        <v>1.6417160682909247E-2</v>
      </c>
      <c r="S170" s="12">
        <f>'Surv-rate CEA'!Q168*Parameter!$D$57+'Surv-rate CEA'!P168*Parameter!$D$58</f>
        <v>2.9866976024034004E-2</v>
      </c>
      <c r="T170" s="12">
        <f t="shared" si="63"/>
        <v>2.2597694072407949E-2</v>
      </c>
      <c r="U170" s="12">
        <f>S170-'Surv-rate CEA'!P168*Parameter!$D$58</f>
        <v>7.4390026459368944E-4</v>
      </c>
      <c r="V170" s="12">
        <f t="shared" si="64"/>
        <v>5.6284340892576938E-4</v>
      </c>
      <c r="W170" s="12">
        <f>'Surv-rate CEA'!T168*UPFS+'Surv-rate CEA'!S168*UPD</f>
        <v>2.1807769536917591E-2</v>
      </c>
      <c r="X170" s="12">
        <f t="shared" si="65"/>
        <v>1.6500006696368596E-2</v>
      </c>
      <c r="Y170" s="12">
        <f>W170-'Surv-rate CEA'!S168*UPD</f>
        <v>2.1698273413563202E-2</v>
      </c>
      <c r="Z170" s="12">
        <f t="shared" si="66"/>
        <v>1.6417160682909247E-2</v>
      </c>
      <c r="AA170" s="12">
        <f>'Surv-rate CEA'!W168*UPFS+'Surv-rate CEA'!V168*UPD</f>
        <v>3.1857784159105194E-2</v>
      </c>
      <c r="AB170" s="12">
        <f t="shared" si="67"/>
        <v>2.4103962171227133E-2</v>
      </c>
      <c r="AC170" s="12">
        <f>AA170-'Surv-rate CEA'!V168*UPD</f>
        <v>2.1786464497679792E-3</v>
      </c>
      <c r="AD170" s="12">
        <f t="shared" si="68"/>
        <v>1.6483887061139737E-3</v>
      </c>
      <c r="AE170" s="12">
        <f>'Surv-rate CEA'!Z168*UPFS+'Surv-rate CEA'!Y168*UPD</f>
        <v>2.9866976024034004E-2</v>
      </c>
      <c r="AF170" s="12">
        <f t="shared" si="69"/>
        <v>2.2597694072407949E-2</v>
      </c>
      <c r="AG170" s="12">
        <f>AE170-'Surv-rate CEA'!Y168*UPD</f>
        <v>7.4390026459368944E-4</v>
      </c>
      <c r="AH170" s="12">
        <f t="shared" si="70"/>
        <v>5.6284340892576938E-4</v>
      </c>
      <c r="AI170" s="12">
        <f>'Surv-rate CEA'!AC168*UPFS+'Surv-rate CEA'!AB168*UPD</f>
        <v>2.1602357356194535E-2</v>
      </c>
      <c r="AJ170" s="12">
        <f t="shared" si="71"/>
        <v>1.6344589501973338E-2</v>
      </c>
      <c r="AK170" s="12">
        <f>AI170-'Surv-rate CEA'!AB168*UPD</f>
        <v>5.4508605982847916E-4</v>
      </c>
      <c r="AL170" s="12">
        <f t="shared" si="72"/>
        <v>4.124183182531156E-4</v>
      </c>
      <c r="AM170" s="12">
        <f>'Surv-rate CEA'!AF168*UPFS+'Surv-rate CEA'!AE168*UPD</f>
        <v>5.1661461637661832E-2</v>
      </c>
      <c r="AN170" s="12">
        <f t="shared" si="73"/>
        <v>3.9087650001188225E-2</v>
      </c>
      <c r="AO170" s="12">
        <f>AM170-'Surv-rate CEA'!AE168*UPD</f>
        <v>1.7121757425876613E-3</v>
      </c>
      <c r="AP170" s="12">
        <f t="shared" si="74"/>
        <v>1.2954516586499746E-3</v>
      </c>
      <c r="AQ170" s="42">
        <f>'Surv-rate CEA'!AI168*UPFS+'Surv-rate CEA'!AH168*UPD</f>
        <v>2.1807769536917591E-2</v>
      </c>
      <c r="AR170" s="12">
        <f t="shared" si="75"/>
        <v>1.6500006696368596E-2</v>
      </c>
      <c r="AS170" s="42">
        <f>AQ170-'Surv-rate CEA'!AH168*UPD</f>
        <v>2.1698273413563202E-2</v>
      </c>
      <c r="AT170" s="12">
        <f t="shared" si="76"/>
        <v>1.6417160682909247E-2</v>
      </c>
      <c r="AU170" s="12">
        <f>'Surv-rate CEA'!AL168*UPFS+'Surv-rate CEA'!AK168*UPD</f>
        <v>2.5637866613852436E-2</v>
      </c>
      <c r="AV170" s="12">
        <f t="shared" si="77"/>
        <v>1.9397901747496286E-2</v>
      </c>
      <c r="AW170" s="12">
        <f>AU170-'Surv-rate CEA'!AK168*UPD</f>
        <v>2.4430762242096671E-3</v>
      </c>
      <c r="AX170" s="12">
        <f t="shared" si="78"/>
        <v>1.8484592837868057E-3</v>
      </c>
      <c r="AY170" s="12">
        <f>'Surv-rate CEA'!AO168*UPFS+'Surv-rate CEA'!AN168*UPD</f>
        <v>2.1602357356194535E-2</v>
      </c>
      <c r="AZ170" s="12">
        <f t="shared" si="79"/>
        <v>1.6344589501973338E-2</v>
      </c>
      <c r="BA170" s="12">
        <f>AY170-'Surv-rate CEA'!AN168*UPD</f>
        <v>5.4508605982847916E-4</v>
      </c>
      <c r="BB170" s="12">
        <f t="shared" si="80"/>
        <v>4.124183182531156E-4</v>
      </c>
    </row>
    <row r="171" spans="1:54">
      <c r="A171" s="12">
        <v>166</v>
      </c>
      <c r="B171" s="12">
        <f t="shared" si="81"/>
        <v>9.493150684931507</v>
      </c>
      <c r="C171" s="12">
        <f>'Surv-rate CEA'!D169*Parameter!$D$57+'Surv-rate CEA'!E169*Parameter!$D$58</f>
        <v>3.2893569384676663E-2</v>
      </c>
      <c r="D171" s="12">
        <f t="shared" si="55"/>
        <v>2.484536001746511E-2</v>
      </c>
      <c r="E171" s="12">
        <f>C171-'Surv-rate CEA'!E169*Parameter!$D$58</f>
        <v>3.3108276663634806E-4</v>
      </c>
      <c r="F171" s="12">
        <f t="shared" si="56"/>
        <v>2.5007533954312793E-4</v>
      </c>
      <c r="G171" s="12">
        <f>'Surv-rate CEA'!G169*Parameter!$D$57+'Surv-rate CEA'!H169*Parameter!$D$58</f>
        <v>2.036185810157079E-2</v>
      </c>
      <c r="H171" s="12">
        <f t="shared" si="57"/>
        <v>1.5379835774032336E-2</v>
      </c>
      <c r="I171" s="12">
        <f>G171-'Surv-rate CEA'!H169*Parameter!$D$58</f>
        <v>1.12755781012535E-4</v>
      </c>
      <c r="J171" s="12">
        <f t="shared" si="58"/>
        <v>8.5167345037718428E-5</v>
      </c>
      <c r="K171" s="12">
        <f>'Surv-rate CEA'!K169*Parameter!$D$57+'Surv-rate CEA'!J169*Parameter!$D$58</f>
        <v>2.955420513522496E-2</v>
      </c>
      <c r="L171" s="12">
        <f t="shared" si="59"/>
        <v>2.2323052205965338E-2</v>
      </c>
      <c r="M171" s="12">
        <f>K171-'Surv-rate CEA'!J169*Parameter!$D$58</f>
        <v>7.2578931783996714E-4</v>
      </c>
      <c r="N171" s="12">
        <f t="shared" si="60"/>
        <v>5.4820736198257531E-4</v>
      </c>
      <c r="O171" s="12">
        <f>'Surv-rate CEA'!N169*Parameter!$D$57+'Surv-rate CEA'!M169*Parameter!$D$58</f>
        <v>2.1564407294281988E-2</v>
      </c>
      <c r="P171" s="12">
        <f t="shared" si="61"/>
        <v>1.6288152146822825E-2</v>
      </c>
      <c r="Q171" s="12">
        <f>O171-'Surv-rate CEA'!M169*Parameter!$D$58</f>
        <v>2.1458003951636356E-2</v>
      </c>
      <c r="R171" s="12">
        <f t="shared" si="62"/>
        <v>1.6207782962068921E-2</v>
      </c>
      <c r="S171" s="12">
        <f>'Surv-rate CEA'!Q169*Parameter!$D$57+'Surv-rate CEA'!P169*Parameter!$D$58</f>
        <v>2.955420513522496E-2</v>
      </c>
      <c r="T171" s="12">
        <f t="shared" si="63"/>
        <v>2.2323052205965338E-2</v>
      </c>
      <c r="U171" s="12">
        <f>S171-'Surv-rate CEA'!P169*Parameter!$D$58</f>
        <v>7.2578931783996714E-4</v>
      </c>
      <c r="V171" s="12">
        <f t="shared" si="64"/>
        <v>5.4820736198257531E-4</v>
      </c>
      <c r="W171" s="12">
        <f>'Surv-rate CEA'!T169*UPFS+'Surv-rate CEA'!S169*UPD</f>
        <v>2.1564407294281988E-2</v>
      </c>
      <c r="X171" s="12">
        <f t="shared" si="65"/>
        <v>1.6288152146822825E-2</v>
      </c>
      <c r="Y171" s="12">
        <f>W171-'Surv-rate CEA'!S169*UPD</f>
        <v>2.1458003951636356E-2</v>
      </c>
      <c r="Z171" s="12">
        <f t="shared" si="66"/>
        <v>1.6207782962068921E-2</v>
      </c>
      <c r="AA171" s="12">
        <f>'Surv-rate CEA'!W169*UPFS+'Surv-rate CEA'!V169*UPD</f>
        <v>3.1527297021005353E-2</v>
      </c>
      <c r="AB171" s="12">
        <f t="shared" si="67"/>
        <v>2.3813379317518934E-2</v>
      </c>
      <c r="AC171" s="12">
        <f>AA171-'Surv-rate CEA'!V169*UPD</f>
        <v>2.1309528346937015E-3</v>
      </c>
      <c r="AD171" s="12">
        <f t="shared" si="68"/>
        <v>1.6095635514358838E-3</v>
      </c>
      <c r="AE171" s="12">
        <f>'Surv-rate CEA'!Z169*UPFS+'Surv-rate CEA'!Y169*UPD</f>
        <v>2.955420513522496E-2</v>
      </c>
      <c r="AF171" s="12">
        <f t="shared" si="69"/>
        <v>2.2323052205965338E-2</v>
      </c>
      <c r="AG171" s="12">
        <f>AE171-'Surv-rate CEA'!Y169*UPD</f>
        <v>7.2578931783996714E-4</v>
      </c>
      <c r="AH171" s="12">
        <f t="shared" si="70"/>
        <v>5.4820736198257531E-4</v>
      </c>
      <c r="AI171" s="12">
        <f>'Surv-rate CEA'!AC169*UPFS+'Surv-rate CEA'!AB169*UPD</f>
        <v>2.1362641584849264E-2</v>
      </c>
      <c r="AJ171" s="12">
        <f t="shared" si="71"/>
        <v>1.613575331070349E-2</v>
      </c>
      <c r="AK171" s="12">
        <f>AI171-'Surv-rate CEA'!AB169*UPD</f>
        <v>5.3144466618977593E-4</v>
      </c>
      <c r="AL171" s="12">
        <f t="shared" si="72"/>
        <v>4.0141384191031424E-4</v>
      </c>
      <c r="AM171" s="12">
        <f>'Surv-rate CEA'!AF169*UPFS+'Surv-rate CEA'!AE169*UPD</f>
        <v>5.1178861983796349E-2</v>
      </c>
      <c r="AN171" s="12">
        <f t="shared" si="73"/>
        <v>3.8656712392663863E-2</v>
      </c>
      <c r="AO171" s="12">
        <f>AM171-'Surv-rate CEA'!AE169*UPD</f>
        <v>1.6737253301750479E-3</v>
      </c>
      <c r="AP171" s="12">
        <f t="shared" si="74"/>
        <v>1.2642078429445729E-3</v>
      </c>
      <c r="AQ171" s="42">
        <f>'Surv-rate CEA'!AI169*UPFS+'Surv-rate CEA'!AH169*UPD</f>
        <v>2.1564407294281988E-2</v>
      </c>
      <c r="AR171" s="12">
        <f t="shared" si="75"/>
        <v>1.6288152146822825E-2</v>
      </c>
      <c r="AS171" s="42">
        <f>AQ171-'Surv-rate CEA'!AH169*UPD</f>
        <v>2.1458003951636356E-2</v>
      </c>
      <c r="AT171" s="12">
        <f t="shared" si="76"/>
        <v>1.6207782962068921E-2</v>
      </c>
      <c r="AU171" s="12">
        <f>'Surv-rate CEA'!AL169*UPFS+'Surv-rate CEA'!AK169*UPD</f>
        <v>2.536054726307372E-2</v>
      </c>
      <c r="AV171" s="12">
        <f t="shared" si="77"/>
        <v>1.9155474421834313E-2</v>
      </c>
      <c r="AW171" s="12">
        <f>AU171-'Surv-rate CEA'!AK169*UPD</f>
        <v>2.390259219849946E-3</v>
      </c>
      <c r="AX171" s="12">
        <f t="shared" si="78"/>
        <v>1.8054243416922191E-3</v>
      </c>
      <c r="AY171" s="12">
        <f>'Surv-rate CEA'!AO169*UPFS+'Surv-rate CEA'!AN169*UPD</f>
        <v>2.1362641584849264E-2</v>
      </c>
      <c r="AZ171" s="12">
        <f t="shared" si="79"/>
        <v>1.613575331070349E-2</v>
      </c>
      <c r="BA171" s="12">
        <f>AY171-'Surv-rate CEA'!AN169*UPD</f>
        <v>5.3144466618977593E-4</v>
      </c>
      <c r="BB171" s="12">
        <f t="shared" si="80"/>
        <v>4.0141384191031424E-4</v>
      </c>
    </row>
    <row r="172" spans="1:54">
      <c r="A172" s="12">
        <v>167</v>
      </c>
      <c r="B172" s="12">
        <f t="shared" si="81"/>
        <v>9.5506849315068489</v>
      </c>
      <c r="C172" s="12">
        <f>'Surv-rate CEA'!D170*Parameter!$D$57+'Surv-rate CEA'!E170*Parameter!$D$58</f>
        <v>3.2557864987439962E-2</v>
      </c>
      <c r="D172" s="12">
        <f t="shared" si="55"/>
        <v>2.455000751091076E-2</v>
      </c>
      <c r="E172" s="12">
        <f>C172-'Surv-rate CEA'!E170*Parameter!$D$58</f>
        <v>3.2249571050737419E-4</v>
      </c>
      <c r="F172" s="12">
        <f t="shared" si="56"/>
        <v>2.4317540840736426E-4</v>
      </c>
      <c r="G172" s="12">
        <f>'Surv-rate CEA'!G170*Parameter!$D$57+'Surv-rate CEA'!H170*Parameter!$D$58</f>
        <v>2.0135362604936376E-2</v>
      </c>
      <c r="H172" s="12">
        <f t="shared" si="57"/>
        <v>1.5182915199654451E-2</v>
      </c>
      <c r="I172" s="12">
        <f>G172-'Surv-rate CEA'!H170*Parameter!$D$58</f>
        <v>1.0958349396969838E-4</v>
      </c>
      <c r="J172" s="12">
        <f t="shared" si="58"/>
        <v>8.263059021424724E-5</v>
      </c>
      <c r="K172" s="12">
        <f>'Surv-rate CEA'!K170*Parameter!$D$57+'Surv-rate CEA'!J170*Parameter!$D$58</f>
        <v>2.9245968633329403E-2</v>
      </c>
      <c r="L172" s="12">
        <f t="shared" si="59"/>
        <v>2.2052697555232204E-2</v>
      </c>
      <c r="M172" s="12">
        <f>K172-'Surv-rate CEA'!J170*Parameter!$D$58</f>
        <v>7.0818565659620109E-4</v>
      </c>
      <c r="N172" s="12">
        <f t="shared" si="60"/>
        <v>5.3400194377804225E-4</v>
      </c>
      <c r="O172" s="12">
        <f>'Surv-rate CEA'!N170*Parameter!$D$57+'Surv-rate CEA'!M170*Parameter!$D$58</f>
        <v>2.132475778911351E-2</v>
      </c>
      <c r="P172" s="12">
        <f t="shared" si="61"/>
        <v>1.6079769484057139E-2</v>
      </c>
      <c r="Q172" s="12">
        <f>O172-'Surv-rate CEA'!M170*Parameter!$D$58</f>
        <v>2.1221348013113938E-2</v>
      </c>
      <c r="R172" s="12">
        <f t="shared" si="62"/>
        <v>1.6001794138362006E-2</v>
      </c>
      <c r="S172" s="12">
        <f>'Surv-rate CEA'!Q170*Parameter!$D$57+'Surv-rate CEA'!P170*Parameter!$D$58</f>
        <v>2.9245968633329403E-2</v>
      </c>
      <c r="T172" s="12">
        <f t="shared" si="63"/>
        <v>2.2052697555232204E-2</v>
      </c>
      <c r="U172" s="12">
        <f>S172-'Surv-rate CEA'!P170*Parameter!$D$58</f>
        <v>7.0818565659620109E-4</v>
      </c>
      <c r="V172" s="12">
        <f t="shared" si="64"/>
        <v>5.3400194377804225E-4</v>
      </c>
      <c r="W172" s="12">
        <f>'Surv-rate CEA'!T170*UPFS+'Surv-rate CEA'!S170*UPD</f>
        <v>2.132475778911351E-2</v>
      </c>
      <c r="X172" s="12">
        <f t="shared" si="65"/>
        <v>1.6079769484057139E-2</v>
      </c>
      <c r="Y172" s="12">
        <f>W172-'Surv-rate CEA'!S170*UPD</f>
        <v>2.1221348013113938E-2</v>
      </c>
      <c r="Z172" s="12">
        <f t="shared" si="66"/>
        <v>1.6001794138362006E-2</v>
      </c>
      <c r="AA172" s="12">
        <f>'Surv-rate CEA'!W170*UPFS+'Surv-rate CEA'!V170*UPD</f>
        <v>3.1201569250435889E-2</v>
      </c>
      <c r="AB172" s="12">
        <f t="shared" si="67"/>
        <v>2.3527303149205488E-2</v>
      </c>
      <c r="AC172" s="12">
        <f>AA172-'Surv-rate CEA'!V170*UPD</f>
        <v>2.0844714890556094E-3</v>
      </c>
      <c r="AD172" s="12">
        <f t="shared" si="68"/>
        <v>1.5717796831068672E-3</v>
      </c>
      <c r="AE172" s="12">
        <f>'Surv-rate CEA'!Z170*UPFS+'Surv-rate CEA'!Y170*UPD</f>
        <v>2.9245968633329403E-2</v>
      </c>
      <c r="AF172" s="12">
        <f t="shared" si="69"/>
        <v>2.2052697555232204E-2</v>
      </c>
      <c r="AG172" s="12">
        <f>AE172-'Surv-rate CEA'!Y170*UPD</f>
        <v>7.0818565659620109E-4</v>
      </c>
      <c r="AH172" s="12">
        <f t="shared" si="70"/>
        <v>5.3400194377804225E-4</v>
      </c>
      <c r="AI172" s="12">
        <f>'Surv-rate CEA'!AC170*UPFS+'Surv-rate CEA'!AB170*UPD</f>
        <v>2.1126572471417786E-2</v>
      </c>
      <c r="AJ172" s="12">
        <f t="shared" si="71"/>
        <v>1.5930329370589646E-2</v>
      </c>
      <c r="AK172" s="12">
        <f>AI172-'Surv-rate CEA'!AB170*UPD</f>
        <v>5.1819510158018084E-4</v>
      </c>
      <c r="AL172" s="12">
        <f t="shared" si="72"/>
        <v>3.9074102803787427E-4</v>
      </c>
      <c r="AM172" s="12">
        <f>'Surv-rate CEA'!AF170*UPFS+'Surv-rate CEA'!AE170*UPD</f>
        <v>5.0702625125334383E-2</v>
      </c>
      <c r="AN172" s="12">
        <f t="shared" si="73"/>
        <v>3.8231924241041181E-2</v>
      </c>
      <c r="AO172" s="12">
        <f>AM172-'Surv-rate CEA'!AE170*UPD</f>
        <v>1.6362753105321481E-3</v>
      </c>
      <c r="AP172" s="12">
        <f t="shared" si="74"/>
        <v>1.2338208042504909E-3</v>
      </c>
      <c r="AQ172" s="42">
        <f>'Surv-rate CEA'!AI170*UPFS+'Surv-rate CEA'!AH170*UPD</f>
        <v>2.132475778911351E-2</v>
      </c>
      <c r="AR172" s="12">
        <f t="shared" si="75"/>
        <v>1.6079769484057139E-2</v>
      </c>
      <c r="AS172" s="42">
        <f>AQ172-'Surv-rate CEA'!AH170*UPD</f>
        <v>2.1221348013113938E-2</v>
      </c>
      <c r="AT172" s="12">
        <f t="shared" si="76"/>
        <v>1.6001794138362006E-2</v>
      </c>
      <c r="AU172" s="12">
        <f>'Surv-rate CEA'!AL170*UPFS+'Surv-rate CEA'!AK170*UPD</f>
        <v>2.5087364337503207E-2</v>
      </c>
      <c r="AV172" s="12">
        <f t="shared" si="77"/>
        <v>1.8916933992823421E-2</v>
      </c>
      <c r="AW172" s="12">
        <f>AU172-'Surv-rate CEA'!AK170*UPD</f>
        <v>2.3387694241007485E-3</v>
      </c>
      <c r="AX172" s="12">
        <f t="shared" si="78"/>
        <v>1.7635310838137522E-3</v>
      </c>
      <c r="AY172" s="12">
        <f>'Surv-rate CEA'!AO170*UPFS+'Surv-rate CEA'!AN170*UPD</f>
        <v>2.1126572471417786E-2</v>
      </c>
      <c r="AZ172" s="12">
        <f t="shared" si="79"/>
        <v>1.5930329370589646E-2</v>
      </c>
      <c r="BA172" s="12">
        <f>AY172-'Surv-rate CEA'!AN170*UPD</f>
        <v>5.1819510158018084E-4</v>
      </c>
      <c r="BB172" s="12">
        <f t="shared" si="80"/>
        <v>3.9074102803787427E-4</v>
      </c>
    </row>
    <row r="173" spans="1:54">
      <c r="A173" s="12">
        <v>168</v>
      </c>
      <c r="B173" s="12">
        <f t="shared" si="81"/>
        <v>9.6082191780821926</v>
      </c>
      <c r="C173" s="12">
        <f>'Surv-rate CEA'!D171*Parameter!$D$57+'Surv-rate CEA'!E171*Parameter!$D$58</f>
        <v>3.2226916193165367E-2</v>
      </c>
      <c r="D173" s="12">
        <f t="shared" si="55"/>
        <v>2.4259166826460496E-2</v>
      </c>
      <c r="E173" s="12">
        <f>C173-'Surv-rate CEA'!E171*Parameter!$D$58</f>
        <v>3.1416335473704454E-4</v>
      </c>
      <c r="F173" s="12">
        <f t="shared" si="56"/>
        <v>2.3648993244171387E-4</v>
      </c>
      <c r="G173" s="12">
        <f>'Surv-rate CEA'!G171*Parameter!$D$57+'Surv-rate CEA'!H171*Parameter!$D$58</f>
        <v>1.9912313063195283E-2</v>
      </c>
      <c r="H173" s="12">
        <f t="shared" si="57"/>
        <v>1.498921341419595E-2</v>
      </c>
      <c r="I173" s="12">
        <f>G173-'Surv-rate CEA'!H171*Parameter!$D$58</f>
        <v>1.0651255471665066E-4</v>
      </c>
      <c r="J173" s="12">
        <f t="shared" si="58"/>
        <v>8.0178501054709066E-5</v>
      </c>
      <c r="K173" s="12">
        <f>'Surv-rate CEA'!K171*Parameter!$D$57+'Surv-rate CEA'!J171*Parameter!$D$58</f>
        <v>2.8942181194279451E-2</v>
      </c>
      <c r="L173" s="12">
        <f t="shared" si="59"/>
        <v>2.1786546305121678E-2</v>
      </c>
      <c r="M173" s="12">
        <f>K173-'Surv-rate CEA'!J171*Parameter!$D$58</f>
        <v>6.9107313658716557E-4</v>
      </c>
      <c r="N173" s="12">
        <f t="shared" si="60"/>
        <v>5.202129303736743E-4</v>
      </c>
      <c r="O173" s="12">
        <f>'Surv-rate CEA'!N171*Parameter!$D$57+'Surv-rate CEA'!M171*Parameter!$D$58</f>
        <v>2.1088748207139758E-2</v>
      </c>
      <c r="P173" s="12">
        <f t="shared" si="61"/>
        <v>1.5874787952150426E-2</v>
      </c>
      <c r="Q173" s="12">
        <f>O173-'Surv-rate CEA'!M171*Parameter!$D$58</f>
        <v>2.0988236359731086E-2</v>
      </c>
      <c r="R173" s="12">
        <f t="shared" si="62"/>
        <v>1.5799126549746686E-2</v>
      </c>
      <c r="S173" s="12">
        <f>'Surv-rate CEA'!Q171*Parameter!$D$57+'Surv-rate CEA'!P171*Parameter!$D$58</f>
        <v>2.8942181194279451E-2</v>
      </c>
      <c r="T173" s="12">
        <f t="shared" si="63"/>
        <v>2.1786546305121678E-2</v>
      </c>
      <c r="U173" s="12">
        <f>S173-'Surv-rate CEA'!P171*Parameter!$D$58</f>
        <v>6.9107313658716557E-4</v>
      </c>
      <c r="V173" s="12">
        <f t="shared" si="64"/>
        <v>5.202129303736743E-4</v>
      </c>
      <c r="W173" s="12">
        <f>'Surv-rate CEA'!T171*UPFS+'Surv-rate CEA'!S171*UPD</f>
        <v>2.1088748207139758E-2</v>
      </c>
      <c r="X173" s="12">
        <f t="shared" si="65"/>
        <v>1.5874787952150426E-2</v>
      </c>
      <c r="Y173" s="12">
        <f>W173-'Surv-rate CEA'!S171*UPD</f>
        <v>2.0988236359731086E-2</v>
      </c>
      <c r="Z173" s="12">
        <f t="shared" si="66"/>
        <v>1.5799126549746686E-2</v>
      </c>
      <c r="AA173" s="12">
        <f>'Surv-rate CEA'!W171*UPFS+'Surv-rate CEA'!V171*UPD</f>
        <v>3.0880511719895663E-2</v>
      </c>
      <c r="AB173" s="12">
        <f t="shared" si="67"/>
        <v>2.32456460000443E-2</v>
      </c>
      <c r="AC173" s="12">
        <f>AA173-'Surv-rate CEA'!V171*UPD</f>
        <v>2.0391671267368551E-3</v>
      </c>
      <c r="AD173" s="12">
        <f t="shared" si="68"/>
        <v>1.5350055592670913E-3</v>
      </c>
      <c r="AE173" s="12">
        <f>'Surv-rate CEA'!Z171*UPFS+'Surv-rate CEA'!Y171*UPD</f>
        <v>2.8942181194279451E-2</v>
      </c>
      <c r="AF173" s="12">
        <f t="shared" si="69"/>
        <v>2.1786546305121678E-2</v>
      </c>
      <c r="AG173" s="12">
        <f>AE173-'Surv-rate CEA'!Y171*UPD</f>
        <v>6.9107313658716557E-4</v>
      </c>
      <c r="AH173" s="12">
        <f t="shared" si="70"/>
        <v>5.202129303736743E-4</v>
      </c>
      <c r="AI173" s="12">
        <f>'Surv-rate CEA'!AC171*UPFS+'Surv-rate CEA'!AB171*UPD</f>
        <v>2.089407851549897E-2</v>
      </c>
      <c r="AJ173" s="12">
        <f t="shared" si="71"/>
        <v>1.5728248193358021E-2</v>
      </c>
      <c r="AK173" s="12">
        <f>AI173-'Surv-rate CEA'!AB171*UPD</f>
        <v>5.0532460477171331E-4</v>
      </c>
      <c r="AL173" s="12">
        <f t="shared" si="72"/>
        <v>3.8038867309531858E-4</v>
      </c>
      <c r="AM173" s="12">
        <f>'Surv-rate CEA'!AF171*UPFS+'Surv-rate CEA'!AE171*UPD</f>
        <v>5.0232640667678914E-2</v>
      </c>
      <c r="AN173" s="12">
        <f t="shared" si="73"/>
        <v>3.7813174639070989E-2</v>
      </c>
      <c r="AO173" s="12">
        <f>AM173-'Surv-rate CEA'!AE171*UPD</f>
        <v>1.5997959330202247E-3</v>
      </c>
      <c r="AP173" s="12">
        <f t="shared" si="74"/>
        <v>1.2042640442172172E-3</v>
      </c>
      <c r="AQ173" s="42">
        <f>'Surv-rate CEA'!AI171*UPFS+'Surv-rate CEA'!AH171*UPD</f>
        <v>2.1088748207139758E-2</v>
      </c>
      <c r="AR173" s="12">
        <f t="shared" si="75"/>
        <v>1.5874787952150426E-2</v>
      </c>
      <c r="AS173" s="42">
        <f>AQ173-'Surv-rate CEA'!AH171*UPD</f>
        <v>2.0988236359731086E-2</v>
      </c>
      <c r="AT173" s="12">
        <f t="shared" si="76"/>
        <v>1.5799126549746686E-2</v>
      </c>
      <c r="AU173" s="12">
        <f>'Surv-rate CEA'!AL171*UPFS+'Surv-rate CEA'!AK171*UPD</f>
        <v>2.4818238001946342E-2</v>
      </c>
      <c r="AV173" s="12">
        <f t="shared" si="77"/>
        <v>1.8682202554512615E-2</v>
      </c>
      <c r="AW173" s="12">
        <f>AU173-'Surv-rate CEA'!AK171*UPD</f>
        <v>2.2885686104295519E-3</v>
      </c>
      <c r="AX173" s="12">
        <f t="shared" si="78"/>
        <v>1.7227452785564916E-3</v>
      </c>
      <c r="AY173" s="12">
        <f>'Surv-rate CEA'!AO171*UPFS+'Surv-rate CEA'!AN171*UPD</f>
        <v>2.089407851549897E-2</v>
      </c>
      <c r="AZ173" s="12">
        <f t="shared" si="79"/>
        <v>1.5728248193358021E-2</v>
      </c>
      <c r="BA173" s="12">
        <f>AY173-'Surv-rate CEA'!AN171*UPD</f>
        <v>5.0532460477171331E-4</v>
      </c>
      <c r="BB173" s="12">
        <f t="shared" si="80"/>
        <v>3.8038867309531858E-4</v>
      </c>
    </row>
    <row r="174" spans="1:54">
      <c r="A174" s="12">
        <v>169</v>
      </c>
      <c r="B174" s="12">
        <f t="shared" si="81"/>
        <v>9.6657534246575345</v>
      </c>
      <c r="C174" s="12">
        <f>'Surv-rate CEA'!D172*Parameter!$D$57+'Surv-rate CEA'!E172*Parameter!$D$58</f>
        <v>3.1900635405359749E-2</v>
      </c>
      <c r="D174" s="12">
        <f t="shared" si="55"/>
        <v>2.3972751573890505E-2</v>
      </c>
      <c r="E174" s="12">
        <f>C174-'Surv-rate CEA'!E172*Parameter!$D$58</f>
        <v>3.0607716004014962E-4</v>
      </c>
      <c r="F174" s="12">
        <f t="shared" si="56"/>
        <v>2.3001145986112958E-4</v>
      </c>
      <c r="G174" s="12">
        <f>'Surv-rate CEA'!G172*Parameter!$D$57+'Surv-rate CEA'!H172*Parameter!$D$58</f>
        <v>1.9692642024119654E-2</v>
      </c>
      <c r="H174" s="12">
        <f t="shared" si="57"/>
        <v>1.4798664950681818E-2</v>
      </c>
      <c r="I174" s="12">
        <f>G174-'Surv-rate CEA'!H172*Parameter!$D$58</f>
        <v>1.0353932576139674E-4</v>
      </c>
      <c r="J174" s="12">
        <f t="shared" si="58"/>
        <v>7.7807934013410108E-5</v>
      </c>
      <c r="K174" s="12">
        <f>'Surv-rate CEA'!K172*Parameter!$D$57+'Surv-rate CEA'!J172*Parameter!$D$58</f>
        <v>2.8642759484661807E-2</v>
      </c>
      <c r="L174" s="12">
        <f t="shared" si="59"/>
        <v>2.1524516637092674E-2</v>
      </c>
      <c r="M174" s="12">
        <f>K174-'Surv-rate CEA'!J172*Parameter!$D$58</f>
        <v>6.7443619088469048E-4</v>
      </c>
      <c r="N174" s="12">
        <f t="shared" si="60"/>
        <v>5.0682662119649251E-4</v>
      </c>
      <c r="O174" s="12">
        <f>'Surv-rate CEA'!N172*Parameter!$D$57+'Surv-rate CEA'!M172*Parameter!$D$58</f>
        <v>2.0856307491227005E-2</v>
      </c>
      <c r="P174" s="12">
        <f t="shared" si="61"/>
        <v>1.5673138540427081E-2</v>
      </c>
      <c r="Q174" s="12">
        <f>O174-'Surv-rate CEA'!M172*Parameter!$D$58</f>
        <v>2.0758601366916957E-2</v>
      </c>
      <c r="R174" s="12">
        <f t="shared" si="62"/>
        <v>1.5599714151991892E-2</v>
      </c>
      <c r="S174" s="12">
        <f>'Surv-rate CEA'!Q172*Parameter!$D$57+'Surv-rate CEA'!P172*Parameter!$D$58</f>
        <v>2.8642759484661807E-2</v>
      </c>
      <c r="T174" s="12">
        <f t="shared" si="63"/>
        <v>2.1524516637092674E-2</v>
      </c>
      <c r="U174" s="12">
        <f>S174-'Surv-rate CEA'!P172*Parameter!$D$58</f>
        <v>6.7443619088469048E-4</v>
      </c>
      <c r="V174" s="12">
        <f t="shared" si="64"/>
        <v>5.0682662119649251E-4</v>
      </c>
      <c r="W174" s="12">
        <f>'Surv-rate CEA'!T172*UPFS+'Surv-rate CEA'!S172*UPD</f>
        <v>2.0856307491227005E-2</v>
      </c>
      <c r="X174" s="12">
        <f t="shared" si="65"/>
        <v>1.5673138540427081E-2</v>
      </c>
      <c r="Y174" s="12">
        <f>W174-'Surv-rate CEA'!S172*UPD</f>
        <v>2.0758601366916957E-2</v>
      </c>
      <c r="Z174" s="12">
        <f t="shared" si="66"/>
        <v>1.5599714151991892E-2</v>
      </c>
      <c r="AA174" s="12">
        <f>'Surv-rate CEA'!W172*UPFS+'Surv-rate CEA'!V172*UPD</f>
        <v>3.0564037373524661E-2</v>
      </c>
      <c r="AB174" s="12">
        <f t="shared" si="67"/>
        <v>2.2968322283872349E-2</v>
      </c>
      <c r="AC174" s="12">
        <f>AA174-'Surv-rate CEA'!V172*UPD</f>
        <v>1.9950056235202747E-3</v>
      </c>
      <c r="AD174" s="12">
        <f t="shared" si="68"/>
        <v>1.4992107082961326E-3</v>
      </c>
      <c r="AE174" s="12">
        <f>'Surv-rate CEA'!Z172*UPFS+'Surv-rate CEA'!Y172*UPD</f>
        <v>2.8642759484661807E-2</v>
      </c>
      <c r="AF174" s="12">
        <f t="shared" si="69"/>
        <v>2.1524516637092674E-2</v>
      </c>
      <c r="AG174" s="12">
        <f>AE174-'Surv-rate CEA'!Y172*UPD</f>
        <v>6.7443619088469048E-4</v>
      </c>
      <c r="AH174" s="12">
        <f t="shared" si="70"/>
        <v>5.0682662119649251E-4</v>
      </c>
      <c r="AI174" s="12">
        <f>'Surv-rate CEA'!AC172*UPFS+'Surv-rate CEA'!AB172*UPD</f>
        <v>2.0665089945923688E-2</v>
      </c>
      <c r="AJ174" s="12">
        <f t="shared" si="71"/>
        <v>1.5529442007368199E-2</v>
      </c>
      <c r="AK174" s="12">
        <f>AI174-'Surv-rate CEA'!AB172*UPD</f>
        <v>4.928208807337478E-4</v>
      </c>
      <c r="AL174" s="12">
        <f t="shared" si="72"/>
        <v>3.7034599449611892E-4</v>
      </c>
      <c r="AM174" s="12">
        <f>'Surv-rate CEA'!AF172*UPFS+'Surv-rate CEA'!AE172*UPD</f>
        <v>4.9768800614834463E-2</v>
      </c>
      <c r="AN174" s="12">
        <f t="shared" si="73"/>
        <v>3.7400355137423347E-2</v>
      </c>
      <c r="AO174" s="12">
        <f>AM174-'Surv-rate CEA'!AE172*UPD</f>
        <v>1.5642584463007245E-3</v>
      </c>
      <c r="AP174" s="12">
        <f t="shared" si="74"/>
        <v>1.1755119813139133E-3</v>
      </c>
      <c r="AQ174" s="42">
        <f>'Surv-rate CEA'!AI172*UPFS+'Surv-rate CEA'!AH172*UPD</f>
        <v>2.0856307491227005E-2</v>
      </c>
      <c r="AR174" s="12">
        <f t="shared" si="75"/>
        <v>1.5673138540427081E-2</v>
      </c>
      <c r="AS174" s="42">
        <f>AQ174-'Surv-rate CEA'!AH172*UPD</f>
        <v>2.0758601366916957E-2</v>
      </c>
      <c r="AT174" s="12">
        <f t="shared" si="76"/>
        <v>1.5599714151991892E-2</v>
      </c>
      <c r="AU174" s="12">
        <f>'Surv-rate CEA'!AL172*UPFS+'Surv-rate CEA'!AK172*UPD</f>
        <v>2.4553090326488988E-2</v>
      </c>
      <c r="AV174" s="12">
        <f t="shared" si="77"/>
        <v>1.8451204099505829E-2</v>
      </c>
      <c r="AW174" s="12">
        <f>AU174-'Surv-rate CEA'!AK172*UPD</f>
        <v>2.2396197987795234E-3</v>
      </c>
      <c r="AX174" s="12">
        <f t="shared" si="78"/>
        <v>1.683033844745535E-3</v>
      </c>
      <c r="AY174" s="12">
        <f>'Surv-rate CEA'!AO172*UPFS+'Surv-rate CEA'!AN172*UPD</f>
        <v>2.0665089945923688E-2</v>
      </c>
      <c r="AZ174" s="12">
        <f t="shared" si="79"/>
        <v>1.5529442007368199E-2</v>
      </c>
      <c r="BA174" s="12">
        <f>AY174-'Surv-rate CEA'!AN172*UPD</f>
        <v>4.928208807337478E-4</v>
      </c>
      <c r="BB174" s="12">
        <f t="shared" si="80"/>
        <v>3.7034599449611892E-4</v>
      </c>
    </row>
    <row r="175" spans="1:54">
      <c r="A175" s="12">
        <v>170</v>
      </c>
      <c r="B175" s="12">
        <f t="shared" si="81"/>
        <v>9.7232876712328764</v>
      </c>
      <c r="C175" s="12">
        <f>'Surv-rate CEA'!D173*Parameter!$D$57+'Surv-rate CEA'!E173*Parameter!$D$58</f>
        <v>3.1578937030615824E-2</v>
      </c>
      <c r="D175" s="12">
        <f t="shared" si="55"/>
        <v>2.3690677380306221E-2</v>
      </c>
      <c r="E175" s="12">
        <f>C175-'Surv-rate CEA'!E173*Parameter!$D$58</f>
        <v>2.9822890741329489E-4</v>
      </c>
      <c r="F175" s="12">
        <f t="shared" si="56"/>
        <v>2.2373282622400553E-4</v>
      </c>
      <c r="G175" s="12">
        <f>'Surv-rate CEA'!G173*Parameter!$D$57+'Surv-rate CEA'!H173*Parameter!$D$58</f>
        <v>1.9476283661860917E-2</v>
      </c>
      <c r="H175" s="12">
        <f t="shared" si="57"/>
        <v>1.4611205955195451E-2</v>
      </c>
      <c r="I175" s="12">
        <f>G175-'Surv-rate CEA'!H173*Parameter!$D$58</f>
        <v>1.0066031489085192E-4</v>
      </c>
      <c r="J175" s="12">
        <f t="shared" si="58"/>
        <v>7.5515874482007624E-5</v>
      </c>
      <c r="K175" s="12">
        <f>'Surv-rate CEA'!K173*Parameter!$D$57+'Surv-rate CEA'!J173*Parameter!$D$58</f>
        <v>2.8347622106040183E-2</v>
      </c>
      <c r="L175" s="12">
        <f t="shared" si="59"/>
        <v>2.1266528672638427E-2</v>
      </c>
      <c r="M175" s="12">
        <f>K175-'Surv-rate CEA'!J173*Parameter!$D$58</f>
        <v>6.5825980693197048E-4</v>
      </c>
      <c r="N175" s="12">
        <f t="shared" si="60"/>
        <v>4.9382981774620744E-4</v>
      </c>
      <c r="O175" s="12">
        <f>'Surv-rate CEA'!N173*Parameter!$D$57+'Surv-rate CEA'!M173*Parameter!$D$58</f>
        <v>2.0627366290860025E-2</v>
      </c>
      <c r="P175" s="12">
        <f t="shared" si="61"/>
        <v>1.5474753932610091E-2</v>
      </c>
      <c r="Q175" s="12">
        <f>O175-'Surv-rate CEA'!M173*Parameter!$D$58</f>
        <v>2.0532376979624994E-2</v>
      </c>
      <c r="R175" s="12">
        <f t="shared" si="62"/>
        <v>1.5403492473591856E-2</v>
      </c>
      <c r="S175" s="12">
        <f>'Surv-rate CEA'!Q173*Parameter!$D$57+'Surv-rate CEA'!P173*Parameter!$D$58</f>
        <v>2.8347622106040183E-2</v>
      </c>
      <c r="T175" s="12">
        <f t="shared" si="63"/>
        <v>2.1266528672638427E-2</v>
      </c>
      <c r="U175" s="12">
        <f>S175-'Surv-rate CEA'!P173*Parameter!$D$58</f>
        <v>6.5825980693197048E-4</v>
      </c>
      <c r="V175" s="12">
        <f t="shared" si="64"/>
        <v>4.9382981774620744E-4</v>
      </c>
      <c r="W175" s="12">
        <f>'Surv-rate CEA'!T173*UPFS+'Surv-rate CEA'!S173*UPD</f>
        <v>2.0627366290860025E-2</v>
      </c>
      <c r="X175" s="12">
        <f t="shared" si="65"/>
        <v>1.5474753932610091E-2</v>
      </c>
      <c r="Y175" s="12">
        <f>W175-'Surv-rate CEA'!S173*UPD</f>
        <v>2.0532376979624994E-2</v>
      </c>
      <c r="Z175" s="12">
        <f t="shared" si="66"/>
        <v>1.5403492473591856E-2</v>
      </c>
      <c r="AA175" s="12">
        <f>'Surv-rate CEA'!W173*UPFS+'Surv-rate CEA'!V173*UPD</f>
        <v>3.0252061169353549E-2</v>
      </c>
      <c r="AB175" s="12">
        <f t="shared" si="67"/>
        <v>2.2695248435930904E-2</v>
      </c>
      <c r="AC175" s="12">
        <f>AA175-'Surv-rate CEA'!V173*UPD</f>
        <v>1.9519539742714927E-3</v>
      </c>
      <c r="AD175" s="12">
        <f t="shared" si="68"/>
        <v>1.4643656884599922E-3</v>
      </c>
      <c r="AE175" s="12">
        <f>'Surv-rate CEA'!Z173*UPFS+'Surv-rate CEA'!Y173*UPD</f>
        <v>2.8347622106040183E-2</v>
      </c>
      <c r="AF175" s="12">
        <f t="shared" si="69"/>
        <v>2.1266528672638427E-2</v>
      </c>
      <c r="AG175" s="12">
        <f>AE175-'Surv-rate CEA'!Y173*UPD</f>
        <v>6.5825980693197048E-4</v>
      </c>
      <c r="AH175" s="12">
        <f t="shared" si="70"/>
        <v>4.9382981774620744E-4</v>
      </c>
      <c r="AI175" s="12">
        <f>'Surv-rate CEA'!AC173*UPFS+'Surv-rate CEA'!AB173*UPD</f>
        <v>2.0439538670813256E-2</v>
      </c>
      <c r="AJ175" s="12">
        <f t="shared" si="71"/>
        <v>1.5333844707409613E-2</v>
      </c>
      <c r="AK175" s="12">
        <f>AI175-'Surv-rate CEA'!AB173*UPD</f>
        <v>4.8067208170976192E-4</v>
      </c>
      <c r="AL175" s="12">
        <f t="shared" si="72"/>
        <v>3.6060261314261509E-4</v>
      </c>
      <c r="AM175" s="12">
        <f>'Surv-rate CEA'!AF173*UPFS+'Surv-rate CEA'!AE173*UPD</f>
        <v>4.9310999306467547E-2</v>
      </c>
      <c r="AN175" s="12">
        <f t="shared" si="73"/>
        <v>3.6993359679505497E-2</v>
      </c>
      <c r="AO175" s="12">
        <f>AM175-'Surv-rate CEA'!AE173*UPD</f>
        <v>1.5296350608206416E-3</v>
      </c>
      <c r="AP175" s="12">
        <f t="shared" si="74"/>
        <v>1.1475399156207831E-3</v>
      </c>
      <c r="AQ175" s="42">
        <f>'Surv-rate CEA'!AI173*UPFS+'Surv-rate CEA'!AH173*UPD</f>
        <v>2.0627366290860025E-2</v>
      </c>
      <c r="AR175" s="12">
        <f t="shared" si="75"/>
        <v>1.5474753932610091E-2</v>
      </c>
      <c r="AS175" s="42">
        <f>AQ175-'Surv-rate CEA'!AH173*UPD</f>
        <v>2.0532376979624994E-2</v>
      </c>
      <c r="AT175" s="12">
        <f t="shared" si="76"/>
        <v>1.5403492473591856E-2</v>
      </c>
      <c r="AU175" s="12">
        <f>'Surv-rate CEA'!AL173*UPFS+'Surv-rate CEA'!AK173*UPD</f>
        <v>2.4291845232126141E-2</v>
      </c>
      <c r="AV175" s="12">
        <f t="shared" si="77"/>
        <v>1.8223864464110735E-2</v>
      </c>
      <c r="AW175" s="12">
        <f>AU175-'Surv-rate CEA'!AK173*UPD</f>
        <v>2.1918872100538944E-3</v>
      </c>
      <c r="AX175" s="12">
        <f t="shared" si="78"/>
        <v>1.6443648086400984E-3</v>
      </c>
      <c r="AY175" s="12">
        <f>'Surv-rate CEA'!AO173*UPFS+'Surv-rate CEA'!AN173*UPD</f>
        <v>2.0439538670813256E-2</v>
      </c>
      <c r="AZ175" s="12">
        <f t="shared" si="79"/>
        <v>1.5333844707409613E-2</v>
      </c>
      <c r="BA175" s="12">
        <f>AY175-'Surv-rate CEA'!AN173*UPD</f>
        <v>4.8067208170976192E-4</v>
      </c>
      <c r="BB175" s="12">
        <f t="shared" si="80"/>
        <v>3.6060261314261509E-4</v>
      </c>
    </row>
    <row r="176" spans="1:54">
      <c r="A176" s="12">
        <v>171</v>
      </c>
      <c r="B176" s="12">
        <f t="shared" si="81"/>
        <v>9.7808219178082183</v>
      </c>
      <c r="C176" s="12">
        <f>'Surv-rate CEA'!D174*Parameter!$D$57+'Surv-rate CEA'!E174*Parameter!$D$58</f>
        <v>3.1261737423646713E-2</v>
      </c>
      <c r="D176" s="12">
        <f t="shared" si="55"/>
        <v>2.3412861834122729E-2</v>
      </c>
      <c r="E176" s="12">
        <f>C176-'Surv-rate CEA'!E174*Parameter!$D$58</f>
        <v>2.906106848179317E-4</v>
      </c>
      <c r="F176" s="12">
        <f t="shared" si="56"/>
        <v>2.1764714222234443E-4</v>
      </c>
      <c r="G176" s="12">
        <f>'Surv-rate CEA'!G174*Parameter!$D$57+'Surv-rate CEA'!H174*Parameter!$D$58</f>
        <v>1.9263173730167223E-2</v>
      </c>
      <c r="H176" s="12">
        <f t="shared" si="57"/>
        <v>1.4426774139877523E-2</v>
      </c>
      <c r="I176" s="12">
        <f>G176-'Surv-rate CEA'!H174*Parameter!$D$58</f>
        <v>9.787216876896293E-5</v>
      </c>
      <c r="J176" s="12">
        <f t="shared" si="58"/>
        <v>7.3299430986211933E-5</v>
      </c>
      <c r="K176" s="12">
        <f>'Surv-rate CEA'!K174*Parameter!$D$57+'Surv-rate CEA'!J174*Parameter!$D$58</f>
        <v>2.8056689541099435E-2</v>
      </c>
      <c r="L176" s="12">
        <f t="shared" si="59"/>
        <v>2.1012504418636717E-2</v>
      </c>
      <c r="M176" s="12">
        <f>K176-'Surv-rate CEA'!J174*Parameter!$D$58</f>
        <v>6.4252950457640082E-4</v>
      </c>
      <c r="N176" s="12">
        <f t="shared" si="60"/>
        <v>4.8120980325346767E-4</v>
      </c>
      <c r="O176" s="12">
        <f>'Surv-rate CEA'!N174*Parameter!$D$57+'Surv-rate CEA'!M174*Parameter!$D$58</f>
        <v>2.040185691330933E-2</v>
      </c>
      <c r="P176" s="12">
        <f t="shared" si="61"/>
        <v>1.5279568457687237E-2</v>
      </c>
      <c r="Q176" s="12">
        <f>O176-'Surv-rate CEA'!M174*Parameter!$D$58</f>
        <v>2.0309498669541438E-2</v>
      </c>
      <c r="R176" s="12">
        <f t="shared" si="62"/>
        <v>1.5210398572108702E-2</v>
      </c>
      <c r="S176" s="12">
        <f>'Surv-rate CEA'!Q174*Parameter!$D$57+'Surv-rate CEA'!P174*Parameter!$D$58</f>
        <v>2.8056689541099435E-2</v>
      </c>
      <c r="T176" s="12">
        <f t="shared" si="63"/>
        <v>2.1012504418636717E-2</v>
      </c>
      <c r="U176" s="12">
        <f>S176-'Surv-rate CEA'!P174*Parameter!$D$58</f>
        <v>6.4252950457640082E-4</v>
      </c>
      <c r="V176" s="12">
        <f t="shared" si="64"/>
        <v>4.8120980325346767E-4</v>
      </c>
      <c r="W176" s="12">
        <f>'Surv-rate CEA'!T174*UPFS+'Surv-rate CEA'!S174*UPD</f>
        <v>2.040185691330933E-2</v>
      </c>
      <c r="X176" s="12">
        <f t="shared" si="65"/>
        <v>1.5279568457687237E-2</v>
      </c>
      <c r="Y176" s="12">
        <f>W176-'Surv-rate CEA'!S174*UPD</f>
        <v>2.0309498669541438E-2</v>
      </c>
      <c r="Z176" s="12">
        <f t="shared" si="66"/>
        <v>1.5210398572108702E-2</v>
      </c>
      <c r="AA176" s="12">
        <f>'Surv-rate CEA'!W174*UPFS+'Surv-rate CEA'!V174*UPD</f>
        <v>2.9944500023433802E-2</v>
      </c>
      <c r="AB176" s="12">
        <f t="shared" si="67"/>
        <v>2.2426342856114938E-2</v>
      </c>
      <c r="AC176" s="12">
        <f>AA176-'Surv-rate CEA'!V174*UPD</f>
        <v>1.9099802518708527E-3</v>
      </c>
      <c r="AD176" s="12">
        <f t="shared" si="68"/>
        <v>1.43044204923588E-3</v>
      </c>
      <c r="AE176" s="12">
        <f>'Surv-rate CEA'!Z174*UPFS+'Surv-rate CEA'!Y174*UPD</f>
        <v>2.8056689541099435E-2</v>
      </c>
      <c r="AF176" s="12">
        <f t="shared" si="69"/>
        <v>2.1012504418636717E-2</v>
      </c>
      <c r="AG176" s="12">
        <f>AE176-'Surv-rate CEA'!Y174*UPD</f>
        <v>6.4252950457640082E-4</v>
      </c>
      <c r="AH176" s="12">
        <f t="shared" si="70"/>
        <v>4.8120980325346767E-4</v>
      </c>
      <c r="AI176" s="12">
        <f>'Surv-rate CEA'!AC174*UPFS+'Surv-rate CEA'!AB174*UPD</f>
        <v>2.0217358229318392E-2</v>
      </c>
      <c r="AJ176" s="12">
        <f t="shared" si="71"/>
        <v>1.5141391806200494E-2</v>
      </c>
      <c r="AK176" s="12">
        <f>AI176-'Surv-rate CEA'!AB174*UPD</f>
        <v>4.6886678914028618E-4</v>
      </c>
      <c r="AL176" s="12">
        <f t="shared" si="72"/>
        <v>3.511485367555665E-4</v>
      </c>
      <c r="AM176" s="12">
        <f>'Surv-rate CEA'!AF174*UPFS+'Surv-rate CEA'!AE174*UPD</f>
        <v>4.8859133356911166E-2</v>
      </c>
      <c r="AN176" s="12">
        <f t="shared" si="73"/>
        <v>3.6592084538303871E-2</v>
      </c>
      <c r="AO176" s="12">
        <f>AM176-'Surv-rate CEA'!AE174*UPD</f>
        <v>1.4958989128573477E-3</v>
      </c>
      <c r="AP176" s="12">
        <f t="shared" si="74"/>
        <v>1.1203239951101214E-3</v>
      </c>
      <c r="AQ176" s="42">
        <f>'Surv-rate CEA'!AI174*UPFS+'Surv-rate CEA'!AH174*UPD</f>
        <v>2.040185691330933E-2</v>
      </c>
      <c r="AR176" s="12">
        <f t="shared" si="75"/>
        <v>1.5279568457687237E-2</v>
      </c>
      <c r="AS176" s="42">
        <f>AQ176-'Surv-rate CEA'!AH174*UPD</f>
        <v>2.0309498669541438E-2</v>
      </c>
      <c r="AT176" s="12">
        <f t="shared" si="76"/>
        <v>1.5210398572108702E-2</v>
      </c>
      <c r="AU176" s="12">
        <f>'Surv-rate CEA'!AL174*UPFS+'Surv-rate CEA'!AK174*UPD</f>
        <v>2.4034428438198016E-2</v>
      </c>
      <c r="AV176" s="12">
        <f t="shared" si="77"/>
        <v>1.8000111275325244E-2</v>
      </c>
      <c r="AW176" s="12">
        <f>AU176-'Surv-rate CEA'!AK174*UPD</f>
        <v>2.1453362224427737E-3</v>
      </c>
      <c r="AX176" s="12">
        <f t="shared" si="78"/>
        <v>1.6067072627191253E-3</v>
      </c>
      <c r="AY176" s="12">
        <f>'Surv-rate CEA'!AO174*UPFS+'Surv-rate CEA'!AN174*UPD</f>
        <v>2.0217358229318392E-2</v>
      </c>
      <c r="AZ176" s="12">
        <f t="shared" si="79"/>
        <v>1.5141391806200494E-2</v>
      </c>
      <c r="BA176" s="12">
        <f>AY176-'Surv-rate CEA'!AN174*UPD</f>
        <v>4.6886678914028618E-4</v>
      </c>
      <c r="BB176" s="12">
        <f t="shared" si="80"/>
        <v>3.511485367555665E-4</v>
      </c>
    </row>
    <row r="177" spans="1:54">
      <c r="A177" s="12">
        <v>172</v>
      </c>
      <c r="B177" s="12">
        <f t="shared" si="81"/>
        <v>9.838356164383562</v>
      </c>
      <c r="C177" s="12">
        <f>'Surv-rate CEA'!D175*Parameter!$D$57+'Surv-rate CEA'!E175*Parameter!$D$58</f>
        <v>3.0948954834080073E-2</v>
      </c>
      <c r="D177" s="12">
        <f t="shared" si="55"/>
        <v>2.3139224430852503E-2</v>
      </c>
      <c r="E177" s="12">
        <f>C177-'Surv-rate CEA'!E175*Parameter!$D$58</f>
        <v>2.8321487447287991E-4</v>
      </c>
      <c r="F177" s="12">
        <f t="shared" si="56"/>
        <v>2.1174778204035853E-4</v>
      </c>
      <c r="G177" s="12">
        <f>'Surv-rate CEA'!G175*Parameter!$D$57+'Surv-rate CEA'!H175*Parameter!$D$58</f>
        <v>1.9053249517167262E-2</v>
      </c>
      <c r="H177" s="12">
        <f t="shared" si="57"/>
        <v>1.4245308737511361E-2</v>
      </c>
      <c r="I177" s="12">
        <f>G177-'Surv-rate CEA'!H175*Parameter!$D$58</f>
        <v>9.5171666842405744E-5</v>
      </c>
      <c r="J177" s="12">
        <f t="shared" si="58"/>
        <v>7.1155829666330259E-5</v>
      </c>
      <c r="K177" s="12">
        <f>'Surv-rate CEA'!K175*Parameter!$D$57+'Surv-rate CEA'!J175*Parameter!$D$58</f>
        <v>2.7769884101538973E-2</v>
      </c>
      <c r="L177" s="12">
        <f t="shared" si="59"/>
        <v>2.0762367714488701E-2</v>
      </c>
      <c r="M177" s="12">
        <f>K177-'Surv-rate CEA'!J175*Parameter!$D$58</f>
        <v>6.2723131506296423E-4</v>
      </c>
      <c r="N177" s="12">
        <f t="shared" si="60"/>
        <v>4.6895432324320976E-4</v>
      </c>
      <c r="O177" s="12">
        <f>'Surv-rate CEA'!N175*Parameter!$D$57+'Surv-rate CEA'!M175*Parameter!$D$58</f>
        <v>2.0179713276422779E-2</v>
      </c>
      <c r="P177" s="12">
        <f t="shared" si="61"/>
        <v>1.508751804242568E-2</v>
      </c>
      <c r="Q177" s="12">
        <f>O177-'Surv-rate CEA'!M175*Parameter!$D$58</f>
        <v>2.0089903393627831E-2</v>
      </c>
      <c r="R177" s="12">
        <f t="shared" si="62"/>
        <v>1.5020370991895479E-2</v>
      </c>
      <c r="S177" s="12">
        <f>'Surv-rate CEA'!Q175*Parameter!$D$57+'Surv-rate CEA'!P175*Parameter!$D$58</f>
        <v>2.7769884101538973E-2</v>
      </c>
      <c r="T177" s="12">
        <f t="shared" si="63"/>
        <v>2.0762367714488701E-2</v>
      </c>
      <c r="U177" s="12">
        <f>S177-'Surv-rate CEA'!P175*Parameter!$D$58</f>
        <v>6.2723131506296423E-4</v>
      </c>
      <c r="V177" s="12">
        <f t="shared" si="64"/>
        <v>4.6895432324320976E-4</v>
      </c>
      <c r="W177" s="12">
        <f>'Surv-rate CEA'!T175*UPFS+'Surv-rate CEA'!S175*UPD</f>
        <v>2.0179713276422779E-2</v>
      </c>
      <c r="X177" s="12">
        <f t="shared" si="65"/>
        <v>1.508751804242568E-2</v>
      </c>
      <c r="Y177" s="12">
        <f>W177-'Surv-rate CEA'!S175*UPD</f>
        <v>2.0089903393627831E-2</v>
      </c>
      <c r="Z177" s="12">
        <f t="shared" si="66"/>
        <v>1.5020370991895479E-2</v>
      </c>
      <c r="AA177" s="12">
        <f>'Surv-rate CEA'!W175*UPFS+'Surv-rate CEA'!V175*UPD</f>
        <v>2.9641272755777475E-2</v>
      </c>
      <c r="AB177" s="12">
        <f t="shared" si="67"/>
        <v>2.2161525854074479E-2</v>
      </c>
      <c r="AC177" s="12">
        <f>AA177-'Surv-rate CEA'!V175*UPD</f>
        <v>1.8690535678162479E-3</v>
      </c>
      <c r="AD177" s="12">
        <f t="shared" si="68"/>
        <v>1.3974122942388297E-3</v>
      </c>
      <c r="AE177" s="12">
        <f>'Surv-rate CEA'!Z175*UPFS+'Surv-rate CEA'!Y175*UPD</f>
        <v>2.7769884101538973E-2</v>
      </c>
      <c r="AF177" s="12">
        <f t="shared" si="69"/>
        <v>2.0762367714488701E-2</v>
      </c>
      <c r="AG177" s="12">
        <f>AE177-'Surv-rate CEA'!Y175*UPD</f>
        <v>6.2723131506296423E-4</v>
      </c>
      <c r="AH177" s="12">
        <f t="shared" si="70"/>
        <v>4.6895432324320976E-4</v>
      </c>
      <c r="AI177" s="12">
        <f>'Surv-rate CEA'!AC175*UPFS+'Surv-rate CEA'!AB175*UPD</f>
        <v>1.9998483744974278E-2</v>
      </c>
      <c r="AJ177" s="12">
        <f t="shared" si="71"/>
        <v>1.4952020387523701E-2</v>
      </c>
      <c r="AK177" s="12">
        <f>AI177-'Surv-rate CEA'!AB175*UPD</f>
        <v>4.5739399639058501E-4</v>
      </c>
      <c r="AL177" s="12">
        <f t="shared" si="72"/>
        <v>3.4197414395887069E-4</v>
      </c>
      <c r="AM177" s="12">
        <f>'Surv-rate CEA'!AF175*UPFS+'Surv-rate CEA'!AE175*UPD</f>
        <v>4.8413101596036359E-2</v>
      </c>
      <c r="AN177" s="12">
        <f t="shared" si="73"/>
        <v>3.6196428255172351E-2</v>
      </c>
      <c r="AO177" s="12">
        <f>AM177-'Surv-rate CEA'!AE175*UPD</f>
        <v>1.4630240300518779E-3</v>
      </c>
      <c r="AP177" s="12">
        <f t="shared" si="74"/>
        <v>1.093841183348218E-3</v>
      </c>
      <c r="AQ177" s="42">
        <f>'Surv-rate CEA'!AI175*UPFS+'Surv-rate CEA'!AH175*UPD</f>
        <v>2.0179713276422779E-2</v>
      </c>
      <c r="AR177" s="12">
        <f t="shared" si="75"/>
        <v>1.508751804242568E-2</v>
      </c>
      <c r="AS177" s="42">
        <f>AQ177-'Surv-rate CEA'!AH175*UPD</f>
        <v>2.0089903393627831E-2</v>
      </c>
      <c r="AT177" s="12">
        <f t="shared" si="76"/>
        <v>1.5020370991895479E-2</v>
      </c>
      <c r="AU177" s="12">
        <f>'Surv-rate CEA'!AL175*UPFS+'Surv-rate CEA'!AK175*UPD</f>
        <v>2.3780767411569897E-2</v>
      </c>
      <c r="AV177" s="12">
        <f t="shared" si="77"/>
        <v>1.7779873899595466E-2</v>
      </c>
      <c r="AW177" s="12">
        <f>AU177-'Surv-rate CEA'!AK175*UPD</f>
        <v>2.0999333295122595E-3</v>
      </c>
      <c r="AX177" s="12">
        <f t="shared" si="78"/>
        <v>1.570031326159833E-3</v>
      </c>
      <c r="AY177" s="12">
        <f>'Surv-rate CEA'!AO175*UPFS+'Surv-rate CEA'!AN175*UPD</f>
        <v>1.9998483744974278E-2</v>
      </c>
      <c r="AZ177" s="12">
        <f t="shared" si="79"/>
        <v>1.4952020387523701E-2</v>
      </c>
      <c r="BA177" s="12">
        <f>AY177-'Surv-rate CEA'!AN175*UPD</f>
        <v>4.5739399639058501E-4</v>
      </c>
      <c r="BB177" s="12">
        <f t="shared" si="80"/>
        <v>3.4197414395887069E-4</v>
      </c>
    </row>
    <row r="178" spans="1:54">
      <c r="A178" s="12">
        <v>173</v>
      </c>
      <c r="B178" s="12">
        <f t="shared" si="81"/>
        <v>9.8958904109589039</v>
      </c>
      <c r="C178" s="12">
        <f>'Surv-rate CEA'!D176*Parameter!$D$57+'Surv-rate CEA'!E176*Parameter!$D$58</f>
        <v>3.0640509354953015E-2</v>
      </c>
      <c r="D178" s="12">
        <f t="shared" si="55"/>
        <v>2.2869686520638002E-2</v>
      </c>
      <c r="E178" s="12">
        <f>C178-'Surv-rate CEA'!E176*Parameter!$D$58</f>
        <v>2.7603414072473534E-4</v>
      </c>
      <c r="F178" s="12">
        <f t="shared" si="56"/>
        <v>2.0602837225184418E-4</v>
      </c>
      <c r="G178" s="12">
        <f>'Surv-rate CEA'!G176*Parameter!$D$57+'Surv-rate CEA'!H176*Parameter!$D$58</f>
        <v>1.8846449801662304E-2</v>
      </c>
      <c r="H178" s="12">
        <f t="shared" si="57"/>
        <v>1.4066750457635075E-2</v>
      </c>
      <c r="I178" s="12">
        <f>G178-'Surv-rate CEA'!H176*Parameter!$D$58</f>
        <v>9.25557155403052E-5</v>
      </c>
      <c r="J178" s="12">
        <f t="shared" si="58"/>
        <v>6.9082409028489505E-5</v>
      </c>
      <c r="K178" s="12">
        <f>'Surv-rate CEA'!K176*Parameter!$D$57+'Surv-rate CEA'!J176*Parameter!$D$58</f>
        <v>2.7487129877656405E-2</v>
      </c>
      <c r="L178" s="12">
        <f t="shared" si="59"/>
        <v>2.0516044180983843E-2</v>
      </c>
      <c r="M178" s="12">
        <f>K178-'Surv-rate CEA'!J176*Parameter!$D$58</f>
        <v>6.123517609417338E-4</v>
      </c>
      <c r="N178" s="12">
        <f t="shared" si="60"/>
        <v>4.5705156695883485E-4</v>
      </c>
      <c r="O178" s="12">
        <f>'Surv-rate CEA'!N176*Parameter!$D$57+'Surv-rate CEA'!M176*Parameter!$D$58</f>
        <v>1.9960870862981171E-2</v>
      </c>
      <c r="P178" s="12">
        <f t="shared" si="61"/>
        <v>1.4898540165472924E-2</v>
      </c>
      <c r="Q178" s="12">
        <f>O178-'Surv-rate CEA'!M176*Parameter!$D$58</f>
        <v>1.9873529553950178E-2</v>
      </c>
      <c r="R178" s="12">
        <f t="shared" si="62"/>
        <v>1.4833349723150263E-2</v>
      </c>
      <c r="S178" s="12">
        <f>'Surv-rate CEA'!Q176*Parameter!$D$57+'Surv-rate CEA'!P176*Parameter!$D$58</f>
        <v>2.7487129877656405E-2</v>
      </c>
      <c r="T178" s="12">
        <f t="shared" si="63"/>
        <v>2.0516044180983843E-2</v>
      </c>
      <c r="U178" s="12">
        <f>S178-'Surv-rate CEA'!P176*Parameter!$D$58</f>
        <v>6.123517609417338E-4</v>
      </c>
      <c r="V178" s="12">
        <f t="shared" si="64"/>
        <v>4.5705156695883485E-4</v>
      </c>
      <c r="W178" s="12">
        <f>'Surv-rate CEA'!T176*UPFS+'Surv-rate CEA'!S176*UPD</f>
        <v>1.9960870862981171E-2</v>
      </c>
      <c r="X178" s="12">
        <f t="shared" si="65"/>
        <v>1.4898540165472924E-2</v>
      </c>
      <c r="Y178" s="12">
        <f>W178-'Surv-rate CEA'!S176*UPD</f>
        <v>1.9873529553950178E-2</v>
      </c>
      <c r="Z178" s="12">
        <f t="shared" si="66"/>
        <v>1.4833349723150263E-2</v>
      </c>
      <c r="AA178" s="12">
        <f>'Surv-rate CEA'!W176*UPFS+'Surv-rate CEA'!V176*UPD</f>
        <v>2.9342300038042543E-2</v>
      </c>
      <c r="AB178" s="12">
        <f t="shared" si="67"/>
        <v>2.1900719596101063E-2</v>
      </c>
      <c r="AC178" s="12">
        <f>AA178-'Surv-rate CEA'!V176*UPD</f>
        <v>1.8291440344215606E-3</v>
      </c>
      <c r="AD178" s="12">
        <f t="shared" si="68"/>
        <v>1.365249845677062E-3</v>
      </c>
      <c r="AE178" s="12">
        <f>'Surv-rate CEA'!Z176*UPFS+'Surv-rate CEA'!Y176*UPD</f>
        <v>2.7487129877656405E-2</v>
      </c>
      <c r="AF178" s="12">
        <f t="shared" si="69"/>
        <v>2.0516044180983843E-2</v>
      </c>
      <c r="AG178" s="12">
        <f>AE178-'Surv-rate CEA'!Y176*UPD</f>
        <v>6.123517609417338E-4</v>
      </c>
      <c r="AH178" s="12">
        <f t="shared" si="70"/>
        <v>4.5705156695883485E-4</v>
      </c>
      <c r="AI178" s="12">
        <f>'Surv-rate CEA'!AC176*UPFS+'Surv-rate CEA'!AB176*UPD</f>
        <v>1.9782851880608809E-2</v>
      </c>
      <c r="AJ178" s="12">
        <f t="shared" si="71"/>
        <v>1.4765669060935595E-2</v>
      </c>
      <c r="AK178" s="12">
        <f>AI178-'Surv-rate CEA'!AB176*UPD</f>
        <v>4.4624309224437428E-4</v>
      </c>
      <c r="AL178" s="12">
        <f t="shared" si="72"/>
        <v>3.3307016908252818E-4</v>
      </c>
      <c r="AM178" s="12">
        <f>'Surv-rate CEA'!AF176*UPFS+'Surv-rate CEA'!AE176*UPD</f>
        <v>4.7972805011933878E-2</v>
      </c>
      <c r="AN178" s="12">
        <f t="shared" si="73"/>
        <v>3.5806291580504364E-2</v>
      </c>
      <c r="AO178" s="12">
        <f>AM178-'Surv-rate CEA'!AE176*UPD</f>
        <v>1.430985298362504E-3</v>
      </c>
      <c r="AP178" s="12">
        <f t="shared" si="74"/>
        <v>1.0680692285522319E-3</v>
      </c>
      <c r="AQ178" s="42">
        <f>'Surv-rate CEA'!AI176*UPFS+'Surv-rate CEA'!AH176*UPD</f>
        <v>1.9960870862981171E-2</v>
      </c>
      <c r="AR178" s="12">
        <f t="shared" si="75"/>
        <v>1.4898540165472924E-2</v>
      </c>
      <c r="AS178" s="42">
        <f>AQ178-'Surv-rate CEA'!AH176*UPD</f>
        <v>1.9873529553950178E-2</v>
      </c>
      <c r="AT178" s="12">
        <f t="shared" si="76"/>
        <v>1.4833349723150263E-2</v>
      </c>
      <c r="AU178" s="12">
        <f>'Surv-rate CEA'!AL176*UPFS+'Surv-rate CEA'!AK176*UPD</f>
        <v>2.3530791317482549E-2</v>
      </c>
      <c r="AV178" s="12">
        <f t="shared" si="77"/>
        <v>1.7563083393272189E-2</v>
      </c>
      <c r="AW178" s="12">
        <f>AU178-'Surv-rate CEA'!AK176*UPD</f>
        <v>2.0556460999764346E-3</v>
      </c>
      <c r="AX178" s="12">
        <f t="shared" si="78"/>
        <v>1.5343081069320963E-3</v>
      </c>
      <c r="AY178" s="12">
        <f>'Surv-rate CEA'!AO176*UPFS+'Surv-rate CEA'!AN176*UPD</f>
        <v>1.9782851880608809E-2</v>
      </c>
      <c r="AZ178" s="12">
        <f t="shared" si="79"/>
        <v>1.4765669060935595E-2</v>
      </c>
      <c r="BA178" s="12">
        <f>AY178-'Surv-rate CEA'!AN176*UPD</f>
        <v>4.4624309224437428E-4</v>
      </c>
      <c r="BB178" s="12">
        <f t="shared" si="80"/>
        <v>3.3307016908252818E-4</v>
      </c>
    </row>
    <row r="179" spans="1:54">
      <c r="A179" s="12">
        <v>174</v>
      </c>
      <c r="B179" s="12">
        <f t="shared" si="81"/>
        <v>9.9534246575342458</v>
      </c>
      <c r="C179" s="12">
        <f>'Surv-rate CEA'!D177*Parameter!$D$57+'Surv-rate CEA'!E177*Parameter!$D$58</f>
        <v>3.0336322872844598E-2</v>
      </c>
      <c r="D179" s="12">
        <f t="shared" si="55"/>
        <v>2.2604171257464448E-2</v>
      </c>
      <c r="E179" s="12">
        <f>C179-'Surv-rate CEA'!E177*Parameter!$D$58</f>
        <v>2.6906141846838594E-4</v>
      </c>
      <c r="F179" s="12">
        <f t="shared" si="56"/>
        <v>2.0048278122988643E-4</v>
      </c>
      <c r="G179" s="12">
        <f>'Surv-rate CEA'!G177*Parameter!$D$57+'Surv-rate CEA'!H177*Parameter!$D$58</f>
        <v>1.8642714810865754E-2</v>
      </c>
      <c r="H179" s="12">
        <f t="shared" si="57"/>
        <v>1.3891041444119625E-2</v>
      </c>
      <c r="I179" s="12">
        <f>G179-'Surv-rate CEA'!H177*Parameter!$D$58</f>
        <v>9.0021342750636058E-5</v>
      </c>
      <c r="J179" s="12">
        <f t="shared" si="58"/>
        <v>6.7076614950712293E-5</v>
      </c>
      <c r="K179" s="12">
        <f>'Surv-rate CEA'!K177*Parameter!$D$57+'Surv-rate CEA'!J177*Parameter!$D$58</f>
        <v>2.7208352689550182E-2</v>
      </c>
      <c r="L179" s="12">
        <f t="shared" si="59"/>
        <v>2.0273461170820403E-2</v>
      </c>
      <c r="M179" s="12">
        <f>K179-'Surv-rate CEA'!J177*Parameter!$D$58</f>
        <v>5.978778368462348E-4</v>
      </c>
      <c r="N179" s="12">
        <f t="shared" si="60"/>
        <v>4.4549014960584241E-4</v>
      </c>
      <c r="O179" s="12">
        <f>'Surv-rate CEA'!N177*Parameter!$D$57+'Surv-rate CEA'!M177*Parameter!$D$58</f>
        <v>1.9745266676555791E-2</v>
      </c>
      <c r="P179" s="12">
        <f t="shared" si="61"/>
        <v>1.471257381298176E-2</v>
      </c>
      <c r="Q179" s="12">
        <f>O179-'Surv-rate CEA'!M177*Parameter!$D$58</f>
        <v>1.9660316958748855E-2</v>
      </c>
      <c r="R179" s="12">
        <f t="shared" si="62"/>
        <v>1.4649276162253623E-2</v>
      </c>
      <c r="S179" s="12">
        <f>'Surv-rate CEA'!Q177*Parameter!$D$57+'Surv-rate CEA'!P177*Parameter!$D$58</f>
        <v>2.7208352689550182E-2</v>
      </c>
      <c r="T179" s="12">
        <f t="shared" si="63"/>
        <v>2.0273461170820403E-2</v>
      </c>
      <c r="U179" s="12">
        <f>S179-'Surv-rate CEA'!P177*Parameter!$D$58</f>
        <v>5.978778368462348E-4</v>
      </c>
      <c r="V179" s="12">
        <f t="shared" si="64"/>
        <v>4.4549014960584241E-4</v>
      </c>
      <c r="W179" s="12">
        <f>'Surv-rate CEA'!T177*UPFS+'Surv-rate CEA'!S177*UPD</f>
        <v>1.9745266676555791E-2</v>
      </c>
      <c r="X179" s="12">
        <f t="shared" si="65"/>
        <v>1.471257381298176E-2</v>
      </c>
      <c r="Y179" s="12">
        <f>W179-'Surv-rate CEA'!S177*UPD</f>
        <v>1.9660316958748855E-2</v>
      </c>
      <c r="Z179" s="12">
        <f t="shared" si="66"/>
        <v>1.4649276162253623E-2</v>
      </c>
      <c r="AA179" s="12">
        <f>'Surv-rate CEA'!W177*UPFS+'Surv-rate CEA'!V177*UPD</f>
        <v>2.9047504342896085E-2</v>
      </c>
      <c r="AB179" s="12">
        <f t="shared" si="67"/>
        <v>2.1643848053730756E-2</v>
      </c>
      <c r="AC179" s="12">
        <f>AA179-'Surv-rate CEA'!V177*UPD</f>
        <v>1.7902227285406282E-3</v>
      </c>
      <c r="AD179" s="12">
        <f t="shared" si="68"/>
        <v>1.3339290102677877E-3</v>
      </c>
      <c r="AE179" s="12">
        <f>'Surv-rate CEA'!Z177*UPFS+'Surv-rate CEA'!Y177*UPD</f>
        <v>2.7208352689550182E-2</v>
      </c>
      <c r="AF179" s="12">
        <f t="shared" si="69"/>
        <v>2.0273461170820403E-2</v>
      </c>
      <c r="AG179" s="12">
        <f>AE179-'Surv-rate CEA'!Y177*UPD</f>
        <v>5.978778368462348E-4</v>
      </c>
      <c r="AH179" s="12">
        <f t="shared" si="70"/>
        <v>4.4549014960584241E-4</v>
      </c>
      <c r="AI179" s="12">
        <f>'Surv-rate CEA'!AC177*UPFS+'Surv-rate CEA'!AB177*UPD</f>
        <v>1.9570400794747603E-2</v>
      </c>
      <c r="AJ179" s="12">
        <f t="shared" si="71"/>
        <v>1.4582277917989881E-2</v>
      </c>
      <c r="AK179" s="12">
        <f>AI179-'Surv-rate CEA'!AB177*UPD</f>
        <v>4.3540384512572375E-4</v>
      </c>
      <c r="AL179" s="12">
        <f t="shared" si="72"/>
        <v>3.244276876480093E-4</v>
      </c>
      <c r="AM179" s="12">
        <f>'Surv-rate CEA'!AF177*UPFS+'Surv-rate CEA'!AE177*UPD</f>
        <v>4.7538146695334738E-2</v>
      </c>
      <c r="AN179" s="12">
        <f t="shared" si="73"/>
        <v>3.5421577416216821E-2</v>
      </c>
      <c r="AO179" s="12">
        <f>AM179-'Surv-rate CEA'!AE177*UPD</f>
        <v>1.3997584303752711E-3</v>
      </c>
      <c r="AP179" s="12">
        <f t="shared" si="74"/>
        <v>1.0429866339405616E-3</v>
      </c>
      <c r="AQ179" s="42">
        <f>'Surv-rate CEA'!AI177*UPFS+'Surv-rate CEA'!AH177*UPD</f>
        <v>1.9745266676555791E-2</v>
      </c>
      <c r="AR179" s="12">
        <f t="shared" si="75"/>
        <v>1.471257381298176E-2</v>
      </c>
      <c r="AS179" s="42">
        <f>AQ179-'Surv-rate CEA'!AH177*UPD</f>
        <v>1.9660316958748855E-2</v>
      </c>
      <c r="AT179" s="12">
        <f t="shared" si="76"/>
        <v>1.4649276162253623E-2</v>
      </c>
      <c r="AU179" s="12">
        <f>'Surv-rate CEA'!AL177*UPFS+'Surv-rate CEA'!AK177*UPD</f>
        <v>2.3284430972014651E-2</v>
      </c>
      <c r="AV179" s="12">
        <f t="shared" si="77"/>
        <v>1.7349672454704979E-2</v>
      </c>
      <c r="AW179" s="12">
        <f>AU179-'Surv-rate CEA'!AK177*UPD</f>
        <v>2.0124431390783001E-3</v>
      </c>
      <c r="AX179" s="12">
        <f t="shared" si="78"/>
        <v>1.4995096654365789E-3</v>
      </c>
      <c r="AY179" s="12">
        <f>'Surv-rate CEA'!AO177*UPFS+'Surv-rate CEA'!AN177*UPD</f>
        <v>1.9570400794747603E-2</v>
      </c>
      <c r="AZ179" s="12">
        <f t="shared" si="79"/>
        <v>1.4582277917989881E-2</v>
      </c>
      <c r="BA179" s="12">
        <f>AY179-'Surv-rate CEA'!AN177*UPD</f>
        <v>4.3540384512572375E-4</v>
      </c>
      <c r="BB179" s="12">
        <f t="shared" si="80"/>
        <v>3.244276876480093E-4</v>
      </c>
    </row>
    <row r="180" spans="1:54">
      <c r="A180" s="12">
        <v>175</v>
      </c>
      <c r="B180" s="12">
        <f t="shared" si="81"/>
        <v>10.010958904109589</v>
      </c>
      <c r="C180" s="12">
        <f>'Surv-rate CEA'!D178*Parameter!$D$57+'Surv-rate CEA'!E178*Parameter!$D$58</f>
        <v>3.0036319019585464E-2</v>
      </c>
      <c r="D180" s="12">
        <f t="shared" si="55"/>
        <v>2.2342603549990521E-2</v>
      </c>
      <c r="E180" s="12">
        <f>C180-'Surv-rate CEA'!E178*Parameter!$D$58</f>
        <v>2.6228990208960676E-4</v>
      </c>
      <c r="F180" s="12">
        <f t="shared" si="56"/>
        <v>1.9510510904257908E-4</v>
      </c>
      <c r="G180" s="12">
        <f>'Surv-rate CEA'!G178*Parameter!$D$57+'Surv-rate CEA'!H178*Parameter!$D$58</f>
        <v>1.8441986179540196E-2</v>
      </c>
      <c r="H180" s="12">
        <f t="shared" si="57"/>
        <v>1.3718125234160519E-2</v>
      </c>
      <c r="I180" s="12">
        <f>G180-'Surv-rate CEA'!H178*Parameter!$D$58</f>
        <v>8.7565692560433867E-5</v>
      </c>
      <c r="J180" s="12">
        <f t="shared" si="58"/>
        <v>6.5135995931539067E-5</v>
      </c>
      <c r="K180" s="12">
        <f>'Surv-rate CEA'!K178*Parameter!$D$57+'Surv-rate CEA'!J178*Parameter!$D$58</f>
        <v>2.6933480039889369E-2</v>
      </c>
      <c r="L180" s="12">
        <f t="shared" si="59"/>
        <v>2.0034547720725871E-2</v>
      </c>
      <c r="M180" s="12">
        <f>K180-'Surv-rate CEA'!J178*Parameter!$D$58</f>
        <v>5.8379699110066435E-4</v>
      </c>
      <c r="N180" s="12">
        <f t="shared" si="60"/>
        <v>4.3425909537497993E-4</v>
      </c>
      <c r="O180" s="12">
        <f>'Surv-rate CEA'!N178*Parameter!$D$57+'Surv-rate CEA'!M178*Parameter!$D$58</f>
        <v>1.953283919881622E-2</v>
      </c>
      <c r="P180" s="12">
        <f t="shared" si="61"/>
        <v>1.4529559435705058E-2</v>
      </c>
      <c r="Q180" s="12">
        <f>O180-'Surv-rate CEA'!M178*Parameter!$D$58</f>
        <v>1.9450206784709895E-2</v>
      </c>
      <c r="R180" s="12">
        <f t="shared" si="62"/>
        <v>1.4468093073347127E-2</v>
      </c>
      <c r="S180" s="12">
        <f>'Surv-rate CEA'!Q178*Parameter!$D$57+'Surv-rate CEA'!P178*Parameter!$D$58</f>
        <v>2.6933480039889369E-2</v>
      </c>
      <c r="T180" s="12">
        <f t="shared" si="63"/>
        <v>2.0034547720725871E-2</v>
      </c>
      <c r="U180" s="12">
        <f>S180-'Surv-rate CEA'!P178*Parameter!$D$58</f>
        <v>5.8379699110066435E-4</v>
      </c>
      <c r="V180" s="12">
        <f t="shared" si="64"/>
        <v>4.3425909537497993E-4</v>
      </c>
      <c r="W180" s="12">
        <f>'Surv-rate CEA'!T178*UPFS+'Surv-rate CEA'!S178*UPD</f>
        <v>1.953283919881622E-2</v>
      </c>
      <c r="X180" s="12">
        <f t="shared" si="65"/>
        <v>1.4529559435705058E-2</v>
      </c>
      <c r="Y180" s="12">
        <f>W180-'Surv-rate CEA'!S178*UPD</f>
        <v>1.9450206784709895E-2</v>
      </c>
      <c r="Z180" s="12">
        <f t="shared" si="66"/>
        <v>1.4468093073347127E-2</v>
      </c>
      <c r="AA180" s="12">
        <f>'Surv-rate CEA'!W178*UPFS+'Surv-rate CEA'!V178*UPD</f>
        <v>2.8756809894998653E-2</v>
      </c>
      <c r="AB180" s="12">
        <f t="shared" si="67"/>
        <v>2.1390836954003917E-2</v>
      </c>
      <c r="AC180" s="12">
        <f>AA180-'Surv-rate CEA'!V178*UPD</f>
        <v>1.7522616567473594E-3</v>
      </c>
      <c r="AD180" s="12">
        <f t="shared" si="68"/>
        <v>1.3034249465464674E-3</v>
      </c>
      <c r="AE180" s="12">
        <f>'Surv-rate CEA'!Z178*UPFS+'Surv-rate CEA'!Y178*UPD</f>
        <v>2.6933480039889369E-2</v>
      </c>
      <c r="AF180" s="12">
        <f t="shared" si="69"/>
        <v>2.0034547720725871E-2</v>
      </c>
      <c r="AG180" s="12">
        <f>AE180-'Surv-rate CEA'!Y178*UPD</f>
        <v>5.8379699110066435E-4</v>
      </c>
      <c r="AH180" s="12">
        <f t="shared" si="70"/>
        <v>4.3425909537497993E-4</v>
      </c>
      <c r="AI180" s="12">
        <f>'Surv-rate CEA'!AC178*UPFS+'Surv-rate CEA'!AB178*UPD</f>
        <v>1.9361070099454689E-2</v>
      </c>
      <c r="AJ180" s="12">
        <f t="shared" si="71"/>
        <v>1.4401788489915357E-2</v>
      </c>
      <c r="AK180" s="12">
        <f>AI180-'Surv-rate CEA'!AB178*UPD</f>
        <v>4.24866388014946E-4</v>
      </c>
      <c r="AL180" s="12">
        <f t="shared" si="72"/>
        <v>3.1603810250332705E-4</v>
      </c>
      <c r="AM180" s="12">
        <f>'Surv-rate CEA'!AF178*UPFS+'Surv-rate CEA'!AE178*UPD</f>
        <v>4.7109031785714371E-2</v>
      </c>
      <c r="AN180" s="12">
        <f t="shared" si="73"/>
        <v>3.504219075998629E-2</v>
      </c>
      <c r="AO180" s="12">
        <f>AM180-'Surv-rate CEA'!AE178*UPD</f>
        <v>1.3693199349088317E-3</v>
      </c>
      <c r="AP180" s="12">
        <f t="shared" si="74"/>
        <v>1.0185726293164496E-3</v>
      </c>
      <c r="AQ180" s="42">
        <f>'Surv-rate CEA'!AI178*UPFS+'Surv-rate CEA'!AH178*UPD</f>
        <v>1.953283919881622E-2</v>
      </c>
      <c r="AR180" s="12">
        <f t="shared" si="75"/>
        <v>1.4529559435705058E-2</v>
      </c>
      <c r="AS180" s="42">
        <f>AQ180-'Surv-rate CEA'!AH178*UPD</f>
        <v>1.9450206784709895E-2</v>
      </c>
      <c r="AT180" s="12">
        <f t="shared" si="76"/>
        <v>1.4468093073347127E-2</v>
      </c>
      <c r="AU180" s="12">
        <f>'Surv-rate CEA'!AL178*UPFS+'Surv-rate CEA'!AK178*UPD</f>
        <v>2.3041618796098187E-2</v>
      </c>
      <c r="AV180" s="12">
        <f t="shared" si="77"/>
        <v>1.7139575377913156E-2</v>
      </c>
      <c r="AW180" s="12">
        <f>AU180-'Surv-rate CEA'!AK178*UPD</f>
        <v>1.9702940515084165E-3</v>
      </c>
      <c r="AX180" s="12">
        <f t="shared" si="78"/>
        <v>1.4656089796173933E-3</v>
      </c>
      <c r="AY180" s="12">
        <f>'Surv-rate CEA'!AO178*UPFS+'Surv-rate CEA'!AN178*UPD</f>
        <v>1.9361070099454689E-2</v>
      </c>
      <c r="AZ180" s="12">
        <f t="shared" si="79"/>
        <v>1.4401788489915357E-2</v>
      </c>
      <c r="BA180" s="12">
        <f>AY180-'Surv-rate CEA'!AN178*UPD</f>
        <v>4.24866388014946E-4</v>
      </c>
      <c r="BB180" s="12">
        <f t="shared" si="80"/>
        <v>3.1603810250332705E-4</v>
      </c>
    </row>
    <row r="181" spans="1:54">
      <c r="A181" s="12">
        <v>176</v>
      </c>
      <c r="B181" s="12">
        <f t="shared" si="81"/>
        <v>10.068493150684931</v>
      </c>
      <c r="C181" s="12">
        <f>'Surv-rate CEA'!D179*Parameter!$D$57+'Surv-rate CEA'!E179*Parameter!$D$58</f>
        <v>2.9740423125487327E-2</v>
      </c>
      <c r="D181" s="12">
        <f t="shared" si="55"/>
        <v>2.2084910013938149E-2</v>
      </c>
      <c r="E181" s="12">
        <f>C181-'Surv-rate CEA'!E179*Parameter!$D$58</f>
        <v>2.5571303490519795E-4</v>
      </c>
      <c r="F181" s="12">
        <f t="shared" si="56"/>
        <v>1.8988967781136042E-4</v>
      </c>
      <c r="G181" s="12">
        <f>'Surv-rate CEA'!G179*Parameter!$D$57+'Surv-rate CEA'!H179*Parameter!$D$58</f>
        <v>1.8244206910473591E-2</v>
      </c>
      <c r="H181" s="12">
        <f t="shared" si="57"/>
        <v>1.3547946718625426E-2</v>
      </c>
      <c r="I181" s="12">
        <f>G181-'Surv-rate CEA'!H179*Parameter!$D$58</f>
        <v>8.5186020244362726E-5</v>
      </c>
      <c r="J181" s="12">
        <f t="shared" si="58"/>
        <v>6.3258198567120642E-5</v>
      </c>
      <c r="K181" s="12">
        <f>'Surv-rate CEA'!K179*Parameter!$D$57+'Surv-rate CEA'!J179*Parameter!$D$58</f>
        <v>2.6662441068189782E-2</v>
      </c>
      <c r="L181" s="12">
        <f t="shared" si="59"/>
        <v>1.9799234505116059E-2</v>
      </c>
      <c r="M181" s="12">
        <f>K181-'Surv-rate CEA'!J179*Parameter!$D$58</f>
        <v>5.700971081185717E-4</v>
      </c>
      <c r="N181" s="12">
        <f t="shared" si="60"/>
        <v>4.2334782120887241E-4</v>
      </c>
      <c r="O181" s="12">
        <f>'Surv-rate CEA'!N179*Parameter!$D$57+'Surv-rate CEA'!M179*Parameter!$D$58</f>
        <v>1.9323528348228397E-2</v>
      </c>
      <c r="P181" s="12">
        <f t="shared" si="61"/>
        <v>1.4349438907500888E-2</v>
      </c>
      <c r="Q181" s="12">
        <f>O181-'Surv-rate CEA'!M179*Parameter!$D$58</f>
        <v>1.9243141540392167E-2</v>
      </c>
      <c r="R181" s="12">
        <f t="shared" si="62"/>
        <v>1.4289744551106561E-2</v>
      </c>
      <c r="S181" s="12">
        <f>'Surv-rate CEA'!Q179*Parameter!$D$57+'Surv-rate CEA'!P179*Parameter!$D$58</f>
        <v>2.6662441068189782E-2</v>
      </c>
      <c r="T181" s="12">
        <f t="shared" si="63"/>
        <v>1.9799234505116059E-2</v>
      </c>
      <c r="U181" s="12">
        <f>S181-'Surv-rate CEA'!P179*Parameter!$D$58</f>
        <v>5.700971081185717E-4</v>
      </c>
      <c r="V181" s="12">
        <f t="shared" si="64"/>
        <v>4.2334782120887241E-4</v>
      </c>
      <c r="W181" s="12">
        <f>'Surv-rate CEA'!T179*UPFS+'Surv-rate CEA'!S179*UPD</f>
        <v>1.9323528348228397E-2</v>
      </c>
      <c r="X181" s="12">
        <f t="shared" si="65"/>
        <v>1.4349438907500888E-2</v>
      </c>
      <c r="Y181" s="12">
        <f>W181-'Surv-rate CEA'!S179*UPD</f>
        <v>1.9243141540392167E-2</v>
      </c>
      <c r="Z181" s="12">
        <f t="shared" si="66"/>
        <v>1.4289744551106561E-2</v>
      </c>
      <c r="AA181" s="12">
        <f>'Surv-rate CEA'!W179*UPFS+'Surv-rate CEA'!V179*UPD</f>
        <v>2.8470142623541167E-2</v>
      </c>
      <c r="AB181" s="12">
        <f t="shared" si="67"/>
        <v>2.1141613731314009E-2</v>
      </c>
      <c r="AC181" s="12">
        <f>AA181-'Surv-rate CEA'!V179*UPD</f>
        <v>1.7152337219094385E-3</v>
      </c>
      <c r="AD181" s="12">
        <f t="shared" si="68"/>
        <v>1.2737136335084151E-3</v>
      </c>
      <c r="AE181" s="12">
        <f>'Surv-rate CEA'!Z179*UPFS+'Surv-rate CEA'!Y179*UPD</f>
        <v>2.6662441068189782E-2</v>
      </c>
      <c r="AF181" s="12">
        <f t="shared" si="69"/>
        <v>1.9799234505116059E-2</v>
      </c>
      <c r="AG181" s="12">
        <f>AE181-'Surv-rate CEA'!Y179*UPD</f>
        <v>5.700971081185717E-4</v>
      </c>
      <c r="AH181" s="12">
        <f t="shared" si="70"/>
        <v>4.2334782120887241E-4</v>
      </c>
      <c r="AI181" s="12">
        <f>'Surv-rate CEA'!AC179*UPFS+'Surv-rate CEA'!AB179*UPD</f>
        <v>1.9154800819559437E-2</v>
      </c>
      <c r="AJ181" s="12">
        <f t="shared" si="71"/>
        <v>1.4224143706696071E-2</v>
      </c>
      <c r="AK181" s="12">
        <f>AI181-'Surv-rate CEA'!AB179*UPD</f>
        <v>4.1462120402425973E-4</v>
      </c>
      <c r="AL181" s="12">
        <f t="shared" si="72"/>
        <v>3.0789313057550592E-4</v>
      </c>
      <c r="AM181" s="12">
        <f>'Surv-rate CEA'!AF179*UPFS+'Surv-rate CEA'!AE179*UPD</f>
        <v>4.6685367419015814E-2</v>
      </c>
      <c r="AN181" s="12">
        <f t="shared" si="73"/>
        <v>3.4668038651171997E-2</v>
      </c>
      <c r="AO181" s="12">
        <f>AM181-'Surv-rate CEA'!AE179*UPD</f>
        <v>1.3396470878572417E-3</v>
      </c>
      <c r="AP181" s="12">
        <f t="shared" si="74"/>
        <v>9.9480714382999143E-4</v>
      </c>
      <c r="AQ181" s="42">
        <f>'Surv-rate CEA'!AI179*UPFS+'Surv-rate CEA'!AH179*UPD</f>
        <v>1.9323528348228397E-2</v>
      </c>
      <c r="AR181" s="12">
        <f t="shared" si="75"/>
        <v>1.4349438907500888E-2</v>
      </c>
      <c r="AS181" s="42">
        <f>AQ181-'Surv-rate CEA'!AH179*UPD</f>
        <v>1.9243141540392167E-2</v>
      </c>
      <c r="AT181" s="12">
        <f t="shared" si="76"/>
        <v>1.4289744551106561E-2</v>
      </c>
      <c r="AU181" s="12">
        <f>'Surv-rate CEA'!AL179*UPFS+'Surv-rate CEA'!AK179*UPD</f>
        <v>2.2802288771022118E-2</v>
      </c>
      <c r="AV181" s="12">
        <f t="shared" si="77"/>
        <v>1.6932728007769526E-2</v>
      </c>
      <c r="AW181" s="12">
        <f>AU181-'Surv-rate CEA'!AK179*UPD</f>
        <v>1.9291694057955965E-3</v>
      </c>
      <c r="AX181" s="12">
        <f t="shared" si="78"/>
        <v>1.43257991148504E-3</v>
      </c>
      <c r="AY181" s="12">
        <f>'Surv-rate CEA'!AO179*UPFS+'Surv-rate CEA'!AN179*UPD</f>
        <v>1.9154800819559437E-2</v>
      </c>
      <c r="AZ181" s="12">
        <f t="shared" si="79"/>
        <v>1.4224143706696071E-2</v>
      </c>
      <c r="BA181" s="12">
        <f>AY181-'Surv-rate CEA'!AN179*UPD</f>
        <v>4.1462120402425973E-4</v>
      </c>
      <c r="BB181" s="12">
        <f t="shared" si="80"/>
        <v>3.0789313057550592E-4</v>
      </c>
    </row>
    <row r="182" spans="1:54">
      <c r="A182" s="12">
        <v>177</v>
      </c>
      <c r="B182" s="12">
        <f t="shared" si="81"/>
        <v>10.126027397260273</v>
      </c>
      <c r="C182" s="12">
        <f>'Surv-rate CEA'!D180*Parameter!$D$57+'Surv-rate CEA'!E180*Parameter!$D$58</f>
        <v>2.9448562174040009E-2</v>
      </c>
      <c r="D182" s="12">
        <f t="shared" si="55"/>
        <v>2.1831018925986601E-2</v>
      </c>
      <c r="E182" s="12">
        <f>C182-'Surv-rate CEA'!E180*Parameter!$D$58</f>
        <v>2.4932449907423895E-4</v>
      </c>
      <c r="F182" s="12">
        <f t="shared" si="56"/>
        <v>1.8483102250744355E-4</v>
      </c>
      <c r="G182" s="12">
        <f>'Surv-rate CEA'!G180*Parameter!$D$57+'Surv-rate CEA'!H180*Parameter!$D$58</f>
        <v>1.8049321336248508E-2</v>
      </c>
      <c r="H182" s="12">
        <f t="shared" si="57"/>
        <v>1.3380452103709544E-2</v>
      </c>
      <c r="I182" s="12">
        <f>G182-'Surv-rate CEA'!H180*Parameter!$D$58</f>
        <v>8.2879687491169141E-5</v>
      </c>
      <c r="J182" s="12">
        <f t="shared" si="58"/>
        <v>6.1440963246571517E-5</v>
      </c>
      <c r="K182" s="12">
        <f>'Surv-rate CEA'!K180*Parameter!$D$57+'Surv-rate CEA'!J180*Parameter!$D$58</f>
        <v>2.6395166506539648E-2</v>
      </c>
      <c r="L182" s="12">
        <f t="shared" si="59"/>
        <v>1.9567453791234861E-2</v>
      </c>
      <c r="M182" s="12">
        <f>K182-'Surv-rate CEA'!J180*Parameter!$D$58</f>
        <v>5.5676649155319419E-4</v>
      </c>
      <c r="N182" s="12">
        <f t="shared" si="60"/>
        <v>4.1274612127473669E-4</v>
      </c>
      <c r="O182" s="12">
        <f>'Surv-rate CEA'!N180*Parameter!$D$57+'Surv-rate CEA'!M180*Parameter!$D$58</f>
        <v>1.9117275440095352E-2</v>
      </c>
      <c r="P182" s="12">
        <f t="shared" si="61"/>
        <v>1.417215548519817E-2</v>
      </c>
      <c r="Q182" s="12">
        <f>O182-'Surv-rate CEA'!M180*Parameter!$D$58</f>
        <v>1.9039065030772701E-2</v>
      </c>
      <c r="R182" s="12">
        <f t="shared" si="62"/>
        <v>1.4114175984669715E-2</v>
      </c>
      <c r="S182" s="12">
        <f>'Surv-rate CEA'!Q180*Parameter!$D$57+'Surv-rate CEA'!P180*Parameter!$D$58</f>
        <v>2.6395166506539648E-2</v>
      </c>
      <c r="T182" s="12">
        <f t="shared" si="63"/>
        <v>1.9567453791234861E-2</v>
      </c>
      <c r="U182" s="12">
        <f>S182-'Surv-rate CEA'!P180*Parameter!$D$58</f>
        <v>5.5676649155319419E-4</v>
      </c>
      <c r="V182" s="12">
        <f t="shared" si="64"/>
        <v>4.1274612127473669E-4</v>
      </c>
      <c r="W182" s="12">
        <f>'Surv-rate CEA'!T180*UPFS+'Surv-rate CEA'!S180*UPD</f>
        <v>1.9117275440095352E-2</v>
      </c>
      <c r="X182" s="12">
        <f t="shared" si="65"/>
        <v>1.417215548519817E-2</v>
      </c>
      <c r="Y182" s="12">
        <f>W182-'Surv-rate CEA'!S180*UPD</f>
        <v>1.9039065030772701E-2</v>
      </c>
      <c r="Z182" s="12">
        <f t="shared" si="66"/>
        <v>1.4114175984669715E-2</v>
      </c>
      <c r="AA182" s="12">
        <f>'Surv-rate CEA'!W180*UPFS+'Surv-rate CEA'!V180*UPD</f>
        <v>2.8187430116290376E-2</v>
      </c>
      <c r="AB182" s="12">
        <f t="shared" si="67"/>
        <v>2.0896107480796556E-2</v>
      </c>
      <c r="AC182" s="12">
        <f>AA182-'Surv-rate CEA'!V180*UPD</f>
        <v>1.6791126910938869E-3</v>
      </c>
      <c r="AD182" s="12">
        <f t="shared" si="68"/>
        <v>1.2447718405229713E-3</v>
      </c>
      <c r="AE182" s="12">
        <f>'Surv-rate CEA'!Z180*UPFS+'Surv-rate CEA'!Y180*UPD</f>
        <v>2.6395166506539648E-2</v>
      </c>
      <c r="AF182" s="12">
        <f t="shared" si="69"/>
        <v>1.9567453791234861E-2</v>
      </c>
      <c r="AG182" s="12">
        <f>AE182-'Surv-rate CEA'!Y180*UPD</f>
        <v>5.5676649155319419E-4</v>
      </c>
      <c r="AH182" s="12">
        <f t="shared" si="70"/>
        <v>4.1274612127473669E-4</v>
      </c>
      <c r="AI182" s="12">
        <f>'Surv-rate CEA'!AC180*UPFS+'Surv-rate CEA'!AB180*UPD</f>
        <v>1.8951535353213436E-2</v>
      </c>
      <c r="AJ182" s="12">
        <f t="shared" si="71"/>
        <v>1.4049287857497711E-2</v>
      </c>
      <c r="AK182" s="12">
        <f>AI182-'Surv-rate CEA'!AB180*UPD</f>
        <v>4.0465911260169005E-4</v>
      </c>
      <c r="AL182" s="12">
        <f t="shared" si="72"/>
        <v>2.9998479021050613E-4</v>
      </c>
      <c r="AM182" s="12">
        <f>'Surv-rate CEA'!AF180*UPFS+'Surv-rate CEA'!AE180*UPD</f>
        <v>4.6267062676946323E-2</v>
      </c>
      <c r="AN182" s="12">
        <f t="shared" si="73"/>
        <v>3.4299030118374541E-2</v>
      </c>
      <c r="AO182" s="12">
        <f>AM182-'Surv-rate CEA'!AE180*UPD</f>
        <v>1.3107179042138734E-3</v>
      </c>
      <c r="AP182" s="12">
        <f t="shared" si="74"/>
        <v>9.7167077986398686E-4</v>
      </c>
      <c r="AQ182" s="42">
        <f>'Surv-rate CEA'!AI180*UPFS+'Surv-rate CEA'!AH180*UPD</f>
        <v>1.9117275440095352E-2</v>
      </c>
      <c r="AR182" s="12">
        <f t="shared" si="75"/>
        <v>1.417215548519817E-2</v>
      </c>
      <c r="AS182" s="42">
        <f>AQ182-'Surv-rate CEA'!AH180*UPD</f>
        <v>1.9039065030772701E-2</v>
      </c>
      <c r="AT182" s="12">
        <f t="shared" si="76"/>
        <v>1.4114175984669715E-2</v>
      </c>
      <c r="AU182" s="12">
        <f>'Surv-rate CEA'!AL180*UPFS+'Surv-rate CEA'!AK180*UPD</f>
        <v>2.2566376395379808E-2</v>
      </c>
      <c r="AV182" s="12">
        <f t="shared" si="77"/>
        <v>1.6729067696648371E-2</v>
      </c>
      <c r="AW182" s="12">
        <f>AU182-'Surv-rate CEA'!AK180*UPD</f>
        <v>1.889040700102311E-3</v>
      </c>
      <c r="AX182" s="12">
        <f t="shared" si="78"/>
        <v>1.4003971749848903E-3</v>
      </c>
      <c r="AY182" s="12">
        <f>'Surv-rate CEA'!AO180*UPFS+'Surv-rate CEA'!AN180*UPD</f>
        <v>1.8951535353213436E-2</v>
      </c>
      <c r="AZ182" s="12">
        <f t="shared" si="79"/>
        <v>1.4049287857497711E-2</v>
      </c>
      <c r="BA182" s="12">
        <f>AY182-'Surv-rate CEA'!AN180*UPD</f>
        <v>4.0465911260169005E-4</v>
      </c>
      <c r="BB182" s="12">
        <f t="shared" si="80"/>
        <v>2.9998479021050613E-4</v>
      </c>
    </row>
    <row r="183" spans="1:54">
      <c r="A183" s="12">
        <v>178</v>
      </c>
      <c r="B183" s="12">
        <f t="shared" si="81"/>
        <v>10.183561643835617</v>
      </c>
      <c r="C183" s="12">
        <f>'Surv-rate CEA'!D181*Parameter!$D$57+'Surv-rate CEA'!E181*Parameter!$D$58</f>
        <v>2.9160664758018245E-2</v>
      </c>
      <c r="D183" s="12">
        <f t="shared" si="55"/>
        <v>2.1580860179113003E-2</v>
      </c>
      <c r="E183" s="12">
        <f>C183-'Surv-rate CEA'!E181*Parameter!$D$58</f>
        <v>2.4311820596046099E-4</v>
      </c>
      <c r="F183" s="12">
        <f t="shared" si="56"/>
        <v>1.7992388216687798E-4</v>
      </c>
      <c r="G183" s="12">
        <f>'Surv-rate CEA'!G181*Parameter!$D$57+'Surv-rate CEA'!H181*Parameter!$D$58</f>
        <v>1.7857275082254737E-2</v>
      </c>
      <c r="H183" s="12">
        <f t="shared" si="57"/>
        <v>1.3215588873848709E-2</v>
      </c>
      <c r="I183" s="12">
        <f>G183-'Surv-rate CEA'!H181*Parameter!$D$58</f>
        <v>8.0644157853623777E-5</v>
      </c>
      <c r="J183" s="12">
        <f t="shared" si="58"/>
        <v>5.9682120052589901E-5</v>
      </c>
      <c r="K183" s="12">
        <f>'Surv-rate CEA'!K181*Parameter!$D$57+'Surv-rate CEA'!J181*Parameter!$D$58</f>
        <v>2.6131588636726384E-2</v>
      </c>
      <c r="L183" s="12">
        <f t="shared" si="59"/>
        <v>1.9339139395723969E-2</v>
      </c>
      <c r="M183" s="12">
        <f>K183-'Surv-rate CEA'!J181*Parameter!$D$58</f>
        <v>5.4379384816655857E-4</v>
      </c>
      <c r="N183" s="12">
        <f t="shared" si="60"/>
        <v>4.0244415211136122E-4</v>
      </c>
      <c r="O183" s="12">
        <f>'Surv-rate CEA'!N181*Parameter!$D$57+'Surv-rate CEA'!M181*Parameter!$D$58</f>
        <v>1.8914023147889619E-2</v>
      </c>
      <c r="P183" s="12">
        <f t="shared" si="61"/>
        <v>1.399765376977135E-2</v>
      </c>
      <c r="Q183" s="12">
        <f>O183-'Surv-rate CEA'!M181*Parameter!$D$58</f>
        <v>1.8837922322872819E-2</v>
      </c>
      <c r="R183" s="12">
        <f t="shared" si="62"/>
        <v>1.3941334022679469E-2</v>
      </c>
      <c r="S183" s="12">
        <f>'Surv-rate CEA'!Q181*Parameter!$D$57+'Surv-rate CEA'!P181*Parameter!$D$58</f>
        <v>2.6131588636726384E-2</v>
      </c>
      <c r="T183" s="12">
        <f t="shared" si="63"/>
        <v>1.9339139395723969E-2</v>
      </c>
      <c r="U183" s="12">
        <f>S183-'Surv-rate CEA'!P181*Parameter!$D$58</f>
        <v>5.4379384816655857E-4</v>
      </c>
      <c r="V183" s="12">
        <f t="shared" si="64"/>
        <v>4.0244415211136122E-4</v>
      </c>
      <c r="W183" s="12">
        <f>'Surv-rate CEA'!T181*UPFS+'Surv-rate CEA'!S181*UPD</f>
        <v>1.8914023147889619E-2</v>
      </c>
      <c r="X183" s="12">
        <f t="shared" si="65"/>
        <v>1.399765376977135E-2</v>
      </c>
      <c r="Y183" s="12">
        <f>W183-'Surv-rate CEA'!S181*UPD</f>
        <v>1.8837922322872819E-2</v>
      </c>
      <c r="Z183" s="12">
        <f t="shared" si="66"/>
        <v>1.3941334022679469E-2</v>
      </c>
      <c r="AA183" s="12">
        <f>'Surv-rate CEA'!W181*UPFS+'Surv-rate CEA'!V181*UPD</f>
        <v>2.7908601575077449E-2</v>
      </c>
      <c r="AB183" s="12">
        <f t="shared" si="67"/>
        <v>2.0654248913194218E-2</v>
      </c>
      <c r="AC183" s="12">
        <f>AA183-'Surv-rate CEA'!V181*UPD</f>
        <v>1.6438731647452735E-3</v>
      </c>
      <c r="AD183" s="12">
        <f t="shared" si="68"/>
        <v>1.2165770984630564E-3</v>
      </c>
      <c r="AE183" s="12">
        <f>'Surv-rate CEA'!Z181*UPFS+'Surv-rate CEA'!Y181*UPD</f>
        <v>2.6131588636726384E-2</v>
      </c>
      <c r="AF183" s="12">
        <f t="shared" si="69"/>
        <v>1.9339139395723969E-2</v>
      </c>
      <c r="AG183" s="12">
        <f>AE183-'Surv-rate CEA'!Y181*UPD</f>
        <v>5.4379384816655857E-4</v>
      </c>
      <c r="AH183" s="12">
        <f t="shared" si="70"/>
        <v>4.0244415211136122E-4</v>
      </c>
      <c r="AI183" s="12">
        <f>'Surv-rate CEA'!AC181*UPFS+'Surv-rate CEA'!AB181*UPD</f>
        <v>1.8751217433732988E-2</v>
      </c>
      <c r="AJ183" s="12">
        <f t="shared" si="71"/>
        <v>1.3877166552393742E-2</v>
      </c>
      <c r="AK183" s="12">
        <f>AI183-'Surv-rate CEA'!AB181*UPD</f>
        <v>3.9497125633443028E-4</v>
      </c>
      <c r="AL183" s="12">
        <f t="shared" si="72"/>
        <v>2.9230538907307197E-4</v>
      </c>
      <c r="AM183" s="12">
        <f>'Surv-rate CEA'!AF181*UPFS+'Surv-rate CEA'!AE181*UPD</f>
        <v>4.5854028537778514E-2</v>
      </c>
      <c r="AN183" s="12">
        <f t="shared" si="73"/>
        <v>3.3935076128563078E-2</v>
      </c>
      <c r="AO183" s="12">
        <f>AM183-'Surv-rate CEA'!AE181*UPD</f>
        <v>1.2825111112249321E-3</v>
      </c>
      <c r="AP183" s="12">
        <f t="shared" si="74"/>
        <v>9.491447879936834E-4</v>
      </c>
      <c r="AQ183" s="42">
        <f>'Surv-rate CEA'!AI181*UPFS+'Surv-rate CEA'!AH181*UPD</f>
        <v>1.8914023147889619E-2</v>
      </c>
      <c r="AR183" s="12">
        <f t="shared" si="75"/>
        <v>1.399765376977135E-2</v>
      </c>
      <c r="AS183" s="42">
        <f>AQ183-'Surv-rate CEA'!AH181*UPD</f>
        <v>1.8837922322872819E-2</v>
      </c>
      <c r="AT183" s="12">
        <f t="shared" si="76"/>
        <v>1.3941334022679469E-2</v>
      </c>
      <c r="AU183" s="12">
        <f>'Surv-rate CEA'!AL181*UPFS+'Surv-rate CEA'!AK181*UPD</f>
        <v>2.2333818643395606E-2</v>
      </c>
      <c r="AV183" s="12">
        <f t="shared" si="77"/>
        <v>1.6528533262475026E-2</v>
      </c>
      <c r="AW183" s="12">
        <f>AU183-'Surv-rate CEA'!AK181*UPD</f>
        <v>1.8498803293677327E-3</v>
      </c>
      <c r="AX183" s="12">
        <f t="shared" si="78"/>
        <v>1.3690363051548501E-3</v>
      </c>
      <c r="AY183" s="12">
        <f>'Surv-rate CEA'!AO181*UPFS+'Surv-rate CEA'!AN181*UPD</f>
        <v>1.8751217433732988E-2</v>
      </c>
      <c r="AZ183" s="12">
        <f t="shared" si="79"/>
        <v>1.3877166552393742E-2</v>
      </c>
      <c r="BA183" s="12">
        <f>AY183-'Surv-rate CEA'!AN181*UPD</f>
        <v>3.9497125633443028E-4</v>
      </c>
      <c r="BB183" s="12">
        <f t="shared" si="80"/>
        <v>2.9230538907307197E-4</v>
      </c>
    </row>
    <row r="184" spans="1:54">
      <c r="A184" s="12">
        <v>179</v>
      </c>
      <c r="B184" s="12">
        <f t="shared" si="81"/>
        <v>10.241095890410959</v>
      </c>
      <c r="C184" s="12">
        <f>'Surv-rate CEA'!D182*Parameter!$D$57+'Surv-rate CEA'!E182*Parameter!$D$58</f>
        <v>2.8876661036953698E-2</v>
      </c>
      <c r="D184" s="12">
        <f t="shared" si="55"/>
        <v>2.1334365239331521E-2</v>
      </c>
      <c r="E184" s="12">
        <f>C184-'Surv-rate CEA'!E182*Parameter!$D$58</f>
        <v>2.37088286920005E-4</v>
      </c>
      <c r="F184" s="12">
        <f t="shared" si="56"/>
        <v>1.7516319150077237E-4</v>
      </c>
      <c r="G184" s="12">
        <f>'Surv-rate CEA'!G182*Parameter!$D$57+'Surv-rate CEA'!H182*Parameter!$D$58</f>
        <v>1.7668015030900572E-2</v>
      </c>
      <c r="H184" s="12">
        <f t="shared" si="57"/>
        <v>1.3053305755844281E-2</v>
      </c>
      <c r="I184" s="12">
        <f>G184-'Surv-rate CEA'!H182*Parameter!$D$58</f>
        <v>7.8476992411688484E-5</v>
      </c>
      <c r="J184" s="12">
        <f t="shared" si="58"/>
        <v>5.7979584857565435E-5</v>
      </c>
      <c r="K184" s="12">
        <f>'Surv-rate CEA'!K182*Parameter!$D$57+'Surv-rate CEA'!J182*Parameter!$D$58</f>
        <v>2.5871641248710119E-2</v>
      </c>
      <c r="L184" s="12">
        <f t="shared" si="59"/>
        <v>1.9114226642567692E-2</v>
      </c>
      <c r="M184" s="12">
        <f>K184-'Surv-rate CEA'!J182*Parameter!$D$58</f>
        <v>5.3116827238243458E-4</v>
      </c>
      <c r="N184" s="12">
        <f t="shared" si="60"/>
        <v>3.924324184174119E-4</v>
      </c>
      <c r="O184" s="12">
        <f>'Surv-rate CEA'!N182*Parameter!$D$57+'Surv-rate CEA'!M182*Parameter!$D$58</f>
        <v>1.8713715465831095E-2</v>
      </c>
      <c r="P184" s="12">
        <f t="shared" si="61"/>
        <v>1.3825879668776462E-2</v>
      </c>
      <c r="Q184" s="12">
        <f>O184-'Surv-rate CEA'!M182*Parameter!$D$58</f>
        <v>1.8639659712428515E-2</v>
      </c>
      <c r="R184" s="12">
        <f t="shared" si="62"/>
        <v>1.377116653940383E-2</v>
      </c>
      <c r="S184" s="12">
        <f>'Surv-rate CEA'!Q182*Parameter!$D$57+'Surv-rate CEA'!P182*Parameter!$D$58</f>
        <v>2.5871641248710119E-2</v>
      </c>
      <c r="T184" s="12">
        <f t="shared" si="63"/>
        <v>1.9114226642567692E-2</v>
      </c>
      <c r="U184" s="12">
        <f>S184-'Surv-rate CEA'!P182*Parameter!$D$58</f>
        <v>5.3116827238243458E-4</v>
      </c>
      <c r="V184" s="12">
        <f t="shared" si="64"/>
        <v>3.924324184174119E-4</v>
      </c>
      <c r="W184" s="12">
        <f>'Surv-rate CEA'!T182*UPFS+'Surv-rate CEA'!S182*UPD</f>
        <v>1.8713715465831095E-2</v>
      </c>
      <c r="X184" s="12">
        <f t="shared" si="65"/>
        <v>1.3825879668776462E-2</v>
      </c>
      <c r="Y184" s="12">
        <f>W184-'Surv-rate CEA'!S182*UPD</f>
        <v>1.8639659712428515E-2</v>
      </c>
      <c r="Z184" s="12">
        <f t="shared" si="66"/>
        <v>1.377116653940383E-2</v>
      </c>
      <c r="AA184" s="12">
        <f>'Surv-rate CEA'!W182*UPFS+'Surv-rate CEA'!V182*UPD</f>
        <v>2.7633587772682325E-2</v>
      </c>
      <c r="AB184" s="12">
        <f t="shared" si="67"/>
        <v>2.0415970311147981E-2</v>
      </c>
      <c r="AC184" s="12">
        <f>AA184-'Surv-rate CEA'!V182*UPD</f>
        <v>1.6094905470821763E-3</v>
      </c>
      <c r="AD184" s="12">
        <f t="shared" si="68"/>
        <v>1.1891076719971444E-3</v>
      </c>
      <c r="AE184" s="12">
        <f>'Surv-rate CEA'!Z182*UPFS+'Surv-rate CEA'!Y182*UPD</f>
        <v>2.5871641248710119E-2</v>
      </c>
      <c r="AF184" s="12">
        <f t="shared" si="69"/>
        <v>1.9114226642567692E-2</v>
      </c>
      <c r="AG184" s="12">
        <f>AE184-'Surv-rate CEA'!Y182*UPD</f>
        <v>5.3116827238243458E-4</v>
      </c>
      <c r="AH184" s="12">
        <f t="shared" si="70"/>
        <v>3.924324184174119E-4</v>
      </c>
      <c r="AI184" s="12">
        <f>'Surv-rate CEA'!AC182*UPFS+'Surv-rate CEA'!AB182*UPD</f>
        <v>1.8553792092671759E-2</v>
      </c>
      <c r="AJ184" s="12">
        <f t="shared" si="71"/>
        <v>1.3707726685336966E-2</v>
      </c>
      <c r="AK184" s="12">
        <f>AI184-'Surv-rate CEA'!AB182*UPD</f>
        <v>3.8554908832159548E-4</v>
      </c>
      <c r="AL184" s="12">
        <f t="shared" si="72"/>
        <v>2.8484751257834264E-4</v>
      </c>
      <c r="AM184" s="12">
        <f>'Surv-rate CEA'!AF182*UPFS+'Surv-rate CEA'!AE182*UPD</f>
        <v>4.5446177828615993E-2</v>
      </c>
      <c r="AN184" s="12">
        <f t="shared" si="73"/>
        <v>3.3576089537725402E-2</v>
      </c>
      <c r="AO184" s="12">
        <f>AM184-'Surv-rate CEA'!AE182*UPD</f>
        <v>1.2550061226220613E-3</v>
      </c>
      <c r="AP184" s="12">
        <f t="shared" si="74"/>
        <v>9.2721104297177777E-4</v>
      </c>
      <c r="AQ184" s="42">
        <f>'Surv-rate CEA'!AI182*UPFS+'Surv-rate CEA'!AH182*UPD</f>
        <v>1.8713715465831095E-2</v>
      </c>
      <c r="AR184" s="12">
        <f t="shared" si="75"/>
        <v>1.3825879668776462E-2</v>
      </c>
      <c r="AS184" s="42">
        <f>AQ184-'Surv-rate CEA'!AH182*UPD</f>
        <v>1.8639659712428515E-2</v>
      </c>
      <c r="AT184" s="12">
        <f t="shared" si="76"/>
        <v>1.377116653940383E-2</v>
      </c>
      <c r="AU184" s="12">
        <f>'Surv-rate CEA'!AL182*UPFS+'Surv-rate CEA'!AK182*UPD</f>
        <v>2.2104553924587367E-2</v>
      </c>
      <c r="AV184" s="12">
        <f t="shared" si="77"/>
        <v>1.6331064948130695E-2</v>
      </c>
      <c r="AW184" s="12">
        <f>AU184-'Surv-rate CEA'!AK182*UPD</f>
        <v>1.8116615537366355E-3</v>
      </c>
      <c r="AX184" s="12">
        <f t="shared" si="78"/>
        <v>1.3384736285130287E-3</v>
      </c>
      <c r="AY184" s="12">
        <f>'Surv-rate CEA'!AO182*UPFS+'Surv-rate CEA'!AN182*UPD</f>
        <v>1.8553792092671759E-2</v>
      </c>
      <c r="AZ184" s="12">
        <f t="shared" si="79"/>
        <v>1.3707726685336966E-2</v>
      </c>
      <c r="BA184" s="12">
        <f>AY184-'Surv-rate CEA'!AN182*UPD</f>
        <v>3.8554908832159548E-4</v>
      </c>
      <c r="BB184" s="12">
        <f t="shared" si="80"/>
        <v>2.8484751257834264E-4</v>
      </c>
    </row>
    <row r="185" spans="1:54">
      <c r="A185" s="12">
        <v>180</v>
      </c>
      <c r="B185" s="12">
        <f t="shared" si="81"/>
        <v>10.298630136986301</v>
      </c>
      <c r="C185" s="12">
        <f>'Surv-rate CEA'!D183*Parameter!$D$57+'Surv-rate CEA'!E183*Parameter!$D$58</f>
        <v>2.8596482695918982E-2</v>
      </c>
      <c r="D185" s="12">
        <f t="shared" si="55"/>
        <v>2.1091467103777895E-2</v>
      </c>
      <c r="E185" s="12">
        <f>C185-'Surv-rate CEA'!E183*Parameter!$D$58</f>
        <v>2.3122908449808507E-4</v>
      </c>
      <c r="F185" s="12">
        <f t="shared" si="56"/>
        <v>1.7054407288432134E-4</v>
      </c>
      <c r="G185" s="12">
        <f>'Surv-rate CEA'!G183*Parameter!$D$57+'Surv-rate CEA'!H183*Parameter!$D$58</f>
        <v>1.7481489286973111E-2</v>
      </c>
      <c r="H185" s="12">
        <f t="shared" si="57"/>
        <v>1.2893552684150834E-2</v>
      </c>
      <c r="I185" s="12">
        <f>G185-'Surv-rate CEA'!H183*Parameter!$D$58</f>
        <v>7.6375845637854933E-5</v>
      </c>
      <c r="J185" s="12">
        <f t="shared" si="58"/>
        <v>5.6331355604929868E-5</v>
      </c>
      <c r="K185" s="12">
        <f>'Surv-rate CEA'!K183*Parameter!$D$57+'Surv-rate CEA'!J183*Parameter!$D$58</f>
        <v>2.5615259600396924E-2</v>
      </c>
      <c r="L185" s="12">
        <f t="shared" si="59"/>
        <v>1.8892652322364242E-2</v>
      </c>
      <c r="M185" s="12">
        <f>K185-'Surv-rate CEA'!J183*Parameter!$D$58</f>
        <v>5.1887923149238763E-4</v>
      </c>
      <c r="N185" s="12">
        <f t="shared" si="60"/>
        <v>3.8270175945159373E-4</v>
      </c>
      <c r="O185" s="12">
        <f>'Surv-rate CEA'!N183*Parameter!$D$57+'Surv-rate CEA'!M183*Parameter!$D$58</f>
        <v>1.85162976726591E-2</v>
      </c>
      <c r="P185" s="12">
        <f t="shared" si="61"/>
        <v>1.3656780359997987E-2</v>
      </c>
      <c r="Q185" s="12">
        <f>O185-'Surv-rate CEA'!M183*Parameter!$D$58</f>
        <v>1.8444224691564225E-2</v>
      </c>
      <c r="R185" s="12">
        <f t="shared" si="62"/>
        <v>1.3603622601891926E-2</v>
      </c>
      <c r="S185" s="12">
        <f>'Surv-rate CEA'!Q183*Parameter!$D$57+'Surv-rate CEA'!P183*Parameter!$D$58</f>
        <v>2.5615259600396924E-2</v>
      </c>
      <c r="T185" s="12">
        <f t="shared" si="63"/>
        <v>1.8892652322364242E-2</v>
      </c>
      <c r="U185" s="12">
        <f>S185-'Surv-rate CEA'!P183*Parameter!$D$58</f>
        <v>5.1887923149238763E-4</v>
      </c>
      <c r="V185" s="12">
        <f t="shared" si="64"/>
        <v>3.8270175945159373E-4</v>
      </c>
      <c r="W185" s="12">
        <f>'Surv-rate CEA'!T183*UPFS+'Surv-rate CEA'!S183*UPD</f>
        <v>1.85162976726591E-2</v>
      </c>
      <c r="X185" s="12">
        <f t="shared" si="65"/>
        <v>1.3656780359997987E-2</v>
      </c>
      <c r="Y185" s="12">
        <f>W185-'Surv-rate CEA'!S183*UPD</f>
        <v>1.8444224691564225E-2</v>
      </c>
      <c r="Z185" s="12">
        <f t="shared" si="66"/>
        <v>1.3603622601891926E-2</v>
      </c>
      <c r="AA185" s="12">
        <f>'Surv-rate CEA'!W183*UPFS+'Surv-rate CEA'!V183*UPD</f>
        <v>2.7362321011065747E-2</v>
      </c>
      <c r="AB185" s="12">
        <f t="shared" si="67"/>
        <v>2.0181205486864431E-2</v>
      </c>
      <c r="AC185" s="12">
        <f>AA185-'Surv-rate CEA'!V183*UPD</f>
        <v>1.5759410176586046E-3</v>
      </c>
      <c r="AD185" s="12">
        <f t="shared" si="68"/>
        <v>1.1623425329921522E-3</v>
      </c>
      <c r="AE185" s="12">
        <f>'Surv-rate CEA'!Z183*UPFS+'Surv-rate CEA'!Y183*UPD</f>
        <v>2.5615259600396924E-2</v>
      </c>
      <c r="AF185" s="12">
        <f t="shared" si="69"/>
        <v>1.8892652322364242E-2</v>
      </c>
      <c r="AG185" s="12">
        <f>AE185-'Surv-rate CEA'!Y183*UPD</f>
        <v>5.1887923149238763E-4</v>
      </c>
      <c r="AH185" s="12">
        <f t="shared" si="70"/>
        <v>3.8270175945159373E-4</v>
      </c>
      <c r="AI185" s="12">
        <f>'Surv-rate CEA'!AC183*UPFS+'Surv-rate CEA'!AB183*UPD</f>
        <v>1.8359205624087421E-2</v>
      </c>
      <c r="AJ185" s="12">
        <f t="shared" si="71"/>
        <v>1.3540916398337152E-2</v>
      </c>
      <c r="AK185" s="12">
        <f>AI185-'Surv-rate CEA'!AB183*UPD</f>
        <v>3.7638436009060708E-4</v>
      </c>
      <c r="AL185" s="12">
        <f t="shared" si="72"/>
        <v>2.7760401283058635E-4</v>
      </c>
      <c r="AM185" s="12">
        <f>'Surv-rate CEA'!AF183*UPFS+'Surv-rate CEA'!AE183*UPD</f>
        <v>4.5043425179072991E-2</v>
      </c>
      <c r="AN185" s="12">
        <f t="shared" si="73"/>
        <v>3.3221985042988469E-2</v>
      </c>
      <c r="AO185" s="12">
        <f>AM185-'Surv-rate CEA'!AE183*UPD</f>
        <v>1.2281830138864899E-3</v>
      </c>
      <c r="AP185" s="12">
        <f t="shared" si="74"/>
        <v>9.0585202069282773E-4</v>
      </c>
      <c r="AQ185" s="42">
        <f>'Surv-rate CEA'!AI183*UPFS+'Surv-rate CEA'!AH183*UPD</f>
        <v>1.85162976726591E-2</v>
      </c>
      <c r="AR185" s="12">
        <f t="shared" si="75"/>
        <v>1.3656780359997987E-2</v>
      </c>
      <c r="AS185" s="42">
        <f>AQ185-'Surv-rate CEA'!AH183*UPD</f>
        <v>1.8444224691564225E-2</v>
      </c>
      <c r="AT185" s="12">
        <f t="shared" si="76"/>
        <v>1.3603622601891926E-2</v>
      </c>
      <c r="AU185" s="12">
        <f>'Surv-rate CEA'!AL183*UPFS+'Surv-rate CEA'!AK183*UPD</f>
        <v>2.1878522044714698E-2</v>
      </c>
      <c r="AV185" s="12">
        <f t="shared" si="77"/>
        <v>1.6136604382161773E-2</v>
      </c>
      <c r="AW185" s="12">
        <f>AU185-'Surv-rate CEA'!AK183*UPD</f>
        <v>1.774358468220584E-3</v>
      </c>
      <c r="AX185" s="12">
        <f t="shared" si="78"/>
        <v>1.3086862346230069E-3</v>
      </c>
      <c r="AY185" s="12">
        <f>'Surv-rate CEA'!AO183*UPFS+'Surv-rate CEA'!AN183*UPD</f>
        <v>1.8359205624087421E-2</v>
      </c>
      <c r="AZ185" s="12">
        <f t="shared" si="79"/>
        <v>1.3540916398337152E-2</v>
      </c>
      <c r="BA185" s="12">
        <f>AY185-'Surv-rate CEA'!AN183*UPD</f>
        <v>3.7638436009060708E-4</v>
      </c>
      <c r="BB185" s="12">
        <f t="shared" si="80"/>
        <v>2.7760401283058635E-4</v>
      </c>
    </row>
    <row r="186" spans="1:54">
      <c r="A186" s="12">
        <v>181</v>
      </c>
      <c r="B186" s="12">
        <f t="shared" si="81"/>
        <v>10.356164383561644</v>
      </c>
      <c r="C186" s="12">
        <f>'Surv-rate CEA'!D184*Parameter!$D$57+'Surv-rate CEA'!E184*Parameter!$D$58</f>
        <v>2.8320062905579365E-2</v>
      </c>
      <c r="D186" s="12">
        <f t="shared" si="55"/>
        <v>2.085210026009297E-2</v>
      </c>
      <c r="E186" s="12">
        <f>C186-'Surv-rate CEA'!E184*Parameter!$D$58</f>
        <v>2.2553514401133651E-4</v>
      </c>
      <c r="F186" s="12">
        <f t="shared" si="56"/>
        <v>1.6606182870350811E-4</v>
      </c>
      <c r="G186" s="12">
        <f>'Surv-rate CEA'!G184*Parameter!$D$57+'Surv-rate CEA'!H184*Parameter!$D$58</f>
        <v>1.7297647144114678E-2</v>
      </c>
      <c r="H186" s="12">
        <f t="shared" si="57"/>
        <v>1.2736280767290588E-2</v>
      </c>
      <c r="I186" s="12">
        <f>G186-'Surv-rate CEA'!H184*Parameter!$D$58</f>
        <v>7.4338461454201421E-5</v>
      </c>
      <c r="J186" s="12">
        <f t="shared" si="58"/>
        <v>5.4735508766072522E-5</v>
      </c>
      <c r="K186" s="12">
        <f>'Surv-rate CEA'!K184*Parameter!$D$57+'Surv-rate CEA'!J184*Parameter!$D$58</f>
        <v>2.5362380378665325E-2</v>
      </c>
      <c r="L186" s="12">
        <f t="shared" si="59"/>
        <v>1.8674354652875893E-2</v>
      </c>
      <c r="M186" s="12">
        <f>K186-'Surv-rate CEA'!J184*Parameter!$D$58</f>
        <v>5.0691655148360146E-4</v>
      </c>
      <c r="N186" s="12">
        <f t="shared" si="60"/>
        <v>3.73243336015125E-4</v>
      </c>
      <c r="O186" s="12">
        <f>'Surv-rate CEA'!N184*Parameter!$D$57+'Surv-rate CEA'!M184*Parameter!$D$58</f>
        <v>1.8321716296564927E-2</v>
      </c>
      <c r="P186" s="12">
        <f t="shared" si="61"/>
        <v>1.3490304256269282E-2</v>
      </c>
      <c r="Q186" s="12">
        <f>O186-'Surv-rate CEA'!M184*Parameter!$D$58</f>
        <v>1.8251565917446175E-2</v>
      </c>
      <c r="R186" s="12">
        <f t="shared" si="62"/>
        <v>1.3438652438137919E-2</v>
      </c>
      <c r="S186" s="12">
        <f>'Surv-rate CEA'!Q184*Parameter!$D$57+'Surv-rate CEA'!P184*Parameter!$D$58</f>
        <v>2.5362380378665325E-2</v>
      </c>
      <c r="T186" s="12">
        <f t="shared" si="63"/>
        <v>1.8674354652875893E-2</v>
      </c>
      <c r="U186" s="12">
        <f>S186-'Surv-rate CEA'!P184*Parameter!$D$58</f>
        <v>5.0691655148360146E-4</v>
      </c>
      <c r="V186" s="12">
        <f t="shared" si="64"/>
        <v>3.73243336015125E-4</v>
      </c>
      <c r="W186" s="12">
        <f>'Surv-rate CEA'!T184*UPFS+'Surv-rate CEA'!S184*UPD</f>
        <v>1.8321716296564927E-2</v>
      </c>
      <c r="X186" s="12">
        <f t="shared" si="65"/>
        <v>1.3490304256269282E-2</v>
      </c>
      <c r="Y186" s="12">
        <f>W186-'Surv-rate CEA'!S184*UPD</f>
        <v>1.8251565917446175E-2</v>
      </c>
      <c r="Z186" s="12">
        <f t="shared" si="66"/>
        <v>1.3438652438137919E-2</v>
      </c>
      <c r="AA186" s="12">
        <f>'Surv-rate CEA'!W184*UPFS+'Surv-rate CEA'!V184*UPD</f>
        <v>2.7094735080893915E-2</v>
      </c>
      <c r="AB186" s="12">
        <f t="shared" si="67"/>
        <v>1.9949889741104718E-2</v>
      </c>
      <c r="AC186" s="12">
        <f>AA186-'Surv-rate CEA'!V184*UPD</f>
        <v>1.5432015040399982E-3</v>
      </c>
      <c r="AD186" s="12">
        <f t="shared" si="68"/>
        <v>1.1362613349784859E-3</v>
      </c>
      <c r="AE186" s="12">
        <f>'Surv-rate CEA'!Z184*UPFS+'Surv-rate CEA'!Y184*UPD</f>
        <v>2.5362380378665325E-2</v>
      </c>
      <c r="AF186" s="12">
        <f t="shared" si="69"/>
        <v>1.8674354652875893E-2</v>
      </c>
      <c r="AG186" s="12">
        <f>AE186-'Surv-rate CEA'!Y184*UPD</f>
        <v>5.0691655148360146E-4</v>
      </c>
      <c r="AH186" s="12">
        <f t="shared" si="70"/>
        <v>3.73243336015125E-4</v>
      </c>
      <c r="AI186" s="12">
        <f>'Surv-rate CEA'!AC184*UPFS+'Surv-rate CEA'!AB184*UPD</f>
        <v>1.8167405549949157E-2</v>
      </c>
      <c r="AJ186" s="12">
        <f t="shared" si="71"/>
        <v>1.3376685046793305E-2</v>
      </c>
      <c r="AK186" s="12">
        <f>AI186-'Surv-rate CEA'!AB184*UPD</f>
        <v>3.6746911003106286E-4</v>
      </c>
      <c r="AL186" s="12">
        <f t="shared" si="72"/>
        <v>2.7056799804442736E-4</v>
      </c>
      <c r="AM186" s="12">
        <f>'Surv-rate CEA'!AF184*UPFS+'Surv-rate CEA'!AE184*UPD</f>
        <v>4.4645686976310488E-2</v>
      </c>
      <c r="AN186" s="12">
        <f t="shared" si="73"/>
        <v>3.2872679136152078E-2</v>
      </c>
      <c r="AO186" s="12">
        <f>AM186-'Surv-rate CEA'!AE184*UPD</f>
        <v>1.2020224984989614E-3</v>
      </c>
      <c r="AP186" s="12">
        <f t="shared" si="74"/>
        <v>8.8505077609307746E-4</v>
      </c>
      <c r="AQ186" s="42">
        <f>'Surv-rate CEA'!AI184*UPFS+'Surv-rate CEA'!AH184*UPD</f>
        <v>1.8321716296564927E-2</v>
      </c>
      <c r="AR186" s="12">
        <f t="shared" si="75"/>
        <v>1.3490304256269282E-2</v>
      </c>
      <c r="AS186" s="42">
        <f>AQ186-'Surv-rate CEA'!AH184*UPD</f>
        <v>1.8251565917446175E-2</v>
      </c>
      <c r="AT186" s="12">
        <f t="shared" si="76"/>
        <v>1.3438652438137919E-2</v>
      </c>
      <c r="AU186" s="12">
        <f>'Surv-rate CEA'!AL184*UPFS+'Surv-rate CEA'!AK184*UPD</f>
        <v>2.1655664167962094E-2</v>
      </c>
      <c r="AV186" s="12">
        <f t="shared" si="77"/>
        <v>1.5945094540742874E-2</v>
      </c>
      <c r="AW186" s="12">
        <f>AU186-'Surv-rate CEA'!AK184*UPD</f>
        <v>1.7379459735387161E-3</v>
      </c>
      <c r="AX186" s="12">
        <f t="shared" si="78"/>
        <v>1.2796519487855568E-3</v>
      </c>
      <c r="AY186" s="12">
        <f>'Surv-rate CEA'!AO184*UPFS+'Surv-rate CEA'!AN184*UPD</f>
        <v>1.8167405549949157E-2</v>
      </c>
      <c r="AZ186" s="12">
        <f t="shared" si="79"/>
        <v>1.3376685046793305E-2</v>
      </c>
      <c r="BA186" s="12">
        <f>AY186-'Surv-rate CEA'!AN184*UPD</f>
        <v>3.6746911003106286E-4</v>
      </c>
      <c r="BB186" s="12">
        <f t="shared" si="80"/>
        <v>2.7056799804442736E-4</v>
      </c>
    </row>
    <row r="187" spans="1:54">
      <c r="A187" s="12">
        <v>182</v>
      </c>
      <c r="B187" s="12">
        <f t="shared" si="81"/>
        <v>10.413698630136986</v>
      </c>
      <c r="C187" s="12">
        <f>'Surv-rate CEA'!D185*Parameter!$D$57+'Surv-rate CEA'!E185*Parameter!$D$58</f>
        <v>2.8047336283468859E-2</v>
      </c>
      <c r="D187" s="12">
        <f t="shared" si="55"/>
        <v>2.0616200647060285E-2</v>
      </c>
      <c r="E187" s="12">
        <f>C187-'Surv-rate CEA'!E185*Parameter!$D$58</f>
        <v>2.2000120549938579E-4</v>
      </c>
      <c r="F187" s="12">
        <f t="shared" si="56"/>
        <v>1.6171193404358199E-4</v>
      </c>
      <c r="G187" s="12">
        <f>'Surv-rate CEA'!G185*Parameter!$D$57+'Surv-rate CEA'!H185*Parameter!$D$58</f>
        <v>1.7116439052363364E-2</v>
      </c>
      <c r="H187" s="12">
        <f t="shared" si="57"/>
        <v>1.2581442255344837E-2</v>
      </c>
      <c r="I187" s="12">
        <f>G187-'Surv-rate CEA'!H185*Parameter!$D$58</f>
        <v>7.2362669471845442E-5</v>
      </c>
      <c r="J187" s="12">
        <f t="shared" si="58"/>
        <v>5.3190195964091041E-5</v>
      </c>
      <c r="K187" s="12">
        <f>'Surv-rate CEA'!K185*Parameter!$D$57+'Surv-rate CEA'!J185*Parameter!$D$58</f>
        <v>2.5112941661601246E-2</v>
      </c>
      <c r="L187" s="12">
        <f t="shared" si="59"/>
        <v>1.8459273240811952E-2</v>
      </c>
      <c r="M187" s="12">
        <f>K187-'Surv-rate CEA'!J185*Parameter!$D$58</f>
        <v>4.9527040346098242E-4</v>
      </c>
      <c r="N187" s="12">
        <f t="shared" si="60"/>
        <v>3.6404861799016019E-4</v>
      </c>
      <c r="O187" s="12">
        <f>'Surv-rate CEA'!N185*Parameter!$D$57+'Surv-rate CEA'!M185*Parameter!$D$58</f>
        <v>1.8129919081230871E-2</v>
      </c>
      <c r="P187" s="12">
        <f t="shared" si="61"/>
        <v>1.3326400971414997E-2</v>
      </c>
      <c r="Q187" s="12">
        <f>O187-'Surv-rate CEA'!M185*Parameter!$D$58</f>
        <v>1.8061633181870113E-2</v>
      </c>
      <c r="R187" s="12">
        <f t="shared" si="62"/>
        <v>1.3276207406209444E-2</v>
      </c>
      <c r="S187" s="12">
        <f>'Surv-rate CEA'!Q185*Parameter!$D$57+'Surv-rate CEA'!P185*Parameter!$D$58</f>
        <v>2.5112941661601246E-2</v>
      </c>
      <c r="T187" s="12">
        <f t="shared" si="63"/>
        <v>1.8459273240811952E-2</v>
      </c>
      <c r="U187" s="12">
        <f>S187-'Surv-rate CEA'!P185*Parameter!$D$58</f>
        <v>4.9527040346098242E-4</v>
      </c>
      <c r="V187" s="12">
        <f t="shared" si="64"/>
        <v>3.6404861799016019E-4</v>
      </c>
      <c r="W187" s="12">
        <f>'Surv-rate CEA'!T185*UPFS+'Surv-rate CEA'!S185*UPD</f>
        <v>1.8129919081230871E-2</v>
      </c>
      <c r="X187" s="12">
        <f t="shared" si="65"/>
        <v>1.3326400971414997E-2</v>
      </c>
      <c r="Y187" s="12">
        <f>W187-'Surv-rate CEA'!S185*UPD</f>
        <v>1.8061633181870113E-2</v>
      </c>
      <c r="Z187" s="12">
        <f t="shared" si="66"/>
        <v>1.3276207406209444E-2</v>
      </c>
      <c r="AA187" s="12">
        <f>'Surv-rate CEA'!W185*UPFS+'Surv-rate CEA'!V185*UPD</f>
        <v>2.6830765222319176E-2</v>
      </c>
      <c r="AB187" s="12">
        <f t="shared" si="67"/>
        <v>1.9721959823454812E-2</v>
      </c>
      <c r="AC187" s="12">
        <f>AA187-'Surv-rate CEA'!V185*UPD</f>
        <v>1.5112496555458252E-3</v>
      </c>
      <c r="AD187" s="12">
        <f t="shared" si="68"/>
        <v>1.1108443886308377E-3</v>
      </c>
      <c r="AE187" s="12">
        <f>'Surv-rate CEA'!Z185*UPFS+'Surv-rate CEA'!Y185*UPD</f>
        <v>2.5112941661601246E-2</v>
      </c>
      <c r="AF187" s="12">
        <f t="shared" si="69"/>
        <v>1.8459273240811952E-2</v>
      </c>
      <c r="AG187" s="12">
        <f>AE187-'Surv-rate CEA'!Y185*UPD</f>
        <v>4.9527040346098242E-4</v>
      </c>
      <c r="AH187" s="12">
        <f t="shared" si="70"/>
        <v>3.6404861799016019E-4</v>
      </c>
      <c r="AI187" s="12">
        <f>'Surv-rate CEA'!AC185*UPFS+'Surv-rate CEA'!AB185*UPD</f>
        <v>1.7978340586653086E-2</v>
      </c>
      <c r="AJ187" s="12">
        <f t="shared" si="71"/>
        <v>1.3214983165944579E-2</v>
      </c>
      <c r="AK187" s="12">
        <f>AI187-'Surv-rate CEA'!AB185*UPD</f>
        <v>3.5879565232273258E-4</v>
      </c>
      <c r="AL187" s="12">
        <f t="shared" si="72"/>
        <v>2.6373282242628303E-4</v>
      </c>
      <c r="AM187" s="12">
        <f>'Surv-rate CEA'!AF185*UPFS+'Surv-rate CEA'!AE185*UPD</f>
        <v>4.4252881321393357E-2</v>
      </c>
      <c r="AN187" s="12">
        <f t="shared" si="73"/>
        <v>3.2528090058595624E-2</v>
      </c>
      <c r="AO187" s="12">
        <f>AM187-'Surv-rate CEA'!AE185*UPD</f>
        <v>1.1765059051336083E-3</v>
      </c>
      <c r="AP187" s="12">
        <f t="shared" si="74"/>
        <v>8.6479092194511611E-4</v>
      </c>
      <c r="AQ187" s="42">
        <f>'Surv-rate CEA'!AI185*UPFS+'Surv-rate CEA'!AH185*UPD</f>
        <v>1.8129919081230871E-2</v>
      </c>
      <c r="AR187" s="12">
        <f t="shared" si="75"/>
        <v>1.3326400971414997E-2</v>
      </c>
      <c r="AS187" s="42">
        <f>AQ187-'Surv-rate CEA'!AH185*UPD</f>
        <v>1.8061633181870113E-2</v>
      </c>
      <c r="AT187" s="12">
        <f t="shared" si="76"/>
        <v>1.3276207406209444E-2</v>
      </c>
      <c r="AU187" s="12">
        <f>'Surv-rate CEA'!AL185*UPFS+'Surv-rate CEA'!AK185*UPD</f>
        <v>2.1435922780320495E-2</v>
      </c>
      <c r="AV187" s="12">
        <f t="shared" si="77"/>
        <v>1.575647971085405E-2</v>
      </c>
      <c r="AW187" s="12">
        <f>AU187-'Surv-rate CEA'!AK185*UPD</f>
        <v>1.7023997480865964E-3</v>
      </c>
      <c r="AX187" s="12">
        <f t="shared" si="78"/>
        <v>1.2513493058071397E-3</v>
      </c>
      <c r="AY187" s="12">
        <f>'Surv-rate CEA'!AO185*UPFS+'Surv-rate CEA'!AN185*UPD</f>
        <v>1.7978340586653086E-2</v>
      </c>
      <c r="AZ187" s="12">
        <f t="shared" si="79"/>
        <v>1.3214983165944579E-2</v>
      </c>
      <c r="BA187" s="12">
        <f>AY187-'Surv-rate CEA'!AN185*UPD</f>
        <v>3.5879565232273258E-4</v>
      </c>
      <c r="BB187" s="12">
        <f t="shared" si="80"/>
        <v>2.6373282242628303E-4</v>
      </c>
    </row>
    <row r="188" spans="1:54">
      <c r="A188" s="12">
        <v>183</v>
      </c>
      <c r="B188" s="12">
        <f t="shared" si="81"/>
        <v>10.471232876712328</v>
      </c>
      <c r="C188" s="12">
        <f>'Surv-rate CEA'!D186*Parameter!$D$57+'Surv-rate CEA'!E186*Parameter!$D$58</f>
        <v>2.7778238856442976E-2</v>
      </c>
      <c r="D188" s="12">
        <f t="shared" si="55"/>
        <v>2.0383705616450015E-2</v>
      </c>
      <c r="E188" s="12">
        <f>C188-'Surv-rate CEA'!E186*Parameter!$D$58</f>
        <v>2.1462219602741764E-4</v>
      </c>
      <c r="F188" s="12">
        <f t="shared" si="56"/>
        <v>1.5749002970230435E-4</v>
      </c>
      <c r="G188" s="12">
        <f>'Surv-rate CEA'!G186*Parameter!$D$57+'Surv-rate CEA'!H186*Parameter!$D$58</f>
        <v>1.6937816586730284E-2</v>
      </c>
      <c r="H188" s="12">
        <f t="shared" si="57"/>
        <v>1.2428990508491312E-2</v>
      </c>
      <c r="I188" s="12">
        <f>G188-'Surv-rate CEA'!H186*Parameter!$D$58</f>
        <v>7.0446381403282271E-5</v>
      </c>
      <c r="J188" s="12">
        <f t="shared" si="58"/>
        <v>5.1693640755616292E-5</v>
      </c>
      <c r="K188" s="12">
        <f>'Surv-rate CEA'!K186*Parameter!$D$57+'Surv-rate CEA'!J186*Parameter!$D$58</f>
        <v>2.4866882881896538E-2</v>
      </c>
      <c r="L188" s="12">
        <f t="shared" si="59"/>
        <v>1.8247349044799216E-2</v>
      </c>
      <c r="M188" s="12">
        <f>K188-'Surv-rate CEA'!J186*Parameter!$D$58</f>
        <v>4.8393129063543927E-4</v>
      </c>
      <c r="N188" s="12">
        <f t="shared" si="60"/>
        <v>3.5510937240765885E-4</v>
      </c>
      <c r="O188" s="12">
        <f>'Surv-rate CEA'!N186*Parameter!$D$57+'Surv-rate CEA'!M186*Parameter!$D$58</f>
        <v>1.794085495294781E-2</v>
      </c>
      <c r="P188" s="12">
        <f t="shared" si="61"/>
        <v>1.3165021287283496E-2</v>
      </c>
      <c r="Q188" s="12">
        <f>O188-'Surv-rate CEA'!M186*Parameter!$D$58</f>
        <v>1.7874377381764433E-2</v>
      </c>
      <c r="R188" s="12">
        <f t="shared" si="62"/>
        <v>1.311623996431693E-2</v>
      </c>
      <c r="S188" s="12">
        <f>'Surv-rate CEA'!Q186*Parameter!$D$57+'Surv-rate CEA'!P186*Parameter!$D$58</f>
        <v>2.4866882881896538E-2</v>
      </c>
      <c r="T188" s="12">
        <f t="shared" si="63"/>
        <v>1.8247349044799216E-2</v>
      </c>
      <c r="U188" s="12">
        <f>S188-'Surv-rate CEA'!P186*Parameter!$D$58</f>
        <v>4.8393129063543927E-4</v>
      </c>
      <c r="V188" s="12">
        <f t="shared" si="64"/>
        <v>3.5510937240765885E-4</v>
      </c>
      <c r="W188" s="12">
        <f>'Surv-rate CEA'!T186*UPFS+'Surv-rate CEA'!S186*UPD</f>
        <v>1.794085495294781E-2</v>
      </c>
      <c r="X188" s="12">
        <f t="shared" si="65"/>
        <v>1.3165021287283496E-2</v>
      </c>
      <c r="Y188" s="12">
        <f>W188-'Surv-rate CEA'!S186*UPD</f>
        <v>1.7874377381764433E-2</v>
      </c>
      <c r="Z188" s="12">
        <f t="shared" si="66"/>
        <v>1.311623996431693E-2</v>
      </c>
      <c r="AA188" s="12">
        <f>'Surv-rate CEA'!W186*UPFS+'Surv-rate CEA'!V186*UPD</f>
        <v>2.6570348086964034E-2</v>
      </c>
      <c r="AB188" s="12">
        <f t="shared" si="67"/>
        <v>1.9497353893825408E-2</v>
      </c>
      <c r="AC188" s="12">
        <f>AA188-'Surv-rate CEA'!V186*UPD</f>
        <v>1.480063818012918E-3</v>
      </c>
      <c r="AD188" s="12">
        <f t="shared" si="68"/>
        <v>1.0860726382204331E-3</v>
      </c>
      <c r="AE188" s="12">
        <f>'Surv-rate CEA'!Z186*UPFS+'Surv-rate CEA'!Y186*UPD</f>
        <v>2.4866882881896538E-2</v>
      </c>
      <c r="AF188" s="12">
        <f t="shared" si="69"/>
        <v>1.8247349044799216E-2</v>
      </c>
      <c r="AG188" s="12">
        <f>AE188-'Surv-rate CEA'!Y186*UPD</f>
        <v>4.8393129063543927E-4</v>
      </c>
      <c r="AH188" s="12">
        <f t="shared" si="70"/>
        <v>3.5510937240765885E-4</v>
      </c>
      <c r="AI188" s="12">
        <f>'Surv-rate CEA'!AC186*UPFS+'Surv-rate CEA'!AB186*UPD</f>
        <v>1.7791960612596035E-2</v>
      </c>
      <c r="AJ188" s="12">
        <f t="shared" si="71"/>
        <v>1.3055762438392069E-2</v>
      </c>
      <c r="AK188" s="12">
        <f>AI188-'Surv-rate CEA'!AB186*UPD</f>
        <v>3.5035656633297316E-4</v>
      </c>
      <c r="AL188" s="12">
        <f t="shared" si="72"/>
        <v>2.5709207649300377E-4</v>
      </c>
      <c r="AM188" s="12">
        <f>'Surv-rate CEA'!AF186*UPFS+'Surv-rate CEA'!AE186*UPD</f>
        <v>4.3864927986919953E-2</v>
      </c>
      <c r="AN188" s="12">
        <f t="shared" si="73"/>
        <v>3.2188137757508277E-2</v>
      </c>
      <c r="AO188" s="12">
        <f>AM188-'Surv-rate CEA'!AE186*UPD</f>
        <v>1.1516151557529677E-3</v>
      </c>
      <c r="AP188" s="12">
        <f t="shared" si="74"/>
        <v>8.4505660850655575E-4</v>
      </c>
      <c r="AQ188" s="42">
        <f>'Surv-rate CEA'!AI186*UPFS+'Surv-rate CEA'!AH186*UPD</f>
        <v>1.794085495294781E-2</v>
      </c>
      <c r="AR188" s="12">
        <f t="shared" si="75"/>
        <v>1.3165021287283496E-2</v>
      </c>
      <c r="AS188" s="42">
        <f>AQ188-'Surv-rate CEA'!AH186*UPD</f>
        <v>1.7874377381764433E-2</v>
      </c>
      <c r="AT188" s="12">
        <f t="shared" si="76"/>
        <v>1.311623996431693E-2</v>
      </c>
      <c r="AU188" s="12">
        <f>'Surv-rate CEA'!AL186*UPFS+'Surv-rate CEA'!AK186*UPD</f>
        <v>2.1219241654113416E-2</v>
      </c>
      <c r="AV188" s="12">
        <f t="shared" si="77"/>
        <v>1.5570705454620283E-2</v>
      </c>
      <c r="AW188" s="12">
        <f>AU188-'Surv-rate CEA'!AK186*UPD</f>
        <v>1.667696220986177E-3</v>
      </c>
      <c r="AX188" s="12">
        <f t="shared" si="78"/>
        <v>1.2237575247994444E-3</v>
      </c>
      <c r="AY188" s="12">
        <f>'Surv-rate CEA'!AO186*UPFS+'Surv-rate CEA'!AN186*UPD</f>
        <v>1.7791960612596035E-2</v>
      </c>
      <c r="AZ188" s="12">
        <f t="shared" si="79"/>
        <v>1.3055762438392069E-2</v>
      </c>
      <c r="BA188" s="12">
        <f>AY188-'Surv-rate CEA'!AN186*UPD</f>
        <v>3.5035656633297316E-4</v>
      </c>
      <c r="BB188" s="12">
        <f t="shared" si="80"/>
        <v>2.5709207649300377E-4</v>
      </c>
    </row>
    <row r="189" spans="1:54">
      <c r="A189" s="12">
        <v>184</v>
      </c>
      <c r="B189" s="12">
        <f t="shared" si="81"/>
        <v>10.528767123287672</v>
      </c>
      <c r="C189" s="12">
        <f>'Surv-rate CEA'!D187*Parameter!$D$57+'Surv-rate CEA'!E187*Parameter!$D$58</f>
        <v>2.7512708024272754E-2</v>
      </c>
      <c r="D189" s="12">
        <f t="shared" si="55"/>
        <v>2.0154553896031064E-2</v>
      </c>
      <c r="E189" s="12">
        <f>C189-'Surv-rate CEA'!E187*Parameter!$D$58</f>
        <v>2.093932223230649E-4</v>
      </c>
      <c r="F189" s="12">
        <f t="shared" si="56"/>
        <v>1.5339191551230007E-4</v>
      </c>
      <c r="G189" s="12">
        <f>'Surv-rate CEA'!G187*Parameter!$D$57+'Surv-rate CEA'!H187*Parameter!$D$58</f>
        <v>1.6761732416765058E-2</v>
      </c>
      <c r="H189" s="12">
        <f t="shared" si="57"/>
        <v>1.2278879966541284E-2</v>
      </c>
      <c r="I189" s="12">
        <f>G189-'Surv-rate CEA'!H187*Parameter!$D$58</f>
        <v>6.8587587639099001E-5</v>
      </c>
      <c r="J189" s="12">
        <f t="shared" si="58"/>
        <v>5.0244135562788339E-5</v>
      </c>
      <c r="K189" s="12">
        <f>'Surv-rate CEA'!K187*Parameter!$D$57+'Surv-rate CEA'!J187*Parameter!$D$58</f>
        <v>2.462414479137532E-2</v>
      </c>
      <c r="L189" s="12">
        <f t="shared" si="59"/>
        <v>1.8038524339501649E-2</v>
      </c>
      <c r="M189" s="12">
        <f>K189-'Surv-rate CEA'!J187*Parameter!$D$58</f>
        <v>4.7289003585294573E-4</v>
      </c>
      <c r="N189" s="12">
        <f t="shared" si="60"/>
        <v>3.4641765202050433E-4</v>
      </c>
      <c r="O189" s="12">
        <f>'Surv-rate CEA'!N187*Parameter!$D$57+'Surv-rate CEA'!M187*Parameter!$D$58</f>
        <v>1.7754473988760958E-2</v>
      </c>
      <c r="P189" s="12">
        <f t="shared" si="61"/>
        <v>1.3006117121821308E-2</v>
      </c>
      <c r="Q189" s="12">
        <f>O189-'Surv-rate CEA'!M187*Parameter!$D$58</f>
        <v>1.7689750490566314E-2</v>
      </c>
      <c r="R189" s="12">
        <f t="shared" si="62"/>
        <v>1.2958703641783182E-2</v>
      </c>
      <c r="S189" s="12">
        <f>'Surv-rate CEA'!Q187*Parameter!$D$57+'Surv-rate CEA'!P187*Parameter!$D$58</f>
        <v>2.462414479137532E-2</v>
      </c>
      <c r="T189" s="12">
        <f t="shared" si="63"/>
        <v>1.8038524339501649E-2</v>
      </c>
      <c r="U189" s="12">
        <f>S189-'Surv-rate CEA'!P187*Parameter!$D$58</f>
        <v>4.7289003585294573E-4</v>
      </c>
      <c r="V189" s="12">
        <f t="shared" si="64"/>
        <v>3.4641765202050433E-4</v>
      </c>
      <c r="W189" s="12">
        <f>'Surv-rate CEA'!T187*UPFS+'Surv-rate CEA'!S187*UPD</f>
        <v>1.7754473988760958E-2</v>
      </c>
      <c r="X189" s="12">
        <f t="shared" si="65"/>
        <v>1.3006117121821308E-2</v>
      </c>
      <c r="Y189" s="12">
        <f>W189-'Surv-rate CEA'!S187*UPD</f>
        <v>1.7689750490566314E-2</v>
      </c>
      <c r="Z189" s="12">
        <f t="shared" si="66"/>
        <v>1.2958703641783182E-2</v>
      </c>
      <c r="AA189" s="12">
        <f>'Surv-rate CEA'!W187*UPFS+'Surv-rate CEA'!V187*UPD</f>
        <v>2.6313421701069754E-2</v>
      </c>
      <c r="AB189" s="12">
        <f t="shared" si="67"/>
        <v>1.927601148514068E-2</v>
      </c>
      <c r="AC189" s="12">
        <f>AA189-'Surv-rate CEA'!V187*UPD</f>
        <v>1.4496230095360461E-3</v>
      </c>
      <c r="AD189" s="12">
        <f t="shared" si="68"/>
        <v>1.0619276389966805E-3</v>
      </c>
      <c r="AE189" s="12">
        <f>'Surv-rate CEA'!Z187*UPFS+'Surv-rate CEA'!Y187*UPD</f>
        <v>2.462414479137532E-2</v>
      </c>
      <c r="AF189" s="12">
        <f t="shared" si="69"/>
        <v>1.8038524339501649E-2</v>
      </c>
      <c r="AG189" s="12">
        <f>AE189-'Surv-rate CEA'!Y187*UPD</f>
        <v>4.7289003585294573E-4</v>
      </c>
      <c r="AH189" s="12">
        <f t="shared" si="70"/>
        <v>3.4641765202050433E-4</v>
      </c>
      <c r="AI189" s="12">
        <f>'Surv-rate CEA'!AC187*UPFS+'Surv-rate CEA'!AB187*UPD</f>
        <v>1.7608216636777318E-2</v>
      </c>
      <c r="AJ189" s="12">
        <f t="shared" si="71"/>
        <v>1.2898975662658347E-2</v>
      </c>
      <c r="AK189" s="12">
        <f>AI189-'Surv-rate CEA'!AB187*UPD</f>
        <v>3.4214468646353094E-4</v>
      </c>
      <c r="AL189" s="12">
        <f t="shared" si="72"/>
        <v>2.5063957780841389E-4</v>
      </c>
      <c r="AM189" s="12">
        <f>'Surv-rate CEA'!AF187*UPFS+'Surv-rate CEA'!AE187*UPD</f>
        <v>4.3481748375877746E-2</v>
      </c>
      <c r="AN189" s="12">
        <f t="shared" si="73"/>
        <v>3.1852743843395398E-2</v>
      </c>
      <c r="AO189" s="12">
        <f>AM189-'Surv-rate CEA'!AE187*UPD</f>
        <v>1.1273327445661396E-3</v>
      </c>
      <c r="AP189" s="12">
        <f t="shared" si="74"/>
        <v>8.2583250398592719E-4</v>
      </c>
      <c r="AQ189" s="42">
        <f>'Surv-rate CEA'!AI187*UPFS+'Surv-rate CEA'!AH187*UPD</f>
        <v>1.7754473988760958E-2</v>
      </c>
      <c r="AR189" s="12">
        <f t="shared" si="75"/>
        <v>1.3006117121821308E-2</v>
      </c>
      <c r="AS189" s="42">
        <f>AQ189-'Surv-rate CEA'!AH187*UPD</f>
        <v>1.7689750490566314E-2</v>
      </c>
      <c r="AT189" s="12">
        <f t="shared" si="76"/>
        <v>1.2958703641783182E-2</v>
      </c>
      <c r="AU189" s="12">
        <f>'Surv-rate CEA'!AL187*UPFS+'Surv-rate CEA'!AK187*UPD</f>
        <v>2.1005565813635333E-2</v>
      </c>
      <c r="AV189" s="12">
        <f t="shared" si="77"/>
        <v>1.5387718574777829E-2</v>
      </c>
      <c r="AW189" s="12">
        <f>AU189-'Surv-rate CEA'!AK187*UPD</f>
        <v>1.6338125461702047E-3</v>
      </c>
      <c r="AX189" s="12">
        <f t="shared" si="78"/>
        <v>1.1968564849649888E-3</v>
      </c>
      <c r="AY189" s="12">
        <f>'Surv-rate CEA'!AO187*UPFS+'Surv-rate CEA'!AN187*UPD</f>
        <v>1.7608216636777318E-2</v>
      </c>
      <c r="AZ189" s="12">
        <f t="shared" si="79"/>
        <v>1.2898975662658347E-2</v>
      </c>
      <c r="BA189" s="12">
        <f>AY189-'Surv-rate CEA'!AN187*UPD</f>
        <v>3.4214468646353094E-4</v>
      </c>
      <c r="BB189" s="12">
        <f t="shared" si="80"/>
        <v>2.5063957780841389E-4</v>
      </c>
    </row>
    <row r="190" spans="1:54">
      <c r="A190" s="12">
        <v>185</v>
      </c>
      <c r="B190" s="12">
        <f t="shared" si="81"/>
        <v>10.586301369863014</v>
      </c>
      <c r="C190" s="12">
        <f>'Surv-rate CEA'!D188*Parameter!$D$57+'Surv-rate CEA'!E188*Parameter!$D$58</f>
        <v>2.7250682524337922E-2</v>
      </c>
      <c r="D190" s="12">
        <f t="shared" si="55"/>
        <v>1.9928685553708782E-2</v>
      </c>
      <c r="E190" s="12">
        <f>C190-'Surv-rate CEA'!E188*Parameter!$D$58</f>
        <v>2.0430956373158199E-4</v>
      </c>
      <c r="F190" s="12">
        <f t="shared" si="56"/>
        <v>1.4941354395750297E-4</v>
      </c>
      <c r="G190" s="12">
        <f>'Surv-rate CEA'!G188*Parameter!$D$57+'Surv-rate CEA'!H188*Parameter!$D$58</f>
        <v>1.6588140277082726E-2</v>
      </c>
      <c r="H190" s="12">
        <f t="shared" si="57"/>
        <v>1.2131066119446674E-2</v>
      </c>
      <c r="I190" s="12">
        <f>G190-'Surv-rate CEA'!H188*Parameter!$D$58</f>
        <v>6.6784353980928191E-5</v>
      </c>
      <c r="J190" s="12">
        <f t="shared" si="58"/>
        <v>4.8840038747830709E-5</v>
      </c>
      <c r="K190" s="12">
        <f>'Surv-rate CEA'!K188*Parameter!$D$57+'Surv-rate CEA'!J188*Parameter!$D$58</f>
        <v>2.4384669426602796E-2</v>
      </c>
      <c r="L190" s="12">
        <f t="shared" si="59"/>
        <v>1.783274268084447E-2</v>
      </c>
      <c r="M190" s="12">
        <f>K190-'Surv-rate CEA'!J188*Parameter!$D$58</f>
        <v>4.6213776964003014E-4</v>
      </c>
      <c r="N190" s="12">
        <f t="shared" si="60"/>
        <v>3.3796578435872502E-4</v>
      </c>
      <c r="O190" s="12">
        <f>'Surv-rate CEA'!N188*Parameter!$D$57+'Surv-rate CEA'!M188*Parameter!$D$58</f>
        <v>1.7570727385616259E-2</v>
      </c>
      <c r="P190" s="12">
        <f t="shared" si="61"/>
        <v>1.2849641498158898E-2</v>
      </c>
      <c r="Q190" s="12">
        <f>O190-'Surv-rate CEA'!M188*Parameter!$D$58</f>
        <v>1.7507705530451157E-2</v>
      </c>
      <c r="R190" s="12">
        <f t="shared" si="62"/>
        <v>1.2803553010889817E-2</v>
      </c>
      <c r="S190" s="12">
        <f>'Surv-rate CEA'!Q188*Parameter!$D$57+'Surv-rate CEA'!P188*Parameter!$D$58</f>
        <v>2.4384669426602796E-2</v>
      </c>
      <c r="T190" s="12">
        <f t="shared" si="63"/>
        <v>1.783274268084447E-2</v>
      </c>
      <c r="U190" s="12">
        <f>S190-'Surv-rate CEA'!P188*Parameter!$D$58</f>
        <v>4.6213776964003014E-4</v>
      </c>
      <c r="V190" s="12">
        <f t="shared" si="64"/>
        <v>3.3796578435872502E-4</v>
      </c>
      <c r="W190" s="12">
        <f>'Surv-rate CEA'!T188*UPFS+'Surv-rate CEA'!S188*UPD</f>
        <v>1.7570727385616259E-2</v>
      </c>
      <c r="X190" s="12">
        <f t="shared" si="65"/>
        <v>1.2849641498158898E-2</v>
      </c>
      <c r="Y190" s="12">
        <f>W190-'Surv-rate CEA'!S188*UPD</f>
        <v>1.7507705530451157E-2</v>
      </c>
      <c r="Z190" s="12">
        <f t="shared" si="66"/>
        <v>1.2803553010889817E-2</v>
      </c>
      <c r="AA190" s="12">
        <f>'Surv-rate CEA'!W188*UPFS+'Surv-rate CEA'!V188*UPD</f>
        <v>2.605992542977097E-2</v>
      </c>
      <c r="AB190" s="12">
        <f t="shared" si="67"/>
        <v>1.9057873467175579E-2</v>
      </c>
      <c r="AC190" s="12">
        <f>AA190-'Surv-rate CEA'!V188*UPD</f>
        <v>1.4199068971444614E-3</v>
      </c>
      <c r="AD190" s="12">
        <f t="shared" si="68"/>
        <v>1.0383915354583138E-3</v>
      </c>
      <c r="AE190" s="12">
        <f>'Surv-rate CEA'!Z188*UPFS+'Surv-rate CEA'!Y188*UPD</f>
        <v>2.4384669426602796E-2</v>
      </c>
      <c r="AF190" s="12">
        <f t="shared" si="69"/>
        <v>1.783274268084447E-2</v>
      </c>
      <c r="AG190" s="12">
        <f>AE190-'Surv-rate CEA'!Y188*UPD</f>
        <v>4.6213776964003014E-4</v>
      </c>
      <c r="AH190" s="12">
        <f t="shared" si="70"/>
        <v>3.3796578435872502E-4</v>
      </c>
      <c r="AI190" s="12">
        <f>'Surv-rate CEA'!AC188*UPFS+'Surv-rate CEA'!AB188*UPD</f>
        <v>1.7427060768388226E-2</v>
      </c>
      <c r="AJ190" s="12">
        <f t="shared" si="71"/>
        <v>1.2744576722744724E-2</v>
      </c>
      <c r="AK190" s="12">
        <f>AI190-'Surv-rate CEA'!AB188*UPD</f>
        <v>3.3415309242528293E-4</v>
      </c>
      <c r="AL190" s="12">
        <f t="shared" si="72"/>
        <v>2.4436936211764271E-4</v>
      </c>
      <c r="AM190" s="12">
        <f>'Surv-rate CEA'!AF188*UPFS+'Surv-rate CEA'!AE188*UPD</f>
        <v>4.3103265481694228E-2</v>
      </c>
      <c r="AN190" s="12">
        <f t="shared" si="73"/>
        <v>3.1521831548825915E-2</v>
      </c>
      <c r="AO190" s="12">
        <f>AM190-'Surv-rate CEA'!AE188*UPD</f>
        <v>1.1036417178125896E-3</v>
      </c>
      <c r="AP190" s="12">
        <f t="shared" si="74"/>
        <v>8.0710377578979426E-4</v>
      </c>
      <c r="AQ190" s="42">
        <f>'Surv-rate CEA'!AI188*UPFS+'Surv-rate CEA'!AH188*UPD</f>
        <v>1.7570727385616259E-2</v>
      </c>
      <c r="AR190" s="12">
        <f t="shared" si="75"/>
        <v>1.2849641498158898E-2</v>
      </c>
      <c r="AS190" s="42">
        <f>AQ190-'Surv-rate CEA'!AH188*UPD</f>
        <v>1.7507705530451157E-2</v>
      </c>
      <c r="AT190" s="12">
        <f t="shared" si="76"/>
        <v>1.2803553010889817E-2</v>
      </c>
      <c r="AU190" s="12">
        <f>'Surv-rate CEA'!AL188*UPFS+'Surv-rate CEA'!AK188*UPD</f>
        <v>2.0794841501858542E-2</v>
      </c>
      <c r="AV190" s="12">
        <f t="shared" si="77"/>
        <v>1.5207467081223894E-2</v>
      </c>
      <c r="AW190" s="12">
        <f>AU190-'Surv-rate CEA'!AK188*UPD</f>
        <v>1.6007265774584632E-3</v>
      </c>
      <c r="AX190" s="12">
        <f t="shared" si="78"/>
        <v>1.1706267023273108E-3</v>
      </c>
      <c r="AY190" s="12">
        <f>'Surv-rate CEA'!AO188*UPFS+'Surv-rate CEA'!AN188*UPD</f>
        <v>1.7427060768388226E-2</v>
      </c>
      <c r="AZ190" s="12">
        <f t="shared" si="79"/>
        <v>1.2744576722744724E-2</v>
      </c>
      <c r="BA190" s="12">
        <f>AY190-'Surv-rate CEA'!AN188*UPD</f>
        <v>3.3415309242528293E-4</v>
      </c>
      <c r="BB190" s="12">
        <f t="shared" si="80"/>
        <v>2.4436936211764271E-4</v>
      </c>
    </row>
    <row r="191" spans="1:54">
      <c r="A191" s="12">
        <v>186</v>
      </c>
      <c r="B191" s="12">
        <f t="shared" si="81"/>
        <v>10.643835616438356</v>
      </c>
      <c r="C191" s="12">
        <f>'Surv-rate CEA'!D189*Parameter!$D$57+'Surv-rate CEA'!E189*Parameter!$D$58</f>
        <v>2.6992102397377177E-2</v>
      </c>
      <c r="D191" s="12">
        <f t="shared" si="55"/>
        <v>1.9706041962746199E-2</v>
      </c>
      <c r="E191" s="12">
        <f>C191-'Surv-rate CEA'!E189*Parameter!$D$58</f>
        <v>1.9936666547433826E-4</v>
      </c>
      <c r="F191" s="12">
        <f t="shared" si="56"/>
        <v>1.4555101406965053E-4</v>
      </c>
      <c r="G191" s="12">
        <f>'Surv-rate CEA'!G189*Parameter!$D$57+'Surv-rate CEA'!H189*Parameter!$D$58</f>
        <v>1.641699493881232E-2</v>
      </c>
      <c r="H191" s="12">
        <f t="shared" si="57"/>
        <v>1.1985505478738234E-2</v>
      </c>
      <c r="I191" s="12">
        <f>G191-'Surv-rate CEA'!H189*Parameter!$D$58</f>
        <v>6.5034818522737708E-5</v>
      </c>
      <c r="J191" s="12">
        <f t="shared" si="58"/>
        <v>4.7479771822930848E-5</v>
      </c>
      <c r="K191" s="12">
        <f>'Surv-rate CEA'!K189*Parameter!$D$57+'Surv-rate CEA'!J189*Parameter!$D$58</f>
        <v>2.4148400075539048E-2</v>
      </c>
      <c r="L191" s="12">
        <f t="shared" si="59"/>
        <v>1.7629948872304079E-2</v>
      </c>
      <c r="M191" s="12">
        <f>K191-'Surv-rate CEA'!J189*Parameter!$D$58</f>
        <v>4.5166591874132994E-4</v>
      </c>
      <c r="N191" s="12">
        <f t="shared" si="60"/>
        <v>3.2974636124394032E-4</v>
      </c>
      <c r="O191" s="12">
        <f>'Surv-rate CEA'!N189*Parameter!$D$57+'Surv-rate CEA'!M189*Parameter!$D$58</f>
        <v>1.7389567430466334E-2</v>
      </c>
      <c r="P191" s="12">
        <f t="shared" si="61"/>
        <v>1.2695548514667475E-2</v>
      </c>
      <c r="Q191" s="12">
        <f>O191-'Surv-rate CEA'!M189*Parameter!$D$58</f>
        <v>1.7328196545381497E-2</v>
      </c>
      <c r="R191" s="12">
        <f t="shared" si="62"/>
        <v>1.2650743659566963E-2</v>
      </c>
      <c r="S191" s="12">
        <f>'Surv-rate CEA'!Q189*Parameter!$D$57+'Surv-rate CEA'!P189*Parameter!$D$58</f>
        <v>2.4148400075539048E-2</v>
      </c>
      <c r="T191" s="12">
        <f t="shared" si="63"/>
        <v>1.7629948872304079E-2</v>
      </c>
      <c r="U191" s="12">
        <f>S191-'Surv-rate CEA'!P189*Parameter!$D$58</f>
        <v>4.5166591874132994E-4</v>
      </c>
      <c r="V191" s="12">
        <f t="shared" si="64"/>
        <v>3.2974636124394032E-4</v>
      </c>
      <c r="W191" s="12">
        <f>'Surv-rate CEA'!T189*UPFS+'Surv-rate CEA'!S189*UPD</f>
        <v>1.7389567430466334E-2</v>
      </c>
      <c r="X191" s="12">
        <f t="shared" si="65"/>
        <v>1.2695548514667475E-2</v>
      </c>
      <c r="Y191" s="12">
        <f>W191-'Surv-rate CEA'!S189*UPD</f>
        <v>1.7328196545381497E-2</v>
      </c>
      <c r="Z191" s="12">
        <f t="shared" si="66"/>
        <v>1.2650743659566963E-2</v>
      </c>
      <c r="AA191" s="12">
        <f>'Surv-rate CEA'!W189*UPFS+'Surv-rate CEA'!V189*UPD</f>
        <v>2.5809799942449373E-2</v>
      </c>
      <c r="AB191" s="12">
        <f t="shared" si="67"/>
        <v>1.8842882011495827E-2</v>
      </c>
      <c r="AC191" s="12">
        <f>AA191-'Surv-rate CEA'!V189*UPD</f>
        <v>1.3908957743742588E-3</v>
      </c>
      <c r="AD191" s="12">
        <f t="shared" si="68"/>
        <v>1.0154470404753967E-3</v>
      </c>
      <c r="AE191" s="12">
        <f>'Surv-rate CEA'!Z189*UPFS+'Surv-rate CEA'!Y189*UPD</f>
        <v>2.4148400075539048E-2</v>
      </c>
      <c r="AF191" s="12">
        <f t="shared" si="69"/>
        <v>1.7629948872304079E-2</v>
      </c>
      <c r="AG191" s="12">
        <f>AE191-'Surv-rate CEA'!Y189*UPD</f>
        <v>4.5166591874132994E-4</v>
      </c>
      <c r="AH191" s="12">
        <f t="shared" si="70"/>
        <v>3.2974636124394032E-4</v>
      </c>
      <c r="AI191" s="12">
        <f>'Surv-rate CEA'!AC189*UPFS+'Surv-rate CEA'!AB189*UPD</f>
        <v>1.7248446187350847E-2</v>
      </c>
      <c r="AJ191" s="12">
        <f t="shared" si="71"/>
        <v>1.2592520558648053E-2</v>
      </c>
      <c r="AK191" s="12">
        <f>AI191-'Surv-rate CEA'!AB189*UPD</f>
        <v>3.2637509992050964E-4</v>
      </c>
      <c r="AL191" s="12">
        <f t="shared" si="72"/>
        <v>2.3827567486013989E-4</v>
      </c>
      <c r="AM191" s="12">
        <f>'Surv-rate CEA'!AF189*UPFS+'Surv-rate CEA'!AE189*UPD</f>
        <v>4.2729403849429484E-2</v>
      </c>
      <c r="AN191" s="12">
        <f t="shared" si="73"/>
        <v>3.1195325688368986E-2</v>
      </c>
      <c r="AO191" s="12">
        <f>AM191-'Surv-rate CEA'!AE189*UPD</f>
        <v>1.0805256543353001E-3</v>
      </c>
      <c r="AP191" s="12">
        <f t="shared" si="74"/>
        <v>7.8885607251639089E-4</v>
      </c>
      <c r="AQ191" s="42">
        <f>'Surv-rate CEA'!AI189*UPFS+'Surv-rate CEA'!AH189*UPD</f>
        <v>1.7389567430466334E-2</v>
      </c>
      <c r="AR191" s="12">
        <f t="shared" si="75"/>
        <v>1.2695548514667475E-2</v>
      </c>
      <c r="AS191" s="42">
        <f>AQ191-'Surv-rate CEA'!AH189*UPD</f>
        <v>1.7328196545381497E-2</v>
      </c>
      <c r="AT191" s="12">
        <f t="shared" si="76"/>
        <v>1.2650743659566963E-2</v>
      </c>
      <c r="AU191" s="12">
        <f>'Surv-rate CEA'!AL189*UPFS+'Surv-rate CEA'!AK189*UPD</f>
        <v>2.0587016148172894E-2</v>
      </c>
      <c r="AV191" s="12">
        <f t="shared" si="77"/>
        <v>1.502990015861267E-2</v>
      </c>
      <c r="AW191" s="12">
        <f>AU191-'Surv-rate CEA'!AK189*UPD</f>
        <v>1.5684168445829275E-3</v>
      </c>
      <c r="AX191" s="12">
        <f t="shared" si="78"/>
        <v>1.1450493073645279E-3</v>
      </c>
      <c r="AY191" s="12">
        <f>'Surv-rate CEA'!AO189*UPFS+'Surv-rate CEA'!AN189*UPD</f>
        <v>1.7248446187350847E-2</v>
      </c>
      <c r="AZ191" s="12">
        <f t="shared" si="79"/>
        <v>1.2592520558648053E-2</v>
      </c>
      <c r="BA191" s="12">
        <f>AY191-'Surv-rate CEA'!AN189*UPD</f>
        <v>3.2637509992050964E-4</v>
      </c>
      <c r="BB191" s="12">
        <f t="shared" si="80"/>
        <v>2.3827567486013989E-4</v>
      </c>
    </row>
    <row r="192" spans="1:54">
      <c r="A192" s="12">
        <v>187</v>
      </c>
      <c r="B192" s="12">
        <f t="shared" si="81"/>
        <v>10.701369863013699</v>
      </c>
      <c r="C192" s="12">
        <f>'Surv-rate CEA'!D190*Parameter!$D$57+'Surv-rate CEA'!E190*Parameter!$D$58</f>
        <v>2.6736908954269566E-2</v>
      </c>
      <c r="D192" s="12">
        <f t="shared" si="55"/>
        <v>1.9486565768038866E-2</v>
      </c>
      <c r="E192" s="12">
        <f>C192-'Surv-rate CEA'!E190*Parameter!$D$58</f>
        <v>1.9456013219733281E-4</v>
      </c>
      <c r="F192" s="12">
        <f t="shared" si="56"/>
        <v>1.4180056559216564E-4</v>
      </c>
      <c r="G192" s="12">
        <f>'Surv-rate CEA'!G190*Parameter!$D$57+'Surv-rate CEA'!H190*Parameter!$D$58</f>
        <v>1.6248252181936006E-2</v>
      </c>
      <c r="H192" s="12">
        <f t="shared" si="57"/>
        <v>1.1842155549862697E-2</v>
      </c>
      <c r="I192" s="12">
        <f>G192-'Surv-rate CEA'!H190*Parameter!$D$58</f>
        <v>6.333718867337565E-5</v>
      </c>
      <c r="J192" s="12">
        <f t="shared" si="58"/>
        <v>4.6161816788822559E-5</v>
      </c>
      <c r="K192" s="12">
        <f>'Surv-rate CEA'!K190*Parameter!$D$57+'Surv-rate CEA'!J190*Parameter!$D$58</f>
        <v>2.3915281245206484E-2</v>
      </c>
      <c r="L192" s="12">
        <f t="shared" si="59"/>
        <v>1.7430088932230279E-2</v>
      </c>
      <c r="M192" s="12">
        <f>K192-'Surv-rate CEA'!J190*Parameter!$D$58</f>
        <v>4.4146619512828306E-4</v>
      </c>
      <c r="N192" s="12">
        <f t="shared" si="60"/>
        <v>3.2175222874293499E-4</v>
      </c>
      <c r="O192" s="12">
        <f>'Surv-rate CEA'!N190*Parameter!$D$57+'Surv-rate CEA'!M190*Parameter!$D$58</f>
        <v>1.7210947471303698E-2</v>
      </c>
      <c r="P192" s="12">
        <f t="shared" si="61"/>
        <v>1.2543793315953421E-2</v>
      </c>
      <c r="Q192" s="12">
        <f>O192-'Surv-rate CEA'!M190*Parameter!$D$58</f>
        <v>1.7151178574949952E-2</v>
      </c>
      <c r="R192" s="12">
        <f t="shared" si="62"/>
        <v>1.2500232164899181E-2</v>
      </c>
      <c r="S192" s="12">
        <f>'Surv-rate CEA'!Q190*Parameter!$D$57+'Surv-rate CEA'!P190*Parameter!$D$58</f>
        <v>2.3915281245206484E-2</v>
      </c>
      <c r="T192" s="12">
        <f t="shared" si="63"/>
        <v>1.7430088932230279E-2</v>
      </c>
      <c r="U192" s="12">
        <f>S192-'Surv-rate CEA'!P190*Parameter!$D$58</f>
        <v>4.4146619512828306E-4</v>
      </c>
      <c r="V192" s="12">
        <f t="shared" si="64"/>
        <v>3.2175222874293499E-4</v>
      </c>
      <c r="W192" s="12">
        <f>'Surv-rate CEA'!T190*UPFS+'Surv-rate CEA'!S190*UPD</f>
        <v>1.7210947471303698E-2</v>
      </c>
      <c r="X192" s="12">
        <f t="shared" si="65"/>
        <v>1.2543793315953421E-2</v>
      </c>
      <c r="Y192" s="12">
        <f>W192-'Surv-rate CEA'!S190*UPD</f>
        <v>1.7151178574949952E-2</v>
      </c>
      <c r="Z192" s="12">
        <f t="shared" si="66"/>
        <v>1.2500232164899181E-2</v>
      </c>
      <c r="AA192" s="12">
        <f>'Surv-rate CEA'!W190*UPFS+'Surv-rate CEA'!V190*UPD</f>
        <v>2.5562987179141048E-2</v>
      </c>
      <c r="AB192" s="12">
        <f t="shared" si="67"/>
        <v>1.8630980557470918E-2</v>
      </c>
      <c r="AC192" s="12">
        <f>AA192-'Surv-rate CEA'!V190*UPD</f>
        <v>1.3625705396989977E-3</v>
      </c>
      <c r="AD192" s="12">
        <f t="shared" si="68"/>
        <v>9.930774152259183E-4</v>
      </c>
      <c r="AE192" s="12">
        <f>'Surv-rate CEA'!Z190*UPFS+'Surv-rate CEA'!Y190*UPD</f>
        <v>2.3915281245206484E-2</v>
      </c>
      <c r="AF192" s="12">
        <f t="shared" si="69"/>
        <v>1.7430088932230279E-2</v>
      </c>
      <c r="AG192" s="12">
        <f>AE192-'Surv-rate CEA'!Y190*UPD</f>
        <v>4.4146619512828306E-4</v>
      </c>
      <c r="AH192" s="12">
        <f t="shared" si="70"/>
        <v>3.2175222874293499E-4</v>
      </c>
      <c r="AI192" s="12">
        <f>'Surv-rate CEA'!AC190*UPFS+'Surv-rate CEA'!AB190*UPD</f>
        <v>1.7072327115777875E-2</v>
      </c>
      <c r="AJ192" s="12">
        <f t="shared" si="71"/>
        <v>1.2442763137806685E-2</v>
      </c>
      <c r="AK192" s="12">
        <f>AI192-'Surv-rate CEA'!AB190*UPD</f>
        <v>3.1880425171520316E-4</v>
      </c>
      <c r="AL192" s="12">
        <f t="shared" si="72"/>
        <v>2.3235296304461843E-4</v>
      </c>
      <c r="AM192" s="12">
        <f>'Surv-rate CEA'!AF190*UPFS+'Surv-rate CEA'!AE190*UPD</f>
        <v>4.2360089538085136E-2</v>
      </c>
      <c r="AN192" s="12">
        <f t="shared" si="73"/>
        <v>3.0873152619689651E-2</v>
      </c>
      <c r="AO192" s="12">
        <f>AM192-'Surv-rate CEA'!AE190*UPD</f>
        <v>1.0579686469109201E-3</v>
      </c>
      <c r="AP192" s="12">
        <f t="shared" si="74"/>
        <v>7.7107550666437742E-4</v>
      </c>
      <c r="AQ192" s="42">
        <f>'Surv-rate CEA'!AI190*UPFS+'Surv-rate CEA'!AH190*UPD</f>
        <v>1.7210947471303698E-2</v>
      </c>
      <c r="AR192" s="12">
        <f t="shared" si="75"/>
        <v>1.2543793315953421E-2</v>
      </c>
      <c r="AS192" s="42">
        <f>AQ192-'Surv-rate CEA'!AH190*UPD</f>
        <v>1.7151178574949952E-2</v>
      </c>
      <c r="AT192" s="12">
        <f t="shared" si="76"/>
        <v>1.2500232164899181E-2</v>
      </c>
      <c r="AU192" s="12">
        <f>'Surv-rate CEA'!AL190*UPFS+'Surv-rate CEA'!AK190*UPD</f>
        <v>2.0382038337116749E-2</v>
      </c>
      <c r="AV192" s="12">
        <f t="shared" si="77"/>
        <v>1.4854968134956783E-2</v>
      </c>
      <c r="AW192" s="12">
        <f>AU192-'Surv-rate CEA'!AK190*UPD</f>
        <v>1.536862530123223E-3</v>
      </c>
      <c r="AX192" s="12">
        <f t="shared" si="78"/>
        <v>1.1201060235086911E-3</v>
      </c>
      <c r="AY192" s="12">
        <f>'Surv-rate CEA'!AO190*UPFS+'Surv-rate CEA'!AN190*UPD</f>
        <v>1.7072327115777875E-2</v>
      </c>
      <c r="AZ192" s="12">
        <f t="shared" si="79"/>
        <v>1.2442763137806685E-2</v>
      </c>
      <c r="BA192" s="12">
        <f>AY192-'Surv-rate CEA'!AN190*UPD</f>
        <v>3.1880425171520316E-4</v>
      </c>
      <c r="BB192" s="12">
        <f t="shared" si="80"/>
        <v>2.3235296304461843E-4</v>
      </c>
    </row>
    <row r="193" spans="1:54">
      <c r="A193" s="12">
        <v>188</v>
      </c>
      <c r="B193" s="12">
        <f t="shared" si="81"/>
        <v>10.758904109589041</v>
      </c>
      <c r="C193" s="12">
        <f>'Surv-rate CEA'!D191*Parameter!$D$57+'Surv-rate CEA'!E191*Parameter!$D$58</f>
        <v>2.6485044743798043E-2</v>
      </c>
      <c r="D193" s="12">
        <f t="shared" si="55"/>
        <v>1.9270200853397149E-2</v>
      </c>
      <c r="E193" s="12">
        <f>C193-'Surv-rate CEA'!E191*Parameter!$D$58</f>
        <v>1.8988572179406971E-4</v>
      </c>
      <c r="F193" s="12">
        <f t="shared" si="56"/>
        <v>1.38158573397195E-4</v>
      </c>
      <c r="G193" s="12">
        <f>'Surv-rate CEA'!G191*Parameter!$D$57+'Surv-rate CEA'!H191*Parameter!$D$58</f>
        <v>1.6081868768486354E-2</v>
      </c>
      <c r="H193" s="12">
        <f t="shared" si="57"/>
        <v>1.1700974805386184E-2</v>
      </c>
      <c r="I193" s="12">
        <f>G193-'Surv-rate CEA'!H191*Parameter!$D$58</f>
        <v>6.168973831314345E-5</v>
      </c>
      <c r="J193" s="12">
        <f t="shared" si="58"/>
        <v>4.4884713595439811E-5</v>
      </c>
      <c r="K193" s="12">
        <f>'Surv-rate CEA'!K191*Parameter!$D$57+'Surv-rate CEA'!J191*Parameter!$D$58</f>
        <v>2.368525863033159E-2</v>
      </c>
      <c r="L193" s="12">
        <f t="shared" si="59"/>
        <v>1.7233110062161664E-2</v>
      </c>
      <c r="M193" s="12">
        <f>K193-'Surv-rate CEA'!J191*Parameter!$D$58</f>
        <v>4.3153058545701214E-4</v>
      </c>
      <c r="N193" s="12">
        <f t="shared" si="60"/>
        <v>3.1397647753976158E-4</v>
      </c>
      <c r="O193" s="12">
        <f>'Surv-rate CEA'!N191*Parameter!$D$57+'Surv-rate CEA'!M191*Parameter!$D$58</f>
        <v>1.7034821889087837E-2</v>
      </c>
      <c r="P193" s="12">
        <f t="shared" si="61"/>
        <v>1.2394332064756583E-2</v>
      </c>
      <c r="Q193" s="12">
        <f>O193-'Surv-rate CEA'!M191*Parameter!$D$58</f>
        <v>1.6976607628989518E-2</v>
      </c>
      <c r="R193" s="12">
        <f t="shared" si="62"/>
        <v>1.2351976067420041E-2</v>
      </c>
      <c r="S193" s="12">
        <f>'Surv-rate CEA'!Q191*Parameter!$D$57+'Surv-rate CEA'!P191*Parameter!$D$58</f>
        <v>2.368525863033159E-2</v>
      </c>
      <c r="T193" s="12">
        <f t="shared" si="63"/>
        <v>1.7233110062161664E-2</v>
      </c>
      <c r="U193" s="12">
        <f>S193-'Surv-rate CEA'!P191*Parameter!$D$58</f>
        <v>4.3153058545701214E-4</v>
      </c>
      <c r="V193" s="12">
        <f t="shared" si="64"/>
        <v>3.1397647753976158E-4</v>
      </c>
      <c r="W193" s="12">
        <f>'Surv-rate CEA'!T191*UPFS+'Surv-rate CEA'!S191*UPD</f>
        <v>1.7034821889087837E-2</v>
      </c>
      <c r="X193" s="12">
        <f t="shared" si="65"/>
        <v>1.2394332064756583E-2</v>
      </c>
      <c r="Y193" s="12">
        <f>W193-'Surv-rate CEA'!S191*UPD</f>
        <v>1.6976607628989518E-2</v>
      </c>
      <c r="Z193" s="12">
        <f t="shared" si="66"/>
        <v>1.2351976067420041E-2</v>
      </c>
      <c r="AA193" s="12">
        <f>'Surv-rate CEA'!W191*UPFS+'Surv-rate CEA'!V191*UPD</f>
        <v>2.5319430317947086E-2</v>
      </c>
      <c r="AB193" s="12">
        <f t="shared" si="67"/>
        <v>1.8422113779312636E-2</v>
      </c>
      <c r="AC193" s="12">
        <f>AA193-'Surv-rate CEA'!V191*UPD</f>
        <v>1.3349126757823924E-3</v>
      </c>
      <c r="AD193" s="12">
        <f t="shared" si="68"/>
        <v>9.7126644991212571E-4</v>
      </c>
      <c r="AE193" s="12">
        <f>'Surv-rate CEA'!Z191*UPFS+'Surv-rate CEA'!Y191*UPD</f>
        <v>2.368525863033159E-2</v>
      </c>
      <c r="AF193" s="12">
        <f t="shared" si="69"/>
        <v>1.7233110062161664E-2</v>
      </c>
      <c r="AG193" s="12">
        <f>AE193-'Surv-rate CEA'!Y191*UPD</f>
        <v>4.3153058545701214E-4</v>
      </c>
      <c r="AH193" s="12">
        <f t="shared" si="70"/>
        <v>3.1397647753976158E-4</v>
      </c>
      <c r="AI193" s="12">
        <f>'Surv-rate CEA'!AC191*UPFS+'Surv-rate CEA'!AB191*UPD</f>
        <v>1.689865879031683E-2</v>
      </c>
      <c r="AJ193" s="12">
        <f t="shared" si="71"/>
        <v>1.2295261427439547E-2</v>
      </c>
      <c r="AK193" s="12">
        <f>AI193-'Surv-rate CEA'!AB191*UPD</f>
        <v>3.1143430908286626E-4</v>
      </c>
      <c r="AL193" s="12">
        <f t="shared" si="72"/>
        <v>2.2659586746860751E-4</v>
      </c>
      <c r="AM193" s="12">
        <f>'Surv-rate CEA'!AF191*UPFS+'Surv-rate CEA'!AE191*UPD</f>
        <v>4.1995250083989404E-2</v>
      </c>
      <c r="AN193" s="12">
        <f t="shared" si="73"/>
        <v>3.0555240205762595E-2</v>
      </c>
      <c r="AO193" s="12">
        <f>AM193-'Surv-rate CEA'!AE191*UPD</f>
        <v>1.0359552843030445E-3</v>
      </c>
      <c r="AP193" s="12">
        <f t="shared" si="74"/>
        <v>7.5374863802457918E-4</v>
      </c>
      <c r="AQ193" s="42">
        <f>'Surv-rate CEA'!AI191*UPFS+'Surv-rate CEA'!AH191*UPD</f>
        <v>1.7034821889087837E-2</v>
      </c>
      <c r="AR193" s="12">
        <f t="shared" si="75"/>
        <v>1.2394332064756583E-2</v>
      </c>
      <c r="AS193" s="42">
        <f>AQ193-'Surv-rate CEA'!AH191*UPD</f>
        <v>1.6976607628989518E-2</v>
      </c>
      <c r="AT193" s="12">
        <f t="shared" si="76"/>
        <v>1.2351976067420041E-2</v>
      </c>
      <c r="AU193" s="12">
        <f>'Surv-rate CEA'!AL191*UPFS+'Surv-rate CEA'!AK191*UPD</f>
        <v>2.0179857778071374E-2</v>
      </c>
      <c r="AV193" s="12">
        <f t="shared" si="77"/>
        <v>1.4682622451203714E-2</v>
      </c>
      <c r="AW193" s="12">
        <f>AU193-'Surv-rate CEA'!AK191*UPD</f>
        <v>1.5060434473137992E-3</v>
      </c>
      <c r="AX193" s="12">
        <f t="shared" si="78"/>
        <v>1.0957791464738052E-3</v>
      </c>
      <c r="AY193" s="12">
        <f>'Surv-rate CEA'!AO191*UPFS+'Surv-rate CEA'!AN191*UPD</f>
        <v>1.689865879031683E-2</v>
      </c>
      <c r="AZ193" s="12">
        <f t="shared" si="79"/>
        <v>1.2295261427439547E-2</v>
      </c>
      <c r="BA193" s="12">
        <f>AY193-'Surv-rate CEA'!AN191*UPD</f>
        <v>3.1143430908286626E-4</v>
      </c>
      <c r="BB193" s="12">
        <f t="shared" si="80"/>
        <v>2.2659586746860751E-4</v>
      </c>
    </row>
    <row r="194" spans="1:54">
      <c r="A194" s="12">
        <v>189</v>
      </c>
      <c r="B194" s="12">
        <f t="shared" si="81"/>
        <v>10.816438356164383</v>
      </c>
      <c r="C194" s="12">
        <f>'Surv-rate CEA'!D192*Parameter!$D$57+'Surv-rate CEA'!E192*Parameter!$D$58</f>
        <v>2.6236453521375432E-2</v>
      </c>
      <c r="D194" s="12">
        <f t="shared" si="55"/>
        <v>1.905689230981137E-2</v>
      </c>
      <c r="E194" s="12">
        <f>C194-'Surv-rate CEA'!E192*Parameter!$D$58</f>
        <v>1.853393394921285E-4</v>
      </c>
      <c r="F194" s="12">
        <f t="shared" si="56"/>
        <v>1.3462154214537679E-4</v>
      </c>
      <c r="G194" s="12">
        <f>'Surv-rate CEA'!G192*Parameter!$D$57+'Surv-rate CEA'!H192*Parameter!$D$58</f>
        <v>1.5917802416572802E-2</v>
      </c>
      <c r="H194" s="12">
        <f t="shared" si="57"/>
        <v>1.1561922659034003E-2</v>
      </c>
      <c r="I194" s="12">
        <f>G194-'Surv-rate CEA'!H192*Parameter!$D$58</f>
        <v>6.009080507817996E-5</v>
      </c>
      <c r="J194" s="12">
        <f t="shared" si="58"/>
        <v>4.3647057718824956E-5</v>
      </c>
      <c r="K194" s="12">
        <f>'Surv-rate CEA'!K192*Parameter!$D$57+'Surv-rate CEA'!J192*Parameter!$D$58</f>
        <v>2.3458279082926331E-2</v>
      </c>
      <c r="L194" s="12">
        <f t="shared" si="59"/>
        <v>1.7038960616098994E-2</v>
      </c>
      <c r="M194" s="12">
        <f>K194-'Surv-rate CEA'!J192*Parameter!$D$58</f>
        <v>4.218513409551608E-4</v>
      </c>
      <c r="N194" s="12">
        <f t="shared" si="60"/>
        <v>3.0641243370725852E-4</v>
      </c>
      <c r="O194" s="12">
        <f>'Surv-rate CEA'!N192*Parameter!$D$57+'Surv-rate CEA'!M192*Parameter!$D$58</f>
        <v>1.6861146070536123E-2</v>
      </c>
      <c r="P194" s="12">
        <f t="shared" si="61"/>
        <v>1.2247121914721383E-2</v>
      </c>
      <c r="Q194" s="12">
        <f>O194-'Surv-rate CEA'!M192*Parameter!$D$58</f>
        <v>1.6804440662927134E-2</v>
      </c>
      <c r="R194" s="12">
        <f t="shared" si="62"/>
        <v>1.2205933846169813E-2</v>
      </c>
      <c r="S194" s="12">
        <f>'Surv-rate CEA'!Q192*Parameter!$D$57+'Surv-rate CEA'!P192*Parameter!$D$58</f>
        <v>2.3458279082926331E-2</v>
      </c>
      <c r="T194" s="12">
        <f t="shared" si="63"/>
        <v>1.7038960616098994E-2</v>
      </c>
      <c r="U194" s="12">
        <f>S194-'Surv-rate CEA'!P192*Parameter!$D$58</f>
        <v>4.218513409551608E-4</v>
      </c>
      <c r="V194" s="12">
        <f t="shared" si="64"/>
        <v>3.0641243370725852E-4</v>
      </c>
      <c r="W194" s="12">
        <f>'Surv-rate CEA'!T192*UPFS+'Surv-rate CEA'!S192*UPD</f>
        <v>1.6861146070536123E-2</v>
      </c>
      <c r="X194" s="12">
        <f t="shared" si="65"/>
        <v>1.2247121914721383E-2</v>
      </c>
      <c r="Y194" s="12">
        <f>W194-'Surv-rate CEA'!S192*UPD</f>
        <v>1.6804440662927134E-2</v>
      </c>
      <c r="Z194" s="12">
        <f t="shared" si="66"/>
        <v>1.2205933846169813E-2</v>
      </c>
      <c r="AA194" s="12">
        <f>'Surv-rate CEA'!W192*UPFS+'Surv-rate CEA'!V192*UPD</f>
        <v>2.5079073743424378E-2</v>
      </c>
      <c r="AB194" s="12">
        <f t="shared" si="67"/>
        <v>1.8216227554111938E-2</v>
      </c>
      <c r="AC194" s="12">
        <f>AA194-'Surv-rate CEA'!V192*UPD</f>
        <v>1.3079042295191488E-3</v>
      </c>
      <c r="AD194" s="12">
        <f t="shared" si="68"/>
        <v>9.499984452238031E-4</v>
      </c>
      <c r="AE194" s="12">
        <f>'Surv-rate CEA'!Z192*UPFS+'Surv-rate CEA'!Y192*UPD</f>
        <v>2.3458279082926331E-2</v>
      </c>
      <c r="AF194" s="12">
        <f t="shared" si="69"/>
        <v>1.7038960616098994E-2</v>
      </c>
      <c r="AG194" s="12">
        <f>AE194-'Surv-rate CEA'!Y192*UPD</f>
        <v>4.218513409551608E-4</v>
      </c>
      <c r="AH194" s="12">
        <f t="shared" si="70"/>
        <v>3.0641243370725852E-4</v>
      </c>
      <c r="AI194" s="12">
        <f>'Surv-rate CEA'!AC192*UPFS+'Surv-rate CEA'!AB192*UPD</f>
        <v>1.6727397435348124E-2</v>
      </c>
      <c r="AJ194" s="12">
        <f t="shared" si="71"/>
        <v>1.2149973367747023E-2</v>
      </c>
      <c r="AK194" s="12">
        <f>AI194-'Surv-rate CEA'!AB192*UPD</f>
        <v>3.0425924360283005E-4</v>
      </c>
      <c r="AL194" s="12">
        <f t="shared" si="72"/>
        <v>2.2099921526664581E-4</v>
      </c>
      <c r="AM194" s="12">
        <f>'Surv-rate CEA'!AF192*UPFS+'Surv-rate CEA'!AE192*UPD</f>
        <v>4.1634814465213402E-2</v>
      </c>
      <c r="AN194" s="12">
        <f t="shared" si="73"/>
        <v>3.0241517778160185E-2</v>
      </c>
      <c r="AO194" s="12">
        <f>AM194-'Surv-rate CEA'!AE192*UPD</f>
        <v>1.0144706340088905E-3</v>
      </c>
      <c r="AP194" s="12">
        <f t="shared" si="74"/>
        <v>7.3686245772595514E-4</v>
      </c>
      <c r="AQ194" s="42">
        <f>'Surv-rate CEA'!AI192*UPFS+'Surv-rate CEA'!AH192*UPD</f>
        <v>1.6861146070536123E-2</v>
      </c>
      <c r="AR194" s="12">
        <f t="shared" si="75"/>
        <v>1.2247121914721383E-2</v>
      </c>
      <c r="AS194" s="42">
        <f>AQ194-'Surv-rate CEA'!AH192*UPD</f>
        <v>1.6804440662927134E-2</v>
      </c>
      <c r="AT194" s="12">
        <f t="shared" si="76"/>
        <v>1.2205933846169813E-2</v>
      </c>
      <c r="AU194" s="12">
        <f>'Surv-rate CEA'!AL192*UPFS+'Surv-rate CEA'!AK192*UPD</f>
        <v>1.998042527587935E-2</v>
      </c>
      <c r="AV194" s="12">
        <f t="shared" si="77"/>
        <v>1.4512815631748712E-2</v>
      </c>
      <c r="AW194" s="12">
        <f>AU194-'Surv-rate CEA'!AK192*UPD</f>
        <v>1.475940018686648E-3</v>
      </c>
      <c r="AX194" s="12">
        <f t="shared" si="78"/>
        <v>1.0720515243775942E-3</v>
      </c>
      <c r="AY194" s="12">
        <f>'Surv-rate CEA'!AO192*UPFS+'Surv-rate CEA'!AN192*UPD</f>
        <v>1.6727397435348124E-2</v>
      </c>
      <c r="AZ194" s="12">
        <f t="shared" si="79"/>
        <v>1.2149973367747023E-2</v>
      </c>
      <c r="BA194" s="12">
        <f>AY194-'Surv-rate CEA'!AN192*UPD</f>
        <v>3.0425924360283005E-4</v>
      </c>
      <c r="BB194" s="12">
        <f t="shared" si="80"/>
        <v>2.2099921526664581E-4</v>
      </c>
    </row>
    <row r="195" spans="1:54">
      <c r="A195" s="12">
        <v>190</v>
      </c>
      <c r="B195" s="12">
        <f t="shared" si="81"/>
        <v>10.873972602739727</v>
      </c>
      <c r="C195" s="12">
        <f>'Surv-rate CEA'!D193*Parameter!$D$57+'Surv-rate CEA'!E193*Parameter!$D$58</f>
        <v>2.599108021868838E-2</v>
      </c>
      <c r="D195" s="12">
        <f t="shared" si="55"/>
        <v>1.8846586404657757E-2</v>
      </c>
      <c r="E195" s="12">
        <f>C195-'Surv-rate CEA'!E193*Parameter!$D$58</f>
        <v>1.8091703219040578E-4</v>
      </c>
      <c r="F195" s="12">
        <f t="shared" si="56"/>
        <v>1.3118610117632108E-4</v>
      </c>
      <c r="G195" s="12">
        <f>'Surv-rate CEA'!G193*Parameter!$D$57+'Surv-rate CEA'!H193*Parameter!$D$58</f>
        <v>1.5756011775206181E-2</v>
      </c>
      <c r="H195" s="12">
        <f t="shared" si="57"/>
        <v>1.1424959440535848E-2</v>
      </c>
      <c r="I195" s="12">
        <f>G195-'Surv-rate CEA'!H193*Parameter!$D$58</f>
        <v>5.8538787765984729E-5</v>
      </c>
      <c r="J195" s="12">
        <f t="shared" si="58"/>
        <v>4.2447497848214811E-5</v>
      </c>
      <c r="K195" s="12">
        <f>'Surv-rate CEA'!K193*Parameter!$D$57+'Surv-rate CEA'!J193*Parameter!$D$58</f>
        <v>2.3234290582780471E-2</v>
      </c>
      <c r="L195" s="12">
        <f t="shared" si="59"/>
        <v>1.6847590070706027E-2</v>
      </c>
      <c r="M195" s="12">
        <f>K195-'Surv-rate CEA'!J193*Parameter!$D$58</f>
        <v>4.1242096771942904E-4</v>
      </c>
      <c r="N195" s="12">
        <f t="shared" si="60"/>
        <v>2.9905364986053786E-4</v>
      </c>
      <c r="O195" s="12">
        <f>'Surv-rate CEA'!N193*Parameter!$D$57+'Surv-rate CEA'!M193*Parameter!$D$58</f>
        <v>1.668987638174638E-2</v>
      </c>
      <c r="P195" s="12">
        <f t="shared" si="61"/>
        <v>1.2102120984008617E-2</v>
      </c>
      <c r="Q195" s="12">
        <f>O195-'Surv-rate CEA'!M193*Parameter!$D$58</f>
        <v>1.6634635553854533E-2</v>
      </c>
      <c r="R195" s="12">
        <f t="shared" si="62"/>
        <v>1.2062064894489877E-2</v>
      </c>
      <c r="S195" s="12">
        <f>'Surv-rate CEA'!Q193*Parameter!$D$57+'Surv-rate CEA'!P193*Parameter!$D$58</f>
        <v>2.3234290582780471E-2</v>
      </c>
      <c r="T195" s="12">
        <f t="shared" si="63"/>
        <v>1.6847590070706027E-2</v>
      </c>
      <c r="U195" s="12">
        <f>S195-'Surv-rate CEA'!P193*Parameter!$D$58</f>
        <v>4.1242096771942904E-4</v>
      </c>
      <c r="V195" s="12">
        <f t="shared" si="64"/>
        <v>2.9905364986053786E-4</v>
      </c>
      <c r="W195" s="12">
        <f>'Surv-rate CEA'!T193*UPFS+'Surv-rate CEA'!S193*UPD</f>
        <v>1.668987638174638E-2</v>
      </c>
      <c r="X195" s="12">
        <f t="shared" si="65"/>
        <v>1.2102120984008617E-2</v>
      </c>
      <c r="Y195" s="12">
        <f>W195-'Surv-rate CEA'!S193*UPD</f>
        <v>1.6634635553854533E-2</v>
      </c>
      <c r="Z195" s="12">
        <f t="shared" si="66"/>
        <v>1.2062064894489877E-2</v>
      </c>
      <c r="AA195" s="12">
        <f>'Surv-rate CEA'!W193*UPFS+'Surv-rate CEA'!V193*UPD</f>
        <v>2.4841863015917363E-2</v>
      </c>
      <c r="AB195" s="12">
        <f t="shared" si="67"/>
        <v>1.801326893083573E-2</v>
      </c>
      <c r="AC195" s="12">
        <f>AA195-'Surv-rate CEA'!V193*UPD</f>
        <v>1.2815277928300527E-3</v>
      </c>
      <c r="AD195" s="12">
        <f t="shared" si="68"/>
        <v>9.2925819451611716E-4</v>
      </c>
      <c r="AE195" s="12">
        <f>'Surv-rate CEA'!Z193*UPFS+'Surv-rate CEA'!Y193*UPD</f>
        <v>2.3234290582780471E-2</v>
      </c>
      <c r="AF195" s="12">
        <f t="shared" si="69"/>
        <v>1.6847590070706027E-2</v>
      </c>
      <c r="AG195" s="12">
        <f>AE195-'Surv-rate CEA'!Y193*UPD</f>
        <v>4.1242096771942904E-4</v>
      </c>
      <c r="AH195" s="12">
        <f t="shared" si="70"/>
        <v>2.9905364986053786E-4</v>
      </c>
      <c r="AI195" s="12">
        <f>'Surv-rate CEA'!AC193*UPFS+'Surv-rate CEA'!AB193*UPD</f>
        <v>1.6558500237006529E-2</v>
      </c>
      <c r="AJ195" s="12">
        <f t="shared" si="71"/>
        <v>1.2006857845942884E-2</v>
      </c>
      <c r="AK195" s="12">
        <f>AI195-'Surv-rate CEA'!AB193*UPD</f>
        <v>2.9727322929768915E-4</v>
      </c>
      <c r="AL195" s="12">
        <f t="shared" si="72"/>
        <v>2.1555801277247822E-4</v>
      </c>
      <c r="AM195" s="12">
        <f>'Surv-rate CEA'!AF193*UPFS+'Surv-rate CEA'!AE193*UPD</f>
        <v>4.1278713067003009E-2</v>
      </c>
      <c r="AN195" s="12">
        <f t="shared" si="73"/>
        <v>2.9931916101392675E-2</v>
      </c>
      <c r="AO195" s="12">
        <f>AM195-'Surv-rate CEA'!AE193*UPD</f>
        <v>9.9350022566892932E-4</v>
      </c>
      <c r="AP195" s="12">
        <f t="shared" si="74"/>
        <v>7.204043729068739E-4</v>
      </c>
      <c r="AQ195" s="42">
        <f>'Surv-rate CEA'!AI193*UPFS+'Surv-rate CEA'!AH193*UPD</f>
        <v>1.668987638174638E-2</v>
      </c>
      <c r="AR195" s="12">
        <f t="shared" si="75"/>
        <v>1.2102120984008617E-2</v>
      </c>
      <c r="AS195" s="42">
        <f>AQ195-'Surv-rate CEA'!AH193*UPD</f>
        <v>1.6634635553854533E-2</v>
      </c>
      <c r="AT195" s="12">
        <f t="shared" si="76"/>
        <v>1.2062064894489877E-2</v>
      </c>
      <c r="AU195" s="12">
        <f>'Surv-rate CEA'!AL193*UPFS+'Surv-rate CEA'!AK193*UPD</f>
        <v>1.9783692702358004E-2</v>
      </c>
      <c r="AV195" s="12">
        <f t="shared" si="77"/>
        <v>1.4345501255853654E-2</v>
      </c>
      <c r="AW195" s="12">
        <f>AU195-'Surv-rate CEA'!AK193*UPD</f>
        <v>1.446533255514925E-3</v>
      </c>
      <c r="AX195" s="12">
        <f t="shared" si="78"/>
        <v>1.0489065386236063E-3</v>
      </c>
      <c r="AY195" s="12">
        <f>'Surv-rate CEA'!AO193*UPFS+'Surv-rate CEA'!AN193*UPD</f>
        <v>1.6558500237006529E-2</v>
      </c>
      <c r="AZ195" s="12">
        <f t="shared" si="79"/>
        <v>1.2006857845942884E-2</v>
      </c>
      <c r="BA195" s="12">
        <f>AY195-'Surv-rate CEA'!AN193*UPD</f>
        <v>2.9727322929768915E-4</v>
      </c>
      <c r="BB195" s="12">
        <f t="shared" si="80"/>
        <v>2.1555801277247822E-4</v>
      </c>
    </row>
    <row r="196" spans="1:54">
      <c r="A196" s="12">
        <v>191</v>
      </c>
      <c r="B196" s="12">
        <f t="shared" si="81"/>
        <v>10.931506849315069</v>
      </c>
      <c r="C196" s="12">
        <f>'Surv-rate CEA'!D194*Parameter!$D$57+'Surv-rate CEA'!E194*Parameter!$D$58</f>
        <v>2.5748870914234879E-2</v>
      </c>
      <c r="D196" s="12">
        <f t="shared" si="55"/>
        <v>1.8639230551818032E-2</v>
      </c>
      <c r="E196" s="12">
        <f>C196-'Surv-rate CEA'!E194*Parameter!$D$58</f>
        <v>1.7661498303454121E-4</v>
      </c>
      <c r="F196" s="12">
        <f t="shared" si="56"/>
        <v>1.2784899961832224E-4</v>
      </c>
      <c r="G196" s="12">
        <f>'Surv-rate CEA'!G194*Parameter!$D$57+'Surv-rate CEA'!H194*Parameter!$D$58</f>
        <v>1.5596456399893441E-2</v>
      </c>
      <c r="H196" s="12">
        <f t="shared" si="57"/>
        <v>1.1290046371248039E-2</v>
      </c>
      <c r="I196" s="12">
        <f>G196-'Surv-rate CEA'!H194*Parameter!$D$58</f>
        <v>5.7032143856342032E-5</v>
      </c>
      <c r="J196" s="12">
        <f t="shared" si="58"/>
        <v>4.1284733677977631E-5</v>
      </c>
      <c r="K196" s="12">
        <f>'Surv-rate CEA'!K194*Parameter!$D$57+'Surv-rate CEA'!J194*Parameter!$D$58</f>
        <v>2.3013242208831962E-2</v>
      </c>
      <c r="L196" s="12">
        <f t="shared" si="59"/>
        <v>1.6658948996404764E-2</v>
      </c>
      <c r="M196" s="12">
        <f>K196-'Surv-rate CEA'!J194*Parameter!$D$58</f>
        <v>4.0323221740492382E-4</v>
      </c>
      <c r="N196" s="12">
        <f t="shared" si="60"/>
        <v>2.9189389667475137E-4</v>
      </c>
      <c r="O196" s="12">
        <f>'Surv-rate CEA'!N194*Parameter!$D$57+'Surv-rate CEA'!M194*Parameter!$D$58</f>
        <v>1.6520970142622268E-2</v>
      </c>
      <c r="P196" s="12">
        <f t="shared" si="61"/>
        <v>1.1959288329718544E-2</v>
      </c>
      <c r="Q196" s="12">
        <f>O196-'Surv-rate CEA'!M194*Parameter!$D$58</f>
        <v>1.6467151077293043E-2</v>
      </c>
      <c r="R196" s="12">
        <f t="shared" si="62"/>
        <v>1.1920329496529467E-2</v>
      </c>
      <c r="S196" s="12">
        <f>'Surv-rate CEA'!Q194*Parameter!$D$57+'Surv-rate CEA'!P194*Parameter!$D$58</f>
        <v>2.3013242208831962E-2</v>
      </c>
      <c r="T196" s="12">
        <f t="shared" si="63"/>
        <v>1.6658948996404764E-2</v>
      </c>
      <c r="U196" s="12">
        <f>S196-'Surv-rate CEA'!P194*Parameter!$D$58</f>
        <v>4.0323221740492382E-4</v>
      </c>
      <c r="V196" s="12">
        <f t="shared" si="64"/>
        <v>2.9189389667475137E-4</v>
      </c>
      <c r="W196" s="12">
        <f>'Surv-rate CEA'!T194*UPFS+'Surv-rate CEA'!S194*UPD</f>
        <v>1.6520970142622268E-2</v>
      </c>
      <c r="X196" s="12">
        <f t="shared" si="65"/>
        <v>1.1959288329718544E-2</v>
      </c>
      <c r="Y196" s="12">
        <f>W196-'Surv-rate CEA'!S194*UPD</f>
        <v>1.6467151077293043E-2</v>
      </c>
      <c r="Z196" s="12">
        <f t="shared" si="66"/>
        <v>1.1920329496529467E-2</v>
      </c>
      <c r="AA196" s="12">
        <f>'Surv-rate CEA'!W194*UPFS+'Surv-rate CEA'!V194*UPD</f>
        <v>2.4607744841799131E-2</v>
      </c>
      <c r="AB196" s="12">
        <f t="shared" si="67"/>
        <v>1.7813186100250959E-2</v>
      </c>
      <c r="AC196" s="12">
        <f>AA196-'Surv-rate CEA'!V194*UPD</f>
        <v>1.2557664841811519E-3</v>
      </c>
      <c r="AD196" s="12">
        <f t="shared" si="68"/>
        <v>9.0903096667273656E-4</v>
      </c>
      <c r="AE196" s="12">
        <f>'Surv-rate CEA'!Z194*UPFS+'Surv-rate CEA'!Y194*UPD</f>
        <v>2.3013242208831962E-2</v>
      </c>
      <c r="AF196" s="12">
        <f t="shared" si="69"/>
        <v>1.6658948996404764E-2</v>
      </c>
      <c r="AG196" s="12">
        <f>AE196-'Surv-rate CEA'!Y194*UPD</f>
        <v>4.0323221740492382E-4</v>
      </c>
      <c r="AH196" s="12">
        <f t="shared" si="70"/>
        <v>2.9189389667475137E-4</v>
      </c>
      <c r="AI196" s="12">
        <f>'Surv-rate CEA'!AC194*UPFS+'Surv-rate CEA'!AB194*UPD</f>
        <v>1.6391925318000128E-2</v>
      </c>
      <c r="AJ196" s="12">
        <f t="shared" si="71"/>
        <v>1.1865874671090071E-2</v>
      </c>
      <c r="AK196" s="12">
        <f>AI196-'Surv-rate CEA'!AB194*UPD</f>
        <v>2.9047063509393678E-4</v>
      </c>
      <c r="AL196" s="12">
        <f t="shared" si="72"/>
        <v>2.1026743868041847E-4</v>
      </c>
      <c r="AM196" s="12">
        <f>'Surv-rate CEA'!AF194*UPFS+'Surv-rate CEA'!AE194*UPD</f>
        <v>4.0926877648176756E-2</v>
      </c>
      <c r="AN196" s="12">
        <f t="shared" si="73"/>
        <v>2.9626367338254311E-2</v>
      </c>
      <c r="AO196" s="12">
        <f>AM196-'Surv-rate CEA'!AE194*UPD</f>
        <v>9.7303003511326619E-4</v>
      </c>
      <c r="AP196" s="12">
        <f t="shared" si="74"/>
        <v>7.043621919861834E-4</v>
      </c>
      <c r="AQ196" s="42">
        <f>'Surv-rate CEA'!AI194*UPFS+'Surv-rate CEA'!AH194*UPD</f>
        <v>1.6520970142622268E-2</v>
      </c>
      <c r="AR196" s="12">
        <f t="shared" si="75"/>
        <v>1.1959288329718544E-2</v>
      </c>
      <c r="AS196" s="42">
        <f>AQ196-'Surv-rate CEA'!AH194*UPD</f>
        <v>1.6467151077293043E-2</v>
      </c>
      <c r="AT196" s="12">
        <f t="shared" si="76"/>
        <v>1.1920329496529467E-2</v>
      </c>
      <c r="AU196" s="12">
        <f>'Surv-rate CEA'!AL194*UPFS+'Surv-rate CEA'!AK194*UPD</f>
        <v>1.9589612968674099E-2</v>
      </c>
      <c r="AV196" s="12">
        <f t="shared" si="77"/>
        <v>1.4180633929938317E-2</v>
      </c>
      <c r="AW196" s="12">
        <f>AU196-'Surv-rate CEA'!AK194*UPD</f>
        <v>1.4178047380255659E-3</v>
      </c>
      <c r="AX196" s="12">
        <f t="shared" si="78"/>
        <v>1.0263280855126284E-3</v>
      </c>
      <c r="AY196" s="12">
        <f>'Surv-rate CEA'!AO194*UPFS+'Surv-rate CEA'!AN194*UPD</f>
        <v>1.6391925318000128E-2</v>
      </c>
      <c r="AZ196" s="12">
        <f t="shared" si="79"/>
        <v>1.1865874671090071E-2</v>
      </c>
      <c r="BA196" s="12">
        <f>AY196-'Surv-rate CEA'!AN194*UPD</f>
        <v>2.9047063509393678E-4</v>
      </c>
      <c r="BB196" s="12">
        <f t="shared" si="80"/>
        <v>2.1026743868041847E-4</v>
      </c>
    </row>
    <row r="197" spans="1:54">
      <c r="A197" s="12">
        <v>192</v>
      </c>
      <c r="B197" s="12">
        <f t="shared" si="81"/>
        <v>10.989041095890411</v>
      </c>
      <c r="C197" s="12">
        <f>'Surv-rate CEA'!D195*Parameter!$D$57+'Surv-rate CEA'!E195*Parameter!$D$58</f>
        <v>2.5509772804724943E-2</v>
      </c>
      <c r="D197" s="12">
        <f t="shared" si="55"/>
        <v>1.8434773282681439E-2</v>
      </c>
      <c r="E197" s="12">
        <f>C197-'Surv-rate CEA'!E195*Parameter!$D$58</f>
        <v>1.7242950622143455E-4</v>
      </c>
      <c r="F197" s="12">
        <f t="shared" si="56"/>
        <v>1.2460710170841244E-4</v>
      </c>
      <c r="G197" s="12">
        <f>'Surv-rate CEA'!G195*Parameter!$D$57+'Surv-rate CEA'!H195*Parameter!$D$58</f>
        <v>1.5439096728979172E-2</v>
      </c>
      <c r="H197" s="12">
        <f t="shared" si="57"/>
        <v>1.1157145540528011E-2</v>
      </c>
      <c r="I197" s="12">
        <f>G197-'Surv-rate CEA'!H195*Parameter!$D$58</f>
        <v>5.5569387142523005E-5</v>
      </c>
      <c r="J197" s="12">
        <f t="shared" si="58"/>
        <v>4.0157513799582824E-5</v>
      </c>
      <c r="K197" s="12">
        <f>'Surv-rate CEA'!K195*Parameter!$D$57+'Surv-rate CEA'!J195*Parameter!$D$58</f>
        <v>2.2795084111384506E-2</v>
      </c>
      <c r="L197" s="12">
        <f t="shared" si="59"/>
        <v>1.6472989029333626E-2</v>
      </c>
      <c r="M197" s="12">
        <f>K197-'Surv-rate CEA'!J195*Parameter!$D$58</f>
        <v>3.9427807828882125E-4</v>
      </c>
      <c r="N197" s="12">
        <f t="shared" si="60"/>
        <v>2.8492715475064831E-4</v>
      </c>
      <c r="O197" s="12">
        <f>'Surv-rate CEA'!N195*Parameter!$D$57+'Surv-rate CEA'!M195*Parameter!$D$58</f>
        <v>1.6354385602077217E-2</v>
      </c>
      <c r="P197" s="12">
        <f t="shared" si="61"/>
        <v>1.1818583923099502E-2</v>
      </c>
      <c r="Q197" s="12">
        <f>O197-'Surv-rate CEA'!M195*Parameter!$D$58</f>
        <v>1.6301946884632865E-2</v>
      </c>
      <c r="R197" s="12">
        <f t="shared" si="62"/>
        <v>1.1780688804443558E-2</v>
      </c>
      <c r="S197" s="12">
        <f>'Surv-rate CEA'!Q195*Parameter!$D$57+'Surv-rate CEA'!P195*Parameter!$D$58</f>
        <v>2.2795084111384506E-2</v>
      </c>
      <c r="T197" s="12">
        <f t="shared" si="63"/>
        <v>1.6472989029333626E-2</v>
      </c>
      <c r="U197" s="12">
        <f>S197-'Surv-rate CEA'!P195*Parameter!$D$58</f>
        <v>3.9427807828882125E-4</v>
      </c>
      <c r="V197" s="12">
        <f t="shared" si="64"/>
        <v>2.8492715475064831E-4</v>
      </c>
      <c r="W197" s="12">
        <f>'Surv-rate CEA'!T195*UPFS+'Surv-rate CEA'!S195*UPD</f>
        <v>1.6354385602077217E-2</v>
      </c>
      <c r="X197" s="12">
        <f t="shared" si="65"/>
        <v>1.1818583923099502E-2</v>
      </c>
      <c r="Y197" s="12">
        <f>W197-'Surv-rate CEA'!S195*UPD</f>
        <v>1.6301946884632865E-2</v>
      </c>
      <c r="Z197" s="12">
        <f t="shared" si="66"/>
        <v>1.1780688804443558E-2</v>
      </c>
      <c r="AA197" s="12">
        <f>'Surv-rate CEA'!W195*UPFS+'Surv-rate CEA'!V195*UPD</f>
        <v>2.4376667044591318E-2</v>
      </c>
      <c r="AB197" s="12">
        <f t="shared" si="67"/>
        <v>1.7615928365744556E-2</v>
      </c>
      <c r="AC197" s="12">
        <f>AA197-'Surv-rate CEA'!V195*UPD</f>
        <v>1.230603930796409E-3</v>
      </c>
      <c r="AD197" s="12">
        <f t="shared" si="68"/>
        <v>8.8930248962493686E-4</v>
      </c>
      <c r="AE197" s="12">
        <f>'Surv-rate CEA'!Z195*UPFS+'Surv-rate CEA'!Y195*UPD</f>
        <v>2.2795084111384506E-2</v>
      </c>
      <c r="AF197" s="12">
        <f t="shared" si="69"/>
        <v>1.6472989029333626E-2</v>
      </c>
      <c r="AG197" s="12">
        <f>AE197-'Surv-rate CEA'!Y195*UPD</f>
        <v>3.9427807828882125E-4</v>
      </c>
      <c r="AH197" s="12">
        <f t="shared" si="70"/>
        <v>2.8492715475064831E-4</v>
      </c>
      <c r="AI197" s="12">
        <f>'Surv-rate CEA'!AC195*UPFS+'Surv-rate CEA'!AB195*UPD</f>
        <v>1.6227631713192438E-2</v>
      </c>
      <c r="AJ197" s="12">
        <f t="shared" si="71"/>
        <v>1.1726984549707345E-2</v>
      </c>
      <c r="AK197" s="12">
        <f>AI197-'Surv-rate CEA'!AB195*UPD</f>
        <v>2.8384601759157482E-4</v>
      </c>
      <c r="AL197" s="12">
        <f t="shared" si="72"/>
        <v>2.0512283749244117E-4</v>
      </c>
      <c r="AM197" s="12">
        <f>'Surv-rate CEA'!AF195*UPFS+'Surv-rate CEA'!AE195*UPD</f>
        <v>4.0579241308469044E-2</v>
      </c>
      <c r="AN197" s="12">
        <f t="shared" si="73"/>
        <v>2.9324805016150129E-2</v>
      </c>
      <c r="AO197" s="12">
        <f>AM197-'Surv-rate CEA'!AE195*UPD</f>
        <v>9.5304646901627627E-4</v>
      </c>
      <c r="AP197" s="12">
        <f t="shared" si="74"/>
        <v>6.8872411050720738E-4</v>
      </c>
      <c r="AQ197" s="42">
        <f>'Surv-rate CEA'!AI195*UPFS+'Surv-rate CEA'!AH195*UPD</f>
        <v>1.6354385602077217E-2</v>
      </c>
      <c r="AR197" s="12">
        <f t="shared" si="75"/>
        <v>1.1818583923099502E-2</v>
      </c>
      <c r="AS197" s="42">
        <f>AQ197-'Surv-rate CEA'!AH195*UPD</f>
        <v>1.6301946884632865E-2</v>
      </c>
      <c r="AT197" s="12">
        <f t="shared" si="76"/>
        <v>1.1780688804443558E-2</v>
      </c>
      <c r="AU197" s="12">
        <f>'Surv-rate CEA'!AL195*UPFS+'Surv-rate CEA'!AK195*UPD</f>
        <v>1.9398139998553096E-2</v>
      </c>
      <c r="AV197" s="12">
        <f t="shared" si="77"/>
        <v>1.4018169260715868E-2</v>
      </c>
      <c r="AW197" s="12">
        <f>AU197-'Surv-rate CEA'!AK195*UPD</f>
        <v>1.3897365963470298E-3</v>
      </c>
      <c r="AX197" s="12">
        <f t="shared" si="78"/>
        <v>1.0043005585513331E-3</v>
      </c>
      <c r="AY197" s="12">
        <f>'Surv-rate CEA'!AO195*UPFS+'Surv-rate CEA'!AN195*UPD</f>
        <v>1.6227631713192438E-2</v>
      </c>
      <c r="AZ197" s="12">
        <f t="shared" si="79"/>
        <v>1.1726984549707345E-2</v>
      </c>
      <c r="BA197" s="12">
        <f>AY197-'Surv-rate CEA'!AN195*UPD</f>
        <v>2.8384601759157482E-4</v>
      </c>
      <c r="BB197" s="12">
        <f t="shared" si="80"/>
        <v>2.0512283749244117E-4</v>
      </c>
    </row>
    <row r="198" spans="1:54">
      <c r="A198" s="12">
        <v>193</v>
      </c>
      <c r="B198" s="12">
        <f t="shared" si="81"/>
        <v>11.046575342465754</v>
      </c>
      <c r="C198" s="12">
        <f>'Surv-rate CEA'!D196*Parameter!$D$57+'Surv-rate CEA'!E196*Parameter!$D$58</f>
        <v>2.5273734177313881E-2</v>
      </c>
      <c r="D198" s="12">
        <f t="shared" ref="D198:D261" si="82">C198/(1+DISC)^($B198)</f>
        <v>1.8233164217998379E-2</v>
      </c>
      <c r="E198" s="12">
        <f>C198-'Surv-rate CEA'!E196*Parameter!$D$58</f>
        <v>1.6835704202045748E-4</v>
      </c>
      <c r="F198" s="12">
        <f t="shared" ref="F198:F261" si="83">E198/(1+DISC)^($B198)</f>
        <v>1.214573823115878E-4</v>
      </c>
      <c r="G198" s="12">
        <f>'Surv-rate CEA'!G196*Parameter!$D$57+'Surv-rate CEA'!H196*Parameter!$D$58</f>
        <v>1.5283894060700427E-2</v>
      </c>
      <c r="H198" s="12">
        <f t="shared" ref="H198:H261" si="84">G198/(1+DISC)^($B198)</f>
        <v>1.102621988282931E-2</v>
      </c>
      <c r="I198" s="12">
        <f>G198-'Surv-rate CEA'!H196*Parameter!$D$58</f>
        <v>5.4149085466789759E-5</v>
      </c>
      <c r="J198" s="12">
        <f t="shared" ref="J198:J261" si="85">I198/(1+DISC)^($B198)</f>
        <v>3.9064633688227682E-5</v>
      </c>
      <c r="K198" s="12">
        <f>'Surv-rate CEA'!K196*Parameter!$D$57+'Surv-rate CEA'!J196*Parameter!$D$58</f>
        <v>2.2579767485146097E-2</v>
      </c>
      <c r="L198" s="12">
        <f t="shared" ref="L198:L261" si="86">K198/(1+DISC)^($B198)</f>
        <v>1.6289662844141104E-2</v>
      </c>
      <c r="M198" s="12">
        <f>K198-'Surv-rate CEA'!J196*Parameter!$D$58</f>
        <v>3.8555176669284943E-4</v>
      </c>
      <c r="N198" s="12">
        <f t="shared" ref="N198:N261" si="87">M198/(1+DISC)^($B198)</f>
        <v>2.7814760681309263E-4</v>
      </c>
      <c r="O198" s="12">
        <f>'Surv-rate CEA'!N196*Parameter!$D$57+'Surv-rate CEA'!M196*Parameter!$D$58</f>
        <v>1.6190081913982166E-2</v>
      </c>
      <c r="P198" s="12">
        <f t="shared" ref="P198:P261" si="88">O198/(1+DISC)^($B198)</f>
        <v>1.1679968625509067E-2</v>
      </c>
      <c r="Q198" s="12">
        <f>O198-'Surv-rate CEA'!M196*Parameter!$D$58</f>
        <v>1.6138983481217731E-2</v>
      </c>
      <c r="R198" s="12">
        <f t="shared" ref="R198:R261" si="89">Q198/(1+DISC)^($B198)</f>
        <v>1.1643104816253981E-2</v>
      </c>
      <c r="S198" s="12">
        <f>'Surv-rate CEA'!Q196*Parameter!$D$57+'Surv-rate CEA'!P196*Parameter!$D$58</f>
        <v>2.2579767485146097E-2</v>
      </c>
      <c r="T198" s="12">
        <f t="shared" ref="T198:T261" si="90">S198/(1+DISC)^($B198)</f>
        <v>1.6289662844141104E-2</v>
      </c>
      <c r="U198" s="12">
        <f>S198-'Surv-rate CEA'!P196*Parameter!$D$58</f>
        <v>3.8555176669284943E-4</v>
      </c>
      <c r="V198" s="12">
        <f t="shared" ref="V198:V261" si="91">U198/(1+DISC)^($B198)</f>
        <v>2.7814760681309263E-4</v>
      </c>
      <c r="W198" s="12">
        <f>'Surv-rate CEA'!T196*UPFS+'Surv-rate CEA'!S196*UPD</f>
        <v>1.6190081913982166E-2</v>
      </c>
      <c r="X198" s="12">
        <f t="shared" ref="X198:X261" si="92">W198/(1+DISC)^($B198)</f>
        <v>1.1679968625509067E-2</v>
      </c>
      <c r="Y198" s="12">
        <f>W198-'Surv-rate CEA'!S196*UPD</f>
        <v>1.6138983481217731E-2</v>
      </c>
      <c r="Z198" s="12">
        <f t="shared" ref="Z198:Z261" si="93">Y198/(1+DISC)^($B198)</f>
        <v>1.1643104816253981E-2</v>
      </c>
      <c r="AA198" s="12">
        <f>'Surv-rate CEA'!W196*UPFS+'Surv-rate CEA'!V196*UPD</f>
        <v>2.4148578536936999E-2</v>
      </c>
      <c r="AB198" s="12">
        <f t="shared" ref="AB198:AB261" si="94">AA198/(1+DISC)^($B198)</f>
        <v>1.7421446115011702E-2</v>
      </c>
      <c r="AC198" s="12">
        <f>AA198-'Surv-rate CEA'!V196*UPD</f>
        <v>1.2060242515352509E-3</v>
      </c>
      <c r="AD198" s="12">
        <f t="shared" ref="AD198:AD261" si="95">AC198/(1+DISC)^($B198)</f>
        <v>8.700589344992429E-4</v>
      </c>
      <c r="AE198" s="12">
        <f>'Surv-rate CEA'!Z196*UPFS+'Surv-rate CEA'!Y196*UPD</f>
        <v>2.2579767485146097E-2</v>
      </c>
      <c r="AF198" s="12">
        <f t="shared" ref="AF198:AF261" si="96">AE198/(1+DISC)^($B198)</f>
        <v>1.6289662844141104E-2</v>
      </c>
      <c r="AG198" s="12">
        <f>AE198-'Surv-rate CEA'!Y196*UPD</f>
        <v>3.8555176669284943E-4</v>
      </c>
      <c r="AH198" s="12">
        <f t="shared" ref="AH198:AH261" si="97">AG198/(1+DISC)^($B198)</f>
        <v>2.7814760681309263E-4</v>
      </c>
      <c r="AI198" s="12">
        <f>'Surv-rate CEA'!AC196*UPFS+'Surv-rate CEA'!AB196*UPD</f>
        <v>1.6065579345929497E-2</v>
      </c>
      <c r="AJ198" s="12">
        <f t="shared" ref="AJ198:AJ261" si="98">AI198/(1+DISC)^($B198)</f>
        <v>1.1590149062125969E-2</v>
      </c>
      <c r="AK198" s="12">
        <f>AI198-'Surv-rate CEA'!AB196*UPD</f>
        <v>2.7739411412830775E-4</v>
      </c>
      <c r="AL198" s="12">
        <f t="shared" ref="AL198:AL261" si="99">AK198/(1+DISC)^($B198)</f>
        <v>2.0011971323760931E-4</v>
      </c>
      <c r="AM198" s="12">
        <f>'Surv-rate CEA'!AF196*UPFS+'Surv-rate CEA'!AE196*UPD</f>
        <v>4.023573845678146E-2</v>
      </c>
      <c r="AN198" s="12">
        <f t="shared" ref="AN198:AN261" si="100">AM198/(1+DISC)^($B198)</f>
        <v>2.9027163994367035E-2</v>
      </c>
      <c r="AO198" s="12">
        <f>AM198-'Surv-rate CEA'!AE196*UPD</f>
        <v>9.3353635013441322E-4</v>
      </c>
      <c r="AP198" s="12">
        <f t="shared" ref="AP198:AP261" si="101">AO198/(1+DISC)^($B198)</f>
        <v>6.734786975305853E-4</v>
      </c>
      <c r="AQ198" s="42">
        <f>'Surv-rate CEA'!AI196*UPFS+'Surv-rate CEA'!AH196*UPD</f>
        <v>1.6190081913982166E-2</v>
      </c>
      <c r="AR198" s="12">
        <f t="shared" ref="AR198:AR261" si="102">AQ198/(1+DISC)^($B198)</f>
        <v>1.1679968625509067E-2</v>
      </c>
      <c r="AS198" s="42">
        <f>AQ198-'Surv-rate CEA'!AH196*UPD</f>
        <v>1.6138983481217731E-2</v>
      </c>
      <c r="AT198" s="12">
        <f t="shared" ref="AT198:AT261" si="103">AS198/(1+DISC)^($B198)</f>
        <v>1.1643104816253981E-2</v>
      </c>
      <c r="AU198" s="12">
        <f>'Surv-rate CEA'!AL196*UPFS+'Surv-rate CEA'!AK196*UPD</f>
        <v>1.9209228702290936E-2</v>
      </c>
      <c r="AV198" s="12">
        <f t="shared" ref="AV198:AV261" si="104">AU198/(1+DISC)^($B198)</f>
        <v>1.3858063829141015E-2</v>
      </c>
      <c r="AW198" s="12">
        <f>AU198-'Surv-rate CEA'!AK196*UPD</f>
        <v>1.3623114921648555E-3</v>
      </c>
      <c r="AX198" s="12">
        <f t="shared" ref="AX198:AX261" si="105">AW198/(1+DISC)^($B198)</f>
        <v>9.8280883143118361E-4</v>
      </c>
      <c r="AY198" s="12">
        <f>'Surv-rate CEA'!AO196*UPFS+'Surv-rate CEA'!AN196*UPD</f>
        <v>1.6065579345929497E-2</v>
      </c>
      <c r="AZ198" s="12">
        <f t="shared" ref="AZ198:AZ261" si="106">AY198/(1+DISC)^($B198)</f>
        <v>1.1590149062125969E-2</v>
      </c>
      <c r="BA198" s="12">
        <f>AY198-'Surv-rate CEA'!AN196*UPD</f>
        <v>2.7739411412830775E-4</v>
      </c>
      <c r="BB198" s="12">
        <f t="shared" ref="BB198:BB261" si="107">BA198/(1+DISC)^($B198)</f>
        <v>2.0011971323760931E-4</v>
      </c>
    </row>
    <row r="199" spans="1:54">
      <c r="A199" s="12">
        <v>194</v>
      </c>
      <c r="B199" s="12">
        <f t="shared" ref="B199:B262" si="108">A198*21/365</f>
        <v>11.104109589041096</v>
      </c>
      <c r="C199" s="12">
        <f>'Surv-rate CEA'!D197*Parameter!$D$57+'Surv-rate CEA'!E197*Parameter!$D$58</f>
        <v>2.5040704382638741E-2</v>
      </c>
      <c r="D199" s="12">
        <f t="shared" si="82"/>
        <v>1.8034354040555794E-2</v>
      </c>
      <c r="E199" s="12">
        <f>C199-'Surv-rate CEA'!E197*Parameter!$D$58</f>
        <v>1.6439415200289811E-4</v>
      </c>
      <c r="F199" s="12">
        <f t="shared" si="83"/>
        <v>1.1839692263100748E-4</v>
      </c>
      <c r="G199" s="12">
        <f>'Surv-rate CEA'!G197*Parameter!$D$57+'Surv-rate CEA'!H197*Parameter!$D$58</f>
        <v>1.5130810530939828E-2</v>
      </c>
      <c r="H199" s="12">
        <f t="shared" si="84"/>
        <v>1.0897233155498953E-2</v>
      </c>
      <c r="I199" s="12">
        <f>G199-'Surv-rate CEA'!H197*Parameter!$D$58</f>
        <v>5.2769858555510793E-5</v>
      </c>
      <c r="J199" s="12">
        <f t="shared" si="85"/>
        <v>3.8004933779736135E-5</v>
      </c>
      <c r="K199" s="12">
        <f>'Surv-rate CEA'!K197*Parameter!$D$57+'Surv-rate CEA'!J197*Parameter!$D$58</f>
        <v>2.2367244543057031E-2</v>
      </c>
      <c r="L199" s="12">
        <f t="shared" si="86"/>
        <v>1.6108924127583701E-2</v>
      </c>
      <c r="M199" s="12">
        <f>K199-'Surv-rate CEA'!J197*Parameter!$D$58</f>
        <v>3.7704671874757775E-4</v>
      </c>
      <c r="N199" s="12">
        <f t="shared" si="87"/>
        <v>2.7154963022678092E-4</v>
      </c>
      <c r="O199" s="12">
        <f>'Surv-rate CEA'!N197*Parameter!$D$57+'Surv-rate CEA'!M197*Parameter!$D$58</f>
        <v>1.6028019113841711E-2</v>
      </c>
      <c r="P199" s="12">
        <f t="shared" si="88"/>
        <v>1.1543404165109062E-2</v>
      </c>
      <c r="Q199" s="12">
        <f>O199-'Surv-rate CEA'!M197*Parameter!$D$58</f>
        <v>1.5978222205063976E-2</v>
      </c>
      <c r="R199" s="12">
        <f t="shared" si="89"/>
        <v>1.1507540354359171E-2</v>
      </c>
      <c r="S199" s="12">
        <f>'Surv-rate CEA'!Q197*Parameter!$D$57+'Surv-rate CEA'!P197*Parameter!$D$58</f>
        <v>2.2367244543057031E-2</v>
      </c>
      <c r="T199" s="12">
        <f t="shared" si="90"/>
        <v>1.6108924127583701E-2</v>
      </c>
      <c r="U199" s="12">
        <f>S199-'Surv-rate CEA'!P197*Parameter!$D$58</f>
        <v>3.7704671874757775E-4</v>
      </c>
      <c r="V199" s="12">
        <f t="shared" si="91"/>
        <v>2.7154963022678092E-4</v>
      </c>
      <c r="W199" s="12">
        <f>'Surv-rate CEA'!T197*UPFS+'Surv-rate CEA'!S197*UPD</f>
        <v>1.6028019113841711E-2</v>
      </c>
      <c r="X199" s="12">
        <f t="shared" si="92"/>
        <v>1.1543404165109062E-2</v>
      </c>
      <c r="Y199" s="12">
        <f>W199-'Surv-rate CEA'!S197*UPD</f>
        <v>1.5978222205063976E-2</v>
      </c>
      <c r="Z199" s="12">
        <f t="shared" si="93"/>
        <v>1.1507540354359171E-2</v>
      </c>
      <c r="AA199" s="12">
        <f>'Surv-rate CEA'!W197*UPFS+'Surv-rate CEA'!V197*UPD</f>
        <v>2.3923429293387592E-2</v>
      </c>
      <c r="AB199" s="12">
        <f t="shared" si="94"/>
        <v>1.7229690792575487E-2</v>
      </c>
      <c r="AC199" s="12">
        <f>AA199-'Surv-rate CEA'!V197*UPD</f>
        <v>1.1820120404079891E-3</v>
      </c>
      <c r="AD199" s="12">
        <f t="shared" si="95"/>
        <v>8.5128690036758033E-4</v>
      </c>
      <c r="AE199" s="12">
        <f>'Surv-rate CEA'!Z197*UPFS+'Surv-rate CEA'!Y197*UPD</f>
        <v>2.2367244543057031E-2</v>
      </c>
      <c r="AF199" s="12">
        <f t="shared" si="96"/>
        <v>1.6108924127583701E-2</v>
      </c>
      <c r="AG199" s="12">
        <f>AE199-'Surv-rate CEA'!Y197*UPD</f>
        <v>3.7704671874757775E-4</v>
      </c>
      <c r="AH199" s="12">
        <f t="shared" si="97"/>
        <v>2.7154963022678092E-4</v>
      </c>
      <c r="AI199" s="12">
        <f>'Surv-rate CEA'!AC197*UPFS+'Surv-rate CEA'!AB197*UPD</f>
        <v>1.5905729005078285E-2</v>
      </c>
      <c r="AJ199" s="12">
        <f t="shared" si="98"/>
        <v>1.1455330639564517E-2</v>
      </c>
      <c r="AK199" s="12">
        <f>AI199-'Surv-rate CEA'!AB197*UPD</f>
        <v>2.7110983612649991E-4</v>
      </c>
      <c r="AL199" s="12">
        <f t="shared" si="99"/>
        <v>1.9525372345245262E-4</v>
      </c>
      <c r="AM199" s="12">
        <f>'Surv-rate CEA'!AF197*UPFS+'Surv-rate CEA'!AE197*UPD</f>
        <v>3.9896304780317221E-2</v>
      </c>
      <c r="AN199" s="12">
        <f t="shared" si="100"/>
        <v>2.8733380432261601E-2</v>
      </c>
      <c r="AO199" s="12">
        <f>AM199-'Surv-rate CEA'!AE197*UPD</f>
        <v>9.1448690310395181E-4</v>
      </c>
      <c r="AP199" s="12">
        <f t="shared" si="101"/>
        <v>6.5861488255348328E-4</v>
      </c>
      <c r="AQ199" s="42">
        <f>'Surv-rate CEA'!AI197*UPFS+'Surv-rate CEA'!AH197*UPD</f>
        <v>1.6028019113841711E-2</v>
      </c>
      <c r="AR199" s="12">
        <f t="shared" si="102"/>
        <v>1.1543404165109062E-2</v>
      </c>
      <c r="AS199" s="42">
        <f>AQ199-'Surv-rate CEA'!AH197*UPD</f>
        <v>1.5978222205063976E-2</v>
      </c>
      <c r="AT199" s="12">
        <f t="shared" si="103"/>
        <v>1.1507540354359171E-2</v>
      </c>
      <c r="AU199" s="12">
        <f>'Surv-rate CEA'!AL197*UPFS+'Surv-rate CEA'!AK197*UPD</f>
        <v>1.9022834951544776E-2</v>
      </c>
      <c r="AV199" s="12">
        <f t="shared" si="104"/>
        <v>1.3700275165145576E-2</v>
      </c>
      <c r="AW199" s="12">
        <f>AU199-'Surv-rate CEA'!AK197*UPD</f>
        <v>1.3355126010538461E-3</v>
      </c>
      <c r="AX199" s="12">
        <f t="shared" si="105"/>
        <v>9.6183824164815951E-4</v>
      </c>
      <c r="AY199" s="12">
        <f>'Surv-rate CEA'!AO197*UPFS+'Surv-rate CEA'!AN197*UPD</f>
        <v>1.5905729005078285E-2</v>
      </c>
      <c r="AZ199" s="12">
        <f t="shared" si="106"/>
        <v>1.1455330639564517E-2</v>
      </c>
      <c r="BA199" s="12">
        <f>AY199-'Surv-rate CEA'!AN197*UPD</f>
        <v>2.7110983612649991E-4</v>
      </c>
      <c r="BB199" s="12">
        <f t="shared" si="107"/>
        <v>1.9525372345245262E-4</v>
      </c>
    </row>
    <row r="200" spans="1:54">
      <c r="A200" s="12">
        <v>195</v>
      </c>
      <c r="B200" s="12">
        <f t="shared" si="108"/>
        <v>11.161643835616438</v>
      </c>
      <c r="C200" s="12">
        <f>'Surv-rate CEA'!D198*Parameter!$D$57+'Surv-rate CEA'!E198*Parameter!$D$58</f>
        <v>2.4810633808636823E-2</v>
      </c>
      <c r="D200" s="12">
        <f t="shared" si="82"/>
        <v>1.7838294468650966E-2</v>
      </c>
      <c r="E200" s="12">
        <f>C200-'Surv-rate CEA'!E198*Parameter!$D$58</f>
        <v>1.6053751446896969E-4</v>
      </c>
      <c r="F200" s="12">
        <f t="shared" si="83"/>
        <v>1.1542290609947696E-4</v>
      </c>
      <c r="G200" s="12">
        <f>'Surv-rate CEA'!G198*Parameter!$D$57+'Surv-rate CEA'!H198*Parameter!$D$58</f>
        <v>1.4979809091644883E-2</v>
      </c>
      <c r="H200" s="12">
        <f t="shared" si="84"/>
        <v>1.0770149917247035E-2</v>
      </c>
      <c r="I200" s="12">
        <f>G200-'Surv-rate CEA'!H198*Parameter!$D$58</f>
        <v>5.1430375949042609E-5</v>
      </c>
      <c r="J200" s="12">
        <f t="shared" si="85"/>
        <v>3.6977297633286583E-5</v>
      </c>
      <c r="K200" s="12">
        <f>'Surv-rate CEA'!K198*Parameter!$D$57+'Surv-rate CEA'!J198*Parameter!$D$58</f>
        <v>2.2157468490884989E-2</v>
      </c>
      <c r="L200" s="12">
        <f t="shared" si="86"/>
        <v>1.5930727552903985E-2</v>
      </c>
      <c r="M200" s="12">
        <f>K200-'Surv-rate CEA'!J198*Parameter!$D$58</f>
        <v>3.6875658248483947E-4</v>
      </c>
      <c r="N200" s="12">
        <f t="shared" si="87"/>
        <v>2.6512778981599753E-4</v>
      </c>
      <c r="O200" s="12">
        <f>'Surv-rate CEA'!N198*Parameter!$D$57+'Surv-rate CEA'!M198*Parameter!$D$58</f>
        <v>1.5868158096165225E-2</v>
      </c>
      <c r="P200" s="12">
        <f t="shared" si="88"/>
        <v>1.1408853114262924E-2</v>
      </c>
      <c r="Q200" s="12">
        <f>O200-'Surv-rate CEA'!M198*Parameter!$D$58</f>
        <v>1.5819625206185142E-2</v>
      </c>
      <c r="R200" s="12">
        <f t="shared" si="89"/>
        <v>1.1373959044665314E-2</v>
      </c>
      <c r="S200" s="12">
        <f>'Surv-rate CEA'!Q198*Parameter!$D$57+'Surv-rate CEA'!P198*Parameter!$D$58</f>
        <v>2.2157468490884989E-2</v>
      </c>
      <c r="T200" s="12">
        <f t="shared" si="90"/>
        <v>1.5930727552903985E-2</v>
      </c>
      <c r="U200" s="12">
        <f>S200-'Surv-rate CEA'!P198*Parameter!$D$58</f>
        <v>3.6875658248483947E-4</v>
      </c>
      <c r="V200" s="12">
        <f t="shared" si="91"/>
        <v>2.6512778981599753E-4</v>
      </c>
      <c r="W200" s="12">
        <f>'Surv-rate CEA'!T198*UPFS+'Surv-rate CEA'!S198*UPD</f>
        <v>1.5868158096165225E-2</v>
      </c>
      <c r="X200" s="12">
        <f t="shared" si="92"/>
        <v>1.1408853114262924E-2</v>
      </c>
      <c r="Y200" s="12">
        <f>W200-'Surv-rate CEA'!S198*UPD</f>
        <v>1.5819625206185142E-2</v>
      </c>
      <c r="Z200" s="12">
        <f t="shared" si="93"/>
        <v>1.1373959044665314E-2</v>
      </c>
      <c r="AA200" s="12">
        <f>'Surv-rate CEA'!W198*UPFS+'Surv-rate CEA'!V198*UPD</f>
        <v>2.3701170323990502E-2</v>
      </c>
      <c r="AB200" s="12">
        <f t="shared" si="94"/>
        <v>1.7040614873120148E-2</v>
      </c>
      <c r="AC200" s="12">
        <f>AA200-'Surv-rate CEA'!V198*UPD</f>
        <v>1.1585523507026095E-3</v>
      </c>
      <c r="AD200" s="12">
        <f t="shared" si="95"/>
        <v>8.3297339957460863E-4</v>
      </c>
      <c r="AE200" s="12">
        <f>'Surv-rate CEA'!Z198*UPFS+'Surv-rate CEA'!Y198*UPD</f>
        <v>2.2157468490884989E-2</v>
      </c>
      <c r="AF200" s="12">
        <f t="shared" si="96"/>
        <v>1.5930727552903985E-2</v>
      </c>
      <c r="AG200" s="12">
        <f>AE200-'Surv-rate CEA'!Y198*UPD</f>
        <v>3.6875658248483947E-4</v>
      </c>
      <c r="AH200" s="12">
        <f t="shared" si="97"/>
        <v>2.6512778981599753E-4</v>
      </c>
      <c r="AI200" s="12">
        <f>'Surv-rate CEA'!AC198*UPFS+'Surv-rate CEA'!AB198*UPD</f>
        <v>1.5748042322757574E-2</v>
      </c>
      <c r="AJ200" s="12">
        <f t="shared" si="98"/>
        <v>1.1322492541901022E-2</v>
      </c>
      <c r="AK200" s="12">
        <f>AI200-'Surv-rate CEA'!AB198*UPD</f>
        <v>2.6498826270904795E-4</v>
      </c>
      <c r="AL200" s="12">
        <f t="shared" si="99"/>
        <v>1.9052067340959045E-4</v>
      </c>
      <c r="AM200" s="12">
        <f>'Surv-rate CEA'!AF198*UPFS+'Surv-rate CEA'!AE198*UPD</f>
        <v>3.9560877214569669E-2</v>
      </c>
      <c r="AN200" s="12">
        <f t="shared" si="100"/>
        <v>2.8443391758334591E-2</v>
      </c>
      <c r="AO200" s="12">
        <f>AM200-'Surv-rate CEA'!AE198*UPD</f>
        <v>8.9588574077373306E-4</v>
      </c>
      <c r="AP200" s="12">
        <f t="shared" si="101"/>
        <v>6.4412194293175166E-4</v>
      </c>
      <c r="AQ200" s="42">
        <f>'Surv-rate CEA'!AI198*UPFS+'Surv-rate CEA'!AH198*UPD</f>
        <v>1.5868158096165225E-2</v>
      </c>
      <c r="AR200" s="12">
        <f t="shared" si="102"/>
        <v>1.1408853114262924E-2</v>
      </c>
      <c r="AS200" s="42">
        <f>AQ200-'Surv-rate CEA'!AH198*UPD</f>
        <v>1.5819625206185142E-2</v>
      </c>
      <c r="AT200" s="12">
        <f t="shared" si="103"/>
        <v>1.1373959044665314E-2</v>
      </c>
      <c r="AU200" s="12">
        <f>'Surv-rate CEA'!AL198*UPFS+'Surv-rate CEA'!AK198*UPD</f>
        <v>1.8838915554870429E-2</v>
      </c>
      <c r="AV200" s="12">
        <f t="shared" si="104"/>
        <v>1.354476172313035E-2</v>
      </c>
      <c r="AW200" s="12">
        <f>AU200-'Surv-rate CEA'!AK198*UPD</f>
        <v>1.3093235954610392E-3</v>
      </c>
      <c r="AX200" s="12">
        <f t="shared" si="105"/>
        <v>9.4137457473804506E-4</v>
      </c>
      <c r="AY200" s="12">
        <f>'Surv-rate CEA'!AO198*UPFS+'Surv-rate CEA'!AN198*UPD</f>
        <v>1.5748042322757574E-2</v>
      </c>
      <c r="AZ200" s="12">
        <f t="shared" si="106"/>
        <v>1.1322492541901022E-2</v>
      </c>
      <c r="BA200" s="12">
        <f>AY200-'Surv-rate CEA'!AN198*UPD</f>
        <v>2.6498826270904795E-4</v>
      </c>
      <c r="BB200" s="12">
        <f t="shared" si="107"/>
        <v>1.9052067340959045E-4</v>
      </c>
    </row>
    <row r="201" spans="1:54">
      <c r="A201" s="12">
        <v>196</v>
      </c>
      <c r="B201" s="12">
        <f t="shared" si="108"/>
        <v>11.219178082191782</v>
      </c>
      <c r="C201" s="12">
        <f>'Surv-rate CEA'!D199*Parameter!$D$57+'Surv-rate CEA'!E199*Parameter!$D$58</f>
        <v>2.4583473855113207E-2</v>
      </c>
      <c r="D201" s="12">
        <f t="shared" si="82"/>
        <v>1.7644938230331975E-2</v>
      </c>
      <c r="E201" s="12">
        <f>C201-'Surv-rate CEA'!E199*Parameter!$D$58</f>
        <v>1.5678392006501091E-4</v>
      </c>
      <c r="F201" s="12">
        <f t="shared" si="83"/>
        <v>1.125326144450094E-4</v>
      </c>
      <c r="G201" s="12">
        <f>'Surv-rate CEA'!G199*Parameter!$D$57+'Surv-rate CEA'!H199*Parameter!$D$58</f>
        <v>1.483085348989379E-2</v>
      </c>
      <c r="H201" s="12">
        <f t="shared" si="84"/>
        <v>1.0644935507267602E-2</v>
      </c>
      <c r="I201" s="12">
        <f>G201-'Surv-rate CEA'!H199*Parameter!$D$58</f>
        <v>5.0129355022170835E-5</v>
      </c>
      <c r="J201" s="12">
        <f t="shared" si="85"/>
        <v>3.5980650176037261E-5</v>
      </c>
      <c r="K201" s="12">
        <f>'Surv-rate CEA'!K199*Parameter!$D$57+'Surv-rate CEA'!J199*Parameter!$D$58</f>
        <v>2.195039350255909E-2</v>
      </c>
      <c r="L201" s="12">
        <f t="shared" si="86"/>
        <v>1.5755028754960796E-2</v>
      </c>
      <c r="M201" s="12">
        <f>K201-'Surv-rate CEA'!J199*Parameter!$D$58</f>
        <v>3.6067521024278973E-4</v>
      </c>
      <c r="N201" s="12">
        <f t="shared" si="87"/>
        <v>2.588768309740868E-4</v>
      </c>
      <c r="O201" s="12">
        <f>'Surv-rate CEA'!N199*Parameter!$D$57+'Surv-rate CEA'!M199*Parameter!$D$58</f>
        <v>1.5710460592512583E-2</v>
      </c>
      <c r="P201" s="12">
        <f t="shared" si="88"/>
        <v>1.1276278867613792E-2</v>
      </c>
      <c r="Q201" s="12">
        <f>O201-'Surv-rate CEA'!M199*Parameter!$D$58</f>
        <v>1.5663155426505745E-2</v>
      </c>
      <c r="R201" s="12">
        <f t="shared" si="89"/>
        <v>1.1242325296320911E-2</v>
      </c>
      <c r="S201" s="12">
        <f>'Surv-rate CEA'!Q199*Parameter!$D$57+'Surv-rate CEA'!P199*Parameter!$D$58</f>
        <v>2.195039350255909E-2</v>
      </c>
      <c r="T201" s="12">
        <f t="shared" si="90"/>
        <v>1.5755028754960796E-2</v>
      </c>
      <c r="U201" s="12">
        <f>S201-'Surv-rate CEA'!P199*Parameter!$D$58</f>
        <v>3.6067521024278973E-4</v>
      </c>
      <c r="V201" s="12">
        <f t="shared" si="91"/>
        <v>2.588768309740868E-4</v>
      </c>
      <c r="W201" s="12">
        <f>'Surv-rate CEA'!T199*UPFS+'Surv-rate CEA'!S199*UPD</f>
        <v>1.5710460592512583E-2</v>
      </c>
      <c r="X201" s="12">
        <f t="shared" si="92"/>
        <v>1.1276278867613792E-2</v>
      </c>
      <c r="Y201" s="12">
        <f>W201-'Surv-rate CEA'!S199*UPD</f>
        <v>1.5663155426505745E-2</v>
      </c>
      <c r="Z201" s="12">
        <f t="shared" si="93"/>
        <v>1.1242325296320911E-2</v>
      </c>
      <c r="AA201" s="12">
        <f>'Surv-rate CEA'!W199*UPFS+'Surv-rate CEA'!V199*UPD</f>
        <v>2.3481753648638363E-2</v>
      </c>
      <c r="AB201" s="12">
        <f t="shared" si="94"/>
        <v>1.6854171835601565E-2</v>
      </c>
      <c r="AC201" s="12">
        <f>AA201-'Surv-rate CEA'!V199*UPD</f>
        <v>1.1356306796990769E-3</v>
      </c>
      <c r="AD201" s="12">
        <f t="shared" si="95"/>
        <v>8.1510584361909949E-4</v>
      </c>
      <c r="AE201" s="12">
        <f>'Surv-rate CEA'!Z199*UPFS+'Surv-rate CEA'!Y199*UPD</f>
        <v>2.195039350255909E-2</v>
      </c>
      <c r="AF201" s="12">
        <f t="shared" si="96"/>
        <v>1.5755028754960796E-2</v>
      </c>
      <c r="AG201" s="12">
        <f>AE201-'Surv-rate CEA'!Y199*UPD</f>
        <v>3.6067521024278973E-4</v>
      </c>
      <c r="AH201" s="12">
        <f t="shared" si="97"/>
        <v>2.588768309740868E-4</v>
      </c>
      <c r="AI201" s="12">
        <f>'Surv-rate CEA'!AC199*UPFS+'Surv-rate CEA'!AB199*UPD</f>
        <v>1.5592481752733584E-2</v>
      </c>
      <c r="AJ201" s="12">
        <f t="shared" si="98"/>
        <v>1.1191598836115571E-2</v>
      </c>
      <c r="AK201" s="12">
        <f>AI201-'Surv-rate CEA'!AB199*UPD</f>
        <v>2.5902463457235479E-4</v>
      </c>
      <c r="AL201" s="12">
        <f t="shared" si="99"/>
        <v>1.859165105835066E-4</v>
      </c>
      <c r="AM201" s="12">
        <f>'Surv-rate CEA'!AF199*UPFS+'Surv-rate CEA'!AE199*UPD</f>
        <v>3.9229393914138898E-2</v>
      </c>
      <c r="AN201" s="12">
        <f t="shared" si="100"/>
        <v>2.815713664016482E-2</v>
      </c>
      <c r="AO201" s="12">
        <f>AM201-'Surv-rate CEA'!AE199*UPD</f>
        <v>8.7772085105248393E-4</v>
      </c>
      <c r="AP201" s="12">
        <f t="shared" si="101"/>
        <v>6.2998949178511747E-4</v>
      </c>
      <c r="AQ201" s="42">
        <f>'Surv-rate CEA'!AI199*UPFS+'Surv-rate CEA'!AH199*UPD</f>
        <v>1.5710460592512583E-2</v>
      </c>
      <c r="AR201" s="12">
        <f t="shared" si="102"/>
        <v>1.1276278867613792E-2</v>
      </c>
      <c r="AS201" s="42">
        <f>AQ201-'Surv-rate CEA'!AH199*UPD</f>
        <v>1.5663155426505745E-2</v>
      </c>
      <c r="AT201" s="12">
        <f t="shared" si="103"/>
        <v>1.1242325296320911E-2</v>
      </c>
      <c r="AU201" s="12">
        <f>'Surv-rate CEA'!AL199*UPFS+'Surv-rate CEA'!AK199*UPD</f>
        <v>1.865742823398852E-2</v>
      </c>
      <c r="AV201" s="12">
        <f t="shared" si="104"/>
        <v>1.3391482858192794E-2</v>
      </c>
      <c r="AW201" s="12">
        <f>AU201-'Surv-rate CEA'!AK199*UPD</f>
        <v>1.2837286283123618E-3</v>
      </c>
      <c r="AX201" s="12">
        <f t="shared" si="105"/>
        <v>9.2140404910142878E-4</v>
      </c>
      <c r="AY201" s="12">
        <f>'Surv-rate CEA'!AO199*UPFS+'Surv-rate CEA'!AN199*UPD</f>
        <v>1.5592481752733584E-2</v>
      </c>
      <c r="AZ201" s="12">
        <f t="shared" si="106"/>
        <v>1.1191598836115571E-2</v>
      </c>
      <c r="BA201" s="12">
        <f>AY201-'Surv-rate CEA'!AN199*UPD</f>
        <v>2.5902463457235479E-4</v>
      </c>
      <c r="BB201" s="12">
        <f t="shared" si="107"/>
        <v>1.859165105835066E-4</v>
      </c>
    </row>
    <row r="202" spans="1:54">
      <c r="A202" s="12">
        <v>197</v>
      </c>
      <c r="B202" s="12">
        <f t="shared" si="108"/>
        <v>11.276712328767124</v>
      </c>
      <c r="C202" s="12">
        <f>'Surv-rate CEA'!D200*Parameter!$D$57+'Surv-rate CEA'!E200*Parameter!$D$58</f>
        <v>2.435917690903909E-2</v>
      </c>
      <c r="D202" s="12">
        <f t="shared" si="82"/>
        <v>1.745423903838407E-2</v>
      </c>
      <c r="E202" s="12">
        <f>C202-'Surv-rate CEA'!E200*Parameter!$D$58</f>
        <v>1.5313026758033768E-4</v>
      </c>
      <c r="F202" s="12">
        <f t="shared" si="83"/>
        <v>1.097234239210738E-4</v>
      </c>
      <c r="G202" s="12">
        <f>'Surv-rate CEA'!G200*Parameter!$D$57+'Surv-rate CEA'!H200*Parameter!$D$58</f>
        <v>1.4683908247586185E-2</v>
      </c>
      <c r="H202" s="12">
        <f t="shared" si="84"/>
        <v>1.0521556024988813E-2</v>
      </c>
      <c r="I202" s="12">
        <f>G202-'Surv-rate CEA'!H200*Parameter!$D$58</f>
        <v>4.8865559090484345E-5</v>
      </c>
      <c r="J202" s="12">
        <f t="shared" si="85"/>
        <v>3.5013956025464108E-5</v>
      </c>
      <c r="K202" s="12">
        <f>'Surv-rate CEA'!K200*Parameter!$D$57+'Surv-rate CEA'!J200*Parameter!$D$58</f>
        <v>2.1745974696218903E-2</v>
      </c>
      <c r="L202" s="12">
        <f t="shared" si="86"/>
        <v>1.5581784306086754E-2</v>
      </c>
      <c r="M202" s="12">
        <f>K202-'Surv-rate CEA'!J200*Parameter!$D$58</f>
        <v>3.5279665137157717E-4</v>
      </c>
      <c r="N202" s="12">
        <f t="shared" si="87"/>
        <v>2.5279167305098678E-4</v>
      </c>
      <c r="O202" s="12">
        <f>'Surv-rate CEA'!N200*Parameter!$D$57+'Surv-rate CEA'!M200*Parameter!$D$58</f>
        <v>1.5554889150192141E-2</v>
      </c>
      <c r="P202" s="12">
        <f t="shared" si="88"/>
        <v>1.114564562082038E-2</v>
      </c>
      <c r="Q202" s="12">
        <f>O202-'Surv-rate CEA'!M200*Parameter!$D$58</f>
        <v>1.550877658034619E-2</v>
      </c>
      <c r="R202" s="12">
        <f t="shared" si="89"/>
        <v>1.1112604282035787E-2</v>
      </c>
      <c r="S202" s="12">
        <f>'Surv-rate CEA'!Q200*Parameter!$D$57+'Surv-rate CEA'!P200*Parameter!$D$58</f>
        <v>2.1745974696218903E-2</v>
      </c>
      <c r="T202" s="12">
        <f t="shared" si="90"/>
        <v>1.5581784306086754E-2</v>
      </c>
      <c r="U202" s="12">
        <f>S202-'Surv-rate CEA'!P200*Parameter!$D$58</f>
        <v>3.5279665137157717E-4</v>
      </c>
      <c r="V202" s="12">
        <f t="shared" si="91"/>
        <v>2.5279167305098678E-4</v>
      </c>
      <c r="W202" s="12">
        <f>'Surv-rate CEA'!T200*UPFS+'Surv-rate CEA'!S200*UPD</f>
        <v>1.5554889150192141E-2</v>
      </c>
      <c r="X202" s="12">
        <f t="shared" si="92"/>
        <v>1.114564562082038E-2</v>
      </c>
      <c r="Y202" s="12">
        <f>W202-'Surv-rate CEA'!S200*UPD</f>
        <v>1.550877658034619E-2</v>
      </c>
      <c r="Z202" s="12">
        <f t="shared" si="93"/>
        <v>1.1112604282035787E-2</v>
      </c>
      <c r="AA202" s="12">
        <f>'Surv-rate CEA'!W200*UPFS+'Surv-rate CEA'!V200*UPD</f>
        <v>2.3265132272161843E-2</v>
      </c>
      <c r="AB202" s="12">
        <f t="shared" si="94"/>
        <v>1.667031613811433E-2</v>
      </c>
      <c r="AC202" s="12">
        <f>AA202-'Surv-rate CEA'!V200*UPD</f>
        <v>1.1132329539454075E-3</v>
      </c>
      <c r="AD202" s="12">
        <f t="shared" si="95"/>
        <v>7.9767202956514171E-4</v>
      </c>
      <c r="AE202" s="12">
        <f>'Surv-rate CEA'!Z200*UPFS+'Surv-rate CEA'!Y200*UPD</f>
        <v>2.1745974696218903E-2</v>
      </c>
      <c r="AF202" s="12">
        <f t="shared" si="96"/>
        <v>1.5581784306086754E-2</v>
      </c>
      <c r="AG202" s="12">
        <f>AE202-'Surv-rate CEA'!Y200*UPD</f>
        <v>3.5279665137157717E-4</v>
      </c>
      <c r="AH202" s="12">
        <f t="shared" si="97"/>
        <v>2.5279167305098678E-4</v>
      </c>
      <c r="AI202" s="12">
        <f>'Surv-rate CEA'!AC200*UPFS+'Surv-rate CEA'!AB200*UPD</f>
        <v>1.5439010549461948E-2</v>
      </c>
      <c r="AJ202" s="12">
        <f t="shared" si="98"/>
        <v>1.1062614375383358E-2</v>
      </c>
      <c r="AK202" s="12">
        <f>AI202-'Surv-rate CEA'!AB200*UPD</f>
        <v>2.5321434810636478E-4</v>
      </c>
      <c r="AL202" s="12">
        <f t="shared" si="99"/>
        <v>1.8143731934378525E-4</v>
      </c>
      <c r="AM202" s="12">
        <f>'Surv-rate CEA'!AF200*UPFS+'Surv-rate CEA'!AE200*UPD</f>
        <v>3.8901794224344435E-2</v>
      </c>
      <c r="AN202" s="12">
        <f t="shared" si="100"/>
        <v>2.7874554955170754E-2</v>
      </c>
      <c r="AO202" s="12">
        <f>AM202-'Surv-rate CEA'!AE200*UPD</f>
        <v>8.5998058424754942E-4</v>
      </c>
      <c r="AP202" s="12">
        <f t="shared" si="101"/>
        <v>6.1620746636377368E-4</v>
      </c>
      <c r="AQ202" s="42">
        <f>'Surv-rate CEA'!AI200*UPFS+'Surv-rate CEA'!AH200*UPD</f>
        <v>1.5554889150192141E-2</v>
      </c>
      <c r="AR202" s="12">
        <f t="shared" si="102"/>
        <v>1.114564562082038E-2</v>
      </c>
      <c r="AS202" s="42">
        <f>AQ202-'Surv-rate CEA'!AH200*UPD</f>
        <v>1.550877658034619E-2</v>
      </c>
      <c r="AT202" s="12">
        <f t="shared" si="103"/>
        <v>1.1112604282035787E-2</v>
      </c>
      <c r="AU202" s="12">
        <f>'Surv-rate CEA'!AL200*UPFS+'Surv-rate CEA'!AK200*UPD</f>
        <v>1.8478331600746759E-2</v>
      </c>
      <c r="AV202" s="12">
        <f t="shared" si="104"/>
        <v>1.3240398803059676E-2</v>
      </c>
      <c r="AW202" s="12">
        <f>AU202-'Surv-rate CEA'!AK200*UPD</f>
        <v>1.2587123172177819E-3</v>
      </c>
      <c r="AX202" s="12">
        <f t="shared" si="105"/>
        <v>9.0191330139422756E-4</v>
      </c>
      <c r="AY202" s="12">
        <f>'Surv-rate CEA'!AO200*UPFS+'Surv-rate CEA'!AN200*UPD</f>
        <v>1.5439010549461948E-2</v>
      </c>
      <c r="AZ202" s="12">
        <f t="shared" si="106"/>
        <v>1.1062614375383358E-2</v>
      </c>
      <c r="BA202" s="12">
        <f>AY202-'Surv-rate CEA'!AN200*UPD</f>
        <v>2.5321434810636478E-4</v>
      </c>
      <c r="BB202" s="12">
        <f t="shared" si="107"/>
        <v>1.8143731934378525E-4</v>
      </c>
    </row>
    <row r="203" spans="1:54">
      <c r="A203" s="12">
        <v>198</v>
      </c>
      <c r="B203" s="12">
        <f t="shared" si="108"/>
        <v>11.334246575342465</v>
      </c>
      <c r="C203" s="12">
        <f>'Surv-rate CEA'!D201*Parameter!$D$57+'Surv-rate CEA'!E201*Parameter!$D$58</f>
        <v>2.413769632055239E-2</v>
      </c>
      <c r="D203" s="12">
        <f t="shared" si="82"/>
        <v>1.7266151566034078E-2</v>
      </c>
      <c r="E203" s="12">
        <f>C203-'Surv-rate CEA'!E201*Parameter!$D$58</f>
        <v>1.4957355991702947E-4</v>
      </c>
      <c r="F203" s="12">
        <f t="shared" si="83"/>
        <v>1.069928016949883E-4</v>
      </c>
      <c r="G203" s="12">
        <f>'Surv-rate CEA'!G201*Parameter!$D$57+'Surv-rate CEA'!H201*Parameter!$D$58</f>
        <v>1.4538938641736584E-2</v>
      </c>
      <c r="H203" s="12">
        <f t="shared" si="84"/>
        <v>1.0399978310430109E-2</v>
      </c>
      <c r="I203" s="12">
        <f>G203-'Surv-rate CEA'!H201*Parameter!$D$58</f>
        <v>4.763779559809056E-5</v>
      </c>
      <c r="J203" s="12">
        <f t="shared" si="85"/>
        <v>3.4076217885301466E-5</v>
      </c>
      <c r="K203" s="12">
        <f>'Surv-rate CEA'!K201*Parameter!$D$57+'Surv-rate CEA'!J201*Parameter!$D$58</f>
        <v>2.1544168110954231E-2</v>
      </c>
      <c r="L203" s="12">
        <f t="shared" si="86"/>
        <v>1.5410951692648564E-2</v>
      </c>
      <c r="M203" s="12">
        <f>K203-'Surv-rate CEA'!J201*Parameter!$D$58</f>
        <v>3.4511514522481829E-4</v>
      </c>
      <c r="N203" s="12">
        <f t="shared" si="87"/>
        <v>2.4686740300530914E-4</v>
      </c>
      <c r="O203" s="12">
        <f>'Surv-rate CEA'!N201*Parameter!$D$57+'Surv-rate CEA'!M201*Parameter!$D$58</f>
        <v>1.5401407111587967E-2</v>
      </c>
      <c r="P203" s="12">
        <f t="shared" si="88"/>
        <v>1.1016918349927577E-2</v>
      </c>
      <c r="Q203" s="12">
        <f>O203-'Surv-rate CEA'!M201*Parameter!$D$58</f>
        <v>1.5356453135460192E-2</v>
      </c>
      <c r="R203" s="12">
        <f t="shared" si="89"/>
        <v>1.0984761918965393E-2</v>
      </c>
      <c r="S203" s="12">
        <f>'Surv-rate CEA'!Q201*Parameter!$D$57+'Surv-rate CEA'!P201*Parameter!$D$58</f>
        <v>2.1544168110954231E-2</v>
      </c>
      <c r="T203" s="12">
        <f t="shared" si="90"/>
        <v>1.5410951692648564E-2</v>
      </c>
      <c r="U203" s="12">
        <f>S203-'Surv-rate CEA'!P201*Parameter!$D$58</f>
        <v>3.4511514522481829E-4</v>
      </c>
      <c r="V203" s="12">
        <f t="shared" si="91"/>
        <v>2.4686740300530914E-4</v>
      </c>
      <c r="W203" s="12">
        <f>'Surv-rate CEA'!T201*UPFS+'Surv-rate CEA'!S201*UPD</f>
        <v>1.5401407111587967E-2</v>
      </c>
      <c r="X203" s="12">
        <f t="shared" si="92"/>
        <v>1.1016918349927577E-2</v>
      </c>
      <c r="Y203" s="12">
        <f>W203-'Surv-rate CEA'!S201*UPD</f>
        <v>1.5356453135460192E-2</v>
      </c>
      <c r="Z203" s="12">
        <f t="shared" si="93"/>
        <v>1.0984761918965393E-2</v>
      </c>
      <c r="AA203" s="12">
        <f>'Surv-rate CEA'!W201*UPFS+'Surv-rate CEA'!V201*UPD</f>
        <v>2.3051260160138955E-2</v>
      </c>
      <c r="AB203" s="12">
        <f t="shared" si="94"/>
        <v>1.6489003193488425E-2</v>
      </c>
      <c r="AC203" s="12">
        <f>AA203-'Surv-rate CEA'!V201*UPD</f>
        <v>1.0913455150750456E-3</v>
      </c>
      <c r="AD203" s="12">
        <f t="shared" si="95"/>
        <v>7.806601269630208E-4</v>
      </c>
      <c r="AE203" s="12">
        <f>'Surv-rate CEA'!Z201*UPFS+'Surv-rate CEA'!Y201*UPD</f>
        <v>2.1544168110954231E-2</v>
      </c>
      <c r="AF203" s="12">
        <f t="shared" si="96"/>
        <v>1.5410951692648564E-2</v>
      </c>
      <c r="AG203" s="12">
        <f>AE203-'Surv-rate CEA'!Y201*UPD</f>
        <v>3.4511514522481829E-4</v>
      </c>
      <c r="AH203" s="12">
        <f t="shared" si="97"/>
        <v>2.4686740300530914E-4</v>
      </c>
      <c r="AI203" s="12">
        <f>'Surv-rate CEA'!AC201*UPFS+'Surv-rate CEA'!AB201*UPD</f>
        <v>1.528759274774914E-2</v>
      </c>
      <c r="AJ203" s="12">
        <f t="shared" si="98"/>
        <v>1.0935504778792385E-2</v>
      </c>
      <c r="AK203" s="12">
        <f>AI203-'Surv-rate CEA'!AB201*UPD</f>
        <v>2.4755294974900498E-4</v>
      </c>
      <c r="AL203" s="12">
        <f t="shared" si="99"/>
        <v>1.770793158643617E-4</v>
      </c>
      <c r="AM203" s="12">
        <f>'Surv-rate CEA'!AF201*UPFS+'Surv-rate CEA'!AE201*UPD</f>
        <v>3.8578018653617589E-2</v>
      </c>
      <c r="AN203" s="12">
        <f t="shared" si="100"/>
        <v>2.7595587762179939E-2</v>
      </c>
      <c r="AO203" s="12">
        <f>AM203-'Surv-rate CEA'!AE201*UPD</f>
        <v>8.4265364087729444E-4</v>
      </c>
      <c r="AP203" s="12">
        <f t="shared" si="101"/>
        <v>6.0276611685886245E-4</v>
      </c>
      <c r="AQ203" s="42">
        <f>'Surv-rate CEA'!AI201*UPFS+'Surv-rate CEA'!AH201*UPD</f>
        <v>1.5401407111587967E-2</v>
      </c>
      <c r="AR203" s="12">
        <f t="shared" si="102"/>
        <v>1.1016918349927577E-2</v>
      </c>
      <c r="AS203" s="42">
        <f>AQ203-'Surv-rate CEA'!AH201*UPD</f>
        <v>1.5356453135460192E-2</v>
      </c>
      <c r="AT203" s="12">
        <f t="shared" si="103"/>
        <v>1.0984761918965393E-2</v>
      </c>
      <c r="AU203" s="12">
        <f>'Surv-rate CEA'!AL201*UPFS+'Surv-rate CEA'!AK201*UPD</f>
        <v>1.8301585134761621E-2</v>
      </c>
      <c r="AV203" s="12">
        <f t="shared" si="104"/>
        <v>1.3091470645705712E-2</v>
      </c>
      <c r="AW203" s="12">
        <f>AU203-'Surv-rate CEA'!AK201*UPD</f>
        <v>1.2342597292518409E-3</v>
      </c>
      <c r="AX203" s="12">
        <f t="shared" si="105"/>
        <v>8.828893724613224E-4</v>
      </c>
      <c r="AY203" s="12">
        <f>'Surv-rate CEA'!AO201*UPFS+'Surv-rate CEA'!AN201*UPD</f>
        <v>1.528759274774914E-2</v>
      </c>
      <c r="AZ203" s="12">
        <f t="shared" si="106"/>
        <v>1.0935504778792385E-2</v>
      </c>
      <c r="BA203" s="12">
        <f>AY203-'Surv-rate CEA'!AN201*UPD</f>
        <v>2.4755294974900498E-4</v>
      </c>
      <c r="BB203" s="12">
        <f t="shared" si="107"/>
        <v>1.770793158643617E-4</v>
      </c>
    </row>
    <row r="204" spans="1:54">
      <c r="A204" s="12">
        <v>199</v>
      </c>
      <c r="B204" s="12">
        <f t="shared" si="108"/>
        <v>11.391780821917807</v>
      </c>
      <c r="C204" s="12">
        <f>'Surv-rate CEA'!D202*Parameter!$D$57+'Surv-rate CEA'!E202*Parameter!$D$58</f>
        <v>2.3918986379642345E-2</v>
      </c>
      <c r="D204" s="12">
        <f t="shared" si="82"/>
        <v>1.7080631423352633E-2</v>
      </c>
      <c r="E204" s="12">
        <f>C204-'Surv-rate CEA'!E202*Parameter!$D$58</f>
        <v>1.4611090022503478E-4</v>
      </c>
      <c r="F204" s="12">
        <f t="shared" si="83"/>
        <v>1.0433830238735173E-4</v>
      </c>
      <c r="G204" s="12">
        <f>'Surv-rate CEA'!G202*Parameter!$D$57+'Surv-rate CEA'!H202*Parameter!$D$58</f>
        <v>1.4395910685351549E-2</v>
      </c>
      <c r="H204" s="12">
        <f t="shared" si="84"/>
        <v>1.0280169925146736E-2</v>
      </c>
      <c r="I204" s="12">
        <f>G204-'Surv-rate CEA'!H202*Parameter!$D$58</f>
        <v>4.6444914384853944E-5</v>
      </c>
      <c r="J204" s="12">
        <f t="shared" si="85"/>
        <v>3.3166475013006855E-5</v>
      </c>
      <c r="K204" s="12">
        <f>'Surv-rate CEA'!K202*Parameter!$D$57+'Surv-rate CEA'!J202*Parameter!$D$58</f>
        <v>2.1344930684213673E-2</v>
      </c>
      <c r="L204" s="12">
        <f t="shared" si="86"/>
        <v>1.5242489292287288E-2</v>
      </c>
      <c r="M204" s="12">
        <f>K204-'Surv-rate CEA'!J202*Parameter!$D$58</f>
        <v>3.3762511442602533E-4</v>
      </c>
      <c r="N204" s="12">
        <f t="shared" si="87"/>
        <v>2.4109926931044256E-4</v>
      </c>
      <c r="O204" s="12">
        <f>'Surv-rate CEA'!N202*Parameter!$D$57+'Surv-rate CEA'!M202*Parameter!$D$58</f>
        <v>1.5249978594096431E-2</v>
      </c>
      <c r="P204" s="12">
        <f t="shared" si="88"/>
        <v>1.0890062791351169E-2</v>
      </c>
      <c r="Q204" s="12">
        <f>O204-'Surv-rate CEA'!M202*Parameter!$D$58</f>
        <v>1.5206150294606497E-2</v>
      </c>
      <c r="R204" s="12">
        <f t="shared" si="89"/>
        <v>1.0858764850141712E-2</v>
      </c>
      <c r="S204" s="12">
        <f>'Surv-rate CEA'!Q202*Parameter!$D$57+'Surv-rate CEA'!P202*Parameter!$D$58</f>
        <v>2.1344930684213673E-2</v>
      </c>
      <c r="T204" s="12">
        <f t="shared" si="90"/>
        <v>1.5242489292287288E-2</v>
      </c>
      <c r="U204" s="12">
        <f>S204-'Surv-rate CEA'!P202*Parameter!$D$58</f>
        <v>3.3762511442602533E-4</v>
      </c>
      <c r="V204" s="12">
        <f t="shared" si="91"/>
        <v>2.4109926931044256E-4</v>
      </c>
      <c r="W204" s="12">
        <f>'Surv-rate CEA'!T202*UPFS+'Surv-rate CEA'!S202*UPD</f>
        <v>1.5249978594096431E-2</v>
      </c>
      <c r="X204" s="12">
        <f t="shared" si="92"/>
        <v>1.0890062791351169E-2</v>
      </c>
      <c r="Y204" s="12">
        <f>W204-'Surv-rate CEA'!S202*UPD</f>
        <v>1.5206150294606497E-2</v>
      </c>
      <c r="Z204" s="12">
        <f t="shared" si="93"/>
        <v>1.0858764850141712E-2</v>
      </c>
      <c r="AA204" s="12">
        <f>'Surv-rate CEA'!W202*UPFS+'Surv-rate CEA'!V202*UPD</f>
        <v>2.284009221539823E-2</v>
      </c>
      <c r="AB204" s="12">
        <f t="shared" si="94"/>
        <v>1.6310189345592006E-2</v>
      </c>
      <c r="AC204" s="12">
        <f>AA204-'Surv-rate CEA'!V202*UPD</f>
        <v>1.0699551061417734E-3</v>
      </c>
      <c r="AD204" s="12">
        <f t="shared" si="95"/>
        <v>7.6405866525749684E-4</v>
      </c>
      <c r="AE204" s="12">
        <f>'Surv-rate CEA'!Z202*UPFS+'Surv-rate CEA'!Y202*UPD</f>
        <v>2.1344930684213673E-2</v>
      </c>
      <c r="AF204" s="12">
        <f t="shared" si="96"/>
        <v>1.5242489292287288E-2</v>
      </c>
      <c r="AG204" s="12">
        <f>AE204-'Surv-rate CEA'!Y202*UPD</f>
        <v>3.3762511442602533E-4</v>
      </c>
      <c r="AH204" s="12">
        <f t="shared" si="97"/>
        <v>2.4109926931044256E-4</v>
      </c>
      <c r="AI204" s="12">
        <f>'Surv-rate CEA'!AC202*UPFS+'Surv-rate CEA'!AB202*UPD</f>
        <v>1.51381931430147E-2</v>
      </c>
      <c r="AJ204" s="12">
        <f t="shared" si="98"/>
        <v>1.0810236411666228E-2</v>
      </c>
      <c r="AK204" s="12">
        <f>AI204-'Surv-rate CEA'!AB202*UPD</f>
        <v>2.4203613056649788E-4</v>
      </c>
      <c r="AL204" s="12">
        <f t="shared" si="99"/>
        <v>1.7283884324042253E-4</v>
      </c>
      <c r="AM204" s="12">
        <f>'Surv-rate CEA'!AF202*UPFS+'Surv-rate CEA'!AE202*UPD</f>
        <v>3.8258008846642086E-2</v>
      </c>
      <c r="AN204" s="12">
        <f t="shared" si="100"/>
        <v>2.7320177273775809E-2</v>
      </c>
      <c r="AO204" s="12">
        <f>AM204-'Surv-rate CEA'!AE202*UPD</f>
        <v>8.2572905993524848E-4</v>
      </c>
      <c r="AP204" s="12">
        <f t="shared" si="101"/>
        <v>5.8965599563656464E-4</v>
      </c>
      <c r="AQ204" s="42">
        <f>'Surv-rate CEA'!AI202*UPFS+'Surv-rate CEA'!AH202*UPD</f>
        <v>1.5249978594096431E-2</v>
      </c>
      <c r="AR204" s="12">
        <f t="shared" si="102"/>
        <v>1.0890062791351169E-2</v>
      </c>
      <c r="AS204" s="42">
        <f>AQ204-'Surv-rate CEA'!AH202*UPD</f>
        <v>1.5206150294606497E-2</v>
      </c>
      <c r="AT204" s="12">
        <f t="shared" si="103"/>
        <v>1.0858764850141712E-2</v>
      </c>
      <c r="AU204" s="12">
        <f>'Surv-rate CEA'!AL202*UPFS+'Surv-rate CEA'!AK202*UPD</f>
        <v>1.8127149161712618E-2</v>
      </c>
      <c r="AV204" s="12">
        <f t="shared" si="104"/>
        <v>1.2944660307632092E-2</v>
      </c>
      <c r="AW204" s="12">
        <f>AU204-'Surv-rate CEA'!AK202*UPD</f>
        <v>1.2103563662854075E-3</v>
      </c>
      <c r="AX204" s="12">
        <f t="shared" si="105"/>
        <v>8.6431969379040924E-4</v>
      </c>
      <c r="AY204" s="12">
        <f>'Surv-rate CEA'!AO202*UPFS+'Surv-rate CEA'!AN202*UPD</f>
        <v>1.51381931430147E-2</v>
      </c>
      <c r="AZ204" s="12">
        <f t="shared" si="106"/>
        <v>1.0810236411666228E-2</v>
      </c>
      <c r="BA204" s="12">
        <f>AY204-'Surv-rate CEA'!AN202*UPD</f>
        <v>2.4203613056649788E-4</v>
      </c>
      <c r="BB204" s="12">
        <f t="shared" si="107"/>
        <v>1.7283884324042253E-4</v>
      </c>
    </row>
    <row r="205" spans="1:54">
      <c r="A205" s="12">
        <v>200</v>
      </c>
      <c r="B205" s="12">
        <f t="shared" si="108"/>
        <v>11.449315068493151</v>
      </c>
      <c r="C205" s="12">
        <f>'Surv-rate CEA'!D203*Parameter!$D$57+'Surv-rate CEA'!E203*Parameter!$D$58</f>
        <v>2.3703002293487676E-2</v>
      </c>
      <c r="D205" s="12">
        <f t="shared" si="82"/>
        <v>1.6897635134325507E-2</v>
      </c>
      <c r="E205" s="12">
        <f>C205-'Surv-rate CEA'!E203*Parameter!$D$58</f>
        <v>1.4273948819394991E-4</v>
      </c>
      <c r="F205" s="12">
        <f t="shared" si="83"/>
        <v>1.0175756475475713E-4</v>
      </c>
      <c r="G205" s="12">
        <f>'Surv-rate CEA'!G203*Parameter!$D$57+'Surv-rate CEA'!H203*Parameter!$D$58</f>
        <v>1.4254791108866178E-2</v>
      </c>
      <c r="H205" s="12">
        <f t="shared" si="84"/>
        <v>1.0162099133738297E-2</v>
      </c>
      <c r="I205" s="12">
        <f>G205-'Surv-rate CEA'!H203*Parameter!$D$58</f>
        <v>4.5285806026499828E-5</v>
      </c>
      <c r="J205" s="12">
        <f t="shared" si="85"/>
        <v>3.2283801753243551E-5</v>
      </c>
      <c r="K205" s="12">
        <f>'Surv-rate CEA'!K203*Parameter!$D$57+'Surv-rate CEA'!J203*Parameter!$D$58</f>
        <v>2.1148220229859318E-2</v>
      </c>
      <c r="L205" s="12">
        <f t="shared" si="86"/>
        <v>1.5076356351815668E-2</v>
      </c>
      <c r="M205" s="12">
        <f>K205-'Surv-rate CEA'!J203*Parameter!$D$58</f>
        <v>3.3032115839796289E-4</v>
      </c>
      <c r="N205" s="12">
        <f t="shared" si="87"/>
        <v>2.3548267610344276E-4</v>
      </c>
      <c r="O205" s="12">
        <f>'Surv-rate CEA'!N203*Parameter!$D$57+'Surv-rate CEA'!M203*Parameter!$D$58</f>
        <v>1.5100568470646995E-2</v>
      </c>
      <c r="P205" s="12">
        <f t="shared" si="88"/>
        <v>1.0765045422452588E-2</v>
      </c>
      <c r="Q205" s="12">
        <f>O205-'Surv-rate CEA'!M203*Parameter!$D$58</f>
        <v>1.5057833977636074E-2</v>
      </c>
      <c r="R205" s="12">
        <f t="shared" si="89"/>
        <v>1.0734580426431922E-2</v>
      </c>
      <c r="S205" s="12">
        <f>'Surv-rate CEA'!Q203*Parameter!$D$57+'Surv-rate CEA'!P203*Parameter!$D$58</f>
        <v>2.1148220229859318E-2</v>
      </c>
      <c r="T205" s="12">
        <f t="shared" si="90"/>
        <v>1.5076356351815668E-2</v>
      </c>
      <c r="U205" s="12">
        <f>S205-'Surv-rate CEA'!P203*Parameter!$D$58</f>
        <v>3.3032115839796289E-4</v>
      </c>
      <c r="V205" s="12">
        <f t="shared" si="91"/>
        <v>2.3548267610344276E-4</v>
      </c>
      <c r="W205" s="12">
        <f>'Surv-rate CEA'!T203*UPFS+'Surv-rate CEA'!S203*UPD</f>
        <v>1.5100568470646995E-2</v>
      </c>
      <c r="X205" s="12">
        <f t="shared" si="92"/>
        <v>1.0765045422452588E-2</v>
      </c>
      <c r="Y205" s="12">
        <f>W205-'Surv-rate CEA'!S203*UPD</f>
        <v>1.5057833977636074E-2</v>
      </c>
      <c r="Z205" s="12">
        <f t="shared" si="93"/>
        <v>1.0734580426431922E-2</v>
      </c>
      <c r="AA205" s="12">
        <f>'Surv-rate CEA'!W203*UPFS+'Surv-rate CEA'!V203*UPD</f>
        <v>2.263158425518963E-2</v>
      </c>
      <c r="AB205" s="12">
        <f t="shared" si="94"/>
        <v>1.6133831846314634E-2</v>
      </c>
      <c r="AC205" s="12">
        <f>AA205-'Surv-rate CEA'!V203*UPD</f>
        <v>1.0490488584529237E-3</v>
      </c>
      <c r="AD205" s="12">
        <f t="shared" si="95"/>
        <v>7.4785652166470382E-4</v>
      </c>
      <c r="AE205" s="12">
        <f>'Surv-rate CEA'!Z203*UPFS+'Surv-rate CEA'!Y203*UPD</f>
        <v>2.1148220229859318E-2</v>
      </c>
      <c r="AF205" s="12">
        <f t="shared" si="96"/>
        <v>1.5076356351815668E-2</v>
      </c>
      <c r="AG205" s="12">
        <f>AE205-'Surv-rate CEA'!Y203*UPD</f>
        <v>3.3032115839796289E-4</v>
      </c>
      <c r="AH205" s="12">
        <f t="shared" si="97"/>
        <v>2.3548267610344276E-4</v>
      </c>
      <c r="AI205" s="12">
        <f>'Surv-rate CEA'!AC203*UPFS+'Surv-rate CEA'!AB203*UPD</f>
        <v>1.4990777272136772E-2</v>
      </c>
      <c r="AJ205" s="12">
        <f t="shared" si="98"/>
        <v>1.0686776366473303E-2</v>
      </c>
      <c r="AK205" s="12">
        <f>AI205-'Surv-rate CEA'!AB203*UPD</f>
        <v>2.3665972104818488E-4</v>
      </c>
      <c r="AL205" s="12">
        <f t="shared" si="99"/>
        <v>1.6871236680267261E-4</v>
      </c>
      <c r="AM205" s="12">
        <f>'Surv-rate CEA'!AF203*UPFS+'Surv-rate CEA'!AE203*UPD</f>
        <v>3.7941707558223736E-2</v>
      </c>
      <c r="AN205" s="12">
        <f t="shared" si="100"/>
        <v>2.7048266829400432E-2</v>
      </c>
      <c r="AO205" s="12">
        <f>AM205-'Surv-rate CEA'!AE203*UPD</f>
        <v>8.0919620758961031E-4</v>
      </c>
      <c r="AP205" s="12">
        <f t="shared" si="101"/>
        <v>5.7686794687970421E-4</v>
      </c>
      <c r="AQ205" s="42">
        <f>'Surv-rate CEA'!AI203*UPFS+'Surv-rate CEA'!AH203*UPD</f>
        <v>1.5100568470646995E-2</v>
      </c>
      <c r="AR205" s="12">
        <f t="shared" si="102"/>
        <v>1.0765045422452588E-2</v>
      </c>
      <c r="AS205" s="42">
        <f>AQ205-'Surv-rate CEA'!AH203*UPD</f>
        <v>1.5057833977636074E-2</v>
      </c>
      <c r="AT205" s="12">
        <f t="shared" si="103"/>
        <v>1.0734580426431922E-2</v>
      </c>
      <c r="AU205" s="12">
        <f>'Surv-rate CEA'!AL203*UPFS+'Surv-rate CEA'!AK203*UPD</f>
        <v>1.795498483226908E-2</v>
      </c>
      <c r="AV205" s="12">
        <f t="shared" si="104"/>
        <v>1.279993052278398E-2</v>
      </c>
      <c r="AW205" s="12">
        <f>AU205-'Surv-rate CEA'!AK203*UPD</f>
        <v>1.1869881508473137E-3</v>
      </c>
      <c r="AX205" s="12">
        <f t="shared" si="105"/>
        <v>8.4619207446544917E-4</v>
      </c>
      <c r="AY205" s="12">
        <f>'Surv-rate CEA'!AO203*UPFS+'Surv-rate CEA'!AN203*UPD</f>
        <v>1.4990777272136772E-2</v>
      </c>
      <c r="AZ205" s="12">
        <f t="shared" si="106"/>
        <v>1.0686776366473303E-2</v>
      </c>
      <c r="BA205" s="12">
        <f>AY205-'Surv-rate CEA'!AN203*UPD</f>
        <v>2.3665972104818488E-4</v>
      </c>
      <c r="BB205" s="12">
        <f t="shared" si="107"/>
        <v>1.6871236680267261E-4</v>
      </c>
    </row>
    <row r="206" spans="1:54">
      <c r="A206" s="12">
        <v>201</v>
      </c>
      <c r="B206" s="12">
        <f t="shared" si="108"/>
        <v>11.506849315068493</v>
      </c>
      <c r="C206" s="12">
        <f>'Surv-rate CEA'!D204*Parameter!$D$57+'Surv-rate CEA'!E204*Parameter!$D$58</f>
        <v>2.3489700164438573E-2</v>
      </c>
      <c r="D206" s="12">
        <f t="shared" si="82"/>
        <v>1.6717120114580472E-2</v>
      </c>
      <c r="E206" s="12">
        <f>C206-'Surv-rate CEA'!E204*Parameter!$D$58</f>
        <v>1.3945661649585051E-4</v>
      </c>
      <c r="F206" s="12">
        <f t="shared" si="83"/>
        <v>9.9248308510277569E-5</v>
      </c>
      <c r="G206" s="12">
        <f>'Surv-rate CEA'!G204*Parameter!$D$57+'Surv-rate CEA'!H204*Parameter!$D$58</f>
        <v>1.4115547342129369E-2</v>
      </c>
      <c r="H206" s="12">
        <f t="shared" si="84"/>
        <v>1.0045734885908184E-2</v>
      </c>
      <c r="I206" s="12">
        <f>G206-'Surv-rate CEA'!H204*Parameter!$D$58</f>
        <v>4.4159400246572209E-5</v>
      </c>
      <c r="J206" s="12">
        <f t="shared" si="85"/>
        <v>3.1427306135962604E-5</v>
      </c>
      <c r="K206" s="12">
        <f>'Surv-rate CEA'!K204*Parameter!$D$57+'Surv-rate CEA'!J204*Parameter!$D$58</f>
        <v>2.0953995416847192E-2</v>
      </c>
      <c r="L206" s="12">
        <f t="shared" si="86"/>
        <v>1.4912512965751409E-2</v>
      </c>
      <c r="M206" s="12">
        <f>K206-'Surv-rate CEA'!J204*Parameter!$D$58</f>
        <v>3.2319804714329645E-4</v>
      </c>
      <c r="N206" s="12">
        <f t="shared" si="87"/>
        <v>2.3001317756588164E-4</v>
      </c>
      <c r="O206" s="12">
        <f>'Surv-rate CEA'!N204*Parameter!$D$57+'Surv-rate CEA'!M204*Parameter!$D$58</f>
        <v>1.4953142350796306E-2</v>
      </c>
      <c r="P206" s="12">
        <f t="shared" si="88"/>
        <v>1.0641833442689951E-2</v>
      </c>
      <c r="Q206" s="12">
        <f>O206-'Surv-rate CEA'!M204*Parameter!$D$58</f>
        <v>1.4911470804084753E-2</v>
      </c>
      <c r="R206" s="12">
        <f t="shared" si="89"/>
        <v>1.0612176689012353E-2</v>
      </c>
      <c r="S206" s="12">
        <f>'Surv-rate CEA'!Q204*Parameter!$D$57+'Surv-rate CEA'!P204*Parameter!$D$58</f>
        <v>2.0953995416847192E-2</v>
      </c>
      <c r="T206" s="12">
        <f t="shared" si="90"/>
        <v>1.4912512965751409E-2</v>
      </c>
      <c r="U206" s="12">
        <f>S206-'Surv-rate CEA'!P204*Parameter!$D$58</f>
        <v>3.2319804714329645E-4</v>
      </c>
      <c r="V206" s="12">
        <f t="shared" si="91"/>
        <v>2.3001317756588164E-4</v>
      </c>
      <c r="W206" s="12">
        <f>'Surv-rate CEA'!T204*UPFS+'Surv-rate CEA'!S204*UPD</f>
        <v>1.4953142350796306E-2</v>
      </c>
      <c r="X206" s="12">
        <f t="shared" si="92"/>
        <v>1.0641833442689951E-2</v>
      </c>
      <c r="Y206" s="12">
        <f>W206-'Surv-rate CEA'!S204*UPD</f>
        <v>1.4911470804084753E-2</v>
      </c>
      <c r="Z206" s="12">
        <f t="shared" si="93"/>
        <v>1.0612176689012353E-2</v>
      </c>
      <c r="AA206" s="12">
        <f>'Surv-rate CEA'!W204*UPFS+'Surv-rate CEA'!V204*UPD</f>
        <v>2.2425692989008747E-2</v>
      </c>
      <c r="AB206" s="12">
        <f t="shared" si="94"/>
        <v>1.5959888833213837E-2</v>
      </c>
      <c r="AC206" s="12">
        <f>AA206-'Surv-rate CEA'!V204*UPD</f>
        <v>1.0286142788797185E-3</v>
      </c>
      <c r="AD206" s="12">
        <f t="shared" si="95"/>
        <v>7.3204290949772618E-4</v>
      </c>
      <c r="AE206" s="12">
        <f>'Surv-rate CEA'!Z204*UPFS+'Surv-rate CEA'!Y204*UPD</f>
        <v>2.0953995416847192E-2</v>
      </c>
      <c r="AF206" s="12">
        <f t="shared" si="96"/>
        <v>1.4912512965751409E-2</v>
      </c>
      <c r="AG206" s="12">
        <f>AE206-'Surv-rate CEA'!Y204*UPD</f>
        <v>3.2319804714329645E-4</v>
      </c>
      <c r="AH206" s="12">
        <f t="shared" si="97"/>
        <v>2.3001317756588164E-4</v>
      </c>
      <c r="AI206" s="12">
        <f>'Surv-rate CEA'!AC204*UPFS+'Surv-rate CEA'!AB204*UPD</f>
        <v>1.4845311394854895E-2</v>
      </c>
      <c r="AJ206" s="12">
        <f t="shared" si="98"/>
        <v>1.0565092444298171E-2</v>
      </c>
      <c r="AK206" s="12">
        <f>AI206-'Surv-rate CEA'!AB204*UPD</f>
        <v>2.3141968610809749E-4</v>
      </c>
      <c r="AL206" s="12">
        <f t="shared" si="99"/>
        <v>1.6469646962137121E-4</v>
      </c>
      <c r="AM206" s="12">
        <f>'Surv-rate CEA'!AF204*UPFS+'Surv-rate CEA'!AE204*UPD</f>
        <v>3.7629058627861402E-2</v>
      </c>
      <c r="AN206" s="12">
        <f t="shared" si="100"/>
        <v>2.6779800869185962E-2</v>
      </c>
      <c r="AO206" s="12">
        <f>AM206-'Surv-rate CEA'!AE204*UPD</f>
        <v>7.9304476629903087E-4</v>
      </c>
      <c r="AP206" s="12">
        <f t="shared" si="101"/>
        <v>5.6439309661904171E-4</v>
      </c>
      <c r="AQ206" s="42">
        <f>'Surv-rate CEA'!AI204*UPFS+'Surv-rate CEA'!AH204*UPD</f>
        <v>1.4953142350796306E-2</v>
      </c>
      <c r="AR206" s="12">
        <f t="shared" si="102"/>
        <v>1.0641833442689951E-2</v>
      </c>
      <c r="AS206" s="42">
        <f>AQ206-'Surv-rate CEA'!AH204*UPD</f>
        <v>1.4911470804084753E-2</v>
      </c>
      <c r="AT206" s="12">
        <f t="shared" si="103"/>
        <v>1.0612176689012353E-2</v>
      </c>
      <c r="AU206" s="12">
        <f>'Surv-rate CEA'!AL204*UPFS+'Surv-rate CEA'!AK204*UPD</f>
        <v>1.7785054101626892E-2</v>
      </c>
      <c r="AV206" s="12">
        <f t="shared" si="104"/>
        <v>1.2657244817084492E-2</v>
      </c>
      <c r="AW206" s="12">
        <f>AU206-'Surv-rate CEA'!AK204*UPD</f>
        <v>1.1641414124952294E-3</v>
      </c>
      <c r="AX206" s="12">
        <f t="shared" si="105"/>
        <v>8.2849468859983897E-4</v>
      </c>
      <c r="AY206" s="12">
        <f>'Surv-rate CEA'!AO204*UPFS+'Surv-rate CEA'!AN204*UPD</f>
        <v>1.4845311394854895E-2</v>
      </c>
      <c r="AZ206" s="12">
        <f t="shared" si="106"/>
        <v>1.0565092444298171E-2</v>
      </c>
      <c r="BA206" s="12">
        <f>AY206-'Surv-rate CEA'!AN204*UPD</f>
        <v>2.3141968610809749E-4</v>
      </c>
      <c r="BB206" s="12">
        <f t="shared" si="107"/>
        <v>1.6469646962137121E-4</v>
      </c>
    </row>
    <row r="207" spans="1:54">
      <c r="A207" s="12">
        <v>202</v>
      </c>
      <c r="B207" s="12">
        <f t="shared" si="108"/>
        <v>11.564383561643835</v>
      </c>
      <c r="C207" s="12">
        <f>'Surv-rate CEA'!D205*Parameter!$D$57+'Surv-rate CEA'!E205*Parameter!$D$58</f>
        <v>2.3279036968612412E-2</v>
      </c>
      <c r="D207" s="12">
        <f t="shared" si="82"/>
        <v>1.6539044649741746E-2</v>
      </c>
      <c r="E207" s="12">
        <f>C207-'Surv-rate CEA'!E205*Parameter!$D$58</f>
        <v>1.3625966737182416E-4</v>
      </c>
      <c r="F207" s="12">
        <f t="shared" si="83"/>
        <v>9.6808331275049668E-5</v>
      </c>
      <c r="G207" s="12">
        <f>'Surv-rate CEA'!G205*Parameter!$D$57+'Surv-rate CEA'!H205*Parameter!$D$58</f>
        <v>1.3978147496911456E-2</v>
      </c>
      <c r="H207" s="12">
        <f t="shared" si="84"/>
        <v>9.9310467990495494E-3</v>
      </c>
      <c r="I207" s="12">
        <f>G207-'Surv-rate CEA'!H205*Parameter!$D$58</f>
        <v>4.3064664396288629E-5</v>
      </c>
      <c r="J207" s="12">
        <f t="shared" si="85"/>
        <v>3.059612853558762E-5</v>
      </c>
      <c r="K207" s="12">
        <f>'Surv-rate CEA'!K205*Parameter!$D$57+'Surv-rate CEA'!J205*Parameter!$D$58</f>
        <v>2.0762215748511205E-2</v>
      </c>
      <c r="L207" s="12">
        <f t="shared" si="86"/>
        <v>1.4750920055464231E-2</v>
      </c>
      <c r="M207" s="12">
        <f>K207-'Surv-rate CEA'!J205*Parameter!$D$58</f>
        <v>3.1625071526564241E-4</v>
      </c>
      <c r="N207" s="12">
        <f t="shared" si="87"/>
        <v>2.2468647252648767E-4</v>
      </c>
      <c r="O207" s="12">
        <f>'Surv-rate CEA'!N205*Parameter!$D$57+'Surv-rate CEA'!M205*Parameter!$D$58</f>
        <v>1.4807666562367856E-2</v>
      </c>
      <c r="P207" s="12">
        <f t="shared" si="88"/>
        <v>1.0520394755319976E-2</v>
      </c>
      <c r="Q207" s="12">
        <f>O207-'Surv-rate CEA'!M205*Parameter!$D$58</f>
        <v>1.4767028076247414E-2</v>
      </c>
      <c r="R207" s="12">
        <f t="shared" si="89"/>
        <v>1.0491522352335688E-2</v>
      </c>
      <c r="S207" s="12">
        <f>'Surv-rate CEA'!Q205*Parameter!$D$57+'Surv-rate CEA'!P205*Parameter!$D$58</f>
        <v>2.0762215748511205E-2</v>
      </c>
      <c r="T207" s="12">
        <f t="shared" si="90"/>
        <v>1.4750920055464231E-2</v>
      </c>
      <c r="U207" s="12">
        <f>S207-'Surv-rate CEA'!P205*Parameter!$D$58</f>
        <v>3.1625071526564241E-4</v>
      </c>
      <c r="V207" s="12">
        <f t="shared" si="91"/>
        <v>2.2468647252648767E-4</v>
      </c>
      <c r="W207" s="12">
        <f>'Surv-rate CEA'!T205*UPFS+'Surv-rate CEA'!S205*UPD</f>
        <v>1.4807666562367856E-2</v>
      </c>
      <c r="X207" s="12">
        <f t="shared" si="92"/>
        <v>1.0520394755319976E-2</v>
      </c>
      <c r="Y207" s="12">
        <f>W207-'Surv-rate CEA'!S205*UPD</f>
        <v>1.4767028076247414E-2</v>
      </c>
      <c r="Z207" s="12">
        <f t="shared" si="93"/>
        <v>1.0491522352335688E-2</v>
      </c>
      <c r="AA207" s="12">
        <f>'Surv-rate CEA'!W205*UPFS+'Surv-rate CEA'!V205*UPD</f>
        <v>2.2222375997044127E-2</v>
      </c>
      <c r="AB207" s="12">
        <f t="shared" si="94"/>
        <v>1.5788319307796939E-2</v>
      </c>
      <c r="AC207" s="12">
        <f>AA207-'Surv-rate CEA'!V205*UPD</f>
        <v>1.0086392376270348E-3</v>
      </c>
      <c r="AD207" s="12">
        <f t="shared" si="95"/>
        <v>7.1660736692362231E-4</v>
      </c>
      <c r="AE207" s="12">
        <f>'Surv-rate CEA'!Z205*UPFS+'Surv-rate CEA'!Y205*UPD</f>
        <v>2.0762215748511205E-2</v>
      </c>
      <c r="AF207" s="12">
        <f t="shared" si="96"/>
        <v>1.4750920055464231E-2</v>
      </c>
      <c r="AG207" s="12">
        <f>AE207-'Surv-rate CEA'!Y205*UPD</f>
        <v>3.1625071526564241E-4</v>
      </c>
      <c r="AH207" s="12">
        <f t="shared" si="97"/>
        <v>2.2468647252648767E-4</v>
      </c>
      <c r="AI207" s="12">
        <f>'Surv-rate CEA'!AC205*UPFS+'Surv-rate CEA'!AB205*UPD</f>
        <v>1.470176247571894E-2</v>
      </c>
      <c r="AJ207" s="12">
        <f t="shared" si="98"/>
        <v>1.0445153136861353E-2</v>
      </c>
      <c r="AK207" s="12">
        <f>AI207-'Surv-rate CEA'!AB205*UPD</f>
        <v>2.2631212028265645E-4</v>
      </c>
      <c r="AL207" s="12">
        <f t="shared" si="99"/>
        <v>1.6078784819059837E-4</v>
      </c>
      <c r="AM207" s="12">
        <f>'Surv-rate CEA'!AF205*UPFS+'Surv-rate CEA'!AE205*UPD</f>
        <v>3.7320006955007812E-2</v>
      </c>
      <c r="AN207" s="12">
        <f t="shared" si="100"/>
        <v>2.6514724908499435E-2</v>
      </c>
      <c r="AO207" s="12">
        <f>AM207-'Surv-rate CEA'!AE205*UPD</f>
        <v>7.7726472432889521E-4</v>
      </c>
      <c r="AP207" s="12">
        <f t="shared" si="101"/>
        <v>5.5222284313899027E-4</v>
      </c>
      <c r="AQ207" s="42">
        <f>'Surv-rate CEA'!AI205*UPFS+'Surv-rate CEA'!AH205*UPD</f>
        <v>1.4807666562367856E-2</v>
      </c>
      <c r="AR207" s="12">
        <f t="shared" si="102"/>
        <v>1.0520394755319976E-2</v>
      </c>
      <c r="AS207" s="42">
        <f>AQ207-'Surv-rate CEA'!AH205*UPD</f>
        <v>1.4767028076247414E-2</v>
      </c>
      <c r="AT207" s="12">
        <f t="shared" si="103"/>
        <v>1.0491522352335688E-2</v>
      </c>
      <c r="AU207" s="12">
        <f>'Surv-rate CEA'!AL205*UPFS+'Surv-rate CEA'!AK205*UPD</f>
        <v>1.7617319709638198E-2</v>
      </c>
      <c r="AV207" s="12">
        <f t="shared" si="104"/>
        <v>1.2516567488566917E-2</v>
      </c>
      <c r="AW207" s="12">
        <f>AU207-'Surv-rate CEA'!AK205*UPD</f>
        <v>1.1418028746745766E-3</v>
      </c>
      <c r="AX207" s="12">
        <f t="shared" si="105"/>
        <v>8.1121606322926581E-4</v>
      </c>
      <c r="AY207" s="12">
        <f>'Surv-rate CEA'!AO205*UPFS+'Surv-rate CEA'!AN205*UPD</f>
        <v>1.470176247571894E-2</v>
      </c>
      <c r="AZ207" s="12">
        <f t="shared" si="106"/>
        <v>1.0445153136861353E-2</v>
      </c>
      <c r="BA207" s="12">
        <f>AY207-'Surv-rate CEA'!AN205*UPD</f>
        <v>2.2631212028265645E-4</v>
      </c>
      <c r="BB207" s="12">
        <f t="shared" si="107"/>
        <v>1.6078784819059837E-4</v>
      </c>
    </row>
    <row r="208" spans="1:54">
      <c r="A208" s="12">
        <v>203</v>
      </c>
      <c r="B208" s="12">
        <f t="shared" si="108"/>
        <v>11.621917808219179</v>
      </c>
      <c r="C208" s="12">
        <f>'Surv-rate CEA'!D206*Parameter!$D$57+'Surv-rate CEA'!E206*Parameter!$D$58</f>
        <v>2.3070970535086489E-2</v>
      </c>
      <c r="D208" s="12">
        <f t="shared" si="82"/>
        <v>1.6363367874393891E-2</v>
      </c>
      <c r="E208" s="12">
        <f>C208-'Surv-rate CEA'!E206*Parameter!$D$58</f>
        <v>1.3314610935580978E-4</v>
      </c>
      <c r="F208" s="12">
        <f t="shared" si="83"/>
        <v>9.4435505655038796E-5</v>
      </c>
      <c r="G208" s="12">
        <f>'Surv-rate CEA'!G206*Parameter!$D$57+'Surv-rate CEA'!H206*Parameter!$D$58</f>
        <v>1.3842560349920876E-2</v>
      </c>
      <c r="H208" s="12">
        <f t="shared" si="84"/>
        <v>9.8180051413430825E-3</v>
      </c>
      <c r="I208" s="12">
        <f>G208-'Surv-rate CEA'!H206*Parameter!$D$58</f>
        <v>4.2000601998149617E-5</v>
      </c>
      <c r="J208" s="12">
        <f t="shared" si="85"/>
        <v>2.9789440387716608E-5</v>
      </c>
      <c r="K208" s="12">
        <f>'Surv-rate CEA'!K206*Parameter!$D$57+'Surv-rate CEA'!J206*Parameter!$D$58</f>
        <v>2.0572841542435234E-2</v>
      </c>
      <c r="L208" s="12">
        <f t="shared" si="86"/>
        <v>1.4591539348919668E-2</v>
      </c>
      <c r="M208" s="12">
        <f>K208-'Surv-rate CEA'!J206*Parameter!$D$58</f>
        <v>3.0947425622206842E-4</v>
      </c>
      <c r="N208" s="12">
        <f t="shared" si="87"/>
        <v>2.1949839927690558E-4</v>
      </c>
      <c r="O208" s="12">
        <f>'Surv-rate CEA'!N206*Parameter!$D$57+'Surv-rate CEA'!M206*Parameter!$D$58</f>
        <v>1.4664108133623743E-2</v>
      </c>
      <c r="P208" s="12">
        <f t="shared" si="88"/>
        <v>1.0400697949635579E-2</v>
      </c>
      <c r="Q208" s="12">
        <f>O208-'Surv-rate CEA'!M206*Parameter!$D$58</f>
        <v>1.4624473762724081E-2</v>
      </c>
      <c r="R208" s="12">
        <f t="shared" si="89"/>
        <v>1.0372586787579565E-2</v>
      </c>
      <c r="S208" s="12">
        <f>'Surv-rate CEA'!Q206*Parameter!$D$57+'Surv-rate CEA'!P206*Parameter!$D$58</f>
        <v>2.0572841542435234E-2</v>
      </c>
      <c r="T208" s="12">
        <f t="shared" si="90"/>
        <v>1.4591539348919668E-2</v>
      </c>
      <c r="U208" s="12">
        <f>S208-'Surv-rate CEA'!P206*Parameter!$D$58</f>
        <v>3.0947425622206842E-4</v>
      </c>
      <c r="V208" s="12">
        <f t="shared" si="91"/>
        <v>2.1949839927690558E-4</v>
      </c>
      <c r="W208" s="12">
        <f>'Surv-rate CEA'!T206*UPFS+'Surv-rate CEA'!S206*UPD</f>
        <v>1.4664108133623743E-2</v>
      </c>
      <c r="X208" s="12">
        <f t="shared" si="92"/>
        <v>1.0400697949635579E-2</v>
      </c>
      <c r="Y208" s="12">
        <f>W208-'Surv-rate CEA'!S206*UPD</f>
        <v>1.4624473762724081E-2</v>
      </c>
      <c r="Z208" s="12">
        <f t="shared" si="93"/>
        <v>1.0372586787579565E-2</v>
      </c>
      <c r="AA208" s="12">
        <f>'Surv-rate CEA'!W206*UPFS+'Surv-rate CEA'!V206*UPD</f>
        <v>2.2021591709234494E-2</v>
      </c>
      <c r="AB208" s="12">
        <f t="shared" si="94"/>
        <v>1.561908311442242E-2</v>
      </c>
      <c r="AC208" s="12">
        <f>AA208-'Surv-rate CEA'!V206*UPD</f>
        <v>9.8911195644288061E-4</v>
      </c>
      <c r="AD208" s="12">
        <f t="shared" si="95"/>
        <v>7.0153974613342571E-4</v>
      </c>
      <c r="AE208" s="12">
        <f>'Surv-rate CEA'!Z206*UPFS+'Surv-rate CEA'!Y206*UPD</f>
        <v>2.0572841542435234E-2</v>
      </c>
      <c r="AF208" s="12">
        <f t="shared" si="96"/>
        <v>1.4591539348919668E-2</v>
      </c>
      <c r="AG208" s="12">
        <f>AE208-'Surv-rate CEA'!Y206*UPD</f>
        <v>3.0947425622206842E-4</v>
      </c>
      <c r="AH208" s="12">
        <f t="shared" si="97"/>
        <v>2.1949839927690558E-4</v>
      </c>
      <c r="AI208" s="12">
        <f>'Surv-rate CEA'!AC206*UPFS+'Surv-rate CEA'!AB206*UPD</f>
        <v>1.4560098166558216E-2</v>
      </c>
      <c r="AJ208" s="12">
        <f t="shared" si="98"/>
        <v>1.0326927609063712E-2</v>
      </c>
      <c r="AK208" s="12">
        <f>AI208-'Surv-rate CEA'!AB206*UPD</f>
        <v>2.2133324311761696E-4</v>
      </c>
      <c r="AL208" s="12">
        <f t="shared" si="99"/>
        <v>1.5698330828597923E-4</v>
      </c>
      <c r="AM208" s="12">
        <f>'Surv-rate CEA'!AF206*UPFS+'Surv-rate CEA'!AE206*UPD</f>
        <v>3.7014498474984107E-2</v>
      </c>
      <c r="AN208" s="12">
        <f t="shared" si="100"/>
        <v>2.6252985513168226E-2</v>
      </c>
      <c r="AO208" s="12">
        <f>AM208-'Surv-rate CEA'!AE206*UPD</f>
        <v>7.6184636565142932E-4</v>
      </c>
      <c r="AP208" s="12">
        <f t="shared" si="101"/>
        <v>5.4034884774203126E-4</v>
      </c>
      <c r="AQ208" s="42">
        <f>'Surv-rate CEA'!AI206*UPFS+'Surv-rate CEA'!AH206*UPD</f>
        <v>1.4664108133623743E-2</v>
      </c>
      <c r="AR208" s="12">
        <f t="shared" si="102"/>
        <v>1.0400697949635579E-2</v>
      </c>
      <c r="AS208" s="42">
        <f>AQ208-'Surv-rate CEA'!AH206*UPD</f>
        <v>1.4624473762724081E-2</v>
      </c>
      <c r="AT208" s="12">
        <f t="shared" si="103"/>
        <v>1.0372586787579565E-2</v>
      </c>
      <c r="AU208" s="12">
        <f>'Surv-rate CEA'!AL206*UPFS+'Surv-rate CEA'!AK206*UPD</f>
        <v>1.7451745161508513E-2</v>
      </c>
      <c r="AV208" s="12">
        <f t="shared" si="104"/>
        <v>1.2377863588081031E-2</v>
      </c>
      <c r="AW208" s="12">
        <f>AU208-'Surv-rate CEA'!AK206*UPD</f>
        <v>1.1199596420475334E-3</v>
      </c>
      <c r="AX208" s="12">
        <f t="shared" si="105"/>
        <v>7.9434506664674163E-4</v>
      </c>
      <c r="AY208" s="12">
        <f>'Surv-rate CEA'!AO206*UPFS+'Surv-rate CEA'!AN206*UPD</f>
        <v>1.4560098166558216E-2</v>
      </c>
      <c r="AZ208" s="12">
        <f t="shared" si="106"/>
        <v>1.0326927609063712E-2</v>
      </c>
      <c r="BA208" s="12">
        <f>AY208-'Surv-rate CEA'!AN206*UPD</f>
        <v>2.2133324311761696E-4</v>
      </c>
      <c r="BB208" s="12">
        <f t="shared" si="107"/>
        <v>1.5698330828597923E-4</v>
      </c>
    </row>
    <row r="209" spans="1:54">
      <c r="A209" s="12">
        <v>204</v>
      </c>
      <c r="B209" s="12">
        <f t="shared" si="108"/>
        <v>11.67945205479452</v>
      </c>
      <c r="C209" s="12">
        <f>'Surv-rate CEA'!D207*Parameter!$D$57+'Surv-rate CEA'!E207*Parameter!$D$58</f>
        <v>2.2865459525670349E-2</v>
      </c>
      <c r="D209" s="12">
        <f t="shared" si="82"/>
        <v>1.6190049751636765E-2</v>
      </c>
      <c r="E209" s="12">
        <f>C209-'Surv-rate CEA'!E207*Parameter!$D$58</f>
        <v>1.3011349413038359E-4</v>
      </c>
      <c r="F209" s="12">
        <f t="shared" si="83"/>
        <v>9.2127776437873747E-5</v>
      </c>
      <c r="G209" s="12">
        <f>'Surv-rate CEA'!G207*Parameter!$D$57+'Surv-rate CEA'!H207*Parameter!$D$58</f>
        <v>1.3708755326313556E-2</v>
      </c>
      <c r="H209" s="12">
        <f t="shared" si="84"/>
        <v>9.7065808153499224E-3</v>
      </c>
      <c r="I209" s="12">
        <f>G209-'Surv-rate CEA'!H207*Parameter!$D$58</f>
        <v>4.0966251351748362E-5</v>
      </c>
      <c r="J209" s="12">
        <f t="shared" si="85"/>
        <v>2.9006442961632035E-5</v>
      </c>
      <c r="K209" s="12">
        <f>'Surv-rate CEA'!K207*Parameter!$D$57+'Surv-rate CEA'!J207*Parameter!$D$58</f>
        <v>2.0385833910888121E-2</v>
      </c>
      <c r="L209" s="12">
        <f t="shared" si="86"/>
        <v>1.4434333360995793E-2</v>
      </c>
      <c r="M209" s="12">
        <f>K209-'Surv-rate CEA'!J207*Parameter!$D$58</f>
        <v>3.0286391679581678E-4</v>
      </c>
      <c r="N209" s="12">
        <f t="shared" si="87"/>
        <v>2.1444493059039445E-4</v>
      </c>
      <c r="O209" s="12">
        <f>'Surv-rate CEA'!N207*Parameter!$D$57+'Surv-rate CEA'!M207*Parameter!$D$58</f>
        <v>1.4522434775951326E-2</v>
      </c>
      <c r="P209" s="12">
        <f t="shared" si="88"/>
        <v>1.0282712283721702E-2</v>
      </c>
      <c r="Q209" s="12">
        <f>O209-'Surv-rate CEA'!M207*Parameter!$D$58</f>
        <v>1.4483776482422212E-2</v>
      </c>
      <c r="R209" s="12">
        <f t="shared" si="89"/>
        <v>1.0255340006560724E-2</v>
      </c>
      <c r="S209" s="12">
        <f>'Surv-rate CEA'!Q207*Parameter!$D$57+'Surv-rate CEA'!P207*Parameter!$D$58</f>
        <v>2.0385833910888121E-2</v>
      </c>
      <c r="T209" s="12">
        <f t="shared" si="90"/>
        <v>1.4434333360995793E-2</v>
      </c>
      <c r="U209" s="12">
        <f>S209-'Surv-rate CEA'!P207*Parameter!$D$58</f>
        <v>3.0286391679581678E-4</v>
      </c>
      <c r="V209" s="12">
        <f t="shared" si="91"/>
        <v>2.1444493059039445E-4</v>
      </c>
      <c r="W209" s="12">
        <f>'Surv-rate CEA'!T207*UPFS+'Surv-rate CEA'!S207*UPD</f>
        <v>1.4522434775951326E-2</v>
      </c>
      <c r="X209" s="12">
        <f t="shared" si="92"/>
        <v>1.0282712283721702E-2</v>
      </c>
      <c r="Y209" s="12">
        <f>W209-'Surv-rate CEA'!S207*UPD</f>
        <v>1.4483776482422212E-2</v>
      </c>
      <c r="Z209" s="12">
        <f t="shared" si="93"/>
        <v>1.0255340006560724E-2</v>
      </c>
      <c r="AA209" s="12">
        <f>'Surv-rate CEA'!W207*UPFS+'Surv-rate CEA'!V207*UPD</f>
        <v>2.182329938491271E-2</v>
      </c>
      <c r="AB209" s="12">
        <f t="shared" si="94"/>
        <v>1.545214091979822E-2</v>
      </c>
      <c r="AC209" s="12">
        <f>AA209-'Surv-rate CEA'!V207*UPD</f>
        <v>9.7002099725183866E-4</v>
      </c>
      <c r="AD209" s="12">
        <f t="shared" si="95"/>
        <v>6.8683020290969472E-4</v>
      </c>
      <c r="AE209" s="12">
        <f>'Surv-rate CEA'!Z207*UPFS+'Surv-rate CEA'!Y207*UPD</f>
        <v>2.0385833910888121E-2</v>
      </c>
      <c r="AF209" s="12">
        <f t="shared" si="96"/>
        <v>1.4434333360995793E-2</v>
      </c>
      <c r="AG209" s="12">
        <f>AE209-'Surv-rate CEA'!Y207*UPD</f>
        <v>3.0286391679581678E-4</v>
      </c>
      <c r="AH209" s="12">
        <f t="shared" si="97"/>
        <v>2.1444493059039445E-4</v>
      </c>
      <c r="AI209" s="12">
        <f>'Surv-rate CEA'!AC207*UPFS+'Surv-rate CEA'!AB207*UPD</f>
        <v>1.4420286789461098E-2</v>
      </c>
      <c r="AJ209" s="12">
        <f t="shared" si="98"/>
        <v>1.021038568204332E-2</v>
      </c>
      <c r="AK209" s="12">
        <f>AI209-'Surv-rate CEA'!AB207*UPD</f>
        <v>2.1647939473530206E-4</v>
      </c>
      <c r="AL209" s="12">
        <f t="shared" si="99"/>
        <v>1.5327976098770328E-4</v>
      </c>
      <c r="AM209" s="12">
        <f>'Surv-rate CEA'!AF207*UPFS+'Surv-rate CEA'!AE207*UPD</f>
        <v>3.6712480135542173E-2</v>
      </c>
      <c r="AN209" s="12">
        <f t="shared" si="100"/>
        <v>2.5994530275375204E-2</v>
      </c>
      <c r="AO209" s="12">
        <f>AM209-'Surv-rate CEA'!AE207*UPD</f>
        <v>7.4678026021386679E-4</v>
      </c>
      <c r="AP209" s="12">
        <f t="shared" si="101"/>
        <v>5.2876302585693597E-4</v>
      </c>
      <c r="AQ209" s="42">
        <f>'Surv-rate CEA'!AI207*UPFS+'Surv-rate CEA'!AH207*UPD</f>
        <v>1.4522434775951326E-2</v>
      </c>
      <c r="AR209" s="12">
        <f t="shared" si="102"/>
        <v>1.0282712283721702E-2</v>
      </c>
      <c r="AS209" s="42">
        <f>AQ209-'Surv-rate CEA'!AH207*UPD</f>
        <v>1.4483776482422212E-2</v>
      </c>
      <c r="AT209" s="12">
        <f t="shared" si="103"/>
        <v>1.0255340006560724E-2</v>
      </c>
      <c r="AU209" s="12">
        <f>'Surv-rate CEA'!AL207*UPFS+'Surv-rate CEA'!AK207*UPD</f>
        <v>1.7288294709051702E-2</v>
      </c>
      <c r="AV209" s="12">
        <f t="shared" si="104"/>
        <v>1.2241098900561015E-2</v>
      </c>
      <c r="AW209" s="12">
        <f>AU209-'Surv-rate CEA'!AK207*UPD</f>
        <v>1.0985991882725976E-3</v>
      </c>
      <c r="AX209" s="12">
        <f t="shared" si="105"/>
        <v>7.7787089716141076E-4</v>
      </c>
      <c r="AY209" s="12">
        <f>'Surv-rate CEA'!AO207*UPFS+'Surv-rate CEA'!AN207*UPD</f>
        <v>1.4420286789461098E-2</v>
      </c>
      <c r="AZ209" s="12">
        <f t="shared" si="106"/>
        <v>1.021038568204332E-2</v>
      </c>
      <c r="BA209" s="12">
        <f>AY209-'Surv-rate CEA'!AN207*UPD</f>
        <v>2.1647939473530206E-4</v>
      </c>
      <c r="BB209" s="12">
        <f t="shared" si="107"/>
        <v>1.5327976098770328E-4</v>
      </c>
    </row>
    <row r="210" spans="1:54">
      <c r="A210" s="12">
        <v>205</v>
      </c>
      <c r="B210" s="12">
        <f t="shared" si="108"/>
        <v>11.736986301369862</v>
      </c>
      <c r="C210" s="12">
        <f>'Surv-rate CEA'!D208*Parameter!$D$57+'Surv-rate CEA'!E208*Parameter!$D$58</f>
        <v>2.2662463415238643E-2</v>
      </c>
      <c r="D210" s="12">
        <f t="shared" si="82"/>
        <v>1.6019051053212174E-2</v>
      </c>
      <c r="E210" s="12">
        <f>C210-'Surv-rate CEA'!E208*Parameter!$D$58</f>
        <v>1.2715945350742427E-4</v>
      </c>
      <c r="F210" s="12">
        <f t="shared" si="83"/>
        <v>8.9883157903491287E-5</v>
      </c>
      <c r="G210" s="12">
        <f>'Surv-rate CEA'!G208*Parameter!$D$57+'Surv-rate CEA'!H208*Parameter!$D$58</f>
        <v>1.3576702483675559E-2</v>
      </c>
      <c r="H210" s="12">
        <f t="shared" si="84"/>
        <v>9.5967453420809472E-3</v>
      </c>
      <c r="I210" s="12">
        <f>G210-'Surv-rate CEA'!H208*Parameter!$D$58</f>
        <v>3.9960684198063132E-5</v>
      </c>
      <c r="J210" s="12">
        <f t="shared" si="85"/>
        <v>2.824636618540004E-5</v>
      </c>
      <c r="K210" s="12">
        <f>'Surv-rate CEA'!K208*Parameter!$D$57+'Surv-rate CEA'!J208*Parameter!$D$58</f>
        <v>2.0201154741807593E-2</v>
      </c>
      <c r="L210" s="12">
        <f t="shared" si="86"/>
        <v>1.4279265374357248E-2</v>
      </c>
      <c r="M210" s="12">
        <f>K210-'Surv-rate CEA'!J208*Parameter!$D$58</f>
        <v>2.964150917810944E-4</v>
      </c>
      <c r="N210" s="12">
        <f t="shared" si="87"/>
        <v>2.0952216893557521E-4</v>
      </c>
      <c r="O210" s="12">
        <f>'Surv-rate CEA'!N208*Parameter!$D$57+'Surv-rate CEA'!M208*Parameter!$D$58</f>
        <v>1.4382614867044598E-2</v>
      </c>
      <c r="P210" s="12">
        <f t="shared" si="88"/>
        <v>1.0166407667709839E-2</v>
      </c>
      <c r="Q210" s="12">
        <f>O210-'Surv-rate CEA'!M208*Parameter!$D$58</f>
        <v>1.4344905488998539E-2</v>
      </c>
      <c r="R210" s="12">
        <f t="shared" si="89"/>
        <v>1.0139752646098265E-2</v>
      </c>
      <c r="S210" s="12">
        <f>'Surv-rate CEA'!Q208*Parameter!$D$57+'Surv-rate CEA'!P208*Parameter!$D$58</f>
        <v>2.0201154741807593E-2</v>
      </c>
      <c r="T210" s="12">
        <f t="shared" si="90"/>
        <v>1.4279265374357248E-2</v>
      </c>
      <c r="U210" s="12">
        <f>S210-'Surv-rate CEA'!P208*Parameter!$D$58</f>
        <v>2.964150917810944E-4</v>
      </c>
      <c r="V210" s="12">
        <f t="shared" si="91"/>
        <v>2.0952216893557521E-4</v>
      </c>
      <c r="W210" s="12">
        <f>'Surv-rate CEA'!T208*UPFS+'Surv-rate CEA'!S208*UPD</f>
        <v>1.4382614867044598E-2</v>
      </c>
      <c r="X210" s="12">
        <f t="shared" si="92"/>
        <v>1.0166407667709839E-2</v>
      </c>
      <c r="Y210" s="12">
        <f>W210-'Surv-rate CEA'!S208*UPD</f>
        <v>1.4344905488998539E-2</v>
      </c>
      <c r="Z210" s="12">
        <f t="shared" si="93"/>
        <v>1.0139752646098265E-2</v>
      </c>
      <c r="AA210" s="12">
        <f>'Surv-rate CEA'!W208*UPFS+'Surv-rate CEA'!V208*UPD</f>
        <v>2.1627459093018001E-2</v>
      </c>
      <c r="AB210" s="12">
        <f t="shared" si="94"/>
        <v>1.5287454193057989E-2</v>
      </c>
      <c r="AC210" s="12">
        <f>AA210-'Surv-rate CEA'!V208*UPD</f>
        <v>9.5135525119405956E-4</v>
      </c>
      <c r="AD210" s="12">
        <f t="shared" si="95"/>
        <v>6.7246918657446635E-4</v>
      </c>
      <c r="AE210" s="12">
        <f>'Surv-rate CEA'!Z208*UPFS+'Surv-rate CEA'!Y208*UPD</f>
        <v>2.0201154741807593E-2</v>
      </c>
      <c r="AF210" s="12">
        <f t="shared" si="96"/>
        <v>1.4279265374357248E-2</v>
      </c>
      <c r="AG210" s="12">
        <f>AE210-'Surv-rate CEA'!Y208*UPD</f>
        <v>2.964150917810944E-4</v>
      </c>
      <c r="AH210" s="12">
        <f t="shared" si="97"/>
        <v>2.0952216893557521E-4</v>
      </c>
      <c r="AI210" s="12">
        <f>'Surv-rate CEA'!AC208*UPFS+'Surv-rate CEA'!AB208*UPD</f>
        <v>1.4282297320243586E-2</v>
      </c>
      <c r="AJ210" s="12">
        <f t="shared" si="98"/>
        <v>1.0095497816724362E-2</v>
      </c>
      <c r="AK210" s="12">
        <f>AI210-'Surv-rate CEA'!AB208*UPD</f>
        <v>2.1174703157454677E-4</v>
      </c>
      <c r="AL210" s="12">
        <f t="shared" si="99"/>
        <v>1.4967421886174842E-4</v>
      </c>
      <c r="AM210" s="12">
        <f>'Surv-rate CEA'!AF208*UPFS+'Surv-rate CEA'!AE208*UPD</f>
        <v>3.6413899874045641E-2</v>
      </c>
      <c r="AN210" s="12">
        <f t="shared" si="100"/>
        <v>2.5739307790196429E-2</v>
      </c>
      <c r="AO210" s="12">
        <f>AM210-'Surv-rate CEA'!AE208*UPD</f>
        <v>7.3205725456084586E-4</v>
      </c>
      <c r="AP210" s="12">
        <f t="shared" si="101"/>
        <v>5.1745753847744463E-4</v>
      </c>
      <c r="AQ210" s="42">
        <f>'Surv-rate CEA'!AI208*UPFS+'Surv-rate CEA'!AH208*UPD</f>
        <v>1.4382614867044598E-2</v>
      </c>
      <c r="AR210" s="12">
        <f t="shared" si="102"/>
        <v>1.0166407667709839E-2</v>
      </c>
      <c r="AS210" s="42">
        <f>AQ210-'Surv-rate CEA'!AH208*UPD</f>
        <v>1.4344905488998539E-2</v>
      </c>
      <c r="AT210" s="12">
        <f t="shared" si="103"/>
        <v>1.0139752646098265E-2</v>
      </c>
      <c r="AU210" s="12">
        <f>'Surv-rate CEA'!AL208*UPFS+'Surv-rate CEA'!AK208*UPD</f>
        <v>1.7126933332474528E-2</v>
      </c>
      <c r="AV210" s="12">
        <f t="shared" si="104"/>
        <v>1.2106239926829319E-2</v>
      </c>
      <c r="AW210" s="12">
        <f>AU210-'Surv-rate CEA'!AK208*UPD</f>
        <v>1.077709344218046E-3</v>
      </c>
      <c r="AX210" s="12">
        <f t="shared" si="105"/>
        <v>7.617830722649574E-4</v>
      </c>
      <c r="AY210" s="12">
        <f>'Surv-rate CEA'!AO208*UPFS+'Surv-rate CEA'!AN208*UPD</f>
        <v>1.4282297320243586E-2</v>
      </c>
      <c r="AZ210" s="12">
        <f t="shared" si="106"/>
        <v>1.0095497816724362E-2</v>
      </c>
      <c r="BA210" s="12">
        <f>AY210-'Surv-rate CEA'!AN208*UPD</f>
        <v>2.1174703157454677E-4</v>
      </c>
      <c r="BB210" s="12">
        <f t="shared" si="107"/>
        <v>1.4967421886174842E-4</v>
      </c>
    </row>
    <row r="211" spans="1:54">
      <c r="A211" s="12">
        <v>206</v>
      </c>
      <c r="B211" s="12">
        <f t="shared" si="108"/>
        <v>11.794520547945206</v>
      </c>
      <c r="C211" s="12">
        <f>'Surv-rate CEA'!D209*Parameter!$D$57+'Surv-rate CEA'!E209*Parameter!$D$58</f>
        <v>2.2461942472602248E-2</v>
      </c>
      <c r="D211" s="12">
        <f t="shared" si="82"/>
        <v>1.5850333340180791E-2</v>
      </c>
      <c r="E211" s="12">
        <f>C211-'Surv-rate CEA'!E209*Parameter!$D$58</f>
        <v>1.2428169653000073E-4</v>
      </c>
      <c r="F211" s="12">
        <f t="shared" si="83"/>
        <v>8.7699731244814539E-5</v>
      </c>
      <c r="G211" s="12">
        <f>'Surv-rate CEA'!G209*Parameter!$D$57+'Surv-rate CEA'!H209*Parameter!$D$58</f>
        <v>1.344637249646689E-2</v>
      </c>
      <c r="H211" s="12">
        <f t="shared" si="84"/>
        <v>9.4884708455291403E-3</v>
      </c>
      <c r="I211" s="12">
        <f>G211-'Surv-rate CEA'!H209*Parameter!$D$58</f>
        <v>3.8983004439800337E-5</v>
      </c>
      <c r="J211" s="12">
        <f t="shared" si="85"/>
        <v>2.7508467521286426E-5</v>
      </c>
      <c r="K211" s="12">
        <f>'Surv-rate CEA'!K209*Parameter!$D$57+'Surv-rate CEA'!J209*Parameter!$D$58</f>
        <v>2.0018766680317695E-2</v>
      </c>
      <c r="L211" s="12">
        <f t="shared" si="86"/>
        <v>1.4126299420870157E-2</v>
      </c>
      <c r="M211" s="12">
        <f>K211-'Surv-rate CEA'!J209*Parameter!$D$58</f>
        <v>2.9012331887048881E-4</v>
      </c>
      <c r="N211" s="12">
        <f t="shared" si="87"/>
        <v>2.0472634187652529E-4</v>
      </c>
      <c r="O211" s="12">
        <f>'Surv-rate CEA'!N209*Parameter!$D$57+'Surv-rate CEA'!M209*Parameter!$D$58</f>
        <v>1.4244617434567756E-2</v>
      </c>
      <c r="P211" s="12">
        <f t="shared" si="88"/>
        <v>1.0051754647517478E-2</v>
      </c>
      <c r="Q211" s="12">
        <f>O211-'Surv-rate CEA'!M209*Parameter!$D$58</f>
        <v>1.4207830655730197E-2</v>
      </c>
      <c r="R211" s="12">
        <f t="shared" si="89"/>
        <v>1.0025795952814292E-2</v>
      </c>
      <c r="S211" s="12">
        <f>'Surv-rate CEA'!Q209*Parameter!$D$57+'Surv-rate CEA'!P209*Parameter!$D$58</f>
        <v>2.0018766680317695E-2</v>
      </c>
      <c r="T211" s="12">
        <f t="shared" si="90"/>
        <v>1.4126299420870157E-2</v>
      </c>
      <c r="U211" s="12">
        <f>S211-'Surv-rate CEA'!P209*Parameter!$D$58</f>
        <v>2.9012331887048881E-4</v>
      </c>
      <c r="V211" s="12">
        <f t="shared" si="91"/>
        <v>2.0472634187652529E-4</v>
      </c>
      <c r="W211" s="12">
        <f>'Surv-rate CEA'!T209*UPFS+'Surv-rate CEA'!S209*UPD</f>
        <v>1.4244617434567756E-2</v>
      </c>
      <c r="X211" s="12">
        <f t="shared" si="92"/>
        <v>1.0051754647517478E-2</v>
      </c>
      <c r="Y211" s="12">
        <f>W211-'Surv-rate CEA'!S209*UPD</f>
        <v>1.4207830655730197E-2</v>
      </c>
      <c r="Z211" s="12">
        <f t="shared" si="93"/>
        <v>1.0025795952814292E-2</v>
      </c>
      <c r="AA211" s="12">
        <f>'Surv-rate CEA'!W209*UPFS+'Surv-rate CEA'!V209*UPD</f>
        <v>2.1434031692859824E-2</v>
      </c>
      <c r="AB211" s="12">
        <f t="shared" si="94"/>
        <v>1.5124985186397766E-2</v>
      </c>
      <c r="AC211" s="12">
        <f>AA211-'Surv-rate CEA'!V209*UPD</f>
        <v>9.331039280553767E-4</v>
      </c>
      <c r="AD211" s="12">
        <f t="shared" si="95"/>
        <v>6.5844743030349113E-4</v>
      </c>
      <c r="AE211" s="12">
        <f>'Surv-rate CEA'!Z209*UPFS+'Surv-rate CEA'!Y209*UPD</f>
        <v>2.0018766680317695E-2</v>
      </c>
      <c r="AF211" s="12">
        <f t="shared" si="96"/>
        <v>1.4126299420870157E-2</v>
      </c>
      <c r="AG211" s="12">
        <f>AE211-'Surv-rate CEA'!Y209*UPD</f>
        <v>2.9012331887048881E-4</v>
      </c>
      <c r="AH211" s="12">
        <f t="shared" si="97"/>
        <v>2.0472634187652529E-4</v>
      </c>
      <c r="AI211" s="12">
        <f>'Surv-rate CEA'!AC209*UPFS+'Surv-rate CEA'!AB209*UPD</f>
        <v>1.414609937238945E-2</v>
      </c>
      <c r="AJ211" s="12">
        <f t="shared" si="98"/>
        <v>9.9822350978409757E-3</v>
      </c>
      <c r="AK211" s="12">
        <f>AI211-'Surv-rate CEA'!AB209*UPD</f>
        <v>2.0713272229584169E-4</v>
      </c>
      <c r="AL211" s="12">
        <f t="shared" si="99"/>
        <v>1.4616379229235175E-4</v>
      </c>
      <c r="AM211" s="12">
        <f>'Surv-rate CEA'!AF209*UPFS+'Surv-rate CEA'!AE209*UPD</f>
        <v>3.6118706595253229E-2</v>
      </c>
      <c r="AN211" s="12">
        <f t="shared" si="100"/>
        <v>2.5487267632763461E-2</v>
      </c>
      <c r="AO211" s="12">
        <f>AM211-'Surv-rate CEA'!AE209*UPD</f>
        <v>7.1766846279631286E-4</v>
      </c>
      <c r="AP211" s="12">
        <f t="shared" si="101"/>
        <v>5.0642478391757951E-4</v>
      </c>
      <c r="AQ211" s="42">
        <f>'Surv-rate CEA'!AI209*UPFS+'Surv-rate CEA'!AH209*UPD</f>
        <v>1.4244617434567756E-2</v>
      </c>
      <c r="AR211" s="12">
        <f t="shared" si="102"/>
        <v>1.0051754647517478E-2</v>
      </c>
      <c r="AS211" s="42">
        <f>AQ211-'Surv-rate CEA'!AH209*UPD</f>
        <v>1.4207830655730197E-2</v>
      </c>
      <c r="AT211" s="12">
        <f t="shared" si="103"/>
        <v>1.0025795952814292E-2</v>
      </c>
      <c r="AU211" s="12">
        <f>'Surv-rate CEA'!AL209*UPFS+'Surv-rate CEA'!AK209*UPD</f>
        <v>1.6967626722680512E-2</v>
      </c>
      <c r="AV211" s="12">
        <f t="shared" si="104"/>
        <v>1.1973253865923916E-2</v>
      </c>
      <c r="AW211" s="12">
        <f>AU211-'Surv-rate CEA'!AK209*UPD</f>
        <v>1.0572782865913358E-3</v>
      </c>
      <c r="AX211" s="12">
        <f t="shared" si="105"/>
        <v>7.4607141818872308E-4</v>
      </c>
      <c r="AY211" s="12">
        <f>'Surv-rate CEA'!AO209*UPFS+'Surv-rate CEA'!AN209*UPD</f>
        <v>1.414609937238945E-2</v>
      </c>
      <c r="AZ211" s="12">
        <f t="shared" si="106"/>
        <v>9.9822350978409757E-3</v>
      </c>
      <c r="BA211" s="12">
        <f>AY211-'Surv-rate CEA'!AN209*UPD</f>
        <v>2.0713272229584169E-4</v>
      </c>
      <c r="BB211" s="12">
        <f t="shared" si="107"/>
        <v>1.4616379229235175E-4</v>
      </c>
    </row>
    <row r="212" spans="1:54">
      <c r="A212" s="12">
        <v>207</v>
      </c>
      <c r="B212" s="12">
        <f t="shared" si="108"/>
        <v>11.852054794520548</v>
      </c>
      <c r="C212" s="12">
        <f>'Surv-rate CEA'!D210*Parameter!$D$57+'Surv-rate CEA'!E210*Parameter!$D$58</f>
        <v>2.2263857741910559E-2</v>
      </c>
      <c r="D212" s="12">
        <f t="shared" si="82"/>
        <v>1.5683858944138863E-2</v>
      </c>
      <c r="E212" s="12">
        <f>C212-'Surv-rate CEA'!E210*Parameter!$D$58</f>
        <v>1.214780066885468E-4</v>
      </c>
      <c r="F212" s="12">
        <f t="shared" si="83"/>
        <v>8.5575642092421502E-5</v>
      </c>
      <c r="G212" s="12">
        <f>'Surv-rate CEA'!G210*Parameter!$D$57+'Surv-rate CEA'!H210*Parameter!$D$58</f>
        <v>1.3317736640909444E-2</v>
      </c>
      <c r="H212" s="12">
        <f t="shared" si="84"/>
        <v>9.3817300376484135E-3</v>
      </c>
      <c r="I212" s="12">
        <f>G212-'Surv-rate CEA'!H210*Parameter!$D$58</f>
        <v>3.803234691542208E-5</v>
      </c>
      <c r="J212" s="12">
        <f t="shared" si="85"/>
        <v>2.6792030889290393E-5</v>
      </c>
      <c r="K212" s="12">
        <f>'Surv-rate CEA'!K210*Parameter!$D$57+'Surv-rate CEA'!J210*Parameter!$D$58</f>
        <v>1.9838633110755198E-2</v>
      </c>
      <c r="L212" s="12">
        <f t="shared" si="86"/>
        <v>1.3975400263535213E-2</v>
      </c>
      <c r="M212" s="12">
        <f>K212-'Surv-rate CEA'!J210*Parameter!$D$58</f>
        <v>2.8398427373664201E-4</v>
      </c>
      <c r="N212" s="12">
        <f t="shared" si="87"/>
        <v>2.0005379765137673E-4</v>
      </c>
      <c r="O212" s="12">
        <f>'Surv-rate CEA'!N210*Parameter!$D$57+'Surv-rate CEA'!M210*Parameter!$D$58</f>
        <v>1.4108412140283201E-2</v>
      </c>
      <c r="P212" s="12">
        <f t="shared" si="88"/>
        <v>9.9387243890550255E-3</v>
      </c>
      <c r="Q212" s="12">
        <f>O212-'Surv-rate CEA'!M210*Parameter!$D$58</f>
        <v>1.4072522460799633E-2</v>
      </c>
      <c r="R212" s="12">
        <f t="shared" si="89"/>
        <v>9.9134417683566806E-3</v>
      </c>
      <c r="S212" s="12">
        <f>'Surv-rate CEA'!Q210*Parameter!$D$57+'Surv-rate CEA'!P210*Parameter!$D$58</f>
        <v>1.9838633110755198E-2</v>
      </c>
      <c r="T212" s="12">
        <f t="shared" si="90"/>
        <v>1.3975400263535213E-2</v>
      </c>
      <c r="U212" s="12">
        <f>S212-'Surv-rate CEA'!P210*Parameter!$D$58</f>
        <v>2.8398427373664201E-4</v>
      </c>
      <c r="V212" s="12">
        <f t="shared" si="91"/>
        <v>2.0005379765137673E-4</v>
      </c>
      <c r="W212" s="12">
        <f>'Surv-rate CEA'!T210*UPFS+'Surv-rate CEA'!S210*UPD</f>
        <v>1.4108412140283201E-2</v>
      </c>
      <c r="X212" s="12">
        <f t="shared" si="92"/>
        <v>9.9387243890550255E-3</v>
      </c>
      <c r="Y212" s="12">
        <f>W212-'Surv-rate CEA'!S210*UPD</f>
        <v>1.4072522460799633E-2</v>
      </c>
      <c r="Z212" s="12">
        <f t="shared" si="93"/>
        <v>9.9134417683566806E-3</v>
      </c>
      <c r="AA212" s="12">
        <f>'Surv-rate CEA'!W210*UPFS+'Surv-rate CEA'!V210*UPD</f>
        <v>2.1242978815414301E-2</v>
      </c>
      <c r="AB212" s="12">
        <f t="shared" si="94"/>
        <v>1.496469691625406E-2</v>
      </c>
      <c r="AC212" s="12">
        <f>AA212-'Surv-rate CEA'!V210*UPD</f>
        <v>9.152565460726729E-4</v>
      </c>
      <c r="AD212" s="12">
        <f t="shared" si="95"/>
        <v>6.4475594179177012E-4</v>
      </c>
      <c r="AE212" s="12">
        <f>'Surv-rate CEA'!Z210*UPFS+'Surv-rate CEA'!Y210*UPD</f>
        <v>1.9838633110755198E-2</v>
      </c>
      <c r="AF212" s="12">
        <f t="shared" si="96"/>
        <v>1.3975400263535213E-2</v>
      </c>
      <c r="AG212" s="12">
        <f>AE212-'Surv-rate CEA'!Y210*UPD</f>
        <v>2.8398427373664201E-4</v>
      </c>
      <c r="AH212" s="12">
        <f t="shared" si="97"/>
        <v>2.0005379765137673E-4</v>
      </c>
      <c r="AI212" s="12">
        <f>'Surv-rate CEA'!AC210*UPFS+'Surv-rate CEA'!AB210*UPD</f>
        <v>1.4011663181453594E-2</v>
      </c>
      <c r="AJ212" s="12">
        <f t="shared" si="98"/>
        <v>9.8705692184252996E-3</v>
      </c>
      <c r="AK212" s="12">
        <f>AI212-'Surv-rate CEA'!AB210*UPD</f>
        <v>2.0263314384556634E-4</v>
      </c>
      <c r="AL212" s="12">
        <f t="shared" si="99"/>
        <v>1.4274568595983755E-4</v>
      </c>
      <c r="AM212" s="12">
        <f>'Surv-rate CEA'!AF210*UPFS+'Surv-rate CEA'!AE210*UPD</f>
        <v>3.5826850149691065E-2</v>
      </c>
      <c r="AN212" s="12">
        <f t="shared" si="100"/>
        <v>2.5238360336034722E-2</v>
      </c>
      <c r="AO212" s="12">
        <f>AM212-'Surv-rate CEA'!AE210*UPD</f>
        <v>7.0360525787165062E-4</v>
      </c>
      <c r="AP212" s="12">
        <f t="shared" si="101"/>
        <v>4.9565738987094503E-4</v>
      </c>
      <c r="AQ212" s="42">
        <f>'Surv-rate CEA'!AI210*UPFS+'Surv-rate CEA'!AH210*UPD</f>
        <v>1.4108412140283201E-2</v>
      </c>
      <c r="AR212" s="12">
        <f t="shared" si="102"/>
        <v>9.9387243890550255E-3</v>
      </c>
      <c r="AS212" s="42">
        <f>AQ212-'Surv-rate CEA'!AH210*UPD</f>
        <v>1.4072522460799633E-2</v>
      </c>
      <c r="AT212" s="12">
        <f t="shared" si="103"/>
        <v>9.9134417683566806E-3</v>
      </c>
      <c r="AU212" s="12">
        <f>'Surv-rate CEA'!AL210*UPFS+'Surv-rate CEA'!AK210*UPD</f>
        <v>1.6810341264074404E-2</v>
      </c>
      <c r="AV212" s="12">
        <f t="shared" si="104"/>
        <v>1.1842108597930473E-2</v>
      </c>
      <c r="AW212" s="12">
        <f>AU212-'Surv-rate CEA'!AK210*UPD</f>
        <v>1.0372945269695108E-3</v>
      </c>
      <c r="AX212" s="12">
        <f t="shared" si="105"/>
        <v>7.3072605983696688E-4</v>
      </c>
      <c r="AY212" s="12">
        <f>'Surv-rate CEA'!AO210*UPFS+'Surv-rate CEA'!AN210*UPD</f>
        <v>1.4011663181453594E-2</v>
      </c>
      <c r="AZ212" s="12">
        <f t="shared" si="106"/>
        <v>9.8705692184252996E-3</v>
      </c>
      <c r="BA212" s="12">
        <f>AY212-'Surv-rate CEA'!AN210*UPD</f>
        <v>2.0263314384556634E-4</v>
      </c>
      <c r="BB212" s="12">
        <f t="shared" si="107"/>
        <v>1.4274568595983755E-4</v>
      </c>
    </row>
    <row r="213" spans="1:54">
      <c r="A213" s="12">
        <v>208</v>
      </c>
      <c r="B213" s="12">
        <f t="shared" si="108"/>
        <v>11.90958904109589</v>
      </c>
      <c r="C213" s="12">
        <f>'Surv-rate CEA'!D211*Parameter!$D$57+'Surv-rate CEA'!E211*Parameter!$D$58</f>
        <v>2.2068171024555463E-2</v>
      </c>
      <c r="D213" s="12">
        <f t="shared" si="82"/>
        <v>1.5519590948948657E-2</v>
      </c>
      <c r="E213" s="12">
        <f>C213-'Surv-rate CEA'!E211*Parameter!$D$58</f>
        <v>1.1874623924742686E-4</v>
      </c>
      <c r="F213" s="12">
        <f t="shared" si="83"/>
        <v>8.3509098139372459E-5</v>
      </c>
      <c r="G213" s="12">
        <f>'Surv-rate CEA'!G211*Parameter!$D$57+'Surv-rate CEA'!H211*Parameter!$D$58</f>
        <v>1.3190766780303967E-2</v>
      </c>
      <c r="H213" s="12">
        <f t="shared" si="84"/>
        <v>9.2764962037637563E-3</v>
      </c>
      <c r="I213" s="12">
        <f>G213-'Surv-rate CEA'!H211*Parameter!$D$58</f>
        <v>3.7107876224157232E-5</v>
      </c>
      <c r="J213" s="12">
        <f t="shared" si="85"/>
        <v>2.609636563638778E-5</v>
      </c>
      <c r="K213" s="12">
        <f>'Surv-rate CEA'!K211*Parameter!$D$57+'Surv-rate CEA'!J211*Parameter!$D$58</f>
        <v>1.9660718139196197E-2</v>
      </c>
      <c r="L213" s="12">
        <f t="shared" si="86"/>
        <v>1.3826533378927645E-2</v>
      </c>
      <c r="M213" s="12">
        <f>K213-'Surv-rate CEA'!J211*Parameter!$D$58</f>
        <v>2.7799376530017808E-4</v>
      </c>
      <c r="N213" s="12">
        <f t="shared" si="87"/>
        <v>1.9550100092192432E-4</v>
      </c>
      <c r="O213" s="12">
        <f>'Surv-rate CEA'!N211*Parameter!$D$57+'Surv-rate CEA'!M211*Parameter!$D$58</f>
        <v>1.3973969264628244E-2</v>
      </c>
      <c r="P213" s="12">
        <f t="shared" si="88"/>
        <v>9.8272886628845493E-3</v>
      </c>
      <c r="Q213" s="12">
        <f>O213-'Surv-rate CEA'!M211*Parameter!$D$58</f>
        <v>1.3938951972980096E-2</v>
      </c>
      <c r="R213" s="12">
        <f t="shared" si="89"/>
        <v>9.8026625150304941E-3</v>
      </c>
      <c r="S213" s="12">
        <f>'Surv-rate CEA'!Q211*Parameter!$D$57+'Surv-rate CEA'!P211*Parameter!$D$58</f>
        <v>1.9660718139196197E-2</v>
      </c>
      <c r="T213" s="12">
        <f t="shared" si="90"/>
        <v>1.3826533378927645E-2</v>
      </c>
      <c r="U213" s="12">
        <f>S213-'Surv-rate CEA'!P211*Parameter!$D$58</f>
        <v>2.7799376530017808E-4</v>
      </c>
      <c r="V213" s="12">
        <f t="shared" si="91"/>
        <v>1.9550100092192432E-4</v>
      </c>
      <c r="W213" s="12">
        <f>'Surv-rate CEA'!T211*UPFS+'Surv-rate CEA'!S211*UPD</f>
        <v>1.3973969264628244E-2</v>
      </c>
      <c r="X213" s="12">
        <f t="shared" si="92"/>
        <v>9.8272886628845493E-3</v>
      </c>
      <c r="Y213" s="12">
        <f>W213-'Surv-rate CEA'!S211*UPD</f>
        <v>1.3938951972980096E-2</v>
      </c>
      <c r="Z213" s="12">
        <f t="shared" si="93"/>
        <v>9.8026625150304941E-3</v>
      </c>
      <c r="AA213" s="12">
        <f>'Surv-rate CEA'!W211*UPFS+'Surv-rate CEA'!V211*UPD</f>
        <v>2.105426284513703E-2</v>
      </c>
      <c r="AB213" s="12">
        <f t="shared" si="94"/>
        <v>1.4806553145006576E-2</v>
      </c>
      <c r="AC213" s="12">
        <f>AA213-'Surv-rate CEA'!V211*UPD</f>
        <v>8.9780292209918136E-4</v>
      </c>
      <c r="AD213" s="12">
        <f t="shared" si="95"/>
        <v>6.3138599425598694E-4</v>
      </c>
      <c r="AE213" s="12">
        <f>'Surv-rate CEA'!Z211*UPFS+'Surv-rate CEA'!Y211*UPD</f>
        <v>1.9660718139196197E-2</v>
      </c>
      <c r="AF213" s="12">
        <f t="shared" si="96"/>
        <v>1.3826533378927645E-2</v>
      </c>
      <c r="AG213" s="12">
        <f>AE213-'Surv-rate CEA'!Y211*UPD</f>
        <v>2.7799376530017808E-4</v>
      </c>
      <c r="AH213" s="12">
        <f t="shared" si="97"/>
        <v>1.9550100092192432E-4</v>
      </c>
      <c r="AI213" s="12">
        <f>'Surv-rate CEA'!AC211*UPFS+'Surv-rate CEA'!AB211*UPD</f>
        <v>1.3878959589904679E-2</v>
      </c>
      <c r="AJ213" s="12">
        <f t="shared" si="98"/>
        <v>9.7604724647382835E-3</v>
      </c>
      <c r="AK213" s="12">
        <f>AI213-'Surv-rate CEA'!AB211*UPD</f>
        <v>1.9824507767092492E-4</v>
      </c>
      <c r="AL213" s="12">
        <f t="shared" si="99"/>
        <v>1.3941719545638179E-4</v>
      </c>
      <c r="AM213" s="12">
        <f>'Surv-rate CEA'!AF211*UPFS+'Surv-rate CEA'!AE211*UPD</f>
        <v>3.5538281312587669E-2</v>
      </c>
      <c r="AN213" s="12">
        <f t="shared" si="100"/>
        <v>2.4992537369151413E-2</v>
      </c>
      <c r="AO213" s="12">
        <f>AM213-'Surv-rate CEA'!AE211*UPD</f>
        <v>6.8985926318681362E-4</v>
      </c>
      <c r="AP213" s="12">
        <f t="shared" si="101"/>
        <v>4.8514820576156601E-4</v>
      </c>
      <c r="AQ213" s="42">
        <f>'Surv-rate CEA'!AI211*UPFS+'Surv-rate CEA'!AH211*UPD</f>
        <v>1.3973969264628244E-2</v>
      </c>
      <c r="AR213" s="12">
        <f t="shared" si="102"/>
        <v>9.8272886628845493E-3</v>
      </c>
      <c r="AS213" s="42">
        <f>AQ213-'Surv-rate CEA'!AH211*UPD</f>
        <v>1.3938951972980096E-2</v>
      </c>
      <c r="AT213" s="12">
        <f t="shared" si="103"/>
        <v>9.8026625150304941E-3</v>
      </c>
      <c r="AU213" s="12">
        <f>'Surv-rate CEA'!AL211*UPFS+'Surv-rate CEA'!AK211*UPD</f>
        <v>1.6655044017849969E-2</v>
      </c>
      <c r="AV213" s="12">
        <f t="shared" si="104"/>
        <v>1.1712772667302302E-2</v>
      </c>
      <c r="AW213" s="12">
        <f>AU213-'Surv-rate CEA'!AK211*UPD</f>
        <v>1.0177469012141137E-3</v>
      </c>
      <c r="AX213" s="12">
        <f t="shared" si="105"/>
        <v>7.1573741108077503E-4</v>
      </c>
      <c r="AY213" s="12">
        <f>'Surv-rate CEA'!AO211*UPFS+'Surv-rate CEA'!AN211*UPD</f>
        <v>1.3878959589904679E-2</v>
      </c>
      <c r="AZ213" s="12">
        <f t="shared" si="106"/>
        <v>9.7604724647382835E-3</v>
      </c>
      <c r="BA213" s="12">
        <f>AY213-'Surv-rate CEA'!AN211*UPD</f>
        <v>1.9824507767092492E-4</v>
      </c>
      <c r="BB213" s="12">
        <f t="shared" si="107"/>
        <v>1.3941719545638179E-4</v>
      </c>
    </row>
    <row r="214" spans="1:54">
      <c r="A214" s="12">
        <v>209</v>
      </c>
      <c r="B214" s="12">
        <f t="shared" si="108"/>
        <v>11.967123287671233</v>
      </c>
      <c r="C214" s="12">
        <f>'Surv-rate CEA'!D212*Parameter!$D$57+'Surv-rate CEA'!E212*Parameter!$D$58</f>
        <v>2.1874844861573761E-2</v>
      </c>
      <c r="D214" s="12">
        <f t="shared" si="82"/>
        <v>1.5357493172975193E-2</v>
      </c>
      <c r="E214" s="12">
        <f>C214-'Surv-rate CEA'!E212*Parameter!$D$58</f>
        <v>1.1608431867653202E-4</v>
      </c>
      <c r="F214" s="12">
        <f t="shared" si="83"/>
        <v>8.1498366861380248E-5</v>
      </c>
      <c r="G214" s="12">
        <f>'Surv-rate CEA'!G212*Parameter!$D$57+'Surv-rate CEA'!H212*Parameter!$D$58</f>
        <v>1.3065435350765394E-2</v>
      </c>
      <c r="H214" s="12">
        <f t="shared" si="84"/>
        <v>9.1727431884009517E-3</v>
      </c>
      <c r="I214" s="12">
        <f>G214-'Surv-rate CEA'!H212*Parameter!$D$58</f>
        <v>3.6208785599510171E-5</v>
      </c>
      <c r="J214" s="12">
        <f t="shared" si="85"/>
        <v>2.5420805549255614E-5</v>
      </c>
      <c r="K214" s="12">
        <f>'Surv-rate CEA'!K212*Parameter!$D$57+'Surv-rate CEA'!J212*Parameter!$D$58</f>
        <v>1.9484986576464056E-2</v>
      </c>
      <c r="L214" s="12">
        <f t="shared" si="86"/>
        <v>1.3679664940125728E-2</v>
      </c>
      <c r="M214" s="12">
        <f>K214-'Surv-rate CEA'!J212*Parameter!$D$58</f>
        <v>2.7214773117640104E-4</v>
      </c>
      <c r="N214" s="12">
        <f t="shared" si="87"/>
        <v>1.9106452868720262E-4</v>
      </c>
      <c r="O214" s="12">
        <f>'Surv-rate CEA'!N212*Parameter!$D$57+'Surv-rate CEA'!M212*Parameter!$D$58</f>
        <v>1.384125969172954E-2</v>
      </c>
      <c r="P214" s="12">
        <f t="shared" si="88"/>
        <v>9.7174198293180601E-3</v>
      </c>
      <c r="Q214" s="12">
        <f>O214-'Surv-rate CEA'!M212*Parameter!$D$58</f>
        <v>1.38070908377131E-2</v>
      </c>
      <c r="R214" s="12">
        <f t="shared" si="89"/>
        <v>9.6934311818279162E-3</v>
      </c>
      <c r="S214" s="12">
        <f>'Surv-rate CEA'!Q212*Parameter!$D$57+'Surv-rate CEA'!P212*Parameter!$D$58</f>
        <v>1.9484986576464056E-2</v>
      </c>
      <c r="T214" s="12">
        <f t="shared" si="90"/>
        <v>1.3679664940125728E-2</v>
      </c>
      <c r="U214" s="12">
        <f>S214-'Surv-rate CEA'!P212*Parameter!$D$58</f>
        <v>2.7214773117640104E-4</v>
      </c>
      <c r="V214" s="12">
        <f t="shared" si="91"/>
        <v>1.9106452868720262E-4</v>
      </c>
      <c r="W214" s="12">
        <f>'Surv-rate CEA'!T212*UPFS+'Surv-rate CEA'!S212*UPD</f>
        <v>1.384125969172954E-2</v>
      </c>
      <c r="X214" s="12">
        <f t="shared" si="92"/>
        <v>9.7174198293180601E-3</v>
      </c>
      <c r="Y214" s="12">
        <f>W214-'Surv-rate CEA'!S212*UPD</f>
        <v>1.38070908377131E-2</v>
      </c>
      <c r="Z214" s="12">
        <f t="shared" si="93"/>
        <v>9.6934311818279162E-3</v>
      </c>
      <c r="AA214" s="12">
        <f>'Surv-rate CEA'!W212*UPFS+'Surv-rate CEA'!V212*UPD</f>
        <v>2.0867846902275337E-2</v>
      </c>
      <c r="AB214" s="12">
        <f t="shared" si="94"/>
        <v>1.4650518363188455E-2</v>
      </c>
      <c r="AC214" s="12">
        <f>AA214-'Surv-rate CEA'!V212*UPD</f>
        <v>8.8073316211760219E-4</v>
      </c>
      <c r="AD214" s="12">
        <f t="shared" si="95"/>
        <v>6.1832911776183569E-4</v>
      </c>
      <c r="AE214" s="12">
        <f>'Surv-rate CEA'!Z212*UPFS+'Surv-rate CEA'!Y212*UPD</f>
        <v>1.9484986576464056E-2</v>
      </c>
      <c r="AF214" s="12">
        <f t="shared" si="96"/>
        <v>1.3679664940125728E-2</v>
      </c>
      <c r="AG214" s="12">
        <f>AE214-'Surv-rate CEA'!Y212*UPD</f>
        <v>2.7214773117640104E-4</v>
      </c>
      <c r="AH214" s="12">
        <f t="shared" si="97"/>
        <v>1.9106452868720262E-4</v>
      </c>
      <c r="AI214" s="12">
        <f>'Surv-rate CEA'!AC212*UPFS+'Surv-rate CEA'!AB212*UPD</f>
        <v>1.3747960032399621E-2</v>
      </c>
      <c r="AJ214" s="12">
        <f t="shared" si="98"/>
        <v>9.6519177016336187E-3</v>
      </c>
      <c r="AK214" s="12">
        <f>AI214-'Surv-rate CEA'!AB212*UPD</f>
        <v>1.9396540608135338E-4</v>
      </c>
      <c r="AL214" s="12">
        <f t="shared" si="99"/>
        <v>1.361757040352988E-4</v>
      </c>
      <c r="AM214" s="12">
        <f>'Surv-rate CEA'!AF212*UPFS+'Surv-rate CEA'!AE212*UPD</f>
        <v>3.5252951763358922E-2</v>
      </c>
      <c r="AN214" s="12">
        <f t="shared" si="100"/>
        <v>2.4749751116363267E-2</v>
      </c>
      <c r="AO214" s="12">
        <f>AM214-'Surv-rate CEA'!AE212*UPD</f>
        <v>6.7642234449274974E-4</v>
      </c>
      <c r="AP214" s="12">
        <f t="shared" si="101"/>
        <v>4.7489029537500977E-4</v>
      </c>
      <c r="AQ214" s="42">
        <f>'Surv-rate CEA'!AI212*UPFS+'Surv-rate CEA'!AH212*UPD</f>
        <v>1.384125969172954E-2</v>
      </c>
      <c r="AR214" s="12">
        <f t="shared" si="102"/>
        <v>9.7174198293180601E-3</v>
      </c>
      <c r="AS214" s="42">
        <f>AQ214-'Surv-rate CEA'!AH212*UPD</f>
        <v>1.38070908377131E-2</v>
      </c>
      <c r="AT214" s="12">
        <f t="shared" si="103"/>
        <v>9.6934311818279162E-3</v>
      </c>
      <c r="AU214" s="12">
        <f>'Surv-rate CEA'!AL212*UPFS+'Surv-rate CEA'!AK212*UPD</f>
        <v>1.6501702705746669E-2</v>
      </c>
      <c r="AV214" s="12">
        <f t="shared" si="104"/>
        <v>1.1585215266653022E-2</v>
      </c>
      <c r="AW214" s="12">
        <f>AU214-'Surv-rate CEA'!AK212*UPD</f>
        <v>9.9862455925641379E-4</v>
      </c>
      <c r="AX214" s="12">
        <f t="shared" si="105"/>
        <v>7.0109616539892471E-4</v>
      </c>
      <c r="AY214" s="12">
        <f>'Surv-rate CEA'!AO212*UPFS+'Surv-rate CEA'!AN212*UPD</f>
        <v>1.3747960032399621E-2</v>
      </c>
      <c r="AZ214" s="12">
        <f t="shared" si="106"/>
        <v>9.6519177016336187E-3</v>
      </c>
      <c r="BA214" s="12">
        <f>AY214-'Surv-rate CEA'!AN212*UPD</f>
        <v>1.9396540608135338E-4</v>
      </c>
      <c r="BB214" s="12">
        <f t="shared" si="107"/>
        <v>1.361757040352988E-4</v>
      </c>
    </row>
    <row r="215" spans="1:54">
      <c r="A215" s="12">
        <v>210</v>
      </c>
      <c r="B215" s="12">
        <f t="shared" si="108"/>
        <v>12.024657534246575</v>
      </c>
      <c r="C215" s="12">
        <f>'Surv-rate CEA'!D213*Parameter!$D$57+'Surv-rate CEA'!E213*Parameter!$D$58</f>
        <v>2.1683842516522091E-2</v>
      </c>
      <c r="D215" s="12">
        <f t="shared" si="82"/>
        <v>1.5197530151806103E-2</v>
      </c>
      <c r="E215" s="12">
        <f>C215-'Surv-rate CEA'!E213*Parameter!$D$58</f>
        <v>1.1349023618420148E-4</v>
      </c>
      <c r="F215" s="12">
        <f t="shared" si="83"/>
        <v>7.9541773328726295E-5</v>
      </c>
      <c r="G215" s="12">
        <f>'Surv-rate CEA'!G213*Parameter!$D$57+'Surv-rate CEA'!H213*Parameter!$D$58</f>
        <v>1.2941715347357833E-2</v>
      </c>
      <c r="H215" s="12">
        <f t="shared" si="84"/>
        <v>9.0704453815185077E-3</v>
      </c>
      <c r="I215" s="12">
        <f>G215-'Surv-rate CEA'!H213*Parameter!$D$58</f>
        <v>3.5334295829740625E-5</v>
      </c>
      <c r="J215" s="12">
        <f t="shared" si="85"/>
        <v>2.4764707908949029E-5</v>
      </c>
      <c r="K215" s="12">
        <f>'Surv-rate CEA'!K213*Parameter!$D$57+'Surv-rate CEA'!J213*Parameter!$D$58</f>
        <v>1.9311403921603142E-2</v>
      </c>
      <c r="L215" s="12">
        <f t="shared" si="86"/>
        <v>1.3534761800112127E-2</v>
      </c>
      <c r="M215" s="12">
        <f>K215-'Surv-rate CEA'!J213*Parameter!$D$58</f>
        <v>2.6644223329306063E-4</v>
      </c>
      <c r="N215" s="12">
        <f t="shared" si="87"/>
        <v>1.8674106635392193E-4</v>
      </c>
      <c r="O215" s="12">
        <f>'Surv-rate CEA'!N213*Parameter!$D$57+'Surv-rate CEA'!M213*Parameter!$D$58</f>
        <v>1.371025489483557E-2</v>
      </c>
      <c r="P215" s="12">
        <f t="shared" si="88"/>
        <v>9.609090823937157E-3</v>
      </c>
      <c r="Q215" s="12">
        <f>O215-'Surv-rate CEA'!M213*Parameter!$D$58</f>
        <v>1.3676911263559619E-2</v>
      </c>
      <c r="R215" s="12">
        <f t="shared" si="89"/>
        <v>9.5857213108399789E-3</v>
      </c>
      <c r="S215" s="12">
        <f>'Surv-rate CEA'!Q213*Parameter!$D$57+'Surv-rate CEA'!P213*Parameter!$D$58</f>
        <v>1.9311403921603142E-2</v>
      </c>
      <c r="T215" s="12">
        <f t="shared" si="90"/>
        <v>1.3534761800112127E-2</v>
      </c>
      <c r="U215" s="12">
        <f>S215-'Surv-rate CEA'!P213*Parameter!$D$58</f>
        <v>2.6644223329306063E-4</v>
      </c>
      <c r="V215" s="12">
        <f t="shared" si="91"/>
        <v>1.8674106635392193E-4</v>
      </c>
      <c r="W215" s="12">
        <f>'Surv-rate CEA'!T213*UPFS+'Surv-rate CEA'!S213*UPD</f>
        <v>1.371025489483557E-2</v>
      </c>
      <c r="X215" s="12">
        <f t="shared" si="92"/>
        <v>9.609090823937157E-3</v>
      </c>
      <c r="Y215" s="12">
        <f>W215-'Surv-rate CEA'!S213*UPD</f>
        <v>1.3676911263559619E-2</v>
      </c>
      <c r="Z215" s="12">
        <f t="shared" si="93"/>
        <v>9.5857213108399789E-3</v>
      </c>
      <c r="AA215" s="12">
        <f>'Surv-rate CEA'!W213*UPFS+'Surv-rate CEA'!V213*UPD</f>
        <v>2.0683694825664491E-2</v>
      </c>
      <c r="AB215" s="12">
        <f t="shared" si="94"/>
        <v>1.4496557772188142E-2</v>
      </c>
      <c r="AC215" s="12">
        <f>AA215-'Surv-rate CEA'!V213*UPD</f>
        <v>8.6403765208502986E-4</v>
      </c>
      <c r="AD215" s="12">
        <f t="shared" si="95"/>
        <v>6.0557709086166774E-4</v>
      </c>
      <c r="AE215" s="12">
        <f>'Surv-rate CEA'!Z213*UPFS+'Surv-rate CEA'!Y213*UPD</f>
        <v>1.9311403921603142E-2</v>
      </c>
      <c r="AF215" s="12">
        <f t="shared" si="96"/>
        <v>1.3534761800112127E-2</v>
      </c>
      <c r="AG215" s="12">
        <f>AE215-'Surv-rate CEA'!Y213*UPD</f>
        <v>2.6644223329306063E-4</v>
      </c>
      <c r="AH215" s="12">
        <f t="shared" si="97"/>
        <v>1.8674106635392193E-4</v>
      </c>
      <c r="AI215" s="12">
        <f>'Surv-rate CEA'!AC213*UPFS+'Surv-rate CEA'!AB213*UPD</f>
        <v>1.3618636521472296E-2</v>
      </c>
      <c r="AJ215" s="12">
        <f t="shared" si="98"/>
        <v>9.5448783583380881E-3</v>
      </c>
      <c r="AK215" s="12">
        <f>AI215-'Surv-rate CEA'!AB213*UPD</f>
        <v>1.8979110874817358E-4</v>
      </c>
      <c r="AL215" s="12">
        <f t="shared" si="99"/>
        <v>1.3301867948668842E-4</v>
      </c>
      <c r="AM215" s="12">
        <f>'Surv-rate CEA'!AF213*UPFS+'Surv-rate CEA'!AE213*UPD</f>
        <v>3.4970814065629109E-2</v>
      </c>
      <c r="AN215" s="12">
        <f t="shared" si="100"/>
        <v>2.4509954856508837E-2</v>
      </c>
      <c r="AO215" s="12">
        <f>AM215-'Surv-rate CEA'!AE213*UPD</f>
        <v>6.6328660208271606E-4</v>
      </c>
      <c r="AP215" s="12">
        <f t="shared" si="101"/>
        <v>4.6487692975819928E-4</v>
      </c>
      <c r="AQ215" s="42">
        <f>'Surv-rate CEA'!AI213*UPFS+'Surv-rate CEA'!AH213*UPD</f>
        <v>1.371025489483557E-2</v>
      </c>
      <c r="AR215" s="12">
        <f t="shared" si="102"/>
        <v>9.609090823937157E-3</v>
      </c>
      <c r="AS215" s="42">
        <f>AQ215-'Surv-rate CEA'!AH213*UPD</f>
        <v>1.3676911263559619E-2</v>
      </c>
      <c r="AT215" s="12">
        <f t="shared" si="103"/>
        <v>9.5857213108399789E-3</v>
      </c>
      <c r="AU215" s="12">
        <f>'Surv-rate CEA'!AL213*UPFS+'Surv-rate CEA'!AK213*UPD</f>
        <v>1.6350285694259503E-2</v>
      </c>
      <c r="AV215" s="12">
        <f t="shared" si="104"/>
        <v>1.1459406221006238E-2</v>
      </c>
      <c r="AW215" s="12">
        <f>AU215-'Surv-rate CEA'!AK213*UPD</f>
        <v>9.799169552382591E-4</v>
      </c>
      <c r="AX215" s="12">
        <f t="shared" si="105"/>
        <v>6.8679328685182126E-4</v>
      </c>
      <c r="AY215" s="12">
        <f>'Surv-rate CEA'!AO213*UPFS+'Surv-rate CEA'!AN213*UPD</f>
        <v>1.3618636521472296E-2</v>
      </c>
      <c r="AZ215" s="12">
        <f t="shared" si="106"/>
        <v>9.5448783583380881E-3</v>
      </c>
      <c r="BA215" s="12">
        <f>AY215-'Surv-rate CEA'!AN213*UPD</f>
        <v>1.8979110874817358E-4</v>
      </c>
      <c r="BB215" s="12">
        <f t="shared" si="107"/>
        <v>1.3301867948668842E-4</v>
      </c>
    </row>
    <row r="216" spans="1:54">
      <c r="A216" s="12">
        <v>211</v>
      </c>
      <c r="B216" s="12">
        <f t="shared" si="108"/>
        <v>12.082191780821917</v>
      </c>
      <c r="C216" s="12">
        <f>'Surv-rate CEA'!D214*Parameter!$D$57+'Surv-rate CEA'!E214*Parameter!$D$58</f>
        <v>2.1495127958819124E-2</v>
      </c>
      <c r="D216" s="12">
        <f t="shared" si="82"/>
        <v>1.503966712144616E-2</v>
      </c>
      <c r="E216" s="12">
        <f>C216-'Surv-rate CEA'!E214*Parameter!$D$58</f>
        <v>1.1096204734582782E-4</v>
      </c>
      <c r="F216" s="12">
        <f t="shared" si="83"/>
        <v>7.7637698105011857E-5</v>
      </c>
      <c r="G216" s="12">
        <f>'Surv-rate CEA'!G214*Parameter!$D$57+'Surv-rate CEA'!H214*Parameter!$D$58</f>
        <v>1.2819580310622086E-2</v>
      </c>
      <c r="H216" s="12">
        <f t="shared" si="84"/>
        <v>8.9695777051328369E-3</v>
      </c>
      <c r="I216" s="12">
        <f>G216-'Surv-rate CEA'!H214*Parameter!$D$58</f>
        <v>3.4483654222634483E-5</v>
      </c>
      <c r="J216" s="12">
        <f t="shared" si="85"/>
        <v>2.4127452585212032E-5</v>
      </c>
      <c r="K216" s="12">
        <f>'Surv-rate CEA'!K214*Parameter!$D$57+'Surv-rate CEA'!J214*Parameter!$D$58</f>
        <v>1.9139936345802813E-2</v>
      </c>
      <c r="L216" s="12">
        <f t="shared" si="86"/>
        <v>1.3391791475632461E-2</v>
      </c>
      <c r="M216" s="12">
        <f>K216-'Surv-rate CEA'!J214*Parameter!$D$58</f>
        <v>2.6087345367189346E-4</v>
      </c>
      <c r="N216" s="12">
        <f t="shared" si="87"/>
        <v>1.825274039570233E-4</v>
      </c>
      <c r="O216" s="12">
        <f>'Surv-rate CEA'!N214*Parameter!$D$57+'Surv-rate CEA'!M214*Parameter!$D$58</f>
        <v>1.3580926922159982E-2</v>
      </c>
      <c r="P216" s="12">
        <f t="shared" si="88"/>
        <v>9.502275143524825E-3</v>
      </c>
      <c r="Q216" s="12">
        <f>O216-'Surv-rate CEA'!M214*Parameter!$D$58</f>
        <v>1.3548386009020313E-2</v>
      </c>
      <c r="R216" s="12">
        <f t="shared" si="89"/>
        <v>9.4795069840430055E-3</v>
      </c>
      <c r="S216" s="12">
        <f>'Surv-rate CEA'!Q214*Parameter!$D$57+'Surv-rate CEA'!P214*Parameter!$D$58</f>
        <v>1.9139936345802813E-2</v>
      </c>
      <c r="T216" s="12">
        <f t="shared" si="90"/>
        <v>1.3391791475632461E-2</v>
      </c>
      <c r="U216" s="12">
        <f>S216-'Surv-rate CEA'!P214*Parameter!$D$58</f>
        <v>2.6087345367189346E-4</v>
      </c>
      <c r="V216" s="12">
        <f t="shared" si="91"/>
        <v>1.825274039570233E-4</v>
      </c>
      <c r="W216" s="12">
        <f>'Surv-rate CEA'!T214*UPFS+'Surv-rate CEA'!S214*UPD</f>
        <v>1.3580926922159982E-2</v>
      </c>
      <c r="X216" s="12">
        <f t="shared" si="92"/>
        <v>9.502275143524825E-3</v>
      </c>
      <c r="Y216" s="12">
        <f>W216-'Surv-rate CEA'!S214*UPD</f>
        <v>1.3548386009020313E-2</v>
      </c>
      <c r="Z216" s="12">
        <f t="shared" si="93"/>
        <v>9.4795069840430055E-3</v>
      </c>
      <c r="AA216" s="12">
        <f>'Surv-rate CEA'!W214*UPFS+'Surv-rate CEA'!V214*UPD</f>
        <v>2.0501771155994917E-2</v>
      </c>
      <c r="AB216" s="12">
        <f t="shared" si="94"/>
        <v>1.4344637267428913E-2</v>
      </c>
      <c r="AC216" s="12">
        <f>AA216-'Surv-rate CEA'!V214*UPD</f>
        <v>8.4770704909948105E-4</v>
      </c>
      <c r="AD216" s="12">
        <f t="shared" si="95"/>
        <v>5.9312193253210172E-4</v>
      </c>
      <c r="AE216" s="12">
        <f>'Surv-rate CEA'!Z214*UPFS+'Surv-rate CEA'!Y214*UPD</f>
        <v>1.9139936345802813E-2</v>
      </c>
      <c r="AF216" s="12">
        <f t="shared" si="96"/>
        <v>1.3391791475632461E-2</v>
      </c>
      <c r="AG216" s="12">
        <f>AE216-'Surv-rate CEA'!Y214*UPD</f>
        <v>2.6087345367189346E-4</v>
      </c>
      <c r="AH216" s="12">
        <f t="shared" si="97"/>
        <v>1.825274039570233E-4</v>
      </c>
      <c r="AI216" s="12">
        <f>'Surv-rate CEA'!AC214*UPFS+'Surv-rate CEA'!AB214*UPD</f>
        <v>1.3490961633623507E-2</v>
      </c>
      <c r="AJ216" s="12">
        <f t="shared" si="98"/>
        <v>9.4393284146351147E-3</v>
      </c>
      <c r="AK216" s="12">
        <f>AI216-'Surv-rate CEA'!AB214*UPD</f>
        <v>1.8571925933841618E-4</v>
      </c>
      <c r="AL216" s="12">
        <f t="shared" si="99"/>
        <v>1.2994367113526863E-4</v>
      </c>
      <c r="AM216" s="12">
        <f>'Surv-rate CEA'!AF214*UPFS+'Surv-rate CEA'!AE214*UPD</f>
        <v>3.4691821647768628E-2</v>
      </c>
      <c r="AN216" s="12">
        <f t="shared" si="100"/>
        <v>2.4273102743031238E-2</v>
      </c>
      <c r="AO216" s="12">
        <f>AM216-'Surv-rate CEA'!AE214*UPD</f>
        <v>6.5044436326145566E-4</v>
      </c>
      <c r="AP216" s="12">
        <f t="shared" si="101"/>
        <v>4.5510158037741292E-4</v>
      </c>
      <c r="AQ216" s="42">
        <f>'Surv-rate CEA'!AI214*UPFS+'Surv-rate CEA'!AH214*UPD</f>
        <v>1.3580926922159982E-2</v>
      </c>
      <c r="AR216" s="12">
        <f t="shared" si="102"/>
        <v>9.502275143524825E-3</v>
      </c>
      <c r="AS216" s="42">
        <f>AQ216-'Surv-rate CEA'!AH214*UPD</f>
        <v>1.3548386009020313E-2</v>
      </c>
      <c r="AT216" s="12">
        <f t="shared" si="103"/>
        <v>9.4795069840430055E-3</v>
      </c>
      <c r="AU216" s="12">
        <f>'Surv-rate CEA'!AL214*UPFS+'Surv-rate CEA'!AK214*UPD</f>
        <v>1.6200761979289557E-2</v>
      </c>
      <c r="AV216" s="12">
        <f t="shared" si="104"/>
        <v>1.1335315972488947E-2</v>
      </c>
      <c r="AW216" s="12">
        <f>AU216-'Surv-rate CEA'!AK214*UPD</f>
        <v>9.6161383799581689E-4</v>
      </c>
      <c r="AX216" s="12">
        <f t="shared" si="105"/>
        <v>6.7282000137615643E-4</v>
      </c>
      <c r="AY216" s="12">
        <f>'Surv-rate CEA'!AO214*UPFS+'Surv-rate CEA'!AN214*UPD</f>
        <v>1.3490961633623507E-2</v>
      </c>
      <c r="AZ216" s="12">
        <f t="shared" si="106"/>
        <v>9.4393284146351147E-3</v>
      </c>
      <c r="BA216" s="12">
        <f>AY216-'Surv-rate CEA'!AN214*UPD</f>
        <v>1.8571925933841618E-4</v>
      </c>
      <c r="BB216" s="12">
        <f t="shared" si="107"/>
        <v>1.2994367113526863E-4</v>
      </c>
    </row>
    <row r="217" spans="1:54">
      <c r="A217" s="12">
        <v>212</v>
      </c>
      <c r="B217" s="12">
        <f t="shared" si="108"/>
        <v>12.139726027397261</v>
      </c>
      <c r="C217" s="12">
        <f>'Surv-rate CEA'!D215*Parameter!$D$57+'Surv-rate CEA'!E215*Parameter!$D$58</f>
        <v>2.1308665847530883E-2</v>
      </c>
      <c r="D217" s="12">
        <f t="shared" si="82"/>
        <v>1.4883870001964844E-2</v>
      </c>
      <c r="E217" s="12">
        <f>C217-'Surv-rate CEA'!E215*Parameter!$D$58</f>
        <v>1.0849786982553705E-4</v>
      </c>
      <c r="F217" s="12">
        <f t="shared" si="83"/>
        <v>7.5784575230012282E-5</v>
      </c>
      <c r="G217" s="12">
        <f>'Surv-rate CEA'!G215*Parameter!$D$57+'Surv-rate CEA'!H215*Parameter!$D$58</f>
        <v>1.2699004313478526E-2</v>
      </c>
      <c r="H217" s="12">
        <f t="shared" si="84"/>
        <v>8.8701156003207285E-3</v>
      </c>
      <c r="I217" s="12">
        <f>G217-'Surv-rate CEA'!H215*Parameter!$D$58</f>
        <v>3.365613361278573E-5</v>
      </c>
      <c r="J217" s="12">
        <f t="shared" si="85"/>
        <v>2.3508441168760797E-5</v>
      </c>
      <c r="K217" s="12">
        <f>'Surv-rate CEA'!K215*Parameter!$D$57+'Surv-rate CEA'!J215*Parameter!$D$58</f>
        <v>1.8970550676763179E-2</v>
      </c>
      <c r="L217" s="12">
        <f t="shared" si="86"/>
        <v>1.3250722131500641E-2</v>
      </c>
      <c r="M217" s="12">
        <f>K217-'Surv-rate CEA'!J215*Parameter!$D$58</f>
        <v>2.5543769036848532E-4</v>
      </c>
      <c r="N217" s="12">
        <f t="shared" si="87"/>
        <v>1.7842043252497779E-4</v>
      </c>
      <c r="O217" s="12">
        <f>'Surv-rate CEA'!N215*Parameter!$D$57+'Surv-rate CEA'!M215*Parameter!$D$58</f>
        <v>1.3453248383117717E-2</v>
      </c>
      <c r="P217" s="12">
        <f t="shared" si="88"/>
        <v>9.396946832392606E-3</v>
      </c>
      <c r="Q217" s="12">
        <f>O217-'Surv-rate CEA'!M215*Parameter!$D$58</f>
        <v>1.3421488369708469E-2</v>
      </c>
      <c r="R217" s="12">
        <f t="shared" si="89"/>
        <v>9.3747628104446212E-3</v>
      </c>
      <c r="S217" s="12">
        <f>'Surv-rate CEA'!Q215*Parameter!$D$57+'Surv-rate CEA'!P215*Parameter!$D$58</f>
        <v>1.8970550676763179E-2</v>
      </c>
      <c r="T217" s="12">
        <f t="shared" si="90"/>
        <v>1.3250722131500641E-2</v>
      </c>
      <c r="U217" s="12">
        <f>S217-'Surv-rate CEA'!P215*Parameter!$D$58</f>
        <v>2.5543769036848532E-4</v>
      </c>
      <c r="V217" s="12">
        <f t="shared" si="91"/>
        <v>1.7842043252497779E-4</v>
      </c>
      <c r="W217" s="12">
        <f>'Surv-rate CEA'!T215*UPFS+'Surv-rate CEA'!S215*UPD</f>
        <v>1.3453248383117717E-2</v>
      </c>
      <c r="X217" s="12">
        <f t="shared" si="92"/>
        <v>9.396946832392606E-3</v>
      </c>
      <c r="Y217" s="12">
        <f>W217-'Surv-rate CEA'!S215*UPD</f>
        <v>1.3421488369708469E-2</v>
      </c>
      <c r="Z217" s="12">
        <f t="shared" si="93"/>
        <v>9.3747628104446212E-3</v>
      </c>
      <c r="AA217" s="12">
        <f>'Surv-rate CEA'!W215*UPFS+'Surv-rate CEA'!V215*UPD</f>
        <v>2.0322041119530988E-2</v>
      </c>
      <c r="AB217" s="12">
        <f t="shared" si="94"/>
        <v>1.4194723422007754E-2</v>
      </c>
      <c r="AC217" s="12">
        <f>AA217-'Surv-rate CEA'!V215*UPD</f>
        <v>8.3173227287393695E-4</v>
      </c>
      <c r="AD217" s="12">
        <f t="shared" si="95"/>
        <v>5.8095589439865732E-4</v>
      </c>
      <c r="AE217" s="12">
        <f>'Surv-rate CEA'!Z215*UPFS+'Surv-rate CEA'!Y215*UPD</f>
        <v>1.8970550676763179E-2</v>
      </c>
      <c r="AF217" s="12">
        <f t="shared" si="96"/>
        <v>1.3250722131500641E-2</v>
      </c>
      <c r="AG217" s="12">
        <f>AE217-'Surv-rate CEA'!Y215*UPD</f>
        <v>2.5543769036848532E-4</v>
      </c>
      <c r="AH217" s="12">
        <f t="shared" si="97"/>
        <v>1.7842043252497779E-4</v>
      </c>
      <c r="AI217" s="12">
        <f>'Surv-rate CEA'!AC215*UPFS+'Surv-rate CEA'!AB215*UPD</f>
        <v>1.3364908495802507E-2</v>
      </c>
      <c r="AJ217" s="12">
        <f t="shared" si="98"/>
        <v>9.335242387440686E-3</v>
      </c>
      <c r="AK217" s="12">
        <f>AI217-'Surv-rate CEA'!AB215*UPD</f>
        <v>1.8174702227610577E-4</v>
      </c>
      <c r="AL217" s="12">
        <f t="shared" si="99"/>
        <v>1.2694830695443175E-4</v>
      </c>
      <c r="AM217" s="12">
        <f>'Surv-rate CEA'!AF215*UPFS+'Surv-rate CEA'!AE215*UPD</f>
        <v>3.4415928783931848E-2</v>
      </c>
      <c r="AN217" s="12">
        <f t="shared" si="100"/>
        <v>2.4039149784512538E-2</v>
      </c>
      <c r="AO217" s="12">
        <f>AM217-'Surv-rate CEA'!AE215*UPD</f>
        <v>6.3788817508136225E-4</v>
      </c>
      <c r="AP217" s="12">
        <f t="shared" si="101"/>
        <v>4.4555791252420059E-4</v>
      </c>
      <c r="AQ217" s="42">
        <f>'Surv-rate CEA'!AI215*UPFS+'Surv-rate CEA'!AH215*UPD</f>
        <v>1.3453248383117717E-2</v>
      </c>
      <c r="AR217" s="12">
        <f t="shared" si="102"/>
        <v>9.396946832392606E-3</v>
      </c>
      <c r="AS217" s="42">
        <f>AQ217-'Surv-rate CEA'!AH215*UPD</f>
        <v>1.3421488369708469E-2</v>
      </c>
      <c r="AT217" s="12">
        <f t="shared" si="103"/>
        <v>9.3747628104446212E-3</v>
      </c>
      <c r="AU217" s="12">
        <f>'Surv-rate CEA'!AL215*UPFS+'Surv-rate CEA'!AK215*UPD</f>
        <v>1.6053101171216985E-2</v>
      </c>
      <c r="AV217" s="12">
        <f t="shared" si="104"/>
        <v>1.1212915565451471E-2</v>
      </c>
      <c r="AW217" s="12">
        <f>AU217-'Surv-rate CEA'!AK215*UPD</f>
        <v>9.4370524187155011E-4</v>
      </c>
      <c r="AX217" s="12">
        <f t="shared" si="105"/>
        <v>6.5916778838673773E-4</v>
      </c>
      <c r="AY217" s="12">
        <f>'Surv-rate CEA'!AO215*UPFS+'Surv-rate CEA'!AN215*UPD</f>
        <v>1.3364908495802507E-2</v>
      </c>
      <c r="AZ217" s="12">
        <f t="shared" si="106"/>
        <v>9.335242387440686E-3</v>
      </c>
      <c r="BA217" s="12">
        <f>AY217-'Surv-rate CEA'!AN215*UPD</f>
        <v>1.8174702227610577E-4</v>
      </c>
      <c r="BB217" s="12">
        <f t="shared" si="107"/>
        <v>1.2694830695443175E-4</v>
      </c>
    </row>
    <row r="218" spans="1:54">
      <c r="A218" s="12">
        <v>213</v>
      </c>
      <c r="B218" s="12">
        <f t="shared" si="108"/>
        <v>12.197260273972603</v>
      </c>
      <c r="C218" s="12">
        <f>'Surv-rate CEA'!D216*Parameter!$D$57+'Surv-rate CEA'!E216*Parameter!$D$58</f>
        <v>2.1124421515593836E-2</v>
      </c>
      <c r="D218" s="12">
        <f t="shared" si="82"/>
        <v>1.4730105381588832E-2</v>
      </c>
      <c r="E218" s="12">
        <f>C218-'Surv-rate CEA'!E216*Parameter!$D$58</f>
        <v>1.0609588118603783E-4</v>
      </c>
      <c r="F218" s="12">
        <f t="shared" si="83"/>
        <v>7.3980890282331248E-5</v>
      </c>
      <c r="G218" s="12">
        <f>'Surv-rate CEA'!G216*Parameter!$D$57+'Surv-rate CEA'!H216*Parameter!$D$58</f>
        <v>1.2579961948496043E-2</v>
      </c>
      <c r="H218" s="12">
        <f t="shared" si="84"/>
        <v>8.7720350145889022E-3</v>
      </c>
      <c r="I218" s="12">
        <f>G218-'Surv-rate CEA'!H216*Parameter!$D$58</f>
        <v>3.2851031409370304E-5</v>
      </c>
      <c r="J218" s="12">
        <f t="shared" si="85"/>
        <v>2.2907096139730962E-5</v>
      </c>
      <c r="K218" s="12">
        <f>'Surv-rate CEA'!K216*Parameter!$D$57+'Surv-rate CEA'!J216*Parameter!$D$58</f>
        <v>1.8803214383480357E-2</v>
      </c>
      <c r="L218" s="12">
        <f t="shared" si="86"/>
        <v>1.3111522565331013E-2</v>
      </c>
      <c r="M218" s="12">
        <f>K218-'Surv-rate CEA'!J216*Parameter!$D$58</f>
        <v>2.5013135356224611E-4</v>
      </c>
      <c r="N218" s="12">
        <f t="shared" si="87"/>
        <v>1.7441714058259573E-4</v>
      </c>
      <c r="O218" s="12">
        <f>'Surv-rate CEA'!N216*Parameter!$D$57+'Surv-rate CEA'!M216*Parameter!$D$58</f>
        <v>1.3327192434944414E-2</v>
      </c>
      <c r="P218" s="12">
        <f t="shared" si="88"/>
        <v>9.2930804690926037E-3</v>
      </c>
      <c r="Q218" s="12">
        <f>O218-'Surv-rate CEA'!M216*Parameter!$D$58</f>
        <v>1.3296192165867965E-2</v>
      </c>
      <c r="R218" s="12">
        <f t="shared" si="89"/>
        <v>9.2714639135804636E-3</v>
      </c>
      <c r="S218" s="12">
        <f>'Surv-rate CEA'!Q216*Parameter!$D$57+'Surv-rate CEA'!P216*Parameter!$D$58</f>
        <v>1.8803214383480357E-2</v>
      </c>
      <c r="T218" s="12">
        <f t="shared" si="90"/>
        <v>1.3111522565331013E-2</v>
      </c>
      <c r="U218" s="12">
        <f>S218-'Surv-rate CEA'!P216*Parameter!$D$58</f>
        <v>2.5013135356224611E-4</v>
      </c>
      <c r="V218" s="12">
        <f t="shared" si="91"/>
        <v>1.7441714058259573E-4</v>
      </c>
      <c r="W218" s="12">
        <f>'Surv-rate CEA'!T216*UPFS+'Surv-rate CEA'!S216*UPD</f>
        <v>1.3327192434944414E-2</v>
      </c>
      <c r="X218" s="12">
        <f t="shared" si="92"/>
        <v>9.2930804690926037E-3</v>
      </c>
      <c r="Y218" s="12">
        <f>W218-'Surv-rate CEA'!S216*UPD</f>
        <v>1.3296192165867965E-2</v>
      </c>
      <c r="Z218" s="12">
        <f t="shared" si="93"/>
        <v>9.2714639135804636E-3</v>
      </c>
      <c r="AA218" s="12">
        <f>'Surv-rate CEA'!W216*UPFS+'Surv-rate CEA'!V216*UPD</f>
        <v>2.0144470612271495E-2</v>
      </c>
      <c r="AB218" s="12">
        <f t="shared" si="94"/>
        <v>1.4046783470782155E-2</v>
      </c>
      <c r="AC218" s="12">
        <f>AA218-'Surv-rate CEA'!V216*UPD</f>
        <v>8.1610449750663117E-4</v>
      </c>
      <c r="AD218" s="12">
        <f t="shared" si="95"/>
        <v>5.6907145323659017E-4</v>
      </c>
      <c r="AE218" s="12">
        <f>'Surv-rate CEA'!Z216*UPFS+'Surv-rate CEA'!Y216*UPD</f>
        <v>1.8803214383480357E-2</v>
      </c>
      <c r="AF218" s="12">
        <f t="shared" si="96"/>
        <v>1.3111522565331013E-2</v>
      </c>
      <c r="AG218" s="12">
        <f>AE218-'Surv-rate CEA'!Y216*UPD</f>
        <v>2.5013135356224611E-4</v>
      </c>
      <c r="AH218" s="12">
        <f t="shared" si="97"/>
        <v>1.7441714058259573E-4</v>
      </c>
      <c r="AI218" s="12">
        <f>'Surv-rate CEA'!AC216*UPFS+'Surv-rate CEA'!AB216*UPD</f>
        <v>1.3240450772262368E-2</v>
      </c>
      <c r="AJ218" s="12">
        <f t="shared" si="98"/>
        <v>9.2325953177554397E-3</v>
      </c>
      <c r="AK218" s="12">
        <f>AI218-'Surv-rate CEA'!AB216*UPD</f>
        <v>1.7787164962595331E-4</v>
      </c>
      <c r="AL218" s="12">
        <f t="shared" si="99"/>
        <v>1.2403029079178477E-4</v>
      </c>
      <c r="AM218" s="12">
        <f>'Surv-rate CEA'!AF216*UPFS+'Surv-rate CEA'!AE216*UPD</f>
        <v>3.414309057558379E-2</v>
      </c>
      <c r="AN218" s="12">
        <f t="shared" si="100"/>
        <v>2.38080518257138E-2</v>
      </c>
      <c r="AO218" s="12">
        <f>AM218-'Surv-rate CEA'!AE216*UPD</f>
        <v>6.2561079733512714E-4</v>
      </c>
      <c r="AP218" s="12">
        <f t="shared" si="101"/>
        <v>4.3623977895932369E-4</v>
      </c>
      <c r="AQ218" s="42">
        <f>'Surv-rate CEA'!AI216*UPFS+'Surv-rate CEA'!AH216*UPD</f>
        <v>1.3327192434944414E-2</v>
      </c>
      <c r="AR218" s="12">
        <f t="shared" si="102"/>
        <v>9.2930804690926037E-3</v>
      </c>
      <c r="AS218" s="42">
        <f>AQ218-'Surv-rate CEA'!AH216*UPD</f>
        <v>1.3296192165867965E-2</v>
      </c>
      <c r="AT218" s="12">
        <f t="shared" si="103"/>
        <v>9.2714639135804636E-3</v>
      </c>
      <c r="AU218" s="12">
        <f>'Surv-rate CEA'!AL216*UPFS+'Surv-rate CEA'!AK216*UPD</f>
        <v>1.5907273480389061E-2</v>
      </c>
      <c r="AV218" s="12">
        <f t="shared" si="104"/>
        <v>1.1092176632004557E-2</v>
      </c>
      <c r="AW218" s="12">
        <f>AU218-'Surv-rate CEA'!AK216*UPD</f>
        <v>9.2618147784404373E-4</v>
      </c>
      <c r="AX218" s="12">
        <f t="shared" si="105"/>
        <v>6.4582837267508153E-4</v>
      </c>
      <c r="AY218" s="12">
        <f>'Surv-rate CEA'!AO216*UPFS+'Surv-rate CEA'!AN216*UPD</f>
        <v>1.3240450772262368E-2</v>
      </c>
      <c r="AZ218" s="12">
        <f t="shared" si="106"/>
        <v>9.2325953177554397E-3</v>
      </c>
      <c r="BA218" s="12">
        <f>AY218-'Surv-rate CEA'!AN216*UPD</f>
        <v>1.7787164962595331E-4</v>
      </c>
      <c r="BB218" s="12">
        <f t="shared" si="107"/>
        <v>1.2403029079178477E-4</v>
      </c>
    </row>
    <row r="219" spans="1:54">
      <c r="A219" s="12">
        <v>214</v>
      </c>
      <c r="B219" s="12">
        <f t="shared" si="108"/>
        <v>12.254794520547945</v>
      </c>
      <c r="C219" s="12">
        <f>'Surv-rate CEA'!D217*Parameter!$D$57+'Surv-rate CEA'!E217*Parameter!$D$58</f>
        <v>2.0942360954457645E-2</v>
      </c>
      <c r="D219" s="12">
        <f t="shared" si="82"/>
        <v>1.4578340501222262E-2</v>
      </c>
      <c r="E219" s="12">
        <f>C219-'Surv-rate CEA'!E217*Parameter!$D$58</f>
        <v>1.0375431678307998E-4</v>
      </c>
      <c r="F219" s="12">
        <f t="shared" si="83"/>
        <v>7.2225178518540683E-5</v>
      </c>
      <c r="G219" s="12">
        <f>'Surv-rate CEA'!G217*Parameter!$D$57+'Surv-rate CEA'!H217*Parameter!$D$58</f>
        <v>1.2462428315514173E-2</v>
      </c>
      <c r="H219" s="12">
        <f t="shared" si="84"/>
        <v>8.6753123895979799E-3</v>
      </c>
      <c r="I219" s="12">
        <f>G219-'Surv-rate CEA'!H217*Parameter!$D$58</f>
        <v>3.2067668682791636E-5</v>
      </c>
      <c r="J219" s="12">
        <f t="shared" si="85"/>
        <v>2.2322860070779682E-5</v>
      </c>
      <c r="K219" s="12">
        <f>'Surv-rate CEA'!K217*Parameter!$D$57+'Surv-rate CEA'!J217*Parameter!$D$58</f>
        <v>1.8637895561443869E-2</v>
      </c>
      <c r="L219" s="12">
        <f t="shared" si="86"/>
        <v>1.2974162192687905E-2</v>
      </c>
      <c r="M219" s="12">
        <f>K219-'Surv-rate CEA'!J217*Parameter!$D$58</f>
        <v>2.4495096179203216E-4</v>
      </c>
      <c r="N219" s="12">
        <f t="shared" si="87"/>
        <v>1.7051461078680509E-4</v>
      </c>
      <c r="O219" s="12">
        <f>'Surv-rate CEA'!N217*Parameter!$D$57+'Surv-rate CEA'!M217*Parameter!$D$58</f>
        <v>1.3202732769685525E-2</v>
      </c>
      <c r="P219" s="12">
        <f t="shared" si="88"/>
        <v>9.1906511535010185E-3</v>
      </c>
      <c r="Q219" s="12">
        <f>O219-'Surv-rate CEA'!M217*Parameter!$D$58</f>
        <v>1.3172471730224299E-2</v>
      </c>
      <c r="R219" s="12">
        <f t="shared" si="89"/>
        <v>9.1695859193497188E-3</v>
      </c>
      <c r="S219" s="12">
        <f>'Surv-rate CEA'!Q217*Parameter!$D$57+'Surv-rate CEA'!P217*Parameter!$D$58</f>
        <v>1.8637895561443869E-2</v>
      </c>
      <c r="T219" s="12">
        <f t="shared" si="90"/>
        <v>1.2974162192687905E-2</v>
      </c>
      <c r="U219" s="12">
        <f>S219-'Surv-rate CEA'!P217*Parameter!$D$58</f>
        <v>2.4495096179203216E-4</v>
      </c>
      <c r="V219" s="12">
        <f t="shared" si="91"/>
        <v>1.7051461078680509E-4</v>
      </c>
      <c r="W219" s="12">
        <f>'Surv-rate CEA'!T217*UPFS+'Surv-rate CEA'!S217*UPD</f>
        <v>1.3202732769685525E-2</v>
      </c>
      <c r="X219" s="12">
        <f t="shared" si="92"/>
        <v>9.1906511535010185E-3</v>
      </c>
      <c r="Y219" s="12">
        <f>W219-'Surv-rate CEA'!S217*UPD</f>
        <v>1.3172471730224299E-2</v>
      </c>
      <c r="Z219" s="12">
        <f t="shared" si="93"/>
        <v>9.1695859193497188E-3</v>
      </c>
      <c r="AA219" s="12">
        <f>'Surv-rate CEA'!W217*UPFS+'Surv-rate CEA'!V217*UPD</f>
        <v>1.9969026184537858E-2</v>
      </c>
      <c r="AB219" s="12">
        <f t="shared" si="94"/>
        <v>1.3900785294890609E-2</v>
      </c>
      <c r="AC219" s="12">
        <f>AA219-'Surv-rate CEA'!V217*UPD</f>
        <v>8.0081514353647076E-4</v>
      </c>
      <c r="AD219" s="12">
        <f t="shared" si="95"/>
        <v>5.5746130373733659E-4</v>
      </c>
      <c r="AE219" s="12">
        <f>'Surv-rate CEA'!Z217*UPFS+'Surv-rate CEA'!Y217*UPD</f>
        <v>1.8637895561443869E-2</v>
      </c>
      <c r="AF219" s="12">
        <f t="shared" si="96"/>
        <v>1.2974162192687905E-2</v>
      </c>
      <c r="AG219" s="12">
        <f>AE219-'Surv-rate CEA'!Y217*UPD</f>
        <v>2.4495096179203216E-4</v>
      </c>
      <c r="AH219" s="12">
        <f t="shared" si="97"/>
        <v>1.7051461078680509E-4</v>
      </c>
      <c r="AI219" s="12">
        <f>'Surv-rate CEA'!AC217*UPFS+'Surv-rate CEA'!AB217*UPD</f>
        <v>1.3117562651781571E-2</v>
      </c>
      <c r="AJ219" s="12">
        <f t="shared" si="98"/>
        <v>9.1313627579837596E-3</v>
      </c>
      <c r="AK219" s="12">
        <f>AI219-'Surv-rate CEA'!AB217*UPD</f>
        <v>1.7409047809561692E-4</v>
      </c>
      <c r="AL219" s="12">
        <f t="shared" si="99"/>
        <v>1.2118739970233722E-4</v>
      </c>
      <c r="AM219" s="12">
        <f>'Surv-rate CEA'!AF217*UPFS+'Surv-rate CEA'!AE217*UPD</f>
        <v>3.3873262933500244E-2</v>
      </c>
      <c r="AN219" s="12">
        <f t="shared" si="100"/>
        <v>2.357976552910512E-2</v>
      </c>
      <c r="AO219" s="12">
        <f>AM219-'Surv-rate CEA'!AE217*UPD</f>
        <v>6.136051957951541E-4</v>
      </c>
      <c r="AP219" s="12">
        <f t="shared" si="101"/>
        <v>4.2714121378549091E-4</v>
      </c>
      <c r="AQ219" s="42">
        <f>'Surv-rate CEA'!AI217*UPFS+'Surv-rate CEA'!AH217*UPD</f>
        <v>1.3202732769685525E-2</v>
      </c>
      <c r="AR219" s="12">
        <f t="shared" si="102"/>
        <v>9.1906511535010185E-3</v>
      </c>
      <c r="AS219" s="42">
        <f>AQ219-'Surv-rate CEA'!AH217*UPD</f>
        <v>1.3172471730224299E-2</v>
      </c>
      <c r="AT219" s="12">
        <f t="shared" si="103"/>
        <v>9.1695859193497188E-3</v>
      </c>
      <c r="AU219" s="12">
        <f>'Surv-rate CEA'!AL217*UPFS+'Surv-rate CEA'!AK217*UPD</f>
        <v>1.5763249703003513E-2</v>
      </c>
      <c r="AV219" s="12">
        <f t="shared" si="104"/>
        <v>1.0973071377955685E-2</v>
      </c>
      <c r="AW219" s="12">
        <f>AU219-'Surv-rate CEA'!AK217*UPD</f>
        <v>9.0903312496168689E-4</v>
      </c>
      <c r="AX219" s="12">
        <f t="shared" si="105"/>
        <v>6.3279371659195991E-4</v>
      </c>
      <c r="AY219" s="12">
        <f>'Surv-rate CEA'!AO217*UPFS+'Surv-rate CEA'!AN217*UPD</f>
        <v>1.3117562651781571E-2</v>
      </c>
      <c r="AZ219" s="12">
        <f t="shared" si="106"/>
        <v>9.1313627579837596E-3</v>
      </c>
      <c r="BA219" s="12">
        <f>AY219-'Surv-rate CEA'!AN217*UPD</f>
        <v>1.7409047809561692E-4</v>
      </c>
      <c r="BB219" s="12">
        <f t="shared" si="107"/>
        <v>1.2118739970233722E-4</v>
      </c>
    </row>
    <row r="220" spans="1:54">
      <c r="A220" s="12">
        <v>215</v>
      </c>
      <c r="B220" s="12">
        <f t="shared" si="108"/>
        <v>12.312328767123288</v>
      </c>
      <c r="C220" s="12">
        <f>'Surv-rate CEA'!D218*Parameter!$D$57+'Surv-rate CEA'!E218*Parameter!$D$58</f>
        <v>2.0762450799136929E-2</v>
      </c>
      <c r="D220" s="12">
        <f t="shared" si="82"/>
        <v>1.442854323938327E-2</v>
      </c>
      <c r="E220" s="12">
        <f>C220-'Surv-rate CEA'!E218*Parameter!$D$58</f>
        <v>1.0147146774114671E-4</v>
      </c>
      <c r="F220" s="12">
        <f t="shared" si="83"/>
        <v>7.0516023085660025E-5</v>
      </c>
      <c r="G220" s="12">
        <f>'Surv-rate CEA'!G218*Parameter!$D$57+'Surv-rate CEA'!H218*Parameter!$D$58</f>
        <v>1.2346379009607134E-2</v>
      </c>
      <c r="H220" s="12">
        <f t="shared" si="84"/>
        <v>8.5799246492295426E-3</v>
      </c>
      <c r="I220" s="12">
        <f>G220-'Surv-rate CEA'!H218*Parameter!$D$58</f>
        <v>3.1305389288457941E-5</v>
      </c>
      <c r="J220" s="12">
        <f t="shared" si="85"/>
        <v>2.1755194863268145E-5</v>
      </c>
      <c r="K220" s="12">
        <f>'Surv-rate CEA'!K218*Parameter!$D$57+'Surv-rate CEA'!J218*Parameter!$D$58</f>
        <v>1.8474562918235026E-2</v>
      </c>
      <c r="L220" s="12">
        <f t="shared" si="86"/>
        <v>1.2838611032640786E-2</v>
      </c>
      <c r="M220" s="12">
        <f>K220-'Surv-rate CEA'!J218*Parameter!$D$58</f>
        <v>2.3989313832981432E-4</v>
      </c>
      <c r="N220" s="12">
        <f t="shared" si="87"/>
        <v>1.6671001668873122E-4</v>
      </c>
      <c r="O220" s="12">
        <f>'Surv-rate CEA'!N218*Parameter!$D$57+'Surv-rate CEA'!M218*Parameter!$D$58</f>
        <v>1.3079843601543477E-2</v>
      </c>
      <c r="P220" s="12">
        <f t="shared" si="88"/>
        <v>9.0896344942614227E-3</v>
      </c>
      <c r="Q220" s="12">
        <f>O220-'Surv-rate CEA'!M218*Parameter!$D$58</f>
        <v>1.3050301896158596E-2</v>
      </c>
      <c r="R220" s="12">
        <f t="shared" si="89"/>
        <v>9.0691049441791842E-3</v>
      </c>
      <c r="S220" s="12">
        <f>'Surv-rate CEA'!Q218*Parameter!$D$57+'Surv-rate CEA'!P218*Parameter!$D$58</f>
        <v>1.8474562918235026E-2</v>
      </c>
      <c r="T220" s="12">
        <f t="shared" si="90"/>
        <v>1.2838611032640786E-2</v>
      </c>
      <c r="U220" s="12">
        <f>S220-'Surv-rate CEA'!P218*Parameter!$D$58</f>
        <v>2.3989313832981432E-4</v>
      </c>
      <c r="V220" s="12">
        <f t="shared" si="91"/>
        <v>1.6671001668873122E-4</v>
      </c>
      <c r="W220" s="12">
        <f>'Surv-rate CEA'!T218*UPFS+'Surv-rate CEA'!S218*UPD</f>
        <v>1.3079843601543477E-2</v>
      </c>
      <c r="X220" s="12">
        <f t="shared" si="92"/>
        <v>9.0896344942614227E-3</v>
      </c>
      <c r="Y220" s="12">
        <f>W220-'Surv-rate CEA'!S218*UPD</f>
        <v>1.3050301896158596E-2</v>
      </c>
      <c r="Z220" s="12">
        <f t="shared" si="93"/>
        <v>9.0691049441791842E-3</v>
      </c>
      <c r="AA220" s="12">
        <f>'Surv-rate CEA'!W218*UPFS+'Surv-rate CEA'!V218*UPD</f>
        <v>1.9795675025973021E-2</v>
      </c>
      <c r="AB220" s="12">
        <f t="shared" si="94"/>
        <v>1.3756697406690751E-2</v>
      </c>
      <c r="AC220" s="12">
        <f>AA220-'Surv-rate CEA'!V218*UPD</f>
        <v>7.8585587027300494E-4</v>
      </c>
      <c r="AD220" s="12">
        <f t="shared" si="95"/>
        <v>5.4611835153047352E-4</v>
      </c>
      <c r="AE220" s="12">
        <f>'Surv-rate CEA'!Z218*UPFS+'Surv-rate CEA'!Y218*UPD</f>
        <v>1.8474562918235026E-2</v>
      </c>
      <c r="AF220" s="12">
        <f t="shared" si="96"/>
        <v>1.2838611032640786E-2</v>
      </c>
      <c r="AG220" s="12">
        <f>AE220-'Surv-rate CEA'!Y218*UPD</f>
        <v>2.3989313832981432E-4</v>
      </c>
      <c r="AH220" s="12">
        <f t="shared" si="97"/>
        <v>1.6671001668873122E-4</v>
      </c>
      <c r="AI220" s="12">
        <f>'Surv-rate CEA'!AC218*UPFS+'Surv-rate CEA'!AB218*UPD</f>
        <v>1.2996218835238431E-2</v>
      </c>
      <c r="AJ220" s="12">
        <f t="shared" si="98"/>
        <v>9.0315207596070417E-3</v>
      </c>
      <c r="AK220" s="12">
        <f>AI220-'Surv-rate CEA'!AB218*UPD</f>
        <v>1.7040092614902316E-4</v>
      </c>
      <c r="AL220" s="12">
        <f t="shared" si="99"/>
        <v>1.1841748138299449E-4</v>
      </c>
      <c r="AM220" s="12">
        <f>'Surv-rate CEA'!AF218*UPFS+'Surv-rate CEA'!AE218*UPD</f>
        <v>3.3606402560225228E-2</v>
      </c>
      <c r="AN220" s="12">
        <f t="shared" si="100"/>
        <v>2.3354248356869639E-2</v>
      </c>
      <c r="AO220" s="12">
        <f>AM220-'Surv-rate CEA'!AE218*UPD</f>
        <v>6.0186453569039539E-4</v>
      </c>
      <c r="AP220" s="12">
        <f t="shared" si="101"/>
        <v>4.1825642654003017E-4</v>
      </c>
      <c r="AQ220" s="42">
        <f>'Surv-rate CEA'!AI218*UPFS+'Surv-rate CEA'!AH218*UPD</f>
        <v>1.3079843601543477E-2</v>
      </c>
      <c r="AR220" s="12">
        <f t="shared" si="102"/>
        <v>9.0896344942614227E-3</v>
      </c>
      <c r="AS220" s="42">
        <f>AQ220-'Surv-rate CEA'!AH218*UPD</f>
        <v>1.3050301896158596E-2</v>
      </c>
      <c r="AT220" s="12">
        <f t="shared" si="103"/>
        <v>9.0691049441791842E-3</v>
      </c>
      <c r="AU220" s="12">
        <f>'Surv-rate CEA'!AL218*UPFS+'Surv-rate CEA'!AK218*UPD</f>
        <v>1.562100120738113E-2</v>
      </c>
      <c r="AV220" s="12">
        <f t="shared" si="104"/>
        <v>1.0855572569136494E-2</v>
      </c>
      <c r="AW220" s="12">
        <f>AU220-'Surv-rate CEA'!AK218*UPD</f>
        <v>8.9225102207043244E-4</v>
      </c>
      <c r="AX220" s="12">
        <f t="shared" si="105"/>
        <v>6.2005601250418401E-4</v>
      </c>
      <c r="AY220" s="12">
        <f>'Surv-rate CEA'!AO218*UPFS+'Surv-rate CEA'!AN218*UPD</f>
        <v>1.2996218835238431E-2</v>
      </c>
      <c r="AZ220" s="12">
        <f t="shared" si="106"/>
        <v>9.0315207596070417E-3</v>
      </c>
      <c r="BA220" s="12">
        <f>AY220-'Surv-rate CEA'!AN218*UPD</f>
        <v>1.7040092614902316E-4</v>
      </c>
      <c r="BB220" s="12">
        <f t="shared" si="107"/>
        <v>1.1841748138299449E-4</v>
      </c>
    </row>
    <row r="221" spans="1:54">
      <c r="A221" s="12">
        <v>216</v>
      </c>
      <c r="B221" s="12">
        <f t="shared" si="108"/>
        <v>12.36986301369863</v>
      </c>
      <c r="C221" s="12">
        <f>'Surv-rate CEA'!D219*Parameter!$D$57+'Surv-rate CEA'!E219*Parameter!$D$58</f>
        <v>2.0584658313657394E-2</v>
      </c>
      <c r="D221" s="12">
        <f t="shared" si="82"/>
        <v>1.4280682097542439E-2</v>
      </c>
      <c r="E221" s="12">
        <f>C221-'Surv-rate CEA'!E219*Parameter!$D$58</f>
        <v>9.9245679006997739E-5</v>
      </c>
      <c r="F221" s="12">
        <f t="shared" si="83"/>
        <v>6.8852053303859628E-5</v>
      </c>
      <c r="G221" s="12">
        <f>'Surv-rate CEA'!G219*Parameter!$D$57+'Surv-rate CEA'!H219*Parameter!$D$58</f>
        <v>1.2231790109380768E-2</v>
      </c>
      <c r="H221" s="12">
        <f t="shared" si="84"/>
        <v>8.4858491879865709E-3</v>
      </c>
      <c r="I221" s="12">
        <f>G221-'Surv-rate CEA'!H219*Parameter!$D$58</f>
        <v>3.0563559025940934E-5</v>
      </c>
      <c r="J221" s="12">
        <f t="shared" si="85"/>
        <v>2.1203581014961549E-5</v>
      </c>
      <c r="K221" s="12">
        <f>'Surv-rate CEA'!K219*Parameter!$D$57+'Surv-rate CEA'!J219*Parameter!$D$58</f>
        <v>1.8313185759506467E-2</v>
      </c>
      <c r="L221" s="12">
        <f t="shared" si="86"/>
        <v>1.2704839693707141E-2</v>
      </c>
      <c r="M221" s="12">
        <f>K221-'Surv-rate CEA'!J219*Parameter!$D$58</f>
        <v>2.3495460768903006E-4</v>
      </c>
      <c r="N221" s="12">
        <f t="shared" si="87"/>
        <v>1.6300061961843084E-4</v>
      </c>
      <c r="O221" s="12">
        <f>'Surv-rate CEA'!N219*Parameter!$D$57+'Surv-rate CEA'!M219*Parameter!$D$58</f>
        <v>1.2958499654573496E-2</v>
      </c>
      <c r="P221" s="12">
        <f t="shared" si="88"/>
        <v>8.9900065965776831E-3</v>
      </c>
      <c r="Q221" s="12">
        <f>O221-'Surv-rate CEA'!M219*Parameter!$D$58</f>
        <v>1.2929657986196904E-2</v>
      </c>
      <c r="R221" s="12">
        <f t="shared" si="89"/>
        <v>8.9699975835072256E-3</v>
      </c>
      <c r="S221" s="12">
        <f>'Surv-rate CEA'!Q219*Parameter!$D$57+'Surv-rate CEA'!P219*Parameter!$D$58</f>
        <v>1.8313185759506467E-2</v>
      </c>
      <c r="T221" s="12">
        <f t="shared" si="90"/>
        <v>1.2704839693707141E-2</v>
      </c>
      <c r="U221" s="12">
        <f>S221-'Surv-rate CEA'!P219*Parameter!$D$58</f>
        <v>2.3495460768903006E-4</v>
      </c>
      <c r="V221" s="12">
        <f t="shared" si="91"/>
        <v>1.6300061961843084E-4</v>
      </c>
      <c r="W221" s="12">
        <f>'Surv-rate CEA'!T219*UPFS+'Surv-rate CEA'!S219*UPD</f>
        <v>1.2958499654573496E-2</v>
      </c>
      <c r="X221" s="12">
        <f t="shared" si="92"/>
        <v>8.9900065965776831E-3</v>
      </c>
      <c r="Y221" s="12">
        <f>W221-'Surv-rate CEA'!S219*UPD</f>
        <v>1.2929657986196904E-2</v>
      </c>
      <c r="Z221" s="12">
        <f t="shared" si="93"/>
        <v>8.9699975835072256E-3</v>
      </c>
      <c r="AA221" s="12">
        <f>'Surv-rate CEA'!W219*UPFS+'Surv-rate CEA'!V219*UPD</f>
        <v>1.9624384950944384E-2</v>
      </c>
      <c r="AB221" s="12">
        <f t="shared" si="94"/>
        <v>1.3614488935106311E-2</v>
      </c>
      <c r="AC221" s="12">
        <f>AA221-'Surv-rate CEA'!V219*UPD</f>
        <v>7.712185683893015E-4</v>
      </c>
      <c r="AD221" s="12">
        <f t="shared" si="95"/>
        <v>5.3503570645047885E-4</v>
      </c>
      <c r="AE221" s="12">
        <f>'Surv-rate CEA'!Z219*UPFS+'Surv-rate CEA'!Y219*UPD</f>
        <v>1.8313185759506467E-2</v>
      </c>
      <c r="AF221" s="12">
        <f t="shared" si="96"/>
        <v>1.2704839693707141E-2</v>
      </c>
      <c r="AG221" s="12">
        <f>AE221-'Surv-rate CEA'!Y219*UPD</f>
        <v>2.3495460768903006E-4</v>
      </c>
      <c r="AH221" s="12">
        <f t="shared" si="97"/>
        <v>1.6300061961843084E-4</v>
      </c>
      <c r="AI221" s="12">
        <f>'Surv-rate CEA'!AC219*UPFS+'Surv-rate CEA'!AB219*UPD</f>
        <v>1.2876394523527559E-2</v>
      </c>
      <c r="AJ221" s="12">
        <f t="shared" si="98"/>
        <v>8.9330458612000077E-3</v>
      </c>
      <c r="AK221" s="12">
        <f>AI221-'Surv-rate CEA'!AB219*UPD</f>
        <v>1.6680049122916492E-4</v>
      </c>
      <c r="AL221" s="12">
        <f t="shared" si="99"/>
        <v>1.1571845170620139E-4</v>
      </c>
      <c r="AM221" s="12">
        <f>'Surv-rate CEA'!AF219*UPFS+'Surv-rate CEA'!AE219*UPD</f>
        <v>3.3342466932975282E-2</v>
      </c>
      <c r="AN221" s="12">
        <f t="shared" si="100"/>
        <v>2.3131458553369594E-2</v>
      </c>
      <c r="AO221" s="12">
        <f>AM221-'Surv-rate CEA'!AE219*UPD</f>
        <v>5.9038217541038801E-4</v>
      </c>
      <c r="AP221" s="12">
        <f t="shared" si="101"/>
        <v>4.0957979649812774E-4</v>
      </c>
      <c r="AQ221" s="42">
        <f>'Surv-rate CEA'!AI219*UPFS+'Surv-rate CEA'!AH219*UPD</f>
        <v>1.2958499654573496E-2</v>
      </c>
      <c r="AR221" s="12">
        <f t="shared" si="102"/>
        <v>8.9900065965776831E-3</v>
      </c>
      <c r="AS221" s="42">
        <f>AQ221-'Surv-rate CEA'!AH219*UPD</f>
        <v>1.2929657986196904E-2</v>
      </c>
      <c r="AT221" s="12">
        <f t="shared" si="103"/>
        <v>8.9699975835072256E-3</v>
      </c>
      <c r="AU221" s="12">
        <f>'Surv-rate CEA'!AL219*UPFS+'Surv-rate CEA'!AK219*UPD</f>
        <v>1.5480499920611212E-2</v>
      </c>
      <c r="AV221" s="12">
        <f t="shared" si="104"/>
        <v>1.0739653518105957E-2</v>
      </c>
      <c r="AW221" s="12">
        <f>AU221-'Surv-rate CEA'!AK219*UPD</f>
        <v>8.7582625982299961E-4</v>
      </c>
      <c r="AX221" s="12">
        <f t="shared" si="105"/>
        <v>6.0760767551402712E-4</v>
      </c>
      <c r="AY221" s="12">
        <f>'Surv-rate CEA'!AO219*UPFS+'Surv-rate CEA'!AN219*UPD</f>
        <v>1.2876394523527559E-2</v>
      </c>
      <c r="AZ221" s="12">
        <f t="shared" si="106"/>
        <v>8.9330458612000077E-3</v>
      </c>
      <c r="BA221" s="12">
        <f>AY221-'Surv-rate CEA'!AN219*UPD</f>
        <v>1.6680049122916492E-4</v>
      </c>
      <c r="BB221" s="12">
        <f t="shared" si="107"/>
        <v>1.1571845170620139E-4</v>
      </c>
    </row>
    <row r="222" spans="1:54">
      <c r="A222" s="12">
        <v>217</v>
      </c>
      <c r="B222" s="12">
        <f t="shared" si="108"/>
        <v>12.427397260273972</v>
      </c>
      <c r="C222" s="12">
        <f>'Surv-rate CEA'!D220*Parameter!$D$57+'Surv-rate CEA'!E220*Parameter!$D$58</f>
        <v>2.0408951376888026E-2</v>
      </c>
      <c r="D222" s="12">
        <f t="shared" si="82"/>
        <v>1.4134726185853435E-2</v>
      </c>
      <c r="E222" s="12">
        <f>C222-'Surv-rate CEA'!E220*Parameter!$D$58</f>
        <v>9.7075347477562635E-5</v>
      </c>
      <c r="F222" s="12">
        <f t="shared" si="83"/>
        <v>6.723194301622909E-5</v>
      </c>
      <c r="G222" s="12">
        <f>'Surv-rate CEA'!G220*Parameter!$D$57+'Surv-rate CEA'!H220*Parameter!$D$58</f>
        <v>1.2118638165589092E-2</v>
      </c>
      <c r="H222" s="12">
        <f t="shared" si="84"/>
        <v>8.393063859714776E-3</v>
      </c>
      <c r="I222" s="12">
        <f>G222-'Surv-rate CEA'!H220*Parameter!$D$58</f>
        <v>2.9841564832043185E-5</v>
      </c>
      <c r="J222" s="12">
        <f t="shared" si="85"/>
        <v>2.0667516917894709E-5</v>
      </c>
      <c r="K222" s="12">
        <f>'Surv-rate CEA'!K220*Parameter!$D$57+'Surv-rate CEA'!J220*Parameter!$D$58</f>
        <v>1.815373397533912E-2</v>
      </c>
      <c r="L222" s="12">
        <f t="shared" si="86"/>
        <v>1.2572819360176717E-2</v>
      </c>
      <c r="M222" s="12">
        <f>K222-'Surv-rate CEA'!J220*Parameter!$D$58</f>
        <v>2.3013219226012543E-4</v>
      </c>
      <c r="N222" s="12">
        <f t="shared" si="87"/>
        <v>1.5938376568581207E-4</v>
      </c>
      <c r="O222" s="12">
        <f>'Surv-rate CEA'!N220*Parameter!$D$57+'Surv-rate CEA'!M220*Parameter!$D$58</f>
        <v>1.2838676150714171E-2</v>
      </c>
      <c r="P222" s="12">
        <f t="shared" si="88"/>
        <v>8.8917440503433875E-3</v>
      </c>
      <c r="Q222" s="12">
        <f>O222-'Surv-rate CEA'!M220*Parameter!$D$58</f>
        <v>1.2810515800802244E-2</v>
      </c>
      <c r="R222" s="12">
        <f t="shared" si="89"/>
        <v>8.872240900575798E-3</v>
      </c>
      <c r="S222" s="12">
        <f>'Surv-rate CEA'!Q220*Parameter!$D$57+'Surv-rate CEA'!P220*Parameter!$D$58</f>
        <v>1.815373397533912E-2</v>
      </c>
      <c r="T222" s="12">
        <f t="shared" si="90"/>
        <v>1.2572819360176717E-2</v>
      </c>
      <c r="U222" s="12">
        <f>S222-'Surv-rate CEA'!P220*Parameter!$D$58</f>
        <v>2.3013219226012543E-4</v>
      </c>
      <c r="V222" s="12">
        <f t="shared" si="91"/>
        <v>1.5938376568581207E-4</v>
      </c>
      <c r="W222" s="12">
        <f>'Surv-rate CEA'!T220*UPFS+'Surv-rate CEA'!S220*UPD</f>
        <v>1.2838676150714171E-2</v>
      </c>
      <c r="X222" s="12">
        <f t="shared" si="92"/>
        <v>8.8917440503433875E-3</v>
      </c>
      <c r="Y222" s="12">
        <f>W222-'Surv-rate CEA'!S220*UPD</f>
        <v>1.2810515800802244E-2</v>
      </c>
      <c r="Z222" s="12">
        <f t="shared" si="93"/>
        <v>8.872240900575798E-3</v>
      </c>
      <c r="AA222" s="12">
        <f>'Surv-rate CEA'!W220*UPFS+'Surv-rate CEA'!V220*UPD</f>
        <v>1.9455124384332327E-2</v>
      </c>
      <c r="AB222" s="12">
        <f t="shared" si="94"/>
        <v>1.3474129611366098E-2</v>
      </c>
      <c r="AC222" s="12">
        <f>AA222-'Surv-rate CEA'!V220*UPD</f>
        <v>7.568953527699214E-4</v>
      </c>
      <c r="AD222" s="12">
        <f t="shared" si="95"/>
        <v>5.2420667604035904E-4</v>
      </c>
      <c r="AE222" s="12">
        <f>'Surv-rate CEA'!Z220*UPFS+'Surv-rate CEA'!Y220*UPD</f>
        <v>1.815373397533912E-2</v>
      </c>
      <c r="AF222" s="12">
        <f t="shared" si="96"/>
        <v>1.2572819360176717E-2</v>
      </c>
      <c r="AG222" s="12">
        <f>AE222-'Surv-rate CEA'!Y220*UPD</f>
        <v>2.3013219226012543E-4</v>
      </c>
      <c r="AH222" s="12">
        <f t="shared" si="97"/>
        <v>1.5938376568581207E-4</v>
      </c>
      <c r="AI222" s="12">
        <f>'Surv-rate CEA'!AC220*UPFS+'Surv-rate CEA'!AB220*UPD</f>
        <v>1.2758065405807286E-2</v>
      </c>
      <c r="AJ222" s="12">
        <f t="shared" si="98"/>
        <v>8.8359150767790325E-3</v>
      </c>
      <c r="AK222" s="12">
        <f>AI222-'Surv-rate CEA'!AB220*UPD</f>
        <v>1.6328674708394365E-4</v>
      </c>
      <c r="AL222" s="12">
        <f t="shared" si="99"/>
        <v>1.1308829234724618E-4</v>
      </c>
      <c r="AM222" s="12">
        <f>'Surv-rate CEA'!AF220*UPFS+'Surv-rate CEA'!AE220*UPD</f>
        <v>3.3081414286974808E-2</v>
      </c>
      <c r="AN222" s="12">
        <f t="shared" si="100"/>
        <v>2.2911355128058929E-2</v>
      </c>
      <c r="AO222" s="12">
        <f>AM222-'Surv-rate CEA'!AE220*UPD</f>
        <v>5.7915166042966232E-4</v>
      </c>
      <c r="AP222" s="12">
        <f t="shared" si="101"/>
        <v>4.0110586717973141E-4</v>
      </c>
      <c r="AQ222" s="42">
        <f>'Surv-rate CEA'!AI220*UPFS+'Surv-rate CEA'!AH220*UPD</f>
        <v>1.2838676150714171E-2</v>
      </c>
      <c r="AR222" s="12">
        <f t="shared" si="102"/>
        <v>8.8917440503433875E-3</v>
      </c>
      <c r="AS222" s="42">
        <f>AQ222-'Surv-rate CEA'!AH220*UPD</f>
        <v>1.2810515800802244E-2</v>
      </c>
      <c r="AT222" s="12">
        <f t="shared" si="103"/>
        <v>8.872240900575798E-3</v>
      </c>
      <c r="AU222" s="12">
        <f>'Surv-rate CEA'!AL220*UPFS+'Surv-rate CEA'!AK220*UPD</f>
        <v>1.5341718315559413E-2</v>
      </c>
      <c r="AV222" s="12">
        <f t="shared" si="104"/>
        <v>1.0625288071218411E-2</v>
      </c>
      <c r="AW222" s="12">
        <f>AU222-'Surv-rate CEA'!AK220*UPD</f>
        <v>8.5975017296024796E-4</v>
      </c>
      <c r="AX222" s="12">
        <f t="shared" si="105"/>
        <v>5.9544133643216288E-4</v>
      </c>
      <c r="AY222" s="12">
        <f>'Surv-rate CEA'!AO220*UPFS+'Surv-rate CEA'!AN220*UPD</f>
        <v>1.2758065405807286E-2</v>
      </c>
      <c r="AZ222" s="12">
        <f t="shared" si="106"/>
        <v>8.8359150767790325E-3</v>
      </c>
      <c r="BA222" s="12">
        <f>AY222-'Surv-rate CEA'!AN220*UPD</f>
        <v>1.6328674708394365E-4</v>
      </c>
      <c r="BB222" s="12">
        <f t="shared" si="107"/>
        <v>1.1308829234724618E-4</v>
      </c>
    </row>
    <row r="223" spans="1:54">
      <c r="A223" s="12">
        <v>218</v>
      </c>
      <c r="B223" s="12">
        <f t="shared" si="108"/>
        <v>12.484931506849316</v>
      </c>
      <c r="C223" s="12">
        <f>'Surv-rate CEA'!D221*Parameter!$D$57+'Surv-rate CEA'!E221*Parameter!$D$58</f>
        <v>2.0235298468741315E-2</v>
      </c>
      <c r="D223" s="12">
        <f t="shared" si="82"/>
        <v>1.3990645209259561E-2</v>
      </c>
      <c r="E223" s="12">
        <f>C223-'Surv-rate CEA'!E221*Parameter!$D$58</f>
        <v>9.4958920198999486E-5</v>
      </c>
      <c r="F223" s="12">
        <f t="shared" si="83"/>
        <v>6.5654409002707006E-5</v>
      </c>
      <c r="G223" s="12">
        <f>'Surv-rate CEA'!G221*Parameter!$D$57+'Surv-rate CEA'!H221*Parameter!$D$58</f>
        <v>1.2006900190062855E-2</v>
      </c>
      <c r="H223" s="12">
        <f t="shared" si="84"/>
        <v>8.3015469666363473E-3</v>
      </c>
      <c r="I223" s="12">
        <f>G223-'Surv-rate CEA'!H221*Parameter!$D$58</f>
        <v>2.9138814006323885E-5</v>
      </c>
      <c r="J223" s="12">
        <f t="shared" si="85"/>
        <v>2.0146518185083079E-5</v>
      </c>
      <c r="K223" s="12">
        <f>'Surv-rate CEA'!K221*Parameter!$D$57+'Surv-rate CEA'!J221*Parameter!$D$58</f>
        <v>1.7996178026960883E-2</v>
      </c>
      <c r="L223" s="12">
        <f t="shared" si="86"/>
        <v>1.2442521778802488E-2</v>
      </c>
      <c r="M223" s="12">
        <f>K223-'Surv-rate CEA'!J221*Parameter!$D$58</f>
        <v>2.2542280906885301E-4</v>
      </c>
      <c r="N223" s="12">
        <f t="shared" si="87"/>
        <v>1.5585688289346768E-4</v>
      </c>
      <c r="O223" s="12">
        <f>'Surv-rate CEA'!N221*Parameter!$D$57+'Surv-rate CEA'!M221*Parameter!$D$58</f>
        <v>1.2720348798144914E-2</v>
      </c>
      <c r="P223" s="12">
        <f t="shared" si="88"/>
        <v>8.794823918599046E-3</v>
      </c>
      <c r="Q223" s="12">
        <f>O223-'Surv-rate CEA'!M221*Parameter!$D$58</f>
        <v>1.2692851607462891E-2</v>
      </c>
      <c r="R223" s="12">
        <f t="shared" si="89"/>
        <v>8.7758124155229815E-3</v>
      </c>
      <c r="S223" s="12">
        <f>'Surv-rate CEA'!Q221*Parameter!$D$57+'Surv-rate CEA'!P221*Parameter!$D$58</f>
        <v>1.7996178026960883E-2</v>
      </c>
      <c r="T223" s="12">
        <f t="shared" si="90"/>
        <v>1.2442521778802488E-2</v>
      </c>
      <c r="U223" s="12">
        <f>S223-'Surv-rate CEA'!P221*Parameter!$D$58</f>
        <v>2.2542280906885301E-4</v>
      </c>
      <c r="V223" s="12">
        <f t="shared" si="91"/>
        <v>1.5585688289346768E-4</v>
      </c>
      <c r="W223" s="12">
        <f>'Surv-rate CEA'!T221*UPFS+'Surv-rate CEA'!S221*UPD</f>
        <v>1.2720348798144914E-2</v>
      </c>
      <c r="X223" s="12">
        <f t="shared" si="92"/>
        <v>8.794823918599046E-3</v>
      </c>
      <c r="Y223" s="12">
        <f>W223-'Surv-rate CEA'!S221*UPD</f>
        <v>1.2692851607462891E-2</v>
      </c>
      <c r="Z223" s="12">
        <f t="shared" si="93"/>
        <v>8.7758124155229815E-3</v>
      </c>
      <c r="AA223" s="12">
        <f>'Surv-rate CEA'!W221*UPFS+'Surv-rate CEA'!V221*UPD</f>
        <v>1.9287862347698529E-2</v>
      </c>
      <c r="AB223" s="12">
        <f t="shared" si="94"/>
        <v>1.3335589755127126E-2</v>
      </c>
      <c r="AC223" s="12">
        <f>AA223-'Surv-rate CEA'!V221*UPD</f>
        <v>7.428785556018308E-4</v>
      </c>
      <c r="AD223" s="12">
        <f t="shared" si="95"/>
        <v>5.1362475928129502E-4</v>
      </c>
      <c r="AE223" s="12">
        <f>'Surv-rate CEA'!Z221*UPFS+'Surv-rate CEA'!Y221*UPD</f>
        <v>1.7996178026960883E-2</v>
      </c>
      <c r="AF223" s="12">
        <f t="shared" si="96"/>
        <v>1.2442521778802488E-2</v>
      </c>
      <c r="AG223" s="12">
        <f>AE223-'Surv-rate CEA'!Y221*UPD</f>
        <v>2.2542280906885301E-4</v>
      </c>
      <c r="AH223" s="12">
        <f t="shared" si="97"/>
        <v>1.5585688289346768E-4</v>
      </c>
      <c r="AI223" s="12">
        <f>'Surv-rate CEA'!AC221*UPFS+'Surv-rate CEA'!AB221*UPD</f>
        <v>1.2641207648068789E-2</v>
      </c>
      <c r="AJ223" s="12">
        <f t="shared" si="98"/>
        <v>8.740105884472776E-3</v>
      </c>
      <c r="AK223" s="12">
        <f>AI223-'Surv-rate CEA'!AB221*UPD</f>
        <v>1.5985734119139741E-4</v>
      </c>
      <c r="AL223" s="12">
        <f t="shared" si="99"/>
        <v>1.1052504850171906E-4</v>
      </c>
      <c r="AM223" s="12">
        <f>'Surv-rate CEA'!AF221*UPFS+'Surv-rate CEA'!AE221*UPD</f>
        <v>3.2823203599213084E-2</v>
      </c>
      <c r="AN223" s="12">
        <f t="shared" si="100"/>
        <v>2.2693897838831641E-2</v>
      </c>
      <c r="AO223" s="12">
        <f>AM223-'Surv-rate CEA'!AE221*UPD</f>
        <v>5.6816671744240599E-4</v>
      </c>
      <c r="AP223" s="12">
        <f t="shared" si="101"/>
        <v>3.9282934105101819E-4</v>
      </c>
      <c r="AQ223" s="42">
        <f>'Surv-rate CEA'!AI221*UPFS+'Surv-rate CEA'!AH221*UPD</f>
        <v>1.2720348798144914E-2</v>
      </c>
      <c r="AR223" s="12">
        <f t="shared" si="102"/>
        <v>8.794823918599046E-3</v>
      </c>
      <c r="AS223" s="42">
        <f>AQ223-'Surv-rate CEA'!AH221*UPD</f>
        <v>1.2692851607462891E-2</v>
      </c>
      <c r="AT223" s="12">
        <f t="shared" si="103"/>
        <v>8.7758124155229815E-3</v>
      </c>
      <c r="AU223" s="12">
        <f>'Surv-rate CEA'!AL221*UPFS+'Surv-rate CEA'!AK221*UPD</f>
        <v>1.5204629398227401E-2</v>
      </c>
      <c r="AV223" s="12">
        <f t="shared" si="104"/>
        <v>1.0512450596045452E-2</v>
      </c>
      <c r="AW223" s="12">
        <f>AU223-'Surv-rate CEA'!AK221*UPD</f>
        <v>8.4401433285434362E-4</v>
      </c>
      <c r="AX223" s="12">
        <f t="shared" si="105"/>
        <v>5.8354983499433067E-4</v>
      </c>
      <c r="AY223" s="12">
        <f>'Surv-rate CEA'!AO221*UPFS+'Surv-rate CEA'!AN221*UPD</f>
        <v>1.2641207648068789E-2</v>
      </c>
      <c r="AZ223" s="12">
        <f t="shared" si="106"/>
        <v>8.740105884472776E-3</v>
      </c>
      <c r="BA223" s="12">
        <f>AY223-'Surv-rate CEA'!AN221*UPD</f>
        <v>1.5985734119139741E-4</v>
      </c>
      <c r="BB223" s="12">
        <f t="shared" si="107"/>
        <v>1.1052504850171906E-4</v>
      </c>
    </row>
    <row r="224" spans="1:54">
      <c r="A224" s="12">
        <v>219</v>
      </c>
      <c r="B224" s="12">
        <f t="shared" si="108"/>
        <v>12.542465753424658</v>
      </c>
      <c r="C224" s="12">
        <f>'Surv-rate CEA'!D222*Parameter!$D$57+'Surv-rate CEA'!E222*Parameter!$D$58</f>
        <v>2.0063668656741168E-2</v>
      </c>
      <c r="D224" s="12">
        <f t="shared" si="82"/>
        <v>1.384840945397221E-2</v>
      </c>
      <c r="E224" s="12">
        <f>C224-'Surv-rate CEA'!E222*Parameter!$D$58</f>
        <v>9.2894892634819842E-5</v>
      </c>
      <c r="F224" s="12">
        <f t="shared" si="83"/>
        <v>6.4118209456052829E-5</v>
      </c>
      <c r="G224" s="12">
        <f>'Surv-rate CEA'!G222*Parameter!$D$57+'Surv-rate CEA'!H222*Parameter!$D$58</f>
        <v>1.1896553644939602E-2</v>
      </c>
      <c r="H224" s="12">
        <f t="shared" si="84"/>
        <v>8.2112772486857988E-3</v>
      </c>
      <c r="I224" s="12">
        <f>G224-'Surv-rate CEA'!H222*Parameter!$D$58</f>
        <v>2.8454733467232068E-5</v>
      </c>
      <c r="J224" s="12">
        <f t="shared" si="85"/>
        <v>1.9640117004498011E-5</v>
      </c>
      <c r="K224" s="12">
        <f>'Surv-rate CEA'!K222*Parameter!$D$57+'Surv-rate CEA'!J222*Parameter!$D$58</f>
        <v>1.7840488933817261E-2</v>
      </c>
      <c r="L224" s="12">
        <f t="shared" si="86"/>
        <v>1.231391924584796E-2</v>
      </c>
      <c r="M224" s="12">
        <f>K224-'Surv-rate CEA'!J222*Parameter!$D$58</f>
        <v>2.2082346665373495E-4</v>
      </c>
      <c r="N224" s="12">
        <f t="shared" si="87"/>
        <v>1.5241747835777921E-4</v>
      </c>
      <c r="O224" s="12">
        <f>'Surv-rate CEA'!N222*Parameter!$D$57+'Surv-rate CEA'!M222*Parameter!$D$58</f>
        <v>1.2603493779959347E-2</v>
      </c>
      <c r="P224" s="12">
        <f t="shared" si="88"/>
        <v>8.6992237263062069E-3</v>
      </c>
      <c r="Q224" s="12">
        <f>O224-'Surv-rate CEA'!M222*Parameter!$D$58</f>
        <v>1.2576642130067735E-2</v>
      </c>
      <c r="R224" s="12">
        <f t="shared" si="89"/>
        <v>8.6806900947667513E-3</v>
      </c>
      <c r="S224" s="12">
        <f>'Surv-rate CEA'!Q222*Parameter!$D$57+'Surv-rate CEA'!P222*Parameter!$D$58</f>
        <v>1.7840488933817261E-2</v>
      </c>
      <c r="T224" s="12">
        <f t="shared" si="90"/>
        <v>1.231391924584796E-2</v>
      </c>
      <c r="U224" s="12">
        <f>S224-'Surv-rate CEA'!P222*Parameter!$D$58</f>
        <v>2.2082346665373495E-4</v>
      </c>
      <c r="V224" s="12">
        <f t="shared" si="91"/>
        <v>1.5241747835777921E-4</v>
      </c>
      <c r="W224" s="12">
        <f>'Surv-rate CEA'!T222*UPFS+'Surv-rate CEA'!S222*UPD</f>
        <v>1.2603493779959347E-2</v>
      </c>
      <c r="X224" s="12">
        <f t="shared" si="92"/>
        <v>8.6992237263062069E-3</v>
      </c>
      <c r="Y224" s="12">
        <f>W224-'Surv-rate CEA'!S222*UPD</f>
        <v>1.2576642130067735E-2</v>
      </c>
      <c r="Z224" s="12">
        <f t="shared" si="93"/>
        <v>8.6806900947667513E-3</v>
      </c>
      <c r="AA224" s="12">
        <f>'Surv-rate CEA'!W222*UPFS+'Surv-rate CEA'!V222*UPD</f>
        <v>1.9122568445816123E-2</v>
      </c>
      <c r="AB224" s="12">
        <f t="shared" si="94"/>
        <v>1.3198840260965686E-2</v>
      </c>
      <c r="AC224" s="12">
        <f>AA224-'Surv-rate CEA'!V222*UPD</f>
        <v>7.2916071970181157E-4</v>
      </c>
      <c r="AD224" s="12">
        <f t="shared" si="95"/>
        <v>5.032836405415331E-4</v>
      </c>
      <c r="AE224" s="12">
        <f>'Surv-rate CEA'!Z222*UPFS+'Surv-rate CEA'!Y222*UPD</f>
        <v>1.7840488933817261E-2</v>
      </c>
      <c r="AF224" s="12">
        <f t="shared" si="96"/>
        <v>1.231391924584796E-2</v>
      </c>
      <c r="AG224" s="12">
        <f>AE224-'Surv-rate CEA'!Y222*UPD</f>
        <v>2.2082346665373495E-4</v>
      </c>
      <c r="AH224" s="12">
        <f t="shared" si="97"/>
        <v>1.5241747835777921E-4</v>
      </c>
      <c r="AI224" s="12">
        <f>'Surv-rate CEA'!AC222*UPFS+'Surv-rate CEA'!AB222*UPD</f>
        <v>1.252579788201438E-2</v>
      </c>
      <c r="AJ224" s="12">
        <f t="shared" si="98"/>
        <v>8.6455962155032699E-3</v>
      </c>
      <c r="AK224" s="12">
        <f>AI224-'Surv-rate CEA'!AB222*UPD</f>
        <v>1.5650999228039759E-4</v>
      </c>
      <c r="AL224" s="12">
        <f t="shared" si="99"/>
        <v>1.0802682668948226E-4</v>
      </c>
      <c r="AM224" s="12">
        <f>'Surv-rate CEA'!AF222*UPFS+'Surv-rate CEA'!AE222*UPD</f>
        <v>3.2567794572607583E-2</v>
      </c>
      <c r="AN224" s="12">
        <f t="shared" si="100"/>
        <v>2.2479047175790984E-2</v>
      </c>
      <c r="AO224" s="12">
        <f>AM224-'Surv-rate CEA'!AE222*UPD</f>
        <v>5.5742124870022947E-4</v>
      </c>
      <c r="AP224" s="12">
        <f t="shared" si="101"/>
        <v>3.8474507441347823E-4</v>
      </c>
      <c r="AQ224" s="42">
        <f>'Surv-rate CEA'!AI222*UPFS+'Surv-rate CEA'!AH222*UPD</f>
        <v>1.2603493779959347E-2</v>
      </c>
      <c r="AR224" s="12">
        <f t="shared" si="102"/>
        <v>8.6992237263062069E-3</v>
      </c>
      <c r="AS224" s="42">
        <f>AQ224-'Surv-rate CEA'!AH222*UPD</f>
        <v>1.2576642130067735E-2</v>
      </c>
      <c r="AT224" s="12">
        <f t="shared" si="103"/>
        <v>8.6806900947667513E-3</v>
      </c>
      <c r="AU224" s="12">
        <f>'Surv-rate CEA'!AL222*UPFS+'Surv-rate CEA'!AK222*UPD</f>
        <v>1.5069206695452494E-2</v>
      </c>
      <c r="AV224" s="12">
        <f t="shared" si="104"/>
        <v>1.0401115969140069E-2</v>
      </c>
      <c r="AW224" s="12">
        <f>AU224-'Surv-rate CEA'!AK222*UPD</f>
        <v>8.2861054030308572E-4</v>
      </c>
      <c r="AX224" s="12">
        <f t="shared" si="105"/>
        <v>5.719262133118821E-4</v>
      </c>
      <c r="AY224" s="12">
        <f>'Surv-rate CEA'!AO222*UPFS+'Surv-rate CEA'!AN222*UPD</f>
        <v>1.252579788201438E-2</v>
      </c>
      <c r="AZ224" s="12">
        <f t="shared" si="106"/>
        <v>8.6455962155032699E-3</v>
      </c>
      <c r="BA224" s="12">
        <f>AY224-'Surv-rate CEA'!AN222*UPD</f>
        <v>1.5650999228039759E-4</v>
      </c>
      <c r="BB224" s="12">
        <f t="shared" si="107"/>
        <v>1.0802682668948226E-4</v>
      </c>
    </row>
    <row r="225" spans="1:54">
      <c r="A225" s="12">
        <v>220</v>
      </c>
      <c r="B225" s="12">
        <f t="shared" si="108"/>
        <v>12.6</v>
      </c>
      <c r="C225" s="12">
        <f>'Surv-rate CEA'!D223*Parameter!$D$57+'Surv-rate CEA'!E223*Parameter!$D$58</f>
        <v>1.9894031582932792E-2</v>
      </c>
      <c r="D225" s="12">
        <f t="shared" si="82"/>
        <v>1.3707989774299847E-2</v>
      </c>
      <c r="E225" s="12">
        <f>C225-'Surv-rate CEA'!E223*Parameter!$D$58</f>
        <v>9.0881806998954762E-5</v>
      </c>
      <c r="F225" s="12">
        <f t="shared" si="83"/>
        <v>6.2622142516369038E-5</v>
      </c>
      <c r="G225" s="12">
        <f>'Surv-rate CEA'!G223*Parameter!$D$57+'Surv-rate CEA'!H223*Parameter!$D$58</f>
        <v>1.178757643218419E-2</v>
      </c>
      <c r="H225" s="12">
        <f t="shared" si="84"/>
        <v>8.1222338731372391E-3</v>
      </c>
      <c r="I225" s="12">
        <f>G225-'Surv-rate CEA'!H223*Parameter!$D$58</f>
        <v>2.7788769038561076E-5</v>
      </c>
      <c r="J225" s="12">
        <f t="shared" si="85"/>
        <v>1.9147861519822656E-5</v>
      </c>
      <c r="K225" s="12">
        <f>'Surv-rate CEA'!K223*Parameter!$D$57+'Surv-rate CEA'!J223*Parameter!$D$58</f>
        <v>1.7686638260982088E-2</v>
      </c>
      <c r="L225" s="12">
        <f t="shared" si="86"/>
        <v>1.2186984594479115E-2</v>
      </c>
      <c r="M225" s="12">
        <f>K225-'Surv-rate CEA'!J223*Parameter!$D$58</f>
        <v>2.1633126205532205E-4</v>
      </c>
      <c r="N225" s="12">
        <f t="shared" si="87"/>
        <v>1.4906313563208711E-4</v>
      </c>
      <c r="O225" s="12">
        <f>'Surv-rate CEA'!N223*Parameter!$D$57+'Surv-rate CEA'!M223*Parameter!$D$58</f>
        <v>1.2488087743142992E-2</v>
      </c>
      <c r="P225" s="12">
        <f t="shared" si="88"/>
        <v>8.604921449427344E-3</v>
      </c>
      <c r="Q225" s="12">
        <f>O225-'Surv-rate CEA'!M223*Parameter!$D$58</f>
        <v>1.2461864538557308E-2</v>
      </c>
      <c r="R225" s="12">
        <f t="shared" si="89"/>
        <v>8.5868523406692019E-3</v>
      </c>
      <c r="S225" s="12">
        <f>'Surv-rate CEA'!Q223*Parameter!$D$57+'Surv-rate CEA'!P223*Parameter!$D$58</f>
        <v>1.7686638260982088E-2</v>
      </c>
      <c r="T225" s="12">
        <f t="shared" si="90"/>
        <v>1.2186984594479115E-2</v>
      </c>
      <c r="U225" s="12">
        <f>S225-'Surv-rate CEA'!P223*Parameter!$D$58</f>
        <v>2.1633126205532205E-4</v>
      </c>
      <c r="V225" s="12">
        <f t="shared" si="91"/>
        <v>1.4906313563208711E-4</v>
      </c>
      <c r="W225" s="12">
        <f>'Surv-rate CEA'!T223*UPFS+'Surv-rate CEA'!S223*UPD</f>
        <v>1.2488087743142992E-2</v>
      </c>
      <c r="X225" s="12">
        <f t="shared" si="92"/>
        <v>8.604921449427344E-3</v>
      </c>
      <c r="Y225" s="12">
        <f>W225-'Surv-rate CEA'!S223*UPD</f>
        <v>1.2461864538557308E-2</v>
      </c>
      <c r="Z225" s="12">
        <f t="shared" si="93"/>
        <v>8.5868523406692019E-3</v>
      </c>
      <c r="AA225" s="12">
        <f>'Surv-rate CEA'!W223*UPFS+'Surv-rate CEA'!V223*UPD</f>
        <v>1.8959212853558505E-2</v>
      </c>
      <c r="AB225" s="12">
        <f t="shared" si="94"/>
        <v>1.3063852585230521E-2</v>
      </c>
      <c r="AC225" s="12">
        <f>AA225-'Surv-rate CEA'!V223*UPD</f>
        <v>7.1573459206911508E-4</v>
      </c>
      <c r="AD225" s="12">
        <f t="shared" si="95"/>
        <v>4.9317718373450561E-4</v>
      </c>
      <c r="AE225" s="12">
        <f>'Surv-rate CEA'!Z223*UPFS+'Surv-rate CEA'!Y223*UPD</f>
        <v>1.7686638260982088E-2</v>
      </c>
      <c r="AF225" s="12">
        <f t="shared" si="96"/>
        <v>1.2186984594479115E-2</v>
      </c>
      <c r="AG225" s="12">
        <f>AE225-'Surv-rate CEA'!Y223*UPD</f>
        <v>2.1633126205532205E-4</v>
      </c>
      <c r="AH225" s="12">
        <f t="shared" si="97"/>
        <v>1.4906313563208711E-4</v>
      </c>
      <c r="AI225" s="12">
        <f>'Surv-rate CEA'!AC223*UPFS+'Surv-rate CEA'!AB223*UPD</f>
        <v>1.2411813194239773E-2</v>
      </c>
      <c r="AJ225" s="12">
        <f t="shared" si="98"/>
        <v>8.5523644434707599E-3</v>
      </c>
      <c r="AK225" s="12">
        <f>AI225-'Surv-rate CEA'!AB223*UPD</f>
        <v>1.5324248794308659E-4</v>
      </c>
      <c r="AL225" s="12">
        <f t="shared" si="99"/>
        <v>1.0559179264168132E-4</v>
      </c>
      <c r="AM225" s="12">
        <f>'Surv-rate CEA'!AF223*UPFS+'Surv-rate CEA'!AE223*UPD</f>
        <v>3.2315147620564283E-2</v>
      </c>
      <c r="AN225" s="12">
        <f t="shared" si="100"/>
        <v>2.2266764345428944E-2</v>
      </c>
      <c r="AO225" s="12">
        <f>AM225-'Surv-rate CEA'!AE223*UPD</f>
        <v>5.4690932654489349E-4</v>
      </c>
      <c r="AP225" s="12">
        <f t="shared" si="101"/>
        <v>3.7684807247307078E-4</v>
      </c>
      <c r="AQ225" s="42">
        <f>'Surv-rate CEA'!AI223*UPFS+'Surv-rate CEA'!AH223*UPD</f>
        <v>1.2488087743142992E-2</v>
      </c>
      <c r="AR225" s="12">
        <f t="shared" si="102"/>
        <v>8.604921449427344E-3</v>
      </c>
      <c r="AS225" s="42">
        <f>AQ225-'Surv-rate CEA'!AH223*UPD</f>
        <v>1.2461864538557308E-2</v>
      </c>
      <c r="AT225" s="12">
        <f t="shared" si="103"/>
        <v>8.5868523406692019E-3</v>
      </c>
      <c r="AU225" s="12">
        <f>'Surv-rate CEA'!AL223*UPFS+'Surv-rate CEA'!AK223*UPD</f>
        <v>1.4935424242937922E-2</v>
      </c>
      <c r="AV225" s="12">
        <f t="shared" si="104"/>
        <v>1.0291259564133102E-2</v>
      </c>
      <c r="AW225" s="12">
        <f>AU225-'Surv-rate CEA'!AK223*UPD</f>
        <v>8.1353081856728494E-4</v>
      </c>
      <c r="AX225" s="12">
        <f t="shared" si="105"/>
        <v>5.6056370954821362E-4</v>
      </c>
      <c r="AY225" s="12">
        <f>'Surv-rate CEA'!AO223*UPFS+'Surv-rate CEA'!AN223*UPD</f>
        <v>1.2411813194239773E-2</v>
      </c>
      <c r="AZ225" s="12">
        <f t="shared" si="106"/>
        <v>8.5523644434707599E-3</v>
      </c>
      <c r="BA225" s="12">
        <f>AY225-'Surv-rate CEA'!AN223*UPD</f>
        <v>1.5324248794308659E-4</v>
      </c>
      <c r="BB225" s="12">
        <f t="shared" si="107"/>
        <v>1.0559179264168132E-4</v>
      </c>
    </row>
    <row r="226" spans="1:54">
      <c r="A226" s="12">
        <v>221</v>
      </c>
      <c r="B226" s="12">
        <f t="shared" si="108"/>
        <v>12.657534246575343</v>
      </c>
      <c r="C226" s="12">
        <f>'Surv-rate CEA'!D224*Parameter!$D$57+'Surv-rate CEA'!E224*Parameter!$D$58</f>
        <v>1.9726357451140052E-2</v>
      </c>
      <c r="D226" s="12">
        <f t="shared" si="82"/>
        <v>1.3569357579827884E-2</v>
      </c>
      <c r="E226" s="12">
        <f>C226-'Surv-rate CEA'!E224*Parameter!$D$58</f>
        <v>8.8918250651805197E-5</v>
      </c>
      <c r="F226" s="12">
        <f t="shared" si="83"/>
        <v>6.1165044862216929E-5</v>
      </c>
      <c r="G226" s="12">
        <f>'Surv-rate CEA'!G224*Parameter!$D$57+'Surv-rate CEA'!H224*Parameter!$D$58</f>
        <v>1.167994688339565E-2</v>
      </c>
      <c r="H226" s="12">
        <f t="shared" si="84"/>
        <v>8.0343964245174013E-3</v>
      </c>
      <c r="I226" s="12">
        <f>G226-'Surv-rate CEA'!H224*Parameter!$D$58</f>
        <v>2.7140384763679401E-5</v>
      </c>
      <c r="J226" s="12">
        <f t="shared" si="85"/>
        <v>1.8669315235955754E-5</v>
      </c>
      <c r="K226" s="12">
        <f>'Surv-rate CEA'!K224*Parameter!$D$57+'Surv-rate CEA'!J224*Parameter!$D$58</f>
        <v>1.7534598106899522E-2</v>
      </c>
      <c r="L226" s="12">
        <f t="shared" si="86"/>
        <v>1.2061691182491561E-2</v>
      </c>
      <c r="M226" s="12">
        <f>K226-'Surv-rate CEA'!J224*Parameter!$D$58</f>
        <v>2.1194337791562504E-4</v>
      </c>
      <c r="N226" s="12">
        <f t="shared" si="87"/>
        <v>1.4579151212975217E-4</v>
      </c>
      <c r="O226" s="12">
        <f>'Surv-rate CEA'!N224*Parameter!$D$57+'Surv-rate CEA'!M224*Parameter!$D$58</f>
        <v>1.2374107787851148E-2</v>
      </c>
      <c r="P226" s="12">
        <f t="shared" si="88"/>
        <v>8.5118955043056478E-3</v>
      </c>
      <c r="Q226" s="12">
        <f>O226-'Surv-rate CEA'!M224*Parameter!$D$58</f>
        <v>1.2348496438848803E-2</v>
      </c>
      <c r="R226" s="12">
        <f t="shared" si="89"/>
        <v>8.4942779814773522E-3</v>
      </c>
      <c r="S226" s="12">
        <f>'Surv-rate CEA'!Q224*Parameter!$D$57+'Surv-rate CEA'!P224*Parameter!$D$58</f>
        <v>1.7534598106899522E-2</v>
      </c>
      <c r="T226" s="12">
        <f t="shared" si="90"/>
        <v>1.2061691182491561E-2</v>
      </c>
      <c r="U226" s="12">
        <f>S226-'Surv-rate CEA'!P224*Parameter!$D$58</f>
        <v>2.1194337791562504E-4</v>
      </c>
      <c r="V226" s="12">
        <f t="shared" si="91"/>
        <v>1.4579151212975217E-4</v>
      </c>
      <c r="W226" s="12">
        <f>'Surv-rate CEA'!T224*UPFS+'Surv-rate CEA'!S224*UPD</f>
        <v>1.2374107787851148E-2</v>
      </c>
      <c r="X226" s="12">
        <f t="shared" si="92"/>
        <v>8.5118955043056478E-3</v>
      </c>
      <c r="Y226" s="12">
        <f>W226-'Surv-rate CEA'!S224*UPD</f>
        <v>1.2348496438848803E-2</v>
      </c>
      <c r="Z226" s="12">
        <f t="shared" si="93"/>
        <v>8.4942779814773522E-3</v>
      </c>
      <c r="AA226" s="12">
        <f>'Surv-rate CEA'!W224*UPFS+'Surv-rate CEA'!V224*UPD</f>
        <v>1.8797766303127031E-2</v>
      </c>
      <c r="AB226" s="12">
        <f t="shared" si="94"/>
        <v>1.2930598733240961E-2</v>
      </c>
      <c r="AC226" s="12">
        <f>AA226-'Surv-rate CEA'!V224*UPD</f>
        <v>7.0259311765712845E-4</v>
      </c>
      <c r="AD226" s="12">
        <f t="shared" si="95"/>
        <v>4.8329942667974283E-4</v>
      </c>
      <c r="AE226" s="12">
        <f>'Surv-rate CEA'!Z224*UPFS+'Surv-rate CEA'!Y224*UPD</f>
        <v>1.7534598106899522E-2</v>
      </c>
      <c r="AF226" s="12">
        <f t="shared" si="96"/>
        <v>1.2061691182491561E-2</v>
      </c>
      <c r="AG226" s="12">
        <f>AE226-'Surv-rate CEA'!Y224*UPD</f>
        <v>2.1194337791562504E-4</v>
      </c>
      <c r="AH226" s="12">
        <f t="shared" si="97"/>
        <v>1.4579151212975217E-4</v>
      </c>
      <c r="AI226" s="12">
        <f>'Surv-rate CEA'!AC224*UPFS+'Surv-rate CEA'!AB224*UPD</f>
        <v>1.2299231115705498E-2</v>
      </c>
      <c r="AJ226" s="12">
        <f t="shared" si="98"/>
        <v>8.4603893739291468E-3</v>
      </c>
      <c r="AK226" s="12">
        <f>AI226-'Surv-rate CEA'!AB224*UPD</f>
        <v>1.5005268233482007E-4</v>
      </c>
      <c r="AL226" s="12">
        <f t="shared" si="99"/>
        <v>1.0321816926701905E-4</v>
      </c>
      <c r="AM226" s="12">
        <f>'Surv-rate CEA'!AF224*UPFS+'Surv-rate CEA'!AE224*UPD</f>
        <v>3.2065223851921607E-2</v>
      </c>
      <c r="AN226" s="12">
        <f t="shared" si="100"/>
        <v>2.2057011255202829E-2</v>
      </c>
      <c r="AO226" s="12">
        <f>AM226-'Surv-rate CEA'!AE224*UPD</f>
        <v>5.366251881297468E-4</v>
      </c>
      <c r="AP226" s="12">
        <f t="shared" si="101"/>
        <v>3.6913348458329353E-4</v>
      </c>
      <c r="AQ226" s="42">
        <f>'Surv-rate CEA'!AI224*UPFS+'Surv-rate CEA'!AH224*UPD</f>
        <v>1.2374107787851148E-2</v>
      </c>
      <c r="AR226" s="12">
        <f t="shared" si="102"/>
        <v>8.5118955043056478E-3</v>
      </c>
      <c r="AS226" s="42">
        <f>AQ226-'Surv-rate CEA'!AH224*UPD</f>
        <v>1.2348496438848803E-2</v>
      </c>
      <c r="AT226" s="12">
        <f t="shared" si="103"/>
        <v>8.4942779814773522E-3</v>
      </c>
      <c r="AU226" s="12">
        <f>'Surv-rate CEA'!AL224*UPFS+'Surv-rate CEA'!AK224*UPD</f>
        <v>1.480325657360324E-2</v>
      </c>
      <c r="AV226" s="12">
        <f t="shared" si="104"/>
        <v>1.0182857240151607E-2</v>
      </c>
      <c r="AW226" s="12">
        <f>AU226-'Surv-rate CEA'!AK224*UPD</f>
        <v>7.9876740664159944E-4</v>
      </c>
      <c r="AX226" s="12">
        <f t="shared" si="105"/>
        <v>5.4945575181216441E-4</v>
      </c>
      <c r="AY226" s="12">
        <f>'Surv-rate CEA'!AO224*UPFS+'Surv-rate CEA'!AN224*UPD</f>
        <v>1.2299231115705498E-2</v>
      </c>
      <c r="AZ226" s="12">
        <f t="shared" si="106"/>
        <v>8.4603893739291468E-3</v>
      </c>
      <c r="BA226" s="12">
        <f>AY226-'Surv-rate CEA'!AN224*UPD</f>
        <v>1.5005268233482007E-4</v>
      </c>
      <c r="BB226" s="12">
        <f t="shared" si="107"/>
        <v>1.0321816926701905E-4</v>
      </c>
    </row>
    <row r="227" spans="1:54">
      <c r="A227" s="12">
        <v>222</v>
      </c>
      <c r="B227" s="12">
        <f t="shared" si="108"/>
        <v>12.715068493150685</v>
      </c>
      <c r="C227" s="12">
        <f>'Surv-rate CEA'!D225*Parameter!$D$57+'Surv-rate CEA'!E225*Parameter!$D$58</f>
        <v>1.9560617014546856E-2</v>
      </c>
      <c r="D227" s="12">
        <f t="shared" si="82"/>
        <v>1.3432484822929846E-2</v>
      </c>
      <c r="E227" s="12">
        <f>C227-'Surv-rate CEA'!E225*Parameter!$D$58</f>
        <v>8.7002854557073628E-5</v>
      </c>
      <c r="F227" s="12">
        <f t="shared" si="83"/>
        <v>5.9745790356221941E-5</v>
      </c>
      <c r="G227" s="12">
        <f>'Surv-rate CEA'!G225*Parameter!$D$57+'Surv-rate CEA'!H225*Parameter!$D$58</f>
        <v>1.1573643749884103E-2</v>
      </c>
      <c r="H227" s="12">
        <f t="shared" si="84"/>
        <v>7.9477448947904029E-3</v>
      </c>
      <c r="I227" s="12">
        <f>G227-'Surv-rate CEA'!H225*Parameter!$D$58</f>
        <v>2.6509062247319359E-5</v>
      </c>
      <c r="J227" s="12">
        <f t="shared" si="85"/>
        <v>1.820405644885374E-5</v>
      </c>
      <c r="K227" s="12">
        <f>'Surv-rate CEA'!K225*Parameter!$D$57+'Surv-rate CEA'!J225*Parameter!$D$58</f>
        <v>1.7384341091447923E-2</v>
      </c>
      <c r="L227" s="12">
        <f t="shared" si="86"/>
        <v>1.1938012880363096E-2</v>
      </c>
      <c r="M227" s="12">
        <f>K227-'Surv-rate CEA'!J225*Parameter!$D$58</f>
        <v>2.0765707968130667E-4</v>
      </c>
      <c r="N227" s="12">
        <f t="shared" si="87"/>
        <v>1.4260033664166623E-4</v>
      </c>
      <c r="O227" s="12">
        <f>'Surv-rate CEA'!N225*Parameter!$D$57+'Surv-rate CEA'!M225*Parameter!$D$58</f>
        <v>1.2261531456969777E-2</v>
      </c>
      <c r="P227" s="12">
        <f t="shared" si="88"/>
        <v>8.4201247373299672E-3</v>
      </c>
      <c r="Q227" s="12">
        <f>O227-'Surv-rate CEA'!M225*Parameter!$D$58</f>
        <v>1.2236515863018082E-2</v>
      </c>
      <c r="R227" s="12">
        <f t="shared" si="89"/>
        <v>8.4029462615261199E-3</v>
      </c>
      <c r="S227" s="12">
        <f>'Surv-rate CEA'!Q225*Parameter!$D$57+'Surv-rate CEA'!P225*Parameter!$D$58</f>
        <v>1.7384341091447923E-2</v>
      </c>
      <c r="T227" s="12">
        <f t="shared" si="90"/>
        <v>1.1938012880363096E-2</v>
      </c>
      <c r="U227" s="12">
        <f>S227-'Surv-rate CEA'!P225*Parameter!$D$58</f>
        <v>2.0765707968130667E-4</v>
      </c>
      <c r="V227" s="12">
        <f t="shared" si="91"/>
        <v>1.4260033664166623E-4</v>
      </c>
      <c r="W227" s="12">
        <f>'Surv-rate CEA'!T225*UPFS+'Surv-rate CEA'!S225*UPD</f>
        <v>1.2261531456969777E-2</v>
      </c>
      <c r="X227" s="12">
        <f t="shared" si="92"/>
        <v>8.4201247373299672E-3</v>
      </c>
      <c r="Y227" s="12">
        <f>W227-'Surv-rate CEA'!S225*UPD</f>
        <v>1.2236515863018082E-2</v>
      </c>
      <c r="Z227" s="12">
        <f t="shared" si="93"/>
        <v>8.4029462615261199E-3</v>
      </c>
      <c r="AA227" s="12">
        <f>'Surv-rate CEA'!W225*UPFS+'Surv-rate CEA'!V225*UPD</f>
        <v>1.8638200071615457E-2</v>
      </c>
      <c r="AB227" s="12">
        <f t="shared" si="94"/>
        <v>1.279905124682512E-2</v>
      </c>
      <c r="AC227" s="12">
        <f>AA227-'Surv-rate CEA'!V225*UPD</f>
        <v>6.8972943335384937E-4</v>
      </c>
      <c r="AD227" s="12">
        <f t="shared" si="95"/>
        <v>4.7364457565748284E-4</v>
      </c>
      <c r="AE227" s="12">
        <f>'Surv-rate CEA'!Z225*UPFS+'Surv-rate CEA'!Y225*UPD</f>
        <v>1.7384341091447923E-2</v>
      </c>
      <c r="AF227" s="12">
        <f t="shared" si="96"/>
        <v>1.1938012880363096E-2</v>
      </c>
      <c r="AG227" s="12">
        <f>AE227-'Surv-rate CEA'!Y225*UPD</f>
        <v>2.0765707968130667E-4</v>
      </c>
      <c r="AH227" s="12">
        <f t="shared" si="97"/>
        <v>1.4260033664166623E-4</v>
      </c>
      <c r="AI227" s="12">
        <f>'Surv-rate CEA'!AC225*UPFS+'Surv-rate CEA'!AB225*UPD</f>
        <v>1.218802961149398E-2</v>
      </c>
      <c r="AJ227" s="12">
        <f t="shared" si="98"/>
        <v>8.3696502342467186E-3</v>
      </c>
      <c r="AK227" s="12">
        <f>AI227-'Surv-rate CEA'!AB225*UPD</f>
        <v>1.4693849395908988E-4</v>
      </c>
      <c r="AL227" s="12">
        <f t="shared" si="99"/>
        <v>1.0090423469473403E-4</v>
      </c>
      <c r="AM227" s="12">
        <f>'Surv-rate CEA'!AF225*UPFS+'Surv-rate CEA'!AE225*UPD</f>
        <v>3.1817985056270849E-2</v>
      </c>
      <c r="AN227" s="12">
        <f t="shared" si="100"/>
        <v>2.1849750498500208E-2</v>
      </c>
      <c r="AO227" s="12">
        <f>AM227-'Surv-rate CEA'!AE225*UPD</f>
        <v>5.265632303206938E-4</v>
      </c>
      <c r="AP227" s="12">
        <f t="shared" si="101"/>
        <v>3.6159659965406707E-4</v>
      </c>
      <c r="AQ227" s="42">
        <f>'Surv-rate CEA'!AI225*UPFS+'Surv-rate CEA'!AH225*UPD</f>
        <v>1.2261531456969777E-2</v>
      </c>
      <c r="AR227" s="12">
        <f t="shared" si="102"/>
        <v>8.4201247373299672E-3</v>
      </c>
      <c r="AS227" s="42">
        <f>AQ227-'Surv-rate CEA'!AH225*UPD</f>
        <v>1.2236515863018082E-2</v>
      </c>
      <c r="AT227" s="12">
        <f t="shared" si="103"/>
        <v>8.4029462615261199E-3</v>
      </c>
      <c r="AU227" s="12">
        <f>'Surv-rate CEA'!AL225*UPFS+'Surv-rate CEA'!AK225*UPD</f>
        <v>1.4672678706243355E-2</v>
      </c>
      <c r="AV227" s="12">
        <f t="shared" si="104"/>
        <v>1.0075885330547976E-2</v>
      </c>
      <c r="AW227" s="12">
        <f>AU227-'Surv-rate CEA'!AK225*UPD</f>
        <v>7.8431275274998442E-4</v>
      </c>
      <c r="AX227" s="12">
        <f t="shared" si="105"/>
        <v>5.3859595226007527E-4</v>
      </c>
      <c r="AY227" s="12">
        <f>'Surv-rate CEA'!AO225*UPFS+'Surv-rate CEA'!AN225*UPD</f>
        <v>1.218802961149398E-2</v>
      </c>
      <c r="AZ227" s="12">
        <f t="shared" si="106"/>
        <v>8.3696502342467186E-3</v>
      </c>
      <c r="BA227" s="12">
        <f>AY227-'Surv-rate CEA'!AN225*UPD</f>
        <v>1.4693849395908988E-4</v>
      </c>
      <c r="BB227" s="12">
        <f t="shared" si="107"/>
        <v>1.0090423469473403E-4</v>
      </c>
    </row>
    <row r="228" spans="1:54">
      <c r="A228" s="12">
        <v>223</v>
      </c>
      <c r="B228" s="12">
        <f t="shared" si="108"/>
        <v>12.772602739726027</v>
      </c>
      <c r="C228" s="12">
        <f>'Surv-rate CEA'!D226*Parameter!$D$57+'Surv-rate CEA'!E226*Parameter!$D$58</f>
        <v>1.9396781563601185E-2</v>
      </c>
      <c r="D228" s="12">
        <f t="shared" si="82"/>
        <v>1.3297343986605651E-2</v>
      </c>
      <c r="E228" s="12">
        <f>C228-'Surv-rate CEA'!E226*Parameter!$D$58</f>
        <v>8.5134291795574413E-5</v>
      </c>
      <c r="F228" s="12">
        <f t="shared" si="83"/>
        <v>5.8363288741992471E-5</v>
      </c>
      <c r="G228" s="12">
        <f>'Surv-rate CEA'!G226*Parameter!$D$57+'Surv-rate CEA'!H226*Parameter!$D$58</f>
        <v>1.1468646193017277E-2</v>
      </c>
      <c r="H228" s="12">
        <f t="shared" si="84"/>
        <v>7.862259673811196E-3</v>
      </c>
      <c r="I228" s="12">
        <f>G228-'Surv-rate CEA'!H226*Parameter!$D$58</f>
        <v>2.5894300022852312E-5</v>
      </c>
      <c r="J228" s="12">
        <f t="shared" si="85"/>
        <v>1.775167769803511E-5</v>
      </c>
      <c r="K228" s="12">
        <f>'Surv-rate CEA'!K226*Parameter!$D$57+'Surv-rate CEA'!J226*Parameter!$D$58</f>
        <v>1.7235840344311405E-2</v>
      </c>
      <c r="L228" s="12">
        <f t="shared" si="86"/>
        <v>1.1815924059618734E-2</v>
      </c>
      <c r="M228" s="12">
        <f>K228-'Surv-rate CEA'!J226*Parameter!$D$58</f>
        <v>2.0346971290766819E-4</v>
      </c>
      <c r="N228" s="12">
        <f t="shared" si="87"/>
        <v>1.3948740694519837E-4</v>
      </c>
      <c r="O228" s="12">
        <f>'Surv-rate CEA'!N226*Parameter!$D$57+'Surv-rate CEA'!M226*Parameter!$D$58</f>
        <v>1.2150336725959106E-2</v>
      </c>
      <c r="P228" s="12">
        <f t="shared" si="88"/>
        <v>8.3295884148818413E-3</v>
      </c>
      <c r="Q228" s="12">
        <f>O228-'Surv-rate CEA'!M226*Parameter!$D$58</f>
        <v>1.2125901259740357E-2</v>
      </c>
      <c r="R228" s="12">
        <f t="shared" si="89"/>
        <v>8.3128368317020047E-3</v>
      </c>
      <c r="S228" s="12">
        <f>'Surv-rate CEA'!Q226*Parameter!$D$57+'Surv-rate CEA'!P226*Parameter!$D$58</f>
        <v>1.7235840344311405E-2</v>
      </c>
      <c r="T228" s="12">
        <f t="shared" si="90"/>
        <v>1.1815924059618734E-2</v>
      </c>
      <c r="U228" s="12">
        <f>S228-'Surv-rate CEA'!P226*Parameter!$D$58</f>
        <v>2.0346971290766819E-4</v>
      </c>
      <c r="V228" s="12">
        <f t="shared" si="91"/>
        <v>1.3948740694519837E-4</v>
      </c>
      <c r="W228" s="12">
        <f>'Surv-rate CEA'!T226*UPFS+'Surv-rate CEA'!S226*UPD</f>
        <v>1.2150336725959106E-2</v>
      </c>
      <c r="X228" s="12">
        <f t="shared" si="92"/>
        <v>8.3295884148818413E-3</v>
      </c>
      <c r="Y228" s="12">
        <f>W228-'Surv-rate CEA'!S226*UPD</f>
        <v>1.2125901259740357E-2</v>
      </c>
      <c r="Z228" s="12">
        <f t="shared" si="93"/>
        <v>8.3128368317020047E-3</v>
      </c>
      <c r="AA228" s="12">
        <f>'Surv-rate CEA'!W226*UPFS+'Surv-rate CEA'!V226*UPD</f>
        <v>1.8480485968896905E-2</v>
      </c>
      <c r="AB228" s="12">
        <f t="shared" si="94"/>
        <v>1.2669183192185069E-2</v>
      </c>
      <c r="AC228" s="12">
        <f>AA228-'Surv-rate CEA'!V226*UPD</f>
        <v>6.7713686216563235E-4</v>
      </c>
      <c r="AD228" s="12">
        <f t="shared" si="95"/>
        <v>4.6420700015118875E-4</v>
      </c>
      <c r="AE228" s="12">
        <f>'Surv-rate CEA'!Z226*UPFS+'Surv-rate CEA'!Y226*UPD</f>
        <v>1.7235840344311405E-2</v>
      </c>
      <c r="AF228" s="12">
        <f t="shared" si="96"/>
        <v>1.1815924059618734E-2</v>
      </c>
      <c r="AG228" s="12">
        <f>AE228-'Surv-rate CEA'!Y226*UPD</f>
        <v>2.0346971290766819E-4</v>
      </c>
      <c r="AH228" s="12">
        <f t="shared" si="97"/>
        <v>1.3948740694519837E-4</v>
      </c>
      <c r="AI228" s="12">
        <f>'Surv-rate CEA'!AC226*UPFS+'Surv-rate CEA'!AB226*UPD</f>
        <v>1.2078187070837684E-2</v>
      </c>
      <c r="AJ228" s="12">
        <f t="shared" si="98"/>
        <v>8.2801266637393279E-3</v>
      </c>
      <c r="AK228" s="12">
        <f>AI228-'Surv-rate CEA'!AB226*UPD</f>
        <v>1.4389790353219745E-4</v>
      </c>
      <c r="AL228" s="12">
        <f t="shared" si="99"/>
        <v>9.8648320389899515E-5</v>
      </c>
      <c r="AM228" s="12">
        <f>'Surv-rate CEA'!AF226*UPFS+'Surv-rate CEA'!AE226*UPD</f>
        <v>3.1573393689634785E-2</v>
      </c>
      <c r="AN228" s="12">
        <f t="shared" si="100"/>
        <v>2.1644945339975796E-2</v>
      </c>
      <c r="AO228" s="12">
        <f>AM228-'Surv-rate CEA'!AE226*UPD</f>
        <v>5.1671800477220628E-4</v>
      </c>
      <c r="AP228" s="12">
        <f t="shared" si="101"/>
        <v>3.542328417216505E-4</v>
      </c>
      <c r="AQ228" s="42">
        <f>'Surv-rate CEA'!AI226*UPFS+'Surv-rate CEA'!AH226*UPD</f>
        <v>1.2150336725959106E-2</v>
      </c>
      <c r="AR228" s="12">
        <f t="shared" si="102"/>
        <v>8.3295884148818413E-3</v>
      </c>
      <c r="AS228" s="42">
        <f>AQ228-'Surv-rate CEA'!AH226*UPD</f>
        <v>1.2125901259740357E-2</v>
      </c>
      <c r="AT228" s="12">
        <f t="shared" si="103"/>
        <v>8.3128368317020047E-3</v>
      </c>
      <c r="AU228" s="12">
        <f>'Surv-rate CEA'!AL226*UPFS+'Surv-rate CEA'!AK226*UPD</f>
        <v>1.4543666134490086E-2</v>
      </c>
      <c r="AV228" s="12">
        <f t="shared" si="104"/>
        <v>9.9703206319325596E-3</v>
      </c>
      <c r="AW228" s="12">
        <f>AU228-'Surv-rate CEA'!AK226*UPD</f>
        <v>7.7015950805855993E-4</v>
      </c>
      <c r="AX228" s="12">
        <f t="shared" si="105"/>
        <v>5.2797810139943195E-4</v>
      </c>
      <c r="AY228" s="12">
        <f>'Surv-rate CEA'!AO226*UPFS+'Surv-rate CEA'!AN226*UPD</f>
        <v>1.2078187070837684E-2</v>
      </c>
      <c r="AZ228" s="12">
        <f t="shared" si="106"/>
        <v>8.2801266637393279E-3</v>
      </c>
      <c r="BA228" s="12">
        <f>AY228-'Surv-rate CEA'!AN226*UPD</f>
        <v>1.4389790353219745E-4</v>
      </c>
      <c r="BB228" s="12">
        <f t="shared" si="107"/>
        <v>9.8648320389899515E-5</v>
      </c>
    </row>
    <row r="229" spans="1:54">
      <c r="A229" s="12">
        <v>224</v>
      </c>
      <c r="B229" s="12">
        <f t="shared" si="108"/>
        <v>12.830136986301369</v>
      </c>
      <c r="C229" s="12">
        <f>'Surv-rate CEA'!D227*Parameter!$D$57+'Surv-rate CEA'!E227*Parameter!$D$58</f>
        <v>1.9234822914230135E-2</v>
      </c>
      <c r="D229" s="12">
        <f t="shared" si="82"/>
        <v>1.3163908072635802E-2</v>
      </c>
      <c r="E229" s="12">
        <f>C229-'Surv-rate CEA'!E227*Parameter!$D$58</f>
        <v>8.3311276135658585E-5</v>
      </c>
      <c r="F229" s="12">
        <f t="shared" si="83"/>
        <v>5.7016484391568493E-5</v>
      </c>
      <c r="G229" s="12">
        <f>'Surv-rate CEA'!G227*Parameter!$D$57+'Surv-rate CEA'!H227*Parameter!$D$58</f>
        <v>1.1364933774821902E-2</v>
      </c>
      <c r="H229" s="12">
        <f t="shared" si="84"/>
        <v>7.7779215400349969E-3</v>
      </c>
      <c r="I229" s="12">
        <f>G229-'Surv-rate CEA'!H227*Parameter!$D$58</f>
        <v>2.5295612945093818E-5</v>
      </c>
      <c r="J229" s="12">
        <f t="shared" si="85"/>
        <v>1.73117852415393E-5</v>
      </c>
      <c r="K229" s="12">
        <f>'Surv-rate CEA'!K227*Parameter!$D$57+'Surv-rate CEA'!J227*Parameter!$D$58</f>
        <v>1.7089069493658973E-2</v>
      </c>
      <c r="L229" s="12">
        <f t="shared" si="86"/>
        <v>1.1695399581505086E-2</v>
      </c>
      <c r="M229" s="12">
        <f>K229-'Surv-rate CEA'!J227*Parameter!$D$58</f>
        <v>1.9937870065875676E-4</v>
      </c>
      <c r="N229" s="12">
        <f t="shared" si="87"/>
        <v>1.3645058750043053E-4</v>
      </c>
      <c r="O229" s="12">
        <f>'Surv-rate CEA'!N227*Parameter!$D$57+'Surv-rate CEA'!M227*Parameter!$D$58</f>
        <v>1.2040501992964373E-2</v>
      </c>
      <c r="P229" s="12">
        <f t="shared" si="88"/>
        <v>8.2402662135512075E-3</v>
      </c>
      <c r="Q229" s="12">
        <f>O229-'Surv-rate CEA'!M227*Parameter!$D$58</f>
        <v>1.2016631484973931E-2</v>
      </c>
      <c r="R229" s="12">
        <f t="shared" si="89"/>
        <v>8.2239297401542621E-3</v>
      </c>
      <c r="S229" s="12">
        <f>'Surv-rate CEA'!Q227*Parameter!$D$57+'Surv-rate CEA'!P227*Parameter!$D$58</f>
        <v>1.7089069493658973E-2</v>
      </c>
      <c r="T229" s="12">
        <f t="shared" si="90"/>
        <v>1.1695399581505086E-2</v>
      </c>
      <c r="U229" s="12">
        <f>S229-'Surv-rate CEA'!P227*Parameter!$D$58</f>
        <v>1.9937870065875676E-4</v>
      </c>
      <c r="V229" s="12">
        <f t="shared" si="91"/>
        <v>1.3645058750043053E-4</v>
      </c>
      <c r="W229" s="12">
        <f>'Surv-rate CEA'!T227*UPFS+'Surv-rate CEA'!S227*UPD</f>
        <v>1.2040501992964373E-2</v>
      </c>
      <c r="X229" s="12">
        <f t="shared" si="92"/>
        <v>8.2402662135512075E-3</v>
      </c>
      <c r="Y229" s="12">
        <f>W229-'Surv-rate CEA'!S227*UPD</f>
        <v>1.2016631484973931E-2</v>
      </c>
      <c r="Z229" s="12">
        <f t="shared" si="93"/>
        <v>8.2239297401542621E-3</v>
      </c>
      <c r="AA229" s="12">
        <f>'Surv-rate CEA'!W227*UPFS+'Surv-rate CEA'!V227*UPD</f>
        <v>1.8324596325823596E-2</v>
      </c>
      <c r="AB229" s="12">
        <f t="shared" si="94"/>
        <v>1.2540968148079071E-2</v>
      </c>
      <c r="AC229" s="12">
        <f>AA229-'Surv-rate CEA'!V227*UPD</f>
        <v>6.6480890759461689E-4</v>
      </c>
      <c r="AD229" s="12">
        <f t="shared" si="95"/>
        <v>4.549812277694806E-4</v>
      </c>
      <c r="AE229" s="12">
        <f>'Surv-rate CEA'!Z227*UPFS+'Surv-rate CEA'!Y227*UPD</f>
        <v>1.7089069493658973E-2</v>
      </c>
      <c r="AF229" s="12">
        <f t="shared" si="96"/>
        <v>1.1695399581505086E-2</v>
      </c>
      <c r="AG229" s="12">
        <f>AE229-'Surv-rate CEA'!Y227*UPD</f>
        <v>1.9937870065875676E-4</v>
      </c>
      <c r="AH229" s="12">
        <f t="shared" si="97"/>
        <v>1.3645058750043053E-4</v>
      </c>
      <c r="AI229" s="12">
        <f>'Surv-rate CEA'!AC227*UPFS+'Surv-rate CEA'!AB227*UPD</f>
        <v>1.196968229741658E-2</v>
      </c>
      <c r="AJ229" s="12">
        <f t="shared" si="98"/>
        <v>8.1917987040721636E-3</v>
      </c>
      <c r="AK229" s="12">
        <f>AI229-'Surv-rate CEA'!AB227*UPD</f>
        <v>1.4092895192709641E-4</v>
      </c>
      <c r="AL229" s="12">
        <f t="shared" si="99"/>
        <v>9.6448809339894035E-5</v>
      </c>
      <c r="AM229" s="12">
        <f>'Surv-rate CEA'!AF227*UPFS+'Surv-rate CEA'!AE227*UPD</f>
        <v>3.1331412860503539E-2</v>
      </c>
      <c r="AN229" s="12">
        <f t="shared" si="100"/>
        <v>2.144255970125606E-2</v>
      </c>
      <c r="AO229" s="12">
        <f>AM229-'Surv-rate CEA'!AE227*UPD</f>
        <v>5.0708421317049307E-4</v>
      </c>
      <c r="AP229" s="12">
        <f t="shared" si="101"/>
        <v>3.4703776567253098E-4</v>
      </c>
      <c r="AQ229" s="42">
        <f>'Surv-rate CEA'!AI227*UPFS+'Surv-rate CEA'!AH227*UPD</f>
        <v>1.2040501992964373E-2</v>
      </c>
      <c r="AR229" s="12">
        <f t="shared" si="102"/>
        <v>8.2402662135512075E-3</v>
      </c>
      <c r="AS229" s="42">
        <f>AQ229-'Surv-rate CEA'!AH227*UPD</f>
        <v>1.2016631484973931E-2</v>
      </c>
      <c r="AT229" s="12">
        <f t="shared" si="103"/>
        <v>8.2239297401542621E-3</v>
      </c>
      <c r="AU229" s="12">
        <f>'Surv-rate CEA'!AL227*UPFS+'Surv-rate CEA'!AK227*UPD</f>
        <v>1.4416194816063706E-2</v>
      </c>
      <c r="AV229" s="12">
        <f t="shared" si="104"/>
        <v>9.8661403934982381E-3</v>
      </c>
      <c r="AW229" s="12">
        <f>AU229-'Surv-rate CEA'!AK227*UPD</f>
        <v>7.5630052059630706E-4</v>
      </c>
      <c r="AX229" s="12">
        <f t="shared" si="105"/>
        <v>5.1759616258545969E-4</v>
      </c>
      <c r="AY229" s="12">
        <f>'Surv-rate CEA'!AO227*UPFS+'Surv-rate CEA'!AN227*UPD</f>
        <v>1.196968229741658E-2</v>
      </c>
      <c r="AZ229" s="12">
        <f t="shared" si="106"/>
        <v>8.1917987040721636E-3</v>
      </c>
      <c r="BA229" s="12">
        <f>AY229-'Surv-rate CEA'!AN227*UPD</f>
        <v>1.4092895192709641E-4</v>
      </c>
      <c r="BB229" s="12">
        <f t="shared" si="107"/>
        <v>9.6448809339894035E-5</v>
      </c>
    </row>
    <row r="230" spans="1:54">
      <c r="A230" s="12">
        <v>225</v>
      </c>
      <c r="B230" s="12">
        <f t="shared" si="108"/>
        <v>12.887671232876713</v>
      </c>
      <c r="C230" s="12">
        <f>'Surv-rate CEA'!D228*Parameter!$D$57+'Surv-rate CEA'!E228*Parameter!$D$58</f>
        <v>1.9074713396353402E-2</v>
      </c>
      <c r="D230" s="12">
        <f t="shared" si="82"/>
        <v>1.3032150590039822E-2</v>
      </c>
      <c r="E230" s="12">
        <f>C230-'Surv-rate CEA'!E228*Parameter!$D$58</f>
        <v>8.1532560655569325E-5</v>
      </c>
      <c r="F230" s="12">
        <f t="shared" si="83"/>
        <v>5.5704355099671734E-5</v>
      </c>
      <c r="G230" s="12">
        <f>'Surv-rate CEA'!G228*Parameter!$D$57+'Surv-rate CEA'!H228*Parameter!$D$58</f>
        <v>1.1262486448838543E-2</v>
      </c>
      <c r="H230" s="12">
        <f t="shared" si="84"/>
        <v>7.69471165147919E-3</v>
      </c>
      <c r="I230" s="12">
        <f>G230-'Surv-rate CEA'!H228*Parameter!$D$58</f>
        <v>2.4712531606196214E-5</v>
      </c>
      <c r="J230" s="12">
        <f t="shared" si="85"/>
        <v>1.6883998551434953E-5</v>
      </c>
      <c r="K230" s="12">
        <f>'Surv-rate CEA'!K228*Parameter!$D$57+'Surv-rate CEA'!J228*Parameter!$D$58</f>
        <v>1.6944002655110511E-2</v>
      </c>
      <c r="L230" s="12">
        <f t="shared" si="86"/>
        <v>1.1576414785956852E-2</v>
      </c>
      <c r="M230" s="12">
        <f>K230-'Surv-rate CEA'!J228*Parameter!$D$58</f>
        <v>1.953815410006797E-4</v>
      </c>
      <c r="N230" s="12">
        <f t="shared" si="87"/>
        <v>1.3348780723078512E-4</v>
      </c>
      <c r="O230" s="12">
        <f>'Surv-rate CEA'!N228*Parameter!$D$57+'Surv-rate CEA'!M228*Parameter!$D$58</f>
        <v>1.1932006069192447E-2</v>
      </c>
      <c r="P230" s="12">
        <f t="shared" si="88"/>
        <v>8.1521382106172387E-3</v>
      </c>
      <c r="Q230" s="12">
        <f>O230-'Surv-rate CEA'!M228*Parameter!$D$58</f>
        <v>1.1908685792888007E-2</v>
      </c>
      <c r="R230" s="12">
        <f t="shared" si="89"/>
        <v>8.1362054232517987E-3</v>
      </c>
      <c r="S230" s="12">
        <f>'Surv-rate CEA'!Q228*Parameter!$D$57+'Surv-rate CEA'!P228*Parameter!$D$58</f>
        <v>1.6944002655110511E-2</v>
      </c>
      <c r="T230" s="12">
        <f t="shared" si="90"/>
        <v>1.1576414785956852E-2</v>
      </c>
      <c r="U230" s="12">
        <f>S230-'Surv-rate CEA'!P228*Parameter!$D$58</f>
        <v>1.953815410006797E-4</v>
      </c>
      <c r="V230" s="12">
        <f t="shared" si="91"/>
        <v>1.3348780723078512E-4</v>
      </c>
      <c r="W230" s="12">
        <f>'Surv-rate CEA'!T228*UPFS+'Surv-rate CEA'!S228*UPD</f>
        <v>1.1932006069192447E-2</v>
      </c>
      <c r="X230" s="12">
        <f t="shared" si="92"/>
        <v>8.1521382106172387E-3</v>
      </c>
      <c r="Y230" s="12">
        <f>W230-'Surv-rate CEA'!S228*UPD</f>
        <v>1.1908685792888007E-2</v>
      </c>
      <c r="Z230" s="12">
        <f t="shared" si="93"/>
        <v>8.1362054232517987E-3</v>
      </c>
      <c r="AA230" s="12">
        <f>'Surv-rate CEA'!W228*UPFS+'Surv-rate CEA'!V228*UPD</f>
        <v>1.8170503982732397E-2</v>
      </c>
      <c r="AB230" s="12">
        <f t="shared" si="94"/>
        <v>1.2414380194313021E-2</v>
      </c>
      <c r="AC230" s="12">
        <f>AA230-'Surv-rate CEA'!V228*UPD</f>
        <v>6.5273924820440782E-4</v>
      </c>
      <c r="AD230" s="12">
        <f t="shared" si="95"/>
        <v>4.4596193934192833E-4</v>
      </c>
      <c r="AE230" s="12">
        <f>'Surv-rate CEA'!Z228*UPFS+'Surv-rate CEA'!Y228*UPD</f>
        <v>1.6944002655110511E-2</v>
      </c>
      <c r="AF230" s="12">
        <f t="shared" si="96"/>
        <v>1.1576414785956852E-2</v>
      </c>
      <c r="AG230" s="12">
        <f>AE230-'Surv-rate CEA'!Y228*UPD</f>
        <v>1.953815410006797E-4</v>
      </c>
      <c r="AH230" s="12">
        <f t="shared" si="97"/>
        <v>1.3348780723078512E-4</v>
      </c>
      <c r="AI230" s="12">
        <f>'Surv-rate CEA'!AC228*UPFS+'Surv-rate CEA'!AB228*UPD</f>
        <v>1.1862494499911084E-2</v>
      </c>
      <c r="AJ230" s="12">
        <f t="shared" si="98"/>
        <v>8.1046467899179419E-3</v>
      </c>
      <c r="AK230" s="12">
        <f>AI230-'Surv-rate CEA'!AB228*UPD</f>
        <v>1.3802973819099056E-4</v>
      </c>
      <c r="AL230" s="12">
        <f t="shared" si="99"/>
        <v>9.4304134307603745E-5</v>
      </c>
      <c r="AM230" s="12">
        <f>'Surv-rate CEA'!AF228*UPFS+'Surv-rate CEA'!AE228*UPD</f>
        <v>3.109200631621023E-2</v>
      </c>
      <c r="AN230" s="12">
        <f t="shared" si="100"/>
        <v>2.1242558146996018E-2</v>
      </c>
      <c r="AO230" s="12">
        <f>AM230-'Surv-rate CEA'!AE228*UPD</f>
        <v>4.9765670263762773E-4</v>
      </c>
      <c r="AP230" s="12">
        <f t="shared" si="101"/>
        <v>3.4000705311546653E-4</v>
      </c>
      <c r="AQ230" s="42">
        <f>'Surv-rate CEA'!AI228*UPFS+'Surv-rate CEA'!AH228*UPD</f>
        <v>1.1932006069192447E-2</v>
      </c>
      <c r="AR230" s="12">
        <f t="shared" si="102"/>
        <v>8.1521382106172387E-3</v>
      </c>
      <c r="AS230" s="42">
        <f>AQ230-'Surv-rate CEA'!AH228*UPD</f>
        <v>1.1908685792888007E-2</v>
      </c>
      <c r="AT230" s="12">
        <f t="shared" si="103"/>
        <v>8.1362054232517987E-3</v>
      </c>
      <c r="AU230" s="12">
        <f>'Surv-rate CEA'!AL228*UPFS+'Surv-rate CEA'!AK228*UPD</f>
        <v>1.4290241162309959E-2</v>
      </c>
      <c r="AV230" s="12">
        <f t="shared" si="104"/>
        <v>9.7633223066309338E-3</v>
      </c>
      <c r="AW230" s="12">
        <f>AU230-'Surv-rate CEA'!AK228*UPD</f>
        <v>7.4272882937791163E-4</v>
      </c>
      <c r="AX230" s="12">
        <f t="shared" si="105"/>
        <v>5.0744426670480843E-4</v>
      </c>
      <c r="AY230" s="12">
        <f>'Surv-rate CEA'!AO228*UPFS+'Surv-rate CEA'!AN228*UPD</f>
        <v>1.1862494499911084E-2</v>
      </c>
      <c r="AZ230" s="12">
        <f t="shared" si="106"/>
        <v>8.1046467899179419E-3</v>
      </c>
      <c r="BA230" s="12">
        <f>AY230-'Surv-rate CEA'!AN228*UPD</f>
        <v>1.3802973819099056E-4</v>
      </c>
      <c r="BB230" s="12">
        <f t="shared" si="107"/>
        <v>9.4304134307603745E-5</v>
      </c>
    </row>
    <row r="231" spans="1:54">
      <c r="A231" s="12">
        <v>226</v>
      </c>
      <c r="B231" s="12">
        <f t="shared" si="108"/>
        <v>12.945205479452055</v>
      </c>
      <c r="C231" s="12">
        <f>'Surv-rate CEA'!D229*Parameter!$D$57+'Surv-rate CEA'!E229*Parameter!$D$58</f>
        <v>1.8916425842692229E-2</v>
      </c>
      <c r="D231" s="12">
        <f t="shared" si="82"/>
        <v>1.2902045543833897E-2</v>
      </c>
      <c r="E231" s="12">
        <f>C231-'Surv-rate CEA'!E229*Parameter!$D$58</f>
        <v>7.9796936417901587E-5</v>
      </c>
      <c r="F231" s="12">
        <f t="shared" si="83"/>
        <v>5.4425910924389353E-5</v>
      </c>
      <c r="G231" s="12">
        <f>'Surv-rate CEA'!G229*Parameter!$D$57+'Surv-rate CEA'!H229*Parameter!$D$58</f>
        <v>1.1161284551213702E-2</v>
      </c>
      <c r="H231" s="12">
        <f t="shared" si="84"/>
        <v>7.6126115369241432E-3</v>
      </c>
      <c r="I231" s="12">
        <f>G231-'Surv-rate CEA'!H229*Parameter!$D$58</f>
        <v>2.4144601774888849E-5</v>
      </c>
      <c r="J231" s="12">
        <f t="shared" si="85"/>
        <v>1.6467949829840224E-5</v>
      </c>
      <c r="K231" s="12">
        <f>'Surv-rate CEA'!K229*Parameter!$D$57+'Surv-rate CEA'!J229*Parameter!$D$58</f>
        <v>1.6800614420991917E-2</v>
      </c>
      <c r="L231" s="12">
        <f t="shared" si="86"/>
        <v>1.1458945480854124E-2</v>
      </c>
      <c r="M231" s="12">
        <f>K231-'Surv-rate CEA'!J229*Parameter!$D$58</f>
        <v>1.9147580458388214E-4</v>
      </c>
      <c r="N231" s="12">
        <f t="shared" si="87"/>
        <v>1.3059705738427643E-4</v>
      </c>
      <c r="O231" s="12">
        <f>'Surv-rate CEA'!N229*Parameter!$D$57+'Surv-rate CEA'!M229*Parameter!$D$58</f>
        <v>1.1824828169537215E-2</v>
      </c>
      <c r="P231" s="12">
        <f t="shared" si="88"/>
        <v>8.0651848747800153E-3</v>
      </c>
      <c r="Q231" s="12">
        <f>O231-'Surv-rate CEA'!M229*Parameter!$D$58</f>
        <v>1.180204382701725E-2</v>
      </c>
      <c r="R231" s="12">
        <f t="shared" si="89"/>
        <v>8.0496446967715744E-3</v>
      </c>
      <c r="S231" s="12">
        <f>'Surv-rate CEA'!Q229*Parameter!$D$57+'Surv-rate CEA'!P229*Parameter!$D$58</f>
        <v>1.6800614420991917E-2</v>
      </c>
      <c r="T231" s="12">
        <f t="shared" si="90"/>
        <v>1.1458945480854124E-2</v>
      </c>
      <c r="U231" s="12">
        <f>S231-'Surv-rate CEA'!P229*Parameter!$D$58</f>
        <v>1.9147580458388214E-4</v>
      </c>
      <c r="V231" s="12">
        <f t="shared" si="91"/>
        <v>1.3059705738427643E-4</v>
      </c>
      <c r="W231" s="12">
        <f>'Surv-rate CEA'!T229*UPFS+'Surv-rate CEA'!S229*UPD</f>
        <v>1.1824828169537215E-2</v>
      </c>
      <c r="X231" s="12">
        <f t="shared" si="92"/>
        <v>8.0651848747800153E-3</v>
      </c>
      <c r="Y231" s="12">
        <f>W231-'Surv-rate CEA'!S229*UPD</f>
        <v>1.180204382701725E-2</v>
      </c>
      <c r="Z231" s="12">
        <f t="shared" si="93"/>
        <v>8.0496446967715744E-3</v>
      </c>
      <c r="AA231" s="12">
        <f>'Surv-rate CEA'!W229*UPFS+'Surv-rate CEA'!V229*UPD</f>
        <v>1.8018182278246097E-2</v>
      </c>
      <c r="AB231" s="12">
        <f t="shared" si="94"/>
        <v>1.2289393900531164E-2</v>
      </c>
      <c r="AC231" s="12">
        <f>AA231-'Surv-rate CEA'!V229*UPD</f>
        <v>6.4092173236623973E-4</v>
      </c>
      <c r="AD231" s="12">
        <f t="shared" si="95"/>
        <v>4.3714396418162118E-4</v>
      </c>
      <c r="AE231" s="12">
        <f>'Surv-rate CEA'!Z229*UPFS+'Surv-rate CEA'!Y229*UPD</f>
        <v>1.6800614420991917E-2</v>
      </c>
      <c r="AF231" s="12">
        <f t="shared" si="96"/>
        <v>1.1458945480854124E-2</v>
      </c>
      <c r="AG231" s="12">
        <f>AE231-'Surv-rate CEA'!Y229*UPD</f>
        <v>1.9147580458388214E-4</v>
      </c>
      <c r="AH231" s="12">
        <f t="shared" si="97"/>
        <v>1.3059705738427643E-4</v>
      </c>
      <c r="AI231" s="12">
        <f>'Surv-rate CEA'!AC229*UPFS+'Surv-rate CEA'!AB229*UPD</f>
        <v>1.1756603282805997E-2</v>
      </c>
      <c r="AJ231" s="12">
        <f t="shared" si="98"/>
        <v>8.018651739865993E-3</v>
      </c>
      <c r="AK231" s="12">
        <f>AI231-'Surv-rate CEA'!AB229*UPD</f>
        <v>1.3519841763467988E-4</v>
      </c>
      <c r="AL231" s="12">
        <f t="shared" si="99"/>
        <v>9.2212776149294904E-5</v>
      </c>
      <c r="AM231" s="12">
        <f>'Surv-rate CEA'!AF229*UPFS+'Surv-rate CEA'!AE229*UPD</f>
        <v>3.0855138429641816E-2</v>
      </c>
      <c r="AN231" s="12">
        <f t="shared" si="100"/>
        <v>2.1044905871281681E-2</v>
      </c>
      <c r="AO231" s="12">
        <f>AM231-'Surv-rate CEA'!AE229*UPD</f>
        <v>4.8843046129137466E-4</v>
      </c>
      <c r="AP231" s="12">
        <f t="shared" si="101"/>
        <v>3.3313650839656903E-4</v>
      </c>
      <c r="AQ231" s="42">
        <f>'Surv-rate CEA'!AI229*UPFS+'Surv-rate CEA'!AH229*UPD</f>
        <v>1.1824828169537215E-2</v>
      </c>
      <c r="AR231" s="12">
        <f t="shared" si="102"/>
        <v>8.0651848747800153E-3</v>
      </c>
      <c r="AS231" s="42">
        <f>AQ231-'Surv-rate CEA'!AH229*UPD</f>
        <v>1.180204382701725E-2</v>
      </c>
      <c r="AT231" s="12">
        <f t="shared" si="103"/>
        <v>8.0496446967715744E-3</v>
      </c>
      <c r="AU231" s="12">
        <f>'Surv-rate CEA'!AL229*UPFS+'Surv-rate CEA'!AK229*UPD</f>
        <v>1.416578202800693E-2</v>
      </c>
      <c r="AV231" s="12">
        <f t="shared" si="104"/>
        <v>9.6618444947926402E-3</v>
      </c>
      <c r="AW231" s="12">
        <f>AU231-'Surv-rate CEA'!AK229*UPD</f>
        <v>7.2943765872001722E-4</v>
      </c>
      <c r="AX231" s="12">
        <f t="shared" si="105"/>
        <v>4.9751670703844769E-4</v>
      </c>
      <c r="AY231" s="12">
        <f>'Surv-rate CEA'!AO229*UPFS+'Surv-rate CEA'!AN229*UPD</f>
        <v>1.1756603282805997E-2</v>
      </c>
      <c r="AZ231" s="12">
        <f t="shared" si="106"/>
        <v>8.018651739865993E-3</v>
      </c>
      <c r="BA231" s="12">
        <f>AY231-'Surv-rate CEA'!AN229*UPD</f>
        <v>1.3519841763467988E-4</v>
      </c>
      <c r="BB231" s="12">
        <f t="shared" si="107"/>
        <v>9.2212776149294904E-5</v>
      </c>
    </row>
    <row r="232" spans="1:54">
      <c r="A232" s="12">
        <v>227</v>
      </c>
      <c r="B232" s="12">
        <f t="shared" si="108"/>
        <v>13.002739726027396</v>
      </c>
      <c r="C232" s="12">
        <f>'Surv-rate CEA'!D230*Parameter!$D$57+'Surv-rate CEA'!E230*Parameter!$D$58</f>
        <v>1.8759933577861421E-2</v>
      </c>
      <c r="D232" s="12">
        <f t="shared" si="82"/>
        <v>1.2773567424076357E-2</v>
      </c>
      <c r="E232" s="12">
        <f>C232-'Surv-rate CEA'!E230*Parameter!$D$58</f>
        <v>7.810323119255419E-5</v>
      </c>
      <c r="F232" s="12">
        <f t="shared" si="83"/>
        <v>5.3180193071346931E-5</v>
      </c>
      <c r="G232" s="12">
        <f>'Surv-rate CEA'!G230*Parameter!$D$57+'Surv-rate CEA'!H230*Parameter!$D$58</f>
        <v>1.106130879203201E-2</v>
      </c>
      <c r="H232" s="12">
        <f t="shared" si="84"/>
        <v>7.531603087352531E-3</v>
      </c>
      <c r="I232" s="12">
        <f>G232-'Surv-rate CEA'!H230*Parameter!$D$58</f>
        <v>2.3591383857147347E-5</v>
      </c>
      <c r="J232" s="12">
        <f t="shared" si="85"/>
        <v>1.6063283543933038E-5</v>
      </c>
      <c r="K232" s="12">
        <f>'Surv-rate CEA'!K230*Parameter!$D$57+'Surv-rate CEA'!J230*Parameter!$D$58</f>
        <v>1.6658879849862796E-2</v>
      </c>
      <c r="L232" s="12">
        <f t="shared" si="86"/>
        <v>1.1342967931556359E-2</v>
      </c>
      <c r="M232" s="12">
        <f>K232-'Surv-rate CEA'!J230*Parameter!$D$58</f>
        <v>1.8765913231059625E-4</v>
      </c>
      <c r="N232" s="12">
        <f t="shared" si="87"/>
        <v>1.277763894719678E-4</v>
      </c>
      <c r="O232" s="12">
        <f>'Surv-rate CEA'!N230*Parameter!$D$57+'Surv-rate CEA'!M230*Parameter!$D$58</f>
        <v>1.1718947903456843E-2</v>
      </c>
      <c r="P232" s="12">
        <f t="shared" si="88"/>
        <v>7.9793870571427047E-3</v>
      </c>
      <c r="Q232" s="12">
        <f>O232-'Surv-rate CEA'!M230*Parameter!$D$58</f>
        <v>1.1696685611647986E-2</v>
      </c>
      <c r="R232" s="12">
        <f t="shared" si="89"/>
        <v>7.9642287473195572E-3</v>
      </c>
      <c r="S232" s="12">
        <f>'Surv-rate CEA'!Q230*Parameter!$D$57+'Surv-rate CEA'!P230*Parameter!$D$58</f>
        <v>1.6658879849862796E-2</v>
      </c>
      <c r="T232" s="12">
        <f t="shared" si="90"/>
        <v>1.1342967931556359E-2</v>
      </c>
      <c r="U232" s="12">
        <f>S232-'Surv-rate CEA'!P230*Parameter!$D$58</f>
        <v>1.8765913231059625E-4</v>
      </c>
      <c r="V232" s="12">
        <f t="shared" si="91"/>
        <v>1.277763894719678E-4</v>
      </c>
      <c r="W232" s="12">
        <f>'Surv-rate CEA'!T230*UPFS+'Surv-rate CEA'!S230*UPD</f>
        <v>1.1718947903456843E-2</v>
      </c>
      <c r="X232" s="12">
        <f t="shared" si="92"/>
        <v>7.9793870571427047E-3</v>
      </c>
      <c r="Y232" s="12">
        <f>W232-'Surv-rate CEA'!S230*UPD</f>
        <v>1.1696685611647986E-2</v>
      </c>
      <c r="Z232" s="12">
        <f t="shared" si="93"/>
        <v>7.9642287473195572E-3</v>
      </c>
      <c r="AA232" s="12">
        <f>'Surv-rate CEA'!W230*UPFS+'Surv-rate CEA'!V230*UPD</f>
        <v>1.7867605038358894E-2</v>
      </c>
      <c r="AB232" s="12">
        <f t="shared" si="94"/>
        <v>1.2165984315295305E-2</v>
      </c>
      <c r="AC232" s="12">
        <f>AA232-'Surv-rate CEA'!V230*UPD</f>
        <v>6.2935037317898498E-4</v>
      </c>
      <c r="AD232" s="12">
        <f t="shared" si="95"/>
        <v>4.2852227550828088E-4</v>
      </c>
      <c r="AE232" s="12">
        <f>'Surv-rate CEA'!Z230*UPFS+'Surv-rate CEA'!Y230*UPD</f>
        <v>1.6658879849862796E-2</v>
      </c>
      <c r="AF232" s="12">
        <f t="shared" si="96"/>
        <v>1.1342967931556359E-2</v>
      </c>
      <c r="AG232" s="12">
        <f>AE232-'Surv-rate CEA'!Y230*UPD</f>
        <v>1.8765913231059625E-4</v>
      </c>
      <c r="AH232" s="12">
        <f t="shared" si="97"/>
        <v>1.277763894719678E-4</v>
      </c>
      <c r="AI232" s="12">
        <f>'Surv-rate CEA'!AC230*UPFS+'Surv-rate CEA'!AB230*UPD</f>
        <v>1.1651988637436803E-2</v>
      </c>
      <c r="AJ232" s="12">
        <f t="shared" si="98"/>
        <v>7.9337947475738163E-3</v>
      </c>
      <c r="AK232" s="12">
        <f>AI232-'Surv-rate CEA'!AB230*UPD</f>
        <v>1.3243319999118458E-4</v>
      </c>
      <c r="AL232" s="12">
        <f t="shared" si="99"/>
        <v>9.0173262194802889E-5</v>
      </c>
      <c r="AM232" s="12">
        <f>'Surv-rate CEA'!AF230*UPFS+'Surv-rate CEA'!AE230*UPD</f>
        <v>3.0620774186272917E-2</v>
      </c>
      <c r="AN232" s="12">
        <f t="shared" si="100"/>
        <v>2.0849568684366441E-2</v>
      </c>
      <c r="AO232" s="12">
        <f>AM232-'Surv-rate CEA'!AE230*UPD</f>
        <v>4.7940061395438868E-4</v>
      </c>
      <c r="AP232" s="12">
        <f t="shared" si="101"/>
        <v>3.2642205475164927E-4</v>
      </c>
      <c r="AQ232" s="42">
        <f>'Surv-rate CEA'!AI230*UPFS+'Surv-rate CEA'!AH230*UPD</f>
        <v>1.1718947903456843E-2</v>
      </c>
      <c r="AR232" s="12">
        <f t="shared" si="102"/>
        <v>7.9793870571427047E-3</v>
      </c>
      <c r="AS232" s="42">
        <f>AQ232-'Surv-rate CEA'!AH230*UPD</f>
        <v>1.1696685611647986E-2</v>
      </c>
      <c r="AT232" s="12">
        <f t="shared" si="103"/>
        <v>7.9642287473195572E-3</v>
      </c>
      <c r="AU232" s="12">
        <f>'Surv-rate CEA'!AL230*UPFS+'Surv-rate CEA'!AK230*UPD</f>
        <v>1.4042794701443597E-2</v>
      </c>
      <c r="AV232" s="12">
        <f t="shared" si="104"/>
        <v>9.5616855036754576E-3</v>
      </c>
      <c r="AW232" s="12">
        <f>AU232-'Surv-rate CEA'!AK230*UPD</f>
        <v>7.1642041274423869E-4</v>
      </c>
      <c r="AX232" s="12">
        <f t="shared" si="105"/>
        <v>4.8780793429740711E-4</v>
      </c>
      <c r="AY232" s="12">
        <f>'Surv-rate CEA'!AO230*UPFS+'Surv-rate CEA'!AN230*UPD</f>
        <v>1.1651988637436803E-2</v>
      </c>
      <c r="AZ232" s="12">
        <f t="shared" si="106"/>
        <v>7.9337947475738163E-3</v>
      </c>
      <c r="BA232" s="12">
        <f>AY232-'Surv-rate CEA'!AN230*UPD</f>
        <v>1.3243319999118458E-4</v>
      </c>
      <c r="BB232" s="12">
        <f t="shared" si="107"/>
        <v>9.0173262194802889E-5</v>
      </c>
    </row>
    <row r="233" spans="1:54">
      <c r="A233" s="12">
        <v>228</v>
      </c>
      <c r="B233" s="12">
        <f t="shared" si="108"/>
        <v>13.06027397260274</v>
      </c>
      <c r="C233" s="12">
        <f>'Surv-rate CEA'!D231*Parameter!$D$57+'Surv-rate CEA'!E231*Parameter!$D$58</f>
        <v>1.8605210407736758E-2</v>
      </c>
      <c r="D233" s="12">
        <f t="shared" si="82"/>
        <v>1.2646691195192942E-2</v>
      </c>
      <c r="E233" s="12">
        <f>C233-'Surv-rate CEA'!E231*Parameter!$D$58</f>
        <v>7.6450308226800462E-5</v>
      </c>
      <c r="F233" s="12">
        <f t="shared" si="83"/>
        <v>5.1966272819984523E-5</v>
      </c>
      <c r="G233" s="12">
        <f>'Surv-rate CEA'!G231*Parameter!$D$57+'Surv-rate CEA'!H231*Parameter!$D$58</f>
        <v>1.0962540246873554E-2</v>
      </c>
      <c r="H233" s="12">
        <f t="shared" si="84"/>
        <v>7.4516685476146123E-3</v>
      </c>
      <c r="I233" s="12">
        <f>G233-'Surv-rate CEA'!H231*Parameter!$D$58</f>
        <v>2.3052452378075072E-5</v>
      </c>
      <c r="J233" s="12">
        <f t="shared" si="85"/>
        <v>1.5669655979605276E-5</v>
      </c>
      <c r="K233" s="12">
        <f>'Surv-rate CEA'!K231*Parameter!$D$57+'Surv-rate CEA'!J231*Parameter!$D$58</f>
        <v>1.6518774456314098E-2</v>
      </c>
      <c r="L233" s="12">
        <f t="shared" si="86"/>
        <v>1.1228458850708493E-2</v>
      </c>
      <c r="M233" s="12">
        <f>K233-'Surv-rate CEA'!J231*Parameter!$D$58</f>
        <v>1.839292330855398E-4</v>
      </c>
      <c r="N233" s="12">
        <f t="shared" si="87"/>
        <v>1.2502391328152927E-4</v>
      </c>
      <c r="O233" s="12">
        <f>'Surv-rate CEA'!N231*Parameter!$D$57+'Surv-rate CEA'!M231*Parameter!$D$58</f>
        <v>1.1614345266087215E-2</v>
      </c>
      <c r="P233" s="12">
        <f t="shared" si="88"/>
        <v>7.8947259824310514E-3</v>
      </c>
      <c r="Q233" s="12">
        <f>O233-'Surv-rate CEA'!M231*Parameter!$D$58</f>
        <v>1.159259154342058E-2</v>
      </c>
      <c r="R233" s="12">
        <f t="shared" si="89"/>
        <v>7.8799391239714241E-3</v>
      </c>
      <c r="S233" s="12">
        <f>'Surv-rate CEA'!Q231*Parameter!$D$57+'Surv-rate CEA'!P231*Parameter!$D$58</f>
        <v>1.6518774456314098E-2</v>
      </c>
      <c r="T233" s="12">
        <f t="shared" si="90"/>
        <v>1.1228458850708493E-2</v>
      </c>
      <c r="U233" s="12">
        <f>S233-'Surv-rate CEA'!P231*Parameter!$D$58</f>
        <v>1.839292330855398E-4</v>
      </c>
      <c r="V233" s="12">
        <f t="shared" si="91"/>
        <v>1.2502391328152927E-4</v>
      </c>
      <c r="W233" s="12">
        <f>'Surv-rate CEA'!T231*UPFS+'Surv-rate CEA'!S231*UPD</f>
        <v>1.1614345266087215E-2</v>
      </c>
      <c r="X233" s="12">
        <f t="shared" si="92"/>
        <v>7.8947259824310514E-3</v>
      </c>
      <c r="Y233" s="12">
        <f>W233-'Surv-rate CEA'!S231*UPD</f>
        <v>1.159259154342058E-2</v>
      </c>
      <c r="Z233" s="12">
        <f t="shared" si="93"/>
        <v>7.8799391239714241E-3</v>
      </c>
      <c r="AA233" s="12">
        <f>'Surv-rate CEA'!W231*UPFS+'Surv-rate CEA'!V231*UPD</f>
        <v>1.7718746565803398E-2</v>
      </c>
      <c r="AB233" s="12">
        <f t="shared" si="94"/>
        <v>1.2044126955447841E-2</v>
      </c>
      <c r="AC233" s="12">
        <f>AA233-'Surv-rate CEA'!V231*UPD</f>
        <v>6.1801934355749585E-4</v>
      </c>
      <c r="AD233" s="12">
        <f t="shared" si="95"/>
        <v>4.2009198602652485E-4</v>
      </c>
      <c r="AE233" s="12">
        <f>'Surv-rate CEA'!Z231*UPFS+'Surv-rate CEA'!Y231*UPD</f>
        <v>1.6518774456314098E-2</v>
      </c>
      <c r="AF233" s="12">
        <f t="shared" si="96"/>
        <v>1.1228458850708493E-2</v>
      </c>
      <c r="AG233" s="12">
        <f>AE233-'Surv-rate CEA'!Y231*UPD</f>
        <v>1.839292330855398E-4</v>
      </c>
      <c r="AH233" s="12">
        <f t="shared" si="97"/>
        <v>1.2502391328152927E-4</v>
      </c>
      <c r="AI233" s="12">
        <f>'Surv-rate CEA'!AC231*UPFS+'Surv-rate CEA'!AB231*UPD</f>
        <v>1.1548630933270958E-2</v>
      </c>
      <c r="AJ233" s="12">
        <f t="shared" si="98"/>
        <v>7.8500573731537411E-3</v>
      </c>
      <c r="AK233" s="12">
        <f>AI233-'Surv-rate CEA'!AB231*UPD</f>
        <v>1.2973234764004742E-4</v>
      </c>
      <c r="AL233" s="12">
        <f t="shared" si="99"/>
        <v>8.818416468694371E-5</v>
      </c>
      <c r="AM233" s="12">
        <f>'Surv-rate CEA'!AF231*UPFS+'Surv-rate CEA'!AE231*UPD</f>
        <v>3.0388879171511764E-2</v>
      </c>
      <c r="AN233" s="12">
        <f t="shared" si="100"/>
        <v>2.0656512999730738E-2</v>
      </c>
      <c r="AO233" s="12">
        <f>AM233-'Surv-rate CEA'!AE231*UPD</f>
        <v>4.705624180075009E-4</v>
      </c>
      <c r="AP233" s="12">
        <f t="shared" si="101"/>
        <v>3.1985973059081796E-4</v>
      </c>
      <c r="AQ233" s="42">
        <f>'Surv-rate CEA'!AI231*UPFS+'Surv-rate CEA'!AH231*UPD</f>
        <v>1.1614345266087215E-2</v>
      </c>
      <c r="AR233" s="12">
        <f t="shared" si="102"/>
        <v>7.8947259824310514E-3</v>
      </c>
      <c r="AS233" s="42">
        <f>AQ233-'Surv-rate CEA'!AH231*UPD</f>
        <v>1.159259154342058E-2</v>
      </c>
      <c r="AT233" s="12">
        <f t="shared" si="103"/>
        <v>7.8799391239714241E-3</v>
      </c>
      <c r="AU233" s="12">
        <f>'Surv-rate CEA'!AL231*UPFS+'Surv-rate CEA'!AK231*UPD</f>
        <v>1.3921256894751847E-2</v>
      </c>
      <c r="AV233" s="12">
        <f t="shared" si="104"/>
        <v>9.4628242916116462E-3</v>
      </c>
      <c r="AW233" s="12">
        <f>AU233-'Surv-rate CEA'!AK231*UPD</f>
        <v>7.0367067006071697E-4</v>
      </c>
      <c r="AX233" s="12">
        <f t="shared" si="105"/>
        <v>4.7831255182536383E-4</v>
      </c>
      <c r="AY233" s="12">
        <f>'Surv-rate CEA'!AO231*UPFS+'Surv-rate CEA'!AN231*UPD</f>
        <v>1.1548630933270958E-2</v>
      </c>
      <c r="AZ233" s="12">
        <f t="shared" si="106"/>
        <v>7.8500573731537411E-3</v>
      </c>
      <c r="BA233" s="12">
        <f>AY233-'Surv-rate CEA'!AN231*UPD</f>
        <v>1.2973234764004742E-4</v>
      </c>
      <c r="BB233" s="12">
        <f t="shared" si="107"/>
        <v>8.818416468694371E-5</v>
      </c>
    </row>
    <row r="234" spans="1:54">
      <c r="A234" s="12">
        <v>229</v>
      </c>
      <c r="B234" s="12">
        <f t="shared" si="108"/>
        <v>13.117808219178082</v>
      </c>
      <c r="C234" s="12">
        <f>'Surv-rate CEA'!D232*Parameter!$D$57+'Surv-rate CEA'!E232*Parameter!$D$58</f>
        <v>1.8452230609089289E-2</v>
      </c>
      <c r="D234" s="12">
        <f t="shared" si="82"/>
        <v>1.2521392285573363E-2</v>
      </c>
      <c r="E234" s="12">
        <f>C234-'Surv-rate CEA'!E232*Parameter!$D$58</f>
        <v>7.483706506039231E-5</v>
      </c>
      <c r="F234" s="12">
        <f t="shared" si="83"/>
        <v>5.078325049008245E-5</v>
      </c>
      <c r="G234" s="12">
        <f>'Surv-rate CEA'!G232*Parameter!$D$57+'Surv-rate CEA'!H232*Parameter!$D$58</f>
        <v>1.0864960348593085E-2</v>
      </c>
      <c r="H234" s="12">
        <f t="shared" si="84"/>
        <v>7.3727905083150486E-3</v>
      </c>
      <c r="I234" s="12">
        <f>G234-'Surv-rate CEA'!H232*Parameter!$D$58</f>
        <v>2.2527395483799839E-5</v>
      </c>
      <c r="J234" s="12">
        <f t="shared" si="85"/>
        <v>1.5286734812752989E-5</v>
      </c>
      <c r="K234" s="12">
        <f>'Surv-rate CEA'!K232*Parameter!$D$57+'Surv-rate CEA'!J232*Parameter!$D$58</f>
        <v>1.6380274201024825E-2</v>
      </c>
      <c r="L234" s="12">
        <f t="shared" si="86"/>
        <v>1.1115395388309182E-2</v>
      </c>
      <c r="M234" s="12">
        <f>K234-'Surv-rate CEA'!J232*Parameter!$D$58</f>
        <v>1.802838816449201E-4</v>
      </c>
      <c r="N234" s="12">
        <f t="shared" si="87"/>
        <v>1.2233779496176252E-4</v>
      </c>
      <c r="O234" s="12">
        <f>'Surv-rate CEA'!N232*Parameter!$D$57+'Surv-rate CEA'!M232*Parameter!$D$58</f>
        <v>1.1511000629588118E-2</v>
      </c>
      <c r="P234" s="12">
        <f t="shared" si="88"/>
        <v>7.8111832404455578E-3</v>
      </c>
      <c r="Q234" s="12">
        <f>O234-'Surv-rate CEA'!M232*Parameter!$D$58</f>
        <v>1.148974238314566E-2</v>
      </c>
      <c r="R234" s="12">
        <f t="shared" si="89"/>
        <v>7.7967577301292987E-3</v>
      </c>
      <c r="S234" s="12">
        <f>'Surv-rate CEA'!Q232*Parameter!$D$57+'Surv-rate CEA'!P232*Parameter!$D$58</f>
        <v>1.6380274201024825E-2</v>
      </c>
      <c r="T234" s="12">
        <f t="shared" si="90"/>
        <v>1.1115395388309182E-2</v>
      </c>
      <c r="U234" s="12">
        <f>S234-'Surv-rate CEA'!P232*Parameter!$D$58</f>
        <v>1.802838816449201E-4</v>
      </c>
      <c r="V234" s="12">
        <f t="shared" si="91"/>
        <v>1.2233779496176252E-4</v>
      </c>
      <c r="W234" s="12">
        <f>'Surv-rate CEA'!T232*UPFS+'Surv-rate CEA'!S232*UPD</f>
        <v>1.1511000629588118E-2</v>
      </c>
      <c r="X234" s="12">
        <f t="shared" si="92"/>
        <v>7.8111832404455578E-3</v>
      </c>
      <c r="Y234" s="12">
        <f>W234-'Surv-rate CEA'!S232*UPD</f>
        <v>1.148974238314566E-2</v>
      </c>
      <c r="Z234" s="12">
        <f t="shared" si="93"/>
        <v>7.7967577301292987E-3</v>
      </c>
      <c r="AA234" s="12">
        <f>'Surv-rate CEA'!W232*UPFS+'Surv-rate CEA'!V232*UPD</f>
        <v>1.7571581629687437E-2</v>
      </c>
      <c r="AB234" s="12">
        <f t="shared" si="94"/>
        <v>1.1923797795747905E-2</v>
      </c>
      <c r="AC234" s="12">
        <f>AA234-'Surv-rate CEA'!V232*UPD</f>
        <v>6.0692297148202609E-4</v>
      </c>
      <c r="AD234" s="12">
        <f t="shared" si="95"/>
        <v>4.1184834365276654E-4</v>
      </c>
      <c r="AE234" s="12">
        <f>'Surv-rate CEA'!Z232*UPFS+'Surv-rate CEA'!Y232*UPD</f>
        <v>1.6380274201024825E-2</v>
      </c>
      <c r="AF234" s="12">
        <f t="shared" si="96"/>
        <v>1.1115395388309182E-2</v>
      </c>
      <c r="AG234" s="12">
        <f>AE234-'Surv-rate CEA'!Y232*UPD</f>
        <v>1.802838816449201E-4</v>
      </c>
      <c r="AH234" s="12">
        <f t="shared" si="97"/>
        <v>1.2233779496176252E-4</v>
      </c>
      <c r="AI234" s="12">
        <f>'Surv-rate CEA'!AC232*UPFS+'Surv-rate CEA'!AB232*UPD</f>
        <v>1.1446510909417477E-2</v>
      </c>
      <c r="AJ234" s="12">
        <f t="shared" si="98"/>
        <v>7.7674215347878313E-3</v>
      </c>
      <c r="AK234" s="12">
        <f>AI234-'Surv-rate CEA'!AB232*UPD</f>
        <v>1.2709417389561092E-4</v>
      </c>
      <c r="AL234" s="12">
        <f t="shared" si="99"/>
        <v>8.6244099278377995E-5</v>
      </c>
      <c r="AM234" s="12">
        <f>'Surv-rate CEA'!AF232*UPFS+'Surv-rate CEA'!AE232*UPD</f>
        <v>3.0159419558358314E-2</v>
      </c>
      <c r="AN234" s="12">
        <f t="shared" si="100"/>
        <v>2.046570582146201E-2</v>
      </c>
      <c r="AO234" s="12">
        <f>AM234-'Surv-rate CEA'!AE232*UPD</f>
        <v>4.619112593813382E-4</v>
      </c>
      <c r="AP234" s="12">
        <f t="shared" si="101"/>
        <v>3.1344568591007996E-4</v>
      </c>
      <c r="AQ234" s="42">
        <f>'Surv-rate CEA'!AI232*UPFS+'Surv-rate CEA'!AH232*UPD</f>
        <v>1.1511000629588118E-2</v>
      </c>
      <c r="AR234" s="12">
        <f t="shared" si="102"/>
        <v>7.8111832404455578E-3</v>
      </c>
      <c r="AS234" s="42">
        <f>AQ234-'Surv-rate CEA'!AH232*UPD</f>
        <v>1.148974238314566E-2</v>
      </c>
      <c r="AT234" s="12">
        <f t="shared" si="103"/>
        <v>7.7967577301292987E-3</v>
      </c>
      <c r="AU234" s="12">
        <f>'Surv-rate CEA'!AL232*UPFS+'Surv-rate CEA'!AK232*UPD</f>
        <v>1.3801146734491855E-2</v>
      </c>
      <c r="AV234" s="12">
        <f t="shared" si="104"/>
        <v>9.3652402202370564E-3</v>
      </c>
      <c r="AW234" s="12">
        <f>AU234-'Surv-rate CEA'!AK232*UPD</f>
        <v>6.9118217862509934E-4</v>
      </c>
      <c r="AX234" s="12">
        <f t="shared" si="105"/>
        <v>4.6902531096153775E-4</v>
      </c>
      <c r="AY234" s="12">
        <f>'Surv-rate CEA'!AO232*UPFS+'Surv-rate CEA'!AN232*UPD</f>
        <v>1.1446510909417477E-2</v>
      </c>
      <c r="AZ234" s="12">
        <f t="shared" si="106"/>
        <v>7.7674215347878313E-3</v>
      </c>
      <c r="BA234" s="12">
        <f>AY234-'Surv-rate CEA'!AN232*UPD</f>
        <v>1.2709417389561092E-4</v>
      </c>
      <c r="BB234" s="12">
        <f t="shared" si="107"/>
        <v>8.6244099278377995E-5</v>
      </c>
    </row>
    <row r="235" spans="1:54">
      <c r="A235" s="12">
        <v>230</v>
      </c>
      <c r="B235" s="12">
        <f t="shared" si="108"/>
        <v>13.175342465753424</v>
      </c>
      <c r="C235" s="12">
        <f>'Surv-rate CEA'!D233*Parameter!$D$57+'Surv-rate CEA'!E233*Parameter!$D$58</f>
        <v>1.8300968919484083E-2</v>
      </c>
      <c r="D235" s="12">
        <f t="shared" si="82"/>
        <v>1.2397646577434824E-2</v>
      </c>
      <c r="E235" s="12">
        <f>C235-'Surv-rate CEA'!E233*Parameter!$D$58</f>
        <v>7.326243238445912E-5</v>
      </c>
      <c r="F235" s="12">
        <f t="shared" si="83"/>
        <v>4.9630254447279006E-5</v>
      </c>
      <c r="G235" s="12">
        <f>'Surv-rate CEA'!G233*Parameter!$D$57+'Surv-rate CEA'!H233*Parameter!$D$58</f>
        <v>1.0768550879313965E-2</v>
      </c>
      <c r="H235" s="12">
        <f t="shared" si="84"/>
        <v>7.2949518979142187E-3</v>
      </c>
      <c r="I235" s="12">
        <f>G235-'Surv-rate CEA'!H233*Parameter!$D$58</f>
        <v>2.2015814462211444E-5</v>
      </c>
      <c r="J235" s="12">
        <f t="shared" si="85"/>
        <v>1.4914198697222328E-5</v>
      </c>
      <c r="K235" s="12">
        <f>'Surv-rate CEA'!K233*Parameter!$D$57+'Surv-rate CEA'!J233*Parameter!$D$58</f>
        <v>1.6243355481071267E-2</v>
      </c>
      <c r="L235" s="12">
        <f t="shared" si="86"/>
        <v>1.100375512203413E-2</v>
      </c>
      <c r="M235" s="12">
        <f>K235-'Surv-rate CEA'!J233*Parameter!$D$58</f>
        <v>1.7672091646209198E-4</v>
      </c>
      <c r="N235" s="12">
        <f t="shared" si="87"/>
        <v>1.1971625517624034E-4</v>
      </c>
      <c r="O235" s="12">
        <f>'Surv-rate CEA'!N233*Parameter!$D$57+'Surv-rate CEA'!M233*Parameter!$D$58</f>
        <v>1.1408894734714852E-2</v>
      </c>
      <c r="P235" s="12">
        <f t="shared" si="88"/>
        <v>7.7287407777390602E-3</v>
      </c>
      <c r="Q235" s="12">
        <f>O235-'Surv-rate CEA'!M233*Parameter!$D$58</f>
        <v>1.1388119247827977E-2</v>
      </c>
      <c r="R235" s="12">
        <f t="shared" si="89"/>
        <v>7.7146668155881597E-3</v>
      </c>
      <c r="S235" s="12">
        <f>'Surv-rate CEA'!Q233*Parameter!$D$57+'Surv-rate CEA'!P233*Parameter!$D$58</f>
        <v>1.6243355481071267E-2</v>
      </c>
      <c r="T235" s="12">
        <f t="shared" si="90"/>
        <v>1.100375512203413E-2</v>
      </c>
      <c r="U235" s="12">
        <f>S235-'Surv-rate CEA'!P233*Parameter!$D$58</f>
        <v>1.7672091646209198E-4</v>
      </c>
      <c r="V235" s="12">
        <f t="shared" si="91"/>
        <v>1.1971625517624034E-4</v>
      </c>
      <c r="W235" s="12">
        <f>'Surv-rate CEA'!T233*UPFS+'Surv-rate CEA'!S233*UPD</f>
        <v>1.1408894734714852E-2</v>
      </c>
      <c r="X235" s="12">
        <f t="shared" si="92"/>
        <v>7.7287407777390602E-3</v>
      </c>
      <c r="Y235" s="12">
        <f>W235-'Surv-rate CEA'!S233*UPD</f>
        <v>1.1388119247827977E-2</v>
      </c>
      <c r="Z235" s="12">
        <f t="shared" si="93"/>
        <v>7.7146668155881597E-3</v>
      </c>
      <c r="AA235" s="12">
        <f>'Surv-rate CEA'!W233*UPFS+'Surv-rate CEA'!V233*UPD</f>
        <v>1.7426085455391347E-2</v>
      </c>
      <c r="AB235" s="12">
        <f t="shared" si="94"/>
        <v>1.1804973258771573E-2</v>
      </c>
      <c r="AC235" s="12">
        <f>AA235-'Surv-rate CEA'!V233*UPD</f>
        <v>5.9605573540425297E-4</v>
      </c>
      <c r="AD235" s="12">
        <f t="shared" si="95"/>
        <v>4.0378672738619425E-4</v>
      </c>
      <c r="AE235" s="12">
        <f>'Surv-rate CEA'!Z233*UPFS+'Surv-rate CEA'!Y233*UPD</f>
        <v>1.6243355481071267E-2</v>
      </c>
      <c r="AF235" s="12">
        <f t="shared" si="96"/>
        <v>1.100375512203413E-2</v>
      </c>
      <c r="AG235" s="12">
        <f>AE235-'Surv-rate CEA'!Y233*UPD</f>
        <v>1.7672091646209198E-4</v>
      </c>
      <c r="AH235" s="12">
        <f t="shared" si="97"/>
        <v>1.1971625517624034E-4</v>
      </c>
      <c r="AI235" s="12">
        <f>'Surv-rate CEA'!AC233*UPFS+'Surv-rate CEA'!AB233*UPD</f>
        <v>1.1345609666357533E-2</v>
      </c>
      <c r="AJ235" s="12">
        <f t="shared" si="98"/>
        <v>7.6858695005638088E-3</v>
      </c>
      <c r="AK235" s="12">
        <f>AI235-'Surv-rate CEA'!AB233*UPD</f>
        <v>1.2451704135610885E-4</v>
      </c>
      <c r="AL235" s="12">
        <f t="shared" si="99"/>
        <v>8.4351723583190021E-5</v>
      </c>
      <c r="AM235" s="12">
        <f>'Surv-rate CEA'!AF233*UPFS+'Surv-rate CEA'!AE233*UPD</f>
        <v>2.9932362095351838E-2</v>
      </c>
      <c r="AN235" s="12">
        <f t="shared" si="100"/>
        <v>2.0277114731936274E-2</v>
      </c>
      <c r="AO235" s="12">
        <f>AM235-'Surv-rate CEA'!AE233*UPD</f>
        <v>4.5344264868251577E-4</v>
      </c>
      <c r="AP235" s="12">
        <f t="shared" si="101"/>
        <v>3.0717617882606896E-4</v>
      </c>
      <c r="AQ235" s="42">
        <f>'Surv-rate CEA'!AI233*UPFS+'Surv-rate CEA'!AH233*UPD</f>
        <v>1.1408894734714852E-2</v>
      </c>
      <c r="AR235" s="12">
        <f t="shared" si="102"/>
        <v>7.7287407777390602E-3</v>
      </c>
      <c r="AS235" s="42">
        <f>AQ235-'Surv-rate CEA'!AH233*UPD</f>
        <v>1.1388119247827977E-2</v>
      </c>
      <c r="AT235" s="12">
        <f t="shared" si="103"/>
        <v>7.7146668155881597E-3</v>
      </c>
      <c r="AU235" s="12">
        <f>'Surv-rate CEA'!AL233*UPFS+'Surv-rate CEA'!AK233*UPD</f>
        <v>1.3682442752479183E-2</v>
      </c>
      <c r="AV235" s="12">
        <f t="shared" si="104"/>
        <v>9.2689130453975678E-3</v>
      </c>
      <c r="AW235" s="12">
        <f>AU235-'Surv-rate CEA'!AK233*UPD</f>
        <v>6.7894885076270374E-4</v>
      </c>
      <c r="AX235" s="12">
        <f t="shared" si="105"/>
        <v>4.5994110655802548E-4</v>
      </c>
      <c r="AY235" s="12">
        <f>'Surv-rate CEA'!AO233*UPFS+'Surv-rate CEA'!AN233*UPD</f>
        <v>1.1345609666357533E-2</v>
      </c>
      <c r="AZ235" s="12">
        <f t="shared" si="106"/>
        <v>7.6858695005638088E-3</v>
      </c>
      <c r="BA235" s="12">
        <f>AY235-'Surv-rate CEA'!AN233*UPD</f>
        <v>1.2451704135610885E-4</v>
      </c>
      <c r="BB235" s="12">
        <f t="shared" si="107"/>
        <v>8.4351723583190021E-5</v>
      </c>
    </row>
    <row r="236" spans="1:54">
      <c r="A236" s="12">
        <v>231</v>
      </c>
      <c r="B236" s="12">
        <f t="shared" si="108"/>
        <v>13.232876712328768</v>
      </c>
      <c r="C236" s="12">
        <f>'Surv-rate CEA'!D234*Parameter!$D$57+'Surv-rate CEA'!E234*Parameter!$D$58</f>
        <v>1.815140052742488E-2</v>
      </c>
      <c r="D236" s="12">
        <f t="shared" si="82"/>
        <v>1.2275430396937381E-2</v>
      </c>
      <c r="E236" s="12">
        <f>C236-'Surv-rate CEA'!E234*Parameter!$D$58</f>
        <v>7.1725372941432858E-5</v>
      </c>
      <c r="F236" s="12">
        <f t="shared" si="83"/>
        <v>4.8506440145301817E-5</v>
      </c>
      <c r="G236" s="12">
        <f>'Surv-rate CEA'!G234*Parameter!$D$57+'Surv-rate CEA'!H234*Parameter!$D$58</f>
        <v>1.0673293962628146E-2</v>
      </c>
      <c r="H236" s="12">
        <f t="shared" si="84"/>
        <v>7.2181359750360455E-3</v>
      </c>
      <c r="I236" s="12">
        <f>G236-'Surv-rate CEA'!H234*Parameter!$D$58</f>
        <v>2.1517323282154929E-5</v>
      </c>
      <c r="J236" s="12">
        <f t="shared" si="85"/>
        <v>1.4551736868976771E-5</v>
      </c>
      <c r="K236" s="12">
        <f>'Surv-rate CEA'!K234*Parameter!$D$57+'Surv-rate CEA'!J234*Parameter!$D$58</f>
        <v>1.6107995120480889E-2</v>
      </c>
      <c r="L236" s="12">
        <f t="shared" si="86"/>
        <v>1.0893516047806711E-2</v>
      </c>
      <c r="M236" s="12">
        <f>K236-'Surv-rate CEA'!J234*Parameter!$D$58</f>
        <v>1.732382377261435E-4</v>
      </c>
      <c r="N236" s="12">
        <f t="shared" si="87"/>
        <v>1.1715756732282635E-4</v>
      </c>
      <c r="O236" s="12">
        <f>'Surv-rate CEA'!N234*Parameter!$D$57+'Surv-rate CEA'!M234*Parameter!$D$58</f>
        <v>1.1308008682605997E-2</v>
      </c>
      <c r="P236" s="12">
        <f t="shared" si="88"/>
        <v>7.6473808895112516E-3</v>
      </c>
      <c r="Q236" s="12">
        <f>O236-'Surv-rate CEA'!M234*Parameter!$D$58</f>
        <v>1.1287703602889035E-2</v>
      </c>
      <c r="R236" s="12">
        <f t="shared" si="89"/>
        <v>7.6336489688039084E-3</v>
      </c>
      <c r="S236" s="12">
        <f>'Surv-rate CEA'!Q234*Parameter!$D$57+'Surv-rate CEA'!P234*Parameter!$D$58</f>
        <v>1.6107995120480889E-2</v>
      </c>
      <c r="T236" s="12">
        <f t="shared" si="90"/>
        <v>1.0893516047806711E-2</v>
      </c>
      <c r="U236" s="12">
        <f>S236-'Surv-rate CEA'!P234*Parameter!$D$58</f>
        <v>1.732382377261435E-4</v>
      </c>
      <c r="V236" s="12">
        <f t="shared" si="91"/>
        <v>1.1715756732282635E-4</v>
      </c>
      <c r="W236" s="12">
        <f>'Surv-rate CEA'!T234*UPFS+'Surv-rate CEA'!S234*UPD</f>
        <v>1.1308008682605997E-2</v>
      </c>
      <c r="X236" s="12">
        <f t="shared" si="92"/>
        <v>7.6473808895112516E-3</v>
      </c>
      <c r="Y236" s="12">
        <f>W236-'Surv-rate CEA'!S234*UPD</f>
        <v>1.1287703602889035E-2</v>
      </c>
      <c r="Z236" s="12">
        <f t="shared" si="93"/>
        <v>7.6336489688039084E-3</v>
      </c>
      <c r="AA236" s="12">
        <f>'Surv-rate CEA'!W234*UPFS+'Surv-rate CEA'!V234*UPD</f>
        <v>1.7282233714721974E-2</v>
      </c>
      <c r="AB236" s="12">
        <f t="shared" si="94"/>
        <v>1.1687630205071079E-2</v>
      </c>
      <c r="AC236" s="12">
        <f>AA236-'Surv-rate CEA'!V234*UPD</f>
        <v>5.854122598028394E-4</v>
      </c>
      <c r="AD236" s="12">
        <f t="shared" si="95"/>
        <v>3.9590264331757738E-4</v>
      </c>
      <c r="AE236" s="12">
        <f>'Surv-rate CEA'!Z234*UPFS+'Surv-rate CEA'!Y234*UPD</f>
        <v>1.6107995120480889E-2</v>
      </c>
      <c r="AF236" s="12">
        <f t="shared" si="96"/>
        <v>1.0893516047806711E-2</v>
      </c>
      <c r="AG236" s="12">
        <f>AE236-'Surv-rate CEA'!Y234*UPD</f>
        <v>1.732382377261435E-4</v>
      </c>
      <c r="AH236" s="12">
        <f t="shared" si="97"/>
        <v>1.1715756732282635E-4</v>
      </c>
      <c r="AI236" s="12">
        <f>'Surv-rate CEA'!AC234*UPFS+'Surv-rate CEA'!AB234*UPD</f>
        <v>1.1245908657890859E-2</v>
      </c>
      <c r="AJ236" s="12">
        <f t="shared" si="98"/>
        <v>7.6053838805263526E-3</v>
      </c>
      <c r="AK236" s="12">
        <f>AI236-'Surv-rate CEA'!AB234*UPD</f>
        <v>1.2199936031168437E-4</v>
      </c>
      <c r="AL236" s="12">
        <f t="shared" si="99"/>
        <v>8.250573578133855E-5</v>
      </c>
      <c r="AM236" s="12">
        <f>'Surv-rate CEA'!AF234*UPFS+'Surv-rate CEA'!AE234*UPD</f>
        <v>2.9707674094814673E-2</v>
      </c>
      <c r="AN236" s="12">
        <f t="shared" si="100"/>
        <v>2.0090707879803101E-2</v>
      </c>
      <c r="AO236" s="12">
        <f>AM236-'Surv-rate CEA'!AE234*UPD</f>
        <v>4.45152217447356E-4</v>
      </c>
      <c r="AP236" s="12">
        <f t="shared" si="101"/>
        <v>3.0104757222789276E-4</v>
      </c>
      <c r="AQ236" s="42">
        <f>'Surv-rate CEA'!AI234*UPFS+'Surv-rate CEA'!AH234*UPD</f>
        <v>1.1308008682605997E-2</v>
      </c>
      <c r="AR236" s="12">
        <f t="shared" si="102"/>
        <v>7.6473808895112516E-3</v>
      </c>
      <c r="AS236" s="42">
        <f>AQ236-'Surv-rate CEA'!AH234*UPD</f>
        <v>1.1287703602889035E-2</v>
      </c>
      <c r="AT236" s="12">
        <f t="shared" si="103"/>
        <v>7.6336489688039084E-3</v>
      </c>
      <c r="AU236" s="12">
        <f>'Surv-rate CEA'!AL234*UPFS+'Surv-rate CEA'!AK234*UPD</f>
        <v>1.3565123876848684E-2</v>
      </c>
      <c r="AV236" s="12">
        <f t="shared" si="104"/>
        <v>9.1738229082928557E-3</v>
      </c>
      <c r="AW236" s="12">
        <f>AU236-'Surv-rate CEA'!AK234*UPD</f>
        <v>6.6696475835487101E-4</v>
      </c>
      <c r="AX236" s="12">
        <f t="shared" si="105"/>
        <v>4.5105497264661477E-4</v>
      </c>
      <c r="AY236" s="12">
        <f>'Surv-rate CEA'!AO234*UPFS+'Surv-rate CEA'!AN234*UPD</f>
        <v>1.1245908657890859E-2</v>
      </c>
      <c r="AZ236" s="12">
        <f t="shared" si="106"/>
        <v>7.6053838805263526E-3</v>
      </c>
      <c r="BA236" s="12">
        <f>AY236-'Surv-rate CEA'!AN234*UPD</f>
        <v>1.2199936031168437E-4</v>
      </c>
      <c r="BB236" s="12">
        <f t="shared" si="107"/>
        <v>8.250573578133855E-5</v>
      </c>
    </row>
    <row r="237" spans="1:54">
      <c r="A237" s="12">
        <v>232</v>
      </c>
      <c r="B237" s="12">
        <f t="shared" si="108"/>
        <v>13.29041095890411</v>
      </c>
      <c r="C237" s="12">
        <f>'Surv-rate CEA'!D235*Parameter!$D$57+'Surv-rate CEA'!E235*Parameter!$D$58</f>
        <v>1.8003501062749807E-2</v>
      </c>
      <c r="D237" s="12">
        <f t="shared" si="82"/>
        <v>1.2154720504552111E-2</v>
      </c>
      <c r="E237" s="12">
        <f>C237-'Surv-rate CEA'!E235*Parameter!$D$58</f>
        <v>7.0224880464982847E-5</v>
      </c>
      <c r="F237" s="12">
        <f t="shared" si="83"/>
        <v>4.7410989203845276E-5</v>
      </c>
      <c r="G237" s="12">
        <f>'Surv-rate CEA'!G235*Parameter!$D$57+'Surv-rate CEA'!H235*Parameter!$D$58</f>
        <v>1.057917205600324E-2</v>
      </c>
      <c r="H237" s="12">
        <f t="shared" si="84"/>
        <v>7.142326320980997E-3</v>
      </c>
      <c r="I237" s="12">
        <f>G237-'Surv-rate CEA'!H235*Parameter!$D$58</f>
        <v>2.1031548151044868E-5</v>
      </c>
      <c r="J237" s="12">
        <f t="shared" si="85"/>
        <v>1.4199048766292319E-5</v>
      </c>
      <c r="K237" s="12">
        <f>'Surv-rate CEA'!K235*Parameter!$D$57+'Surv-rate CEA'!J235*Parameter!$D$58</f>
        <v>1.5974170361025785E-2</v>
      </c>
      <c r="L237" s="12">
        <f t="shared" si="86"/>
        <v>1.0784656570609993E-2</v>
      </c>
      <c r="M237" s="12">
        <f>K237-'Surv-rate CEA'!J235*Parameter!$D$58</f>
        <v>1.6983380539128609E-4</v>
      </c>
      <c r="N237" s="12">
        <f t="shared" si="87"/>
        <v>1.1466005581695925E-4</v>
      </c>
      <c r="O237" s="12">
        <f>'Surv-rate CEA'!N235*Parameter!$D$57+'Surv-rate CEA'!M235*Parameter!$D$58</f>
        <v>1.1208323926788511E-2</v>
      </c>
      <c r="P237" s="12">
        <f t="shared" si="88"/>
        <v>7.5670862117187742E-3</v>
      </c>
      <c r="Q237" s="12">
        <f>O237-'Surv-rate CEA'!M235*Parameter!$D$58</f>
        <v>1.1188477254589638E-2</v>
      </c>
      <c r="R237" s="12">
        <f t="shared" si="89"/>
        <v>7.5536871093618502E-3</v>
      </c>
      <c r="S237" s="12">
        <f>'Surv-rate CEA'!Q235*Parameter!$D$57+'Surv-rate CEA'!P235*Parameter!$D$58</f>
        <v>1.5974170361025785E-2</v>
      </c>
      <c r="T237" s="12">
        <f t="shared" si="90"/>
        <v>1.0784656570609993E-2</v>
      </c>
      <c r="U237" s="12">
        <f>S237-'Surv-rate CEA'!P235*Parameter!$D$58</f>
        <v>1.6983380539128609E-4</v>
      </c>
      <c r="V237" s="12">
        <f t="shared" si="91"/>
        <v>1.1466005581695925E-4</v>
      </c>
      <c r="W237" s="12">
        <f>'Surv-rate CEA'!T235*UPFS+'Surv-rate CEA'!S235*UPD</f>
        <v>1.1208323926788511E-2</v>
      </c>
      <c r="X237" s="12">
        <f t="shared" si="92"/>
        <v>7.5670862117187742E-3</v>
      </c>
      <c r="Y237" s="12">
        <f>W237-'Surv-rate CEA'!S235*UPD</f>
        <v>1.1188477254589638E-2</v>
      </c>
      <c r="Z237" s="12">
        <f t="shared" si="93"/>
        <v>7.5536871093618502E-3</v>
      </c>
      <c r="AA237" s="12">
        <f>'Surv-rate CEA'!W235*UPFS+'Surv-rate CEA'!V235*UPD</f>
        <v>1.7140002516313098E-2</v>
      </c>
      <c r="AB237" s="12">
        <f t="shared" si="94"/>
        <v>1.1571745923583461E-2</v>
      </c>
      <c r="AC237" s="12">
        <f>AA237-'Surv-rate CEA'!V235*UPD</f>
        <v>5.7498731088435201E-4</v>
      </c>
      <c r="AD237" s="12">
        <f t="shared" si="95"/>
        <v>3.8819172077166308E-4</v>
      </c>
      <c r="AE237" s="12">
        <f>'Surv-rate CEA'!Z235*UPFS+'Surv-rate CEA'!Y235*UPD</f>
        <v>1.5974170361025785E-2</v>
      </c>
      <c r="AF237" s="12">
        <f t="shared" si="96"/>
        <v>1.0784656570609993E-2</v>
      </c>
      <c r="AG237" s="12">
        <f>AE237-'Surv-rate CEA'!Y235*UPD</f>
        <v>1.6983380539128609E-4</v>
      </c>
      <c r="AH237" s="12">
        <f t="shared" si="97"/>
        <v>1.1466005581695925E-4</v>
      </c>
      <c r="AI237" s="12">
        <f>'Surv-rate CEA'!AC235*UPFS+'Surv-rate CEA'!AB235*UPD</f>
        <v>1.1147389683289037E-2</v>
      </c>
      <c r="AJ237" s="12">
        <f t="shared" si="98"/>
        <v>7.525947618935571E-3</v>
      </c>
      <c r="AK237" s="12">
        <f>AI237-'Surv-rate CEA'!AB235*UPD</f>
        <v>1.1953958720855966E-4</v>
      </c>
      <c r="AL237" s="12">
        <f t="shared" si="99"/>
        <v>8.0704873273557191E-5</v>
      </c>
      <c r="AM237" s="12">
        <f>'Surv-rate CEA'!AF235*UPFS+'Surv-rate CEA'!AE235*UPD</f>
        <v>2.9485323421373333E-2</v>
      </c>
      <c r="AN237" s="12">
        <f t="shared" si="100"/>
        <v>1.9906453968258225E-2</v>
      </c>
      <c r="AO237" s="12">
        <f>AM237-'Surv-rate CEA'!AE235*UPD</f>
        <v>4.3703571452079204E-4</v>
      </c>
      <c r="AP237" s="12">
        <f t="shared" si="101"/>
        <v>2.9505633054330521E-4</v>
      </c>
      <c r="AQ237" s="42">
        <f>'Surv-rate CEA'!AI235*UPFS+'Surv-rate CEA'!AH235*UPD</f>
        <v>1.1208323926788511E-2</v>
      </c>
      <c r="AR237" s="12">
        <f t="shared" si="102"/>
        <v>7.5670862117187742E-3</v>
      </c>
      <c r="AS237" s="42">
        <f>AQ237-'Surv-rate CEA'!AH235*UPD</f>
        <v>1.1188477254589638E-2</v>
      </c>
      <c r="AT237" s="12">
        <f t="shared" si="103"/>
        <v>7.5536871093618502E-3</v>
      </c>
      <c r="AU237" s="12">
        <f>'Surv-rate CEA'!AL235*UPFS+'Surv-rate CEA'!AK235*UPD</f>
        <v>1.3449169423347163E-2</v>
      </c>
      <c r="AV237" s="12">
        <f t="shared" si="104"/>
        <v>9.0799503268496461E-3</v>
      </c>
      <c r="AW237" s="12">
        <f>AU237-'Surv-rate CEA'!AK235*UPD</f>
        <v>6.5522412818036155E-4</v>
      </c>
      <c r="AX237" s="12">
        <f t="shared" si="105"/>
        <v>4.423620782487243E-4</v>
      </c>
      <c r="AY237" s="12">
        <f>'Surv-rate CEA'!AO235*UPFS+'Surv-rate CEA'!AN235*UPD</f>
        <v>1.1147389683289037E-2</v>
      </c>
      <c r="AZ237" s="12">
        <f t="shared" si="106"/>
        <v>7.525947618935571E-3</v>
      </c>
      <c r="BA237" s="12">
        <f>AY237-'Surv-rate CEA'!AN235*UPD</f>
        <v>1.1953958720855966E-4</v>
      </c>
      <c r="BB237" s="12">
        <f t="shared" si="107"/>
        <v>8.0704873273557191E-5</v>
      </c>
    </row>
    <row r="238" spans="1:54">
      <c r="A238" s="12">
        <v>233</v>
      </c>
      <c r="B238" s="12">
        <f t="shared" si="108"/>
        <v>13.347945205479451</v>
      </c>
      <c r="C238" s="12">
        <f>'Surv-rate CEA'!D236*Parameter!$D$57+'Surv-rate CEA'!E236*Parameter!$D$58</f>
        <v>1.7857246587262558E-2</v>
      </c>
      <c r="D238" s="12">
        <f t="shared" si="82"/>
        <v>1.2035494085669158E-2</v>
      </c>
      <c r="E238" s="12">
        <f>C238-'Surv-rate CEA'!E236*Parameter!$D$58</f>
        <v>6.8759978659228144E-5</v>
      </c>
      <c r="F238" s="12">
        <f t="shared" si="83"/>
        <v>4.6343108521230285E-5</v>
      </c>
      <c r="G238" s="12">
        <f>'Surv-rate CEA'!G236*Parameter!$D$57+'Surv-rate CEA'!H236*Parameter!$D$58</f>
        <v>1.048616794337918E-2</v>
      </c>
      <c r="H238" s="12">
        <f t="shared" si="84"/>
        <v>7.0675068324304599E-3</v>
      </c>
      <c r="I238" s="12">
        <f>G238-'Surv-rate CEA'!H236*Parameter!$D$58</f>
        <v>2.0558127087960329E-5</v>
      </c>
      <c r="J238" s="12">
        <f t="shared" si="85"/>
        <v>1.385584366383054E-5</v>
      </c>
      <c r="K238" s="12">
        <f>'Surv-rate CEA'!K236*Parameter!$D$57+'Surv-rate CEA'!J236*Parameter!$D$58</f>
        <v>1.5841858853245652E-2</v>
      </c>
      <c r="L238" s="12">
        <f t="shared" si="86"/>
        <v>1.0677155495531058E-2</v>
      </c>
      <c r="M238" s="12">
        <f>K238-'Surv-rate CEA'!J236*Parameter!$D$58</f>
        <v>1.6650563729354514E-4</v>
      </c>
      <c r="N238" s="12">
        <f t="shared" si="87"/>
        <v>1.1222209443568187E-4</v>
      </c>
      <c r="O238" s="12">
        <f>'Surv-rate CEA'!N236*Parameter!$D$57+'Surv-rate CEA'!M236*Parameter!$D$58</f>
        <v>1.1109822265381937E-2</v>
      </c>
      <c r="P238" s="12">
        <f t="shared" si="88"/>
        <v>7.487839713386484E-3</v>
      </c>
      <c r="Q238" s="12">
        <f>O238-'Surv-rate CEA'!M236*Parameter!$D$58</f>
        <v>1.1090422342636961E-2</v>
      </c>
      <c r="R238" s="12">
        <f t="shared" si="89"/>
        <v>7.4747644806332919E-3</v>
      </c>
      <c r="S238" s="12">
        <f>'Surv-rate CEA'!Q236*Parameter!$D$57+'Surv-rate CEA'!P236*Parameter!$D$58</f>
        <v>1.5841858853245652E-2</v>
      </c>
      <c r="T238" s="12">
        <f t="shared" si="90"/>
        <v>1.0677155495531058E-2</v>
      </c>
      <c r="U238" s="12">
        <f>S238-'Surv-rate CEA'!P236*Parameter!$D$58</f>
        <v>1.6650563729354514E-4</v>
      </c>
      <c r="V238" s="12">
        <f t="shared" si="91"/>
        <v>1.1222209443568187E-4</v>
      </c>
      <c r="W238" s="12">
        <f>'Surv-rate CEA'!T236*UPFS+'Surv-rate CEA'!S236*UPD</f>
        <v>1.1109822265381937E-2</v>
      </c>
      <c r="X238" s="12">
        <f t="shared" si="92"/>
        <v>7.487839713386484E-3</v>
      </c>
      <c r="Y238" s="12">
        <f>W238-'Surv-rate CEA'!S236*UPD</f>
        <v>1.1090422342636961E-2</v>
      </c>
      <c r="Z238" s="12">
        <f t="shared" si="93"/>
        <v>7.4747644806332919E-3</v>
      </c>
      <c r="AA238" s="12">
        <f>'Surv-rate CEA'!W236*UPFS+'Surv-rate CEA'!V236*UPD</f>
        <v>1.6999368396267464E-2</v>
      </c>
      <c r="AB238" s="12">
        <f t="shared" si="94"/>
        <v>1.1457298122283025E-2</v>
      </c>
      <c r="AC238" s="12">
        <f>AA238-'Surv-rate CEA'!V236*UPD</f>
        <v>5.6477579242386264E-4</v>
      </c>
      <c r="AD238" s="12">
        <f t="shared" si="95"/>
        <v>3.806497085779739E-4</v>
      </c>
      <c r="AE238" s="12">
        <f>'Surv-rate CEA'!Z236*UPFS+'Surv-rate CEA'!Y236*UPD</f>
        <v>1.5841858853245652E-2</v>
      </c>
      <c r="AF238" s="12">
        <f t="shared" si="96"/>
        <v>1.0677155495531058E-2</v>
      </c>
      <c r="AG238" s="12">
        <f>AE238-'Surv-rate CEA'!Y236*UPD</f>
        <v>1.6650563729354514E-4</v>
      </c>
      <c r="AH238" s="12">
        <f t="shared" si="97"/>
        <v>1.1222209443568187E-4</v>
      </c>
      <c r="AI238" s="12">
        <f>'Surv-rate CEA'!AC236*UPFS+'Surv-rate CEA'!AB236*UPD</f>
        <v>1.1050034879651812E-2</v>
      </c>
      <c r="AJ238" s="12">
        <f t="shared" si="98"/>
        <v>7.4475439867280526E-3</v>
      </c>
      <c r="AK238" s="12">
        <f>AI238-'Surv-rate CEA'!AB236*UPD</f>
        <v>1.1713622316773115E-4</v>
      </c>
      <c r="AL238" s="12">
        <f t="shared" si="99"/>
        <v>7.8947911385086962E-5</v>
      </c>
      <c r="AM238" s="12">
        <f>'Surv-rate CEA'!AF236*UPFS+'Surv-rate CEA'!AE236*UPD</f>
        <v>2.9265278480753491E-2</v>
      </c>
      <c r="AN238" s="12">
        <f t="shared" si="100"/>
        <v>1.9724322243598682E-2</v>
      </c>
      <c r="AO238" s="12">
        <f>AM238-'Surv-rate CEA'!AE236*UPD</f>
        <v>4.2908900255413107E-4</v>
      </c>
      <c r="AP238" s="12">
        <f t="shared" si="101"/>
        <v>2.8919901661376952E-4</v>
      </c>
      <c r="AQ238" s="42">
        <f>'Surv-rate CEA'!AI236*UPFS+'Surv-rate CEA'!AH236*UPD</f>
        <v>1.1109822265381937E-2</v>
      </c>
      <c r="AR238" s="12">
        <f t="shared" si="102"/>
        <v>7.487839713386484E-3</v>
      </c>
      <c r="AS238" s="42">
        <f>AQ238-'Surv-rate CEA'!AH236*UPD</f>
        <v>1.1090422342636961E-2</v>
      </c>
      <c r="AT238" s="12">
        <f t="shared" si="103"/>
        <v>7.4747644806332919E-3</v>
      </c>
      <c r="AU238" s="12">
        <f>'Surv-rate CEA'!AL236*UPFS+'Surv-rate CEA'!AK236*UPD</f>
        <v>1.3334559086847848E-2</v>
      </c>
      <c r="AV238" s="12">
        <f t="shared" si="104"/>
        <v>8.9872761873175961E-3</v>
      </c>
      <c r="AW238" s="12">
        <f>AU238-'Surv-rate CEA'!AK236*UPD</f>
        <v>6.4372133740737622E-4</v>
      </c>
      <c r="AX238" s="12">
        <f t="shared" si="105"/>
        <v>4.3385772332402888E-4</v>
      </c>
      <c r="AY238" s="12">
        <f>'Surv-rate CEA'!AO236*UPFS+'Surv-rate CEA'!AN236*UPD</f>
        <v>1.1050034879651812E-2</v>
      </c>
      <c r="AZ238" s="12">
        <f t="shared" si="106"/>
        <v>7.4475439867280526E-3</v>
      </c>
      <c r="BA238" s="12">
        <f>AY238-'Surv-rate CEA'!AN236*UPD</f>
        <v>1.1713622316773115E-4</v>
      </c>
      <c r="BB238" s="12">
        <f t="shared" si="107"/>
        <v>7.8947911385086962E-5</v>
      </c>
    </row>
    <row r="239" spans="1:54">
      <c r="A239" s="12">
        <v>234</v>
      </c>
      <c r="B239" s="12">
        <f t="shared" si="108"/>
        <v>13.405479452054795</v>
      </c>
      <c r="C239" s="12">
        <f>'Surv-rate CEA'!D237*Parameter!$D$57+'Surv-rate CEA'!E237*Parameter!$D$58</f>
        <v>1.77126135855975E-2</v>
      </c>
      <c r="D239" s="12">
        <f t="shared" si="82"/>
        <v>1.1917728741442247E-2</v>
      </c>
      <c r="E239" s="12">
        <f>C239-'Surv-rate CEA'!E237*Parameter!$D$58</f>
        <v>6.7329720213501337E-5</v>
      </c>
      <c r="F239" s="12">
        <f t="shared" si="83"/>
        <v>4.5302029418977014E-5</v>
      </c>
      <c r="G239" s="12">
        <f>'Surv-rate CEA'!G237*Parameter!$D$57+'Surv-rate CEA'!H237*Parameter!$D$58</f>
        <v>1.0394264727960243E-2</v>
      </c>
      <c r="H239" s="12">
        <f t="shared" si="84"/>
        <v>6.993661714344482E-3</v>
      </c>
      <c r="I239" s="12">
        <f>G239-'Surv-rate CEA'!H237*Parameter!$D$58</f>
        <v>2.0096709514052374E-5</v>
      </c>
      <c r="J239" s="12">
        <f t="shared" si="85"/>
        <v>1.3521840321678227E-5</v>
      </c>
      <c r="K239" s="12">
        <f>'Surv-rate CEA'!K237*Parameter!$D$57+'Surv-rate CEA'!J237*Parameter!$D$58</f>
        <v>1.5711038647695384E-2</v>
      </c>
      <c r="L239" s="12">
        <f t="shared" si="86"/>
        <v>1.0570992019032015E-2</v>
      </c>
      <c r="M239" s="12">
        <f>K239-'Surv-rate CEA'!J237*Parameter!$D$58</f>
        <v>1.632518073329467E-4</v>
      </c>
      <c r="N239" s="12">
        <f t="shared" si="87"/>
        <v>1.0984210472057337E-4</v>
      </c>
      <c r="O239" s="12">
        <f>'Surv-rate CEA'!N237*Parameter!$D$57+'Surv-rate CEA'!M237*Parameter!$D$58</f>
        <v>1.1012485833507635E-2</v>
      </c>
      <c r="P239" s="12">
        <f t="shared" si="88"/>
        <v>7.4096246891219176E-3</v>
      </c>
      <c r="Q239" s="12">
        <f>O239-'Surv-rate CEA'!M237*Parameter!$D$58</f>
        <v>1.099352133298029E-2</v>
      </c>
      <c r="R239" s="12">
        <f t="shared" si="89"/>
        <v>7.3968646426211789E-3</v>
      </c>
      <c r="S239" s="12">
        <f>'Surv-rate CEA'!Q237*Parameter!$D$57+'Surv-rate CEA'!P237*Parameter!$D$58</f>
        <v>1.5711038647695384E-2</v>
      </c>
      <c r="T239" s="12">
        <f t="shared" si="90"/>
        <v>1.0570992019032015E-2</v>
      </c>
      <c r="U239" s="12">
        <f>S239-'Surv-rate CEA'!P237*Parameter!$D$58</f>
        <v>1.632518073329467E-4</v>
      </c>
      <c r="V239" s="12">
        <f t="shared" si="91"/>
        <v>1.0984210472057337E-4</v>
      </c>
      <c r="W239" s="12">
        <f>'Surv-rate CEA'!T237*UPFS+'Surv-rate CEA'!S237*UPD</f>
        <v>1.1012485833507635E-2</v>
      </c>
      <c r="X239" s="12">
        <f t="shared" si="92"/>
        <v>7.4096246891219176E-3</v>
      </c>
      <c r="Y239" s="12">
        <f>W239-'Surv-rate CEA'!S237*UPD</f>
        <v>1.099352133298029E-2</v>
      </c>
      <c r="Z239" s="12">
        <f t="shared" si="93"/>
        <v>7.3968646426211789E-3</v>
      </c>
      <c r="AA239" s="12">
        <f>'Surv-rate CEA'!W237*UPFS+'Surv-rate CEA'!V237*UPD</f>
        <v>1.6860308309031354E-2</v>
      </c>
      <c r="AB239" s="12">
        <f t="shared" si="94"/>
        <v>1.1344264919069102E-2</v>
      </c>
      <c r="AC239" s="12">
        <f>AA239-'Surv-rate CEA'!V237*UPD</f>
        <v>5.5477274174025107E-4</v>
      </c>
      <c r="AD239" s="12">
        <f t="shared" si="95"/>
        <v>3.7327247146533835E-4</v>
      </c>
      <c r="AE239" s="12">
        <f>'Surv-rate CEA'!Z237*UPFS+'Surv-rate CEA'!Y237*UPD</f>
        <v>1.5711038647695384E-2</v>
      </c>
      <c r="AF239" s="12">
        <f t="shared" si="96"/>
        <v>1.0570992019032015E-2</v>
      </c>
      <c r="AG239" s="12">
        <f>AE239-'Surv-rate CEA'!Y237*UPD</f>
        <v>1.632518073329467E-4</v>
      </c>
      <c r="AH239" s="12">
        <f t="shared" si="97"/>
        <v>1.0984210472057337E-4</v>
      </c>
      <c r="AI239" s="12">
        <f>'Surv-rate CEA'!AC237*UPFS+'Surv-rate CEA'!AB237*UPD</f>
        <v>1.095382671445993E-2</v>
      </c>
      <c r="AJ239" s="12">
        <f t="shared" si="98"/>
        <v>7.3701565741741068E-3</v>
      </c>
      <c r="AK239" s="12">
        <f>AI239-'Surv-rate CEA'!AB237*UPD</f>
        <v>1.1478781255570489E-4</v>
      </c>
      <c r="AL239" s="12">
        <f t="shared" si="99"/>
        <v>7.7233662116062157E-5</v>
      </c>
      <c r="AM239" s="12">
        <f>'Surv-rate CEA'!AF237*UPFS+'Surv-rate CEA'!AE237*UPD</f>
        <v>2.9047508208843466E-2</v>
      </c>
      <c r="AN239" s="12">
        <f t="shared" si="100"/>
        <v>1.9544282484054185E-2</v>
      </c>
      <c r="AO239" s="12">
        <f>AM239-'Surv-rate CEA'!AE237*UPD</f>
        <v>4.2130805461853757E-4</v>
      </c>
      <c r="AP239" s="12">
        <f t="shared" si="101"/>
        <v>2.8347228867518315E-4</v>
      </c>
      <c r="AQ239" s="42">
        <f>'Surv-rate CEA'!AI237*UPFS+'Surv-rate CEA'!AH237*UPD</f>
        <v>1.1012485833507635E-2</v>
      </c>
      <c r="AR239" s="12">
        <f t="shared" si="102"/>
        <v>7.4096246891219176E-3</v>
      </c>
      <c r="AS239" s="42">
        <f>AQ239-'Surv-rate CEA'!AH237*UPD</f>
        <v>1.099352133298029E-2</v>
      </c>
      <c r="AT239" s="12">
        <f t="shared" si="103"/>
        <v>7.3968646426211789E-3</v>
      </c>
      <c r="AU239" s="12">
        <f>'Surv-rate CEA'!AL237*UPFS+'Surv-rate CEA'!AK237*UPD</f>
        <v>1.3221272933081986E-2</v>
      </c>
      <c r="AV239" s="12">
        <f t="shared" si="104"/>
        <v>8.8957817360824226E-3</v>
      </c>
      <c r="AW239" s="12">
        <f>AU239-'Surv-rate CEA'!AK237*UPD</f>
        <v>6.3245090923015959E-4</v>
      </c>
      <c r="AX239" s="12">
        <f t="shared" si="105"/>
        <v>4.2553733485228606E-4</v>
      </c>
      <c r="AY239" s="12">
        <f>'Surv-rate CEA'!AO237*UPFS+'Surv-rate CEA'!AN237*UPD</f>
        <v>1.095382671445993E-2</v>
      </c>
      <c r="AZ239" s="12">
        <f t="shared" si="106"/>
        <v>7.3701565741741068E-3</v>
      </c>
      <c r="BA239" s="12">
        <f>AY239-'Surv-rate CEA'!AN237*UPD</f>
        <v>1.1478781255570489E-4</v>
      </c>
      <c r="BB239" s="12">
        <f t="shared" si="107"/>
        <v>7.7233662116062157E-5</v>
      </c>
    </row>
    <row r="240" spans="1:54">
      <c r="A240" s="12">
        <v>235</v>
      </c>
      <c r="B240" s="12">
        <f t="shared" si="108"/>
        <v>13.463013698630137</v>
      </c>
      <c r="C240" s="12">
        <f>'Surv-rate CEA'!D238*Parameter!$D$57+'Surv-rate CEA'!E238*Parameter!$D$58</f>
        <v>1.7569578956306346E-2</v>
      </c>
      <c r="D240" s="12">
        <f t="shared" si="82"/>
        <v>1.1801402479859051E-2</v>
      </c>
      <c r="E240" s="12">
        <f>C240-'Surv-rate CEA'!E238*Parameter!$D$58</f>
        <v>6.5933185853427057E-5</v>
      </c>
      <c r="F240" s="12">
        <f t="shared" si="83"/>
        <v>4.4287006818473166E-5</v>
      </c>
      <c r="G240" s="12">
        <f>'Surv-rate CEA'!G238*Parameter!$D$57+'Surv-rate CEA'!H238*Parameter!$D$58</f>
        <v>1.0303445825189146E-2</v>
      </c>
      <c r="H240" s="12">
        <f t="shared" si="84"/>
        <v>6.9207754730420436E-3</v>
      </c>
      <c r="I240" s="12">
        <f>G240-'Surv-rate CEA'!H238*Parameter!$D$58</f>
        <v>1.9646955858347234E-5</v>
      </c>
      <c r="J240" s="12">
        <f t="shared" si="85"/>
        <v>1.3196766647908601E-5</v>
      </c>
      <c r="K240" s="12">
        <f>'Surv-rate CEA'!K238*Parameter!$D$57+'Surv-rate CEA'!J238*Parameter!$D$58</f>
        <v>1.5581688186411979E-2</v>
      </c>
      <c r="L240" s="12">
        <f t="shared" si="86"/>
        <v>1.0466145720441963E-2</v>
      </c>
      <c r="M240" s="12">
        <f>K240-'Surv-rate CEA'!J238*Parameter!$D$58</f>
        <v>1.6007044371807964E-4</v>
      </c>
      <c r="N240" s="12">
        <f t="shared" si="87"/>
        <v>1.0751855443687992E-4</v>
      </c>
      <c r="O240" s="12">
        <f>'Surv-rate CEA'!N238*Parameter!$D$57+'Surv-rate CEA'!M238*Parameter!$D$58</f>
        <v>1.0916297095889149E-2</v>
      </c>
      <c r="P240" s="12">
        <f t="shared" si="88"/>
        <v>7.3324247518215891E-3</v>
      </c>
      <c r="Q240" s="12">
        <f>O240-'Surv-rate CEA'!M238*Parameter!$D$58</f>
        <v>1.0897757010783384E-2</v>
      </c>
      <c r="R240" s="12">
        <f t="shared" si="89"/>
        <v>7.3199714649848291E-3</v>
      </c>
      <c r="S240" s="12">
        <f>'Surv-rate CEA'!Q238*Parameter!$D$57+'Surv-rate CEA'!P238*Parameter!$D$58</f>
        <v>1.5581688186411979E-2</v>
      </c>
      <c r="T240" s="12">
        <f t="shared" si="90"/>
        <v>1.0466145720441963E-2</v>
      </c>
      <c r="U240" s="12">
        <f>S240-'Surv-rate CEA'!P238*Parameter!$D$58</f>
        <v>1.6007044371807964E-4</v>
      </c>
      <c r="V240" s="12">
        <f t="shared" si="91"/>
        <v>1.0751855443687992E-4</v>
      </c>
      <c r="W240" s="12">
        <f>'Surv-rate CEA'!T238*UPFS+'Surv-rate CEA'!S238*UPD</f>
        <v>1.0916297095889149E-2</v>
      </c>
      <c r="X240" s="12">
        <f t="shared" si="92"/>
        <v>7.3324247518215891E-3</v>
      </c>
      <c r="Y240" s="12">
        <f>W240-'Surv-rate CEA'!S238*UPD</f>
        <v>1.0897757010783384E-2</v>
      </c>
      <c r="Z240" s="12">
        <f t="shared" si="93"/>
        <v>7.3199714649848291E-3</v>
      </c>
      <c r="AA240" s="12">
        <f>'Surv-rate CEA'!W238*UPFS+'Surv-rate CEA'!V238*UPD</f>
        <v>1.6722799618495703E-2</v>
      </c>
      <c r="AB240" s="12">
        <f t="shared" si="94"/>
        <v>1.123262483288277E-2</v>
      </c>
      <c r="AC240" s="12">
        <f>AA240-'Surv-rate CEA'!V238*UPD</f>
        <v>5.4497332580095981E-4</v>
      </c>
      <c r="AD240" s="12">
        <f t="shared" si="95"/>
        <v>3.6605598657536449E-4</v>
      </c>
      <c r="AE240" s="12">
        <f>'Surv-rate CEA'!Z238*UPFS+'Surv-rate CEA'!Y238*UPD</f>
        <v>1.5581688186411979E-2</v>
      </c>
      <c r="AF240" s="12">
        <f t="shared" si="96"/>
        <v>1.0466145720441963E-2</v>
      </c>
      <c r="AG240" s="12">
        <f>AE240-'Surv-rate CEA'!Y238*UPD</f>
        <v>1.6007044371807964E-4</v>
      </c>
      <c r="AH240" s="12">
        <f t="shared" si="97"/>
        <v>1.0751855443687992E-4</v>
      </c>
      <c r="AI240" s="12">
        <f>'Surv-rate CEA'!AC238*UPFS+'Surv-rate CEA'!AB238*UPD</f>
        <v>1.0858747978318602E-2</v>
      </c>
      <c r="AJ240" s="12">
        <f t="shared" si="98"/>
        <v>7.2937692837252979E-3</v>
      </c>
      <c r="AK240" s="12">
        <f>AI240-'Surv-rate CEA'!AB238*UPD</f>
        <v>1.1249294160551801E-4</v>
      </c>
      <c r="AL240" s="12">
        <f t="shared" si="99"/>
        <v>7.5560972936889083E-5</v>
      </c>
      <c r="AM240" s="12">
        <f>'Surv-rate CEA'!AF238*UPFS+'Surv-rate CEA'!AE238*UPD</f>
        <v>2.883198206101192E-2</v>
      </c>
      <c r="AN240" s="12">
        <f t="shared" si="100"/>
        <v>1.9366304988882341E-2</v>
      </c>
      <c r="AO240" s="12">
        <f>AM240-'Surv-rate CEA'!AE238*UPD</f>
        <v>4.1368895092927516E-4</v>
      </c>
      <c r="AP240" s="12">
        <f t="shared" si="101"/>
        <v>2.778728974398487E-4</v>
      </c>
      <c r="AQ240" s="42">
        <f>'Surv-rate CEA'!AI238*UPFS+'Surv-rate CEA'!AH238*UPD</f>
        <v>1.0916297095889149E-2</v>
      </c>
      <c r="AR240" s="12">
        <f t="shared" si="102"/>
        <v>7.3324247518215891E-3</v>
      </c>
      <c r="AS240" s="42">
        <f>AQ240-'Surv-rate CEA'!AH238*UPD</f>
        <v>1.0897757010783384E-2</v>
      </c>
      <c r="AT240" s="12">
        <f t="shared" si="103"/>
        <v>7.3199714649848291E-3</v>
      </c>
      <c r="AU240" s="12">
        <f>'Surv-rate CEA'!AL238*UPFS+'Surv-rate CEA'!AK238*UPD</f>
        <v>1.3109291390578592E-2</v>
      </c>
      <c r="AV240" s="12">
        <f t="shared" si="104"/>
        <v>8.8054485716881053E-3</v>
      </c>
      <c r="AW240" s="12">
        <f>AU240-'Surv-rate CEA'!AK238*UPD</f>
        <v>6.2140750864558662E-4</v>
      </c>
      <c r="AX240" s="12">
        <f t="shared" si="105"/>
        <v>4.1739646304391457E-4</v>
      </c>
      <c r="AY240" s="12">
        <f>'Surv-rate CEA'!AO238*UPFS+'Surv-rate CEA'!AN238*UPD</f>
        <v>1.0858747978318602E-2</v>
      </c>
      <c r="AZ240" s="12">
        <f t="shared" si="106"/>
        <v>7.2937692837252979E-3</v>
      </c>
      <c r="BA240" s="12">
        <f>AY240-'Surv-rate CEA'!AN238*UPD</f>
        <v>1.1249294160551801E-4</v>
      </c>
      <c r="BB240" s="12">
        <f t="shared" si="107"/>
        <v>7.5560972936889083E-5</v>
      </c>
    </row>
    <row r="241" spans="1:54">
      <c r="A241" s="12">
        <v>236</v>
      </c>
      <c r="B241" s="12">
        <f t="shared" si="108"/>
        <v>13.520547945205479</v>
      </c>
      <c r="C241" s="12">
        <f>'Surv-rate CEA'!D239*Parameter!$D$57+'Surv-rate CEA'!E239*Parameter!$D$58</f>
        <v>1.7428120003166674E-2</v>
      </c>
      <c r="D241" s="12">
        <f t="shared" si="82"/>
        <v>1.1686493707035433E-2</v>
      </c>
      <c r="E241" s="12">
        <f>C241-'Surv-rate CEA'!E239*Parameter!$D$58</f>
        <v>6.4569483425761659E-5</v>
      </c>
      <c r="F241" s="12">
        <f t="shared" si="83"/>
        <v>4.3297318447691653E-5</v>
      </c>
      <c r="G241" s="12">
        <f>'Surv-rate CEA'!G239*Parameter!$D$57+'Surv-rate CEA'!H239*Parameter!$D$58</f>
        <v>1.0213694955900406E-2</v>
      </c>
      <c r="H241" s="12">
        <f t="shared" si="84"/>
        <v>6.8488329094602077E-3</v>
      </c>
      <c r="I241" s="12">
        <f>G241-'Surv-rate CEA'!H239*Parameter!$D$58</f>
        <v>1.9208537177562574E-5</v>
      </c>
      <c r="J241" s="12">
        <f t="shared" si="85"/>
        <v>1.2880359373595849E-5</v>
      </c>
      <c r="K241" s="12">
        <f>'Surv-rate CEA'!K239*Parameter!$D$57+'Surv-rate CEA'!J239*Parameter!$D$58</f>
        <v>1.5453786294592788E-2</v>
      </c>
      <c r="L241" s="12">
        <f t="shared" si="86"/>
        <v>1.0362596553662362E-2</v>
      </c>
      <c r="M241" s="12">
        <f>K241-'Surv-rate CEA'!J239*Parameter!$D$58</f>
        <v>1.5695972727156407E-4</v>
      </c>
      <c r="N241" s="12">
        <f t="shared" si="87"/>
        <v>1.0524995608727959E-4</v>
      </c>
      <c r="O241" s="12">
        <f>'Surv-rate CEA'!N239*Parameter!$D$57+'Surv-rate CEA'!M239*Parameter!$D$58</f>
        <v>1.0821238839640934E-2</v>
      </c>
      <c r="P241" s="12">
        <f t="shared" si="88"/>
        <v>7.2562238255654138E-3</v>
      </c>
      <c r="Q241" s="12">
        <f>O241-'Surv-rate CEA'!M239*Parameter!$D$58</f>
        <v>1.0803112473571966E-2</v>
      </c>
      <c r="R241" s="12">
        <f t="shared" si="89"/>
        <v>7.2440691202410347E-3</v>
      </c>
      <c r="S241" s="12">
        <f>'Surv-rate CEA'!Q239*Parameter!$D$57+'Surv-rate CEA'!P239*Parameter!$D$58</f>
        <v>1.5453786294592788E-2</v>
      </c>
      <c r="T241" s="12">
        <f t="shared" si="90"/>
        <v>1.0362596553662362E-2</v>
      </c>
      <c r="U241" s="12">
        <f>S241-'Surv-rate CEA'!P239*Parameter!$D$58</f>
        <v>1.5695972727156407E-4</v>
      </c>
      <c r="V241" s="12">
        <f t="shared" si="91"/>
        <v>1.0524995608727959E-4</v>
      </c>
      <c r="W241" s="12">
        <f>'Surv-rate CEA'!T239*UPFS+'Surv-rate CEA'!S239*UPD</f>
        <v>1.0821238839640934E-2</v>
      </c>
      <c r="X241" s="12">
        <f t="shared" si="92"/>
        <v>7.2562238255654138E-3</v>
      </c>
      <c r="Y241" s="12">
        <f>W241-'Surv-rate CEA'!S239*UPD</f>
        <v>1.0803112473571966E-2</v>
      </c>
      <c r="Z241" s="12">
        <f t="shared" si="93"/>
        <v>7.2440691202410347E-3</v>
      </c>
      <c r="AA241" s="12">
        <f>'Surv-rate CEA'!W239*UPFS+'Surv-rate CEA'!V239*UPD</f>
        <v>1.658682008931972E-2</v>
      </c>
      <c r="AB241" s="12">
        <f t="shared" si="94"/>
        <v>1.1122356775047621E-2</v>
      </c>
      <c r="AC241" s="12">
        <f>AA241-'Surv-rate CEA'!V239*UPD</f>
        <v>5.3537283745339406E-4</v>
      </c>
      <c r="AD241" s="12">
        <f t="shared" si="95"/>
        <v>3.5899634009175802E-4</v>
      </c>
      <c r="AE241" s="12">
        <f>'Surv-rate CEA'!Z239*UPFS+'Surv-rate CEA'!Y239*UPD</f>
        <v>1.5453786294592788E-2</v>
      </c>
      <c r="AF241" s="12">
        <f t="shared" si="96"/>
        <v>1.0362596553662362E-2</v>
      </c>
      <c r="AG241" s="12">
        <f>AE241-'Surv-rate CEA'!Y239*UPD</f>
        <v>1.5695972727156407E-4</v>
      </c>
      <c r="AH241" s="12">
        <f t="shared" si="97"/>
        <v>1.0524995608727959E-4</v>
      </c>
      <c r="AI241" s="12">
        <f>'Surv-rate CEA'!AC239*UPFS+'Surv-rate CEA'!AB239*UPD</f>
        <v>1.0764781777884688E-2</v>
      </c>
      <c r="AJ241" s="12">
        <f t="shared" si="98"/>
        <v>7.2183663230457962E-3</v>
      </c>
      <c r="AK241" s="12">
        <f>AI241-'Surv-rate CEA'!AB239*UPD</f>
        <v>1.1025023708568192E-4</v>
      </c>
      <c r="AL241" s="12">
        <f t="shared" si="99"/>
        <v>7.392872562656662E-5</v>
      </c>
      <c r="AM241" s="12">
        <f>'Surv-rate CEA'!AF239*UPFS+'Surv-rate CEA'!AE239*UPD</f>
        <v>2.8618670001683087E-2</v>
      </c>
      <c r="AN241" s="12">
        <f t="shared" si="100"/>
        <v>1.9190360567727528E-2</v>
      </c>
      <c r="AO241" s="12">
        <f>AM241-'Surv-rate CEA'!AE239*UPD</f>
        <v>4.0622787567721336E-4</v>
      </c>
      <c r="AP241" s="12">
        <f t="shared" si="101"/>
        <v>2.7239768327631044E-4</v>
      </c>
      <c r="AQ241" s="42">
        <f>'Surv-rate CEA'!AI239*UPFS+'Surv-rate CEA'!AH239*UPD</f>
        <v>1.0821238839640934E-2</v>
      </c>
      <c r="AR241" s="12">
        <f t="shared" si="102"/>
        <v>7.2562238255654138E-3</v>
      </c>
      <c r="AS241" s="42">
        <f>AQ241-'Surv-rate CEA'!AH239*UPD</f>
        <v>1.0803112473571966E-2</v>
      </c>
      <c r="AT241" s="12">
        <f t="shared" si="103"/>
        <v>7.2440691202410347E-3</v>
      </c>
      <c r="AU241" s="12">
        <f>'Surv-rate CEA'!AL239*UPFS+'Surv-rate CEA'!AK239*UPD</f>
        <v>1.2998595242808915E-2</v>
      </c>
      <c r="AV241" s="12">
        <f t="shared" si="104"/>
        <v>8.7162586370638697E-3</v>
      </c>
      <c r="AW241" s="12">
        <f>AU241-'Surv-rate CEA'!AK239*UPD</f>
        <v>6.1058593836470915E-4</v>
      </c>
      <c r="AX241" s="12">
        <f t="shared" si="105"/>
        <v>4.0943077767464101E-4</v>
      </c>
      <c r="AY241" s="12">
        <f>'Surv-rate CEA'!AO239*UPFS+'Surv-rate CEA'!AN239*UPD</f>
        <v>1.0764781777884688E-2</v>
      </c>
      <c r="AZ241" s="12">
        <f t="shared" si="106"/>
        <v>7.2183663230457962E-3</v>
      </c>
      <c r="BA241" s="12">
        <f>AY241-'Surv-rate CEA'!AN239*UPD</f>
        <v>1.1025023708568192E-4</v>
      </c>
      <c r="BB241" s="12">
        <f t="shared" si="107"/>
        <v>7.392872562656662E-5</v>
      </c>
    </row>
    <row r="242" spans="1:54">
      <c r="A242" s="12">
        <v>237</v>
      </c>
      <c r="B242" s="12">
        <f t="shared" si="108"/>
        <v>13.578082191780823</v>
      </c>
      <c r="C242" s="12">
        <f>'Surv-rate CEA'!D240*Parameter!$D$57+'Surv-rate CEA'!E240*Parameter!$D$58</f>
        <v>1.7288214426703537E-2</v>
      </c>
      <c r="D242" s="12">
        <f t="shared" si="82"/>
        <v>1.1572981218725475E-2</v>
      </c>
      <c r="E242" s="12">
        <f>C242-'Surv-rate CEA'!E240*Parameter!$D$58</f>
        <v>6.3237747015866541E-5</v>
      </c>
      <c r="F242" s="12">
        <f t="shared" si="83"/>
        <v>4.2332264076891323E-5</v>
      </c>
      <c r="G242" s="12">
        <f>'Surv-rate CEA'!G240*Parameter!$D$57+'Surv-rate CEA'!H240*Parameter!$D$58</f>
        <v>1.0124996139650231E-2</v>
      </c>
      <c r="H242" s="12">
        <f t="shared" si="84"/>
        <v>6.777819112588534E-3</v>
      </c>
      <c r="I242" s="12">
        <f>G242-'Surv-rate CEA'!H240*Parameter!$D$58</f>
        <v>1.8781134791539741E-5</v>
      </c>
      <c r="J242" s="12">
        <f t="shared" si="85"/>
        <v>1.2572363741226766E-5</v>
      </c>
      <c r="K242" s="12">
        <f>'Surv-rate CEA'!K240*Parameter!$D$57+'Surv-rate CEA'!J240*Parameter!$D$58</f>
        <v>1.5327312172478579E-2</v>
      </c>
      <c r="L242" s="12">
        <f t="shared" si="86"/>
        <v>1.0260324839079391E-2</v>
      </c>
      <c r="M242" s="12">
        <f>K242-'Surv-rate CEA'!J240*Parameter!$D$58</f>
        <v>1.5391788979316617E-4</v>
      </c>
      <c r="N242" s="12">
        <f t="shared" si="87"/>
        <v>1.0303486547753446E-4</v>
      </c>
      <c r="O242" s="12">
        <f>'Surv-rate CEA'!N240*Parameter!$D$57+'Surv-rate CEA'!M240*Parameter!$D$58</f>
        <v>1.0727294167242354E-2</v>
      </c>
      <c r="P242" s="12">
        <f t="shared" si="88"/>
        <v>7.1810061386953202E-3</v>
      </c>
      <c r="Q242" s="12">
        <f>O242-'Surv-rate CEA'!M240*Parameter!$D$58</f>
        <v>1.0709571124551747E-2</v>
      </c>
      <c r="R242" s="12">
        <f t="shared" si="89"/>
        <v>7.1691420771366979E-3</v>
      </c>
      <c r="S242" s="12">
        <f>'Surv-rate CEA'!Q240*Parameter!$D$57+'Surv-rate CEA'!P240*Parameter!$D$58</f>
        <v>1.5327312172478579E-2</v>
      </c>
      <c r="T242" s="12">
        <f t="shared" si="90"/>
        <v>1.0260324839079391E-2</v>
      </c>
      <c r="U242" s="12">
        <f>S242-'Surv-rate CEA'!P240*Parameter!$D$58</f>
        <v>1.5391788979316617E-4</v>
      </c>
      <c r="V242" s="12">
        <f t="shared" si="91"/>
        <v>1.0303486547753446E-4</v>
      </c>
      <c r="W242" s="12">
        <f>'Surv-rate CEA'!T240*UPFS+'Surv-rate CEA'!S240*UPD</f>
        <v>1.0727294167242354E-2</v>
      </c>
      <c r="X242" s="12">
        <f t="shared" si="92"/>
        <v>7.1810061386953202E-3</v>
      </c>
      <c r="Y242" s="12">
        <f>W242-'Surv-rate CEA'!S240*UPD</f>
        <v>1.0709571124551747E-2</v>
      </c>
      <c r="Z242" s="12">
        <f t="shared" si="93"/>
        <v>7.1691420771366979E-3</v>
      </c>
      <c r="AA242" s="12">
        <f>'Surv-rate CEA'!W240*UPFS+'Surv-rate CEA'!V240*UPD</f>
        <v>1.6452347878465147E-2</v>
      </c>
      <c r="AB242" s="12">
        <f t="shared" si="94"/>
        <v>1.1013440040824416E-2</v>
      </c>
      <c r="AC242" s="12">
        <f>AA242-'Surv-rate CEA'!V240*UPD</f>
        <v>5.2596669177553887E-4</v>
      </c>
      <c r="AD242" s="12">
        <f t="shared" si="95"/>
        <v>3.5208972397932786E-4</v>
      </c>
      <c r="AE242" s="12">
        <f>'Surv-rate CEA'!Z240*UPFS+'Surv-rate CEA'!Y240*UPD</f>
        <v>1.5327312172478579E-2</v>
      </c>
      <c r="AF242" s="12">
        <f t="shared" si="96"/>
        <v>1.0260324839079391E-2</v>
      </c>
      <c r="AG242" s="12">
        <f>AE242-'Surv-rate CEA'!Y240*UPD</f>
        <v>1.5391788979316617E-4</v>
      </c>
      <c r="AH242" s="12">
        <f t="shared" si="97"/>
        <v>1.0303486547753446E-4</v>
      </c>
      <c r="AI242" s="12">
        <f>'Surv-rate CEA'!AC240*UPFS+'Surv-rate CEA'!AB240*UPD</f>
        <v>1.0671911528975562E-2</v>
      </c>
      <c r="AJ242" s="12">
        <f t="shared" si="98"/>
        <v>7.1439321982243462E-3</v>
      </c>
      <c r="AK242" s="12">
        <f>AI242-'Surv-rate CEA'!AB240*UPD</f>
        <v>1.0805836501587285E-4</v>
      </c>
      <c r="AL242" s="12">
        <f t="shared" si="99"/>
        <v>7.2335835152718592E-5</v>
      </c>
      <c r="AM242" s="12">
        <f>'Surv-rate CEA'!AF240*UPFS+'Surv-rate CEA'!AE240*UPD</f>
        <v>2.840754249415196E-2</v>
      </c>
      <c r="AN242" s="12">
        <f t="shared" si="100"/>
        <v>1.9016420530229009E-2</v>
      </c>
      <c r="AO242" s="12">
        <f>AM242-'Surv-rate CEA'!AE240*UPD</f>
        <v>3.9892111396377244E-4</v>
      </c>
      <c r="AP242" s="12">
        <f t="shared" si="101"/>
        <v>2.6704357348349264E-4</v>
      </c>
      <c r="AQ242" s="42">
        <f>'Surv-rate CEA'!AI240*UPFS+'Surv-rate CEA'!AH240*UPD</f>
        <v>1.0727294167242354E-2</v>
      </c>
      <c r="AR242" s="12">
        <f t="shared" si="102"/>
        <v>7.1810061386953202E-3</v>
      </c>
      <c r="AS242" s="42">
        <f>AQ242-'Surv-rate CEA'!AH240*UPD</f>
        <v>1.0709571124551747E-2</v>
      </c>
      <c r="AT242" s="12">
        <f t="shared" si="103"/>
        <v>7.1691420771366979E-3</v>
      </c>
      <c r="AU242" s="12">
        <f>'Surv-rate CEA'!AL240*UPFS+'Surv-rate CEA'!AK240*UPD</f>
        <v>1.2889165620527551E-2</v>
      </c>
      <c r="AV242" s="12">
        <f t="shared" si="104"/>
        <v>8.6281942119484662E-3</v>
      </c>
      <c r="AW242" s="12">
        <f>AU242-'Surv-rate CEA'!AK240*UPD</f>
        <v>5.9998113485434934E-4</v>
      </c>
      <c r="AX242" s="12">
        <f t="shared" si="105"/>
        <v>4.0163606453965989E-4</v>
      </c>
      <c r="AY242" s="12">
        <f>'Surv-rate CEA'!AO240*UPFS+'Surv-rate CEA'!AN240*UPD</f>
        <v>1.0671911528975562E-2</v>
      </c>
      <c r="AZ242" s="12">
        <f t="shared" si="106"/>
        <v>7.1439321982243462E-3</v>
      </c>
      <c r="BA242" s="12">
        <f>AY242-'Surv-rate CEA'!AN240*UPD</f>
        <v>1.0805836501587285E-4</v>
      </c>
      <c r="BB242" s="12">
        <f t="shared" si="107"/>
        <v>7.2335835152718592E-5</v>
      </c>
    </row>
    <row r="243" spans="1:54">
      <c r="A243" s="12">
        <v>238</v>
      </c>
      <c r="B243" s="12">
        <f t="shared" si="108"/>
        <v>13.635616438356164</v>
      </c>
      <c r="C243" s="12">
        <f>'Surv-rate CEA'!D241*Parameter!$D$57+'Surv-rate CEA'!E241*Parameter!$D$58</f>
        <v>1.7149840315914541E-2</v>
      </c>
      <c r="D243" s="12">
        <f t="shared" si="82"/>
        <v>1.1460844192038784E-2</v>
      </c>
      <c r="E243" s="12">
        <f>C243-'Surv-rate CEA'!E241*Parameter!$D$58</f>
        <v>6.1937136097079543E-5</v>
      </c>
      <c r="F243" s="12">
        <f t="shared" si="83"/>
        <v>4.1391164782508701E-5</v>
      </c>
      <c r="G243" s="12">
        <f>'Surv-rate CEA'!G241*Parameter!$D$57+'Surv-rate CEA'!H241*Parameter!$D$58</f>
        <v>1.0037333688211705E-2</v>
      </c>
      <c r="H243" s="12">
        <f t="shared" si="84"/>
        <v>6.7077194530695472E-3</v>
      </c>
      <c r="I243" s="12">
        <f>G243-'Surv-rate CEA'!H241*Parameter!$D$58</f>
        <v>1.8364439931046334E-5</v>
      </c>
      <c r="J243" s="12">
        <f t="shared" si="85"/>
        <v>1.2272533204199328E-5</v>
      </c>
      <c r="K243" s="12">
        <f>'Surv-rate CEA'!K241*Parameter!$D$57+'Surv-rate CEA'!J241*Parameter!$D$58</f>
        <v>1.5202245387438269E-2</v>
      </c>
      <c r="L243" s="12">
        <f t="shared" si="86"/>
        <v>1.0159311255679128E-2</v>
      </c>
      <c r="M243" s="12">
        <f>K243-'Surv-rate CEA'!J241*Parameter!$D$58</f>
        <v>1.5094321247885803E-4</v>
      </c>
      <c r="N243" s="12">
        <f t="shared" si="87"/>
        <v>1.0087188033235893E-4</v>
      </c>
      <c r="O243" s="12">
        <f>'Surv-rate CEA'!N241*Parameter!$D$57+'Surv-rate CEA'!M241*Parameter!$D$58</f>
        <v>1.063444648968536E-2</v>
      </c>
      <c r="P243" s="12">
        <f t="shared" si="88"/>
        <v>7.1067562170685017E-3</v>
      </c>
      <c r="Q243" s="12">
        <f>O243-'Surv-rate CEA'!M241*Parameter!$D$58</f>
        <v>1.0617116666088458E-2</v>
      </c>
      <c r="R243" s="12">
        <f t="shared" si="89"/>
        <v>7.0951750941856667E-3</v>
      </c>
      <c r="S243" s="12">
        <f>'Surv-rate CEA'!Q241*Parameter!$D$57+'Surv-rate CEA'!P241*Parameter!$D$58</f>
        <v>1.5202245387438269E-2</v>
      </c>
      <c r="T243" s="12">
        <f t="shared" si="90"/>
        <v>1.0159311255679128E-2</v>
      </c>
      <c r="U243" s="12">
        <f>S243-'Surv-rate CEA'!P241*Parameter!$D$58</f>
        <v>1.5094321247885803E-4</v>
      </c>
      <c r="V243" s="12">
        <f t="shared" si="91"/>
        <v>1.0087188033235893E-4</v>
      </c>
      <c r="W243" s="12">
        <f>'Surv-rate CEA'!T241*UPFS+'Surv-rate CEA'!S241*UPD</f>
        <v>1.063444648968536E-2</v>
      </c>
      <c r="X243" s="12">
        <f t="shared" si="92"/>
        <v>7.1067562170685017E-3</v>
      </c>
      <c r="Y243" s="12">
        <f>W243-'Surv-rate CEA'!S241*UPD</f>
        <v>1.0617116666088458E-2</v>
      </c>
      <c r="Z243" s="12">
        <f t="shared" si="93"/>
        <v>7.0951750941856667E-3</v>
      </c>
      <c r="AA243" s="12">
        <f>'Surv-rate CEA'!W241*UPFS+'Surv-rate CEA'!V241*UPD</f>
        <v>1.6319361526942761E-2</v>
      </c>
      <c r="AB243" s="12">
        <f t="shared" si="94"/>
        <v>1.0905854301178622E-2</v>
      </c>
      <c r="AC243" s="12">
        <f>AA243-'Surv-rate CEA'!V241*UPD</f>
        <v>5.1675042254485312E-4</v>
      </c>
      <c r="AD243" s="12">
        <f t="shared" si="95"/>
        <v>3.4533243283093202E-4</v>
      </c>
      <c r="AE243" s="12">
        <f>'Surv-rate CEA'!Z241*UPFS+'Surv-rate CEA'!Y241*UPD</f>
        <v>1.5202245387438269E-2</v>
      </c>
      <c r="AF243" s="12">
        <f t="shared" si="96"/>
        <v>1.0159311255679128E-2</v>
      </c>
      <c r="AG243" s="12">
        <f>AE243-'Surv-rate CEA'!Y241*UPD</f>
        <v>1.5094321247885803E-4</v>
      </c>
      <c r="AH243" s="12">
        <f t="shared" si="97"/>
        <v>1.0087188033235893E-4</v>
      </c>
      <c r="AI243" s="12">
        <f>'Surv-rate CEA'!AC241*UPFS+'Surv-rate CEA'!AB241*UPD</f>
        <v>1.0580120949850325E-2</v>
      </c>
      <c r="AJ243" s="12">
        <f t="shared" si="98"/>
        <v>7.0704517071588698E-3</v>
      </c>
      <c r="AK243" s="12">
        <f>AI243-'Surv-rate CEA'!AB241*UPD</f>
        <v>1.0591602942732273E-4</v>
      </c>
      <c r="AL243" s="12">
        <f t="shared" si="99"/>
        <v>7.0781248591538751E-5</v>
      </c>
      <c r="AM243" s="12">
        <f>'Surv-rate CEA'!AF241*UPFS+'Surv-rate CEA'!AE241*UPD</f>
        <v>2.8198570490639667E-2</v>
      </c>
      <c r="AN243" s="12">
        <f t="shared" si="100"/>
        <v>1.8844456675876045E-2</v>
      </c>
      <c r="AO243" s="12">
        <f>AM243-'Surv-rate CEA'!AE241*UPD</f>
        <v>3.9176504883533733E-4</v>
      </c>
      <c r="AP243" s="12">
        <f t="shared" si="101"/>
        <v>2.618075796555213E-4</v>
      </c>
      <c r="AQ243" s="42">
        <f>'Surv-rate CEA'!AI241*UPFS+'Surv-rate CEA'!AH241*UPD</f>
        <v>1.063444648968536E-2</v>
      </c>
      <c r="AR243" s="12">
        <f t="shared" si="102"/>
        <v>7.1067562170685017E-3</v>
      </c>
      <c r="AS243" s="42">
        <f>AQ243-'Surv-rate CEA'!AH241*UPD</f>
        <v>1.0617116666088458E-2</v>
      </c>
      <c r="AT243" s="12">
        <f t="shared" si="103"/>
        <v>7.0951750941856667E-3</v>
      </c>
      <c r="AU243" s="12">
        <f>'Surv-rate CEA'!AL241*UPFS+'Surv-rate CEA'!AK241*UPD</f>
        <v>1.2780983994306451E-2</v>
      </c>
      <c r="AV243" s="12">
        <f t="shared" si="104"/>
        <v>8.5412379055073689E-3</v>
      </c>
      <c r="AW243" s="12">
        <f>AU243-'Surv-rate CEA'!AK241*UPD</f>
        <v>5.8958816450420046E-4</v>
      </c>
      <c r="AX243" s="12">
        <f t="shared" si="105"/>
        <v>3.940082220230537E-4</v>
      </c>
      <c r="AY243" s="12">
        <f>'Surv-rate CEA'!AO241*UPFS+'Surv-rate CEA'!AN241*UPD</f>
        <v>1.0580120949850325E-2</v>
      </c>
      <c r="AZ243" s="12">
        <f t="shared" si="106"/>
        <v>7.0704517071588698E-3</v>
      </c>
      <c r="BA243" s="12">
        <f>AY243-'Surv-rate CEA'!AN241*UPD</f>
        <v>1.0591602942732273E-4</v>
      </c>
      <c r="BB243" s="12">
        <f t="shared" si="107"/>
        <v>7.0781248591538751E-5</v>
      </c>
    </row>
    <row r="244" spans="1:54">
      <c r="A244" s="12">
        <v>239</v>
      </c>
      <c r="B244" s="12">
        <f t="shared" si="108"/>
        <v>13.693150684931506</v>
      </c>
      <c r="C244" s="12">
        <f>'Surv-rate CEA'!D242*Parameter!$D$57+'Surv-rate CEA'!E242*Parameter!$D$58</f>
        <v>1.7012976140197332E-2</v>
      </c>
      <c r="D244" s="12">
        <f t="shared" si="82"/>
        <v>1.1350062177362362E-2</v>
      </c>
      <c r="E244" s="12">
        <f>C244-'Surv-rate CEA'!E242*Parameter!$D$58</f>
        <v>6.0666834709375422E-5</v>
      </c>
      <c r="F244" s="12">
        <f t="shared" si="83"/>
        <v>4.0473362237207573E-5</v>
      </c>
      <c r="G244" s="12">
        <f>'Surv-rate CEA'!G242*Parameter!$D$57+'Surv-rate CEA'!H242*Parameter!$D$58</f>
        <v>9.9506921992373668E-3</v>
      </c>
      <c r="H244" s="12">
        <f t="shared" si="84"/>
        <v>6.6385195769650181E-3</v>
      </c>
      <c r="I244" s="12">
        <f>G244-'Surv-rate CEA'!H242*Parameter!$D$58</f>
        <v>1.795815339978267E-5</v>
      </c>
      <c r="J244" s="12">
        <f t="shared" si="85"/>
        <v>1.1980629138517115E-5</v>
      </c>
      <c r="K244" s="12">
        <f>'Surv-rate CEA'!K242*Parameter!$D$57+'Surv-rate CEA'!J242*Parameter!$D$58</f>
        <v>1.5078565866247716E-2</v>
      </c>
      <c r="L244" s="12">
        <f t="shared" si="86"/>
        <v>1.0059536833358557E-2</v>
      </c>
      <c r="M244" s="12">
        <f>K244-'Surv-rate CEA'!J242*Parameter!$D$58</f>
        <v>1.4803402439396603E-4</v>
      </c>
      <c r="N244" s="12">
        <f t="shared" si="87"/>
        <v>9.8759638959747736E-5</v>
      </c>
      <c r="O244" s="12">
        <f>'Surv-rate CEA'!N242*Parameter!$D$57+'Surv-rate CEA'!M242*Parameter!$D$58</f>
        <v>1.0542679519797956E-2</v>
      </c>
      <c r="P244" s="12">
        <f t="shared" si="88"/>
        <v>7.0334588774850085E-3</v>
      </c>
      <c r="Q244" s="12">
        <f>O244-'Surv-rate CEA'!M242*Parameter!$D$58</f>
        <v>1.0525733093350274E-2</v>
      </c>
      <c r="R244" s="12">
        <f t="shared" si="89"/>
        <v>7.0221532133683809E-3</v>
      </c>
      <c r="S244" s="12">
        <f>'Surv-rate CEA'!Q242*Parameter!$D$57+'Surv-rate CEA'!P242*Parameter!$D$58</f>
        <v>1.5078565866247716E-2</v>
      </c>
      <c r="T244" s="12">
        <f t="shared" si="90"/>
        <v>1.0059536833358557E-2</v>
      </c>
      <c r="U244" s="12">
        <f>S244-'Surv-rate CEA'!P242*Parameter!$D$58</f>
        <v>1.4803402439396603E-4</v>
      </c>
      <c r="V244" s="12">
        <f t="shared" si="91"/>
        <v>9.8759638959747736E-5</v>
      </c>
      <c r="W244" s="12">
        <f>'Surv-rate CEA'!T242*UPFS+'Surv-rate CEA'!S242*UPD</f>
        <v>1.0542679519797956E-2</v>
      </c>
      <c r="X244" s="12">
        <f t="shared" si="92"/>
        <v>7.0334588774850085E-3</v>
      </c>
      <c r="Y244" s="12">
        <f>W244-'Surv-rate CEA'!S242*UPD</f>
        <v>1.0525733093350274E-2</v>
      </c>
      <c r="Z244" s="12">
        <f t="shared" si="93"/>
        <v>7.0221532133683809E-3</v>
      </c>
      <c r="AA244" s="12">
        <f>'Surv-rate CEA'!W242*UPFS+'Surv-rate CEA'!V242*UPD</f>
        <v>1.6187839951757314E-2</v>
      </c>
      <c r="AB244" s="12">
        <f t="shared" si="94"/>
        <v>1.0799579594749548E-2</v>
      </c>
      <c r="AC244" s="12">
        <f>AA244-'Surv-rate CEA'!V242*UPD</f>
        <v>5.0771967881884164E-4</v>
      </c>
      <c r="AD244" s="12">
        <f t="shared" si="95"/>
        <v>3.3872086081685766E-4</v>
      </c>
      <c r="AE244" s="12">
        <f>'Surv-rate CEA'!Z242*UPFS+'Surv-rate CEA'!Y242*UPD</f>
        <v>1.5078565866247716E-2</v>
      </c>
      <c r="AF244" s="12">
        <f t="shared" si="96"/>
        <v>1.0059536833358557E-2</v>
      </c>
      <c r="AG244" s="12">
        <f>AE244-'Surv-rate CEA'!Y242*UPD</f>
        <v>1.4803402439396603E-4</v>
      </c>
      <c r="AH244" s="12">
        <f t="shared" si="97"/>
        <v>9.8759638959747736E-5</v>
      </c>
      <c r="AI244" s="12">
        <f>'Surv-rate CEA'!AC242*UPFS+'Surv-rate CEA'!AB242*UPD</f>
        <v>1.0489394054661913E-2</v>
      </c>
      <c r="AJ244" s="12">
        <f t="shared" si="98"/>
        <v>6.9979099331110269E-3</v>
      </c>
      <c r="AK244" s="12">
        <f>AI244-'Surv-rate CEA'!AB242*UPD</f>
        <v>1.0382197116560327E-4</v>
      </c>
      <c r="AL244" s="12">
        <f t="shared" si="99"/>
        <v>6.9263944085696654E-5</v>
      </c>
      <c r="AM244" s="12">
        <f>'Surv-rate CEA'!AF242*UPFS+'Surv-rate CEA'!AE242*UPD</f>
        <v>2.7991725422583099E-2</v>
      </c>
      <c r="AN244" s="12">
        <f t="shared" si="100"/>
        <v>1.8674441284103737E-2</v>
      </c>
      <c r="AO244" s="12">
        <f>AM244-'Surv-rate CEA'!AE242*UPD</f>
        <v>3.8475615841351493E-4</v>
      </c>
      <c r="AP244" s="12">
        <f t="shared" si="101"/>
        <v>2.5668679513388327E-4</v>
      </c>
      <c r="AQ244" s="42">
        <f>'Surv-rate CEA'!AI242*UPFS+'Surv-rate CEA'!AH242*UPD</f>
        <v>1.0542679519797956E-2</v>
      </c>
      <c r="AR244" s="12">
        <f t="shared" si="102"/>
        <v>7.0334588774850085E-3</v>
      </c>
      <c r="AS244" s="42">
        <f>AQ244-'Surv-rate CEA'!AH242*UPD</f>
        <v>1.0525733093350274E-2</v>
      </c>
      <c r="AT244" s="12">
        <f t="shared" si="103"/>
        <v>7.0221532133683809E-3</v>
      </c>
      <c r="AU244" s="12">
        <f>'Surv-rate CEA'!AL242*UPFS+'Surv-rate CEA'!AK242*UPD</f>
        <v>1.2674032167255638E-2</v>
      </c>
      <c r="AV244" s="12">
        <f t="shared" si="104"/>
        <v>8.455372649136839E-3</v>
      </c>
      <c r="AW244" s="12">
        <f>AU244-'Surv-rate CEA'!AK242*UPD</f>
        <v>5.7940221991538768E-4</v>
      </c>
      <c r="AX244" s="12">
        <f t="shared" si="105"/>
        <v>3.8654325777859777E-4</v>
      </c>
      <c r="AY244" s="12">
        <f>'Surv-rate CEA'!AO242*UPFS+'Surv-rate CEA'!AN242*UPD</f>
        <v>1.0489394054661913E-2</v>
      </c>
      <c r="AZ244" s="12">
        <f t="shared" si="106"/>
        <v>6.9979099331110269E-3</v>
      </c>
      <c r="BA244" s="12">
        <f>AY244-'Surv-rate CEA'!AN242*UPD</f>
        <v>1.0382197116560327E-4</v>
      </c>
      <c r="BB244" s="12">
        <f t="shared" si="107"/>
        <v>6.9263944085696654E-5</v>
      </c>
    </row>
    <row r="245" spans="1:54">
      <c r="A245" s="12">
        <v>240</v>
      </c>
      <c r="B245" s="12">
        <f t="shared" si="108"/>
        <v>13.75068493150685</v>
      </c>
      <c r="C245" s="12">
        <f>'Surv-rate CEA'!D243*Parameter!$D$57+'Surv-rate CEA'!E243*Parameter!$D$58</f>
        <v>1.6877600741474888E-2</v>
      </c>
      <c r="D245" s="12">
        <f t="shared" si="82"/>
        <v>1.1240615090481949E-2</v>
      </c>
      <c r="E245" s="12">
        <f>C245-'Surv-rate CEA'!E243*Parameter!$D$58</f>
        <v>5.9426050668009295E-5</v>
      </c>
      <c r="F245" s="12">
        <f t="shared" si="83"/>
        <v>3.9578218026278346E-5</v>
      </c>
      <c r="G245" s="12">
        <f>'Surv-rate CEA'!G243*Parameter!$D$57+'Surv-rate CEA'!H243*Parameter!$D$58</f>
        <v>9.8650565500794478E-3</v>
      </c>
      <c r="H245" s="12">
        <f t="shared" si="84"/>
        <v>6.570205399679961E-3</v>
      </c>
      <c r="I245" s="12">
        <f>G245-'Surv-rate CEA'!H243*Parameter!$D$58</f>
        <v>1.7561985248262454E-5</v>
      </c>
      <c r="J245" s="12">
        <f t="shared" si="85"/>
        <v>1.1696420564999655E-5</v>
      </c>
      <c r="K245" s="12">
        <f>'Surv-rate CEA'!K243*Parameter!$D$57+'Surv-rate CEA'!J243*Parameter!$D$58</f>
        <v>1.4956253887556012E-2</v>
      </c>
      <c r="L245" s="12">
        <f t="shared" si="86"/>
        <v>9.9609829454260501E-3</v>
      </c>
      <c r="M245" s="12">
        <f>K245-'Surv-rate CEA'!J243*Parameter!$D$58</f>
        <v>1.4518870099794294E-4</v>
      </c>
      <c r="N245" s="12">
        <f t="shared" si="87"/>
        <v>9.6696818961622852E-5</v>
      </c>
      <c r="O245" s="12">
        <f>'Surv-rate CEA'!N243*Parameter!$D$57+'Surv-rate CEA'!M243*Parameter!$D$58</f>
        <v>1.0451977265733331E-2</v>
      </c>
      <c r="P245" s="12">
        <f t="shared" si="88"/>
        <v>6.9610992212812287E-3</v>
      </c>
      <c r="Q245" s="12">
        <f>O245-'Surv-rate CEA'!M243*Parameter!$D$58</f>
        <v>1.0435404688104688E-2</v>
      </c>
      <c r="R245" s="12">
        <f t="shared" si="89"/>
        <v>6.9500617539874961E-3</v>
      </c>
      <c r="S245" s="12">
        <f>'Surv-rate CEA'!Q243*Parameter!$D$57+'Surv-rate CEA'!P243*Parameter!$D$58</f>
        <v>1.4956253887556012E-2</v>
      </c>
      <c r="T245" s="12">
        <f t="shared" si="90"/>
        <v>9.9609829454260501E-3</v>
      </c>
      <c r="U245" s="12">
        <f>S245-'Surv-rate CEA'!P243*Parameter!$D$58</f>
        <v>1.4518870099794294E-4</v>
      </c>
      <c r="V245" s="12">
        <f t="shared" si="91"/>
        <v>9.6696818961622852E-5</v>
      </c>
      <c r="W245" s="12">
        <f>'Surv-rate CEA'!T243*UPFS+'Surv-rate CEA'!S243*UPD</f>
        <v>1.0451977265733331E-2</v>
      </c>
      <c r="X245" s="12">
        <f t="shared" si="92"/>
        <v>6.9610992212812287E-3</v>
      </c>
      <c r="Y245" s="12">
        <f>W245-'Surv-rate CEA'!S243*UPD</f>
        <v>1.0435404688104688E-2</v>
      </c>
      <c r="Z245" s="12">
        <f t="shared" si="93"/>
        <v>6.9500617539874961E-3</v>
      </c>
      <c r="AA245" s="12">
        <f>'Surv-rate CEA'!W243*UPFS+'Surv-rate CEA'!V243*UPD</f>
        <v>1.6057762438051491E-2</v>
      </c>
      <c r="AB245" s="12">
        <f t="shared" si="94"/>
        <v>1.0694596320019505E-2</v>
      </c>
      <c r="AC245" s="12">
        <f>AA245-'Surv-rate CEA'!V243*UPD</f>
        <v>4.9887022162433368E-4</v>
      </c>
      <c r="AD245" s="12">
        <f t="shared" si="95"/>
        <v>3.3225149873361239E-4</v>
      </c>
      <c r="AE245" s="12">
        <f>'Surv-rate CEA'!Z243*UPFS+'Surv-rate CEA'!Y243*UPD</f>
        <v>1.4956253887556012E-2</v>
      </c>
      <c r="AF245" s="12">
        <f t="shared" si="96"/>
        <v>9.9609829454260501E-3</v>
      </c>
      <c r="AG245" s="12">
        <f>AE245-'Surv-rate CEA'!Y243*UPD</f>
        <v>1.4518870099794294E-4</v>
      </c>
      <c r="AH245" s="12">
        <f t="shared" si="97"/>
        <v>9.6696818961622852E-5</v>
      </c>
      <c r="AI245" s="12">
        <f>'Surv-rate CEA'!AC243*UPFS+'Surv-rate CEA'!AB243*UPD</f>
        <v>1.0399715147073463E-2</v>
      </c>
      <c r="AJ245" s="12">
        <f t="shared" si="98"/>
        <v>6.9262922384246521E-3</v>
      </c>
      <c r="AK245" s="12">
        <f>AI245-'Surv-rate CEA'!AB243*UPD</f>
        <v>1.0177496673552562E-4</v>
      </c>
      <c r="AL245" s="12">
        <f t="shared" si="99"/>
        <v>6.7782929839628101E-5</v>
      </c>
      <c r="AM245" s="12">
        <f>'Surv-rate CEA'!AF243*UPFS+'Surv-rate CEA'!AE243*UPD</f>
        <v>2.7786979191145769E-2</v>
      </c>
      <c r="AN245" s="12">
        <f t="shared" si="100"/>
        <v>1.8506347104618511E-2</v>
      </c>
      <c r="AO245" s="12">
        <f>AM245-'Surv-rate CEA'!AE243*UPD</f>
        <v>3.7789101311850801E-4</v>
      </c>
      <c r="AP245" s="12">
        <f t="shared" si="101"/>
        <v>2.5167839254421276E-4</v>
      </c>
      <c r="AQ245" s="42">
        <f>'Surv-rate CEA'!AI243*UPFS+'Surv-rate CEA'!AH243*UPD</f>
        <v>1.0451977265733331E-2</v>
      </c>
      <c r="AR245" s="12">
        <f t="shared" si="102"/>
        <v>6.9610992212812287E-3</v>
      </c>
      <c r="AS245" s="42">
        <f>AQ245-'Surv-rate CEA'!AH243*UPD</f>
        <v>1.0435404688104688E-2</v>
      </c>
      <c r="AT245" s="12">
        <f t="shared" si="103"/>
        <v>6.9500617539874961E-3</v>
      </c>
      <c r="AU245" s="12">
        <f>'Surv-rate CEA'!AL243*UPFS+'Surv-rate CEA'!AK243*UPD</f>
        <v>1.2568292267922804E-2</v>
      </c>
      <c r="AV245" s="12">
        <f t="shared" si="104"/>
        <v>8.3705816894478202E-3</v>
      </c>
      <c r="AW245" s="12">
        <f>AU245-'Surv-rate CEA'!AK243*UPD</f>
        <v>5.6941861630593719E-4</v>
      </c>
      <c r="AX245" s="12">
        <f t="shared" si="105"/>
        <v>3.7923728551778356E-4</v>
      </c>
      <c r="AY245" s="12">
        <f>'Surv-rate CEA'!AO243*UPFS+'Surv-rate CEA'!AN243*UPD</f>
        <v>1.0399715147073463E-2</v>
      </c>
      <c r="AZ245" s="12">
        <f t="shared" si="106"/>
        <v>6.9262922384246521E-3</v>
      </c>
      <c r="BA245" s="12">
        <f>AY245-'Surv-rate CEA'!AN243*UPD</f>
        <v>1.0177496673552562E-4</v>
      </c>
      <c r="BB245" s="12">
        <f t="shared" si="107"/>
        <v>6.7782929839628101E-5</v>
      </c>
    </row>
    <row r="246" spans="1:54">
      <c r="A246" s="12">
        <v>241</v>
      </c>
      <c r="B246" s="12">
        <f t="shared" si="108"/>
        <v>13.808219178082192</v>
      </c>
      <c r="C246" s="12">
        <f>'Surv-rate CEA'!D244*Parameter!$D$57+'Surv-rate CEA'!E244*Parameter!$D$58</f>
        <v>1.6743693326506808E-2</v>
      </c>
      <c r="D246" s="12">
        <f t="shared" si="82"/>
        <v>1.1132483204893085E-2</v>
      </c>
      <c r="E246" s="12">
        <f>C246-'Surv-rate CEA'!E244*Parameter!$D$58</f>
        <v>5.8214014799790742E-5</v>
      </c>
      <c r="F246" s="12">
        <f t="shared" si="83"/>
        <v>3.8705112988549482E-5</v>
      </c>
      <c r="G246" s="12">
        <f>'Surv-rate CEA'!G244*Parameter!$D$57+'Surv-rate CEA'!H244*Parameter!$D$58</f>
        <v>9.7804118917659971E-3</v>
      </c>
      <c r="H246" s="12">
        <f t="shared" si="84"/>
        <v>6.5027631000416182E-3</v>
      </c>
      <c r="I246" s="12">
        <f>G246-'Surv-rate CEA'!H244*Parameter!$D$58</f>
        <v>1.7175654460258039E-5</v>
      </c>
      <c r="J246" s="12">
        <f t="shared" si="85"/>
        <v>1.1419683882358873E-5</v>
      </c>
      <c r="K246" s="12">
        <f>'Surv-rate CEA'!K244*Parameter!$D$57+'Surv-rate CEA'!J244*Parameter!$D$58</f>
        <v>1.4835290074538555E-2</v>
      </c>
      <c r="L246" s="12">
        <f t="shared" si="86"/>
        <v>9.8636313012890747E-3</v>
      </c>
      <c r="M246" s="12">
        <f>K246-'Surv-rate CEA'!J244*Parameter!$D$58</f>
        <v>1.424056627190428E-4</v>
      </c>
      <c r="N246" s="12">
        <f t="shared" si="87"/>
        <v>9.468213598917821E-5</v>
      </c>
      <c r="O246" s="12">
        <f>'Surv-rate CEA'!N244*Parameter!$D$57+'Surv-rate CEA'!M244*Parameter!$D$58</f>
        <v>1.0362324024622732E-2</v>
      </c>
      <c r="P246" s="12">
        <f t="shared" si="88"/>
        <v>6.8896626280863437E-3</v>
      </c>
      <c r="Q246" s="12">
        <f>O246-'Surv-rate CEA'!M244*Parameter!$D$58</f>
        <v>1.0346116012667276E-2</v>
      </c>
      <c r="R246" s="12">
        <f t="shared" si="89"/>
        <v>6.8788863066762303E-3</v>
      </c>
      <c r="S246" s="12">
        <f>'Surv-rate CEA'!Q244*Parameter!$D$57+'Surv-rate CEA'!P244*Parameter!$D$58</f>
        <v>1.4835290074538555E-2</v>
      </c>
      <c r="T246" s="12">
        <f t="shared" si="90"/>
        <v>9.8636313012890747E-3</v>
      </c>
      <c r="U246" s="12">
        <f>S246-'Surv-rate CEA'!P244*Parameter!$D$58</f>
        <v>1.424056627190428E-4</v>
      </c>
      <c r="V246" s="12">
        <f t="shared" si="91"/>
        <v>9.468213598917821E-5</v>
      </c>
      <c r="W246" s="12">
        <f>'Surv-rate CEA'!T244*UPFS+'Surv-rate CEA'!S244*UPD</f>
        <v>1.0362324024622732E-2</v>
      </c>
      <c r="X246" s="12">
        <f t="shared" si="92"/>
        <v>6.8896626280863437E-3</v>
      </c>
      <c r="Y246" s="12">
        <f>W246-'Surv-rate CEA'!S244*UPD</f>
        <v>1.0346116012667276E-2</v>
      </c>
      <c r="Z246" s="12">
        <f t="shared" si="93"/>
        <v>6.8788863066762303E-3</v>
      </c>
      <c r="AA246" s="12">
        <f>'Surv-rate CEA'!W244*UPFS+'Surv-rate CEA'!V244*UPD</f>
        <v>1.5929108631441789E-2</v>
      </c>
      <c r="AB246" s="12">
        <f t="shared" si="94"/>
        <v>1.0590885227676299E-2</v>
      </c>
      <c r="AC246" s="12">
        <f>AA246-'Surv-rate CEA'!V244*UPD</f>
        <v>4.9019792075228642E-4</v>
      </c>
      <c r="AD246" s="12">
        <f t="shared" si="95"/>
        <v>3.2592093114899666E-4</v>
      </c>
      <c r="AE246" s="12">
        <f>'Surv-rate CEA'!Z244*UPFS+'Surv-rate CEA'!Y244*UPD</f>
        <v>1.4835290074538555E-2</v>
      </c>
      <c r="AF246" s="12">
        <f t="shared" si="96"/>
        <v>9.8636313012890747E-3</v>
      </c>
      <c r="AG246" s="12">
        <f>AE246-'Surv-rate CEA'!Y244*UPD</f>
        <v>1.424056627190428E-4</v>
      </c>
      <c r="AH246" s="12">
        <f t="shared" si="97"/>
        <v>9.468213598917821E-5</v>
      </c>
      <c r="AI246" s="12">
        <f>'Surv-rate CEA'!AC244*UPFS+'Surv-rate CEA'!AB244*UPD</f>
        <v>1.0311068814033831E-2</v>
      </c>
      <c r="AJ246" s="12">
        <f t="shared" si="98"/>
        <v>6.8555842584030625E-3</v>
      </c>
      <c r="AK246" s="12">
        <f>AI246-'Surv-rate CEA'!AB244*UPD</f>
        <v>9.9773827185106051E-5</v>
      </c>
      <c r="AL246" s="12">
        <f t="shared" si="99"/>
        <v>6.6337243149795964E-5</v>
      </c>
      <c r="AM246" s="12">
        <f>'Surv-rate CEA'!AF244*UPFS+'Surv-rate CEA'!AE244*UPD</f>
        <v>2.7584304157952811E-2</v>
      </c>
      <c r="AN246" s="12">
        <f t="shared" si="100"/>
        <v>1.8340147347952997E-2</v>
      </c>
      <c r="AO246" s="12">
        <f>AM246-'Surv-rate CEA'!AE244*UPD</f>
        <v>3.7116627298145952E-4</v>
      </c>
      <c r="AP246" s="12">
        <f t="shared" si="101"/>
        <v>2.4677962141408309E-4</v>
      </c>
      <c r="AQ246" s="42">
        <f>'Surv-rate CEA'!AI244*UPFS+'Surv-rate CEA'!AH244*UPD</f>
        <v>1.0362324024622732E-2</v>
      </c>
      <c r="AR246" s="12">
        <f t="shared" si="102"/>
        <v>6.8896626280863437E-3</v>
      </c>
      <c r="AS246" s="42">
        <f>AQ246-'Surv-rate CEA'!AH244*UPD</f>
        <v>1.0346116012667276E-2</v>
      </c>
      <c r="AT246" s="12">
        <f t="shared" si="103"/>
        <v>6.8788863066762303E-3</v>
      </c>
      <c r="AU246" s="12">
        <f>'Surv-rate CEA'!AL244*UPFS+'Surv-rate CEA'!AK244*UPD</f>
        <v>1.2463746743373087E-2</v>
      </c>
      <c r="AV246" s="12">
        <f t="shared" si="104"/>
        <v>8.2868485814287969E-3</v>
      </c>
      <c r="AW246" s="12">
        <f>AU246-'Surv-rate CEA'!AK244*UPD</f>
        <v>5.5963278802942211E-4</v>
      </c>
      <c r="AX246" s="12">
        <f t="shared" si="105"/>
        <v>3.7208652190148556E-4</v>
      </c>
      <c r="AY246" s="12">
        <f>'Surv-rate CEA'!AO244*UPFS+'Surv-rate CEA'!AN244*UPD</f>
        <v>1.0311068814033831E-2</v>
      </c>
      <c r="AZ246" s="12">
        <f t="shared" si="106"/>
        <v>6.8555842584030625E-3</v>
      </c>
      <c r="BA246" s="12">
        <f>AY246-'Surv-rate CEA'!AN244*UPD</f>
        <v>9.9773827185106051E-5</v>
      </c>
      <c r="BB246" s="12">
        <f t="shared" si="107"/>
        <v>6.6337243149795964E-5</v>
      </c>
    </row>
    <row r="247" spans="1:54">
      <c r="A247" s="12">
        <v>242</v>
      </c>
      <c r="B247" s="12">
        <f t="shared" si="108"/>
        <v>13.865753424657534</v>
      </c>
      <c r="C247" s="12">
        <f>'Surv-rate CEA'!D245*Parameter!$D$57+'Surv-rate CEA'!E245*Parameter!$D$58</f>
        <v>1.6611233459387517E-2</v>
      </c>
      <c r="D247" s="12">
        <f t="shared" si="82"/>
        <v>1.1025647144300642E-2</v>
      </c>
      <c r="E247" s="12">
        <f>C247-'Surv-rate CEA'!E245*Parameter!$D$58</f>
        <v>5.7029980205732661E-5</v>
      </c>
      <c r="F247" s="12">
        <f t="shared" si="83"/>
        <v>3.7853446580723876E-5</v>
      </c>
      <c r="G247" s="12">
        <f>'Surv-rate CEA'!G245*Parameter!$D$57+'Surv-rate CEA'!H245*Parameter!$D$58</f>
        <v>9.6967436431257756E-3</v>
      </c>
      <c r="H247" s="12">
        <f t="shared" si="84"/>
        <v>6.4361791145271857E-3</v>
      </c>
      <c r="I247" s="12">
        <f>G247-'Surv-rate CEA'!H245*Parameter!$D$58</f>
        <v>1.6798888650497099E-5</v>
      </c>
      <c r="J247" s="12">
        <f t="shared" si="85"/>
        <v>1.1150202610156266E-5</v>
      </c>
      <c r="K247" s="12">
        <f>'Surv-rate CEA'!K245*Parameter!$D$57+'Surv-rate CEA'!J245*Parameter!$D$58</f>
        <v>1.4715655387724317E-2</v>
      </c>
      <c r="L247" s="12">
        <f t="shared" si="86"/>
        <v>9.7674639393188906E-3</v>
      </c>
      <c r="M247" s="12">
        <f>K247-'Surv-rate CEA'!J245*Parameter!$D$58</f>
        <v>1.3968337357738586E-4</v>
      </c>
      <c r="N247" s="12">
        <f t="shared" si="87"/>
        <v>9.2714342541458096E-5</v>
      </c>
      <c r="O247" s="12">
        <f>'Surv-rate CEA'!N245*Parameter!$D$57+'Surv-rate CEA'!M245*Parameter!$D$58</f>
        <v>1.0273704376384687E-2</v>
      </c>
      <c r="P247" s="12">
        <f t="shared" si="88"/>
        <v>6.8191347497352818E-3</v>
      </c>
      <c r="Q247" s="12">
        <f>O247-'Surv-rate CEA'!M245*Parameter!$D$58</f>
        <v>1.0257851903996189E-2</v>
      </c>
      <c r="R247" s="12">
        <f t="shared" si="89"/>
        <v>6.8086127275538656E-3</v>
      </c>
      <c r="S247" s="12">
        <f>'Surv-rate CEA'!Q245*Parameter!$D$57+'Surv-rate CEA'!P245*Parameter!$D$58</f>
        <v>1.4715655387724317E-2</v>
      </c>
      <c r="T247" s="12">
        <f t="shared" si="90"/>
        <v>9.7674639393188906E-3</v>
      </c>
      <c r="U247" s="12">
        <f>S247-'Surv-rate CEA'!P245*Parameter!$D$58</f>
        <v>1.3968337357738586E-4</v>
      </c>
      <c r="V247" s="12">
        <f t="shared" si="91"/>
        <v>9.2714342541458096E-5</v>
      </c>
      <c r="W247" s="12">
        <f>'Surv-rate CEA'!T245*UPFS+'Surv-rate CEA'!S245*UPD</f>
        <v>1.0273704376384687E-2</v>
      </c>
      <c r="X247" s="12">
        <f t="shared" si="92"/>
        <v>6.8191347497352818E-3</v>
      </c>
      <c r="Y247" s="12">
        <f>W247-'Surv-rate CEA'!S245*UPD</f>
        <v>1.0257851903996189E-2</v>
      </c>
      <c r="Z247" s="12">
        <f t="shared" si="93"/>
        <v>6.8086127275538656E-3</v>
      </c>
      <c r="AA247" s="12">
        <f>'Surv-rate CEA'!W245*UPFS+'Surv-rate CEA'!V245*UPD</f>
        <v>1.5801858530535891E-2</v>
      </c>
      <c r="AB247" s="12">
        <f t="shared" si="94"/>
        <v>1.048842741316031E-2</v>
      </c>
      <c r="AC247" s="12">
        <f>AA247-'Surv-rate CEA'!V245*UPD</f>
        <v>4.816987516529838E-4</v>
      </c>
      <c r="AD247" s="12">
        <f t="shared" si="95"/>
        <v>3.1972583363907111E-4</v>
      </c>
      <c r="AE247" s="12">
        <f>'Surv-rate CEA'!Z245*UPFS+'Surv-rate CEA'!Y245*UPD</f>
        <v>1.4715655387724317E-2</v>
      </c>
      <c r="AF247" s="12">
        <f t="shared" si="96"/>
        <v>9.7674639393188906E-3</v>
      </c>
      <c r="AG247" s="12">
        <f>AE247-'Surv-rate CEA'!Y245*UPD</f>
        <v>1.3968337357738586E-4</v>
      </c>
      <c r="AH247" s="12">
        <f t="shared" si="97"/>
        <v>9.2714342541458096E-5</v>
      </c>
      <c r="AI247" s="12">
        <f>'Surv-rate CEA'!AC245*UPFS+'Surv-rate CEA'!AB245*UPD</f>
        <v>1.0223439919708151E-2</v>
      </c>
      <c r="AJ247" s="12">
        <f t="shared" si="98"/>
        <v>6.7857718953409692E-3</v>
      </c>
      <c r="AK247" s="12">
        <f>AI247-'Surv-rate CEA'!AB245*UPD</f>
        <v>9.7817397028269679E-5</v>
      </c>
      <c r="AL247" s="12">
        <f t="shared" si="99"/>
        <v>6.4925949469343608E-5</v>
      </c>
      <c r="AM247" s="12">
        <f>'Surv-rate CEA'!AF245*UPFS+'Surv-rate CEA'!AE245*UPD</f>
        <v>2.7383673136036076E-2</v>
      </c>
      <c r="AN247" s="12">
        <f t="shared" si="100"/>
        <v>1.8175815676238816E-2</v>
      </c>
      <c r="AO247" s="12">
        <f>AM247-'Surv-rate CEA'!AE245*UPD</f>
        <v>3.6457868504312374E-4</v>
      </c>
      <c r="AP247" s="12">
        <f t="shared" si="101"/>
        <v>2.4198780586922252E-4</v>
      </c>
      <c r="AQ247" s="42">
        <f>'Surv-rate CEA'!AI245*UPFS+'Surv-rate CEA'!AH245*UPD</f>
        <v>1.0273704376384687E-2</v>
      </c>
      <c r="AR247" s="12">
        <f t="shared" si="102"/>
        <v>6.8191347497352818E-3</v>
      </c>
      <c r="AS247" s="42">
        <f>AQ247-'Surv-rate CEA'!AH245*UPD</f>
        <v>1.0257851903996189E-2</v>
      </c>
      <c r="AT247" s="12">
        <f t="shared" si="103"/>
        <v>6.8086127275538656E-3</v>
      </c>
      <c r="AU247" s="12">
        <f>'Surv-rate CEA'!AL245*UPFS+'Surv-rate CEA'!AK245*UPD</f>
        <v>1.2360378352435258E-2</v>
      </c>
      <c r="AV247" s="12">
        <f t="shared" si="104"/>
        <v>8.2041571817766858E-3</v>
      </c>
      <c r="AW247" s="12">
        <f>AU247-'Surv-rate CEA'!AK245*UPD</f>
        <v>5.5004028520257153E-4</v>
      </c>
      <c r="AX247" s="12">
        <f t="shared" si="105"/>
        <v>3.6508728353142132E-4</v>
      </c>
      <c r="AY247" s="12">
        <f>'Surv-rate CEA'!AO245*UPFS+'Surv-rate CEA'!AN245*UPD</f>
        <v>1.0223439919708151E-2</v>
      </c>
      <c r="AZ247" s="12">
        <f t="shared" si="106"/>
        <v>6.7857718953409692E-3</v>
      </c>
      <c r="BA247" s="12">
        <f>AY247-'Surv-rate CEA'!AN245*UPD</f>
        <v>9.7817397028269679E-5</v>
      </c>
      <c r="BB247" s="12">
        <f t="shared" si="107"/>
        <v>6.4925949469343608E-5</v>
      </c>
    </row>
    <row r="248" spans="1:54">
      <c r="A248" s="12">
        <v>243</v>
      </c>
      <c r="B248" s="12">
        <f t="shared" si="108"/>
        <v>13.923287671232877</v>
      </c>
      <c r="C248" s="12">
        <f>'Surv-rate CEA'!D246*Parameter!$D$57+'Surv-rate CEA'!E246*Parameter!$D$58</f>
        <v>1.6480201054224139E-2</v>
      </c>
      <c r="D248" s="12">
        <f t="shared" si="82"/>
        <v>1.092008787530019E-2</v>
      </c>
      <c r="E248" s="12">
        <f>C248-'Surv-rate CEA'!E246*Parameter!$D$58</f>
        <v>5.5873221550525876E-5</v>
      </c>
      <c r="F248" s="12">
        <f t="shared" si="83"/>
        <v>3.7022636265197151E-5</v>
      </c>
      <c r="G248" s="12">
        <f>'Surv-rate CEA'!G246*Parameter!$D$57+'Surv-rate CEA'!H246*Parameter!$D$58</f>
        <v>9.6140374850623277E-3</v>
      </c>
      <c r="H248" s="12">
        <f t="shared" si="84"/>
        <v>6.3704401316391126E-3</v>
      </c>
      <c r="I248" s="12">
        <f>G248-'Surv-rate CEA'!H246*Parameter!$D$58</f>
        <v>1.6431423773952472E-5</v>
      </c>
      <c r="J248" s="12">
        <f t="shared" si="85"/>
        <v>1.0887767141764708E-5</v>
      </c>
      <c r="K248" s="12">
        <f>'Surv-rate CEA'!K246*Parameter!$D$57+'Surv-rate CEA'!J246*Parameter!$D$58</f>
        <v>1.4597331118001692E-2</v>
      </c>
      <c r="L248" s="12">
        <f t="shared" si="86"/>
        <v>9.672463219893462E-3</v>
      </c>
      <c r="M248" s="12">
        <f>K248-'Surv-rate CEA'!J246*Parameter!$D$58</f>
        <v>1.3702033985398682E-4</v>
      </c>
      <c r="N248" s="12">
        <f t="shared" si="87"/>
        <v>9.0792226805116186E-5</v>
      </c>
      <c r="O248" s="12">
        <f>'Surv-rate CEA'!N246*Parameter!$D$57+'Surv-rate CEA'!M246*Parameter!$D$58</f>
        <v>1.0186103177690975E-2</v>
      </c>
      <c r="P248" s="12">
        <f t="shared" si="88"/>
        <v>6.7495015043368741E-3</v>
      </c>
      <c r="Q248" s="12">
        <f>O248-'Surv-rate CEA'!M246*Parameter!$D$58</f>
        <v>1.0170597467932457E-2</v>
      </c>
      <c r="R248" s="12">
        <f t="shared" si="89"/>
        <v>6.7392271325270392E-3</v>
      </c>
      <c r="S248" s="12">
        <f>'Surv-rate CEA'!Q246*Parameter!$D$57+'Surv-rate CEA'!P246*Parameter!$D$58</f>
        <v>1.4597331118001692E-2</v>
      </c>
      <c r="T248" s="12">
        <f t="shared" si="90"/>
        <v>9.672463219893462E-3</v>
      </c>
      <c r="U248" s="12">
        <f>S248-'Surv-rate CEA'!P246*Parameter!$D$58</f>
        <v>1.3702033985398682E-4</v>
      </c>
      <c r="V248" s="12">
        <f t="shared" si="91"/>
        <v>9.0792226805116186E-5</v>
      </c>
      <c r="W248" s="12">
        <f>'Surv-rate CEA'!T246*UPFS+'Surv-rate CEA'!S246*UPD</f>
        <v>1.0186103177690975E-2</v>
      </c>
      <c r="X248" s="12">
        <f t="shared" si="92"/>
        <v>6.7495015043368741E-3</v>
      </c>
      <c r="Y248" s="12">
        <f>W248-'Surv-rate CEA'!S246*UPD</f>
        <v>1.0170597467932457E-2</v>
      </c>
      <c r="Z248" s="12">
        <f t="shared" si="93"/>
        <v>6.7392271325270392E-3</v>
      </c>
      <c r="AA248" s="12">
        <f>'Surv-rate CEA'!W246*UPFS+'Surv-rate CEA'!V246*UPD</f>
        <v>1.5675992479635935E-2</v>
      </c>
      <c r="AB248" s="12">
        <f t="shared" si="94"/>
        <v>1.0387204309397205E-2</v>
      </c>
      <c r="AC248" s="12">
        <f>AA248-'Surv-rate CEA'!V246*UPD</f>
        <v>4.7336879242970871E-4</v>
      </c>
      <c r="AD248" s="12">
        <f t="shared" si="95"/>
        <v>3.1366297011480932E-4</v>
      </c>
      <c r="AE248" s="12">
        <f>'Surv-rate CEA'!Z246*UPFS+'Surv-rate CEA'!Y246*UPD</f>
        <v>1.4597331118001692E-2</v>
      </c>
      <c r="AF248" s="12">
        <f t="shared" si="96"/>
        <v>9.672463219893462E-3</v>
      </c>
      <c r="AG248" s="12">
        <f>AE248-'Surv-rate CEA'!Y246*UPD</f>
        <v>1.3702033985398682E-4</v>
      </c>
      <c r="AH248" s="12">
        <f t="shared" si="97"/>
        <v>9.0792226805116186E-5</v>
      </c>
      <c r="AI248" s="12">
        <f>'Surv-rate CEA'!AC246*UPFS+'Surv-rate CEA'!AB246*UPD</f>
        <v>1.0136813599561265E-2</v>
      </c>
      <c r="AJ248" s="12">
        <f t="shared" si="98"/>
        <v>6.7168413127080256E-3</v>
      </c>
      <c r="AK248" s="12">
        <f>AI248-'Surv-rate CEA'!AB246*UPD</f>
        <v>9.5904553204261E-5</v>
      </c>
      <c r="AL248" s="12">
        <f t="shared" si="99"/>
        <v>6.3548141505439726E-5</v>
      </c>
      <c r="AM248" s="12">
        <f>'Surv-rate CEA'!AF246*UPFS+'Surv-rate CEA'!AE246*UPD</f>
        <v>2.7185059380989494E-2</v>
      </c>
      <c r="AN248" s="12">
        <f t="shared" si="100"/>
        <v>1.8013326194195205E-2</v>
      </c>
      <c r="AO248" s="12">
        <f>AM248-'Surv-rate CEA'!AE246*UPD</f>
        <v>3.5812508083617189E-4</v>
      </c>
      <c r="AP248" s="12">
        <f t="shared" si="101"/>
        <v>2.3730034240556741E-4</v>
      </c>
      <c r="AQ248" s="42">
        <f>'Surv-rate CEA'!AI246*UPFS+'Surv-rate CEA'!AH246*UPD</f>
        <v>1.0186103177690975E-2</v>
      </c>
      <c r="AR248" s="12">
        <f t="shared" si="102"/>
        <v>6.7495015043368741E-3</v>
      </c>
      <c r="AS248" s="42">
        <f>AQ248-'Surv-rate CEA'!AH246*UPD</f>
        <v>1.0170597467932457E-2</v>
      </c>
      <c r="AT248" s="12">
        <f t="shared" si="103"/>
        <v>6.7392271325270392E-3</v>
      </c>
      <c r="AU248" s="12">
        <f>'Surv-rate CEA'!AL246*UPFS+'Surv-rate CEA'!AK246*UPD</f>
        <v>1.2258170159118668E-2</v>
      </c>
      <c r="AV248" s="12">
        <f t="shared" si="104"/>
        <v>8.1224916423970357E-3</v>
      </c>
      <c r="AW248" s="12">
        <f>AU248-'Surv-rate CEA'!AK246*UPD</f>
        <v>5.406367704382381E-4</v>
      </c>
      <c r="AX248" s="12">
        <f t="shared" si="105"/>
        <v>3.5823598403799919E-4</v>
      </c>
      <c r="AY248" s="12">
        <f>'Surv-rate CEA'!AO246*UPFS+'Surv-rate CEA'!AN246*UPD</f>
        <v>1.0136813599561265E-2</v>
      </c>
      <c r="AZ248" s="12">
        <f t="shared" si="106"/>
        <v>6.7168413127080256E-3</v>
      </c>
      <c r="BA248" s="12">
        <f>AY248-'Surv-rate CEA'!AN246*UPD</f>
        <v>9.5904553204261E-5</v>
      </c>
      <c r="BB248" s="12">
        <f t="shared" si="107"/>
        <v>6.3548141505439726E-5</v>
      </c>
    </row>
    <row r="249" spans="1:54">
      <c r="A249" s="12">
        <v>244</v>
      </c>
      <c r="B249" s="12">
        <f t="shared" si="108"/>
        <v>13.980821917808219</v>
      </c>
      <c r="C249" s="12">
        <f>'Surv-rate CEA'!D247*Parameter!$D$57+'Surv-rate CEA'!E247*Parameter!$D$58</f>
        <v>1.635057636798784E-2</v>
      </c>
      <c r="D249" s="12">
        <f t="shared" si="82"/>
        <v>1.0815786700235343E-2</v>
      </c>
      <c r="E249" s="12">
        <f>C249-'Surv-rate CEA'!E247*Parameter!$D$58</f>
        <v>5.4743034375727417E-5</v>
      </c>
      <c r="F249" s="12">
        <f t="shared" si="83"/>
        <v>3.6212116919055334E-5</v>
      </c>
      <c r="G249" s="12">
        <f>'Surv-rate CEA'!G247*Parameter!$D$57+'Surv-rate CEA'!H247*Parameter!$D$58</f>
        <v>9.5322793549664549E-3</v>
      </c>
      <c r="H249" s="12">
        <f t="shared" si="84"/>
        <v>6.305533086419378E-3</v>
      </c>
      <c r="I249" s="12">
        <f>G249-'Surv-rate CEA'!H247*Parameter!$D$58</f>
        <v>1.6073003845144818E-5</v>
      </c>
      <c r="J249" s="12">
        <f t="shared" si="85"/>
        <v>1.0632174506184853E-5</v>
      </c>
      <c r="K249" s="12">
        <f>'Surv-rate CEA'!K247*Parameter!$D$57+'Surv-rate CEA'!J247*Parameter!$D$58</f>
        <v>1.4480298879788953E-2</v>
      </c>
      <c r="L249" s="12">
        <f t="shared" si="86"/>
        <v>9.5786118186075766E-3</v>
      </c>
      <c r="M249" s="12">
        <f>K249-'Surv-rate CEA'!J247*Parameter!$D$58</f>
        <v>1.344151088042405E-4</v>
      </c>
      <c r="N249" s="12">
        <f t="shared" si="87"/>
        <v>8.8914611533935872E-5</v>
      </c>
      <c r="O249" s="12">
        <f>'Surv-rate CEA'!N247*Parameter!$D$57+'Surv-rate CEA'!M247*Parameter!$D$58</f>
        <v>1.0099505556078069E-2</v>
      </c>
      <c r="P249" s="12">
        <f t="shared" si="88"/>
        <v>6.6807490704882634E-3</v>
      </c>
      <c r="Q249" s="12">
        <f>O249-'Surv-rate CEA'!M247*Parameter!$D$58</f>
        <v>1.0084338073576313E-2</v>
      </c>
      <c r="R249" s="12">
        <f t="shared" si="89"/>
        <v>6.6707158917289058E-3</v>
      </c>
      <c r="S249" s="12">
        <f>'Surv-rate CEA'!Q247*Parameter!$D$57+'Surv-rate CEA'!P247*Parameter!$D$58</f>
        <v>1.4480298879788953E-2</v>
      </c>
      <c r="T249" s="12">
        <f t="shared" si="90"/>
        <v>9.5786118186075766E-3</v>
      </c>
      <c r="U249" s="12">
        <f>S249-'Surv-rate CEA'!P247*Parameter!$D$58</f>
        <v>1.344151088042405E-4</v>
      </c>
      <c r="V249" s="12">
        <f t="shared" si="91"/>
        <v>8.8914611533935872E-5</v>
      </c>
      <c r="W249" s="12">
        <f>'Surv-rate CEA'!T247*UPFS+'Surv-rate CEA'!S247*UPD</f>
        <v>1.0099505556078069E-2</v>
      </c>
      <c r="X249" s="12">
        <f t="shared" si="92"/>
        <v>6.6807490704882634E-3</v>
      </c>
      <c r="Y249" s="12">
        <f>W249-'Surv-rate CEA'!S247*UPD</f>
        <v>1.0084338073576313E-2</v>
      </c>
      <c r="Z249" s="12">
        <f t="shared" si="93"/>
        <v>6.6707158917289058E-3</v>
      </c>
      <c r="AA249" s="12">
        <f>'Surv-rate CEA'!W247*UPFS+'Surv-rate CEA'!V247*UPD</f>
        <v>1.555149116161538E-2</v>
      </c>
      <c r="AB249" s="12">
        <f t="shared" si="94"/>
        <v>1.0287197679706418E-2</v>
      </c>
      <c r="AC249" s="12">
        <f>AA249-'Surv-rate CEA'!V247*UPD</f>
        <v>4.6520422092635738E-4</v>
      </c>
      <c r="AD249" s="12">
        <f t="shared" si="95"/>
        <v>3.0772919023452385E-4</v>
      </c>
      <c r="AE249" s="12">
        <f>'Surv-rate CEA'!Z247*UPFS+'Surv-rate CEA'!Y247*UPD</f>
        <v>1.4480298879788953E-2</v>
      </c>
      <c r="AF249" s="12">
        <f t="shared" si="96"/>
        <v>9.5786118186075766E-3</v>
      </c>
      <c r="AG249" s="12">
        <f>AE249-'Surv-rate CEA'!Y247*UPD</f>
        <v>1.344151088042405E-4</v>
      </c>
      <c r="AH249" s="12">
        <f t="shared" si="97"/>
        <v>8.8914611533935872E-5</v>
      </c>
      <c r="AI249" s="12">
        <f>'Surv-rate CEA'!AC247*UPFS+'Surv-rate CEA'!AB247*UPD</f>
        <v>1.0051175254585333E-2</v>
      </c>
      <c r="AJ249" s="12">
        <f t="shared" si="98"/>
        <v>6.6487789294767856E-3</v>
      </c>
      <c r="AK249" s="12">
        <f>AI249-'Surv-rate CEA'!AB247*UPD</f>
        <v>9.4034204072621433E-5</v>
      </c>
      <c r="AL249" s="12">
        <f t="shared" si="99"/>
        <v>6.2202938348223936E-5</v>
      </c>
      <c r="AM249" s="12">
        <f>'Surv-rate CEA'!AF247*UPFS+'Surv-rate CEA'!AE247*UPD</f>
        <v>2.698843658232843E-2</v>
      </c>
      <c r="AN249" s="12">
        <f t="shared" si="100"/>
        <v>1.7852653440327326E-2</v>
      </c>
      <c r="AO249" s="12">
        <f>AM249-'Surv-rate CEA'!AE247*UPD</f>
        <v>3.5180237394694114E-4</v>
      </c>
      <c r="AP249" s="12">
        <f t="shared" si="101"/>
        <v>2.3271469773360692E-4</v>
      </c>
      <c r="AQ249" s="42">
        <f>'Surv-rate CEA'!AI247*UPFS+'Surv-rate CEA'!AH247*UPD</f>
        <v>1.0099505556078069E-2</v>
      </c>
      <c r="AR249" s="12">
        <f t="shared" si="102"/>
        <v>6.6807490704882634E-3</v>
      </c>
      <c r="AS249" s="42">
        <f>AQ249-'Surv-rate CEA'!AH247*UPD</f>
        <v>1.0084338073576313E-2</v>
      </c>
      <c r="AT249" s="12">
        <f t="shared" si="103"/>
        <v>6.6707158917289058E-3</v>
      </c>
      <c r="AU249" s="12">
        <f>'Surv-rate CEA'!AL247*UPFS+'Surv-rate CEA'!AK247*UPD</f>
        <v>1.215710552618759E-2</v>
      </c>
      <c r="AV249" s="12">
        <f t="shared" si="104"/>
        <v>8.0418364040630314E-3</v>
      </c>
      <c r="AW249" s="12">
        <f>AU249-'Surv-rate CEA'!AK247*UPD</f>
        <v>5.3141801568008448E-4</v>
      </c>
      <c r="AX249" s="12">
        <f t="shared" si="105"/>
        <v>3.5152913126116589E-4</v>
      </c>
      <c r="AY249" s="12">
        <f>'Surv-rate CEA'!AO247*UPFS+'Surv-rate CEA'!AN247*UPD</f>
        <v>1.0051175254585333E-2</v>
      </c>
      <c r="AZ249" s="12">
        <f t="shared" si="106"/>
        <v>6.6487789294767856E-3</v>
      </c>
      <c r="BA249" s="12">
        <f>AY249-'Surv-rate CEA'!AN247*UPD</f>
        <v>9.4034204072621433E-5</v>
      </c>
      <c r="BB249" s="12">
        <f t="shared" si="107"/>
        <v>6.2202938348223936E-5</v>
      </c>
    </row>
    <row r="250" spans="1:54">
      <c r="A250" s="12">
        <v>245</v>
      </c>
      <c r="B250" s="12">
        <f t="shared" si="108"/>
        <v>14.038356164383561</v>
      </c>
      <c r="C250" s="12">
        <f>'Surv-rate CEA'!D248*Parameter!$D$57+'Surv-rate CEA'!E248*Parameter!$D$58</f>
        <v>1.6222339993537196E-2</v>
      </c>
      <c r="D250" s="12">
        <f t="shared" si="82"/>
        <v>1.0712725250228409E-2</v>
      </c>
      <c r="E250" s="12">
        <f>C250-'Surv-rate CEA'!E248*Parameter!$D$58</f>
        <v>5.36387344377727E-5</v>
      </c>
      <c r="F250" s="12">
        <f t="shared" si="83"/>
        <v>3.5421340264767289E-5</v>
      </c>
      <c r="G250" s="12">
        <f>'Surv-rate CEA'!G248*Parameter!$D$57+'Surv-rate CEA'!H248*Parameter!$D$58</f>
        <v>9.4514554412698671E-3</v>
      </c>
      <c r="H250" s="12">
        <f t="shared" si="84"/>
        <v>6.2414451551032488E-3</v>
      </c>
      <c r="I250" s="12">
        <f>G250-'Surv-rate CEA'!H248*Parameter!$D$58</f>
        <v>1.5723380668398318E-5</v>
      </c>
      <c r="J250" s="12">
        <f t="shared" si="85"/>
        <v>1.0383228139245551E-5</v>
      </c>
      <c r="K250" s="12">
        <f>'Surv-rate CEA'!K248*Parameter!$D$57+'Surv-rate CEA'!J248*Parameter!$D$58</f>
        <v>1.4364540604371739E-2</v>
      </c>
      <c r="L250" s="12">
        <f t="shared" si="86"/>
        <v>9.4858927196501772E-3</v>
      </c>
      <c r="M250" s="12">
        <f>K250-'Surv-rate CEA'!J248*Parameter!$D$58</f>
        <v>1.3186626741507231E-4</v>
      </c>
      <c r="N250" s="12">
        <f t="shared" si="87"/>
        <v>8.708035296717983E-5</v>
      </c>
      <c r="O250" s="12">
        <f>'Surv-rate CEA'!N248*Parameter!$D$57+'Surv-rate CEA'!M248*Parameter!$D$58</f>
        <v>1.0013896904206945E-2</v>
      </c>
      <c r="P250" s="12">
        <f t="shared" si="88"/>
        <v>6.6128638816360325E-3</v>
      </c>
      <c r="Q250" s="12">
        <f>O250-'Surv-rate CEA'!M248*Parameter!$D$58</f>
        <v>9.999059347801556E-3</v>
      </c>
      <c r="R250" s="12">
        <f t="shared" si="89"/>
        <v>6.6030656240961818E-3</v>
      </c>
      <c r="S250" s="12">
        <f>'Surv-rate CEA'!Q248*Parameter!$D$57+'Surv-rate CEA'!P248*Parameter!$D$58</f>
        <v>1.4364540604371739E-2</v>
      </c>
      <c r="T250" s="12">
        <f t="shared" si="90"/>
        <v>9.4858927196501772E-3</v>
      </c>
      <c r="U250" s="12">
        <f>S250-'Surv-rate CEA'!P248*Parameter!$D$58</f>
        <v>1.3186626741507231E-4</v>
      </c>
      <c r="V250" s="12">
        <f t="shared" si="91"/>
        <v>8.708035296717983E-5</v>
      </c>
      <c r="W250" s="12">
        <f>'Surv-rate CEA'!T248*UPFS+'Surv-rate CEA'!S248*UPD</f>
        <v>1.0013896904206945E-2</v>
      </c>
      <c r="X250" s="12">
        <f t="shared" si="92"/>
        <v>6.6128638816360325E-3</v>
      </c>
      <c r="Y250" s="12">
        <f>W250-'Surv-rate CEA'!S248*UPD</f>
        <v>9.999059347801556E-3</v>
      </c>
      <c r="Z250" s="12">
        <f t="shared" si="93"/>
        <v>6.6030656240961818E-3</v>
      </c>
      <c r="AA250" s="12">
        <f>'Surv-rate CEA'!W248*UPFS+'Surv-rate CEA'!V248*UPD</f>
        <v>1.5428335590964072E-2</v>
      </c>
      <c r="AB250" s="12">
        <f t="shared" si="94"/>
        <v>1.0188389610880059E-2</v>
      </c>
      <c r="AC250" s="12">
        <f>AA250-'Surv-rate CEA'!V248*UPD</f>
        <v>4.5720131190634013E-4</v>
      </c>
      <c r="AD250" s="12">
        <f t="shared" si="95"/>
        <v>3.0192142689944014E-4</v>
      </c>
      <c r="AE250" s="12">
        <f>'Surv-rate CEA'!Z248*UPFS+'Surv-rate CEA'!Y248*UPD</f>
        <v>1.4364540604371739E-2</v>
      </c>
      <c r="AF250" s="12">
        <f t="shared" si="96"/>
        <v>9.4858927196501772E-3</v>
      </c>
      <c r="AG250" s="12">
        <f>AE250-'Surv-rate CEA'!Y248*UPD</f>
        <v>1.3186626741507231E-4</v>
      </c>
      <c r="AH250" s="12">
        <f t="shared" si="97"/>
        <v>8.708035296717983E-5</v>
      </c>
      <c r="AI250" s="12">
        <f>'Surv-rate CEA'!AC248*UPFS+'Surv-rate CEA'!AB248*UPD</f>
        <v>9.9665105456707651E-3</v>
      </c>
      <c r="AJ250" s="12">
        <f t="shared" si="98"/>
        <v>6.581571414593106E-3</v>
      </c>
      <c r="AK250" s="12">
        <f>AI250-'Surv-rate CEA'!AB248*UPD</f>
        <v>9.220528844180835E-5</v>
      </c>
      <c r="AL250" s="12">
        <f t="shared" si="99"/>
        <v>6.0889484629755684E-5</v>
      </c>
      <c r="AM250" s="12">
        <f>'Surv-rate CEA'!AF248*UPFS+'Surv-rate CEA'!AE248*UPD</f>
        <v>2.6793778855043558E-2</v>
      </c>
      <c r="AN250" s="12">
        <f t="shared" si="100"/>
        <v>1.7693772378325971E-2</v>
      </c>
      <c r="AO250" s="12">
        <f>AM250-'Surv-rate CEA'!AE248*UPD</f>
        <v>3.4560755765556533E-4</v>
      </c>
      <c r="AP250" s="12">
        <f t="shared" si="101"/>
        <v>2.2822840669358064E-4</v>
      </c>
      <c r="AQ250" s="42">
        <f>'Surv-rate CEA'!AI248*UPFS+'Surv-rate CEA'!AH248*UPD</f>
        <v>1.0013896904206945E-2</v>
      </c>
      <c r="AR250" s="12">
        <f t="shared" si="102"/>
        <v>6.6128638816360325E-3</v>
      </c>
      <c r="AS250" s="42">
        <f>AQ250-'Surv-rate CEA'!AH248*UPD</f>
        <v>9.999059347801556E-3</v>
      </c>
      <c r="AT250" s="12">
        <f t="shared" si="103"/>
        <v>6.6030656240961818E-3</v>
      </c>
      <c r="AU250" s="12">
        <f>'Surv-rate CEA'!AL248*UPFS+'Surv-rate CEA'!AK248*UPD</f>
        <v>1.2057168108895925E-2</v>
      </c>
      <c r="AV250" s="12">
        <f t="shared" si="104"/>
        <v>7.962176190233719E-3</v>
      </c>
      <c r="AW250" s="12">
        <f>AU250-'Surv-rate CEA'!AK248*UPD</f>
        <v>5.2237989913593227E-4</v>
      </c>
      <c r="AX250" s="12">
        <f t="shared" si="105"/>
        <v>3.4496332452128988E-4</v>
      </c>
      <c r="AY250" s="12">
        <f>'Surv-rate CEA'!AO248*UPFS+'Surv-rate CEA'!AN248*UPD</f>
        <v>9.9665105456707651E-3</v>
      </c>
      <c r="AZ250" s="12">
        <f t="shared" si="106"/>
        <v>6.581571414593106E-3</v>
      </c>
      <c r="BA250" s="12">
        <f>AY250-'Surv-rate CEA'!AN248*UPD</f>
        <v>9.220528844180835E-5</v>
      </c>
      <c r="BB250" s="12">
        <f t="shared" si="107"/>
        <v>6.0889484629755684E-5</v>
      </c>
    </row>
    <row r="251" spans="1:54">
      <c r="A251" s="12">
        <v>246</v>
      </c>
      <c r="B251" s="12">
        <f t="shared" si="108"/>
        <v>14.095890410958905</v>
      </c>
      <c r="C251" s="12">
        <f>'Surv-rate CEA'!D249*Parameter!$D$57+'Surv-rate CEA'!E249*Parameter!$D$58</f>
        <v>1.6095472852803511E-2</v>
      </c>
      <c r="D251" s="12">
        <f t="shared" si="82"/>
        <v>1.0610885478376055E-2</v>
      </c>
      <c r="E251" s="12">
        <f>C251-'Surv-rate CEA'!E249*Parameter!$D$58</f>
        <v>5.255965706848012E-5</v>
      </c>
      <c r="F251" s="12">
        <f t="shared" si="83"/>
        <v>3.4649774320809721E-5</v>
      </c>
      <c r="G251" s="12">
        <f>'Surv-rate CEA'!G249*Parameter!$D$57+'Surv-rate CEA'!H249*Parameter!$D$58</f>
        <v>9.3715521781308226E-3</v>
      </c>
      <c r="H251" s="12">
        <f t="shared" si="84"/>
        <v>6.1781637499050716E-3</v>
      </c>
      <c r="I251" s="12">
        <f>G251-'Surv-rate CEA'!H249*Parameter!$D$58</f>
        <v>1.538231357772063E-5</v>
      </c>
      <c r="J251" s="12">
        <f t="shared" si="85"/>
        <v>1.0140737663213974E-5</v>
      </c>
      <c r="K251" s="12">
        <f>'Surv-rate CEA'!K249*Parameter!$D$57+'Surv-rate CEA'!J249*Parameter!$D$58</f>
        <v>1.4250038533397945E-2</v>
      </c>
      <c r="L251" s="12">
        <f t="shared" si="86"/>
        <v>9.3942892093409024E-3</v>
      </c>
      <c r="M251" s="12">
        <f>K251-'Surv-rate CEA'!J249*Parameter!$D$58</f>
        <v>1.2937244120300555E-4</v>
      </c>
      <c r="N251" s="12">
        <f t="shared" si="87"/>
        <v>8.5288339784557777E-5</v>
      </c>
      <c r="O251" s="12">
        <f>'Surv-rate CEA'!N249*Parameter!$D$57+'Surv-rate CEA'!M249*Parameter!$D$58</f>
        <v>9.9292628742616296E-3</v>
      </c>
      <c r="P251" s="12">
        <f t="shared" si="88"/>
        <v>6.5458326205762819E-3</v>
      </c>
      <c r="Q251" s="12">
        <f>O251-'Surv-rate CEA'!M249*Parameter!$D$58</f>
        <v>9.914747169899556E-3</v>
      </c>
      <c r="R251" s="12">
        <f t="shared" si="89"/>
        <v>6.5362631920771932E-3</v>
      </c>
      <c r="S251" s="12">
        <f>'Surv-rate CEA'!Q249*Parameter!$D$57+'Surv-rate CEA'!P249*Parameter!$D$58</f>
        <v>1.4250038533397945E-2</v>
      </c>
      <c r="T251" s="12">
        <f t="shared" si="90"/>
        <v>9.3942892093409024E-3</v>
      </c>
      <c r="U251" s="12">
        <f>S251-'Surv-rate CEA'!P249*Parameter!$D$58</f>
        <v>1.2937244120300555E-4</v>
      </c>
      <c r="V251" s="12">
        <f t="shared" si="91"/>
        <v>8.5288339784557777E-5</v>
      </c>
      <c r="W251" s="12">
        <f>'Surv-rate CEA'!T249*UPFS+'Surv-rate CEA'!S249*UPD</f>
        <v>9.9292628742616296E-3</v>
      </c>
      <c r="X251" s="12">
        <f t="shared" si="92"/>
        <v>6.5458326205762819E-3</v>
      </c>
      <c r="Y251" s="12">
        <f>W251-'Surv-rate CEA'!S249*UPD</f>
        <v>9.914747169899556E-3</v>
      </c>
      <c r="Z251" s="12">
        <f t="shared" si="93"/>
        <v>6.5362631920771932E-3</v>
      </c>
      <c r="AA251" s="12">
        <f>'Surv-rate CEA'!W249*UPFS+'Surv-rate CEA'!V249*UPD</f>
        <v>1.5306507107004964E-2</v>
      </c>
      <c r="AB251" s="12">
        <f t="shared" si="94"/>
        <v>1.0090762506432937E-2</v>
      </c>
      <c r="AC251" s="12">
        <f>AA251-'Surv-rate CEA'!V249*UPD</f>
        <v>4.4935643431953665E-4</v>
      </c>
      <c r="AD251" s="12">
        <f t="shared" si="95"/>
        <v>2.9623669382943983E-4</v>
      </c>
      <c r="AE251" s="12">
        <f>'Surv-rate CEA'!Z249*UPFS+'Surv-rate CEA'!Y249*UPD</f>
        <v>1.4250038533397945E-2</v>
      </c>
      <c r="AF251" s="12">
        <f t="shared" si="96"/>
        <v>9.3942892093409024E-3</v>
      </c>
      <c r="AG251" s="12">
        <f>AE251-'Surv-rate CEA'!Y249*UPD</f>
        <v>1.2937244120300555E-4</v>
      </c>
      <c r="AH251" s="12">
        <f t="shared" si="97"/>
        <v>8.5288339784557777E-5</v>
      </c>
      <c r="AI251" s="12">
        <f>'Surv-rate CEA'!AC249*UPFS+'Surv-rate CEA'!AB249*UPD</f>
        <v>9.8828053881163738E-3</v>
      </c>
      <c r="AJ251" s="12">
        <f t="shared" si="98"/>
        <v>6.515205681584881E-3</v>
      </c>
      <c r="AK251" s="12">
        <f>AI251-'Surv-rate CEA'!AB249*UPD</f>
        <v>9.0416774631809499E-5</v>
      </c>
      <c r="AL251" s="12">
        <f t="shared" si="99"/>
        <v>5.9606949712891417E-5</v>
      </c>
      <c r="AM251" s="12">
        <f>'Surv-rate CEA'!AF249*UPFS+'Surv-rate CEA'!AE249*UPD</f>
        <v>2.6601060731349151E-2</v>
      </c>
      <c r="AN251" s="12">
        <f t="shared" si="100"/>
        <v>1.7536658388666599E-2</v>
      </c>
      <c r="AO251" s="12">
        <f>AM251-'Surv-rate CEA'!AE249*UPD</f>
        <v>3.3953770265032768E-4</v>
      </c>
      <c r="AP251" s="12">
        <f t="shared" si="101"/>
        <v>2.2383907023806345E-4</v>
      </c>
      <c r="AQ251" s="42">
        <f>'Surv-rate CEA'!AI249*UPFS+'Surv-rate CEA'!AH249*UPD</f>
        <v>9.9292628742616296E-3</v>
      </c>
      <c r="AR251" s="12">
        <f t="shared" si="102"/>
        <v>6.5458326205762819E-3</v>
      </c>
      <c r="AS251" s="42">
        <f>AQ251-'Surv-rate CEA'!AH249*UPD</f>
        <v>9.914747169899556E-3</v>
      </c>
      <c r="AT251" s="12">
        <f t="shared" si="103"/>
        <v>6.5362631920771932E-3</v>
      </c>
      <c r="AU251" s="12">
        <f>'Surv-rate CEA'!AL249*UPFS+'Surv-rate CEA'!AK249*UPD</f>
        <v>1.1958341848872702E-2</v>
      </c>
      <c r="AV251" s="12">
        <f t="shared" si="104"/>
        <v>7.8834960010235756E-3</v>
      </c>
      <c r="AW251" s="12">
        <f>AU251-'Surv-rate CEA'!AK249*UPD</f>
        <v>5.1351840230547639E-4</v>
      </c>
      <c r="AX251" s="12">
        <f t="shared" si="105"/>
        <v>3.3853525197633227E-4</v>
      </c>
      <c r="AY251" s="12">
        <f>'Surv-rate CEA'!AO249*UPFS+'Surv-rate CEA'!AN249*UPD</f>
        <v>9.8828053881163738E-3</v>
      </c>
      <c r="AZ251" s="12">
        <f t="shared" si="106"/>
        <v>6.515205681584881E-3</v>
      </c>
      <c r="BA251" s="12">
        <f>AY251-'Surv-rate CEA'!AN249*UPD</f>
        <v>9.0416774631809499E-5</v>
      </c>
      <c r="BB251" s="12">
        <f t="shared" si="107"/>
        <v>5.9606949712891417E-5</v>
      </c>
    </row>
    <row r="252" spans="1:54">
      <c r="A252" s="12">
        <v>247</v>
      </c>
      <c r="B252" s="12">
        <f t="shared" si="108"/>
        <v>14.153424657534247</v>
      </c>
      <c r="C252" s="12">
        <f>'Surv-rate CEA'!D250*Parameter!$D$57+'Surv-rate CEA'!E250*Parameter!$D$58</f>
        <v>1.5969956190141694E-2</v>
      </c>
      <c r="D252" s="12">
        <f t="shared" si="82"/>
        <v>1.0510249653110719E-2</v>
      </c>
      <c r="E252" s="12">
        <f>C252-'Surv-rate CEA'!E250*Parameter!$D$58</f>
        <v>5.1505156558061954E-5</v>
      </c>
      <c r="F252" s="12">
        <f t="shared" si="83"/>
        <v>3.3896902872028533E-5</v>
      </c>
      <c r="G252" s="12">
        <f>'Surv-rate CEA'!G250*Parameter!$D$57+'Surv-rate CEA'!H250*Parameter!$D$58</f>
        <v>9.2925562402511441E-3</v>
      </c>
      <c r="H252" s="12">
        <f t="shared" si="84"/>
        <v>6.1156765139344363E-3</v>
      </c>
      <c r="I252" s="12">
        <f>G252-'Surv-rate CEA'!H250*Parameter!$D$58</f>
        <v>1.5049569185894215E-5</v>
      </c>
      <c r="J252" s="12">
        <f t="shared" si="85"/>
        <v>9.9045186744564902E-6</v>
      </c>
      <c r="K252" s="12">
        <f>'Surv-rate CEA'!K250*Parameter!$D$57+'Surv-rate CEA'!J250*Parameter!$D$58</f>
        <v>1.4136775212530825E-2</v>
      </c>
      <c r="L252" s="12">
        <f t="shared" si="86"/>
        <v>9.3037848698248691E-3</v>
      </c>
      <c r="M252" s="12">
        <f>K252-'Surv-rate CEA'!J250*Parameter!$D$58</f>
        <v>1.269322930518655E-4</v>
      </c>
      <c r="N252" s="12">
        <f t="shared" si="87"/>
        <v>8.3537492096594196E-5</v>
      </c>
      <c r="O252" s="12">
        <f>'Surv-rate CEA'!N250*Parameter!$D$57+'Surv-rate CEA'!M250*Parameter!$D$58</f>
        <v>9.8455893724858946E-3</v>
      </c>
      <c r="P252" s="12">
        <f t="shared" si="88"/>
        <v>6.4796422140919047E-3</v>
      </c>
      <c r="Q252" s="12">
        <f>O252-'Surv-rate CEA'!M250*Parameter!$D$58</f>
        <v>9.8313876663527269E-3</v>
      </c>
      <c r="R252" s="12">
        <f t="shared" si="89"/>
        <v>6.4702956964695305E-3</v>
      </c>
      <c r="S252" s="12">
        <f>'Surv-rate CEA'!Q250*Parameter!$D$57+'Surv-rate CEA'!P250*Parameter!$D$58</f>
        <v>1.4136775212530825E-2</v>
      </c>
      <c r="T252" s="12">
        <f t="shared" si="90"/>
        <v>9.3037848698248691E-3</v>
      </c>
      <c r="U252" s="12">
        <f>S252-'Surv-rate CEA'!P250*Parameter!$D$58</f>
        <v>1.269322930518655E-4</v>
      </c>
      <c r="V252" s="12">
        <f t="shared" si="91"/>
        <v>8.3537492096594196E-5</v>
      </c>
      <c r="W252" s="12">
        <f>'Surv-rate CEA'!T250*UPFS+'Surv-rate CEA'!S250*UPD</f>
        <v>9.8455893724858946E-3</v>
      </c>
      <c r="X252" s="12">
        <f t="shared" si="92"/>
        <v>6.4796422140919047E-3</v>
      </c>
      <c r="Y252" s="12">
        <f>W252-'Surv-rate CEA'!S250*UPD</f>
        <v>9.8313876663527269E-3</v>
      </c>
      <c r="Z252" s="12">
        <f t="shared" si="93"/>
        <v>6.4702956964695305E-3</v>
      </c>
      <c r="AA252" s="12">
        <f>'Surv-rate CEA'!W250*UPFS+'Surv-rate CEA'!V250*UPD</f>
        <v>1.5185987367266878E-2</v>
      </c>
      <c r="AB252" s="12">
        <f t="shared" si="94"/>
        <v>9.9942990800117107E-3</v>
      </c>
      <c r="AC252" s="12">
        <f>AA252-'Surv-rate CEA'!V250*UPD</f>
        <v>4.4166604865406196E-4</v>
      </c>
      <c r="AD252" s="12">
        <f t="shared" si="95"/>
        <v>2.9067208321602474E-4</v>
      </c>
      <c r="AE252" s="12">
        <f>'Surv-rate CEA'!Z250*UPFS+'Surv-rate CEA'!Y250*UPD</f>
        <v>1.4136775212530825E-2</v>
      </c>
      <c r="AF252" s="12">
        <f t="shared" si="96"/>
        <v>9.3037848698248691E-3</v>
      </c>
      <c r="AG252" s="12">
        <f>AE252-'Surv-rate CEA'!Y250*UPD</f>
        <v>1.269322930518655E-4</v>
      </c>
      <c r="AH252" s="12">
        <f t="shared" si="97"/>
        <v>8.3537492096594196E-5</v>
      </c>
      <c r="AI252" s="12">
        <f>'Surv-rate CEA'!AC250*UPFS+'Surv-rate CEA'!AB250*UPD</f>
        <v>9.8000459462729457E-3</v>
      </c>
      <c r="AJ252" s="12">
        <f t="shared" si="98"/>
        <v>6.449668883303959E-3</v>
      </c>
      <c r="AK252" s="12">
        <f>AI252-'Surv-rate CEA'!AB250*UPD</f>
        <v>8.8667659567246912E-5</v>
      </c>
      <c r="AL252" s="12">
        <f t="shared" si="99"/>
        <v>5.8354526907473481E-5</v>
      </c>
      <c r="AM252" s="12">
        <f>'Surv-rate CEA'!AF250*UPFS+'Surv-rate CEA'!AE250*UPD</f>
        <v>2.6410257152615677E-2</v>
      </c>
      <c r="AN252" s="12">
        <f t="shared" si="100"/>
        <v>1.7381287260399239E-2</v>
      </c>
      <c r="AO252" s="12">
        <f>AM252-'Surv-rate CEA'!AE250*UPD</f>
        <v>3.3358995481454212E-4</v>
      </c>
      <c r="AP252" s="12">
        <f t="shared" si="101"/>
        <v>2.1954435348013648E-4</v>
      </c>
      <c r="AQ252" s="42">
        <f>'Surv-rate CEA'!AI250*UPFS+'Surv-rate CEA'!AH250*UPD</f>
        <v>9.8455893724858946E-3</v>
      </c>
      <c r="AR252" s="12">
        <f t="shared" si="102"/>
        <v>6.4796422140919047E-3</v>
      </c>
      <c r="AS252" s="42">
        <f>AQ252-'Surv-rate CEA'!AH250*UPD</f>
        <v>9.8313876663527269E-3</v>
      </c>
      <c r="AT252" s="12">
        <f t="shared" si="103"/>
        <v>6.4702956964695305E-3</v>
      </c>
      <c r="AU252" s="12">
        <f>'Surv-rate CEA'!AL250*UPFS+'Surv-rate CEA'!AK250*UPD</f>
        <v>1.1860610968156883E-2</v>
      </c>
      <c r="AV252" s="12">
        <f t="shared" si="104"/>
        <v>7.8057811073209979E-3</v>
      </c>
      <c r="AW252" s="12">
        <f>AU252-'Surv-rate CEA'!AK250*UPD</f>
        <v>5.0482960710015318E-4</v>
      </c>
      <c r="AX252" s="12">
        <f t="shared" si="105"/>
        <v>3.3224168806297323E-4</v>
      </c>
      <c r="AY252" s="12">
        <f>'Surv-rate CEA'!AO250*UPFS+'Surv-rate CEA'!AN250*UPD</f>
        <v>9.8000459462729457E-3</v>
      </c>
      <c r="AZ252" s="12">
        <f t="shared" si="106"/>
        <v>6.449668883303959E-3</v>
      </c>
      <c r="BA252" s="12">
        <f>AY252-'Surv-rate CEA'!AN250*UPD</f>
        <v>8.8667659567246912E-5</v>
      </c>
      <c r="BB252" s="12">
        <f t="shared" si="107"/>
        <v>5.8354526907473481E-5</v>
      </c>
    </row>
    <row r="253" spans="1:54">
      <c r="A253" s="12">
        <v>248</v>
      </c>
      <c r="B253" s="12">
        <f t="shared" si="108"/>
        <v>14.210958904109589</v>
      </c>
      <c r="C253" s="12">
        <f>'Surv-rate CEA'!D251*Parameter!$D$57+'Surv-rate CEA'!E251*Parameter!$D$58</f>
        <v>1.5845771565833274E-2</v>
      </c>
      <c r="D253" s="12">
        <f t="shared" si="82"/>
        <v>1.0410800351717396E-2</v>
      </c>
      <c r="E253" s="12">
        <f>C253-'Surv-rate CEA'!E251*Parameter!$D$58</f>
        <v>5.0474605558653574E-5</v>
      </c>
      <c r="F253" s="12">
        <f t="shared" si="83"/>
        <v>3.3162224958226213E-5</v>
      </c>
      <c r="G253" s="12">
        <f>'Surv-rate CEA'!G251*Parameter!$D$57+'Surv-rate CEA'!H251*Parameter!$D$58</f>
        <v>9.2144545378192722E-3</v>
      </c>
      <c r="H253" s="12">
        <f t="shared" si="84"/>
        <v>6.0539713162379057E-3</v>
      </c>
      <c r="I253" s="12">
        <f>G253-'Surv-rate CEA'!H251*Parameter!$D$58</f>
        <v>1.4724921143197123E-5</v>
      </c>
      <c r="J253" s="12">
        <f t="shared" si="85"/>
        <v>9.6743925393415273E-6</v>
      </c>
      <c r="K253" s="12">
        <f>'Surv-rate CEA'!K251*Parameter!$D$57+'Surv-rate CEA'!J251*Parameter!$D$58</f>
        <v>1.4024733485249005E-2</v>
      </c>
      <c r="L253" s="12">
        <f t="shared" si="86"/>
        <v>9.2143635729166843E-3</v>
      </c>
      <c r="M253" s="12">
        <f>K253-'Surv-rate CEA'!J251*Parameter!$D$58</f>
        <v>1.2454452208960146E-4</v>
      </c>
      <c r="N253" s="12">
        <f t="shared" si="87"/>
        <v>8.1826760469692141E-5</v>
      </c>
      <c r="O253" s="12">
        <f>'Surv-rate CEA'!N251*Parameter!$D$57+'Surv-rate CEA'!M251*Parameter!$D$58</f>
        <v>9.7628625538524073E-3</v>
      </c>
      <c r="P253" s="12">
        <f t="shared" si="88"/>
        <v>6.4142798277220013E-3</v>
      </c>
      <c r="Q253" s="12">
        <f>O253-'Surv-rate CEA'!M251*Parameter!$D$58</f>
        <v>9.7489672057313632E-3</v>
      </c>
      <c r="R253" s="12">
        <f t="shared" si="89"/>
        <v>6.4051504713820602E-3</v>
      </c>
      <c r="S253" s="12">
        <f>'Surv-rate CEA'!Q251*Parameter!$D$57+'Surv-rate CEA'!P251*Parameter!$D$58</f>
        <v>1.4024733485249005E-2</v>
      </c>
      <c r="T253" s="12">
        <f t="shared" si="90"/>
        <v>9.2143635729166843E-3</v>
      </c>
      <c r="U253" s="12">
        <f>S253-'Surv-rate CEA'!P251*Parameter!$D$58</f>
        <v>1.2454452208960146E-4</v>
      </c>
      <c r="V253" s="12">
        <f t="shared" si="91"/>
        <v>8.1826760469692141E-5</v>
      </c>
      <c r="W253" s="12">
        <f>'Surv-rate CEA'!T251*UPFS+'Surv-rate CEA'!S251*UPD</f>
        <v>9.7628625538524073E-3</v>
      </c>
      <c r="X253" s="12">
        <f t="shared" si="92"/>
        <v>6.4142798277220013E-3</v>
      </c>
      <c r="Y253" s="12">
        <f>W253-'Surv-rate CEA'!S251*UPD</f>
        <v>9.7489672057313632E-3</v>
      </c>
      <c r="Z253" s="12">
        <f t="shared" si="93"/>
        <v>6.4051504713820602E-3</v>
      </c>
      <c r="AA253" s="12">
        <f>'Surv-rate CEA'!W251*UPFS+'Surv-rate CEA'!V251*UPD</f>
        <v>1.5066758341019304E-2</v>
      </c>
      <c r="AB253" s="12">
        <f t="shared" si="94"/>
        <v>9.898982348965614E-3</v>
      </c>
      <c r="AC253" s="12">
        <f>AA253-'Surv-rate CEA'!V251*UPD</f>
        <v>4.3412670437032418E-4</v>
      </c>
      <c r="AD253" s="12">
        <f t="shared" si="95"/>
        <v>2.8522476345006016E-4</v>
      </c>
      <c r="AE253" s="12">
        <f>'Surv-rate CEA'!Z251*UPFS+'Surv-rate CEA'!Y251*UPD</f>
        <v>1.4024733485249005E-2</v>
      </c>
      <c r="AF253" s="12">
        <f t="shared" si="96"/>
        <v>9.2143635729166843E-3</v>
      </c>
      <c r="AG253" s="12">
        <f>AE253-'Surv-rate CEA'!Y251*UPD</f>
        <v>1.2454452208960146E-4</v>
      </c>
      <c r="AH253" s="12">
        <f t="shared" si="97"/>
        <v>8.1826760469692141E-5</v>
      </c>
      <c r="AI253" s="12">
        <f>'Surv-rate CEA'!AC251*UPFS+'Surv-rate CEA'!AB251*UPD</f>
        <v>9.7182186283174803E-3</v>
      </c>
      <c r="AJ253" s="12">
        <f t="shared" si="98"/>
        <v>6.3849484067981244E-3</v>
      </c>
      <c r="AK253" s="12">
        <f>AI253-'Surv-rate CEA'!AB251*UPD</f>
        <v>8.6956967901617374E-5</v>
      </c>
      <c r="AL253" s="12">
        <f t="shared" si="99"/>
        <v>5.7131432713975917E-5</v>
      </c>
      <c r="AM253" s="12">
        <f>'Surv-rate CEA'!AF251*UPFS+'Surv-rate CEA'!AE251*UPD</f>
        <v>2.6221343461490427E-2</v>
      </c>
      <c r="AN253" s="12">
        <f t="shared" si="100"/>
        <v>1.7227635183129808E-2</v>
      </c>
      <c r="AO253" s="12">
        <f>AM253-'Surv-rate CEA'!AE251*UPD</f>
        <v>3.2776153308274047E-4</v>
      </c>
      <c r="AP253" s="12">
        <f t="shared" si="101"/>
        <v>2.1534198380435815E-4</v>
      </c>
      <c r="AQ253" s="42">
        <f>'Surv-rate CEA'!AI251*UPFS+'Surv-rate CEA'!AH251*UPD</f>
        <v>9.7628625538524073E-3</v>
      </c>
      <c r="AR253" s="12">
        <f t="shared" si="102"/>
        <v>6.4142798277220013E-3</v>
      </c>
      <c r="AS253" s="42">
        <f>AQ253-'Surv-rate CEA'!AH251*UPD</f>
        <v>9.7489672057313632E-3</v>
      </c>
      <c r="AT253" s="12">
        <f t="shared" si="103"/>
        <v>6.4051504713820602E-3</v>
      </c>
      <c r="AU253" s="12">
        <f>'Surv-rate CEA'!AL251*UPFS+'Surv-rate CEA'!AK251*UPD</f>
        <v>1.1763959963375691E-2</v>
      </c>
      <c r="AV253" s="12">
        <f t="shared" si="104"/>
        <v>7.7290170450504429E-3</v>
      </c>
      <c r="AW253" s="12">
        <f>AU253-'Surv-rate CEA'!AK251*UPD</f>
        <v>4.9630969305136143E-4</v>
      </c>
      <c r="AX253" s="12">
        <f t="shared" si="105"/>
        <v>3.2607949101834432E-4</v>
      </c>
      <c r="AY253" s="12">
        <f>'Surv-rate CEA'!AO251*UPFS+'Surv-rate CEA'!AN251*UPD</f>
        <v>9.7182186283174803E-3</v>
      </c>
      <c r="AZ253" s="12">
        <f t="shared" si="106"/>
        <v>6.3849484067981244E-3</v>
      </c>
      <c r="BA253" s="12">
        <f>AY253-'Surv-rate CEA'!AN251*UPD</f>
        <v>8.6956967901617374E-5</v>
      </c>
      <c r="BB253" s="12">
        <f t="shared" si="107"/>
        <v>5.7131432713975917E-5</v>
      </c>
    </row>
    <row r="254" spans="1:54">
      <c r="A254" s="12">
        <v>249</v>
      </c>
      <c r="B254" s="12">
        <f t="shared" si="108"/>
        <v>14.268493150684931</v>
      </c>
      <c r="C254" s="12">
        <f>'Surv-rate CEA'!D252*Parameter!$D$57+'Surv-rate CEA'!E252*Parameter!$D$58</f>
        <v>1.5722900849743576E-2</v>
      </c>
      <c r="D254" s="12">
        <f t="shared" si="82"/>
        <v>1.0312520454005583E-2</v>
      </c>
      <c r="E254" s="12">
        <f>C254-'Surv-rate CEA'!E252*Parameter!$D$58</f>
        <v>4.9467394509446899E-5</v>
      </c>
      <c r="F254" s="12">
        <f t="shared" si="83"/>
        <v>3.2445254381500116E-5</v>
      </c>
      <c r="G254" s="12">
        <f>'Surv-rate CEA'!G252*Parameter!$D$57+'Surv-rate CEA'!H252*Parameter!$D$58</f>
        <v>9.1372342115783097E-3</v>
      </c>
      <c r="H254" s="12">
        <f t="shared" si="84"/>
        <v>5.9930362469644179E-3</v>
      </c>
      <c r="I254" s="12">
        <f>G254-'Surv-rate CEA'!H252*Parameter!$D$58</f>
        <v>1.4408149904068801E-5</v>
      </c>
      <c r="J254" s="12">
        <f t="shared" si="85"/>
        <v>9.4501861971934627E-6</v>
      </c>
      <c r="K254" s="12">
        <f>'Surv-rate CEA'!K252*Parameter!$D$57+'Surv-rate CEA'!J252*Parameter!$D$58</f>
        <v>1.3913896486798021E-2</v>
      </c>
      <c r="L254" s="12">
        <f t="shared" si="86"/>
        <v>9.1260094740953073E-3</v>
      </c>
      <c r="M254" s="12">
        <f>K254-'Surv-rate CEA'!J252*Parameter!$D$58</f>
        <v>1.2220786260190401E-4</v>
      </c>
      <c r="N254" s="12">
        <f t="shared" si="87"/>
        <v>8.0155124984012906E-5</v>
      </c>
      <c r="O254" s="12">
        <f>'Surv-rate CEA'!N252*Parameter!$D$57+'Surv-rate CEA'!M252*Parameter!$D$58</f>
        <v>9.6810688168634043E-3</v>
      </c>
      <c r="P254" s="12">
        <f t="shared" si="88"/>
        <v>6.3497328606615059E-3</v>
      </c>
      <c r="Q254" s="12">
        <f>O254-'Surv-rate CEA'!M252*Parameter!$D$58</f>
        <v>9.6674723937144932E-3</v>
      </c>
      <c r="R254" s="12">
        <f t="shared" si="89"/>
        <v>6.3408150793204917E-3</v>
      </c>
      <c r="S254" s="12">
        <f>'Surv-rate CEA'!Q252*Parameter!$D$57+'Surv-rate CEA'!P252*Parameter!$D$58</f>
        <v>1.3913896486798021E-2</v>
      </c>
      <c r="T254" s="12">
        <f t="shared" si="90"/>
        <v>9.1260094740953073E-3</v>
      </c>
      <c r="U254" s="12">
        <f>S254-'Surv-rate CEA'!P252*Parameter!$D$58</f>
        <v>1.2220786260190401E-4</v>
      </c>
      <c r="V254" s="12">
        <f t="shared" si="91"/>
        <v>8.0155124984012906E-5</v>
      </c>
      <c r="W254" s="12">
        <f>'Surv-rate CEA'!T252*UPFS+'Surv-rate CEA'!S252*UPD</f>
        <v>9.6810688168634043E-3</v>
      </c>
      <c r="X254" s="12">
        <f t="shared" si="92"/>
        <v>6.3497328606615059E-3</v>
      </c>
      <c r="Y254" s="12">
        <f>W254-'Surv-rate CEA'!S252*UPD</f>
        <v>9.6674723937144932E-3</v>
      </c>
      <c r="Z254" s="12">
        <f t="shared" si="93"/>
        <v>6.3408150793204917E-3</v>
      </c>
      <c r="AA254" s="12">
        <f>'Surv-rate CEA'!W252*UPFS+'Surv-rate CEA'!V252*UPD</f>
        <v>1.4948802302955847E-2</v>
      </c>
      <c r="AB254" s="12">
        <f t="shared" si="94"/>
        <v>9.8047956280683489E-3</v>
      </c>
      <c r="AC254" s="12">
        <f>AA254-'Surv-rate CEA'!V252*UPD</f>
        <v>4.2673503741439377E-4</v>
      </c>
      <c r="AD254" s="12">
        <f t="shared" si="95"/>
        <v>2.7989197692158344E-4</v>
      </c>
      <c r="AE254" s="12">
        <f>'Surv-rate CEA'!Z252*UPFS+'Surv-rate CEA'!Y252*UPD</f>
        <v>1.3913896486798021E-2</v>
      </c>
      <c r="AF254" s="12">
        <f t="shared" si="96"/>
        <v>9.1260094740953073E-3</v>
      </c>
      <c r="AG254" s="12">
        <f>AE254-'Surv-rate CEA'!Y252*UPD</f>
        <v>1.2220786260190401E-4</v>
      </c>
      <c r="AH254" s="12">
        <f t="shared" si="97"/>
        <v>8.0155124984012906E-5</v>
      </c>
      <c r="AI254" s="12">
        <f>'Surv-rate CEA'!AC252*UPFS+'Surv-rate CEA'!AB252*UPD</f>
        <v>9.6373100811564787E-3</v>
      </c>
      <c r="AJ254" s="12">
        <f t="shared" si="98"/>
        <v>6.3210318683108186E-3</v>
      </c>
      <c r="AK254" s="12">
        <f>AI254-'Surv-rate CEA'!AB252*UPD</f>
        <v>8.5283751171108188E-5</v>
      </c>
      <c r="AL254" s="12">
        <f t="shared" si="99"/>
        <v>5.593690609330017E-5</v>
      </c>
      <c r="AM254" s="12">
        <f>'Surv-rate CEA'!AF252*UPFS+'Surv-rate CEA'!AE252*UPD</f>
        <v>2.6034295394188594E-2</v>
      </c>
      <c r="AN254" s="12">
        <f t="shared" si="100"/>
        <v>1.7075678739179471E-2</v>
      </c>
      <c r="AO254" s="12">
        <f>AM254-'Surv-rate CEA'!AE252*UPD</f>
        <v>3.2204972736479126E-4</v>
      </c>
      <c r="AP254" s="12">
        <f t="shared" si="101"/>
        <v>2.1122974903899468E-4</v>
      </c>
      <c r="AQ254" s="42">
        <f>'Surv-rate CEA'!AI252*UPFS+'Surv-rate CEA'!AH252*UPD</f>
        <v>9.6810688168634043E-3</v>
      </c>
      <c r="AR254" s="12">
        <f t="shared" si="102"/>
        <v>6.3497328606615059E-3</v>
      </c>
      <c r="AS254" s="42">
        <f>AQ254-'Surv-rate CEA'!AH252*UPD</f>
        <v>9.6674723937144932E-3</v>
      </c>
      <c r="AT254" s="12">
        <f t="shared" si="103"/>
        <v>6.3408150793204917E-3</v>
      </c>
      <c r="AU254" s="12">
        <f>'Surv-rate CEA'!AL252*UPFS+'Surv-rate CEA'!AK252*UPD</f>
        <v>1.1668373600064348E-2</v>
      </c>
      <c r="AV254" s="12">
        <f t="shared" si="104"/>
        <v>7.6531896095754382E-3</v>
      </c>
      <c r="AW254" s="12">
        <f>AU254-'Surv-rate CEA'!AK252*UPD</f>
        <v>4.8795493460468756E-4</v>
      </c>
      <c r="AX254" s="12">
        <f t="shared" si="105"/>
        <v>3.2004560048000717E-4</v>
      </c>
      <c r="AY254" s="12">
        <f>'Surv-rate CEA'!AO252*UPFS+'Surv-rate CEA'!AN252*UPD</f>
        <v>9.6373100811564787E-3</v>
      </c>
      <c r="AZ254" s="12">
        <f t="shared" si="106"/>
        <v>6.3210318683108186E-3</v>
      </c>
      <c r="BA254" s="12">
        <f>AY254-'Surv-rate CEA'!AN252*UPD</f>
        <v>8.5283751171108188E-5</v>
      </c>
      <c r="BB254" s="12">
        <f t="shared" si="107"/>
        <v>5.593690609330017E-5</v>
      </c>
    </row>
    <row r="255" spans="1:54">
      <c r="A255" s="12">
        <v>250</v>
      </c>
      <c r="B255" s="12">
        <f t="shared" si="108"/>
        <v>14.326027397260274</v>
      </c>
      <c r="C255" s="12">
        <f>'Surv-rate CEA'!D253*Parameter!$D$57+'Surv-rate CEA'!E253*Parameter!$D$58</f>
        <v>1.5601326215128211E-2</v>
      </c>
      <c r="D255" s="12">
        <f t="shared" si="82"/>
        <v>1.0215393136131732E-2</v>
      </c>
      <c r="E255" s="12">
        <f>C255-'Surv-rate CEA'!E253*Parameter!$D$58</f>
        <v>4.8482931080879796E-5</v>
      </c>
      <c r="F255" s="12">
        <f t="shared" si="83"/>
        <v>3.1745519230468654E-5</v>
      </c>
      <c r="G255" s="12">
        <f>'Surv-rate CEA'!G253*Parameter!$D$57+'Surv-rate CEA'!H253*Parameter!$D$58</f>
        <v>9.0608826280110626E-3</v>
      </c>
      <c r="H255" s="12">
        <f t="shared" si="84"/>
        <v>5.9328596126479241E-3</v>
      </c>
      <c r="I255" s="12">
        <f>G255-'Surv-rate CEA'!H253*Parameter!$D$58</f>
        <v>1.4099042503414039E-5</v>
      </c>
      <c r="J255" s="12">
        <f t="shared" si="85"/>
        <v>9.2317319713336769E-6</v>
      </c>
      <c r="K255" s="12">
        <f>'Surv-rate CEA'!K253*Parameter!$D$57+'Surv-rate CEA'!J253*Parameter!$D$58</f>
        <v>1.3804247638281197E-2</v>
      </c>
      <c r="L255" s="12">
        <f t="shared" si="86"/>
        <v>9.0387070066403046E-3</v>
      </c>
      <c r="M255" s="12">
        <f>K255-'Surv-rate CEA'!J253*Parameter!$D$58</f>
        <v>1.1992108298129397E-4</v>
      </c>
      <c r="N255" s="12">
        <f t="shared" si="87"/>
        <v>7.8521594322968717E-5</v>
      </c>
      <c r="O255" s="12">
        <f>'Surv-rate CEA'!N253*Parameter!$D$57+'Surv-rate CEA'!M253*Parameter!$D$58</f>
        <v>9.6001947984742236E-3</v>
      </c>
      <c r="P255" s="12">
        <f t="shared" si="88"/>
        <v>6.2859889407841096E-3</v>
      </c>
      <c r="Q255" s="12">
        <f>O255-'Surv-rate CEA'!M253*Parameter!$D$58</f>
        <v>9.5868900682245222E-3</v>
      </c>
      <c r="R255" s="12">
        <f t="shared" si="89"/>
        <v>6.2772773063886258E-3</v>
      </c>
      <c r="S255" s="12">
        <f>'Surv-rate CEA'!Q253*Parameter!$D$57+'Surv-rate CEA'!P253*Parameter!$D$58</f>
        <v>1.3804247638281197E-2</v>
      </c>
      <c r="T255" s="12">
        <f t="shared" si="90"/>
        <v>9.0387070066403046E-3</v>
      </c>
      <c r="U255" s="12">
        <f>S255-'Surv-rate CEA'!P253*Parameter!$D$58</f>
        <v>1.1992108298129397E-4</v>
      </c>
      <c r="V255" s="12">
        <f t="shared" si="91"/>
        <v>7.8521594322968717E-5</v>
      </c>
      <c r="W255" s="12">
        <f>'Surv-rate CEA'!T253*UPFS+'Surv-rate CEA'!S253*UPD</f>
        <v>9.6001947984742236E-3</v>
      </c>
      <c r="X255" s="12">
        <f t="shared" si="92"/>
        <v>6.2859889407841096E-3</v>
      </c>
      <c r="Y255" s="12">
        <f>W255-'Surv-rate CEA'!S253*UPD</f>
        <v>9.5868900682245222E-3</v>
      </c>
      <c r="Z255" s="12">
        <f t="shared" si="93"/>
        <v>6.2772773063886258E-3</v>
      </c>
      <c r="AA255" s="12">
        <f>'Surv-rate CEA'!W253*UPFS+'Surv-rate CEA'!V253*UPD</f>
        <v>1.4832101827030523E-2</v>
      </c>
      <c r="AB255" s="12">
        <f t="shared" si="94"/>
        <v>9.711722523392502E-3</v>
      </c>
      <c r="AC255" s="12">
        <f>AA255-'Surv-rate CEA'!V253*UPD</f>
        <v>4.1948776780796962E-4</v>
      </c>
      <c r="AD255" s="12">
        <f t="shared" si="95"/>
        <v>2.7467103788916824E-4</v>
      </c>
      <c r="AE255" s="12">
        <f>'Surv-rate CEA'!Z253*UPFS+'Surv-rate CEA'!Y253*UPD</f>
        <v>1.3804247638281197E-2</v>
      </c>
      <c r="AF255" s="12">
        <f t="shared" si="96"/>
        <v>9.0387070066403046E-3</v>
      </c>
      <c r="AG255" s="12">
        <f>AE255-'Surv-rate CEA'!Y253*UPD</f>
        <v>1.1992108298129397E-4</v>
      </c>
      <c r="AH255" s="12">
        <f t="shared" si="97"/>
        <v>7.8521594322968717E-5</v>
      </c>
      <c r="AI255" s="12">
        <f>'Surv-rate CEA'!AC253*UPFS+'Surv-rate CEA'!AB253*UPD</f>
        <v>9.5573071854496254E-3</v>
      </c>
      <c r="AJ255" s="12">
        <f t="shared" si="98"/>
        <v>6.2579071084016983E-3</v>
      </c>
      <c r="AK255" s="12">
        <f>AI255-'Surv-rate CEA'!AB253*UPD</f>
        <v>8.3647086976293417E-5</v>
      </c>
      <c r="AL255" s="12">
        <f t="shared" si="99"/>
        <v>5.4770207761341889E-5</v>
      </c>
      <c r="AM255" s="12">
        <f>'Surv-rate CEA'!AF253*UPFS+'Surv-rate CEA'!AE253*UPD</f>
        <v>2.5849089072963592E-2</v>
      </c>
      <c r="AN255" s="12">
        <f t="shared" si="100"/>
        <v>1.6925394895926163E-2</v>
      </c>
      <c r="AO255" s="12">
        <f>AM255-'Surv-rate CEA'!AE253*UPD</f>
        <v>3.164518965343352E-4</v>
      </c>
      <c r="AP255" s="12">
        <f t="shared" si="101"/>
        <v>2.0720549568651854E-4</v>
      </c>
      <c r="AQ255" s="42">
        <f>'Surv-rate CEA'!AI253*UPFS+'Surv-rate CEA'!AH253*UPD</f>
        <v>9.6001947984742236E-3</v>
      </c>
      <c r="AR255" s="12">
        <f t="shared" si="102"/>
        <v>6.2859889407841096E-3</v>
      </c>
      <c r="AS255" s="42">
        <f>AQ255-'Surv-rate CEA'!AH253*UPD</f>
        <v>9.5868900682245222E-3</v>
      </c>
      <c r="AT255" s="12">
        <f t="shared" si="103"/>
        <v>6.2772773063886258E-3</v>
      </c>
      <c r="AU255" s="12">
        <f>'Surv-rate CEA'!AL253*UPFS+'Surv-rate CEA'!AK253*UPD</f>
        <v>1.1573836907121474E-2</v>
      </c>
      <c r="AV255" s="12">
        <f t="shared" si="104"/>
        <v>7.5782848502373434E-3</v>
      </c>
      <c r="AW255" s="12">
        <f>AU255-'Surv-rate CEA'!AK253*UPD</f>
        <v>4.7976169849642432E-4</v>
      </c>
      <c r="AX255" s="12">
        <f t="shared" si="105"/>
        <v>3.1413703516095599E-4</v>
      </c>
      <c r="AY255" s="12">
        <f>'Surv-rate CEA'!AO253*UPFS+'Surv-rate CEA'!AN253*UPD</f>
        <v>9.5573071854496254E-3</v>
      </c>
      <c r="AZ255" s="12">
        <f t="shared" si="106"/>
        <v>6.2579071084016983E-3</v>
      </c>
      <c r="BA255" s="12">
        <f>AY255-'Surv-rate CEA'!AN253*UPD</f>
        <v>8.3647086976293417E-5</v>
      </c>
      <c r="BB255" s="12">
        <f t="shared" si="107"/>
        <v>5.4770207761341889E-5</v>
      </c>
    </row>
    <row r="256" spans="1:54">
      <c r="A256" s="12">
        <v>251</v>
      </c>
      <c r="B256" s="12">
        <f t="shared" si="108"/>
        <v>14.383561643835616</v>
      </c>
      <c r="C256" s="12">
        <f>'Surv-rate CEA'!D254*Parameter!$D$57+'Surv-rate CEA'!E254*Parameter!$D$58</f>
        <v>1.548103013258092E-2</v>
      </c>
      <c r="D256" s="12">
        <f t="shared" si="82"/>
        <v>1.0119401864565553E-2</v>
      </c>
      <c r="E256" s="12">
        <f>C256-'Surv-rate CEA'!E254*Parameter!$D$58</f>
        <v>4.7520639637676707E-5</v>
      </c>
      <c r="F256" s="12">
        <f t="shared" si="83"/>
        <v>3.106256142107795E-5</v>
      </c>
      <c r="G256" s="12">
        <f>'Surv-rate CEA'!G254*Parameter!$D$57+'Surv-rate CEA'!H254*Parameter!$D$58</f>
        <v>8.985387374643293E-3</v>
      </c>
      <c r="H256" s="12">
        <f t="shared" si="84"/>
        <v>5.8734299316069005E-3</v>
      </c>
      <c r="I256" s="12">
        <f>G256-'Surv-rate CEA'!H254*Parameter!$D$58</f>
        <v>1.37973923393514E-5</v>
      </c>
      <c r="J256" s="12">
        <f t="shared" si="85"/>
        <v>9.0188673860360254E-6</v>
      </c>
      <c r="K256" s="12">
        <f>'Surv-rate CEA'!K254*Parameter!$D$57+'Surv-rate CEA'!J254*Parameter!$D$58</f>
        <v>1.369577064089182E-2</v>
      </c>
      <c r="L256" s="12">
        <f t="shared" si="86"/>
        <v>8.9524408759094187E-3</v>
      </c>
      <c r="M256" s="12">
        <f>K256-'Surv-rate CEA'!J254*Parameter!$D$58</f>
        <v>1.1768298471122665E-4</v>
      </c>
      <c r="N256" s="12">
        <f t="shared" si="87"/>
        <v>7.6925204893706168E-5</v>
      </c>
      <c r="O256" s="12">
        <f>'Surv-rate CEA'!N254*Parameter!$D$57+'Surv-rate CEA'!M254*Parameter!$D$58</f>
        <v>9.5202273691413729E-3</v>
      </c>
      <c r="P256" s="12">
        <f t="shared" si="88"/>
        <v>6.2230359197883722E-3</v>
      </c>
      <c r="Q256" s="12">
        <f>O256-'Surv-rate CEA'!M254*Parameter!$D$58</f>
        <v>9.5072072946802959E-3</v>
      </c>
      <c r="R256" s="12">
        <f t="shared" si="89"/>
        <v>6.2145251576071845E-3</v>
      </c>
      <c r="S256" s="12">
        <f>'Surv-rate CEA'!Q254*Parameter!$D$57+'Surv-rate CEA'!P254*Parameter!$D$58</f>
        <v>1.369577064089182E-2</v>
      </c>
      <c r="T256" s="12">
        <f t="shared" si="90"/>
        <v>8.9524408759094187E-3</v>
      </c>
      <c r="U256" s="12">
        <f>S256-'Surv-rate CEA'!P254*Parameter!$D$58</f>
        <v>1.1768298471122665E-4</v>
      </c>
      <c r="V256" s="12">
        <f t="shared" si="91"/>
        <v>7.6925204893706168E-5</v>
      </c>
      <c r="W256" s="12">
        <f>'Surv-rate CEA'!T254*UPFS+'Surv-rate CEA'!S254*UPD</f>
        <v>9.5202273691413729E-3</v>
      </c>
      <c r="X256" s="12">
        <f t="shared" si="92"/>
        <v>6.2230359197883722E-3</v>
      </c>
      <c r="Y256" s="12">
        <f>W256-'Surv-rate CEA'!S254*UPD</f>
        <v>9.5072072946802959E-3</v>
      </c>
      <c r="Z256" s="12">
        <f t="shared" si="93"/>
        <v>6.2145251576071845E-3</v>
      </c>
      <c r="AA256" s="12">
        <f>'Surv-rate CEA'!W254*UPFS+'Surv-rate CEA'!V254*UPD</f>
        <v>1.471663978043572E-2</v>
      </c>
      <c r="AB256" s="12">
        <f t="shared" si="94"/>
        <v>9.6197469263276346E-3</v>
      </c>
      <c r="AC256" s="12">
        <f>AA256-'Surv-rate CEA'!V254*UPD</f>
        <v>4.1238169731238651E-4</v>
      </c>
      <c r="AD256" s="12">
        <f t="shared" si="95"/>
        <v>2.6955933041646757E-4</v>
      </c>
      <c r="AE256" s="12">
        <f>'Surv-rate CEA'!Z254*UPFS+'Surv-rate CEA'!Y254*UPD</f>
        <v>1.369577064089182E-2</v>
      </c>
      <c r="AF256" s="12">
        <f t="shared" si="96"/>
        <v>8.9524408759094187E-3</v>
      </c>
      <c r="AG256" s="12">
        <f>AE256-'Surv-rate CEA'!Y254*UPD</f>
        <v>1.1768298471122665E-4</v>
      </c>
      <c r="AH256" s="12">
        <f t="shared" si="97"/>
        <v>7.6925204893706168E-5</v>
      </c>
      <c r="AI256" s="12">
        <f>'Surv-rate CEA'!AC254*UPFS+'Surv-rate CEA'!AB254*UPD</f>
        <v>9.4781970507575222E-3</v>
      </c>
      <c r="AJ256" s="12">
        <f t="shared" si="98"/>
        <v>6.1955621871892285E-3</v>
      </c>
      <c r="AK256" s="12">
        <f>AI256-'Surv-rate CEA'!AB254*UPD</f>
        <v>8.2046078191046201E-5</v>
      </c>
      <c r="AL256" s="12">
        <f t="shared" si="99"/>
        <v>5.3630619507640459E-5</v>
      </c>
      <c r="AM256" s="12">
        <f>'Surv-rate CEA'!AF254*UPFS+'Surv-rate CEA'!AE254*UPD</f>
        <v>2.5665700998741624E-2</v>
      </c>
      <c r="AN256" s="12">
        <f t="shared" si="100"/>
        <v>1.6776760998316619E-2</v>
      </c>
      <c r="AO256" s="12">
        <f>AM256-'Surv-rate CEA'!AE254*UPD</f>
        <v>3.10965466480604E-4</v>
      </c>
      <c r="AP256" s="12">
        <f t="shared" si="101"/>
        <v>2.0326712721117254E-4</v>
      </c>
      <c r="AQ256" s="42">
        <f>'Surv-rate CEA'!AI254*UPFS+'Surv-rate CEA'!AH254*UPD</f>
        <v>9.5202273691413729E-3</v>
      </c>
      <c r="AR256" s="12">
        <f t="shared" si="102"/>
        <v>6.2230359197883722E-3</v>
      </c>
      <c r="AS256" s="42">
        <f>AQ256-'Surv-rate CEA'!AH254*UPD</f>
        <v>9.5072072946802959E-3</v>
      </c>
      <c r="AT256" s="12">
        <f t="shared" si="103"/>
        <v>6.2145251576071845E-3</v>
      </c>
      <c r="AU256" s="12">
        <f>'Surv-rate CEA'!AL254*UPFS+'Surv-rate CEA'!AK254*UPD</f>
        <v>1.1480335171397557E-2</v>
      </c>
      <c r="AV256" s="12">
        <f t="shared" si="104"/>
        <v>7.5042890650268345E-3</v>
      </c>
      <c r="AW256" s="12">
        <f>AU256-'Surv-rate CEA'!AK254*UPD</f>
        <v>4.7172644121049045E-4</v>
      </c>
      <c r="AX256" s="12">
        <f t="shared" si="105"/>
        <v>3.0835089059764531E-4</v>
      </c>
      <c r="AY256" s="12">
        <f>'Surv-rate CEA'!AO254*UPFS+'Surv-rate CEA'!AN254*UPD</f>
        <v>9.4781970507575222E-3</v>
      </c>
      <c r="AZ256" s="12">
        <f t="shared" si="106"/>
        <v>6.1955621871892285E-3</v>
      </c>
      <c r="BA256" s="12">
        <f>AY256-'Surv-rate CEA'!AN254*UPD</f>
        <v>8.2046078191046201E-5</v>
      </c>
      <c r="BB256" s="12">
        <f t="shared" si="107"/>
        <v>5.3630619507640459E-5</v>
      </c>
    </row>
    <row r="257" spans="1:54">
      <c r="A257" s="12">
        <v>252</v>
      </c>
      <c r="B257" s="12">
        <f t="shared" si="108"/>
        <v>14.441095890410958</v>
      </c>
      <c r="C257" s="12">
        <f>'Surv-rate CEA'!D255*Parameter!$D$57+'Surv-rate CEA'!E255*Parameter!$D$58</f>
        <v>1.5361995364125948E-2</v>
      </c>
      <c r="D257" s="12">
        <f t="shared" si="82"/>
        <v>1.0024530390200837E-2</v>
      </c>
      <c r="E257" s="12">
        <f>C257-'Surv-rate CEA'!E255*Parameter!$D$58</f>
        <v>4.6579960720650321E-5</v>
      </c>
      <c r="F257" s="12">
        <f t="shared" si="83"/>
        <v>3.0395936253759446E-5</v>
      </c>
      <c r="G257" s="12">
        <f>'Surv-rate CEA'!G255*Parameter!$D$57+'Surv-rate CEA'!H255*Parameter!$D$58</f>
        <v>8.910736255461264E-3</v>
      </c>
      <c r="H257" s="12">
        <f t="shared" si="84"/>
        <v>5.8147359294570544E-3</v>
      </c>
      <c r="I257" s="12">
        <f>G257-'Surv-rate CEA'!H255*Parameter!$D$58</f>
        <v>1.3502998965268451E-5</v>
      </c>
      <c r="J257" s="12">
        <f t="shared" si="85"/>
        <v>8.811434991204719E-6</v>
      </c>
      <c r="K257" s="12">
        <f>'Surv-rate CEA'!K255*Parameter!$D$57+'Surv-rate CEA'!J255*Parameter!$D$58</f>
        <v>1.3588449470279762E-2</v>
      </c>
      <c r="L257" s="12">
        <f t="shared" si="86"/>
        <v>8.8671960537515977E-3</v>
      </c>
      <c r="M257" s="12">
        <f>K257-'Surv-rate CEA'!J255*Parameter!$D$58</f>
        <v>1.154924013826459E-4</v>
      </c>
      <c r="N257" s="12">
        <f t="shared" si="87"/>
        <v>7.5365019976588181E-5</v>
      </c>
      <c r="O257" s="12">
        <f>'Surv-rate CEA'!N255*Parameter!$D$57+'Surv-rate CEA'!M255*Parameter!$D$58</f>
        <v>9.4411536279906238E-3</v>
      </c>
      <c r="P257" s="12">
        <f t="shared" si="88"/>
        <v>6.1608618684628677E-3</v>
      </c>
      <c r="Q257" s="12">
        <f>O257-'Surv-rate CEA'!M255*Parameter!$D$58</f>
        <v>9.428411361361428E-3</v>
      </c>
      <c r="R257" s="12">
        <f t="shared" si="89"/>
        <v>6.1525468523444078E-3</v>
      </c>
      <c r="S257" s="12">
        <f>'Surv-rate CEA'!Q255*Parameter!$D$57+'Surv-rate CEA'!P255*Parameter!$D$58</f>
        <v>1.3588449470279762E-2</v>
      </c>
      <c r="T257" s="12">
        <f t="shared" si="90"/>
        <v>8.8671960537515977E-3</v>
      </c>
      <c r="U257" s="12">
        <f>S257-'Surv-rate CEA'!P255*Parameter!$D$58</f>
        <v>1.154924013826459E-4</v>
      </c>
      <c r="V257" s="12">
        <f t="shared" si="91"/>
        <v>7.5365019976588181E-5</v>
      </c>
      <c r="W257" s="12">
        <f>'Surv-rate CEA'!T255*UPFS+'Surv-rate CEA'!S255*UPD</f>
        <v>9.4411536279906238E-3</v>
      </c>
      <c r="X257" s="12">
        <f t="shared" si="92"/>
        <v>6.1608618684628677E-3</v>
      </c>
      <c r="Y257" s="12">
        <f>W257-'Surv-rate CEA'!S255*UPD</f>
        <v>9.428411361361428E-3</v>
      </c>
      <c r="Z257" s="12">
        <f t="shared" si="93"/>
        <v>6.1525468523444078E-3</v>
      </c>
      <c r="AA257" s="12">
        <f>'Surv-rate CEA'!W255*UPFS+'Surv-rate CEA'!V255*UPD</f>
        <v>1.4602399317723273E-2</v>
      </c>
      <c r="AB257" s="12">
        <f t="shared" si="94"/>
        <v>9.5288530077416566E-3</v>
      </c>
      <c r="AC257" s="12">
        <f>AA257-'Surv-rate CEA'!V255*UPD</f>
        <v>4.0541370716410188E-4</v>
      </c>
      <c r="AD257" s="12">
        <f t="shared" si="95"/>
        <v>2.6455430637358201E-4</v>
      </c>
      <c r="AE257" s="12">
        <f>'Surv-rate CEA'!Z255*UPFS+'Surv-rate CEA'!Y255*UPD</f>
        <v>1.3588449470279762E-2</v>
      </c>
      <c r="AF257" s="12">
        <f t="shared" si="96"/>
        <v>8.8671960537515977E-3</v>
      </c>
      <c r="AG257" s="12">
        <f>AE257-'Surv-rate CEA'!Y255*UPD</f>
        <v>1.154924013826459E-4</v>
      </c>
      <c r="AH257" s="12">
        <f t="shared" si="97"/>
        <v>7.5365019976588181E-5</v>
      </c>
      <c r="AI257" s="12">
        <f>'Surv-rate CEA'!AC255*UPFS+'Surv-rate CEA'!AB255*UPD</f>
        <v>9.3999670108029301E-3</v>
      </c>
      <c r="AJ257" s="12">
        <f t="shared" si="98"/>
        <v>6.1339853797072619E-3</v>
      </c>
      <c r="AK257" s="12">
        <f>AI257-'Surv-rate CEA'!AB255*UPD</f>
        <v>8.0479852198478072E-5</v>
      </c>
      <c r="AL257" s="12">
        <f t="shared" si="99"/>
        <v>5.2517443537740456E-5</v>
      </c>
      <c r="AM257" s="12">
        <f>'Surv-rate CEA'!AF255*UPFS+'Surv-rate CEA'!AE255*UPD</f>
        <v>2.5484108043922486E-2</v>
      </c>
      <c r="AN257" s="12">
        <f t="shared" si="100"/>
        <v>1.6629754761548703E-2</v>
      </c>
      <c r="AO257" s="12">
        <f>AM257-'Surv-rate CEA'!AE255*UPD</f>
        <v>3.0558792822032305E-4</v>
      </c>
      <c r="AP257" s="12">
        <f t="shared" si="101"/>
        <v>1.994126023808651E-4</v>
      </c>
      <c r="AQ257" s="42">
        <f>'Surv-rate CEA'!AI255*UPFS+'Surv-rate CEA'!AH255*UPD</f>
        <v>9.4411536279906238E-3</v>
      </c>
      <c r="AR257" s="12">
        <f t="shared" si="102"/>
        <v>6.1608618684628677E-3</v>
      </c>
      <c r="AS257" s="42">
        <f>AQ257-'Surv-rate CEA'!AH255*UPD</f>
        <v>9.428411361361428E-3</v>
      </c>
      <c r="AT257" s="12">
        <f t="shared" si="103"/>
        <v>6.1525468523444078E-3</v>
      </c>
      <c r="AU257" s="12">
        <f>'Surv-rate CEA'!AL255*UPFS+'Surv-rate CEA'!AK255*UPD</f>
        <v>1.1387853932412472E-2</v>
      </c>
      <c r="AV257" s="12">
        <f t="shared" si="104"/>
        <v>7.4311887953842116E-3</v>
      </c>
      <c r="AW257" s="12">
        <f>AU257-'Surv-rate CEA'!AK255*UPD</f>
        <v>4.6384570651220904E-4</v>
      </c>
      <c r="AX257" s="12">
        <f t="shared" si="105"/>
        <v>3.0268433696799127E-4</v>
      </c>
      <c r="AY257" s="12">
        <f>'Surv-rate CEA'!AO255*UPFS+'Surv-rate CEA'!AN255*UPD</f>
        <v>9.3999670108029301E-3</v>
      </c>
      <c r="AZ257" s="12">
        <f t="shared" si="106"/>
        <v>6.1339853797072619E-3</v>
      </c>
      <c r="BA257" s="12">
        <f>AY257-'Surv-rate CEA'!AN255*UPD</f>
        <v>8.0479852198478072E-5</v>
      </c>
      <c r="BB257" s="12">
        <f t="shared" si="107"/>
        <v>5.2517443537740456E-5</v>
      </c>
    </row>
    <row r="258" spans="1:54">
      <c r="A258" s="12">
        <v>253</v>
      </c>
      <c r="B258" s="12">
        <f t="shared" si="108"/>
        <v>14.498630136986302</v>
      </c>
      <c r="C258" s="12">
        <f>'Surv-rate CEA'!D256*Parameter!$D$57+'Surv-rate CEA'!E256*Parameter!$D$58</f>
        <v>1.5244204957442414E-2</v>
      </c>
      <c r="D258" s="12">
        <f t="shared" si="82"/>
        <v>9.9307627426012714E-3</v>
      </c>
      <c r="E258" s="12">
        <f>C258-'Surv-rate CEA'!E256*Parameter!$D$58</f>
        <v>4.5660350545756803E-5</v>
      </c>
      <c r="F258" s="12">
        <f t="shared" si="83"/>
        <v>2.9745211985787367E-5</v>
      </c>
      <c r="G258" s="12">
        <f>'Surv-rate CEA'!G256*Parameter!$D$57+'Surv-rate CEA'!H256*Parameter!$D$58</f>
        <v>8.8369172864357897E-3</v>
      </c>
      <c r="H258" s="12">
        <f t="shared" si="84"/>
        <v>5.7567665347310511E-3</v>
      </c>
      <c r="I258" s="12">
        <f>G258-'Surv-rate CEA'!H256*Parameter!$D$58</f>
        <v>1.3215667888508836E-5</v>
      </c>
      <c r="J258" s="12">
        <f t="shared" si="85"/>
        <v>8.6092821929504257E-6</v>
      </c>
      <c r="K258" s="12">
        <f>'Surv-rate CEA'!K256*Parameter!$D$57+'Surv-rate CEA'!J256*Parameter!$D$58</f>
        <v>1.3482268371049318E-2</v>
      </c>
      <c r="L258" s="12">
        <f t="shared" si="86"/>
        <v>8.7829577730520938E-3</v>
      </c>
      <c r="M258" s="12">
        <f>K258-'Surv-rate CEA'!J256*Parameter!$D$58</f>
        <v>1.1334819774367656E-4</v>
      </c>
      <c r="N258" s="12">
        <f t="shared" si="87"/>
        <v>7.3840128903826887E-5</v>
      </c>
      <c r="O258" s="12">
        <f>'Surv-rate CEA'!N256*Parameter!$D$57+'Surv-rate CEA'!M256*Parameter!$D$58</f>
        <v>9.3629608980971939E-3</v>
      </c>
      <c r="P258" s="12">
        <f t="shared" si="88"/>
        <v>6.0994550720640554E-3</v>
      </c>
      <c r="Q258" s="12">
        <f>O258-'Surv-rate CEA'!M256*Parameter!$D$58</f>
        <v>9.35048977487846E-3</v>
      </c>
      <c r="R258" s="12">
        <f t="shared" si="89"/>
        <v>6.0913308198538062E-3</v>
      </c>
      <c r="S258" s="12">
        <f>'Surv-rate CEA'!Q256*Parameter!$D$57+'Surv-rate CEA'!P256*Parameter!$D$58</f>
        <v>1.3482268371049318E-2</v>
      </c>
      <c r="T258" s="12">
        <f t="shared" si="90"/>
        <v>8.7829577730520938E-3</v>
      </c>
      <c r="U258" s="12">
        <f>S258-'Surv-rate CEA'!P256*Parameter!$D$58</f>
        <v>1.1334819774367656E-4</v>
      </c>
      <c r="V258" s="12">
        <f t="shared" si="91"/>
        <v>7.3840128903826887E-5</v>
      </c>
      <c r="W258" s="12">
        <f>'Surv-rate CEA'!T256*UPFS+'Surv-rate CEA'!S256*UPD</f>
        <v>9.3629608980971939E-3</v>
      </c>
      <c r="X258" s="12">
        <f t="shared" si="92"/>
        <v>6.0994550720640554E-3</v>
      </c>
      <c r="Y258" s="12">
        <f>W258-'Surv-rate CEA'!S256*UPD</f>
        <v>9.35048977487846E-3</v>
      </c>
      <c r="Z258" s="12">
        <f t="shared" si="93"/>
        <v>6.0913308198538062E-3</v>
      </c>
      <c r="AA258" s="12">
        <f>'Surv-rate CEA'!W256*UPFS+'Surv-rate CEA'!V256*UPD</f>
        <v>1.4489363875060562E-2</v>
      </c>
      <c r="AB258" s="12">
        <f t="shared" si="94"/>
        <v>9.4390252122787868E-3</v>
      </c>
      <c r="AC258" s="12">
        <f>AA258-'Surv-rate CEA'!V256*UPD</f>
        <v>3.9858075587963226E-4</v>
      </c>
      <c r="AD258" s="12">
        <f t="shared" si="95"/>
        <v>2.5965348350127346E-4</v>
      </c>
      <c r="AE258" s="12">
        <f>'Surv-rate CEA'!Z256*UPFS+'Surv-rate CEA'!Y256*UPD</f>
        <v>1.3482268371049318E-2</v>
      </c>
      <c r="AF258" s="12">
        <f t="shared" si="96"/>
        <v>8.7829577730520938E-3</v>
      </c>
      <c r="AG258" s="12">
        <f>AE258-'Surv-rate CEA'!Y256*UPD</f>
        <v>1.1334819774367656E-4</v>
      </c>
      <c r="AH258" s="12">
        <f t="shared" si="97"/>
        <v>7.3840128903826887E-5</v>
      </c>
      <c r="AI258" s="12">
        <f>'Surv-rate CEA'!AC256*UPFS+'Surv-rate CEA'!AB256*UPD</f>
        <v>9.3226046188477282E-3</v>
      </c>
      <c r="AJ258" s="12">
        <f t="shared" si="98"/>
        <v>6.0731651713759292E-3</v>
      </c>
      <c r="AK258" s="12">
        <f>AI258-'Surv-rate CEA'!AB256*UPD</f>
        <v>7.8947560151395105E-5</v>
      </c>
      <c r="AL258" s="12">
        <f t="shared" si="99"/>
        <v>5.1430001837385686E-5</v>
      </c>
      <c r="AM258" s="12">
        <f>'Surv-rate CEA'!AF256*UPFS+'Surv-rate CEA'!AE256*UPD</f>
        <v>2.5304287445341366E-2</v>
      </c>
      <c r="AN258" s="12">
        <f t="shared" si="100"/>
        <v>1.6484354263918876E-2</v>
      </c>
      <c r="AO258" s="12">
        <f>AM258-'Surv-rate CEA'!AE256*UPD</f>
        <v>3.0031683606869183E-4</v>
      </c>
      <c r="AP258" s="12">
        <f t="shared" si="101"/>
        <v>1.956399336621898E-4</v>
      </c>
      <c r="AQ258" s="42">
        <f>'Surv-rate CEA'!AI256*UPFS+'Surv-rate CEA'!AH256*UPD</f>
        <v>9.3629608980971939E-3</v>
      </c>
      <c r="AR258" s="12">
        <f t="shared" si="102"/>
        <v>6.0994550720640554E-3</v>
      </c>
      <c r="AS258" s="42">
        <f>AQ258-'Surv-rate CEA'!AH256*UPD</f>
        <v>9.35048977487846E-3</v>
      </c>
      <c r="AT258" s="12">
        <f t="shared" si="103"/>
        <v>6.0913308198538062E-3</v>
      </c>
      <c r="AU258" s="12">
        <f>'Surv-rate CEA'!AL256*UPFS+'Surv-rate CEA'!AK256*UPD</f>
        <v>1.1296378977198873E-2</v>
      </c>
      <c r="AV258" s="12">
        <f t="shared" si="104"/>
        <v>7.3589708211251994E-3</v>
      </c>
      <c r="AW258" s="12">
        <f>AU258-'Surv-rate CEA'!AK256*UPD</f>
        <v>4.5611612305751677E-4</v>
      </c>
      <c r="AX258" s="12">
        <f t="shared" si="105"/>
        <v>2.971346169777077E-4</v>
      </c>
      <c r="AY258" s="12">
        <f>'Surv-rate CEA'!AO256*UPFS+'Surv-rate CEA'!AN256*UPD</f>
        <v>9.3226046188477282E-3</v>
      </c>
      <c r="AZ258" s="12">
        <f t="shared" si="106"/>
        <v>6.0731651713759292E-3</v>
      </c>
      <c r="BA258" s="12">
        <f>AY258-'Surv-rate CEA'!AN256*UPD</f>
        <v>7.8947560151395105E-5</v>
      </c>
      <c r="BB258" s="12">
        <f t="shared" si="107"/>
        <v>5.1430001837385686E-5</v>
      </c>
    </row>
    <row r="259" spans="1:54">
      <c r="A259" s="12">
        <v>254</v>
      </c>
      <c r="B259" s="12">
        <f t="shared" si="108"/>
        <v>14.556164383561644</v>
      </c>
      <c r="C259" s="12">
        <f>'Surv-rate CEA'!D257*Parameter!$D$57+'Surv-rate CEA'!E257*Parameter!$D$58</f>
        <v>1.5127642240225708E-2</v>
      </c>
      <c r="D259" s="12">
        <f t="shared" si="82"/>
        <v>9.8380832243831727E-3</v>
      </c>
      <c r="E259" s="12">
        <f>C259-'Surv-rate CEA'!E257*Parameter!$D$58</f>
        <v>4.4761280520586727E-5</v>
      </c>
      <c r="F259" s="12">
        <f t="shared" si="83"/>
        <v>2.9109969418798422E-5</v>
      </c>
      <c r="G259" s="12">
        <f>'Surv-rate CEA'!G257*Parameter!$D$57+'Surv-rate CEA'!H257*Parameter!$D$58</f>
        <v>8.7639186911583622E-3</v>
      </c>
      <c r="H259" s="12">
        <f t="shared" si="84"/>
        <v>5.6995108746078329E-3</v>
      </c>
      <c r="I259" s="12">
        <f>G259-'Surv-rate CEA'!H257*Parameter!$D$58</f>
        <v>1.2935210376140496E-5</v>
      </c>
      <c r="J259" s="12">
        <f t="shared" si="85"/>
        <v>8.412261090296398E-6</v>
      </c>
      <c r="K259" s="12">
        <f>'Surv-rate CEA'!K257*Parameter!$D$57+'Surv-rate CEA'!J257*Parameter!$D$58</f>
        <v>1.3377211851387931E-2</v>
      </c>
      <c r="L259" s="12">
        <f t="shared" si="86"/>
        <v>8.6997115224081191E-3</v>
      </c>
      <c r="M259" s="12">
        <f>K259-'Surv-rate CEA'!J257*Parameter!$D$58</f>
        <v>1.1124926877892523E-4</v>
      </c>
      <c r="N259" s="12">
        <f t="shared" si="87"/>
        <v>7.2349646264671913E-5</v>
      </c>
      <c r="O259" s="12">
        <f>'Surv-rate CEA'!N257*Parameter!$D$57+'Surv-rate CEA'!M257*Parameter!$D$58</f>
        <v>9.2856367218838894E-3</v>
      </c>
      <c r="P259" s="12">
        <f t="shared" si="88"/>
        <v>6.0388040258095924E-3</v>
      </c>
      <c r="Q259" s="12">
        <f>O259-'Surv-rate CEA'!M257*Parameter!$D$58</f>
        <v>9.2734302557542919E-3</v>
      </c>
      <c r="R259" s="12">
        <f t="shared" si="89"/>
        <v>6.0308656949215663E-3</v>
      </c>
      <c r="S259" s="12">
        <f>'Surv-rate CEA'!Q257*Parameter!$D$57+'Surv-rate CEA'!P257*Parameter!$D$58</f>
        <v>1.3377211851387931E-2</v>
      </c>
      <c r="T259" s="12">
        <f t="shared" si="90"/>
        <v>8.6997115224081191E-3</v>
      </c>
      <c r="U259" s="12">
        <f>S259-'Surv-rate CEA'!P257*Parameter!$D$58</f>
        <v>1.1124926877892523E-4</v>
      </c>
      <c r="V259" s="12">
        <f t="shared" si="91"/>
        <v>7.2349646264671913E-5</v>
      </c>
      <c r="W259" s="12">
        <f>'Surv-rate CEA'!T257*UPFS+'Surv-rate CEA'!S257*UPD</f>
        <v>9.2856367218838894E-3</v>
      </c>
      <c r="X259" s="12">
        <f t="shared" si="92"/>
        <v>6.0388040258095924E-3</v>
      </c>
      <c r="Y259" s="12">
        <f>W259-'Surv-rate CEA'!S257*UPD</f>
        <v>9.2734302557542919E-3</v>
      </c>
      <c r="Z259" s="12">
        <f t="shared" si="93"/>
        <v>6.0308656949215663E-3</v>
      </c>
      <c r="AA259" s="12">
        <f>'Surv-rate CEA'!W257*UPFS+'Surv-rate CEA'!V257*UPD</f>
        <v>1.4377517164623176E-2</v>
      </c>
      <c r="AB259" s="12">
        <f t="shared" si="94"/>
        <v>9.3502482527938174E-3</v>
      </c>
      <c r="AC259" s="12">
        <f>AA259-'Surv-rate CEA'!V257*UPD</f>
        <v>3.9187987712702328E-4</v>
      </c>
      <c r="AD259" s="12">
        <f t="shared" si="95"/>
        <v>2.5485444353549072E-4</v>
      </c>
      <c r="AE259" s="12">
        <f>'Surv-rate CEA'!Z257*UPFS+'Surv-rate CEA'!Y257*UPD</f>
        <v>1.3377211851387931E-2</v>
      </c>
      <c r="AF259" s="12">
        <f t="shared" si="96"/>
        <v>8.6997115224081191E-3</v>
      </c>
      <c r="AG259" s="12">
        <f>AE259-'Surv-rate CEA'!Y257*UPD</f>
        <v>1.1124926877892523E-4</v>
      </c>
      <c r="AH259" s="12">
        <f t="shared" si="97"/>
        <v>7.2349646264671913E-5</v>
      </c>
      <c r="AI259" s="12">
        <f>'Surv-rate CEA'!AC257*UPFS+'Surv-rate CEA'!AB257*UPD</f>
        <v>9.2460976431798531E-3</v>
      </c>
      <c r="AJ259" s="12">
        <f t="shared" si="98"/>
        <v>6.0130902535819953E-3</v>
      </c>
      <c r="AK259" s="12">
        <f>AI259-'Surv-rate CEA'!AB257*UPD</f>
        <v>7.7448376257661239E-5</v>
      </c>
      <c r="AL259" s="12">
        <f t="shared" si="99"/>
        <v>5.0367635558576288E-5</v>
      </c>
      <c r="AM259" s="12">
        <f>'Surv-rate CEA'!AF257*UPFS+'Surv-rate CEA'!AE257*UPD</f>
        <v>2.512621679738344E-2</v>
      </c>
      <c r="AN259" s="12">
        <f t="shared" si="100"/>
        <v>1.6340537939827992E-2</v>
      </c>
      <c r="AO259" s="12">
        <f>AM259-'Surv-rate CEA'!AE257*UPD</f>
        <v>2.9514980586661105E-4</v>
      </c>
      <c r="AP259" s="12">
        <f t="shared" si="101"/>
        <v>1.9194718566618697E-4</v>
      </c>
      <c r="AQ259" s="42">
        <f>'Surv-rate CEA'!AI257*UPFS+'Surv-rate CEA'!AH257*UPD</f>
        <v>9.2856367218838894E-3</v>
      </c>
      <c r="AR259" s="12">
        <f t="shared" si="102"/>
        <v>6.0388040258095924E-3</v>
      </c>
      <c r="AS259" s="42">
        <f>AQ259-'Surv-rate CEA'!AH257*UPD</f>
        <v>9.2734302557542919E-3</v>
      </c>
      <c r="AT259" s="12">
        <f t="shared" si="103"/>
        <v>6.0308656949215663E-3</v>
      </c>
      <c r="AU259" s="12">
        <f>'Surv-rate CEA'!AL257*UPFS+'Surv-rate CEA'!AK257*UPD</f>
        <v>1.120589633526714E-2</v>
      </c>
      <c r="AV259" s="12">
        <f t="shared" si="104"/>
        <v>7.2876221554882339E-3</v>
      </c>
      <c r="AW259" s="12">
        <f>AU259-'Surv-rate CEA'!AK257*UPD</f>
        <v>4.4853440207359707E-4</v>
      </c>
      <c r="AX259" s="12">
        <f t="shared" si="105"/>
        <v>2.9169904381167822E-4</v>
      </c>
      <c r="AY259" s="12">
        <f>'Surv-rate CEA'!AO257*UPFS+'Surv-rate CEA'!AN257*UPD</f>
        <v>9.2460976431798531E-3</v>
      </c>
      <c r="AZ259" s="12">
        <f t="shared" si="106"/>
        <v>6.0130902535819953E-3</v>
      </c>
      <c r="BA259" s="12">
        <f>AY259-'Surv-rate CEA'!AN257*UPD</f>
        <v>7.7448376257661239E-5</v>
      </c>
      <c r="BB259" s="12">
        <f t="shared" si="107"/>
        <v>5.0367635558576288E-5</v>
      </c>
    </row>
    <row r="260" spans="1:54">
      <c r="A260" s="12">
        <v>255</v>
      </c>
      <c r="B260" s="12">
        <f t="shared" si="108"/>
        <v>14.613698630136986</v>
      </c>
      <c r="C260" s="12">
        <f>'Surv-rate CEA'!D258*Parameter!$D$57+'Surv-rate CEA'!E258*Parameter!$D$58</f>
        <v>1.5012290814676147E-2</v>
      </c>
      <c r="D260" s="12">
        <f t="shared" si="82"/>
        <v>9.7464764057275267E-3</v>
      </c>
      <c r="E260" s="12">
        <f>C260-'Surv-rate CEA'!E258*Parameter!$D$58</f>
        <v>4.3882236776449438E-5</v>
      </c>
      <c r="F260" s="12">
        <f t="shared" si="83"/>
        <v>2.8489801500120997E-5</v>
      </c>
      <c r="G260" s="12">
        <f>'Surv-rate CEA'!G258*Parameter!$D$57+'Surv-rate CEA'!H258*Parameter!$D$58</f>
        <v>8.6917288965762587E-3</v>
      </c>
      <c r="H260" s="12">
        <f t="shared" si="84"/>
        <v>5.6429582707419818E-3</v>
      </c>
      <c r="I260" s="12">
        <f>G260-'Surv-rate CEA'!H258*Parameter!$D$58</f>
        <v>1.266144326798023E-5</v>
      </c>
      <c r="J260" s="12">
        <f t="shared" si="85"/>
        <v>8.220228318064932E-6</v>
      </c>
      <c r="K260" s="12">
        <f>'Surv-rate CEA'!K258*Parameter!$D$57+'Surv-rate CEA'!J258*Parameter!$D$58</f>
        <v>1.3273264677815319E-2</v>
      </c>
      <c r="L260" s="12">
        <f t="shared" si="86"/>
        <v>8.6174430409270194E-3</v>
      </c>
      <c r="M260" s="12">
        <f>K260-'Surv-rate CEA'!J258*Parameter!$D$58</f>
        <v>1.0919453881977695E-4</v>
      </c>
      <c r="N260" s="12">
        <f t="shared" si="87"/>
        <v>7.0892711137784684E-5</v>
      </c>
      <c r="O260" s="12">
        <f>'Surv-rate CEA'!N258*Parameter!$D$57+'Surv-rate CEA'!M258*Parameter!$D$58</f>
        <v>9.2091688566232899E-3</v>
      </c>
      <c r="P260" s="12">
        <f t="shared" si="88"/>
        <v>5.9788974304769297E-3</v>
      </c>
      <c r="Q260" s="12">
        <f>O260-'Surv-rate CEA'!M258*Parameter!$D$58</f>
        <v>9.1972207341028019E-3</v>
      </c>
      <c r="R260" s="12">
        <f t="shared" si="89"/>
        <v>5.9711403136134041E-3</v>
      </c>
      <c r="S260" s="12">
        <f>'Surv-rate CEA'!Q258*Parameter!$D$57+'Surv-rate CEA'!P258*Parameter!$D$58</f>
        <v>1.3273264677815319E-2</v>
      </c>
      <c r="T260" s="12">
        <f t="shared" si="90"/>
        <v>8.6174430409270194E-3</v>
      </c>
      <c r="U260" s="12">
        <f>S260-'Surv-rate CEA'!P258*Parameter!$D$58</f>
        <v>1.0919453881977695E-4</v>
      </c>
      <c r="V260" s="12">
        <f t="shared" si="91"/>
        <v>7.0892711137784684E-5</v>
      </c>
      <c r="W260" s="12">
        <f>'Surv-rate CEA'!T258*UPFS+'Surv-rate CEA'!S258*UPD</f>
        <v>9.2091688566232899E-3</v>
      </c>
      <c r="X260" s="12">
        <f t="shared" si="92"/>
        <v>5.9788974304769297E-3</v>
      </c>
      <c r="Y260" s="12">
        <f>W260-'Surv-rate CEA'!S258*UPD</f>
        <v>9.1972207341028019E-3</v>
      </c>
      <c r="Z260" s="12">
        <f t="shared" si="93"/>
        <v>5.9711403136134041E-3</v>
      </c>
      <c r="AA260" s="12">
        <f>'Surv-rate CEA'!W258*UPFS+'Surv-rate CEA'!V258*UPD</f>
        <v>1.4266843169114196E-2</v>
      </c>
      <c r="AB260" s="12">
        <f t="shared" si="94"/>
        <v>9.2625071049148959E-3</v>
      </c>
      <c r="AC260" s="12">
        <f>AA260-'Surv-rate CEA'!V258*UPD</f>
        <v>3.8530817766194332E-4</v>
      </c>
      <c r="AD260" s="12">
        <f t="shared" si="95"/>
        <v>2.5015483039035532E-4</v>
      </c>
      <c r="AE260" s="12">
        <f>'Surv-rate CEA'!Z258*UPFS+'Surv-rate CEA'!Y258*UPD</f>
        <v>1.3273264677815319E-2</v>
      </c>
      <c r="AF260" s="12">
        <f t="shared" si="96"/>
        <v>8.6174430409270194E-3</v>
      </c>
      <c r="AG260" s="12">
        <f>AE260-'Surv-rate CEA'!Y258*UPD</f>
        <v>1.0919453881977695E-4</v>
      </c>
      <c r="AH260" s="12">
        <f t="shared" si="97"/>
        <v>7.0892711137784684E-5</v>
      </c>
      <c r="AI260" s="12">
        <f>'Surv-rate CEA'!AC258*UPFS+'Surv-rate CEA'!AB258*UPD</f>
        <v>9.1704340627073097E-3</v>
      </c>
      <c r="AJ260" s="12">
        <f t="shared" si="98"/>
        <v>5.9537495193657392E-3</v>
      </c>
      <c r="AK260" s="12">
        <f>AI260-'Surv-rate CEA'!AB258*UPD</f>
        <v>7.5981497089133015E-5</v>
      </c>
      <c r="AL260" s="12">
        <f t="shared" si="99"/>
        <v>4.9329704426397044E-5</v>
      </c>
      <c r="AM260" s="12">
        <f>'Surv-rate CEA'!AF258*UPFS+'Surv-rate CEA'!AE258*UPD</f>
        <v>2.4949874045252729E-2</v>
      </c>
      <c r="AN260" s="12">
        <f t="shared" si="100"/>
        <v>1.6198284572944782E-2</v>
      </c>
      <c r="AO260" s="12">
        <f>AM260-'Surv-rate CEA'!AE258*UPD</f>
        <v>2.9008451326250143E-4</v>
      </c>
      <c r="AP260" s="12">
        <f t="shared" si="101"/>
        <v>1.8833247364325828E-4</v>
      </c>
      <c r="AQ260" s="42">
        <f>'Surv-rate CEA'!AI258*UPFS+'Surv-rate CEA'!AH258*UPD</f>
        <v>9.2091688566232899E-3</v>
      </c>
      <c r="AR260" s="12">
        <f t="shared" si="102"/>
        <v>5.9788974304769297E-3</v>
      </c>
      <c r="AS260" s="42">
        <f>AQ260-'Surv-rate CEA'!AH258*UPD</f>
        <v>9.1972207341028019E-3</v>
      </c>
      <c r="AT260" s="12">
        <f t="shared" si="103"/>
        <v>5.9711403136134041E-3</v>
      </c>
      <c r="AU260" s="12">
        <f>'Surv-rate CEA'!AL258*UPFS+'Surv-rate CEA'!AK258*UPD</f>
        <v>1.11163922736899E-2</v>
      </c>
      <c r="AV260" s="12">
        <f t="shared" si="104"/>
        <v>7.2171300403007588E-3</v>
      </c>
      <c r="AW260" s="12">
        <f>AU260-'Surv-rate CEA'!AK258*UPD</f>
        <v>4.4109733510997763E-4</v>
      </c>
      <c r="AX260" s="12">
        <f t="shared" si="105"/>
        <v>2.863749991490841E-4</v>
      </c>
      <c r="AY260" s="12">
        <f>'Surv-rate CEA'!AO258*UPFS+'Surv-rate CEA'!AN258*UPD</f>
        <v>9.1704340627073097E-3</v>
      </c>
      <c r="AZ260" s="12">
        <f t="shared" si="106"/>
        <v>5.9537495193657392E-3</v>
      </c>
      <c r="BA260" s="12">
        <f>AY260-'Surv-rate CEA'!AN258*UPD</f>
        <v>7.5981497089133015E-5</v>
      </c>
      <c r="BB260" s="12">
        <f t="shared" si="107"/>
        <v>4.9329704426397044E-5</v>
      </c>
    </row>
    <row r="261" spans="1:54">
      <c r="A261" s="12">
        <v>256</v>
      </c>
      <c r="B261" s="12">
        <f t="shared" si="108"/>
        <v>14.671232876712329</v>
      </c>
      <c r="C261" s="12">
        <f>'Surv-rate CEA'!D259*Parameter!$D$57+'Surv-rate CEA'!E259*Parameter!$D$58</f>
        <v>1.4898134552114962E-2</v>
      </c>
      <c r="D261" s="12">
        <f t="shared" si="82"/>
        <v>9.6559271190200975E-3</v>
      </c>
      <c r="E261" s="12">
        <f>C261-'Surv-rate CEA'!E259*Parameter!$D$58</f>
        <v>4.3022719716779428E-5</v>
      </c>
      <c r="F261" s="12">
        <f t="shared" si="83"/>
        <v>2.7884312938244799E-5</v>
      </c>
      <c r="G261" s="12">
        <f>'Surv-rate CEA'!G259*Parameter!$D$57+'Surv-rate CEA'!H259*Parameter!$D$58</f>
        <v>8.6203365288339412E-3</v>
      </c>
      <c r="H261" s="12">
        <f t="shared" si="84"/>
        <v>5.5870982351968841E-3</v>
      </c>
      <c r="I261" s="12">
        <f>G261-'Surv-rate CEA'!H259*Parameter!$D$58</f>
        <v>1.2394188796165106E-5</v>
      </c>
      <c r="J261" s="12">
        <f t="shared" si="85"/>
        <v>8.0330448954198852E-6</v>
      </c>
      <c r="K261" s="12">
        <f>'Surv-rate CEA'!K259*Parameter!$D$57+'Surv-rate CEA'!J259*Parameter!$D$58</f>
        <v>1.3170411870058149E-2</v>
      </c>
      <c r="L261" s="12">
        <f t="shared" si="86"/>
        <v>8.5361383131490817E-3</v>
      </c>
      <c r="M261" s="12">
        <f>K261-'Surv-rate CEA'!J259*Parameter!$D$58</f>
        <v>1.0718296068259678E-4</v>
      </c>
      <c r="N261" s="12">
        <f t="shared" si="87"/>
        <v>6.9468486348515883E-5</v>
      </c>
      <c r="O261" s="12">
        <f>'Surv-rate CEA'!N259*Parameter!$D$57+'Surv-rate CEA'!M259*Parameter!$D$58</f>
        <v>9.1335452700517985E-3</v>
      </c>
      <c r="P261" s="12">
        <f t="shared" si="88"/>
        <v>5.9197241881112491E-3</v>
      </c>
      <c r="Q261" s="12">
        <f>O261-'Surv-rate CEA'!M259*Parameter!$D$58</f>
        <v>9.1218493454131647E-3</v>
      </c>
      <c r="R261" s="12">
        <f t="shared" si="89"/>
        <v>5.912143709125431E-3</v>
      </c>
      <c r="S261" s="12">
        <f>'Surv-rate CEA'!Q259*Parameter!$D$57+'Surv-rate CEA'!P259*Parameter!$D$58</f>
        <v>1.3170411870058149E-2</v>
      </c>
      <c r="T261" s="12">
        <f t="shared" si="90"/>
        <v>8.5361383131490817E-3</v>
      </c>
      <c r="U261" s="12">
        <f>S261-'Surv-rate CEA'!P259*Parameter!$D$58</f>
        <v>1.0718296068259678E-4</v>
      </c>
      <c r="V261" s="12">
        <f t="shared" si="91"/>
        <v>6.9468486348515883E-5</v>
      </c>
      <c r="W261" s="12">
        <f>'Surv-rate CEA'!T259*UPFS+'Surv-rate CEA'!S259*UPD</f>
        <v>9.1335452700517985E-3</v>
      </c>
      <c r="X261" s="12">
        <f t="shared" si="92"/>
        <v>5.9197241881112491E-3</v>
      </c>
      <c r="Y261" s="12">
        <f>W261-'Surv-rate CEA'!S259*UPD</f>
        <v>9.1218493454131647E-3</v>
      </c>
      <c r="Z261" s="12">
        <f t="shared" si="93"/>
        <v>5.912143709125431E-3</v>
      </c>
      <c r="AA261" s="12">
        <f>'Surv-rate CEA'!W259*UPFS+'Surv-rate CEA'!V259*UPD</f>
        <v>1.4157326136412678E-2</v>
      </c>
      <c r="AB261" s="12">
        <f t="shared" si="94"/>
        <v>9.1757870017352434E-3</v>
      </c>
      <c r="AC261" s="12">
        <f>AA261-'Surv-rate CEA'!V259*UPD</f>
        <v>3.7886283532662449E-4</v>
      </c>
      <c r="AD261" s="12">
        <f t="shared" si="95"/>
        <v>2.4555234839786466E-4</v>
      </c>
      <c r="AE261" s="12">
        <f>'Surv-rate CEA'!Z259*UPFS+'Surv-rate CEA'!Y259*UPD</f>
        <v>1.3170411870058149E-2</v>
      </c>
      <c r="AF261" s="12">
        <f t="shared" si="96"/>
        <v>8.5361383131490817E-3</v>
      </c>
      <c r="AG261" s="12">
        <f>AE261-'Surv-rate CEA'!Y259*UPD</f>
        <v>1.0718296068259678E-4</v>
      </c>
      <c r="AH261" s="12">
        <f t="shared" si="97"/>
        <v>6.9468486348515883E-5</v>
      </c>
      <c r="AI261" s="12">
        <f>'Surv-rate CEA'!AC259*UPFS+'Surv-rate CEA'!AB259*UPD</f>
        <v>9.0956020626581507E-3</v>
      </c>
      <c r="AJ261" s="12">
        <f t="shared" si="98"/>
        <v>5.895132059212607E-3</v>
      </c>
      <c r="AK261" s="12">
        <f>AI261-'Surv-rate CEA'!AB259*UPD</f>
        <v>7.4546140912745001E-5</v>
      </c>
      <c r="AL261" s="12">
        <f t="shared" si="99"/>
        <v>4.8315586165482872E-5</v>
      </c>
      <c r="AM261" s="12">
        <f>'Surv-rate CEA'!AF259*UPFS+'Surv-rate CEA'!AE259*UPD</f>
        <v>2.4775237478391027E-2</v>
      </c>
      <c r="AN261" s="12">
        <f t="shared" si="100"/>
        <v>1.6057573289522873E-2</v>
      </c>
      <c r="AO261" s="12">
        <f>AM261-'Surv-rate CEA'!AE259*UPD</f>
        <v>2.8511869204743065E-4</v>
      </c>
      <c r="AP261" s="12">
        <f t="shared" si="101"/>
        <v>1.8479396202590297E-4</v>
      </c>
      <c r="AQ261" s="42">
        <f>'Surv-rate CEA'!AI259*UPFS+'Surv-rate CEA'!AH259*UPD</f>
        <v>9.1335452700517985E-3</v>
      </c>
      <c r="AR261" s="12">
        <f t="shared" si="102"/>
        <v>5.9197241881112491E-3</v>
      </c>
      <c r="AS261" s="42">
        <f>AQ261-'Surv-rate CEA'!AH259*UPD</f>
        <v>9.1218493454131647E-3</v>
      </c>
      <c r="AT261" s="12">
        <f t="shared" si="103"/>
        <v>5.912143709125431E-3</v>
      </c>
      <c r="AU261" s="12">
        <f>'Surv-rate CEA'!AL259*UPFS+'Surv-rate CEA'!AK259*UPD</f>
        <v>1.1027853292302022E-2</v>
      </c>
      <c r="AV261" s="12">
        <f t="shared" si="104"/>
        <v>7.1474819412607263E-3</v>
      </c>
      <c r="AW261" s="12">
        <f>AU261-'Surv-rate CEA'!AK259*UPD</f>
        <v>4.338017918573342E-4</v>
      </c>
      <c r="AX261" s="12">
        <f t="shared" si="105"/>
        <v>2.8115993123985461E-4</v>
      </c>
      <c r="AY261" s="12">
        <f>'Surv-rate CEA'!AO259*UPFS+'Surv-rate CEA'!AN259*UPD</f>
        <v>9.0956020626581507E-3</v>
      </c>
      <c r="AZ261" s="12">
        <f t="shared" si="106"/>
        <v>5.895132059212607E-3</v>
      </c>
      <c r="BA261" s="12">
        <f>AY261-'Surv-rate CEA'!AN259*UPD</f>
        <v>7.4546140912745001E-5</v>
      </c>
      <c r="BB261" s="12">
        <f t="shared" si="107"/>
        <v>4.8315586165482872E-5</v>
      </c>
    </row>
    <row r="262" spans="1:54">
      <c r="A262" s="12">
        <v>257</v>
      </c>
      <c r="B262" s="12">
        <f t="shared" si="108"/>
        <v>14.728767123287671</v>
      </c>
      <c r="C262" s="12">
        <f>'Surv-rate CEA'!D260*Parameter!$D$57+'Surv-rate CEA'!E260*Parameter!$D$58</f>
        <v>1.4785157587722444E-2</v>
      </c>
      <c r="D262" s="12">
        <f t="shared" ref="D262:D325" si="109">C262/(1+DISC)^($B262)</f>
        <v>9.5664204536150578E-3</v>
      </c>
      <c r="E262" s="12">
        <f>C262-'Surv-rate CEA'!E260*Parameter!$D$58</f>
        <v>4.2182243580683385E-5</v>
      </c>
      <c r="F262" s="12">
        <f t="shared" ref="F262:F325" si="110">E262/(1+DISC)^($B262)</f>
        <v>2.7293119831520416E-5</v>
      </c>
      <c r="G262" s="12">
        <f>'Surv-rate CEA'!G260*Parameter!$D$57+'Surv-rate CEA'!H260*Parameter!$D$58</f>
        <v>8.5497304092095258E-3</v>
      </c>
      <c r="H262" s="12">
        <f t="shared" ref="H262:H325" si="111">G262/(1+DISC)^($B262)</f>
        <v>5.5319204664734259E-3</v>
      </c>
      <c r="I262" s="12">
        <f>G262-'Surv-rate CEA'!H260*Parameter!$D$58</f>
        <v>1.2133274411017456E-5</v>
      </c>
      <c r="J262" s="12">
        <f t="shared" ref="J262:J325" si="112">I262/(1+DISC)^($B262)</f>
        <v>7.8505760798429011E-6</v>
      </c>
      <c r="K262" s="12">
        <f>'Surv-rate CEA'!K260*Parameter!$D$57+'Surv-rate CEA'!J260*Parameter!$D$58</f>
        <v>1.3068638696041577E-2</v>
      </c>
      <c r="L262" s="12">
        <f t="shared" ref="L262:L325" si="113">K262/(1+DISC)^($B262)</f>
        <v>8.4557835640881995E-3</v>
      </c>
      <c r="M262" s="12">
        <f>K262-'Surv-rate CEA'!J260*Parameter!$D$58</f>
        <v>1.0521351483522116E-4</v>
      </c>
      <c r="N262" s="12">
        <f t="shared" ref="N262:N325" si="114">M262/(1+DISC)^($B262)</f>
        <v>6.8076157751081393E-5</v>
      </c>
      <c r="O262" s="12">
        <f>'Surv-rate CEA'!N260*Parameter!$D$57+'Surv-rate CEA'!M260*Parameter!$D$58</f>
        <v>9.0587541360837368E-3</v>
      </c>
      <c r="P262" s="12">
        <f t="shared" ref="P262:P325" si="115">O262/(1+DISC)^($B262)</f>
        <v>5.8612733978340263E-3</v>
      </c>
      <c r="Q262" s="12">
        <f>O262-'Surv-rate CEA'!M260*Parameter!$D$58</f>
        <v>9.0473044264282685E-3</v>
      </c>
      <c r="R262" s="12">
        <f t="shared" ref="R262:R325" si="116">Q262/(1+DISC)^($B262)</f>
        <v>5.8538651077305118E-3</v>
      </c>
      <c r="S262" s="12">
        <f>'Surv-rate CEA'!Q260*Parameter!$D$57+'Surv-rate CEA'!P260*Parameter!$D$58</f>
        <v>1.3068638696041577E-2</v>
      </c>
      <c r="T262" s="12">
        <f t="shared" ref="T262:T325" si="117">S262/(1+DISC)^($B262)</f>
        <v>8.4557835640881995E-3</v>
      </c>
      <c r="U262" s="12">
        <f>S262-'Surv-rate CEA'!P260*Parameter!$D$58</f>
        <v>1.0521351483522116E-4</v>
      </c>
      <c r="V262" s="12">
        <f t="shared" ref="V262:V325" si="118">U262/(1+DISC)^($B262)</f>
        <v>6.8076157751081393E-5</v>
      </c>
      <c r="W262" s="12">
        <f>'Surv-rate CEA'!T260*UPFS+'Surv-rate CEA'!S260*UPD</f>
        <v>9.0587541360837368E-3</v>
      </c>
      <c r="X262" s="12">
        <f t="shared" ref="X262:X325" si="119">W262/(1+DISC)^($B262)</f>
        <v>5.8612733978340263E-3</v>
      </c>
      <c r="Y262" s="12">
        <f>W262-'Surv-rate CEA'!S260*UPD</f>
        <v>9.0473044264282685E-3</v>
      </c>
      <c r="Z262" s="12">
        <f t="shared" ref="Z262:Z325" si="120">Y262/(1+DISC)^($B262)</f>
        <v>5.8538651077305118E-3</v>
      </c>
      <c r="AA262" s="12">
        <f>'Surv-rate CEA'!W260*UPFS+'Surv-rate CEA'!V260*UPD</f>
        <v>1.4048950574344085E-2</v>
      </c>
      <c r="AB262" s="12">
        <f t="shared" ref="AB262:AB325" si="121">AA262/(1+DISC)^($B262)</f>
        <v>9.0900734286279202E-3</v>
      </c>
      <c r="AC262" s="12">
        <f>AA262-'Surv-rate CEA'!V260*UPD</f>
        <v>3.7254109710884581E-4</v>
      </c>
      <c r="AD262" s="12">
        <f t="shared" ref="AD262:AD325" si="122">AC262/(1+DISC)^($B262)</f>
        <v>2.4104476060192261E-4</v>
      </c>
      <c r="AE262" s="12">
        <f>'Surv-rate CEA'!Z260*UPFS+'Surv-rate CEA'!Y260*UPD</f>
        <v>1.3068638696041577E-2</v>
      </c>
      <c r="AF262" s="12">
        <f t="shared" ref="AF262:AF325" si="123">AE262/(1+DISC)^($B262)</f>
        <v>8.4557835640881995E-3</v>
      </c>
      <c r="AG262" s="12">
        <f>AE262-'Surv-rate CEA'!Y260*UPD</f>
        <v>1.0521351483522116E-4</v>
      </c>
      <c r="AH262" s="12">
        <f t="shared" ref="AH262:AH325" si="124">AG262/(1+DISC)^($B262)</f>
        <v>6.8076157751081393E-5</v>
      </c>
      <c r="AI262" s="12">
        <f>'Surv-rate CEA'!AC260*UPFS+'Surv-rate CEA'!AB260*UPD</f>
        <v>9.0215900303808206E-3</v>
      </c>
      <c r="AJ262" s="12">
        <f t="shared" ref="AJ262:AJ325" si="125">AI262/(1+DISC)^($B262)</f>
        <v>5.837227156944993E-3</v>
      </c>
      <c r="AK262" s="12">
        <f>AI262-'Surv-rate CEA'!AB260*UPD</f>
        <v>7.314154704429407E-5</v>
      </c>
      <c r="AL262" s="12">
        <f t="shared" ref="AL262:AL325" si="126">AK262/(1+DISC)^($B262)</f>
        <v>4.7324675946275619E-5</v>
      </c>
      <c r="AM262" s="12">
        <f>'Surv-rate CEA'!AF260*UPFS+'Surv-rate CEA'!AE260*UPD</f>
        <v>2.4602285724035524E-2</v>
      </c>
      <c r="AN262" s="12">
        <f t="shared" ref="AN262:AN325" si="127">AM262/(1+DISC)^($B262)</f>
        <v>1.5918383551862446E-2</v>
      </c>
      <c r="AO262" s="12">
        <f>AM262-'Surv-rate CEA'!AE260*UPD</f>
        <v>2.802501325405958E-4</v>
      </c>
      <c r="AP262" s="12">
        <f t="shared" ref="AP262:AP325" si="128">AO262/(1+DISC)^($B262)</f>
        <v>1.8132986301687946E-4</v>
      </c>
      <c r="AQ262" s="42">
        <f>'Surv-rate CEA'!AI260*UPFS+'Surv-rate CEA'!AH260*UPD</f>
        <v>9.0587541360837368E-3</v>
      </c>
      <c r="AR262" s="12">
        <f t="shared" ref="AR262:AR325" si="129">AQ262/(1+DISC)^($B262)</f>
        <v>5.8612733978340263E-3</v>
      </c>
      <c r="AS262" s="42">
        <f>AQ262-'Surv-rate CEA'!AH260*UPD</f>
        <v>9.0473044264282685E-3</v>
      </c>
      <c r="AT262" s="12">
        <f t="shared" ref="AT262:AT325" si="130">AS262/(1+DISC)^($B262)</f>
        <v>5.8538651077305118E-3</v>
      </c>
      <c r="AU262" s="12">
        <f>'Surv-rate CEA'!AL260*UPFS+'Surv-rate CEA'!AK260*UPD</f>
        <v>1.0940266119013161E-2</v>
      </c>
      <c r="AV262" s="12">
        <f t="shared" ref="AV262:AV325" si="131">AU262/(1+DISC)^($B262)</f>
        <v>7.0786655433302953E-3</v>
      </c>
      <c r="AW262" s="12">
        <f>AU262-'Surv-rate CEA'!AK260*UPD</f>
        <v>4.2664471803063528E-4</v>
      </c>
      <c r="AX262" s="12">
        <f t="shared" ref="AX262:AX325" si="132">AW262/(1+DISC)^($B262)</f>
        <v>2.7605135303964123E-4</v>
      </c>
      <c r="AY262" s="12">
        <f>'Surv-rate CEA'!AO260*UPFS+'Surv-rate CEA'!AN260*UPD</f>
        <v>9.0215900303808206E-3</v>
      </c>
      <c r="AZ262" s="12">
        <f t="shared" ref="AZ262:AZ325" si="133">AY262/(1+DISC)^($B262)</f>
        <v>5.837227156944993E-3</v>
      </c>
      <c r="BA262" s="12">
        <f>AY262-'Surv-rate CEA'!AN260*UPD</f>
        <v>7.314154704429407E-5</v>
      </c>
      <c r="BB262" s="12">
        <f t="shared" ref="BB262:BB325" si="134">BA262/(1+DISC)^($B262)</f>
        <v>4.7324675946275619E-5</v>
      </c>
    </row>
    <row r="263" spans="1:54">
      <c r="A263" s="12">
        <v>258</v>
      </c>
      <c r="B263" s="12">
        <f t="shared" ref="B263:B326" si="135">A262*21/365</f>
        <v>14.786301369863013</v>
      </c>
      <c r="C263" s="12">
        <f>'Surv-rate CEA'!D261*Parameter!$D$57+'Surv-rate CEA'!E261*Parameter!$D$58</f>
        <v>1.467334431539683E-2</v>
      </c>
      <c r="D263" s="12">
        <f t="shared" si="109"/>
        <v>9.4779417507200123E-3</v>
      </c>
      <c r="E263" s="12">
        <f>C263-'Surv-rate CEA'!E261*Parameter!$D$58</f>
        <v>4.1360336020659916E-5</v>
      </c>
      <c r="F263" s="12">
        <f t="shared" si="110"/>
        <v>2.6715849309327667E-5</v>
      </c>
      <c r="G263" s="12">
        <f>'Surv-rate CEA'!G261*Parameter!$D$57+'Surv-rate CEA'!H261*Parameter!$D$58</f>
        <v>8.4798995501487191E-3</v>
      </c>
      <c r="H263" s="12">
        <f t="shared" si="111"/>
        <v>5.4774148456348546E-3</v>
      </c>
      <c r="I263" s="12">
        <f>G263-'Surv-rate CEA'!H261*Parameter!$D$58</f>
        <v>1.1878532612924139E-5</v>
      </c>
      <c r="J263" s="12">
        <f t="shared" si="112"/>
        <v>7.6726912263067297E-6</v>
      </c>
      <c r="K263" s="12">
        <f>'Surv-rate CEA'!K261*Parameter!$D$57+'Surv-rate CEA'!J261*Parameter!$D$58</f>
        <v>1.2967930666994533E-2</v>
      </c>
      <c r="L263" s="12">
        <f t="shared" si="113"/>
        <v>8.3763652543871973E-3</v>
      </c>
      <c r="M263" s="12">
        <f>K263-'Surv-rate CEA'!J261*Parameter!$D$58</f>
        <v>1.0328520858977897E-4</v>
      </c>
      <c r="N263" s="12">
        <f t="shared" si="114"/>
        <v>6.6714933534115528E-5</v>
      </c>
      <c r="O263" s="12">
        <f>'Surv-rate CEA'!N261*Parameter!$D$57+'Surv-rate CEA'!M261*Parameter!$D$58</f>
        <v>8.9847838306279914E-3</v>
      </c>
      <c r="P263" s="12">
        <f t="shared" si="115"/>
        <v>5.8035343517528646E-3</v>
      </c>
      <c r="Q263" s="12">
        <f>O263-'Surv-rate CEA'!M261*Parameter!$D$58</f>
        <v>8.9735745111200211E-3</v>
      </c>
      <c r="R263" s="12">
        <f t="shared" si="116"/>
        <v>5.7962939248209985E-3</v>
      </c>
      <c r="S263" s="12">
        <f>'Surv-rate CEA'!Q261*Parameter!$D$57+'Surv-rate CEA'!P261*Parameter!$D$58</f>
        <v>1.2967930666994533E-2</v>
      </c>
      <c r="T263" s="12">
        <f t="shared" si="117"/>
        <v>8.3763652543871973E-3</v>
      </c>
      <c r="U263" s="12">
        <f>S263-'Surv-rate CEA'!P261*Parameter!$D$58</f>
        <v>1.0328520858977897E-4</v>
      </c>
      <c r="V263" s="12">
        <f t="shared" si="118"/>
        <v>6.6714933534115528E-5</v>
      </c>
      <c r="W263" s="12">
        <f>'Surv-rate CEA'!T261*UPFS+'Surv-rate CEA'!S261*UPD</f>
        <v>8.9847838306279914E-3</v>
      </c>
      <c r="X263" s="12">
        <f t="shared" si="119"/>
        <v>5.8035343517528646E-3</v>
      </c>
      <c r="Y263" s="12">
        <f>W263-'Surv-rate CEA'!S261*UPD</f>
        <v>8.9735745111200211E-3</v>
      </c>
      <c r="Z263" s="12">
        <f t="shared" si="120"/>
        <v>5.7962939248209985E-3</v>
      </c>
      <c r="AA263" s="12">
        <f>'Surv-rate CEA'!W261*UPFS+'Surv-rate CEA'!V261*UPD</f>
        <v>1.3941701245570202E-2</v>
      </c>
      <c r="AB263" s="12">
        <f t="shared" si="121"/>
        <v>9.0053521181807997E-3</v>
      </c>
      <c r="AC263" s="12">
        <f>AA263-'Surv-rate CEA'!V261*UPD</f>
        <v>3.6634027725933674E-4</v>
      </c>
      <c r="AD263" s="12">
        <f t="shared" si="122"/>
        <v>2.3662988710510002E-4</v>
      </c>
      <c r="AE263" s="12">
        <f>'Surv-rate CEA'!Z261*UPFS+'Surv-rate CEA'!Y261*UPD</f>
        <v>1.2967930666994533E-2</v>
      </c>
      <c r="AF263" s="12">
        <f t="shared" si="123"/>
        <v>8.3763652543871973E-3</v>
      </c>
      <c r="AG263" s="12">
        <f>AE263-'Surv-rate CEA'!Y261*UPD</f>
        <v>1.0328520858977897E-4</v>
      </c>
      <c r="AH263" s="12">
        <f t="shared" si="124"/>
        <v>6.6714933534115528E-5</v>
      </c>
      <c r="AI263" s="12">
        <f>'Surv-rate CEA'!AC261*UPFS+'Surv-rate CEA'!AB261*UPD</f>
        <v>8.9483865512443705E-3</v>
      </c>
      <c r="AJ263" s="12">
        <f t="shared" si="125"/>
        <v>5.7800242857128648E-3</v>
      </c>
      <c r="AK263" s="12">
        <f>AI263-'Surv-rate CEA'!AB261*UPD</f>
        <v>7.1766975223113219E-5</v>
      </c>
      <c r="AL263" s="12">
        <f t="shared" si="126"/>
        <v>4.6356385849699727E-5</v>
      </c>
      <c r="AM263" s="12">
        <f>'Surv-rate CEA'!AF261*UPFS+'Surv-rate CEA'!AE261*UPD</f>
        <v>2.4430997740922892E-2</v>
      </c>
      <c r="AN263" s="12">
        <f t="shared" si="127"/>
        <v>1.5780695151920255E-2</v>
      </c>
      <c r="AO263" s="12">
        <f>AM263-'Surv-rate CEA'!AE261*UPD</f>
        <v>2.7547668002496015E-4</v>
      </c>
      <c r="AP263" s="12">
        <f t="shared" si="128"/>
        <v>1.7793843522220218E-4</v>
      </c>
      <c r="AQ263" s="42">
        <f>'Surv-rate CEA'!AI261*UPFS+'Surv-rate CEA'!AH261*UPD</f>
        <v>8.9847838306279914E-3</v>
      </c>
      <c r="AR263" s="12">
        <f t="shared" si="129"/>
        <v>5.8035343517528646E-3</v>
      </c>
      <c r="AS263" s="42">
        <f>AQ263-'Surv-rate CEA'!AH261*UPD</f>
        <v>8.9735745111200211E-3</v>
      </c>
      <c r="AT263" s="12">
        <f t="shared" si="130"/>
        <v>5.7962939248209985E-3</v>
      </c>
      <c r="AU263" s="12">
        <f>'Surv-rate CEA'!AL261*UPFS+'Surv-rate CEA'!AK261*UPD</f>
        <v>1.0853617705229858E-2</v>
      </c>
      <c r="AV263" s="12">
        <f t="shared" si="131"/>
        <v>7.0106687462387109E-3</v>
      </c>
      <c r="AW263" s="12">
        <f>AU263-'Surv-rate CEA'!AK261*UPD</f>
        <v>4.196231333168203E-4</v>
      </c>
      <c r="AX263" s="12">
        <f t="shared" si="132"/>
        <v>2.7104684040285071E-4</v>
      </c>
      <c r="AY263" s="12">
        <f>'Surv-rate CEA'!AO261*UPFS+'Surv-rate CEA'!AN261*UPD</f>
        <v>8.9483865512443705E-3</v>
      </c>
      <c r="AZ263" s="12">
        <f t="shared" si="133"/>
        <v>5.7800242857128648E-3</v>
      </c>
      <c r="BA263" s="12">
        <f>AY263-'Surv-rate CEA'!AN261*UPD</f>
        <v>7.1766975223113219E-5</v>
      </c>
      <c r="BB263" s="12">
        <f t="shared" si="134"/>
        <v>4.6356385849699727E-5</v>
      </c>
    </row>
    <row r="264" spans="1:54">
      <c r="A264" s="12">
        <v>259</v>
      </c>
      <c r="B264" s="12">
        <f t="shared" si="135"/>
        <v>14.843835616438357</v>
      </c>
      <c r="C264" s="12">
        <f>'Surv-rate CEA'!D262*Parameter!$D$57+'Surv-rate CEA'!E262*Parameter!$D$58</f>
        <v>1.4562679382727976E-2</v>
      </c>
      <c r="D264" s="12">
        <f t="shared" si="109"/>
        <v>9.3904765983974306E-3</v>
      </c>
      <c r="E264" s="12">
        <f>C264-'Surv-rate CEA'!E262*Parameter!$D$58</f>
        <v>4.0556537694925662E-5</v>
      </c>
      <c r="F264" s="12">
        <f t="shared" si="110"/>
        <v>2.6152139185864592E-5</v>
      </c>
      <c r="G264" s="12">
        <f>'Surv-rate CEA'!G262*Parameter!$D$57+'Surv-rate CEA'!H262*Parameter!$D$58</f>
        <v>8.4108331513921275E-3</v>
      </c>
      <c r="H264" s="12">
        <f t="shared" si="111"/>
        <v>5.4235714325242337E-3</v>
      </c>
      <c r="I264" s="12">
        <f>G264-'Surv-rate CEA'!H262*Parameter!$D$58</f>
        <v>1.1629800790571854E-5</v>
      </c>
      <c r="J264" s="12">
        <f t="shared" si="112"/>
        <v>7.4992636518123434E-6</v>
      </c>
      <c r="K264" s="12">
        <f>'Surv-rate CEA'!K262*Parameter!$D$57+'Surv-rate CEA'!J262*Parameter!$D$58</f>
        <v>1.2868273532670216E-2</v>
      </c>
      <c r="L264" s="12">
        <f t="shared" si="113"/>
        <v>8.297870075587719E-3</v>
      </c>
      <c r="M264" s="12">
        <f>K264-'Surv-rate CEA'!J262*Parameter!$D$58</f>
        <v>1.0139707532185079E-4</v>
      </c>
      <c r="N264" s="12">
        <f t="shared" si="114"/>
        <v>6.5384043549368819E-5</v>
      </c>
      <c r="O264" s="12">
        <f>'Surv-rate CEA'!N262*Parameter!$D$57+'Surv-rate CEA'!M262*Parameter!$D$58</f>
        <v>8.9116229275029036E-3</v>
      </c>
      <c r="P264" s="12">
        <f t="shared" si="115"/>
        <v>5.7464965309688577E-3</v>
      </c>
      <c r="Q264" s="12">
        <f>O264-'Surv-rate CEA'!M262*Parameter!$D$58</f>
        <v>8.9006483267568721E-3</v>
      </c>
      <c r="R264" s="12">
        <f t="shared" si="116"/>
        <v>5.7394197610439084E-3</v>
      </c>
      <c r="S264" s="12">
        <f>'Surv-rate CEA'!Q262*Parameter!$D$57+'Surv-rate CEA'!P262*Parameter!$D$58</f>
        <v>1.2868273532670216E-2</v>
      </c>
      <c r="T264" s="12">
        <f t="shared" si="117"/>
        <v>8.297870075587719E-3</v>
      </c>
      <c r="U264" s="12">
        <f>S264-'Surv-rate CEA'!P262*Parameter!$D$58</f>
        <v>1.0139707532185079E-4</v>
      </c>
      <c r="V264" s="12">
        <f t="shared" si="118"/>
        <v>6.5384043549368819E-5</v>
      </c>
      <c r="W264" s="12">
        <f>'Surv-rate CEA'!T262*UPFS+'Surv-rate CEA'!S262*UPD</f>
        <v>8.9116229275029036E-3</v>
      </c>
      <c r="X264" s="12">
        <f t="shared" si="119"/>
        <v>5.7464965309688577E-3</v>
      </c>
      <c r="Y264" s="12">
        <f>W264-'Surv-rate CEA'!S262*UPD</f>
        <v>8.9006483267568721E-3</v>
      </c>
      <c r="Z264" s="12">
        <f t="shared" si="120"/>
        <v>5.7394197610439084E-3</v>
      </c>
      <c r="AA264" s="12">
        <f>'Surv-rate CEA'!W262*UPFS+'Surv-rate CEA'!V262*UPD</f>
        <v>1.3835563162597398E-2</v>
      </c>
      <c r="AB264" s="12">
        <f t="shared" si="121"/>
        <v>8.9216090452499189E-3</v>
      </c>
      <c r="AC264" s="12">
        <f>AA264-'Surv-rate CEA'!V262*UPD</f>
        <v>3.6025775546593385E-4</v>
      </c>
      <c r="AD264" s="12">
        <f t="shared" si="122"/>
        <v>2.3230560346651757E-4</v>
      </c>
      <c r="AE264" s="12">
        <f>'Surv-rate CEA'!Z262*UPFS+'Surv-rate CEA'!Y262*UPD</f>
        <v>1.2868273532670216E-2</v>
      </c>
      <c r="AF264" s="12">
        <f t="shared" si="123"/>
        <v>8.297870075587719E-3</v>
      </c>
      <c r="AG264" s="12">
        <f>AE264-'Surv-rate CEA'!Y262*UPD</f>
        <v>1.0139707532185079E-4</v>
      </c>
      <c r="AH264" s="12">
        <f t="shared" si="124"/>
        <v>6.5384043549368819E-5</v>
      </c>
      <c r="AI264" s="12">
        <f>'Surv-rate CEA'!AC262*UPFS+'Surv-rate CEA'!AB262*UPD</f>
        <v>8.8759804046353776E-3</v>
      </c>
      <c r="AJ264" s="12">
        <f t="shared" si="125"/>
        <v>5.723513104080237E-3</v>
      </c>
      <c r="AK264" s="12">
        <f>AI264-'Surv-rate CEA'!AB262*UPD</f>
        <v>7.0421705006217666E-5</v>
      </c>
      <c r="AL264" s="12">
        <f t="shared" si="126"/>
        <v>4.5410144349154544E-5</v>
      </c>
      <c r="AM264" s="12">
        <f>'Surv-rate CEA'!AF262*UPFS+'Surv-rate CEA'!AE262*UPD</f>
        <v>2.4261352813127735E-2</v>
      </c>
      <c r="AN264" s="12">
        <f t="shared" si="127"/>
        <v>1.5644488205058725E-2</v>
      </c>
      <c r="AO264" s="12">
        <f>AM264-'Surv-rate CEA'!AE262*UPD</f>
        <v>2.707962332296858E-4</v>
      </c>
      <c r="AP264" s="12">
        <f t="shared" si="128"/>
        <v>1.7461798232635287E-4</v>
      </c>
      <c r="AQ264" s="42">
        <f>'Surv-rate CEA'!AI262*UPFS+'Surv-rate CEA'!AH262*UPD</f>
        <v>8.9116229275029036E-3</v>
      </c>
      <c r="AR264" s="12">
        <f t="shared" si="129"/>
        <v>5.7464965309688577E-3</v>
      </c>
      <c r="AS264" s="42">
        <f>AQ264-'Surv-rate CEA'!AH262*UPD</f>
        <v>8.9006483267568721E-3</v>
      </c>
      <c r="AT264" s="12">
        <f t="shared" si="130"/>
        <v>5.7394197610439084E-3</v>
      </c>
      <c r="AU264" s="12">
        <f>'Surv-rate CEA'!AL262*UPFS+'Surv-rate CEA'!AK262*UPD</f>
        <v>1.076789522138457E-2</v>
      </c>
      <c r="AV264" s="12">
        <f t="shared" si="131"/>
        <v>6.9434796600916227E-3</v>
      </c>
      <c r="AW264" s="12">
        <f>AU264-'Surv-rate CEA'!AK262*UPD</f>
        <v>4.1273412938272296E-4</v>
      </c>
      <c r="AX264" s="12">
        <f t="shared" si="132"/>
        <v>2.6614403033038296E-4</v>
      </c>
      <c r="AY264" s="12">
        <f>'Surv-rate CEA'!AO262*UPFS+'Surv-rate CEA'!AN262*UPD</f>
        <v>8.8759804046353776E-3</v>
      </c>
      <c r="AZ264" s="12">
        <f t="shared" si="133"/>
        <v>5.723513104080237E-3</v>
      </c>
      <c r="BA264" s="12">
        <f>AY264-'Surv-rate CEA'!AN262*UPD</f>
        <v>7.0421705006217666E-5</v>
      </c>
      <c r="BB264" s="12">
        <f t="shared" si="134"/>
        <v>4.5410144349154544E-5</v>
      </c>
    </row>
    <row r="265" spans="1:54">
      <c r="A265" s="12">
        <v>260</v>
      </c>
      <c r="B265" s="12">
        <f t="shared" si="135"/>
        <v>14.901369863013699</v>
      </c>
      <c r="C265" s="12">
        <f>'Surv-rate CEA'!D263*Parameter!$D$57+'Surv-rate CEA'!E263*Parameter!$D$58</f>
        <v>1.4453147686086945E-2</v>
      </c>
      <c r="D265" s="12">
        <f t="shared" si="109"/>
        <v>9.3040108266820801E-3</v>
      </c>
      <c r="E265" s="12">
        <f>C265-'Surv-rate CEA'!E263*Parameter!$D$58</f>
        <v>3.9770401872958258E-5</v>
      </c>
      <c r="F265" s="12">
        <f t="shared" si="110"/>
        <v>2.5601637625532456E-5</v>
      </c>
      <c r="G265" s="12">
        <f>'Surv-rate CEA'!G263*Parameter!$D$57+'Surv-rate CEA'!H263*Parameter!$D$58</f>
        <v>8.342520596193264E-3</v>
      </c>
      <c r="H265" s="12">
        <f t="shared" si="111"/>
        <v>5.3703804620718549E-3</v>
      </c>
      <c r="I265" s="12">
        <f>G265-'Surv-rate CEA'!H263*Parameter!$D$58</f>
        <v>1.1386921064088229E-5</v>
      </c>
      <c r="J265" s="12">
        <f t="shared" si="112"/>
        <v>7.3301705043003311E-6</v>
      </c>
      <c r="K265" s="12">
        <f>'Surv-rate CEA'!K263*Parameter!$D$57+'Surv-rate CEA'!J263*Parameter!$D$58</f>
        <v>1.2769653276672248E-2</v>
      </c>
      <c r="L265" s="12">
        <f t="shared" si="113"/>
        <v>8.2202849455073491E-3</v>
      </c>
      <c r="M265" s="12">
        <f>K265-'Surv-rate CEA'!J263*Parameter!$D$58</f>
        <v>9.9548173713971677E-5</v>
      </c>
      <c r="N265" s="12">
        <f t="shared" si="114"/>
        <v>6.408273866202914E-5</v>
      </c>
      <c r="O265" s="12">
        <f>'Surv-rate CEA'!N263*Parameter!$D$57+'Surv-rate CEA'!M263*Parameter!$D$58</f>
        <v>8.8392601944466808E-3</v>
      </c>
      <c r="P265" s="12">
        <f t="shared" si="115"/>
        <v>5.6901496016787557E-3</v>
      </c>
      <c r="Q265" s="12">
        <f>O265-'Surv-rate CEA'!M263*Parameter!$D$58</f>
        <v>8.8285147900622595E-3</v>
      </c>
      <c r="R265" s="12">
        <f t="shared" si="116"/>
        <v>5.6832323985268104E-3</v>
      </c>
      <c r="S265" s="12">
        <f>'Surv-rate CEA'!Q263*Parameter!$D$57+'Surv-rate CEA'!P263*Parameter!$D$58</f>
        <v>1.2769653276672248E-2</v>
      </c>
      <c r="T265" s="12">
        <f t="shared" si="117"/>
        <v>8.2202849455073491E-3</v>
      </c>
      <c r="U265" s="12">
        <f>S265-'Surv-rate CEA'!P263*Parameter!$D$58</f>
        <v>9.9548173713971677E-5</v>
      </c>
      <c r="V265" s="12">
        <f t="shared" si="118"/>
        <v>6.408273866202914E-5</v>
      </c>
      <c r="W265" s="12">
        <f>'Surv-rate CEA'!T263*UPFS+'Surv-rate CEA'!S263*UPD</f>
        <v>8.8392601944466808E-3</v>
      </c>
      <c r="X265" s="12">
        <f t="shared" si="119"/>
        <v>5.6901496016787557E-3</v>
      </c>
      <c r="Y265" s="12">
        <f>W265-'Surv-rate CEA'!S263*UPD</f>
        <v>8.8285147900622595E-3</v>
      </c>
      <c r="Z265" s="12">
        <f t="shared" si="120"/>
        <v>5.6832323985268104E-3</v>
      </c>
      <c r="AA265" s="12">
        <f>'Surv-rate CEA'!W263*UPFS+'Surv-rate CEA'!V263*UPD</f>
        <v>1.3730521582897686E-2</v>
      </c>
      <c r="AB265" s="12">
        <f t="shared" si="121"/>
        <v>8.8388304221264664E-3</v>
      </c>
      <c r="AC265" s="12">
        <f>AA265-'Surv-rate CEA'!V263*UPD</f>
        <v>3.5429097508221652E-4</v>
      </c>
      <c r="AD265" s="12">
        <f t="shared" si="122"/>
        <v>2.2806983914886868E-4</v>
      </c>
      <c r="AE265" s="12">
        <f>'Surv-rate CEA'!Z263*UPFS+'Surv-rate CEA'!Y263*UPD</f>
        <v>1.2769653276672248E-2</v>
      </c>
      <c r="AF265" s="12">
        <f t="shared" si="123"/>
        <v>8.2202849455073491E-3</v>
      </c>
      <c r="AG265" s="12">
        <f>AE265-'Surv-rate CEA'!Y263*UPD</f>
        <v>9.9548173713971677E-5</v>
      </c>
      <c r="AH265" s="12">
        <f t="shared" si="124"/>
        <v>6.408273866202914E-5</v>
      </c>
      <c r="AI265" s="12">
        <f>'Surv-rate CEA'!AC263*UPFS+'Surv-rate CEA'!AB263*UPD</f>
        <v>8.8043605600473928E-3</v>
      </c>
      <c r="AJ265" s="12">
        <f t="shared" si="125"/>
        <v>5.6676834522038705E-3</v>
      </c>
      <c r="AK265" s="12">
        <f>AI265-'Surv-rate CEA'!AB263*UPD</f>
        <v>6.9105035183578134E-5</v>
      </c>
      <c r="AL265" s="12">
        <f t="shared" si="126"/>
        <v>4.4485395810712201E-5</v>
      </c>
      <c r="AM265" s="12">
        <f>'Surv-rate CEA'!AF263*UPFS+'Surv-rate CEA'!AE263*UPD</f>
        <v>2.4093330544035431E-2</v>
      </c>
      <c r="AN265" s="12">
        <f t="shared" si="127"/>
        <v>1.5509743143932832E-2</v>
      </c>
      <c r="AO265" s="12">
        <f>AM265-'Surv-rate CEA'!AE263*UPD</f>
        <v>2.6620674285947679E-4</v>
      </c>
      <c r="AP265" s="12">
        <f t="shared" si="128"/>
        <v>1.7136685180935227E-4</v>
      </c>
      <c r="AQ265" s="42">
        <f>'Surv-rate CEA'!AI263*UPFS+'Surv-rate CEA'!AH263*UPD</f>
        <v>8.8392601944466808E-3</v>
      </c>
      <c r="AR265" s="12">
        <f t="shared" si="129"/>
        <v>5.6901496016787557E-3</v>
      </c>
      <c r="AS265" s="42">
        <f>AQ265-'Surv-rate CEA'!AH263*UPD</f>
        <v>8.8285147900622595E-3</v>
      </c>
      <c r="AT265" s="12">
        <f t="shared" si="130"/>
        <v>5.6832323985268104E-3</v>
      </c>
      <c r="AU265" s="12">
        <f>'Surv-rate CEA'!AL263*UPFS+'Surv-rate CEA'!AK263*UPD</f>
        <v>1.0683086052567655E-2</v>
      </c>
      <c r="AV265" s="12">
        <f t="shared" si="131"/>
        <v>6.8770866010832406E-3</v>
      </c>
      <c r="AW265" s="12">
        <f>AU265-'Surv-rate CEA'!AK263*UPD</f>
        <v>4.0597486794233077E-4</v>
      </c>
      <c r="AX265" s="12">
        <f t="shared" si="132"/>
        <v>2.6134061927093704E-4</v>
      </c>
      <c r="AY265" s="12">
        <f>'Surv-rate CEA'!AO263*UPFS+'Surv-rate CEA'!AN263*UPD</f>
        <v>8.8043605600473928E-3</v>
      </c>
      <c r="AZ265" s="12">
        <f t="shared" si="133"/>
        <v>5.6676834522038705E-3</v>
      </c>
      <c r="BA265" s="12">
        <f>AY265-'Surv-rate CEA'!AN263*UPD</f>
        <v>6.9105035183578134E-5</v>
      </c>
      <c r="BB265" s="12">
        <f t="shared" si="134"/>
        <v>4.4485395810712201E-5</v>
      </c>
    </row>
    <row r="266" spans="1:54">
      <c r="A266" s="12">
        <v>261</v>
      </c>
      <c r="B266" s="12">
        <f t="shared" si="135"/>
        <v>14.95890410958904</v>
      </c>
      <c r="C266" s="12">
        <f>'Surv-rate CEA'!D264*Parameter!$D$57+'Surv-rate CEA'!E264*Parameter!$D$58</f>
        <v>1.4344734365823543E-2</v>
      </c>
      <c r="D266" s="12">
        <f t="shared" si="109"/>
        <v>9.2185305028082438E-3</v>
      </c>
      <c r="E266" s="12">
        <f>C266-'Surv-rate CEA'!E264*Parameter!$D$58</f>
        <v>3.9001494054223193E-5</v>
      </c>
      <c r="F266" s="12">
        <f t="shared" si="110"/>
        <v>2.5064002819776828E-5</v>
      </c>
      <c r="G266" s="12">
        <f>'Surv-rate CEA'!G264*Parameter!$D$57+'Surv-rate CEA'!H264*Parameter!$D$58</f>
        <v>8.2749514476247732E-3</v>
      </c>
      <c r="H266" s="12">
        <f t="shared" si="111"/>
        <v>5.3178323406901755E-3</v>
      </c>
      <c r="I266" s="12">
        <f>G266-'Surv-rate CEA'!H264*Parameter!$D$58</f>
        <v>1.1149740134252725E-5</v>
      </c>
      <c r="J266" s="12">
        <f t="shared" si="112"/>
        <v>7.165292636640128E-6</v>
      </c>
      <c r="K266" s="12">
        <f>'Surv-rate CEA'!K264*Parameter!$D$57+'Surv-rate CEA'!J264*Parameter!$D$58</f>
        <v>1.2672056111890536E-2</v>
      </c>
      <c r="L266" s="12">
        <f t="shared" si="113"/>
        <v>8.1435970037256212E-3</v>
      </c>
      <c r="M266" s="12">
        <f>K266-'Surv-rate CEA'!J264*Parameter!$D$58</f>
        <v>9.7737587023730491E-5</v>
      </c>
      <c r="N266" s="12">
        <f t="shared" si="114"/>
        <v>6.2810290122608883E-5</v>
      </c>
      <c r="O266" s="12">
        <f>'Surv-rate CEA'!N264*Parameter!$D$57+'Surv-rate CEA'!M264*Parameter!$D$58</f>
        <v>8.7676845892205955E-3</v>
      </c>
      <c r="P266" s="12">
        <f t="shared" si="115"/>
        <v>5.6344834113692972E-3</v>
      </c>
      <c r="Q266" s="12">
        <f>O266-'Surv-rate CEA'!M264*Parameter!$D$58</f>
        <v>8.7571630034601038E-3</v>
      </c>
      <c r="R266" s="12">
        <f t="shared" si="116"/>
        <v>5.6277217971910593E-3</v>
      </c>
      <c r="S266" s="12">
        <f>'Surv-rate CEA'!Q264*Parameter!$D$57+'Surv-rate CEA'!P264*Parameter!$D$58</f>
        <v>1.2672056111890536E-2</v>
      </c>
      <c r="T266" s="12">
        <f t="shared" si="117"/>
        <v>8.1435970037256212E-3</v>
      </c>
      <c r="U266" s="12">
        <f>S266-'Surv-rate CEA'!P264*Parameter!$D$58</f>
        <v>9.7737587023730491E-5</v>
      </c>
      <c r="V266" s="12">
        <f t="shared" si="118"/>
        <v>6.2810290122608883E-5</v>
      </c>
      <c r="W266" s="12">
        <f>'Surv-rate CEA'!T264*UPFS+'Surv-rate CEA'!S264*UPD</f>
        <v>8.7676845892205955E-3</v>
      </c>
      <c r="X266" s="12">
        <f t="shared" si="119"/>
        <v>5.6344834113692972E-3</v>
      </c>
      <c r="Y266" s="12">
        <f>W266-'Surv-rate CEA'!S264*UPD</f>
        <v>8.7571630034601038E-3</v>
      </c>
      <c r="Z266" s="12">
        <f t="shared" si="120"/>
        <v>5.6277217971910593E-3</v>
      </c>
      <c r="AA266" s="12">
        <f>'Surv-rate CEA'!W264*UPFS+'Surv-rate CEA'!V264*UPD</f>
        <v>1.3626562004140077E-2</v>
      </c>
      <c r="AB266" s="12">
        <f t="shared" si="121"/>
        <v>8.7570026938147052E-3</v>
      </c>
      <c r="AC266" s="12">
        <f>AA266-'Surv-rate CEA'!V264*UPD</f>
        <v>3.4843744140869264E-4</v>
      </c>
      <c r="AD266" s="12">
        <f t="shared" si="122"/>
        <v>2.2392057601284729E-4</v>
      </c>
      <c r="AE266" s="12">
        <f>'Surv-rate CEA'!Z264*UPFS+'Surv-rate CEA'!Y264*UPD</f>
        <v>1.2672056111890536E-2</v>
      </c>
      <c r="AF266" s="12">
        <f t="shared" si="123"/>
        <v>8.1435970037256212E-3</v>
      </c>
      <c r="AG266" s="12">
        <f>AE266-'Surv-rate CEA'!Y264*UPD</f>
        <v>9.7737587023730491E-5</v>
      </c>
      <c r="AH266" s="12">
        <f t="shared" si="124"/>
        <v>6.2810290122608883E-5</v>
      </c>
      <c r="AI266" s="12">
        <f>'Surv-rate CEA'!AC264*UPFS+'Surv-rate CEA'!AB264*UPD</f>
        <v>8.7335161732631419E-3</v>
      </c>
      <c r="AJ266" s="12">
        <f t="shared" si="125"/>
        <v>5.6125253481034568E-3</v>
      </c>
      <c r="AK266" s="12">
        <f>AI266-'Surv-rate CEA'!AB264*UPD</f>
        <v>6.7816283211273934E-5</v>
      </c>
      <c r="AL266" s="12">
        <f t="shared" si="126"/>
        <v>4.3581600009246323E-5</v>
      </c>
      <c r="AM266" s="12">
        <f>'Surv-rate CEA'!AF264*UPFS+'Surv-rate CEA'!AE264*UPD</f>
        <v>2.392691085044641E-2</v>
      </c>
      <c r="AN266" s="12">
        <f t="shared" si="127"/>
        <v>1.5376440712511626E-2</v>
      </c>
      <c r="AO266" s="12">
        <f>AM266-'Surv-rate CEA'!AE264*UPD</f>
        <v>2.6170621016776557E-4</v>
      </c>
      <c r="AP266" s="12">
        <f t="shared" si="128"/>
        <v>1.6818343370329712E-4</v>
      </c>
      <c r="AQ266" s="42">
        <f>'Surv-rate CEA'!AI264*UPFS+'Surv-rate CEA'!AH264*UPD</f>
        <v>8.7676845892205955E-3</v>
      </c>
      <c r="AR266" s="12">
        <f t="shared" si="129"/>
        <v>5.6344834113692972E-3</v>
      </c>
      <c r="AS266" s="42">
        <f>AQ266-'Surv-rate CEA'!AH264*UPD</f>
        <v>8.7571630034601038E-3</v>
      </c>
      <c r="AT266" s="12">
        <f t="shared" si="130"/>
        <v>5.6277217971910593E-3</v>
      </c>
      <c r="AU266" s="12">
        <f>'Surv-rate CEA'!AL264*UPFS+'Surv-rate CEA'!AK264*UPD</f>
        <v>1.0599177794262357E-2</v>
      </c>
      <c r="AV266" s="12">
        <f t="shared" si="131"/>
        <v>6.8114780873103882E-3</v>
      </c>
      <c r="AW266" s="12">
        <f>AU266-'Surv-rate CEA'!AK264*UPD</f>
        <v>3.9934257888137037E-4</v>
      </c>
      <c r="AX266" s="12">
        <f t="shared" si="132"/>
        <v>2.5663436147405235E-4</v>
      </c>
      <c r="AY266" s="12">
        <f>'Surv-rate CEA'!AO264*UPFS+'Surv-rate CEA'!AN264*UPD</f>
        <v>8.7335161732631419E-3</v>
      </c>
      <c r="AZ266" s="12">
        <f t="shared" si="133"/>
        <v>5.6125253481034568E-3</v>
      </c>
      <c r="BA266" s="12">
        <f>AY266-'Surv-rate CEA'!AN264*UPD</f>
        <v>6.7816283211273934E-5</v>
      </c>
      <c r="BB266" s="12">
        <f t="shared" si="134"/>
        <v>4.3581600009246323E-5</v>
      </c>
    </row>
    <row r="267" spans="1:54">
      <c r="A267" s="12">
        <v>262</v>
      </c>
      <c r="B267" s="12">
        <f t="shared" si="135"/>
        <v>15.016438356164384</v>
      </c>
      <c r="C267" s="12">
        <f>'Surv-rate CEA'!D265*Parameter!$D$57+'Surv-rate CEA'!E265*Parameter!$D$58</f>
        <v>1.4237424801574109E-2</v>
      </c>
      <c r="D267" s="12">
        <f t="shared" si="109"/>
        <v>9.1340219265471419E-3</v>
      </c>
      <c r="E267" s="12">
        <f>C267-'Surv-rate CEA'!E265*Parameter!$D$58</f>
        <v>3.8249391599427113E-5</v>
      </c>
      <c r="F267" s="12">
        <f t="shared" si="110"/>
        <v>2.4538902674845269E-5</v>
      </c>
      <c r="G267" s="12">
        <f>'Surv-rate CEA'!G265*Parameter!$D$57+'Surv-rate CEA'!H265*Parameter!$D$58</f>
        <v>8.2081154449715338E-3</v>
      </c>
      <c r="H267" s="12">
        <f t="shared" si="111"/>
        <v>5.2659176427545451E-3</v>
      </c>
      <c r="I267" s="12">
        <f>G267-'Surv-rate CEA'!H265*Parameter!$D$58</f>
        <v>1.0918109136899556E-5</v>
      </c>
      <c r="J267" s="12">
        <f t="shared" si="112"/>
        <v>7.0045144850808522E-6</v>
      </c>
      <c r="K267" s="12">
        <f>'Surv-rate CEA'!K265*Parameter!$D$57+'Surv-rate CEA'!J265*Parameter!$D$58</f>
        <v>1.2575468476037922E-2</v>
      </c>
      <c r="L267" s="12">
        <f t="shared" si="113"/>
        <v>8.067793607172075E-3</v>
      </c>
      <c r="M267" s="12">
        <f>K267-'Surv-rate CEA'!J265*Parameter!$D$58</f>
        <v>9.5964422374894207E-5</v>
      </c>
      <c r="N267" s="12">
        <f t="shared" si="114"/>
        <v>6.1565988959169302E-5</v>
      </c>
      <c r="O267" s="12">
        <f>'Surv-rate CEA'!N265*Parameter!$D$57+'Surv-rate CEA'!M265*Parameter!$D$58</f>
        <v>8.6968852558036436E-3</v>
      </c>
      <c r="P267" s="12">
        <f t="shared" si="115"/>
        <v>5.5794879851019333E-3</v>
      </c>
      <c r="Q267" s="12">
        <f>O267-'Surv-rate CEA'!M265*Parameter!$D$58</f>
        <v>8.6865822514068502E-3</v>
      </c>
      <c r="R267" s="12">
        <f t="shared" si="116"/>
        <v>5.5728780911512227E-3</v>
      </c>
      <c r="S267" s="12">
        <f>'Surv-rate CEA'!Q265*Parameter!$D$57+'Surv-rate CEA'!P265*Parameter!$D$58</f>
        <v>1.2575468476037922E-2</v>
      </c>
      <c r="T267" s="12">
        <f t="shared" si="117"/>
        <v>8.067793607172075E-3</v>
      </c>
      <c r="U267" s="12">
        <f>S267-'Surv-rate CEA'!P265*Parameter!$D$58</f>
        <v>9.5964422374894207E-5</v>
      </c>
      <c r="V267" s="12">
        <f t="shared" si="118"/>
        <v>6.1565988959169302E-5</v>
      </c>
      <c r="W267" s="12">
        <f>'Surv-rate CEA'!T265*UPFS+'Surv-rate CEA'!S265*UPD</f>
        <v>8.6968852558036436E-3</v>
      </c>
      <c r="X267" s="12">
        <f t="shared" si="119"/>
        <v>5.5794879851019333E-3</v>
      </c>
      <c r="Y267" s="12">
        <f>W267-'Surv-rate CEA'!S265*UPD</f>
        <v>8.6865822514068502E-3</v>
      </c>
      <c r="Z267" s="12">
        <f t="shared" si="120"/>
        <v>5.5728780911512227E-3</v>
      </c>
      <c r="AA267" s="12">
        <f>'Surv-rate CEA'!W265*UPFS+'Surv-rate CEA'!V265*UPD</f>
        <v>1.3523670159530975E-2</v>
      </c>
      <c r="AB267" s="12">
        <f t="shared" si="121"/>
        <v>8.6761125334189684E-3</v>
      </c>
      <c r="AC267" s="12">
        <f>AA267-'Surv-rate CEA'!V265*UPD</f>
        <v>3.4269472002572757E-4</v>
      </c>
      <c r="AD267" s="12">
        <f t="shared" si="122"/>
        <v>2.1985584685798321E-4</v>
      </c>
      <c r="AE267" s="12">
        <f>'Surv-rate CEA'!Z265*UPFS+'Surv-rate CEA'!Y265*UPD</f>
        <v>1.2575468476037922E-2</v>
      </c>
      <c r="AF267" s="12">
        <f t="shared" si="123"/>
        <v>8.067793607172075E-3</v>
      </c>
      <c r="AG267" s="12">
        <f>AE267-'Surv-rate CEA'!Y265*UPD</f>
        <v>9.5964422374894207E-5</v>
      </c>
      <c r="AH267" s="12">
        <f t="shared" si="124"/>
        <v>6.1565988959169302E-5</v>
      </c>
      <c r="AI267" s="12">
        <f>'Surv-rate CEA'!AC265*UPFS+'Surv-rate CEA'!AB265*UPD</f>
        <v>8.6634365826252658E-3</v>
      </c>
      <c r="AJ267" s="12">
        <f t="shared" si="125"/>
        <v>5.5580289840196986E-3</v>
      </c>
      <c r="AK267" s="12">
        <f>AI267-'Surv-rate CEA'!AB265*UPD</f>
        <v>6.6554784663193714E-5</v>
      </c>
      <c r="AL267" s="12">
        <f t="shared" si="126"/>
        <v>4.2698231660758139E-5</v>
      </c>
      <c r="AM267" s="12">
        <f>'Surv-rate CEA'!AF265*UPFS+'Surv-rate CEA'!AE265*UPD</f>
        <v>2.3762073956804797E-2</v>
      </c>
      <c r="AN267" s="12">
        <f t="shared" si="127"/>
        <v>1.5244561960228453E-2</v>
      </c>
      <c r="AO267" s="12">
        <f>AM267-'Surv-rate CEA'!AE265*UPD</f>
        <v>2.5729268557378102E-4</v>
      </c>
      <c r="AP267" s="12">
        <f t="shared" si="128"/>
        <v>1.6506615938798727E-4</v>
      </c>
      <c r="AQ267" s="42">
        <f>'Surv-rate CEA'!AI265*UPFS+'Surv-rate CEA'!AH265*UPD</f>
        <v>8.6968852558036436E-3</v>
      </c>
      <c r="AR267" s="12">
        <f t="shared" si="129"/>
        <v>5.5794879851019333E-3</v>
      </c>
      <c r="AS267" s="42">
        <f>AQ267-'Surv-rate CEA'!AH265*UPD</f>
        <v>8.6865822514068502E-3</v>
      </c>
      <c r="AT267" s="12">
        <f t="shared" si="130"/>
        <v>5.5728780911512227E-3</v>
      </c>
      <c r="AU267" s="12">
        <f>'Surv-rate CEA'!AL265*UPFS+'Surv-rate CEA'!AK265*UPD</f>
        <v>1.0516158248175629E-2</v>
      </c>
      <c r="AV267" s="12">
        <f t="shared" si="131"/>
        <v>6.7466428346828434E-3</v>
      </c>
      <c r="AW267" s="12">
        <f>AU267-'Surv-rate CEA'!AK265*UPD</f>
        <v>3.9283455843729109E-4</v>
      </c>
      <c r="AX267" s="12">
        <f t="shared" si="132"/>
        <v>2.5202306739312638E-4</v>
      </c>
      <c r="AY267" s="12">
        <f>'Surv-rate CEA'!AO265*UPFS+'Surv-rate CEA'!AN265*UPD</f>
        <v>8.6634365826252658E-3</v>
      </c>
      <c r="AZ267" s="12">
        <f t="shared" si="133"/>
        <v>5.5580289840196986E-3</v>
      </c>
      <c r="BA267" s="12">
        <f>AY267-'Surv-rate CEA'!AN265*UPD</f>
        <v>6.6554784663193714E-5</v>
      </c>
      <c r="BB267" s="12">
        <f t="shared" si="134"/>
        <v>4.2698231660758139E-5</v>
      </c>
    </row>
    <row r="268" spans="1:54">
      <c r="A268" s="12">
        <v>263</v>
      </c>
      <c r="B268" s="12">
        <f t="shared" si="135"/>
        <v>15.073972602739726</v>
      </c>
      <c r="C268" s="12">
        <f>'Surv-rate CEA'!D266*Parameter!$D$57+'Surv-rate CEA'!E266*Parameter!$D$58</f>
        <v>1.4131204607673035E-2</v>
      </c>
      <c r="D268" s="12">
        <f t="shared" si="109"/>
        <v>9.0504716256493145E-3</v>
      </c>
      <c r="E268" s="12">
        <f>C268-'Surv-rate CEA'!E266*Parameter!$D$58</f>
        <v>3.7513683374216025E-5</v>
      </c>
      <c r="F268" s="12">
        <f t="shared" si="110"/>
        <v>2.4026014510297454E-5</v>
      </c>
      <c r="G268" s="12">
        <f>'Surv-rate CEA'!G266*Parameter!$D$57+'Surv-rate CEA'!H266*Parameter!$D$58</f>
        <v>8.1420025002065018E-3</v>
      </c>
      <c r="H268" s="12">
        <f t="shared" si="111"/>
        <v>5.214627107166271E-3</v>
      </c>
      <c r="I268" s="12">
        <f>G268-'Surv-rate CEA'!H266*Parameter!$D$58</f>
        <v>1.0691883502217739E-5</v>
      </c>
      <c r="J268" s="12">
        <f t="shared" si="112"/>
        <v>6.8477239519288282E-6</v>
      </c>
      <c r="K268" s="12">
        <f>'Surv-rate CEA'!K266*Parameter!$D$57+'Surv-rate CEA'!J266*Parameter!$D$58</f>
        <v>1.2479877027290672E-2</v>
      </c>
      <c r="L268" s="12">
        <f t="shared" si="113"/>
        <v>7.992862325817392E-3</v>
      </c>
      <c r="M268" s="12">
        <f>K268-'Surv-rate CEA'!J266*Parameter!$D$58</f>
        <v>9.4227810070601423E-5</v>
      </c>
      <c r="N268" s="12">
        <f t="shared" si="114"/>
        <v>6.0349145389062566E-5</v>
      </c>
      <c r="O268" s="12">
        <f>'Surv-rate CEA'!N266*Parameter!$D$57+'Surv-rate CEA'!M266*Parameter!$D$58</f>
        <v>8.6268515206743227E-3</v>
      </c>
      <c r="P268" s="12">
        <f t="shared" si="115"/>
        <v>5.5251535218843193E-3</v>
      </c>
      <c r="Q268" s="12">
        <f>O268-'Surv-rate CEA'!M266*Parameter!$D$58</f>
        <v>8.6167619968060324E-3</v>
      </c>
      <c r="R268" s="12">
        <f t="shared" si="116"/>
        <v>5.5186915851972882E-3</v>
      </c>
      <c r="S268" s="12">
        <f>'Surv-rate CEA'!Q266*Parameter!$D$57+'Surv-rate CEA'!P266*Parameter!$D$58</f>
        <v>1.2479877027290672E-2</v>
      </c>
      <c r="T268" s="12">
        <f t="shared" si="117"/>
        <v>7.992862325817392E-3</v>
      </c>
      <c r="U268" s="12">
        <f>S268-'Surv-rate CEA'!P266*Parameter!$D$58</f>
        <v>9.4227810070601423E-5</v>
      </c>
      <c r="V268" s="12">
        <f t="shared" si="118"/>
        <v>6.0349145389062566E-5</v>
      </c>
      <c r="W268" s="12">
        <f>'Surv-rate CEA'!T266*UPFS+'Surv-rate CEA'!S266*UPD</f>
        <v>8.6268515206743227E-3</v>
      </c>
      <c r="X268" s="12">
        <f t="shared" si="119"/>
        <v>5.5251535218843193E-3</v>
      </c>
      <c r="Y268" s="12">
        <f>W268-'Surv-rate CEA'!S266*UPD</f>
        <v>8.6167619968060324E-3</v>
      </c>
      <c r="Z268" s="12">
        <f t="shared" si="120"/>
        <v>5.5186915851972882E-3</v>
      </c>
      <c r="AA268" s="12">
        <f>'Surv-rate CEA'!W266*UPFS+'Surv-rate CEA'!V266*UPD</f>
        <v>1.3421832013260131E-2</v>
      </c>
      <c r="AB268" s="12">
        <f t="shared" si="121"/>
        <v>8.5961468376364661E-3</v>
      </c>
      <c r="AC268" s="12">
        <f>AA268-'Surv-rate CEA'!V266*UPD</f>
        <v>3.3706043517547045E-4</v>
      </c>
      <c r="AD268" s="12">
        <f t="shared" si="122"/>
        <v>2.1587373400765839E-4</v>
      </c>
      <c r="AE268" s="12">
        <f>'Surv-rate CEA'!Z266*UPFS+'Surv-rate CEA'!Y266*UPD</f>
        <v>1.2479877027290672E-2</v>
      </c>
      <c r="AF268" s="12">
        <f t="shared" si="123"/>
        <v>7.992862325817392E-3</v>
      </c>
      <c r="AG268" s="12">
        <f>AE268-'Surv-rate CEA'!Y266*UPD</f>
        <v>9.4227810070601423E-5</v>
      </c>
      <c r="AH268" s="12">
        <f t="shared" si="124"/>
        <v>6.0349145389062566E-5</v>
      </c>
      <c r="AI268" s="12">
        <f>'Surv-rate CEA'!AC266*UPFS+'Surv-rate CEA'!AB266*UPD</f>
        <v>8.594111305392841E-3</v>
      </c>
      <c r="AJ268" s="12">
        <f t="shared" si="125"/>
        <v>5.5041847228576744E-3</v>
      </c>
      <c r="AK268" s="12">
        <f>AI268-'Surv-rate CEA'!AB266*UPD</f>
        <v>6.5319892700605592E-5</v>
      </c>
      <c r="AL268" s="12">
        <f t="shared" si="126"/>
        <v>4.183477997029984E-5</v>
      </c>
      <c r="AM268" s="12">
        <f>'Surv-rate CEA'!AF266*UPFS+'Surv-rate CEA'!AE266*UPD</f>
        <v>2.3598800389555578E-2</v>
      </c>
      <c r="AN268" s="12">
        <f t="shared" si="127"/>
        <v>1.511408823626146E-2</v>
      </c>
      <c r="AO268" s="12">
        <f>AM268-'Surv-rate CEA'!AE266*UPD</f>
        <v>2.5296426732055594E-4</v>
      </c>
      <c r="AP268" s="12">
        <f t="shared" si="128"/>
        <v>1.6201350042336266E-4</v>
      </c>
      <c r="AQ268" s="42">
        <f>'Surv-rate CEA'!AI266*UPFS+'Surv-rate CEA'!AH266*UPD</f>
        <v>8.6268515206743227E-3</v>
      </c>
      <c r="AR268" s="12">
        <f t="shared" si="129"/>
        <v>5.5251535218843193E-3</v>
      </c>
      <c r="AS268" s="42">
        <f>AQ268-'Surv-rate CEA'!AH266*UPD</f>
        <v>8.6167619968060324E-3</v>
      </c>
      <c r="AT268" s="12">
        <f t="shared" si="130"/>
        <v>5.5186915851972882E-3</v>
      </c>
      <c r="AU268" s="12">
        <f>'Surv-rate CEA'!AL266*UPFS+'Surv-rate CEA'!AK266*UPD</f>
        <v>1.0434015418167193E-2</v>
      </c>
      <c r="AV268" s="12">
        <f t="shared" si="131"/>
        <v>6.6825697529306208E-3</v>
      </c>
      <c r="AW268" s="12">
        <f>AU268-'Surv-rate CEA'!AK266*UPD</f>
        <v>3.8644816743254803E-4</v>
      </c>
      <c r="AX268" s="12">
        <f t="shared" si="132"/>
        <v>2.4750460213656094E-4</v>
      </c>
      <c r="AY268" s="12">
        <f>'Surv-rate CEA'!AO266*UPFS+'Surv-rate CEA'!AN266*UPD</f>
        <v>8.594111305392841E-3</v>
      </c>
      <c r="AZ268" s="12">
        <f t="shared" si="133"/>
        <v>5.5041847228576744E-3</v>
      </c>
      <c r="BA268" s="12">
        <f>AY268-'Surv-rate CEA'!AN266*UPD</f>
        <v>6.5319892700605592E-5</v>
      </c>
      <c r="BB268" s="12">
        <f t="shared" si="134"/>
        <v>4.183477997029984E-5</v>
      </c>
    </row>
    <row r="269" spans="1:54">
      <c r="A269" s="12">
        <v>264</v>
      </c>
      <c r="B269" s="12">
        <f t="shared" si="135"/>
        <v>15.131506849315068</v>
      </c>
      <c r="C269" s="12">
        <f>'Surv-rate CEA'!D267*Parameter!$D$57+'Surv-rate CEA'!E267*Parameter!$D$58</f>
        <v>1.4026059628666312E-2</v>
      </c>
      <c r="D269" s="12">
        <f t="shared" si="109"/>
        <v>8.967866351389896E-3</v>
      </c>
      <c r="E269" s="12">
        <f>C269-'Surv-rate CEA'!E267*Parameter!$D$58</f>
        <v>3.6793969404090229E-5</v>
      </c>
      <c r="F269" s="12">
        <f t="shared" si="110"/>
        <v>2.3525024767371902E-5</v>
      </c>
      <c r="G269" s="12">
        <f>'Surv-rate CEA'!G267*Parameter!$D$57+'Surv-rate CEA'!H267*Parameter!$D$58</f>
        <v>8.0766026945488147E-3</v>
      </c>
      <c r="H269" s="12">
        <f t="shared" si="111"/>
        <v>5.1639516339968949E-3</v>
      </c>
      <c r="I269" s="12">
        <f>G269-'Surv-rate CEA'!H267*Parameter!$D$58</f>
        <v>1.0470922818611728E-5</v>
      </c>
      <c r="J269" s="12">
        <f t="shared" si="112"/>
        <v>6.6948122921931108E-6</v>
      </c>
      <c r="K269" s="12">
        <f>'Surv-rate CEA'!K267*Parameter!$D$57+'Surv-rate CEA'!J267*Parameter!$D$58</f>
        <v>1.2385268640024068E-2</v>
      </c>
      <c r="L269" s="12">
        <f t="shared" si="113"/>
        <v>7.9187909384609931E-3</v>
      </c>
      <c r="M269" s="12">
        <f>K269-'Surv-rate CEA'!J267*Parameter!$D$58</f>
        <v>9.2526902929088162E-5</v>
      </c>
      <c r="N269" s="12">
        <f t="shared" si="114"/>
        <v>5.9159088250289204E-5</v>
      </c>
      <c r="O269" s="12">
        <f>'Surv-rate CEA'!N267*Parameter!$D$57+'Surv-rate CEA'!M267*Parameter!$D$58</f>
        <v>8.5575728891790406E-3</v>
      </c>
      <c r="P269" s="12">
        <f t="shared" si="115"/>
        <v>5.4714703911274021E-3</v>
      </c>
      <c r="Q269" s="12">
        <f>O269-'Surv-rate CEA'!M267*Parameter!$D$58</f>
        <v>8.5476918775051394E-3</v>
      </c>
      <c r="R269" s="12">
        <f t="shared" si="116"/>
        <v>5.4651527513587131E-3</v>
      </c>
      <c r="S269" s="12">
        <f>'Surv-rate CEA'!Q267*Parameter!$D$57+'Surv-rate CEA'!P267*Parameter!$D$58</f>
        <v>1.2385268640024068E-2</v>
      </c>
      <c r="T269" s="12">
        <f t="shared" si="117"/>
        <v>7.9187909384609931E-3</v>
      </c>
      <c r="U269" s="12">
        <f>S269-'Surv-rate CEA'!P267*Parameter!$D$58</f>
        <v>9.2526902929088162E-5</v>
      </c>
      <c r="V269" s="12">
        <f t="shared" si="118"/>
        <v>5.9159088250289204E-5</v>
      </c>
      <c r="W269" s="12">
        <f>'Surv-rate CEA'!T267*UPFS+'Surv-rate CEA'!S267*UPD</f>
        <v>8.5575728891790406E-3</v>
      </c>
      <c r="X269" s="12">
        <f t="shared" si="119"/>
        <v>5.4714703911274021E-3</v>
      </c>
      <c r="Y269" s="12">
        <f>W269-'Surv-rate CEA'!S267*UPD</f>
        <v>8.5476918775051394E-3</v>
      </c>
      <c r="Z269" s="12">
        <f t="shared" si="120"/>
        <v>5.4651527513587131E-3</v>
      </c>
      <c r="AA269" s="12">
        <f>'Surv-rate CEA'!W267*UPFS+'Surv-rate CEA'!V267*UPD</f>
        <v>1.3321033756046395E-2</v>
      </c>
      <c r="AB269" s="12">
        <f t="shared" si="121"/>
        <v>8.5170927223511723E-3</v>
      </c>
      <c r="AC269" s="12">
        <f>AA269-'Surv-rate CEA'!V267*UPD</f>
        <v>3.3153226819166229E-4</v>
      </c>
      <c r="AD269" s="12">
        <f t="shared" si="122"/>
        <v>2.1197236793714415E-4</v>
      </c>
      <c r="AE269" s="12">
        <f>'Surv-rate CEA'!Z267*UPFS+'Surv-rate CEA'!Y267*UPD</f>
        <v>1.2385268640024068E-2</v>
      </c>
      <c r="AF269" s="12">
        <f t="shared" si="123"/>
        <v>7.9187909384609931E-3</v>
      </c>
      <c r="AG269" s="12">
        <f>AE269-'Surv-rate CEA'!Y267*UPD</f>
        <v>9.2526902929088162E-5</v>
      </c>
      <c r="AH269" s="12">
        <f t="shared" si="124"/>
        <v>5.9159088250289204E-5</v>
      </c>
      <c r="AI269" s="12">
        <f>'Surv-rate CEA'!AC267*UPFS+'Surv-rate CEA'!AB267*UPD</f>
        <v>8.5255300341826792E-3</v>
      </c>
      <c r="AJ269" s="12">
        <f t="shared" si="125"/>
        <v>5.4509830947140148E-3</v>
      </c>
      <c r="AK269" s="12">
        <f>AI269-'Surv-rate CEA'!AB267*UPD</f>
        <v>6.4110977558455226E-5</v>
      </c>
      <c r="AL269" s="12">
        <f t="shared" si="126"/>
        <v>4.0990748194605547E-5</v>
      </c>
      <c r="AM269" s="12">
        <f>'Surv-rate CEA'!AF267*UPFS+'Surv-rate CEA'!AE267*UPD</f>
        <v>2.3437070971618602E-2</v>
      </c>
      <c r="AN269" s="12">
        <f t="shared" si="127"/>
        <v>1.4985001183935554E-2</v>
      </c>
      <c r="AO269" s="12">
        <f>AM269-'Surv-rate CEA'!AE267*UPD</f>
        <v>2.4871910017348203E-4</v>
      </c>
      <c r="AP269" s="12">
        <f t="shared" si="128"/>
        <v>1.5902396741812732E-4</v>
      </c>
      <c r="AQ269" s="42">
        <f>'Surv-rate CEA'!AI267*UPFS+'Surv-rate CEA'!AH267*UPD</f>
        <v>8.5575728891790406E-3</v>
      </c>
      <c r="AR269" s="12">
        <f t="shared" si="129"/>
        <v>5.4714703911274021E-3</v>
      </c>
      <c r="AS269" s="42">
        <f>AQ269-'Surv-rate CEA'!AH267*UPD</f>
        <v>8.5476918775051394E-3</v>
      </c>
      <c r="AT269" s="12">
        <f t="shared" si="130"/>
        <v>5.4651527513587131E-3</v>
      </c>
      <c r="AU269" s="12">
        <f>'Surv-rate CEA'!AL267*UPFS+'Surv-rate CEA'!AK267*UPD</f>
        <v>1.035273750627041E-2</v>
      </c>
      <c r="AV269" s="12">
        <f t="shared" si="131"/>
        <v>6.6192479417031087E-3</v>
      </c>
      <c r="AW269" s="12">
        <f>AU269-'Surv-rate CEA'!AK267*UPD</f>
        <v>3.8018082956005339E-4</v>
      </c>
      <c r="AX269" s="12">
        <f t="shared" si="132"/>
        <v>2.4307688396582759E-4</v>
      </c>
      <c r="AY269" s="12">
        <f>'Surv-rate CEA'!AO267*UPFS+'Surv-rate CEA'!AN267*UPD</f>
        <v>8.5255300341826792E-3</v>
      </c>
      <c r="AZ269" s="12">
        <f t="shared" si="133"/>
        <v>5.4509830947140148E-3</v>
      </c>
      <c r="BA269" s="12">
        <f>AY269-'Surv-rate CEA'!AN267*UPD</f>
        <v>6.4110977558455226E-5</v>
      </c>
      <c r="BB269" s="12">
        <f t="shared" si="134"/>
        <v>4.0990748194605547E-5</v>
      </c>
    </row>
    <row r="270" spans="1:54">
      <c r="A270" s="12">
        <v>265</v>
      </c>
      <c r="B270" s="12">
        <f t="shared" si="135"/>
        <v>15.189041095890412</v>
      </c>
      <c r="C270" s="12">
        <f>'Surv-rate CEA'!D268*Parameter!$D$57+'Surv-rate CEA'!E268*Parameter!$D$58</f>
        <v>1.3921975934926162E-2</v>
      </c>
      <c r="D270" s="12">
        <f t="shared" si="109"/>
        <v>8.8861930742151641E-3</v>
      </c>
      <c r="E270" s="12">
        <f>C270-'Surv-rate CEA'!E268*Parameter!$D$58</f>
        <v>3.6089860541271487E-5</v>
      </c>
      <c r="F270" s="12">
        <f t="shared" si="110"/>
        <v>2.3035628727578222E-5</v>
      </c>
      <c r="G270" s="12">
        <f>'Surv-rate CEA'!G268*Parameter!$D$57+'Surv-rate CEA'!H268*Parameter!$D$58</f>
        <v>8.0119062751019491E-3</v>
      </c>
      <c r="H270" s="12">
        <f t="shared" si="111"/>
        <v>5.11388228121151E-3</v>
      </c>
      <c r="I270" s="12">
        <f>G270-'Surv-rate CEA'!H268*Parameter!$D$58</f>
        <v>1.0255090701939695E-5</v>
      </c>
      <c r="J270" s="12">
        <f t="shared" si="112"/>
        <v>6.5456740046798651E-6</v>
      </c>
      <c r="K270" s="12">
        <f>'Surv-rate CEA'!K268*Parameter!$D$57+'Surv-rate CEA'!J268*Parameter!$D$58</f>
        <v>1.2291630400645986E-2</v>
      </c>
      <c r="L270" s="12">
        <f t="shared" si="113"/>
        <v>7.845567428616031E-3</v>
      </c>
      <c r="M270" s="12">
        <f>K270-'Surv-rate CEA'!J268*Parameter!$D$58</f>
        <v>9.0860875639293612E-5</v>
      </c>
      <c r="N270" s="12">
        <f t="shared" si="114"/>
        <v>5.799516445057685E-5</v>
      </c>
      <c r="O270" s="12">
        <f>'Surv-rate CEA'!N268*Parameter!$D$57+'Surv-rate CEA'!M268*Parameter!$D$58</f>
        <v>8.4890390419847493E-3</v>
      </c>
      <c r="P270" s="12">
        <f t="shared" si="115"/>
        <v>5.4184291291857548E-3</v>
      </c>
      <c r="Q270" s="12">
        <f>O270-'Surv-rate CEA'!M268*Parameter!$D$58</f>
        <v>8.479361702871651E-3</v>
      </c>
      <c r="R270" s="12">
        <f t="shared" si="116"/>
        <v>5.4122522255475357E-3</v>
      </c>
      <c r="S270" s="12">
        <f>'Surv-rate CEA'!Q268*Parameter!$D$57+'Surv-rate CEA'!P268*Parameter!$D$58</f>
        <v>1.2291630400645986E-2</v>
      </c>
      <c r="T270" s="12">
        <f t="shared" si="117"/>
        <v>7.845567428616031E-3</v>
      </c>
      <c r="U270" s="12">
        <f>S270-'Surv-rate CEA'!P268*Parameter!$D$58</f>
        <v>9.0860875639293612E-5</v>
      </c>
      <c r="V270" s="12">
        <f t="shared" si="118"/>
        <v>5.799516445057685E-5</v>
      </c>
      <c r="W270" s="12">
        <f>'Surv-rate CEA'!T268*UPFS+'Surv-rate CEA'!S268*UPD</f>
        <v>8.4890390419847493E-3</v>
      </c>
      <c r="X270" s="12">
        <f t="shared" si="119"/>
        <v>5.4184291291857548E-3</v>
      </c>
      <c r="Y270" s="12">
        <f>W270-'Surv-rate CEA'!S268*UPD</f>
        <v>8.479361702871651E-3</v>
      </c>
      <c r="Z270" s="12">
        <f t="shared" si="120"/>
        <v>5.4122522255475357E-3</v>
      </c>
      <c r="AA270" s="12">
        <f>'Surv-rate CEA'!W268*UPFS+'Surv-rate CEA'!V268*UPD</f>
        <v>1.3221261800786316E-2</v>
      </c>
      <c r="AB270" s="12">
        <f t="shared" si="121"/>
        <v>8.4389375183297911E-3</v>
      </c>
      <c r="AC270" s="12">
        <f>AA270-'Surv-rate CEA'!V268*UPD</f>
        <v>3.2610795597575425E-4</v>
      </c>
      <c r="AD270" s="12">
        <f t="shared" si="122"/>
        <v>2.0814992594322281E-4</v>
      </c>
      <c r="AE270" s="12">
        <f>'Surv-rate CEA'!Z268*UPFS+'Surv-rate CEA'!Y268*UPD</f>
        <v>1.2291630400645986E-2</v>
      </c>
      <c r="AF270" s="12">
        <f t="shared" si="123"/>
        <v>7.845567428616031E-3</v>
      </c>
      <c r="AG270" s="12">
        <f>AE270-'Surv-rate CEA'!Y268*UPD</f>
        <v>9.0860875639293612E-5</v>
      </c>
      <c r="AH270" s="12">
        <f t="shared" si="124"/>
        <v>5.799516445057685E-5</v>
      </c>
      <c r="AI270" s="12">
        <f>'Surv-rate CEA'!AC268*UPFS+'Surv-rate CEA'!AB268*UPD</f>
        <v>8.4576826334932954E-3</v>
      </c>
      <c r="AJ270" s="12">
        <f t="shared" si="125"/>
        <v>5.3984147934857491E-3</v>
      </c>
      <c r="AK270" s="12">
        <f>AI270-'Surv-rate CEA'!AB268*UPD</f>
        <v>6.2927426048051821E-5</v>
      </c>
      <c r="AL270" s="12">
        <f t="shared" si="126"/>
        <v>4.0165653219063021E-5</v>
      </c>
      <c r="AM270" s="12">
        <f>'Surv-rate CEA'!AF268*UPFS+'Surv-rate CEA'!AE268*UPD</f>
        <v>2.3276866816984078E-2</v>
      </c>
      <c r="AN270" s="12">
        <f t="shared" si="127"/>
        <v>1.4857282735247716E-2</v>
      </c>
      <c r="AO270" s="12">
        <f>AM270-'Surv-rate CEA'!AE268*UPD</f>
        <v>2.4455537415833672E-4</v>
      </c>
      <c r="AP270" s="12">
        <f t="shared" si="128"/>
        <v>1.560961089335079E-4</v>
      </c>
      <c r="AQ270" s="42">
        <f>'Surv-rate CEA'!AI268*UPFS+'Surv-rate CEA'!AH268*UPD</f>
        <v>8.4890390419847493E-3</v>
      </c>
      <c r="AR270" s="12">
        <f t="shared" si="129"/>
        <v>5.4184291291857548E-3</v>
      </c>
      <c r="AS270" s="42">
        <f>AQ270-'Surv-rate CEA'!AH268*UPD</f>
        <v>8.479361702871651E-3</v>
      </c>
      <c r="AT270" s="12">
        <f t="shared" si="130"/>
        <v>5.4122522255475357E-3</v>
      </c>
      <c r="AU270" s="12">
        <f>'Surv-rate CEA'!AL268*UPFS+'Surv-rate CEA'!AK268*UPD</f>
        <v>1.0272312908803644E-2</v>
      </c>
      <c r="AV270" s="12">
        <f t="shared" si="131"/>
        <v>6.5566666867583612E-3</v>
      </c>
      <c r="AW270" s="12">
        <f>AU270-'Surv-rate CEA'!AK268*UPD</f>
        <v>3.7403002971877347E-4</v>
      </c>
      <c r="AX270" s="12">
        <f t="shared" si="132"/>
        <v>2.3873788283868948E-4</v>
      </c>
      <c r="AY270" s="12">
        <f>'Surv-rate CEA'!AO268*UPFS+'Surv-rate CEA'!AN268*UPD</f>
        <v>8.4576826334932954E-3</v>
      </c>
      <c r="AZ270" s="12">
        <f t="shared" si="133"/>
        <v>5.3984147934857491E-3</v>
      </c>
      <c r="BA270" s="12">
        <f>AY270-'Surv-rate CEA'!AN268*UPD</f>
        <v>6.2927426048051821E-5</v>
      </c>
      <c r="BB270" s="12">
        <f t="shared" si="134"/>
        <v>4.0165653219063021E-5</v>
      </c>
    </row>
    <row r="271" spans="1:54">
      <c r="A271" s="12">
        <v>266</v>
      </c>
      <c r="B271" s="12">
        <f t="shared" si="135"/>
        <v>15.246575342465754</v>
      </c>
      <c r="C271" s="12">
        <f>'Surv-rate CEA'!D269*Parameter!$D$57+'Surv-rate CEA'!E269*Parameter!$D$58</f>
        <v>1.3818939818360864E-2</v>
      </c>
      <c r="D271" s="12">
        <f t="shared" si="109"/>
        <v>8.8054389794856736E-3</v>
      </c>
      <c r="E271" s="12">
        <f>C271-'Surv-rate CEA'!E269*Parameter!$D$58</f>
        <v>3.5400978141687106E-5</v>
      </c>
      <c r="F271" s="12">
        <f t="shared" si="110"/>
        <v>2.2557530240240009E-5</v>
      </c>
      <c r="G271" s="12">
        <f>'Surv-rate CEA'!G269*Parameter!$D$57+'Surv-rate CEA'!H269*Parameter!$D$58</f>
        <v>7.9479036515676584E-3</v>
      </c>
      <c r="H271" s="12">
        <f t="shared" si="111"/>
        <v>5.0644102614676298E-3</v>
      </c>
      <c r="I271" s="12">
        <f>G271-'Surv-rate CEA'!H269*Parameter!$D$58</f>
        <v>1.0044254668831881E-5</v>
      </c>
      <c r="J271" s="12">
        <f t="shared" si="112"/>
        <v>6.4002067266621919E-6</v>
      </c>
      <c r="K271" s="12">
        <f>'Surv-rate CEA'!K269*Parameter!$D$57+'Surv-rate CEA'!J269*Parameter!$D$58</f>
        <v>1.2198949603524321E-2</v>
      </c>
      <c r="L271" s="12">
        <f t="shared" si="113"/>
        <v>7.7731799804882321E-3</v>
      </c>
      <c r="M271" s="12">
        <f>K271-'Surv-rate CEA'!J269*Parameter!$D$58</f>
        <v>8.922892413742306E-5</v>
      </c>
      <c r="N271" s="12">
        <f t="shared" si="114"/>
        <v>5.6856738434687752E-5</v>
      </c>
      <c r="O271" s="12">
        <f>'Surv-rate CEA'!N269*Parameter!$D$57+'Surv-rate CEA'!M269*Parameter!$D$58</f>
        <v>8.4212398316113879E-3</v>
      </c>
      <c r="P271" s="12">
        <f t="shared" si="115"/>
        <v>5.3660204359775492E-3</v>
      </c>
      <c r="Q271" s="12">
        <f>O271-'Surv-rate CEA'!M269*Parameter!$D$58</f>
        <v>8.4117614504450253E-3</v>
      </c>
      <c r="R271" s="12">
        <f t="shared" si="116"/>
        <v>5.3599808042777419E-3</v>
      </c>
      <c r="S271" s="12">
        <f>'Surv-rate CEA'!Q269*Parameter!$D$57+'Surv-rate CEA'!P269*Parameter!$D$58</f>
        <v>1.2198949603524321E-2</v>
      </c>
      <c r="T271" s="12">
        <f t="shared" si="117"/>
        <v>7.7731799804882321E-3</v>
      </c>
      <c r="U271" s="12">
        <f>S271-'Surv-rate CEA'!P269*Parameter!$D$58</f>
        <v>8.922892413742306E-5</v>
      </c>
      <c r="V271" s="12">
        <f t="shared" si="118"/>
        <v>5.6856738434687752E-5</v>
      </c>
      <c r="W271" s="12">
        <f>'Surv-rate CEA'!T269*UPFS+'Surv-rate CEA'!S269*UPD</f>
        <v>8.4212398316113879E-3</v>
      </c>
      <c r="X271" s="12">
        <f t="shared" si="119"/>
        <v>5.3660204359775492E-3</v>
      </c>
      <c r="Y271" s="12">
        <f>W271-'Surv-rate CEA'!S269*UPD</f>
        <v>8.4117614504450253E-3</v>
      </c>
      <c r="Z271" s="12">
        <f t="shared" si="120"/>
        <v>5.3599808042777419E-3</v>
      </c>
      <c r="AA271" s="12">
        <f>'Surv-rate CEA'!W269*UPFS+'Surv-rate CEA'!V269*UPD</f>
        <v>1.3122502778298751E-2</v>
      </c>
      <c r="AB271" s="12">
        <f t="shared" si="121"/>
        <v>8.3616687670144858E-3</v>
      </c>
      <c r="AC271" s="12">
        <f>AA271-'Surv-rate CEA'!V269*UPD</f>
        <v>3.2078528951839068E-4</v>
      </c>
      <c r="AD271" s="12">
        <f t="shared" si="122"/>
        <v>2.0440463085437196E-4</v>
      </c>
      <c r="AE271" s="12">
        <f>'Surv-rate CEA'!Z269*UPFS+'Surv-rate CEA'!Y269*UPD</f>
        <v>1.2198949603524321E-2</v>
      </c>
      <c r="AF271" s="12">
        <f t="shared" si="123"/>
        <v>7.7731799804882321E-3</v>
      </c>
      <c r="AG271" s="12">
        <f>AE271-'Surv-rate CEA'!Y269*UPD</f>
        <v>8.922892413742306E-5</v>
      </c>
      <c r="AH271" s="12">
        <f t="shared" si="124"/>
        <v>5.6856738434687752E-5</v>
      </c>
      <c r="AI271" s="12">
        <f>'Surv-rate CEA'!AC269*UPFS+'Surv-rate CEA'!AB269*UPD</f>
        <v>8.390559136307851E-3</v>
      </c>
      <c r="AJ271" s="12">
        <f t="shared" si="125"/>
        <v>5.3464706735576756E-3</v>
      </c>
      <c r="AK271" s="12">
        <f>AI271-'Surv-rate CEA'!AB269*UPD</f>
        <v>6.1768641076230535E-5</v>
      </c>
      <c r="AL271" s="12">
        <f t="shared" si="126"/>
        <v>3.9359025148936136E-5</v>
      </c>
      <c r="AM271" s="12">
        <f>'Surv-rate CEA'!AF269*UPFS+'Surv-rate CEA'!AE269*UPD</f>
        <v>2.3118169325420136E-2</v>
      </c>
      <c r="AN271" s="12">
        <f t="shared" si="127"/>
        <v>1.4730915105508467E-2</v>
      </c>
      <c r="AO271" s="12">
        <f>AM271-'Surv-rate CEA'!AE269*UPD</f>
        <v>2.4047132333600979E-4</v>
      </c>
      <c r="AP271" s="12">
        <f t="shared" si="128"/>
        <v>1.5322851042002481E-4</v>
      </c>
      <c r="AQ271" s="42">
        <f>'Surv-rate CEA'!AI269*UPFS+'Surv-rate CEA'!AH269*UPD</f>
        <v>8.4212398316113879E-3</v>
      </c>
      <c r="AR271" s="12">
        <f t="shared" si="129"/>
        <v>5.3660204359775492E-3</v>
      </c>
      <c r="AS271" s="42">
        <f>AQ271-'Surv-rate CEA'!AH269*UPD</f>
        <v>8.4117614504450253E-3</v>
      </c>
      <c r="AT271" s="12">
        <f t="shared" si="130"/>
        <v>5.3599808042777419E-3</v>
      </c>
      <c r="AU271" s="12">
        <f>'Surv-rate CEA'!AL269*UPFS+'Surv-rate CEA'!AK269*UPD</f>
        <v>1.0192730212573031E-2</v>
      </c>
      <c r="AV271" s="12">
        <f t="shared" si="131"/>
        <v>6.4948154562422681E-3</v>
      </c>
      <c r="AW271" s="12">
        <f>AU271-'Surv-rate CEA'!AK269*UPD</f>
        <v>3.6799331239764123E-4</v>
      </c>
      <c r="AX271" s="12">
        <f t="shared" si="132"/>
        <v>2.3448561899595799E-4</v>
      </c>
      <c r="AY271" s="12">
        <f>'Surv-rate CEA'!AO269*UPFS+'Surv-rate CEA'!AN269*UPD</f>
        <v>8.390559136307851E-3</v>
      </c>
      <c r="AZ271" s="12">
        <f t="shared" si="133"/>
        <v>5.3464706735576756E-3</v>
      </c>
      <c r="BA271" s="12">
        <f>AY271-'Surv-rate CEA'!AN269*UPD</f>
        <v>6.1768641076230535E-5</v>
      </c>
      <c r="BB271" s="12">
        <f t="shared" si="134"/>
        <v>3.9359025148936136E-5</v>
      </c>
    </row>
    <row r="272" spans="1:54">
      <c r="A272" s="12">
        <v>267</v>
      </c>
      <c r="B272" s="12">
        <f t="shared" si="135"/>
        <v>15.304109589041095</v>
      </c>
      <c r="C272" s="12">
        <f>'Surv-rate CEA'!D270*Parameter!$D$57+'Surv-rate CEA'!E270*Parameter!$D$58</f>
        <v>1.3716937788221396E-2</v>
      </c>
      <c r="D272" s="12">
        <f t="shared" si="109"/>
        <v>8.7255914633160622E-3</v>
      </c>
      <c r="E272" s="12">
        <f>C272-'Surv-rate CEA'!E270*Parameter!$D$58</f>
        <v>3.4726953753127371E-5</v>
      </c>
      <c r="F272" s="12">
        <f t="shared" si="110"/>
        <v>2.2090441459569381E-5</v>
      </c>
      <c r="G272" s="12">
        <f>'Surv-rate CEA'!G270*Parameter!$D$57+'Surv-rate CEA'!H270*Parameter!$D$58</f>
        <v>7.8845853930370174E-3</v>
      </c>
      <c r="H272" s="12">
        <f t="shared" si="111"/>
        <v>5.0155269389897074E-3</v>
      </c>
      <c r="I272" s="12">
        <f>G272-'Surv-rate CEA'!H270*Parameter!$D$58</f>
        <v>9.8382860142000317E-6</v>
      </c>
      <c r="J272" s="12">
        <f t="shared" si="112"/>
        <v>6.2583111321595234E-6</v>
      </c>
      <c r="K272" s="12">
        <f>'Surv-rate CEA'!K270*Parameter!$D$57+'Surv-rate CEA'!J270*Parameter!$D$58</f>
        <v>1.2107213747001855E-2</v>
      </c>
      <c r="L272" s="12">
        <f t="shared" si="113"/>
        <v>7.7016169750435508E-3</v>
      </c>
      <c r="M272" s="12">
        <f>K272-'Surv-rate CEA'!J270*Parameter!$D$58</f>
        <v>8.7630265002826974E-5</v>
      </c>
      <c r="N272" s="12">
        <f t="shared" si="114"/>
        <v>5.5743191668724212E-5</v>
      </c>
      <c r="O272" s="12">
        <f>'Surv-rate CEA'!N270*Parameter!$D$57+'Surv-rate CEA'!M270*Parameter!$D$58</f>
        <v>8.3541652790455664E-3</v>
      </c>
      <c r="P272" s="12">
        <f t="shared" si="115"/>
        <v>5.3142351716842888E-3</v>
      </c>
      <c r="Q272" s="12">
        <f>O272-'Surv-rate CEA'!M270*Parameter!$D$58</f>
        <v>8.344881262665969E-3</v>
      </c>
      <c r="R272" s="12">
        <f t="shared" si="116"/>
        <v>5.3083294414609829E-3</v>
      </c>
      <c r="S272" s="12">
        <f>'Surv-rate CEA'!Q270*Parameter!$D$57+'Surv-rate CEA'!P270*Parameter!$D$58</f>
        <v>1.2107213747001855E-2</v>
      </c>
      <c r="T272" s="12">
        <f t="shared" si="117"/>
        <v>7.7016169750435508E-3</v>
      </c>
      <c r="U272" s="12">
        <f>S272-'Surv-rate CEA'!P270*Parameter!$D$58</f>
        <v>8.7630265002826974E-5</v>
      </c>
      <c r="V272" s="12">
        <f t="shared" si="118"/>
        <v>5.5743191668724212E-5</v>
      </c>
      <c r="W272" s="12">
        <f>'Surv-rate CEA'!T270*UPFS+'Surv-rate CEA'!S270*UPD</f>
        <v>8.3541652790455664E-3</v>
      </c>
      <c r="X272" s="12">
        <f t="shared" si="119"/>
        <v>5.3142351716842888E-3</v>
      </c>
      <c r="Y272" s="12">
        <f>W272-'Surv-rate CEA'!S270*UPD</f>
        <v>8.344881262665969E-3</v>
      </c>
      <c r="Z272" s="12">
        <f t="shared" si="120"/>
        <v>5.3083294414609829E-3</v>
      </c>
      <c r="AA272" s="12">
        <f>'Surv-rate CEA'!W270*UPFS+'Surv-rate CEA'!V270*UPD</f>
        <v>1.3024743533163043E-2</v>
      </c>
      <c r="AB272" s="12">
        <f t="shared" si="121"/>
        <v>8.2852742164098384E-3</v>
      </c>
      <c r="AC272" s="12">
        <f>AA272-'Surv-rate CEA'!V270*UPD</f>
        <v>3.1556211246302861E-4</v>
      </c>
      <c r="AD272" s="12">
        <f t="shared" si="122"/>
        <v>2.0073474977904765E-4</v>
      </c>
      <c r="AE272" s="12">
        <f>'Surv-rate CEA'!Z270*UPFS+'Surv-rate CEA'!Y270*UPD</f>
        <v>1.2107213747001855E-2</v>
      </c>
      <c r="AF272" s="12">
        <f t="shared" si="123"/>
        <v>7.7016169750435508E-3</v>
      </c>
      <c r="AG272" s="12">
        <f>AE272-'Surv-rate CEA'!Y270*UPD</f>
        <v>8.7630265002826974E-5</v>
      </c>
      <c r="AH272" s="12">
        <f t="shared" si="124"/>
        <v>5.5743191668724212E-5</v>
      </c>
      <c r="AI272" s="12">
        <f>'Surv-rate CEA'!AC270*UPFS+'Surv-rate CEA'!AB270*UPD</f>
        <v>8.324149740774547E-3</v>
      </c>
      <c r="AJ272" s="12">
        <f t="shared" si="125"/>
        <v>5.2951417465665236E-3</v>
      </c>
      <c r="AK272" s="12">
        <f>AI272-'Surv-rate CEA'!AB270*UPD</f>
        <v>6.0634041178862785E-5</v>
      </c>
      <c r="AL272" s="12">
        <f t="shared" si="126"/>
        <v>3.8570406913337842E-5</v>
      </c>
      <c r="AM272" s="12">
        <f>'Surv-rate CEA'!AF270*UPFS+'Surv-rate CEA'!AE270*UPD</f>
        <v>2.2960960177294754E-2</v>
      </c>
      <c r="AN272" s="12">
        <f t="shared" si="127"/>
        <v>1.4605880788099808E-2</v>
      </c>
      <c r="AO272" s="12">
        <f>AM272-'Surv-rate CEA'!AE270*UPD</f>
        <v>2.3646522461473474E-4</v>
      </c>
      <c r="AP272" s="12">
        <f t="shared" si="128"/>
        <v>1.5041979318745468E-4</v>
      </c>
      <c r="AQ272" s="42">
        <f>'Surv-rate CEA'!AI270*UPFS+'Surv-rate CEA'!AH270*UPD</f>
        <v>8.3541652790455664E-3</v>
      </c>
      <c r="AR272" s="12">
        <f t="shared" si="129"/>
        <v>5.3142351716842888E-3</v>
      </c>
      <c r="AS272" s="42">
        <f>AQ272-'Surv-rate CEA'!AH270*UPD</f>
        <v>8.344881262665969E-3</v>
      </c>
      <c r="AT272" s="12">
        <f t="shared" si="130"/>
        <v>5.3083294414609829E-3</v>
      </c>
      <c r="AU272" s="12">
        <f>'Surv-rate CEA'!AL270*UPFS+'Surv-rate CEA'!AK270*UPD</f>
        <v>1.0113978191157324E-2</v>
      </c>
      <c r="AV272" s="12">
        <f t="shared" si="131"/>
        <v>6.4336838970507669E-3</v>
      </c>
      <c r="AW272" s="12">
        <f>AU272-'Surv-rate CEA'!AK270*UPD</f>
        <v>3.6206828010652836E-4</v>
      </c>
      <c r="AX272" s="12">
        <f t="shared" si="132"/>
        <v>2.3031816159054674E-4</v>
      </c>
      <c r="AY272" s="12">
        <f>'Surv-rate CEA'!AO270*UPFS+'Surv-rate CEA'!AN270*UPD</f>
        <v>8.324149740774547E-3</v>
      </c>
      <c r="AZ272" s="12">
        <f t="shared" si="133"/>
        <v>5.2951417465665236E-3</v>
      </c>
      <c r="BA272" s="12">
        <f>AY272-'Surv-rate CEA'!AN270*UPD</f>
        <v>6.0634041178862785E-5</v>
      </c>
      <c r="BB272" s="12">
        <f t="shared" si="134"/>
        <v>3.8570406913337842E-5</v>
      </c>
    </row>
    <row r="273" spans="1:54">
      <c r="A273" s="12">
        <v>268</v>
      </c>
      <c r="B273" s="12">
        <f t="shared" si="135"/>
        <v>15.361643835616439</v>
      </c>
      <c r="C273" s="12">
        <f>'Surv-rate CEA'!D271*Parameter!$D$57+'Surv-rate CEA'!E271*Parameter!$D$58</f>
        <v>1.3615956566999111E-2</v>
      </c>
      <c r="D273" s="12">
        <f t="shared" si="109"/>
        <v>8.6466381285069394E-3</v>
      </c>
      <c r="E273" s="12">
        <f>C273-'Surv-rate CEA'!E271*Parameter!$D$58</f>
        <v>3.4067428813342945E-5</v>
      </c>
      <c r="F273" s="12">
        <f t="shared" si="110"/>
        <v>2.1634082590391848E-5</v>
      </c>
      <c r="G273" s="12">
        <f>'Surv-rate CEA'!G271*Parameter!$D$57+'Surv-rate CEA'!H271*Parameter!$D$58</f>
        <v>7.821942224852451E-3</v>
      </c>
      <c r="H273" s="12">
        <f t="shared" si="111"/>
        <v>4.9672238265147236E-3</v>
      </c>
      <c r="I273" s="12">
        <f>G273-'Surv-rate CEA'!H271*Parameter!$D$58</f>
        <v>9.6370596932328356E-6</v>
      </c>
      <c r="J273" s="12">
        <f t="shared" si="112"/>
        <v>6.1198908339768252E-6</v>
      </c>
      <c r="K273" s="12">
        <f>'Surv-rate CEA'!K271*Parameter!$D$57+'Surv-rate CEA'!J271*Parameter!$D$58</f>
        <v>1.2016410529504905E-2</v>
      </c>
      <c r="L273" s="12">
        <f t="shared" si="113"/>
        <v>7.6308669861678878E-3</v>
      </c>
      <c r="M273" s="12">
        <f>K273-'Surv-rate CEA'!J271*Parameter!$D$58</f>
        <v>8.6064134872327128E-5</v>
      </c>
      <c r="N273" s="12">
        <f t="shared" si="114"/>
        <v>5.4653922140707719E-5</v>
      </c>
      <c r="O273" s="12">
        <f>'Surv-rate CEA'!N271*Parameter!$D$57+'Surv-rate CEA'!M271*Parameter!$D$58</f>
        <v>8.2878055704289546E-3</v>
      </c>
      <c r="P273" s="12">
        <f t="shared" si="115"/>
        <v>5.2630643535254073E-3</v>
      </c>
      <c r="Q273" s="12">
        <f>O273-'Surv-rate CEA'!M271*Parameter!$D$58</f>
        <v>8.2787114436761854E-3</v>
      </c>
      <c r="R273" s="12">
        <f t="shared" si="116"/>
        <v>5.2572892452736261E-3</v>
      </c>
      <c r="S273" s="12">
        <f>'Surv-rate CEA'!Q271*Parameter!$D$57+'Surv-rate CEA'!P271*Parameter!$D$58</f>
        <v>1.2016410529504905E-2</v>
      </c>
      <c r="T273" s="12">
        <f t="shared" si="117"/>
        <v>7.6308669861678878E-3</v>
      </c>
      <c r="U273" s="12">
        <f>S273-'Surv-rate CEA'!P271*Parameter!$D$58</f>
        <v>8.6064134872327128E-5</v>
      </c>
      <c r="V273" s="12">
        <f t="shared" si="118"/>
        <v>5.4653922140707719E-5</v>
      </c>
      <c r="W273" s="12">
        <f>'Surv-rate CEA'!T271*UPFS+'Surv-rate CEA'!S271*UPD</f>
        <v>8.2878055704289546E-3</v>
      </c>
      <c r="X273" s="12">
        <f t="shared" si="119"/>
        <v>5.2630643535254073E-3</v>
      </c>
      <c r="Y273" s="12">
        <f>W273-'Surv-rate CEA'!S271*UPD</f>
        <v>8.2787114436761854E-3</v>
      </c>
      <c r="Z273" s="12">
        <f t="shared" si="120"/>
        <v>5.2572892452736261E-3</v>
      </c>
      <c r="AA273" s="12">
        <f>'Surv-rate CEA'!W271*UPFS+'Surv-rate CEA'!V271*UPD</f>
        <v>1.2927971119652687E-2</v>
      </c>
      <c r="AB273" s="12">
        <f t="shared" si="121"/>
        <v>8.2097418170644174E-3</v>
      </c>
      <c r="AC273" s="12">
        <f>AA273-'Surv-rate CEA'!V271*UPD</f>
        <v>3.1043631971293742E-4</v>
      </c>
      <c r="AD273" s="12">
        <f t="shared" si="122"/>
        <v>1.9713859289247469E-4</v>
      </c>
      <c r="AE273" s="12">
        <f>'Surv-rate CEA'!Z271*UPFS+'Surv-rate CEA'!Y271*UPD</f>
        <v>1.2016410529504905E-2</v>
      </c>
      <c r="AF273" s="12">
        <f t="shared" si="123"/>
        <v>7.6308669861678878E-3</v>
      </c>
      <c r="AG273" s="12">
        <f>AE273-'Surv-rate CEA'!Y271*UPD</f>
        <v>8.6064134872327128E-5</v>
      </c>
      <c r="AH273" s="12">
        <f t="shared" si="124"/>
        <v>5.4653922140707719E-5</v>
      </c>
      <c r="AI273" s="12">
        <f>'Surv-rate CEA'!AC271*UPFS+'Surv-rate CEA'!AB271*UPD</f>
        <v>8.2584448069642109E-3</v>
      </c>
      <c r="AJ273" s="12">
        <f t="shared" si="125"/>
        <v>5.2444191782410185E-3</v>
      </c>
      <c r="AK273" s="12">
        <f>AI273-'Surv-rate CEA'!AB271*UPD</f>
        <v>5.9523060069729267E-5</v>
      </c>
      <c r="AL273" s="12">
        <f t="shared" si="126"/>
        <v>3.7799353882469208E-5</v>
      </c>
      <c r="AM273" s="12">
        <f>'Surv-rate CEA'!AF271*UPFS+'Surv-rate CEA'!AE271*UPD</f>
        <v>2.2805221328507191E-2</v>
      </c>
      <c r="AN273" s="12">
        <f t="shared" si="127"/>
        <v>1.4482162549345536E-2</v>
      </c>
      <c r="AO273" s="12">
        <f>AM273-'Surv-rate CEA'!AE271*UPD</f>
        <v>2.3253539659658096E-4</v>
      </c>
      <c r="AP273" s="12">
        <f t="shared" si="128"/>
        <v>1.476686134055888E-4</v>
      </c>
      <c r="AQ273" s="42">
        <f>'Surv-rate CEA'!AI271*UPFS+'Surv-rate CEA'!AH271*UPD</f>
        <v>8.2878055704289546E-3</v>
      </c>
      <c r="AR273" s="12">
        <f t="shared" si="129"/>
        <v>5.2630643535254073E-3</v>
      </c>
      <c r="AS273" s="42">
        <f>AQ273-'Surv-rate CEA'!AH271*UPD</f>
        <v>8.2787114436761854E-3</v>
      </c>
      <c r="AT273" s="12">
        <f t="shared" si="130"/>
        <v>5.2572892452736261E-3</v>
      </c>
      <c r="AU273" s="12">
        <f>'Surv-rate CEA'!AL271*UPFS+'Surv-rate CEA'!AK271*UPD</f>
        <v>1.0036045801279791E-2</v>
      </c>
      <c r="AV273" s="12">
        <f t="shared" si="131"/>
        <v>6.373261831277512E-3</v>
      </c>
      <c r="AW273" s="12">
        <f>AU273-'Surv-rate CEA'!AK271*UPD</f>
        <v>3.5625259185340964E-4</v>
      </c>
      <c r="AX273" s="12">
        <f t="shared" si="132"/>
        <v>2.2623362735784742E-4</v>
      </c>
      <c r="AY273" s="12">
        <f>'Surv-rate CEA'!AO271*UPFS+'Surv-rate CEA'!AN271*UPD</f>
        <v>8.2584448069642109E-3</v>
      </c>
      <c r="AZ273" s="12">
        <f t="shared" si="133"/>
        <v>5.2444191782410185E-3</v>
      </c>
      <c r="BA273" s="12">
        <f>AY273-'Surv-rate CEA'!AN271*UPD</f>
        <v>5.9523060069729267E-5</v>
      </c>
      <c r="BB273" s="12">
        <f t="shared" si="134"/>
        <v>3.7799353882469208E-5</v>
      </c>
    </row>
    <row r="274" spans="1:54">
      <c r="A274" s="12">
        <v>269</v>
      </c>
      <c r="B274" s="12">
        <f t="shared" si="135"/>
        <v>15.419178082191781</v>
      </c>
      <c r="C274" s="12">
        <f>'Surv-rate CEA'!D272*Parameter!$D$57+'Surv-rate CEA'!E272*Parameter!$D$58</f>
        <v>1.3515983086414714E-2</v>
      </c>
      <c r="D274" s="12">
        <f t="shared" si="109"/>
        <v>8.5685667805681653E-3</v>
      </c>
      <c r="E274" s="12">
        <f>C274-'Surv-rate CEA'!E272*Parameter!$D$58</f>
        <v>3.3422054357447328E-5</v>
      </c>
      <c r="F274" s="12">
        <f t="shared" si="110"/>
        <v>2.1188181642030479E-5</v>
      </c>
      <c r="G274" s="12">
        <f>'Surv-rate CEA'!G272*Parameter!$D$57+'Surv-rate CEA'!H272*Parameter!$D$58</f>
        <v>7.7599650255453199E-3</v>
      </c>
      <c r="H274" s="12">
        <f t="shared" si="111"/>
        <v>4.9194925823110225E-3</v>
      </c>
      <c r="I274" s="12">
        <f>G274-'Surv-rate CEA'!H272*Parameter!$D$58</f>
        <v>9.440454207414184E-6</v>
      </c>
      <c r="J274" s="12">
        <f t="shared" si="112"/>
        <v>5.9848522891708907E-6</v>
      </c>
      <c r="K274" s="12">
        <f>'Surv-rate CEA'!K272*Parameter!$D$57+'Surv-rate CEA'!J272*Parameter!$D$58</f>
        <v>1.1926527845733281E-2</v>
      </c>
      <c r="L274" s="12">
        <f t="shared" si="113"/>
        <v>7.56091877691003E-3</v>
      </c>
      <c r="M274" s="12">
        <f>K274-'Surv-rate CEA'!J272*Parameter!$D$58</f>
        <v>8.4529789873222239E-5</v>
      </c>
      <c r="N274" s="12">
        <f t="shared" si="114"/>
        <v>5.3588343877413723E-5</v>
      </c>
      <c r="O274" s="12">
        <f>'Surv-rate CEA'!N272*Parameter!$D$57+'Surv-rate CEA'!M272*Parameter!$D$58</f>
        <v>8.2221510538262477E-3</v>
      </c>
      <c r="P274" s="12">
        <f t="shared" si="115"/>
        <v>5.2124991526100979E-3</v>
      </c>
      <c r="Q274" s="12">
        <f>O274-'Surv-rate CEA'!M272*Parameter!$D$58</f>
        <v>8.2132424561938994E-3</v>
      </c>
      <c r="R274" s="12">
        <f t="shared" si="116"/>
        <v>5.2068514750977825E-3</v>
      </c>
      <c r="S274" s="12">
        <f>'Surv-rate CEA'!Q272*Parameter!$D$57+'Surv-rate CEA'!P272*Parameter!$D$58</f>
        <v>1.1926527845733281E-2</v>
      </c>
      <c r="T274" s="12">
        <f t="shared" si="117"/>
        <v>7.56091877691003E-3</v>
      </c>
      <c r="U274" s="12">
        <f>S274-'Surv-rate CEA'!P272*Parameter!$D$58</f>
        <v>8.4529789873222239E-5</v>
      </c>
      <c r="V274" s="12">
        <f t="shared" si="118"/>
        <v>5.3588343877413723E-5</v>
      </c>
      <c r="W274" s="12">
        <f>'Surv-rate CEA'!T272*UPFS+'Surv-rate CEA'!S272*UPD</f>
        <v>8.2221510538262477E-3</v>
      </c>
      <c r="X274" s="12">
        <f t="shared" si="119"/>
        <v>5.2124991526100979E-3</v>
      </c>
      <c r="Y274" s="12">
        <f>W274-'Surv-rate CEA'!S272*UPD</f>
        <v>8.2132424561938994E-3</v>
      </c>
      <c r="Z274" s="12">
        <f t="shared" si="120"/>
        <v>5.2068514750977825E-3</v>
      </c>
      <c r="AA274" s="12">
        <f>'Surv-rate CEA'!W272*UPFS+'Surv-rate CEA'!V272*UPD</f>
        <v>1.283217279775516E-2</v>
      </c>
      <c r="AB274" s="12">
        <f t="shared" si="121"/>
        <v>8.1350597181401047E-3</v>
      </c>
      <c r="AC274" s="12">
        <f>AA274-'Surv-rate CEA'!V272*UPD</f>
        <v>3.054058560779168E-4</v>
      </c>
      <c r="AD274" s="12">
        <f t="shared" si="122"/>
        <v>1.9361451225923245E-4</v>
      </c>
      <c r="AE274" s="12">
        <f>'Surv-rate CEA'!Z272*UPFS+'Surv-rate CEA'!Y272*UPD</f>
        <v>1.1926527845733281E-2</v>
      </c>
      <c r="AF274" s="12">
        <f t="shared" si="123"/>
        <v>7.56091877691003E-3</v>
      </c>
      <c r="AG274" s="12">
        <f>AE274-'Surv-rate CEA'!Y272*UPD</f>
        <v>8.4529789873222239E-5</v>
      </c>
      <c r="AH274" s="12">
        <f t="shared" si="124"/>
        <v>5.3588343877413723E-5</v>
      </c>
      <c r="AI274" s="12">
        <f>'Surv-rate CEA'!AC272*UPFS+'Surv-rate CEA'!AB272*UPD</f>
        <v>8.1934348537008577E-3</v>
      </c>
      <c r="AJ274" s="12">
        <f t="shared" si="125"/>
        <v>5.1942942853144382E-3</v>
      </c>
      <c r="AK274" s="12">
        <f>AI274-'Surv-rate CEA'!AB272*UPD</f>
        <v>5.8435146203994134E-5</v>
      </c>
      <c r="AL274" s="12">
        <f t="shared" si="126"/>
        <v>3.7045433497505696E-5</v>
      </c>
      <c r="AM274" s="12">
        <f>'Surv-rate CEA'!AF272*UPFS+'Surv-rate CEA'!AE272*UPD</f>
        <v>2.2650935005526725E-2</v>
      </c>
      <c r="AN274" s="12">
        <f t="shared" si="127"/>
        <v>1.4359743423491415E-2</v>
      </c>
      <c r="AO274" s="12">
        <f>AM274-'Surv-rate CEA'!AE272*UPD</f>
        <v>2.286801984592822E-4</v>
      </c>
      <c r="AP274" s="12">
        <f t="shared" si="128"/>
        <v>1.4497366113615882E-4</v>
      </c>
      <c r="AQ274" s="42">
        <f>'Surv-rate CEA'!AI272*UPFS+'Surv-rate CEA'!AH272*UPD</f>
        <v>8.2221510538262477E-3</v>
      </c>
      <c r="AR274" s="12">
        <f t="shared" si="129"/>
        <v>5.2124991526100979E-3</v>
      </c>
      <c r="AS274" s="42">
        <f>AQ274-'Surv-rate CEA'!AH272*UPD</f>
        <v>8.2132424561938994E-3</v>
      </c>
      <c r="AT274" s="12">
        <f t="shared" si="130"/>
        <v>5.2068514750977825E-3</v>
      </c>
      <c r="AU274" s="12">
        <f>'Surv-rate CEA'!AL272*UPFS+'Surv-rate CEA'!AK272*UPD</f>
        <v>9.9589221792610906E-3</v>
      </c>
      <c r="AV274" s="12">
        <f t="shared" si="131"/>
        <v>6.3135392527422837E-3</v>
      </c>
      <c r="AW274" s="12">
        <f>AU274-'Surv-rate CEA'!AK272*UPD</f>
        <v>3.5054396166456052E-4</v>
      </c>
      <c r="AX274" s="12">
        <f t="shared" si="132"/>
        <v>2.2223017932500774E-4</v>
      </c>
      <c r="AY274" s="12">
        <f>'Surv-rate CEA'!AO272*UPFS+'Surv-rate CEA'!AN272*UPD</f>
        <v>8.1934348537008577E-3</v>
      </c>
      <c r="AZ274" s="12">
        <f t="shared" si="133"/>
        <v>5.1942942853144382E-3</v>
      </c>
      <c r="BA274" s="12">
        <f>AY274-'Surv-rate CEA'!AN272*UPD</f>
        <v>5.8435146203994134E-5</v>
      </c>
      <c r="BB274" s="12">
        <f t="shared" si="134"/>
        <v>3.7045433497505696E-5</v>
      </c>
    </row>
    <row r="275" spans="1:54">
      <c r="A275" s="12">
        <v>270</v>
      </c>
      <c r="B275" s="12">
        <f t="shared" si="135"/>
        <v>15.476712328767123</v>
      </c>
      <c r="C275" s="12">
        <f>'Surv-rate CEA'!D273*Parameter!$D$57+'Surv-rate CEA'!E273*Parameter!$D$58</f>
        <v>1.341700448349184E-2</v>
      </c>
      <c r="D275" s="12">
        <f t="shared" si="109"/>
        <v>8.4913654238283672E-3</v>
      </c>
      <c r="E275" s="12">
        <f>C275-'Surv-rate CEA'!E273*Parameter!$D$58</f>
        <v>3.279049073579704E-5</v>
      </c>
      <c r="F275" s="12">
        <f t="shared" si="110"/>
        <v>2.0752474191008624E-5</v>
      </c>
      <c r="G275" s="12">
        <f>'Surv-rate CEA'!G273*Parameter!$D$57+'Surv-rate CEA'!H273*Parameter!$D$58</f>
        <v>7.6986448238378809E-3</v>
      </c>
      <c r="H275" s="12">
        <f t="shared" si="111"/>
        <v>4.8723250072626369E-3</v>
      </c>
      <c r="I275" s="12">
        <f>G275-'Surv-rate CEA'!H273*Parameter!$D$58</f>
        <v>9.2483514940898057E-6</v>
      </c>
      <c r="J275" s="12">
        <f t="shared" si="112"/>
        <v>5.8531047076081393E-6</v>
      </c>
      <c r="K275" s="12">
        <f>'Surv-rate CEA'!K273*Parameter!$D$57+'Surv-rate CEA'!J273*Parameter!$D$58</f>
        <v>1.1837553782938687E-2</v>
      </c>
      <c r="L275" s="12">
        <f t="shared" si="113"/>
        <v>7.4917612958115536E-3</v>
      </c>
      <c r="M275" s="12">
        <f>K275-'Surv-rate CEA'!J273*Parameter!$D$58</f>
        <v>8.3026505073869813E-5</v>
      </c>
      <c r="N275" s="12">
        <f t="shared" si="114"/>
        <v>5.2545886476597998E-5</v>
      </c>
      <c r="O275" s="12">
        <f>'Surv-rate CEA'!N273*Parameter!$D$57+'Surv-rate CEA'!M273*Parameter!$D$58</f>
        <v>8.1571922360609665E-3</v>
      </c>
      <c r="P275" s="12">
        <f t="shared" si="115"/>
        <v>5.1625308908581783E-3</v>
      </c>
      <c r="Q275" s="12">
        <f>O275-'Surv-rate CEA'!M273*Parameter!$D$58</f>
        <v>8.1484649184538679E-3</v>
      </c>
      <c r="R275" s="12">
        <f t="shared" si="116"/>
        <v>5.1570075385284631E-3</v>
      </c>
      <c r="S275" s="12">
        <f>'Surv-rate CEA'!Q273*Parameter!$D$57+'Surv-rate CEA'!P273*Parameter!$D$58</f>
        <v>1.1837553782938687E-2</v>
      </c>
      <c r="T275" s="12">
        <f t="shared" si="117"/>
        <v>7.4917612958115536E-3</v>
      </c>
      <c r="U275" s="12">
        <f>S275-'Surv-rate CEA'!P273*Parameter!$D$58</f>
        <v>8.3026505073869813E-5</v>
      </c>
      <c r="V275" s="12">
        <f t="shared" si="118"/>
        <v>5.2545886476597998E-5</v>
      </c>
      <c r="W275" s="12">
        <f>'Surv-rate CEA'!T273*UPFS+'Surv-rate CEA'!S273*UPD</f>
        <v>8.1571922360609665E-3</v>
      </c>
      <c r="X275" s="12">
        <f t="shared" si="119"/>
        <v>5.1625308908581783E-3</v>
      </c>
      <c r="Y275" s="12">
        <f>W275-'Surv-rate CEA'!S273*UPD</f>
        <v>8.1484649184538679E-3</v>
      </c>
      <c r="Z275" s="12">
        <f t="shared" si="120"/>
        <v>5.1570075385284631E-3</v>
      </c>
      <c r="AA275" s="12">
        <f>'Surv-rate CEA'!W273*UPFS+'Surv-rate CEA'!V273*UPD</f>
        <v>1.2737336029283036E-2</v>
      </c>
      <c r="AB275" s="12">
        <f t="shared" si="121"/>
        <v>8.0612162635715842E-3</v>
      </c>
      <c r="AC275" s="12">
        <f>AA275-'Surv-rate CEA'!V273*UPD</f>
        <v>3.0046871496058024E-4</v>
      </c>
      <c r="AD275" s="12">
        <f t="shared" si="122"/>
        <v>1.9016090069118028E-4</v>
      </c>
      <c r="AE275" s="12">
        <f>'Surv-rate CEA'!Z273*UPFS+'Surv-rate CEA'!Y273*UPD</f>
        <v>1.1837553782938687E-2</v>
      </c>
      <c r="AF275" s="12">
        <f t="shared" si="123"/>
        <v>7.4917612958115536E-3</v>
      </c>
      <c r="AG275" s="12">
        <f>AE275-'Surv-rate CEA'!Y273*UPD</f>
        <v>8.3026505073869813E-5</v>
      </c>
      <c r="AH275" s="12">
        <f t="shared" si="124"/>
        <v>5.2545886476597998E-5</v>
      </c>
      <c r="AI275" s="12">
        <f>'Surv-rate CEA'!AC273*UPFS+'Surv-rate CEA'!AB273*UPD</f>
        <v>8.1291105554637168E-3</v>
      </c>
      <c r="AJ275" s="12">
        <f t="shared" si="125"/>
        <v>5.1447585325080057E-3</v>
      </c>
      <c r="AK275" s="12">
        <f>AI275-'Surv-rate CEA'!AB273*UPD</f>
        <v>5.7369762354427672E-5</v>
      </c>
      <c r="AL275" s="12">
        <f t="shared" si="126"/>
        <v>3.6308224911828824E-5</v>
      </c>
      <c r="AM275" s="12">
        <f>'Surv-rate CEA'!AF273*UPFS+'Surv-rate CEA'!AE273*UPD</f>
        <v>2.2498083700532214E-2</v>
      </c>
      <c r="AN275" s="12">
        <f t="shared" si="127"/>
        <v>1.4238606707790029E-2</v>
      </c>
      <c r="AO275" s="12">
        <f>AM275-'Surv-rate CEA'!AE273*UPD</f>
        <v>2.248980288699666E-4</v>
      </c>
      <c r="AP275" s="12">
        <f t="shared" si="128"/>
        <v>1.4233365939344026E-4</v>
      </c>
      <c r="AQ275" s="42">
        <f>'Surv-rate CEA'!AI273*UPFS+'Surv-rate CEA'!AH273*UPD</f>
        <v>8.1571922360609665E-3</v>
      </c>
      <c r="AR275" s="12">
        <f t="shared" si="129"/>
        <v>5.1625308908581783E-3</v>
      </c>
      <c r="AS275" s="42">
        <f>AQ275-'Surv-rate CEA'!AH273*UPD</f>
        <v>8.1484649184538679E-3</v>
      </c>
      <c r="AT275" s="12">
        <f t="shared" si="130"/>
        <v>5.1570075385284631E-3</v>
      </c>
      <c r="AU275" s="12">
        <f>'Surv-rate CEA'!AL273*UPFS+'Surv-rate CEA'!AK273*UPD</f>
        <v>9.8825966375510211E-3</v>
      </c>
      <c r="AV275" s="12">
        <f t="shared" si="131"/>
        <v>6.2545063235980589E-3</v>
      </c>
      <c r="AW275" s="12">
        <f>AU275-'Surv-rate CEA'!AK273*UPD</f>
        <v>3.4494015714804302E-4</v>
      </c>
      <c r="AX275" s="12">
        <f t="shared" si="132"/>
        <v>2.183060255588829E-4</v>
      </c>
      <c r="AY275" s="12">
        <f>'Surv-rate CEA'!AO273*UPFS+'Surv-rate CEA'!AN273*UPD</f>
        <v>8.1291105554637168E-3</v>
      </c>
      <c r="AZ275" s="12">
        <f t="shared" si="133"/>
        <v>5.1447585325080057E-3</v>
      </c>
      <c r="BA275" s="12">
        <f>AY275-'Surv-rate CEA'!AN273*UPD</f>
        <v>5.7369762354427672E-5</v>
      </c>
      <c r="BB275" s="12">
        <f t="shared" si="134"/>
        <v>3.6308224911828824E-5</v>
      </c>
    </row>
    <row r="276" spans="1:54">
      <c r="A276" s="12">
        <v>271</v>
      </c>
      <c r="B276" s="12">
        <f t="shared" si="135"/>
        <v>15.534246575342467</v>
      </c>
      <c r="C276" s="12">
        <f>'Surv-rate CEA'!D274*Parameter!$D$57+'Surv-rate CEA'!E274*Parameter!$D$58</f>
        <v>1.331900809672147E-2</v>
      </c>
      <c r="D276" s="12">
        <f t="shared" si="109"/>
        <v>8.4150222576338633E-3</v>
      </c>
      <c r="E276" s="12">
        <f>C276-'Surv-rate CEA'!E274*Parameter!$D$58</f>
        <v>3.2172407339834189E-5</v>
      </c>
      <c r="F276" s="12">
        <f t="shared" si="110"/>
        <v>2.0326703150890755E-5</v>
      </c>
      <c r="G276" s="12">
        <f>'Surv-rate CEA'!G274*Parameter!$D$57+'Surv-rate CEA'!H274*Parameter!$D$58</f>
        <v>7.6379727957176218E-3</v>
      </c>
      <c r="H276" s="12">
        <f t="shared" si="111"/>
        <v>4.8257130420235259E-3</v>
      </c>
      <c r="I276" s="12">
        <f>G276-'Surv-rate CEA'!H274*Parameter!$D$58</f>
        <v>9.0606368201287188E-6</v>
      </c>
      <c r="J276" s="12">
        <f t="shared" si="112"/>
        <v>5.7245599639276611E-6</v>
      </c>
      <c r="K276" s="12">
        <f>'Surv-rate CEA'!K274*Parameter!$D$57+'Surv-rate CEA'!J274*Parameter!$D$58</f>
        <v>1.1749476617281502E-2</v>
      </c>
      <c r="L276" s="12">
        <f t="shared" si="113"/>
        <v>7.4233836733165037E-3</v>
      </c>
      <c r="M276" s="12">
        <f>K276-'Surv-rate CEA'!J274*Parameter!$D$58</f>
        <v>8.1553573950588279E-5</v>
      </c>
      <c r="N276" s="12">
        <f t="shared" si="114"/>
        <v>5.1525994653664878E-5</v>
      </c>
      <c r="O276" s="12">
        <f>'Surv-rate CEA'!N274*Parameter!$D$57+'Surv-rate CEA'!M274*Parameter!$D$58</f>
        <v>8.0929197796274586E-3</v>
      </c>
      <c r="P276" s="12">
        <f t="shared" si="115"/>
        <v>5.1131510379946411E-3</v>
      </c>
      <c r="Q276" s="12">
        <f>O276-'Surv-rate CEA'!M274*Parameter!$D$58</f>
        <v>8.0843696012197312E-3</v>
      </c>
      <c r="R276" s="12">
        <f t="shared" si="116"/>
        <v>5.1077489884512155E-3</v>
      </c>
      <c r="S276" s="12">
        <f>'Surv-rate CEA'!Q274*Parameter!$D$57+'Surv-rate CEA'!P274*Parameter!$D$58</f>
        <v>1.1749476617281502E-2</v>
      </c>
      <c r="T276" s="12">
        <f t="shared" si="117"/>
        <v>7.4233836733165037E-3</v>
      </c>
      <c r="U276" s="12">
        <f>S276-'Surv-rate CEA'!P274*Parameter!$D$58</f>
        <v>8.1553573950588279E-5</v>
      </c>
      <c r="V276" s="12">
        <f t="shared" si="118"/>
        <v>5.1525994653664878E-5</v>
      </c>
      <c r="W276" s="12">
        <f>'Surv-rate CEA'!T274*UPFS+'Surv-rate CEA'!S274*UPD</f>
        <v>8.0929197796274586E-3</v>
      </c>
      <c r="X276" s="12">
        <f t="shared" si="119"/>
        <v>5.1131510379946411E-3</v>
      </c>
      <c r="Y276" s="12">
        <f>W276-'Surv-rate CEA'!S274*UPD</f>
        <v>8.0843696012197312E-3</v>
      </c>
      <c r="Z276" s="12">
        <f t="shared" si="120"/>
        <v>5.1077489884512155E-3</v>
      </c>
      <c r="AA276" s="12">
        <f>'Surv-rate CEA'!W274*UPFS+'Surv-rate CEA'!V274*UPD</f>
        <v>1.2643448474067355E-2</v>
      </c>
      <c r="AB276" s="12">
        <f t="shared" si="121"/>
        <v>7.9881999883094339E-3</v>
      </c>
      <c r="AC276" s="12">
        <f>AA276-'Surv-rate CEA'!V274*UPD</f>
        <v>2.9562293708071917E-4</v>
      </c>
      <c r="AD276" s="12">
        <f t="shared" si="122"/>
        <v>1.8677619063942895E-4</v>
      </c>
      <c r="AE276" s="12">
        <f>'Surv-rate CEA'!Z274*UPFS+'Surv-rate CEA'!Y274*UPD</f>
        <v>1.1749476617281502E-2</v>
      </c>
      <c r="AF276" s="12">
        <f t="shared" si="123"/>
        <v>7.4233836733165037E-3</v>
      </c>
      <c r="AG276" s="12">
        <f>AE276-'Surv-rate CEA'!Y274*UPD</f>
        <v>8.1553573950588279E-5</v>
      </c>
      <c r="AH276" s="12">
        <f t="shared" si="124"/>
        <v>5.1525994653664878E-5</v>
      </c>
      <c r="AI276" s="12">
        <f>'Surv-rate CEA'!AC274*UPFS+'Surv-rate CEA'!AB274*UPD</f>
        <v>8.0654627393594806E-3</v>
      </c>
      <c r="AJ276" s="12">
        <f t="shared" si="125"/>
        <v>5.0958035295836611E-3</v>
      </c>
      <c r="AK276" s="12">
        <f>AI276-'Surv-rate CEA'!AB274*UPD</f>
        <v>5.6326385201831142E-5</v>
      </c>
      <c r="AL276" s="12">
        <f t="shared" si="126"/>
        <v>3.5587318644407298E-5</v>
      </c>
      <c r="AM276" s="12">
        <f>'Surv-rate CEA'!AF274*UPFS+'Surv-rate CEA'!AE274*UPD</f>
        <v>2.2346650166660553E-2</v>
      </c>
      <c r="AN276" s="12">
        <f t="shared" si="127"/>
        <v>1.4118735957694533E-2</v>
      </c>
      <c r="AO276" s="12">
        <f>AM276-'Surv-rate CEA'!AE274*UPD</f>
        <v>2.2118732493154117E-4</v>
      </c>
      <c r="AP276" s="12">
        <f t="shared" si="128"/>
        <v>1.3974736323372146E-4</v>
      </c>
      <c r="AQ276" s="42">
        <f>'Surv-rate CEA'!AI274*UPFS+'Surv-rate CEA'!AH274*UPD</f>
        <v>8.0929197796274586E-3</v>
      </c>
      <c r="AR276" s="12">
        <f t="shared" si="129"/>
        <v>5.1131510379946411E-3</v>
      </c>
      <c r="AS276" s="42">
        <f>AQ276-'Surv-rate CEA'!AH274*UPD</f>
        <v>8.0843696012197312E-3</v>
      </c>
      <c r="AT276" s="12">
        <f t="shared" si="130"/>
        <v>5.1077489884512155E-3</v>
      </c>
      <c r="AU276" s="12">
        <f>'Surv-rate CEA'!AL274*UPFS+'Surv-rate CEA'!AK274*UPD</f>
        <v>9.8070586613394507E-3</v>
      </c>
      <c r="AV276" s="12">
        <f t="shared" si="131"/>
        <v>6.1961533710161729E-3</v>
      </c>
      <c r="AW276" s="12">
        <f>AU276-'Surv-rate CEA'!AK274*UPD</f>
        <v>3.3943899809871572E-4</v>
      </c>
      <c r="AX276" s="12">
        <f t="shared" si="132"/>
        <v>2.1445941795115683E-4</v>
      </c>
      <c r="AY276" s="12">
        <f>'Surv-rate CEA'!AO274*UPFS+'Surv-rate CEA'!AN274*UPD</f>
        <v>8.0654627393594806E-3</v>
      </c>
      <c r="AZ276" s="12">
        <f t="shared" si="133"/>
        <v>5.0958035295836611E-3</v>
      </c>
      <c r="BA276" s="12">
        <f>AY276-'Surv-rate CEA'!AN274*UPD</f>
        <v>5.6326385201831142E-5</v>
      </c>
      <c r="BB276" s="12">
        <f t="shared" si="134"/>
        <v>3.5587318644407298E-5</v>
      </c>
    </row>
    <row r="277" spans="1:54">
      <c r="A277" s="12">
        <v>272</v>
      </c>
      <c r="B277" s="12">
        <f t="shared" si="135"/>
        <v>15.591780821917808</v>
      </c>
      <c r="C277" s="12">
        <f>'Surv-rate CEA'!D275*Parameter!$D$57+'Surv-rate CEA'!E275*Parameter!$D$58</f>
        <v>1.3221981462304138E-2</v>
      </c>
      <c r="D277" s="12">
        <f t="shared" si="109"/>
        <v>8.3395256726278861E-3</v>
      </c>
      <c r="E277" s="12">
        <f>C277-'Surv-rate CEA'!E275*Parameter!$D$58</f>
        <v>3.1567482337471753E-5</v>
      </c>
      <c r="F277" s="12">
        <f t="shared" si="110"/>
        <v>1.9910618550186363E-5</v>
      </c>
      <c r="G277" s="12">
        <f>'Surv-rate CEA'!G275*Parameter!$D$57+'Surv-rate CEA'!H275*Parameter!$D$58</f>
        <v>7.5779402615751999E-3</v>
      </c>
      <c r="H277" s="12">
        <f t="shared" si="111"/>
        <v>4.7796487642355143E-3</v>
      </c>
      <c r="I277" s="12">
        <f>G277-'Surv-rate CEA'!H275*Parameter!$D$58</f>
        <v>8.8771986788980031E-6</v>
      </c>
      <c r="J277" s="12">
        <f t="shared" si="112"/>
        <v>5.5991325123811713E-6</v>
      </c>
      <c r="K277" s="12">
        <f>'Surv-rate CEA'!K275*Parameter!$D$57+'Surv-rate CEA'!J275*Parameter!$D$58</f>
        <v>1.1662284810271064E-2</v>
      </c>
      <c r="L277" s="12">
        <f t="shared" si="113"/>
        <v>7.3557752182633173E-3</v>
      </c>
      <c r="M277" s="12">
        <f>K277-'Surv-rate CEA'!J275*Parameter!$D$58</f>
        <v>8.011030787221339E-5</v>
      </c>
      <c r="N277" s="12">
        <f t="shared" si="114"/>
        <v>5.0528127803472471E-5</v>
      </c>
      <c r="O277" s="12">
        <f>'Surv-rate CEA'!N275*Parameter!$D$57+'Surv-rate CEA'!M275*Parameter!$D$58</f>
        <v>8.0293244996699226E-3</v>
      </c>
      <c r="P277" s="12">
        <f t="shared" si="115"/>
        <v>5.0643512086113911E-3</v>
      </c>
      <c r="Q277" s="12">
        <f>O277-'Surv-rate CEA'!M275*Parameter!$D$58</f>
        <v>8.0209474248602586E-3</v>
      </c>
      <c r="R277" s="12">
        <f t="shared" si="116"/>
        <v>5.0590675201842147E-3</v>
      </c>
      <c r="S277" s="12">
        <f>'Surv-rate CEA'!Q275*Parameter!$D$57+'Surv-rate CEA'!P275*Parameter!$D$58</f>
        <v>1.1662284810271064E-2</v>
      </c>
      <c r="T277" s="12">
        <f t="shared" si="117"/>
        <v>7.3557752182633173E-3</v>
      </c>
      <c r="U277" s="12">
        <f>S277-'Surv-rate CEA'!P275*Parameter!$D$58</f>
        <v>8.011030787221339E-5</v>
      </c>
      <c r="V277" s="12">
        <f t="shared" si="118"/>
        <v>5.0528127803472471E-5</v>
      </c>
      <c r="W277" s="12">
        <f>'Surv-rate CEA'!T275*UPFS+'Surv-rate CEA'!S275*UPD</f>
        <v>8.0293244996699226E-3</v>
      </c>
      <c r="X277" s="12">
        <f t="shared" si="119"/>
        <v>5.0643512086113911E-3</v>
      </c>
      <c r="Y277" s="12">
        <f>W277-'Surv-rate CEA'!S275*UPD</f>
        <v>8.0209474248602586E-3</v>
      </c>
      <c r="Z277" s="12">
        <f t="shared" si="120"/>
        <v>5.0590675201842147E-3</v>
      </c>
      <c r="AA277" s="12">
        <f>'Surv-rate CEA'!W275*UPFS+'Surv-rate CEA'!V275*UPD</f>
        <v>1.2550497986238147E-2</v>
      </c>
      <c r="AB277" s="12">
        <f t="shared" si="121"/>
        <v>7.9159996146491388E-3</v>
      </c>
      <c r="AC277" s="12">
        <f>AA277-'Surv-rate CEA'!V275*UPD</f>
        <v>2.9086660923679022E-4</v>
      </c>
      <c r="AD277" s="12">
        <f t="shared" si="122"/>
        <v>1.8345885311941141E-4</v>
      </c>
      <c r="AE277" s="12">
        <f>'Surv-rate CEA'!Z275*UPFS+'Surv-rate CEA'!Y275*UPD</f>
        <v>1.1662284810271064E-2</v>
      </c>
      <c r="AF277" s="12">
        <f t="shared" si="123"/>
        <v>7.3557752182633173E-3</v>
      </c>
      <c r="AG277" s="12">
        <f>AE277-'Surv-rate CEA'!Y275*UPD</f>
        <v>8.011030787221339E-5</v>
      </c>
      <c r="AH277" s="12">
        <f t="shared" si="124"/>
        <v>5.0528127803472471E-5</v>
      </c>
      <c r="AI277" s="12">
        <f>'Surv-rate CEA'!AC275*UPFS+'Surv-rate CEA'!AB275*UPD</f>
        <v>8.0024823821641146E-3</v>
      </c>
      <c r="AJ277" s="12">
        <f t="shared" si="125"/>
        <v>5.0474210284651259E-3</v>
      </c>
      <c r="AK277" s="12">
        <f>AI277-'Surv-rate CEA'!AB275*UPD</f>
        <v>5.5304504937908269E-5</v>
      </c>
      <c r="AL277" s="12">
        <f t="shared" si="126"/>
        <v>3.4882316244095536E-5</v>
      </c>
      <c r="AM277" s="12">
        <f>'Surv-rate CEA'!AF275*UPFS+'Surv-rate CEA'!AE275*UPD</f>
        <v>2.2196617413347289E-2</v>
      </c>
      <c r="AN277" s="12">
        <f t="shared" si="127"/>
        <v>1.4000114982149633E-2</v>
      </c>
      <c r="AO277" s="12">
        <f>AM277-'Surv-rate CEA'!AE275*UPD</f>
        <v>2.175465611596282E-4</v>
      </c>
      <c r="AP277" s="12">
        <f t="shared" si="128"/>
        <v>1.3721355887202043E-4</v>
      </c>
      <c r="AQ277" s="42">
        <f>'Surv-rate CEA'!AI275*UPFS+'Surv-rate CEA'!AH275*UPD</f>
        <v>8.0293244996699226E-3</v>
      </c>
      <c r="AR277" s="12">
        <f t="shared" si="129"/>
        <v>5.0643512086113911E-3</v>
      </c>
      <c r="AS277" s="42">
        <f>AQ277-'Surv-rate CEA'!AH275*UPD</f>
        <v>8.0209474248602586E-3</v>
      </c>
      <c r="AT277" s="12">
        <f t="shared" si="130"/>
        <v>5.0590675201842147E-3</v>
      </c>
      <c r="AU277" s="12">
        <f>'Surv-rate CEA'!AL275*UPFS+'Surv-rate CEA'!AK275*UPD</f>
        <v>9.7322979052416637E-3</v>
      </c>
      <c r="AV277" s="12">
        <f t="shared" si="131"/>
        <v>6.1384708839458289E-3</v>
      </c>
      <c r="AW277" s="12">
        <f>AU277-'Surv-rate CEA'!AK275*UPD</f>
        <v>3.3403835514283359E-4</v>
      </c>
      <c r="AX277" s="12">
        <f t="shared" si="132"/>
        <v>2.1068865103903995E-4</v>
      </c>
      <c r="AY277" s="12">
        <f>'Surv-rate CEA'!AO275*UPFS+'Surv-rate CEA'!AN275*UPD</f>
        <v>8.0024823821641146E-3</v>
      </c>
      <c r="AZ277" s="12">
        <f t="shared" si="133"/>
        <v>5.0474210284651259E-3</v>
      </c>
      <c r="BA277" s="12">
        <f>AY277-'Surv-rate CEA'!AN275*UPD</f>
        <v>5.5304504937908269E-5</v>
      </c>
      <c r="BB277" s="12">
        <f t="shared" si="134"/>
        <v>3.4882316244095536E-5</v>
      </c>
    </row>
    <row r="278" spans="1:54">
      <c r="A278" s="12">
        <v>273</v>
      </c>
      <c r="B278" s="12">
        <f t="shared" si="135"/>
        <v>15.64931506849315</v>
      </c>
      <c r="C278" s="12">
        <f>'Surv-rate CEA'!D276*Parameter!$D$57+'Surv-rate CEA'!E276*Parameter!$D$58</f>
        <v>1.3125912310477559E-2</v>
      </c>
      <c r="D278" s="12">
        <f t="shared" si="109"/>
        <v>8.2648642471141263E-3</v>
      </c>
      <c r="E278" s="12">
        <f>C278-'Surv-rate CEA'!E276*Parameter!$D$58</f>
        <v>3.0975402416744818E-5</v>
      </c>
      <c r="F278" s="12">
        <f t="shared" si="110"/>
        <v>1.950397731742979E-5</v>
      </c>
      <c r="G278" s="12">
        <f>'Surv-rate CEA'!G276*Parameter!$D$57+'Surv-rate CEA'!H276*Parameter!$D$58</f>
        <v>7.5185386834066142E-3</v>
      </c>
      <c r="H278" s="12">
        <f t="shared" si="111"/>
        <v>4.734124385809722E-3</v>
      </c>
      <c r="I278" s="12">
        <f>G278-'Surv-rate CEA'!H276*Parameter!$D$58</f>
        <v>8.6979286910253417E-6</v>
      </c>
      <c r="J278" s="12">
        <f t="shared" si="112"/>
        <v>5.4767393048192662E-6</v>
      </c>
      <c r="K278" s="12">
        <f>'Surv-rate CEA'!K276*Parameter!$D$57+'Surv-rate CEA'!J276*Parameter!$D$58</f>
        <v>1.1575967005280571E-2</v>
      </c>
      <c r="L278" s="12">
        <f t="shared" si="113"/>
        <v>7.2889254144526032E-3</v>
      </c>
      <c r="M278" s="12">
        <f>K278-'Surv-rate CEA'!J276*Parameter!$D$58</f>
        <v>7.8696035599241931E-5</v>
      </c>
      <c r="N278" s="12">
        <f t="shared" si="114"/>
        <v>4.9551759575188819E-5</v>
      </c>
      <c r="O278" s="12">
        <f>'Surv-rate CEA'!N276*Parameter!$D$57+'Surv-rate CEA'!M276*Parameter!$D$58</f>
        <v>7.9663973610290713E-3</v>
      </c>
      <c r="P278" s="12">
        <f t="shared" si="115"/>
        <v>5.0161231592958889E-3</v>
      </c>
      <c r="Q278" s="12">
        <f>O278-'Surv-rate CEA'!M276*Parameter!$D$58</f>
        <v>7.9581894564896526E-3</v>
      </c>
      <c r="R278" s="12">
        <f t="shared" si="116"/>
        <v>5.0109549686842992E-3</v>
      </c>
      <c r="S278" s="12">
        <f>'Surv-rate CEA'!Q276*Parameter!$D$57+'Surv-rate CEA'!P276*Parameter!$D$58</f>
        <v>1.1575967005280571E-2</v>
      </c>
      <c r="T278" s="12">
        <f t="shared" si="117"/>
        <v>7.2889254144526032E-3</v>
      </c>
      <c r="U278" s="12">
        <f>S278-'Surv-rate CEA'!P276*Parameter!$D$58</f>
        <v>7.8696035599241931E-5</v>
      </c>
      <c r="V278" s="12">
        <f t="shared" si="118"/>
        <v>4.9551759575188819E-5</v>
      </c>
      <c r="W278" s="12">
        <f>'Surv-rate CEA'!T276*UPFS+'Surv-rate CEA'!S276*UPD</f>
        <v>7.9663973610290713E-3</v>
      </c>
      <c r="X278" s="12">
        <f t="shared" si="119"/>
        <v>5.0161231592958889E-3</v>
      </c>
      <c r="Y278" s="12">
        <f>W278-'Surv-rate CEA'!S276*UPD</f>
        <v>7.9581894564896526E-3</v>
      </c>
      <c r="Z278" s="12">
        <f t="shared" si="120"/>
        <v>5.0109549686842992E-3</v>
      </c>
      <c r="AA278" s="12">
        <f>'Surv-rate CEA'!W276*UPFS+'Surv-rate CEA'!V276*UPD</f>
        <v>1.2458472610582211E-2</v>
      </c>
      <c r="AB278" s="12">
        <f t="shared" si="121"/>
        <v>7.8446040486389052E-3</v>
      </c>
      <c r="AC278" s="12">
        <f>AA278-'Surv-rate CEA'!V276*UPD</f>
        <v>2.8619786310280296E-4</v>
      </c>
      <c r="AD278" s="12">
        <f t="shared" si="122"/>
        <v>1.8020739666763474E-4</v>
      </c>
      <c r="AE278" s="12">
        <f>'Surv-rate CEA'!Z276*UPFS+'Surv-rate CEA'!Y276*UPD</f>
        <v>1.1575967005280571E-2</v>
      </c>
      <c r="AF278" s="12">
        <f t="shared" si="123"/>
        <v>7.2889254144526032E-3</v>
      </c>
      <c r="AG278" s="12">
        <f>AE278-'Surv-rate CEA'!Y276*UPD</f>
        <v>7.8696035599241931E-5</v>
      </c>
      <c r="AH278" s="12">
        <f t="shared" si="124"/>
        <v>4.9551759575188819E-5</v>
      </c>
      <c r="AI278" s="12">
        <f>'Surv-rate CEA'!AC276*UPFS+'Surv-rate CEA'!AB276*UPD</f>
        <v>7.9401606074289317E-3</v>
      </c>
      <c r="AJ278" s="12">
        <f t="shared" si="125"/>
        <v>4.9996029204232703E-3</v>
      </c>
      <c r="AK278" s="12">
        <f>AI278-'Surv-rate CEA'!AB276*UPD</f>
        <v>5.4303624880919915E-5</v>
      </c>
      <c r="AL278" s="12">
        <f t="shared" si="126"/>
        <v>3.4192829964950682E-5</v>
      </c>
      <c r="AM278" s="12">
        <f>'Surv-rate CEA'!AF276*UPFS+'Surv-rate CEA'!AE276*UPD</f>
        <v>2.2047968701767583E-2</v>
      </c>
      <c r="AN278" s="12">
        <f t="shared" si="127"/>
        <v>1.3882727838984041E-2</v>
      </c>
      <c r="AO278" s="12">
        <f>AM278-'Surv-rate CEA'!AE276*UPD</f>
        <v>2.139742484899114E-4</v>
      </c>
      <c r="AP278" s="12">
        <f t="shared" si="128"/>
        <v>1.3473106282568489E-4</v>
      </c>
      <c r="AQ278" s="42">
        <f>'Surv-rate CEA'!AI276*UPFS+'Surv-rate CEA'!AH276*UPD</f>
        <v>7.9663973610290713E-3</v>
      </c>
      <c r="AR278" s="12">
        <f t="shared" si="129"/>
        <v>5.0161231592958889E-3</v>
      </c>
      <c r="AS278" s="42">
        <f>AQ278-'Surv-rate CEA'!AH276*UPD</f>
        <v>7.9581894564896526E-3</v>
      </c>
      <c r="AT278" s="12">
        <f t="shared" si="130"/>
        <v>5.0109549686842992E-3</v>
      </c>
      <c r="AU278" s="12">
        <f>'Surv-rate CEA'!AL276*UPFS+'Surv-rate CEA'!AK276*UPD</f>
        <v>9.6583041900576861E-3</v>
      </c>
      <c r="AV278" s="12">
        <f t="shared" si="131"/>
        <v>6.0814495099469458E-3</v>
      </c>
      <c r="AW278" s="12">
        <f>AU278-'Surv-rate CEA'!AK276*UPD</f>
        <v>3.2873614842156805E-4</v>
      </c>
      <c r="AX278" s="12">
        <f t="shared" si="132"/>
        <v>2.0699206086076388E-4</v>
      </c>
      <c r="AY278" s="12">
        <f>'Surv-rate CEA'!AO276*UPFS+'Surv-rate CEA'!AN276*UPD</f>
        <v>7.9401606074289317E-3</v>
      </c>
      <c r="AZ278" s="12">
        <f t="shared" si="133"/>
        <v>4.9996029204232703E-3</v>
      </c>
      <c r="BA278" s="12">
        <f>AY278-'Surv-rate CEA'!AN276*UPD</f>
        <v>5.4303624880919915E-5</v>
      </c>
      <c r="BB278" s="12">
        <f t="shared" si="134"/>
        <v>3.4192829964950682E-5</v>
      </c>
    </row>
    <row r="279" spans="1:54">
      <c r="A279" s="12">
        <v>274</v>
      </c>
      <c r="B279" s="12">
        <f t="shared" si="135"/>
        <v>15.706849315068494</v>
      </c>
      <c r="C279" s="12">
        <f>'Surv-rate CEA'!D277*Parameter!$D$57+'Surv-rate CEA'!E277*Parameter!$D$58</f>
        <v>1.3030788561922614E-2</v>
      </c>
      <c r="D279" s="12">
        <f t="shared" si="109"/>
        <v>8.1910267434994223E-3</v>
      </c>
      <c r="E279" s="12">
        <f>C279-'Surv-rate CEA'!E277*Parameter!$D$58</f>
        <v>3.0395862537361748E-5</v>
      </c>
      <c r="F279" s="12">
        <f t="shared" si="110"/>
        <v>1.9106543073132925E-5</v>
      </c>
      <c r="G279" s="12">
        <f>'Surv-rate CEA'!G277*Parameter!$D$57+'Surv-rate CEA'!H277*Parameter!$D$58</f>
        <v>7.4597596620800122E-3</v>
      </c>
      <c r="H279" s="12">
        <f t="shared" si="111"/>
        <v>4.6891322502711375E-3</v>
      </c>
      <c r="I279" s="12">
        <f>G279-'Surv-rate CEA'!H277*Parameter!$D$58</f>
        <v>8.5227215081452867E-6</v>
      </c>
      <c r="J279" s="12">
        <f t="shared" si="112"/>
        <v>5.3572997112859107E-6</v>
      </c>
      <c r="K279" s="12">
        <f>'Surv-rate CEA'!K277*Parameter!$D$57+'Surv-rate CEA'!J277*Parameter!$D$58</f>
        <v>1.1490512024141426E-2</v>
      </c>
      <c r="L279" s="12">
        <f t="shared" si="113"/>
        <v>7.2228239172931058E-3</v>
      </c>
      <c r="M279" s="12">
        <f>K279-'Surv-rate CEA'!J277*Parameter!$D$58</f>
        <v>7.73101027988915E-5</v>
      </c>
      <c r="N279" s="12">
        <f t="shared" si="114"/>
        <v>4.8596377460903076E-5</v>
      </c>
      <c r="O279" s="12">
        <f>'Surv-rate CEA'!N277*Parameter!$D$57+'Surv-rate CEA'!M277*Parameter!$D$58</f>
        <v>7.9041294753569146E-3</v>
      </c>
      <c r="P279" s="12">
        <f t="shared" si="115"/>
        <v>4.9684587858263973E-3</v>
      </c>
      <c r="Q279" s="12">
        <f>O279-'Surv-rate CEA'!M277*Parameter!$D$58</f>
        <v>7.8960869071731717E-3</v>
      </c>
      <c r="R279" s="12">
        <f t="shared" si="116"/>
        <v>4.9634033058171562E-3</v>
      </c>
      <c r="S279" s="12">
        <f>'Surv-rate CEA'!Q277*Parameter!$D$57+'Surv-rate CEA'!P277*Parameter!$D$58</f>
        <v>1.1490512024141426E-2</v>
      </c>
      <c r="T279" s="12">
        <f t="shared" si="117"/>
        <v>7.2228239172931058E-3</v>
      </c>
      <c r="U279" s="12">
        <f>S279-'Surv-rate CEA'!P277*Parameter!$D$58</f>
        <v>7.73101027988915E-5</v>
      </c>
      <c r="V279" s="12">
        <f t="shared" si="118"/>
        <v>4.8596377460903076E-5</v>
      </c>
      <c r="W279" s="12">
        <f>'Surv-rate CEA'!T277*UPFS+'Surv-rate CEA'!S277*UPD</f>
        <v>7.9041294753569146E-3</v>
      </c>
      <c r="X279" s="12">
        <f t="shared" si="119"/>
        <v>4.9684587858263973E-3</v>
      </c>
      <c r="Y279" s="12">
        <f>W279-'Surv-rate CEA'!S277*UPD</f>
        <v>7.8960869071731717E-3</v>
      </c>
      <c r="Z279" s="12">
        <f t="shared" si="120"/>
        <v>4.9634033058171562E-3</v>
      </c>
      <c r="AA279" s="12">
        <f>'Surv-rate CEA'!W277*UPFS+'Surv-rate CEA'!V277*UPD</f>
        <v>1.2367360578983229E-2</v>
      </c>
      <c r="AB279" s="12">
        <f t="shared" si="121"/>
        <v>7.7740023765688138E-3</v>
      </c>
      <c r="AC279" s="12">
        <f>AA279-'Surv-rate CEA'!V277*UPD</f>
        <v>2.816148740598743E-4</v>
      </c>
      <c r="AD279" s="12">
        <f t="shared" si="122"/>
        <v>1.7702036632933518E-4</v>
      </c>
      <c r="AE279" s="12">
        <f>'Surv-rate CEA'!Z277*UPFS+'Surv-rate CEA'!Y277*UPD</f>
        <v>1.1490512024141426E-2</v>
      </c>
      <c r="AF279" s="12">
        <f t="shared" si="123"/>
        <v>7.2228239172931058E-3</v>
      </c>
      <c r="AG279" s="12">
        <f>AE279-'Surv-rate CEA'!Y277*UPD</f>
        <v>7.73101027988915E-5</v>
      </c>
      <c r="AH279" s="12">
        <f t="shared" si="124"/>
        <v>4.8596377460903076E-5</v>
      </c>
      <c r="AI279" s="12">
        <f>'Surv-rate CEA'!AC277*UPFS+'Surv-rate CEA'!AB277*UPD</f>
        <v>7.8784886826527897E-3</v>
      </c>
      <c r="AJ279" s="12">
        <f t="shared" si="125"/>
        <v>4.9523412333263347E-3</v>
      </c>
      <c r="AK279" s="12">
        <f>AI279-'Surv-rate CEA'!AB277*UPD</f>
        <v>5.3323261102512093E-5</v>
      </c>
      <c r="AL279" s="12">
        <f t="shared" si="126"/>
        <v>3.35184824514439E-5</v>
      </c>
      <c r="AM279" s="12">
        <f>'Surv-rate CEA'!AF277*UPFS+'Surv-rate CEA'!AE277*UPD</f>
        <v>2.1900687540373592E-2</v>
      </c>
      <c r="AN279" s="12">
        <f t="shared" si="127"/>
        <v>1.3766558830401043E-2</v>
      </c>
      <c r="AO279" s="12">
        <f>AM279-'Surv-rate CEA'!AE277*UPD</f>
        <v>2.1046893331385166E-4</v>
      </c>
      <c r="AP279" s="12">
        <f t="shared" si="128"/>
        <v>1.3229872108332298E-4</v>
      </c>
      <c r="AQ279" s="42">
        <f>'Surv-rate CEA'!AI277*UPFS+'Surv-rate CEA'!AH277*UPD</f>
        <v>7.9041294753569146E-3</v>
      </c>
      <c r="AR279" s="12">
        <f t="shared" si="129"/>
        <v>4.9684587858263973E-3</v>
      </c>
      <c r="AS279" s="42">
        <f>AQ279-'Surv-rate CEA'!AH277*UPD</f>
        <v>7.8960869071731717E-3</v>
      </c>
      <c r="AT279" s="12">
        <f t="shared" si="130"/>
        <v>4.9634033058171562E-3</v>
      </c>
      <c r="AU279" s="12">
        <f>'Surv-rate CEA'!AL277*UPFS+'Surv-rate CEA'!AK277*UPD</f>
        <v>9.585067499605247E-3</v>
      </c>
      <c r="AV279" s="12">
        <f t="shared" si="131"/>
        <v>6.0250800520954663E-3</v>
      </c>
      <c r="AW279" s="12">
        <f>AU279-'Surv-rate CEA'!AK277*UPD</f>
        <v>3.2353034631206652E-4</v>
      </c>
      <c r="AX279" s="12">
        <f t="shared" si="132"/>
        <v>2.0336802384465734E-4</v>
      </c>
      <c r="AY279" s="12">
        <f>'Surv-rate CEA'!AO277*UPFS+'Surv-rate CEA'!AN277*UPD</f>
        <v>7.8784886826527897E-3</v>
      </c>
      <c r="AZ279" s="12">
        <f t="shared" si="133"/>
        <v>4.9523412333263347E-3</v>
      </c>
      <c r="BA279" s="12">
        <f>AY279-'Surv-rate CEA'!AN277*UPD</f>
        <v>5.3323261102512093E-5</v>
      </c>
      <c r="BB279" s="12">
        <f t="shared" si="134"/>
        <v>3.35184824514439E-5</v>
      </c>
    </row>
    <row r="280" spans="1:54">
      <c r="A280" s="12">
        <v>275</v>
      </c>
      <c r="B280" s="12">
        <f t="shared" si="135"/>
        <v>15.764383561643836</v>
      </c>
      <c r="C280" s="12">
        <f>'Surv-rate CEA'!D278*Parameter!$D$57+'Surv-rate CEA'!E278*Parameter!$D$58</f>
        <v>1.293659832424467E-2</v>
      </c>
      <c r="D280" s="12">
        <f t="shared" si="109"/>
        <v>8.1180021048128503E-3</v>
      </c>
      <c r="E280" s="12">
        <f>C280-'Surv-rate CEA'!E278*Parameter!$D$58</f>
        <v>2.9828565690830089E-5</v>
      </c>
      <c r="F280" s="12">
        <f t="shared" si="110"/>
        <v>1.8718085928964281E-5</v>
      </c>
      <c r="G280" s="12">
        <f>'Surv-rate CEA'!G278*Parameter!$D$57+'Surv-rate CEA'!H278*Parameter!$D$58</f>
        <v>7.4015949346619807E-3</v>
      </c>
      <c r="H280" s="12">
        <f t="shared" si="111"/>
        <v>4.6446648301624802E-3</v>
      </c>
      <c r="I280" s="12">
        <f>G280-'Surv-rate CEA'!H278*Parameter!$D$58</f>
        <v>8.3514747198920603E-6</v>
      </c>
      <c r="J280" s="12">
        <f t="shared" si="112"/>
        <v>5.2407354433595693E-6</v>
      </c>
      <c r="K280" s="12">
        <f>'Surv-rate CEA'!K278*Parameter!$D$57+'Surv-rate CEA'!J278*Parameter!$D$58</f>
        <v>1.1405908863808644E-2</v>
      </c>
      <c r="L280" s="12">
        <f t="shared" si="113"/>
        <v>7.1574605505198259E-3</v>
      </c>
      <c r="M280" s="12">
        <f>K280-'Surv-rate CEA'!J278*Parameter!$D$58</f>
        <v>7.5951871575224636E-5</v>
      </c>
      <c r="N280" s="12">
        <f t="shared" si="114"/>
        <v>4.7661482397317075E-5</v>
      </c>
      <c r="O280" s="12">
        <f>'Surv-rate CEA'!N278*Parameter!$D$57+'Surv-rate CEA'!M278*Parameter!$D$58</f>
        <v>7.8425120982942315E-3</v>
      </c>
      <c r="P280" s="12">
        <f t="shared" si="115"/>
        <v>4.9213501204297509E-3</v>
      </c>
      <c r="Q280" s="12">
        <f>O280-'Surv-rate CEA'!M278*Parameter!$D$58</f>
        <v>7.8346311291923616E-3</v>
      </c>
      <c r="R280" s="12">
        <f t="shared" si="116"/>
        <v>4.9164046376874255E-3</v>
      </c>
      <c r="S280" s="12">
        <f>'Surv-rate CEA'!Q278*Parameter!$D$57+'Surv-rate CEA'!P278*Parameter!$D$58</f>
        <v>1.1405908863808644E-2</v>
      </c>
      <c r="T280" s="12">
        <f t="shared" si="117"/>
        <v>7.1574605505198259E-3</v>
      </c>
      <c r="U280" s="12">
        <f>S280-'Surv-rate CEA'!P278*Parameter!$D$58</f>
        <v>7.5951871575224636E-5</v>
      </c>
      <c r="V280" s="12">
        <f t="shared" si="118"/>
        <v>4.7661482397317075E-5</v>
      </c>
      <c r="W280" s="12">
        <f>'Surv-rate CEA'!T278*UPFS+'Surv-rate CEA'!S278*UPD</f>
        <v>7.8425120982942315E-3</v>
      </c>
      <c r="X280" s="12">
        <f t="shared" si="119"/>
        <v>4.9213501204297509E-3</v>
      </c>
      <c r="Y280" s="12">
        <f>W280-'Surv-rate CEA'!S278*UPD</f>
        <v>7.8346311291923616E-3</v>
      </c>
      <c r="Z280" s="12">
        <f t="shared" si="120"/>
        <v>4.9164046376874255E-3</v>
      </c>
      <c r="AA280" s="12">
        <f>'Surv-rate CEA'!W278*UPFS+'Surv-rate CEA'!V278*UPD</f>
        <v>1.2277150306937939E-2</v>
      </c>
      <c r="AB280" s="12">
        <f t="shared" si="121"/>
        <v>7.7041838615365009E-3</v>
      </c>
      <c r="AC280" s="12">
        <f>AA280-'Surv-rate CEA'!V278*UPD</f>
        <v>2.7711586006129788E-4</v>
      </c>
      <c r="AD280" s="12">
        <f t="shared" si="122"/>
        <v>1.7389634267600163E-4</v>
      </c>
      <c r="AE280" s="12">
        <f>'Surv-rate CEA'!Z278*UPFS+'Surv-rate CEA'!Y278*UPD</f>
        <v>1.1405908863808644E-2</v>
      </c>
      <c r="AF280" s="12">
        <f t="shared" si="123"/>
        <v>7.1574605505198259E-3</v>
      </c>
      <c r="AG280" s="12">
        <f>AE280-'Surv-rate CEA'!Y278*UPD</f>
        <v>7.5951871575224636E-5</v>
      </c>
      <c r="AH280" s="12">
        <f t="shared" si="124"/>
        <v>4.7661482397317075E-5</v>
      </c>
      <c r="AI280" s="12">
        <f>'Surv-rate CEA'!AC278*UPFS+'Surv-rate CEA'!AB278*UPD</f>
        <v>7.8174580165175905E-3</v>
      </c>
      <c r="AJ280" s="12">
        <f t="shared" si="125"/>
        <v>4.9056281289526129E-3</v>
      </c>
      <c r="AK280" s="12">
        <f>AI280-'Surv-rate CEA'!AB278*UPD</f>
        <v>5.236294206709298E-5</v>
      </c>
      <c r="AL280" s="12">
        <f t="shared" si="126"/>
        <v>3.2858906434329094E-5</v>
      </c>
      <c r="AM280" s="12">
        <f>'Surv-rate CEA'!AF278*UPFS+'Surv-rate CEA'!AE278*UPD</f>
        <v>2.1754757680521136E-2</v>
      </c>
      <c r="AN280" s="12">
        <f t="shared" si="127"/>
        <v>1.3651592498561677E-2</v>
      </c>
      <c r="AO280" s="12">
        <f>AM280-'Surv-rate CEA'!AE278*UPD</f>
        <v>2.0702919654311258E-4</v>
      </c>
      <c r="AP280" s="12">
        <f t="shared" si="128"/>
        <v>1.2991540829902285E-4</v>
      </c>
      <c r="AQ280" s="42">
        <f>'Surv-rate CEA'!AI278*UPFS+'Surv-rate CEA'!AH278*UPD</f>
        <v>7.8425120982942315E-3</v>
      </c>
      <c r="AR280" s="12">
        <f t="shared" si="129"/>
        <v>4.9213501204297509E-3</v>
      </c>
      <c r="AS280" s="42">
        <f>AQ280-'Surv-rate CEA'!AH278*UPD</f>
        <v>7.8346311291923616E-3</v>
      </c>
      <c r="AT280" s="12">
        <f t="shared" si="130"/>
        <v>4.9164046376874255E-3</v>
      </c>
      <c r="AU280" s="12">
        <f>'Surv-rate CEA'!AL278*UPFS+'Surv-rate CEA'!AK278*UPD</f>
        <v>9.512577977618987E-3</v>
      </c>
      <c r="AV280" s="12">
        <f t="shared" si="131"/>
        <v>5.9693534659557524E-3</v>
      </c>
      <c r="AW280" s="12">
        <f>AU280-'Surv-rate CEA'!AK278*UPD</f>
        <v>3.1841896418530885E-4</v>
      </c>
      <c r="AX280" s="12">
        <f t="shared" si="132"/>
        <v>1.9981495573099902E-4</v>
      </c>
      <c r="AY280" s="12">
        <f>'Surv-rate CEA'!AO278*UPFS+'Surv-rate CEA'!AN278*UPD</f>
        <v>7.8174580165175905E-3</v>
      </c>
      <c r="AZ280" s="12">
        <f t="shared" si="133"/>
        <v>4.9056281289526129E-3</v>
      </c>
      <c r="BA280" s="12">
        <f>AY280-'Surv-rate CEA'!AN278*UPD</f>
        <v>5.236294206709298E-5</v>
      </c>
      <c r="BB280" s="12">
        <f t="shared" si="134"/>
        <v>3.2858906434329094E-5</v>
      </c>
    </row>
    <row r="281" spans="1:54">
      <c r="A281" s="12">
        <v>276</v>
      </c>
      <c r="B281" s="12">
        <f t="shared" si="135"/>
        <v>15.821917808219178</v>
      </c>
      <c r="C281" s="12">
        <f>'Surv-rate CEA'!D279*Parameter!$D$57+'Surv-rate CEA'!E279*Parameter!$D$58</f>
        <v>1.284332988853373E-2</v>
      </c>
      <c r="D281" s="12">
        <f t="shared" si="109"/>
        <v>8.0457794513027776E-3</v>
      </c>
      <c r="E281" s="12">
        <f>C281-'Surv-rate CEA'!E279*Parameter!$D$58</f>
        <v>2.9273222667365248E-5</v>
      </c>
      <c r="F281" s="12">
        <f t="shared" si="110"/>
        <v>1.8338382292957442E-5</v>
      </c>
      <c r="G281" s="12">
        <f>'Surv-rate CEA'!G279*Parameter!$D$57+'Surv-rate CEA'!H279*Parameter!$D$58</f>
        <v>7.3440363718031247E-3</v>
      </c>
      <c r="H281" s="12">
        <f t="shared" si="111"/>
        <v>4.6007147245066739E-3</v>
      </c>
      <c r="I281" s="12">
        <f>G281-'Surv-rate CEA'!H279*Parameter!$D$58</f>
        <v>8.1840887645855814E-6</v>
      </c>
      <c r="J281" s="12">
        <f t="shared" si="112"/>
        <v>5.1269704804925893E-6</v>
      </c>
      <c r="K281" s="12">
        <f>'Surv-rate CEA'!K279*Parameter!$D$57+'Surv-rate CEA'!J279*Parameter!$D$58</f>
        <v>1.1322146693100192E-2</v>
      </c>
      <c r="L281" s="12">
        <f t="shared" si="113"/>
        <v>7.0928253029854411E-3</v>
      </c>
      <c r="M281" s="12">
        <f>K281-'Surv-rate CEA'!J279*Parameter!$D$58</f>
        <v>7.4620720013135119E-5</v>
      </c>
      <c r="N281" s="12">
        <f t="shared" si="114"/>
        <v>4.6746588379631166E-5</v>
      </c>
      <c r="O281" s="12">
        <f>'Surv-rate CEA'!N279*Parameter!$D$57+'Surv-rate CEA'!M279*Parameter!$D$58</f>
        <v>7.7815366267104261E-3</v>
      </c>
      <c r="P281" s="12">
        <f t="shared" si="115"/>
        <v>4.8747893291008846E-3</v>
      </c>
      <c r="Q281" s="12">
        <f>O281-'Surv-rate CEA'!M279*Parameter!$D$58</f>
        <v>7.7738136133691975E-3</v>
      </c>
      <c r="R281" s="12">
        <f t="shared" si="116"/>
        <v>4.8699512020277443E-3</v>
      </c>
      <c r="S281" s="12">
        <f>'Surv-rate CEA'!Q279*Parameter!$D$57+'Surv-rate CEA'!P279*Parameter!$D$58</f>
        <v>1.1322146693100192E-2</v>
      </c>
      <c r="T281" s="12">
        <f t="shared" si="117"/>
        <v>7.0928253029854411E-3</v>
      </c>
      <c r="U281" s="12">
        <f>S281-'Surv-rate CEA'!P279*Parameter!$D$58</f>
        <v>7.4620720013135119E-5</v>
      </c>
      <c r="V281" s="12">
        <f t="shared" si="118"/>
        <v>4.6746588379631166E-5</v>
      </c>
      <c r="W281" s="12">
        <f>'Surv-rate CEA'!T279*UPFS+'Surv-rate CEA'!S279*UPD</f>
        <v>7.7815366267104261E-3</v>
      </c>
      <c r="X281" s="12">
        <f t="shared" si="119"/>
        <v>4.8747893291008846E-3</v>
      </c>
      <c r="Y281" s="12">
        <f>W281-'Surv-rate CEA'!S279*UPD</f>
        <v>7.7738136133691975E-3</v>
      </c>
      <c r="Z281" s="12">
        <f t="shared" si="120"/>
        <v>4.8699512020277443E-3</v>
      </c>
      <c r="AA281" s="12">
        <f>'Surv-rate CEA'!W279*UPFS+'Surv-rate CEA'!V279*UPD</f>
        <v>1.2187830390147607E-2</v>
      </c>
      <c r="AB281" s="12">
        <f t="shared" si="121"/>
        <v>7.6351379400882392E-3</v>
      </c>
      <c r="AC281" s="12">
        <f>AA281-'Surv-rate CEA'!V279*UPD</f>
        <v>2.7269908053017405E-4</v>
      </c>
      <c r="AD281" s="12">
        <f t="shared" si="122"/>
        <v>1.7083394085187081E-4</v>
      </c>
      <c r="AE281" s="12">
        <f>'Surv-rate CEA'!Z279*UPFS+'Surv-rate CEA'!Y279*UPD</f>
        <v>1.1322146693100192E-2</v>
      </c>
      <c r="AF281" s="12">
        <f t="shared" si="123"/>
        <v>7.0928253029854411E-3</v>
      </c>
      <c r="AG281" s="12">
        <f>AE281-'Surv-rate CEA'!Y279*UPD</f>
        <v>7.4620720013135119E-5</v>
      </c>
      <c r="AH281" s="12">
        <f t="shared" si="124"/>
        <v>4.6746588379631166E-5</v>
      </c>
      <c r="AI281" s="12">
        <f>'Surv-rate CEA'!AC279*UPFS+'Surv-rate CEA'!AB279*UPD</f>
        <v>7.7570601561846213E-3</v>
      </c>
      <c r="AJ281" s="12">
        <f t="shared" si="125"/>
        <v>4.8594559003634699E-3</v>
      </c>
      <c r="AK281" s="12">
        <f>AI281-'Surv-rate CEA'!AB279*UPD</f>
        <v>5.1422208281925313E-5</v>
      </c>
      <c r="AL281" s="12">
        <f t="shared" si="126"/>
        <v>3.2213744435911263E-5</v>
      </c>
      <c r="AM281" s="12">
        <f>'Surv-rate CEA'!AF279*UPFS+'Surv-rate CEA'!AE279*UPD</f>
        <v>2.1610163112187851E-2</v>
      </c>
      <c r="AN281" s="12">
        <f t="shared" si="127"/>
        <v>1.3537813621261144E-2</v>
      </c>
      <c r="AO281" s="12">
        <f>AM281-'Surv-rate CEA'!AE279*UPD</f>
        <v>2.0365365270069019E-4</v>
      </c>
      <c r="AP281" s="12">
        <f t="shared" si="128"/>
        <v>1.2758002701034976E-4</v>
      </c>
      <c r="AQ281" s="42">
        <f>'Surv-rate CEA'!AI279*UPFS+'Surv-rate CEA'!AH279*UPD</f>
        <v>7.7815366267104261E-3</v>
      </c>
      <c r="AR281" s="12">
        <f t="shared" si="129"/>
        <v>4.8747893291008846E-3</v>
      </c>
      <c r="AS281" s="42">
        <f>AQ281-'Surv-rate CEA'!AH279*UPD</f>
        <v>7.7738136133691975E-3</v>
      </c>
      <c r="AT281" s="12">
        <f t="shared" si="130"/>
        <v>4.8699512020277443E-3</v>
      </c>
      <c r="AU281" s="12">
        <f>'Surv-rate CEA'!AL279*UPFS+'Surv-rate CEA'!AK279*UPD</f>
        <v>9.440825924722486E-3</v>
      </c>
      <c r="AV281" s="12">
        <f t="shared" si="131"/>
        <v>5.9142608566235804E-3</v>
      </c>
      <c r="AW281" s="12">
        <f>AU281-'Surv-rate CEA'!AK279*UPD</f>
        <v>3.1340006319841886E-4</v>
      </c>
      <c r="AX281" s="12">
        <f t="shared" si="132"/>
        <v>1.9633131052485214E-4</v>
      </c>
      <c r="AY281" s="12">
        <f>'Surv-rate CEA'!AO279*UPFS+'Surv-rate CEA'!AN279*UPD</f>
        <v>7.7570601561846213E-3</v>
      </c>
      <c r="AZ281" s="12">
        <f t="shared" si="133"/>
        <v>4.8594559003634699E-3</v>
      </c>
      <c r="BA281" s="12">
        <f>AY281-'Surv-rate CEA'!AN279*UPD</f>
        <v>5.1422208281925313E-5</v>
      </c>
      <c r="BB281" s="12">
        <f t="shared" si="134"/>
        <v>3.2213744435911263E-5</v>
      </c>
    </row>
    <row r="282" spans="1:54">
      <c r="A282" s="12">
        <v>277</v>
      </c>
      <c r="B282" s="12">
        <f t="shared" si="135"/>
        <v>15.87945205479452</v>
      </c>
      <c r="C282" s="12">
        <f>'Surv-rate CEA'!D280*Parameter!$D$57+'Surv-rate CEA'!E280*Parameter!$D$58</f>
        <v>1.2750971725996338E-2</v>
      </c>
      <c r="D282" s="12">
        <f t="shared" si="109"/>
        <v>7.9743480771066397E-3</v>
      </c>
      <c r="E282" s="12">
        <f>C282-'Surv-rate CEA'!E280*Parameter!$D$58</f>
        <v>2.8729551831013084E-5</v>
      </c>
      <c r="F282" s="12">
        <f t="shared" si="110"/>
        <v>1.796721468158328E-5</v>
      </c>
      <c r="G282" s="12">
        <f>'Surv-rate CEA'!G280*Parameter!$D$57+'Surv-rate CEA'!H280*Parameter!$D$58</f>
        <v>7.2870759751840625E-3</v>
      </c>
      <c r="H282" s="12">
        <f t="shared" si="111"/>
        <v>4.5572746563280796E-3</v>
      </c>
      <c r="I282" s="12">
        <f>G282-'Surv-rate CEA'!H280*Parameter!$D$58</f>
        <v>8.0204668417363512E-6</v>
      </c>
      <c r="J282" s="12">
        <f t="shared" si="112"/>
        <v>5.0159309981451845E-6</v>
      </c>
      <c r="K282" s="12">
        <f>'Surv-rate CEA'!K280*Parameter!$D$57+'Surv-rate CEA'!J280*Parameter!$D$58</f>
        <v>1.1239214849507349E-2</v>
      </c>
      <c r="L282" s="12">
        <f t="shared" si="113"/>
        <v>7.0289083255224731E-3</v>
      </c>
      <c r="M282" s="12">
        <f>K282-'Surv-rate CEA'!J280*Parameter!$D$58</f>
        <v>7.3316041736454923E-5</v>
      </c>
      <c r="N282" s="12">
        <f t="shared" si="114"/>
        <v>4.5851222087662983E-5</v>
      </c>
      <c r="O282" s="12">
        <f>'Surv-rate CEA'!N280*Parameter!$D$57+'Surv-rate CEA'!M280*Parameter!$D$58</f>
        <v>7.7211945960071922E-3</v>
      </c>
      <c r="P282" s="12">
        <f t="shared" si="115"/>
        <v>4.8287687089844161E-3</v>
      </c>
      <c r="Q282" s="12">
        <f>O282-'Surv-rate CEA'!M280*Parameter!$D$58</f>
        <v>7.7136259864523148E-3</v>
      </c>
      <c r="R282" s="12">
        <f t="shared" si="116"/>
        <v>4.8240353656481385E-3</v>
      </c>
      <c r="S282" s="12">
        <f>'Surv-rate CEA'!Q280*Parameter!$D$57+'Surv-rate CEA'!P280*Parameter!$D$58</f>
        <v>1.1239214849507349E-2</v>
      </c>
      <c r="T282" s="12">
        <f t="shared" si="117"/>
        <v>7.0289083255224731E-3</v>
      </c>
      <c r="U282" s="12">
        <f>S282-'Surv-rate CEA'!P280*Parameter!$D$58</f>
        <v>7.3316041736454923E-5</v>
      </c>
      <c r="V282" s="12">
        <f t="shared" si="118"/>
        <v>4.5851222087662983E-5</v>
      </c>
      <c r="W282" s="12">
        <f>'Surv-rate CEA'!T280*UPFS+'Surv-rate CEA'!S280*UPD</f>
        <v>7.7211945960071922E-3</v>
      </c>
      <c r="X282" s="12">
        <f t="shared" si="119"/>
        <v>4.8287687089844161E-3</v>
      </c>
      <c r="Y282" s="12">
        <f>W282-'Surv-rate CEA'!S280*UPD</f>
        <v>7.7136259864523148E-3</v>
      </c>
      <c r="Z282" s="12">
        <f t="shared" si="120"/>
        <v>4.8240353656481385E-3</v>
      </c>
      <c r="AA282" s="12">
        <f>'Surv-rate CEA'!W280*UPFS+'Surv-rate CEA'!V280*UPD</f>
        <v>1.2099389601184032E-2</v>
      </c>
      <c r="AB282" s="12">
        <f t="shared" si="121"/>
        <v>7.5668542189341889E-3</v>
      </c>
      <c r="AC282" s="12">
        <f>AA282-'Surv-rate CEA'!V280*UPD</f>
        <v>2.6836283528838649E-4</v>
      </c>
      <c r="AD282" s="12">
        <f t="shared" si="122"/>
        <v>1.6783180964834374E-4</v>
      </c>
      <c r="AE282" s="12">
        <f>'Surv-rate CEA'!Z280*UPFS+'Surv-rate CEA'!Y280*UPD</f>
        <v>1.1239214849507349E-2</v>
      </c>
      <c r="AF282" s="12">
        <f t="shared" si="123"/>
        <v>7.0289083255224731E-3</v>
      </c>
      <c r="AG282" s="12">
        <f>AE282-'Surv-rate CEA'!Y280*UPD</f>
        <v>7.3316041736454923E-5</v>
      </c>
      <c r="AH282" s="12">
        <f t="shared" si="124"/>
        <v>4.5851222087662983E-5</v>
      </c>
      <c r="AI282" s="12">
        <f>'Surv-rate CEA'!AC280*UPFS+'Surv-rate CEA'!AB280*UPD</f>
        <v>7.6972867846511151E-3</v>
      </c>
      <c r="AJ282" s="12">
        <f t="shared" si="125"/>
        <v>4.8138169693357057E-3</v>
      </c>
      <c r="AK282" s="12">
        <f>AI282-'Surv-rate CEA'!AB280*UPD</f>
        <v>5.0500611957934177E-5</v>
      </c>
      <c r="AL282" s="12">
        <f t="shared" si="126"/>
        <v>3.1582648484619238E-5</v>
      </c>
      <c r="AM282" s="12">
        <f>'Surv-rate CEA'!AF280*UPFS+'Surv-rate CEA'!AE280*UPD</f>
        <v>2.1466888059779116E-2</v>
      </c>
      <c r="AN282" s="12">
        <f t="shared" si="127"/>
        <v>1.3425207207695147E-2</v>
      </c>
      <c r="AO282" s="12">
        <f>AM282-'Surv-rate CEA'!AE280*UPD</f>
        <v>2.0034094903837937E-4</v>
      </c>
      <c r="AP282" s="12">
        <f t="shared" si="128"/>
        <v>1.2529150687965211E-4</v>
      </c>
      <c r="AQ282" s="42">
        <f>'Surv-rate CEA'!AI280*UPFS+'Surv-rate CEA'!AH280*UPD</f>
        <v>7.7211945960071922E-3</v>
      </c>
      <c r="AR282" s="12">
        <f t="shared" si="129"/>
        <v>4.8287687089844161E-3</v>
      </c>
      <c r="AS282" s="42">
        <f>AQ282-'Surv-rate CEA'!AH280*UPD</f>
        <v>7.7136259864523148E-3</v>
      </c>
      <c r="AT282" s="12">
        <f t="shared" si="130"/>
        <v>4.8240353656481385E-3</v>
      </c>
      <c r="AU282" s="12">
        <f>'Surv-rate CEA'!AL280*UPFS+'Surv-rate CEA'!AK280*UPD</f>
        <v>9.3698017954637145E-3</v>
      </c>
      <c r="AV282" s="12">
        <f t="shared" si="131"/>
        <v>5.8597934758331588E-3</v>
      </c>
      <c r="AW282" s="12">
        <f>AU282-'Surv-rate CEA'!AK280*UPD</f>
        <v>3.0847174912204851E-4</v>
      </c>
      <c r="AX282" s="12">
        <f t="shared" si="132"/>
        <v>1.9291557947995685E-4</v>
      </c>
      <c r="AY282" s="12">
        <f>'Surv-rate CEA'!AO280*UPFS+'Surv-rate CEA'!AN280*UPD</f>
        <v>7.6972867846511151E-3</v>
      </c>
      <c r="AZ282" s="12">
        <f t="shared" si="133"/>
        <v>4.8138169693357057E-3</v>
      </c>
      <c r="BA282" s="12">
        <f>AY282-'Surv-rate CEA'!AN280*UPD</f>
        <v>5.0500611957934177E-5</v>
      </c>
      <c r="BB282" s="12">
        <f t="shared" si="134"/>
        <v>3.1582648484619238E-5</v>
      </c>
    </row>
    <row r="283" spans="1:54">
      <c r="A283" s="12">
        <v>278</v>
      </c>
      <c r="B283" s="12">
        <f t="shared" si="135"/>
        <v>15.936986301369863</v>
      </c>
      <c r="C283" s="12">
        <f>'Surv-rate CEA'!D281*Parameter!$D$57+'Surv-rate CEA'!E281*Parameter!$D$58</f>
        <v>1.2659512484658379E-2</v>
      </c>
      <c r="D283" s="12">
        <f t="shared" si="109"/>
        <v>7.9036974469922534E-3</v>
      </c>
      <c r="E283" s="12">
        <f>C283-'Surv-rate CEA'!E281*Parameter!$D$58</f>
        <v>2.81972789009724E-5</v>
      </c>
      <c r="F283" s="12">
        <f t="shared" si="110"/>
        <v>1.7604371537357676E-5</v>
      </c>
      <c r="G283" s="12">
        <f>'Surv-rate CEA'!G281*Parameter!$D$57+'Surv-rate CEA'!H281*Parameter!$D$58</f>
        <v>7.230705875014988E-3</v>
      </c>
      <c r="H283" s="12">
        <f t="shared" si="111"/>
        <v>4.5143374702276331E-3</v>
      </c>
      <c r="I283" s="12">
        <f>G283-'Surv-rate CEA'!H281*Parameter!$D$58</f>
        <v>7.8605148289608712E-6</v>
      </c>
      <c r="J283" s="12">
        <f t="shared" si="112"/>
        <v>4.9075452993148423E-6</v>
      </c>
      <c r="K283" s="12">
        <f>'Surv-rate CEA'!K281*Parameter!$D$57+'Surv-rate CEA'!J281*Parameter!$D$58</f>
        <v>1.1157102836072347E-2</v>
      </c>
      <c r="L283" s="12">
        <f t="shared" si="113"/>
        <v>6.9656999278732232E-3</v>
      </c>
      <c r="M283" s="12">
        <f>K283-'Surv-rate CEA'!J281*Parameter!$D$58</f>
        <v>7.2037245479219039E-5</v>
      </c>
      <c r="N283" s="12">
        <f t="shared" si="114"/>
        <v>4.4974922523473635E-5</v>
      </c>
      <c r="O283" s="12">
        <f>'Surv-rate CEA'!N281*Parameter!$D$57+'Surv-rate CEA'!M281*Parameter!$D$58</f>
        <v>7.6614776774784456E-3</v>
      </c>
      <c r="P283" s="12">
        <f t="shared" si="115"/>
        <v>4.7832806858129654E-3</v>
      </c>
      <c r="Q283" s="12">
        <f>O283-'Surv-rate CEA'!M281*Parameter!$D$58</f>
        <v>7.6540600085553412E-3</v>
      </c>
      <c r="R283" s="12">
        <f t="shared" si="116"/>
        <v>4.7786496219389641E-3</v>
      </c>
      <c r="S283" s="12">
        <f>'Surv-rate CEA'!Q281*Parameter!$D$57+'Surv-rate CEA'!P281*Parameter!$D$58</f>
        <v>1.1157102836072347E-2</v>
      </c>
      <c r="T283" s="12">
        <f t="shared" si="117"/>
        <v>6.9656999278732232E-3</v>
      </c>
      <c r="U283" s="12">
        <f>S283-'Surv-rate CEA'!P281*Parameter!$D$58</f>
        <v>7.2037245479219039E-5</v>
      </c>
      <c r="V283" s="12">
        <f t="shared" si="118"/>
        <v>4.4974922523473635E-5</v>
      </c>
      <c r="W283" s="12">
        <f>'Surv-rate CEA'!T281*UPFS+'Surv-rate CEA'!S281*UPD</f>
        <v>7.6614776774784456E-3</v>
      </c>
      <c r="X283" s="12">
        <f t="shared" si="119"/>
        <v>4.7832806858129654E-3</v>
      </c>
      <c r="Y283" s="12">
        <f>W283-'Surv-rate CEA'!S281*UPD</f>
        <v>7.6540600085553412E-3</v>
      </c>
      <c r="Z283" s="12">
        <f t="shared" si="120"/>
        <v>4.7786496219389641E-3</v>
      </c>
      <c r="AA283" s="12">
        <f>'Surv-rate CEA'!W281*UPFS+'Surv-rate CEA'!V281*UPD</f>
        <v>1.201181688622506E-2</v>
      </c>
      <c r="AB283" s="12">
        <f t="shared" si="121"/>
        <v>7.4993224717339792E-3</v>
      </c>
      <c r="AC283" s="12">
        <f>AA283-'Surv-rate CEA'!V281*UPD</f>
        <v>2.6410546351587905E-4</v>
      </c>
      <c r="AD283" s="12">
        <f t="shared" si="122"/>
        <v>1.6488863060539003E-4</v>
      </c>
      <c r="AE283" s="12">
        <f>'Surv-rate CEA'!Z281*UPFS+'Surv-rate CEA'!Y281*UPD</f>
        <v>1.1157102836072347E-2</v>
      </c>
      <c r="AF283" s="12">
        <f t="shared" si="123"/>
        <v>6.9656999278732232E-3</v>
      </c>
      <c r="AG283" s="12">
        <f>AE283-'Surv-rate CEA'!Y281*UPD</f>
        <v>7.2037245479219039E-5</v>
      </c>
      <c r="AH283" s="12">
        <f t="shared" si="124"/>
        <v>4.4974922523473635E-5</v>
      </c>
      <c r="AI283" s="12">
        <f>'Surv-rate CEA'!AC281*UPFS+'Surv-rate CEA'!AB281*UPD</f>
        <v>7.6381297181647018E-3</v>
      </c>
      <c r="AJ283" s="12">
        <f t="shared" si="125"/>
        <v>4.7687038838512674E-3</v>
      </c>
      <c r="AK283" s="12">
        <f>AI283-'Surv-rate CEA'!AB281*UPD</f>
        <v>4.9597716681090524E-5</v>
      </c>
      <c r="AL283" s="12">
        <f t="shared" si="126"/>
        <v>3.0965279838701364E-5</v>
      </c>
      <c r="AM283" s="12">
        <f>'Surv-rate CEA'!AF281*UPFS+'Surv-rate CEA'!AE281*UPD</f>
        <v>2.132491697802269E-2</v>
      </c>
      <c r="AN283" s="12">
        <f t="shared" si="127"/>
        <v>1.3313758494315981E-2</v>
      </c>
      <c r="AO283" s="12">
        <f>AM283-'Surv-rate CEA'!AE281*UPD</f>
        <v>1.9708976468010841E-4</v>
      </c>
      <c r="AP283" s="12">
        <f t="shared" si="128"/>
        <v>1.2304880395814965E-4</v>
      </c>
      <c r="AQ283" s="42">
        <f>'Surv-rate CEA'!AI281*UPFS+'Surv-rate CEA'!AH281*UPD</f>
        <v>7.6614776774784456E-3</v>
      </c>
      <c r="AR283" s="12">
        <f t="shared" si="129"/>
        <v>4.7832806858129654E-3</v>
      </c>
      <c r="AS283" s="42">
        <f>AQ283-'Surv-rate CEA'!AH281*UPD</f>
        <v>7.6540600085553412E-3</v>
      </c>
      <c r="AT283" s="12">
        <f t="shared" si="130"/>
        <v>4.7786496219389641E-3</v>
      </c>
      <c r="AU283" s="12">
        <f>'Surv-rate CEA'!AL281*UPFS+'Surv-rate CEA'!AK281*UPD</f>
        <v>9.2994961954164339E-3</v>
      </c>
      <c r="AV283" s="12">
        <f t="shared" si="131"/>
        <v>5.8059427191291622E-3</v>
      </c>
      <c r="AW283" s="12">
        <f>AU283-'Surv-rate CEA'!AK281*UPD</f>
        <v>3.0363217120009216E-4</v>
      </c>
      <c r="AX283" s="12">
        <f t="shared" si="132"/>
        <v>1.8956629011165614E-4</v>
      </c>
      <c r="AY283" s="12">
        <f>'Surv-rate CEA'!AO281*UPFS+'Surv-rate CEA'!AN281*UPD</f>
        <v>7.6381297181647018E-3</v>
      </c>
      <c r="AZ283" s="12">
        <f t="shared" si="133"/>
        <v>4.7687038838512674E-3</v>
      </c>
      <c r="BA283" s="12">
        <f>AY283-'Surv-rate CEA'!AN281*UPD</f>
        <v>4.9597716681090524E-5</v>
      </c>
      <c r="BB283" s="12">
        <f t="shared" si="134"/>
        <v>3.0965279838701364E-5</v>
      </c>
    </row>
    <row r="284" spans="1:54">
      <c r="A284" s="12">
        <v>279</v>
      </c>
      <c r="B284" s="12">
        <f t="shared" si="135"/>
        <v>15.994520547945205</v>
      </c>
      <c r="C284" s="12">
        <f>'Surv-rate CEA'!D282*Parameter!$D$57+'Surv-rate CEA'!E282*Parameter!$D$58</f>
        <v>1.2568940986140429E-2</v>
      </c>
      <c r="D284" s="12">
        <f t="shared" si="109"/>
        <v>7.8338171931710155E-3</v>
      </c>
      <c r="E284" s="12">
        <f>C284-'Surv-rate CEA'!E282*Parameter!$D$58</f>
        <v>2.7676136740749716E-5</v>
      </c>
      <c r="F284" s="12">
        <f t="shared" si="110"/>
        <v>1.7249647052946614E-5</v>
      </c>
      <c r="G284" s="12">
        <f>'Surv-rate CEA'!G282*Parameter!$D$57+'Surv-rate CEA'!H282*Parameter!$D$58</f>
        <v>7.174918327591857E-3</v>
      </c>
      <c r="H284" s="12">
        <f t="shared" si="111"/>
        <v>4.4718961300132991E-3</v>
      </c>
      <c r="I284" s="12">
        <f>G284-'Surv-rate CEA'!H282*Parameter!$D$58</f>
        <v>7.7041412000081536E-6</v>
      </c>
      <c r="J284" s="12">
        <f t="shared" si="112"/>
        <v>4.8017437473683074E-6</v>
      </c>
      <c r="K284" s="12">
        <f>'Surv-rate CEA'!K282*Parameter!$D$57+'Surv-rate CEA'!J282*Parameter!$D$58</f>
        <v>1.1075800318334023E-2</v>
      </c>
      <c r="L284" s="12">
        <f t="shared" si="113"/>
        <v>6.9031905756872704E-3</v>
      </c>
      <c r="M284" s="12">
        <f>K284-'Surv-rate CEA'!J282*Parameter!$D$58</f>
        <v>7.0783754670410842E-5</v>
      </c>
      <c r="N284" s="12">
        <f t="shared" si="114"/>
        <v>4.4117240660586258E-5</v>
      </c>
      <c r="O284" s="12">
        <f>'Surv-rate CEA'!N282*Parameter!$D$57+'Surv-rate CEA'!M282*Parameter!$D$58</f>
        <v>7.6023776757301121E-3</v>
      </c>
      <c r="P284" s="12">
        <f t="shared" si="115"/>
        <v>4.738317811403929E-3</v>
      </c>
      <c r="Q284" s="12">
        <f>O284-'Surv-rate CEA'!M282*Parameter!$D$58</f>
        <v>7.5951075706540486E-3</v>
      </c>
      <c r="R284" s="12">
        <f t="shared" si="116"/>
        <v>4.7337865884310602E-3</v>
      </c>
      <c r="S284" s="12">
        <f>'Surv-rate CEA'!Q282*Parameter!$D$57+'Surv-rate CEA'!P282*Parameter!$D$58</f>
        <v>1.1075800318334023E-2</v>
      </c>
      <c r="T284" s="12">
        <f t="shared" si="117"/>
        <v>6.9031905756872704E-3</v>
      </c>
      <c r="U284" s="12">
        <f>S284-'Surv-rate CEA'!P282*Parameter!$D$58</f>
        <v>7.0783754670410842E-5</v>
      </c>
      <c r="V284" s="12">
        <f t="shared" si="118"/>
        <v>4.4117240660586258E-5</v>
      </c>
      <c r="W284" s="12">
        <f>'Surv-rate CEA'!T282*UPFS+'Surv-rate CEA'!S282*UPD</f>
        <v>7.6023776757301121E-3</v>
      </c>
      <c r="X284" s="12">
        <f t="shared" si="119"/>
        <v>4.738317811403929E-3</v>
      </c>
      <c r="Y284" s="12">
        <f>W284-'Surv-rate CEA'!S282*UPD</f>
        <v>7.5951075706540486E-3</v>
      </c>
      <c r="Z284" s="12">
        <f t="shared" si="120"/>
        <v>4.7337865884310602E-3</v>
      </c>
      <c r="AA284" s="12">
        <f>'Surv-rate CEA'!W282*UPFS+'Surv-rate CEA'!V282*UPD</f>
        <v>1.1925101361863288E-2</v>
      </c>
      <c r="AB284" s="12">
        <f t="shared" si="121"/>
        <v>7.4325326359542488E-3</v>
      </c>
      <c r="AC284" s="12">
        <f>AA284-'Surv-rate CEA'!V282*UPD</f>
        <v>2.5992534273978386E-4</v>
      </c>
      <c r="AD284" s="12">
        <f t="shared" si="122"/>
        <v>1.6200311713938999E-4</v>
      </c>
      <c r="AE284" s="12">
        <f>'Surv-rate CEA'!Z282*UPFS+'Surv-rate CEA'!Y282*UPD</f>
        <v>1.1075800318334023E-2</v>
      </c>
      <c r="AF284" s="12">
        <f t="shared" si="123"/>
        <v>6.9031905756872704E-3</v>
      </c>
      <c r="AG284" s="12">
        <f>AE284-'Surv-rate CEA'!Y282*UPD</f>
        <v>7.0783754670410842E-5</v>
      </c>
      <c r="AH284" s="12">
        <f t="shared" si="124"/>
        <v>4.4117240660586258E-5</v>
      </c>
      <c r="AI284" s="12">
        <f>'Surv-rate CEA'!AC282*UPFS+'Surv-rate CEA'!AB282*UPD</f>
        <v>7.5795809036965887E-3</v>
      </c>
      <c r="AJ284" s="12">
        <f t="shared" si="125"/>
        <v>4.7241093156442674E-3</v>
      </c>
      <c r="AK284" s="12">
        <f>AI284-'Surv-rate CEA'!AB282*UPD</f>
        <v>4.8713097094024368E-5</v>
      </c>
      <c r="AL284" s="12">
        <f t="shared" si="126"/>
        <v>3.0361308718735481E-5</v>
      </c>
      <c r="AM284" s="12">
        <f>'Surv-rate CEA'!AF282*UPFS+'Surv-rate CEA'!AE282*UPD</f>
        <v>2.1184234547942441E-2</v>
      </c>
      <c r="AN284" s="12">
        <f t="shared" si="127"/>
        <v>1.320345294077147E-2</v>
      </c>
      <c r="AO284" s="12">
        <f>AM284-'Surv-rate CEA'!AE282*UPD</f>
        <v>1.938988097895944E-4</v>
      </c>
      <c r="AP284" s="12">
        <f t="shared" si="128"/>
        <v>1.2085089997160959E-4</v>
      </c>
      <c r="AQ284" s="42">
        <f>'Surv-rate CEA'!AI282*UPFS+'Surv-rate CEA'!AH282*UPD</f>
        <v>7.6023776757301121E-3</v>
      </c>
      <c r="AR284" s="12">
        <f t="shared" si="129"/>
        <v>4.738317811403929E-3</v>
      </c>
      <c r="AS284" s="42">
        <f>AQ284-'Surv-rate CEA'!AH282*UPD</f>
        <v>7.5951075706540486E-3</v>
      </c>
      <c r="AT284" s="12">
        <f t="shared" si="130"/>
        <v>4.7337865884310602E-3</v>
      </c>
      <c r="AU284" s="12">
        <f>'Surv-rate CEA'!AL282*UPFS+'Surv-rate CEA'!AK282*UPD</f>
        <v>9.2298998783458576E-3</v>
      </c>
      <c r="AV284" s="12">
        <f t="shared" si="131"/>
        <v>5.7527001231020818E-3</v>
      </c>
      <c r="AW284" s="12">
        <f>AU284-'Surv-rate CEA'!AK282*UPD</f>
        <v>2.9887952104209158E-4</v>
      </c>
      <c r="AX284" s="12">
        <f t="shared" si="132"/>
        <v>1.8628200523879013E-4</v>
      </c>
      <c r="AY284" s="12">
        <f>'Surv-rate CEA'!AO282*UPFS+'Surv-rate CEA'!AN282*UPD</f>
        <v>7.5795809036965887E-3</v>
      </c>
      <c r="AZ284" s="12">
        <f t="shared" si="133"/>
        <v>4.7241093156442674E-3</v>
      </c>
      <c r="BA284" s="12">
        <f>AY284-'Surv-rate CEA'!AN282*UPD</f>
        <v>4.8713097094024368E-5</v>
      </c>
      <c r="BB284" s="12">
        <f t="shared" si="134"/>
        <v>3.0361308718735481E-5</v>
      </c>
    </row>
    <row r="285" spans="1:54">
      <c r="A285" s="12">
        <v>280</v>
      </c>
      <c r="B285" s="12">
        <f t="shared" si="135"/>
        <v>16.052054794520547</v>
      </c>
      <c r="C285" s="12">
        <f>'Surv-rate CEA'!D283*Parameter!$D$57+'Surv-rate CEA'!E283*Parameter!$D$58</f>
        <v>1.2479246222500339E-2</v>
      </c>
      <c r="D285" s="12">
        <f t="shared" si="109"/>
        <v>7.7646971121789858E-3</v>
      </c>
      <c r="E285" s="12">
        <f>C285-'Surv-rate CEA'!E283*Parameter!$D$58</f>
        <v>2.7165865153198215E-5</v>
      </c>
      <c r="F285" s="12">
        <f t="shared" si="110"/>
        <v>1.6902841000489459E-5</v>
      </c>
      <c r="G285" s="12">
        <f>'Surv-rate CEA'!G283*Parameter!$D$57+'Surv-rate CEA'!H283*Parameter!$D$58</f>
        <v>7.1197057129073283E-3</v>
      </c>
      <c r="H285" s="12">
        <f t="shared" si="111"/>
        <v>4.4299437163841295E-3</v>
      </c>
      <c r="I285" s="12">
        <f>G285-'Surv-rate CEA'!H283*Parameter!$D$58</f>
        <v>7.5512569468715041E-6</v>
      </c>
      <c r="J285" s="12">
        <f t="shared" si="112"/>
        <v>4.6984587020150114E-6</v>
      </c>
      <c r="K285" s="12">
        <f>'Surv-rate CEA'!K283*Parameter!$D$57+'Surv-rate CEA'!J283*Parameter!$D$58</f>
        <v>1.0995297121339261E-2</v>
      </c>
      <c r="L285" s="12">
        <f t="shared" si="113"/>
        <v>6.8413708875845174E-3</v>
      </c>
      <c r="M285" s="12">
        <f>K285-'Surv-rate CEA'!J283*Parameter!$D$58</f>
        <v>6.9555007030453267E-5</v>
      </c>
      <c r="N285" s="12">
        <f t="shared" si="114"/>
        <v>4.3277739103599523E-5</v>
      </c>
      <c r="O285" s="12">
        <f>'Surv-rate CEA'!N283*Parameter!$D$57+'Surv-rate CEA'!M283*Parameter!$D$58</f>
        <v>7.543886526157487E-3</v>
      </c>
      <c r="P285" s="12">
        <f t="shared" si="115"/>
        <v>4.6938727612127144E-3</v>
      </c>
      <c r="Q285" s="12">
        <f>O285-'Surv-rate CEA'!M283*Parameter!$D$58</f>
        <v>7.5367606921372E-3</v>
      </c>
      <c r="R285" s="12">
        <f t="shared" si="116"/>
        <v>4.6894390044094044E-3</v>
      </c>
      <c r="S285" s="12">
        <f>'Surv-rate CEA'!Q283*Parameter!$D$57+'Surv-rate CEA'!P283*Parameter!$D$58</f>
        <v>1.0995297121339261E-2</v>
      </c>
      <c r="T285" s="12">
        <f t="shared" si="117"/>
        <v>6.8413708875845174E-3</v>
      </c>
      <c r="U285" s="12">
        <f>S285-'Surv-rate CEA'!P283*Parameter!$D$58</f>
        <v>6.9555007030453267E-5</v>
      </c>
      <c r="V285" s="12">
        <f t="shared" si="118"/>
        <v>4.3277739103599523E-5</v>
      </c>
      <c r="W285" s="12">
        <f>'Surv-rate CEA'!T283*UPFS+'Surv-rate CEA'!S283*UPD</f>
        <v>7.543886526157487E-3</v>
      </c>
      <c r="X285" s="12">
        <f t="shared" si="119"/>
        <v>4.6938727612127144E-3</v>
      </c>
      <c r="Y285" s="12">
        <f>W285-'Surv-rate CEA'!S283*UPD</f>
        <v>7.5367606921372E-3</v>
      </c>
      <c r="Z285" s="12">
        <f t="shared" si="120"/>
        <v>4.6894390044094044E-3</v>
      </c>
      <c r="AA285" s="12">
        <f>'Surv-rate CEA'!W283*UPFS+'Surv-rate CEA'!V283*UPD</f>
        <v>1.1839232311980242E-2</v>
      </c>
      <c r="AB285" s="12">
        <f t="shared" si="121"/>
        <v>7.3664748097926735E-3</v>
      </c>
      <c r="AC285" s="12">
        <f>AA285-'Surv-rate CEA'!V283*UPD</f>
        <v>2.5582088785186356E-4</v>
      </c>
      <c r="AD285" s="12">
        <f t="shared" si="122"/>
        <v>1.5917401369619264E-4</v>
      </c>
      <c r="AE285" s="12">
        <f>'Surv-rate CEA'!Z283*UPFS+'Surv-rate CEA'!Y283*UPD</f>
        <v>1.0995297121339261E-2</v>
      </c>
      <c r="AF285" s="12">
        <f t="shared" si="123"/>
        <v>6.8413708875845174E-3</v>
      </c>
      <c r="AG285" s="12">
        <f>AE285-'Surv-rate CEA'!Y283*UPD</f>
        <v>6.9555007030453267E-5</v>
      </c>
      <c r="AH285" s="12">
        <f t="shared" si="124"/>
        <v>4.3277739103599523E-5</v>
      </c>
      <c r="AI285" s="12">
        <f>'Surv-rate CEA'!AC283*UPFS+'Surv-rate CEA'!AB283*UPD</f>
        <v>7.5216324164680036E-3</v>
      </c>
      <c r="AJ285" s="12">
        <f t="shared" si="125"/>
        <v>4.6800260578013743E-3</v>
      </c>
      <c r="AK285" s="12">
        <f>AI285-'Surv-rate CEA'!AB283*UPD</f>
        <v>4.7846338587113034E-5</v>
      </c>
      <c r="AL285" s="12">
        <f t="shared" si="126"/>
        <v>2.9770414048394218E-5</v>
      </c>
      <c r="AM285" s="12">
        <f>'Surv-rate CEA'!AF283*UPFS+'Surv-rate CEA'!AE283*UPD</f>
        <v>2.1044825672918079E-2</v>
      </c>
      <c r="AN285" s="12">
        <f t="shared" si="127"/>
        <v>1.3094276225930341E-2</v>
      </c>
      <c r="AO285" s="12">
        <f>AM285-'Surv-rate CEA'!AE283*UPD</f>
        <v>1.9076682476200715E-4</v>
      </c>
      <c r="AP285" s="12">
        <f t="shared" si="128"/>
        <v>1.1869680162720032E-4</v>
      </c>
      <c r="AQ285" s="42">
        <f>'Surv-rate CEA'!AI283*UPFS+'Surv-rate CEA'!AH283*UPD</f>
        <v>7.543886526157487E-3</v>
      </c>
      <c r="AR285" s="12">
        <f t="shared" si="129"/>
        <v>4.6938727612127144E-3</v>
      </c>
      <c r="AS285" s="42">
        <f>AQ285-'Surv-rate CEA'!AH283*UPD</f>
        <v>7.5367606921372E-3</v>
      </c>
      <c r="AT285" s="12">
        <f t="shared" si="130"/>
        <v>4.6894390044094044E-3</v>
      </c>
      <c r="AU285" s="12">
        <f>'Surv-rate CEA'!AL283*UPFS+'Surv-rate CEA'!AK283*UPD</f>
        <v>9.1610037434338154E-3</v>
      </c>
      <c r="AV285" s="12">
        <f t="shared" si="131"/>
        <v>5.7000573626833492E-3</v>
      </c>
      <c r="AW285" s="12">
        <f>AU285-'Surv-rate CEA'!AK283*UPD</f>
        <v>2.9421203154609415E-4</v>
      </c>
      <c r="AX285" s="12">
        <f t="shared" si="132"/>
        <v>1.8306132205287595E-4</v>
      </c>
      <c r="AY285" s="12">
        <f>'Surv-rate CEA'!AO283*UPFS+'Surv-rate CEA'!AN283*UPD</f>
        <v>7.5216324164680036E-3</v>
      </c>
      <c r="AZ285" s="12">
        <f t="shared" si="133"/>
        <v>4.6800260578013743E-3</v>
      </c>
      <c r="BA285" s="12">
        <f>AY285-'Surv-rate CEA'!AN283*UPD</f>
        <v>4.7846338587113034E-5</v>
      </c>
      <c r="BB285" s="12">
        <f t="shared" si="134"/>
        <v>2.9770414048394218E-5</v>
      </c>
    </row>
    <row r="286" spans="1:54">
      <c r="A286" s="12">
        <v>281</v>
      </c>
      <c r="B286" s="12">
        <f t="shared" si="135"/>
        <v>16.109589041095891</v>
      </c>
      <c r="C286" s="12">
        <f>'Surv-rate CEA'!D284*Parameter!$D$57+'Surv-rate CEA'!E284*Parameter!$D$58</f>
        <v>1.2390417353141297E-2</v>
      </c>
      <c r="D286" s="12">
        <f t="shared" si="109"/>
        <v>7.6963271618241246E-3</v>
      </c>
      <c r="E286" s="12">
        <f>C286-'Surv-rate CEA'!E284*Parameter!$D$58</f>
        <v>2.6666210682438352E-5</v>
      </c>
      <c r="F286" s="12">
        <f t="shared" si="110"/>
        <v>1.6563758566707458E-5</v>
      </c>
      <c r="G286" s="12">
        <f>'Surv-rate CEA'!G284*Parameter!$D$57+'Surv-rate CEA'!H284*Parameter!$D$58</f>
        <v>7.0650605323125384E-3</v>
      </c>
      <c r="H286" s="12">
        <f t="shared" si="111"/>
        <v>4.3884734246649971E-3</v>
      </c>
      <c r="I286" s="12">
        <f>G286-'Surv-rate CEA'!H284*Parameter!$D$58</f>
        <v>7.4017755036515087E-6</v>
      </c>
      <c r="J286" s="12">
        <f t="shared" si="112"/>
        <v>4.5976244569384943E-6</v>
      </c>
      <c r="K286" s="12">
        <f>'Surv-rate CEA'!K284*Parameter!$D$57+'Surv-rate CEA'!J284*Parameter!$D$58</f>
        <v>1.091558322671694E-2</v>
      </c>
      <c r="L286" s="12">
        <f t="shared" si="113"/>
        <v>6.7802316322811097E-3</v>
      </c>
      <c r="M286" s="12">
        <f>K286-'Surv-rate CEA'!J284*Parameter!$D$58</f>
        <v>6.8350454180469283E-5</v>
      </c>
      <c r="N286" s="12">
        <f t="shared" si="114"/>
        <v>4.2455991758727496E-5</v>
      </c>
      <c r="O286" s="12">
        <f>'Surv-rate CEA'!N284*Parameter!$D$57+'Surv-rate CEA'!M284*Parameter!$D$58</f>
        <v>7.4859962924762428E-3</v>
      </c>
      <c r="P286" s="12">
        <f t="shared" si="115"/>
        <v>4.6499383319394613E-3</v>
      </c>
      <c r="Q286" s="12">
        <f>O286-'Surv-rate CEA'!M284*Parameter!$D$58</f>
        <v>7.4790115184094168E-3</v>
      </c>
      <c r="R286" s="12">
        <f t="shared" si="116"/>
        <v>4.645599728578689E-3</v>
      </c>
      <c r="S286" s="12">
        <f>'Surv-rate CEA'!Q284*Parameter!$D$57+'Surv-rate CEA'!P284*Parameter!$D$58</f>
        <v>1.091558322671694E-2</v>
      </c>
      <c r="T286" s="12">
        <f t="shared" si="117"/>
        <v>6.7802316322811097E-3</v>
      </c>
      <c r="U286" s="12">
        <f>S286-'Surv-rate CEA'!P284*Parameter!$D$58</f>
        <v>6.8350454180469283E-5</v>
      </c>
      <c r="V286" s="12">
        <f t="shared" si="118"/>
        <v>4.2455991758727496E-5</v>
      </c>
      <c r="W286" s="12">
        <f>'Surv-rate CEA'!T284*UPFS+'Surv-rate CEA'!S284*UPD</f>
        <v>7.4859962924762428E-3</v>
      </c>
      <c r="X286" s="12">
        <f t="shared" si="119"/>
        <v>4.6499383319394613E-3</v>
      </c>
      <c r="Y286" s="12">
        <f>W286-'Surv-rate CEA'!S284*UPD</f>
        <v>7.4790115184094168E-3</v>
      </c>
      <c r="Z286" s="12">
        <f t="shared" si="120"/>
        <v>4.645599728578689E-3</v>
      </c>
      <c r="AA286" s="12">
        <f>'Surv-rate CEA'!W284*UPFS+'Surv-rate CEA'!V284*UPD</f>
        <v>1.175419918468777E-2</v>
      </c>
      <c r="AB286" s="12">
        <f t="shared" si="121"/>
        <v>7.3011392491689085E-3</v>
      </c>
      <c r="AC286" s="12">
        <f>AA286-'Surv-rate CEA'!V284*UPD</f>
        <v>2.517905501536917E-4</v>
      </c>
      <c r="AD286" s="12">
        <f t="shared" si="122"/>
        <v>1.5640009492877961E-4</v>
      </c>
      <c r="AE286" s="12">
        <f>'Surv-rate CEA'!Z284*UPFS+'Surv-rate CEA'!Y284*UPD</f>
        <v>1.091558322671694E-2</v>
      </c>
      <c r="AF286" s="12">
        <f t="shared" si="123"/>
        <v>6.7802316322811097E-3</v>
      </c>
      <c r="AG286" s="12">
        <f>AE286-'Surv-rate CEA'!Y284*UPD</f>
        <v>6.8350454180469283E-5</v>
      </c>
      <c r="AH286" s="12">
        <f t="shared" si="124"/>
        <v>4.2455991758727496E-5</v>
      </c>
      <c r="AI286" s="12">
        <f>'Surv-rate CEA'!AC284*UPFS+'Surv-rate CEA'!AB284*UPD</f>
        <v>7.464276457532208E-3</v>
      </c>
      <c r="AJ286" s="12">
        <f t="shared" si="125"/>
        <v>4.6364470224164829E-3</v>
      </c>
      <c r="AK286" s="12">
        <f>AI286-'Surv-rate CEA'!AB284*UPD</f>
        <v>4.6997036999492023E-5</v>
      </c>
      <c r="AL286" s="12">
        <f t="shared" si="126"/>
        <v>2.919228320365998E-5</v>
      </c>
      <c r="AM286" s="12">
        <f>'Surv-rate CEA'!AF284*UPFS+'Surv-rate CEA'!AE284*UPD</f>
        <v>2.0906675474824818E-2</v>
      </c>
      <c r="AN286" s="12">
        <f t="shared" si="127"/>
        <v>1.2986214243989366E-2</v>
      </c>
      <c r="AO286" s="12">
        <f>AM286-'Surv-rate CEA'!AE284*UPD</f>
        <v>1.8769257943844486E-4</v>
      </c>
      <c r="AP286" s="12">
        <f t="shared" si="128"/>
        <v>1.1658553994056589E-4</v>
      </c>
      <c r="AQ286" s="42">
        <f>'Surv-rate CEA'!AI284*UPFS+'Surv-rate CEA'!AH284*UPD</f>
        <v>7.4859962924762428E-3</v>
      </c>
      <c r="AR286" s="12">
        <f t="shared" si="129"/>
        <v>4.6499383319394613E-3</v>
      </c>
      <c r="AS286" s="42">
        <f>AQ286-'Surv-rate CEA'!AH284*UPD</f>
        <v>7.4790115184094168E-3</v>
      </c>
      <c r="AT286" s="12">
        <f t="shared" si="130"/>
        <v>4.645599728578689E-3</v>
      </c>
      <c r="AU286" s="12">
        <f>'Surv-rate CEA'!AL284*UPFS+'Surv-rate CEA'!AK284*UPD</f>
        <v>9.0927988325659216E-3</v>
      </c>
      <c r="AV286" s="12">
        <f t="shared" si="131"/>
        <v>5.6480062485012037E-3</v>
      </c>
      <c r="AW286" s="12">
        <f>AU286-'Surv-rate CEA'!AK284*UPD</f>
        <v>2.8962797585254177E-4</v>
      </c>
      <c r="AX286" s="12">
        <f t="shared" si="132"/>
        <v>1.7990287121465932E-4</v>
      </c>
      <c r="AY286" s="12">
        <f>'Surv-rate CEA'!AO284*UPFS+'Surv-rate CEA'!AN284*UPD</f>
        <v>7.464276457532208E-3</v>
      </c>
      <c r="AZ286" s="12">
        <f t="shared" si="133"/>
        <v>4.6364470224164829E-3</v>
      </c>
      <c r="BA286" s="12">
        <f>AY286-'Surv-rate CEA'!AN284*UPD</f>
        <v>4.6997036999492023E-5</v>
      </c>
      <c r="BB286" s="12">
        <f t="shared" si="134"/>
        <v>2.919228320365998E-5</v>
      </c>
    </row>
    <row r="287" spans="1:54">
      <c r="A287" s="12">
        <v>282</v>
      </c>
      <c r="B287" s="12">
        <f t="shared" si="135"/>
        <v>16.167123287671235</v>
      </c>
      <c r="C287" s="12">
        <f>'Surv-rate CEA'!D285*Parameter!$D$57+'Surv-rate CEA'!E285*Parameter!$D$58</f>
        <v>1.2302443701787447E-2</v>
      </c>
      <c r="D287" s="12">
        <f t="shared" si="109"/>
        <v>7.628697458200372E-3</v>
      </c>
      <c r="E287" s="12">
        <f>C287-'Surv-rate CEA'!E285*Parameter!$D$58</f>
        <v>2.6176926421364252E-5</v>
      </c>
      <c r="F287" s="12">
        <f t="shared" si="110"/>
        <v>1.6232210192934709E-5</v>
      </c>
      <c r="G287" s="12">
        <f>'Surv-rate CEA'!G285*Parameter!$D$57+'Surv-rate CEA'!H285*Parameter!$D$58</f>
        <v>7.0109754062300756E-3</v>
      </c>
      <c r="H287" s="12">
        <f t="shared" si="111"/>
        <v>4.3474785625917407E-3</v>
      </c>
      <c r="I287" s="12">
        <f>G287-'Surv-rate CEA'!H285*Parameter!$D$58</f>
        <v>7.2556126733203455E-6</v>
      </c>
      <c r="J287" s="12">
        <f t="shared" si="112"/>
        <v>4.4991771797828494E-6</v>
      </c>
      <c r="K287" s="12">
        <f>'Surv-rate CEA'!K285*Parameter!$D$57+'Surv-rate CEA'!J285*Parameter!$D$58</f>
        <v>1.0836648769815894E-2</v>
      </c>
      <c r="L287" s="12">
        <f t="shared" si="113"/>
        <v>6.7197637257786014E-3</v>
      </c>
      <c r="M287" s="12">
        <f>K287-'Surv-rate CEA'!J285*Parameter!$D$58</f>
        <v>6.7169561262968996E-5</v>
      </c>
      <c r="N287" s="12">
        <f t="shared" si="114"/>
        <v>4.1651583514322098E-5</v>
      </c>
      <c r="O287" s="12">
        <f>'Surv-rate CEA'!N285*Parameter!$D$57+'Surv-rate CEA'!M285*Parameter!$D$58</f>
        <v>7.428699164307365E-3</v>
      </c>
      <c r="P287" s="12">
        <f t="shared" si="115"/>
        <v>4.6065074391889258E-3</v>
      </c>
      <c r="Q287" s="12">
        <f>O287-'Surv-rate CEA'!M285*Parameter!$D$58</f>
        <v>7.4218523185452176E-3</v>
      </c>
      <c r="R287" s="12">
        <f t="shared" si="116"/>
        <v>4.6022617367798349E-3</v>
      </c>
      <c r="S287" s="12">
        <f>'Surv-rate CEA'!Q285*Parameter!$D$57+'Surv-rate CEA'!P285*Parameter!$D$58</f>
        <v>1.0836648769815894E-2</v>
      </c>
      <c r="T287" s="12">
        <f t="shared" si="117"/>
        <v>6.7197637257786014E-3</v>
      </c>
      <c r="U287" s="12">
        <f>S287-'Surv-rate CEA'!P285*Parameter!$D$58</f>
        <v>6.7169561262968996E-5</v>
      </c>
      <c r="V287" s="12">
        <f t="shared" si="118"/>
        <v>4.1651583514322098E-5</v>
      </c>
      <c r="W287" s="12">
        <f>'Surv-rate CEA'!T285*UPFS+'Surv-rate CEA'!S285*UPD</f>
        <v>7.428699164307365E-3</v>
      </c>
      <c r="X287" s="12">
        <f t="shared" si="119"/>
        <v>4.6065074391889258E-3</v>
      </c>
      <c r="Y287" s="12">
        <f>W287-'Surv-rate CEA'!S285*UPD</f>
        <v>7.4218523185452176E-3</v>
      </c>
      <c r="Z287" s="12">
        <f t="shared" si="120"/>
        <v>4.6022617367798349E-3</v>
      </c>
      <c r="AA287" s="12">
        <f>'Surv-rate CEA'!W285*UPFS+'Surv-rate CEA'!V285*UPD</f>
        <v>1.1669991589336197E-2</v>
      </c>
      <c r="AB287" s="12">
        <f t="shared" si="121"/>
        <v>7.2365163647815662E-3</v>
      </c>
      <c r="AC287" s="12">
        <f>AA287-'Surv-rate CEA'!V285*UPD</f>
        <v>2.4783281642879254E-4</v>
      </c>
      <c r="AD287" s="12">
        <f t="shared" si="122"/>
        <v>1.5368016489880574E-4</v>
      </c>
      <c r="AE287" s="12">
        <f>'Surv-rate CEA'!Z285*UPFS+'Surv-rate CEA'!Y285*UPD</f>
        <v>1.0836648769815894E-2</v>
      </c>
      <c r="AF287" s="12">
        <f t="shared" si="123"/>
        <v>6.7197637257786014E-3</v>
      </c>
      <c r="AG287" s="12">
        <f>AE287-'Surv-rate CEA'!Y285*UPD</f>
        <v>6.7169561262968996E-5</v>
      </c>
      <c r="AH287" s="12">
        <f t="shared" si="124"/>
        <v>4.1651583514322098E-5</v>
      </c>
      <c r="AI287" s="12">
        <f>'Surv-rate CEA'!AC285*UPFS+'Surv-rate CEA'!AB285*UPD</f>
        <v>7.4075053514094293E-3</v>
      </c>
      <c r="AJ287" s="12">
        <f t="shared" si="125"/>
        <v>4.5933652382975235E-3</v>
      </c>
      <c r="AK287" s="12">
        <f>AI287-'Surv-rate CEA'!AB285*UPD</f>
        <v>4.6164798328423781E-5</v>
      </c>
      <c r="AL287" s="12">
        <f t="shared" si="126"/>
        <v>2.8626611769433316E-5</v>
      </c>
      <c r="AM287" s="12">
        <f>'Surv-rate CEA'!AF285*UPFS+'Surv-rate CEA'!AE285*UPD</f>
        <v>2.0769769290248173E-2</v>
      </c>
      <c r="AN287" s="12">
        <f t="shared" si="127"/>
        <v>1.2879253100658645E-2</v>
      </c>
      <c r="AO287" s="12">
        <f>AM287-'Surv-rate CEA'!AE285*UPD</f>
        <v>1.8467487234387348E-4</v>
      </c>
      <c r="AP287" s="12">
        <f t="shared" si="128"/>
        <v>1.1451616958332385E-4</v>
      </c>
      <c r="AQ287" s="42">
        <f>'Surv-rate CEA'!AI285*UPFS+'Surv-rate CEA'!AH285*UPD</f>
        <v>7.428699164307365E-3</v>
      </c>
      <c r="AR287" s="12">
        <f t="shared" si="129"/>
        <v>4.6065074391889258E-3</v>
      </c>
      <c r="AS287" s="42">
        <f>AQ287-'Surv-rate CEA'!AH285*UPD</f>
        <v>7.4218523185452176E-3</v>
      </c>
      <c r="AT287" s="12">
        <f t="shared" si="130"/>
        <v>4.6022617367798349E-3</v>
      </c>
      <c r="AU287" s="12">
        <f>'Surv-rate CEA'!AL285*UPFS+'Surv-rate CEA'!AK285*UPD</f>
        <v>9.0252763276778784E-3</v>
      </c>
      <c r="AV287" s="12">
        <f t="shared" si="131"/>
        <v>5.5965387242949711E-3</v>
      </c>
      <c r="AW287" s="12">
        <f>AU287-'Surv-rate CEA'!AK285*UPD</f>
        <v>2.8512566632640617E-4</v>
      </c>
      <c r="AX287" s="12">
        <f t="shared" si="132"/>
        <v>1.768053159760375E-4</v>
      </c>
      <c r="AY287" s="12">
        <f>'Surv-rate CEA'!AO285*UPFS+'Surv-rate CEA'!AN285*UPD</f>
        <v>7.4075053514094293E-3</v>
      </c>
      <c r="AZ287" s="12">
        <f t="shared" si="133"/>
        <v>4.5933652382975235E-3</v>
      </c>
      <c r="BA287" s="12">
        <f>AY287-'Surv-rate CEA'!AN285*UPD</f>
        <v>4.6164798328423781E-5</v>
      </c>
      <c r="BB287" s="12">
        <f t="shared" si="134"/>
        <v>2.8626611769433316E-5</v>
      </c>
    </row>
    <row r="288" spans="1:54">
      <c r="A288" s="12">
        <v>283</v>
      </c>
      <c r="B288" s="12">
        <f t="shared" si="135"/>
        <v>16.224657534246575</v>
      </c>
      <c r="C288" s="12">
        <f>'Surv-rate CEA'!D286*Parameter!$D$57+'Surv-rate CEA'!E286*Parameter!$D$58</f>
        <v>1.2215314753521027E-2</v>
      </c>
      <c r="D288" s="12">
        <f t="shared" si="109"/>
        <v>7.5617982727641539E-3</v>
      </c>
      <c r="E288" s="12">
        <f>C288-'Surv-rate CEA'!E286*Parameter!$D$58</f>
        <v>2.5697771826238211E-5</v>
      </c>
      <c r="F288" s="12">
        <f t="shared" si="110"/>
        <v>1.5908011420951957E-5</v>
      </c>
      <c r="G288" s="12">
        <f>'Surv-rate CEA'!G286*Parameter!$D$57+'Surv-rate CEA'!H286*Parameter!$D$58</f>
        <v>6.9574430719180095E-3</v>
      </c>
      <c r="H288" s="12">
        <f t="shared" si="111"/>
        <v>4.3069525481461406E-3</v>
      </c>
      <c r="I288" s="12">
        <f>G288-'Surv-rate CEA'!H286*Parameter!$D$58</f>
        <v>7.1126865566241426E-6</v>
      </c>
      <c r="J288" s="12">
        <f t="shared" si="112"/>
        <v>4.4030548539971092E-6</v>
      </c>
      <c r="K288" s="12">
        <f>'Surv-rate CEA'!K286*Parameter!$D$57+'Surv-rate CEA'!J286*Parameter!$D$58</f>
        <v>1.0758484036902008E-2</v>
      </c>
      <c r="L288" s="12">
        <f t="shared" si="113"/>
        <v>6.6599582286126884E-3</v>
      </c>
      <c r="M288" s="12">
        <f>K288-'Surv-rate CEA'!J286*Parameter!$D$58</f>
        <v>6.601180657405184E-5</v>
      </c>
      <c r="N288" s="12">
        <f t="shared" si="114"/>
        <v>4.0864109931332145E-5</v>
      </c>
      <c r="O288" s="12">
        <f>'Surv-rate CEA'!N286*Parameter!$D$57+'Surv-rate CEA'!M286*Parameter!$D$58</f>
        <v>7.3719874548159401E-3</v>
      </c>
      <c r="P288" s="12">
        <f t="shared" si="115"/>
        <v>4.5635731151829487E-3</v>
      </c>
      <c r="Q288" s="12">
        <f>O288-'Surv-rate CEA'!M286*Parameter!$D$58</f>
        <v>7.3652754829949003E-3</v>
      </c>
      <c r="R288" s="12">
        <f t="shared" si="116"/>
        <v>4.5594181197573464E-3</v>
      </c>
      <c r="S288" s="12">
        <f>'Surv-rate CEA'!Q286*Parameter!$D$57+'Surv-rate CEA'!P286*Parameter!$D$58</f>
        <v>1.0758484036902008E-2</v>
      </c>
      <c r="T288" s="12">
        <f t="shared" si="117"/>
        <v>6.6599582286126884E-3</v>
      </c>
      <c r="U288" s="12">
        <f>S288-'Surv-rate CEA'!P286*Parameter!$D$58</f>
        <v>6.601180657405184E-5</v>
      </c>
      <c r="V288" s="12">
        <f t="shared" si="118"/>
        <v>4.0864109931332145E-5</v>
      </c>
      <c r="W288" s="12">
        <f>'Surv-rate CEA'!T286*UPFS+'Surv-rate CEA'!S286*UPD</f>
        <v>7.3719874548159401E-3</v>
      </c>
      <c r="X288" s="12">
        <f t="shared" si="119"/>
        <v>4.5635731151829487E-3</v>
      </c>
      <c r="Y288" s="12">
        <f>W288-'Surv-rate CEA'!S286*UPD</f>
        <v>7.3652754829949003E-3</v>
      </c>
      <c r="Z288" s="12">
        <f t="shared" si="120"/>
        <v>4.5594181197573464E-3</v>
      </c>
      <c r="AA288" s="12">
        <f>'Surv-rate CEA'!W286*UPFS+'Surv-rate CEA'!V286*UPD</f>
        <v>1.1586599293583012E-2</v>
      </c>
      <c r="AB288" s="12">
        <f t="shared" si="121"/>
        <v>7.1725967192266971E-3</v>
      </c>
      <c r="AC288" s="12">
        <f>AA288-'Surv-rate CEA'!V286*UPD</f>
        <v>2.4394620804087455E-4</v>
      </c>
      <c r="AD288" s="12">
        <f t="shared" si="122"/>
        <v>1.5101305630124096E-4</v>
      </c>
      <c r="AE288" s="12">
        <f>'Surv-rate CEA'!Z286*UPFS+'Surv-rate CEA'!Y286*UPD</f>
        <v>1.0758484036902008E-2</v>
      </c>
      <c r="AF288" s="12">
        <f t="shared" si="123"/>
        <v>6.6599582286126884E-3</v>
      </c>
      <c r="AG288" s="12">
        <f>AE288-'Surv-rate CEA'!Y286*UPD</f>
        <v>6.601180657405184E-5</v>
      </c>
      <c r="AH288" s="12">
        <f t="shared" si="124"/>
        <v>4.0864109931332145E-5</v>
      </c>
      <c r="AI288" s="12">
        <f>'Surv-rate CEA'!AC286*UPFS+'Surv-rate CEA'!AB286*UPD</f>
        <v>7.3513115437718064E-3</v>
      </c>
      <c r="AJ288" s="12">
        <f t="shared" si="125"/>
        <v>4.5507738487230902E-3</v>
      </c>
      <c r="AK288" s="12">
        <f>AI288-'Surv-rate CEA'!AB286*UPD</f>
        <v>4.5349238448364436E-5</v>
      </c>
      <c r="AL288" s="12">
        <f t="shared" si="126"/>
        <v>2.8073103304289873E-5</v>
      </c>
      <c r="AM288" s="12">
        <f>'Surv-rate CEA'!AF286*UPFS+'Surv-rate CEA'!AE286*UPD</f>
        <v>2.0634092666779343E-2</v>
      </c>
      <c r="AN288" s="12">
        <f t="shared" si="127"/>
        <v>1.2773379109427543E-2</v>
      </c>
      <c r="AO288" s="12">
        <f>AM288-'Surv-rate CEA'!AE286*UPD</f>
        <v>1.817125299453555E-4</v>
      </c>
      <c r="AP288" s="12">
        <f t="shared" si="128"/>
        <v>1.1248776824881417E-4</v>
      </c>
      <c r="AQ288" s="42">
        <f>'Surv-rate CEA'!AI286*UPFS+'Surv-rate CEA'!AH286*UPD</f>
        <v>7.3719874548159401E-3</v>
      </c>
      <c r="AR288" s="12">
        <f t="shared" si="129"/>
        <v>4.5635731151829487E-3</v>
      </c>
      <c r="AS288" s="42">
        <f>AQ288-'Surv-rate CEA'!AH286*UPD</f>
        <v>7.3652754829949003E-3</v>
      </c>
      <c r="AT288" s="12">
        <f t="shared" si="130"/>
        <v>4.5594181197573464E-3</v>
      </c>
      <c r="AU288" s="12">
        <f>'Surv-rate CEA'!AL286*UPFS+'Surv-rate CEA'!AK286*UPD</f>
        <v>8.9584275481566257E-3</v>
      </c>
      <c r="AV288" s="12">
        <f t="shared" si="131"/>
        <v>5.5456468643844993E-3</v>
      </c>
      <c r="AW288" s="12">
        <f>AU288-'Surv-rate CEA'!AK286*UPD</f>
        <v>2.8070345356838965E-4</v>
      </c>
      <c r="AX288" s="12">
        <f t="shared" si="132"/>
        <v>1.7376735132760638E-4</v>
      </c>
      <c r="AY288" s="12">
        <f>'Surv-rate CEA'!AO286*UPFS+'Surv-rate CEA'!AN286*UPD</f>
        <v>7.3513115437718064E-3</v>
      </c>
      <c r="AZ288" s="12">
        <f t="shared" si="133"/>
        <v>4.5507738487230902E-3</v>
      </c>
      <c r="BA288" s="12">
        <f>AY288-'Surv-rate CEA'!AN286*UPD</f>
        <v>4.5349238448364436E-5</v>
      </c>
      <c r="BB288" s="12">
        <f t="shared" si="134"/>
        <v>2.8073103304289873E-5</v>
      </c>
    </row>
    <row r="289" spans="1:54">
      <c r="A289" s="12">
        <v>284</v>
      </c>
      <c r="B289" s="12">
        <f t="shared" si="135"/>
        <v>16.282191780821918</v>
      </c>
      <c r="C289" s="12">
        <f>'Surv-rate CEA'!D287*Parameter!$D$57+'Surv-rate CEA'!E287*Parameter!$D$58</f>
        <v>1.2129020151883125E-2</v>
      </c>
      <c r="D289" s="12">
        <f t="shared" si="109"/>
        <v>7.4956200294740713E-3</v>
      </c>
      <c r="E289" s="12">
        <f>C289-'Surv-rate CEA'!E287*Parameter!$D$58</f>
        <v>2.5228512535559536E-5</v>
      </c>
      <c r="F289" s="12">
        <f t="shared" si="110"/>
        <v>1.5590982742824281E-5</v>
      </c>
      <c r="G289" s="12">
        <f>'Surv-rate CEA'!G287*Parameter!$D$57+'Surv-rate CEA'!H287*Parameter!$D$58</f>
        <v>6.9044563812814697E-3</v>
      </c>
      <c r="H289" s="12">
        <f t="shared" si="111"/>
        <v>4.2668889074381142E-3</v>
      </c>
      <c r="I289" s="12">
        <f>G289-'Surv-rate CEA'!H287*Parameter!$D$58</f>
        <v>6.9729174831875684E-6</v>
      </c>
      <c r="J289" s="12">
        <f t="shared" si="112"/>
        <v>4.3091972225584866E-6</v>
      </c>
      <c r="K289" s="12">
        <f>'Surv-rate CEA'!K287*Parameter!$D$57+'Surv-rate CEA'!J287*Parameter!$D$58</f>
        <v>1.0681079462416367E-2</v>
      </c>
      <c r="L289" s="12">
        <f t="shared" si="113"/>
        <v>6.600806343162199E-3</v>
      </c>
      <c r="M289" s="12">
        <f>K289-'Surv-rate CEA'!J287*Parameter!$D$58</f>
        <v>6.4876681206169767E-5</v>
      </c>
      <c r="N289" s="12">
        <f t="shared" si="114"/>
        <v>4.0093176943008846E-5</v>
      </c>
      <c r="O289" s="12">
        <f>'Surv-rate CEA'!N287*Parameter!$D$57+'Surv-rate CEA'!M287*Parameter!$D$58</f>
        <v>7.3158535984000775E-3</v>
      </c>
      <c r="P289" s="12">
        <f t="shared" si="115"/>
        <v>4.5211285065227414E-3</v>
      </c>
      <c r="Q289" s="12">
        <f>O289-'Surv-rate CEA'!M287*Parameter!$D$58</f>
        <v>7.3092735213384774E-3</v>
      </c>
      <c r="R289" s="12">
        <f t="shared" si="116"/>
        <v>4.5170620809746927E-3</v>
      </c>
      <c r="S289" s="12">
        <f>'Surv-rate CEA'!Q287*Parameter!$D$57+'Surv-rate CEA'!P287*Parameter!$D$58</f>
        <v>1.0681079462416367E-2</v>
      </c>
      <c r="T289" s="12">
        <f t="shared" si="117"/>
        <v>6.600806343162199E-3</v>
      </c>
      <c r="U289" s="12">
        <f>S289-'Surv-rate CEA'!P287*Parameter!$D$58</f>
        <v>6.4876681206169767E-5</v>
      </c>
      <c r="V289" s="12">
        <f t="shared" si="118"/>
        <v>4.0093176943008846E-5</v>
      </c>
      <c r="W289" s="12">
        <f>'Surv-rate CEA'!T287*UPFS+'Surv-rate CEA'!S287*UPD</f>
        <v>7.3158535984000775E-3</v>
      </c>
      <c r="X289" s="12">
        <f t="shared" si="119"/>
        <v>4.5211285065227414E-3</v>
      </c>
      <c r="Y289" s="12">
        <f>W289-'Surv-rate CEA'!S287*UPD</f>
        <v>7.3092735213384774E-3</v>
      </c>
      <c r="Z289" s="12">
        <f t="shared" si="120"/>
        <v>4.5170620809746927E-3</v>
      </c>
      <c r="AA289" s="12">
        <f>'Surv-rate CEA'!W287*UPFS+'Surv-rate CEA'!V287*UPD</f>
        <v>1.1504012220525899E-2</v>
      </c>
      <c r="AB289" s="12">
        <f t="shared" si="121"/>
        <v>7.1093710241796068E-3</v>
      </c>
      <c r="AC289" s="12">
        <f>AA289-'Surv-rate CEA'!V287*UPD</f>
        <v>2.4012928005705085E-4</v>
      </c>
      <c r="AD289" s="12">
        <f t="shared" si="122"/>
        <v>1.4839762971119872E-4</v>
      </c>
      <c r="AE289" s="12">
        <f>'Surv-rate CEA'!Z287*UPFS+'Surv-rate CEA'!Y287*UPD</f>
        <v>1.0681079462416367E-2</v>
      </c>
      <c r="AF289" s="12">
        <f t="shared" si="123"/>
        <v>6.600806343162199E-3</v>
      </c>
      <c r="AG289" s="12">
        <f>AE289-'Surv-rate CEA'!Y287*UPD</f>
        <v>6.4876681206169767E-5</v>
      </c>
      <c r="AH289" s="12">
        <f t="shared" si="124"/>
        <v>4.0093176943008846E-5</v>
      </c>
      <c r="AI289" s="12">
        <f>'Surv-rate CEA'!AC287*UPFS+'Surv-rate CEA'!AB287*UPD</f>
        <v>7.2956875991806733E-3</v>
      </c>
      <c r="AJ289" s="12">
        <f t="shared" si="125"/>
        <v>4.508666109249878E-3</v>
      </c>
      <c r="AK289" s="12">
        <f>AI289-'Surv-rate CEA'!AB287*UPD</f>
        <v>4.4549982837750052E-5</v>
      </c>
      <c r="AL289" s="12">
        <f t="shared" si="126"/>
        <v>2.7531469112079942E-5</v>
      </c>
      <c r="AM289" s="12">
        <f>'Surv-rate CEA'!AF287*UPFS+'Surv-rate CEA'!AE287*UPD</f>
        <v>2.0499631359382469E-2</v>
      </c>
      <c r="AN289" s="12">
        <f t="shared" si="127"/>
        <v>1.2668578787905263E-2</v>
      </c>
      <c r="AO289" s="12">
        <f>AM289-'Surv-rate CEA'!AE287*UPD</f>
        <v>1.7880440593245547E-4</v>
      </c>
      <c r="AP289" s="12">
        <f t="shared" si="128"/>
        <v>1.1049943603708511E-4</v>
      </c>
      <c r="AQ289" s="42">
        <f>'Surv-rate CEA'!AI287*UPFS+'Surv-rate CEA'!AH287*UPD</f>
        <v>7.3158535984000775E-3</v>
      </c>
      <c r="AR289" s="12">
        <f t="shared" si="129"/>
        <v>4.5211285065227414E-3</v>
      </c>
      <c r="AS289" s="42">
        <f>AQ289-'Surv-rate CEA'!AH287*UPD</f>
        <v>7.3092735213384774E-3</v>
      </c>
      <c r="AT289" s="12">
        <f t="shared" si="130"/>
        <v>4.5170620809746927E-3</v>
      </c>
      <c r="AU289" s="12">
        <f>'Surv-rate CEA'!AL287*UPFS+'Surv-rate CEA'!AK287*UPD</f>
        <v>8.8922439482999344E-3</v>
      </c>
      <c r="AV289" s="12">
        <f t="shared" si="131"/>
        <v>5.4953228711965008E-3</v>
      </c>
      <c r="AW289" s="12">
        <f>AU289-'Surv-rate CEA'!AK287*UPD</f>
        <v>2.7635972545324988E-4</v>
      </c>
      <c r="AX289" s="12">
        <f t="shared" si="132"/>
        <v>1.7078770317037692E-4</v>
      </c>
      <c r="AY289" s="12">
        <f>'Surv-rate CEA'!AO287*UPFS+'Surv-rate CEA'!AN287*UPD</f>
        <v>7.2956875991806733E-3</v>
      </c>
      <c r="AZ289" s="12">
        <f t="shared" si="133"/>
        <v>4.508666109249878E-3</v>
      </c>
      <c r="BA289" s="12">
        <f>AY289-'Surv-rate CEA'!AN287*UPD</f>
        <v>4.4549982837750052E-5</v>
      </c>
      <c r="BB289" s="12">
        <f t="shared" si="134"/>
        <v>2.7531469112079942E-5</v>
      </c>
    </row>
    <row r="290" spans="1:54">
      <c r="A290" s="12">
        <v>285</v>
      </c>
      <c r="B290" s="12">
        <f t="shared" si="135"/>
        <v>16.339726027397262</v>
      </c>
      <c r="C290" s="12">
        <f>'Surv-rate CEA'!D288*Parameter!$D$57+'Surv-rate CEA'!E288*Parameter!$D$58</f>
        <v>1.2043549696033308E-2</v>
      </c>
      <c r="D290" s="12">
        <f t="shared" si="109"/>
        <v>7.4301533019902107E-3</v>
      </c>
      <c r="E290" s="12">
        <f>C290-'Surv-rate CEA'!E288*Parameter!$D$58</f>
        <v>2.4768920195848004E-5</v>
      </c>
      <c r="F290" s="12">
        <f t="shared" si="110"/>
        <v>1.5280949456332368E-5</v>
      </c>
      <c r="G290" s="12">
        <f>'Surv-rate CEA'!G288*Parameter!$D$57+'Surv-rate CEA'!H288*Parameter!$D$58</f>
        <v>6.8520082987325766E-3</v>
      </c>
      <c r="H290" s="12">
        <f t="shared" si="111"/>
        <v>4.2272812726351352E-3</v>
      </c>
      <c r="I290" s="12">
        <f>G290-'Surv-rate CEA'!H288*Parameter!$D$58</f>
        <v>6.836227945617758E-6</v>
      </c>
      <c r="J290" s="12">
        <f t="shared" si="112"/>
        <v>4.2175457340471009E-6</v>
      </c>
      <c r="K290" s="12">
        <f>'Surv-rate CEA'!K288*Parameter!$D$57+'Surv-rate CEA'!J288*Parameter!$D$58</f>
        <v>1.0604425626288947E-2</v>
      </c>
      <c r="L290" s="12">
        <f t="shared" si="113"/>
        <v>6.5422994110143212E-3</v>
      </c>
      <c r="M290" s="12">
        <f>K290-'Surv-rate CEA'!J288*Parameter!$D$58</f>
        <v>6.3763688702074203E-5</v>
      </c>
      <c r="N290" s="12">
        <f t="shared" si="114"/>
        <v>3.9338400564148943E-5</v>
      </c>
      <c r="O290" s="12">
        <f>'Surv-rate CEA'!N288*Parameter!$D$57+'Surv-rate CEA'!M288*Parameter!$D$58</f>
        <v>7.2602901484307208E-3</v>
      </c>
      <c r="P290" s="12">
        <f t="shared" si="115"/>
        <v>4.4791668720009512E-3</v>
      </c>
      <c r="Q290" s="12">
        <f>O290-'Surv-rate CEA'!M288*Parameter!$D$58</f>
        <v>7.2538390600876725E-3</v>
      </c>
      <c r="R290" s="12">
        <f t="shared" si="116"/>
        <v>4.4751869344772724E-3</v>
      </c>
      <c r="S290" s="12">
        <f>'Surv-rate CEA'!Q288*Parameter!$D$57+'Surv-rate CEA'!P288*Parameter!$D$58</f>
        <v>1.0604425626288947E-2</v>
      </c>
      <c r="T290" s="12">
        <f t="shared" si="117"/>
        <v>6.5422994110143212E-3</v>
      </c>
      <c r="U290" s="12">
        <f>S290-'Surv-rate CEA'!P288*Parameter!$D$58</f>
        <v>6.3763688702074203E-5</v>
      </c>
      <c r="V290" s="12">
        <f t="shared" si="118"/>
        <v>3.9338400564148943E-5</v>
      </c>
      <c r="W290" s="12">
        <f>'Surv-rate CEA'!T288*UPFS+'Surv-rate CEA'!S288*UPD</f>
        <v>7.2602901484307208E-3</v>
      </c>
      <c r="X290" s="12">
        <f t="shared" si="119"/>
        <v>4.4791668720009512E-3</v>
      </c>
      <c r="Y290" s="12">
        <f>W290-'Surv-rate CEA'!S288*UPD</f>
        <v>7.2538390600876725E-3</v>
      </c>
      <c r="Z290" s="12">
        <f t="shared" si="120"/>
        <v>4.4751869344772724E-3</v>
      </c>
      <c r="AA290" s="12">
        <f>'Surv-rate CEA'!W288*UPFS+'Surv-rate CEA'!V288*UPD</f>
        <v>1.1422220445894676E-2</v>
      </c>
      <c r="AB290" s="12">
        <f t="shared" si="121"/>
        <v>7.0468301376360011E-3</v>
      </c>
      <c r="AC290" s="12">
        <f>AA290-'Surv-rate CEA'!V288*UPD</f>
        <v>2.3638062039581069E-4</v>
      </c>
      <c r="AD290" s="12">
        <f t="shared" si="122"/>
        <v>1.4583277285258356E-4</v>
      </c>
      <c r="AE290" s="12">
        <f>'Surv-rate CEA'!Z288*UPFS+'Surv-rate CEA'!Y288*UPD</f>
        <v>1.0604425626288947E-2</v>
      </c>
      <c r="AF290" s="12">
        <f t="shared" si="123"/>
        <v>6.5422994110143212E-3</v>
      </c>
      <c r="AG290" s="12">
        <f>AE290-'Surv-rate CEA'!Y288*UPD</f>
        <v>6.3763688702074203E-5</v>
      </c>
      <c r="AH290" s="12">
        <f t="shared" si="124"/>
        <v>3.9338400564148943E-5</v>
      </c>
      <c r="AI290" s="12">
        <f>'Surv-rate CEA'!AC288*UPFS+'Surv-rate CEA'!AB288*UPD</f>
        <v>7.2406261988713283E-3</v>
      </c>
      <c r="AJ290" s="12">
        <f t="shared" si="125"/>
        <v>4.4670353855674281E-3</v>
      </c>
      <c r="AK290" s="12">
        <f>AI290-'Surv-rate CEA'!AB288*UPD</f>
        <v>4.3766666314698499E-5</v>
      </c>
      <c r="AL290" s="12">
        <f t="shared" si="126"/>
        <v>2.7001428021039934E-5</v>
      </c>
      <c r="AM290" s="12">
        <f>'Surv-rate CEA'!AF288*UPFS+'Surv-rate CEA'!AE288*UPD</f>
        <v>2.0366371326835612E-2</v>
      </c>
      <c r="AN290" s="12">
        <f t="shared" si="127"/>
        <v>1.2564838854236406E-2</v>
      </c>
      <c r="AO290" s="12">
        <f>AM290-'Surv-rate CEA'!AE288*UPD</f>
        <v>1.7594938051734843E-4</v>
      </c>
      <c r="AP290" s="12">
        <f t="shared" si="128"/>
        <v>1.0855029485739524E-4</v>
      </c>
      <c r="AQ290" s="42">
        <f>'Surv-rate CEA'!AI288*UPFS+'Surv-rate CEA'!AH288*UPD</f>
        <v>7.2602901484307208E-3</v>
      </c>
      <c r="AR290" s="12">
        <f t="shared" si="129"/>
        <v>4.4791668720009512E-3</v>
      </c>
      <c r="AS290" s="42">
        <f>AQ290-'Surv-rate CEA'!AH288*UPD</f>
        <v>7.2538390600876725E-3</v>
      </c>
      <c r="AT290" s="12">
        <f t="shared" si="130"/>
        <v>4.4751869344772724E-3</v>
      </c>
      <c r="AU290" s="12">
        <f>'Surv-rate CEA'!AL288*UPFS+'Surv-rate CEA'!AK288*UPD</f>
        <v>8.826717114829085E-3</v>
      </c>
      <c r="AV290" s="12">
        <f t="shared" si="131"/>
        <v>5.445559072843921E-3</v>
      </c>
      <c r="AW290" s="12">
        <f>AU290-'Surv-rate CEA'!AK288*UPD</f>
        <v>2.7209290619484815E-4</v>
      </c>
      <c r="AX290" s="12">
        <f t="shared" si="132"/>
        <v>1.6786512751117163E-4</v>
      </c>
      <c r="AY290" s="12">
        <f>'Surv-rate CEA'!AO288*UPFS+'Surv-rate CEA'!AN288*UPD</f>
        <v>7.2406261988713283E-3</v>
      </c>
      <c r="AZ290" s="12">
        <f t="shared" si="133"/>
        <v>4.4670353855674281E-3</v>
      </c>
      <c r="BA290" s="12">
        <f>AY290-'Surv-rate CEA'!AN288*UPD</f>
        <v>4.3766666314698499E-5</v>
      </c>
      <c r="BB290" s="12">
        <f t="shared" si="134"/>
        <v>2.7001428021039934E-5</v>
      </c>
    </row>
    <row r="291" spans="1:54">
      <c r="A291" s="12">
        <v>286</v>
      </c>
      <c r="B291" s="12">
        <f t="shared" si="135"/>
        <v>16.397260273972602</v>
      </c>
      <c r="C291" s="12">
        <f>'Surv-rate CEA'!D289*Parameter!$D$57+'Surv-rate CEA'!E289*Parameter!$D$58</f>
        <v>1.19588933379701E-2</v>
      </c>
      <c r="D291" s="12">
        <f t="shared" si="109"/>
        <v>7.3653888109337538E-3</v>
      </c>
      <c r="E291" s="12">
        <f>C291-'Surv-rate CEA'!E289*Parameter!$D$58</f>
        <v>2.4318772292100665E-5</v>
      </c>
      <c r="F291" s="12">
        <f t="shared" si="110"/>
        <v>1.4977741524558772E-5</v>
      </c>
      <c r="G291" s="12">
        <f>'Surv-rate CEA'!G289*Parameter!$D$57+'Surv-rate CEA'!H289*Parameter!$D$58</f>
        <v>6.8000918990951146E-3</v>
      </c>
      <c r="H291" s="12">
        <f t="shared" si="111"/>
        <v>4.1881233799362485E-3</v>
      </c>
      <c r="I291" s="12">
        <f>G291-'Surv-rate CEA'!H289*Parameter!$D$58</f>
        <v>6.7025425347063197E-6</v>
      </c>
      <c r="J291" s="12">
        <f t="shared" si="112"/>
        <v>4.1280434898763807E-6</v>
      </c>
      <c r="K291" s="12">
        <f>'Surv-rate CEA'!K289*Parameter!$D$57+'Surv-rate CEA'!J289*Parameter!$D$58</f>
        <v>1.0528513251311558E-2</v>
      </c>
      <c r="L291" s="12">
        <f t="shared" si="113"/>
        <v>6.4844289103878445E-3</v>
      </c>
      <c r="M291" s="12">
        <f>K291-'Surv-rate CEA'!J289*Parameter!$D$58</f>
        <v>6.2672344718552042E-5</v>
      </c>
      <c r="N291" s="12">
        <f t="shared" si="114"/>
        <v>3.8599406608919489E-5</v>
      </c>
      <c r="O291" s="12">
        <f>'Surv-rate CEA'!N289*Parameter!$D$57+'Surv-rate CEA'!M289*Parameter!$D$58</f>
        <v>7.205289775038746E-3</v>
      </c>
      <c r="P291" s="12">
        <f t="shared" si="115"/>
        <v>4.4376815804608397E-3</v>
      </c>
      <c r="Q291" s="12">
        <f>O291-'Surv-rate CEA'!M289*Parameter!$D$58</f>
        <v>7.1989648405341635E-3</v>
      </c>
      <c r="R291" s="12">
        <f t="shared" si="116"/>
        <v>4.4337861028013788E-3</v>
      </c>
      <c r="S291" s="12">
        <f>'Surv-rate CEA'!Q289*Parameter!$D$57+'Surv-rate CEA'!P289*Parameter!$D$58</f>
        <v>1.0528513251311558E-2</v>
      </c>
      <c r="T291" s="12">
        <f t="shared" si="117"/>
        <v>6.4844289103878445E-3</v>
      </c>
      <c r="U291" s="12">
        <f>S291-'Surv-rate CEA'!P289*Parameter!$D$58</f>
        <v>6.2672344718552042E-5</v>
      </c>
      <c r="V291" s="12">
        <f t="shared" si="118"/>
        <v>3.8599406608919489E-5</v>
      </c>
      <c r="W291" s="12">
        <f>'Surv-rate CEA'!T289*UPFS+'Surv-rate CEA'!S289*UPD</f>
        <v>7.205289775038746E-3</v>
      </c>
      <c r="X291" s="12">
        <f t="shared" si="119"/>
        <v>4.4376815804608397E-3</v>
      </c>
      <c r="Y291" s="12">
        <f>W291-'Surv-rate CEA'!S289*UPD</f>
        <v>7.1989648405341635E-3</v>
      </c>
      <c r="Z291" s="12">
        <f t="shared" si="120"/>
        <v>4.4337861028013788E-3</v>
      </c>
      <c r="AA291" s="12">
        <f>'Surv-rate CEA'!W289*UPFS+'Surv-rate CEA'!V289*UPD</f>
        <v>1.134121419530237E-2</v>
      </c>
      <c r="AB291" s="12">
        <f t="shared" si="121"/>
        <v>6.9849650612120867E-3</v>
      </c>
      <c r="AC291" s="12">
        <f>AA291-'Surv-rate CEA'!V289*UPD</f>
        <v>2.3269884899816511E-4</v>
      </c>
      <c r="AD291" s="12">
        <f t="shared" si="122"/>
        <v>1.4331739988736854E-4</v>
      </c>
      <c r="AE291" s="12">
        <f>'Surv-rate CEA'!Z289*UPFS+'Surv-rate CEA'!Y289*UPD</f>
        <v>1.0528513251311558E-2</v>
      </c>
      <c r="AF291" s="12">
        <f t="shared" si="123"/>
        <v>6.4844289103878445E-3</v>
      </c>
      <c r="AG291" s="12">
        <f>AE291-'Surv-rate CEA'!Y289*UPD</f>
        <v>6.2672344718552042E-5</v>
      </c>
      <c r="AH291" s="12">
        <f t="shared" si="124"/>
        <v>3.8599406608919489E-5</v>
      </c>
      <c r="AI291" s="12">
        <f>'Surv-rate CEA'!AC289*UPFS+'Surv-rate CEA'!AB289*UPD</f>
        <v>7.1861201385854476E-3</v>
      </c>
      <c r="AJ291" s="12">
        <f t="shared" si="125"/>
        <v>4.4258751513998416E-3</v>
      </c>
      <c r="AK291" s="12">
        <f>AI291-'Surv-rate CEA'!AB289*UPD</f>
        <v>4.2998932780110785E-5</v>
      </c>
      <c r="AL291" s="12">
        <f t="shared" si="126"/>
        <v>2.6482706169405291E-5</v>
      </c>
      <c r="AM291" s="12">
        <f>'Surv-rate CEA'!AF289*UPFS+'Surv-rate CEA'!AE289*UPD</f>
        <v>2.0234298728243671E-2</v>
      </c>
      <c r="AN291" s="12">
        <f t="shared" si="127"/>
        <v>1.2462146223589777E-2</v>
      </c>
      <c r="AO291" s="12">
        <f>AM291-'Surv-rate CEA'!AE289*UPD</f>
        <v>1.7314635975541545E-4</v>
      </c>
      <c r="AP291" s="12">
        <f t="shared" si="128"/>
        <v>1.0663948784853991E-4</v>
      </c>
      <c r="AQ291" s="42">
        <f>'Surv-rate CEA'!AI289*UPFS+'Surv-rate CEA'!AH289*UPD</f>
        <v>7.205289775038746E-3</v>
      </c>
      <c r="AR291" s="12">
        <f t="shared" si="129"/>
        <v>4.4376815804608397E-3</v>
      </c>
      <c r="AS291" s="42">
        <f>AQ291-'Surv-rate CEA'!AH289*UPD</f>
        <v>7.1989648405341635E-3</v>
      </c>
      <c r="AT291" s="12">
        <f t="shared" si="130"/>
        <v>4.4337861028013788E-3</v>
      </c>
      <c r="AU291" s="12">
        <f>'Surv-rate CEA'!AL289*UPFS+'Surv-rate CEA'!AK289*UPD</f>
        <v>8.7618387644545232E-3</v>
      </c>
      <c r="AV291" s="12">
        <f t="shared" si="131"/>
        <v>5.3963479207577766E-3</v>
      </c>
      <c r="AW291" s="12">
        <f>AU291-'Surv-rate CEA'!AK289*UPD</f>
        <v>2.6790145543681941E-4</v>
      </c>
      <c r="AX291" s="12">
        <f t="shared" si="132"/>
        <v>1.6499840968078636E-4</v>
      </c>
      <c r="AY291" s="12">
        <f>'Surv-rate CEA'!AO289*UPFS+'Surv-rate CEA'!AN289*UPD</f>
        <v>7.1861201385854476E-3</v>
      </c>
      <c r="AZ291" s="12">
        <f t="shared" si="133"/>
        <v>4.4258751513998416E-3</v>
      </c>
      <c r="BA291" s="12">
        <f>AY291-'Surv-rate CEA'!AN289*UPD</f>
        <v>4.2998932780110785E-5</v>
      </c>
      <c r="BB291" s="12">
        <f t="shared" si="134"/>
        <v>2.6482706169405291E-5</v>
      </c>
    </row>
    <row r="292" spans="1:54">
      <c r="A292" s="12">
        <v>287</v>
      </c>
      <c r="B292" s="12">
        <f t="shared" si="135"/>
        <v>16.454794520547946</v>
      </c>
      <c r="C292" s="12">
        <f>'Surv-rate CEA'!D290*Parameter!$D$57+'Surv-rate CEA'!E290*Parameter!$D$58</f>
        <v>1.1875041179808041E-2</v>
      </c>
      <c r="D292" s="12">
        <f t="shared" si="109"/>
        <v>7.3013174212036855E-3</v>
      </c>
      <c r="E292" s="12">
        <f>C292-'Surv-rate CEA'!E290*Parameter!$D$58</f>
        <v>2.3877851983903839E-5</v>
      </c>
      <c r="F292" s="12">
        <f t="shared" si="110"/>
        <v>1.4681193440191361E-5</v>
      </c>
      <c r="G292" s="12">
        <f>'Surv-rate CEA'!G290*Parameter!$D$57+'Surv-rate CEA'!H290*Parameter!$D$58</f>
        <v>6.7487003655561329E-3</v>
      </c>
      <c r="H292" s="12">
        <f t="shared" si="111"/>
        <v>4.1494090675915614E-3</v>
      </c>
      <c r="I292" s="12">
        <f>G292-'Surv-rate CEA'!H290*Parameter!$D$58</f>
        <v>6.5717878774754213E-6</v>
      </c>
      <c r="J292" s="12">
        <f t="shared" si="112"/>
        <v>4.0406351937418814E-6</v>
      </c>
      <c r="K292" s="12">
        <f>'Surv-rate CEA'!K290*Parameter!$D$57+'Surv-rate CEA'!J290*Parameter!$D$58</f>
        <v>1.045333320056393E-2</v>
      </c>
      <c r="L292" s="12">
        <f t="shared" si="113"/>
        <v>6.4271864536100971E-3</v>
      </c>
      <c r="M292" s="12">
        <f>K292-'Surv-rate CEA'!J290*Parameter!$D$58</f>
        <v>6.160217670063764E-5</v>
      </c>
      <c r="N292" s="12">
        <f t="shared" si="114"/>
        <v>3.7875830417600622E-5</v>
      </c>
      <c r="O292" s="12">
        <f>'Surv-rate CEA'!N290*Parameter!$D$57+'Surv-rate CEA'!M290*Parameter!$D$58</f>
        <v>7.1508452629514604E-3</v>
      </c>
      <c r="P292" s="12">
        <f t="shared" si="115"/>
        <v>4.3966661087034078E-3</v>
      </c>
      <c r="Q292" s="12">
        <f>O292-'Surv-rate CEA'!M290*Parameter!$D$58</f>
        <v>7.1446437166445475E-3</v>
      </c>
      <c r="R292" s="12">
        <f t="shared" si="116"/>
        <v>4.392853114929032E-3</v>
      </c>
      <c r="S292" s="12">
        <f>'Surv-rate CEA'!Q290*Parameter!$D$57+'Surv-rate CEA'!P290*Parameter!$D$58</f>
        <v>1.045333320056393E-2</v>
      </c>
      <c r="T292" s="12">
        <f t="shared" si="117"/>
        <v>6.4271864536100971E-3</v>
      </c>
      <c r="U292" s="12">
        <f>S292-'Surv-rate CEA'!P290*Parameter!$D$58</f>
        <v>6.160217670063764E-5</v>
      </c>
      <c r="V292" s="12">
        <f t="shared" si="118"/>
        <v>3.7875830417600622E-5</v>
      </c>
      <c r="W292" s="12">
        <f>'Surv-rate CEA'!T290*UPFS+'Surv-rate CEA'!S290*UPD</f>
        <v>7.1508452629514604E-3</v>
      </c>
      <c r="X292" s="12">
        <f t="shared" si="119"/>
        <v>4.3966661087034078E-3</v>
      </c>
      <c r="Y292" s="12">
        <f>W292-'Surv-rate CEA'!S290*UPD</f>
        <v>7.1446437166445475E-3</v>
      </c>
      <c r="Z292" s="12">
        <f t="shared" si="120"/>
        <v>4.392853114929032E-3</v>
      </c>
      <c r="AA292" s="12">
        <f>'Surv-rate CEA'!W290*UPFS+'Surv-rate CEA'!V290*UPD</f>
        <v>1.12609838415545E-2</v>
      </c>
      <c r="AB292" s="12">
        <f t="shared" si="121"/>
        <v>6.9237669375024563E-3</v>
      </c>
      <c r="AC292" s="12">
        <f>AA292-'Surv-rate CEA'!V290*UPD</f>
        <v>2.2908261702283932E-4</v>
      </c>
      <c r="AD292" s="12">
        <f t="shared" si="122"/>
        <v>1.4085045072583286E-4</v>
      </c>
      <c r="AE292" s="12">
        <f>'Surv-rate CEA'!Z290*UPFS+'Surv-rate CEA'!Y290*UPD</f>
        <v>1.045333320056393E-2</v>
      </c>
      <c r="AF292" s="12">
        <f t="shared" si="123"/>
        <v>6.4271864536100971E-3</v>
      </c>
      <c r="AG292" s="12">
        <f>AE292-'Surv-rate CEA'!Y290*UPD</f>
        <v>6.160217670063764E-5</v>
      </c>
      <c r="AH292" s="12">
        <f t="shared" si="124"/>
        <v>3.7875830417600622E-5</v>
      </c>
      <c r="AI292" s="12">
        <f>'Surv-rate CEA'!AC290*UPFS+'Surv-rate CEA'!AB290*UPD</f>
        <v>7.1321623264518717E-3</v>
      </c>
      <c r="AJ292" s="12">
        <f t="shared" si="125"/>
        <v>4.385178986454465E-3</v>
      </c>
      <c r="AK292" s="12">
        <f>AI292-'Surv-rate CEA'!AB290*UPD</f>
        <v>4.2246434969136354E-5</v>
      </c>
      <c r="AL292" s="12">
        <f t="shared" si="126"/>
        <v>2.5975036798052603E-5</v>
      </c>
      <c r="AM292" s="12">
        <f>'Surv-rate CEA'!AF290*UPFS+'Surv-rate CEA'!AE290*UPD</f>
        <v>2.0103399919619701E-2</v>
      </c>
      <c r="AN292" s="12">
        <f t="shared" si="127"/>
        <v>1.2360488004717538E-2</v>
      </c>
      <c r="AO292" s="12">
        <f>AM292-'Surv-rate CEA'!AE290*UPD</f>
        <v>1.7039427488412667E-4</v>
      </c>
      <c r="AP292" s="12">
        <f t="shared" si="128"/>
        <v>1.0476617881547039E-4</v>
      </c>
      <c r="AQ292" s="42">
        <f>'Surv-rate CEA'!AI290*UPFS+'Surv-rate CEA'!AH290*UPD</f>
        <v>7.1508452629514604E-3</v>
      </c>
      <c r="AR292" s="12">
        <f t="shared" si="129"/>
        <v>4.3966661087034078E-3</v>
      </c>
      <c r="AS292" s="42">
        <f>AQ292-'Surv-rate CEA'!AH290*UPD</f>
        <v>7.1446437166445475E-3</v>
      </c>
      <c r="AT292" s="12">
        <f t="shared" si="130"/>
        <v>4.392853114929032E-3</v>
      </c>
      <c r="AU292" s="12">
        <f>'Surv-rate CEA'!AL290*UPFS+'Surv-rate CEA'!AK290*UPD</f>
        <v>8.6976007414949208E-3</v>
      </c>
      <c r="AV292" s="12">
        <f t="shared" si="131"/>
        <v>5.3476819873712212E-3</v>
      </c>
      <c r="AW292" s="12">
        <f>AU292-'Surv-rate CEA'!AK290*UPD</f>
        <v>2.637838673686891E-4</v>
      </c>
      <c r="AX292" s="12">
        <f t="shared" si="132"/>
        <v>1.6218636357458302E-4</v>
      </c>
      <c r="AY292" s="12">
        <f>'Surv-rate CEA'!AO290*UPFS+'Surv-rate CEA'!AN290*UPD</f>
        <v>7.1321623264518717E-3</v>
      </c>
      <c r="AZ292" s="12">
        <f t="shared" si="133"/>
        <v>4.385178986454465E-3</v>
      </c>
      <c r="BA292" s="12">
        <f>AY292-'Surv-rate CEA'!AN290*UPD</f>
        <v>4.2246434969136354E-5</v>
      </c>
      <c r="BB292" s="12">
        <f t="shared" si="134"/>
        <v>2.5975036798052603E-5</v>
      </c>
    </row>
    <row r="293" spans="1:54">
      <c r="A293" s="12">
        <v>288</v>
      </c>
      <c r="B293" s="12">
        <f t="shared" si="135"/>
        <v>16.512328767123286</v>
      </c>
      <c r="C293" s="12">
        <f>'Surv-rate CEA'!D291*Parameter!$D$57+'Surv-rate CEA'!E291*Parameter!$D$58</f>
        <v>1.1791983471111668E-2</v>
      </c>
      <c r="D293" s="12">
        <f t="shared" si="109"/>
        <v>7.237930139350271E-3</v>
      </c>
      <c r="E293" s="12">
        <f>C293-'Surv-rate CEA'!E291*Parameter!$D$58</f>
        <v>2.3445947945737941E-5</v>
      </c>
      <c r="F293" s="12">
        <f t="shared" si="110"/>
        <v>1.4391144093598026E-5</v>
      </c>
      <c r="G293" s="12">
        <f>'Surv-rate CEA'!G291*Parameter!$D$57+'Surv-rate CEA'!H291*Parameter!$D$58</f>
        <v>6.6978269876598624E-3</v>
      </c>
      <c r="H293" s="12">
        <f t="shared" si="111"/>
        <v>4.1111322739639782E-3</v>
      </c>
      <c r="I293" s="12">
        <f>G293-'Surv-rate CEA'!H291*Parameter!$D$58</f>
        <v>6.4438925769507924E-6</v>
      </c>
      <c r="J293" s="12">
        <f t="shared" si="112"/>
        <v>3.9552671025793667E-6</v>
      </c>
      <c r="K293" s="12">
        <f>'Surv-rate CEA'!K291*Parameter!$D$57+'Surv-rate CEA'!J291*Parameter!$D$58</f>
        <v>1.0378876474893847E-2</v>
      </c>
      <c r="L293" s="12">
        <f t="shared" si="113"/>
        <v>6.370563784647649E-3</v>
      </c>
      <c r="M293" s="12">
        <f>K293-'Surv-rate CEA'!J291*Parameter!$D$58</f>
        <v>6.0552723564571281E-5</v>
      </c>
      <c r="N293" s="12">
        <f t="shared" si="114"/>
        <v>3.7167316591094078E-5</v>
      </c>
      <c r="O293" s="12">
        <f>'Surv-rate CEA'!N291*Parameter!$D$57+'Surv-rate CEA'!M291*Parameter!$D$58</f>
        <v>7.0969495093737402E-3</v>
      </c>
      <c r="P293" s="12">
        <f t="shared" si="115"/>
        <v>4.3561140394390973E-3</v>
      </c>
      <c r="Q293" s="12">
        <f>O293-'Surv-rate CEA'!M291*Parameter!$D$58</f>
        <v>7.0908686529983084E-3</v>
      </c>
      <c r="R293" s="12">
        <f t="shared" si="116"/>
        <v>4.3523816042859596E-3</v>
      </c>
      <c r="S293" s="12">
        <f>'Surv-rate CEA'!Q291*Parameter!$D$57+'Surv-rate CEA'!P291*Parameter!$D$58</f>
        <v>1.0378876474893847E-2</v>
      </c>
      <c r="T293" s="12">
        <f t="shared" si="117"/>
        <v>6.370563784647649E-3</v>
      </c>
      <c r="U293" s="12">
        <f>S293-'Surv-rate CEA'!P291*Parameter!$D$58</f>
        <v>6.0552723564571281E-5</v>
      </c>
      <c r="V293" s="12">
        <f t="shared" si="118"/>
        <v>3.7167316591094078E-5</v>
      </c>
      <c r="W293" s="12">
        <f>'Surv-rate CEA'!T291*UPFS+'Surv-rate CEA'!S291*UPD</f>
        <v>7.0969495093737402E-3</v>
      </c>
      <c r="X293" s="12">
        <f t="shared" si="119"/>
        <v>4.3561140394390973E-3</v>
      </c>
      <c r="Y293" s="12">
        <f>W293-'Surv-rate CEA'!S291*UPD</f>
        <v>7.0908686529983084E-3</v>
      </c>
      <c r="Z293" s="12">
        <f t="shared" si="120"/>
        <v>4.3523816042859596E-3</v>
      </c>
      <c r="AA293" s="12">
        <f>'Surv-rate CEA'!W291*UPFS+'Surv-rate CEA'!V291*UPD</f>
        <v>1.1181519902013291E-2</v>
      </c>
      <c r="AB293" s="12">
        <f t="shared" si="121"/>
        <v>6.8632270474932458E-3</v>
      </c>
      <c r="AC293" s="12">
        <f>AA293-'Surv-rate CEA'!V291*UPD</f>
        <v>2.2553060606249863E-4</v>
      </c>
      <c r="AD293" s="12">
        <f t="shared" si="122"/>
        <v>1.3843089035570048E-4</v>
      </c>
      <c r="AE293" s="12">
        <f>'Surv-rate CEA'!Z291*UPFS+'Surv-rate CEA'!Y291*UPD</f>
        <v>1.0378876474893847E-2</v>
      </c>
      <c r="AF293" s="12">
        <f t="shared" si="123"/>
        <v>6.370563784647649E-3</v>
      </c>
      <c r="AG293" s="12">
        <f>AE293-'Surv-rate CEA'!Y291*UPD</f>
        <v>6.0552723564571281E-5</v>
      </c>
      <c r="AH293" s="12">
        <f t="shared" si="124"/>
        <v>3.7167316591094078E-5</v>
      </c>
      <c r="AI293" s="12">
        <f>'Surv-rate CEA'!AC291*UPFS+'Surv-rate CEA'!AB291*UPD</f>
        <v>7.0787457809101881E-3</v>
      </c>
      <c r="AJ293" s="12">
        <f t="shared" si="125"/>
        <v>4.3449405744136688E-3</v>
      </c>
      <c r="AK293" s="12">
        <f>AI293-'Surv-rate CEA'!AB291*UPD</f>
        <v>4.1508834209257224E-5</v>
      </c>
      <c r="AL293" s="12">
        <f t="shared" si="126"/>
        <v>2.5478160049028053E-5</v>
      </c>
      <c r="AM293" s="12">
        <f>'Surv-rate CEA'!AF291*UPFS+'Surv-rate CEA'!AE291*UPD</f>
        <v>1.9973661450536213E-2</v>
      </c>
      <c r="AN293" s="12">
        <f t="shared" si="127"/>
        <v>1.2259851496585063E-2</v>
      </c>
      <c r="AO293" s="12">
        <f>AM293-'Surv-rate CEA'!AE291*UPD</f>
        <v>1.6769208168118319E-4</v>
      </c>
      <c r="AP293" s="12">
        <f t="shared" si="128"/>
        <v>1.0292955168263985E-4</v>
      </c>
      <c r="AQ293" s="42">
        <f>'Surv-rate CEA'!AI291*UPFS+'Surv-rate CEA'!AH291*UPD</f>
        <v>7.0969495093737402E-3</v>
      </c>
      <c r="AR293" s="12">
        <f t="shared" si="129"/>
        <v>4.3561140394390973E-3</v>
      </c>
      <c r="AS293" s="42">
        <f>AQ293-'Surv-rate CEA'!AH291*UPD</f>
        <v>7.0908686529983084E-3</v>
      </c>
      <c r="AT293" s="12">
        <f t="shared" si="130"/>
        <v>4.3523816042859596E-3</v>
      </c>
      <c r="AU293" s="12">
        <f>'Surv-rate CEA'!AL291*UPFS+'Surv-rate CEA'!AK291*UPD</f>
        <v>8.6339950155451834E-3</v>
      </c>
      <c r="AV293" s="12">
        <f t="shared" si="131"/>
        <v>5.2995539638526264E-3</v>
      </c>
      <c r="AW293" s="12">
        <f>AU293-'Surv-rate CEA'!AK291*UPD</f>
        <v>2.5973866986612679E-4</v>
      </c>
      <c r="AX293" s="12">
        <f t="shared" si="132"/>
        <v>1.5942783091448467E-4</v>
      </c>
      <c r="AY293" s="12">
        <f>'Surv-rate CEA'!AO291*UPFS+'Surv-rate CEA'!AN291*UPD</f>
        <v>7.0787457809101881E-3</v>
      </c>
      <c r="AZ293" s="12">
        <f t="shared" si="133"/>
        <v>4.3449405744136688E-3</v>
      </c>
      <c r="BA293" s="12">
        <f>AY293-'Surv-rate CEA'!AN291*UPD</f>
        <v>4.1508834209257224E-5</v>
      </c>
      <c r="BB293" s="12">
        <f t="shared" si="134"/>
        <v>2.5478160049028053E-5</v>
      </c>
    </row>
    <row r="294" spans="1:54">
      <c r="A294" s="12">
        <v>289</v>
      </c>
      <c r="B294" s="12">
        <f t="shared" si="135"/>
        <v>16.56986301369863</v>
      </c>
      <c r="C294" s="12">
        <f>'Surv-rate CEA'!D292*Parameter!$D$57+'Surv-rate CEA'!E292*Parameter!$D$58</f>
        <v>1.1709710606283921E-2</v>
      </c>
      <c r="D294" s="12">
        <f t="shared" si="109"/>
        <v>7.1752181110032367E-3</v>
      </c>
      <c r="E294" s="12">
        <f>C294-'Surv-rate CEA'!E292*Parameter!$D$58</f>
        <v>2.3022854213419763E-5</v>
      </c>
      <c r="F294" s="12">
        <f t="shared" si="110"/>
        <v>1.410743664582681E-5</v>
      </c>
      <c r="G294" s="12">
        <f>'Surv-rate CEA'!G292*Parameter!$D$57+'Surv-rate CEA'!H292*Parameter!$D$58</f>
        <v>6.6474651593465299E-3</v>
      </c>
      <c r="H294" s="12">
        <f t="shared" si="111"/>
        <v>4.0732870356343411E-3</v>
      </c>
      <c r="I294" s="12">
        <f>G294-'Surv-rate CEA'!H292*Parameter!$D$58</f>
        <v>6.3187871536772577E-6</v>
      </c>
      <c r="J294" s="12">
        <f t="shared" si="112"/>
        <v>3.8718869790265371E-6</v>
      </c>
      <c r="K294" s="12">
        <f>'Surv-rate CEA'!K292*Parameter!$D$57+'Surv-rate CEA'!J292*Parameter!$D$58</f>
        <v>1.0305134210450614E-2</v>
      </c>
      <c r="L294" s="12">
        <f t="shared" si="113"/>
        <v>6.3145527766898133E-3</v>
      </c>
      <c r="M294" s="12">
        <f>K294-'Surv-rate CEA'!J292*Parameter!$D$58</f>
        <v>5.9523535390931803E-5</v>
      </c>
      <c r="N294" s="12">
        <f t="shared" si="114"/>
        <v>3.6473518733994955E-5</v>
      </c>
      <c r="O294" s="12">
        <f>'Surv-rate CEA'!N292*Parameter!$D$57+'Surv-rate CEA'!M292*Parameter!$D$58</f>
        <v>7.0435955219165488E-3</v>
      </c>
      <c r="P294" s="12">
        <f t="shared" si="115"/>
        <v>4.3160190592853248E-3</v>
      </c>
      <c r="Q294" s="12">
        <f>O294-'Surv-rate CEA'!M292*Parameter!$D$58</f>
        <v>7.0376327227715295E-3</v>
      </c>
      <c r="R294" s="12">
        <f t="shared" si="116"/>
        <v>4.31236530678399E-3</v>
      </c>
      <c r="S294" s="12">
        <f>'Surv-rate CEA'!Q292*Parameter!$D$57+'Surv-rate CEA'!P292*Parameter!$D$58</f>
        <v>1.0305134210450614E-2</v>
      </c>
      <c r="T294" s="12">
        <f t="shared" si="117"/>
        <v>6.3145527766898133E-3</v>
      </c>
      <c r="U294" s="12">
        <f>S294-'Surv-rate CEA'!P292*Parameter!$D$58</f>
        <v>5.9523535390931803E-5</v>
      </c>
      <c r="V294" s="12">
        <f t="shared" si="118"/>
        <v>3.6473518733994955E-5</v>
      </c>
      <c r="W294" s="12">
        <f>'Surv-rate CEA'!T292*UPFS+'Surv-rate CEA'!S292*UPD</f>
        <v>7.0435955219165488E-3</v>
      </c>
      <c r="X294" s="12">
        <f t="shared" si="119"/>
        <v>4.3160190592853248E-3</v>
      </c>
      <c r="Y294" s="12">
        <f>W294-'Surv-rate CEA'!S292*UPD</f>
        <v>7.0376327227715295E-3</v>
      </c>
      <c r="Z294" s="12">
        <f t="shared" si="120"/>
        <v>4.31236530678399E-3</v>
      </c>
      <c r="AA294" s="12">
        <f>'Surv-rate CEA'!W292*UPFS+'Surv-rate CEA'!V292*UPD</f>
        <v>1.1102813036018507E-2</v>
      </c>
      <c r="AB294" s="12">
        <f t="shared" si="121"/>
        <v>6.8033368080310363E-3</v>
      </c>
      <c r="AC294" s="12">
        <f>AA294-'Surv-rate CEA'!V292*UPD</f>
        <v>2.2204152738230024E-4</v>
      </c>
      <c r="AD294" s="12">
        <f t="shared" si="122"/>
        <v>1.3605770819078363E-4</v>
      </c>
      <c r="AE294" s="12">
        <f>'Surv-rate CEA'!Z292*UPFS+'Surv-rate CEA'!Y292*UPD</f>
        <v>1.0305134210450614E-2</v>
      </c>
      <c r="AF294" s="12">
        <f t="shared" si="123"/>
        <v>6.3145527766898133E-3</v>
      </c>
      <c r="AG294" s="12">
        <f>AE294-'Surv-rate CEA'!Y292*UPD</f>
        <v>5.9523535390931803E-5</v>
      </c>
      <c r="AH294" s="12">
        <f t="shared" si="124"/>
        <v>3.6473518733994955E-5</v>
      </c>
      <c r="AI294" s="12">
        <f>'Surv-rate CEA'!AC292*UPFS+'Surv-rate CEA'!AB292*UPD</f>
        <v>7.0258636286813225E-3</v>
      </c>
      <c r="AJ294" s="12">
        <f t="shared" si="125"/>
        <v>4.3051537009719011E-3</v>
      </c>
      <c r="AK294" s="12">
        <f>AI294-'Surv-rate CEA'!AB292*UPD</f>
        <v>4.078580018648803E-5</v>
      </c>
      <c r="AL294" s="12">
        <f t="shared" si="126"/>
        <v>2.4991822770820782E-5</v>
      </c>
      <c r="AM294" s="12">
        <f>'Surv-rate CEA'!AF292*UPFS+'Surv-rate CEA'!AE292*UPD</f>
        <v>1.984507006084002E-2</v>
      </c>
      <c r="AN294" s="12">
        <f t="shared" si="127"/>
        <v>1.2160224185066839E-2</v>
      </c>
      <c r="AO294" s="12">
        <f>AM294-'Surv-rate CEA'!AE292*UPD</f>
        <v>1.6503875984011027E-4</v>
      </c>
      <c r="AP294" s="12">
        <f t="shared" si="128"/>
        <v>1.0112880996280022E-4</v>
      </c>
      <c r="AQ294" s="42">
        <f>'Surv-rate CEA'!AI292*UPFS+'Surv-rate CEA'!AH292*UPD</f>
        <v>7.0435955219165488E-3</v>
      </c>
      <c r="AR294" s="12">
        <f t="shared" si="129"/>
        <v>4.3160190592853248E-3</v>
      </c>
      <c r="AS294" s="42">
        <f>AQ294-'Surv-rate CEA'!AH292*UPD</f>
        <v>7.0376327227715295E-3</v>
      </c>
      <c r="AT294" s="12">
        <f t="shared" si="130"/>
        <v>4.31236530678399E-3</v>
      </c>
      <c r="AU294" s="12">
        <f>'Surv-rate CEA'!AL292*UPFS+'Surv-rate CEA'!AK292*UPD</f>
        <v>8.5710136791944704E-3</v>
      </c>
      <c r="AV294" s="12">
        <f t="shared" si="131"/>
        <v>5.2519566578878366E-3</v>
      </c>
      <c r="AW294" s="12">
        <f>AU294-'Surv-rate CEA'!AK292*UPD</f>
        <v>2.5576442365436367E-4</v>
      </c>
      <c r="AX294" s="12">
        <f t="shared" si="132"/>
        <v>1.5672168053156396E-4</v>
      </c>
      <c r="AY294" s="12">
        <f>'Surv-rate CEA'!AO292*UPFS+'Surv-rate CEA'!AN292*UPD</f>
        <v>7.0258636286813225E-3</v>
      </c>
      <c r="AZ294" s="12">
        <f t="shared" si="133"/>
        <v>4.3051537009719011E-3</v>
      </c>
      <c r="BA294" s="12">
        <f>AY294-'Surv-rate CEA'!AN292*UPD</f>
        <v>4.078580018648803E-5</v>
      </c>
      <c r="BB294" s="12">
        <f t="shared" si="134"/>
        <v>2.4991822770820782E-5</v>
      </c>
    </row>
    <row r="295" spans="1:54">
      <c r="A295" s="12">
        <v>290</v>
      </c>
      <c r="B295" s="12">
        <f t="shared" si="135"/>
        <v>16.627397260273973</v>
      </c>
      <c r="C295" s="12">
        <f>'Surv-rate CEA'!D293*Parameter!$D$57+'Surv-rate CEA'!E293*Parameter!$D$58</f>
        <v>1.1628213122008808E-2</v>
      </c>
      <c r="D295" s="12">
        <f t="shared" si="109"/>
        <v>7.1131726183540443E-3</v>
      </c>
      <c r="E295" s="12">
        <f>C295-'Surv-rate CEA'!E293*Parameter!$D$58</f>
        <v>2.2608370034104402E-5</v>
      </c>
      <c r="F295" s="12">
        <f t="shared" si="110"/>
        <v>1.3829918404903288E-5</v>
      </c>
      <c r="G295" s="12">
        <f>'Surv-rate CEA'!G293*Parameter!$D$57+'Surv-rate CEA'!H293*Parameter!$D$58</f>
        <v>6.5976083770308645E-3</v>
      </c>
      <c r="H295" s="12">
        <f t="shared" si="111"/>
        <v>4.035867485546389E-3</v>
      </c>
      <c r="I295" s="12">
        <f>G295-'Surv-rate CEA'!H293*Parameter!$D$58</f>
        <v>6.1964039897513534E-6</v>
      </c>
      <c r="J295" s="12">
        <f t="shared" si="112"/>
        <v>3.7904440458470725E-6</v>
      </c>
      <c r="K295" s="12">
        <f>'Surv-rate CEA'!K293*Parameter!$D$57+'Surv-rate CEA'!J293*Parameter!$D$58</f>
        <v>1.0232097676269529E-2</v>
      </c>
      <c r="L295" s="12">
        <f t="shared" si="113"/>
        <v>6.2591454297830276E-3</v>
      </c>
      <c r="M295" s="12">
        <f>K295-'Surv-rate CEA'!J293*Parameter!$D$58</f>
        <v>5.8514173126442831E-5</v>
      </c>
      <c r="N295" s="12">
        <f t="shared" si="114"/>
        <v>3.5794099205221461E-5</v>
      </c>
      <c r="O295" s="12">
        <f>'Surv-rate CEA'!N293*Parameter!$D$57+'Surv-rate CEA'!M293*Parameter!$D$58</f>
        <v>6.9907764165672136E-3</v>
      </c>
      <c r="P295" s="12">
        <f t="shared" si="115"/>
        <v>4.2763749568059768E-3</v>
      </c>
      <c r="Q295" s="12">
        <f>O295-'Surv-rate CEA'!M293*Parameter!$D$58</f>
        <v>6.9849291057599841E-3</v>
      </c>
      <c r="R295" s="12">
        <f t="shared" si="116"/>
        <v>4.2727980589035586E-3</v>
      </c>
      <c r="S295" s="12">
        <f>'Surv-rate CEA'!Q293*Parameter!$D$57+'Surv-rate CEA'!P293*Parameter!$D$58</f>
        <v>1.0232097676269529E-2</v>
      </c>
      <c r="T295" s="12">
        <f t="shared" si="117"/>
        <v>6.2591454297830276E-3</v>
      </c>
      <c r="U295" s="12">
        <f>S295-'Surv-rate CEA'!P293*Parameter!$D$58</f>
        <v>5.8514173126442831E-5</v>
      </c>
      <c r="V295" s="12">
        <f t="shared" si="118"/>
        <v>3.5794099205221461E-5</v>
      </c>
      <c r="W295" s="12">
        <f>'Surv-rate CEA'!T293*UPFS+'Surv-rate CEA'!S293*UPD</f>
        <v>6.9907764165672136E-3</v>
      </c>
      <c r="X295" s="12">
        <f t="shared" si="119"/>
        <v>4.2763749568059768E-3</v>
      </c>
      <c r="Y295" s="12">
        <f>W295-'Surv-rate CEA'!S293*UPD</f>
        <v>6.9849291057599841E-3</v>
      </c>
      <c r="Z295" s="12">
        <f t="shared" si="120"/>
        <v>4.2727980589035586E-3</v>
      </c>
      <c r="AA295" s="12">
        <f>'Surv-rate CEA'!W293*UPFS+'Surv-rate CEA'!V293*UPD</f>
        <v>1.1024854042359419E-2</v>
      </c>
      <c r="AB295" s="12">
        <f t="shared" si="121"/>
        <v>6.744087769343648E-3</v>
      </c>
      <c r="AC295" s="12">
        <f>AA295-'Surv-rate CEA'!V293*UPD</f>
        <v>2.1861412117963122E-4</v>
      </c>
      <c r="AD295" s="12">
        <f t="shared" si="122"/>
        <v>1.3372991743823906E-4</v>
      </c>
      <c r="AE295" s="12">
        <f>'Surv-rate CEA'!Z293*UPFS+'Surv-rate CEA'!Y293*UPD</f>
        <v>1.0232097676269529E-2</v>
      </c>
      <c r="AF295" s="12">
        <f t="shared" si="123"/>
        <v>6.2591454297830276E-3</v>
      </c>
      <c r="AG295" s="12">
        <f>AE295-'Surv-rate CEA'!Y293*UPD</f>
        <v>5.8514173126442831E-5</v>
      </c>
      <c r="AH295" s="12">
        <f t="shared" si="124"/>
        <v>3.5794099205221461E-5</v>
      </c>
      <c r="AI295" s="12">
        <f>'Surv-rate CEA'!AC293*UPFS+'Surv-rate CEA'!AB293*UPD</f>
        <v>6.9735091027792401E-3</v>
      </c>
      <c r="AJ295" s="12">
        <f t="shared" si="125"/>
        <v>4.2658122519139705E-3</v>
      </c>
      <c r="AK295" s="12">
        <f>AI295-'Surv-rate CEA'!AB293*UPD</f>
        <v>4.0077010718043982E-5</v>
      </c>
      <c r="AL295" s="12">
        <f t="shared" si="126"/>
        <v>2.4515778329304007E-5</v>
      </c>
      <c r="AM295" s="12">
        <f>'Surv-rate CEA'!AF293*UPFS+'Surv-rate CEA'!AE293*UPD</f>
        <v>1.9717612677435659E-2</v>
      </c>
      <c r="AN295" s="12">
        <f t="shared" si="127"/>
        <v>1.2061593739710929E-2</v>
      </c>
      <c r="AO295" s="12">
        <f>AM295-'Surv-rate CEA'!AE293*UPD</f>
        <v>1.6243331236410335E-4</v>
      </c>
      <c r="AP295" s="12">
        <f t="shared" si="128"/>
        <v>9.936317624158646E-5</v>
      </c>
      <c r="AQ295" s="42">
        <f>'Surv-rate CEA'!AI293*UPFS+'Surv-rate CEA'!AH293*UPD</f>
        <v>6.9907764165672136E-3</v>
      </c>
      <c r="AR295" s="12">
        <f t="shared" si="129"/>
        <v>4.2763749568059768E-3</v>
      </c>
      <c r="AS295" s="42">
        <f>AQ295-'Surv-rate CEA'!AH293*UPD</f>
        <v>6.9849291057599841E-3</v>
      </c>
      <c r="AT295" s="12">
        <f t="shared" si="130"/>
        <v>4.2727980589035586E-3</v>
      </c>
      <c r="AU295" s="12">
        <f>'Surv-rate CEA'!AL293*UPFS+'Surv-rate CEA'!AK293*UPD</f>
        <v>8.5086489457924883E-3</v>
      </c>
      <c r="AV295" s="12">
        <f t="shared" si="131"/>
        <v>5.2048829915100937E-3</v>
      </c>
      <c r="AW295" s="12">
        <f>AU295-'Surv-rate CEA'!AK293*UPD</f>
        <v>2.5185972149494897E-4</v>
      </c>
      <c r="AX295" s="12">
        <f t="shared" si="132"/>
        <v>1.5406680766912671E-4</v>
      </c>
      <c r="AY295" s="12">
        <f>'Surv-rate CEA'!AO293*UPFS+'Surv-rate CEA'!AN293*UPD</f>
        <v>6.9735091027792401E-3</v>
      </c>
      <c r="AZ295" s="12">
        <f t="shared" si="133"/>
        <v>4.2658122519139705E-3</v>
      </c>
      <c r="BA295" s="12">
        <f>AY295-'Surv-rate CEA'!AN293*UPD</f>
        <v>4.0077010718043982E-5</v>
      </c>
      <c r="BB295" s="12">
        <f t="shared" si="134"/>
        <v>2.4515778329304007E-5</v>
      </c>
    </row>
    <row r="296" spans="1:54">
      <c r="A296" s="12">
        <v>291</v>
      </c>
      <c r="B296" s="12">
        <f t="shared" si="135"/>
        <v>16.684931506849313</v>
      </c>
      <c r="C296" s="12">
        <f>'Surv-rate CEA'!D294*Parameter!$D$57+'Surv-rate CEA'!E294*Parameter!$D$58</f>
        <v>1.1547481694745843E-2</v>
      </c>
      <c r="D296" s="12">
        <f t="shared" si="109"/>
        <v>7.0517850776902306E-3</v>
      </c>
      <c r="E296" s="12">
        <f>C296-'Surv-rate CEA'!E294*Parameter!$D$58</f>
        <v>2.2202299721711671E-5</v>
      </c>
      <c r="F296" s="12">
        <f t="shared" si="110"/>
        <v>1.3558440706531755E-5</v>
      </c>
      <c r="G296" s="12">
        <f>'Surv-rate CEA'!G294*Parameter!$D$57+'Surv-rate CEA'!H294*Parameter!$D$58</f>
        <v>6.5482502377224357E-3</v>
      </c>
      <c r="H296" s="12">
        <f t="shared" si="111"/>
        <v>3.9988678511924608E-3</v>
      </c>
      <c r="I296" s="12">
        <f>G296-'Surv-rate CEA'!H294*Parameter!$D$58</f>
        <v>6.0766772737976329E-6</v>
      </c>
      <c r="J296" s="12">
        <f t="shared" si="112"/>
        <v>3.7108889413354165E-6</v>
      </c>
      <c r="K296" s="12">
        <f>'Surv-rate CEA'!K294*Parameter!$D$57+'Surv-rate CEA'!J294*Parameter!$D$58</f>
        <v>1.0159758271905673E-2</v>
      </c>
      <c r="L296" s="12">
        <f t="shared" si="113"/>
        <v>6.2043338685146268E-3</v>
      </c>
      <c r="M296" s="12">
        <f>K296-'Surv-rate CEA'!J294*Parameter!$D$58</f>
        <v>5.7524208294438758E-5</v>
      </c>
      <c r="N296" s="12">
        <f t="shared" si="114"/>
        <v>3.5128728876118478E-5</v>
      </c>
      <c r="O296" s="12">
        <f>'Surv-rate CEA'!N294*Parameter!$D$57+'Surv-rate CEA'!M294*Parameter!$D$58</f>
        <v>6.9384854157039438E-3</v>
      </c>
      <c r="P296" s="12">
        <f t="shared" si="115"/>
        <v>4.2371756205939826E-3</v>
      </c>
      <c r="Q296" s="12">
        <f>O296-'Surv-rate CEA'!M294*Parameter!$D$58</f>
        <v>6.9327510864455712E-3</v>
      </c>
      <c r="R296" s="12">
        <f t="shared" si="116"/>
        <v>4.233673795818356E-3</v>
      </c>
      <c r="S296" s="12">
        <f>'Surv-rate CEA'!Q294*Parameter!$D$57+'Surv-rate CEA'!P294*Parameter!$D$58</f>
        <v>1.0159758271905673E-2</v>
      </c>
      <c r="T296" s="12">
        <f t="shared" si="117"/>
        <v>6.2043338685146268E-3</v>
      </c>
      <c r="U296" s="12">
        <f>S296-'Surv-rate CEA'!P294*Parameter!$D$58</f>
        <v>5.7524208294438758E-5</v>
      </c>
      <c r="V296" s="12">
        <f t="shared" si="118"/>
        <v>3.5128728876118478E-5</v>
      </c>
      <c r="W296" s="12">
        <f>'Surv-rate CEA'!T294*UPFS+'Surv-rate CEA'!S294*UPD</f>
        <v>6.9384854157039438E-3</v>
      </c>
      <c r="X296" s="12">
        <f t="shared" si="119"/>
        <v>4.2371756205939826E-3</v>
      </c>
      <c r="Y296" s="12">
        <f>W296-'Surv-rate CEA'!S294*UPD</f>
        <v>6.9327510864455712E-3</v>
      </c>
      <c r="Z296" s="12">
        <f t="shared" si="120"/>
        <v>4.233673795818356E-3</v>
      </c>
      <c r="AA296" s="12">
        <f>'Surv-rate CEA'!W294*UPFS+'Surv-rate CEA'!V294*UPD</f>
        <v>1.0947633856801538E-2</v>
      </c>
      <c r="AB296" s="12">
        <f t="shared" si="121"/>
        <v>6.685471612614546E-3</v>
      </c>
      <c r="AC296" s="12">
        <f>AA296-'Surv-rate CEA'!V294*UPD</f>
        <v>2.1524715586357379E-4</v>
      </c>
      <c r="AD296" s="12">
        <f t="shared" si="122"/>
        <v>1.3144655448336012E-4</v>
      </c>
      <c r="AE296" s="12">
        <f>'Surv-rate CEA'!Z294*UPFS+'Surv-rate CEA'!Y294*UPD</f>
        <v>1.0159758271905673E-2</v>
      </c>
      <c r="AF296" s="12">
        <f t="shared" si="123"/>
        <v>6.2043338685146268E-3</v>
      </c>
      <c r="AG296" s="12">
        <f>AE296-'Surv-rate CEA'!Y294*UPD</f>
        <v>5.7524208294438758E-5</v>
      </c>
      <c r="AH296" s="12">
        <f t="shared" si="124"/>
        <v>3.5128728876118478E-5</v>
      </c>
      <c r="AI296" s="12">
        <f>'Surv-rate CEA'!AC294*UPFS+'Surv-rate CEA'!AB294*UPD</f>
        <v>6.9216755405665633E-3</v>
      </c>
      <c r="AJ296" s="12">
        <f t="shared" si="125"/>
        <v>4.2269102112358929E-3</v>
      </c>
      <c r="AK296" s="12">
        <f>AI296-'Surv-rate CEA'!AB294*UPD</f>
        <v>3.9382151531627656E-5</v>
      </c>
      <c r="AL296" s="12">
        <f t="shared" si="126"/>
        <v>2.4049786424379329E-5</v>
      </c>
      <c r="AM296" s="12">
        <f>'Surv-rate CEA'!AF294*UPFS+'Surv-rate CEA'!AE294*UPD</f>
        <v>1.9591276411129194E-2</v>
      </c>
      <c r="AN296" s="12">
        <f t="shared" si="127"/>
        <v>1.1963948010566315E-2</v>
      </c>
      <c r="AO296" s="12">
        <f>AM296-'Surv-rate CEA'!AE294*UPD</f>
        <v>1.5987476497577452E-4</v>
      </c>
      <c r="AP296" s="12">
        <f t="shared" si="128"/>
        <v>9.7631891676292753E-5</v>
      </c>
      <c r="AQ296" s="42">
        <f>'Surv-rate CEA'!AI294*UPFS+'Surv-rate CEA'!AH294*UPD</f>
        <v>6.9384854157039438E-3</v>
      </c>
      <c r="AR296" s="12">
        <f t="shared" si="129"/>
        <v>4.2371756205939826E-3</v>
      </c>
      <c r="AS296" s="42">
        <f>AQ296-'Surv-rate CEA'!AH294*UPD</f>
        <v>6.9327510864455712E-3</v>
      </c>
      <c r="AT296" s="12">
        <f t="shared" si="130"/>
        <v>4.233673795818356E-3</v>
      </c>
      <c r="AU296" s="12">
        <f>'Surv-rate CEA'!AL294*UPFS+'Surv-rate CEA'!AK294*UPD</f>
        <v>8.446893147262673E-3</v>
      </c>
      <c r="AV296" s="12">
        <f t="shared" si="131"/>
        <v>5.1583259989763349E-3</v>
      </c>
      <c r="AW296" s="12">
        <f>AU296-'Surv-rate CEA'!AK294*UPD</f>
        <v>2.48023187394808E-4</v>
      </c>
      <c r="AX296" s="12">
        <f t="shared" si="132"/>
        <v>1.5146213330545315E-4</v>
      </c>
      <c r="AY296" s="12">
        <f>'Surv-rate CEA'!AO294*UPFS+'Surv-rate CEA'!AN294*UPD</f>
        <v>6.9216755405665633E-3</v>
      </c>
      <c r="AZ296" s="12">
        <f t="shared" si="133"/>
        <v>4.2269102112358929E-3</v>
      </c>
      <c r="BA296" s="12">
        <f>AY296-'Surv-rate CEA'!AN294*UPD</f>
        <v>3.9382151531627656E-5</v>
      </c>
      <c r="BB296" s="12">
        <f t="shared" si="134"/>
        <v>2.4049786424379329E-5</v>
      </c>
    </row>
    <row r="297" spans="1:54">
      <c r="A297" s="12">
        <v>292</v>
      </c>
      <c r="B297" s="12">
        <f t="shared" si="135"/>
        <v>16.742465753424657</v>
      </c>
      <c r="C297" s="12">
        <f>'Surv-rate CEA'!D295*Parameter!$D$57+'Surv-rate CEA'!E295*Parameter!$D$58</f>
        <v>1.1467507138277787E-2</v>
      </c>
      <c r="D297" s="12">
        <f t="shared" si="109"/>
        <v>6.9910470369822465E-3</v>
      </c>
      <c r="E297" s="12">
        <f>C297-'Surv-rate CEA'!E295*Parameter!$D$58</f>
        <v>2.1804452515983286E-5</v>
      </c>
      <c r="F297" s="12">
        <f t="shared" si="110"/>
        <v>1.3292858798061161E-5</v>
      </c>
      <c r="G297" s="12">
        <f>'Surv-rate CEA'!G295*Parameter!$D$57+'Surv-rate CEA'!H295*Parameter!$D$58</f>
        <v>6.499384437186867E-3</v>
      </c>
      <c r="H297" s="12">
        <f t="shared" si="111"/>
        <v>3.9622824528389756E-3</v>
      </c>
      <c r="I297" s="12">
        <f>G297-'Surv-rate CEA'!H295*Parameter!$D$58</f>
        <v>5.9595429483172077E-6</v>
      </c>
      <c r="J297" s="12">
        <f t="shared" si="112"/>
        <v>3.6331736765640731E-6</v>
      </c>
      <c r="K297" s="12">
        <f>'Surv-rate CEA'!K295*Parameter!$D$57+'Surv-rate CEA'!J295*Parameter!$D$58</f>
        <v>1.0088107525117641E-2</v>
      </c>
      <c r="L297" s="12">
        <f t="shared" si="113"/>
        <v>6.150110339745888E-3</v>
      </c>
      <c r="M297" s="12">
        <f>K297-'Surv-rate CEA'!J295*Parameter!$D$58</f>
        <v>5.6553222713778828E-5</v>
      </c>
      <c r="N297" s="12">
        <f t="shared" si="114"/>
        <v>3.4477086895830567E-5</v>
      </c>
      <c r="O297" s="12">
        <f>'Surv-rate CEA'!N295*Parameter!$D$57+'Surv-rate CEA'!M295*Parameter!$D$58</f>
        <v>6.8867158461533582E-3</v>
      </c>
      <c r="P297" s="12">
        <f t="shared" si="115"/>
        <v>4.1984150373957987E-3</v>
      </c>
      <c r="Q297" s="12">
        <f>O297-'Surv-rate CEA'!M295*Parameter!$D$58</f>
        <v>6.8810920521035377E-3</v>
      </c>
      <c r="R297" s="12">
        <f t="shared" si="116"/>
        <v>4.1949865495601677E-3</v>
      </c>
      <c r="S297" s="12">
        <f>'Surv-rate CEA'!Q295*Parameter!$D$57+'Surv-rate CEA'!P295*Parameter!$D$58</f>
        <v>1.0088107525117641E-2</v>
      </c>
      <c r="T297" s="12">
        <f t="shared" si="117"/>
        <v>6.150110339745888E-3</v>
      </c>
      <c r="U297" s="12">
        <f>S297-'Surv-rate CEA'!P295*Parameter!$D$58</f>
        <v>5.6553222713778828E-5</v>
      </c>
      <c r="V297" s="12">
        <f t="shared" si="118"/>
        <v>3.4477086895830567E-5</v>
      </c>
      <c r="W297" s="12">
        <f>'Surv-rate CEA'!T295*UPFS+'Surv-rate CEA'!S295*UPD</f>
        <v>6.8867158461533582E-3</v>
      </c>
      <c r="X297" s="12">
        <f t="shared" si="119"/>
        <v>4.1984150373957987E-3</v>
      </c>
      <c r="Y297" s="12">
        <f>W297-'Surv-rate CEA'!S295*UPD</f>
        <v>6.8810920521035377E-3</v>
      </c>
      <c r="Z297" s="12">
        <f t="shared" si="120"/>
        <v>4.1949865495601677E-3</v>
      </c>
      <c r="AA297" s="12">
        <f>'Surv-rate CEA'!W295*UPFS+'Surv-rate CEA'!V295*UPD</f>
        <v>1.0871143549661788E-2</v>
      </c>
      <c r="AB297" s="12">
        <f t="shared" si="121"/>
        <v>6.6274801476064868E-3</v>
      </c>
      <c r="AC297" s="12">
        <f>AA297-'Surv-rate CEA'!V295*UPD</f>
        <v>2.1193942735436497E-4</v>
      </c>
      <c r="AD297" s="12">
        <f t="shared" si="122"/>
        <v>1.2920667829189326E-4</v>
      </c>
      <c r="AE297" s="12">
        <f>'Surv-rate CEA'!Z295*UPFS+'Surv-rate CEA'!Y295*UPD</f>
        <v>1.0088107525117641E-2</v>
      </c>
      <c r="AF297" s="12">
        <f t="shared" si="123"/>
        <v>6.150110339745888E-3</v>
      </c>
      <c r="AG297" s="12">
        <f>AE297-'Surv-rate CEA'!Y295*UPD</f>
        <v>5.6553222713778828E-5</v>
      </c>
      <c r="AH297" s="12">
        <f t="shared" si="124"/>
        <v>3.4477086895830567E-5</v>
      </c>
      <c r="AI297" s="12">
        <f>'Surv-rate CEA'!AC295*UPFS+'Surv-rate CEA'!AB295*UPD</f>
        <v>6.8703563818499841E-3</v>
      </c>
      <c r="AJ297" s="12">
        <f t="shared" si="125"/>
        <v>4.1884416593053709E-3</v>
      </c>
      <c r="AK297" s="12">
        <f>AI297-'Surv-rate CEA'!AB295*UPD</f>
        <v>3.8700916051732752E-5</v>
      </c>
      <c r="AL297" s="12">
        <f t="shared" si="126"/>
        <v>2.3593612912509438E-5</v>
      </c>
      <c r="AM297" s="12">
        <f>'Surv-rate CEA'!AF295*UPFS+'Surv-rate CEA'!AE295*UPD</f>
        <v>1.9466048553536723E-2</v>
      </c>
      <c r="AN297" s="12">
        <f t="shared" si="127"/>
        <v>1.1867275025075192E-2</v>
      </c>
      <c r="AO297" s="12">
        <f>AM297-'Surv-rate CEA'!AE295*UPD</f>
        <v>1.5736216554402063E-4</v>
      </c>
      <c r="AP297" s="12">
        <f t="shared" si="128"/>
        <v>9.5934215509444579E-5</v>
      </c>
      <c r="AQ297" s="42">
        <f>'Surv-rate CEA'!AI295*UPFS+'Surv-rate CEA'!AH295*UPD</f>
        <v>6.8867158461533582E-3</v>
      </c>
      <c r="AR297" s="12">
        <f t="shared" si="129"/>
        <v>4.1984150373957987E-3</v>
      </c>
      <c r="AS297" s="42">
        <f>AQ297-'Surv-rate CEA'!AH295*UPD</f>
        <v>6.8810920521035377E-3</v>
      </c>
      <c r="AT297" s="12">
        <f t="shared" si="130"/>
        <v>4.1949865495601677E-3</v>
      </c>
      <c r="AU297" s="12">
        <f>'Surv-rate CEA'!AL295*UPFS+'Surv-rate CEA'!AK295*UPD</f>
        <v>8.3857387319616356E-3</v>
      </c>
      <c r="AV297" s="12">
        <f t="shared" si="131"/>
        <v>5.1122788246890155E-3</v>
      </c>
      <c r="AW297" s="12">
        <f>AU297-'Surv-rate CEA'!AK295*UPD</f>
        <v>2.4425347583604227E-4</v>
      </c>
      <c r="AX297" s="12">
        <f t="shared" si="132"/>
        <v>1.4890660349504932E-4</v>
      </c>
      <c r="AY297" s="12">
        <f>'Surv-rate CEA'!AO295*UPFS+'Surv-rate CEA'!AN295*UPD</f>
        <v>6.8703563818499841E-3</v>
      </c>
      <c r="AZ297" s="12">
        <f t="shared" si="133"/>
        <v>4.1884416593053709E-3</v>
      </c>
      <c r="BA297" s="12">
        <f>AY297-'Surv-rate CEA'!AN295*UPD</f>
        <v>3.8700916051732752E-5</v>
      </c>
      <c r="BB297" s="12">
        <f t="shared" si="134"/>
        <v>2.3593612912509438E-5</v>
      </c>
    </row>
    <row r="298" spans="1:54">
      <c r="A298" s="12">
        <v>293</v>
      </c>
      <c r="B298" s="12">
        <f t="shared" si="135"/>
        <v>16.8</v>
      </c>
      <c r="C298" s="12">
        <f>'Surv-rate CEA'!D296*Parameter!$D$57+'Surv-rate CEA'!E296*Parameter!$D$58</f>
        <v>1.1388280401304749E-2</v>
      </c>
      <c r="D298" s="12">
        <f t="shared" si="109"/>
        <v>6.9309501735180905E-3</v>
      </c>
      <c r="E298" s="12">
        <f>C298-'Surv-rate CEA'!E296*Parameter!$D$58</f>
        <v>2.1414642446362583E-5</v>
      </c>
      <c r="F298" s="12">
        <f t="shared" si="110"/>
        <v>1.3033031726408825E-5</v>
      </c>
      <c r="G298" s="12">
        <f>'Surv-rate CEA'!G296*Parameter!$D$57+'Surv-rate CEA'!H296*Parameter!$D$58</f>
        <v>6.4510047681449086E-3</v>
      </c>
      <c r="H298" s="12">
        <f t="shared" si="111"/>
        <v>3.9261057017894816E-3</v>
      </c>
      <c r="I298" s="12">
        <f>G298-'Surv-rate CEA'!H296*Parameter!$D$58</f>
        <v>5.8449386586860094E-6</v>
      </c>
      <c r="J298" s="12">
        <f t="shared" si="112"/>
        <v>3.5572515940142354E-6</v>
      </c>
      <c r="K298" s="12">
        <f>'Surv-rate CEA'!K296*Parameter!$D$57+'Surv-rate CEA'!J296*Parameter!$D$58</f>
        <v>1.0017137089598345E-2</v>
      </c>
      <c r="L298" s="12">
        <f t="shared" si="113"/>
        <v>6.0964672103921667E-3</v>
      </c>
      <c r="M298" s="12">
        <f>K298-'Surv-rate CEA'!J296*Parameter!$D$58</f>
        <v>5.5600808226101764E-5</v>
      </c>
      <c r="N298" s="12">
        <f t="shared" si="114"/>
        <v>3.3838860463805836E-5</v>
      </c>
      <c r="O298" s="12">
        <f>'Surv-rate CEA'!N296*Parameter!$D$57+'Surv-rate CEA'!M296*Parameter!$D$58</f>
        <v>6.8354611372879719E-3</v>
      </c>
      <c r="P298" s="12">
        <f t="shared" si="115"/>
        <v>4.1600872902755682E-3</v>
      </c>
      <c r="Q298" s="12">
        <f>O298-'Surv-rate CEA'!M296*Parameter!$D$58</f>
        <v>6.8299454909480856E-3</v>
      </c>
      <c r="R298" s="12">
        <f t="shared" si="116"/>
        <v>4.1567304472220623E-3</v>
      </c>
      <c r="S298" s="12">
        <f>'Surv-rate CEA'!Q296*Parameter!$D$57+'Surv-rate CEA'!P296*Parameter!$D$58</f>
        <v>1.0017137089598345E-2</v>
      </c>
      <c r="T298" s="12">
        <f t="shared" si="117"/>
        <v>6.0964672103921667E-3</v>
      </c>
      <c r="U298" s="12">
        <f>S298-'Surv-rate CEA'!P296*Parameter!$D$58</f>
        <v>5.5600808226101764E-5</v>
      </c>
      <c r="V298" s="12">
        <f t="shared" si="118"/>
        <v>3.3838860463805836E-5</v>
      </c>
      <c r="W298" s="12">
        <f>'Surv-rate CEA'!T296*UPFS+'Surv-rate CEA'!S296*UPD</f>
        <v>6.8354611372879719E-3</v>
      </c>
      <c r="X298" s="12">
        <f t="shared" si="119"/>
        <v>4.1600872902755682E-3</v>
      </c>
      <c r="Y298" s="12">
        <f>W298-'Surv-rate CEA'!S296*UPD</f>
        <v>6.8299454909480856E-3</v>
      </c>
      <c r="Z298" s="12">
        <f t="shared" si="120"/>
        <v>4.1567304472220623E-3</v>
      </c>
      <c r="AA298" s="12">
        <f>'Surv-rate CEA'!W296*UPFS+'Surv-rate CEA'!V296*UPD</f>
        <v>1.0795374323435924E-2</v>
      </c>
      <c r="AB298" s="12">
        <f t="shared" si="121"/>
        <v>6.5701053103362841E-3</v>
      </c>
      <c r="AC298" s="12">
        <f>AA298-'Surv-rate CEA'!V296*UPD</f>
        <v>2.0868975840219149E-4</v>
      </c>
      <c r="AD298" s="12">
        <f t="shared" si="122"/>
        <v>1.2700936982930295E-4</v>
      </c>
      <c r="AE298" s="12">
        <f>'Surv-rate CEA'!Z296*UPFS+'Surv-rate CEA'!Y296*UPD</f>
        <v>1.0017137089598345E-2</v>
      </c>
      <c r="AF298" s="12">
        <f t="shared" si="123"/>
        <v>6.0964672103921667E-3</v>
      </c>
      <c r="AG298" s="12">
        <f>AE298-'Surv-rate CEA'!Y296*UPD</f>
        <v>5.5600808226101764E-5</v>
      </c>
      <c r="AH298" s="12">
        <f t="shared" si="124"/>
        <v>3.3838860463805836E-5</v>
      </c>
      <c r="AI298" s="12">
        <f>'Surv-rate CEA'!AC296*UPFS+'Surv-rate CEA'!AB296*UPD</f>
        <v>6.8195451670168177E-3</v>
      </c>
      <c r="AJ298" s="12">
        <f t="shared" si="125"/>
        <v>4.150400771062367E-3</v>
      </c>
      <c r="AK298" s="12">
        <f>AI298-'Surv-rate CEA'!AB296*UPD</f>
        <v>3.803300519193871E-5</v>
      </c>
      <c r="AL298" s="12">
        <f t="shared" si="126"/>
        <v>2.314702963445482E-5</v>
      </c>
      <c r="AM298" s="12">
        <f>'Surv-rate CEA'!AF296*UPFS+'Surv-rate CEA'!AE296*UPD</f>
        <v>1.9341916574050551E-2</v>
      </c>
      <c r="AN298" s="12">
        <f t="shared" si="127"/>
        <v>1.1771562985025304E-2</v>
      </c>
      <c r="AO298" s="12">
        <f>AM298-'Surv-rate CEA'!AE296*UPD</f>
        <v>1.5489458352646937E-4</v>
      </c>
      <c r="AP298" s="12">
        <f t="shared" si="128"/>
        <v>9.4269424596078377E-5</v>
      </c>
      <c r="AQ298" s="42">
        <f>'Surv-rate CEA'!AI296*UPFS+'Surv-rate CEA'!AH296*UPD</f>
        <v>6.8354611372879719E-3</v>
      </c>
      <c r="AR298" s="12">
        <f t="shared" si="129"/>
        <v>4.1600872902755682E-3</v>
      </c>
      <c r="AS298" s="42">
        <f>AQ298-'Surv-rate CEA'!AH296*UPD</f>
        <v>6.8299454909480856E-3</v>
      </c>
      <c r="AT298" s="12">
        <f t="shared" si="130"/>
        <v>4.1567304472220623E-3</v>
      </c>
      <c r="AU298" s="12">
        <f>'Surv-rate CEA'!AL296*UPFS+'Surv-rate CEA'!AK296*UPD</f>
        <v>8.3251782625826387E-3</v>
      </c>
      <c r="AV298" s="12">
        <f t="shared" si="131"/>
        <v>5.0667347211617092E-3</v>
      </c>
      <c r="AW298" s="12">
        <f>AU298-'Surv-rate CEA'!AK296*UPD</f>
        <v>2.4054927102746919E-4</v>
      </c>
      <c r="AX298" s="12">
        <f t="shared" si="132"/>
        <v>1.4639918872883333E-4</v>
      </c>
      <c r="AY298" s="12">
        <f>'Surv-rate CEA'!AO296*UPFS+'Surv-rate CEA'!AN296*UPD</f>
        <v>6.8195451670168177E-3</v>
      </c>
      <c r="AZ298" s="12">
        <f t="shared" si="133"/>
        <v>4.150400771062367E-3</v>
      </c>
      <c r="BA298" s="12">
        <f>AY298-'Surv-rate CEA'!AN296*UPD</f>
        <v>3.803300519193871E-5</v>
      </c>
      <c r="BB298" s="12">
        <f t="shared" si="134"/>
        <v>2.314702963445482E-5</v>
      </c>
    </row>
    <row r="299" spans="1:54">
      <c r="A299" s="12">
        <v>294</v>
      </c>
      <c r="B299" s="12">
        <f t="shared" si="135"/>
        <v>16.857534246575341</v>
      </c>
      <c r="C299" s="12">
        <f>'Surv-rate CEA'!D297*Parameter!$D$57+'Surv-rate CEA'!E297*Parameter!$D$58</f>
        <v>1.1309792565091048E-2</v>
      </c>
      <c r="D299" s="12">
        <f t="shared" si="109"/>
        <v>6.8714862915891725E-3</v>
      </c>
      <c r="E299" s="12">
        <f>C299-'Surv-rate CEA'!E297*Parameter!$D$58</f>
        <v>2.1032688199949107E-5</v>
      </c>
      <c r="F299" s="12">
        <f t="shared" si="110"/>
        <v>1.2778822229446977E-5</v>
      </c>
      <c r="G299" s="12">
        <f>'Surv-rate CEA'!G297*Parameter!$D$57+'Surv-rate CEA'!H297*Parameter!$D$58</f>
        <v>6.4031051185082068E-3</v>
      </c>
      <c r="H299" s="12">
        <f t="shared" si="111"/>
        <v>3.8903320986841991E-3</v>
      </c>
      <c r="I299" s="12">
        <f>G299-'Surv-rate CEA'!H297*Parameter!$D$58</f>
        <v>5.7328037032554693E-6</v>
      </c>
      <c r="J299" s="12">
        <f t="shared" si="112"/>
        <v>3.4830773272431346E-6</v>
      </c>
      <c r="K299" s="12">
        <f>'Surv-rate CEA'!K297*Parameter!$D$57+'Surv-rate CEA'!J297*Parameter!$D$58</f>
        <v>9.9468387427521839E-3</v>
      </c>
      <c r="L299" s="12">
        <f t="shared" si="113"/>
        <v>6.0433969652492446E-3</v>
      </c>
      <c r="M299" s="12">
        <f>K299-'Surv-rate CEA'!J297*Parameter!$D$58</f>
        <v>5.4666566430898803E-5</v>
      </c>
      <c r="N299" s="12">
        <f t="shared" si="114"/>
        <v>3.321374460904146E-5</v>
      </c>
      <c r="O299" s="12">
        <f>'Surv-rate CEA'!N297*Parameter!$D$57+'Surv-rate CEA'!M297*Parameter!$D$58</f>
        <v>6.7847148191624278E-3</v>
      </c>
      <c r="P299" s="12">
        <f t="shared" si="115"/>
        <v>4.1221865568178279E-3</v>
      </c>
      <c r="Q299" s="12">
        <f>O299-'Surv-rate CEA'!M297*Parameter!$D$58</f>
        <v>6.7793049903156939E-3</v>
      </c>
      <c r="R299" s="12">
        <f t="shared" si="116"/>
        <v>4.1188997091991617E-3</v>
      </c>
      <c r="S299" s="12">
        <f>'Surv-rate CEA'!Q297*Parameter!$D$57+'Surv-rate CEA'!P297*Parameter!$D$58</f>
        <v>9.9468387427521839E-3</v>
      </c>
      <c r="T299" s="12">
        <f t="shared" si="117"/>
        <v>6.0433969652492446E-3</v>
      </c>
      <c r="U299" s="12">
        <f>S299-'Surv-rate CEA'!P297*Parameter!$D$58</f>
        <v>5.4666566430898803E-5</v>
      </c>
      <c r="V299" s="12">
        <f t="shared" si="118"/>
        <v>3.321374460904146E-5</v>
      </c>
      <c r="W299" s="12">
        <f>'Surv-rate CEA'!T297*UPFS+'Surv-rate CEA'!S297*UPD</f>
        <v>6.7847148191624278E-3</v>
      </c>
      <c r="X299" s="12">
        <f t="shared" si="119"/>
        <v>4.1221865568178279E-3</v>
      </c>
      <c r="Y299" s="12">
        <f>W299-'Surv-rate CEA'!S297*UPD</f>
        <v>6.7793049903156939E-3</v>
      </c>
      <c r="Z299" s="12">
        <f t="shared" si="120"/>
        <v>4.1188997091991617E-3</v>
      </c>
      <c r="AA299" s="12">
        <f>'Surv-rate CEA'!W297*UPFS+'Surv-rate CEA'!V297*UPD</f>
        <v>1.0720317510472532E-2</v>
      </c>
      <c r="AB299" s="12">
        <f t="shared" si="121"/>
        <v>6.513339160796743E-3</v>
      </c>
      <c r="AC299" s="12">
        <f>AA299-'Surv-rate CEA'!V297*UPD</f>
        <v>2.0549699792419066E-4</v>
      </c>
      <c r="AD299" s="12">
        <f t="shared" si="122"/>
        <v>1.2485373149612996E-4</v>
      </c>
      <c r="AE299" s="12">
        <f>'Surv-rate CEA'!Z297*UPFS+'Surv-rate CEA'!Y297*UPD</f>
        <v>9.9468387427521839E-3</v>
      </c>
      <c r="AF299" s="12">
        <f t="shared" si="123"/>
        <v>6.0433969652492446E-3</v>
      </c>
      <c r="AG299" s="12">
        <f>AE299-'Surv-rate CEA'!Y297*UPD</f>
        <v>5.4666566430898803E-5</v>
      </c>
      <c r="AH299" s="12">
        <f t="shared" si="124"/>
        <v>3.321374460904146E-5</v>
      </c>
      <c r="AI299" s="12">
        <f>'Surv-rate CEA'!AC297*UPFS+'Surv-rate CEA'!AB297*UPD</f>
        <v>6.7692355352108359E-3</v>
      </c>
      <c r="AJ299" s="12">
        <f t="shared" si="125"/>
        <v>4.1127818142582435E-3</v>
      </c>
      <c r="AK299" s="12">
        <f>AI299-'Surv-rate CEA'!AB297*UPD</f>
        <v>3.7378127153509313E-5</v>
      </c>
      <c r="AL299" s="12">
        <f t="shared" si="126"/>
        <v>2.2709814248352536E-5</v>
      </c>
      <c r="AM299" s="12">
        <f>'Surv-rate CEA'!AF297*UPFS+'Surv-rate CEA'!AE297*UPD</f>
        <v>1.9218868116868616E-2</v>
      </c>
      <c r="AN299" s="12">
        <f t="shared" si="127"/>
        <v>1.1676800263565202E-2</v>
      </c>
      <c r="AO299" s="12">
        <f>AM299-'Surv-rate CEA'!AE297*UPD</f>
        <v>1.5247110942756548E-4</v>
      </c>
      <c r="AP299" s="12">
        <f t="shared" si="128"/>
        <v>9.2636812944630204E-5</v>
      </c>
      <c r="AQ299" s="42">
        <f>'Surv-rate CEA'!AI297*UPFS+'Surv-rate CEA'!AH297*UPD</f>
        <v>6.7847148191624278E-3</v>
      </c>
      <c r="AR299" s="12">
        <f t="shared" si="129"/>
        <v>4.1221865568178279E-3</v>
      </c>
      <c r="AS299" s="42">
        <f>AQ299-'Surv-rate CEA'!AH297*UPD</f>
        <v>6.7793049903156939E-3</v>
      </c>
      <c r="AT299" s="12">
        <f t="shared" si="130"/>
        <v>4.1188997091991617E-3</v>
      </c>
      <c r="AU299" s="12">
        <f>'Surv-rate CEA'!AL297*UPFS+'Surv-rate CEA'!AK297*UPD</f>
        <v>8.2652044141041259E-3</v>
      </c>
      <c r="AV299" s="12">
        <f t="shared" si="131"/>
        <v>5.0216870470286652E-3</v>
      </c>
      <c r="AW299" s="12">
        <f>AU299-'Surv-rate CEA'!AK297*UPD</f>
        <v>2.369092861758005E-4</v>
      </c>
      <c r="AX299" s="12">
        <f t="shared" si="132"/>
        <v>1.439388833117899E-4</v>
      </c>
      <c r="AY299" s="12">
        <f>'Surv-rate CEA'!AO297*UPFS+'Surv-rate CEA'!AN297*UPD</f>
        <v>6.7692355352108359E-3</v>
      </c>
      <c r="AZ299" s="12">
        <f t="shared" si="133"/>
        <v>4.1127818142582435E-3</v>
      </c>
      <c r="BA299" s="12">
        <f>AY299-'Surv-rate CEA'!AN297*UPD</f>
        <v>3.7378127153509313E-5</v>
      </c>
      <c r="BB299" s="12">
        <f t="shared" si="134"/>
        <v>2.2709814248352536E-5</v>
      </c>
    </row>
    <row r="300" spans="1:54">
      <c r="A300" s="12">
        <v>295</v>
      </c>
      <c r="B300" s="12">
        <f t="shared" si="135"/>
        <v>16.915068493150685</v>
      </c>
      <c r="C300" s="12">
        <f>'Surv-rate CEA'!D298*Parameter!$D$57+'Surv-rate CEA'!E298*Parameter!$D$58</f>
        <v>1.1232034841156268E-2</v>
      </c>
      <c r="D300" s="12">
        <f t="shared" si="109"/>
        <v>6.8126473202217196E-3</v>
      </c>
      <c r="E300" s="12">
        <f>C300-'Surv-rate CEA'!E298*Parameter!$D$58</f>
        <v>2.0658412992939981E-5</v>
      </c>
      <c r="F300" s="12">
        <f t="shared" si="110"/>
        <v>1.2530096630460414E-5</v>
      </c>
      <c r="G300" s="12">
        <f>'Surv-rate CEA'!G298*Parameter!$D$57+'Surv-rate CEA'!H298*Parameter!$D$58</f>
        <v>6.3556794696558398E-3</v>
      </c>
      <c r="H300" s="12">
        <f t="shared" si="111"/>
        <v>3.8549562318381924E-3</v>
      </c>
      <c r="I300" s="12">
        <f>G300-'Surv-rate CEA'!H298*Parameter!$D$58</f>
        <v>5.6230789855105795E-6</v>
      </c>
      <c r="J300" s="12">
        <f t="shared" si="112"/>
        <v>3.4106067621572777E-6</v>
      </c>
      <c r="K300" s="12">
        <f>'Surv-rate CEA'!K298*Parameter!$D$57+'Surv-rate CEA'!J298*Parameter!$D$58</f>
        <v>9.8772043835193887E-3</v>
      </c>
      <c r="L300" s="12">
        <f t="shared" si="113"/>
        <v>5.9908922048659266E-3</v>
      </c>
      <c r="M300" s="12">
        <f>K300-'Surv-rate CEA'!J298*Parameter!$D$58</f>
        <v>5.3750108428144913E-5</v>
      </c>
      <c r="N300" s="12">
        <f t="shared" si="114"/>
        <v>3.2601441975845254E-5</v>
      </c>
      <c r="O300" s="12">
        <f>'Surv-rate CEA'!N298*Parameter!$D$57+'Surv-rate CEA'!M298*Parameter!$D$58</f>
        <v>6.734470520692681E-3</v>
      </c>
      <c r="P300" s="12">
        <f t="shared" si="115"/>
        <v>4.0847071073709515E-3</v>
      </c>
      <c r="Q300" s="12">
        <f>O300-'Surv-rate CEA'!M298*Parameter!$D$58</f>
        <v>6.7291642348894527E-3</v>
      </c>
      <c r="R300" s="12">
        <f t="shared" si="116"/>
        <v>4.0814886474686337E-3</v>
      </c>
      <c r="S300" s="12">
        <f>'Surv-rate CEA'!Q298*Parameter!$D$57+'Surv-rate CEA'!P298*Parameter!$D$58</f>
        <v>9.8772043835193887E-3</v>
      </c>
      <c r="T300" s="12">
        <f t="shared" si="117"/>
        <v>5.9908922048659266E-3</v>
      </c>
      <c r="U300" s="12">
        <f>S300-'Surv-rate CEA'!P298*Parameter!$D$58</f>
        <v>5.3750108428144913E-5</v>
      </c>
      <c r="V300" s="12">
        <f t="shared" si="118"/>
        <v>3.2601441975845254E-5</v>
      </c>
      <c r="W300" s="12">
        <f>'Surv-rate CEA'!T298*UPFS+'Surv-rate CEA'!S298*UPD</f>
        <v>6.734470520692681E-3</v>
      </c>
      <c r="X300" s="12">
        <f t="shared" si="119"/>
        <v>4.0847071073709515E-3</v>
      </c>
      <c r="Y300" s="12">
        <f>W300-'Surv-rate CEA'!S298*UPD</f>
        <v>6.7291642348894527E-3</v>
      </c>
      <c r="Z300" s="12">
        <f t="shared" si="120"/>
        <v>4.0814886474686337E-3</v>
      </c>
      <c r="AA300" s="12">
        <f>'Surv-rate CEA'!W298*UPFS+'Surv-rate CEA'!V298*UPD</f>
        <v>1.0645964570696165E-2</v>
      </c>
      <c r="AB300" s="12">
        <f t="shared" si="121"/>
        <v>6.4571738807268847E-3</v>
      </c>
      <c r="AC300" s="12">
        <f>AA300-'Surv-rate CEA'!V298*UPD</f>
        <v>2.0236002035972644E-4</v>
      </c>
      <c r="AD300" s="12">
        <f t="shared" si="122"/>
        <v>1.2273888657932474E-4</v>
      </c>
      <c r="AE300" s="12">
        <f>'Surv-rate CEA'!Z298*UPFS+'Surv-rate CEA'!Y298*UPD</f>
        <v>9.8772043835193887E-3</v>
      </c>
      <c r="AF300" s="12">
        <f t="shared" si="123"/>
        <v>5.9908922048659266E-3</v>
      </c>
      <c r="AG300" s="12">
        <f>AE300-'Surv-rate CEA'!Y298*UPD</f>
        <v>5.3750108428144913E-5</v>
      </c>
      <c r="AH300" s="12">
        <f t="shared" si="124"/>
        <v>3.2601441975845254E-5</v>
      </c>
      <c r="AI300" s="12">
        <f>'Surv-rate CEA'!AC298*UPFS+'Surv-rate CEA'!AB298*UPD</f>
        <v>6.7194212225456717E-3</v>
      </c>
      <c r="AJ300" s="12">
        <f t="shared" si="125"/>
        <v>4.0755791477320828E-3</v>
      </c>
      <c r="AK300" s="12">
        <f>AI300-'Surv-rate CEA'!AB298*UPD</f>
        <v>3.6735997229667312E-5</v>
      </c>
      <c r="AL300" s="12">
        <f t="shared" si="126"/>
        <v>2.2281750067702057E-5</v>
      </c>
      <c r="AM300" s="12">
        <f>'Surv-rate CEA'!AF298*UPFS+'Surv-rate CEA'!AE298*UPD</f>
        <v>1.9096890998077466E-2</v>
      </c>
      <c r="AN300" s="12">
        <f t="shared" si="127"/>
        <v>1.158297540227588E-2</v>
      </c>
      <c r="AO300" s="12">
        <f>AM300-'Surv-rate CEA'!AE298*UPD</f>
        <v>1.5009085427146115E-4</v>
      </c>
      <c r="AP300" s="12">
        <f t="shared" si="128"/>
        <v>9.1035691270789971E-5</v>
      </c>
      <c r="AQ300" s="42">
        <f>'Surv-rate CEA'!AI298*UPFS+'Surv-rate CEA'!AH298*UPD</f>
        <v>6.734470520692681E-3</v>
      </c>
      <c r="AR300" s="12">
        <f t="shared" si="129"/>
        <v>4.0847071073709515E-3</v>
      </c>
      <c r="AS300" s="42">
        <f>AQ300-'Surv-rate CEA'!AH298*UPD</f>
        <v>6.7291642348894527E-3</v>
      </c>
      <c r="AT300" s="12">
        <f t="shared" si="130"/>
        <v>4.0814886474686337E-3</v>
      </c>
      <c r="AU300" s="12">
        <f>'Surv-rate CEA'!AL298*UPFS+'Surv-rate CEA'!AK298*UPD</f>
        <v>8.2058099717787387E-3</v>
      </c>
      <c r="AV300" s="12">
        <f t="shared" si="131"/>
        <v>4.9771292650951388E-3</v>
      </c>
      <c r="AW300" s="12">
        <f>AU300-'Surv-rate CEA'!AK298*UPD</f>
        <v>2.3333226277684818E-4</v>
      </c>
      <c r="AX300" s="12">
        <f t="shared" si="132"/>
        <v>1.4152470475815621E-4</v>
      </c>
      <c r="AY300" s="12">
        <f>'Surv-rate CEA'!AO298*UPFS+'Surv-rate CEA'!AN298*UPD</f>
        <v>6.7194212225456717E-3</v>
      </c>
      <c r="AZ300" s="12">
        <f t="shared" si="133"/>
        <v>4.0755791477320828E-3</v>
      </c>
      <c r="BA300" s="12">
        <f>AY300-'Surv-rate CEA'!AN298*UPD</f>
        <v>3.6735997229667312E-5</v>
      </c>
      <c r="BB300" s="12">
        <f t="shared" si="134"/>
        <v>2.2281750067702057E-5</v>
      </c>
    </row>
    <row r="301" spans="1:54">
      <c r="A301" s="12">
        <v>296</v>
      </c>
      <c r="B301" s="12">
        <f t="shared" si="135"/>
        <v>16.972602739726028</v>
      </c>
      <c r="C301" s="12">
        <f>'Surv-rate CEA'!D299*Parameter!$D$57+'Surv-rate CEA'!E299*Parameter!$D$58</f>
        <v>1.1154998569016732E-2</v>
      </c>
      <c r="D301" s="12">
        <f t="shared" si="109"/>
        <v>6.7544253109570913E-3</v>
      </c>
      <c r="E301" s="12">
        <f>C301-'Surv-rate CEA'!E299*Parameter!$D$58</f>
        <v>2.0291644446635351E-5</v>
      </c>
      <c r="F301" s="12">
        <f t="shared" si="110"/>
        <v>1.2286724736297018E-5</v>
      </c>
      <c r="G301" s="12">
        <f>'Surv-rate CEA'!G299*Parameter!$D$57+'Surv-rate CEA'!H299*Parameter!$D$58</f>
        <v>6.3087218947428664E-3</v>
      </c>
      <c r="H301" s="12">
        <f t="shared" si="111"/>
        <v>3.8199727756125074E-3</v>
      </c>
      <c r="I301" s="12">
        <f>G301-'Surv-rate CEA'!H299*Parameter!$D$58</f>
        <v>5.5157069679514018E-6</v>
      </c>
      <c r="J301" s="12">
        <f t="shared" si="112"/>
        <v>3.3397969996725204E-6</v>
      </c>
      <c r="K301" s="12">
        <f>'Surv-rate CEA'!K299*Parameter!$D$57+'Surv-rate CEA'!J299*Parameter!$D$58</f>
        <v>9.8082260302415954E-3</v>
      </c>
      <c r="L301" s="12">
        <f t="shared" si="113"/>
        <v>5.9389456434588853E-3</v>
      </c>
      <c r="M301" s="12">
        <f>K301-'Surv-rate CEA'!J299*Parameter!$D$58</f>
        <v>5.285105456841882E-5</v>
      </c>
      <c r="N301" s="12">
        <f t="shared" si="114"/>
        <v>3.2001662616005936E-5</v>
      </c>
      <c r="O301" s="12">
        <f>'Surv-rate CEA'!N299*Parameter!$D$57+'Surv-rate CEA'!M299*Parameter!$D$58</f>
        <v>6.684721967868925E-3</v>
      </c>
      <c r="P301" s="12">
        <f t="shared" si="115"/>
        <v>4.0476433033253788E-3</v>
      </c>
      <c r="Q301" s="12">
        <f>O301-'Surv-rate CEA'!M299*Parameter!$D$58</f>
        <v>6.6795170049555059E-3</v>
      </c>
      <c r="R301" s="12">
        <f t="shared" si="116"/>
        <v>4.0444916639031528E-3</v>
      </c>
      <c r="S301" s="12">
        <f>'Surv-rate CEA'!Q299*Parameter!$D$57+'Surv-rate CEA'!P299*Parameter!$D$58</f>
        <v>9.8082260302415954E-3</v>
      </c>
      <c r="T301" s="12">
        <f t="shared" si="117"/>
        <v>5.9389456434588853E-3</v>
      </c>
      <c r="U301" s="12">
        <f>S301-'Surv-rate CEA'!P299*Parameter!$D$58</f>
        <v>5.285105456841882E-5</v>
      </c>
      <c r="V301" s="12">
        <f t="shared" si="118"/>
        <v>3.2001662616005936E-5</v>
      </c>
      <c r="W301" s="12">
        <f>'Surv-rate CEA'!T299*UPFS+'Surv-rate CEA'!S299*UPD</f>
        <v>6.684721967868925E-3</v>
      </c>
      <c r="X301" s="12">
        <f t="shared" si="119"/>
        <v>4.0476433033253788E-3</v>
      </c>
      <c r="Y301" s="12">
        <f>W301-'Surv-rate CEA'!S299*UPD</f>
        <v>6.6795170049555059E-3</v>
      </c>
      <c r="Z301" s="12">
        <f t="shared" si="120"/>
        <v>4.0444916639031528E-3</v>
      </c>
      <c r="AA301" s="12">
        <f>'Surv-rate CEA'!W299*UPFS+'Surv-rate CEA'!V299*UPD</f>
        <v>1.0572307089375989E-2</v>
      </c>
      <c r="AB301" s="12">
        <f t="shared" si="121"/>
        <v>6.4016017714278164E-3</v>
      </c>
      <c r="AC301" s="12">
        <f>AA301-'Surv-rate CEA'!V299*UPD</f>
        <v>1.9927772504317078E-4</v>
      </c>
      <c r="AD301" s="12">
        <f t="shared" si="122"/>
        <v>1.2066397871893097E-4</v>
      </c>
      <c r="AE301" s="12">
        <f>'Surv-rate CEA'!Z299*UPFS+'Surv-rate CEA'!Y299*UPD</f>
        <v>9.8082260302415954E-3</v>
      </c>
      <c r="AF301" s="12">
        <f t="shared" si="123"/>
        <v>5.9389456434588853E-3</v>
      </c>
      <c r="AG301" s="12">
        <f>AE301-'Surv-rate CEA'!Y299*UPD</f>
        <v>5.285105456841882E-5</v>
      </c>
      <c r="AH301" s="12">
        <f t="shared" si="124"/>
        <v>3.2001662616005936E-5</v>
      </c>
      <c r="AI301" s="12">
        <f>'Surv-rate CEA'!AC299*UPFS+'Surv-rate CEA'!AB299*UPD</f>
        <v>6.6700960603560192E-3</v>
      </c>
      <c r="AJ301" s="12">
        <f t="shared" si="125"/>
        <v>4.0387872197239624E-3</v>
      </c>
      <c r="AK301" s="12">
        <f>AI301-'Surv-rate CEA'!AB299*UPD</f>
        <v>3.6106337615944041E-5</v>
      </c>
      <c r="AL301" s="12">
        <f t="shared" si="126"/>
        <v>2.1862625904450595E-5</v>
      </c>
      <c r="AM301" s="12">
        <f>'Surv-rate CEA'!AF299*UPFS+'Surv-rate CEA'!AE299*UPD</f>
        <v>1.8975973202796273E-2</v>
      </c>
      <c r="AN301" s="12">
        <f t="shared" si="127"/>
        <v>1.1490077108302889E-2</v>
      </c>
      <c r="AO301" s="12">
        <f>AM301-'Surv-rate CEA'!AE299*UPD</f>
        <v>1.4775294908932202E-4</v>
      </c>
      <c r="AP301" s="12">
        <f t="shared" si="128"/>
        <v>8.946538656395718E-5</v>
      </c>
      <c r="AQ301" s="42">
        <f>'Surv-rate CEA'!AI299*UPFS+'Surv-rate CEA'!AH299*UPD</f>
        <v>6.684721967868925E-3</v>
      </c>
      <c r="AR301" s="12">
        <f t="shared" si="129"/>
        <v>4.0476433033253788E-3</v>
      </c>
      <c r="AS301" s="42">
        <f>AQ301-'Surv-rate CEA'!AH299*UPD</f>
        <v>6.6795170049555059E-3</v>
      </c>
      <c r="AT301" s="12">
        <f t="shared" si="130"/>
        <v>4.0444916639031528E-3</v>
      </c>
      <c r="AU301" s="12">
        <f>'Surv-rate CEA'!AL299*UPFS+'Surv-rate CEA'!AK299*UPD</f>
        <v>8.1469878291666378E-3</v>
      </c>
      <c r="AV301" s="12">
        <f t="shared" si="131"/>
        <v>4.9330549404304419E-3</v>
      </c>
      <c r="AW301" s="12">
        <f>AU301-'Surv-rate CEA'!AK299*UPD</f>
        <v>2.2981696992563187E-4</v>
      </c>
      <c r="AX301" s="12">
        <f t="shared" si="132"/>
        <v>1.3915569320328293E-4</v>
      </c>
      <c r="AY301" s="12">
        <f>'Surv-rate CEA'!AO299*UPFS+'Surv-rate CEA'!AN299*UPD</f>
        <v>6.6700960603560192E-3</v>
      </c>
      <c r="AZ301" s="12">
        <f t="shared" si="133"/>
        <v>4.0387872197239624E-3</v>
      </c>
      <c r="BA301" s="12">
        <f>AY301-'Surv-rate CEA'!AN299*UPD</f>
        <v>3.6106337615944041E-5</v>
      </c>
      <c r="BB301" s="12">
        <f t="shared" si="134"/>
        <v>2.1862625904450595E-5</v>
      </c>
    </row>
    <row r="302" spans="1:54">
      <c r="A302" s="12">
        <v>297</v>
      </c>
      <c r="B302" s="12">
        <f t="shared" si="135"/>
        <v>17.030136986301368</v>
      </c>
      <c r="C302" s="12">
        <f>'Surv-rate CEA'!D300*Parameter!$D$57+'Surv-rate CEA'!E300*Parameter!$D$58</f>
        <v>1.1078675213969042E-2</v>
      </c>
      <c r="D302" s="12">
        <f t="shared" si="109"/>
        <v>6.6968124356754748E-3</v>
      </c>
      <c r="E302" s="12">
        <f>C302-'Surv-rate CEA'!E300*Parameter!$D$58</f>
        <v>1.9932214466675605E-5</v>
      </c>
      <c r="F302" s="12">
        <f t="shared" si="110"/>
        <v>1.2048579738367696E-5</v>
      </c>
      <c r="G302" s="12">
        <f>'Surv-rate CEA'!G300*Parameter!$D$57+'Surv-rate CEA'!H300*Parameter!$D$58</f>
        <v>6.2622265570470501E-3</v>
      </c>
      <c r="H302" s="12">
        <f t="shared" si="111"/>
        <v>3.7853764888216793E-3</v>
      </c>
      <c r="I302" s="12">
        <f>G302-'Surv-rate CEA'!H300*Parameter!$D$58</f>
        <v>5.4106316264559626E-6</v>
      </c>
      <c r="J302" s="12">
        <f t="shared" si="112"/>
        <v>3.2706063189958015E-6</v>
      </c>
      <c r="K302" s="12">
        <f>'Surv-rate CEA'!K300*Parameter!$D$57+'Surv-rate CEA'!J300*Parameter!$D$58</f>
        <v>9.7398958185752216E-3</v>
      </c>
      <c r="L302" s="12">
        <f t="shared" si="113"/>
        <v>5.887550106873308E-3</v>
      </c>
      <c r="M302" s="12">
        <f>K302-'Surv-rate CEA'!J300*Parameter!$D$58</f>
        <v>5.1969034210756423E-5</v>
      </c>
      <c r="N302" s="12">
        <f t="shared" si="114"/>
        <v>3.1414123787455432E-5</v>
      </c>
      <c r="O302" s="12">
        <f>'Surv-rate CEA'!N300*Parameter!$D$57+'Surv-rate CEA'!M300*Parameter!$D$58</f>
        <v>6.6354629820089064E-3</v>
      </c>
      <c r="P302" s="12">
        <f t="shared" si="115"/>
        <v>4.0109895954303122E-3</v>
      </c>
      <c r="Q302" s="12">
        <f>O302-'Surv-rate CEA'!M300*Parameter!$D$58</f>
        <v>6.6303571746994345E-3</v>
      </c>
      <c r="R302" s="12">
        <f t="shared" si="116"/>
        <v>4.0079032486222462E-3</v>
      </c>
      <c r="S302" s="12">
        <f>'Surv-rate CEA'!Q300*Parameter!$D$57+'Surv-rate CEA'!P300*Parameter!$D$58</f>
        <v>9.7398958185752216E-3</v>
      </c>
      <c r="T302" s="12">
        <f t="shared" si="117"/>
        <v>5.887550106873308E-3</v>
      </c>
      <c r="U302" s="12">
        <f>S302-'Surv-rate CEA'!P300*Parameter!$D$58</f>
        <v>5.1969034210756423E-5</v>
      </c>
      <c r="V302" s="12">
        <f t="shared" si="118"/>
        <v>3.1414123787455432E-5</v>
      </c>
      <c r="W302" s="12">
        <f>'Surv-rate CEA'!T300*UPFS+'Surv-rate CEA'!S300*UPD</f>
        <v>6.6354629820089064E-3</v>
      </c>
      <c r="X302" s="12">
        <f t="shared" si="119"/>
        <v>4.0109895954303122E-3</v>
      </c>
      <c r="Y302" s="12">
        <f>W302-'Surv-rate CEA'!S300*UPD</f>
        <v>6.6303571746994345E-3</v>
      </c>
      <c r="Z302" s="12">
        <f t="shared" si="120"/>
        <v>4.0079032486222462E-3</v>
      </c>
      <c r="AA302" s="12">
        <f>'Surv-rate CEA'!W300*UPFS+'Surv-rate CEA'!V300*UPD</f>
        <v>1.0499336774938832E-2</v>
      </c>
      <c r="AB302" s="12">
        <f t="shared" si="121"/>
        <v>6.3466152516231424E-3</v>
      </c>
      <c r="AC302" s="12">
        <f>AA302-'Surv-rate CEA'!V300*UPD</f>
        <v>1.9624903559332593E-4</v>
      </c>
      <c r="AD302" s="12">
        <f t="shared" si="122"/>
        <v>1.1862817138944394E-4</v>
      </c>
      <c r="AE302" s="12">
        <f>'Surv-rate CEA'!Z300*UPFS+'Surv-rate CEA'!Y300*UPD</f>
        <v>9.7398958185752216E-3</v>
      </c>
      <c r="AF302" s="12">
        <f t="shared" si="123"/>
        <v>5.887550106873308E-3</v>
      </c>
      <c r="AG302" s="12">
        <f>AE302-'Surv-rate CEA'!Y300*UPD</f>
        <v>5.1969034210756423E-5</v>
      </c>
      <c r="AH302" s="12">
        <f t="shared" si="124"/>
        <v>3.1414123787455432E-5</v>
      </c>
      <c r="AI302" s="12">
        <f>'Surv-rate CEA'!AC300*UPFS+'Surv-rate CEA'!AB300*UPD</f>
        <v>6.6212539734854629E-3</v>
      </c>
      <c r="AJ302" s="12">
        <f t="shared" si="125"/>
        <v>4.0024005662241454E-3</v>
      </c>
      <c r="AK302" s="12">
        <f>AI302-'Surv-rate CEA'!AB300*UPD</f>
        <v>3.5488877225957859E-5</v>
      </c>
      <c r="AL302" s="12">
        <f t="shared" si="126"/>
        <v>2.1452235916735563E-5</v>
      </c>
      <c r="AM302" s="12">
        <f>'Surv-rate CEA'!AF300*UPFS+'Surv-rate CEA'!AE300*UPD</f>
        <v>1.8856102882372966E-2</v>
      </c>
      <c r="AN302" s="12">
        <f t="shared" si="127"/>
        <v>1.1398094251542909E-2</v>
      </c>
      <c r="AO302" s="12">
        <f>AM302-'Surv-rate CEA'!AE300*UPD</f>
        <v>1.4545654442100348E-4</v>
      </c>
      <c r="AP302" s="12">
        <f t="shared" si="128"/>
        <v>8.7925241666144964E-5</v>
      </c>
      <c r="AQ302" s="42">
        <f>'Surv-rate CEA'!AI300*UPFS+'Surv-rate CEA'!AH300*UPD</f>
        <v>6.6354629820089064E-3</v>
      </c>
      <c r="AR302" s="12">
        <f t="shared" si="129"/>
        <v>4.0109895954303122E-3</v>
      </c>
      <c r="AS302" s="42">
        <f>AQ302-'Surv-rate CEA'!AH300*UPD</f>
        <v>6.6303571746994345E-3</v>
      </c>
      <c r="AT302" s="12">
        <f t="shared" si="130"/>
        <v>4.0079032486222462E-3</v>
      </c>
      <c r="AU302" s="12">
        <f>'Surv-rate CEA'!AL300*UPFS+'Surv-rate CEA'!AK300*UPD</f>
        <v>8.0887309862080863E-3</v>
      </c>
      <c r="AV302" s="12">
        <f t="shared" si="131"/>
        <v>4.8894577385002512E-3</v>
      </c>
      <c r="AW302" s="12">
        <f>AU302-'Surv-rate CEA'!AK300*UPD</f>
        <v>2.2636220364510157E-4</v>
      </c>
      <c r="AX302" s="12">
        <f t="shared" si="132"/>
        <v>1.3683091083183156E-4</v>
      </c>
      <c r="AY302" s="12">
        <f>'Surv-rate CEA'!AO300*UPFS+'Surv-rate CEA'!AN300*UPD</f>
        <v>6.6212539734854629E-3</v>
      </c>
      <c r="AZ302" s="12">
        <f t="shared" si="133"/>
        <v>4.0024005662241454E-3</v>
      </c>
      <c r="BA302" s="12">
        <f>AY302-'Surv-rate CEA'!AN300*UPD</f>
        <v>3.5488877225957859E-5</v>
      </c>
      <c r="BB302" s="12">
        <f t="shared" si="134"/>
        <v>2.1452235916735563E-5</v>
      </c>
    </row>
    <row r="303" spans="1:54">
      <c r="A303" s="12">
        <v>298</v>
      </c>
      <c r="B303" s="12">
        <f t="shared" si="135"/>
        <v>17.087671232876712</v>
      </c>
      <c r="C303" s="12">
        <f>'Surv-rate CEA'!D301*Parameter!$D$57+'Surv-rate CEA'!E301*Parameter!$D$58</f>
        <v>1.1003056364919968E-2</v>
      </c>
      <c r="D303" s="12">
        <f t="shared" si="109"/>
        <v>6.6398009844651417E-3</v>
      </c>
      <c r="E303" s="12">
        <f>C303-'Surv-rate CEA'!E301*Parameter!$D$58</f>
        <v>1.9579959125831312E-5</v>
      </c>
      <c r="F303" s="12">
        <f t="shared" si="110"/>
        <v>1.1815538116661061E-5</v>
      </c>
      <c r="G303" s="12">
        <f>'Surv-rate CEA'!G301*Parameter!$D$57+'Surv-rate CEA'!H301*Parameter!$D$58</f>
        <v>6.2161877083489817E-3</v>
      </c>
      <c r="H303" s="12">
        <f t="shared" si="111"/>
        <v>3.7511622131743841E-3</v>
      </c>
      <c r="I303" s="12">
        <f>G303-'Surv-rate CEA'!H301*Parameter!$D$58</f>
        <v>5.307798407161099E-6</v>
      </c>
      <c r="J303" s="12">
        <f t="shared" si="112"/>
        <v>3.2029941427521824E-6</v>
      </c>
      <c r="K303" s="12">
        <f>'Surv-rate CEA'!K301*Parameter!$D$57+'Surv-rate CEA'!J301*Parameter!$D$58</f>
        <v>9.6722059994423428E-3</v>
      </c>
      <c r="L303" s="12">
        <f t="shared" si="113"/>
        <v>5.8366985305826928E-3</v>
      </c>
      <c r="M303" s="12">
        <f>K303-'Surv-rate CEA'!J301*Parameter!$D$58</f>
        <v>5.1103685486084821E-5</v>
      </c>
      <c r="N303" s="12">
        <f t="shared" si="114"/>
        <v>3.0838549758058161E-5</v>
      </c>
      <c r="O303" s="12">
        <f>'Surv-rate CEA'!N301*Parameter!$D$57+'Surv-rate CEA'!M301*Parameter!$D$58</f>
        <v>6.5866874780463446E-3</v>
      </c>
      <c r="P303" s="12">
        <f t="shared" si="115"/>
        <v>3.9747405221453166E-3</v>
      </c>
      <c r="Q303" s="12">
        <f>O303-'Surv-rate CEA'!M301*Parameter!$D$58</f>
        <v>6.5816787105353611E-3</v>
      </c>
      <c r="R303" s="12">
        <f t="shared" si="116"/>
        <v>3.9717179783768037E-3</v>
      </c>
      <c r="S303" s="12">
        <f>'Surv-rate CEA'!Q301*Parameter!$D$57+'Surv-rate CEA'!P301*Parameter!$D$58</f>
        <v>9.6722059994423428E-3</v>
      </c>
      <c r="T303" s="12">
        <f t="shared" si="117"/>
        <v>5.8366985305826928E-3</v>
      </c>
      <c r="U303" s="12">
        <f>S303-'Surv-rate CEA'!P301*Parameter!$D$58</f>
        <v>5.1103685486084821E-5</v>
      </c>
      <c r="V303" s="12">
        <f t="shared" si="118"/>
        <v>3.0838549758058161E-5</v>
      </c>
      <c r="W303" s="12">
        <f>'Surv-rate CEA'!T301*UPFS+'Surv-rate CEA'!S301*UPD</f>
        <v>6.5866874780463446E-3</v>
      </c>
      <c r="X303" s="12">
        <f t="shared" si="119"/>
        <v>3.9747405221453166E-3</v>
      </c>
      <c r="Y303" s="12">
        <f>W303-'Surv-rate CEA'!S301*UPD</f>
        <v>6.5816787105353611E-3</v>
      </c>
      <c r="Z303" s="12">
        <f t="shared" si="120"/>
        <v>3.9717179783768037E-3</v>
      </c>
      <c r="AA303" s="12">
        <f>'Surv-rate CEA'!W301*UPFS+'Surv-rate CEA'!V301*UPD</f>
        <v>1.0427045456829518E-2</v>
      </c>
      <c r="AB303" s="12">
        <f t="shared" si="121"/>
        <v>6.2922068553652273E-3</v>
      </c>
      <c r="AC303" s="12">
        <f>AA303-'Surv-rate CEA'!V301*UPD</f>
        <v>1.9327289931962525E-4</v>
      </c>
      <c r="AD303" s="12">
        <f t="shared" si="122"/>
        <v>1.1663064739578058E-4</v>
      </c>
      <c r="AE303" s="12">
        <f>'Surv-rate CEA'!Z301*UPFS+'Surv-rate CEA'!Y301*UPD</f>
        <v>9.6722059994423428E-3</v>
      </c>
      <c r="AF303" s="12">
        <f t="shared" si="123"/>
        <v>5.8366985305826928E-3</v>
      </c>
      <c r="AG303" s="12">
        <f>AE303-'Surv-rate CEA'!Y301*UPD</f>
        <v>5.1103685486084821E-5</v>
      </c>
      <c r="AH303" s="12">
        <f t="shared" si="124"/>
        <v>3.0838549758058161E-5</v>
      </c>
      <c r="AI303" s="12">
        <f>'Surv-rate CEA'!AC301*UPFS+'Surv-rate CEA'!AB301*UPD</f>
        <v>6.5728889786103124E-3</v>
      </c>
      <c r="AJ303" s="12">
        <f t="shared" si="125"/>
        <v>3.9664138093574398E-3</v>
      </c>
      <c r="AK303" s="12">
        <f>AI303-'Surv-rate CEA'!AB301*UPD</f>
        <v>3.4883351512166039E-5</v>
      </c>
      <c r="AL303" s="12">
        <f t="shared" si="126"/>
        <v>2.1050379460962469E-5</v>
      </c>
      <c r="AM303" s="12">
        <f>'Surv-rate CEA'!AF301*UPFS+'Surv-rate CEA'!AE301*UPD</f>
        <v>1.8737268351635718E-2</v>
      </c>
      <c r="AN303" s="12">
        <f t="shared" si="127"/>
        <v>1.1307015861886236E-2</v>
      </c>
      <c r="AO303" s="12">
        <f>AM303-'Surv-rate CEA'!AE301*UPD</f>
        <v>1.4320080983003594E-4</v>
      </c>
      <c r="AP303" s="12">
        <f t="shared" si="128"/>
        <v>8.641461486256725E-5</v>
      </c>
      <c r="AQ303" s="42">
        <f>'Surv-rate CEA'!AI301*UPFS+'Surv-rate CEA'!AH301*UPD</f>
        <v>6.5866874780463446E-3</v>
      </c>
      <c r="AR303" s="12">
        <f t="shared" si="129"/>
        <v>3.9747405221453166E-3</v>
      </c>
      <c r="AS303" s="42">
        <f>AQ303-'Surv-rate CEA'!AH301*UPD</f>
        <v>6.5816787105353611E-3</v>
      </c>
      <c r="AT303" s="12">
        <f t="shared" si="130"/>
        <v>3.9717179783768037E-3</v>
      </c>
      <c r="AU303" s="12">
        <f>'Surv-rate CEA'!AL301*UPFS+'Surv-rate CEA'!AK301*UPD</f>
        <v>8.031032547335365E-3</v>
      </c>
      <c r="AV303" s="12">
        <f t="shared" si="131"/>
        <v>4.8463314233378298E-3</v>
      </c>
      <c r="AW303" s="12">
        <f>AU303-'Surv-rate CEA'!AK301*UPD</f>
        <v>2.2296678623259097E-4</v>
      </c>
      <c r="AX303" s="12">
        <f t="shared" si="132"/>
        <v>1.345494413216118E-4</v>
      </c>
      <c r="AY303" s="12">
        <f>'Surv-rate CEA'!AO301*UPFS+'Surv-rate CEA'!AN301*UPD</f>
        <v>6.5728889786103124E-3</v>
      </c>
      <c r="AZ303" s="12">
        <f t="shared" si="133"/>
        <v>3.9664138093574398E-3</v>
      </c>
      <c r="BA303" s="12">
        <f>AY303-'Surv-rate CEA'!AN301*UPD</f>
        <v>3.4883351512166039E-5</v>
      </c>
      <c r="BB303" s="12">
        <f t="shared" si="134"/>
        <v>2.1050379460962469E-5</v>
      </c>
    </row>
    <row r="304" spans="1:54">
      <c r="A304" s="12">
        <v>299</v>
      </c>
      <c r="B304" s="12">
        <f t="shared" si="135"/>
        <v>17.145205479452056</v>
      </c>
      <c r="C304" s="12">
        <f>'Surv-rate CEA'!D302*Parameter!$D$57+'Surv-rate CEA'!E302*Parameter!$D$58</f>
        <v>1.0928133732259747E-2</v>
      </c>
      <c r="D304" s="12">
        <f t="shared" si="109"/>
        <v>6.5833833635350891E-3</v>
      </c>
      <c r="E304" s="12">
        <f>C304-'Surv-rate CEA'!E302*Parameter!$D$58</f>
        <v>1.9234718550963439E-5</v>
      </c>
      <c r="F304" s="12">
        <f t="shared" si="110"/>
        <v>1.1587479547114554E-5</v>
      </c>
      <c r="G304" s="12">
        <f>'Surv-rate CEA'!G302*Parameter!$D$57+'Surv-rate CEA'!H302*Parameter!$D$58</f>
        <v>6.1705996873457009E-3</v>
      </c>
      <c r="H304" s="12">
        <f t="shared" si="111"/>
        <v>3.7173248717469981E-3</v>
      </c>
      <c r="I304" s="12">
        <f>G304-'Surv-rate CEA'!H302*Parameter!$D$58</f>
        <v>5.2071541842939328E-6</v>
      </c>
      <c r="J304" s="12">
        <f t="shared" si="112"/>
        <v>3.136921002993084E-6</v>
      </c>
      <c r="K304" s="12">
        <f>'Surv-rate CEA'!K302*Parameter!$D$57+'Surv-rate CEA'!J302*Parameter!$D$58</f>
        <v>9.6051489370274842E-3</v>
      </c>
      <c r="L304" s="12">
        <f t="shared" si="113"/>
        <v>5.7863839577325261E-3</v>
      </c>
      <c r="M304" s="12">
        <f>K304-'Surv-rate CEA'!J302*Parameter!$D$58</f>
        <v>5.0254655069187706E-5</v>
      </c>
      <c r="N304" s="12">
        <f t="shared" si="114"/>
        <v>3.0274671616255152E-5</v>
      </c>
      <c r="O304" s="12">
        <f>'Surv-rate CEA'!N302*Parameter!$D$57+'Surv-rate CEA'!M302*Parameter!$D$58</f>
        <v>6.538389462854728E-3</v>
      </c>
      <c r="P304" s="12">
        <f t="shared" si="115"/>
        <v>3.9388907080266889E-3</v>
      </c>
      <c r="Q304" s="12">
        <f>O304-'Surv-rate CEA'!M302*Parameter!$D$58</f>
        <v>6.5334756694695496E-3</v>
      </c>
      <c r="R304" s="12">
        <f t="shared" si="116"/>
        <v>3.9359305149675268E-3</v>
      </c>
      <c r="S304" s="12">
        <f>'Surv-rate CEA'!Q302*Parameter!$D$57+'Surv-rate CEA'!P302*Parameter!$D$58</f>
        <v>9.6051489370274842E-3</v>
      </c>
      <c r="T304" s="12">
        <f t="shared" si="117"/>
        <v>5.7863839577325261E-3</v>
      </c>
      <c r="U304" s="12">
        <f>S304-'Surv-rate CEA'!P302*Parameter!$D$58</f>
        <v>5.0254655069187706E-5</v>
      </c>
      <c r="V304" s="12">
        <f t="shared" si="118"/>
        <v>3.0274671616255152E-5</v>
      </c>
      <c r="W304" s="12">
        <f>'Surv-rate CEA'!T302*UPFS+'Surv-rate CEA'!S302*UPD</f>
        <v>6.538389462854728E-3</v>
      </c>
      <c r="X304" s="12">
        <f t="shared" si="119"/>
        <v>3.9388907080266889E-3</v>
      </c>
      <c r="Y304" s="12">
        <f>W304-'Surv-rate CEA'!S302*UPD</f>
        <v>6.5334756694695496E-3</v>
      </c>
      <c r="Z304" s="12">
        <f t="shared" si="120"/>
        <v>3.9359305149675268E-3</v>
      </c>
      <c r="AA304" s="12">
        <f>'Surv-rate CEA'!W302*UPFS+'Surv-rate CEA'!V302*UPD</f>
        <v>1.0355425083410676E-2</v>
      </c>
      <c r="AB304" s="12">
        <f t="shared" si="121"/>
        <v>6.2383692299822048E-3</v>
      </c>
      <c r="AC304" s="12">
        <f>AA304-'Surv-rate CEA'!V302*UPD</f>
        <v>1.9034828664426205E-4</v>
      </c>
      <c r="AD304" s="12">
        <f t="shared" si="122"/>
        <v>1.1467060838320438E-4</v>
      </c>
      <c r="AE304" s="12">
        <f>'Surv-rate CEA'!Z302*UPFS+'Surv-rate CEA'!Y302*UPD</f>
        <v>9.6051489370274842E-3</v>
      </c>
      <c r="AF304" s="12">
        <f t="shared" si="123"/>
        <v>5.7863839577325261E-3</v>
      </c>
      <c r="AG304" s="12">
        <f>AE304-'Surv-rate CEA'!Y302*UPD</f>
        <v>5.0254655069187706E-5</v>
      </c>
      <c r="AH304" s="12">
        <f t="shared" si="124"/>
        <v>3.0274671616255152E-5</v>
      </c>
      <c r="AI304" s="12">
        <f>'Surv-rate CEA'!AC302*UPFS+'Surv-rate CEA'!AB302*UPD</f>
        <v>6.5249951825965798E-3</v>
      </c>
      <c r="AJ304" s="12">
        <f t="shared" si="125"/>
        <v>3.930821655800716E-3</v>
      </c>
      <c r="AK304" s="12">
        <f>AI304-'Surv-rate CEA'!AB302*UPD</f>
        <v>3.4289502292687325E-5</v>
      </c>
      <c r="AL304" s="12">
        <f t="shared" si="126"/>
        <v>2.0656860948836203E-5</v>
      </c>
      <c r="AM304" s="12">
        <f>'Surv-rate CEA'!AF302*UPFS+'Surv-rate CEA'!AE302*UPD</f>
        <v>1.8619458086198394E-2</v>
      </c>
      <c r="AN304" s="12">
        <f t="shared" si="127"/>
        <v>1.1216831126513876E-2</v>
      </c>
      <c r="AO304" s="12">
        <f>AM304-'Surv-rate CEA'!AE302*UPD</f>
        <v>1.4098493343199514E-4</v>
      </c>
      <c r="AP304" s="12">
        <f t="shared" si="128"/>
        <v>8.4932879483839548E-5</v>
      </c>
      <c r="AQ304" s="42">
        <f>'Surv-rate CEA'!AI302*UPFS+'Surv-rate CEA'!AH302*UPD</f>
        <v>6.538389462854728E-3</v>
      </c>
      <c r="AR304" s="12">
        <f t="shared" si="129"/>
        <v>3.9388907080266889E-3</v>
      </c>
      <c r="AS304" s="42">
        <f>AQ304-'Surv-rate CEA'!AH302*UPD</f>
        <v>6.5334756694695496E-3</v>
      </c>
      <c r="AT304" s="12">
        <f t="shared" si="130"/>
        <v>3.9359305149675268E-3</v>
      </c>
      <c r="AU304" s="12">
        <f>'Surv-rate CEA'!AL302*UPFS+'Surv-rate CEA'!AK302*UPD</f>
        <v>7.973885719624655E-3</v>
      </c>
      <c r="AV304" s="12">
        <f t="shared" si="131"/>
        <v>4.8036698557542166E-3</v>
      </c>
      <c r="AW304" s="12">
        <f>AU304-'Surv-rate CEA'!AK302*UPD</f>
        <v>2.1962956562401187E-4</v>
      </c>
      <c r="AX304" s="12">
        <f t="shared" si="132"/>
        <v>1.3231038930291072E-4</v>
      </c>
      <c r="AY304" s="12">
        <f>'Surv-rate CEA'!AO302*UPFS+'Surv-rate CEA'!AN302*UPD</f>
        <v>6.5249951825965798E-3</v>
      </c>
      <c r="AZ304" s="12">
        <f t="shared" si="133"/>
        <v>3.930821655800716E-3</v>
      </c>
      <c r="BA304" s="12">
        <f>AY304-'Surv-rate CEA'!AN302*UPD</f>
        <v>3.4289502292687325E-5</v>
      </c>
      <c r="BB304" s="12">
        <f t="shared" si="134"/>
        <v>2.0656860948836203E-5</v>
      </c>
    </row>
    <row r="305" spans="1:54">
      <c r="A305" s="12">
        <v>300</v>
      </c>
      <c r="B305" s="12">
        <f t="shared" si="135"/>
        <v>17.202739726027396</v>
      </c>
      <c r="C305" s="12">
        <f>'Surv-rate CEA'!D303*Parameter!$D$57+'Surv-rate CEA'!E303*Parameter!$D$58</f>
        <v>1.0853899145777285E-2</v>
      </c>
      <c r="D305" s="12">
        <f t="shared" si="109"/>
        <v>6.5275520931697235E-3</v>
      </c>
      <c r="E305" s="12">
        <f>C305-'Surv-rate CEA'!E303*Parameter!$D$58</f>
        <v>1.8896336812193604E-5</v>
      </c>
      <c r="F305" s="12">
        <f t="shared" si="110"/>
        <v>1.1364286811128387E-5</v>
      </c>
      <c r="G305" s="12">
        <f>'Surv-rate CEA'!G303*Parameter!$D$57+'Surv-rate CEA'!H303*Parameter!$D$58</f>
        <v>6.1254569180980729E-3</v>
      </c>
      <c r="H305" s="12">
        <f t="shared" si="111"/>
        <v>3.683859467489886E-3</v>
      </c>
      <c r="I305" s="12">
        <f>G305-'Surv-rate CEA'!H303*Parameter!$D$58</f>
        <v>5.1086472187813689E-6</v>
      </c>
      <c r="J305" s="12">
        <f t="shared" si="112"/>
        <v>3.0723485079733456E-6</v>
      </c>
      <c r="K305" s="12">
        <f>'Surv-rate CEA'!K303*Parameter!$D$57+'Surv-rate CEA'!J303*Parameter!$D$58</f>
        <v>9.5387171068121394E-3</v>
      </c>
      <c r="L305" s="12">
        <f t="shared" si="113"/>
        <v>5.7365995372224785E-3</v>
      </c>
      <c r="M305" s="12">
        <f>K305-'Surv-rate CEA'!J303*Parameter!$D$58</f>
        <v>4.9421597955862789E-5</v>
      </c>
      <c r="N305" s="12">
        <f t="shared" si="114"/>
        <v>2.972222708648377E-5</v>
      </c>
      <c r="O305" s="12">
        <f>'Surv-rate CEA'!N303*Parameter!$D$57+'Surv-rate CEA'!M303*Parameter!$D$58</f>
        <v>6.4905630336068131E-3</v>
      </c>
      <c r="P305" s="12">
        <f t="shared" si="115"/>
        <v>3.9034348621484359E-3</v>
      </c>
      <c r="Q305" s="12">
        <f>O305-'Surv-rate CEA'!M303*Parameter!$D$58</f>
        <v>6.4857421974989496E-3</v>
      </c>
      <c r="R305" s="12">
        <f t="shared" si="116"/>
        <v>3.9005356036972503E-3</v>
      </c>
      <c r="S305" s="12">
        <f>'Surv-rate CEA'!Q303*Parameter!$D$57+'Surv-rate CEA'!P303*Parameter!$D$58</f>
        <v>9.5387171068121394E-3</v>
      </c>
      <c r="T305" s="12">
        <f t="shared" si="117"/>
        <v>5.7365995372224785E-3</v>
      </c>
      <c r="U305" s="12">
        <f>S305-'Surv-rate CEA'!P303*Parameter!$D$58</f>
        <v>4.9421597955862789E-5</v>
      </c>
      <c r="V305" s="12">
        <f t="shared" si="118"/>
        <v>2.972222708648377E-5</v>
      </c>
      <c r="W305" s="12">
        <f>'Surv-rate CEA'!T303*UPFS+'Surv-rate CEA'!S303*UPD</f>
        <v>6.4905630336068131E-3</v>
      </c>
      <c r="X305" s="12">
        <f t="shared" si="119"/>
        <v>3.9034348621484359E-3</v>
      </c>
      <c r="Y305" s="12">
        <f>W305-'Surv-rate CEA'!S303*UPD</f>
        <v>6.4857421974989496E-3</v>
      </c>
      <c r="Z305" s="12">
        <f t="shared" si="120"/>
        <v>3.9005356036972503E-3</v>
      </c>
      <c r="AA305" s="12">
        <f>'Surv-rate CEA'!W303*UPFS+'Surv-rate CEA'!V303*UPD</f>
        <v>1.0284467719907655E-2</v>
      </c>
      <c r="AB305" s="12">
        <f t="shared" si="121"/>
        <v>6.1850951340687143E-3</v>
      </c>
      <c r="AC305" s="12">
        <f>AA305-'Surv-rate CEA'!V303*UPD</f>
        <v>1.8747419053960837E-4</v>
      </c>
      <c r="AD305" s="12">
        <f t="shared" si="122"/>
        <v>1.1274727436068169E-4</v>
      </c>
      <c r="AE305" s="12">
        <f>'Surv-rate CEA'!Z303*UPFS+'Surv-rate CEA'!Y303*UPD</f>
        <v>9.5387171068121394E-3</v>
      </c>
      <c r="AF305" s="12">
        <f t="shared" si="123"/>
        <v>5.7365995372224785E-3</v>
      </c>
      <c r="AG305" s="12">
        <f>AE305-'Surv-rate CEA'!Y303*UPD</f>
        <v>4.9421597955862789E-5</v>
      </c>
      <c r="AH305" s="12">
        <f t="shared" si="124"/>
        <v>2.972222708648377E-5</v>
      </c>
      <c r="AI305" s="12">
        <f>'Surv-rate CEA'!AC303*UPFS+'Surv-rate CEA'!AB303*UPD</f>
        <v>6.4775667808933809E-3</v>
      </c>
      <c r="AJ305" s="12">
        <f t="shared" si="125"/>
        <v>3.8956188952352063E-3</v>
      </c>
      <c r="AK305" s="12">
        <f>AI305-'Surv-rate CEA'!AB303*UPD</f>
        <v>3.3707077582294763E-5</v>
      </c>
      <c r="AL305" s="12">
        <f t="shared" si="126"/>
        <v>2.0271489708151854E-5</v>
      </c>
      <c r="AM305" s="12">
        <f>'Surv-rate CEA'!AF303*UPFS+'Surv-rate CEA'!AE303*UPD</f>
        <v>1.8502660719817189E-2</v>
      </c>
      <c r="AN305" s="12">
        <f t="shared" si="127"/>
        <v>1.1127529387247006E-2</v>
      </c>
      <c r="AO305" s="12">
        <f>AM305-'Surv-rate CEA'!AE303*UPD</f>
        <v>1.3880812143590715E-4</v>
      </c>
      <c r="AP305" s="12">
        <f t="shared" si="128"/>
        <v>8.3479423519466057E-5</v>
      </c>
      <c r="AQ305" s="42">
        <f>'Surv-rate CEA'!AI303*UPFS+'Surv-rate CEA'!AH303*UPD</f>
        <v>6.4905630336068131E-3</v>
      </c>
      <c r="AR305" s="12">
        <f t="shared" si="129"/>
        <v>3.9034348621484359E-3</v>
      </c>
      <c r="AS305" s="42">
        <f>AQ305-'Surv-rate CEA'!AH303*UPD</f>
        <v>6.4857421974989496E-3</v>
      </c>
      <c r="AT305" s="12">
        <f t="shared" si="130"/>
        <v>3.9005356036972503E-3</v>
      </c>
      <c r="AU305" s="12">
        <f>'Surv-rate CEA'!AL303*UPFS+'Surv-rate CEA'!AK303*UPD</f>
        <v>7.9172838109852744E-3</v>
      </c>
      <c r="AV305" s="12">
        <f t="shared" si="131"/>
        <v>4.7614669915854169E-3</v>
      </c>
      <c r="AW305" s="12">
        <f>AU305-'Surv-rate CEA'!AK303*UPD</f>
        <v>2.1634941477490649E-4</v>
      </c>
      <c r="AX305" s="12">
        <f t="shared" si="132"/>
        <v>1.3011287983262818E-4</v>
      </c>
      <c r="AY305" s="12">
        <f>'Surv-rate CEA'!AO303*UPFS+'Surv-rate CEA'!AN303*UPD</f>
        <v>6.4775667808933809E-3</v>
      </c>
      <c r="AZ305" s="12">
        <f t="shared" si="133"/>
        <v>3.8956188952352063E-3</v>
      </c>
      <c r="BA305" s="12">
        <f>AY305-'Surv-rate CEA'!AN303*UPD</f>
        <v>3.3707077582294763E-5</v>
      </c>
      <c r="BB305" s="12">
        <f t="shared" si="134"/>
        <v>2.0271489708151854E-5</v>
      </c>
    </row>
    <row r="306" spans="1:54">
      <c r="A306" s="12">
        <v>301</v>
      </c>
      <c r="B306" s="12">
        <f t="shared" si="135"/>
        <v>17.260273972602739</v>
      </c>
      <c r="C306" s="12">
        <f>'Surv-rate CEA'!D304*Parameter!$D$57+'Surv-rate CEA'!E304*Parameter!$D$58</f>
        <v>1.0780344552617449E-2</v>
      </c>
      <c r="D306" s="12">
        <f t="shared" si="109"/>
        <v>6.4722998057253345E-3</v>
      </c>
      <c r="E306" s="12">
        <f>C306-'Surv-rate CEA'!E304*Parameter!$D$58</f>
        <v>1.8564661816732053E-5</v>
      </c>
      <c r="F306" s="12">
        <f t="shared" si="110"/>
        <v>1.1145845708671502E-5</v>
      </c>
      <c r="G306" s="12">
        <f>'Surv-rate CEA'!G304*Parameter!$D$57+'Surv-rate CEA'!H304*Parameter!$D$58</f>
        <v>6.0807539085091051E-3</v>
      </c>
      <c r="H306" s="12">
        <f t="shared" si="111"/>
        <v>3.6507610817644383E-3</v>
      </c>
      <c r="I306" s="12">
        <f>G306-'Surv-rate CEA'!H304*Parameter!$D$58</f>
        <v>5.0122271192387657E-6</v>
      </c>
      <c r="J306" s="12">
        <f t="shared" si="112"/>
        <v>3.0092393106511409E-6</v>
      </c>
      <c r="K306" s="12">
        <f>'Surv-rate CEA'!K304*Parameter!$D$57+'Surv-rate CEA'!J304*Parameter!$D$58</f>
        <v>9.472903093649428E-3</v>
      </c>
      <c r="L306" s="12">
        <f t="shared" si="113"/>
        <v>5.6873385218282092E-3</v>
      </c>
      <c r="M306" s="12">
        <f>K306-'Surv-rate CEA'!J304*Parameter!$D$58</f>
        <v>4.8604177246934846E-5</v>
      </c>
      <c r="N306" s="12">
        <f t="shared" si="114"/>
        <v>2.9180960350325391E-5</v>
      </c>
      <c r="O306" s="12">
        <f>'Surv-rate CEA'!N304*Parameter!$D$57+'Surv-rate CEA'!M304*Parameter!$D$58</f>
        <v>6.4432023761666121E-3</v>
      </c>
      <c r="P306" s="12">
        <f t="shared" si="115"/>
        <v>3.8683677765556129E-3</v>
      </c>
      <c r="Q306" s="12">
        <f>O306-'Surv-rate CEA'!M304*Parameter!$D$58</f>
        <v>6.4384725280400065E-3</v>
      </c>
      <c r="R306" s="12">
        <f t="shared" si="116"/>
        <v>3.8655280718540123E-3</v>
      </c>
      <c r="S306" s="12">
        <f>'Surv-rate CEA'!Q304*Parameter!$D$57+'Surv-rate CEA'!P304*Parameter!$D$58</f>
        <v>9.472903093649428E-3</v>
      </c>
      <c r="T306" s="12">
        <f t="shared" si="117"/>
        <v>5.6873385218282092E-3</v>
      </c>
      <c r="U306" s="12">
        <f>S306-'Surv-rate CEA'!P304*Parameter!$D$58</f>
        <v>4.8604177246934846E-5</v>
      </c>
      <c r="V306" s="12">
        <f t="shared" si="118"/>
        <v>2.9180960350325391E-5</v>
      </c>
      <c r="W306" s="12">
        <f>'Surv-rate CEA'!T304*UPFS+'Surv-rate CEA'!S304*UPD</f>
        <v>6.4432023761666121E-3</v>
      </c>
      <c r="X306" s="12">
        <f t="shared" si="119"/>
        <v>3.8683677765556129E-3</v>
      </c>
      <c r="Y306" s="12">
        <f>W306-'Surv-rate CEA'!S304*UPD</f>
        <v>6.4384725280400065E-3</v>
      </c>
      <c r="Z306" s="12">
        <f t="shared" si="120"/>
        <v>3.8655280718540123E-3</v>
      </c>
      <c r="AA306" s="12">
        <f>'Surv-rate CEA'!W304*UPFS+'Surv-rate CEA'!V304*UPD</f>
        <v>1.0214165546393695E-2</v>
      </c>
      <c r="AB306" s="12">
        <f t="shared" si="121"/>
        <v>6.1323774355170431E-3</v>
      </c>
      <c r="AC306" s="12">
        <f>AA306-'Surv-rate CEA'!V304*UPD</f>
        <v>1.8464962598108321E-4</v>
      </c>
      <c r="AD306" s="12">
        <f t="shared" si="122"/>
        <v>1.1085988323763273E-4</v>
      </c>
      <c r="AE306" s="12">
        <f>'Surv-rate CEA'!Z304*UPFS+'Surv-rate CEA'!Y304*UPD</f>
        <v>9.472903093649428E-3</v>
      </c>
      <c r="AF306" s="12">
        <f t="shared" si="123"/>
        <v>5.6873385218282092E-3</v>
      </c>
      <c r="AG306" s="12">
        <f>AE306-'Surv-rate CEA'!Y304*UPD</f>
        <v>4.8604177246934846E-5</v>
      </c>
      <c r="AH306" s="12">
        <f t="shared" si="124"/>
        <v>2.9180960350325391E-5</v>
      </c>
      <c r="AI306" s="12">
        <f>'Surv-rate CEA'!AC304*UPFS+'Surv-rate CEA'!AB304*UPD</f>
        <v>6.430598055957192E-3</v>
      </c>
      <c r="AJ306" s="12">
        <f t="shared" si="125"/>
        <v>3.8608003988299241E-3</v>
      </c>
      <c r="AK306" s="12">
        <f>AI306-'Surv-rate CEA'!AB304*UPD</f>
        <v>3.313583142885556E-5</v>
      </c>
      <c r="AL306" s="12">
        <f t="shared" si="126"/>
        <v>1.9894079848074756E-5</v>
      </c>
      <c r="AM306" s="12">
        <f>'Surv-rate CEA'!AF304*UPFS+'Surv-rate CEA'!AE304*UPD</f>
        <v>1.8386865041795881E-2</v>
      </c>
      <c r="AN306" s="12">
        <f t="shared" si="127"/>
        <v>1.103910013794681E-2</v>
      </c>
      <c r="AO306" s="12">
        <f>AM306-'Surv-rate CEA'!AE304*UPD</f>
        <v>1.3666959769769241E-4</v>
      </c>
      <c r="AP306" s="12">
        <f t="shared" si="128"/>
        <v>8.2053649241903208E-5</v>
      </c>
      <c r="AQ306" s="42">
        <f>'Surv-rate CEA'!AI304*UPFS+'Surv-rate CEA'!AH304*UPD</f>
        <v>6.4432023761666121E-3</v>
      </c>
      <c r="AR306" s="12">
        <f t="shared" si="129"/>
        <v>3.8683677765556129E-3</v>
      </c>
      <c r="AS306" s="42">
        <f>AQ306-'Surv-rate CEA'!AH304*UPD</f>
        <v>6.4384725280400065E-3</v>
      </c>
      <c r="AT306" s="12">
        <f t="shared" si="130"/>
        <v>3.8655280718540123E-3</v>
      </c>
      <c r="AU306" s="12">
        <f>'Surv-rate CEA'!AL304*UPFS+'Surv-rate CEA'!AK304*UPD</f>
        <v>7.8612202283857447E-3</v>
      </c>
      <c r="AV306" s="12">
        <f t="shared" si="131"/>
        <v>4.7197168799759286E-3</v>
      </c>
      <c r="AW306" s="12">
        <f>AU306-'Surv-rate CEA'!AK304*UPD</f>
        <v>2.1312523105791563E-4</v>
      </c>
      <c r="AX306" s="12">
        <f t="shared" si="132"/>
        <v>1.2795605788280633E-4</v>
      </c>
      <c r="AY306" s="12">
        <f>'Surv-rate CEA'!AO304*UPFS+'Surv-rate CEA'!AN304*UPD</f>
        <v>6.430598055957192E-3</v>
      </c>
      <c r="AZ306" s="12">
        <f t="shared" si="133"/>
        <v>3.8608003988299241E-3</v>
      </c>
      <c r="BA306" s="12">
        <f>AY306-'Surv-rate CEA'!AN304*UPD</f>
        <v>3.313583142885556E-5</v>
      </c>
      <c r="BB306" s="12">
        <f t="shared" si="134"/>
        <v>1.9894079848074756E-5</v>
      </c>
    </row>
    <row r="307" spans="1:54">
      <c r="A307" s="12">
        <v>302</v>
      </c>
      <c r="B307" s="12">
        <f t="shared" si="135"/>
        <v>17.317808219178083</v>
      </c>
      <c r="C307" s="12">
        <f>'Surv-rate CEA'!D305*Parameter!$D$57+'Surv-rate CEA'!E305*Parameter!$D$58</f>
        <v>1.070746201527859E-2</v>
      </c>
      <c r="D307" s="12">
        <f t="shared" si="109"/>
        <v>6.4176192436668326E-3</v>
      </c>
      <c r="E307" s="12">
        <f>C307-'Surv-rate CEA'!E305*Parameter!$D$58</f>
        <v>1.8239545204657218E-5</v>
      </c>
      <c r="F307" s="12">
        <f t="shared" si="110"/>
        <v>1.0932044973319824E-5</v>
      </c>
      <c r="G307" s="12">
        <f>'Surv-rate CEA'!G305*Parameter!$D$57+'Surv-rate CEA'!H305*Parameter!$D$58</f>
        <v>6.0364852488344958E-3</v>
      </c>
      <c r="H307" s="12">
        <f t="shared" si="111"/>
        <v>3.6180248729113314E-3</v>
      </c>
      <c r="I307" s="12">
        <f>G307-'Surv-rate CEA'!H305*Parameter!$D$58</f>
        <v>4.9178448031051911E-6</v>
      </c>
      <c r="J307" s="12">
        <f t="shared" si="112"/>
        <v>2.947557077553979E-6</v>
      </c>
      <c r="K307" s="12">
        <f>'Surv-rate CEA'!K305*Parameter!$D$57+'Surv-rate CEA'!J305*Parameter!$D$58</f>
        <v>9.4076995898777233E-3</v>
      </c>
      <c r="L307" s="12">
        <f t="shared" si="113"/>
        <v>5.6385942663617281E-3</v>
      </c>
      <c r="M307" s="12">
        <f>K307-'Surv-rate CEA'!J305*Parameter!$D$58</f>
        <v>4.7802063938267442E-5</v>
      </c>
      <c r="N307" s="12">
        <f t="shared" si="114"/>
        <v>2.8650621872809485E-5</v>
      </c>
      <c r="O307" s="12">
        <f>'Surv-rate CEA'!N305*Parameter!$D$57+'Surv-rate CEA'!M305*Parameter!$D$58</f>
        <v>6.3963017635155304E-3</v>
      </c>
      <c r="P307" s="12">
        <f t="shared" si="115"/>
        <v>3.8336843247507276E-3</v>
      </c>
      <c r="Q307" s="12">
        <f>O307-'Surv-rate CEA'!M305*Parameter!$D$58</f>
        <v>6.3916609803914733E-3</v>
      </c>
      <c r="R307" s="12">
        <f t="shared" si="116"/>
        <v>3.8309028272268389E-3</v>
      </c>
      <c r="S307" s="12">
        <f>'Surv-rate CEA'!Q305*Parameter!$D$57+'Surv-rate CEA'!P305*Parameter!$D$58</f>
        <v>9.4076995898777233E-3</v>
      </c>
      <c r="T307" s="12">
        <f t="shared" si="117"/>
        <v>5.6385942663617281E-3</v>
      </c>
      <c r="U307" s="12">
        <f>S307-'Surv-rate CEA'!P305*Parameter!$D$58</f>
        <v>4.7802063938267442E-5</v>
      </c>
      <c r="V307" s="12">
        <f t="shared" si="118"/>
        <v>2.8650621872809485E-5</v>
      </c>
      <c r="W307" s="12">
        <f>'Surv-rate CEA'!T305*UPFS+'Surv-rate CEA'!S305*UPD</f>
        <v>6.3963017635155304E-3</v>
      </c>
      <c r="X307" s="12">
        <f t="shared" si="119"/>
        <v>3.8336843247507276E-3</v>
      </c>
      <c r="Y307" s="12">
        <f>W307-'Surv-rate CEA'!S305*UPD</f>
        <v>6.3916609803914733E-3</v>
      </c>
      <c r="Z307" s="12">
        <f t="shared" si="120"/>
        <v>3.8309028272268389E-3</v>
      </c>
      <c r="AA307" s="12">
        <f>'Surv-rate CEA'!W305*UPFS+'Surv-rate CEA'!V305*UPD</f>
        <v>1.0144510855814417E-2</v>
      </c>
      <c r="AB307" s="12">
        <f t="shared" si="121"/>
        <v>6.0802091095877499E-3</v>
      </c>
      <c r="AC307" s="12">
        <f>AA307-'Surv-rate CEA'!V305*UPD</f>
        <v>1.818736294140616E-4</v>
      </c>
      <c r="AD307" s="12">
        <f t="shared" si="122"/>
        <v>1.0900769037309944E-4</v>
      </c>
      <c r="AE307" s="12">
        <f>'Surv-rate CEA'!Z305*UPFS+'Surv-rate CEA'!Y305*UPD</f>
        <v>9.4076995898777233E-3</v>
      </c>
      <c r="AF307" s="12">
        <f t="shared" si="123"/>
        <v>5.6385942663617281E-3</v>
      </c>
      <c r="AG307" s="12">
        <f>AE307-'Surv-rate CEA'!Y305*UPD</f>
        <v>4.7802063938267442E-5</v>
      </c>
      <c r="AH307" s="12">
        <f t="shared" si="124"/>
        <v>2.8650621872809485E-5</v>
      </c>
      <c r="AI307" s="12">
        <f>'Surv-rate CEA'!AC305*UPFS+'Surv-rate CEA'!AB305*UPD</f>
        <v>6.3840833757098777E-3</v>
      </c>
      <c r="AJ307" s="12">
        <f t="shared" si="125"/>
        <v>3.8263611177576746E-3</v>
      </c>
      <c r="AK307" s="12">
        <f>AI307-'Surv-rate CEA'!AB305*UPD</f>
        <v>3.2575523754337608E-5</v>
      </c>
      <c r="AL307" s="12">
        <f t="shared" si="126"/>
        <v>1.952445012833639E-5</v>
      </c>
      <c r="AM307" s="12">
        <f>'Surv-rate CEA'!AF305*UPFS+'Surv-rate CEA'!AE305*UPD</f>
        <v>1.8272059994444596E-2</v>
      </c>
      <c r="AN307" s="12">
        <f t="shared" si="127"/>
        <v>1.0951533021967162E-2</v>
      </c>
      <c r="AO307" s="12">
        <f>AM307-'Surv-rate CEA'!AE305*UPD</f>
        <v>1.3456860328631484E-4</v>
      </c>
      <c r="AP307" s="12">
        <f t="shared" si="128"/>
        <v>8.0654972841493876E-5</v>
      </c>
      <c r="AQ307" s="42">
        <f>'Surv-rate CEA'!AI305*UPFS+'Surv-rate CEA'!AH305*UPD</f>
        <v>6.3963017635155304E-3</v>
      </c>
      <c r="AR307" s="12">
        <f t="shared" si="129"/>
        <v>3.8336843247507276E-3</v>
      </c>
      <c r="AS307" s="42">
        <f>AQ307-'Surv-rate CEA'!AH305*UPD</f>
        <v>6.3916609803914733E-3</v>
      </c>
      <c r="AT307" s="12">
        <f t="shared" si="130"/>
        <v>3.8309028272268389E-3</v>
      </c>
      <c r="AU307" s="12">
        <f>'Surv-rate CEA'!AL305*UPFS+'Surv-rate CEA'!AK305*UPD</f>
        <v>7.8056884761159668E-3</v>
      </c>
      <c r="AV307" s="12">
        <f t="shared" si="131"/>
        <v>4.6784136616978608E-3</v>
      </c>
      <c r="AW307" s="12">
        <f>AU307-'Surv-rate CEA'!AK305*UPD</f>
        <v>2.0995593567590259E-4</v>
      </c>
      <c r="AX307" s="12">
        <f t="shared" si="132"/>
        <v>1.2583908784295517E-4</v>
      </c>
      <c r="AY307" s="12">
        <f>'Surv-rate CEA'!AO305*UPFS+'Surv-rate CEA'!AN305*UPD</f>
        <v>6.3840833757098777E-3</v>
      </c>
      <c r="AZ307" s="12">
        <f t="shared" si="133"/>
        <v>3.8263611177576746E-3</v>
      </c>
      <c r="BA307" s="12">
        <f>AY307-'Surv-rate CEA'!AN305*UPD</f>
        <v>3.2575523754337608E-5</v>
      </c>
      <c r="BB307" s="12">
        <f t="shared" si="134"/>
        <v>1.952445012833639E-5</v>
      </c>
    </row>
    <row r="308" spans="1:54">
      <c r="A308" s="12">
        <v>303</v>
      </c>
      <c r="B308" s="12">
        <f t="shared" si="135"/>
        <v>17.375342465753423</v>
      </c>
      <c r="C308" s="12">
        <f>'Surv-rate CEA'!D306*Parameter!$D$57+'Surv-rate CEA'!E306*Parameter!$D$58</f>
        <v>1.0635243709649685E-2</v>
      </c>
      <c r="D308" s="12">
        <f t="shared" si="109"/>
        <v>6.363503257644035E-3</v>
      </c>
      <c r="E308" s="12">
        <f>C308-'Surv-rate CEA'!E306*Parameter!$D$58</f>
        <v>1.7920842248352054E-5</v>
      </c>
      <c r="F308" s="12">
        <f t="shared" si="110"/>
        <v>1.0722776190228883E-5</v>
      </c>
      <c r="G308" s="12">
        <f>'Surv-rate CEA'!G306*Parameter!$D$57+'Surv-rate CEA'!H306*Parameter!$D$58</f>
        <v>5.9926456102233202E-3</v>
      </c>
      <c r="H308" s="12">
        <f t="shared" si="111"/>
        <v>3.5856460748484747E-3</v>
      </c>
      <c r="I308" s="12">
        <f>G308-'Surv-rate CEA'!H306*Parameter!$D$58</f>
        <v>4.8254524595949325E-6</v>
      </c>
      <c r="J308" s="12">
        <f t="shared" si="112"/>
        <v>2.8872664590071933E-6</v>
      </c>
      <c r="K308" s="12">
        <f>'Surv-rate CEA'!K306*Parameter!$D$57+'Surv-rate CEA'!J306*Parameter!$D$58</f>
        <v>9.3430993934718633E-3</v>
      </c>
      <c r="L308" s="12">
        <f t="shared" si="113"/>
        <v>5.5903602258691064E-3</v>
      </c>
      <c r="M308" s="12">
        <f>K308-'Surv-rate CEA'!J306*Parameter!$D$58</f>
        <v>4.7014936717154968E-5</v>
      </c>
      <c r="N308" s="12">
        <f t="shared" si="114"/>
        <v>2.813096823405079E-5</v>
      </c>
      <c r="O308" s="12">
        <f>'Surv-rate CEA'!N306*Parameter!$D$57+'Surv-rate CEA'!M306*Parameter!$D$58</f>
        <v>6.3498555542102287E-3</v>
      </c>
      <c r="P308" s="12">
        <f t="shared" si="115"/>
        <v>3.7993794602114331E-3</v>
      </c>
      <c r="Q308" s="12">
        <f>O308-'Surv-rate CEA'!M306*Parameter!$D$58</f>
        <v>6.3453019582272304E-3</v>
      </c>
      <c r="R308" s="12">
        <f t="shared" si="116"/>
        <v>3.7966548566515245E-3</v>
      </c>
      <c r="S308" s="12">
        <f>'Surv-rate CEA'!Q306*Parameter!$D$57+'Surv-rate CEA'!P306*Parameter!$D$58</f>
        <v>9.3430993934718633E-3</v>
      </c>
      <c r="T308" s="12">
        <f t="shared" si="117"/>
        <v>5.5903602258691064E-3</v>
      </c>
      <c r="U308" s="12">
        <f>S308-'Surv-rate CEA'!P306*Parameter!$D$58</f>
        <v>4.7014936717154968E-5</v>
      </c>
      <c r="V308" s="12">
        <f t="shared" si="118"/>
        <v>2.813096823405079E-5</v>
      </c>
      <c r="W308" s="12">
        <f>'Surv-rate CEA'!T306*UPFS+'Surv-rate CEA'!S306*UPD</f>
        <v>6.3498555542102287E-3</v>
      </c>
      <c r="X308" s="12">
        <f t="shared" si="119"/>
        <v>3.7993794602114331E-3</v>
      </c>
      <c r="Y308" s="12">
        <f>W308-'Surv-rate CEA'!S306*UPD</f>
        <v>6.3453019582272304E-3</v>
      </c>
      <c r="Z308" s="12">
        <f t="shared" si="120"/>
        <v>3.7966548566515245E-3</v>
      </c>
      <c r="AA308" s="12">
        <f>'Surv-rate CEA'!W306*UPFS+'Surv-rate CEA'!V306*UPD</f>
        <v>1.0075496052053538E-2</v>
      </c>
      <c r="AB308" s="12">
        <f t="shared" si="121"/>
        <v>6.0285832370205461E-3</v>
      </c>
      <c r="AC308" s="12">
        <f>AA308-'Surv-rate CEA'!V306*UPD</f>
        <v>1.7914525823558257E-4</v>
      </c>
      <c r="AD308" s="12">
        <f t="shared" si="122"/>
        <v>1.0718996813766121E-4</v>
      </c>
      <c r="AE308" s="12">
        <f>'Surv-rate CEA'!Z306*UPFS+'Surv-rate CEA'!Y306*UPD</f>
        <v>9.3430993934718633E-3</v>
      </c>
      <c r="AF308" s="12">
        <f t="shared" si="123"/>
        <v>5.5903602258691064E-3</v>
      </c>
      <c r="AG308" s="12">
        <f>AE308-'Surv-rate CEA'!Y306*UPD</f>
        <v>4.7014936717154968E-5</v>
      </c>
      <c r="AH308" s="12">
        <f t="shared" si="124"/>
        <v>2.813096823405079E-5</v>
      </c>
      <c r="AI308" s="12">
        <f>'Surv-rate CEA'!AC306*UPFS+'Surv-rate CEA'!AB306*UPD</f>
        <v>6.3380171920284535E-3</v>
      </c>
      <c r="AJ308" s="12">
        <f t="shared" si="125"/>
        <v>3.7922960817421136E-3</v>
      </c>
      <c r="AK308" s="12">
        <f>AI308-'Surv-rate CEA'!AB306*UPD</f>
        <v>3.2025920200312412E-5</v>
      </c>
      <c r="AL308" s="12">
        <f t="shared" si="126"/>
        <v>1.9162423832264847E-5</v>
      </c>
      <c r="AM308" s="12">
        <f>'Surv-rate CEA'!AF306*UPFS+'Surv-rate CEA'!AE306*UPD</f>
        <v>1.815823467058449E-2</v>
      </c>
      <c r="AN308" s="12">
        <f t="shared" si="127"/>
        <v>1.0864817829655111E-2</v>
      </c>
      <c r="AO308" s="12">
        <f>AM308-'Surv-rate CEA'!AE306*UPD</f>
        <v>1.3250439606087364E-4</v>
      </c>
      <c r="AP308" s="12">
        <f t="shared" si="128"/>
        <v>7.9282824071109017E-5</v>
      </c>
      <c r="AQ308" s="42">
        <f>'Surv-rate CEA'!AI306*UPFS+'Surv-rate CEA'!AH306*UPD</f>
        <v>6.3498555542102287E-3</v>
      </c>
      <c r="AR308" s="12">
        <f t="shared" si="129"/>
        <v>3.7993794602114331E-3</v>
      </c>
      <c r="AS308" s="42">
        <f>AQ308-'Surv-rate CEA'!AH306*UPD</f>
        <v>6.3453019582272304E-3</v>
      </c>
      <c r="AT308" s="12">
        <f t="shared" si="130"/>
        <v>3.7966548566515245E-3</v>
      </c>
      <c r="AU308" s="12">
        <f>'Surv-rate CEA'!AL306*UPFS+'Surv-rate CEA'!AK306*UPD</f>
        <v>7.7506821540859246E-3</v>
      </c>
      <c r="AV308" s="12">
        <f t="shared" si="131"/>
        <v>4.6375515675055341E-3</v>
      </c>
      <c r="AW308" s="12">
        <f>AU308-'Surv-rate CEA'!AK306*UPD</f>
        <v>2.0684047309143128E-4</v>
      </c>
      <c r="AX308" s="12">
        <f t="shared" si="132"/>
        <v>1.2376115303645559E-4</v>
      </c>
      <c r="AY308" s="12">
        <f>'Surv-rate CEA'!AO306*UPFS+'Surv-rate CEA'!AN306*UPD</f>
        <v>6.3380171920284535E-3</v>
      </c>
      <c r="AZ308" s="12">
        <f t="shared" si="133"/>
        <v>3.7922960817421136E-3</v>
      </c>
      <c r="BA308" s="12">
        <f>AY308-'Surv-rate CEA'!AN306*UPD</f>
        <v>3.2025920200312412E-5</v>
      </c>
      <c r="BB308" s="12">
        <f t="shared" si="134"/>
        <v>1.9162423832264847E-5</v>
      </c>
    </row>
    <row r="309" spans="1:54">
      <c r="A309" s="12">
        <v>304</v>
      </c>
      <c r="B309" s="12">
        <f t="shared" si="135"/>
        <v>17.432876712328767</v>
      </c>
      <c r="C309" s="12">
        <f>'Surv-rate CEA'!D307*Parameter!$D$57+'Surv-rate CEA'!E307*Parameter!$D$58</f>
        <v>1.0563681923086474E-2</v>
      </c>
      <c r="D309" s="12">
        <f t="shared" si="109"/>
        <v>6.3099448046067107E-3</v>
      </c>
      <c r="E309" s="12">
        <f>C309-'Surv-rate CEA'!E307*Parameter!$D$58</f>
        <v>1.7608411754899828E-5</v>
      </c>
      <c r="F309" s="12">
        <f t="shared" si="110"/>
        <v>1.0517933716594012E-5</v>
      </c>
      <c r="G309" s="12">
        <f>'Surv-rate CEA'!G307*Parameter!$D$57+'Surv-rate CEA'!H307*Parameter!$D$58</f>
        <v>5.9492297432888761E-3</v>
      </c>
      <c r="H309" s="12">
        <f t="shared" si="111"/>
        <v>3.5536199956983563E-3</v>
      </c>
      <c r="I309" s="12">
        <f>G309-'Surv-rate CEA'!H307*Parameter!$D$58</f>
        <v>4.7350035137540269E-6</v>
      </c>
      <c r="J309" s="12">
        <f t="shared" si="112"/>
        <v>2.8283330602855909E-6</v>
      </c>
      <c r="K309" s="12">
        <f>'Surv-rate CEA'!K307*Parameter!$D$57+'Surv-rate CEA'!J307*Parameter!$D$58</f>
        <v>9.279095406231775E-3</v>
      </c>
      <c r="L309" s="12">
        <f t="shared" si="113"/>
        <v>5.5426299538650827E-3</v>
      </c>
      <c r="M309" s="12">
        <f>K309-'Surv-rate CEA'!J307*Parameter!$D$58</f>
        <v>4.6242481763603127E-5</v>
      </c>
      <c r="N309" s="12">
        <f t="shared" si="114"/>
        <v>2.7621761965274536E-5</v>
      </c>
      <c r="O309" s="12">
        <f>'Surv-rate CEA'!N307*Parameter!$D$57+'Surv-rate CEA'!M307*Parameter!$D$58</f>
        <v>6.3038581908723204E-3</v>
      </c>
      <c r="P309" s="12">
        <f t="shared" si="115"/>
        <v>3.7654482149392758E-3</v>
      </c>
      <c r="Q309" s="12">
        <f>O309-'Surv-rate CEA'!M307*Parameter!$D$58</f>
        <v>6.2993899481199045E-3</v>
      </c>
      <c r="R309" s="12">
        <f t="shared" si="116"/>
        <v>3.7627792245866118E-3</v>
      </c>
      <c r="S309" s="12">
        <f>'Surv-rate CEA'!Q307*Parameter!$D$57+'Surv-rate CEA'!P307*Parameter!$D$58</f>
        <v>9.279095406231775E-3</v>
      </c>
      <c r="T309" s="12">
        <f t="shared" si="117"/>
        <v>5.5426299538650827E-3</v>
      </c>
      <c r="U309" s="12">
        <f>S309-'Surv-rate CEA'!P307*Parameter!$D$58</f>
        <v>4.6242481763603127E-5</v>
      </c>
      <c r="V309" s="12">
        <f t="shared" si="118"/>
        <v>2.7621761965274536E-5</v>
      </c>
      <c r="W309" s="12">
        <f>'Surv-rate CEA'!T307*UPFS+'Surv-rate CEA'!S307*UPD</f>
        <v>6.3038581908723204E-3</v>
      </c>
      <c r="X309" s="12">
        <f t="shared" si="119"/>
        <v>3.7654482149392758E-3</v>
      </c>
      <c r="Y309" s="12">
        <f>W309-'Surv-rate CEA'!S307*UPD</f>
        <v>6.2993899481199045E-3</v>
      </c>
      <c r="Z309" s="12">
        <f t="shared" si="120"/>
        <v>3.7627792245866118E-3</v>
      </c>
      <c r="AA309" s="12">
        <f>'Surv-rate CEA'!W307*UPFS+'Surv-rate CEA'!V307*UPD</f>
        <v>1.0007113648036808E-2</v>
      </c>
      <c r="AB309" s="12">
        <f t="shared" si="121"/>
        <v>5.9774930021832193E-3</v>
      </c>
      <c r="AC309" s="12">
        <f>AA309-'Surv-rate CEA'!V307*UPD</f>
        <v>1.7646359028948046E-4</v>
      </c>
      <c r="AD309" s="12">
        <f t="shared" si="122"/>
        <v>1.0540600548714946E-4</v>
      </c>
      <c r="AE309" s="12">
        <f>'Surv-rate CEA'!Z307*UPFS+'Surv-rate CEA'!Y307*UPD</f>
        <v>9.279095406231775E-3</v>
      </c>
      <c r="AF309" s="12">
        <f t="shared" si="123"/>
        <v>5.5426299538650827E-3</v>
      </c>
      <c r="AG309" s="12">
        <f>AE309-'Surv-rate CEA'!Y307*UPD</f>
        <v>4.6242481763603127E-5</v>
      </c>
      <c r="AH309" s="12">
        <f t="shared" si="124"/>
        <v>2.7621761965274536E-5</v>
      </c>
      <c r="AI309" s="12">
        <f>'Surv-rate CEA'!AC307*UPFS+'Surv-rate CEA'!AB307*UPD</f>
        <v>6.2923940392642765E-3</v>
      </c>
      <c r="AJ309" s="12">
        <f t="shared" si="125"/>
        <v>3.7586003976341838E-3</v>
      </c>
      <c r="AK309" s="12">
        <f>AI309-'Surv-rate CEA'!AB307*UPD</f>
        <v>3.1486791977789613E-5</v>
      </c>
      <c r="AL309" s="12">
        <f t="shared" si="126"/>
        <v>1.8807828643512959E-5</v>
      </c>
      <c r="AM309" s="12">
        <f>'Surv-rate CEA'!AF307*UPFS+'Surv-rate CEA'!AE307*UPD</f>
        <v>1.8045378311099456E-2</v>
      </c>
      <c r="AN309" s="12">
        <f t="shared" si="127"/>
        <v>1.0778944495899372E-2</v>
      </c>
      <c r="AO309" s="12">
        <f>AM309-'Surv-rate CEA'!AE307*UPD</f>
        <v>1.3047625025969234E-4</v>
      </c>
      <c r="AP309" s="12">
        <f t="shared" si="128"/>
        <v>7.7936645901030815E-5</v>
      </c>
      <c r="AQ309" s="42">
        <f>'Surv-rate CEA'!AI307*UPFS+'Surv-rate CEA'!AH307*UPD</f>
        <v>6.3038581908723204E-3</v>
      </c>
      <c r="AR309" s="12">
        <f t="shared" si="129"/>
        <v>3.7654482149392758E-3</v>
      </c>
      <c r="AS309" s="42">
        <f>AQ309-'Surv-rate CEA'!AH307*UPD</f>
        <v>6.2993899481199045E-3</v>
      </c>
      <c r="AT309" s="12">
        <f t="shared" si="130"/>
        <v>3.7627792245866118E-3</v>
      </c>
      <c r="AU309" s="12">
        <f>'Surv-rate CEA'!AL307*UPFS+'Surv-rate CEA'!AK307*UPD</f>
        <v>7.6961949561567076E-3</v>
      </c>
      <c r="AV309" s="12">
        <f t="shared" si="131"/>
        <v>4.5971249165227121E-3</v>
      </c>
      <c r="AW309" s="12">
        <f>AU309-'Surv-rate CEA'!AK307*UPD</f>
        <v>2.0377781047031633E-4</v>
      </c>
      <c r="AX309" s="12">
        <f t="shared" si="132"/>
        <v>1.2172145524953609E-4</v>
      </c>
      <c r="AY309" s="12">
        <f>'Surv-rate CEA'!AO307*UPFS+'Surv-rate CEA'!AN307*UPD</f>
        <v>6.2923940392642765E-3</v>
      </c>
      <c r="AZ309" s="12">
        <f t="shared" si="133"/>
        <v>3.7586003976341838E-3</v>
      </c>
      <c r="BA309" s="12">
        <f>AY309-'Surv-rate CEA'!AN307*UPD</f>
        <v>3.1486791977789613E-5</v>
      </c>
      <c r="BB309" s="12">
        <f t="shared" si="134"/>
        <v>1.8807828643512959E-5</v>
      </c>
    </row>
    <row r="310" spans="1:54">
      <c r="A310" s="12">
        <v>305</v>
      </c>
      <c r="B310" s="12">
        <f t="shared" si="135"/>
        <v>17.490410958904111</v>
      </c>
      <c r="C310" s="12">
        <f>'Surv-rate CEA'!D308*Parameter!$D$57+'Surv-rate CEA'!E308*Parameter!$D$58</f>
        <v>1.0492769052525653E-2</v>
      </c>
      <c r="D310" s="12">
        <f t="shared" si="109"/>
        <v>6.2569369459575383E-3</v>
      </c>
      <c r="E310" s="12">
        <f>C310-'Surv-rate CEA'!E308*Parameter!$D$58</f>
        <v>1.7302115971267601E-5</v>
      </c>
      <c r="F310" s="12">
        <f t="shared" si="110"/>
        <v>1.0317414604470689E-5</v>
      </c>
      <c r="G310" s="12">
        <f>'Surv-rate CEA'!G308*Parameter!$D$57+'Surv-rate CEA'!H308*Parameter!$D$58</f>
        <v>5.9062324767088044E-3</v>
      </c>
      <c r="H310" s="12">
        <f t="shared" si="111"/>
        <v>3.5219420164440203E-3</v>
      </c>
      <c r="I310" s="12">
        <f>G310-'Surv-rate CEA'!H308*Parameter!$D$58</f>
        <v>4.6464525913824176E-6</v>
      </c>
      <c r="J310" s="12">
        <f t="shared" si="112"/>
        <v>2.7707234135361919E-6</v>
      </c>
      <c r="K310" s="12">
        <f>'Surv-rate CEA'!K308*Parameter!$D$57+'Surv-rate CEA'!J308*Parameter!$D$58</f>
        <v>9.2156806320054935E-3</v>
      </c>
      <c r="L310" s="12">
        <f t="shared" si="113"/>
        <v>5.4953971006024404E-3</v>
      </c>
      <c r="M310" s="12">
        <f>K310-'Surv-rate CEA'!J308*Parameter!$D$58</f>
        <v>4.5484392558388723E-5</v>
      </c>
      <c r="N310" s="12">
        <f t="shared" si="114"/>
        <v>2.7122771390314342E-5</v>
      </c>
      <c r="O310" s="12">
        <f>'Surv-rate CEA'!N308*Parameter!$D$57+'Surv-rate CEA'!M308*Parameter!$D$58</f>
        <v>6.2583041987089834E-3</v>
      </c>
      <c r="P310" s="12">
        <f t="shared" si="115"/>
        <v>3.7318856980386866E-3</v>
      </c>
      <c r="Q310" s="12">
        <f>O310-'Surv-rate CEA'!M308*Parameter!$D$58</f>
        <v>6.2539195180945804E-3</v>
      </c>
      <c r="R310" s="12">
        <f t="shared" si="116"/>
        <v>3.7292710717188706E-3</v>
      </c>
      <c r="S310" s="12">
        <f>'Surv-rate CEA'!Q308*Parameter!$D$57+'Surv-rate CEA'!P308*Parameter!$D$58</f>
        <v>9.2156806320054935E-3</v>
      </c>
      <c r="T310" s="12">
        <f t="shared" si="117"/>
        <v>5.4953971006024404E-3</v>
      </c>
      <c r="U310" s="12">
        <f>S310-'Surv-rate CEA'!P308*Parameter!$D$58</f>
        <v>4.5484392558388723E-5</v>
      </c>
      <c r="V310" s="12">
        <f t="shared" si="118"/>
        <v>2.7122771390314342E-5</v>
      </c>
      <c r="W310" s="12">
        <f>'Surv-rate CEA'!T308*UPFS+'Surv-rate CEA'!S308*UPD</f>
        <v>6.2583041987089834E-3</v>
      </c>
      <c r="X310" s="12">
        <f t="shared" si="119"/>
        <v>3.7318856980386866E-3</v>
      </c>
      <c r="Y310" s="12">
        <f>W310-'Surv-rate CEA'!S308*UPD</f>
        <v>6.2539195180945804E-3</v>
      </c>
      <c r="Z310" s="12">
        <f t="shared" si="120"/>
        <v>3.7292710717188706E-3</v>
      </c>
      <c r="AA310" s="12">
        <f>'Surv-rate CEA'!W308*UPFS+'Surv-rate CEA'!V308*UPD</f>
        <v>9.9393562638713986E-3</v>
      </c>
      <c r="AB310" s="12">
        <f t="shared" si="121"/>
        <v>5.926931691256662E-3</v>
      </c>
      <c r="AC310" s="12">
        <f>AA310-'Surv-rate CEA'!V308*UPD</f>
        <v>1.7382772337482151E-4</v>
      </c>
      <c r="AD310" s="12">
        <f t="shared" si="122"/>
        <v>1.0365510754797473E-4</v>
      </c>
      <c r="AE310" s="12">
        <f>'Surv-rate CEA'!Z308*UPFS+'Surv-rate CEA'!Y308*UPD</f>
        <v>9.2156806320054935E-3</v>
      </c>
      <c r="AF310" s="12">
        <f t="shared" si="123"/>
        <v>5.4953971006024404E-3</v>
      </c>
      <c r="AG310" s="12">
        <f>AE310-'Surv-rate CEA'!Y308*UPD</f>
        <v>4.5484392558388723E-5</v>
      </c>
      <c r="AH310" s="12">
        <f t="shared" si="124"/>
        <v>2.7122771390314342E-5</v>
      </c>
      <c r="AI310" s="12">
        <f>'Surv-rate CEA'!AC308*UPFS+'Surv-rate CEA'!AB308*UPD</f>
        <v>6.2472085327941193E-3</v>
      </c>
      <c r="AJ310" s="12">
        <f t="shared" si="125"/>
        <v>3.7252692480191367E-3</v>
      </c>
      <c r="AK310" s="12">
        <f>AI310-'Surv-rate CEA'!AB308*UPD</f>
        <v>3.095791572186278E-5</v>
      </c>
      <c r="AL310" s="12">
        <f t="shared" si="126"/>
        <v>1.8460496526733157E-5</v>
      </c>
      <c r="AM310" s="12">
        <f>'Surv-rate CEA'!AF308*UPFS+'Surv-rate CEA'!AE308*UPD</f>
        <v>1.7933480302537122E-2</v>
      </c>
      <c r="AN310" s="12">
        <f t="shared" si="127"/>
        <v>1.0693903097727782E-2</v>
      </c>
      <c r="AO310" s="12">
        <f>AM310-'Surv-rate CEA'!AE308*UPD</f>
        <v>1.2848345610027082E-4</v>
      </c>
      <c r="AP310" s="12">
        <f t="shared" si="128"/>
        <v>7.66158941832988E-5</v>
      </c>
      <c r="AQ310" s="42">
        <f>'Surv-rate CEA'!AI308*UPFS+'Surv-rate CEA'!AH308*UPD</f>
        <v>6.2583041987089834E-3</v>
      </c>
      <c r="AR310" s="12">
        <f t="shared" si="129"/>
        <v>3.7318856980386866E-3</v>
      </c>
      <c r="AS310" s="42">
        <f>AQ310-'Surv-rate CEA'!AH308*UPD</f>
        <v>6.2539195180945804E-3</v>
      </c>
      <c r="AT310" s="12">
        <f t="shared" si="130"/>
        <v>3.7292710717188706E-3</v>
      </c>
      <c r="AU310" s="12">
        <f>'Surv-rate CEA'!AL308*UPFS+'Surv-rate CEA'!AK308*UPD</f>
        <v>7.642220668506971E-3</v>
      </c>
      <c r="AV310" s="12">
        <f t="shared" si="131"/>
        <v>4.5571281146640557E-3</v>
      </c>
      <c r="AW310" s="12">
        <f>AU310-'Surv-rate CEA'!AK308*UPD</f>
        <v>2.0076693714010576E-4</v>
      </c>
      <c r="AX310" s="12">
        <f t="shared" si="132"/>
        <v>1.1971921427321354E-4</v>
      </c>
      <c r="AY310" s="12">
        <f>'Surv-rate CEA'!AO308*UPFS+'Surv-rate CEA'!AN308*UPD</f>
        <v>6.2472085327941193E-3</v>
      </c>
      <c r="AZ310" s="12">
        <f t="shared" si="133"/>
        <v>3.7252692480191367E-3</v>
      </c>
      <c r="BA310" s="12">
        <f>AY310-'Surv-rate CEA'!AN308*UPD</f>
        <v>3.095791572186278E-5</v>
      </c>
      <c r="BB310" s="12">
        <f t="shared" si="134"/>
        <v>1.8460496526733157E-5</v>
      </c>
    </row>
    <row r="311" spans="1:54">
      <c r="A311" s="12">
        <v>306</v>
      </c>
      <c r="B311" s="12">
        <f t="shared" si="135"/>
        <v>17.547945205479451</v>
      </c>
      <c r="C311" s="12">
        <f>'Surv-rate CEA'!D309*Parameter!$D$57+'Surv-rate CEA'!E309*Parameter!$D$58</f>
        <v>1.0422497602635894E-2</v>
      </c>
      <c r="D311" s="12">
        <f t="shared" si="109"/>
        <v>6.2044728457418073E-3</v>
      </c>
      <c r="E311" s="12">
        <f>C311-'Surv-rate CEA'!E309*Parameter!$D$58</f>
        <v>1.7001820492235781E-5</v>
      </c>
      <c r="F311" s="12">
        <f t="shared" si="110"/>
        <v>1.0121118525906431E-5</v>
      </c>
      <c r="G311" s="12">
        <f>'Surv-rate CEA'!G309*Parameter!$D$57+'Surv-rate CEA'!H309*Parameter!$D$58</f>
        <v>5.8636487158528162E-3</v>
      </c>
      <c r="H311" s="12">
        <f t="shared" si="111"/>
        <v>3.4906075896123734E-3</v>
      </c>
      <c r="I311" s="12">
        <f>G311-'Surv-rate CEA'!H309*Parameter!$D$58</f>
        <v>4.5597554851391914E-6</v>
      </c>
      <c r="J311" s="12">
        <f t="shared" si="112"/>
        <v>2.7144049506534298E-6</v>
      </c>
      <c r="K311" s="12">
        <f>'Surv-rate CEA'!K309*Parameter!$D$57+'Surv-rate CEA'!J309*Parameter!$D$58</f>
        <v>9.1528481749497681E-3</v>
      </c>
      <c r="L311" s="12">
        <f t="shared" si="113"/>
        <v>5.4486554113777124E-3</v>
      </c>
      <c r="M311" s="12">
        <f>K311-'Surv-rate CEA'!J309*Parameter!$D$58</f>
        <v>4.4740369695213389E-5</v>
      </c>
      <c r="N311" s="12">
        <f t="shared" si="114"/>
        <v>2.663377047092794E-5</v>
      </c>
      <c r="O311" s="12">
        <f>'Surv-rate CEA'!N309*Parameter!$D$57+'Surv-rate CEA'!M309*Parameter!$D$58</f>
        <v>6.2131881840626971E-3</v>
      </c>
      <c r="P311" s="12">
        <f t="shared" si="115"/>
        <v>3.6986870943248292E-3</v>
      </c>
      <c r="Q311" s="12">
        <f>O311-'Surv-rate CEA'!M309*Parameter!$D$58</f>
        <v>6.208885316210523E-3</v>
      </c>
      <c r="R311" s="12">
        <f t="shared" si="116"/>
        <v>3.6961256135967474E-3</v>
      </c>
      <c r="S311" s="12">
        <f>'Surv-rate CEA'!Q309*Parameter!$D$57+'Surv-rate CEA'!P309*Parameter!$D$58</f>
        <v>9.1528481749497681E-3</v>
      </c>
      <c r="T311" s="12">
        <f t="shared" si="117"/>
        <v>5.4486554113777124E-3</v>
      </c>
      <c r="U311" s="12">
        <f>S311-'Surv-rate CEA'!P309*Parameter!$D$58</f>
        <v>4.4740369695213389E-5</v>
      </c>
      <c r="V311" s="12">
        <f t="shared" si="118"/>
        <v>2.663377047092794E-5</v>
      </c>
      <c r="W311" s="12">
        <f>'Surv-rate CEA'!T309*UPFS+'Surv-rate CEA'!S309*UPD</f>
        <v>6.2131881840626971E-3</v>
      </c>
      <c r="X311" s="12">
        <f t="shared" si="119"/>
        <v>3.6986870943248292E-3</v>
      </c>
      <c r="Y311" s="12">
        <f>W311-'Surv-rate CEA'!S309*UPD</f>
        <v>6.208885316210523E-3</v>
      </c>
      <c r="Z311" s="12">
        <f t="shared" si="120"/>
        <v>3.6961256135967474E-3</v>
      </c>
      <c r="AA311" s="12">
        <f>'Surv-rate CEA'!W309*UPFS+'Surv-rate CEA'!V309*UPD</f>
        <v>9.8722166250253627E-3</v>
      </c>
      <c r="AB311" s="12">
        <f t="shared" si="121"/>
        <v>5.8768926904583622E-3</v>
      </c>
      <c r="AC311" s="12">
        <f>AA311-'Surv-rate CEA'!V309*UPD</f>
        <v>1.7123677476759032E-4</v>
      </c>
      <c r="AD311" s="12">
        <f t="shared" si="122"/>
        <v>1.0193659521391743E-4</v>
      </c>
      <c r="AE311" s="12">
        <f>'Surv-rate CEA'!Z309*UPFS+'Surv-rate CEA'!Y309*UPD</f>
        <v>9.1528481749497681E-3</v>
      </c>
      <c r="AF311" s="12">
        <f t="shared" si="123"/>
        <v>5.4486554113777124E-3</v>
      </c>
      <c r="AG311" s="12">
        <f>AE311-'Surv-rate CEA'!Y309*UPD</f>
        <v>4.4740369695213389E-5</v>
      </c>
      <c r="AH311" s="12">
        <f t="shared" si="124"/>
        <v>2.663377047092794E-5</v>
      </c>
      <c r="AI311" s="12">
        <f>'Surv-rate CEA'!AC309*UPFS+'Surv-rate CEA'!AB309*UPD</f>
        <v>6.2024553676004145E-3</v>
      </c>
      <c r="AJ311" s="12">
        <f t="shared" si="125"/>
        <v>3.692297889852216E-3</v>
      </c>
      <c r="AK311" s="12">
        <f>AI311-'Surv-rate CEA'!AB309*UPD</f>
        <v>3.0439073350062296E-5</v>
      </c>
      <c r="AL311" s="12">
        <f t="shared" si="126"/>
        <v>1.8120263611501483E-5</v>
      </c>
      <c r="AM311" s="12">
        <f>'Surv-rate CEA'!AF309*UPFS+'Surv-rate CEA'!AE309*UPD</f>
        <v>1.7822530174751008E-2</v>
      </c>
      <c r="AN311" s="12">
        <f t="shared" si="127"/>
        <v>1.0609683851948368E-2</v>
      </c>
      <c r="AO311" s="12">
        <f>AM311-'Surv-rate CEA'!AE309*UPD</f>
        <v>1.2652531939020412E-4</v>
      </c>
      <c r="AP311" s="12">
        <f t="shared" si="128"/>
        <v>7.5320037325486659E-5</v>
      </c>
      <c r="AQ311" s="42">
        <f>'Surv-rate CEA'!AI309*UPFS+'Surv-rate CEA'!AH309*UPD</f>
        <v>6.2131881840626971E-3</v>
      </c>
      <c r="AR311" s="12">
        <f t="shared" si="129"/>
        <v>3.6986870943248292E-3</v>
      </c>
      <c r="AS311" s="42">
        <f>AQ311-'Surv-rate CEA'!AH309*UPD</f>
        <v>6.208885316210523E-3</v>
      </c>
      <c r="AT311" s="12">
        <f t="shared" si="130"/>
        <v>3.6961256135967474E-3</v>
      </c>
      <c r="AU311" s="12">
        <f>'Surv-rate CEA'!AL309*UPFS+'Surv-rate CEA'!AK309*UPD</f>
        <v>7.5887531680321812E-3</v>
      </c>
      <c r="AV311" s="12">
        <f t="shared" si="131"/>
        <v>4.5175556530888516E-3</v>
      </c>
      <c r="AW311" s="12">
        <f>AU311-'Surv-rate CEA'!AK309*UPD</f>
        <v>1.9780686406358893E-4</v>
      </c>
      <c r="AX311" s="12">
        <f t="shared" si="132"/>
        <v>1.1775366745812369E-4</v>
      </c>
      <c r="AY311" s="12">
        <f>'Surv-rate CEA'!AO309*UPFS+'Surv-rate CEA'!AN309*UPD</f>
        <v>6.2024553676004145E-3</v>
      </c>
      <c r="AZ311" s="12">
        <f t="shared" si="133"/>
        <v>3.692297889852216E-3</v>
      </c>
      <c r="BA311" s="12">
        <f>AY311-'Surv-rate CEA'!AN309*UPD</f>
        <v>3.0439073350062296E-5</v>
      </c>
      <c r="BB311" s="12">
        <f t="shared" si="134"/>
        <v>1.8120263611501483E-5</v>
      </c>
    </row>
    <row r="312" spans="1:54">
      <c r="A312" s="12">
        <v>307</v>
      </c>
      <c r="B312" s="12">
        <f t="shared" si="135"/>
        <v>17.605479452054794</v>
      </c>
      <c r="C312" s="12">
        <f>'Surv-rate CEA'!D310*Parameter!$D$57+'Surv-rate CEA'!E310*Parameter!$D$58</f>
        <v>1.0352860184004546E-2</v>
      </c>
      <c r="D312" s="12">
        <f t="shared" si="109"/>
        <v>6.1525457688729121E-3</v>
      </c>
      <c r="E312" s="12">
        <f>C312-'Surv-rate CEA'!E310*Parameter!$D$58</f>
        <v>1.6707394170844755E-5</v>
      </c>
      <c r="F312" s="12">
        <f t="shared" si="110"/>
        <v>9.9289477002249946E-6</v>
      </c>
      <c r="G312" s="12">
        <f>'Surv-rate CEA'!G310*Parameter!$D$57+'Surv-rate CEA'!H310*Parameter!$D$58</f>
        <v>5.8214734414403328E-3</v>
      </c>
      <c r="H312" s="12">
        <f t="shared" si="111"/>
        <v>3.4596122379859642E-3</v>
      </c>
      <c r="I312" s="12">
        <f>G312-'Surv-rate CEA'!H310*Parameter!$D$58</f>
        <v>4.4748691219089615E-6</v>
      </c>
      <c r="J312" s="12">
        <f t="shared" si="112"/>
        <v>2.6593459771434441E-6</v>
      </c>
      <c r="K312" s="12">
        <f>'Surv-rate CEA'!K310*Parameter!$D$57+'Surv-rate CEA'!J310*Parameter!$D$58</f>
        <v>9.0905912378230584E-3</v>
      </c>
      <c r="L312" s="12">
        <f t="shared" si="113"/>
        <v>5.4023987248697945E-3</v>
      </c>
      <c r="M312" s="12">
        <f>K312-'Surv-rate CEA'!J310*Parameter!$D$58</f>
        <v>4.4010120699173455E-5</v>
      </c>
      <c r="N312" s="12">
        <f t="shared" si="114"/>
        <v>2.6154538657214703E-5</v>
      </c>
      <c r="O312" s="12">
        <f>'Surv-rate CEA'!N310*Parameter!$D$57+'Surv-rate CEA'!M310*Parameter!$D$58</f>
        <v>6.1685048329925213E-3</v>
      </c>
      <c r="P312" s="12">
        <f t="shared" si="115"/>
        <v>3.6658476629615015E-3</v>
      </c>
      <c r="Q312" s="12">
        <f>O312-'Surv-rate CEA'!M310*Parameter!$D$58</f>
        <v>6.1642820691732549E-3</v>
      </c>
      <c r="R312" s="12">
        <f t="shared" si="116"/>
        <v>3.6633381392929295E-3</v>
      </c>
      <c r="S312" s="12">
        <f>'Surv-rate CEA'!Q310*Parameter!$D$57+'Surv-rate CEA'!P310*Parameter!$D$58</f>
        <v>9.0905912378230584E-3</v>
      </c>
      <c r="T312" s="12">
        <f t="shared" si="117"/>
        <v>5.4023987248697945E-3</v>
      </c>
      <c r="U312" s="12">
        <f>S312-'Surv-rate CEA'!P310*Parameter!$D$58</f>
        <v>4.4010120699173455E-5</v>
      </c>
      <c r="V312" s="12">
        <f t="shared" si="118"/>
        <v>2.6154538657214703E-5</v>
      </c>
      <c r="W312" s="12">
        <f>'Surv-rate CEA'!T310*UPFS+'Surv-rate CEA'!S310*UPD</f>
        <v>6.1685048329925213E-3</v>
      </c>
      <c r="X312" s="12">
        <f t="shared" si="119"/>
        <v>3.6658476629615015E-3</v>
      </c>
      <c r="Y312" s="12">
        <f>W312-'Surv-rate CEA'!S310*UPD</f>
        <v>6.1642820691732549E-3</v>
      </c>
      <c r="Z312" s="12">
        <f t="shared" si="120"/>
        <v>3.6633381392929295E-3</v>
      </c>
      <c r="AA312" s="12">
        <f>'Surv-rate CEA'!W310*UPFS+'Surv-rate CEA'!V310*UPD</f>
        <v>9.8056875605401599E-3</v>
      </c>
      <c r="AB312" s="12">
        <f t="shared" si="121"/>
        <v>5.8273694842998587E-3</v>
      </c>
      <c r="AC312" s="12">
        <f>AA312-'Surv-rate CEA'!V310*UPD</f>
        <v>1.6868988075482635E-4</v>
      </c>
      <c r="AD312" s="12">
        <f t="shared" si="122"/>
        <v>1.0024980475379394E-4</v>
      </c>
      <c r="AE312" s="12">
        <f>'Surv-rate CEA'!Z310*UPFS+'Surv-rate CEA'!Y310*UPD</f>
        <v>9.0905912378230584E-3</v>
      </c>
      <c r="AF312" s="12">
        <f t="shared" si="123"/>
        <v>5.4023987248697945E-3</v>
      </c>
      <c r="AG312" s="12">
        <f>AE312-'Surv-rate CEA'!Y310*UPD</f>
        <v>4.4010120699173455E-5</v>
      </c>
      <c r="AH312" s="12">
        <f t="shared" si="124"/>
        <v>2.6154538657214703E-5</v>
      </c>
      <c r="AI312" s="12">
        <f>'Surv-rate CEA'!AC310*UPFS+'Surv-rate CEA'!AB310*UPD</f>
        <v>6.1581293168787082E-3</v>
      </c>
      <c r="AJ312" s="12">
        <f t="shared" si="125"/>
        <v>3.6596816531215791E-3</v>
      </c>
      <c r="AK312" s="12">
        <f>AI312-'Surv-rate CEA'!AB310*UPD</f>
        <v>2.9930051924563668E-5</v>
      </c>
      <c r="AL312" s="12">
        <f t="shared" si="126"/>
        <v>1.7786970079546848E-5</v>
      </c>
      <c r="AM312" s="12">
        <f>'Surv-rate CEA'!AF310*UPFS+'Surv-rate CEA'!AE310*UPD</f>
        <v>1.7712517598591212E-2</v>
      </c>
      <c r="AN312" s="12">
        <f t="shared" si="127"/>
        <v>1.0526277112838048E-2</v>
      </c>
      <c r="AO312" s="12">
        <f>AM312-'Surv-rate CEA'!AE310*UPD</f>
        <v>1.2460116114795111E-4</v>
      </c>
      <c r="AP312" s="12">
        <f t="shared" si="128"/>
        <v>7.4048555973152112E-5</v>
      </c>
      <c r="AQ312" s="42">
        <f>'Surv-rate CEA'!AI310*UPFS+'Surv-rate CEA'!AH310*UPD</f>
        <v>6.1685048329925213E-3</v>
      </c>
      <c r="AR312" s="12">
        <f t="shared" si="129"/>
        <v>3.6658476629615015E-3</v>
      </c>
      <c r="AS312" s="42">
        <f>AQ312-'Surv-rate CEA'!AH310*UPD</f>
        <v>6.1642820691732549E-3</v>
      </c>
      <c r="AT312" s="12">
        <f t="shared" si="130"/>
        <v>3.6633381392929295E-3</v>
      </c>
      <c r="AU312" s="12">
        <f>'Surv-rate CEA'!AL310*UPFS+'Surv-rate CEA'!AK310*UPD</f>
        <v>7.5357864207753261E-3</v>
      </c>
      <c r="AV312" s="12">
        <f t="shared" si="131"/>
        <v>4.4784021066859624E-3</v>
      </c>
      <c r="AW312" s="12">
        <f>AU312-'Surv-rate CEA'!AK310*UPD</f>
        <v>1.9489662332454732E-4</v>
      </c>
      <c r="AX312" s="12">
        <f t="shared" si="132"/>
        <v>1.1582406928046028E-4</v>
      </c>
      <c r="AY312" s="12">
        <f>'Surv-rate CEA'!AO310*UPFS+'Surv-rate CEA'!AN310*UPD</f>
        <v>6.1581293168787082E-3</v>
      </c>
      <c r="AZ312" s="12">
        <f t="shared" si="133"/>
        <v>3.6596816531215791E-3</v>
      </c>
      <c r="BA312" s="12">
        <f>AY312-'Surv-rate CEA'!AN310*UPD</f>
        <v>2.9930051924563668E-5</v>
      </c>
      <c r="BB312" s="12">
        <f t="shared" si="134"/>
        <v>1.7786970079546848E-5</v>
      </c>
    </row>
    <row r="313" spans="1:54">
      <c r="A313" s="12">
        <v>308</v>
      </c>
      <c r="B313" s="12">
        <f t="shared" si="135"/>
        <v>17.663013698630138</v>
      </c>
      <c r="C313" s="12">
        <f>'Surv-rate CEA'!D311*Parameter!$D$57+'Surv-rate CEA'!E311*Parameter!$D$58</f>
        <v>1.0283849511360946E-2</v>
      </c>
      <c r="D313" s="12">
        <f t="shared" si="109"/>
        <v>6.1011490793938068E-3</v>
      </c>
      <c r="E313" s="12">
        <f>C313-'Surv-rate CEA'!E311*Parameter!$D$58</f>
        <v>1.6418709031778417E-5</v>
      </c>
      <c r="F313" s="12">
        <f t="shared" si="110"/>
        <v>9.7408068236903791E-6</v>
      </c>
      <c r="G313" s="12">
        <f>'Surv-rate CEA'!G311*Parameter!$D$57+'Surv-rate CEA'!H311*Parameter!$D$58</f>
        <v>5.7797017082222846E-3</v>
      </c>
      <c r="H313" s="12">
        <f t="shared" si="111"/>
        <v>3.4289515533395421E-3</v>
      </c>
      <c r="I313" s="12">
        <f>G313-'Surv-rate CEA'!H311*Parameter!$D$58</f>
        <v>4.3917515307164215E-6</v>
      </c>
      <c r="J313" s="12">
        <f t="shared" si="112"/>
        <v>2.6055156465441967E-6</v>
      </c>
      <c r="K313" s="12">
        <f>'Surv-rate CEA'!K311*Parameter!$D$57+'Surv-rate CEA'!J311*Parameter!$D$58</f>
        <v>9.0289031203130473E-3</v>
      </c>
      <c r="L313" s="12">
        <f t="shared" si="113"/>
        <v>5.356620971512422E-3</v>
      </c>
      <c r="M313" s="12">
        <f>K313-'Surv-rate CEA'!J311*Parameter!$D$58</f>
        <v>4.3293359849951724E-5</v>
      </c>
      <c r="N313" s="12">
        <f t="shared" si="114"/>
        <v>2.568486074213683E-5</v>
      </c>
      <c r="O313" s="12">
        <f>'Surv-rate CEA'!N311*Parameter!$D$57+'Surv-rate CEA'!M311*Parameter!$D$58</f>
        <v>6.124248909880929E-3</v>
      </c>
      <c r="P313" s="12">
        <f t="shared" si="115"/>
        <v>3.6333627361252339E-3</v>
      </c>
      <c r="Q313" s="12">
        <f>O313-'Surv-rate CEA'!M311*Parameter!$D$58</f>
        <v>6.1201045809716609E-3</v>
      </c>
      <c r="R313" s="12">
        <f t="shared" si="116"/>
        <v>3.6309040100925795E-3</v>
      </c>
      <c r="S313" s="12">
        <f>'Surv-rate CEA'!Q311*Parameter!$D$57+'Surv-rate CEA'!P311*Parameter!$D$58</f>
        <v>9.0289031203130473E-3</v>
      </c>
      <c r="T313" s="12">
        <f t="shared" si="117"/>
        <v>5.356620971512422E-3</v>
      </c>
      <c r="U313" s="12">
        <f>S313-'Surv-rate CEA'!P311*Parameter!$D$58</f>
        <v>4.3293359849951724E-5</v>
      </c>
      <c r="V313" s="12">
        <f t="shared" si="118"/>
        <v>2.568486074213683E-5</v>
      </c>
      <c r="W313" s="12">
        <f>'Surv-rate CEA'!T311*UPFS+'Surv-rate CEA'!S311*UPD</f>
        <v>6.124248909880929E-3</v>
      </c>
      <c r="X313" s="12">
        <f t="shared" si="119"/>
        <v>3.6333627361252339E-3</v>
      </c>
      <c r="Y313" s="12">
        <f>W313-'Surv-rate CEA'!S311*UPD</f>
        <v>6.1201045809716609E-3</v>
      </c>
      <c r="Z313" s="12">
        <f t="shared" si="120"/>
        <v>3.6309040100925795E-3</v>
      </c>
      <c r="AA313" s="12">
        <f>'Surv-rate CEA'!W311*UPFS+'Surv-rate CEA'!V311*UPD</f>
        <v>9.7397620012808668E-3</v>
      </c>
      <c r="AB313" s="12">
        <f t="shared" si="121"/>
        <v>5.7783556538805779E-3</v>
      </c>
      <c r="AC313" s="12">
        <f>AA313-'Surv-rate CEA'!V311*UPD</f>
        <v>1.661861961811447E-4</v>
      </c>
      <c r="AD313" s="12">
        <f t="shared" si="122"/>
        <v>9.8594087429850806E-5</v>
      </c>
      <c r="AE313" s="12">
        <f>'Surv-rate CEA'!Z311*UPFS+'Surv-rate CEA'!Y311*UPD</f>
        <v>9.0289031203130473E-3</v>
      </c>
      <c r="AF313" s="12">
        <f t="shared" si="123"/>
        <v>5.356620971512422E-3</v>
      </c>
      <c r="AG313" s="12">
        <f>AE313-'Surv-rate CEA'!Y311*UPD</f>
        <v>4.3293359849951724E-5</v>
      </c>
      <c r="AH313" s="12">
        <f t="shared" si="124"/>
        <v>2.568486074213683E-5</v>
      </c>
      <c r="AI313" s="12">
        <f>'Surv-rate CEA'!AC311*UPFS+'Surv-rate CEA'!AB311*UPD</f>
        <v>6.1142252306749661E-3</v>
      </c>
      <c r="AJ313" s="12">
        <f t="shared" si="125"/>
        <v>3.6274159395397686E-3</v>
      </c>
      <c r="AK313" s="12">
        <f>AI313-'Surv-rate CEA'!AB311*UPD</f>
        <v>2.943064351921057E-5</v>
      </c>
      <c r="AL313" s="12">
        <f t="shared" si="126"/>
        <v>1.746046005582166E-5</v>
      </c>
      <c r="AM313" s="12">
        <f>'Surv-rate CEA'!AF311*UPFS+'Surv-rate CEA'!AE311*UPD</f>
        <v>1.7603432383635955E-2</v>
      </c>
      <c r="AN313" s="12">
        <f t="shared" si="127"/>
        <v>1.0443673369873958E-2</v>
      </c>
      <c r="AO313" s="12">
        <f>AM313-'Surv-rate CEA'!AE311*UPD</f>
        <v>1.2271031723408432E-4</v>
      </c>
      <c r="AP313" s="12">
        <f t="shared" si="128"/>
        <v>7.280094270124898E-5</v>
      </c>
      <c r="AQ313" s="42">
        <f>'Surv-rate CEA'!AI311*UPFS+'Surv-rate CEA'!AH311*UPD</f>
        <v>6.124248909880929E-3</v>
      </c>
      <c r="AR313" s="12">
        <f t="shared" si="129"/>
        <v>3.6333627361252339E-3</v>
      </c>
      <c r="AS313" s="42">
        <f>AQ313-'Surv-rate CEA'!AH311*UPD</f>
        <v>6.1201045809716609E-3</v>
      </c>
      <c r="AT313" s="12">
        <f t="shared" si="130"/>
        <v>3.6309040100925795E-3</v>
      </c>
      <c r="AU313" s="12">
        <f>'Surv-rate CEA'!AL311*UPFS+'Surv-rate CEA'!AK311*UPD</f>
        <v>7.4833144803889209E-3</v>
      </c>
      <c r="AV313" s="12">
        <f t="shared" si="131"/>
        <v>4.439662132589596E-3</v>
      </c>
      <c r="AW313" s="12">
        <f>AU313-'Surv-rate CEA'!AK311*UPD</f>
        <v>1.9203526762831026E-4</v>
      </c>
      <c r="AX313" s="12">
        <f t="shared" si="132"/>
        <v>1.1392969092043397E-4</v>
      </c>
      <c r="AY313" s="12">
        <f>'Surv-rate CEA'!AO311*UPFS+'Surv-rate CEA'!AN311*UPD</f>
        <v>6.1142252306749661E-3</v>
      </c>
      <c r="AZ313" s="12">
        <f t="shared" si="133"/>
        <v>3.6274159395397686E-3</v>
      </c>
      <c r="BA313" s="12">
        <f>AY313-'Surv-rate CEA'!AN311*UPD</f>
        <v>2.943064351921057E-5</v>
      </c>
      <c r="BB313" s="12">
        <f t="shared" si="134"/>
        <v>1.746046005582166E-5</v>
      </c>
    </row>
    <row r="314" spans="1:54">
      <c r="A314" s="12">
        <v>309</v>
      </c>
      <c r="B314" s="12">
        <f t="shared" si="135"/>
        <v>17.720547945205478</v>
      </c>
      <c r="C314" s="12">
        <f>'Surv-rate CEA'!D312*Parameter!$D$57+'Surv-rate CEA'!E312*Parameter!$D$58</f>
        <v>1.0215458401833489E-2</v>
      </c>
      <c r="D314" s="12">
        <f t="shared" si="109"/>
        <v>6.0502762387724344E-3</v>
      </c>
      <c r="E314" s="12">
        <f>C314-'Surv-rate CEA'!E312*Parameter!$D$58</f>
        <v>1.6135640187325481E-5</v>
      </c>
      <c r="F314" s="12">
        <f t="shared" si="110"/>
        <v>9.5566030013136778E-6</v>
      </c>
      <c r="G314" s="12">
        <f>'Surv-rate CEA'!G312*Parameter!$D$57+'Surv-rate CEA'!H312*Parameter!$D$58</f>
        <v>5.7383286436927059E-3</v>
      </c>
      <c r="H314" s="12">
        <f t="shared" si="111"/>
        <v>3.3986211952045046E-3</v>
      </c>
      <c r="I314" s="12">
        <f>G314-'Surv-rate CEA'!H312*Parameter!$D$58</f>
        <v>4.3103618119913825E-6</v>
      </c>
      <c r="J314" s="12">
        <f t="shared" si="112"/>
        <v>2.5528839358714309E-6</v>
      </c>
      <c r="K314" s="12">
        <f>'Surv-rate CEA'!K312*Parameter!$D$57+'Surv-rate CEA'!J312*Parameter!$D$58</f>
        <v>8.9677772173980194E-3</v>
      </c>
      <c r="L314" s="12">
        <f t="shared" si="113"/>
        <v>5.311316171899812E-3</v>
      </c>
      <c r="M314" s="12">
        <f>K314-'Surv-rate CEA'!J312*Parameter!$D$58</f>
        <v>4.2589808009658309E-5</v>
      </c>
      <c r="N314" s="12">
        <f t="shared" si="114"/>
        <v>2.522452672006052E-5</v>
      </c>
      <c r="O314" s="12">
        <f>'Surv-rate CEA'!N312*Parameter!$D$57+'Surv-rate CEA'!M312*Parameter!$D$58</f>
        <v>6.0804152560720425E-3</v>
      </c>
      <c r="P314" s="12">
        <f t="shared" si="115"/>
        <v>3.6012277176988234E-3</v>
      </c>
      <c r="Q314" s="12">
        <f>O314-'Surv-rate CEA'!M312*Parameter!$D$58</f>
        <v>6.0763477315452343E-3</v>
      </c>
      <c r="R314" s="12">
        <f t="shared" si="116"/>
        <v>3.5988186582100435E-3</v>
      </c>
      <c r="S314" s="12">
        <f>'Surv-rate CEA'!Q312*Parameter!$D$57+'Surv-rate CEA'!P312*Parameter!$D$58</f>
        <v>8.9677772173980194E-3</v>
      </c>
      <c r="T314" s="12">
        <f t="shared" si="117"/>
        <v>5.311316171899812E-3</v>
      </c>
      <c r="U314" s="12">
        <f>S314-'Surv-rate CEA'!P312*Parameter!$D$58</f>
        <v>4.2589808009658309E-5</v>
      </c>
      <c r="V314" s="12">
        <f t="shared" si="118"/>
        <v>2.522452672006052E-5</v>
      </c>
      <c r="W314" s="12">
        <f>'Surv-rate CEA'!T312*UPFS+'Surv-rate CEA'!S312*UPD</f>
        <v>6.0804152560720425E-3</v>
      </c>
      <c r="X314" s="12">
        <f t="shared" si="119"/>
        <v>3.6012277176988234E-3</v>
      </c>
      <c r="Y314" s="12">
        <f>W314-'Surv-rate CEA'!S312*UPD</f>
        <v>6.0763477315452343E-3</v>
      </c>
      <c r="Z314" s="12">
        <f t="shared" si="120"/>
        <v>3.5988186582100435E-3</v>
      </c>
      <c r="AA314" s="12">
        <f>'Surv-rate CEA'!W312*UPFS+'Surv-rate CEA'!V312*UPD</f>
        <v>9.6744329782185046E-3</v>
      </c>
      <c r="AB314" s="12">
        <f t="shared" si="121"/>
        <v>5.7298448752144343E-3</v>
      </c>
      <c r="AC314" s="12">
        <f>AA314-'Surv-rate CEA'!V312*UPD</f>
        <v>1.6372489400667302E-4</v>
      </c>
      <c r="AD314" s="12">
        <f t="shared" si="122"/>
        <v>9.6968809126207967E-5</v>
      </c>
      <c r="AE314" s="12">
        <f>'Surv-rate CEA'!Z312*UPFS+'Surv-rate CEA'!Y312*UPD</f>
        <v>8.9677772173980194E-3</v>
      </c>
      <c r="AF314" s="12">
        <f t="shared" si="123"/>
        <v>5.311316171899812E-3</v>
      </c>
      <c r="AG314" s="12">
        <f>AE314-'Surv-rate CEA'!Y312*UPD</f>
        <v>4.2589808009658309E-5</v>
      </c>
      <c r="AH314" s="12">
        <f t="shared" si="124"/>
        <v>2.522452672006052E-5</v>
      </c>
      <c r="AI314" s="12">
        <f>'Surv-rate CEA'!AC312*UPFS+'Surv-rate CEA'!AB312*UPD</f>
        <v>6.0707380345505152E-3</v>
      </c>
      <c r="AJ314" s="12">
        <f t="shared" si="125"/>
        <v>3.5954962212621558E-3</v>
      </c>
      <c r="AK314" s="12">
        <f>AI314-'Surv-rate CEA'!AB312*UPD</f>
        <v>2.8940645088978631E-5</v>
      </c>
      <c r="AL314" s="12">
        <f t="shared" si="126"/>
        <v>1.714058150196828E-5</v>
      </c>
      <c r="AM314" s="12">
        <f>'Surv-rate CEA'!AF312*UPFS+'Surv-rate CEA'!AE312*UPD</f>
        <v>1.7495264475966301E-2</v>
      </c>
      <c r="AN314" s="12">
        <f t="shared" si="127"/>
        <v>1.0361863245508397E-2</v>
      </c>
      <c r="AO314" s="12">
        <f>AM314-'Surv-rate CEA'!AE312*UPD</f>
        <v>1.2085213799256644E-4</v>
      </c>
      <c r="AP314" s="12">
        <f t="shared" si="128"/>
        <v>7.1576701714143044E-5</v>
      </c>
      <c r="AQ314" s="42">
        <f>'Surv-rate CEA'!AI312*UPFS+'Surv-rate CEA'!AH312*UPD</f>
        <v>6.0804152560720425E-3</v>
      </c>
      <c r="AR314" s="12">
        <f t="shared" si="129"/>
        <v>3.6012277176988234E-3</v>
      </c>
      <c r="AS314" s="42">
        <f>AQ314-'Surv-rate CEA'!AH312*UPD</f>
        <v>6.0763477315452343E-3</v>
      </c>
      <c r="AT314" s="12">
        <f t="shared" si="130"/>
        <v>3.5988186582100435E-3</v>
      </c>
      <c r="AU314" s="12">
        <f>'Surv-rate CEA'!AL312*UPFS+'Surv-rate CEA'!AK312*UPD</f>
        <v>7.4313314866290186E-3</v>
      </c>
      <c r="AV314" s="12">
        <f t="shared" si="131"/>
        <v>4.4013304687260234E-3</v>
      </c>
      <c r="AW314" s="12">
        <f>AU314-'Surv-rate CEA'!AK312*UPD</f>
        <v>1.8922186981468712E-4</v>
      </c>
      <c r="AX314" s="12">
        <f t="shared" si="132"/>
        <v>1.1206981985168807E-4</v>
      </c>
      <c r="AY314" s="12">
        <f>'Surv-rate CEA'!AO312*UPFS+'Surv-rate CEA'!AN312*UPD</f>
        <v>6.0707380345505152E-3</v>
      </c>
      <c r="AZ314" s="12">
        <f t="shared" si="133"/>
        <v>3.5954962212621558E-3</v>
      </c>
      <c r="BA314" s="12">
        <f>AY314-'Surv-rate CEA'!AN312*UPD</f>
        <v>2.8940645088978631E-5</v>
      </c>
      <c r="BB314" s="12">
        <f t="shared" si="134"/>
        <v>1.714058150196828E-5</v>
      </c>
    </row>
    <row r="315" spans="1:54">
      <c r="A315" s="12">
        <v>310</v>
      </c>
      <c r="B315" s="12">
        <f t="shared" si="135"/>
        <v>17.778082191780822</v>
      </c>
      <c r="C315" s="12">
        <f>'Surv-rate CEA'!D313*Parameter!$D$57+'Surv-rate CEA'!E313*Parameter!$D$58</f>
        <v>1.014767977323985E-2</v>
      </c>
      <c r="D315" s="12">
        <f t="shared" si="109"/>
        <v>5.9999208042304181E-3</v>
      </c>
      <c r="E315" s="12">
        <f>C315-'Surv-rate CEA'!E313*Parameter!$D$58</f>
        <v>1.5858065755087677E-5</v>
      </c>
      <c r="F315" s="12">
        <f t="shared" si="110"/>
        <v>9.3762456802898189E-6</v>
      </c>
      <c r="G315" s="12">
        <f>'Surv-rate CEA'!G313*Parameter!$D$57+'Surv-rate CEA'!H313*Parameter!$D$58</f>
        <v>5.6973494468241705E-3</v>
      </c>
      <c r="H315" s="12">
        <f t="shared" si="111"/>
        <v>3.3686168896574463E-3</v>
      </c>
      <c r="I315" s="12">
        <f>G315-'Surv-rate CEA'!H313*Parameter!$D$58</f>
        <v>4.2306601077636216E-6</v>
      </c>
      <c r="J315" s="12">
        <f t="shared" si="112"/>
        <v>2.5014216218309405E-6</v>
      </c>
      <c r="K315" s="12">
        <f>'Surv-rate CEA'!K313*Parameter!$D$57+'Surv-rate CEA'!J313*Parameter!$D$58</f>
        <v>8.9072070177383163E-3</v>
      </c>
      <c r="L315" s="12">
        <f t="shared" si="113"/>
        <v>5.2664784352229026E-3</v>
      </c>
      <c r="M315" s="12">
        <f>K315-'Surv-rate CEA'!J313*Parameter!$D$58</f>
        <v>4.1899192455882583E-5</v>
      </c>
      <c r="N315" s="12">
        <f t="shared" si="114"/>
        <v>2.4773331649609419E-5</v>
      </c>
      <c r="O315" s="12">
        <f>'Surv-rate CEA'!N313*Parameter!$D$57+'Surv-rate CEA'!M313*Parameter!$D$58</f>
        <v>6.0369987885350342E-3</v>
      </c>
      <c r="P315" s="12">
        <f t="shared" si="115"/>
        <v>3.5694380819903167E-3</v>
      </c>
      <c r="Q315" s="12">
        <f>O315-'Surv-rate CEA'!M313*Parameter!$D$58</f>
        <v>6.0330064754755951E-3</v>
      </c>
      <c r="R315" s="12">
        <f t="shared" si="116"/>
        <v>3.5670775855302789E-3</v>
      </c>
      <c r="S315" s="12">
        <f>'Surv-rate CEA'!Q313*Parameter!$D$57+'Surv-rate CEA'!P313*Parameter!$D$58</f>
        <v>8.9072070177383163E-3</v>
      </c>
      <c r="T315" s="12">
        <f t="shared" si="117"/>
        <v>5.2664784352229026E-3</v>
      </c>
      <c r="U315" s="12">
        <f>S315-'Surv-rate CEA'!P313*Parameter!$D$58</f>
        <v>4.1899192455882583E-5</v>
      </c>
      <c r="V315" s="12">
        <f t="shared" si="118"/>
        <v>2.4773331649609419E-5</v>
      </c>
      <c r="W315" s="12">
        <f>'Surv-rate CEA'!T313*UPFS+'Surv-rate CEA'!S313*UPD</f>
        <v>6.0369987885350342E-3</v>
      </c>
      <c r="X315" s="12">
        <f t="shared" si="119"/>
        <v>3.5694380819903167E-3</v>
      </c>
      <c r="Y315" s="12">
        <f>W315-'Surv-rate CEA'!S313*UPD</f>
        <v>6.0330064754755951E-3</v>
      </c>
      <c r="Z315" s="12">
        <f t="shared" si="120"/>
        <v>3.5670775855302789E-3</v>
      </c>
      <c r="AA315" s="12">
        <f>'Surv-rate CEA'!W313*UPFS+'Surv-rate CEA'!V313*UPD</f>
        <v>9.6096936207471471E-3</v>
      </c>
      <c r="AB315" s="12">
        <f t="shared" si="121"/>
        <v>5.6818309175904217E-3</v>
      </c>
      <c r="AC315" s="12">
        <f>AA315-'Surv-rate CEA'!V313*UPD</f>
        <v>1.6130516487753745E-4</v>
      </c>
      <c r="AD315" s="12">
        <f t="shared" si="122"/>
        <v>9.5373349987921358E-5</v>
      </c>
      <c r="AE315" s="12">
        <f>'Surv-rate CEA'!Z313*UPFS+'Surv-rate CEA'!Y313*UPD</f>
        <v>8.9072070177383163E-3</v>
      </c>
      <c r="AF315" s="12">
        <f t="shared" si="123"/>
        <v>5.2664784352229026E-3</v>
      </c>
      <c r="AG315" s="12">
        <f>AE315-'Surv-rate CEA'!Y313*UPD</f>
        <v>4.1899192455882583E-5</v>
      </c>
      <c r="AH315" s="12">
        <f t="shared" si="124"/>
        <v>2.4773331649609419E-5</v>
      </c>
      <c r="AI315" s="12">
        <f>'Surv-rate CEA'!AC313*UPFS+'Surv-rate CEA'!AB313*UPD</f>
        <v>6.0276627282722112E-3</v>
      </c>
      <c r="AJ315" s="12">
        <f t="shared" si="125"/>
        <v>3.5639180396306652E-3</v>
      </c>
      <c r="AK315" s="12">
        <f>AI315-'Surv-rate CEA'!AB313*UPD</f>
        <v>2.8459858344721464E-5</v>
      </c>
      <c r="AL315" s="12">
        <f t="shared" si="126"/>
        <v>1.6827186113838852E-5</v>
      </c>
      <c r="AM315" s="12">
        <f>'Surv-rate CEA'!AF313*UPFS+'Surv-rate CEA'!AE313*UPD</f>
        <v>1.7388003955983538E-2</v>
      </c>
      <c r="AN315" s="12">
        <f t="shared" si="127"/>
        <v>1.0280837492986642E-2</v>
      </c>
      <c r="AO315" s="12">
        <f>AM315-'Surv-rate CEA'!AE313*UPD</f>
        <v>1.1902598790129032E-4</v>
      </c>
      <c r="AP315" s="12">
        <f t="shared" si="128"/>
        <v>7.0375348553694482E-5</v>
      </c>
      <c r="AQ315" s="42">
        <f>'Surv-rate CEA'!AI313*UPFS+'Surv-rate CEA'!AH313*UPD</f>
        <v>6.0369987885350342E-3</v>
      </c>
      <c r="AR315" s="12">
        <f t="shared" si="129"/>
        <v>3.5694380819903167E-3</v>
      </c>
      <c r="AS315" s="42">
        <f>AQ315-'Surv-rate CEA'!AH313*UPD</f>
        <v>6.0330064754755951E-3</v>
      </c>
      <c r="AT315" s="12">
        <f t="shared" si="130"/>
        <v>3.5670775855302789E-3</v>
      </c>
      <c r="AU315" s="12">
        <f>'Surv-rate CEA'!AL313*UPFS+'Surv-rate CEA'!AK313*UPD</f>
        <v>7.3798316638780644E-3</v>
      </c>
      <c r="AV315" s="12">
        <f t="shared" si="131"/>
        <v>4.3634019323890837E-3</v>
      </c>
      <c r="AW315" s="12">
        <f>AU315-'Surv-rate CEA'!AK313*UPD</f>
        <v>1.8645552238352129E-4</v>
      </c>
      <c r="AX315" s="12">
        <f t="shared" si="132"/>
        <v>1.1024375944170797E-4</v>
      </c>
      <c r="AY315" s="12">
        <f>'Surv-rate CEA'!AO313*UPFS+'Surv-rate CEA'!AN313*UPD</f>
        <v>6.0276627282722112E-3</v>
      </c>
      <c r="AZ315" s="12">
        <f t="shared" si="133"/>
        <v>3.5639180396306652E-3</v>
      </c>
      <c r="BA315" s="12">
        <f>AY315-'Surv-rate CEA'!AN313*UPD</f>
        <v>2.8459858344721464E-5</v>
      </c>
      <c r="BB315" s="12">
        <f t="shared" si="134"/>
        <v>1.6827186113838852E-5</v>
      </c>
    </row>
    <row r="316" spans="1:54">
      <c r="A316" s="12">
        <v>311</v>
      </c>
      <c r="B316" s="12">
        <f t="shared" si="135"/>
        <v>17.835616438356166</v>
      </c>
      <c r="C316" s="12">
        <f>'Surv-rate CEA'!D314*Parameter!$D$57+'Surv-rate CEA'!E314*Parameter!$D$58</f>
        <v>1.0080506642413034E-2</v>
      </c>
      <c r="D316" s="12">
        <f t="shared" si="109"/>
        <v>5.9500764271063359E-3</v>
      </c>
      <c r="E316" s="12">
        <f>C316-'Surv-rate CEA'!E314*Parameter!$D$58</f>
        <v>1.5585866778997787E-5</v>
      </c>
      <c r="F316" s="12">
        <f t="shared" si="110"/>
        <v>9.1996465859711418E-6</v>
      </c>
      <c r="G316" s="12">
        <f>'Surv-rate CEA'!G314*Parameter!$D$57+'Surv-rate CEA'!H314*Parameter!$D$58</f>
        <v>5.6567593868293914E-3</v>
      </c>
      <c r="H316" s="12">
        <f t="shared" si="111"/>
        <v>3.3389344281339705E-3</v>
      </c>
      <c r="I316" s="12">
        <f>G316-'Surv-rate CEA'!H314*Parameter!$D$58</f>
        <v>4.1526075724267197E-6</v>
      </c>
      <c r="J316" s="12">
        <f t="shared" si="112"/>
        <v>2.4511002575764293E-6</v>
      </c>
      <c r="K316" s="12">
        <f>'Surv-rate CEA'!K314*Parameter!$D$57+'Surv-rate CEA'!J314*Parameter!$D$58</f>
        <v>8.8471861021003906E-3</v>
      </c>
      <c r="L316" s="12">
        <f t="shared" si="113"/>
        <v>5.2221019577374352E-3</v>
      </c>
      <c r="M316" s="12">
        <f>K316-'Surv-rate CEA'!J314*Parameter!$D$58</f>
        <v>4.1221246719388982E-5</v>
      </c>
      <c r="N316" s="12">
        <f t="shared" si="114"/>
        <v>2.433107552045212E-5</v>
      </c>
      <c r="O316" s="12">
        <f>'Surv-rate CEA'!N314*Parameter!$D$57+'Surv-rate CEA'!M314*Parameter!$D$58</f>
        <v>5.9939944985551771E-3</v>
      </c>
      <c r="P316" s="12">
        <f t="shared" si="115"/>
        <v>3.5379893724786968E-3</v>
      </c>
      <c r="Q316" s="12">
        <f>O316-'Surv-rate CEA'!M314*Parameter!$D$58</f>
        <v>5.990075840705141E-3</v>
      </c>
      <c r="R316" s="12">
        <f t="shared" si="116"/>
        <v>3.5356763623764767E-3</v>
      </c>
      <c r="S316" s="12">
        <f>'Surv-rate CEA'!Q314*Parameter!$D$57+'Surv-rate CEA'!P314*Parameter!$D$58</f>
        <v>8.8471861021003906E-3</v>
      </c>
      <c r="T316" s="12">
        <f t="shared" si="117"/>
        <v>5.2221019577374352E-3</v>
      </c>
      <c r="U316" s="12">
        <f>S316-'Surv-rate CEA'!P314*Parameter!$D$58</f>
        <v>4.1221246719388982E-5</v>
      </c>
      <c r="V316" s="12">
        <f t="shared" si="118"/>
        <v>2.433107552045212E-5</v>
      </c>
      <c r="W316" s="12">
        <f>'Surv-rate CEA'!T314*UPFS+'Surv-rate CEA'!S314*UPD</f>
        <v>5.9939944985551771E-3</v>
      </c>
      <c r="X316" s="12">
        <f t="shared" si="119"/>
        <v>3.5379893724786968E-3</v>
      </c>
      <c r="Y316" s="12">
        <f>W316-'Surv-rate CEA'!S314*UPD</f>
        <v>5.990075840705141E-3</v>
      </c>
      <c r="Z316" s="12">
        <f t="shared" si="120"/>
        <v>3.5356763623764767E-3</v>
      </c>
      <c r="AA316" s="12">
        <f>'Surv-rate CEA'!W314*UPFS+'Surv-rate CEA'!V314*UPD</f>
        <v>9.5455371550340288E-3</v>
      </c>
      <c r="AB316" s="12">
        <f t="shared" si="121"/>
        <v>5.6343076419658883E-3</v>
      </c>
      <c r="AC316" s="12">
        <f>AA316-'Surv-rate CEA'!V314*UPD</f>
        <v>1.5892621670626945E-4</v>
      </c>
      <c r="AD316" s="12">
        <f t="shared" si="122"/>
        <v>9.3807104069008123E-5</v>
      </c>
      <c r="AE316" s="12">
        <f>'Surv-rate CEA'!Z314*UPFS+'Surv-rate CEA'!Y314*UPD</f>
        <v>8.8471861021003906E-3</v>
      </c>
      <c r="AF316" s="12">
        <f t="shared" si="123"/>
        <v>5.2221019577374352E-3</v>
      </c>
      <c r="AG316" s="12">
        <f>AE316-'Surv-rate CEA'!Y314*UPD</f>
        <v>4.1221246719388982E-5</v>
      </c>
      <c r="AH316" s="12">
        <f t="shared" si="124"/>
        <v>2.433107552045212E-5</v>
      </c>
      <c r="AI316" s="12">
        <f>'Surv-rate CEA'!AC314*UPFS+'Surv-rate CEA'!AB314*UPD</f>
        <v>5.9849943845297019E-3</v>
      </c>
      <c r="AJ316" s="12">
        <f t="shared" si="125"/>
        <v>3.5326770039436732E-3</v>
      </c>
      <c r="AK316" s="12">
        <f>AI316-'Surv-rate CEA'!AB314*UPD</f>
        <v>2.7988089629730345E-5</v>
      </c>
      <c r="AL316" s="12">
        <f t="shared" si="126"/>
        <v>1.6520129220978737E-5</v>
      </c>
      <c r="AM316" s="12">
        <f>'Surv-rate CEA'!AF314*UPFS+'Surv-rate CEA'!AE314*UPD</f>
        <v>1.7281641036265734E-2</v>
      </c>
      <c r="AN316" s="12">
        <f t="shared" si="127"/>
        <v>1.0200586994205273E-2</v>
      </c>
      <c r="AO316" s="12">
        <f>AM316-'Surv-rate CEA'!AE314*UPD</f>
        <v>1.1723124523166026E-4</v>
      </c>
      <c r="AP316" s="12">
        <f t="shared" si="128"/>
        <v>6.9196409815196596E-5</v>
      </c>
      <c r="AQ316" s="42">
        <f>'Surv-rate CEA'!AI314*UPFS+'Surv-rate CEA'!AH314*UPD</f>
        <v>5.9939944985551771E-3</v>
      </c>
      <c r="AR316" s="12">
        <f t="shared" si="129"/>
        <v>3.5379893724786968E-3</v>
      </c>
      <c r="AS316" s="42">
        <f>AQ316-'Surv-rate CEA'!AH314*UPD</f>
        <v>5.990075840705141E-3</v>
      </c>
      <c r="AT316" s="12">
        <f t="shared" si="130"/>
        <v>3.5356763623764767E-3</v>
      </c>
      <c r="AU316" s="12">
        <f>'Surv-rate CEA'!AL314*UPFS+'Surv-rate CEA'!AK314*UPD</f>
        <v>7.3288093196975206E-3</v>
      </c>
      <c r="AV316" s="12">
        <f t="shared" si="131"/>
        <v>4.3258714188447742E-3</v>
      </c>
      <c r="AW316" s="12">
        <f>AU316-'Surv-rate CEA'!AK314*UPD</f>
        <v>1.8373533703260753E-4</v>
      </c>
      <c r="AX316" s="12">
        <f t="shared" si="132"/>
        <v>1.0845082856296401E-4</v>
      </c>
      <c r="AY316" s="12">
        <f>'Surv-rate CEA'!AO314*UPFS+'Surv-rate CEA'!AN314*UPD</f>
        <v>5.9849943845297019E-3</v>
      </c>
      <c r="AZ316" s="12">
        <f t="shared" si="133"/>
        <v>3.5326770039436732E-3</v>
      </c>
      <c r="BA316" s="12">
        <f>AY316-'Surv-rate CEA'!AN314*UPD</f>
        <v>2.7988089629730345E-5</v>
      </c>
      <c r="BB316" s="12">
        <f t="shared" si="134"/>
        <v>1.6520129220978737E-5</v>
      </c>
    </row>
    <row r="317" spans="1:54">
      <c r="A317" s="12">
        <v>312</v>
      </c>
      <c r="B317" s="12">
        <f t="shared" si="135"/>
        <v>17.893150684931506</v>
      </c>
      <c r="C317" s="12">
        <f>'Surv-rate CEA'!D315*Parameter!$D$57+'Surv-rate CEA'!E315*Parameter!$D$58</f>
        <v>1.0013932123555846E-2</v>
      </c>
      <c r="D317" s="12">
        <f t="shared" si="109"/>
        <v>5.9007368512488355E-3</v>
      </c>
      <c r="E317" s="12">
        <f>C317-'Surv-rate CEA'!E315*Parameter!$D$58</f>
        <v>1.5318927152068937E-5</v>
      </c>
      <c r="F317" s="12">
        <f t="shared" si="110"/>
        <v>9.0267196594210514E-6</v>
      </c>
      <c r="G317" s="12">
        <f>'Surv-rate CEA'!G315*Parameter!$D$57+'Surv-rate CEA'!H315*Parameter!$D$58</f>
        <v>5.6165538019472081E-3</v>
      </c>
      <c r="H317" s="12">
        <f t="shared" si="111"/>
        <v>3.309569666266454E-3</v>
      </c>
      <c r="I317" s="12">
        <f>G317-'Surv-rate CEA'!H315*Parameter!$D$58</f>
        <v>4.0761663447482985E-6</v>
      </c>
      <c r="J317" s="12">
        <f t="shared" si="112"/>
        <v>2.4018921504069264E-6</v>
      </c>
      <c r="K317" s="12">
        <f>'Surv-rate CEA'!K315*Parameter!$D$57+'Surv-rate CEA'!J315*Parameter!$D$58</f>
        <v>8.7877081418124402E-3</v>
      </c>
      <c r="L317" s="12">
        <f t="shared" si="113"/>
        <v>5.178181021262932E-3</v>
      </c>
      <c r="M317" s="12">
        <f>K317-'Surv-rate CEA'!J315*Parameter!$D$58</f>
        <v>4.0555710425672561E-5</v>
      </c>
      <c r="N317" s="12">
        <f t="shared" si="114"/>
        <v>2.3897563123522213E-5</v>
      </c>
      <c r="O317" s="12">
        <f>'Surv-rate CEA'!N315*Parameter!$D$57+'Surv-rate CEA'!M315*Parameter!$D$58</f>
        <v>5.9513974504506149E-3</v>
      </c>
      <c r="P317" s="12">
        <f t="shared" si="115"/>
        <v>3.5068772005848584E-3</v>
      </c>
      <c r="Q317" s="12">
        <f>O317-'Surv-rate CEA'!M315*Parameter!$D$58</f>
        <v>5.9475509272802181E-3</v>
      </c>
      <c r="R317" s="12">
        <f t="shared" si="116"/>
        <v>3.5046106263020797E-3</v>
      </c>
      <c r="S317" s="12">
        <f>'Surv-rate CEA'!Q315*Parameter!$D$57+'Surv-rate CEA'!P315*Parameter!$D$58</f>
        <v>8.7877081418124402E-3</v>
      </c>
      <c r="T317" s="12">
        <f t="shared" si="117"/>
        <v>5.178181021262932E-3</v>
      </c>
      <c r="U317" s="12">
        <f>S317-'Surv-rate CEA'!P315*Parameter!$D$58</f>
        <v>4.0555710425672561E-5</v>
      </c>
      <c r="V317" s="12">
        <f t="shared" si="118"/>
        <v>2.3897563123522213E-5</v>
      </c>
      <c r="W317" s="12">
        <f>'Surv-rate CEA'!T315*UPFS+'Surv-rate CEA'!S315*UPD</f>
        <v>5.9513974504506149E-3</v>
      </c>
      <c r="X317" s="12">
        <f t="shared" si="119"/>
        <v>3.5068772005848584E-3</v>
      </c>
      <c r="Y317" s="12">
        <f>W317-'Surv-rate CEA'!S315*UPD</f>
        <v>5.9475509272802181E-3</v>
      </c>
      <c r="Z317" s="12">
        <f t="shared" si="120"/>
        <v>3.5046106263020797E-3</v>
      </c>
      <c r="AA317" s="12">
        <f>'Surv-rate CEA'!W315*UPFS+'Surv-rate CEA'!V315*UPD</f>
        <v>9.4819569024004128E-3</v>
      </c>
      <c r="AB317" s="12">
        <f t="shared" si="121"/>
        <v>5.5872689993908117E-3</v>
      </c>
      <c r="AC317" s="12">
        <f>AA317-'Surv-rate CEA'!V315*UPD</f>
        <v>1.5658727426450837E-4</v>
      </c>
      <c r="AD317" s="12">
        <f t="shared" si="122"/>
        <v>9.226947899074604E-5</v>
      </c>
      <c r="AE317" s="12">
        <f>'Surv-rate CEA'!Z315*UPFS+'Surv-rate CEA'!Y315*UPD</f>
        <v>8.7877081418124402E-3</v>
      </c>
      <c r="AF317" s="12">
        <f t="shared" si="123"/>
        <v>5.178181021262932E-3</v>
      </c>
      <c r="AG317" s="12">
        <f>AE317-'Surv-rate CEA'!Y315*UPD</f>
        <v>4.0555710425672561E-5</v>
      </c>
      <c r="AH317" s="12">
        <f t="shared" si="124"/>
        <v>2.3897563123522213E-5</v>
      </c>
      <c r="AI317" s="12">
        <f>'Surv-rate CEA'!AC315*UPFS+'Surv-rate CEA'!AB315*UPD</f>
        <v>5.9427281476797777E-3</v>
      </c>
      <c r="AJ317" s="12">
        <f t="shared" si="125"/>
        <v>3.5017687902518004E-3</v>
      </c>
      <c r="AK317" s="12">
        <f>AI317-'Surv-rate CEA'!AB315*UPD</f>
        <v>2.7525149801413927E-5</v>
      </c>
      <c r="AL317" s="12">
        <f t="shared" si="126"/>
        <v>1.6219269690004102E-5</v>
      </c>
      <c r="AM317" s="12">
        <f>'Surv-rate CEA'!AF315*UPFS+'Surv-rate CEA'!AE315*UPD</f>
        <v>1.7176166059464221E-2</v>
      </c>
      <c r="AN317" s="12">
        <f t="shared" si="127"/>
        <v>1.0121102757610958E-2</v>
      </c>
      <c r="AO317" s="12">
        <f>AM317-'Surv-rate CEA'!AE315*UPD</f>
        <v>1.154673017177317E-4</v>
      </c>
      <c r="AP317" s="12">
        <f t="shared" si="128"/>
        <v>6.8039422871397462E-5</v>
      </c>
      <c r="AQ317" s="42">
        <f>'Surv-rate CEA'!AI315*UPFS+'Surv-rate CEA'!AH315*UPD</f>
        <v>5.9513974504506149E-3</v>
      </c>
      <c r="AR317" s="12">
        <f t="shared" si="129"/>
        <v>3.5068772005848584E-3</v>
      </c>
      <c r="AS317" s="42">
        <f>AQ317-'Surv-rate CEA'!AH315*UPD</f>
        <v>5.9475509272802181E-3</v>
      </c>
      <c r="AT317" s="12">
        <f t="shared" si="130"/>
        <v>3.5046106263020797E-3</v>
      </c>
      <c r="AU317" s="12">
        <f>'Surv-rate CEA'!AL315*UPFS+'Surv-rate CEA'!AK315*UPD</f>
        <v>7.2782588434087934E-3</v>
      </c>
      <c r="AV317" s="12">
        <f t="shared" si="131"/>
        <v>4.2887338999637557E-3</v>
      </c>
      <c r="AW317" s="12">
        <f>AU317-'Surv-rate CEA'!AK315*UPD</f>
        <v>1.8106044420783483E-4</v>
      </c>
      <c r="AX317" s="12">
        <f t="shared" si="132"/>
        <v>1.0669036121459951E-4</v>
      </c>
      <c r="AY317" s="12">
        <f>'Surv-rate CEA'!AO315*UPFS+'Surv-rate CEA'!AN315*UPD</f>
        <v>5.9427281476797777E-3</v>
      </c>
      <c r="AZ317" s="12">
        <f t="shared" si="133"/>
        <v>3.5017687902518004E-3</v>
      </c>
      <c r="BA317" s="12">
        <f>AY317-'Surv-rate CEA'!AN315*UPD</f>
        <v>2.7525149801413927E-5</v>
      </c>
      <c r="BB317" s="12">
        <f t="shared" si="134"/>
        <v>1.6219269690004102E-5</v>
      </c>
    </row>
    <row r="318" spans="1:54">
      <c r="A318" s="12">
        <v>313</v>
      </c>
      <c r="B318" s="12">
        <f t="shared" si="135"/>
        <v>17.950684931506849</v>
      </c>
      <c r="C318" s="12">
        <f>'Surv-rate CEA'!D316*Parameter!$D$57+'Surv-rate CEA'!E316*Parameter!$D$58</f>
        <v>9.9479494266310024E-3</v>
      </c>
      <c r="D318" s="12">
        <f t="shared" si="109"/>
        <v>5.8518959114436065E-3</v>
      </c>
      <c r="E318" s="12">
        <f>C318-'Surv-rate CEA'!E316*Parameter!$D$58</f>
        <v>1.5057133541118012E-5</v>
      </c>
      <c r="F318" s="12">
        <f t="shared" si="110"/>
        <v>8.8573809966753506E-6</v>
      </c>
      <c r="G318" s="12">
        <f>'Surv-rate CEA'!G316*Parameter!$D$57+'Surv-rate CEA'!H316*Parameter!$D$58</f>
        <v>5.576728098253836E-3</v>
      </c>
      <c r="H318" s="12">
        <f t="shared" si="111"/>
        <v>3.2805185227460852E-3</v>
      </c>
      <c r="I318" s="12">
        <f>G318-'Surv-rate CEA'!H316*Parameter!$D$58</f>
        <v>4.001299520681699E-6</v>
      </c>
      <c r="J318" s="12">
        <f t="shared" si="112"/>
        <v>2.3537703401321314E-6</v>
      </c>
      <c r="K318" s="12">
        <f>'Surv-rate CEA'!K316*Parameter!$D$57+'Surv-rate CEA'!J316*Parameter!$D$58</f>
        <v>8.7287668972486215E-3</v>
      </c>
      <c r="L318" s="12">
        <f t="shared" si="113"/>
        <v>5.134709991710556E-3</v>
      </c>
      <c r="M318" s="12">
        <f>K318-'Surv-rate CEA'!J316*Parameter!$D$58</f>
        <v>3.99023291419668E-5</v>
      </c>
      <c r="N318" s="12">
        <f t="shared" si="114"/>
        <v>2.3472603925574211E-5</v>
      </c>
      <c r="O318" s="12">
        <f>'Surv-rate CEA'!N316*Parameter!$D$57+'Surv-rate CEA'!M316*Parameter!$D$58</f>
        <v>5.9092027803157804E-3</v>
      </c>
      <c r="P318" s="12">
        <f t="shared" si="115"/>
        <v>3.476097244468207E-3</v>
      </c>
      <c r="Q318" s="12">
        <f>O318-'Surv-rate CEA'!M316*Parameter!$D$58</f>
        <v>5.9054269061202076E-3</v>
      </c>
      <c r="R318" s="12">
        <f t="shared" si="116"/>
        <v>3.4738760809078007E-3</v>
      </c>
      <c r="S318" s="12">
        <f>'Surv-rate CEA'!Q316*Parameter!$D$57+'Surv-rate CEA'!P316*Parameter!$D$58</f>
        <v>8.7287668972486215E-3</v>
      </c>
      <c r="T318" s="12">
        <f t="shared" si="117"/>
        <v>5.134709991710556E-3</v>
      </c>
      <c r="U318" s="12">
        <f>S318-'Surv-rate CEA'!P316*Parameter!$D$58</f>
        <v>3.99023291419668E-5</v>
      </c>
      <c r="V318" s="12">
        <f t="shared" si="118"/>
        <v>2.3472603925574211E-5</v>
      </c>
      <c r="W318" s="12">
        <f>'Surv-rate CEA'!T316*UPFS+'Surv-rate CEA'!S316*UPD</f>
        <v>5.9092027803157804E-3</v>
      </c>
      <c r="X318" s="12">
        <f t="shared" si="119"/>
        <v>3.476097244468207E-3</v>
      </c>
      <c r="Y318" s="12">
        <f>W318-'Surv-rate CEA'!S316*UPD</f>
        <v>5.9054269061202076E-3</v>
      </c>
      <c r="Z318" s="12">
        <f t="shared" si="120"/>
        <v>3.4738760809078007E-3</v>
      </c>
      <c r="AA318" s="12">
        <f>'Surv-rate CEA'!W316*UPFS+'Surv-rate CEA'!V316*UPD</f>
        <v>9.4189462777364407E-3</v>
      </c>
      <c r="AB318" s="12">
        <f t="shared" si="121"/>
        <v>5.5407090294647271E-3</v>
      </c>
      <c r="AC318" s="12">
        <f>AA318-'Surv-rate CEA'!V316*UPD</f>
        <v>1.5428757878493786E-4</v>
      </c>
      <c r="AD318" s="12">
        <f t="shared" si="122"/>
        <v>9.075989560834358E-5</v>
      </c>
      <c r="AE318" s="12">
        <f>'Surv-rate CEA'!Z316*UPFS+'Surv-rate CEA'!Y316*UPD</f>
        <v>8.7287668972486215E-3</v>
      </c>
      <c r="AF318" s="12">
        <f t="shared" si="123"/>
        <v>5.134709991710556E-3</v>
      </c>
      <c r="AG318" s="12">
        <f>AE318-'Surv-rate CEA'!Y316*UPD</f>
        <v>3.99023291419668E-5</v>
      </c>
      <c r="AH318" s="12">
        <f t="shared" si="124"/>
        <v>2.3472603925574211E-5</v>
      </c>
      <c r="AI318" s="12">
        <f>'Surv-rate CEA'!AC316*UPFS+'Surv-rate CEA'!AB316*UPD</f>
        <v>5.900859232512894E-3</v>
      </c>
      <c r="AJ318" s="12">
        <f t="shared" si="125"/>
        <v>3.4711891401764884E-3</v>
      </c>
      <c r="AK318" s="12">
        <f>AI318-'Surv-rate CEA'!AB316*UPD</f>
        <v>2.7070854114875746E-5</v>
      </c>
      <c r="AL318" s="12">
        <f t="shared" si="126"/>
        <v>1.5924469829937324E-5</v>
      </c>
      <c r="AM318" s="12">
        <f>'Surv-rate CEA'!AF316*UPFS+'Surv-rate CEA'!AE316*UPD</f>
        <v>1.7071569496241397E-2</v>
      </c>
      <c r="AN318" s="12">
        <f t="shared" si="127"/>
        <v>1.0042375916140253E-2</v>
      </c>
      <c r="AO318" s="12">
        <f>AM318-'Surv-rate CEA'!AE316*UPD</f>
        <v>1.1373356223328204E-4</v>
      </c>
      <c r="AP318" s="12">
        <f t="shared" si="128"/>
        <v>6.6903935603566822E-5</v>
      </c>
      <c r="AQ318" s="42">
        <f>'Surv-rate CEA'!AI316*UPFS+'Surv-rate CEA'!AH316*UPD</f>
        <v>5.9092027803157804E-3</v>
      </c>
      <c r="AR318" s="12">
        <f t="shared" si="129"/>
        <v>3.476097244468207E-3</v>
      </c>
      <c r="AS318" s="42">
        <f>AQ318-'Surv-rate CEA'!AH316*UPD</f>
        <v>5.9054269061202076E-3</v>
      </c>
      <c r="AT318" s="12">
        <f t="shared" si="130"/>
        <v>3.4738760809078007E-3</v>
      </c>
      <c r="AU318" s="12">
        <f>'Surv-rate CEA'!AL316*UPFS+'Surv-rate CEA'!AK316*UPD</f>
        <v>7.2281747047027852E-3</v>
      </c>
      <c r="AV318" s="12">
        <f t="shared" si="131"/>
        <v>4.2519844228817369E-3</v>
      </c>
      <c r="AW318" s="12">
        <f>AU318-'Surv-rate CEA'!AK316*UPD</f>
        <v>1.7842999266451994E-4</v>
      </c>
      <c r="AX318" s="12">
        <f t="shared" si="132"/>
        <v>1.0496170615395184E-4</v>
      </c>
      <c r="AY318" s="12">
        <f>'Surv-rate CEA'!AO316*UPFS+'Surv-rate CEA'!AN316*UPD</f>
        <v>5.900859232512894E-3</v>
      </c>
      <c r="AZ318" s="12">
        <f t="shared" si="133"/>
        <v>3.4711891401764884E-3</v>
      </c>
      <c r="BA318" s="12">
        <f>AY318-'Surv-rate CEA'!AN316*UPD</f>
        <v>2.7070854114875746E-5</v>
      </c>
      <c r="BB318" s="12">
        <f t="shared" si="134"/>
        <v>1.5924469829937324E-5</v>
      </c>
    </row>
    <row r="319" spans="1:54">
      <c r="A319" s="12">
        <v>314</v>
      </c>
      <c r="B319" s="12">
        <f t="shared" si="135"/>
        <v>18.008219178082193</v>
      </c>
      <c r="C319" s="12">
        <f>'Surv-rate CEA'!D317*Parameter!$D$57+'Surv-rate CEA'!E317*Parameter!$D$58</f>
        <v>9.8825518557790794E-3</v>
      </c>
      <c r="D319" s="12">
        <f t="shared" si="109"/>
        <v>5.8035475318692917E-3</v>
      </c>
      <c r="E319" s="12">
        <f>C319-'Surv-rate CEA'!E317*Parameter!$D$58</f>
        <v>1.4800375314481459E-5</v>
      </c>
      <c r="F319" s="12">
        <f t="shared" si="110"/>
        <v>8.6915487902923491E-6</v>
      </c>
      <c r="G319" s="12">
        <f>'Surv-rate CEA'!G317*Parameter!$D$57+'Surv-rate CEA'!H317*Parameter!$D$58</f>
        <v>5.5372777484963042E-3</v>
      </c>
      <c r="H319" s="12">
        <f t="shared" si="111"/>
        <v>3.2517769782071213E-3</v>
      </c>
      <c r="I319" s="12">
        <f>G319-'Surv-rate CEA'!H317*Parameter!$D$58</f>
        <v>3.9279711266373626E-6</v>
      </c>
      <c r="J319" s="12">
        <f t="shared" si="112"/>
        <v>2.3067085778982737E-6</v>
      </c>
      <c r="K319" s="12">
        <f>'Surv-rate CEA'!K317*Parameter!$D$57+'Surv-rate CEA'!J317*Parameter!$D$58</f>
        <v>8.6703562163431974E-3</v>
      </c>
      <c r="L319" s="12">
        <f t="shared" si="113"/>
        <v>5.0916833176403616E-3</v>
      </c>
      <c r="M319" s="12">
        <f>K319-'Surv-rate CEA'!J317*Parameter!$D$58</f>
        <v>3.9260854227311445E-5</v>
      </c>
      <c r="N319" s="12">
        <f t="shared" si="114"/>
        <v>2.3056011946625998E-5</v>
      </c>
      <c r="O319" s="12">
        <f>'Surv-rate CEA'!N317*Parameter!$D$57+'Surv-rate CEA'!M317*Parameter!$D$58</f>
        <v>5.8674056947883033E-3</v>
      </c>
      <c r="P319" s="12">
        <f t="shared" si="115"/>
        <v>3.445645247846772E-3</v>
      </c>
      <c r="Q319" s="12">
        <f>O319-'Surv-rate CEA'!M317*Parameter!$D$58</f>
        <v>5.8636990178096461E-3</v>
      </c>
      <c r="R319" s="12">
        <f t="shared" si="116"/>
        <v>3.4434684946817134E-3</v>
      </c>
      <c r="S319" s="12">
        <f>'Surv-rate CEA'!Q317*Parameter!$D$57+'Surv-rate CEA'!P317*Parameter!$D$58</f>
        <v>8.6703562163431974E-3</v>
      </c>
      <c r="T319" s="12">
        <f t="shared" si="117"/>
        <v>5.0916833176403616E-3</v>
      </c>
      <c r="U319" s="12">
        <f>S319-'Surv-rate CEA'!P317*Parameter!$D$58</f>
        <v>3.9260854227311445E-5</v>
      </c>
      <c r="V319" s="12">
        <f t="shared" si="118"/>
        <v>2.3056011946625998E-5</v>
      </c>
      <c r="W319" s="12">
        <f>'Surv-rate CEA'!T317*UPFS+'Surv-rate CEA'!S317*UPD</f>
        <v>5.8674056947883033E-3</v>
      </c>
      <c r="X319" s="12">
        <f t="shared" si="119"/>
        <v>3.445645247846772E-3</v>
      </c>
      <c r="Y319" s="12">
        <f>W319-'Surv-rate CEA'!S317*UPD</f>
        <v>5.8636990178096461E-3</v>
      </c>
      <c r="Z319" s="12">
        <f t="shared" si="120"/>
        <v>3.4434684946817134E-3</v>
      </c>
      <c r="AA319" s="12">
        <f>'Surv-rate CEA'!W317*UPFS+'Surv-rate CEA'!V317*UPD</f>
        <v>9.3564987879438E-3</v>
      </c>
      <c r="AB319" s="12">
        <f t="shared" si="121"/>
        <v>5.4946218588223655E-3</v>
      </c>
      <c r="AC319" s="12">
        <f>AA319-'Surv-rate CEA'!V317*UPD</f>
        <v>1.520263875747236E-4</v>
      </c>
      <c r="AD319" s="12">
        <f t="shared" si="122"/>
        <v>8.9277787687230606E-5</v>
      </c>
      <c r="AE319" s="12">
        <f>'Surv-rate CEA'!Z317*UPFS+'Surv-rate CEA'!Y317*UPD</f>
        <v>8.6703562163431974E-3</v>
      </c>
      <c r="AF319" s="12">
        <f t="shared" si="123"/>
        <v>5.0916833176403616E-3</v>
      </c>
      <c r="AG319" s="12">
        <f>AE319-'Surv-rate CEA'!Y317*UPD</f>
        <v>3.9260854227311445E-5</v>
      </c>
      <c r="AH319" s="12">
        <f t="shared" si="124"/>
        <v>2.3056011946625998E-5</v>
      </c>
      <c r="AI319" s="12">
        <f>'Surv-rate CEA'!AC317*UPFS+'Surv-rate CEA'!AB317*UPD</f>
        <v>5.8593829230460014E-3</v>
      </c>
      <c r="AJ319" s="12">
        <f t="shared" si="125"/>
        <v>3.4409338597535684E-3</v>
      </c>
      <c r="AK319" s="12">
        <f>AI319-'Surv-rate CEA'!AB317*UPD</f>
        <v>2.6625022110978586E-5</v>
      </c>
      <c r="AL319" s="12">
        <f t="shared" si="126"/>
        <v>1.5635595301002722E-5</v>
      </c>
      <c r="AM319" s="12">
        <f>'Surv-rate CEA'!AF317*UPFS+'Surv-rate CEA'!AE317*UPD</f>
        <v>1.6967841943242808E-2</v>
      </c>
      <c r="AN319" s="12">
        <f t="shared" si="127"/>
        <v>9.9643977251958459E-3</v>
      </c>
      <c r="AO319" s="12">
        <f>AM319-'Surv-rate CEA'!AE317*UPD</f>
        <v>1.1202944447863059E-4</v>
      </c>
      <c r="AP319" s="12">
        <f t="shared" si="128"/>
        <v>6.5789506140606955E-5</v>
      </c>
      <c r="AQ319" s="42">
        <f>'Surv-rate CEA'!AI317*UPFS+'Surv-rate CEA'!AH317*UPD</f>
        <v>5.8674056947883033E-3</v>
      </c>
      <c r="AR319" s="12">
        <f t="shared" si="129"/>
        <v>3.445645247846772E-3</v>
      </c>
      <c r="AS319" s="42">
        <f>AQ319-'Surv-rate CEA'!AH317*UPD</f>
        <v>5.8636990178096461E-3</v>
      </c>
      <c r="AT319" s="12">
        <f t="shared" si="130"/>
        <v>3.4434684946817134E-3</v>
      </c>
      <c r="AU319" s="12">
        <f>'Surv-rate CEA'!AL317*UPFS+'Surv-rate CEA'!AK317*UPD</f>
        <v>7.1785514522769043E-3</v>
      </c>
      <c r="AV319" s="12">
        <f t="shared" si="131"/>
        <v>4.2156181086867714E-3</v>
      </c>
      <c r="AW319" s="12">
        <f>AU319-'Surv-rate CEA'!AK317*UPD</f>
        <v>1.7584314904017188E-4</v>
      </c>
      <c r="AX319" s="12">
        <f t="shared" si="132"/>
        <v>1.0326422653795046E-4</v>
      </c>
      <c r="AY319" s="12">
        <f>'Surv-rate CEA'!AO317*UPFS+'Surv-rate CEA'!AN317*UPD</f>
        <v>5.8593829230460014E-3</v>
      </c>
      <c r="AZ319" s="12">
        <f t="shared" si="133"/>
        <v>3.4409338597535684E-3</v>
      </c>
      <c r="BA319" s="12">
        <f>AY319-'Surv-rate CEA'!AN317*UPD</f>
        <v>2.6625022110978586E-5</v>
      </c>
      <c r="BB319" s="12">
        <f t="shared" si="134"/>
        <v>1.5635595301002722E-5</v>
      </c>
    </row>
    <row r="320" spans="1:54">
      <c r="A320" s="12">
        <v>315</v>
      </c>
      <c r="B320" s="12">
        <f t="shared" si="135"/>
        <v>18.065753424657533</v>
      </c>
      <c r="C320" s="12">
        <f>'Surv-rate CEA'!D318*Parameter!$D$57+'Surv-rate CEA'!E318*Parameter!$D$58</f>
        <v>9.8177328077680807E-3</v>
      </c>
      <c r="D320" s="12">
        <f t="shared" si="109"/>
        <v>5.755685724584291E-3</v>
      </c>
      <c r="E320" s="12">
        <f>C320-'Surv-rate CEA'!E318*Parameter!$D$58</f>
        <v>1.4548544471144897E-5</v>
      </c>
      <c r="F320" s="12">
        <f t="shared" si="110"/>
        <v>8.5291432722423781E-6</v>
      </c>
      <c r="G320" s="12">
        <f>'Surv-rate CEA'!G318*Parameter!$D$57+'Surv-rate CEA'!H318*Parameter!$D$58</f>
        <v>5.4981982909501279E-3</v>
      </c>
      <c r="H320" s="12">
        <f t="shared" si="111"/>
        <v>3.2233410741343686E-3</v>
      </c>
      <c r="I320" s="12">
        <f>G320-'Surv-rate CEA'!H318*Parameter!$D$58</f>
        <v>3.8561460941046941E-6</v>
      </c>
      <c r="J320" s="12">
        <f t="shared" si="112"/>
        <v>2.2606813059924288E-6</v>
      </c>
      <c r="K320" s="12">
        <f>'Surv-rate CEA'!K318*Parameter!$D$57+'Surv-rate CEA'!J318*Parameter!$D$58</f>
        <v>8.612470033133755E-3</v>
      </c>
      <c r="L320" s="12">
        <f t="shared" si="113"/>
        <v>5.0490955288471657E-3</v>
      </c>
      <c r="M320" s="12">
        <f>K320-'Surv-rate CEA'!J318*Parameter!$D$58</f>
        <v>3.863104268774821E-5</v>
      </c>
      <c r="N320" s="12">
        <f t="shared" si="114"/>
        <v>2.2647605641472573E-5</v>
      </c>
      <c r="O320" s="12">
        <f>'Surv-rate CEA'!N318*Parameter!$D$57+'Surv-rate CEA'!M318*Parameter!$D$58</f>
        <v>5.8260014698414218E-3</v>
      </c>
      <c r="P320" s="12">
        <f t="shared" si="115"/>
        <v>3.4155170188417999E-3</v>
      </c>
      <c r="Q320" s="12">
        <f>O320-'Surv-rate CEA'!M318*Parameter!$D$58</f>
        <v>5.8223625714145912E-3</v>
      </c>
      <c r="R320" s="12">
        <f t="shared" si="116"/>
        <v>3.4133836998629058E-3</v>
      </c>
      <c r="S320" s="12">
        <f>'Surv-rate CEA'!Q318*Parameter!$D$57+'Surv-rate CEA'!P318*Parameter!$D$58</f>
        <v>8.612470033133755E-3</v>
      </c>
      <c r="T320" s="12">
        <f t="shared" si="117"/>
        <v>5.0490955288471657E-3</v>
      </c>
      <c r="U320" s="12">
        <f>S320-'Surv-rate CEA'!P318*Parameter!$D$58</f>
        <v>3.863104268774821E-5</v>
      </c>
      <c r="V320" s="12">
        <f t="shared" si="118"/>
        <v>2.2647605641472573E-5</v>
      </c>
      <c r="W320" s="12">
        <f>'Surv-rate CEA'!T318*UPFS+'Surv-rate CEA'!S318*UPD</f>
        <v>5.8260014698414218E-3</v>
      </c>
      <c r="X320" s="12">
        <f t="shared" si="119"/>
        <v>3.4155170188417999E-3</v>
      </c>
      <c r="Y320" s="12">
        <f>W320-'Surv-rate CEA'!S318*UPD</f>
        <v>5.8223625714145912E-3</v>
      </c>
      <c r="Z320" s="12">
        <f t="shared" si="120"/>
        <v>3.4133836998629058E-3</v>
      </c>
      <c r="AA320" s="12">
        <f>'Surv-rate CEA'!W318*UPFS+'Surv-rate CEA'!V318*UPD</f>
        <v>9.2946080304100766E-3</v>
      </c>
      <c r="AB320" s="12">
        <f t="shared" si="121"/>
        <v>5.4490016996499952E-3</v>
      </c>
      <c r="AC320" s="12">
        <f>AA320-'Surv-rate CEA'!V318*UPD</f>
        <v>1.4980297363800625E-4</v>
      </c>
      <c r="AD320" s="12">
        <f t="shared" si="122"/>
        <v>8.7822601587439451E-5</v>
      </c>
      <c r="AE320" s="12">
        <f>'Surv-rate CEA'!Z318*UPFS+'Surv-rate CEA'!Y318*UPD</f>
        <v>8.612470033133755E-3</v>
      </c>
      <c r="AF320" s="12">
        <f t="shared" si="123"/>
        <v>5.0490955288471657E-3</v>
      </c>
      <c r="AG320" s="12">
        <f>AE320-'Surv-rate CEA'!Y318*UPD</f>
        <v>3.863104268774821E-5</v>
      </c>
      <c r="AH320" s="12">
        <f t="shared" si="124"/>
        <v>2.2647605641472573E-5</v>
      </c>
      <c r="AI320" s="12">
        <f>'Surv-rate CEA'!AC318*UPFS+'Surv-rate CEA'!AB318*UPD</f>
        <v>5.8182945713400411E-3</v>
      </c>
      <c r="AJ320" s="12">
        <f t="shared" si="125"/>
        <v>3.4109988183006201E-3</v>
      </c>
      <c r="AK320" s="12">
        <f>AI320-'Surv-rate CEA'!AB318*UPD</f>
        <v>2.6187477506621482E-5</v>
      </c>
      <c r="AL320" s="12">
        <f t="shared" si="126"/>
        <v>1.5352515025513212E-5</v>
      </c>
      <c r="AM320" s="12">
        <f>'Surv-rate CEA'!AF318*UPFS+'Surv-rate CEA'!AE318*UPD</f>
        <v>1.6864974121110661E-2</v>
      </c>
      <c r="AN320" s="12">
        <f t="shared" si="127"/>
        <v>9.8871595606631179E-3</v>
      </c>
      <c r="AO320" s="12">
        <f>AM320-'Surv-rate CEA'!AE318*UPD</f>
        <v>1.1035437867415454E-4</v>
      </c>
      <c r="AP320" s="12">
        <f t="shared" si="128"/>
        <v>6.4695702604336409E-5</v>
      </c>
      <c r="AQ320" s="42">
        <f>'Surv-rate CEA'!AI318*UPFS+'Surv-rate CEA'!AH318*UPD</f>
        <v>5.8260014698414218E-3</v>
      </c>
      <c r="AR320" s="12">
        <f t="shared" si="129"/>
        <v>3.4155170188417999E-3</v>
      </c>
      <c r="AS320" s="42">
        <f>AQ320-'Surv-rate CEA'!AH318*UPD</f>
        <v>5.8223625714145912E-3</v>
      </c>
      <c r="AT320" s="12">
        <f t="shared" si="130"/>
        <v>3.4133836998629058E-3</v>
      </c>
      <c r="AU320" s="12">
        <f>'Surv-rate CEA'!AL318*UPFS+'Surv-rate CEA'!AK318*UPD</f>
        <v>7.1293837124976793E-3</v>
      </c>
      <c r="AV320" s="12">
        <f t="shared" si="131"/>
        <v>4.1796301511321373E-3</v>
      </c>
      <c r="AW320" s="12">
        <f>AU320-'Surv-rate CEA'!AK318*UPD</f>
        <v>1.732990974382953E-4</v>
      </c>
      <c r="AX320" s="12">
        <f t="shared" si="132"/>
        <v>1.0159729957406482E-4</v>
      </c>
      <c r="AY320" s="12">
        <f>'Surv-rate CEA'!AO318*UPFS+'Surv-rate CEA'!AN318*UPD</f>
        <v>5.8182945713400411E-3</v>
      </c>
      <c r="AZ320" s="12">
        <f t="shared" si="133"/>
        <v>3.4109988183006201E-3</v>
      </c>
      <c r="BA320" s="12">
        <f>AY320-'Surv-rate CEA'!AN318*UPD</f>
        <v>2.6187477506621482E-5</v>
      </c>
      <c r="BB320" s="12">
        <f t="shared" si="134"/>
        <v>1.5352515025513212E-5</v>
      </c>
    </row>
    <row r="321" spans="1:54">
      <c r="A321" s="12">
        <v>316</v>
      </c>
      <c r="B321" s="12">
        <f t="shared" si="135"/>
        <v>18.123287671232877</v>
      </c>
      <c r="C321" s="12">
        <f>'Surv-rate CEA'!D319*Parameter!$D$57+'Surv-rate CEA'!E319*Parameter!$D$58</f>
        <v>9.7534857704732192E-3</v>
      </c>
      <c r="D321" s="12">
        <f t="shared" si="109"/>
        <v>5.7083045880433484E-3</v>
      </c>
      <c r="E321" s="12">
        <f>C321-'Surv-rate CEA'!E319*Parameter!$D$58</f>
        <v>1.4301535571784388E-5</v>
      </c>
      <c r="F321" s="12">
        <f t="shared" si="110"/>
        <v>8.3700866584153623E-6</v>
      </c>
      <c r="G321" s="12">
        <f>'Surv-rate CEA'!G319*Parameter!$D$57+'Surv-rate CEA'!H319*Parameter!$D$58</f>
        <v>5.4594853282997477E-3</v>
      </c>
      <c r="H321" s="12">
        <f t="shared" si="111"/>
        <v>3.1952069117928048E-3</v>
      </c>
      <c r="I321" s="12">
        <f>G321-'Surv-rate CEA'!H319*Parameter!$D$58</f>
        <v>3.7857902345853067E-6</v>
      </c>
      <c r="J321" s="12">
        <f t="shared" si="112"/>
        <v>2.2156636380066732E-6</v>
      </c>
      <c r="K321" s="12">
        <f>'Surv-rate CEA'!K319*Parameter!$D$57+'Surv-rate CEA'!J319*Parameter!$D$58</f>
        <v>8.5551023663319025E-3</v>
      </c>
      <c r="L321" s="12">
        <f t="shared" si="113"/>
        <v>5.0069412349738355E-3</v>
      </c>
      <c r="M321" s="12">
        <f>K321-'Surv-rate CEA'!J319*Parameter!$D$58</f>
        <v>3.8012657034675393E-5</v>
      </c>
      <c r="N321" s="12">
        <f t="shared" si="114"/>
        <v>2.2247207784076975E-5</v>
      </c>
      <c r="O321" s="12">
        <f>'Surv-rate CEA'!N319*Parameter!$D$57+'Surv-rate CEA'!M319*Parameter!$D$58</f>
        <v>5.78498544960049E-3</v>
      </c>
      <c r="P321" s="12">
        <f t="shared" si="115"/>
        <v>3.3857084288457734E-3</v>
      </c>
      <c r="Q321" s="12">
        <f>O321-'Surv-rate CEA'!M319*Parameter!$D$58</f>
        <v>5.7814129433227833E-3</v>
      </c>
      <c r="R321" s="12">
        <f t="shared" si="116"/>
        <v>3.3836175913282184E-3</v>
      </c>
      <c r="S321" s="12">
        <f>'Surv-rate CEA'!Q319*Parameter!$D$57+'Surv-rate CEA'!P319*Parameter!$D$58</f>
        <v>8.5551023663319025E-3</v>
      </c>
      <c r="T321" s="12">
        <f t="shared" si="117"/>
        <v>5.0069412349738355E-3</v>
      </c>
      <c r="U321" s="12">
        <f>S321-'Surv-rate CEA'!P319*Parameter!$D$58</f>
        <v>3.8012657034675393E-5</v>
      </c>
      <c r="V321" s="12">
        <f t="shared" si="118"/>
        <v>2.2247207784076975E-5</v>
      </c>
      <c r="W321" s="12">
        <f>'Surv-rate CEA'!T319*UPFS+'Surv-rate CEA'!S319*UPD</f>
        <v>5.78498544960049E-3</v>
      </c>
      <c r="X321" s="12">
        <f t="shared" si="119"/>
        <v>3.3857084288457734E-3</v>
      </c>
      <c r="Y321" s="12">
        <f>W321-'Surv-rate CEA'!S319*UPD</f>
        <v>5.7814129433227833E-3</v>
      </c>
      <c r="Z321" s="12">
        <f t="shared" si="120"/>
        <v>3.3836175913282184E-3</v>
      </c>
      <c r="AA321" s="12">
        <f>'Surv-rate CEA'!W319*UPFS+'Surv-rate CEA'!V319*UPD</f>
        <v>9.2332676915118286E-3</v>
      </c>
      <c r="AB321" s="12">
        <f t="shared" si="121"/>
        <v>5.4038428482304727E-3</v>
      </c>
      <c r="AC321" s="12">
        <f>AA321-'Surv-rate CEA'!V319*UPD</f>
        <v>1.4761662530874721E-4</v>
      </c>
      <c r="AD321" s="12">
        <f t="shared" si="122"/>
        <v>8.6393795956757154E-5</v>
      </c>
      <c r="AE321" s="12">
        <f>'Surv-rate CEA'!Z319*UPFS+'Surv-rate CEA'!Y319*UPD</f>
        <v>8.5551023663319025E-3</v>
      </c>
      <c r="AF321" s="12">
        <f t="shared" si="123"/>
        <v>5.0069412349738355E-3</v>
      </c>
      <c r="AG321" s="12">
        <f>AE321-'Surv-rate CEA'!Y319*UPD</f>
        <v>3.8012657034675393E-5</v>
      </c>
      <c r="AH321" s="12">
        <f t="shared" si="124"/>
        <v>2.2247207784076975E-5</v>
      </c>
      <c r="AI321" s="12">
        <f>'Surv-rate CEA'!AC319*UPFS+'Surv-rate CEA'!AB319*UPD</f>
        <v>5.7775895963385979E-3</v>
      </c>
      <c r="AJ321" s="12">
        <f t="shared" si="125"/>
        <v>3.3813799473058547E-3</v>
      </c>
      <c r="AK321" s="12">
        <f>AI321-'Surv-rate CEA'!AB319*UPD</f>
        <v>2.5758048088480971E-5</v>
      </c>
      <c r="AL321" s="12">
        <f t="shared" si="126"/>
        <v>1.5075101101560668E-5</v>
      </c>
      <c r="AM321" s="12">
        <f>'Surv-rate CEA'!AF319*UPFS+'Surv-rate CEA'!AE319*UPD</f>
        <v>1.6762956872530533E-2</v>
      </c>
      <c r="AN321" s="12">
        <f t="shared" si="127"/>
        <v>9.8106529169618342E-3</v>
      </c>
      <c r="AO321" s="12">
        <f>AM321-'Surv-rate CEA'!AE319*UPD</f>
        <v>1.0870780726281171E-4</v>
      </c>
      <c r="AP321" s="12">
        <f t="shared" si="128"/>
        <v>6.362210286223988E-5</v>
      </c>
      <c r="AQ321" s="42">
        <f>'Surv-rate CEA'!AI319*UPFS+'Surv-rate CEA'!AH319*UPD</f>
        <v>5.78498544960049E-3</v>
      </c>
      <c r="AR321" s="12">
        <f t="shared" si="129"/>
        <v>3.3857084288457734E-3</v>
      </c>
      <c r="AS321" s="42">
        <f>AQ321-'Surv-rate CEA'!AH319*UPD</f>
        <v>5.7814129433227833E-3</v>
      </c>
      <c r="AT321" s="12">
        <f t="shared" si="130"/>
        <v>3.3836175913282184E-3</v>
      </c>
      <c r="AU321" s="12">
        <f>'Surv-rate CEA'!AL319*UPFS+'Surv-rate CEA'!AK319*UPD</f>
        <v>7.0806661880909692E-3</v>
      </c>
      <c r="AV321" s="12">
        <f t="shared" si="131"/>
        <v>4.1440158153757227E-3</v>
      </c>
      <c r="AW321" s="12">
        <f>AU321-'Surv-rate CEA'!AK319*UPD</f>
        <v>1.7079703902290154E-4</v>
      </c>
      <c r="AX321" s="12">
        <f t="shared" si="132"/>
        <v>9.9960316180514061E-5</v>
      </c>
      <c r="AY321" s="12">
        <f>'Surv-rate CEA'!AO319*UPFS+'Surv-rate CEA'!AN319*UPD</f>
        <v>5.7775895963385979E-3</v>
      </c>
      <c r="AZ321" s="12">
        <f t="shared" si="133"/>
        <v>3.3813799473058547E-3</v>
      </c>
      <c r="BA321" s="12">
        <f>AY321-'Surv-rate CEA'!AN319*UPD</f>
        <v>2.5758048088480971E-5</v>
      </c>
      <c r="BB321" s="12">
        <f t="shared" si="134"/>
        <v>1.5075101101560668E-5</v>
      </c>
    </row>
    <row r="322" spans="1:54">
      <c r="A322" s="12">
        <v>317</v>
      </c>
      <c r="B322" s="12">
        <f t="shared" si="135"/>
        <v>18.18082191780822</v>
      </c>
      <c r="C322" s="12">
        <f>'Surv-rate CEA'!D320*Parameter!$D$57+'Surv-rate CEA'!E320*Parameter!$D$58</f>
        <v>9.6898043213846444E-3</v>
      </c>
      <c r="D322" s="12">
        <f t="shared" si="109"/>
        <v>5.6613983056423272E-3</v>
      </c>
      <c r="E322" s="12">
        <f>C322-'Surv-rate CEA'!E320*Parameter!$D$58</f>
        <v>1.4059245672538162E-5</v>
      </c>
      <c r="F322" s="12">
        <f t="shared" si="110"/>
        <v>8.214303095208726E-6</v>
      </c>
      <c r="G322" s="12">
        <f>'Surv-rate CEA'!G320*Parameter!$D$57+'Surv-rate CEA'!H320*Parameter!$D$58</f>
        <v>5.4211345265395283E-3</v>
      </c>
      <c r="H322" s="12">
        <f t="shared" si="111"/>
        <v>3.1673706511778478E-3</v>
      </c>
      <c r="I322" s="12">
        <f>G322-'Surv-rate CEA'!H320*Parameter!$D$58</f>
        <v>3.7168702153918959E-6</v>
      </c>
      <c r="J322" s="12">
        <f t="shared" si="112"/>
        <v>2.1716313396827373E-6</v>
      </c>
      <c r="K322" s="12">
        <f>'Surv-rate CEA'!K320*Parameter!$D$57+'Surv-rate CEA'!J320*Parameter!$D$58</f>
        <v>8.4982473179226747E-3</v>
      </c>
      <c r="L322" s="12">
        <f t="shared" si="113"/>
        <v>4.9652151241524585E-3</v>
      </c>
      <c r="M322" s="12">
        <f>K322-'Surv-rate CEA'!J320*Parameter!$D$58</f>
        <v>3.7405465147841155E-5</v>
      </c>
      <c r="N322" s="12">
        <f t="shared" si="114"/>
        <v>2.1854645355675266E-5</v>
      </c>
      <c r="O322" s="12">
        <f>'Surv-rate CEA'!N320*Parameter!$D$57+'Surv-rate CEA'!M320*Parameter!$D$58</f>
        <v>5.744353045181178E-3</v>
      </c>
      <c r="P322" s="12">
        <f t="shared" si="115"/>
        <v>3.3562154114122398E-3</v>
      </c>
      <c r="Q322" s="12">
        <f>O322-'Surv-rate CEA'!M320*Parameter!$D$58</f>
        <v>5.740845576104681E-3</v>
      </c>
      <c r="R322" s="12">
        <f t="shared" si="116"/>
        <v>3.3541661255001446E-3</v>
      </c>
      <c r="S322" s="12">
        <f>'Surv-rate CEA'!Q320*Parameter!$D$57+'Surv-rate CEA'!P320*Parameter!$D$58</f>
        <v>8.4982473179226747E-3</v>
      </c>
      <c r="T322" s="12">
        <f t="shared" si="117"/>
        <v>4.9652151241524585E-3</v>
      </c>
      <c r="U322" s="12">
        <f>S322-'Surv-rate CEA'!P320*Parameter!$D$58</f>
        <v>3.7405465147841155E-5</v>
      </c>
      <c r="V322" s="12">
        <f t="shared" si="118"/>
        <v>2.1854645355675266E-5</v>
      </c>
      <c r="W322" s="12">
        <f>'Surv-rate CEA'!T320*UPFS+'Surv-rate CEA'!S320*UPD</f>
        <v>5.744353045181178E-3</v>
      </c>
      <c r="X322" s="12">
        <f t="shared" si="119"/>
        <v>3.3562154114122398E-3</v>
      </c>
      <c r="Y322" s="12">
        <f>W322-'Surv-rate CEA'!S320*UPD</f>
        <v>5.740845576104681E-3</v>
      </c>
      <c r="Z322" s="12">
        <f t="shared" si="120"/>
        <v>3.3541661255001446E-3</v>
      </c>
      <c r="AA322" s="12">
        <f>'Surv-rate CEA'!W320*UPFS+'Surv-rate CEA'!V320*UPD</f>
        <v>9.1724715451474564E-3</v>
      </c>
      <c r="AB322" s="12">
        <f t="shared" si="121"/>
        <v>5.3591396835173414E-3</v>
      </c>
      <c r="AC322" s="12">
        <f>AA322-'Surv-rate CEA'!V320*UPD</f>
        <v>1.4546664589284476E-4</v>
      </c>
      <c r="AD322" s="12">
        <f t="shared" si="122"/>
        <v>8.4990841431929108E-5</v>
      </c>
      <c r="AE322" s="12">
        <f>'Surv-rate CEA'!Z320*UPFS+'Surv-rate CEA'!Y320*UPD</f>
        <v>8.4982473179226747E-3</v>
      </c>
      <c r="AF322" s="12">
        <f t="shared" si="123"/>
        <v>4.9652151241524585E-3</v>
      </c>
      <c r="AG322" s="12">
        <f>AE322-'Surv-rate CEA'!Y320*UPD</f>
        <v>3.7405465147841155E-5</v>
      </c>
      <c r="AH322" s="12">
        <f t="shared" si="124"/>
        <v>2.1854645355675266E-5</v>
      </c>
      <c r="AI322" s="12">
        <f>'Surv-rate CEA'!AC320*UPFS+'Surv-rate CEA'!AB320*UPD</f>
        <v>5.7372634827313916E-3</v>
      </c>
      <c r="AJ322" s="12">
        <f t="shared" si="125"/>
        <v>3.3520732393404686E-3</v>
      </c>
      <c r="AK322" s="12">
        <f>AI322-'Surv-rate CEA'!AB320*UPD</f>
        <v>2.5336565609749076E-5</v>
      </c>
      <c r="AL322" s="12">
        <f t="shared" si="126"/>
        <v>1.4803228719208219E-5</v>
      </c>
      <c r="AM322" s="12">
        <f>'Surv-rate CEA'!AF320*UPFS+'Surv-rate CEA'!AE320*UPD</f>
        <v>1.6661781160316493E-2</v>
      </c>
      <c r="AN322" s="12">
        <f t="shared" si="127"/>
        <v>9.7348694051356977E-3</v>
      </c>
      <c r="AO322" s="12">
        <f>AM322-'Surv-rate CEA'!AE320*UPD</f>
        <v>1.0708918462029246E-4</v>
      </c>
      <c r="AP322" s="12">
        <f t="shared" si="128"/>
        <v>6.2568294286804264E-5</v>
      </c>
      <c r="AQ322" s="42">
        <f>'Surv-rate CEA'!AI320*UPFS+'Surv-rate CEA'!AH320*UPD</f>
        <v>5.744353045181178E-3</v>
      </c>
      <c r="AR322" s="12">
        <f t="shared" si="129"/>
        <v>3.3562154114122398E-3</v>
      </c>
      <c r="AS322" s="42">
        <f>AQ322-'Surv-rate CEA'!AH320*UPD</f>
        <v>5.740845576104681E-3</v>
      </c>
      <c r="AT322" s="12">
        <f t="shared" si="130"/>
        <v>3.3541661255001446E-3</v>
      </c>
      <c r="AU322" s="12">
        <f>'Surv-rate CEA'!AL320*UPFS+'Surv-rate CEA'!AK320*UPD</f>
        <v>7.0323936568573494E-3</v>
      </c>
      <c r="AV322" s="12">
        <f t="shared" si="131"/>
        <v>4.1087704367442643E-3</v>
      </c>
      <c r="AW322" s="12">
        <f>AU322-'Surv-rate CEA'!AK320*UPD</f>
        <v>1.6833619162304886E-4</v>
      </c>
      <c r="AX322" s="12">
        <f t="shared" si="132"/>
        <v>9.8352680655250569E-5</v>
      </c>
      <c r="AY322" s="12">
        <f>'Surv-rate CEA'!AO320*UPFS+'Surv-rate CEA'!AN320*UPD</f>
        <v>5.7372634827313916E-3</v>
      </c>
      <c r="AZ322" s="12">
        <f t="shared" si="133"/>
        <v>3.3520732393404686E-3</v>
      </c>
      <c r="BA322" s="12">
        <f>AY322-'Surv-rate CEA'!AN320*UPD</f>
        <v>2.5336565609749076E-5</v>
      </c>
      <c r="BB322" s="12">
        <f t="shared" si="134"/>
        <v>1.4803228719208219E-5</v>
      </c>
    </row>
    <row r="323" spans="1:54">
      <c r="A323" s="12">
        <v>318</v>
      </c>
      <c r="B323" s="12">
        <f t="shared" si="135"/>
        <v>18.238356164383561</v>
      </c>
      <c r="C323" s="12">
        <f>'Surv-rate CEA'!D321*Parameter!$D$57+'Surv-rate CEA'!E321*Parameter!$D$58</f>
        <v>9.6266821261432999E-3</v>
      </c>
      <c r="D323" s="12">
        <f t="shared" si="109"/>
        <v>5.6149611442910131E-3</v>
      </c>
      <c r="E323" s="12">
        <f>C323-'Surv-rate CEA'!E321*Parameter!$D$58</f>
        <v>1.3821574259824387E-5</v>
      </c>
      <c r="F323" s="12">
        <f t="shared" si="110"/>
        <v>8.0617186071914469E-6</v>
      </c>
      <c r="G323" s="12">
        <f>'Surv-rate CEA'!G321*Parameter!$D$57+'Surv-rate CEA'!H321*Parameter!$D$58</f>
        <v>5.3831416138990255E-3</v>
      </c>
      <c r="H323" s="12">
        <f t="shared" si="111"/>
        <v>3.1398285099882507E-3</v>
      </c>
      <c r="I323" s="12">
        <f>G323-'Surv-rate CEA'!H321*Parameter!$D$58</f>
        <v>3.6493535364766697E-6</v>
      </c>
      <c r="J323" s="12">
        <f t="shared" si="112"/>
        <v>2.1285608105257671E-6</v>
      </c>
      <c r="K323" s="12">
        <f>'Surv-rate CEA'!K321*Parameter!$D$57+'Surv-rate CEA'!J321*Parameter!$D$58</f>
        <v>8.4418990717887842E-3</v>
      </c>
      <c r="L323" s="12">
        <f t="shared" si="113"/>
        <v>4.9239119616708944E-3</v>
      </c>
      <c r="M323" s="12">
        <f>K323-'Surv-rate CEA'!J321*Parameter!$D$58</f>
        <v>3.6809240141271946E-5</v>
      </c>
      <c r="N323" s="12">
        <f t="shared" si="114"/>
        <v>2.1469749435563985E-5</v>
      </c>
      <c r="O323" s="12">
        <f>'Surv-rate CEA'!N321*Parameter!$D$57+'Surv-rate CEA'!M321*Parameter!$D$58</f>
        <v>5.7040997335532579E-3</v>
      </c>
      <c r="P323" s="12">
        <f t="shared" si="115"/>
        <v>3.3270339611695099E-3</v>
      </c>
      <c r="Q323" s="12">
        <f>O323-'Surv-rate CEA'!M321*Parameter!$D$58</f>
        <v>5.700655977399118E-3</v>
      </c>
      <c r="R323" s="12">
        <f t="shared" si="116"/>
        <v>3.3250253192778872E-3</v>
      </c>
      <c r="S323" s="12">
        <f>'Surv-rate CEA'!Q321*Parameter!$D$57+'Surv-rate CEA'!P321*Parameter!$D$58</f>
        <v>8.4418990717887842E-3</v>
      </c>
      <c r="T323" s="12">
        <f t="shared" si="117"/>
        <v>4.9239119616708944E-3</v>
      </c>
      <c r="U323" s="12">
        <f>S323-'Surv-rate CEA'!P321*Parameter!$D$58</f>
        <v>3.6809240141271946E-5</v>
      </c>
      <c r="V323" s="12">
        <f t="shared" si="118"/>
        <v>2.1469749435563985E-5</v>
      </c>
      <c r="W323" s="12">
        <f>'Surv-rate CEA'!T321*UPFS+'Surv-rate CEA'!S321*UPD</f>
        <v>5.7040997335532579E-3</v>
      </c>
      <c r="X323" s="12">
        <f t="shared" si="119"/>
        <v>3.3270339611695099E-3</v>
      </c>
      <c r="Y323" s="12">
        <f>W323-'Surv-rate CEA'!S321*UPD</f>
        <v>5.700655977399118E-3</v>
      </c>
      <c r="Z323" s="12">
        <f t="shared" si="120"/>
        <v>3.3250253192778872E-3</v>
      </c>
      <c r="AA323" s="12">
        <f>'Surv-rate CEA'!W321*UPFS+'Surv-rate CEA'!V321*UPD</f>
        <v>9.1122134512964317E-3</v>
      </c>
      <c r="AB323" s="12">
        <f t="shared" si="121"/>
        <v>5.3148866657357161E-3</v>
      </c>
      <c r="AC323" s="12">
        <f>AA323-'Surv-rate CEA'!V321*UPD</f>
        <v>1.4335235331917884E-4</v>
      </c>
      <c r="AD323" s="12">
        <f t="shared" si="122"/>
        <v>8.3613220347635714E-5</v>
      </c>
      <c r="AE323" s="12">
        <f>'Surv-rate CEA'!Z321*UPFS+'Surv-rate CEA'!Y321*UPD</f>
        <v>8.4418990717887842E-3</v>
      </c>
      <c r="AF323" s="12">
        <f t="shared" si="123"/>
        <v>4.9239119616708944E-3</v>
      </c>
      <c r="AG323" s="12">
        <f>AE323-'Surv-rate CEA'!Y321*UPD</f>
        <v>3.6809240141271946E-5</v>
      </c>
      <c r="AH323" s="12">
        <f t="shared" si="124"/>
        <v>2.1469749435563985E-5</v>
      </c>
      <c r="AI323" s="12">
        <f>'Surv-rate CEA'!AC321*UPFS+'Surv-rate CEA'!AB321*UPD</f>
        <v>5.6973117798388853E-3</v>
      </c>
      <c r="AJ323" s="12">
        <f t="shared" si="125"/>
        <v>3.3230747469920789E-3</v>
      </c>
      <c r="AK323" s="12">
        <f>AI323-'Surv-rate CEA'!AB321*UPD</f>
        <v>2.4922865689553167E-5</v>
      </c>
      <c r="AL323" s="12">
        <f t="shared" si="126"/>
        <v>1.4536776078975891E-5</v>
      </c>
      <c r="AM323" s="12">
        <f>'Surv-rate CEA'!AF321*UPFS+'Surv-rate CEA'!AE321*UPD</f>
        <v>1.6561438065529545E-2</v>
      </c>
      <c r="AN323" s="12">
        <f t="shared" si="127"/>
        <v>9.6598007509764404E-3</v>
      </c>
      <c r="AO323" s="12">
        <f>AM323-'Surv-rate CEA'!AE321*UPD</f>
        <v>1.054979767726727E-4</v>
      </c>
      <c r="AP323" s="12">
        <f t="shared" si="128"/>
        <v>6.1533873521301227E-5</v>
      </c>
      <c r="AQ323" s="42">
        <f>'Surv-rate CEA'!AI321*UPFS+'Surv-rate CEA'!AH321*UPD</f>
        <v>5.7040997335532579E-3</v>
      </c>
      <c r="AR323" s="12">
        <f t="shared" si="129"/>
        <v>3.3270339611695099E-3</v>
      </c>
      <c r="AS323" s="42">
        <f>AQ323-'Surv-rate CEA'!AH321*UPD</f>
        <v>5.700655977399118E-3</v>
      </c>
      <c r="AT323" s="12">
        <f t="shared" si="130"/>
        <v>3.3250253192778872E-3</v>
      </c>
      <c r="AU323" s="12">
        <f>'Surv-rate CEA'!AL321*UPFS+'Surv-rate CEA'!AK321*UPD</f>
        <v>6.984560970411985E-3</v>
      </c>
      <c r="AV323" s="12">
        <f t="shared" si="131"/>
        <v>4.0738894195218017E-3</v>
      </c>
      <c r="AW323" s="12">
        <f>AU323-'Surv-rate CEA'!AK321*UPD</f>
        <v>1.6591578934784922E-4</v>
      </c>
      <c r="AX323" s="12">
        <f t="shared" si="132"/>
        <v>9.6773810353887078E-5</v>
      </c>
      <c r="AY323" s="12">
        <f>'Surv-rate CEA'!AO321*UPFS+'Surv-rate CEA'!AN321*UPD</f>
        <v>5.6973117798388853E-3</v>
      </c>
      <c r="AZ323" s="12">
        <f t="shared" si="133"/>
        <v>3.3230747469920789E-3</v>
      </c>
      <c r="BA323" s="12">
        <f>AY323-'Surv-rate CEA'!AN321*UPD</f>
        <v>2.4922865689553167E-5</v>
      </c>
      <c r="BB323" s="12">
        <f t="shared" si="134"/>
        <v>1.4536776078975891E-5</v>
      </c>
    </row>
    <row r="324" spans="1:54">
      <c r="A324" s="12">
        <v>319</v>
      </c>
      <c r="B324" s="12">
        <f t="shared" si="135"/>
        <v>18.295890410958904</v>
      </c>
      <c r="C324" s="12">
        <f>'Surv-rate CEA'!D322*Parameter!$D$57+'Surv-rate CEA'!E322*Parameter!$D$58</f>
        <v>9.5641129371063921E-3</v>
      </c>
      <c r="D324" s="12">
        <f t="shared" si="109"/>
        <v>5.568987453014553E-3</v>
      </c>
      <c r="E324" s="12">
        <f>C324-'Surv-rate CEA'!E322*Parameter!$D$58</f>
        <v>1.3588423187360296E-5</v>
      </c>
      <c r="F324" s="12">
        <f t="shared" si="110"/>
        <v>7.9122610465071E-6</v>
      </c>
      <c r="G324" s="12">
        <f>'Surv-rate CEA'!G322*Parameter!$D$57+'Surv-rate CEA'!H322*Parameter!$D$58</f>
        <v>5.34550237978643E-3</v>
      </c>
      <c r="H324" s="12">
        <f t="shared" si="111"/>
        <v>3.1125767626178449E-3</v>
      </c>
      <c r="I324" s="12">
        <f>G324-'Surv-rate CEA'!H322*Parameter!$D$58</f>
        <v>3.5832085074878964E-6</v>
      </c>
      <c r="J324" s="12">
        <f t="shared" si="112"/>
        <v>2.0864290657124347E-6</v>
      </c>
      <c r="K324" s="12">
        <f>'Surv-rate CEA'!K322*Parameter!$D$57+'Surv-rate CEA'!J322*Parameter!$D$58</f>
        <v>8.3860518923635097E-3</v>
      </c>
      <c r="L324" s="12">
        <f t="shared" si="113"/>
        <v>4.8830265886666635E-3</v>
      </c>
      <c r="M324" s="12">
        <f>K324-'Surv-rate CEA'!J322*Parameter!$D$58</f>
        <v>3.6223760233515187E-5</v>
      </c>
      <c r="N324" s="12">
        <f t="shared" si="114"/>
        <v>2.1092355095347356E-5</v>
      </c>
      <c r="O324" s="12">
        <f>'Surv-rate CEA'!N322*Parameter!$D$57+'Surv-rate CEA'!M322*Parameter!$D$58</f>
        <v>5.6642210564236406E-3</v>
      </c>
      <c r="P324" s="12">
        <f t="shared" si="115"/>
        <v>3.2981601327543163E-3</v>
      </c>
      <c r="Q324" s="12">
        <f>O324-'Surv-rate CEA'!M322*Parameter!$D$58</f>
        <v>5.6608397188179825E-3</v>
      </c>
      <c r="R324" s="12">
        <f t="shared" si="116"/>
        <v>3.2961912489880801E-3</v>
      </c>
      <c r="S324" s="12">
        <f>'Surv-rate CEA'!Q322*Parameter!$D$57+'Surv-rate CEA'!P322*Parameter!$D$58</f>
        <v>8.3860518923635097E-3</v>
      </c>
      <c r="T324" s="12">
        <f t="shared" si="117"/>
        <v>4.8830265886666635E-3</v>
      </c>
      <c r="U324" s="12">
        <f>S324-'Surv-rate CEA'!P322*Parameter!$D$58</f>
        <v>3.6223760233515187E-5</v>
      </c>
      <c r="V324" s="12">
        <f t="shared" si="118"/>
        <v>2.1092355095347356E-5</v>
      </c>
      <c r="W324" s="12">
        <f>'Surv-rate CEA'!T322*UPFS+'Surv-rate CEA'!S322*UPD</f>
        <v>5.6642210564236406E-3</v>
      </c>
      <c r="X324" s="12">
        <f t="shared" si="119"/>
        <v>3.2981601327543163E-3</v>
      </c>
      <c r="Y324" s="12">
        <f>W324-'Surv-rate CEA'!S322*UPD</f>
        <v>5.6608397188179825E-3</v>
      </c>
      <c r="Z324" s="12">
        <f t="shared" si="120"/>
        <v>3.2961912489880801E-3</v>
      </c>
      <c r="AA324" s="12">
        <f>'Surv-rate CEA'!W322*UPFS+'Surv-rate CEA'!V322*UPD</f>
        <v>9.0524873546078289E-3</v>
      </c>
      <c r="AB324" s="12">
        <f t="shared" si="121"/>
        <v>5.2710783350114155E-3</v>
      </c>
      <c r="AC324" s="12">
        <f>AA324-'Surv-rate CEA'!V322*UPD</f>
        <v>1.4127307980010655E-4</v>
      </c>
      <c r="AD324" s="12">
        <f t="shared" si="122"/>
        <v>8.2260426453469558E-5</v>
      </c>
      <c r="AE324" s="12">
        <f>'Surv-rate CEA'!Z322*UPFS+'Surv-rate CEA'!Y322*UPD</f>
        <v>8.3860518923635097E-3</v>
      </c>
      <c r="AF324" s="12">
        <f t="shared" si="123"/>
        <v>4.8830265886666635E-3</v>
      </c>
      <c r="AG324" s="12">
        <f>AE324-'Surv-rate CEA'!Y322*UPD</f>
        <v>3.6223760233515187E-5</v>
      </c>
      <c r="AH324" s="12">
        <f t="shared" si="124"/>
        <v>2.1092355095347356E-5</v>
      </c>
      <c r="AI324" s="12">
        <f>'Surv-rate CEA'!AC322*UPFS+'Surv-rate CEA'!AB322*UPD</f>
        <v>5.6577301005196982E-3</v>
      </c>
      <c r="AJ324" s="12">
        <f t="shared" si="125"/>
        <v>3.2943805818200231E-3</v>
      </c>
      <c r="AK324" s="12">
        <f>AI324-'Surv-rate CEA'!AB322*UPD</f>
        <v>2.4516787715287564E-5</v>
      </c>
      <c r="AL324" s="12">
        <f t="shared" si="126"/>
        <v>1.4275624312730651E-5</v>
      </c>
      <c r="AM324" s="12">
        <f>'Surv-rate CEA'!AF322*UPFS+'Surv-rate CEA'!AE322*UPD</f>
        <v>1.6461918785631371E-2</v>
      </c>
      <c r="AN324" s="12">
        <f t="shared" si="127"/>
        <v>9.5854387931832777E-3</v>
      </c>
      <c r="AO324" s="12">
        <f>AM324-'Surv-rate CEA'!AE322*UPD</f>
        <v>1.0393366112089811E-4</v>
      </c>
      <c r="AP324" s="12">
        <f t="shared" si="128"/>
        <v>6.0518446251562631E-5</v>
      </c>
      <c r="AQ324" s="42">
        <f>'Surv-rate CEA'!AI322*UPFS+'Surv-rate CEA'!AH322*UPD</f>
        <v>5.6642210564236406E-3</v>
      </c>
      <c r="AR324" s="12">
        <f t="shared" si="129"/>
        <v>3.2981601327543163E-3</v>
      </c>
      <c r="AS324" s="42">
        <f>AQ324-'Surv-rate CEA'!AH322*UPD</f>
        <v>5.6608397188179825E-3</v>
      </c>
      <c r="AT324" s="12">
        <f t="shared" si="130"/>
        <v>3.2961912489880801E-3</v>
      </c>
      <c r="AU324" s="12">
        <f>'Surv-rate CEA'!AL322*UPFS+'Surv-rate CEA'!AK322*UPD</f>
        <v>6.9371630529493052E-3</v>
      </c>
      <c r="AV324" s="12">
        <f t="shared" si="131"/>
        <v>4.0393682357622975E-3</v>
      </c>
      <c r="AW324" s="12">
        <f>AU324-'Surv-rate CEA'!AK322*UPD</f>
        <v>1.6353508221094836E-4</v>
      </c>
      <c r="AX324" s="12">
        <f t="shared" si="132"/>
        <v>9.5223135375899611E-5</v>
      </c>
      <c r="AY324" s="12">
        <f>'Surv-rate CEA'!AO322*UPFS+'Surv-rate CEA'!AN322*UPD</f>
        <v>5.6577301005196982E-3</v>
      </c>
      <c r="AZ324" s="12">
        <f t="shared" si="133"/>
        <v>3.2943805818200231E-3</v>
      </c>
      <c r="BA324" s="12">
        <f>AY324-'Surv-rate CEA'!AN322*UPD</f>
        <v>2.4516787715287564E-5</v>
      </c>
      <c r="BB324" s="12">
        <f t="shared" si="134"/>
        <v>1.4275624312730651E-5</v>
      </c>
    </row>
    <row r="325" spans="1:54">
      <c r="A325" s="12">
        <v>320</v>
      </c>
      <c r="B325" s="12">
        <f t="shared" si="135"/>
        <v>18.353424657534248</v>
      </c>
      <c r="C325" s="12">
        <f>'Surv-rate CEA'!D323*Parameter!$D$57+'Surv-rate CEA'!E323*Parameter!$D$58</f>
        <v>9.5020905919368254E-3</v>
      </c>
      <c r="D325" s="12">
        <f t="shared" si="109"/>
        <v>5.5234716615799864E-3</v>
      </c>
      <c r="E325" s="12">
        <f>C325-'Surv-rate CEA'!E323*Parameter!$D$58</f>
        <v>1.3359696615226554E-5</v>
      </c>
      <c r="F325" s="12">
        <f t="shared" si="110"/>
        <v>7.7658600439073303E-6</v>
      </c>
      <c r="G325" s="12">
        <f>'Surv-rate CEA'!G323*Parameter!$D$57+'Surv-rate CEA'!H323*Parameter!$D$58</f>
        <v>5.3082126737554174E-3</v>
      </c>
      <c r="H325" s="12">
        <f t="shared" si="111"/>
        <v>3.085611739169021E-3</v>
      </c>
      <c r="I325" s="12">
        <f>G325-'Surv-rate CEA'!H323*Parameter!$D$58</f>
        <v>3.518404225704222E-6</v>
      </c>
      <c r="J325" s="12">
        <f t="shared" si="112"/>
        <v>2.0452137186685486E-6</v>
      </c>
      <c r="K325" s="12">
        <f>'Surv-rate CEA'!K323*Parameter!$D$57+'Surv-rate CEA'!J323*Parameter!$D$58</f>
        <v>8.3307001233076886E-3</v>
      </c>
      <c r="L325" s="12">
        <f t="shared" si="113"/>
        <v>4.8425539208453005E-3</v>
      </c>
      <c r="M325" s="12">
        <f>K325-'Surv-rate CEA'!J323*Parameter!$D$58</f>
        <v>3.5648808621283751E-5</v>
      </c>
      <c r="N325" s="12">
        <f t="shared" si="114"/>
        <v>2.0722301296078638E-5</v>
      </c>
      <c r="O325" s="12">
        <f>'Surv-rate CEA'!N323*Parameter!$D$57+'Surv-rate CEA'!M323*Parameter!$D$58</f>
        <v>5.6247126191440967E-3</v>
      </c>
      <c r="P325" s="12">
        <f t="shared" si="115"/>
        <v>3.2695900397684105E-3</v>
      </c>
      <c r="Q325" s="12">
        <f>O325-'Surv-rate CEA'!M323*Parameter!$D$58</f>
        <v>5.6213924348747701E-3</v>
      </c>
      <c r="R325" s="12">
        <f t="shared" si="116"/>
        <v>3.2676600493578359E-3</v>
      </c>
      <c r="S325" s="12">
        <f>'Surv-rate CEA'!Q323*Parameter!$D$57+'Surv-rate CEA'!P323*Parameter!$D$58</f>
        <v>8.3307001233076886E-3</v>
      </c>
      <c r="T325" s="12">
        <f t="shared" si="117"/>
        <v>4.8425539208453005E-3</v>
      </c>
      <c r="U325" s="12">
        <f>S325-'Surv-rate CEA'!P323*Parameter!$D$58</f>
        <v>3.5648808621283751E-5</v>
      </c>
      <c r="V325" s="12">
        <f t="shared" si="118"/>
        <v>2.0722301296078638E-5</v>
      </c>
      <c r="W325" s="12">
        <f>'Surv-rate CEA'!T323*UPFS+'Surv-rate CEA'!S323*UPD</f>
        <v>5.6247126191440967E-3</v>
      </c>
      <c r="X325" s="12">
        <f t="shared" si="119"/>
        <v>3.2695900397684105E-3</v>
      </c>
      <c r="Y325" s="12">
        <f>W325-'Surv-rate CEA'!S323*UPD</f>
        <v>5.6213924348747701E-3</v>
      </c>
      <c r="Z325" s="12">
        <f t="shared" si="120"/>
        <v>3.2676600493578359E-3</v>
      </c>
      <c r="AA325" s="12">
        <f>'Surv-rate CEA'!W323*UPFS+'Surv-rate CEA'!V323*UPD</f>
        <v>8.9932872830141806E-3</v>
      </c>
      <c r="AB325" s="12">
        <f t="shared" si="121"/>
        <v>5.2277093100257781E-3</v>
      </c>
      <c r="AC325" s="12">
        <f>AA325-'Surv-rate CEA'!V323*UPD</f>
        <v>1.3922817149976743E-4</v>
      </c>
      <c r="AD325" s="12">
        <f t="shared" si="122"/>
        <v>8.0931964637880047E-5</v>
      </c>
      <c r="AE325" s="12">
        <f>'Surv-rate CEA'!Z323*UPFS+'Surv-rate CEA'!Y323*UPD</f>
        <v>8.3307001233076886E-3</v>
      </c>
      <c r="AF325" s="12">
        <f t="shared" si="123"/>
        <v>4.8425539208453005E-3</v>
      </c>
      <c r="AG325" s="12">
        <f>AE325-'Surv-rate CEA'!Y323*UPD</f>
        <v>3.5648808621283751E-5</v>
      </c>
      <c r="AH325" s="12">
        <f t="shared" si="124"/>
        <v>2.0722301296078638E-5</v>
      </c>
      <c r="AI325" s="12">
        <f>'Surv-rate CEA'!AC323*UPFS+'Surv-rate CEA'!AB323*UPD</f>
        <v>5.6185141200987493E-3</v>
      </c>
      <c r="AJ325" s="12">
        <f t="shared" si="125"/>
        <v>3.2659869133311228E-3</v>
      </c>
      <c r="AK325" s="12">
        <f>AI325-'Surv-rate CEA'!AB323*UPD</f>
        <v>2.4118174747632219E-5</v>
      </c>
      <c r="AL325" s="12">
        <f t="shared" si="126"/>
        <v>1.4019657406826194E-5</v>
      </c>
      <c r="AM325" s="12">
        <f>'Surv-rate CEA'!AF323*UPFS+'Surv-rate CEA'!AE323*UPD</f>
        <v>1.6363214632670601E-2</v>
      </c>
      <c r="AN325" s="12">
        <f t="shared" si="127"/>
        <v>9.5117754815558318E-3</v>
      </c>
      <c r="AO325" s="12">
        <f>AM325-'Surv-rate CEA'!AE323*UPD</f>
        <v>1.0239572617327594E-4</v>
      </c>
      <c r="AP325" s="12">
        <f t="shared" si="128"/>
        <v>5.9521626984374055E-5</v>
      </c>
      <c r="AQ325" s="42">
        <f>'Surv-rate CEA'!AI323*UPFS+'Surv-rate CEA'!AH323*UPD</f>
        <v>5.6247126191440967E-3</v>
      </c>
      <c r="AR325" s="12">
        <f t="shared" si="129"/>
        <v>3.2695900397684105E-3</v>
      </c>
      <c r="AS325" s="42">
        <f>AQ325-'Surv-rate CEA'!AH323*UPD</f>
        <v>5.6213924348747701E-3</v>
      </c>
      <c r="AT325" s="12">
        <f t="shared" si="130"/>
        <v>3.2676600493578359E-3</v>
      </c>
      <c r="AU325" s="12">
        <f>'Surv-rate CEA'!AL323*UPFS+'Surv-rate CEA'!AK323*UPD</f>
        <v>6.8901949000321396E-3</v>
      </c>
      <c r="AV325" s="12">
        <f t="shared" si="131"/>
        <v>4.0052024241260253E-3</v>
      </c>
      <c r="AW325" s="12">
        <f>AU325-'Surv-rate CEA'!AK323*UPD</f>
        <v>1.611933357646908E-4</v>
      </c>
      <c r="AX325" s="12">
        <f t="shared" si="132"/>
        <v>9.3700098259149163E-5</v>
      </c>
      <c r="AY325" s="12">
        <f>'Surv-rate CEA'!AO323*UPFS+'Surv-rate CEA'!AN323*UPD</f>
        <v>5.6185141200987493E-3</v>
      </c>
      <c r="AZ325" s="12">
        <f t="shared" si="133"/>
        <v>3.2659869133311228E-3</v>
      </c>
      <c r="BA325" s="12">
        <f>AY325-'Surv-rate CEA'!AN323*UPD</f>
        <v>2.4118174747632219E-5</v>
      </c>
      <c r="BB325" s="12">
        <f t="shared" si="134"/>
        <v>1.4019657406826194E-5</v>
      </c>
    </row>
    <row r="326" spans="1:54">
      <c r="A326" s="12">
        <v>321</v>
      </c>
      <c r="B326" s="12">
        <f t="shared" si="135"/>
        <v>18.410958904109588</v>
      </c>
      <c r="C326" s="12">
        <f>'Surv-rate CEA'!D324*Parameter!$D$57+'Surv-rate CEA'!E324*Parameter!$D$58</f>
        <v>9.440609012223055E-3</v>
      </c>
      <c r="D326" s="12">
        <f t="shared" ref="D326:D354" si="136">C326/(1+DISC)^($B326)</f>
        <v>5.4784082791513779E-3</v>
      </c>
      <c r="E326" s="12">
        <f>C326-'Surv-rate CEA'!E324*Parameter!$D$58</f>
        <v>1.3135300950123385E-5</v>
      </c>
      <c r="F326" s="12">
        <f t="shared" ref="F326:F354" si="137">E326/(1+DISC)^($B326)</f>
        <v>7.6224469609038275E-6</v>
      </c>
      <c r="G326" s="12">
        <f>'Surv-rate CEA'!G324*Parameter!$D$57+'Surv-rate CEA'!H324*Parameter!$D$58</f>
        <v>5.2712684044894723E-3</v>
      </c>
      <c r="H326" s="12">
        <f t="shared" ref="H326:H354" si="138">G326/(1+DISC)^($B326)</f>
        <v>3.0589298244842818E-3</v>
      </c>
      <c r="I326" s="12">
        <f>G326-'Surv-rate CEA'!H324*Parameter!$D$58</f>
        <v>3.4549105546680808E-6</v>
      </c>
      <c r="J326" s="12">
        <f t="shared" ref="J326:J354" si="139">I326/(1+DISC)^($B326)</f>
        <v>2.0048929642055058E-6</v>
      </c>
      <c r="K326" s="12">
        <f>'Surv-rate CEA'!K324*Parameter!$D$57+'Surv-rate CEA'!J324*Parameter!$D$58</f>
        <v>8.2758381862121418E-3</v>
      </c>
      <c r="L326" s="12">
        <f t="shared" ref="L326:L354" si="140">K326/(1+DISC)^($B326)</f>
        <v>4.8024889472237046E-3</v>
      </c>
      <c r="M326" s="12">
        <f>K326-'Surv-rate CEA'!J324*Parameter!$D$58</f>
        <v>3.5084173355862114E-5</v>
      </c>
      <c r="N326" s="12">
        <f t="shared" ref="N326:N354" si="141">M326/(1+DISC)^($B326)</f>
        <v>2.0359430787895437E-5</v>
      </c>
      <c r="O326" s="12">
        <f>'Surv-rate CEA'!N324*Parameter!$D$57+'Surv-rate CEA'!M324*Parameter!$D$58</f>
        <v>5.5855700896374292E-3</v>
      </c>
      <c r="P326" s="12">
        <f t="shared" ref="P326:P354" si="142">O326/(1+DISC)^($B326)</f>
        <v>3.2413198537542616E-3</v>
      </c>
      <c r="Q326" s="12">
        <f>O326-'Surv-rate CEA'!M324*Parameter!$D$58</f>
        <v>5.5823098219309119E-3</v>
      </c>
      <c r="R326" s="12">
        <f t="shared" ref="R326:R354" si="143">Q326/(1+DISC)^($B326)</f>
        <v>3.2394279125063496E-3</v>
      </c>
      <c r="S326" s="12">
        <f>'Surv-rate CEA'!Q324*Parameter!$D$57+'Surv-rate CEA'!P324*Parameter!$D$58</f>
        <v>8.2758381862121418E-3</v>
      </c>
      <c r="T326" s="12">
        <f t="shared" ref="T326:T354" si="144">S326/(1+DISC)^($B326)</f>
        <v>4.8024889472237046E-3</v>
      </c>
      <c r="U326" s="12">
        <f>S326-'Surv-rate CEA'!P324*Parameter!$D$58</f>
        <v>3.5084173355862114E-5</v>
      </c>
      <c r="V326" s="12">
        <f t="shared" ref="V326:V354" si="145">U326/(1+DISC)^($B326)</f>
        <v>2.0359430787895437E-5</v>
      </c>
      <c r="W326" s="12">
        <f>'Surv-rate CEA'!T324*UPFS+'Surv-rate CEA'!S324*UPD</f>
        <v>5.5855700896374292E-3</v>
      </c>
      <c r="X326" s="12">
        <f t="shared" ref="X326:X354" si="146">W326/(1+DISC)^($B326)</f>
        <v>3.2413198537542616E-3</v>
      </c>
      <c r="Y326" s="12">
        <f>W326-'Surv-rate CEA'!S324*UPD</f>
        <v>5.5823098219309119E-3</v>
      </c>
      <c r="Z326" s="12">
        <f t="shared" ref="Z326:Z354" si="147">Y326/(1+DISC)^($B326)</f>
        <v>3.2394279125063496E-3</v>
      </c>
      <c r="AA326" s="12">
        <f>'Surv-rate CEA'!W324*UPFS+'Surv-rate CEA'!V324*UPD</f>
        <v>8.9346073463718537E-3</v>
      </c>
      <c r="AB326" s="12">
        <f t="shared" ref="AB326:AB354" si="148">AA326/(1+DISC)^($B326)</f>
        <v>5.1847742866966001E-3</v>
      </c>
      <c r="AC326" s="12">
        <f>AA326-'Surv-rate CEA'!V324*UPD</f>
        <v>1.3721698821215177E-4</v>
      </c>
      <c r="AD326" s="12">
        <f t="shared" ref="AD326:AD354" si="149">AC326/(1+DISC)^($B326)</f>
        <v>7.9627350660151241E-5</v>
      </c>
      <c r="AE326" s="12">
        <f>'Surv-rate CEA'!Z324*UPFS+'Surv-rate CEA'!Y324*UPD</f>
        <v>8.2758381862121418E-3</v>
      </c>
      <c r="AF326" s="12">
        <f t="shared" ref="AF326:AF354" si="150">AE326/(1+DISC)^($B326)</f>
        <v>4.8024889472237046E-3</v>
      </c>
      <c r="AG326" s="12">
        <f>AE326-'Surv-rate CEA'!Y324*UPD</f>
        <v>3.5084173355862114E-5</v>
      </c>
      <c r="AH326" s="12">
        <f t="shared" ref="AH326:AH354" si="151">AG326/(1+DISC)^($B326)</f>
        <v>2.0359430787895437E-5</v>
      </c>
      <c r="AI326" s="12">
        <f>'Surv-rate CEA'!AC324*UPFS+'Surv-rate CEA'!AB324*UPD</f>
        <v>5.5796595753166206E-3</v>
      </c>
      <c r="AJ326" s="12">
        <f t="shared" ref="AJ326:AJ354" si="152">AI326/(1+DISC)^($B326)</f>
        <v>3.2378899679759991E-3</v>
      </c>
      <c r="AK326" s="12">
        <f>AI326-'Surv-rate CEA'!AB324*UPD</f>
        <v>2.3726873428010428E-5</v>
      </c>
      <c r="AL326" s="12">
        <f t="shared" ref="AL326:AL354" si="153">AK326/(1+DISC)^($B326)</f>
        <v>1.3768762127325983E-5</v>
      </c>
      <c r="AM326" s="12">
        <f>'Surv-rate CEA'!AF324*UPFS+'Surv-rate CEA'!AE324*UPD</f>
        <v>1.6265317031503659E-2</v>
      </c>
      <c r="AN326" s="12">
        <f t="shared" ref="AN326:AN354" si="154">AM326/(1+DISC)^($B326)</f>
        <v>9.4388028752213499E-3</v>
      </c>
      <c r="AO326" s="12">
        <f>AM326-'Surv-rate CEA'!AE324*UPD</f>
        <v>1.0088367128446504E-4</v>
      </c>
      <c r="AP326" s="12">
        <f t="shared" ref="AP326:AP354" si="155">AO326/(1+DISC)^($B326)</f>
        <v>5.8543038831544092E-5</v>
      </c>
      <c r="AQ326" s="42">
        <f>'Surv-rate CEA'!AI324*UPFS+'Surv-rate CEA'!AH324*UPD</f>
        <v>5.5855700896374292E-3</v>
      </c>
      <c r="AR326" s="12">
        <f t="shared" ref="AR326:AR354" si="156">AQ326/(1+DISC)^($B326)</f>
        <v>3.2413198537542616E-3</v>
      </c>
      <c r="AS326" s="42">
        <f>AQ326-'Surv-rate CEA'!AH324*UPD</f>
        <v>5.5823098219309119E-3</v>
      </c>
      <c r="AT326" s="12">
        <f t="shared" ref="AT326:AT354" si="157">AS326/(1+DISC)^($B326)</f>
        <v>3.2394279125063496E-3</v>
      </c>
      <c r="AU326" s="12">
        <f>'Surv-rate CEA'!AL324*UPFS+'Surv-rate CEA'!AK324*UPD</f>
        <v>6.843651577403481E-3</v>
      </c>
      <c r="AV326" s="12">
        <f t="shared" ref="AV326:AV354" si="158">AU326/(1+DISC)^($B326)</f>
        <v>3.9713875887384094E-3</v>
      </c>
      <c r="AW326" s="12">
        <f>AU326-'Surv-rate CEA'!AK324*UPD</f>
        <v>1.5888983074359431E-4</v>
      </c>
      <c r="AX326" s="12">
        <f t="shared" ref="AX326:AX354" si="159">AW326/(1+DISC)^($B326)</f>
        <v>9.2204153682421525E-5</v>
      </c>
      <c r="AY326" s="12">
        <f>'Surv-rate CEA'!AO324*UPFS+'Surv-rate CEA'!AN324*UPD</f>
        <v>5.5796595753166206E-3</v>
      </c>
      <c r="AZ326" s="12">
        <f t="shared" ref="AZ326:AZ354" si="160">AY326/(1+DISC)^($B326)</f>
        <v>3.2378899679759991E-3</v>
      </c>
      <c r="BA326" s="12">
        <f>AY326-'Surv-rate CEA'!AN324*UPD</f>
        <v>2.3726873428010428E-5</v>
      </c>
      <c r="BB326" s="12">
        <f t="shared" ref="BB326:BB354" si="161">BA326/(1+DISC)^($B326)</f>
        <v>1.3768762127325983E-5</v>
      </c>
    </row>
    <row r="327" spans="1:54">
      <c r="A327" s="12">
        <v>322</v>
      </c>
      <c r="B327" s="12">
        <f t="shared" ref="B327:B354" si="162">A326*21/365</f>
        <v>18.468493150684932</v>
      </c>
      <c r="C327" s="12">
        <f>'Surv-rate CEA'!D325*Parameter!$D$57+'Surv-rate CEA'!E325*Parameter!$D$58</f>
        <v>9.3796622021214797E-3</v>
      </c>
      <c r="D327" s="12">
        <f t="shared" si="136"/>
        <v>5.4337918929687175E-3</v>
      </c>
      <c r="E327" s="12">
        <f>C327-'Surv-rate CEA'!E325*Parameter!$D$58</f>
        <v>1.2915144787579991E-5</v>
      </c>
      <c r="F327" s="12">
        <f t="shared" si="137"/>
        <v>7.4819548434693658E-6</v>
      </c>
      <c r="G327" s="12">
        <f>'Surv-rate CEA'!G325*Parameter!$D$57+'Surv-rate CEA'!H325*Parameter!$D$58</f>
        <v>5.2346655388087349E-3</v>
      </c>
      <c r="H327" s="12">
        <f t="shared" si="138"/>
        <v>3.0325274571986376E-3</v>
      </c>
      <c r="I327" s="12">
        <f>G327-'Surv-rate CEA'!H325*Parameter!$D$58</f>
        <v>3.3926981036144777E-6</v>
      </c>
      <c r="J327" s="12">
        <f t="shared" si="139"/>
        <v>1.9654455622656687E-6</v>
      </c>
      <c r="K327" s="12">
        <f>'Surv-rate CEA'!K325*Parameter!$D$57+'Surv-rate CEA'!J325*Parameter!$D$58</f>
        <v>8.2214605793254087E-3</v>
      </c>
      <c r="L327" s="12">
        <f t="shared" si="140"/>
        <v>4.7628267288981965E-3</v>
      </c>
      <c r="M327" s="12">
        <f>K327-'Surv-rate CEA'!J325*Parameter!$D$58</f>
        <v>3.4529647224151166E-5</v>
      </c>
      <c r="N327" s="12">
        <f t="shared" si="141"/>
        <v>2.0003590013212327E-5</v>
      </c>
      <c r="O327" s="12">
        <f>'Surv-rate CEA'!N325*Parameter!$D$57+'Surv-rate CEA'!M325*Parameter!$D$58</f>
        <v>5.5467891973474117E-3</v>
      </c>
      <c r="P327" s="12">
        <f t="shared" si="142"/>
        <v>3.2133458031927608E-3</v>
      </c>
      <c r="Q327" s="12">
        <f>O327-'Surv-rate CEA'!M325*Parameter!$D$58</f>
        <v>5.5435876371651271E-3</v>
      </c>
      <c r="R327" s="12">
        <f t="shared" si="143"/>
        <v>3.2114910869579464E-3</v>
      </c>
      <c r="S327" s="12">
        <f>'Surv-rate CEA'!Q325*Parameter!$D$57+'Surv-rate CEA'!P325*Parameter!$D$58</f>
        <v>8.2214605793254087E-3</v>
      </c>
      <c r="T327" s="12">
        <f t="shared" si="144"/>
        <v>4.7628267288981965E-3</v>
      </c>
      <c r="U327" s="12">
        <f>S327-'Surv-rate CEA'!P325*Parameter!$D$58</f>
        <v>3.4529647224151166E-5</v>
      </c>
      <c r="V327" s="12">
        <f t="shared" si="145"/>
        <v>2.0003590013212327E-5</v>
      </c>
      <c r="W327" s="12">
        <f>'Surv-rate CEA'!T325*UPFS+'Surv-rate CEA'!S325*UPD</f>
        <v>5.5467891973474117E-3</v>
      </c>
      <c r="X327" s="12">
        <f t="shared" si="146"/>
        <v>3.2133458031927608E-3</v>
      </c>
      <c r="Y327" s="12">
        <f>W327-'Surv-rate CEA'!S325*UPD</f>
        <v>5.5435876371651271E-3</v>
      </c>
      <c r="Z327" s="12">
        <f t="shared" si="147"/>
        <v>3.2114910869579464E-3</v>
      </c>
      <c r="AA327" s="12">
        <f>'Surv-rate CEA'!W325*UPFS+'Surv-rate CEA'!V325*UPD</f>
        <v>8.8764417351296851E-3</v>
      </c>
      <c r="AB327" s="12">
        <f t="shared" si="148"/>
        <v>5.1422680368859806E-3</v>
      </c>
      <c r="AC327" s="12">
        <f>AA327-'Surv-rate CEA'!V325*UPD</f>
        <v>1.3523890304579719E-4</v>
      </c>
      <c r="AD327" s="12">
        <f t="shared" si="149"/>
        <v>7.8346110888516372E-5</v>
      </c>
      <c r="AE327" s="12">
        <f>'Surv-rate CEA'!Z325*UPFS+'Surv-rate CEA'!Y325*UPD</f>
        <v>8.2214605793254087E-3</v>
      </c>
      <c r="AF327" s="12">
        <f t="shared" si="150"/>
        <v>4.7628267288981965E-3</v>
      </c>
      <c r="AG327" s="12">
        <f>AE327-'Surv-rate CEA'!Y325*UPD</f>
        <v>3.4529647224151166E-5</v>
      </c>
      <c r="AH327" s="12">
        <f t="shared" si="151"/>
        <v>2.0003590013212327E-5</v>
      </c>
      <c r="AI327" s="12">
        <f>'Surv-rate CEA'!AC325*UPFS+'Surv-rate CEA'!AB325*UPD</f>
        <v>5.541162263298826E-3</v>
      </c>
      <c r="AJ327" s="12">
        <f t="shared" si="152"/>
        <v>3.2100860281649821E-3</v>
      </c>
      <c r="AK327" s="12">
        <f>AI327-'Surv-rate CEA'!AB325*UPD</f>
        <v>2.334273388903893E-5</v>
      </c>
      <c r="AL327" s="12">
        <f t="shared" si="153"/>
        <v>1.3522827947609613E-5</v>
      </c>
      <c r="AM327" s="12">
        <f>'Surv-rate CEA'!AF325*UPFS+'Surv-rate CEA'!AE325*UPD</f>
        <v>1.6168217518046424E-2</v>
      </c>
      <c r="AN327" s="12">
        <f t="shared" si="154"/>
        <v>9.3665131408937723E-3</v>
      </c>
      <c r="AO327" s="12">
        <f>AM327-'Surv-rate CEA'!AE325*UPD</f>
        <v>9.9397006400867016E-5</v>
      </c>
      <c r="AP327" s="12">
        <f t="shared" si="155"/>
        <v>5.7582313299537713E-5</v>
      </c>
      <c r="AQ327" s="42">
        <f>'Surv-rate CEA'!AI325*UPFS+'Surv-rate CEA'!AH325*UPD</f>
        <v>5.5467891973474117E-3</v>
      </c>
      <c r="AR327" s="12">
        <f t="shared" si="156"/>
        <v>3.2133458031927608E-3</v>
      </c>
      <c r="AS327" s="42">
        <f>AQ327-'Surv-rate CEA'!AH325*UPD</f>
        <v>5.5435876371651271E-3</v>
      </c>
      <c r="AT327" s="12">
        <f t="shared" si="157"/>
        <v>3.2114910869579464E-3</v>
      </c>
      <c r="AU327" s="12">
        <f>'Surv-rate CEA'!AL325*UPFS+'Surv-rate CEA'!AK325*UPD</f>
        <v>6.7975282198217361E-3</v>
      </c>
      <c r="AV327" s="12">
        <f t="shared" si="158"/>
        <v>3.9379193980716293E-3</v>
      </c>
      <c r="AW327" s="12">
        <f>AU327-'Surv-rate CEA'!AK325*UPD</f>
        <v>1.5662386271664275E-4</v>
      </c>
      <c r="AX327" s="12">
        <f t="shared" si="159"/>
        <v>9.0734768175622222E-5</v>
      </c>
      <c r="AY327" s="12">
        <f>'Surv-rate CEA'!AO325*UPFS+'Surv-rate CEA'!AN325*UPD</f>
        <v>5.541162263298826E-3</v>
      </c>
      <c r="AZ327" s="12">
        <f t="shared" si="160"/>
        <v>3.2100860281649821E-3</v>
      </c>
      <c r="BA327" s="12">
        <f>AY327-'Surv-rate CEA'!AN325*UPD</f>
        <v>2.334273388903893E-5</v>
      </c>
      <c r="BB327" s="12">
        <f t="shared" si="161"/>
        <v>1.3522827947609613E-5</v>
      </c>
    </row>
    <row r="328" spans="1:54">
      <c r="A328" s="12">
        <v>323</v>
      </c>
      <c r="B328" s="12">
        <f t="shared" si="162"/>
        <v>18.526027397260275</v>
      </c>
      <c r="C328" s="12">
        <f>'Surv-rate CEA'!D326*Parameter!$D$57+'Surv-rate CEA'!E326*Parameter!$D$58</f>
        <v>9.3192442470261729E-3</v>
      </c>
      <c r="D328" s="12">
        <f t="shared" si="136"/>
        <v>5.3896171670531623E-3</v>
      </c>
      <c r="E328" s="12">
        <f>C328-'Surv-rate CEA'!E326*Parameter!$D$58</f>
        <v>1.2699138856001047E-5</v>
      </c>
      <c r="F328" s="12">
        <f t="shared" si="137"/>
        <v>7.3443183772048721E-6</v>
      </c>
      <c r="G328" s="12">
        <f>'Surv-rate CEA'!G326*Parameter!$D$57+'Surv-rate CEA'!H326*Parameter!$D$58</f>
        <v>5.198400100694456E-3</v>
      </c>
      <c r="H328" s="12">
        <f t="shared" si="138"/>
        <v>3.0064011288098011E-3</v>
      </c>
      <c r="I328" s="12">
        <f>G328-'Surv-rate CEA'!H326*Parameter!$D$58</f>
        <v>3.3317382068997689E-6</v>
      </c>
      <c r="J328" s="12">
        <f t="shared" si="139"/>
        <v>1.9268508218103669E-6</v>
      </c>
      <c r="K328" s="12">
        <f>'Surv-rate CEA'!K326*Parameter!$D$57+'Surv-rate CEA'!J326*Parameter!$D$58</f>
        <v>8.1675618763053601E-3</v>
      </c>
      <c r="L328" s="12">
        <f t="shared" si="140"/>
        <v>4.723562397836216E-3</v>
      </c>
      <c r="M328" s="12">
        <f>K328-'Surv-rate CEA'!J326*Parameter!$D$58</f>
        <v>3.3985027631459885E-5</v>
      </c>
      <c r="N328" s="12">
        <f t="shared" si="141"/>
        <v>1.9654629011761523E-5</v>
      </c>
      <c r="O328" s="12">
        <f>'Surv-rate CEA'!N326*Parameter!$D$57+'Surv-rate CEA'!M326*Parameter!$D$58</f>
        <v>5.508365732207387E-3</v>
      </c>
      <c r="P328" s="12">
        <f t="shared" si="142"/>
        <v>3.185664172519774E-3</v>
      </c>
      <c r="Q328" s="12">
        <f>O328-'Surv-rate CEA'!M326*Parameter!$D$58</f>
        <v>5.5052216975614394E-3</v>
      </c>
      <c r="R328" s="12">
        <f t="shared" si="143"/>
        <v>3.1838458766738401E-3</v>
      </c>
      <c r="S328" s="12">
        <f>'Surv-rate CEA'!Q326*Parameter!$D$57+'Surv-rate CEA'!P326*Parameter!$D$58</f>
        <v>8.1675618763053601E-3</v>
      </c>
      <c r="T328" s="12">
        <f t="shared" si="144"/>
        <v>4.723562397836216E-3</v>
      </c>
      <c r="U328" s="12">
        <f>S328-'Surv-rate CEA'!P326*Parameter!$D$58</f>
        <v>3.3985027631459885E-5</v>
      </c>
      <c r="V328" s="12">
        <f t="shared" si="145"/>
        <v>1.9654629011761523E-5</v>
      </c>
      <c r="W328" s="12">
        <f>'Surv-rate CEA'!T326*UPFS+'Surv-rate CEA'!S326*UPD</f>
        <v>5.508365732207387E-3</v>
      </c>
      <c r="X328" s="12">
        <f t="shared" si="146"/>
        <v>3.185664172519774E-3</v>
      </c>
      <c r="Y328" s="12">
        <f>W328-'Surv-rate CEA'!S326*UPD</f>
        <v>5.5052216975614394E-3</v>
      </c>
      <c r="Z328" s="12">
        <f t="shared" si="147"/>
        <v>3.1838458766738401E-3</v>
      </c>
      <c r="AA328" s="12">
        <f>'Surv-rate CEA'!W326*UPFS+'Surv-rate CEA'!V326*UPD</f>
        <v>8.8187847190182665E-3</v>
      </c>
      <c r="AB328" s="12">
        <f t="shared" si="148"/>
        <v>5.1001854071304137E-3</v>
      </c>
      <c r="AC328" s="12">
        <f>AA328-'Surv-rate CEA'!V326*UPD</f>
        <v>1.3329330211795699E-4</v>
      </c>
      <c r="AD328" s="12">
        <f t="shared" si="149"/>
        <v>7.7087782045994819E-5</v>
      </c>
      <c r="AE328" s="12">
        <f>'Surv-rate CEA'!Z326*UPFS+'Surv-rate CEA'!Y326*UPD</f>
        <v>8.1675618763053601E-3</v>
      </c>
      <c r="AF328" s="12">
        <f t="shared" si="150"/>
        <v>4.723562397836216E-3</v>
      </c>
      <c r="AG328" s="12">
        <f>AE328-'Surv-rate CEA'!Y326*UPD</f>
        <v>3.3985027631459885E-5</v>
      </c>
      <c r="AH328" s="12">
        <f t="shared" si="151"/>
        <v>1.9654629011761523E-5</v>
      </c>
      <c r="AI328" s="12">
        <f>'Surv-rate CEA'!AC326*UPFS+'Surv-rate CEA'!AB326*UPD</f>
        <v>5.5030180405459816E-3</v>
      </c>
      <c r="AJ328" s="12">
        <f t="shared" si="152"/>
        <v>3.1825714313040241E-3</v>
      </c>
      <c r="AK328" s="12">
        <f>AI328-'Surv-rate CEA'!AB326*UPD</f>
        <v>2.2965609666720545E-5</v>
      </c>
      <c r="AL328" s="12">
        <f t="shared" si="153"/>
        <v>1.3281746977615351E-5</v>
      </c>
      <c r="AM328" s="12">
        <f>'Surv-rate CEA'!AF326*UPFS+'Surv-rate CEA'!AE326*UPD</f>
        <v>1.6071907737557609E-2</v>
      </c>
      <c r="AN328" s="12">
        <f t="shared" si="154"/>
        <v>9.2948985511648614E-3</v>
      </c>
      <c r="AO328" s="12">
        <f>AM328-'Surv-rate CEA'!AE326*UPD</f>
        <v>9.7935251813049962E-5</v>
      </c>
      <c r="AP328" s="12">
        <f t="shared" si="155"/>
        <v>5.6639090084984446E-5</v>
      </c>
      <c r="AQ328" s="42">
        <f>'Surv-rate CEA'!AI326*UPFS+'Surv-rate CEA'!AH326*UPD</f>
        <v>5.508365732207387E-3</v>
      </c>
      <c r="AR328" s="12">
        <f t="shared" si="156"/>
        <v>3.185664172519774E-3</v>
      </c>
      <c r="AS328" s="42">
        <f>AQ328-'Surv-rate CEA'!AH326*UPD</f>
        <v>5.5052216975614394E-3</v>
      </c>
      <c r="AT328" s="12">
        <f t="shared" si="157"/>
        <v>3.1838458766738401E-3</v>
      </c>
      <c r="AU328" s="12">
        <f>'Surv-rate CEA'!AL326*UPFS+'Surv-rate CEA'!AK326*UPD</f>
        <v>6.7518200299177787E-3</v>
      </c>
      <c r="AV328" s="12">
        <f t="shared" si="158"/>
        <v>3.9047935838477932E-3</v>
      </c>
      <c r="AW328" s="12">
        <f>AU328-'Surv-rate CEA'!AK326*UPD</f>
        <v>1.5439474174842264E-4</v>
      </c>
      <c r="AX328" s="12">
        <f t="shared" si="159"/>
        <v>8.9291419837566279E-5</v>
      </c>
      <c r="AY328" s="12">
        <f>'Surv-rate CEA'!AO326*UPFS+'Surv-rate CEA'!AN326*UPD</f>
        <v>5.5030180405459816E-3</v>
      </c>
      <c r="AZ328" s="12">
        <f t="shared" si="160"/>
        <v>3.1825714313040241E-3</v>
      </c>
      <c r="BA328" s="12">
        <f>AY328-'Surv-rate CEA'!AN326*UPD</f>
        <v>2.2965609666720545E-5</v>
      </c>
      <c r="BB328" s="12">
        <f t="shared" si="161"/>
        <v>1.3281746977615351E-5</v>
      </c>
    </row>
    <row r="329" spans="1:54">
      <c r="A329" s="12">
        <v>324</v>
      </c>
      <c r="B329" s="12">
        <f t="shared" si="162"/>
        <v>18.583561643835615</v>
      </c>
      <c r="C329" s="12">
        <f>'Surv-rate CEA'!D327*Parameter!$D$57+'Surv-rate CEA'!E327*Parameter!$D$58</f>
        <v>9.259349312263087E-3</v>
      </c>
      <c r="D329" s="12">
        <f t="shared" si="136"/>
        <v>5.3458788409367127E-3</v>
      </c>
      <c r="E329" s="12">
        <f>C329-'Surv-rate CEA'!E327*Parameter!$D$58</f>
        <v>1.2487195961636069E-5</v>
      </c>
      <c r="F329" s="12">
        <f t="shared" si="137"/>
        <v>7.2094738434298212E-6</v>
      </c>
      <c r="G329" s="12">
        <f>'Surv-rate CEA'!G327*Parameter!$D$57+'Surv-rate CEA'!H327*Parameter!$D$58</f>
        <v>5.1624681703321667E-3</v>
      </c>
      <c r="H329" s="12">
        <f t="shared" si="138"/>
        <v>2.9805473827666574E-3</v>
      </c>
      <c r="I329" s="12">
        <f>G329-'Surv-rate CEA'!H327*Parameter!$D$58</f>
        <v>3.2720029047627122E-6</v>
      </c>
      <c r="J329" s="12">
        <f t="shared" si="139"/>
        <v>1.8890885856189037E-6</v>
      </c>
      <c r="K329" s="12">
        <f>'Surv-rate CEA'!K327*Parameter!$D$57+'Surv-rate CEA'!J327*Parameter!$D$58</f>
        <v>8.1141367249933042E-3</v>
      </c>
      <c r="L329" s="12">
        <f t="shared" si="140"/>
        <v>4.6846911556906535E-3</v>
      </c>
      <c r="M329" s="12">
        <f>K329-'Surv-rate CEA'!J327*Parameter!$D$58</f>
        <v>3.3450116488541876E-5</v>
      </c>
      <c r="N329" s="12">
        <f t="shared" si="141"/>
        <v>1.9312401328907055E-5</v>
      </c>
      <c r="O329" s="12">
        <f>'Surv-rate CEA'!N327*Parameter!$D$57+'Surv-rate CEA'!M327*Parameter!$D$58</f>
        <v>5.470295543628551E-3</v>
      </c>
      <c r="P329" s="12">
        <f t="shared" si="142"/>
        <v>3.1582713011619624E-3</v>
      </c>
      <c r="Q329" s="12">
        <f>O329-'Surv-rate CEA'!M327*Parameter!$D$58</f>
        <v>5.4672078789156061E-3</v>
      </c>
      <c r="R329" s="12">
        <f t="shared" si="143"/>
        <v>3.1564886401022939E-3</v>
      </c>
      <c r="S329" s="12">
        <f>'Surv-rate CEA'!Q327*Parameter!$D$57+'Surv-rate CEA'!P327*Parameter!$D$58</f>
        <v>8.1141367249933042E-3</v>
      </c>
      <c r="T329" s="12">
        <f t="shared" si="144"/>
        <v>4.6846911556906535E-3</v>
      </c>
      <c r="U329" s="12">
        <f>S329-'Surv-rate CEA'!P327*Parameter!$D$58</f>
        <v>3.3450116488541876E-5</v>
      </c>
      <c r="V329" s="12">
        <f t="shared" si="145"/>
        <v>1.9312401328907055E-5</v>
      </c>
      <c r="W329" s="12">
        <f>'Surv-rate CEA'!T327*UPFS+'Surv-rate CEA'!S327*UPD</f>
        <v>5.470295543628551E-3</v>
      </c>
      <c r="X329" s="12">
        <f t="shared" si="146"/>
        <v>3.1582713011619624E-3</v>
      </c>
      <c r="Y329" s="12">
        <f>W329-'Surv-rate CEA'!S327*UPD</f>
        <v>5.4672078789156061E-3</v>
      </c>
      <c r="Z329" s="12">
        <f t="shared" si="147"/>
        <v>3.1564886401022939E-3</v>
      </c>
      <c r="AA329" s="12">
        <f>'Surv-rate CEA'!W327*UPFS+'Surv-rate CEA'!V327*UPD</f>
        <v>8.7616306457674962E-3</v>
      </c>
      <c r="AB329" s="12">
        <f t="shared" si="148"/>
        <v>5.0585213173973288E-3</v>
      </c>
      <c r="AC329" s="12">
        <f>AA329-'Surv-rate CEA'!V327*UPD</f>
        <v>1.3137958425535681E-4</v>
      </c>
      <c r="AD329" s="12">
        <f t="shared" si="149"/>
        <v>7.5851910962209355E-5</v>
      </c>
      <c r="AE329" s="12">
        <f>'Surv-rate CEA'!Z327*UPFS+'Surv-rate CEA'!Y327*UPD</f>
        <v>8.1141367249933042E-3</v>
      </c>
      <c r="AF329" s="12">
        <f t="shared" si="150"/>
        <v>4.6846911556906535E-3</v>
      </c>
      <c r="AG329" s="12">
        <f>AE329-'Surv-rate CEA'!Y327*UPD</f>
        <v>3.3450116488541876E-5</v>
      </c>
      <c r="AH329" s="12">
        <f t="shared" si="151"/>
        <v>1.9312401328907055E-5</v>
      </c>
      <c r="AI329" s="12">
        <f>'Surv-rate CEA'!AC327*UPFS+'Surv-rate CEA'!AB327*UPD</f>
        <v>5.4652228219428077E-3</v>
      </c>
      <c r="AJ329" s="12">
        <f t="shared" si="152"/>
        <v>3.1553425688492218E-3</v>
      </c>
      <c r="AK329" s="12">
        <f>AI329-'Surv-rate CEA'!AB327*UPD</f>
        <v>2.2595357615862524E-5</v>
      </c>
      <c r="AL329" s="12">
        <f t="shared" si="153"/>
        <v>1.3045413895559662E-5</v>
      </c>
      <c r="AM329" s="12">
        <f>'Surv-rate CEA'!AF327*UPFS+'Surv-rate CEA'!AE327*UPD</f>
        <v>1.5976379442954464E-2</v>
      </c>
      <c r="AN329" s="12">
        <f t="shared" si="154"/>
        <v>9.2239514828274614E-3</v>
      </c>
      <c r="AO329" s="12">
        <f>AM329-'Surv-rate CEA'!AE327*UPD</f>
        <v>9.6497937914448439E-5</v>
      </c>
      <c r="AP329" s="12">
        <f t="shared" si="155"/>
        <v>5.5713016875566069E-5</v>
      </c>
      <c r="AQ329" s="42">
        <f>'Surv-rate CEA'!AI327*UPFS+'Surv-rate CEA'!AH327*UPD</f>
        <v>5.470295543628551E-3</v>
      </c>
      <c r="AR329" s="12">
        <f t="shared" si="156"/>
        <v>3.1582713011619624E-3</v>
      </c>
      <c r="AS329" s="42">
        <f>AQ329-'Surv-rate CEA'!AH327*UPD</f>
        <v>5.4672078789156061E-3</v>
      </c>
      <c r="AT329" s="12">
        <f t="shared" si="157"/>
        <v>3.1564886401022939E-3</v>
      </c>
      <c r="AU329" s="12">
        <f>'Surv-rate CEA'!AL327*UPFS+'Surv-rate CEA'!AK327*UPD</f>
        <v>6.7065222770746015E-3</v>
      </c>
      <c r="AV329" s="12">
        <f t="shared" si="158"/>
        <v>3.8720059399639526E-3</v>
      </c>
      <c r="AW329" s="12">
        <f>AU329-'Surv-rate CEA'!AK327*UPD</f>
        <v>1.5220179206883525E-4</v>
      </c>
      <c r="AX329" s="12">
        <f t="shared" si="159"/>
        <v>8.7873598061133078E-5</v>
      </c>
      <c r="AY329" s="12">
        <f>'Surv-rate CEA'!AO327*UPFS+'Surv-rate CEA'!AN327*UPD</f>
        <v>5.4652228219428077E-3</v>
      </c>
      <c r="AZ329" s="12">
        <f t="shared" si="160"/>
        <v>3.1553425688492218E-3</v>
      </c>
      <c r="BA329" s="12">
        <f>AY329-'Surv-rate CEA'!AN327*UPD</f>
        <v>2.2595357615862524E-5</v>
      </c>
      <c r="BB329" s="12">
        <f t="shared" si="161"/>
        <v>1.3045413895559662E-5</v>
      </c>
    </row>
    <row r="330" spans="1:54">
      <c r="A330" s="12">
        <v>325</v>
      </c>
      <c r="B330" s="12">
        <f t="shared" si="162"/>
        <v>18.641095890410959</v>
      </c>
      <c r="C330" s="12">
        <f>'Surv-rate CEA'!D328*Parameter!$D$57+'Surv-rate CEA'!E328*Parameter!$D$58</f>
        <v>9.1999716418080663E-3</v>
      </c>
      <c r="D330" s="12">
        <f t="shared" si="136"/>
        <v>5.3025717284156974E-3</v>
      </c>
      <c r="E330" s="12">
        <f>C330-'Surv-rate CEA'!E328*Parameter!$D$58</f>
        <v>1.2279230936010355E-5</v>
      </c>
      <c r="F330" s="12">
        <f t="shared" si="137"/>
        <v>7.0773590770742415E-6</v>
      </c>
      <c r="G330" s="12">
        <f>'Surv-rate CEA'!G328*Parameter!$D$57+'Surv-rate CEA'!H328*Parameter!$D$58</f>
        <v>5.126865883174893E-3</v>
      </c>
      <c r="H330" s="12">
        <f t="shared" si="138"/>
        <v>2.9549628135766073E-3</v>
      </c>
      <c r="I330" s="12">
        <f>G330-'Surv-rate CEA'!H328*Parameter!$D$58</f>
        <v>3.2134649242529165E-6</v>
      </c>
      <c r="J330" s="12">
        <f t="shared" si="139"/>
        <v>1.8521392153172133E-6</v>
      </c>
      <c r="K330" s="12">
        <f>'Surv-rate CEA'!K328*Parameter!$D$57+'Surv-rate CEA'!J328*Parameter!$D$58</f>
        <v>8.0611798462124247E-3</v>
      </c>
      <c r="L330" s="12">
        <f t="shared" si="140"/>
        <v>4.6462082726376483E-3</v>
      </c>
      <c r="M330" s="12">
        <f>K330-'Surv-rate CEA'!J328*Parameter!$D$58</f>
        <v>3.2924720101169813E-5</v>
      </c>
      <c r="N330" s="12">
        <f t="shared" si="141"/>
        <v>1.8976763926214868E-5</v>
      </c>
      <c r="O330" s="12">
        <f>'Surv-rate CEA'!N328*Parameter!$D$57+'Surv-rate CEA'!M328*Parameter!$D$58</f>
        <v>5.4325745395094483E-3</v>
      </c>
      <c r="P330" s="12">
        <f t="shared" si="142"/>
        <v>3.1311635825925629E-3</v>
      </c>
      <c r="Q330" s="12">
        <f>O330-'Surv-rate CEA'!M328*Parameter!$D$58</f>
        <v>5.4295421148626176E-3</v>
      </c>
      <c r="R330" s="12">
        <f t="shared" si="143"/>
        <v>3.1294157892485307E-3</v>
      </c>
      <c r="S330" s="12">
        <f>'Surv-rate CEA'!Q328*Parameter!$D$57+'Surv-rate CEA'!P328*Parameter!$D$58</f>
        <v>8.0611798462124247E-3</v>
      </c>
      <c r="T330" s="12">
        <f t="shared" si="144"/>
        <v>4.6462082726376483E-3</v>
      </c>
      <c r="U330" s="12">
        <f>S330-'Surv-rate CEA'!P328*Parameter!$D$58</f>
        <v>3.2924720101169813E-5</v>
      </c>
      <c r="V330" s="12">
        <f t="shared" si="145"/>
        <v>1.8976763926214868E-5</v>
      </c>
      <c r="W330" s="12">
        <f>'Surv-rate CEA'!T328*UPFS+'Surv-rate CEA'!S328*UPD</f>
        <v>5.4325745395094483E-3</v>
      </c>
      <c r="X330" s="12">
        <f t="shared" si="146"/>
        <v>3.1311635825925629E-3</v>
      </c>
      <c r="Y330" s="12">
        <f>W330-'Surv-rate CEA'!S328*UPD</f>
        <v>5.4295421148626176E-3</v>
      </c>
      <c r="Z330" s="12">
        <f t="shared" si="147"/>
        <v>3.1294157892485307E-3</v>
      </c>
      <c r="AA330" s="12">
        <f>'Surv-rate CEA'!W328*UPFS+'Surv-rate CEA'!V328*UPD</f>
        <v>8.7049739398474806E-3</v>
      </c>
      <c r="AB330" s="12">
        <f t="shared" si="148"/>
        <v>5.0172707598649842E-3</v>
      </c>
      <c r="AC330" s="12">
        <f>AA330-'Surv-rate CEA'!V328*UPD</f>
        <v>1.2949716070295193E-4</v>
      </c>
      <c r="AD330" s="12">
        <f t="shared" si="149"/>
        <v>7.4638054331939947E-5</v>
      </c>
      <c r="AE330" s="12">
        <f>'Surv-rate CEA'!Z328*UPFS+'Surv-rate CEA'!Y328*UPD</f>
        <v>8.0611798462124247E-3</v>
      </c>
      <c r="AF330" s="12">
        <f t="shared" si="150"/>
        <v>4.6462082726376483E-3</v>
      </c>
      <c r="AG330" s="12">
        <f>AE330-'Surv-rate CEA'!Y328*UPD</f>
        <v>3.2924720101169813E-5</v>
      </c>
      <c r="AH330" s="12">
        <f t="shared" si="151"/>
        <v>1.8976763926214868E-5</v>
      </c>
      <c r="AI330" s="12">
        <f>'Surv-rate CEA'!AC328*UPFS+'Surv-rate CEA'!AB328*UPD</f>
        <v>5.4277725797861678E-3</v>
      </c>
      <c r="AJ330" s="12">
        <f t="shared" si="152"/>
        <v>3.1283958853798948E-3</v>
      </c>
      <c r="AK330" s="12">
        <f>AI330-'Surv-rate CEA'!AB328*UPD</f>
        <v>2.2231837827070035E-5</v>
      </c>
      <c r="AL330" s="12">
        <f t="shared" si="153"/>
        <v>1.2813725881156756E-5</v>
      </c>
      <c r="AM330" s="12">
        <f>'Surv-rate CEA'!AF328*UPFS+'Surv-rate CEA'!AE328*UPD</f>
        <v>1.5881624493155638E-2</v>
      </c>
      <c r="AN330" s="12">
        <f t="shared" si="154"/>
        <v>9.1536644152275821E-3</v>
      </c>
      <c r="AO330" s="12">
        <f>AM330-'Surv-rate CEA'!AE328*UPD</f>
        <v>9.5084604966145375E-5</v>
      </c>
      <c r="AP330" s="12">
        <f t="shared" si="155"/>
        <v>5.4803749156118973E-5</v>
      </c>
      <c r="AQ330" s="42">
        <f>'Surv-rate CEA'!AI328*UPFS+'Surv-rate CEA'!AH328*UPD</f>
        <v>5.4325745395094483E-3</v>
      </c>
      <c r="AR330" s="12">
        <f t="shared" si="156"/>
        <v>3.1311635825925629E-3</v>
      </c>
      <c r="AS330" s="42">
        <f>AQ330-'Surv-rate CEA'!AH328*UPD</f>
        <v>5.4295421148626176E-3</v>
      </c>
      <c r="AT330" s="12">
        <f t="shared" si="157"/>
        <v>3.1294157892485307E-3</v>
      </c>
      <c r="AU330" s="12">
        <f>'Surv-rate CEA'!AL328*UPFS+'Surv-rate CEA'!AK328*UPD</f>
        <v>6.6616302963277479E-3</v>
      </c>
      <c r="AV330" s="12">
        <f t="shared" si="158"/>
        <v>3.8395523214376816E-3</v>
      </c>
      <c r="AW330" s="12">
        <f>AU330-'Surv-rate CEA'!AK328*UPD</f>
        <v>1.500443517507043E-4</v>
      </c>
      <c r="AX330" s="12">
        <f t="shared" si="159"/>
        <v>8.6480803265322014E-5</v>
      </c>
      <c r="AY330" s="12">
        <f>'Surv-rate CEA'!AO328*UPFS+'Surv-rate CEA'!AN328*UPD</f>
        <v>5.4277725797861678E-3</v>
      </c>
      <c r="AZ330" s="12">
        <f t="shared" si="160"/>
        <v>3.1283958853798948E-3</v>
      </c>
      <c r="BA330" s="12">
        <f>AY330-'Surv-rate CEA'!AN328*UPD</f>
        <v>2.2231837827070035E-5</v>
      </c>
      <c r="BB330" s="12">
        <f t="shared" si="161"/>
        <v>1.2813725881156756E-5</v>
      </c>
    </row>
    <row r="331" spans="1:54">
      <c r="A331" s="12">
        <v>326</v>
      </c>
      <c r="B331" s="12">
        <f t="shared" si="162"/>
        <v>18.698630136986303</v>
      </c>
      <c r="C331" s="12">
        <f>'Surv-rate CEA'!D329*Parameter!$D$57+'Surv-rate CEA'!E329*Parameter!$D$58</f>
        <v>9.1411055570300055E-3</v>
      </c>
      <c r="D331" s="12">
        <f t="shared" si="136"/>
        <v>5.2596907163286674E-3</v>
      </c>
      <c r="E331" s="12">
        <f>C331-'Surv-rate CEA'!E329*Parameter!$D$58</f>
        <v>1.2075160583812153E-5</v>
      </c>
      <c r="F331" s="12">
        <f t="shared" si="137"/>
        <v>6.9479134251995109E-6</v>
      </c>
      <c r="G331" s="12">
        <f>'Surv-rate CEA'!G329*Parameter!$D$57+'Surv-rate CEA'!H329*Parameter!$D$58</f>
        <v>5.0915894290225854E-3</v>
      </c>
      <c r="H331" s="12">
        <f t="shared" si="138"/>
        <v>2.9296440659294059E-3</v>
      </c>
      <c r="I331" s="12">
        <f>G331-'Surv-rate CEA'!H329*Parameter!$D$58</f>
        <v>3.1560976607057298E-6</v>
      </c>
      <c r="J331" s="12">
        <f t="shared" si="139"/>
        <v>1.8159835768523836E-6</v>
      </c>
      <c r="K331" s="12">
        <f>'Surv-rate CEA'!K329*Parameter!$D$57+'Surv-rate CEA'!J329*Parameter!$D$58</f>
        <v>8.00868603258908E-3</v>
      </c>
      <c r="L331" s="12">
        <f t="shared" si="140"/>
        <v>4.6081090862368189E-3</v>
      </c>
      <c r="M331" s="12">
        <f>K331-'Surv-rate CEA'!J329*Parameter!$D$58</f>
        <v>3.2408649062764736E-5</v>
      </c>
      <c r="N331" s="12">
        <f t="shared" si="141"/>
        <v>1.8647577094554486E-5</v>
      </c>
      <c r="O331" s="12">
        <f>'Surv-rate CEA'!N329*Parameter!$D$57+'Surv-rate CEA'!M329*Parameter!$D$58</f>
        <v>5.3951986852625901E-3</v>
      </c>
      <c r="P331" s="12">
        <f t="shared" si="142"/>
        <v>3.1043374634046059E-3</v>
      </c>
      <c r="Q331" s="12">
        <f>O331-'Surv-rate CEA'!M329*Parameter!$D$58</f>
        <v>5.3922203959207975E-3</v>
      </c>
      <c r="R331" s="12">
        <f t="shared" si="143"/>
        <v>3.1026237887616611E-3</v>
      </c>
      <c r="S331" s="12">
        <f>'Surv-rate CEA'!Q329*Parameter!$D$57+'Surv-rate CEA'!P329*Parameter!$D$58</f>
        <v>8.00868603258908E-3</v>
      </c>
      <c r="T331" s="12">
        <f t="shared" si="144"/>
        <v>4.6081090862368189E-3</v>
      </c>
      <c r="U331" s="12">
        <f>S331-'Surv-rate CEA'!P329*Parameter!$D$58</f>
        <v>3.2408649062764736E-5</v>
      </c>
      <c r="V331" s="12">
        <f t="shared" si="145"/>
        <v>1.8647577094554486E-5</v>
      </c>
      <c r="W331" s="12">
        <f>'Surv-rate CEA'!T329*UPFS+'Surv-rate CEA'!S329*UPD</f>
        <v>5.3951986852625901E-3</v>
      </c>
      <c r="X331" s="12">
        <f t="shared" si="146"/>
        <v>3.1043374634046059E-3</v>
      </c>
      <c r="Y331" s="12">
        <f>W331-'Surv-rate CEA'!S329*UPD</f>
        <v>5.3922203959207975E-3</v>
      </c>
      <c r="Z331" s="12">
        <f t="shared" si="147"/>
        <v>3.1026237887616611E-3</v>
      </c>
      <c r="AA331" s="12">
        <f>'Surv-rate CEA'!W329*UPFS+'Surv-rate CEA'!V329*UPD</f>
        <v>8.648809101231409E-3</v>
      </c>
      <c r="AB331" s="12">
        <f t="shared" si="148"/>
        <v>4.976428797724735E-3</v>
      </c>
      <c r="AC331" s="12">
        <f>AA331-'Surv-rate CEA'!V329*UPD</f>
        <v>1.2764545484053938E-4</v>
      </c>
      <c r="AD331" s="12">
        <f t="shared" si="149"/>
        <v>7.3445778480263894E-5</v>
      </c>
      <c r="AE331" s="12">
        <f>'Surv-rate CEA'!Z329*UPFS+'Surv-rate CEA'!Y329*UPD</f>
        <v>8.00868603258908E-3</v>
      </c>
      <c r="AF331" s="12">
        <f t="shared" si="150"/>
        <v>4.6081090862368189E-3</v>
      </c>
      <c r="AG331" s="12">
        <f>AE331-'Surv-rate CEA'!Y329*UPD</f>
        <v>3.2408649062764736E-5</v>
      </c>
      <c r="AH331" s="12">
        <f t="shared" si="151"/>
        <v>1.8647577094554486E-5</v>
      </c>
      <c r="AI331" s="12">
        <f>'Surv-rate CEA'!AC329*UPFS+'Surv-rate CEA'!AB329*UPD</f>
        <v>5.3906633428327322E-3</v>
      </c>
      <c r="AJ331" s="12">
        <f t="shared" si="152"/>
        <v>3.1017278776903977E-3</v>
      </c>
      <c r="AK331" s="12">
        <f>AI331-'Surv-rate CEA'!AB329*UPD</f>
        <v>2.1874913546429328E-5</v>
      </c>
      <c r="AL331" s="12">
        <f t="shared" si="153"/>
        <v>1.2586582550965381E-5</v>
      </c>
      <c r="AM331" s="12">
        <f>'Surv-rate CEA'!AF329*UPFS+'Surv-rate CEA'!AE329*UPD</f>
        <v>1.5787634851458038E-2</v>
      </c>
      <c r="AN331" s="12">
        <f t="shared" si="154"/>
        <v>9.0840299286490539E-3</v>
      </c>
      <c r="AO331" s="12">
        <f>AM331-'Surv-rate CEA'!AE329*UPD</f>
        <v>9.3694802867427124E-5</v>
      </c>
      <c r="AP331" s="12">
        <f t="shared" si="155"/>
        <v>5.3910950019722365E-5</v>
      </c>
      <c r="AQ331" s="42">
        <f>'Surv-rate CEA'!AI329*UPFS+'Surv-rate CEA'!AH329*UPD</f>
        <v>5.3951986852625901E-3</v>
      </c>
      <c r="AR331" s="12">
        <f t="shared" si="156"/>
        <v>3.1043374634046059E-3</v>
      </c>
      <c r="AS331" s="42">
        <f>AQ331-'Surv-rate CEA'!AH329*UPD</f>
        <v>5.3922203959207975E-3</v>
      </c>
      <c r="AT331" s="12">
        <f t="shared" si="157"/>
        <v>3.1026237887616611E-3</v>
      </c>
      <c r="AU331" s="12">
        <f>'Surv-rate CEA'!AL329*UPFS+'Surv-rate CEA'!AK329*UPD</f>
        <v>6.6171394872869159E-3</v>
      </c>
      <c r="AV331" s="12">
        <f t="shared" si="158"/>
        <v>3.8074286433732933E-3</v>
      </c>
      <c r="AW331" s="12">
        <f>AU331-'Surv-rate CEA'!AK329*UPD</f>
        <v>1.4792177239628113E-4</v>
      </c>
      <c r="AX331" s="12">
        <f t="shared" si="159"/>
        <v>8.5112546634718631E-5</v>
      </c>
      <c r="AY331" s="12">
        <f>'Surv-rate CEA'!AO329*UPFS+'Surv-rate CEA'!AN329*UPD</f>
        <v>5.3906633428327322E-3</v>
      </c>
      <c r="AZ331" s="12">
        <f t="shared" si="160"/>
        <v>3.1017278776903977E-3</v>
      </c>
      <c r="BA331" s="12">
        <f>AY331-'Surv-rate CEA'!AN329*UPD</f>
        <v>2.1874913546429328E-5</v>
      </c>
      <c r="BB331" s="12">
        <f t="shared" si="161"/>
        <v>1.2586582550965381E-5</v>
      </c>
    </row>
    <row r="332" spans="1:54">
      <c r="A332" s="12">
        <v>327</v>
      </c>
      <c r="B332" s="12">
        <f t="shared" si="162"/>
        <v>18.756164383561643</v>
      </c>
      <c r="C332" s="12">
        <f>'Surv-rate CEA'!D330*Parameter!$D$57+'Surv-rate CEA'!E330*Parameter!$D$58</f>
        <v>9.0827454554552461E-3</v>
      </c>
      <c r="D332" s="12">
        <f t="shared" si="136"/>
        <v>5.2172307633561637E-3</v>
      </c>
      <c r="E332" s="12">
        <f>C332-'Surv-rate CEA'!E330*Parameter!$D$58</f>
        <v>1.1874903633085285E-5</v>
      </c>
      <c r="F332" s="12">
        <f t="shared" si="137"/>
        <v>6.8210777072049035E-6</v>
      </c>
      <c r="G332" s="12">
        <f>'Surv-rate CEA'!G330*Parameter!$D$57+'Surv-rate CEA'!H330*Parameter!$D$58</f>
        <v>5.0566350511205898E-3</v>
      </c>
      <c r="H332" s="12">
        <f t="shared" si="138"/>
        <v>2.9045878338389598E-3</v>
      </c>
      <c r="I332" s="12">
        <f>G332-'Surv-rate CEA'!H330*Parameter!$D$58</f>
        <v>3.0998751599266294E-6</v>
      </c>
      <c r="J332" s="12">
        <f t="shared" si="139"/>
        <v>1.7806030265022117E-6</v>
      </c>
      <c r="K332" s="12">
        <f>'Surv-rate CEA'!K330*Parameter!$D$57+'Surv-rate CEA'!J330*Parameter!$D$58</f>
        <v>7.9566501473944777E-3</v>
      </c>
      <c r="L332" s="12">
        <f t="shared" si="140"/>
        <v>4.57038900031226E-3</v>
      </c>
      <c r="M332" s="12">
        <f>K332-'Surv-rate CEA'!J330*Parameter!$D$58</f>
        <v>3.1901718150035077E-5</v>
      </c>
      <c r="N332" s="12">
        <f t="shared" si="141"/>
        <v>1.8324704369680969E-5</v>
      </c>
      <c r="O332" s="12">
        <f>'Surv-rate CEA'!N330*Parameter!$D$57+'Surv-rate CEA'!M330*Parameter!$D$58</f>
        <v>5.3581640028611752E-3</v>
      </c>
      <c r="P332" s="12">
        <f t="shared" si="142"/>
        <v>3.0777894424031038E-3</v>
      </c>
      <c r="Q332" s="12">
        <f>O332-'Surv-rate CEA'!M330*Parameter!$D$58</f>
        <v>5.3552387685553288E-3</v>
      </c>
      <c r="R332" s="12">
        <f t="shared" si="143"/>
        <v>3.0761091550400663E-3</v>
      </c>
      <c r="S332" s="12">
        <f>'Surv-rate CEA'!Q330*Parameter!$D$57+'Surv-rate CEA'!P330*Parameter!$D$58</f>
        <v>7.9566501473944777E-3</v>
      </c>
      <c r="T332" s="12">
        <f t="shared" si="144"/>
        <v>4.57038900031226E-3</v>
      </c>
      <c r="U332" s="12">
        <f>S332-'Surv-rate CEA'!P330*Parameter!$D$58</f>
        <v>3.1901718150035077E-5</v>
      </c>
      <c r="V332" s="12">
        <f t="shared" si="145"/>
        <v>1.8324704369680969E-5</v>
      </c>
      <c r="W332" s="12">
        <f>'Surv-rate CEA'!T330*UPFS+'Surv-rate CEA'!S330*UPD</f>
        <v>5.3581640028611752E-3</v>
      </c>
      <c r="X332" s="12">
        <f t="shared" si="146"/>
        <v>3.0777894424031038E-3</v>
      </c>
      <c r="Y332" s="12">
        <f>W332-'Surv-rate CEA'!S330*UPD</f>
        <v>5.3552387685553288E-3</v>
      </c>
      <c r="Z332" s="12">
        <f t="shared" si="147"/>
        <v>3.0761091550400663E-3</v>
      </c>
      <c r="AA332" s="12">
        <f>'Surv-rate CEA'!W330*UPFS+'Surv-rate CEA'!V330*UPD</f>
        <v>8.5931307041838424E-3</v>
      </c>
      <c r="AB332" s="12">
        <f t="shared" si="148"/>
        <v>4.9359905640074184E-3</v>
      </c>
      <c r="AC332" s="12">
        <f>AA332-'Surv-rate CEA'!V330*UPD</f>
        <v>1.2582390190521257E-4</v>
      </c>
      <c r="AD332" s="12">
        <f t="shared" si="149"/>
        <v>7.2274659133060611E-5</v>
      </c>
      <c r="AE332" s="12">
        <f>'Surv-rate CEA'!Z330*UPFS+'Surv-rate CEA'!Y330*UPD</f>
        <v>7.9566501473944777E-3</v>
      </c>
      <c r="AF332" s="12">
        <f t="shared" si="150"/>
        <v>4.57038900031226E-3</v>
      </c>
      <c r="AG332" s="12">
        <f>AE332-'Surv-rate CEA'!Y330*UPD</f>
        <v>3.1901718150035077E-5</v>
      </c>
      <c r="AH332" s="12">
        <f t="shared" si="151"/>
        <v>1.8324704369680969E-5</v>
      </c>
      <c r="AI332" s="12">
        <f>'Surv-rate CEA'!AC330*UPFS+'Surv-rate CEA'!AB330*UPD</f>
        <v>5.3538911953634888E-3</v>
      </c>
      <c r="AJ332" s="12">
        <f t="shared" si="152"/>
        <v>3.0753350938988815E-3</v>
      </c>
      <c r="AK332" s="12">
        <f>AI332-'Surv-rate CEA'!AB330*UPD</f>
        <v>2.1524451097304671E-5</v>
      </c>
      <c r="AL332" s="12">
        <f t="shared" si="153"/>
        <v>1.2363885895510287E-5</v>
      </c>
      <c r="AM332" s="12">
        <f>'Surv-rate CEA'!AF330*UPFS+'Surv-rate CEA'!AE330*UPD</f>
        <v>1.5694402583938581E-2</v>
      </c>
      <c r="AN332" s="12">
        <f t="shared" si="154"/>
        <v>9.0150407027251404E-3</v>
      </c>
      <c r="AO332" s="12">
        <f>AM332-'Surv-rate CEA'!AE330*UPD</f>
        <v>9.2328090932848952E-5</v>
      </c>
      <c r="AP332" s="12">
        <f t="shared" si="155"/>
        <v>5.3034289984146783E-5</v>
      </c>
      <c r="AQ332" s="42">
        <f>'Surv-rate CEA'!AI330*UPFS+'Surv-rate CEA'!AH330*UPD</f>
        <v>5.3581640028611752E-3</v>
      </c>
      <c r="AR332" s="12">
        <f t="shared" si="156"/>
        <v>3.0777894424031038E-3</v>
      </c>
      <c r="AS332" s="42">
        <f>AQ332-'Surv-rate CEA'!AH330*UPD</f>
        <v>5.3552387685553288E-3</v>
      </c>
      <c r="AT332" s="12">
        <f t="shared" si="157"/>
        <v>3.0761091550400663E-3</v>
      </c>
      <c r="AU332" s="12">
        <f>'Surv-rate CEA'!AL330*UPFS+'Surv-rate CEA'!AK330*UPD</f>
        <v>6.5730453130785392E-3</v>
      </c>
      <c r="AV332" s="12">
        <f t="shared" si="158"/>
        <v>3.7756308799483536E-3</v>
      </c>
      <c r="AW332" s="12">
        <f>AU332-'Surv-rate CEA'!AK330*UPD</f>
        <v>1.4583341883053682E-4</v>
      </c>
      <c r="AX332" s="12">
        <f t="shared" si="159"/>
        <v>8.3768349865084442E-5</v>
      </c>
      <c r="AY332" s="12">
        <f>'Surv-rate CEA'!AO330*UPFS+'Surv-rate CEA'!AN330*UPD</f>
        <v>5.3538911953634888E-3</v>
      </c>
      <c r="AZ332" s="12">
        <f t="shared" si="160"/>
        <v>3.0753350938988815E-3</v>
      </c>
      <c r="BA332" s="12">
        <f>AY332-'Surv-rate CEA'!AN330*UPD</f>
        <v>2.1524451097304671E-5</v>
      </c>
      <c r="BB332" s="12">
        <f t="shared" si="161"/>
        <v>1.2363885895510287E-5</v>
      </c>
    </row>
    <row r="333" spans="1:54">
      <c r="A333" s="12">
        <v>328</v>
      </c>
      <c r="B333" s="12">
        <f t="shared" si="162"/>
        <v>18.813698630136987</v>
      </c>
      <c r="C333" s="12">
        <f>'Surv-rate CEA'!D331*Parameter!$D$57+'Surv-rate CEA'!E331*Parameter!$D$58</f>
        <v>9.0248858095576135E-3</v>
      </c>
      <c r="D333" s="12">
        <f t="shared" si="136"/>
        <v>5.1751868988447461E-3</v>
      </c>
      <c r="E333" s="12">
        <f>C333-'Surv-rate CEA'!E331*Parameter!$D$58</f>
        <v>1.1678380686271778E-5</v>
      </c>
      <c r="F333" s="12">
        <f t="shared" si="137"/>
        <v>6.6967941758675605E-6</v>
      </c>
      <c r="G333" s="12">
        <f>'Surv-rate CEA'!G331*Parameter!$D$57+'Surv-rate CEA'!H331*Parameter!$D$58</f>
        <v>5.0219990452750824E-3</v>
      </c>
      <c r="H333" s="12">
        <f t="shared" si="138"/>
        <v>2.8797908598017386E-3</v>
      </c>
      <c r="I333" s="12">
        <f>G333-'Surv-rate CEA'!H331*Parameter!$D$58</f>
        <v>3.0447721009289885E-6</v>
      </c>
      <c r="J333" s="12">
        <f t="shared" si="139"/>
        <v>1.7459793973247063E-6</v>
      </c>
      <c r="K333" s="12">
        <f>'Surv-rate CEA'!K331*Parameter!$D$57+'Surv-rate CEA'!J331*Parameter!$D$58</f>
        <v>7.9050671234092845E-3</v>
      </c>
      <c r="L333" s="12">
        <f t="shared" si="140"/>
        <v>4.5330434838556045E-3</v>
      </c>
      <c r="M333" s="12">
        <f>K333-'Surv-rate CEA'!J331*Parameter!$D$58</f>
        <v>3.1403746220896867E-5</v>
      </c>
      <c r="N333" s="12">
        <f t="shared" si="141"/>
        <v>1.800801244985472E-5</v>
      </c>
      <c r="O333" s="12">
        <f>'Surv-rate CEA'!N331*Parameter!$D$57+'Surv-rate CEA'!M331*Parameter!$D$58</f>
        <v>5.3214665699037149E-3</v>
      </c>
      <c r="P333" s="12">
        <f t="shared" si="142"/>
        <v>3.0515160697147862E-3</v>
      </c>
      <c r="Q333" s="12">
        <f>O333-'Surv-rate CEA'!M331*Parameter!$D$58</f>
        <v>5.3185933342591767E-3</v>
      </c>
      <c r="R333" s="12">
        <f t="shared" si="143"/>
        <v>3.0498684553539311E-3</v>
      </c>
      <c r="S333" s="12">
        <f>'Surv-rate CEA'!Q331*Parameter!$D$57+'Surv-rate CEA'!P331*Parameter!$D$58</f>
        <v>7.9050671234092845E-3</v>
      </c>
      <c r="T333" s="12">
        <f t="shared" si="144"/>
        <v>4.5330434838556045E-3</v>
      </c>
      <c r="U333" s="12">
        <f>S333-'Surv-rate CEA'!P331*Parameter!$D$58</f>
        <v>3.1403746220896867E-5</v>
      </c>
      <c r="V333" s="12">
        <f t="shared" si="145"/>
        <v>1.800801244985472E-5</v>
      </c>
      <c r="W333" s="12">
        <f>'Surv-rate CEA'!T331*UPFS+'Surv-rate CEA'!S331*UPD</f>
        <v>5.3214665699037149E-3</v>
      </c>
      <c r="X333" s="12">
        <f t="shared" si="146"/>
        <v>3.0515160697147862E-3</v>
      </c>
      <c r="Y333" s="12">
        <f>W333-'Surv-rate CEA'!S331*UPD</f>
        <v>5.3185933342591767E-3</v>
      </c>
      <c r="Z333" s="12">
        <f t="shared" si="147"/>
        <v>3.0498684553539311E-3</v>
      </c>
      <c r="AA333" s="12">
        <f>'Surv-rate CEA'!W331*UPFS+'Surv-rate CEA'!V331*UPD</f>
        <v>8.5379333960698203E-3</v>
      </c>
      <c r="AB333" s="12">
        <f t="shared" si="148"/>
        <v>4.8959512604310135E-3</v>
      </c>
      <c r="AC333" s="12">
        <f>AA333-'Surv-rate CEA'!V331*UPD</f>
        <v>1.2403194872209408E-4</v>
      </c>
      <c r="AD333" s="12">
        <f t="shared" si="149"/>
        <v>7.1124281194226993E-5</v>
      </c>
      <c r="AE333" s="12">
        <f>'Surv-rate CEA'!Z331*UPFS+'Surv-rate CEA'!Y331*UPD</f>
        <v>7.9050671234092845E-3</v>
      </c>
      <c r="AF333" s="12">
        <f t="shared" si="150"/>
        <v>4.5330434838556045E-3</v>
      </c>
      <c r="AG333" s="12">
        <f>AE333-'Surv-rate CEA'!Y331*UPD</f>
        <v>3.1403746220896867E-5</v>
      </c>
      <c r="AH333" s="12">
        <f t="shared" si="151"/>
        <v>1.800801244985472E-5</v>
      </c>
      <c r="AI333" s="12">
        <f>'Surv-rate CEA'!AC331*UPFS+'Surv-rate CEA'!AB331*UPD</f>
        <v>5.3174522762673392E-3</v>
      </c>
      <c r="AJ333" s="12">
        <f t="shared" si="152"/>
        <v>3.0492141325741428E-3</v>
      </c>
      <c r="AK333" s="12">
        <f>AI333-'Surv-rate CEA'!AB331*UPD</f>
        <v>2.1180319804276794E-5</v>
      </c>
      <c r="AL333" s="12">
        <f t="shared" si="153"/>
        <v>1.2145540218176812E-5</v>
      </c>
      <c r="AM333" s="12">
        <f>'Surv-rate CEA'!AF331*UPFS+'Surv-rate CEA'!AE331*UPD</f>
        <v>1.5601919857887307E-2</v>
      </c>
      <c r="AN333" s="12">
        <f t="shared" si="154"/>
        <v>8.9466895148806284E-3</v>
      </c>
      <c r="AO333" s="12">
        <f>AM333-'Surv-rate CEA'!AE331*UPD</f>
        <v>9.0984037674199381E-5</v>
      </c>
      <c r="AP333" s="12">
        <f t="shared" si="155"/>
        <v>5.2173446812685412E-5</v>
      </c>
      <c r="AQ333" s="42">
        <f>'Surv-rate CEA'!AI331*UPFS+'Surv-rate CEA'!AH331*UPD</f>
        <v>5.3214665699037149E-3</v>
      </c>
      <c r="AR333" s="12">
        <f t="shared" si="156"/>
        <v>3.0515160697147862E-3</v>
      </c>
      <c r="AS333" s="42">
        <f>AQ333-'Surv-rate CEA'!AH331*UPD</f>
        <v>5.3185933342591767E-3</v>
      </c>
      <c r="AT333" s="12">
        <f t="shared" si="157"/>
        <v>3.0498684553539311E-3</v>
      </c>
      <c r="AU333" s="12">
        <f>'Surv-rate CEA'!AL331*UPFS+'Surv-rate CEA'!AK331*UPD</f>
        <v>6.5293432993077938E-3</v>
      </c>
      <c r="AV333" s="12">
        <f t="shared" si="158"/>
        <v>3.7441550634194441E-3</v>
      </c>
      <c r="AW333" s="12">
        <f>AU333-'Surv-rate CEA'!AK331*UPD</f>
        <v>1.4377866880280372E-4</v>
      </c>
      <c r="AX333" s="12">
        <f t="shared" si="159"/>
        <v>8.2447744915908409E-5</v>
      </c>
      <c r="AY333" s="12">
        <f>'Surv-rate CEA'!AO331*UPFS+'Surv-rate CEA'!AN331*UPD</f>
        <v>5.3174522762673392E-3</v>
      </c>
      <c r="AZ333" s="12">
        <f t="shared" si="160"/>
        <v>3.0492141325741428E-3</v>
      </c>
      <c r="BA333" s="12">
        <f>AY333-'Surv-rate CEA'!AN331*UPD</f>
        <v>2.1180319804276794E-5</v>
      </c>
      <c r="BB333" s="12">
        <f t="shared" si="161"/>
        <v>1.2145540218176812E-5</v>
      </c>
    </row>
    <row r="334" spans="1:54">
      <c r="A334" s="12">
        <v>329</v>
      </c>
      <c r="B334" s="12">
        <f t="shared" si="162"/>
        <v>18.87123287671233</v>
      </c>
      <c r="C334" s="12">
        <f>'Surv-rate CEA'!D332*Parameter!$D$57+'Surv-rate CEA'!E332*Parameter!$D$58</f>
        <v>8.9675211655679578E-3</v>
      </c>
      <c r="D334" s="12">
        <f t="shared" si="136"/>
        <v>5.1335542216515003E-3</v>
      </c>
      <c r="E334" s="12">
        <f>C334-'Surv-rate CEA'!E332*Parameter!$D$58</f>
        <v>1.1485514172758504E-5</v>
      </c>
      <c r="F334" s="12">
        <f t="shared" si="137"/>
        <v>6.5750064795825029E-6</v>
      </c>
      <c r="G334" s="12">
        <f>'Surv-rate CEA'!G332*Parameter!$D$57+'Surv-rate CEA'!H332*Parameter!$D$58</f>
        <v>4.9876777589845179E-3</v>
      </c>
      <c r="H334" s="12">
        <f t="shared" si="138"/>
        <v>2.8552499339710904E-3</v>
      </c>
      <c r="I334" s="12">
        <f>G334-'Surv-rate CEA'!H332*Parameter!$D$58</f>
        <v>2.9907637786709754E-6</v>
      </c>
      <c r="J334" s="12">
        <f t="shared" si="139"/>
        <v>1.7120949857257884E-6</v>
      </c>
      <c r="K334" s="12">
        <f>'Surv-rate CEA'!K332*Parameter!$D$57+'Surv-rate CEA'!J332*Parameter!$D$58</f>
        <v>7.8539319618095692E-3</v>
      </c>
      <c r="L334" s="12">
        <f t="shared" si="140"/>
        <v>4.496068069950029E-3</v>
      </c>
      <c r="M334" s="12">
        <f>K334-'Surv-rate CEA'!J332*Parameter!$D$58</f>
        <v>3.0914556115861636E-5</v>
      </c>
      <c r="N334" s="12">
        <f t="shared" si="141"/>
        <v>1.7697371116158648E-5</v>
      </c>
      <c r="O334" s="12">
        <f>'Surv-rate CEA'!N332*Parameter!$D$57+'Surv-rate CEA'!M332*Parameter!$D$58</f>
        <v>5.2851025186956332E-3</v>
      </c>
      <c r="P334" s="12">
        <f t="shared" si="142"/>
        <v>3.0255139459146826E-3</v>
      </c>
      <c r="Q334" s="12">
        <f>O334-'Surv-rate CEA'!M332*Parameter!$D$58</f>
        <v>5.2822802486509716E-3</v>
      </c>
      <c r="R334" s="12">
        <f t="shared" si="143"/>
        <v>3.0238983069844905E-3</v>
      </c>
      <c r="S334" s="12">
        <f>'Surv-rate CEA'!Q332*Parameter!$D$57+'Surv-rate CEA'!P332*Parameter!$D$58</f>
        <v>7.8539319618095692E-3</v>
      </c>
      <c r="T334" s="12">
        <f t="shared" si="144"/>
        <v>4.496068069950029E-3</v>
      </c>
      <c r="U334" s="12">
        <f>S334-'Surv-rate CEA'!P332*Parameter!$D$58</f>
        <v>3.0914556115861636E-5</v>
      </c>
      <c r="V334" s="12">
        <f t="shared" si="145"/>
        <v>1.7697371116158648E-5</v>
      </c>
      <c r="W334" s="12">
        <f>'Surv-rate CEA'!T332*UPFS+'Surv-rate CEA'!S332*UPD</f>
        <v>5.2851025186956332E-3</v>
      </c>
      <c r="X334" s="12">
        <f t="shared" si="146"/>
        <v>3.0255139459146826E-3</v>
      </c>
      <c r="Y334" s="12">
        <f>W334-'Surv-rate CEA'!S332*UPD</f>
        <v>5.2822802486509716E-3</v>
      </c>
      <c r="Z334" s="12">
        <f t="shared" si="147"/>
        <v>3.0238983069844905E-3</v>
      </c>
      <c r="AA334" s="12">
        <f>'Surv-rate CEA'!W332*UPFS+'Surv-rate CEA'!V332*UPD</f>
        <v>8.4832118961870994E-3</v>
      </c>
      <c r="AB334" s="12">
        <f t="shared" si="148"/>
        <v>4.8563061562707042E-3</v>
      </c>
      <c r="AC334" s="12">
        <f>AA334-'Surv-rate CEA'!V332*UPD</f>
        <v>1.2226905344105143E-4</v>
      </c>
      <c r="AD334" s="12">
        <f t="shared" si="149"/>
        <v>6.9994238528221949E-5</v>
      </c>
      <c r="AE334" s="12">
        <f>'Surv-rate CEA'!Z332*UPFS+'Surv-rate CEA'!Y332*UPD</f>
        <v>7.8539319618095692E-3</v>
      </c>
      <c r="AF334" s="12">
        <f t="shared" si="150"/>
        <v>4.496068069950029E-3</v>
      </c>
      <c r="AG334" s="12">
        <f>AE334-'Surv-rate CEA'!Y332*UPD</f>
        <v>3.0914556115861636E-5</v>
      </c>
      <c r="AH334" s="12">
        <f t="shared" si="151"/>
        <v>1.7697371116158648E-5</v>
      </c>
      <c r="AI334" s="12">
        <f>'Surv-rate CEA'!AC332*UPFS+'Surv-rate CEA'!AB332*UPD</f>
        <v>5.2813427781421606E-3</v>
      </c>
      <c r="AJ334" s="12">
        <f t="shared" si="152"/>
        <v>3.0233616418794602E-3</v>
      </c>
      <c r="AK334" s="12">
        <f>AI334-'Surv-rate CEA'!AB332*UPD</f>
        <v>2.0842391918730191E-5</v>
      </c>
      <c r="AL334" s="12">
        <f t="shared" si="153"/>
        <v>1.1931452075578784E-5</v>
      </c>
      <c r="AM334" s="12">
        <f>'Surv-rate CEA'!AF332*UPFS+'Surv-rate CEA'!AE332*UPD</f>
        <v>1.5510178940266295E-2</v>
      </c>
      <c r="AN334" s="12">
        <f t="shared" si="154"/>
        <v>8.8789692388009378E-3</v>
      </c>
      <c r="AO334" s="12">
        <f>AM334-'Surv-rate CEA'!AE332*UPD</f>
        <v>8.9662220588555136E-5</v>
      </c>
      <c r="AP334" s="12">
        <f t="shared" si="155"/>
        <v>5.1328105340008208E-5</v>
      </c>
      <c r="AQ334" s="42">
        <f>'Surv-rate CEA'!AI332*UPFS+'Surv-rate CEA'!AH332*UPD</f>
        <v>5.2851025186956332E-3</v>
      </c>
      <c r="AR334" s="12">
        <f t="shared" si="156"/>
        <v>3.0255139459146826E-3</v>
      </c>
      <c r="AS334" s="42">
        <f>AQ334-'Surv-rate CEA'!AH332*UPD</f>
        <v>5.2822802486509716E-3</v>
      </c>
      <c r="AT334" s="12">
        <f t="shared" si="157"/>
        <v>3.0238983069844905E-3</v>
      </c>
      <c r="AU334" s="12">
        <f>'Surv-rate CEA'!AL332*UPFS+'Surv-rate CEA'!AK332*UPD</f>
        <v>6.4860290330401287E-3</v>
      </c>
      <c r="AV334" s="12">
        <f t="shared" si="158"/>
        <v>3.712997283147034E-3</v>
      </c>
      <c r="AW334" s="12">
        <f>AU334-'Surv-rate CEA'!AK332*UPD</f>
        <v>1.4175691269551881E-4</v>
      </c>
      <c r="AX334" s="12">
        <f t="shared" si="159"/>
        <v>8.1150273769136275E-5</v>
      </c>
      <c r="AY334" s="12">
        <f>'Surv-rate CEA'!AO332*UPFS+'Surv-rate CEA'!AN332*UPD</f>
        <v>5.2813427781421606E-3</v>
      </c>
      <c r="AZ334" s="12">
        <f t="shared" si="160"/>
        <v>3.0233616418794602E-3</v>
      </c>
      <c r="BA334" s="12">
        <f>AY334-'Surv-rate CEA'!AN332*UPD</f>
        <v>2.0842391918730191E-5</v>
      </c>
      <c r="BB334" s="12">
        <f t="shared" si="161"/>
        <v>1.1931452075578784E-5</v>
      </c>
    </row>
    <row r="335" spans="1:54">
      <c r="A335" s="12">
        <v>330</v>
      </c>
      <c r="B335" s="12">
        <f t="shared" si="162"/>
        <v>18.92876712328767</v>
      </c>
      <c r="C335" s="12">
        <f>'Surv-rate CEA'!D333*Parameter!$D$57+'Surv-rate CEA'!E333*Parameter!$D$58</f>
        <v>8.9106461423069071E-3</v>
      </c>
      <c r="D335" s="12">
        <f t="shared" si="136"/>
        <v>5.0923278990109844E-3</v>
      </c>
      <c r="E335" s="12">
        <f>C335-'Surv-rate CEA'!E333*Parameter!$D$58</f>
        <v>1.1296228302766498E-5</v>
      </c>
      <c r="F335" s="12">
        <f t="shared" si="137"/>
        <v>6.4556596256983374E-6</v>
      </c>
      <c r="G335" s="12">
        <f>'Surv-rate CEA'!G333*Parameter!$D$57+'Surv-rate CEA'!H333*Parameter!$D$58</f>
        <v>4.9536675905892712E-3</v>
      </c>
      <c r="H335" s="12">
        <f t="shared" si="138"/>
        <v>2.8309618933485673E-3</v>
      </c>
      <c r="I335" s="12">
        <f>G335-'Surv-rate CEA'!H333*Parameter!$D$58</f>
        <v>2.9378260879764015E-6</v>
      </c>
      <c r="J335" s="12">
        <f t="shared" si="139"/>
        <v>1.6789325388216334E-6</v>
      </c>
      <c r="K335" s="12">
        <f>'Surv-rate CEA'!K333*Parameter!$D$57+'Surv-rate CEA'!J333*Parameter!$D$58</f>
        <v>7.8032397310724118E-3</v>
      </c>
      <c r="L335" s="12">
        <f t="shared" si="140"/>
        <v>4.4594583547140458E-3</v>
      </c>
      <c r="M335" s="12">
        <f>K335-'Surv-rate CEA'!J333*Parameter!$D$58</f>
        <v>3.0433974561479976E-5</v>
      </c>
      <c r="N335" s="12">
        <f t="shared" si="141"/>
        <v>1.7392653154678169E-5</v>
      </c>
      <c r="O335" s="12">
        <f>'Surv-rate CEA'!N333*Parameter!$D$57+'Surv-rate CEA'!M333*Parameter!$D$58</f>
        <v>5.2490680353499998E-3</v>
      </c>
      <c r="P335" s="12">
        <f t="shared" si="142"/>
        <v>2.9997797211706321E-3</v>
      </c>
      <c r="Q335" s="12">
        <f>O335-'Surv-rate CEA'!M333*Parameter!$D$58</f>
        <v>5.2462957205909235E-3</v>
      </c>
      <c r="R335" s="12">
        <f t="shared" si="143"/>
        <v>2.9981953763804766E-3</v>
      </c>
      <c r="S335" s="12">
        <f>'Surv-rate CEA'!Q333*Parameter!$D$57+'Surv-rate CEA'!P333*Parameter!$D$58</f>
        <v>7.8032397310724118E-3</v>
      </c>
      <c r="T335" s="12">
        <f t="shared" si="144"/>
        <v>4.4594583547140458E-3</v>
      </c>
      <c r="U335" s="12">
        <f>S335-'Surv-rate CEA'!P333*Parameter!$D$58</f>
        <v>3.0433974561479976E-5</v>
      </c>
      <c r="V335" s="12">
        <f t="shared" si="145"/>
        <v>1.7392653154678169E-5</v>
      </c>
      <c r="W335" s="12">
        <f>'Surv-rate CEA'!T333*UPFS+'Surv-rate CEA'!S333*UPD</f>
        <v>5.2490680353499998E-3</v>
      </c>
      <c r="X335" s="12">
        <f t="shared" si="146"/>
        <v>2.9997797211706321E-3</v>
      </c>
      <c r="Y335" s="12">
        <f>W335-'Surv-rate CEA'!S333*UPD</f>
        <v>5.2462957205909235E-3</v>
      </c>
      <c r="Z335" s="12">
        <f t="shared" si="147"/>
        <v>2.9981953763804766E-3</v>
      </c>
      <c r="AA335" s="12">
        <f>'Surv-rate CEA'!W333*UPFS+'Surv-rate CEA'!V333*UPD</f>
        <v>8.4289609946191953E-3</v>
      </c>
      <c r="AB335" s="12">
        <f t="shared" si="148"/>
        <v>4.8170505872498059E-3</v>
      </c>
      <c r="AC335" s="12">
        <f>AA335-'Surv-rate CEA'!V333*UPD</f>
        <v>1.2053468528013325E-4</v>
      </c>
      <c r="AD335" s="12">
        <f t="shared" si="149"/>
        <v>6.8884133748309967E-5</v>
      </c>
      <c r="AE335" s="12">
        <f>'Surv-rate CEA'!Z333*UPFS+'Surv-rate CEA'!Y333*UPD</f>
        <v>7.8032397310724118E-3</v>
      </c>
      <c r="AF335" s="12">
        <f t="shared" si="150"/>
        <v>4.4594583547140458E-3</v>
      </c>
      <c r="AG335" s="12">
        <f>AE335-'Surv-rate CEA'!Y333*UPD</f>
        <v>3.0433974561479976E-5</v>
      </c>
      <c r="AH335" s="12">
        <f t="shared" si="151"/>
        <v>1.7392653154678169E-5</v>
      </c>
      <c r="AI335" s="12">
        <f>'Surv-rate CEA'!AC333*UPFS+'Surv-rate CEA'!AB333*UPD</f>
        <v>5.2455589464115038E-3</v>
      </c>
      <c r="AJ335" s="12">
        <f t="shared" si="152"/>
        <v>2.9977743187322194E-3</v>
      </c>
      <c r="AK335" s="12">
        <f>AI335-'Surv-rate CEA'!AB333*UPD</f>
        <v>2.0510542547120571E-5</v>
      </c>
      <c r="AL335" s="12">
        <f t="shared" si="153"/>
        <v>1.1721530219974983E-5</v>
      </c>
      <c r="AM335" s="12">
        <f>'Surv-rate CEA'!AF333*UPFS+'Surv-rate CEA'!AE333*UPD</f>
        <v>1.5419172196197359E-2</v>
      </c>
      <c r="AN335" s="12">
        <f t="shared" si="154"/>
        <v>8.8118728429296724E-3</v>
      </c>
      <c r="AO335" s="12">
        <f>AM335-'Surv-rate CEA'!AE333*UPD</f>
        <v>8.8362225951429257E-5</v>
      </c>
      <c r="AP335" s="12">
        <f t="shared" si="155"/>
        <v>5.0497957302418652E-5</v>
      </c>
      <c r="AQ335" s="42">
        <f>'Surv-rate CEA'!AI333*UPFS+'Surv-rate CEA'!AH333*UPD</f>
        <v>5.2490680353499998E-3</v>
      </c>
      <c r="AR335" s="12">
        <f t="shared" si="156"/>
        <v>2.9997797211706321E-3</v>
      </c>
      <c r="AS335" s="42">
        <f>AQ335-'Surv-rate CEA'!AH333*UPD</f>
        <v>5.2462957205909235E-3</v>
      </c>
      <c r="AT335" s="12">
        <f t="shared" si="157"/>
        <v>2.9981953763804766E-3</v>
      </c>
      <c r="AU335" s="12">
        <f>'Surv-rate CEA'!AL333*UPFS+'Surv-rate CEA'!AK333*UPD</f>
        <v>6.443098161803067E-3</v>
      </c>
      <c r="AV335" s="12">
        <f t="shared" si="158"/>
        <v>3.6821536846397274E-3</v>
      </c>
      <c r="AW335" s="12">
        <f>AU335-'Surv-rate CEA'!AK333*UPD</f>
        <v>1.3976755324028502E-4</v>
      </c>
      <c r="AX335" s="12">
        <f t="shared" si="159"/>
        <v>7.9875488194141353E-5</v>
      </c>
      <c r="AY335" s="12">
        <f>'Surv-rate CEA'!AO333*UPFS+'Surv-rate CEA'!AN333*UPD</f>
        <v>5.2455589464115038E-3</v>
      </c>
      <c r="AZ335" s="12">
        <f t="shared" si="160"/>
        <v>2.9977743187322194E-3</v>
      </c>
      <c r="BA335" s="12">
        <f>AY335-'Surv-rate CEA'!AN333*UPD</f>
        <v>2.0510542547120571E-5</v>
      </c>
      <c r="BB335" s="12">
        <f t="shared" si="161"/>
        <v>1.1721530219974983E-5</v>
      </c>
    </row>
    <row r="336" spans="1:54">
      <c r="A336" s="12">
        <v>331</v>
      </c>
      <c r="B336" s="12">
        <f t="shared" si="162"/>
        <v>18.986301369863014</v>
      </c>
      <c r="C336" s="12">
        <f>'Surv-rate CEA'!D334*Parameter!$D$57+'Surv-rate CEA'!E334*Parameter!$D$58</f>
        <v>8.8542554300398632E-3</v>
      </c>
      <c r="D336" s="12">
        <f t="shared" si="136"/>
        <v>5.0515031654238367E-3</v>
      </c>
      <c r="E336" s="12">
        <f>C336-'Surv-rate CEA'!E334*Parameter!$D$58</f>
        <v>1.1110449022737334E-5</v>
      </c>
      <c r="F336" s="12">
        <f t="shared" si="137"/>
        <v>6.3386999450257711E-6</v>
      </c>
      <c r="G336" s="12">
        <f>'Surv-rate CEA'!G334*Parameter!$D$57+'Surv-rate CEA'!H334*Parameter!$D$58</f>
        <v>4.9199649884361226E-3</v>
      </c>
      <c r="H336" s="12">
        <f t="shared" si="138"/>
        <v>2.8069236209901875E-3</v>
      </c>
      <c r="I336" s="12">
        <f>G336-'Surv-rate CEA'!H334*Parameter!$D$58</f>
        <v>2.8859355076897575E-6</v>
      </c>
      <c r="J336" s="12">
        <f t="shared" si="139"/>
        <v>1.646475242045081E-6</v>
      </c>
      <c r="K336" s="12">
        <f>'Surv-rate CEA'!K334*Parameter!$D$57+'Surv-rate CEA'!J334*Parameter!$D$58</f>
        <v>7.7529855659024963E-3</v>
      </c>
      <c r="L336" s="12">
        <f t="shared" si="140"/>
        <v>4.4232099962656542E-3</v>
      </c>
      <c r="M336" s="12">
        <f>K336-'Surv-rate CEA'!J334*Parameter!$D$58</f>
        <v>2.9961832076609227E-5</v>
      </c>
      <c r="N336" s="12">
        <f t="shared" si="141"/>
        <v>1.7093734280964554E-5</v>
      </c>
      <c r="O336" s="12">
        <f>'Surv-rate CEA'!N334*Parameter!$D$57+'Surv-rate CEA'!M334*Parameter!$D$58</f>
        <v>5.2133593589039828E-3</v>
      </c>
      <c r="P336" s="12">
        <f t="shared" si="142"/>
        <v>2.9743100944035999E-3</v>
      </c>
      <c r="Q336" s="12">
        <f>O336-'Surv-rate CEA'!M334*Parameter!$D$58</f>
        <v>5.2106360113122197E-3</v>
      </c>
      <c r="R336" s="12">
        <f t="shared" si="143"/>
        <v>2.9727563783301207E-3</v>
      </c>
      <c r="S336" s="12">
        <f>'Surv-rate CEA'!Q334*Parameter!$D$57+'Surv-rate CEA'!P334*Parameter!$D$58</f>
        <v>7.7529855659024963E-3</v>
      </c>
      <c r="T336" s="12">
        <f t="shared" si="144"/>
        <v>4.4232099962656542E-3</v>
      </c>
      <c r="U336" s="12">
        <f>S336-'Surv-rate CEA'!P334*Parameter!$D$58</f>
        <v>2.9961832076609227E-5</v>
      </c>
      <c r="V336" s="12">
        <f t="shared" si="145"/>
        <v>1.7093734280964554E-5</v>
      </c>
      <c r="W336" s="12">
        <f>'Surv-rate CEA'!T334*UPFS+'Surv-rate CEA'!S334*UPD</f>
        <v>5.2133593589039828E-3</v>
      </c>
      <c r="X336" s="12">
        <f t="shared" si="146"/>
        <v>2.9743100944035999E-3</v>
      </c>
      <c r="Y336" s="12">
        <f>W336-'Surv-rate CEA'!S334*UPD</f>
        <v>5.2106360113122197E-3</v>
      </c>
      <c r="Z336" s="12">
        <f t="shared" si="147"/>
        <v>2.9727563783301207E-3</v>
      </c>
      <c r="AA336" s="12">
        <f>'Surv-rate CEA'!W334*UPFS+'Surv-rate CEA'!V334*UPD</f>
        <v>8.3751755511106245E-3</v>
      </c>
      <c r="AB336" s="12">
        <f t="shared" si="148"/>
        <v>4.7781799544521575E-3</v>
      </c>
      <c r="AC336" s="12">
        <f>AA336-'Surv-rate CEA'!V334*UPD</f>
        <v>1.1882832427535968E-4</v>
      </c>
      <c r="AD336" s="12">
        <f t="shared" si="149"/>
        <v>6.7793578010238976E-5</v>
      </c>
      <c r="AE336" s="12">
        <f>'Surv-rate CEA'!Z334*UPFS+'Surv-rate CEA'!Y334*UPD</f>
        <v>7.7529855659024963E-3</v>
      </c>
      <c r="AF336" s="12">
        <f t="shared" si="150"/>
        <v>4.4232099962656542E-3</v>
      </c>
      <c r="AG336" s="12">
        <f>AE336-'Surv-rate CEA'!Y334*UPD</f>
        <v>2.9961832076609227E-5</v>
      </c>
      <c r="AH336" s="12">
        <f t="shared" si="151"/>
        <v>1.7093734280964554E-5</v>
      </c>
      <c r="AI336" s="12">
        <f>'Surv-rate CEA'!AC334*UPFS+'Surv-rate CEA'!AB334*UPD</f>
        <v>5.2100970784604746E-3</v>
      </c>
      <c r="AJ336" s="12">
        <f t="shared" si="152"/>
        <v>2.9724489079811962E-3</v>
      </c>
      <c r="AK336" s="12">
        <f>AI336-'Surv-rate CEA'!AB334*UPD</f>
        <v>2.0184649580820037E-5</v>
      </c>
      <c r="AL336" s="12">
        <f t="shared" si="153"/>
        <v>1.151568554308403E-5</v>
      </c>
      <c r="AM336" s="12">
        <f>'Surv-rate CEA'!AF334*UPFS+'Surv-rate CEA'!AE334*UPD</f>
        <v>1.5328892087476384E-2</v>
      </c>
      <c r="AN336" s="12">
        <f t="shared" si="154"/>
        <v>8.7453933889931543E-3</v>
      </c>
      <c r="AO336" s="12">
        <f>AM336-'Surv-rate CEA'!AE334*UPD</f>
        <v>8.7083648615055714E-5</v>
      </c>
      <c r="AP336" s="12">
        <f t="shared" si="155"/>
        <v>4.968270117249492E-5</v>
      </c>
      <c r="AQ336" s="42">
        <f>'Surv-rate CEA'!AI334*UPFS+'Surv-rate CEA'!AH334*UPD</f>
        <v>5.2133593589039828E-3</v>
      </c>
      <c r="AR336" s="12">
        <f t="shared" si="156"/>
        <v>2.9743100944035999E-3</v>
      </c>
      <c r="AS336" s="42">
        <f>AQ336-'Surv-rate CEA'!AH334*UPD</f>
        <v>5.2106360113122197E-3</v>
      </c>
      <c r="AT336" s="12">
        <f t="shared" si="157"/>
        <v>2.9727563783301207E-3</v>
      </c>
      <c r="AU336" s="12">
        <f>'Surv-rate CEA'!AL334*UPFS+'Surv-rate CEA'!AK334*UPD</f>
        <v>6.4005463926053623E-3</v>
      </c>
      <c r="AV336" s="12">
        <f t="shared" si="158"/>
        <v>3.6516204686160201E-3</v>
      </c>
      <c r="AW336" s="12">
        <f>AU336-'Surv-rate CEA'!AK334*UPD</f>
        <v>1.3781000524104321E-4</v>
      </c>
      <c r="AX336" s="12">
        <f t="shared" si="159"/>
        <v>7.8622949518757112E-5</v>
      </c>
      <c r="AY336" s="12">
        <f>'Surv-rate CEA'!AO334*UPFS+'Surv-rate CEA'!AN334*UPD</f>
        <v>5.2100970784604746E-3</v>
      </c>
      <c r="AZ336" s="12">
        <f t="shared" si="160"/>
        <v>2.9724489079811962E-3</v>
      </c>
      <c r="BA336" s="12">
        <f>AY336-'Surv-rate CEA'!AN334*UPD</f>
        <v>2.0184649580820037E-5</v>
      </c>
      <c r="BB336" s="12">
        <f t="shared" si="161"/>
        <v>1.151568554308403E-5</v>
      </c>
    </row>
    <row r="337" spans="1:54">
      <c r="A337" s="12">
        <v>332</v>
      </c>
      <c r="B337" s="12">
        <f t="shared" si="162"/>
        <v>19.043835616438358</v>
      </c>
      <c r="C337" s="12">
        <f>'Surv-rate CEA'!D335*Parameter!$D$57+'Surv-rate CEA'!E335*Parameter!$D$58</f>
        <v>8.7983437893514645E-3</v>
      </c>
      <c r="D337" s="12">
        <f t="shared" si="136"/>
        <v>5.0110753215652799E-3</v>
      </c>
      <c r="E337" s="12">
        <f>C337-'Surv-rate CEA'!E335*Parameter!$D$58</f>
        <v>1.0928103971259012E-5</v>
      </c>
      <c r="F337" s="12">
        <f t="shared" si="137"/>
        <v>6.2240750569616123E-6</v>
      </c>
      <c r="G337" s="12">
        <f>'Surv-rate CEA'!G335*Parameter!$D$57+'Surv-rate CEA'!H335*Parameter!$D$58</f>
        <v>4.8865664500589477E-3</v>
      </c>
      <c r="H337" s="12">
        <f t="shared" si="138"/>
        <v>2.7831320452282766E-3</v>
      </c>
      <c r="I337" s="12">
        <f>G337-'Surv-rate CEA'!H335*Parameter!$D$58</f>
        <v>2.8350690850663038E-6</v>
      </c>
      <c r="J337" s="12">
        <f t="shared" si="139"/>
        <v>1.6147067069944088E-6</v>
      </c>
      <c r="K337" s="12">
        <f>'Surv-rate CEA'!K335*Parameter!$D$57+'Surv-rate CEA'!J335*Parameter!$D$58</f>
        <v>7.7031646661786775E-3</v>
      </c>
      <c r="L337" s="12">
        <f t="shared" si="140"/>
        <v>4.387318713706111E-3</v>
      </c>
      <c r="M337" s="12">
        <f>K337-'Surv-rate CEA'!J335*Parameter!$D$58</f>
        <v>2.9497962880744612E-5</v>
      </c>
      <c r="N337" s="12">
        <f t="shared" si="141"/>
        <v>1.6800493066325577E-5</v>
      </c>
      <c r="O337" s="12">
        <f>'Surv-rate CEA'!N335*Parameter!$D$57+'Surv-rate CEA'!M335*Parameter!$D$58</f>
        <v>5.1779727804524269E-3</v>
      </c>
      <c r="P337" s="12">
        <f t="shared" si="142"/>
        <v>2.9491018124644694E-3</v>
      </c>
      <c r="Q337" s="12">
        <f>O337-'Surv-rate CEA'!M335*Parameter!$D$58</f>
        <v>5.1752974335693364E-3</v>
      </c>
      <c r="R337" s="12">
        <f t="shared" si="143"/>
        <v>2.9475780751494181E-3</v>
      </c>
      <c r="S337" s="12">
        <f>'Surv-rate CEA'!Q335*Parameter!$D$57+'Surv-rate CEA'!P335*Parameter!$D$58</f>
        <v>7.7031646661786775E-3</v>
      </c>
      <c r="T337" s="12">
        <f t="shared" si="144"/>
        <v>4.387318713706111E-3</v>
      </c>
      <c r="U337" s="12">
        <f>S337-'Surv-rate CEA'!P335*Parameter!$D$58</f>
        <v>2.9497962880744612E-5</v>
      </c>
      <c r="V337" s="12">
        <f t="shared" si="145"/>
        <v>1.6800493066325577E-5</v>
      </c>
      <c r="W337" s="12">
        <f>'Surv-rate CEA'!T335*UPFS+'Surv-rate CEA'!S335*UPD</f>
        <v>5.1779727804524269E-3</v>
      </c>
      <c r="X337" s="12">
        <f t="shared" si="146"/>
        <v>2.9491018124644694E-3</v>
      </c>
      <c r="Y337" s="12">
        <f>W337-'Surv-rate CEA'!S335*UPD</f>
        <v>5.1752974335693364E-3</v>
      </c>
      <c r="Z337" s="12">
        <f t="shared" si="147"/>
        <v>2.9475780751494181E-3</v>
      </c>
      <c r="AA337" s="12">
        <f>'Surv-rate CEA'!W335*UPFS+'Surv-rate CEA'!V335*UPD</f>
        <v>8.3218504939618146E-3</v>
      </c>
      <c r="AB337" s="12">
        <f t="shared" si="148"/>
        <v>4.7396897232543514E-3</v>
      </c>
      <c r="AC337" s="12">
        <f>AA337-'Surv-rate CEA'!V335*UPD</f>
        <v>1.1714946103700413E-4</v>
      </c>
      <c r="AD337" s="12">
        <f t="shared" si="149"/>
        <v>6.6722190811377281E-5</v>
      </c>
      <c r="AE337" s="12">
        <f>'Surv-rate CEA'!Z335*UPFS+'Surv-rate CEA'!Y335*UPD</f>
        <v>7.7031646661786775E-3</v>
      </c>
      <c r="AF337" s="12">
        <f t="shared" si="150"/>
        <v>4.387318713706111E-3</v>
      </c>
      <c r="AG337" s="12">
        <f>AE337-'Surv-rate CEA'!Y335*UPD</f>
        <v>2.9497962880744612E-5</v>
      </c>
      <c r="AH337" s="12">
        <f t="shared" si="151"/>
        <v>1.6800493066325577E-5</v>
      </c>
      <c r="AI337" s="12">
        <f>'Surv-rate CEA'!AC335*UPFS+'Surv-rate CEA'!AB335*UPD</f>
        <v>5.1749535227853536E-3</v>
      </c>
      <c r="AJ337" s="12">
        <f t="shared" si="152"/>
        <v>2.9473822015982482E-3</v>
      </c>
      <c r="AK337" s="12">
        <f>AI337-'Surv-rate CEA'!AB335*UPD</f>
        <v>1.9864593627618062E-5</v>
      </c>
      <c r="AL337" s="12">
        <f t="shared" si="153"/>
        <v>1.1313831021328755E-5</v>
      </c>
      <c r="AM337" s="12">
        <f>'Surv-rate CEA'!AF335*UPFS+'Surv-rate CEA'!AE335*UPD</f>
        <v>1.5239331171112569E-2</v>
      </c>
      <c r="AN337" s="12">
        <f t="shared" si="154"/>
        <v>8.6795240305507192E-3</v>
      </c>
      <c r="AO337" s="12">
        <f>AM337-'Surv-rate CEA'!AE335*UPD</f>
        <v>8.5826091812277183E-5</v>
      </c>
      <c r="AP337" s="12">
        <f t="shared" si="155"/>
        <v>4.8882041998338398E-5</v>
      </c>
      <c r="AQ337" s="42">
        <f>'Surv-rate CEA'!AI335*UPFS+'Surv-rate CEA'!AH335*UPD</f>
        <v>5.1779727804524269E-3</v>
      </c>
      <c r="AR337" s="12">
        <f t="shared" si="156"/>
        <v>2.9491018124644694E-3</v>
      </c>
      <c r="AS337" s="42">
        <f>AQ337-'Surv-rate CEA'!AH335*UPD</f>
        <v>5.1752974335693364E-3</v>
      </c>
      <c r="AT337" s="12">
        <f t="shared" si="157"/>
        <v>2.9475780751494181E-3</v>
      </c>
      <c r="AU337" s="12">
        <f>'Surv-rate CEA'!AL335*UPFS+'Surv-rate CEA'!AK335*UPD</f>
        <v>6.3583694909756057E-3</v>
      </c>
      <c r="AV337" s="12">
        <f t="shared" si="158"/>
        <v>3.6213938900846302E-3</v>
      </c>
      <c r="AW337" s="12">
        <f>AU337-'Surv-rate CEA'!AK335*UPD</f>
        <v>1.3588369530353681E-4</v>
      </c>
      <c r="AX337" s="12">
        <f t="shared" si="159"/>
        <v>7.7392228405846462E-5</v>
      </c>
      <c r="AY337" s="12">
        <f>'Surv-rate CEA'!AO335*UPFS+'Surv-rate CEA'!AN335*UPD</f>
        <v>5.1749535227853536E-3</v>
      </c>
      <c r="AZ337" s="12">
        <f t="shared" si="160"/>
        <v>2.9473822015982482E-3</v>
      </c>
      <c r="BA337" s="12">
        <f>AY337-'Surv-rate CEA'!AN335*UPD</f>
        <v>1.9864593627618062E-5</v>
      </c>
      <c r="BB337" s="12">
        <f t="shared" si="161"/>
        <v>1.1313831021328755E-5</v>
      </c>
    </row>
    <row r="338" spans="1:54">
      <c r="A338" s="12">
        <v>333</v>
      </c>
      <c r="B338" s="12">
        <f t="shared" si="162"/>
        <v>19.101369863013698</v>
      </c>
      <c r="C338" s="12">
        <f>'Surv-rate CEA'!D336*Parameter!$D$57+'Surv-rate CEA'!E336*Parameter!$D$58</f>
        <v>8.742906050041065E-3</v>
      </c>
      <c r="D338" s="12">
        <f t="shared" si="136"/>
        <v>4.9710397332142151E-3</v>
      </c>
      <c r="E338" s="12">
        <f>C338-'Surv-rate CEA'!E336*Parameter!$D$58</f>
        <v>1.0749122436912173E-5</v>
      </c>
      <c r="F338" s="12">
        <f t="shared" si="137"/>
        <v>6.1117338360079763E-6</v>
      </c>
      <c r="G338" s="12">
        <f>'Surv-rate CEA'!G336*Parameter!$D$57+'Surv-rate CEA'!H336*Parameter!$D$58</f>
        <v>4.8534685213752916E-3</v>
      </c>
      <c r="H338" s="12">
        <f t="shared" si="138"/>
        <v>2.7595841389085611E-3</v>
      </c>
      <c r="I338" s="12">
        <f>G338-'Surv-rate CEA'!H336*Parameter!$D$58</f>
        <v>2.7852044205646173E-6</v>
      </c>
      <c r="J338" s="12">
        <f t="shared" si="139"/>
        <v>1.5836109596174326E-6</v>
      </c>
      <c r="K338" s="12">
        <f>'Surv-rate CEA'!K336*Parameter!$D$57+'Surv-rate CEA'!J336*Parameter!$D$58</f>
        <v>7.6537722959193338E-3</v>
      </c>
      <c r="L338" s="12">
        <f t="shared" si="140"/>
        <v>4.3517802861224265E-3</v>
      </c>
      <c r="M338" s="12">
        <f>K338-'Surv-rate CEA'!J336*Parameter!$D$58</f>
        <v>2.9042204805575234E-5</v>
      </c>
      <c r="N338" s="12">
        <f t="shared" si="141"/>
        <v>1.6512810866586082E-5</v>
      </c>
      <c r="O338" s="12">
        <f>'Surv-rate CEA'!N336*Parameter!$D$57+'Surv-rate CEA'!M336*Parameter!$D$58</f>
        <v>5.1429046422982322E-3</v>
      </c>
      <c r="P338" s="12">
        <f t="shared" si="142"/>
        <v>2.9241516693269591E-3</v>
      </c>
      <c r="Q338" s="12">
        <f>O338-'Surv-rate CEA'!M336*Parameter!$D$58</f>
        <v>5.1402763508027697E-3</v>
      </c>
      <c r="R338" s="12">
        <f t="shared" si="143"/>
        <v>2.9226572758861936E-3</v>
      </c>
      <c r="S338" s="12">
        <f>'Surv-rate CEA'!Q336*Parameter!$D$57+'Surv-rate CEA'!P336*Parameter!$D$58</f>
        <v>7.6537722959193338E-3</v>
      </c>
      <c r="T338" s="12">
        <f t="shared" si="144"/>
        <v>4.3517802861224265E-3</v>
      </c>
      <c r="U338" s="12">
        <f>S338-'Surv-rate CEA'!P336*Parameter!$D$58</f>
        <v>2.9042204805575234E-5</v>
      </c>
      <c r="V338" s="12">
        <f t="shared" si="145"/>
        <v>1.6512810866586082E-5</v>
      </c>
      <c r="W338" s="12">
        <f>'Surv-rate CEA'!T336*UPFS+'Surv-rate CEA'!S336*UPD</f>
        <v>5.1429046422982322E-3</v>
      </c>
      <c r="X338" s="12">
        <f t="shared" si="146"/>
        <v>2.9241516693269591E-3</v>
      </c>
      <c r="Y338" s="12">
        <f>W338-'Surv-rate CEA'!S336*UPD</f>
        <v>5.1402763508027697E-3</v>
      </c>
      <c r="Z338" s="12">
        <f t="shared" si="147"/>
        <v>2.9226572758861936E-3</v>
      </c>
      <c r="AA338" s="12">
        <f>'Surv-rate CEA'!W336*UPFS+'Surv-rate CEA'!V336*UPD</f>
        <v>8.2689808189458248E-3</v>
      </c>
      <c r="AB338" s="12">
        <f t="shared" si="148"/>
        <v>4.7015754222788251E-3</v>
      </c>
      <c r="AC338" s="12">
        <f>AA338-'Surv-rate CEA'!V336*UPD</f>
        <v>1.1549759651129782E-4</v>
      </c>
      <c r="AD338" s="12">
        <f t="shared" si="149"/>
        <v>6.5669599794648164E-5</v>
      </c>
      <c r="AE338" s="12">
        <f>'Surv-rate CEA'!Z336*UPFS+'Surv-rate CEA'!Y336*UPD</f>
        <v>7.6537722959193338E-3</v>
      </c>
      <c r="AF338" s="12">
        <f t="shared" si="150"/>
        <v>4.3517802861224265E-3</v>
      </c>
      <c r="AG338" s="12">
        <f>AE338-'Surv-rate CEA'!Y336*UPD</f>
        <v>2.9042204805575234E-5</v>
      </c>
      <c r="AH338" s="12">
        <f t="shared" si="151"/>
        <v>1.6512810866586082E-5</v>
      </c>
      <c r="AI338" s="12">
        <f>'Surv-rate CEA'!AC336*UPFS+'Surv-rate CEA'!AB336*UPD</f>
        <v>5.140124678161679E-3</v>
      </c>
      <c r="AJ338" s="12">
        <f t="shared" si="152"/>
        <v>2.9225710378869528E-3</v>
      </c>
      <c r="AK338" s="12">
        <f>AI338-'Surv-rate CEA'!AB336*UPD</f>
        <v>1.9550257945427293E-5</v>
      </c>
      <c r="AL338" s="12">
        <f t="shared" si="153"/>
        <v>1.1115881662808158E-5</v>
      </c>
      <c r="AM338" s="12">
        <f>'Surv-rate CEA'!AF336*UPFS+'Surv-rate CEA'!AE336*UPD</f>
        <v>1.5150482097894578E-2</v>
      </c>
      <c r="AN338" s="12">
        <f t="shared" si="154"/>
        <v>8.6142580115716634E-3</v>
      </c>
      <c r="AO338" s="12">
        <f>AM338-'Surv-rate CEA'!AE336*UPD</f>
        <v>8.4589166964674223E-5</v>
      </c>
      <c r="AP338" s="12">
        <f t="shared" si="155"/>
        <v>4.8095691246609221E-5</v>
      </c>
      <c r="AQ338" s="42">
        <f>'Surv-rate CEA'!AI336*UPFS+'Surv-rate CEA'!AH336*UPD</f>
        <v>5.1429046422982322E-3</v>
      </c>
      <c r="AR338" s="12">
        <f t="shared" si="156"/>
        <v>2.9241516693269591E-3</v>
      </c>
      <c r="AS338" s="42">
        <f>AQ338-'Surv-rate CEA'!AH336*UPD</f>
        <v>5.1402763508027697E-3</v>
      </c>
      <c r="AT338" s="12">
        <f t="shared" si="157"/>
        <v>2.9226572758861936E-3</v>
      </c>
      <c r="AU338" s="12">
        <f>'Surv-rate CEA'!AL336*UPFS+'Surv-rate CEA'!AK336*UPD</f>
        <v>6.3165632800183703E-3</v>
      </c>
      <c r="AV338" s="12">
        <f t="shared" si="158"/>
        <v>3.5914702574421174E-3</v>
      </c>
      <c r="AW338" s="12">
        <f>AU338-'Surv-rate CEA'!AK336*UPD</f>
        <v>1.3398806157219247E-4</v>
      </c>
      <c r="AX338" s="12">
        <f t="shared" si="159"/>
        <v>7.6182904635992631E-5</v>
      </c>
      <c r="AY338" s="12">
        <f>'Surv-rate CEA'!AO336*UPFS+'Surv-rate CEA'!AN336*UPD</f>
        <v>5.140124678161679E-3</v>
      </c>
      <c r="AZ338" s="12">
        <f t="shared" si="160"/>
        <v>2.9225710378869528E-3</v>
      </c>
      <c r="BA338" s="12">
        <f>AY338-'Surv-rate CEA'!AN336*UPD</f>
        <v>1.9550257945427293E-5</v>
      </c>
      <c r="BB338" s="12">
        <f t="shared" si="161"/>
        <v>1.1115881662808158E-5</v>
      </c>
    </row>
    <row r="339" spans="1:54">
      <c r="A339" s="12">
        <v>334</v>
      </c>
      <c r="B339" s="12">
        <f t="shared" si="162"/>
        <v>19.158904109589042</v>
      </c>
      <c r="C339" s="12">
        <f>'Surv-rate CEA'!D337*Parameter!$D$57+'Surv-rate CEA'!E337*Parameter!$D$58</f>
        <v>8.6879371100392951E-3</v>
      </c>
      <c r="D339" s="12">
        <f t="shared" si="136"/>
        <v>4.9313918302027514E-3</v>
      </c>
      <c r="E339" s="12">
        <f>C339-'Surv-rate CEA'!E337*Parameter!$D$58</f>
        <v>1.0573435317025315E-5</v>
      </c>
      <c r="F339" s="12">
        <f t="shared" si="137"/>
        <v>6.0016263790979529E-6</v>
      </c>
      <c r="G339" s="12">
        <f>'Surv-rate CEA'!G337*Parameter!$D$57+'Surv-rate CEA'!H337*Parameter!$D$58</f>
        <v>4.8206677958975708E-3</v>
      </c>
      <c r="H339" s="12">
        <f t="shared" si="138"/>
        <v>2.7362769186416521E-3</v>
      </c>
      <c r="I339" s="12">
        <f>G339-'Surv-rate CEA'!H337*Parameter!$D$58</f>
        <v>2.7363196537302792E-6</v>
      </c>
      <c r="J339" s="12">
        <f t="shared" si="139"/>
        <v>1.553172429118526E-6</v>
      </c>
      <c r="K339" s="12">
        <f>'Surv-rate CEA'!K337*Parameter!$D$57+'Surv-rate CEA'!J337*Parameter!$D$58</f>
        <v>7.6048037822672365E-3</v>
      </c>
      <c r="L339" s="12">
        <f t="shared" si="140"/>
        <v>4.3165905516088631E-3</v>
      </c>
      <c r="M339" s="12">
        <f>K339-'Surv-rate CEA'!J337*Parameter!$D$58</f>
        <v>2.8594399207802074E-5</v>
      </c>
      <c r="N339" s="12">
        <f t="shared" si="141"/>
        <v>1.6230571752178966E-5</v>
      </c>
      <c r="O339" s="12">
        <f>'Surv-rate CEA'!N337*Parameter!$D$57+'Surv-rate CEA'!M337*Parameter!$D$58</f>
        <v>5.1081513371180973E-3</v>
      </c>
      <c r="P339" s="12">
        <f t="shared" si="142"/>
        <v>2.8994565052957097E-3</v>
      </c>
      <c r="Q339" s="12">
        <f>O339-'Surv-rate CEA'!M337*Parameter!$D$58</f>
        <v>5.1055691763180989E-3</v>
      </c>
      <c r="R339" s="12">
        <f t="shared" si="143"/>
        <v>2.8979908355386548E-3</v>
      </c>
      <c r="S339" s="12">
        <f>'Surv-rate CEA'!Q337*Parameter!$D$57+'Surv-rate CEA'!P337*Parameter!$D$58</f>
        <v>7.6048037822672365E-3</v>
      </c>
      <c r="T339" s="12">
        <f t="shared" si="144"/>
        <v>4.3165905516088631E-3</v>
      </c>
      <c r="U339" s="12">
        <f>S339-'Surv-rate CEA'!P337*Parameter!$D$58</f>
        <v>2.8594399207802074E-5</v>
      </c>
      <c r="V339" s="12">
        <f t="shared" si="145"/>
        <v>1.6230571752178966E-5</v>
      </c>
      <c r="W339" s="12">
        <f>'Surv-rate CEA'!T337*UPFS+'Surv-rate CEA'!S337*UPD</f>
        <v>5.1081513371180973E-3</v>
      </c>
      <c r="X339" s="12">
        <f t="shared" si="146"/>
        <v>2.8994565052957097E-3</v>
      </c>
      <c r="Y339" s="12">
        <f>W339-'Surv-rate CEA'!S337*UPD</f>
        <v>5.1055691763180989E-3</v>
      </c>
      <c r="Z339" s="12">
        <f t="shared" si="147"/>
        <v>2.8979908355386548E-3</v>
      </c>
      <c r="AA339" s="12">
        <f>'Surv-rate CEA'!W337*UPFS+'Surv-rate CEA'!V337*UPD</f>
        <v>8.2165615882424502E-3</v>
      </c>
      <c r="AB339" s="12">
        <f t="shared" si="148"/>
        <v>4.6638326423651209E-3</v>
      </c>
      <c r="AC339" s="12">
        <f>AA339-'Surv-rate CEA'!V337*UPD</f>
        <v>1.1387224174891353E-4</v>
      </c>
      <c r="AD339" s="12">
        <f t="shared" si="149"/>
        <v>6.4635440557985919E-5</v>
      </c>
      <c r="AE339" s="12">
        <f>'Surv-rate CEA'!Z337*UPFS+'Surv-rate CEA'!Y337*UPD</f>
        <v>7.6048037822672365E-3</v>
      </c>
      <c r="AF339" s="12">
        <f t="shared" si="150"/>
        <v>4.3165905516088631E-3</v>
      </c>
      <c r="AG339" s="12">
        <f>AE339-'Surv-rate CEA'!Y337*UPD</f>
        <v>2.8594399207802074E-5</v>
      </c>
      <c r="AH339" s="12">
        <f t="shared" si="151"/>
        <v>1.6230571752178966E-5</v>
      </c>
      <c r="AI339" s="12">
        <f>'Surv-rate CEA'!AC337*UPFS+'Surv-rate CEA'!AB337*UPD</f>
        <v>5.1056069928262426E-3</v>
      </c>
      <c r="AJ339" s="12">
        <f t="shared" si="152"/>
        <v>2.898012300705465E-3</v>
      </c>
      <c r="AK339" s="12">
        <f>AI339-'Surv-rate CEA'!AB337*UPD</f>
        <v>1.924152837780909E-5</v>
      </c>
      <c r="AL339" s="12">
        <f t="shared" si="153"/>
        <v>1.0921754455760899E-5</v>
      </c>
      <c r="AM339" s="12">
        <f>'Surv-rate CEA'!AF337*UPFS+'Surv-rate CEA'!AE337*UPD</f>
        <v>1.5062337610981745E-2</v>
      </c>
      <c r="AN339" s="12">
        <f t="shared" si="154"/>
        <v>8.5495886650375445E-3</v>
      </c>
      <c r="AO339" s="12">
        <f>AM339-'Surv-rate CEA'!AE337*UPD</f>
        <v>8.3372493495995764E-5</v>
      </c>
      <c r="AP339" s="12">
        <f t="shared" si="155"/>
        <v>4.73233666499142E-5</v>
      </c>
      <c r="AQ339" s="42">
        <f>'Surv-rate CEA'!AI337*UPFS+'Surv-rate CEA'!AH337*UPD</f>
        <v>5.1081513371180973E-3</v>
      </c>
      <c r="AR339" s="12">
        <f t="shared" si="156"/>
        <v>2.8994565052957097E-3</v>
      </c>
      <c r="AS339" s="42">
        <f>AQ339-'Surv-rate CEA'!AH337*UPD</f>
        <v>5.1055691763180989E-3</v>
      </c>
      <c r="AT339" s="12">
        <f t="shared" si="157"/>
        <v>2.8979908355386548E-3</v>
      </c>
      <c r="AU339" s="12">
        <f>'Surv-rate CEA'!AL337*UPFS+'Surv-rate CEA'!AK337*UPD</f>
        <v>6.2751236394882979E-3</v>
      </c>
      <c r="AV339" s="12">
        <f t="shared" si="158"/>
        <v>3.5618459315878708E-3</v>
      </c>
      <c r="AW339" s="12">
        <f>AU339-'Surv-rate CEA'!AK337*UPD</f>
        <v>1.3212255347314766E-4</v>
      </c>
      <c r="AX339" s="12">
        <f t="shared" si="159"/>
        <v>7.499456689553081E-5</v>
      </c>
      <c r="AY339" s="12">
        <f>'Surv-rate CEA'!AO337*UPFS+'Surv-rate CEA'!AN337*UPD</f>
        <v>5.1056069928262426E-3</v>
      </c>
      <c r="AZ339" s="12">
        <f t="shared" si="160"/>
        <v>2.898012300705465E-3</v>
      </c>
      <c r="BA339" s="12">
        <f>AY339-'Surv-rate CEA'!AN337*UPD</f>
        <v>1.924152837780909E-5</v>
      </c>
      <c r="BB339" s="12">
        <f t="shared" si="161"/>
        <v>1.0921754455760899E-5</v>
      </c>
    </row>
    <row r="340" spans="1:54">
      <c r="A340" s="12">
        <v>335</v>
      </c>
      <c r="B340" s="12">
        <f t="shared" si="162"/>
        <v>19.216438356164385</v>
      </c>
      <c r="C340" s="12">
        <f>'Surv-rate CEA'!D338*Parameter!$D$57+'Surv-rate CEA'!E338*Parameter!$D$58</f>
        <v>8.6334319343423747E-3</v>
      </c>
      <c r="D340" s="12">
        <f t="shared" si="136"/>
        <v>4.892127105384096E-3</v>
      </c>
      <c r="E340" s="12">
        <f>C340-'Surv-rate CEA'!E338*Parameter!$D$58</f>
        <v>1.0400975077486455E-5</v>
      </c>
      <c r="F340" s="12">
        <f t="shared" si="137"/>
        <v>5.8937039738035275E-6</v>
      </c>
      <c r="G340" s="12">
        <f>'Surv-rate CEA'!G338*Parameter!$D$57+'Surv-rate CEA'!H338*Parameter!$D$58</f>
        <v>4.7881609139599638E-3</v>
      </c>
      <c r="H340" s="12">
        <f t="shared" si="138"/>
        <v>2.7132074440694015E-3</v>
      </c>
      <c r="I340" s="12">
        <f>G340-'Surv-rate CEA'!H338*Parameter!$D$58</f>
        <v>2.6883934486953212E-6</v>
      </c>
      <c r="J340" s="12">
        <f t="shared" si="139"/>
        <v>1.5233759367445825E-6</v>
      </c>
      <c r="K340" s="12">
        <f>'Surv-rate CEA'!K338*Parameter!$D$57+'Surv-rate CEA'!J338*Parameter!$D$58</f>
        <v>7.55625451449316E-3</v>
      </c>
      <c r="L340" s="12">
        <f t="shared" si="140"/>
        <v>4.2817454063068042E-3</v>
      </c>
      <c r="M340" s="12">
        <f>K340-'Surv-rate CEA'!J338*Parameter!$D$58</f>
        <v>2.815439088542631E-5</v>
      </c>
      <c r="N340" s="12">
        <f t="shared" si="141"/>
        <v>1.5953662440805994E-5</v>
      </c>
      <c r="O340" s="12">
        <f>'Surv-rate CEA'!N338*Parameter!$D$57+'Surv-rate CEA'!M338*Parameter!$D$58</f>
        <v>5.0737093071449432E-3</v>
      </c>
      <c r="P340" s="12">
        <f t="shared" si="142"/>
        <v>2.8750132062301385E-3</v>
      </c>
      <c r="Q340" s="12">
        <f>O340-'Surv-rate CEA'!M338*Parameter!$D$58</f>
        <v>5.07117237248209E-3</v>
      </c>
      <c r="R340" s="12">
        <f t="shared" si="143"/>
        <v>2.8735756542898304E-3</v>
      </c>
      <c r="S340" s="12">
        <f>'Surv-rate CEA'!Q338*Parameter!$D$57+'Surv-rate CEA'!P338*Parameter!$D$58</f>
        <v>7.55625451449316E-3</v>
      </c>
      <c r="T340" s="12">
        <f t="shared" si="144"/>
        <v>4.2817454063068042E-3</v>
      </c>
      <c r="U340" s="12">
        <f>S340-'Surv-rate CEA'!P338*Parameter!$D$58</f>
        <v>2.815439088542631E-5</v>
      </c>
      <c r="V340" s="12">
        <f t="shared" si="145"/>
        <v>1.5953662440805994E-5</v>
      </c>
      <c r="W340" s="12">
        <f>'Surv-rate CEA'!T338*UPFS+'Surv-rate CEA'!S338*UPD</f>
        <v>5.0737093071449432E-3</v>
      </c>
      <c r="X340" s="12">
        <f t="shared" si="146"/>
        <v>2.8750132062301385E-3</v>
      </c>
      <c r="Y340" s="12">
        <f>W340-'Surv-rate CEA'!S338*UPD</f>
        <v>5.07117237248209E-3</v>
      </c>
      <c r="Z340" s="12">
        <f t="shared" si="147"/>
        <v>2.8735756542898304E-3</v>
      </c>
      <c r="AA340" s="12">
        <f>'Surv-rate CEA'!W338*UPFS+'Surv-rate CEA'!V338*UPD</f>
        <v>8.1645879293949352E-3</v>
      </c>
      <c r="AB340" s="12">
        <f t="shared" si="148"/>
        <v>4.626457035562098E-3</v>
      </c>
      <c r="AC340" s="12">
        <f>AA340-'Surv-rate CEA'!V338*UPD</f>
        <v>1.12272917678043E-4</v>
      </c>
      <c r="AD340" s="12">
        <f t="shared" si="149"/>
        <v>6.3619356468019587E-5</v>
      </c>
      <c r="AE340" s="12">
        <f>'Surv-rate CEA'!Z338*UPFS+'Surv-rate CEA'!Y338*UPD</f>
        <v>7.55625451449316E-3</v>
      </c>
      <c r="AF340" s="12">
        <f t="shared" si="150"/>
        <v>4.2817454063068042E-3</v>
      </c>
      <c r="AG340" s="12">
        <f>AE340-'Surv-rate CEA'!Y338*UPD</f>
        <v>2.815439088542631E-5</v>
      </c>
      <c r="AH340" s="12">
        <f t="shared" si="151"/>
        <v>1.5953662440805994E-5</v>
      </c>
      <c r="AI340" s="12">
        <f>'Surv-rate CEA'!AC338*UPFS+'Surv-rate CEA'!AB338*UPD</f>
        <v>5.071396963675286E-3</v>
      </c>
      <c r="AJ340" s="12">
        <f t="shared" si="152"/>
        <v>2.8737029187047491E-3</v>
      </c>
      <c r="AK340" s="12">
        <f>AI340-'Surv-rate CEA'!AB338*UPD</f>
        <v>1.8938293290590193E-5</v>
      </c>
      <c r="AL340" s="12">
        <f t="shared" si="153"/>
        <v>1.0731368318092526E-5</v>
      </c>
      <c r="AM340" s="12">
        <f>'Surv-rate CEA'!AF338*UPFS+'Surv-rate CEA'!AE338*UPD</f>
        <v>1.4974890544519176E-2</v>
      </c>
      <c r="AN340" s="12">
        <f t="shared" si="154"/>
        <v>8.4855094115689634E-3</v>
      </c>
      <c r="AO340" s="12">
        <f>AM340-'Surv-rate CEA'!AE338*UPD</f>
        <v>8.2175698649905593E-5</v>
      </c>
      <c r="AP340" s="12">
        <f t="shared" si="155"/>
        <v>4.6564792057945446E-5</v>
      </c>
      <c r="AQ340" s="42">
        <f>'Surv-rate CEA'!AI338*UPFS+'Surv-rate CEA'!AH338*UPD</f>
        <v>5.0737093071449432E-3</v>
      </c>
      <c r="AR340" s="12">
        <f t="shared" si="156"/>
        <v>2.8750132062301385E-3</v>
      </c>
      <c r="AS340" s="42">
        <f>AQ340-'Surv-rate CEA'!AH338*UPD</f>
        <v>5.07117237248209E-3</v>
      </c>
      <c r="AT340" s="12">
        <f t="shared" si="157"/>
        <v>2.8735756542898304E-3</v>
      </c>
      <c r="AU340" s="12">
        <f>'Surv-rate CEA'!AL338*UPFS+'Surv-rate CEA'!AK338*UPD</f>
        <v>6.2340465048808403E-3</v>
      </c>
      <c r="AV340" s="12">
        <f t="shared" si="158"/>
        <v>3.5325173250555799E-3</v>
      </c>
      <c r="AW340" s="12">
        <f>AU340-'Surv-rate CEA'!AK338*UPD</f>
        <v>1.3028663146311299E-4</v>
      </c>
      <c r="AX340" s="12">
        <f t="shared" si="159"/>
        <v>7.3826812569691472E-5</v>
      </c>
      <c r="AY340" s="12">
        <f>'Surv-rate CEA'!AO338*UPFS+'Surv-rate CEA'!AN338*UPD</f>
        <v>5.071396963675286E-3</v>
      </c>
      <c r="AZ340" s="12">
        <f t="shared" si="160"/>
        <v>2.8737029187047491E-3</v>
      </c>
      <c r="BA340" s="12">
        <f>AY340-'Surv-rate CEA'!AN338*UPD</f>
        <v>1.8938293290590193E-5</v>
      </c>
      <c r="BB340" s="12">
        <f t="shared" si="161"/>
        <v>1.0731368318092526E-5</v>
      </c>
    </row>
    <row r="341" spans="1:54">
      <c r="A341" s="12">
        <v>336</v>
      </c>
      <c r="B341" s="12">
        <f t="shared" si="162"/>
        <v>19.273972602739725</v>
      </c>
      <c r="C341" s="12">
        <f>'Surv-rate CEA'!D339*Parameter!$D$57+'Surv-rate CEA'!E339*Parameter!$D$58</f>
        <v>8.5793855539680556E-3</v>
      </c>
      <c r="D341" s="12">
        <f t="shared" si="136"/>
        <v>4.85324111362085E-3</v>
      </c>
      <c r="E341" s="12">
        <f>C341-'Surv-rate CEA'!E339*Parameter!$D$58</f>
        <v>1.0231675713562663E-5</v>
      </c>
      <c r="F341" s="12">
        <f t="shared" si="137"/>
        <v>5.7879190673895605E-6</v>
      </c>
      <c r="G341" s="12">
        <f>'Surv-rate CEA'!G339*Parameter!$D$57+'Surv-rate CEA'!H339*Parameter!$D$58</f>
        <v>4.7559445619577406E-3</v>
      </c>
      <c r="H341" s="12">
        <f t="shared" si="138"/>
        <v>2.6903728171441439E-3</v>
      </c>
      <c r="I341" s="12">
        <f>G341-'Surv-rate CEA'!H339*Parameter!$D$58</f>
        <v>2.641404980463502E-6</v>
      </c>
      <c r="J341" s="12">
        <f t="shared" si="139"/>
        <v>1.4942066851138599E-6</v>
      </c>
      <c r="K341" s="12">
        <f>'Surv-rate CEA'!K339*Parameter!$D$57+'Surv-rate CEA'!J339*Parameter!$D$58</f>
        <v>7.5081199430171728E-3</v>
      </c>
      <c r="L341" s="12">
        <f t="shared" si="140"/>
        <v>4.2472408034622345E-3</v>
      </c>
      <c r="M341" s="12">
        <f>K341-'Surv-rate CEA'!J339*Parameter!$D$58</f>
        <v>2.772202799490326E-5</v>
      </c>
      <c r="N341" s="12">
        <f t="shared" si="141"/>
        <v>1.5681972231168203E-5</v>
      </c>
      <c r="O341" s="12">
        <f>'Surv-rate CEA'!N339*Parameter!$D$57+'Surv-rate CEA'!M339*Parameter!$D$58</f>
        <v>5.0395750433634128E-3</v>
      </c>
      <c r="P341" s="12">
        <f t="shared" si="142"/>
        <v>2.8508187027818893E-3</v>
      </c>
      <c r="Q341" s="12">
        <f>O341-'Surv-rate CEA'!M339*Parameter!$D$58</f>
        <v>5.0370824499311444E-3</v>
      </c>
      <c r="R341" s="12">
        <f t="shared" si="143"/>
        <v>2.8494086767550915E-3</v>
      </c>
      <c r="S341" s="12">
        <f>'Surv-rate CEA'!Q339*Parameter!$D$57+'Surv-rate CEA'!P339*Parameter!$D$58</f>
        <v>7.5081199430171728E-3</v>
      </c>
      <c r="T341" s="12">
        <f t="shared" si="144"/>
        <v>4.2472408034622345E-3</v>
      </c>
      <c r="U341" s="12">
        <f>S341-'Surv-rate CEA'!P339*Parameter!$D$58</f>
        <v>2.772202799490326E-5</v>
      </c>
      <c r="V341" s="12">
        <f t="shared" si="145"/>
        <v>1.5681972231168203E-5</v>
      </c>
      <c r="W341" s="12">
        <f>'Surv-rate CEA'!T339*UPFS+'Surv-rate CEA'!S339*UPD</f>
        <v>5.0395750433634128E-3</v>
      </c>
      <c r="X341" s="12">
        <f t="shared" si="146"/>
        <v>2.8508187027818893E-3</v>
      </c>
      <c r="Y341" s="12">
        <f>W341-'Surv-rate CEA'!S339*UPD</f>
        <v>5.0370824499311444E-3</v>
      </c>
      <c r="Z341" s="12">
        <f t="shared" si="147"/>
        <v>2.8494086767550915E-3</v>
      </c>
      <c r="AA341" s="12">
        <f>'Surv-rate CEA'!W339*UPFS+'Surv-rate CEA'!V339*UPD</f>
        <v>8.1130550342831051E-3</v>
      </c>
      <c r="AB341" s="12">
        <f t="shared" si="148"/>
        <v>4.5894443141374164E-3</v>
      </c>
      <c r="AC341" s="12">
        <f>AA341-'Surv-rate CEA'!V339*UPD</f>
        <v>1.1069915488421712E-4</v>
      </c>
      <c r="AD341" s="12">
        <f t="shared" si="149"/>
        <v>6.2620998479160457E-5</v>
      </c>
      <c r="AE341" s="12">
        <f>'Surv-rate CEA'!Z339*UPFS+'Surv-rate CEA'!Y339*UPD</f>
        <v>7.5081199430171728E-3</v>
      </c>
      <c r="AF341" s="12">
        <f t="shared" si="150"/>
        <v>4.2472408034622345E-3</v>
      </c>
      <c r="AG341" s="12">
        <f>AE341-'Surv-rate CEA'!Y339*UPD</f>
        <v>2.772202799490326E-5</v>
      </c>
      <c r="AH341" s="12">
        <f t="shared" si="151"/>
        <v>1.5681972231168203E-5</v>
      </c>
      <c r="AI341" s="12">
        <f>'Surv-rate CEA'!AC339*UPFS+'Surv-rate CEA'!AB339*UPD</f>
        <v>5.0374911354773618E-3</v>
      </c>
      <c r="AJ341" s="12">
        <f t="shared" si="152"/>
        <v>2.8496398645811855E-3</v>
      </c>
      <c r="AK341" s="12">
        <f>AI341-'Surv-rate CEA'!AB339*UPD</f>
        <v>1.8640443511171688E-5</v>
      </c>
      <c r="AL341" s="12">
        <f t="shared" si="153"/>
        <v>1.0544644048862415E-5</v>
      </c>
      <c r="AM341" s="12">
        <f>'Surv-rate CEA'!AF339*UPFS+'Surv-rate CEA'!AE339*UPD</f>
        <v>1.48881338222787E-2</v>
      </c>
      <c r="AN341" s="12">
        <f t="shared" si="154"/>
        <v>8.422013758077709E-3</v>
      </c>
      <c r="AO341" s="12">
        <f>AM341-'Surv-rate CEA'!AE339*UPD</f>
        <v>8.0998417312544424E-5</v>
      </c>
      <c r="AP341" s="12">
        <f t="shared" si="155"/>
        <v>4.5819697292616052E-5</v>
      </c>
      <c r="AQ341" s="42">
        <f>'Surv-rate CEA'!AI339*UPFS+'Surv-rate CEA'!AH339*UPD</f>
        <v>5.0395750433634128E-3</v>
      </c>
      <c r="AR341" s="12">
        <f t="shared" si="156"/>
        <v>2.8508187027818893E-3</v>
      </c>
      <c r="AS341" s="42">
        <f>AQ341-'Surv-rate CEA'!AH339*UPD</f>
        <v>5.0370824499311444E-3</v>
      </c>
      <c r="AT341" s="12">
        <f t="shared" si="157"/>
        <v>2.8494086767550915E-3</v>
      </c>
      <c r="AU341" s="12">
        <f>'Surv-rate CEA'!AL339*UPFS+'Surv-rate CEA'!AK339*UPD</f>
        <v>6.193327866540403E-3</v>
      </c>
      <c r="AV341" s="12">
        <f t="shared" si="158"/>
        <v>3.5034809011614569E-3</v>
      </c>
      <c r="AW341" s="12">
        <f>AU341-'Surv-rate CEA'!AK339*UPD</f>
        <v>1.2847976678500867E-4</v>
      </c>
      <c r="AX341" s="12">
        <f t="shared" si="159"/>
        <v>7.2679247541337878E-5</v>
      </c>
      <c r="AY341" s="12">
        <f>'Surv-rate CEA'!AO339*UPFS+'Surv-rate CEA'!AN339*UPD</f>
        <v>5.0374911354773618E-3</v>
      </c>
      <c r="AZ341" s="12">
        <f t="shared" si="160"/>
        <v>2.8496398645811855E-3</v>
      </c>
      <c r="BA341" s="12">
        <f>AY341-'Surv-rate CEA'!AN339*UPD</f>
        <v>1.8640443511171688E-5</v>
      </c>
      <c r="BB341" s="12">
        <f t="shared" si="161"/>
        <v>1.0544644048862415E-5</v>
      </c>
    </row>
    <row r="342" spans="1:54">
      <c r="A342" s="12">
        <v>337</v>
      </c>
      <c r="B342" s="12">
        <f t="shared" si="162"/>
        <v>19.331506849315069</v>
      </c>
      <c r="C342" s="12">
        <f>'Surv-rate CEA'!D340*Parameter!$D$57+'Surv-rate CEA'!E340*Parameter!$D$58</f>
        <v>8.5257930649281256E-3</v>
      </c>
      <c r="D342" s="12">
        <f t="shared" si="136"/>
        <v>4.8147294707906263E-3</v>
      </c>
      <c r="E342" s="12">
        <f>C342-'Surv-rate CEA'!E340*Parameter!$D$58</f>
        <v>1.0065472712062276E-5</v>
      </c>
      <c r="F342" s="12">
        <f t="shared" si="137"/>
        <v>5.6842252368945627E-6</v>
      </c>
      <c r="G342" s="12">
        <f>'Surv-rate CEA'!G340*Parameter!$D$57+'Surv-rate CEA'!H340*Parameter!$D$58</f>
        <v>4.7240154716043786E-3</v>
      </c>
      <c r="H342" s="12">
        <f t="shared" si="138"/>
        <v>2.6677701814237296E-3</v>
      </c>
      <c r="I342" s="12">
        <f>G342-'Surv-rate CEA'!H340*Parameter!$D$58</f>
        <v>2.5953339217428886E-6</v>
      </c>
      <c r="J342" s="12">
        <f t="shared" si="139"/>
        <v>1.4656502479471616E-6</v>
      </c>
      <c r="K342" s="12">
        <f>'Surv-rate CEA'!K340*Parameter!$D$57+'Surv-rate CEA'!J340*Parameter!$D$58</f>
        <v>7.4603955784480151E-3</v>
      </c>
      <c r="L342" s="12">
        <f t="shared" si="140"/>
        <v>4.2130727525008906E-3</v>
      </c>
      <c r="M342" s="12">
        <f>K342-'Surv-rate CEA'!J340*Parameter!$D$58</f>
        <v>2.7297161971920163E-5</v>
      </c>
      <c r="N342" s="12">
        <f t="shared" si="141"/>
        <v>1.5415392939314456E-5</v>
      </c>
      <c r="O342" s="12">
        <f>'Surv-rate CEA'!N340*Parameter!$D$57+'Surv-rate CEA'!M340*Parameter!$D$58</f>
        <v>5.0057450847241685E-3</v>
      </c>
      <c r="P342" s="12">
        <f t="shared" si="142"/>
        <v>2.8268699696489706E-3</v>
      </c>
      <c r="Q342" s="12">
        <f>O342-'Surv-rate CEA'!M340*Parameter!$D$58</f>
        <v>5.0032959667980163E-3</v>
      </c>
      <c r="R342" s="12">
        <f t="shared" si="143"/>
        <v>2.8254868912459779E-3</v>
      </c>
      <c r="S342" s="12">
        <f>'Surv-rate CEA'!Q340*Parameter!$D$57+'Surv-rate CEA'!P340*Parameter!$D$58</f>
        <v>7.4603955784480151E-3</v>
      </c>
      <c r="T342" s="12">
        <f t="shared" si="144"/>
        <v>4.2130727525008906E-3</v>
      </c>
      <c r="U342" s="12">
        <f>S342-'Surv-rate CEA'!P340*Parameter!$D$58</f>
        <v>2.7297161971920163E-5</v>
      </c>
      <c r="V342" s="12">
        <f t="shared" si="145"/>
        <v>1.5415392939314456E-5</v>
      </c>
      <c r="W342" s="12">
        <f>'Surv-rate CEA'!T340*UPFS+'Surv-rate CEA'!S340*UPD</f>
        <v>5.0057450847241685E-3</v>
      </c>
      <c r="X342" s="12">
        <f t="shared" si="146"/>
        <v>2.8268699696489706E-3</v>
      </c>
      <c r="Y342" s="12">
        <f>W342-'Surv-rate CEA'!S340*UPD</f>
        <v>5.0032959667980163E-3</v>
      </c>
      <c r="Z342" s="12">
        <f t="shared" si="147"/>
        <v>2.8254868912459779E-3</v>
      </c>
      <c r="AA342" s="12">
        <f>'Surv-rate CEA'!W340*UPFS+'Surv-rate CEA'!V340*UPD</f>
        <v>8.0619581581166024E-3</v>
      </c>
      <c r="AB342" s="12">
        <f t="shared" si="148"/>
        <v>4.5527902496061987E-3</v>
      </c>
      <c r="AC342" s="12">
        <f>AA342-'Surv-rate CEA'!V340*UPD</f>
        <v>1.0915049339472495E-4</v>
      </c>
      <c r="AD342" s="12">
        <f t="shared" si="149"/>
        <v>6.1640024956827891E-5</v>
      </c>
      <c r="AE342" s="12">
        <f>'Surv-rate CEA'!Z340*UPFS+'Surv-rate CEA'!Y340*UPD</f>
        <v>7.4603955784480151E-3</v>
      </c>
      <c r="AF342" s="12">
        <f t="shared" si="150"/>
        <v>4.2130727525008906E-3</v>
      </c>
      <c r="AG342" s="12">
        <f>AE342-'Surv-rate CEA'!Y340*UPD</f>
        <v>2.7297161971920163E-5</v>
      </c>
      <c r="AH342" s="12">
        <f t="shared" si="151"/>
        <v>1.5415392939314456E-5</v>
      </c>
      <c r="AI342" s="12">
        <f>'Surv-rate CEA'!AC340*UPFS+'Surv-rate CEA'!AB340*UPD</f>
        <v>5.0038861001013481E-3</v>
      </c>
      <c r="AJ342" s="12">
        <f t="shared" si="152"/>
        <v>2.8258201543436873E-3</v>
      </c>
      <c r="AK342" s="12">
        <f>AI342-'Surv-rate CEA'!AB340*UPD</f>
        <v>1.8347872268463343E-5</v>
      </c>
      <c r="AL342" s="12">
        <f t="shared" si="153"/>
        <v>1.0361504280542521E-5</v>
      </c>
      <c r="AM342" s="12">
        <f>'Surv-rate CEA'!AF340*UPFS+'Surv-rate CEA'!AE340*UPD</f>
        <v>1.4802060456319772E-2</v>
      </c>
      <c r="AN342" s="12">
        <f t="shared" si="154"/>
        <v>8.3590952964406901E-3</v>
      </c>
      <c r="AO342" s="12">
        <f>AM342-'Surv-rate CEA'!AE340*UPD</f>
        <v>7.9840291839591848E-5</v>
      </c>
      <c r="AP342" s="12">
        <f t="shared" si="155"/>
        <v>4.5087818006974803E-5</v>
      </c>
      <c r="AQ342" s="42">
        <f>'Surv-rate CEA'!AI340*UPFS+'Surv-rate CEA'!AH340*UPD</f>
        <v>5.0057450847241685E-3</v>
      </c>
      <c r="AR342" s="12">
        <f t="shared" si="156"/>
        <v>2.8268699696489706E-3</v>
      </c>
      <c r="AS342" s="42">
        <f>AQ342-'Surv-rate CEA'!AH340*UPD</f>
        <v>5.0032959667980163E-3</v>
      </c>
      <c r="AT342" s="12">
        <f t="shared" si="157"/>
        <v>2.8254868912459779E-3</v>
      </c>
      <c r="AU342" s="12">
        <f>'Surv-rate CEA'!AL340*UPFS+'Surv-rate CEA'!AK340*UPD</f>
        <v>6.1529637687850192E-3</v>
      </c>
      <c r="AV342" s="12">
        <f t="shared" si="158"/>
        <v>3.4747331731685583E-3</v>
      </c>
      <c r="AW342" s="12">
        <f>AU342-'Surv-rate CEA'!AK340*UPD</f>
        <v>1.2670144122936544E-4</v>
      </c>
      <c r="AX342" s="12">
        <f t="shared" si="159"/>
        <v>7.1551485994671515E-5</v>
      </c>
      <c r="AY342" s="12">
        <f>'Surv-rate CEA'!AO340*UPFS+'Surv-rate CEA'!AN340*UPD</f>
        <v>5.0038861001013481E-3</v>
      </c>
      <c r="AZ342" s="12">
        <f t="shared" si="160"/>
        <v>2.8258201543436873E-3</v>
      </c>
      <c r="BA342" s="12">
        <f>AY342-'Surv-rate CEA'!AN340*UPD</f>
        <v>1.8347872268463343E-5</v>
      </c>
      <c r="BB342" s="12">
        <f t="shared" si="161"/>
        <v>1.0361504280542521E-5</v>
      </c>
    </row>
    <row r="343" spans="1:54">
      <c r="A343" s="12">
        <v>338</v>
      </c>
      <c r="B343" s="12">
        <f t="shared" si="162"/>
        <v>19.389041095890413</v>
      </c>
      <c r="C343" s="12">
        <f>'Surv-rate CEA'!D341*Parameter!$D$57+'Surv-rate CEA'!E341*Parameter!$D$58</f>
        <v>8.4726496272211783E-3</v>
      </c>
      <c r="D343" s="12">
        <f t="shared" si="136"/>
        <v>4.7765878528109587E-3</v>
      </c>
      <c r="E343" s="12">
        <f>C343-'Surv-rate CEA'!E341*Parameter!$D$58</f>
        <v>9.9023030142881413E-6</v>
      </c>
      <c r="F343" s="12">
        <f t="shared" si="137"/>
        <v>5.582577159916745E-6</v>
      </c>
      <c r="G343" s="12">
        <f>'Surv-rate CEA'!G341*Parameter!$D$57+'Surv-rate CEA'!H341*Parameter!$D$58</f>
        <v>4.6923704191986233E-3</v>
      </c>
      <c r="H343" s="12">
        <f t="shared" si="138"/>
        <v>2.6453967213777838E-3</v>
      </c>
      <c r="I343" s="12">
        <f>G343-'Surv-rate CEA'!H341*Parameter!$D$58</f>
        <v>2.5501604296283842E-6</v>
      </c>
      <c r="J343" s="12">
        <f t="shared" si="139"/>
        <v>1.4376925598040109E-6</v>
      </c>
      <c r="K343" s="12">
        <f>'Surv-rate CEA'!K341*Parameter!$D$57+'Surv-rate CEA'!J341*Parameter!$D$58</f>
        <v>7.4130769906401352E-3</v>
      </c>
      <c r="L343" s="12">
        <f t="shared" si="140"/>
        <v>4.1792373181206884E-3</v>
      </c>
      <c r="M343" s="12">
        <f>K343-'Surv-rate CEA'!J341*Parameter!$D$58</f>
        <v>2.6879647452808866E-5</v>
      </c>
      <c r="N343" s="12">
        <f t="shared" si="141"/>
        <v>1.5153818835895567E-5</v>
      </c>
      <c r="O343" s="12">
        <f>'Surv-rate CEA'!N341*Parameter!$D$57+'Surv-rate CEA'!M341*Parameter!$D$58</f>
        <v>4.9722160173687408E-3</v>
      </c>
      <c r="P343" s="12">
        <f t="shared" si="142"/>
        <v>2.80316402484179E-3</v>
      </c>
      <c r="Q343" s="12">
        <f>O343-'Surv-rate CEA'!M341*Parameter!$D$58</f>
        <v>4.9698095279492325E-3</v>
      </c>
      <c r="R343" s="12">
        <f t="shared" si="143"/>
        <v>2.8018073290459185E-3</v>
      </c>
      <c r="S343" s="12">
        <f>'Surv-rate CEA'!Q341*Parameter!$D$57+'Surv-rate CEA'!P341*Parameter!$D$58</f>
        <v>7.4130769906401352E-3</v>
      </c>
      <c r="T343" s="12">
        <f t="shared" si="144"/>
        <v>4.1792373181206884E-3</v>
      </c>
      <c r="U343" s="12">
        <f>S343-'Surv-rate CEA'!P341*Parameter!$D$58</f>
        <v>2.6879647452808866E-5</v>
      </c>
      <c r="V343" s="12">
        <f t="shared" si="145"/>
        <v>1.5153818835895567E-5</v>
      </c>
      <c r="W343" s="12">
        <f>'Surv-rate CEA'!T341*UPFS+'Surv-rate CEA'!S341*UPD</f>
        <v>4.9722160173687408E-3</v>
      </c>
      <c r="X343" s="12">
        <f t="shared" si="146"/>
        <v>2.80316402484179E-3</v>
      </c>
      <c r="Y343" s="12">
        <f>W343-'Surv-rate CEA'!S341*UPD</f>
        <v>4.9698095279492325E-3</v>
      </c>
      <c r="Z343" s="12">
        <f t="shared" si="147"/>
        <v>2.8018073290459185E-3</v>
      </c>
      <c r="AA343" s="12">
        <f>'Surv-rate CEA'!W341*UPFS+'Surv-rate CEA'!V341*UPD</f>
        <v>8.0112926184458706E-3</v>
      </c>
      <c r="AB343" s="12">
        <f t="shared" si="148"/>
        <v>4.5164906717773913E-3</v>
      </c>
      <c r="AC343" s="12">
        <f>AA343-'Surv-rate CEA'!V341*UPD</f>
        <v>1.0762648246854557E-4</v>
      </c>
      <c r="AD343" s="12">
        <f t="shared" si="149"/>
        <v>6.0676101505289606E-5</v>
      </c>
      <c r="AE343" s="12">
        <f>'Surv-rate CEA'!Z341*UPFS+'Surv-rate CEA'!Y341*UPD</f>
        <v>7.4130769906401352E-3</v>
      </c>
      <c r="AF343" s="12">
        <f t="shared" si="150"/>
        <v>4.1792373181206884E-3</v>
      </c>
      <c r="AG343" s="12">
        <f>AE343-'Surv-rate CEA'!Y341*UPD</f>
        <v>2.6879647452808866E-5</v>
      </c>
      <c r="AH343" s="12">
        <f t="shared" si="151"/>
        <v>1.5153818835895567E-5</v>
      </c>
      <c r="AI343" s="12">
        <f>'Surv-rate CEA'!AC341*UPFS+'Surv-rate CEA'!AB341*UPD</f>
        <v>4.970578495758526E-3</v>
      </c>
      <c r="AJ343" s="12">
        <f t="shared" si="152"/>
        <v>2.8022408465945814E-3</v>
      </c>
      <c r="AK343" s="12">
        <f>AI343-'Surv-rate CEA'!AB341*UPD</f>
        <v>1.8060475134866645E-5</v>
      </c>
      <c r="AL343" s="12">
        <f t="shared" si="153"/>
        <v>1.0181873432843934E-5</v>
      </c>
      <c r="AM343" s="12">
        <f>'Surv-rate CEA'!AF341*UPFS+'Surv-rate CEA'!AE341*UPD</f>
        <v>1.47166635456793E-2</v>
      </c>
      <c r="AN343" s="12">
        <f t="shared" si="154"/>
        <v>8.2967477022005427E-3</v>
      </c>
      <c r="AO343" s="12">
        <f>AM343-'Surv-rate CEA'!AE341*UPD</f>
        <v>7.8700971887262633E-5</v>
      </c>
      <c r="AP343" s="12">
        <f t="shared" si="155"/>
        <v>4.4368895547544162E-5</v>
      </c>
      <c r="AQ343" s="42">
        <f>'Surv-rate CEA'!AI341*UPFS+'Surv-rate CEA'!AH341*UPD</f>
        <v>4.9722160173687408E-3</v>
      </c>
      <c r="AR343" s="12">
        <f t="shared" si="156"/>
        <v>2.80316402484179E-3</v>
      </c>
      <c r="AS343" s="42">
        <f>AQ343-'Surv-rate CEA'!AH341*UPD</f>
        <v>4.9698095279492325E-3</v>
      </c>
      <c r="AT343" s="12">
        <f t="shared" si="157"/>
        <v>2.8018073290459185E-3</v>
      </c>
      <c r="AU343" s="12">
        <f>'Surv-rate CEA'!AL341*UPFS+'Surv-rate CEA'!AK341*UPD</f>
        <v>6.1129503090469137E-3</v>
      </c>
      <c r="AV343" s="12">
        <f t="shared" si="158"/>
        <v>3.4462707034667093E-3</v>
      </c>
      <c r="AW343" s="12">
        <f>AU343-'Surv-rate CEA'!AK341*UPD</f>
        <v>1.249511469013859E-4</v>
      </c>
      <c r="AX343" s="12">
        <f t="shared" si="159"/>
        <v>7.0443150223799169E-5</v>
      </c>
      <c r="AY343" s="12">
        <f>'Surv-rate CEA'!AO341*UPFS+'Surv-rate CEA'!AN341*UPD</f>
        <v>4.970578495758526E-3</v>
      </c>
      <c r="AZ343" s="12">
        <f t="shared" si="160"/>
        <v>2.8022408465945814E-3</v>
      </c>
      <c r="BA343" s="12">
        <f>AY343-'Surv-rate CEA'!AN341*UPD</f>
        <v>1.8060475134866645E-5</v>
      </c>
      <c r="BB343" s="12">
        <f t="shared" si="161"/>
        <v>1.0181873432843934E-5</v>
      </c>
    </row>
    <row r="344" spans="1:54">
      <c r="A344" s="12">
        <v>339</v>
      </c>
      <c r="B344" s="12">
        <f t="shared" si="162"/>
        <v>19.446575342465753</v>
      </c>
      <c r="C344" s="12">
        <f>'Surv-rate CEA'!D342*Parameter!$D$57+'Surv-rate CEA'!E342*Parameter!$D$58</f>
        <v>8.4199504638426837E-3</v>
      </c>
      <c r="D344" s="12">
        <f t="shared" si="136"/>
        <v>4.7388119946816269E-3</v>
      </c>
      <c r="E344" s="12">
        <f>C344-'Surv-rate CEA'!E342*Parameter!$D$58</f>
        <v>9.7421049800924114E-6</v>
      </c>
      <c r="F344" s="12">
        <f t="shared" si="137"/>
        <v>5.4829305862733496E-6</v>
      </c>
      <c r="G344" s="12">
        <f>'Surv-rate CEA'!G342*Parameter!$D$57+'Surv-rate CEA'!H342*Parameter!$D$58</f>
        <v>4.6610062249086972E-3</v>
      </c>
      <c r="H344" s="12">
        <f t="shared" si="138"/>
        <v>2.623249661709143E-3</v>
      </c>
      <c r="I344" s="12">
        <f>G344-'Surv-rate CEA'!H342*Parameter!$D$58</f>
        <v>2.5058651333008039E-6</v>
      </c>
      <c r="J344" s="12">
        <f t="shared" si="139"/>
        <v>1.410319906480888E-6</v>
      </c>
      <c r="K344" s="12">
        <f>'Surv-rate CEA'!K342*Parameter!$D$57+'Surv-rate CEA'!J342*Parameter!$D$58</f>
        <v>7.3661598077681871E-3</v>
      </c>
      <c r="L344" s="12">
        <f t="shared" si="140"/>
        <v>4.1457306194011573E-3</v>
      </c>
      <c r="M344" s="12">
        <f>K344-'Surv-rate CEA'!J342*Parameter!$D$58</f>
        <v>2.6469342198952653E-5</v>
      </c>
      <c r="N344" s="12">
        <f t="shared" si="141"/>
        <v>1.4897146585644444E-5</v>
      </c>
      <c r="O344" s="12">
        <f>'Surv-rate CEA'!N342*Parameter!$D$57+'Surv-rate CEA'!M342*Parameter!$D$58</f>
        <v>4.9389844738724313E-3</v>
      </c>
      <c r="P344" s="12">
        <f t="shared" si="142"/>
        <v>2.7796979289651902E-3</v>
      </c>
      <c r="Q344" s="12">
        <f>O344-'Surv-rate CEA'!M342*Parameter!$D$58</f>
        <v>4.9366197842395983E-3</v>
      </c>
      <c r="R344" s="12">
        <f t="shared" si="143"/>
        <v>2.778367063701328E-3</v>
      </c>
      <c r="S344" s="12">
        <f>'Surv-rate CEA'!Q342*Parameter!$D$57+'Surv-rate CEA'!P342*Parameter!$D$58</f>
        <v>7.3661598077681871E-3</v>
      </c>
      <c r="T344" s="12">
        <f t="shared" si="144"/>
        <v>4.1457306194011573E-3</v>
      </c>
      <c r="U344" s="12">
        <f>S344-'Surv-rate CEA'!P342*Parameter!$D$58</f>
        <v>2.6469342198952653E-5</v>
      </c>
      <c r="V344" s="12">
        <f t="shared" si="145"/>
        <v>1.4897146585644444E-5</v>
      </c>
      <c r="W344" s="12">
        <f>'Surv-rate CEA'!T342*UPFS+'Surv-rate CEA'!S342*UPD</f>
        <v>4.9389844738724313E-3</v>
      </c>
      <c r="X344" s="12">
        <f t="shared" si="146"/>
        <v>2.7796979289651902E-3</v>
      </c>
      <c r="Y344" s="12">
        <f>W344-'Surv-rate CEA'!S342*UPD</f>
        <v>4.9366197842395983E-3</v>
      </c>
      <c r="Z344" s="12">
        <f t="shared" si="147"/>
        <v>2.778367063701328E-3</v>
      </c>
      <c r="AA344" s="12">
        <f>'Surv-rate CEA'!W342*UPFS+'Surv-rate CEA'!V342*UPD</f>
        <v>7.961053794191356E-3</v>
      </c>
      <c r="AB344" s="12">
        <f t="shared" si="148"/>
        <v>4.4805414678178957E-3</v>
      </c>
      <c r="AC344" s="12">
        <f>AA344-'Surv-rate CEA'!V342*UPD</f>
        <v>1.061266803913212E-4</v>
      </c>
      <c r="AD344" s="12">
        <f t="shared" si="149"/>
        <v>5.9728900799805538E-5</v>
      </c>
      <c r="AE344" s="12">
        <f>'Surv-rate CEA'!Z342*UPFS+'Surv-rate CEA'!Y342*UPD</f>
        <v>7.3661598077681871E-3</v>
      </c>
      <c r="AF344" s="12">
        <f t="shared" si="150"/>
        <v>4.1457306194011573E-3</v>
      </c>
      <c r="AG344" s="12">
        <f>AE344-'Surv-rate CEA'!Y342*UPD</f>
        <v>2.6469342198952653E-5</v>
      </c>
      <c r="AH344" s="12">
        <f t="shared" si="151"/>
        <v>1.4897146585644444E-5</v>
      </c>
      <c r="AI344" s="12">
        <f>'Surv-rate CEA'!AC342*UPFS+'Surv-rate CEA'!AB342*UPD</f>
        <v>4.9375650062585324E-3</v>
      </c>
      <c r="AJ344" s="12">
        <f t="shared" si="152"/>
        <v>2.7788990418240256E-3</v>
      </c>
      <c r="AK344" s="12">
        <f>AI344-'Surv-rate CEA'!AB342*UPD</f>
        <v>1.7778149969913636E-5</v>
      </c>
      <c r="AL344" s="12">
        <f t="shared" si="153"/>
        <v>1.0005677667873937E-5</v>
      </c>
      <c r="AM344" s="12">
        <f>'Surv-rate CEA'!AF342*UPFS+'Surv-rate CEA'!AE342*UPD</f>
        <v>1.4631936275078899E-2</v>
      </c>
      <c r="AN344" s="12">
        <f t="shared" si="154"/>
        <v>8.2349647332861774E-3</v>
      </c>
      <c r="AO344" s="12">
        <f>AM344-'Surv-rate CEA'!AE342*UPD</f>
        <v>7.7580114247632892E-5</v>
      </c>
      <c r="AP344" s="12">
        <f t="shared" si="155"/>
        <v>4.3662676820270967E-5</v>
      </c>
      <c r="AQ344" s="42">
        <f>'Surv-rate CEA'!AI342*UPFS+'Surv-rate CEA'!AH342*UPD</f>
        <v>4.9389844738724313E-3</v>
      </c>
      <c r="AR344" s="12">
        <f t="shared" si="156"/>
        <v>2.7796979289651902E-3</v>
      </c>
      <c r="AS344" s="42">
        <f>AQ344-'Surv-rate CEA'!AH342*UPD</f>
        <v>4.9366197842395983E-3</v>
      </c>
      <c r="AT344" s="12">
        <f t="shared" si="157"/>
        <v>2.778367063701328E-3</v>
      </c>
      <c r="AU344" s="12">
        <f>'Surv-rate CEA'!AL342*UPFS+'Surv-rate CEA'!AK342*UPD</f>
        <v>6.0732836370285441E-3</v>
      </c>
      <c r="AV344" s="12">
        <f t="shared" si="158"/>
        <v>3.418090102767645E-3</v>
      </c>
      <c r="AW344" s="12">
        <f>AU344-'Surv-rate CEA'!AK342*UPD</f>
        <v>1.2322838599361421E-4</v>
      </c>
      <c r="AX344" s="12">
        <f t="shared" si="159"/>
        <v>6.9353870446084716E-5</v>
      </c>
      <c r="AY344" s="12">
        <f>'Surv-rate CEA'!AO342*UPFS+'Surv-rate CEA'!AN342*UPD</f>
        <v>4.9375650062585324E-3</v>
      </c>
      <c r="AZ344" s="12">
        <f t="shared" si="160"/>
        <v>2.7788990418240256E-3</v>
      </c>
      <c r="BA344" s="12">
        <f>AY344-'Surv-rate CEA'!AN342*UPD</f>
        <v>1.7778149969913636E-5</v>
      </c>
      <c r="BB344" s="12">
        <f t="shared" si="161"/>
        <v>1.0005677667873937E-5</v>
      </c>
    </row>
    <row r="345" spans="1:54">
      <c r="A345" s="12">
        <v>340</v>
      </c>
      <c r="B345" s="12">
        <f t="shared" si="162"/>
        <v>19.504109589041096</v>
      </c>
      <c r="C345" s="12">
        <f>'Surv-rate CEA'!D343*Parameter!$D$57+'Surv-rate CEA'!E343*Parameter!$D$58</f>
        <v>8.3676908598132541E-3</v>
      </c>
      <c r="D345" s="12">
        <f t="shared" si="136"/>
        <v>4.7013976895447594E-3</v>
      </c>
      <c r="E345" s="12">
        <f>C345-'Surv-rate CEA'!E343*Parameter!$D$58</f>
        <v>9.5848183529582964E-6</v>
      </c>
      <c r="F345" s="12">
        <f t="shared" si="137"/>
        <v>5.385242310482537E-6</v>
      </c>
      <c r="G345" s="12">
        <f>'Surv-rate CEA'!G343*Parameter!$D$57+'Surv-rate CEA'!H343*Parameter!$D$58</f>
        <v>4.6299197520664496E-3</v>
      </c>
      <c r="H345" s="12">
        <f t="shared" si="138"/>
        <v>2.6013262666862713E-3</v>
      </c>
      <c r="I345" s="12">
        <f>G345-'Surv-rate CEA'!H343*Parameter!$D$58</f>
        <v>2.4624291214969674E-6</v>
      </c>
      <c r="J345" s="12">
        <f t="shared" si="139"/>
        <v>1.3835189153644163E-6</v>
      </c>
      <c r="K345" s="12">
        <f>'Surv-rate CEA'!K343*Parameter!$D$57+'Surv-rate CEA'!J343*Parameter!$D$58</f>
        <v>7.3196397154170183E-3</v>
      </c>
      <c r="L345" s="12">
        <f t="shared" si="140"/>
        <v>4.1125488289286095E-3</v>
      </c>
      <c r="M345" s="12">
        <f>K345-'Surv-rate CEA'!J343*Parameter!$D$58</f>
        <v>2.6066107023002376E-5</v>
      </c>
      <c r="N345" s="12">
        <f t="shared" si="141"/>
        <v>1.464527518839346E-5</v>
      </c>
      <c r="O345" s="12">
        <f>'Surv-rate CEA'!N343*Parameter!$D$57+'Surv-rate CEA'!M343*Parameter!$D$58</f>
        <v>4.9060471324977725E-3</v>
      </c>
      <c r="P345" s="12">
        <f t="shared" si="142"/>
        <v>2.7564687845121321E-3</v>
      </c>
      <c r="Q345" s="12">
        <f>O345-'Surv-rate CEA'!M343*Parameter!$D$58</f>
        <v>4.9037234317774866E-3</v>
      </c>
      <c r="R345" s="12">
        <f t="shared" si="143"/>
        <v>2.7551632103243939E-3</v>
      </c>
      <c r="S345" s="12">
        <f>'Surv-rate CEA'!Q343*Parameter!$D$57+'Surv-rate CEA'!P343*Parameter!$D$58</f>
        <v>7.3196397154170183E-3</v>
      </c>
      <c r="T345" s="12">
        <f t="shared" si="144"/>
        <v>4.1125488289286095E-3</v>
      </c>
      <c r="U345" s="12">
        <f>S345-'Surv-rate CEA'!P343*Parameter!$D$58</f>
        <v>2.6066107023002376E-5</v>
      </c>
      <c r="V345" s="12">
        <f t="shared" si="145"/>
        <v>1.464527518839346E-5</v>
      </c>
      <c r="W345" s="12">
        <f>'Surv-rate CEA'!T343*UPFS+'Surv-rate CEA'!S343*UPD</f>
        <v>4.9060471324977725E-3</v>
      </c>
      <c r="X345" s="12">
        <f t="shared" si="146"/>
        <v>2.7564687845121321E-3</v>
      </c>
      <c r="Y345" s="12">
        <f>W345-'Surv-rate CEA'!S343*UPD</f>
        <v>4.9037234317774866E-3</v>
      </c>
      <c r="Z345" s="12">
        <f t="shared" si="147"/>
        <v>2.7551632103243939E-3</v>
      </c>
      <c r="AA345" s="12">
        <f>'Surv-rate CEA'!W343*UPFS+'Surv-rate CEA'!V343*UPD</f>
        <v>7.9112371246900428E-3</v>
      </c>
      <c r="AB345" s="12">
        <f t="shared" si="148"/>
        <v>4.4449385813338429E-3</v>
      </c>
      <c r="AC345" s="12">
        <f>AA345-'Surv-rate CEA'!V343*UPD</f>
        <v>1.0465065427568958E-4</v>
      </c>
      <c r="AD345" s="12">
        <f t="shared" si="149"/>
        <v>5.879810242321197E-5</v>
      </c>
      <c r="AE345" s="12">
        <f>'Surv-rate CEA'!Z343*UPFS+'Surv-rate CEA'!Y343*UPD</f>
        <v>7.3196397154170183E-3</v>
      </c>
      <c r="AF345" s="12">
        <f t="shared" si="150"/>
        <v>4.1125488289286095E-3</v>
      </c>
      <c r="AG345" s="12">
        <f>AE345-'Surv-rate CEA'!Y343*UPD</f>
        <v>2.6066107023002376E-5</v>
      </c>
      <c r="AH345" s="12">
        <f t="shared" si="151"/>
        <v>1.464527518839346E-5</v>
      </c>
      <c r="AI345" s="12">
        <f>'Surv-rate CEA'!AC343*UPFS+'Surv-rate CEA'!AB343*UPD</f>
        <v>4.9048423602797387E-3</v>
      </c>
      <c r="AJ345" s="12">
        <f t="shared" si="152"/>
        <v>2.7557918817181374E-3</v>
      </c>
      <c r="AK345" s="12">
        <f>AI345-'Surv-rate CEA'!AB343*UPD</f>
        <v>1.7500796865169491E-5</v>
      </c>
      <c r="AL345" s="12">
        <f t="shared" si="153"/>
        <v>9.832844846390065E-6</v>
      </c>
      <c r="AM345" s="12">
        <f>'Surv-rate CEA'!AF343*UPFS+'Surv-rate CEA'!AE343*UPD</f>
        <v>1.4547871913657731E-2</v>
      </c>
      <c r="AN345" s="12">
        <f t="shared" si="154"/>
        <v>8.1737402287576817E-3</v>
      </c>
      <c r="AO345" s="12">
        <f>AM345-'Surv-rate CEA'!AE343*UPD</f>
        <v>7.6477382688238879E-5</v>
      </c>
      <c r="AP345" s="12">
        <f t="shared" si="155"/>
        <v>4.2968914160022026E-5</v>
      </c>
      <c r="AQ345" s="42">
        <f>'Surv-rate CEA'!AI343*UPFS+'Surv-rate CEA'!AH343*UPD</f>
        <v>4.9060471324977725E-3</v>
      </c>
      <c r="AR345" s="12">
        <f t="shared" si="156"/>
        <v>2.7564687845121321E-3</v>
      </c>
      <c r="AS345" s="42">
        <f>AQ345-'Surv-rate CEA'!AH343*UPD</f>
        <v>4.9037234317774866E-3</v>
      </c>
      <c r="AT345" s="12">
        <f t="shared" si="157"/>
        <v>2.7551632103243939E-3</v>
      </c>
      <c r="AU345" s="12">
        <f>'Surv-rate CEA'!AL343*UPFS+'Surv-rate CEA'!AK343*UPD</f>
        <v>6.0339599538757442E-3</v>
      </c>
      <c r="AV345" s="12">
        <f t="shared" si="158"/>
        <v>3.390188029316146E-3</v>
      </c>
      <c r="AW345" s="12">
        <f>AU345-'Surv-rate CEA'!AK343*UPD</f>
        <v>1.2153267056451943E-4</v>
      </c>
      <c r="AX345" s="12">
        <f t="shared" si="159"/>
        <v>6.8283284620410516E-5</v>
      </c>
      <c r="AY345" s="12">
        <f>'Surv-rate CEA'!AO343*UPFS+'Surv-rate CEA'!AN343*UPD</f>
        <v>4.9048423602797387E-3</v>
      </c>
      <c r="AZ345" s="12">
        <f t="shared" si="160"/>
        <v>2.7557918817181374E-3</v>
      </c>
      <c r="BA345" s="12">
        <f>AY345-'Surv-rate CEA'!AN343*UPD</f>
        <v>1.7500796865169491E-5</v>
      </c>
      <c r="BB345" s="12">
        <f t="shared" si="161"/>
        <v>9.832844846390065E-6</v>
      </c>
    </row>
    <row r="346" spans="1:54">
      <c r="A346" s="12">
        <v>341</v>
      </c>
      <c r="B346" s="12">
        <f t="shared" si="162"/>
        <v>19.561643835616437</v>
      </c>
      <c r="C346" s="12">
        <f>'Surv-rate CEA'!D344*Parameter!$D$57+'Surv-rate CEA'!E344*Parameter!$D$58</f>
        <v>8.3158661612232395E-3</v>
      </c>
      <c r="D346" s="12">
        <f t="shared" si="136"/>
        <v>4.6643407877615005E-3</v>
      </c>
      <c r="E346" s="12">
        <f>C346-'Surv-rate CEA'!E344*Parameter!$D$58</f>
        <v>9.4303842257063147E-6</v>
      </c>
      <c r="F346" s="12">
        <f t="shared" si="137"/>
        <v>5.289470144833876E-6</v>
      </c>
      <c r="G346" s="12">
        <f>'Surv-rate CEA'!G344*Parameter!$D$57+'Surv-rate CEA'!H344*Parameter!$D$58</f>
        <v>4.5991079064777261E-3</v>
      </c>
      <c r="H346" s="12">
        <f t="shared" si="138"/>
        <v>2.5796238394900964E-3</v>
      </c>
      <c r="I346" s="12">
        <f>G346-'Surv-rate CEA'!H344*Parameter!$D$58</f>
        <v>2.419833930841081E-6</v>
      </c>
      <c r="J346" s="12">
        <f t="shared" si="139"/>
        <v>1.3572765463520906E-6</v>
      </c>
      <c r="K346" s="12">
        <f>'Surv-rate CEA'!K344*Parameter!$D$57+'Surv-rate CEA'!J344*Parameter!$D$58</f>
        <v>7.2735124556893944E-3</v>
      </c>
      <c r="L346" s="12">
        <f t="shared" si="140"/>
        <v>4.0796881719381735E-3</v>
      </c>
      <c r="M346" s="12">
        <f>K346-'Surv-rate CEA'!J344*Parameter!$D$58</f>
        <v>2.5669805716518543E-5</v>
      </c>
      <c r="N346" s="12">
        <f t="shared" si="141"/>
        <v>1.4398105921399105E-5</v>
      </c>
      <c r="O346" s="12">
        <f>'Surv-rate CEA'!N344*Parameter!$D$57+'Surv-rate CEA'!M344*Parameter!$D$58</f>
        <v>4.8734007164650817E-3</v>
      </c>
      <c r="P346" s="12">
        <f t="shared" si="142"/>
        <v>2.7334737351725857E-3</v>
      </c>
      <c r="Q346" s="12">
        <f>O346-'Surv-rate CEA'!M344*Parameter!$D$58</f>
        <v>4.8711172112064008E-3</v>
      </c>
      <c r="R346" s="12">
        <f t="shared" si="143"/>
        <v>2.7321929249105354E-3</v>
      </c>
      <c r="S346" s="12">
        <f>'Surv-rate CEA'!Q344*Parameter!$D$57+'Surv-rate CEA'!P344*Parameter!$D$58</f>
        <v>7.2735124556893944E-3</v>
      </c>
      <c r="T346" s="12">
        <f t="shared" si="144"/>
        <v>4.0796881719381735E-3</v>
      </c>
      <c r="U346" s="12">
        <f>S346-'Surv-rate CEA'!P344*Parameter!$D$58</f>
        <v>2.5669805716518543E-5</v>
      </c>
      <c r="V346" s="12">
        <f t="shared" si="145"/>
        <v>1.4398105921399105E-5</v>
      </c>
      <c r="W346" s="12">
        <f>'Surv-rate CEA'!T344*UPFS+'Surv-rate CEA'!S344*UPD</f>
        <v>4.8734007164650817E-3</v>
      </c>
      <c r="X346" s="12">
        <f t="shared" si="146"/>
        <v>2.7334737351725857E-3</v>
      </c>
      <c r="Y346" s="12">
        <f>W346-'Surv-rate CEA'!S344*UPD</f>
        <v>4.8711172112064008E-3</v>
      </c>
      <c r="Z346" s="12">
        <f t="shared" si="147"/>
        <v>2.7321929249105354E-3</v>
      </c>
      <c r="AA346" s="12">
        <f>'Surv-rate CEA'!W344*UPFS+'Surv-rate CEA'!V344*UPD</f>
        <v>7.8618381087585745E-3</v>
      </c>
      <c r="AB346" s="12">
        <f t="shared" si="148"/>
        <v>4.4096780114684124E-3</v>
      </c>
      <c r="AC346" s="12">
        <f>AA346-'Surv-rate CEA'!V344*UPD</f>
        <v>1.0319797986618404E-4</v>
      </c>
      <c r="AD346" s="12">
        <f t="shared" si="149"/>
        <v>5.7883392706458262E-5</v>
      </c>
      <c r="AE346" s="12">
        <f>'Surv-rate CEA'!Z344*UPFS+'Surv-rate CEA'!Y344*UPD</f>
        <v>7.2735124556893944E-3</v>
      </c>
      <c r="AF346" s="12">
        <f t="shared" si="150"/>
        <v>4.0796881719381735E-3</v>
      </c>
      <c r="AG346" s="12">
        <f>AE346-'Surv-rate CEA'!Y344*UPD</f>
        <v>2.5669805716518543E-5</v>
      </c>
      <c r="AH346" s="12">
        <f t="shared" si="151"/>
        <v>1.4398105921399105E-5</v>
      </c>
      <c r="AI346" s="12">
        <f>'Surv-rate CEA'!AC344*UPFS+'Surv-rate CEA'!AB344*UPD</f>
        <v>4.8724073306526819E-3</v>
      </c>
      <c r="AJ346" s="12">
        <f t="shared" si="152"/>
        <v>2.7329165484799517E-3</v>
      </c>
      <c r="AK346" s="12">
        <f>AI346-'Surv-rate CEA'!AB344*UPD</f>
        <v>1.7228318090630433E-5</v>
      </c>
      <c r="AL346" s="12">
        <f t="shared" si="153"/>
        <v>9.6633044852703987E-6</v>
      </c>
      <c r="AM346" s="12">
        <f>'Surv-rate CEA'!AF344*UPFS+'Surv-rate CEA'!AE344*UPD</f>
        <v>1.4464463813725525E-2</v>
      </c>
      <c r="AN346" s="12">
        <f t="shared" si="154"/>
        <v>8.113068107572334E-3</v>
      </c>
      <c r="AO346" s="12">
        <f>AM346-'Surv-rate CEA'!AE344*UPD</f>
        <v>7.5392447795365539E-5</v>
      </c>
      <c r="AP346" s="12">
        <f t="shared" si="155"/>
        <v>4.2287365203262905E-5</v>
      </c>
      <c r="AQ346" s="42">
        <f>'Surv-rate CEA'!AI344*UPFS+'Surv-rate CEA'!AH344*UPD</f>
        <v>4.8734007164650817E-3</v>
      </c>
      <c r="AR346" s="12">
        <f t="shared" si="156"/>
        <v>2.7334737351725857E-3</v>
      </c>
      <c r="AS346" s="42">
        <f>AQ346-'Surv-rate CEA'!AH344*UPD</f>
        <v>4.8711172112064008E-3</v>
      </c>
      <c r="AT346" s="12">
        <f t="shared" si="157"/>
        <v>2.7321929249105354E-3</v>
      </c>
      <c r="AU346" s="12">
        <f>'Surv-rate CEA'!AL344*UPFS+'Surv-rate CEA'!AK344*UPD</f>
        <v>5.994975511363439E-3</v>
      </c>
      <c r="AV346" s="12">
        <f t="shared" si="158"/>
        <v>3.3625611881144836E-3</v>
      </c>
      <c r="AW346" s="12">
        <f>AU346-'Surv-rate CEA'!AK344*UPD</f>
        <v>1.1986352232171409E-4</v>
      </c>
      <c r="AX346" s="12">
        <f t="shared" si="159"/>
        <v>6.723103826958327E-5</v>
      </c>
      <c r="AY346" s="12">
        <f>'Surv-rate CEA'!AO344*UPFS+'Surv-rate CEA'!AN344*UPD</f>
        <v>4.8724073306526819E-3</v>
      </c>
      <c r="AZ346" s="12">
        <f t="shared" si="160"/>
        <v>2.7329165484799517E-3</v>
      </c>
      <c r="BA346" s="12">
        <f>AY346-'Surv-rate CEA'!AN344*UPD</f>
        <v>1.7228318090630433E-5</v>
      </c>
      <c r="BB346" s="12">
        <f t="shared" si="161"/>
        <v>9.6633044852703987E-6</v>
      </c>
    </row>
    <row r="347" spans="1:54">
      <c r="A347" s="12">
        <v>342</v>
      </c>
      <c r="B347" s="12">
        <f t="shared" si="162"/>
        <v>19.61917808219178</v>
      </c>
      <c r="C347" s="12">
        <f>'Surv-rate CEA'!D345*Parameter!$D$57+'Surv-rate CEA'!E345*Parameter!$D$58</f>
        <v>8.2644717742962944E-3</v>
      </c>
      <c r="D347" s="12">
        <f t="shared" si="136"/>
        <v>4.6276371960065638E-3</v>
      </c>
      <c r="E347" s="12">
        <f>C347-'Surv-rate CEA'!E345*Parameter!$D$58</f>
        <v>9.2787450076334266E-6</v>
      </c>
      <c r="F347" s="12">
        <f t="shared" si="137"/>
        <v>5.1955728934945526E-6</v>
      </c>
      <c r="G347" s="12">
        <f>'Surv-rate CEA'!G345*Parameter!$D$57+'Surv-rate CEA'!H345*Parameter!$D$58</f>
        <v>4.568567635743561E-3</v>
      </c>
      <c r="H347" s="12">
        <f t="shared" si="138"/>
        <v>2.5581397215720838E-3</v>
      </c>
      <c r="I347" s="12">
        <f>G347-'Surv-rate CEA'!H345*Parameter!$D$58</f>
        <v>2.3780615341804576E-6</v>
      </c>
      <c r="J347" s="12">
        <f t="shared" si="139"/>
        <v>1.3315800828544738E-6</v>
      </c>
      <c r="K347" s="12">
        <f>'Surv-rate CEA'!K345*Parameter!$D$57+'Surv-rate CEA'!J345*Parameter!$D$58</f>
        <v>7.2277738263291143E-3</v>
      </c>
      <c r="L347" s="12">
        <f t="shared" si="140"/>
        <v>4.04714492547121E-3</v>
      </c>
      <c r="M347" s="12">
        <f>K347-'Surv-rate CEA'!J345*Parameter!$D$58</f>
        <v>2.5280304980283136E-5</v>
      </c>
      <c r="N347" s="12">
        <f t="shared" si="141"/>
        <v>1.4155542283657877E-5</v>
      </c>
      <c r="O347" s="12">
        <f>'Surv-rate CEA'!N345*Parameter!$D$57+'Surv-rate CEA'!M345*Parameter!$D$58</f>
        <v>4.841041993234479E-3</v>
      </c>
      <c r="P347" s="12">
        <f t="shared" si="142"/>
        <v>2.7107099651543275E-3</v>
      </c>
      <c r="Q347" s="12">
        <f>O347-'Surv-rate CEA'!M345*Parameter!$D$58</f>
        <v>4.838797906997999E-3</v>
      </c>
      <c r="R347" s="12">
        <f t="shared" si="143"/>
        <v>2.7094534036676901E-3</v>
      </c>
      <c r="S347" s="12">
        <f>'Surv-rate CEA'!Q345*Parameter!$D$57+'Surv-rate CEA'!P345*Parameter!$D$58</f>
        <v>7.2277738263291143E-3</v>
      </c>
      <c r="T347" s="12">
        <f t="shared" si="144"/>
        <v>4.04714492547121E-3</v>
      </c>
      <c r="U347" s="12">
        <f>S347-'Surv-rate CEA'!P345*Parameter!$D$58</f>
        <v>2.5280304980283136E-5</v>
      </c>
      <c r="V347" s="12">
        <f t="shared" si="145"/>
        <v>1.4155542283657877E-5</v>
      </c>
      <c r="W347" s="12">
        <f>'Surv-rate CEA'!T345*UPFS+'Surv-rate CEA'!S345*UPD</f>
        <v>4.841041993234479E-3</v>
      </c>
      <c r="X347" s="12">
        <f t="shared" si="146"/>
        <v>2.7107099651543275E-3</v>
      </c>
      <c r="Y347" s="12">
        <f>W347-'Surv-rate CEA'!S345*UPD</f>
        <v>4.838797906997999E-3</v>
      </c>
      <c r="Z347" s="12">
        <f t="shared" si="147"/>
        <v>2.7094534036676901E-3</v>
      </c>
      <c r="AA347" s="12">
        <f>'Surv-rate CEA'!W345*UPFS+'Surv-rate CEA'!V345*UPD</f>
        <v>7.8128523037750159E-3</v>
      </c>
      <c r="AB347" s="12">
        <f t="shared" si="148"/>
        <v>4.3747558120172027E-3</v>
      </c>
      <c r="AC347" s="12">
        <f>AA347-'Surv-rate CEA'!V345*UPD</f>
        <v>1.0176824134849015E-4</v>
      </c>
      <c r="AD347" s="12">
        <f t="shared" si="149"/>
        <v>5.6984464572939568E-5</v>
      </c>
      <c r="AE347" s="12">
        <f>'Surv-rate CEA'!Z345*UPFS+'Surv-rate CEA'!Y345*UPD</f>
        <v>7.2277738263291143E-3</v>
      </c>
      <c r="AF347" s="12">
        <f t="shared" si="150"/>
        <v>4.04714492547121E-3</v>
      </c>
      <c r="AG347" s="12">
        <f>AE347-'Surv-rate CEA'!Y345*UPD</f>
        <v>2.5280304980283136E-5</v>
      </c>
      <c r="AH347" s="12">
        <f t="shared" si="151"/>
        <v>1.4155542283657877E-5</v>
      </c>
      <c r="AI347" s="12">
        <f>'Surv-rate CEA'!AC345*UPFS+'Surv-rate CEA'!AB345*UPD</f>
        <v>4.8402567336562887E-3</v>
      </c>
      <c r="AJ347" s="12">
        <f t="shared" si="152"/>
        <v>2.7102702641629279E-3</v>
      </c>
      <c r="AK347" s="12">
        <f>AI347-'Surv-rate CEA'!AB345*UPD</f>
        <v>1.6960618042540648E-5</v>
      </c>
      <c r="AL347" s="12">
        <f t="shared" si="153"/>
        <v>9.4969877161452609E-6</v>
      </c>
      <c r="AM347" s="12">
        <f>'Surv-rate CEA'!AF345*UPFS+'Surv-rate CEA'!AE345*UPD</f>
        <v>1.4381705409537053E-2</v>
      </c>
      <c r="AN347" s="12">
        <f t="shared" si="154"/>
        <v>8.0529423673722181E-3</v>
      </c>
      <c r="AO347" s="12">
        <f>AM347-'Surv-rate CEA'!AE345*UPD</f>
        <v>7.4324986821520944E-5</v>
      </c>
      <c r="AP347" s="12">
        <f t="shared" si="155"/>
        <v>4.1617792764166668E-5</v>
      </c>
      <c r="AQ347" s="42">
        <f>'Surv-rate CEA'!AI345*UPFS+'Surv-rate CEA'!AH345*UPD</f>
        <v>4.841041993234479E-3</v>
      </c>
      <c r="AR347" s="12">
        <f t="shared" si="156"/>
        <v>2.7107099651543275E-3</v>
      </c>
      <c r="AS347" s="42">
        <f>AQ347-'Surv-rate CEA'!AH345*UPD</f>
        <v>4.838797906997999E-3</v>
      </c>
      <c r="AT347" s="12">
        <f t="shared" si="157"/>
        <v>2.7094534036676901E-3</v>
      </c>
      <c r="AU347" s="12">
        <f>'Surv-rate CEA'!AL345*UPFS+'Surv-rate CEA'!AK345*UPD</f>
        <v>5.9563266110990633E-3</v>
      </c>
      <c r="AV347" s="12">
        <f t="shared" si="158"/>
        <v>3.3352063301629164E-3</v>
      </c>
      <c r="AW347" s="12">
        <f>AU347-'Surv-rate CEA'!AK345*UPD</f>
        <v>1.182204724111853E-4</v>
      </c>
      <c r="AX347" s="12">
        <f t="shared" si="159"/>
        <v>6.6196784307615586E-5</v>
      </c>
      <c r="AY347" s="12">
        <f>'Surv-rate CEA'!AO345*UPFS+'Surv-rate CEA'!AN345*UPD</f>
        <v>4.8402567336562887E-3</v>
      </c>
      <c r="AZ347" s="12">
        <f t="shared" si="160"/>
        <v>2.7102702641629279E-3</v>
      </c>
      <c r="BA347" s="12">
        <f>AY347-'Surv-rate CEA'!AN345*UPD</f>
        <v>1.6960618042540648E-5</v>
      </c>
      <c r="BB347" s="12">
        <f t="shared" si="161"/>
        <v>9.4969877161452609E-6</v>
      </c>
    </row>
    <row r="348" spans="1:54">
      <c r="A348" s="12">
        <v>343</v>
      </c>
      <c r="B348" s="12">
        <f t="shared" si="162"/>
        <v>19.676712328767124</v>
      </c>
      <c r="C348" s="12">
        <f>'Surv-rate CEA'!D346*Parameter!$D$57+'Surv-rate CEA'!E346*Parameter!$D$58</f>
        <v>8.2135031644670412E-3</v>
      </c>
      <c r="D348" s="12">
        <f t="shared" si="136"/>
        <v>4.5912828763778031E-3</v>
      </c>
      <c r="E348" s="12">
        <f>C348-'Surv-rate CEA'!E346*Parameter!$D$58</f>
        <v>9.1298443921829925E-6</v>
      </c>
      <c r="F348" s="12">
        <f t="shared" si="137"/>
        <v>5.1035103271362345E-6</v>
      </c>
      <c r="G348" s="12">
        <f>'Surv-rate CEA'!G346*Parameter!$D$57+'Surv-rate CEA'!H346*Parameter!$D$58</f>
        <v>4.5382959285944257E-3</v>
      </c>
      <c r="H348" s="12">
        <f t="shared" si="138"/>
        <v>2.5368712920247273E-3</v>
      </c>
      <c r="I348" s="12">
        <f>G348-'Surv-rate CEA'!H346*Parameter!$D$58</f>
        <v>2.3370943290756258E-6</v>
      </c>
      <c r="J348" s="12">
        <f t="shared" si="139"/>
        <v>1.3064171229622772E-6</v>
      </c>
      <c r="K348" s="12">
        <f>'Surv-rate CEA'!K346*Parameter!$D$57+'Surv-rate CEA'!J346*Parameter!$D$58</f>
        <v>7.1824196798601367E-3</v>
      </c>
      <c r="L348" s="12">
        <f t="shared" si="140"/>
        <v>4.0149154175483388E-3</v>
      </c>
      <c r="M348" s="12">
        <f>K348-'Surv-rate CEA'!J346*Parameter!$D$58</f>
        <v>2.4897474355412008E-5</v>
      </c>
      <c r="N348" s="12">
        <f t="shared" si="141"/>
        <v>1.3917489941148162E-5</v>
      </c>
      <c r="O348" s="12">
        <f>'Surv-rate CEA'!N346*Parameter!$D$57+'Surv-rate CEA'!M346*Parameter!$D$58</f>
        <v>4.8089677738017336E-3</v>
      </c>
      <c r="P348" s="12">
        <f t="shared" si="142"/>
        <v>2.6881746985168748E-3</v>
      </c>
      <c r="Q348" s="12">
        <f>O348-'Surv-rate CEA'!M346*Parameter!$D$58</f>
        <v>4.8067623467588031E-3</v>
      </c>
      <c r="R348" s="12">
        <f t="shared" si="143"/>
        <v>2.6869418823585864E-3</v>
      </c>
      <c r="S348" s="12">
        <f>'Surv-rate CEA'!Q346*Parameter!$D$57+'Surv-rate CEA'!P346*Parameter!$D$58</f>
        <v>7.1824196798601367E-3</v>
      </c>
      <c r="T348" s="12">
        <f t="shared" si="144"/>
        <v>4.0149154175483388E-3</v>
      </c>
      <c r="U348" s="12">
        <f>S348-'Surv-rate CEA'!P346*Parameter!$D$58</f>
        <v>2.4897474355412008E-5</v>
      </c>
      <c r="V348" s="12">
        <f t="shared" si="145"/>
        <v>1.3917489941148162E-5</v>
      </c>
      <c r="W348" s="12">
        <f>'Surv-rate CEA'!T346*UPFS+'Surv-rate CEA'!S346*UPD</f>
        <v>4.8089677738017336E-3</v>
      </c>
      <c r="X348" s="12">
        <f t="shared" si="146"/>
        <v>2.6881746985168748E-3</v>
      </c>
      <c r="Y348" s="12">
        <f>W348-'Surv-rate CEA'!S346*UPD</f>
        <v>4.8067623467588031E-3</v>
      </c>
      <c r="Z348" s="12">
        <f t="shared" si="147"/>
        <v>2.6869418823585864E-3</v>
      </c>
      <c r="AA348" s="12">
        <f>'Surv-rate CEA'!W346*UPFS+'Surv-rate CEA'!V346*UPD</f>
        <v>7.7642753247746206E-3</v>
      </c>
      <c r="AB348" s="12">
        <f t="shared" si="148"/>
        <v>4.340168090558416E-3</v>
      </c>
      <c r="AC348" s="12">
        <f>AA348-'Surv-rate CEA'!V346*UPD</f>
        <v>1.0036103116426928E-4</v>
      </c>
      <c r="AD348" s="12">
        <f t="shared" si="149"/>
        <v>5.6101017387265859E-5</v>
      </c>
      <c r="AE348" s="12">
        <f>'Surv-rate CEA'!Z346*UPFS+'Surv-rate CEA'!Y346*UPD</f>
        <v>7.1824196798601367E-3</v>
      </c>
      <c r="AF348" s="12">
        <f t="shared" si="150"/>
        <v>4.0149154175483388E-3</v>
      </c>
      <c r="AG348" s="12">
        <f>AE348-'Surv-rate CEA'!Y346*UPD</f>
        <v>2.4897474355412008E-5</v>
      </c>
      <c r="AH348" s="12">
        <f t="shared" si="151"/>
        <v>1.3917489941148162E-5</v>
      </c>
      <c r="AI348" s="12">
        <f>'Surv-rate CEA'!AC346*UPFS+'Surv-rate CEA'!AB346*UPD</f>
        <v>4.8083874283284924E-3</v>
      </c>
      <c r="AJ348" s="12">
        <f t="shared" si="152"/>
        <v>2.6878502900178065E-3</v>
      </c>
      <c r="AK348" s="12">
        <f>AI348-'Surv-rate CEA'!AB346*UPD</f>
        <v>1.6697603192391414E-5</v>
      </c>
      <c r="AL348" s="12">
        <f t="shared" si="153"/>
        <v>9.3338272450464919E-6</v>
      </c>
      <c r="AM348" s="12">
        <f>'Surv-rate CEA'!AF346*UPFS+'Surv-rate CEA'!AE346*UPD</f>
        <v>1.4299590216089647E-2</v>
      </c>
      <c r="AN348" s="12">
        <f t="shared" si="154"/>
        <v>7.9933570832942027E-3</v>
      </c>
      <c r="AO348" s="12">
        <f>AM348-'Surv-rate CEA'!AE346*UPD</f>
        <v>7.3274683536133853E-5</v>
      </c>
      <c r="AP348" s="12">
        <f t="shared" si="155"/>
        <v>4.0959964713580761E-5</v>
      </c>
      <c r="AQ348" s="42">
        <f>'Surv-rate CEA'!AI346*UPFS+'Surv-rate CEA'!AH346*UPD</f>
        <v>4.8089677738017336E-3</v>
      </c>
      <c r="AR348" s="12">
        <f t="shared" si="156"/>
        <v>2.6881746985168748E-3</v>
      </c>
      <c r="AS348" s="42">
        <f>AQ348-'Surv-rate CEA'!AH346*UPD</f>
        <v>4.8067623467588031E-3</v>
      </c>
      <c r="AT348" s="12">
        <f t="shared" si="157"/>
        <v>2.6869418823585864E-3</v>
      </c>
      <c r="AU348" s="12">
        <f>'Surv-rate CEA'!AL346*UPFS+'Surv-rate CEA'!AK346*UPD</f>
        <v>5.9180096037382461E-3</v>
      </c>
      <c r="AV348" s="12">
        <f t="shared" si="158"/>
        <v>3.3081202517130691E-3</v>
      </c>
      <c r="AW348" s="12">
        <f>AU348-'Surv-rate CEA'!AK346*UPD</f>
        <v>1.1660306121107685E-4</v>
      </c>
      <c r="AX348" s="12">
        <f t="shared" si="159"/>
        <v>6.5180182871018387E-5</v>
      </c>
      <c r="AY348" s="12">
        <f>'Surv-rate CEA'!AO346*UPFS+'Surv-rate CEA'!AN346*UPD</f>
        <v>4.8083874283284924E-3</v>
      </c>
      <c r="AZ348" s="12">
        <f t="shared" si="160"/>
        <v>2.6878502900178065E-3</v>
      </c>
      <c r="BA348" s="12">
        <f>AY348-'Surv-rate CEA'!AN346*UPD</f>
        <v>1.6697603192391414E-5</v>
      </c>
      <c r="BB348" s="12">
        <f t="shared" si="161"/>
        <v>9.3338272450464919E-6</v>
      </c>
    </row>
    <row r="349" spans="1:54">
      <c r="A349" s="12">
        <v>344</v>
      </c>
      <c r="B349" s="12">
        <f t="shared" si="162"/>
        <v>19.734246575342464</v>
      </c>
      <c r="C349" s="12">
        <f>'Surv-rate CEA'!D347*Parameter!$D$57+'Surv-rate CEA'!E347*Parameter!$D$58</f>
        <v>8.1629558554777298E-3</v>
      </c>
      <c r="D349" s="12">
        <f t="shared" si="136"/>
        <v>4.5552738455233695E-3</v>
      </c>
      <c r="E349" s="12">
        <f>C349-'Surv-rate CEA'!E347*Parameter!$D$58</f>
        <v>8.9836273252635185E-6</v>
      </c>
      <c r="F349" s="12">
        <f t="shared" si="137"/>
        <v>5.0132431581436007E-6</v>
      </c>
      <c r="G349" s="12">
        <f>'Surv-rate CEA'!G347*Parameter!$D$57+'Surv-rate CEA'!H347*Parameter!$D$58</f>
        <v>4.5082898142363662E-3</v>
      </c>
      <c r="H349" s="12">
        <f t="shared" si="138"/>
        <v>2.5158159669636544E-3</v>
      </c>
      <c r="I349" s="12">
        <f>G349-'Surv-rate CEA'!H347*Parameter!$D$58</f>
        <v>2.2969151273165289E-6</v>
      </c>
      <c r="J349" s="12">
        <f t="shared" si="139"/>
        <v>1.2817755712632874E-6</v>
      </c>
      <c r="K349" s="12">
        <f>'Surv-rate CEA'!K347*Parameter!$D$57+'Surv-rate CEA'!J347*Parameter!$D$58</f>
        <v>7.1374459227411292E-3</v>
      </c>
      <c r="L349" s="12">
        <f t="shared" si="140"/>
        <v>3.9829960263575723E-3</v>
      </c>
      <c r="M349" s="12">
        <f>K349-'Surv-rate CEA'!J347*Parameter!$D$58</f>
        <v>2.4521186157058956E-5</v>
      </c>
      <c r="N349" s="12">
        <f t="shared" si="141"/>
        <v>1.3683856673989472E-5</v>
      </c>
      <c r="O349" s="12">
        <f>'Surv-rate CEA'!N347*Parameter!$D$57+'Surv-rate CEA'!M347*Parameter!$D$58</f>
        <v>4.777174912006567E-3</v>
      </c>
      <c r="P349" s="12">
        <f t="shared" si="142"/>
        <v>2.6658651985176458E-3</v>
      </c>
      <c r="Q349" s="12">
        <f>O349-'Surv-rate CEA'!M347*Parameter!$D$58</f>
        <v>4.7750074005483952E-3</v>
      </c>
      <c r="R349" s="12">
        <f t="shared" si="143"/>
        <v>2.6646556356546228E-3</v>
      </c>
      <c r="S349" s="12">
        <f>'Surv-rate CEA'!Q347*Parameter!$D$57+'Surv-rate CEA'!P347*Parameter!$D$58</f>
        <v>7.1374459227411292E-3</v>
      </c>
      <c r="T349" s="12">
        <f t="shared" si="144"/>
        <v>3.9829960263575723E-3</v>
      </c>
      <c r="U349" s="12">
        <f>S349-'Surv-rate CEA'!P347*Parameter!$D$58</f>
        <v>2.4521186157058956E-5</v>
      </c>
      <c r="V349" s="12">
        <f t="shared" si="145"/>
        <v>1.3683856673989472E-5</v>
      </c>
      <c r="W349" s="12">
        <f>'Surv-rate CEA'!T347*UPFS+'Surv-rate CEA'!S347*UPD</f>
        <v>4.777174912006567E-3</v>
      </c>
      <c r="X349" s="12">
        <f t="shared" si="146"/>
        <v>2.6658651985176458E-3</v>
      </c>
      <c r="Y349" s="12">
        <f>W349-'Surv-rate CEA'!S347*UPD</f>
        <v>4.7750074005483952E-3</v>
      </c>
      <c r="Z349" s="12">
        <f t="shared" si="147"/>
        <v>2.6646556356546228E-3</v>
      </c>
      <c r="AA349" s="12">
        <f>'Surv-rate CEA'!W347*UPFS+'Surv-rate CEA'!V347*UPD</f>
        <v>7.7161028435637231E-3</v>
      </c>
      <c r="AB349" s="12">
        <f t="shared" si="148"/>
        <v>4.3059110075999874E-3</v>
      </c>
      <c r="AC349" s="12">
        <f>AA349-'Surv-rate CEA'!V347*UPD</f>
        <v>9.8975949829629289E-5</v>
      </c>
      <c r="AD349" s="12">
        <f t="shared" si="149"/>
        <v>5.5232756807351023E-5</v>
      </c>
      <c r="AE349" s="12">
        <f>'Surv-rate CEA'!Z347*UPFS+'Surv-rate CEA'!Y347*UPD</f>
        <v>7.1374459227411292E-3</v>
      </c>
      <c r="AF349" s="12">
        <f t="shared" si="150"/>
        <v>3.9829960263575723E-3</v>
      </c>
      <c r="AG349" s="12">
        <f>AE349-'Surv-rate CEA'!Y347*UPD</f>
        <v>2.4521186157058956E-5</v>
      </c>
      <c r="AH349" s="12">
        <f t="shared" si="151"/>
        <v>1.3683856673989472E-5</v>
      </c>
      <c r="AI349" s="12">
        <f>'Surv-rate CEA'!AC347*UPFS+'Surv-rate CEA'!AB347*UPD</f>
        <v>4.7767963157874732E-3</v>
      </c>
      <c r="AJ349" s="12">
        <f t="shared" si="152"/>
        <v>2.6656539258505651E-3</v>
      </c>
      <c r="AK349" s="12">
        <f>AI349-'Surv-rate CEA'!AB347*UPD</f>
        <v>1.6439182037813679E-5</v>
      </c>
      <c r="AL349" s="12">
        <f t="shared" si="153"/>
        <v>9.1737573134612584E-6</v>
      </c>
      <c r="AM349" s="12">
        <f>'Surv-rate CEA'!AF347*UPFS+'Surv-rate CEA'!AE347*UPD</f>
        <v>1.4218111827938579E-2</v>
      </c>
      <c r="AN349" s="12">
        <f t="shared" si="154"/>
        <v>7.9343064067990878E-3</v>
      </c>
      <c r="AO349" s="12">
        <f>AM349-'Surv-rate CEA'!AE347*UPD</f>
        <v>7.2241228080449291E-5</v>
      </c>
      <c r="AP349" s="12">
        <f t="shared" si="155"/>
        <v>4.0313653861368334E-5</v>
      </c>
      <c r="AQ349" s="42">
        <f>'Surv-rate CEA'!AI347*UPFS+'Surv-rate CEA'!AH347*UPD</f>
        <v>4.777174912006567E-3</v>
      </c>
      <c r="AR349" s="12">
        <f t="shared" si="156"/>
        <v>2.6658651985176458E-3</v>
      </c>
      <c r="AS349" s="42">
        <f>AQ349-'Surv-rate CEA'!AH347*UPD</f>
        <v>4.7750074005483952E-3</v>
      </c>
      <c r="AT349" s="12">
        <f t="shared" si="157"/>
        <v>2.6646556356546228E-3</v>
      </c>
      <c r="AU349" s="12">
        <f>'Surv-rate CEA'!AL347*UPFS+'Surv-rate CEA'!AK347*UPD</f>
        <v>5.880020888215925E-3</v>
      </c>
      <c r="AV349" s="12">
        <f t="shared" si="158"/>
        <v>3.2812997935358209E-3</v>
      </c>
      <c r="AW349" s="12">
        <f>AU349-'Surv-rate CEA'!AK347*UPD</f>
        <v>1.1501083813060878E-4</v>
      </c>
      <c r="AX349" s="12">
        <f t="shared" si="159"/>
        <v>6.4180901154392304E-5</v>
      </c>
      <c r="AY349" s="12">
        <f>'Surv-rate CEA'!AO347*UPFS+'Surv-rate CEA'!AN347*UPD</f>
        <v>4.7767963157874732E-3</v>
      </c>
      <c r="AZ349" s="12">
        <f t="shared" si="160"/>
        <v>2.6656539258505651E-3</v>
      </c>
      <c r="BA349" s="12">
        <f>AY349-'Surv-rate CEA'!AN347*UPD</f>
        <v>1.6439182037813679E-5</v>
      </c>
      <c r="BB349" s="12">
        <f t="shared" si="161"/>
        <v>9.1737573134612584E-6</v>
      </c>
    </row>
    <row r="350" spans="1:54">
      <c r="A350" s="12">
        <v>345</v>
      </c>
      <c r="B350" s="12">
        <f t="shared" si="162"/>
        <v>19.791780821917808</v>
      </c>
      <c r="C350" s="12">
        <f>'Surv-rate CEA'!D348*Parameter!$D$57+'Surv-rate CEA'!E348*Parameter!$D$58</f>
        <v>8.1128254284894737E-3</v>
      </c>
      <c r="D350" s="12">
        <f t="shared" si="136"/>
        <v>4.5196061737838647E-3</v>
      </c>
      <c r="E350" s="12">
        <f>C350-'Surv-rate CEA'!E348*Parameter!$D$58</f>
        <v>8.8400399752136538E-6</v>
      </c>
      <c r="F350" s="12">
        <f t="shared" si="137"/>
        <v>4.9247330169547018E-6</v>
      </c>
      <c r="G350" s="12">
        <f>'Surv-rate CEA'!G348*Parameter!$D$57+'Surv-rate CEA'!H348*Parameter!$D$58</f>
        <v>4.4785463617100897E-3</v>
      </c>
      <c r="H350" s="12">
        <f t="shared" si="138"/>
        <v>2.4949711989218663E-3</v>
      </c>
      <c r="I350" s="12">
        <f>G350-'Surv-rate CEA'!H348*Parameter!$D$58</f>
        <v>2.257507143966879E-6</v>
      </c>
      <c r="J350" s="12">
        <f t="shared" si="139"/>
        <v>1.2576436304674177E-6</v>
      </c>
      <c r="K350" s="12">
        <f>'Surv-rate CEA'!K348*Parameter!$D$57+'Surv-rate CEA'!J348*Parameter!$D$58</f>
        <v>7.0928485145352422E-3</v>
      </c>
      <c r="L350" s="12">
        <f t="shared" si="140"/>
        <v>3.9513831794573519E-3</v>
      </c>
      <c r="M350" s="12">
        <f>K350-'Surv-rate CEA'!J348*Parameter!$D$58</f>
        <v>2.4151315409780792E-5</v>
      </c>
      <c r="N350" s="12">
        <f t="shared" si="141"/>
        <v>1.3454552324980831E-5</v>
      </c>
      <c r="O350" s="12">
        <f>'Surv-rate CEA'!N348*Parameter!$D$57+'Surv-rate CEA'!M348*Parameter!$D$58</f>
        <v>4.7456603038547596E-3</v>
      </c>
      <c r="P350" s="12">
        <f t="shared" si="142"/>
        <v>2.643778766971013E-3</v>
      </c>
      <c r="Q350" s="12">
        <f>O350-'Surv-rate CEA'!M348*Parameter!$D$58</f>
        <v>4.7435299802118611E-3</v>
      </c>
      <c r="R350" s="12">
        <f t="shared" si="143"/>
        <v>2.6425919765028253E-3</v>
      </c>
      <c r="S350" s="12">
        <f>'Surv-rate CEA'!Q348*Parameter!$D$57+'Surv-rate CEA'!P348*Parameter!$D$58</f>
        <v>7.0928485145352422E-3</v>
      </c>
      <c r="T350" s="12">
        <f t="shared" si="144"/>
        <v>3.9513831794573519E-3</v>
      </c>
      <c r="U350" s="12">
        <f>S350-'Surv-rate CEA'!P348*Parameter!$D$58</f>
        <v>2.4151315409780792E-5</v>
      </c>
      <c r="V350" s="12">
        <f t="shared" si="145"/>
        <v>1.3454552324980831E-5</v>
      </c>
      <c r="W350" s="12">
        <f>'Surv-rate CEA'!T348*UPFS+'Surv-rate CEA'!S348*UPD</f>
        <v>4.7456603038547596E-3</v>
      </c>
      <c r="X350" s="12">
        <f t="shared" si="146"/>
        <v>2.643778766971013E-3</v>
      </c>
      <c r="Y350" s="12">
        <f>W350-'Surv-rate CEA'!S348*UPD</f>
        <v>4.7435299802118611E-3</v>
      </c>
      <c r="Z350" s="12">
        <f t="shared" si="147"/>
        <v>2.6425919765028253E-3</v>
      </c>
      <c r="AA350" s="12">
        <f>'Surv-rate CEA'!W348*UPFS+'Surv-rate CEA'!V348*UPD</f>
        <v>7.6683305878486145E-3</v>
      </c>
      <c r="AB350" s="12">
        <f t="shared" si="148"/>
        <v>4.2719807757417979E-3</v>
      </c>
      <c r="AC350" s="12">
        <f>AA350-'Surv-rate CEA'!V348*UPD</f>
        <v>9.7612605758161039E-5</v>
      </c>
      <c r="AD350" s="12">
        <f t="shared" si="149"/>
        <v>5.4379394640303084E-5</v>
      </c>
      <c r="AE350" s="12">
        <f>'Surv-rate CEA'!Z348*UPFS+'Surv-rate CEA'!Y348*UPD</f>
        <v>7.0928485145352422E-3</v>
      </c>
      <c r="AF350" s="12">
        <f t="shared" si="150"/>
        <v>3.9513831794573519E-3</v>
      </c>
      <c r="AG350" s="12">
        <f>AE350-'Surv-rate CEA'!Y348*UPD</f>
        <v>2.4151315409780792E-5</v>
      </c>
      <c r="AH350" s="12">
        <f t="shared" si="151"/>
        <v>1.3454552324980831E-5</v>
      </c>
      <c r="AI350" s="12">
        <f>'Surv-rate CEA'!AC348*UPFS+'Surv-rate CEA'!AB348*UPD</f>
        <v>4.7454803385677657E-3</v>
      </c>
      <c r="AJ350" s="12">
        <f t="shared" si="152"/>
        <v>2.6436785093937568E-3</v>
      </c>
      <c r="AK350" s="12">
        <f>AI350-'Surv-rate CEA'!AB348*UPD</f>
        <v>1.6185265054021424E-5</v>
      </c>
      <c r="AL350" s="12">
        <f t="shared" si="153"/>
        <v>9.0167136600279881E-6</v>
      </c>
      <c r="AM350" s="12">
        <f>'Surv-rate CEA'!AF348*UPFS+'Surv-rate CEA'!AE348*UPD</f>
        <v>1.4137263918034108E-2</v>
      </c>
      <c r="AN350" s="12">
        <f t="shared" si="154"/>
        <v>7.8757845645219798E-3</v>
      </c>
      <c r="AO350" s="12">
        <f>AM350-'Surv-rate CEA'!AE348*UPD</f>
        <v>7.1224316825702766E-5</v>
      </c>
      <c r="AP350" s="12">
        <f t="shared" si="155"/>
        <v>3.9678637841578683E-5</v>
      </c>
      <c r="AQ350" s="42">
        <f>'Surv-rate CEA'!AI348*UPFS+'Surv-rate CEA'!AH348*UPD</f>
        <v>4.7456603038547596E-3</v>
      </c>
      <c r="AR350" s="12">
        <f t="shared" si="156"/>
        <v>2.643778766971013E-3</v>
      </c>
      <c r="AS350" s="42">
        <f>AQ350-'Surv-rate CEA'!AH348*UPD</f>
        <v>4.7435299802118611E-3</v>
      </c>
      <c r="AT350" s="12">
        <f t="shared" si="157"/>
        <v>2.6425919765028253E-3</v>
      </c>
      <c r="AU350" s="12">
        <f>'Surv-rate CEA'!AL348*UPFS+'Surv-rate CEA'!AK348*UPD</f>
        <v>5.8423569109910933E-3</v>
      </c>
      <c r="AV350" s="12">
        <f t="shared" si="158"/>
        <v>3.2547418402025874E-3</v>
      </c>
      <c r="AW350" s="12">
        <f>AU350-'Surv-rate CEA'!AK348*UPD</f>
        <v>1.1344336141356701E-4</v>
      </c>
      <c r="AX350" s="12">
        <f t="shared" si="159"/>
        <v>6.3198613249960538E-5</v>
      </c>
      <c r="AY350" s="12">
        <f>'Surv-rate CEA'!AO348*UPFS+'Surv-rate CEA'!AN348*UPD</f>
        <v>4.7454803385677657E-3</v>
      </c>
      <c r="AZ350" s="12">
        <f t="shared" si="160"/>
        <v>2.6436785093937568E-3</v>
      </c>
      <c r="BA350" s="12">
        <f>AY350-'Surv-rate CEA'!AN348*UPD</f>
        <v>1.6185265054021424E-5</v>
      </c>
      <c r="BB350" s="12">
        <f t="shared" si="161"/>
        <v>9.0167136600279881E-6</v>
      </c>
    </row>
    <row r="351" spans="1:54">
      <c r="A351" s="12">
        <v>346</v>
      </c>
      <c r="B351" s="12">
        <f t="shared" si="162"/>
        <v>19.849315068493151</v>
      </c>
      <c r="C351" s="12">
        <f>'Surv-rate CEA'!D349*Parameter!$D$57+'Surv-rate CEA'!E349*Parameter!$D$58</f>
        <v>8.0631075212088087E-3</v>
      </c>
      <c r="D351" s="12">
        <f t="shared" si="136"/>
        <v>4.4842759843497408E-3</v>
      </c>
      <c r="E351" s="12">
        <f>C351-'Surv-rate CEA'!E349*Parameter!$D$58</f>
        <v>8.6990297026162677E-6</v>
      </c>
      <c r="F351" s="12">
        <f t="shared" si="137"/>
        <v>4.8379424285215352E-6</v>
      </c>
      <c r="G351" s="12">
        <f>'Surv-rate CEA'!G349*Parameter!$D$57+'Surv-rate CEA'!H349*Parameter!$D$58</f>
        <v>4.4490626792608448E-3</v>
      </c>
      <c r="H351" s="12">
        <f t="shared" si="138"/>
        <v>2.4743344762547734E-3</v>
      </c>
      <c r="I351" s="12">
        <f>G351-'Surv-rate CEA'!H349*Parameter!$D$58</f>
        <v>2.2188539870356128E-6</v>
      </c>
      <c r="J351" s="12">
        <f t="shared" si="139"/>
        <v>1.2340097934537761E-6</v>
      </c>
      <c r="K351" s="12">
        <f>'Surv-rate CEA'!K349*Parameter!$D$57+'Surv-rate CEA'!J349*Parameter!$D$58</f>
        <v>7.0486234670937955E-3</v>
      </c>
      <c r="L351" s="12">
        <f t="shared" si="140"/>
        <v>3.9200733529935732E-3</v>
      </c>
      <c r="M351" s="12">
        <f>K351-'Surv-rate CEA'!J349*Parameter!$D$58</f>
        <v>2.3787739783604975E-5</v>
      </c>
      <c r="N351" s="12">
        <f t="shared" si="141"/>
        <v>1.3229488748971658E-5</v>
      </c>
      <c r="O351" s="12">
        <f>'Surv-rate CEA'!N349*Parameter!$D$57+'Surv-rate CEA'!M349*Parameter!$D$58</f>
        <v>4.714420886851603E-3</v>
      </c>
      <c r="P351" s="12">
        <f t="shared" si="142"/>
        <v>2.6219127436187357E-3</v>
      </c>
      <c r="Q351" s="12">
        <f>O351-'Surv-rate CEA'!M349*Parameter!$D$58</f>
        <v>4.7123270387229915E-3</v>
      </c>
      <c r="R351" s="12">
        <f t="shared" si="143"/>
        <v>2.6207482555037861E-3</v>
      </c>
      <c r="S351" s="12">
        <f>'Surv-rate CEA'!Q349*Parameter!$D$57+'Surv-rate CEA'!P349*Parameter!$D$58</f>
        <v>7.0486234670937955E-3</v>
      </c>
      <c r="T351" s="12">
        <f t="shared" si="144"/>
        <v>3.9200733529935732E-3</v>
      </c>
      <c r="U351" s="12">
        <f>S351-'Surv-rate CEA'!P349*Parameter!$D$58</f>
        <v>2.3787739783604975E-5</v>
      </c>
      <c r="V351" s="12">
        <f t="shared" si="145"/>
        <v>1.3229488748971658E-5</v>
      </c>
      <c r="W351" s="12">
        <f>'Surv-rate CEA'!T349*UPFS+'Surv-rate CEA'!S349*UPD</f>
        <v>4.714420886851603E-3</v>
      </c>
      <c r="X351" s="12">
        <f t="shared" si="146"/>
        <v>2.6219127436187357E-3</v>
      </c>
      <c r="Y351" s="12">
        <f>W351-'Surv-rate CEA'!S349*UPD</f>
        <v>4.7123270387229915E-3</v>
      </c>
      <c r="Z351" s="12">
        <f t="shared" si="147"/>
        <v>2.6207482555037861E-3</v>
      </c>
      <c r="AA351" s="12">
        <f>'Surv-rate CEA'!W349*UPFS+'Surv-rate CEA'!V349*UPD</f>
        <v>7.6209543403794868E-3</v>
      </c>
      <c r="AB351" s="12">
        <f t="shared" si="148"/>
        <v>4.2383736588528431E-3</v>
      </c>
      <c r="AC351" s="12">
        <f>AA351-'Surv-rate CEA'!V349*UPD</f>
        <v>9.6270615088466134E-5</v>
      </c>
      <c r="AD351" s="12">
        <f t="shared" si="149"/>
        <v>5.3540648702036172E-5</v>
      </c>
      <c r="AE351" s="12">
        <f>'Surv-rate CEA'!Z349*UPFS+'Surv-rate CEA'!Y349*UPD</f>
        <v>7.0486234670937955E-3</v>
      </c>
      <c r="AF351" s="12">
        <f t="shared" si="150"/>
        <v>3.9200733529935732E-3</v>
      </c>
      <c r="AG351" s="12">
        <f>AE351-'Surv-rate CEA'!Y349*UPD</f>
        <v>2.3787739783604975E-5</v>
      </c>
      <c r="AH351" s="12">
        <f t="shared" si="151"/>
        <v>1.3229488748971658E-5</v>
      </c>
      <c r="AI351" s="12">
        <f>'Surv-rate CEA'!AC349*UPFS+'Surv-rate CEA'!AB349*UPD</f>
        <v>4.7144364799656599E-3</v>
      </c>
      <c r="AJ351" s="12">
        <f t="shared" si="152"/>
        <v>2.6219214156879972E-3</v>
      </c>
      <c r="AK351" s="12">
        <f>AI351-'Surv-rate CEA'!AB349*UPD</f>
        <v>1.5935764646831004E-5</v>
      </c>
      <c r="AL351" s="12">
        <f t="shared" si="153"/>
        <v>8.8626334834389851E-6</v>
      </c>
      <c r="AM351" s="12">
        <f>'Surv-rate CEA'!AF349*UPFS+'Surv-rate CEA'!AE349*UPD</f>
        <v>1.4057040236578458E-2</v>
      </c>
      <c r="AN351" s="12">
        <f t="shared" si="154"/>
        <v>7.8177858571426527E-3</v>
      </c>
      <c r="AO351" s="12">
        <f>AM351-'Surv-rate CEA'!AE349*UPD</f>
        <v>7.022365223472056E-5</v>
      </c>
      <c r="AP351" s="12">
        <f t="shared" si="155"/>
        <v>3.9054699000500957E-5</v>
      </c>
      <c r="AQ351" s="42">
        <f>'Surv-rate CEA'!AI349*UPFS+'Surv-rate CEA'!AH349*UPD</f>
        <v>4.714420886851603E-3</v>
      </c>
      <c r="AR351" s="12">
        <f t="shared" si="156"/>
        <v>2.6219127436187357E-3</v>
      </c>
      <c r="AS351" s="42">
        <f>AQ351-'Surv-rate CEA'!AH349*UPD</f>
        <v>4.7123270387229915E-3</v>
      </c>
      <c r="AT351" s="12">
        <f t="shared" si="157"/>
        <v>2.6207482555037861E-3</v>
      </c>
      <c r="AU351" s="12">
        <f>'Surv-rate CEA'!AL349*UPFS+'Surv-rate CEA'!AK349*UPD</f>
        <v>5.8050141653057941E-3</v>
      </c>
      <c r="AV351" s="12">
        <f t="shared" si="158"/>
        <v>3.2284433193802008E-3</v>
      </c>
      <c r="AW351" s="12">
        <f>AU351-'Surv-rate CEA'!AK349*UPD</f>
        <v>1.1190019794682805E-4</v>
      </c>
      <c r="AX351" s="12">
        <f t="shared" si="159"/>
        <v>6.2232999991263348E-5</v>
      </c>
      <c r="AY351" s="12">
        <f>'Surv-rate CEA'!AO349*UPFS+'Surv-rate CEA'!AN349*UPD</f>
        <v>4.7144364799656599E-3</v>
      </c>
      <c r="AZ351" s="12">
        <f t="shared" si="160"/>
        <v>2.6219214156879972E-3</v>
      </c>
      <c r="BA351" s="12">
        <f>AY351-'Surv-rate CEA'!AN349*UPD</f>
        <v>1.5935764646831004E-5</v>
      </c>
      <c r="BB351" s="12">
        <f t="shared" si="161"/>
        <v>8.8626334834389851E-6</v>
      </c>
    </row>
    <row r="352" spans="1:54">
      <c r="A352" s="12">
        <v>347</v>
      </c>
      <c r="B352" s="12">
        <f t="shared" si="162"/>
        <v>19.906849315068492</v>
      </c>
      <c r="C352" s="12">
        <f>'Surv-rate CEA'!D350*Parameter!$D$57+'Surv-rate CEA'!E350*Parameter!$D$58</f>
        <v>8.0137978270302737E-3</v>
      </c>
      <c r="D352" s="12">
        <f t="shared" si="136"/>
        <v>4.4492794524342268E-3</v>
      </c>
      <c r="E352" s="12">
        <f>C352-'Surv-rate CEA'!E350*Parameter!$D$58</f>
        <v>8.5605450314413245E-6</v>
      </c>
      <c r="F352" s="12">
        <f t="shared" si="137"/>
        <v>4.7528347897122348E-6</v>
      </c>
      <c r="G352" s="12">
        <f>'Surv-rate CEA'!G350*Parameter!$D$57+'Surv-rate CEA'!H350*Parameter!$D$58</f>
        <v>4.4198359137199803E-3</v>
      </c>
      <c r="H352" s="12">
        <f t="shared" si="138"/>
        <v>2.4539033225564398E-3</v>
      </c>
      <c r="I352" s="12">
        <f>G352-'Surv-rate CEA'!H350*Parameter!$D$58</f>
        <v>2.1809396477069296E-6</v>
      </c>
      <c r="J352" s="12">
        <f t="shared" si="139"/>
        <v>1.2108628356971559E-6</v>
      </c>
      <c r="K352" s="12">
        <f>'Surv-rate CEA'!K350*Parameter!$D$57+'Surv-rate CEA'!J350*Parameter!$D$58</f>
        <v>7.0047668437561612E-3</v>
      </c>
      <c r="L352" s="12">
        <f t="shared" si="140"/>
        <v>3.8890630709317872E-3</v>
      </c>
      <c r="M352" s="12">
        <f>K352-'Surv-rate CEA'!J350*Parameter!$D$58</f>
        <v>2.3430339533182451E-5</v>
      </c>
      <c r="N352" s="12">
        <f t="shared" si="141"/>
        <v>1.3008579764380948E-5</v>
      </c>
      <c r="O352" s="12">
        <f>'Surv-rate CEA'!N350*Parameter!$D$57+'Surv-rate CEA'!M350*Parameter!$D$58</f>
        <v>4.6834536393476735E-3</v>
      </c>
      <c r="P352" s="12">
        <f t="shared" si="142"/>
        <v>2.6002645055122359E-3</v>
      </c>
      <c r="Q352" s="12">
        <f>O352-'Surv-rate CEA'!M350*Parameter!$D$58</f>
        <v>4.6813955695392739E-3</v>
      </c>
      <c r="R352" s="12">
        <f t="shared" si="143"/>
        <v>2.599121860301085E-3</v>
      </c>
      <c r="S352" s="12">
        <f>'Surv-rate CEA'!Q350*Parameter!$D$57+'Surv-rate CEA'!P350*Parameter!$D$58</f>
        <v>7.0047668437561612E-3</v>
      </c>
      <c r="T352" s="12">
        <f t="shared" si="144"/>
        <v>3.8890630709317872E-3</v>
      </c>
      <c r="U352" s="12">
        <f>S352-'Surv-rate CEA'!P350*Parameter!$D$58</f>
        <v>2.3430339533182451E-5</v>
      </c>
      <c r="V352" s="12">
        <f t="shared" si="145"/>
        <v>1.3008579764380948E-5</v>
      </c>
      <c r="W352" s="12">
        <f>'Surv-rate CEA'!T350*UPFS+'Surv-rate CEA'!S350*UPD</f>
        <v>4.6834536393476735E-3</v>
      </c>
      <c r="X352" s="12">
        <f t="shared" si="146"/>
        <v>2.6002645055122359E-3</v>
      </c>
      <c r="Y352" s="12">
        <f>W352-'Surv-rate CEA'!S350*UPD</f>
        <v>4.6813955695392739E-3</v>
      </c>
      <c r="Z352" s="12">
        <f t="shared" si="147"/>
        <v>2.599121860301085E-3</v>
      </c>
      <c r="AA352" s="12">
        <f>'Surv-rate CEA'!W350*UPFS+'Surv-rate CEA'!V350*UPD</f>
        <v>7.573969938110936E-3</v>
      </c>
      <c r="AB352" s="12">
        <f t="shared" si="148"/>
        <v>4.2050859712640734E-3</v>
      </c>
      <c r="AC352" s="12">
        <f>AA352-'Surv-rate CEA'!V350*UPD</f>
        <v>9.4949601515703121E-5</v>
      </c>
      <c r="AD352" s="12">
        <f t="shared" si="149"/>
        <v>5.2716242680305852E-5</v>
      </c>
      <c r="AE352" s="12">
        <f>'Surv-rate CEA'!Z350*UPFS+'Surv-rate CEA'!Y350*UPD</f>
        <v>7.0047668437561612E-3</v>
      </c>
      <c r="AF352" s="12">
        <f t="shared" si="150"/>
        <v>3.8890630709317872E-3</v>
      </c>
      <c r="AG352" s="12">
        <f>AE352-'Surv-rate CEA'!Y350*UPD</f>
        <v>2.3430339533182451E-5</v>
      </c>
      <c r="AH352" s="12">
        <f t="shared" si="151"/>
        <v>1.3008579764380948E-5</v>
      </c>
      <c r="AI352" s="12">
        <f>'Surv-rate CEA'!AC350*UPFS+'Surv-rate CEA'!AB350*UPD</f>
        <v>4.6836617633992063E-3</v>
      </c>
      <c r="AJ352" s="12">
        <f t="shared" si="152"/>
        <v>2.6003800564764639E-3</v>
      </c>
      <c r="AK352" s="12">
        <f>AI352-'Surv-rate CEA'!AB350*UPD</f>
        <v>1.5690595107412629E-5</v>
      </c>
      <c r="AL352" s="12">
        <f t="shared" si="153"/>
        <v>8.7114554066241851E-6</v>
      </c>
      <c r="AM352" s="12">
        <f>'Surv-rate CEA'!AF350*UPFS+'Surv-rate CEA'!AE350*UPD</f>
        <v>1.3977434609901303E-2</v>
      </c>
      <c r="AN352" s="12">
        <f t="shared" si="154"/>
        <v>7.7603046582749718E-3</v>
      </c>
      <c r="AO352" s="12">
        <f>AM352-'Surv-rate CEA'!AE350*UPD</f>
        <v>6.92389427270311E-5</v>
      </c>
      <c r="AP352" s="12">
        <f t="shared" si="155"/>
        <v>3.8441624287620798E-5</v>
      </c>
      <c r="AQ352" s="42">
        <f>'Surv-rate CEA'!AI350*UPFS+'Surv-rate CEA'!AH350*UPD</f>
        <v>4.6834536393476735E-3</v>
      </c>
      <c r="AR352" s="12">
        <f t="shared" si="156"/>
        <v>2.6002645055122359E-3</v>
      </c>
      <c r="AS352" s="42">
        <f>AQ352-'Surv-rate CEA'!AH350*UPD</f>
        <v>4.6813955695392739E-3</v>
      </c>
      <c r="AT352" s="12">
        <f t="shared" si="157"/>
        <v>2.599121860301085E-3</v>
      </c>
      <c r="AU352" s="12">
        <f>'Surv-rate CEA'!AL350*UPFS+'Surv-rate CEA'!AK350*UPD</f>
        <v>5.7679891904560193E-3</v>
      </c>
      <c r="AV352" s="12">
        <f t="shared" si="158"/>
        <v>3.2024012011379818E-3</v>
      </c>
      <c r="AW352" s="12">
        <f>AU352-'Surv-rate CEA'!AK350*UPD</f>
        <v>1.103809230733931E-4</v>
      </c>
      <c r="AX352" s="12">
        <f t="shared" si="159"/>
        <v>6.1283748800681551E-5</v>
      </c>
      <c r="AY352" s="12">
        <f>'Surv-rate CEA'!AO350*UPFS+'Surv-rate CEA'!AN350*UPD</f>
        <v>4.6836617633992063E-3</v>
      </c>
      <c r="AZ352" s="12">
        <f t="shared" si="160"/>
        <v>2.6003800564764639E-3</v>
      </c>
      <c r="BA352" s="12">
        <f>AY352-'Surv-rate CEA'!AN350*UPD</f>
        <v>1.5690595107412629E-5</v>
      </c>
      <c r="BB352" s="12">
        <f t="shared" si="161"/>
        <v>8.7114554066241851E-6</v>
      </c>
    </row>
    <row r="353" spans="1:54">
      <c r="A353" s="12">
        <v>348</v>
      </c>
      <c r="B353" s="12">
        <f t="shared" si="162"/>
        <v>19.964383561643835</v>
      </c>
      <c r="C353" s="12">
        <f>'Surv-rate CEA'!D351*Parameter!$D$57+'Surv-rate CEA'!E351*Parameter!$D$58</f>
        <v>7.9648920941953211E-3</v>
      </c>
      <c r="D353" s="12">
        <f t="shared" si="136"/>
        <v>4.4146128044617707E-3</v>
      </c>
      <c r="E353" s="12">
        <f>C353-'Surv-rate CEA'!E351*Parameter!$D$58</f>
        <v>8.4245356209884659E-6</v>
      </c>
      <c r="F353" s="12">
        <f t="shared" si="137"/>
        <v>4.6693743473516982E-6</v>
      </c>
      <c r="G353" s="12">
        <f>'Surv-rate CEA'!G351*Parameter!$D$57+'Surv-rate CEA'!H351*Parameter!$D$58</f>
        <v>4.3908632498976738E-3</v>
      </c>
      <c r="H353" s="12">
        <f t="shared" si="138"/>
        <v>2.433675296086635E-3</v>
      </c>
      <c r="I353" s="12">
        <f>G353-'Surv-rate CEA'!H351*Parameter!$D$58</f>
        <v>2.1437484900863404E-6</v>
      </c>
      <c r="J353" s="12">
        <f t="shared" si="139"/>
        <v>1.1881918074920083E-6</v>
      </c>
      <c r="K353" s="12">
        <f>'Surv-rate CEA'!K351*Parameter!$D$57+'Surv-rate CEA'!J351*Parameter!$D$58</f>
        <v>6.9612747585619823E-3</v>
      </c>
      <c r="L353" s="12">
        <f t="shared" si="140"/>
        <v>3.85834890430226E-3</v>
      </c>
      <c r="M353" s="12">
        <f>K353-'Surv-rate CEA'!J351*Parameter!$D$58</f>
        <v>2.3078997437323868E-5</v>
      </c>
      <c r="N353" s="12">
        <f t="shared" si="141"/>
        <v>1.2791741105344326E-5</v>
      </c>
      <c r="O353" s="12">
        <f>'Surv-rate CEA'!N351*Parameter!$D$57+'Surv-rate CEA'!M351*Parameter!$D$58</f>
        <v>4.6527555798964995E-3</v>
      </c>
      <c r="P353" s="12">
        <f t="shared" si="142"/>
        <v>2.5788314664063469E-3</v>
      </c>
      <c r="Q353" s="12">
        <f>O353-'Surv-rate CEA'!M351*Parameter!$D$58</f>
        <v>4.6507326059692343E-3</v>
      </c>
      <c r="R353" s="12">
        <f t="shared" si="143"/>
        <v>2.5777102149823752E-3</v>
      </c>
      <c r="S353" s="12">
        <f>'Surv-rate CEA'!Q351*Parameter!$D$57+'Surv-rate CEA'!P351*Parameter!$D$58</f>
        <v>6.9612747585619823E-3</v>
      </c>
      <c r="T353" s="12">
        <f t="shared" si="144"/>
        <v>3.85834890430226E-3</v>
      </c>
      <c r="U353" s="12">
        <f>S353-'Surv-rate CEA'!P351*Parameter!$D$58</f>
        <v>2.3078997437323868E-5</v>
      </c>
      <c r="V353" s="12">
        <f t="shared" si="145"/>
        <v>1.2791741105344326E-5</v>
      </c>
      <c r="W353" s="12">
        <f>'Surv-rate CEA'!T351*UPFS+'Surv-rate CEA'!S351*UPD</f>
        <v>4.6527555798964995E-3</v>
      </c>
      <c r="X353" s="12">
        <f t="shared" si="146"/>
        <v>2.5788314664063469E-3</v>
      </c>
      <c r="Y353" s="12">
        <f>W353-'Surv-rate CEA'!S351*UPD</f>
        <v>4.6507326059692343E-3</v>
      </c>
      <c r="Z353" s="12">
        <f t="shared" si="147"/>
        <v>2.5777102149823752E-3</v>
      </c>
      <c r="AA353" s="12">
        <f>'Surv-rate CEA'!W351*UPFS+'Surv-rate CEA'!V351*UPD</f>
        <v>7.5273732713759698E-3</v>
      </c>
      <c r="AB353" s="12">
        <f t="shared" si="148"/>
        <v>4.1721140769750576E-3</v>
      </c>
      <c r="AC353" s="12">
        <f>AA353-'Surv-rate CEA'!V351*UPD</f>
        <v>9.3649196127005598E-5</v>
      </c>
      <c r="AD353" s="12">
        <f t="shared" si="149"/>
        <v>5.1905906001052757E-5</v>
      </c>
      <c r="AE353" s="12">
        <f>'Surv-rate CEA'!Z351*UPFS+'Surv-rate CEA'!Y351*UPD</f>
        <v>6.9612747585619823E-3</v>
      </c>
      <c r="AF353" s="12">
        <f t="shared" si="150"/>
        <v>3.85834890430226E-3</v>
      </c>
      <c r="AG353" s="12">
        <f>AE353-'Surv-rate CEA'!Y351*UPD</f>
        <v>2.3078997437323868E-5</v>
      </c>
      <c r="AH353" s="12">
        <f t="shared" si="151"/>
        <v>1.2791741105344326E-5</v>
      </c>
      <c r="AI353" s="12">
        <f>'Surv-rate CEA'!AC351*UPFS+'Surv-rate CEA'!AB351*UPD</f>
        <v>4.6531532517776778E-3</v>
      </c>
      <c r="AJ353" s="12">
        <f t="shared" si="152"/>
        <v>2.5790518796094211E-3</v>
      </c>
      <c r="AK353" s="12">
        <f>AI353-'Surv-rate CEA'!AB351*UPD</f>
        <v>1.5449672567050508E-5</v>
      </c>
      <c r="AL353" s="12">
        <f t="shared" si="153"/>
        <v>8.563119441247558E-6</v>
      </c>
      <c r="AM353" s="12">
        <f>'Surv-rate CEA'!AF351*UPFS+'Surv-rate CEA'!AE351*UPD</f>
        <v>1.3898440939355317E-2</v>
      </c>
      <c r="AN353" s="12">
        <f t="shared" si="154"/>
        <v>7.7033354133760395E-3</v>
      </c>
      <c r="AO353" s="12">
        <f>AM353-'Surv-rate CEA'!AE351*UPD</f>
        <v>6.8269902547241079E-5</v>
      </c>
      <c r="AP353" s="12">
        <f t="shared" si="155"/>
        <v>3.7839205149314218E-5</v>
      </c>
      <c r="AQ353" s="42">
        <f>'Surv-rate CEA'!AI351*UPFS+'Surv-rate CEA'!AH351*UPD</f>
        <v>4.6527555798964995E-3</v>
      </c>
      <c r="AR353" s="12">
        <f t="shared" si="156"/>
        <v>2.5788314664063469E-3</v>
      </c>
      <c r="AS353" s="42">
        <f>AQ353-'Surv-rate CEA'!AH351*UPD</f>
        <v>4.6507326059692343E-3</v>
      </c>
      <c r="AT353" s="12">
        <f t="shared" si="157"/>
        <v>2.5777102149823752E-3</v>
      </c>
      <c r="AU353" s="12">
        <f>'Surv-rate CEA'!AL351*UPFS+'Surv-rate CEA'!AK351*UPD</f>
        <v>5.7312785710771528E-3</v>
      </c>
      <c r="AV353" s="12">
        <f t="shared" si="158"/>
        <v>3.1766124972683277E-3</v>
      </c>
      <c r="AW353" s="12">
        <f>AU353-'Surv-rate CEA'!AK351*UPD</f>
        <v>1.0888512040950569E-4</v>
      </c>
      <c r="AX353" s="12">
        <f t="shared" si="159"/>
        <v>6.0350553540515768E-5</v>
      </c>
      <c r="AY353" s="12">
        <f>'Surv-rate CEA'!AO351*UPFS+'Surv-rate CEA'!AN351*UPD</f>
        <v>4.6531532517776778E-3</v>
      </c>
      <c r="AZ353" s="12">
        <f t="shared" si="160"/>
        <v>2.5790518796094211E-3</v>
      </c>
      <c r="BA353" s="12">
        <f>AY353-'Surv-rate CEA'!AN351*UPD</f>
        <v>1.5449672567050508E-5</v>
      </c>
      <c r="BB353" s="12">
        <f t="shared" si="161"/>
        <v>8.563119441247558E-6</v>
      </c>
    </row>
    <row r="354" spans="1:54">
      <c r="A354" s="12">
        <v>349</v>
      </c>
      <c r="B354" s="12">
        <f t="shared" si="162"/>
        <v>20.021917808219179</v>
      </c>
      <c r="C354" s="12">
        <f>'Surv-rate CEA'!D352*Parameter!$D$57+'Surv-rate CEA'!E352*Parameter!$D$58</f>
        <v>7.9163861249624511E-3</v>
      </c>
      <c r="D354" s="12">
        <f t="shared" si="136"/>
        <v>4.3802723172690818E-3</v>
      </c>
      <c r="E354" s="12">
        <f>C354-'Surv-rate CEA'!E352*Parameter!$D$58</f>
        <v>8.290952238454094E-6</v>
      </c>
      <c r="F354" s="12">
        <f t="shared" si="137"/>
        <v>4.5875261767973517E-6</v>
      </c>
      <c r="G354" s="12">
        <f>'Surv-rate CEA'!G352*Parameter!$D$57+'Surv-rate CEA'!H352*Parameter!$D$58</f>
        <v>4.3621419099880814E-3</v>
      </c>
      <c r="H354" s="12">
        <f t="shared" si="138"/>
        <v>2.4136479892093061E-3</v>
      </c>
      <c r="I354" s="12">
        <f>G354-'Surv-rate CEA'!H352*Parameter!$D$58</f>
        <v>2.1072652422217397E-6</v>
      </c>
      <c r="J354" s="12">
        <f t="shared" si="139"/>
        <v>1.1659860269500176E-6</v>
      </c>
      <c r="K354" s="12">
        <f>'Surv-rate CEA'!K352*Parameter!$D$57+'Surv-rate CEA'!J352*Parameter!$D$58</f>
        <v>6.918143375478975E-3</v>
      </c>
      <c r="L354" s="12">
        <f t="shared" si="140"/>
        <v>3.8279274704596062E-3</v>
      </c>
      <c r="M354" s="12">
        <f>K354-'Surv-rate CEA'!J352*Parameter!$D$58</f>
        <v>2.2733598740352912E-5</v>
      </c>
      <c r="N354" s="12">
        <f t="shared" si="141"/>
        <v>1.2578890375277576E-5</v>
      </c>
      <c r="O354" s="12">
        <f>'Surv-rate CEA'!N352*Parameter!$D$57+'Surv-rate CEA'!M352*Parameter!$D$58</f>
        <v>4.6223237666252279E-3</v>
      </c>
      <c r="P354" s="12">
        <f t="shared" si="142"/>
        <v>2.5576110761650695E-3</v>
      </c>
      <c r="Q354" s="12">
        <f>O354-'Surv-rate CEA'!M352*Parameter!$D$58</f>
        <v>4.6203352205515819E-3</v>
      </c>
      <c r="R354" s="12">
        <f t="shared" si="143"/>
        <v>2.5565107794917503E-3</v>
      </c>
      <c r="S354" s="12">
        <f>'Surv-rate CEA'!Q352*Parameter!$D$57+'Surv-rate CEA'!P352*Parameter!$D$58</f>
        <v>6.918143375478975E-3</v>
      </c>
      <c r="T354" s="12">
        <f t="shared" si="144"/>
        <v>3.8279274704596062E-3</v>
      </c>
      <c r="U354" s="12">
        <f>S354-'Surv-rate CEA'!P352*Parameter!$D$58</f>
        <v>2.2733598740352912E-5</v>
      </c>
      <c r="V354" s="12">
        <f t="shared" si="145"/>
        <v>1.2578890375277576E-5</v>
      </c>
      <c r="W354" s="12">
        <f>'Surv-rate CEA'!T352*UPFS+'Surv-rate CEA'!S352*UPD</f>
        <v>4.6223237666252279E-3</v>
      </c>
      <c r="X354" s="12">
        <f t="shared" si="146"/>
        <v>2.5576110761650695E-3</v>
      </c>
      <c r="Y354" s="12">
        <f>W354-'Surv-rate CEA'!S352*UPD</f>
        <v>4.6203352205515819E-3</v>
      </c>
      <c r="Z354" s="12">
        <f t="shared" si="147"/>
        <v>2.5565107794917503E-3</v>
      </c>
      <c r="AA354" s="12">
        <f>'Surv-rate CEA'!W352*UPFS+'Surv-rate CEA'!V352*UPD</f>
        <v>7.4811602830745054E-3</v>
      </c>
      <c r="AB354" s="12">
        <f t="shared" si="148"/>
        <v>4.1394543888749009E-3</v>
      </c>
      <c r="AC354" s="12">
        <f>AA354-'Surv-rate CEA'!V352*UPD</f>
        <v>9.2369037240987335E-5</v>
      </c>
      <c r="AD354" s="12">
        <f t="shared" si="149"/>
        <v>5.1109373698142196E-5</v>
      </c>
      <c r="AE354" s="12">
        <f>'Surv-rate CEA'!Z352*UPFS+'Surv-rate CEA'!Y352*UPD</f>
        <v>6.918143375478975E-3</v>
      </c>
      <c r="AF354" s="12">
        <f t="shared" si="150"/>
        <v>3.8279274704596062E-3</v>
      </c>
      <c r="AG354" s="12">
        <f>AE354-'Surv-rate CEA'!Y352*UPD</f>
        <v>2.2733598740352912E-5</v>
      </c>
      <c r="AH354" s="12">
        <f t="shared" si="151"/>
        <v>1.2578890375277576E-5</v>
      </c>
      <c r="AI354" s="12">
        <f>'Surv-rate CEA'!AC352*UPFS+'Surv-rate CEA'!AB352*UPD</f>
        <v>4.6229080468844028E-3</v>
      </c>
      <c r="AJ354" s="12">
        <f t="shared" si="152"/>
        <v>2.5579343684608712E-3</v>
      </c>
      <c r="AK354" s="12">
        <f>AI354-'Surv-rate CEA'!AB352*UPD</f>
        <v>1.521291495425528E-5</v>
      </c>
      <c r="AL354" s="12">
        <f t="shared" si="153"/>
        <v>8.4175669538111767E-6</v>
      </c>
      <c r="AM354" s="12">
        <f>'Surv-rate CEA'!AF352*UPFS+'Surv-rate CEA'!AE352*UPD</f>
        <v>1.3820053200229072E-2</v>
      </c>
      <c r="AN354" s="12">
        <f t="shared" si="154"/>
        <v>7.6468726386734352E-3</v>
      </c>
      <c r="AO354" s="12">
        <f>AM354-'Surv-rate CEA'!AE352*UPD</f>
        <v>6.7316251636381427E-5</v>
      </c>
      <c r="AP354" s="12">
        <f t="shared" si="155"/>
        <v>3.7247237425089555E-5</v>
      </c>
      <c r="AQ354" s="42">
        <f>'Surv-rate CEA'!AI352*UPFS+'Surv-rate CEA'!AH352*UPD</f>
        <v>4.6223237666252279E-3</v>
      </c>
      <c r="AR354" s="12">
        <f t="shared" si="156"/>
        <v>2.5576110761650695E-3</v>
      </c>
      <c r="AS354" s="42">
        <f>AQ354-'Surv-rate CEA'!AH352*UPD</f>
        <v>4.6203352205515819E-3</v>
      </c>
      <c r="AT354" s="12">
        <f t="shared" si="157"/>
        <v>2.5565107794917503E-3</v>
      </c>
      <c r="AU354" s="12">
        <f>'Surv-rate CEA'!AL352*UPFS+'Surv-rate CEA'!AK352*UPD</f>
        <v>5.6948789364420242E-3</v>
      </c>
      <c r="AV354" s="12">
        <f t="shared" si="158"/>
        <v>3.1510742606196598E-3</v>
      </c>
      <c r="AW354" s="12">
        <f>AU354-'Surv-rate CEA'!AK352*UPD</f>
        <v>1.0741238166658493E-4</v>
      </c>
      <c r="AX354" s="12">
        <f t="shared" si="159"/>
        <v>5.9433114367992587E-5</v>
      </c>
      <c r="AY354" s="12">
        <f>'Surv-rate CEA'!AO352*UPFS+'Surv-rate CEA'!AN352*UPD</f>
        <v>4.6229080468844028E-3</v>
      </c>
      <c r="AZ354" s="12">
        <f t="shared" si="160"/>
        <v>2.5579343684608712E-3</v>
      </c>
      <c r="BA354" s="12">
        <f>AY354-'Surv-rate CEA'!AN352*UPD</f>
        <v>1.521291495425528E-5</v>
      </c>
      <c r="BB354" s="12">
        <f t="shared" si="161"/>
        <v>8.4175669538111767E-6</v>
      </c>
    </row>
  </sheetData>
  <mergeCells count="49">
    <mergeCell ref="AM2:AP2"/>
    <mergeCell ref="W3:X3"/>
    <mergeCell ref="AU1:BB1"/>
    <mergeCell ref="C2:F2"/>
    <mergeCell ref="G2:J2"/>
    <mergeCell ref="K2:N2"/>
    <mergeCell ref="O2:R2"/>
    <mergeCell ref="S2:V2"/>
    <mergeCell ref="W2:Z2"/>
    <mergeCell ref="AA2:AD2"/>
    <mergeCell ref="AE2:AH2"/>
    <mergeCell ref="AI2:AL2"/>
    <mergeCell ref="C1:J1"/>
    <mergeCell ref="K1:R1"/>
    <mergeCell ref="S1:Z1"/>
    <mergeCell ref="AA1:AL1"/>
    <mergeCell ref="AM1:AT1"/>
    <mergeCell ref="AK3:AL3"/>
    <mergeCell ref="AU2:AX2"/>
    <mergeCell ref="AY2:BB2"/>
    <mergeCell ref="A3:A4"/>
    <mergeCell ref="B3:B4"/>
    <mergeCell ref="C3:D3"/>
    <mergeCell ref="E3:F3"/>
    <mergeCell ref="G3:H3"/>
    <mergeCell ref="I3:J3"/>
    <mergeCell ref="K3:L3"/>
    <mergeCell ref="M3:N3"/>
    <mergeCell ref="A1:B2"/>
    <mergeCell ref="AQ2:AT2"/>
    <mergeCell ref="Q3:R3"/>
    <mergeCell ref="S3:T3"/>
    <mergeCell ref="U3:V3"/>
    <mergeCell ref="O3:P3"/>
    <mergeCell ref="Y3:Z3"/>
    <mergeCell ref="AY3:AZ3"/>
    <mergeCell ref="BA3:BB3"/>
    <mergeCell ref="A5:B5"/>
    <mergeCell ref="AM3:AN3"/>
    <mergeCell ref="AO3:AP3"/>
    <mergeCell ref="AQ3:AR3"/>
    <mergeCell ref="AS3:AT3"/>
    <mergeCell ref="AU3:AV3"/>
    <mergeCell ref="AW3:AX3"/>
    <mergeCell ref="AA3:AB3"/>
    <mergeCell ref="AC3:AD3"/>
    <mergeCell ref="AE3:AF3"/>
    <mergeCell ref="AG3:AH3"/>
    <mergeCell ref="AI3:AJ3"/>
  </mergeCells>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4867-FCC2-45F3-85C1-136C440330C9}">
  <sheetPr codeName="Sheet9"/>
  <dimension ref="A1:BJ28"/>
  <sheetViews>
    <sheetView topLeftCell="A10" workbookViewId="0">
      <selection activeCell="K28" sqref="K28"/>
    </sheetView>
  </sheetViews>
  <sheetFormatPr defaultRowHeight="14.4"/>
  <cols>
    <col min="1" max="1" width="11.88671875" style="26" customWidth="1"/>
    <col min="2" max="16384" width="8.88671875" style="26"/>
  </cols>
  <sheetData>
    <row r="1" spans="1:62">
      <c r="A1" s="138" t="s">
        <v>278</v>
      </c>
      <c r="B1" s="138"/>
      <c r="C1" s="95" t="s">
        <v>190</v>
      </c>
    </row>
    <row r="2" spans="1:62" s="41" customFormat="1" ht="14.4" customHeight="1">
      <c r="A2" s="104" t="s">
        <v>163</v>
      </c>
      <c r="B2" s="104"/>
      <c r="C2" s="104" t="s">
        <v>316</v>
      </c>
      <c r="D2" s="104"/>
      <c r="E2" s="104"/>
      <c r="F2" s="104"/>
      <c r="G2" s="104" t="s">
        <v>319</v>
      </c>
      <c r="H2" s="104"/>
      <c r="I2" s="104"/>
      <c r="J2" s="104"/>
      <c r="K2" s="104" t="s">
        <v>318</v>
      </c>
      <c r="L2" s="104"/>
      <c r="M2" s="104"/>
      <c r="N2" s="104"/>
      <c r="O2" s="104" t="s">
        <v>317</v>
      </c>
      <c r="P2" s="104"/>
      <c r="Q2" s="104"/>
      <c r="R2" s="104"/>
      <c r="S2" s="104"/>
      <c r="T2" s="104"/>
      <c r="U2" s="104" t="s">
        <v>321</v>
      </c>
      <c r="V2" s="104"/>
      <c r="W2" s="104"/>
      <c r="X2" s="104"/>
      <c r="Y2" s="104" t="s">
        <v>320</v>
      </c>
      <c r="Z2" s="104"/>
      <c r="AA2" s="104"/>
      <c r="AB2" s="104"/>
      <c r="AC2" s="85"/>
      <c r="AD2" s="85"/>
      <c r="AE2" s="85"/>
      <c r="AF2" s="85"/>
      <c r="AG2" s="85"/>
      <c r="AH2" s="85"/>
      <c r="AI2" s="85"/>
      <c r="AJ2" s="85"/>
      <c r="AK2" s="85"/>
      <c r="AL2" s="85"/>
      <c r="AM2" s="85"/>
      <c r="AN2" s="85"/>
      <c r="AO2" s="85"/>
      <c r="AP2" s="85"/>
      <c r="AQ2" s="85"/>
      <c r="AR2" s="85"/>
      <c r="AS2" s="85"/>
      <c r="AT2" s="85"/>
      <c r="AU2" s="85"/>
      <c r="AV2" s="85"/>
      <c r="AW2" s="85"/>
      <c r="AX2" s="85"/>
      <c r="AY2" s="85"/>
      <c r="AZ2" s="85"/>
      <c r="BA2" s="85"/>
      <c r="BB2" s="85"/>
      <c r="BC2" s="85"/>
      <c r="BD2" s="85"/>
      <c r="BE2" s="85"/>
      <c r="BF2" s="85"/>
      <c r="BG2" s="85"/>
      <c r="BH2" s="85"/>
      <c r="BI2" s="85"/>
      <c r="BJ2" s="85"/>
    </row>
    <row r="3" spans="1:62" s="41" customFormat="1" ht="13.8">
      <c r="A3" s="104"/>
      <c r="B3" s="104"/>
      <c r="C3" s="104" t="s">
        <v>167</v>
      </c>
      <c r="D3" s="104"/>
      <c r="E3" s="104" t="s">
        <v>168</v>
      </c>
      <c r="F3" s="104"/>
      <c r="G3" s="104" t="s">
        <v>167</v>
      </c>
      <c r="H3" s="104"/>
      <c r="I3" s="104" t="s">
        <v>168</v>
      </c>
      <c r="J3" s="104"/>
      <c r="K3" s="104" t="s">
        <v>167</v>
      </c>
      <c r="L3" s="104"/>
      <c r="M3" s="104" t="s">
        <v>168</v>
      </c>
      <c r="N3" s="104"/>
      <c r="O3" s="104" t="s">
        <v>173</v>
      </c>
      <c r="P3" s="104"/>
      <c r="Q3" s="104" t="s">
        <v>175</v>
      </c>
      <c r="R3" s="104"/>
      <c r="S3" s="104" t="s">
        <v>177</v>
      </c>
      <c r="T3" s="104"/>
      <c r="U3" s="104" t="s">
        <v>167</v>
      </c>
      <c r="V3" s="104"/>
      <c r="W3" s="104" t="s">
        <v>168</v>
      </c>
      <c r="X3" s="104"/>
      <c r="Y3" s="104" t="s">
        <v>167</v>
      </c>
      <c r="Z3" s="104"/>
      <c r="AA3" s="104" t="s">
        <v>168</v>
      </c>
      <c r="AB3" s="104"/>
      <c r="AC3" s="85"/>
      <c r="AD3" s="85"/>
      <c r="AE3" s="85"/>
      <c r="AF3" s="85"/>
      <c r="AG3" s="85"/>
      <c r="AH3" s="85"/>
      <c r="AI3" s="85"/>
      <c r="AJ3" s="85"/>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row>
    <row r="4" spans="1:62" s="41" customFormat="1" ht="13.8">
      <c r="A4" s="41" t="s">
        <v>314</v>
      </c>
      <c r="B4" s="41" t="s">
        <v>165</v>
      </c>
      <c r="C4" s="41" t="s">
        <v>169</v>
      </c>
      <c r="D4" s="41" t="s">
        <v>60</v>
      </c>
      <c r="E4" s="41" t="s">
        <v>169</v>
      </c>
      <c r="F4" s="41" t="s">
        <v>60</v>
      </c>
      <c r="G4" s="41" t="s">
        <v>169</v>
      </c>
      <c r="H4" s="41" t="s">
        <v>60</v>
      </c>
      <c r="I4" s="41" t="s">
        <v>169</v>
      </c>
      <c r="J4" s="41" t="s">
        <v>60</v>
      </c>
      <c r="K4" s="41" t="s">
        <v>169</v>
      </c>
      <c r="L4" s="41" t="s">
        <v>60</v>
      </c>
      <c r="M4" s="41" t="s">
        <v>169</v>
      </c>
      <c r="N4" s="41" t="s">
        <v>60</v>
      </c>
      <c r="O4" s="41" t="s">
        <v>169</v>
      </c>
      <c r="P4" s="41" t="s">
        <v>60</v>
      </c>
      <c r="Q4" s="41" t="s">
        <v>169</v>
      </c>
      <c r="R4" s="41" t="s">
        <v>60</v>
      </c>
      <c r="S4" s="41" t="s">
        <v>169</v>
      </c>
      <c r="T4" s="41" t="s">
        <v>60</v>
      </c>
      <c r="U4" s="41" t="s">
        <v>169</v>
      </c>
      <c r="V4" s="41" t="s">
        <v>60</v>
      </c>
      <c r="W4" s="41" t="s">
        <v>169</v>
      </c>
      <c r="X4" s="41" t="s">
        <v>60</v>
      </c>
      <c r="Y4" s="41" t="s">
        <v>169</v>
      </c>
      <c r="Z4" s="41" t="s">
        <v>60</v>
      </c>
      <c r="AA4" s="41" t="s">
        <v>169</v>
      </c>
      <c r="AB4" s="41" t="s">
        <v>60</v>
      </c>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row>
    <row r="5" spans="1:62">
      <c r="A5" s="41">
        <v>1</v>
      </c>
      <c r="B5" s="41">
        <v>18</v>
      </c>
      <c r="C5" s="41">
        <f>SUM('TOTAL COST'!D6:D23)</f>
        <v>200278.89474230882</v>
      </c>
      <c r="D5" s="41">
        <f>SUM('TOTAL COST'!F6:F23)</f>
        <v>189766.87020560284</v>
      </c>
      <c r="E5" s="41">
        <f>SUM('TOTAL COST'!H6:H23)</f>
        <v>92533.328913115925</v>
      </c>
      <c r="F5" s="41">
        <f>SUM('TOTAL COST'!J6:J23)</f>
        <v>69770.902625555726</v>
      </c>
      <c r="G5" s="41">
        <f>SUM('TOTAL COST'!L6:L23)</f>
        <v>168017.73103894485</v>
      </c>
      <c r="H5" s="41">
        <f>SUM('TOTAL COST'!N6:N23)</f>
        <v>159531.20699343065</v>
      </c>
      <c r="I5" s="41">
        <f>SUM('TOTAL COST'!P6:P23)</f>
        <v>66507.510871971652</v>
      </c>
      <c r="J5" s="41">
        <f>SUM('TOTAL COST'!R6:R23)</f>
        <v>20355.988625033486</v>
      </c>
      <c r="K5" s="41">
        <f>SUM('TOTAL COST'!T6:T23)</f>
        <v>211084.92861515825</v>
      </c>
      <c r="L5" s="41">
        <f>SUM('TOTAL COST'!V6:V23)</f>
        <v>202598.40456964407</v>
      </c>
      <c r="M5" s="41">
        <f>SUM('TOTAL COST'!X6:X23)</f>
        <v>77956.192316416855</v>
      </c>
      <c r="N5" s="41">
        <f>SUM('TOTAL COST'!Z6:Z23)</f>
        <v>31804.670069478674</v>
      </c>
      <c r="O5" s="41">
        <f>SUM('TOTAL COST'!AB6:AB23)</f>
        <v>240469.69173741218</v>
      </c>
      <c r="P5" s="41">
        <f>SUM('TOTAL COST'!AD6:AD23)</f>
        <v>234438.58720654694</v>
      </c>
      <c r="Q5" s="41">
        <f>SUM('TOTAL COST'!AF6:AF23)</f>
        <v>132134.10139248619</v>
      </c>
      <c r="R5" s="41">
        <f>SUM('TOTAL COST'!AH6:AH23)</f>
        <v>123647.57734697202</v>
      </c>
      <c r="S5" s="41">
        <f>SUM('TOTAL COST'!AJ6:AJ23)</f>
        <v>104884.03979839788</v>
      </c>
      <c r="T5" s="41">
        <f>SUM('TOTAL COST'!AL6:AL23)</f>
        <v>90832.92709481949</v>
      </c>
      <c r="U5" s="41">
        <f>SUM('TOTAL COST'!AN6:AN23)</f>
        <v>237367.83127691681</v>
      </c>
      <c r="V5" s="41">
        <f>SUM('TOTAL COST'!AP6:AP23)</f>
        <v>233362.01287322698</v>
      </c>
      <c r="W5" s="41">
        <f>SUM('TOTAL COST'!AR6:AR23)</f>
        <v>77952.089830818106</v>
      </c>
      <c r="X5" s="41">
        <f>SUM('TOTAL COST'!AT6:AT23)</f>
        <v>31800.567583879925</v>
      </c>
      <c r="Y5" s="41">
        <f>SUM('TOTAL COST'!AV6:AV23)</f>
        <v>254290.68949209759</v>
      </c>
      <c r="Z5" s="41">
        <f>SUM('TOTAL COST'!AX6:AX23)</f>
        <v>248784.33150790754</v>
      </c>
      <c r="AA5" s="41">
        <f>SUM('TOTAL COST'!AZ6:AZ23)</f>
        <v>105018.92318737715</v>
      </c>
      <c r="AB5" s="41">
        <f>SUM('TOTAL COST'!BB6:BB23)</f>
        <v>90967.810483798734</v>
      </c>
    </row>
    <row r="6" spans="1:62">
      <c r="A6" s="41">
        <v>2</v>
      </c>
      <c r="B6" s="41">
        <v>35</v>
      </c>
      <c r="C6" s="41">
        <f>SUM('TOTAL COST'!D6:D40)</f>
        <v>248721.87871086219</v>
      </c>
      <c r="D6" s="41">
        <f>SUM('TOTAL COST'!F6:F40)</f>
        <v>227035.10466152016</v>
      </c>
      <c r="E6" s="41">
        <f>SUM('TOTAL COST'!H6:H40)</f>
        <v>125514.52674203484</v>
      </c>
      <c r="F6" s="41">
        <f>SUM('TOTAL COST'!J6:J40)</f>
        <v>80140.43275511064</v>
      </c>
      <c r="G6" s="41">
        <f>SUM('TOTAL COST'!L6:L40)</f>
        <v>207638.74149730301</v>
      </c>
      <c r="H6" s="41">
        <f>SUM('TOTAL COST'!N6:N40)</f>
        <v>189986.20689767587</v>
      </c>
      <c r="I6" s="41">
        <f>SUM('TOTAL COST'!P6:P40)</f>
        <v>93578.287750422824</v>
      </c>
      <c r="J6" s="41">
        <f>SUM('TOTAL COST'!R6:R40)</f>
        <v>38840.733066803507</v>
      </c>
      <c r="K6" s="41">
        <f>SUM('TOTAL COST'!T6:T40)</f>
        <v>271695.64631020062</v>
      </c>
      <c r="L6" s="41">
        <f>SUM('TOTAL COST'!V6:V40)</f>
        <v>254043.11171057352</v>
      </c>
      <c r="M6" s="41">
        <f>SUM('TOTAL COST'!X6:X40)</f>
        <v>119616.5094709024</v>
      </c>
      <c r="N6" s="41">
        <f>SUM('TOTAL COST'!Z6:Z40)</f>
        <v>64878.954787283074</v>
      </c>
      <c r="O6" s="41">
        <f>SUM('TOTAL COST'!AB6:AB40)</f>
        <v>326552.53536379489</v>
      </c>
      <c r="P6" s="41">
        <f>SUM('TOTAL COST'!AD6:AD40)</f>
        <v>313651.96366042038</v>
      </c>
      <c r="Q6" s="41">
        <f>SUM('TOTAL COST'!AF6:AF40)</f>
        <v>171755.11185084435</v>
      </c>
      <c r="R6" s="41">
        <f>SUM('TOTAL COST'!AH6:AH40)</f>
        <v>154102.57725121721</v>
      </c>
      <c r="S6" s="41">
        <f>SUM('TOTAL COST'!AJ6:AJ40)</f>
        <v>143100.02807119995</v>
      </c>
      <c r="T6" s="41">
        <f>SUM('TOTAL COST'!AL6:AL40)</f>
        <v>111854.69109331188</v>
      </c>
      <c r="U6" s="41">
        <f>SUM('TOTAL COST'!AN6:AN40)</f>
        <v>321052.69957444776</v>
      </c>
      <c r="V6" s="41">
        <f>SUM('TOTAL COST'!AP6:AP40)</f>
        <v>309034.22967674944</v>
      </c>
      <c r="W6" s="41">
        <f>SUM('TOTAL COST'!AR6:AR40)</f>
        <v>119612.40698530363</v>
      </c>
      <c r="X6" s="41">
        <f>SUM('TOTAL COST'!AT6:AT40)</f>
        <v>64874.852301684325</v>
      </c>
      <c r="Y6" s="41">
        <f>SUM('TOTAL COST'!AV6:AV40)</f>
        <v>347035.3975305655</v>
      </c>
      <c r="Z6" s="41">
        <f>SUM('TOTAL COST'!AX6:AX40)</f>
        <v>336157.62963733356</v>
      </c>
      <c r="AA6" s="41">
        <f>SUM('TOTAL COST'!AZ6:AZ40)</f>
        <v>143234.91146017922</v>
      </c>
      <c r="AB6" s="41">
        <f>SUM('TOTAL COST'!BB6:BB40)</f>
        <v>111989.57448229112</v>
      </c>
    </row>
    <row r="7" spans="1:62">
      <c r="A7" s="41">
        <v>5</v>
      </c>
      <c r="B7" s="41">
        <v>87</v>
      </c>
      <c r="C7" s="41">
        <f>SUM('TOTAL COST'!D6:D92)</f>
        <v>268602.38447781344</v>
      </c>
      <c r="D7" s="41">
        <f>SUM('TOTAL COST'!F6:F92)</f>
        <v>228992.85274734712</v>
      </c>
      <c r="E7" s="41">
        <f>SUM('TOTAL COST'!H6:H92)</f>
        <v>160799.62376652402</v>
      </c>
      <c r="F7" s="41">
        <f>SUM('TOTAL COST'!J6:J92)</f>
        <v>82769.959682037239</v>
      </c>
      <c r="G7" s="41">
        <f>SUM('TOTAL COST'!L6:L92)</f>
        <v>226249.19355328096</v>
      </c>
      <c r="H7" s="41">
        <f>SUM('TOTAL COST'!N6:N92)</f>
        <v>193113.21188871787</v>
      </c>
      <c r="I7" s="41">
        <f>SUM('TOTAL COST'!P6:P92)</f>
        <v>128863.38477491206</v>
      </c>
      <c r="J7" s="41">
        <f>SUM('TOTAL COST'!R6:R92)</f>
        <v>69657.621373537841</v>
      </c>
      <c r="K7" s="41">
        <f>SUM('TOTAL COST'!T6:T92)</f>
        <v>290306.09836617834</v>
      </c>
      <c r="L7" s="41">
        <f>SUM('TOTAL COST'!V6:V92)</f>
        <v>257170.11670161551</v>
      </c>
      <c r="M7" s="41">
        <f>SUM('TOTAL COST'!X6:X92)</f>
        <v>154901.60649539158</v>
      </c>
      <c r="N7" s="41">
        <f>SUM('TOTAL COST'!Z6:Z92)</f>
        <v>95695.843094017444</v>
      </c>
      <c r="O7" s="41">
        <f>SUM('TOTAL COST'!AB6:AB92)</f>
        <v>345886.37141664355</v>
      </c>
      <c r="P7" s="41">
        <f>SUM('TOTAL COST'!AD6:AD92)</f>
        <v>319506.02397852304</v>
      </c>
      <c r="Q7" s="41">
        <f>SUM('TOTAL COST'!AF6:AF92)</f>
        <v>190365.5639068223</v>
      </c>
      <c r="R7" s="41">
        <f>SUM('TOTAL COST'!AH6:AH92)</f>
        <v>157229.5822422592</v>
      </c>
      <c r="S7" s="41">
        <f>SUM('TOTAL COST'!AJ6:AJ92)</f>
        <v>178905.32422948367</v>
      </c>
      <c r="T7" s="41">
        <f>SUM('TOTAL COST'!AL6:AL92)</f>
        <v>118468.55664270687</v>
      </c>
      <c r="U7" s="41">
        <f>SUM('TOTAL COST'!AN6:AN92)</f>
        <v>344407.63512033853</v>
      </c>
      <c r="V7" s="41">
        <f>SUM('TOTAL COST'!AP6:AP92)</f>
        <v>314129.26016958803</v>
      </c>
      <c r="W7" s="41">
        <f>SUM('TOTAL COST'!AR6:AR92)</f>
        <v>154897.50400979281</v>
      </c>
      <c r="X7" s="41">
        <f>SUM('TOTAL COST'!AT6:AT92)</f>
        <v>95691.74060841871</v>
      </c>
      <c r="Y7" s="41">
        <f>SUM('TOTAL COST'!AV6:AV92)</f>
        <v>363924.74604239489</v>
      </c>
      <c r="Z7" s="41">
        <f>SUM('TOTAL COST'!AX6:AX92)</f>
        <v>342408.86412766366</v>
      </c>
      <c r="AA7" s="41">
        <f>SUM('TOTAL COST'!AZ6:AZ92)</f>
        <v>179040.20761846294</v>
      </c>
      <c r="AB7" s="41">
        <f>SUM('TOTAL COST'!BB6:BB92)</f>
        <v>118603.44003168611</v>
      </c>
    </row>
    <row r="8" spans="1:62">
      <c r="A8" s="41">
        <v>10</v>
      </c>
      <c r="B8" s="41">
        <v>174</v>
      </c>
      <c r="C8" s="41">
        <f>SUM('TOTAL COST'!D6:D179)</f>
        <v>278789.74442146992</v>
      </c>
      <c r="D8" s="41">
        <f>SUM('TOTAL COST'!F6:F179)</f>
        <v>229213.72130898575</v>
      </c>
      <c r="E8" s="41">
        <f>SUM('TOTAL COST'!H6:H179)</f>
        <v>177248.75554281665</v>
      </c>
      <c r="F8" s="41">
        <f>SUM('TOTAL COST'!J6:J179)</f>
        <v>82996.25874342976</v>
      </c>
      <c r="G8" s="41">
        <f>SUM('TOTAL COST'!L6:L179)</f>
        <v>235517.56750655931</v>
      </c>
      <c r="H8" s="41">
        <f>SUM('TOTAL COST'!N6:N179)</f>
        <v>193545.95878033433</v>
      </c>
      <c r="I8" s="41">
        <f>SUM('TOTAL COST'!P6:P179)</f>
        <v>145312.5165512047</v>
      </c>
      <c r="J8" s="41">
        <f>SUM('TOTAL COST'!R6:R179)</f>
        <v>85348.022625311889</v>
      </c>
      <c r="K8" s="41">
        <f>SUM('TOTAL COST'!T6:T179)</f>
        <v>299574.47231945646</v>
      </c>
      <c r="L8" s="41">
        <f>SUM('TOTAL COST'!V6:V179)</f>
        <v>257602.86359323197</v>
      </c>
      <c r="M8" s="41">
        <f>SUM('TOTAL COST'!X6:X179)</f>
        <v>171350.73827168421</v>
      </c>
      <c r="N8" s="41">
        <f>SUM('TOTAL COST'!Z6:Z179)</f>
        <v>111386.24434579149</v>
      </c>
      <c r="O8" s="41">
        <f>SUM('TOTAL COST'!AB6:AB179)</f>
        <v>355674.21463112719</v>
      </c>
      <c r="P8" s="41">
        <f>SUM('TOTAL COST'!AD6:AD179)</f>
        <v>320590.77124679188</v>
      </c>
      <c r="Q8" s="41">
        <f>SUM('TOTAL COST'!AF6:AF179)</f>
        <v>199633.93786010065</v>
      </c>
      <c r="R8" s="41">
        <f>SUM('TOTAL COST'!AH6:AH179)</f>
        <v>157662.32913387567</v>
      </c>
      <c r="S8" s="41">
        <f>SUM('TOTAL COST'!AJ6:AJ179)</f>
        <v>195782.66149501942</v>
      </c>
      <c r="T8" s="41">
        <f>SUM('TOTAL COST'!AL6:AL179)</f>
        <v>119311.87645902699</v>
      </c>
      <c r="U8" s="41">
        <f>SUM('TOTAL COST'!AN6:AN179)</f>
        <v>358389.29340434331</v>
      </c>
      <c r="V8" s="41">
        <f>SUM('TOTAL COST'!AP6:AP179)</f>
        <v>315012.40704896388</v>
      </c>
      <c r="W8" s="41">
        <f>SUM('TOTAL COST'!AR6:AR179)</f>
        <v>171346.63578608545</v>
      </c>
      <c r="X8" s="41">
        <f>SUM('TOTAL COST'!AT6:AT179)</f>
        <v>111382.14186019276</v>
      </c>
      <c r="Y8" s="41">
        <f>SUM('TOTAL COST'!AV6:AV179)</f>
        <v>371999.38504639064</v>
      </c>
      <c r="Z8" s="41">
        <f>SUM('TOTAL COST'!AX6:AX179)</f>
        <v>343604.89343485597</v>
      </c>
      <c r="AA8" s="41">
        <f>SUM('TOTAL COST'!AZ6:AZ179)</f>
        <v>195917.54488399869</v>
      </c>
      <c r="AB8" s="41">
        <f>SUM('TOTAL COST'!BB6:BB179)</f>
        <v>119446.75984800623</v>
      </c>
    </row>
    <row r="9" spans="1:62">
      <c r="A9" s="41">
        <v>20</v>
      </c>
      <c r="B9" s="41">
        <v>349</v>
      </c>
      <c r="C9" s="41">
        <f>'TOTAL COST'!D5</f>
        <v>283756.60440412816</v>
      </c>
      <c r="D9" s="41">
        <f>'TOTAL COST'!F5</f>
        <v>229233.16251863894</v>
      </c>
      <c r="E9" s="41">
        <f>'TOTAL COST'!H5</f>
        <v>184584.85124445471</v>
      </c>
      <c r="F9" s="41">
        <f>'TOTAL COST'!J5</f>
        <v>83011.873889424212</v>
      </c>
      <c r="G9" s="41">
        <f>'TOTAL COST'!L5</f>
        <v>239925.64075948054</v>
      </c>
      <c r="H9" s="41">
        <f>'TOTAL COST'!N5</f>
        <v>193591.82741541284</v>
      </c>
      <c r="I9" s="41">
        <f>'TOTAL COST'!P5</f>
        <v>152648.61225284275</v>
      </c>
      <c r="J9" s="41">
        <f>'TOTAL COST'!R5</f>
        <v>92517.762225796279</v>
      </c>
      <c r="K9" s="41">
        <f>'TOTAL COST'!T5</f>
        <v>303982.54557237751</v>
      </c>
      <c r="L9" s="41">
        <f>'TOTAL COST'!V5</f>
        <v>257648.73222831049</v>
      </c>
      <c r="M9" s="41">
        <f>'TOTAL COST'!X5</f>
        <v>178686.83397332227</v>
      </c>
      <c r="N9" s="41">
        <f>'TOTAL COST'!Z5</f>
        <v>118555.98394627588</v>
      </c>
      <c r="O9" s="41">
        <f>'TOTAL COST'!AB5</f>
        <v>360396.17064931797</v>
      </c>
      <c r="P9" s="41">
        <f>'TOTAL COST'!AD5</f>
        <v>320741.25756935967</v>
      </c>
      <c r="Q9" s="41">
        <f>'TOTAL COST'!AF5</f>
        <v>204042.01111302187</v>
      </c>
      <c r="R9" s="41">
        <f>'TOTAL COST'!AH5</f>
        <v>157708.19776895418</v>
      </c>
      <c r="S9" s="41">
        <f>'TOTAL COST'!AJ5</f>
        <v>203383.43880474215</v>
      </c>
      <c r="T9" s="41">
        <f>'TOTAL COST'!AL5</f>
        <v>119394.82820133561</v>
      </c>
      <c r="U9" s="41">
        <f>'TOTAL COST'!AN5</f>
        <v>366148.69814007205</v>
      </c>
      <c r="V9" s="41">
        <f>'TOTAL COST'!AP5</f>
        <v>315127.56437873113</v>
      </c>
      <c r="W9" s="41">
        <f>'TOTAL COST'!AR5</f>
        <v>178682.7314877235</v>
      </c>
      <c r="X9" s="41">
        <f>'TOTAL COST'!AT5</f>
        <v>118551.88146067715</v>
      </c>
      <c r="Y9" s="41">
        <f>'TOTAL COST'!AV5</f>
        <v>375706.33752544591</v>
      </c>
      <c r="Z9" s="41">
        <f>'TOTAL COST'!AX5</f>
        <v>343775.8402991863</v>
      </c>
      <c r="AA9" s="41">
        <f>'TOTAL COST'!AZ5</f>
        <v>203518.32219372143</v>
      </c>
      <c r="AB9" s="41">
        <f>'TOTAL COST'!BB5</f>
        <v>119529.71159031485</v>
      </c>
    </row>
    <row r="10" spans="1:62">
      <c r="A10" s="138" t="s">
        <v>315</v>
      </c>
      <c r="B10" s="138"/>
      <c r="C10" s="41"/>
      <c r="D10" s="41"/>
      <c r="E10" s="41"/>
      <c r="F10" s="41"/>
    </row>
    <row r="11" spans="1:62" s="41" customFormat="1" ht="14.4" customHeight="1">
      <c r="A11" s="104" t="s">
        <v>163</v>
      </c>
      <c r="B11" s="104"/>
      <c r="C11" s="104" t="s">
        <v>316</v>
      </c>
      <c r="D11" s="104"/>
      <c r="E11" s="104"/>
      <c r="F11" s="104"/>
      <c r="G11" s="104" t="s">
        <v>319</v>
      </c>
      <c r="H11" s="104"/>
      <c r="I11" s="104"/>
      <c r="J11" s="104"/>
      <c r="K11" s="104" t="s">
        <v>318</v>
      </c>
      <c r="L11" s="104"/>
      <c r="M11" s="104"/>
      <c r="N11" s="104"/>
      <c r="O11" s="104" t="s">
        <v>317</v>
      </c>
      <c r="P11" s="104"/>
      <c r="Q11" s="104"/>
      <c r="R11" s="104"/>
      <c r="S11" s="104"/>
      <c r="T11" s="104"/>
      <c r="U11" s="104" t="s">
        <v>321</v>
      </c>
      <c r="V11" s="104"/>
      <c r="W11" s="104"/>
      <c r="X11" s="104"/>
      <c r="Y11" s="104" t="s">
        <v>320</v>
      </c>
      <c r="Z11" s="104"/>
      <c r="AA11" s="104"/>
      <c r="AB11" s="104"/>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row>
    <row r="12" spans="1:62" s="41" customFormat="1" ht="13.8">
      <c r="A12" s="104"/>
      <c r="B12" s="104"/>
      <c r="C12" s="104" t="s">
        <v>167</v>
      </c>
      <c r="D12" s="104"/>
      <c r="E12" s="104" t="s">
        <v>168</v>
      </c>
      <c r="F12" s="104"/>
      <c r="G12" s="104" t="s">
        <v>167</v>
      </c>
      <c r="H12" s="104"/>
      <c r="I12" s="104" t="s">
        <v>168</v>
      </c>
      <c r="J12" s="104"/>
      <c r="K12" s="104" t="s">
        <v>167</v>
      </c>
      <c r="L12" s="104"/>
      <c r="M12" s="104" t="s">
        <v>168</v>
      </c>
      <c r="N12" s="104"/>
      <c r="O12" s="104" t="s">
        <v>173</v>
      </c>
      <c r="P12" s="104"/>
      <c r="Q12" s="104" t="s">
        <v>175</v>
      </c>
      <c r="R12" s="104"/>
      <c r="S12" s="104" t="s">
        <v>177</v>
      </c>
      <c r="T12" s="104"/>
      <c r="U12" s="104" t="s">
        <v>167</v>
      </c>
      <c r="V12" s="104"/>
      <c r="W12" s="104" t="s">
        <v>168</v>
      </c>
      <c r="X12" s="104"/>
      <c r="Y12" s="104" t="s">
        <v>167</v>
      </c>
      <c r="Z12" s="104"/>
      <c r="AA12" s="104" t="s">
        <v>168</v>
      </c>
      <c r="AB12" s="104"/>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row>
    <row r="13" spans="1:62" s="41" customFormat="1" ht="13.8">
      <c r="A13" s="41" t="s">
        <v>314</v>
      </c>
      <c r="B13" s="41" t="s">
        <v>165</v>
      </c>
      <c r="C13" s="41" t="s">
        <v>169</v>
      </c>
      <c r="D13" s="41" t="s">
        <v>60</v>
      </c>
      <c r="E13" s="41" t="s">
        <v>169</v>
      </c>
      <c r="F13" s="41" t="s">
        <v>60</v>
      </c>
      <c r="G13" s="41" t="s">
        <v>169</v>
      </c>
      <c r="H13" s="41" t="s">
        <v>60</v>
      </c>
      <c r="I13" s="41" t="s">
        <v>169</v>
      </c>
      <c r="J13" s="41" t="s">
        <v>60</v>
      </c>
      <c r="K13" s="41" t="s">
        <v>169</v>
      </c>
      <c r="L13" s="41" t="s">
        <v>60</v>
      </c>
      <c r="M13" s="41" t="s">
        <v>169</v>
      </c>
      <c r="N13" s="41" t="s">
        <v>60</v>
      </c>
      <c r="O13" s="41" t="s">
        <v>169</v>
      </c>
      <c r="P13" s="41" t="s">
        <v>60</v>
      </c>
      <c r="Q13" s="41" t="s">
        <v>169</v>
      </c>
      <c r="R13" s="41" t="s">
        <v>60</v>
      </c>
      <c r="S13" s="41" t="s">
        <v>169</v>
      </c>
      <c r="T13" s="41" t="s">
        <v>60</v>
      </c>
      <c r="U13" s="41" t="s">
        <v>169</v>
      </c>
      <c r="V13" s="41" t="s">
        <v>60</v>
      </c>
      <c r="W13" s="41" t="s">
        <v>169</v>
      </c>
      <c r="X13" s="41" t="s">
        <v>60</v>
      </c>
      <c r="Y13" s="41" t="s">
        <v>169</v>
      </c>
      <c r="Z13" s="41" t="s">
        <v>60</v>
      </c>
      <c r="AA13" s="41" t="s">
        <v>169</v>
      </c>
      <c r="AB13" s="41" t="s">
        <v>60</v>
      </c>
      <c r="AC13" s="85"/>
      <c r="AD13" s="85"/>
      <c r="AE13" s="85"/>
      <c r="AF13" s="85"/>
      <c r="AG13" s="85"/>
      <c r="AH13" s="85"/>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row>
    <row r="14" spans="1:62">
      <c r="A14" s="41">
        <v>1</v>
      </c>
      <c r="B14" s="41">
        <v>18</v>
      </c>
      <c r="C14" s="41">
        <f>SUM('TOTAL UTILITY'!D6:D23)*21/365</f>
        <v>0.56866536879658802</v>
      </c>
      <c r="D14" s="41">
        <f>SUM('TOTAL UTILITY'!F6:F23)*21/365</f>
        <v>0.42936702282983757</v>
      </c>
      <c r="E14" s="41">
        <f>SUM('TOTAL UTILITY'!H6:H23)*21/365</f>
        <v>0.523884241399865</v>
      </c>
      <c r="F14" s="41">
        <f>SUM('TOTAL UTILITY'!J6:J23)*21/365</f>
        <v>0.37247233103282007</v>
      </c>
      <c r="G14" s="41">
        <f>SUM('TOTAL UTILITY'!L6:L23)*21/365</f>
        <v>0.55919132857992471</v>
      </c>
      <c r="H14" s="41">
        <f>SUM('TOTAL UTILITY'!N6:N23)*21/365</f>
        <v>0.46978164638941872</v>
      </c>
      <c r="I14" s="41">
        <f>SUM('TOTAL UTILITY'!P6:P23)*21/365</f>
        <v>0.51185487906929517</v>
      </c>
      <c r="J14" s="41">
        <f>SUM('TOTAL UTILITY'!R6:R23)*21/365</f>
        <v>0.15895114966520626</v>
      </c>
      <c r="K14" s="41">
        <f>SUM('TOTAL UTILITY'!T6:T23)*21/365</f>
        <v>0.55919132857992471</v>
      </c>
      <c r="L14" s="41">
        <f>SUM('TOTAL UTILITY'!V6:V23)*21/365</f>
        <v>0.46978164638941872</v>
      </c>
      <c r="M14" s="41">
        <f>SUM('TOTAL UTILITY'!X6:X23)*21/365</f>
        <v>0.51185487906929517</v>
      </c>
      <c r="N14" s="41">
        <f>SUM('TOTAL UTILITY'!Z6:Z23)*21/365</f>
        <v>0.15895114966520626</v>
      </c>
      <c r="O14" s="41">
        <f>SUM('TOTAL UTILITY'!AB6:AB23)*21/365</f>
        <v>0.56848363753872377</v>
      </c>
      <c r="P14" s="41">
        <f>SUM('TOTAL UTILITY'!AD6:AD23)*21/365</f>
        <v>0.53107530174808437</v>
      </c>
      <c r="Q14" s="41">
        <f>SUM('TOTAL UTILITY'!AF6:AF23)*21/365</f>
        <v>0.55919132857992471</v>
      </c>
      <c r="R14" s="41">
        <f>SUM('TOTAL UTILITY'!AH6:AH23)*21/365</f>
        <v>0.46978164638941872</v>
      </c>
      <c r="S14" s="41">
        <f>SUM('TOTAL UTILITY'!AJ6:AJ23)*21/365</f>
        <v>0.53232553832889229</v>
      </c>
      <c r="T14" s="41">
        <f>SUM('TOTAL UTILITY'!AL6:AL23)*21/365</f>
        <v>0.45391107486628779</v>
      </c>
      <c r="U14" s="41">
        <f>SUM('TOTAL UTILITY'!AN6:AN23)*21/365</f>
        <v>0.60809918333812407</v>
      </c>
      <c r="V14" s="41">
        <f>SUM('TOTAL UTILITY'!AP6:AP23)*21/365</f>
        <v>0.51935206807654499</v>
      </c>
      <c r="W14" s="41">
        <f>SUM('TOTAL UTILITY'!AR6:AR23)*21/365</f>
        <v>0.51185487906929517</v>
      </c>
      <c r="X14" s="41">
        <f>SUM('TOTAL UTILITY'!AT6:AT23)*21/365</f>
        <v>0.15895114966520626</v>
      </c>
      <c r="Y14" s="41">
        <f>SUM('TOTAL UTILITY'!AV6:AV23)*21/365</f>
        <v>0.55397974332537336</v>
      </c>
      <c r="Z14" s="41">
        <f>SUM('TOTAL UTILITY'!AX6:AX23)*21/365</f>
        <v>0.53779516661997817</v>
      </c>
      <c r="AA14" s="41">
        <f>SUM('TOTAL UTILITY'!AZ6:AZ23)*21/365</f>
        <v>0.53232553832889229</v>
      </c>
      <c r="AB14" s="41">
        <f>SUM('TOTAL UTILITY'!BB6:BB23)*21/365</f>
        <v>0.45391107486628779</v>
      </c>
    </row>
    <row r="15" spans="1:62">
      <c r="A15" s="41">
        <v>2</v>
      </c>
      <c r="B15" s="41">
        <v>35</v>
      </c>
      <c r="C15" s="41">
        <f>SUM('TOTAL UTILITY'!D6:D40)*21/365</f>
        <v>0.85890988032627913</v>
      </c>
      <c r="D15" s="41">
        <f>SUM('TOTAL UTILITY'!F6:F40)*21/365</f>
        <v>0.52114449318362743</v>
      </c>
      <c r="E15" s="41">
        <f>SUM('TOTAL UTILITY'!H6:H40)*21/365</f>
        <v>0.75837336398446065</v>
      </c>
      <c r="F15" s="41">
        <f>SUM('TOTAL UTILITY'!J6:J40)*21/365</f>
        <v>0.43095030728706618</v>
      </c>
      <c r="G15" s="41">
        <f>SUM('TOTAL UTILITY'!L6:L40)*21/365</f>
        <v>0.83856090577732623</v>
      </c>
      <c r="H15" s="41">
        <f>SUM('TOTAL UTILITY'!N6:N40)*21/365</f>
        <v>0.59520133767969829</v>
      </c>
      <c r="I15" s="41">
        <f>SUM('TOTAL UTILITY'!P6:P40)*21/365</f>
        <v>0.75355759591953764</v>
      </c>
      <c r="J15" s="41">
        <f>SUM('TOTAL UTILITY'!R6:R40)*21/365</f>
        <v>0.34547042413468126</v>
      </c>
      <c r="K15" s="41">
        <f>SUM('TOTAL UTILITY'!T6:T40)*21/365</f>
        <v>0.83856090577732623</v>
      </c>
      <c r="L15" s="41">
        <f>SUM('TOTAL UTILITY'!V6:V40)*21/365</f>
        <v>0.59520133767969829</v>
      </c>
      <c r="M15" s="41">
        <f>SUM('TOTAL UTILITY'!X6:X40)*21/365</f>
        <v>0.75355759591953764</v>
      </c>
      <c r="N15" s="41">
        <f>SUM('TOTAL UTILITY'!Z6:Z40)*21/365</f>
        <v>0.34547042413468126</v>
      </c>
      <c r="O15" s="41">
        <f>SUM('TOTAL UTILITY'!AB6:AB40)*21/365</f>
        <v>0.85867489680312981</v>
      </c>
      <c r="P15" s="41">
        <f>SUM('TOTAL UTILITY'!AD6:AD40)*21/365</f>
        <v>0.71866803726936412</v>
      </c>
      <c r="Q15" s="41">
        <f>SUM('TOTAL UTILITY'!AF6:AF40)*21/365</f>
        <v>0.83856090577732623</v>
      </c>
      <c r="R15" s="41">
        <f>SUM('TOTAL UTILITY'!AH6:AH40)*21/365</f>
        <v>0.59520133767969829</v>
      </c>
      <c r="S15" s="41">
        <f>SUM('TOTAL UTILITY'!AJ6:AJ40)*21/365</f>
        <v>0.77471077634129959</v>
      </c>
      <c r="T15" s="41">
        <f>SUM('TOTAL UTILITY'!AL6:AL40)*21/365</f>
        <v>0.56489908876221384</v>
      </c>
      <c r="U15" s="41">
        <f>SUM('TOTAL UTILITY'!AN6:AN40)*21/365</f>
        <v>0.9585848835234988</v>
      </c>
      <c r="V15" s="41">
        <f>SUM('TOTAL UTILITY'!AP6:AP40)*21/365</f>
        <v>0.69124206934151566</v>
      </c>
      <c r="W15" s="41">
        <f>SUM('TOTAL UTILITY'!AR6:AR40)*21/365</f>
        <v>0.75355759591953764</v>
      </c>
      <c r="X15" s="41">
        <f>SUM('TOTAL UTILITY'!AT6:AT40)*21/365</f>
        <v>0.34547042413468126</v>
      </c>
      <c r="Y15" s="41">
        <f>SUM('TOTAL UTILITY'!AV6:AV40)*21/365</f>
        <v>0.81937172518789503</v>
      </c>
      <c r="Z15" s="41">
        <f>SUM('TOTAL UTILITY'!AX6:AX40)*21/365</f>
        <v>0.73322765931800471</v>
      </c>
      <c r="AA15" s="41">
        <f>SUM('TOTAL UTILITY'!AZ6:AZ40)*21/365</f>
        <v>0.77471077634129959</v>
      </c>
      <c r="AB15" s="41">
        <f>SUM('TOTAL UTILITY'!BB6:BB40)*21/365</f>
        <v>0.56489908876221384</v>
      </c>
    </row>
    <row r="16" spans="1:62">
      <c r="A16" s="41">
        <v>5</v>
      </c>
      <c r="B16" s="41">
        <v>87</v>
      </c>
      <c r="C16" s="41">
        <f>SUM('TOTAL UTILITY'!D6:D92)*21/365</f>
        <v>1.2555259581014562</v>
      </c>
      <c r="D16" s="41">
        <f>SUM('TOTAL UTILITY'!F6:F92)*21/365</f>
        <v>0.56738633204056266</v>
      </c>
      <c r="E16" s="41">
        <f>SUM('TOTAL UTILITY'!H6:H92)*21/365</f>
        <v>1.0478591393055829</v>
      </c>
      <c r="F16" s="41">
        <f>SUM('TOTAL UTILITY'!J6:J92)*21/365</f>
        <v>0.45495549743423863</v>
      </c>
      <c r="G16" s="41">
        <f>SUM('TOTAL UTILITY'!L6:L92)*21/365</f>
        <v>1.2102509321231041</v>
      </c>
      <c r="H16" s="41">
        <f>SUM('TOTAL UTILITY'!N6:N92)*21/365</f>
        <v>0.66906092255040706</v>
      </c>
      <c r="I16" s="41">
        <f>SUM('TOTAL UTILITY'!P6:P92)*21/365</f>
        <v>1.0575405533365103</v>
      </c>
      <c r="J16" s="41">
        <f>SUM('TOTAL UTILITY'!R6:R92)*21/365</f>
        <v>0.62680059648319453</v>
      </c>
      <c r="K16" s="41">
        <f>SUM('TOTAL UTILITY'!T6:T92)*21/365</f>
        <v>1.2102509321231041</v>
      </c>
      <c r="L16" s="41">
        <f>SUM('TOTAL UTILITY'!V6:V92)*21/365</f>
        <v>0.66906092255040706</v>
      </c>
      <c r="M16" s="41">
        <f>SUM('TOTAL UTILITY'!X6:X92)*21/365</f>
        <v>1.0575405533365103</v>
      </c>
      <c r="N16" s="41">
        <f>SUM('TOTAL UTILITY'!Z6:Z92)*21/365</f>
        <v>0.62680059648319453</v>
      </c>
      <c r="O16" s="41">
        <f>SUM('TOTAL UTILITY'!AB6:AB92)*21/365</f>
        <v>1.2490623065717292</v>
      </c>
      <c r="P16" s="41">
        <f>SUM('TOTAL UTILITY'!AD6:AD92)*21/365</f>
        <v>0.85694043086700356</v>
      </c>
      <c r="Q16" s="41">
        <f>SUM('TOTAL UTILITY'!AF6:AF92)*21/365</f>
        <v>1.2102509321231041</v>
      </c>
      <c r="R16" s="41">
        <f>SUM('TOTAL UTILITY'!AH6:AH92)*21/365</f>
        <v>0.66906092255040706</v>
      </c>
      <c r="S16" s="41">
        <f>SUM('TOTAL UTILITY'!AJ6:AJ92)*21/365</f>
        <v>1.0753819737107619</v>
      </c>
      <c r="T16" s="41">
        <f>SUM('TOTAL UTILITY'!AL6:AL92)*21/365</f>
        <v>0.62629023420338814</v>
      </c>
      <c r="U16" s="41">
        <f>SUM('TOTAL UTILITY'!AN6:AN92)*21/365</f>
        <v>1.4859279790154052</v>
      </c>
      <c r="V16" s="41">
        <f>SUM('TOTAL UTILITY'!AP6:AP92)*21/365</f>
        <v>0.81158624473703789</v>
      </c>
      <c r="W16" s="41">
        <f>SUM('TOTAL UTILITY'!AR6:AR92)*21/365</f>
        <v>1.0575405533365103</v>
      </c>
      <c r="X16" s="41">
        <f>SUM('TOTAL UTILITY'!AT6:AT92)*21/365</f>
        <v>0.62680059648319453</v>
      </c>
      <c r="Y16" s="41">
        <f>SUM('TOTAL UTILITY'!AV6:AV92)*21/365</f>
        <v>1.1595298630337099</v>
      </c>
      <c r="Z16" s="41">
        <f>SUM('TOTAL UTILITY'!AX6:AX92)*21/365</f>
        <v>0.88088127218651369</v>
      </c>
      <c r="AA16" s="41">
        <f>SUM('TOTAL UTILITY'!AZ6:AZ92)*21/365</f>
        <v>1.0753819737107619</v>
      </c>
      <c r="AB16" s="41">
        <f>SUM('TOTAL UTILITY'!BB6:BB92)*21/365</f>
        <v>0.62629023420338814</v>
      </c>
    </row>
    <row r="17" spans="1:62">
      <c r="A17" s="41">
        <v>10</v>
      </c>
      <c r="B17" s="41">
        <v>174</v>
      </c>
      <c r="C17" s="41">
        <f>SUM('TOTAL UTILITY'!D6:D179)*21/365</f>
        <v>1.4664153173163272</v>
      </c>
      <c r="D17" s="41">
        <f>SUM('TOTAL UTILITY'!F6:F179)*21/365</f>
        <v>0.57260322818251175</v>
      </c>
      <c r="E17" s="41">
        <f>SUM('TOTAL UTILITY'!H6:H179)*21/365</f>
        <v>1.1850943337802546</v>
      </c>
      <c r="F17" s="41">
        <f>SUM('TOTAL UTILITY'!J6:J179)*21/365</f>
        <v>0.45702140211968884</v>
      </c>
      <c r="G17" s="41">
        <f>SUM('TOTAL UTILITY'!L6:L179)*21/365</f>
        <v>1.4020846848402762</v>
      </c>
      <c r="H17" s="41">
        <f>SUM('TOTAL UTILITY'!N6:N179)*21/365</f>
        <v>0.6792823663474109</v>
      </c>
      <c r="I17" s="41">
        <f>SUM('TOTAL UTILITY'!P6:P179)*21/365</f>
        <v>1.2027291671604423</v>
      </c>
      <c r="J17" s="41">
        <f>SUM('TOTAL UTILITY'!R6:R179)*21/365</f>
        <v>0.77003969461804</v>
      </c>
      <c r="K17" s="41">
        <f>SUM('TOTAL UTILITY'!T6:T179)*21/365</f>
        <v>1.4020846848402762</v>
      </c>
      <c r="L17" s="41">
        <f>SUM('TOTAL UTILITY'!V6:V179)*21/365</f>
        <v>0.6792823663474109</v>
      </c>
      <c r="M17" s="41">
        <f>SUM('TOTAL UTILITY'!X6:X179)*21/365</f>
        <v>1.2027291671604423</v>
      </c>
      <c r="N17" s="41">
        <f>SUM('TOTAL UTILITY'!Z6:Z179)*21/365</f>
        <v>0.77003969461804</v>
      </c>
      <c r="O17" s="41">
        <f>SUM('TOTAL UTILITY'!AB6:AB179)*21/365</f>
        <v>1.4526895145377223</v>
      </c>
      <c r="P17" s="41">
        <f>SUM('TOTAL UTILITY'!AD6:AD179)*21/365</f>
        <v>0.8825620666346089</v>
      </c>
      <c r="Q17" s="41">
        <f>SUM('TOTAL UTILITY'!AF6:AF179)*21/365</f>
        <v>1.4020846848402762</v>
      </c>
      <c r="R17" s="41">
        <f>SUM('TOTAL UTILITY'!AH6:AH179)*21/365</f>
        <v>0.6792823663474109</v>
      </c>
      <c r="S17" s="41">
        <f>SUM('TOTAL UTILITY'!AJ6:AJ179)*21/365</f>
        <v>1.2188362021905406</v>
      </c>
      <c r="T17" s="41">
        <f>SUM('TOTAL UTILITY'!AL6:AL179)*21/365</f>
        <v>0.63411808753824628</v>
      </c>
      <c r="U17" s="41">
        <f>SUM('TOTAL UTILITY'!AN6:AN179)*21/365</f>
        <v>1.7987433469076191</v>
      </c>
      <c r="V17" s="41">
        <f>SUM('TOTAL UTILITY'!AP6:AP179)*21/365</f>
        <v>0.83244609692065719</v>
      </c>
      <c r="W17" s="41">
        <f>SUM('TOTAL UTILITY'!AR6:AR179)*21/365</f>
        <v>1.2027291671604423</v>
      </c>
      <c r="X17" s="41">
        <f>SUM('TOTAL UTILITY'!AT6:AT179)*21/365</f>
        <v>0.77003969461804</v>
      </c>
      <c r="Y17" s="41">
        <f>SUM('TOTAL UTILITY'!AV6:AV179)*21/365</f>
        <v>1.3273237264388806</v>
      </c>
      <c r="Z17" s="41">
        <f>SUM('TOTAL UTILITY'!AX6:AX179)*21/365</f>
        <v>0.90913137999749749</v>
      </c>
      <c r="AA17" s="41">
        <f>SUM('TOTAL UTILITY'!AZ6:AZ179)*21/365</f>
        <v>1.2188362021905406</v>
      </c>
      <c r="AB17" s="41">
        <f>SUM('TOTAL UTILITY'!BB6:BB179)*21/365</f>
        <v>0.63411808753824628</v>
      </c>
    </row>
    <row r="18" spans="1:62">
      <c r="A18" s="41">
        <v>20</v>
      </c>
      <c r="B18" s="41">
        <v>349</v>
      </c>
      <c r="C18" s="41">
        <f>'TOTAL UTILITY'!D5</f>
        <v>1.5718893430091838</v>
      </c>
      <c r="D18" s="41">
        <f>'TOTAL UTILITY'!F5</f>
        <v>0.57306242785711625</v>
      </c>
      <c r="E18" s="41">
        <f>'TOTAL UTILITY'!H5</f>
        <v>1.2470025854312925</v>
      </c>
      <c r="F18" s="41">
        <f>'TOTAL UTILITY'!J5</f>
        <v>0.45716395420574424</v>
      </c>
      <c r="G18" s="41">
        <f>'TOTAL UTILITY'!L5</f>
        <v>1.4956400578238063</v>
      </c>
      <c r="H18" s="41">
        <f>'TOTAL UTILITY'!N5</f>
        <v>0.68036577950318911</v>
      </c>
      <c r="I18" s="41">
        <f>'TOTAL UTILITY'!P5</f>
        <v>1.2683168921596826</v>
      </c>
      <c r="J18" s="41">
        <f>'TOTAL UTILITY'!R5</f>
        <v>0.8354928986346648</v>
      </c>
      <c r="K18" s="41">
        <f>'TOTAL UTILITY'!T5</f>
        <v>1.4956400578238063</v>
      </c>
      <c r="L18" s="41">
        <f>'TOTAL UTILITY'!V5</f>
        <v>0.68036577950318911</v>
      </c>
      <c r="M18" s="41">
        <f>'TOTAL UTILITY'!X5</f>
        <v>1.2683168921596826</v>
      </c>
      <c r="N18" s="41">
        <f>'TOTAL UTILITY'!Z5</f>
        <v>0.8354928986346648</v>
      </c>
      <c r="O18" s="41">
        <f>'TOTAL UTILITY'!AB5</f>
        <v>1.5530972299255632</v>
      </c>
      <c r="P18" s="41">
        <f>'TOTAL UTILITY'!AD5</f>
        <v>0.88611654043475174</v>
      </c>
      <c r="Q18" s="41">
        <f>'TOTAL UTILITY'!AF5</f>
        <v>1.4956400578238063</v>
      </c>
      <c r="R18" s="41">
        <f>'TOTAL UTILITY'!AH5</f>
        <v>0.68036577950318911</v>
      </c>
      <c r="S18" s="41">
        <f>'TOTAL UTILITY'!AJ5</f>
        <v>1.2840766870363767</v>
      </c>
      <c r="T18" s="41">
        <f>'TOTAL UTILITY'!AL5</f>
        <v>0.63488806123042851</v>
      </c>
      <c r="U18" s="41">
        <f>'TOTAL UTILITY'!AN5</f>
        <v>1.9718476145728274</v>
      </c>
      <c r="V18" s="41">
        <f>'TOTAL UTILITY'!AP5</f>
        <v>0.83516610299540828</v>
      </c>
      <c r="W18" s="41">
        <f>'TOTAL UTILITY'!AR5</f>
        <v>1.2683168921596826</v>
      </c>
      <c r="X18" s="41">
        <f>'TOTAL UTILITY'!AT5</f>
        <v>0.8354928986346648</v>
      </c>
      <c r="Y18" s="41">
        <f>'TOTAL UTILITY'!AV5</f>
        <v>1.4060664127295885</v>
      </c>
      <c r="Z18" s="41">
        <f>'TOTAL UTILITY'!AX5</f>
        <v>0.91316913000766819</v>
      </c>
      <c r="AA18" s="41">
        <f>'TOTAL UTILITY'!AZ5</f>
        <v>1.2840766870363767</v>
      </c>
      <c r="AB18" s="41">
        <f>'TOTAL UTILITY'!BB5</f>
        <v>0.63488806123042851</v>
      </c>
    </row>
    <row r="19" spans="1:62">
      <c r="A19" s="138" t="s">
        <v>322</v>
      </c>
      <c r="B19" s="138"/>
      <c r="C19" s="41"/>
      <c r="D19" s="41"/>
      <c r="E19" s="41"/>
      <c r="F19" s="41"/>
    </row>
    <row r="20" spans="1:62" s="41" customFormat="1" ht="14.4" customHeight="1">
      <c r="A20" s="104" t="s">
        <v>163</v>
      </c>
      <c r="B20" s="104"/>
      <c r="C20" s="104" t="s">
        <v>316</v>
      </c>
      <c r="D20" s="104"/>
      <c r="E20" s="104" t="s">
        <v>319</v>
      </c>
      <c r="F20" s="104"/>
      <c r="G20" s="104" t="s">
        <v>318</v>
      </c>
      <c r="H20" s="104"/>
      <c r="I20" s="104" t="s">
        <v>317</v>
      </c>
      <c r="J20" s="104"/>
      <c r="K20" s="104"/>
      <c r="L20" s="104"/>
      <c r="M20" s="104"/>
      <c r="N20" s="104"/>
      <c r="O20" s="104" t="s">
        <v>321</v>
      </c>
      <c r="P20" s="104"/>
      <c r="Q20" s="104" t="s">
        <v>320</v>
      </c>
      <c r="R20" s="104"/>
      <c r="W20" s="94"/>
      <c r="X20" s="94"/>
      <c r="AA20" s="94"/>
      <c r="AB20" s="94"/>
      <c r="AC20" s="85"/>
      <c r="AD20" s="85"/>
      <c r="AE20" s="85"/>
      <c r="AF20" s="85"/>
      <c r="AG20" s="85"/>
      <c r="AH20" s="85"/>
      <c r="AI20" s="85"/>
      <c r="AJ20" s="85"/>
      <c r="AK20" s="85"/>
      <c r="AL20" s="85"/>
      <c r="AM20" s="85"/>
      <c r="AN20" s="85"/>
      <c r="AO20" s="85"/>
      <c r="AP20" s="85"/>
      <c r="AQ20" s="85"/>
      <c r="AR20" s="85"/>
      <c r="AS20" s="85"/>
      <c r="AT20" s="85"/>
      <c r="AU20" s="85"/>
      <c r="AV20" s="85"/>
      <c r="AW20" s="85"/>
      <c r="AX20" s="85"/>
      <c r="AY20" s="85"/>
      <c r="AZ20" s="85"/>
      <c r="BA20" s="85"/>
      <c r="BB20" s="85"/>
      <c r="BC20" s="85"/>
      <c r="BD20" s="85"/>
      <c r="BE20" s="85"/>
      <c r="BF20" s="85"/>
      <c r="BG20" s="85"/>
      <c r="BH20" s="85"/>
      <c r="BI20" s="85"/>
      <c r="BJ20" s="85"/>
    </row>
    <row r="21" spans="1:62" s="41" customFormat="1" ht="13.8">
      <c r="A21" s="104"/>
      <c r="B21" s="104"/>
      <c r="C21" s="104" t="s">
        <v>167</v>
      </c>
      <c r="D21" s="104"/>
      <c r="E21" s="104" t="s">
        <v>167</v>
      </c>
      <c r="F21" s="104"/>
      <c r="G21" s="104" t="s">
        <v>167</v>
      </c>
      <c r="H21" s="104"/>
      <c r="I21" s="104" t="s">
        <v>313</v>
      </c>
      <c r="J21" s="104"/>
      <c r="K21" s="104" t="s">
        <v>311</v>
      </c>
      <c r="L21" s="104"/>
      <c r="M21" s="104" t="s">
        <v>312</v>
      </c>
      <c r="N21" s="104"/>
      <c r="O21" s="104" t="s">
        <v>167</v>
      </c>
      <c r="P21" s="104"/>
      <c r="Q21" s="104" t="s">
        <v>167</v>
      </c>
      <c r="R21" s="104"/>
      <c r="W21" s="104"/>
      <c r="X21" s="104"/>
      <c r="AA21" s="104"/>
      <c r="AB21" s="104"/>
      <c r="AC21" s="85"/>
      <c r="AD21" s="85"/>
      <c r="AE21" s="85"/>
      <c r="AF21" s="85"/>
      <c r="AG21" s="85"/>
      <c r="AH21" s="85"/>
      <c r="AI21" s="85"/>
      <c r="AJ21" s="85"/>
      <c r="AK21" s="85"/>
      <c r="AL21" s="85"/>
      <c r="AM21" s="85"/>
      <c r="AN21" s="85"/>
      <c r="AO21" s="85"/>
      <c r="AP21" s="85"/>
      <c r="AQ21" s="85"/>
      <c r="AR21" s="85"/>
      <c r="AS21" s="85"/>
      <c r="AT21" s="85"/>
      <c r="AU21" s="85"/>
      <c r="AV21" s="85"/>
      <c r="AW21" s="85"/>
      <c r="AX21" s="85"/>
      <c r="AY21" s="85"/>
      <c r="AZ21" s="85"/>
      <c r="BA21" s="85"/>
      <c r="BB21" s="85"/>
      <c r="BC21" s="85"/>
      <c r="BD21" s="85"/>
      <c r="BE21" s="85"/>
      <c r="BF21" s="85"/>
      <c r="BG21" s="85"/>
      <c r="BH21" s="85"/>
      <c r="BI21" s="85"/>
      <c r="BJ21" s="85"/>
    </row>
    <row r="22" spans="1:62" s="41" customFormat="1" ht="13.8">
      <c r="A22" s="41" t="s">
        <v>314</v>
      </c>
      <c r="B22" s="41" t="s">
        <v>165</v>
      </c>
      <c r="C22" s="41" t="s">
        <v>169</v>
      </c>
      <c r="D22" s="41" t="s">
        <v>60</v>
      </c>
      <c r="E22" s="41" t="s">
        <v>169</v>
      </c>
      <c r="F22" s="41" t="s">
        <v>60</v>
      </c>
      <c r="G22" s="41" t="s">
        <v>169</v>
      </c>
      <c r="H22" s="41" t="s">
        <v>60</v>
      </c>
      <c r="I22" s="41" t="s">
        <v>169</v>
      </c>
      <c r="J22" s="41" t="s">
        <v>60</v>
      </c>
      <c r="K22" s="41" t="s">
        <v>169</v>
      </c>
      <c r="L22" s="41" t="s">
        <v>60</v>
      </c>
      <c r="M22" s="41" t="s">
        <v>169</v>
      </c>
      <c r="N22" s="41" t="s">
        <v>60</v>
      </c>
      <c r="O22" s="41" t="s">
        <v>169</v>
      </c>
      <c r="P22" s="41" t="s">
        <v>60</v>
      </c>
      <c r="Q22" s="41" t="s">
        <v>169</v>
      </c>
      <c r="R22" s="41" t="s">
        <v>60</v>
      </c>
      <c r="AC22" s="85"/>
      <c r="AD22" s="85"/>
      <c r="AE22" s="85"/>
      <c r="AF22" s="85"/>
      <c r="AG22" s="85"/>
      <c r="AH22" s="85"/>
      <c r="AI22" s="85"/>
      <c r="AJ22" s="85"/>
      <c r="AK22" s="85"/>
      <c r="AL22" s="85"/>
      <c r="AM22" s="85"/>
      <c r="AN22" s="85"/>
      <c r="AO22" s="85"/>
      <c r="AP22" s="85"/>
      <c r="AQ22" s="85"/>
      <c r="AR22" s="85"/>
      <c r="AS22" s="85"/>
      <c r="AT22" s="85"/>
      <c r="AU22" s="85"/>
      <c r="AV22" s="85"/>
      <c r="AW22" s="85"/>
      <c r="AX22" s="85"/>
      <c r="AY22" s="85"/>
      <c r="AZ22" s="85"/>
      <c r="BA22" s="85"/>
      <c r="BB22" s="85"/>
      <c r="BC22" s="85"/>
      <c r="BD22" s="85"/>
      <c r="BE22" s="85"/>
      <c r="BF22" s="85"/>
      <c r="BG22" s="85"/>
      <c r="BH22" s="85"/>
      <c r="BI22" s="85"/>
      <c r="BJ22" s="85"/>
    </row>
    <row r="23" spans="1:62">
      <c r="A23" s="41">
        <v>1</v>
      </c>
      <c r="B23" s="41">
        <v>18</v>
      </c>
      <c r="C23" s="41">
        <f t="shared" ref="C23:D27" si="0">WTP*(C14-E14)-(C5-E5)</f>
        <v>-101028.39671968445</v>
      </c>
      <c r="D23" s="41">
        <f t="shared" si="0"/>
        <v>-111461.76381049449</v>
      </c>
      <c r="E23" s="41">
        <f t="shared" ref="E23:F27" si="1">(G14-I14)*WTP-(G5-I5)</f>
        <v>-94409.752740378768</v>
      </c>
      <c r="F23" s="41">
        <f t="shared" si="1"/>
        <v>-92550.643859765289</v>
      </c>
      <c r="G23" s="41">
        <f t="shared" ref="G23:H27" si="2">WTP*(K14-M14)-(K5-M5)</f>
        <v>-126028.26887214696</v>
      </c>
      <c r="H23" s="41">
        <f t="shared" si="2"/>
        <v>-124169.15999153352</v>
      </c>
      <c r="I23" s="41">
        <f t="shared" ref="I23:L27" si="3">(O14-Q14)*WTP-(O5-Q5)</f>
        <v>-106941.74400110613</v>
      </c>
      <c r="J23" s="41">
        <f t="shared" si="3"/>
        <v>-101596.96155577508</v>
      </c>
      <c r="K23" s="41">
        <f t="shared" si="3"/>
        <v>-23220.193056433451</v>
      </c>
      <c r="L23" s="41">
        <f t="shared" si="3"/>
        <v>-30434.064523682886</v>
      </c>
      <c r="M23" s="41">
        <f t="shared" ref="M23:N27" si="4">WTP*(O14-S14)-(O5-S5)</f>
        <v>-130161.9370575396</v>
      </c>
      <c r="N23" s="41">
        <f t="shared" si="4"/>
        <v>-132031.02607945798</v>
      </c>
      <c r="O23" s="41">
        <f t="shared" ref="O23:P27" si="5">(U14-W14)*WTP-(U5-W5)</f>
        <v>-144979.09580577438</v>
      </c>
      <c r="P23" s="41">
        <f t="shared" si="5"/>
        <v>-147501.30752764625</v>
      </c>
      <c r="Q23" s="41">
        <f t="shared" ref="Q23:R27" si="6">WTP*(Y14-AA14)-(Y5-AA5)</f>
        <v>-146023.63555524827</v>
      </c>
      <c r="R23" s="41">
        <f t="shared" si="6"/>
        <v>-145233.90726105525</v>
      </c>
      <c r="W23" s="41"/>
      <c r="X23" s="41"/>
      <c r="AA23" s="41"/>
      <c r="AB23" s="41"/>
    </row>
    <row r="24" spans="1:62">
      <c r="A24" s="41">
        <v>2</v>
      </c>
      <c r="B24" s="41">
        <v>35</v>
      </c>
      <c r="C24" s="41">
        <f t="shared" si="0"/>
        <v>-108126.87451755458</v>
      </c>
      <c r="D24" s="41">
        <f t="shared" si="0"/>
        <v>-133365.54402192534</v>
      </c>
      <c r="E24" s="41">
        <f t="shared" si="1"/>
        <v>-101309.9572682119</v>
      </c>
      <c r="F24" s="41">
        <f t="shared" si="1"/>
        <v>-113685.8367991198</v>
      </c>
      <c r="G24" s="41">
        <f t="shared" si="2"/>
        <v>-139328.64036062994</v>
      </c>
      <c r="H24" s="41">
        <f t="shared" si="2"/>
        <v>-151704.5198915379</v>
      </c>
      <c r="I24" s="41">
        <f t="shared" si="3"/>
        <v>-151780.32485907999</v>
      </c>
      <c r="J24" s="41">
        <f t="shared" si="3"/>
        <v>-141029.38147075329</v>
      </c>
      <c r="K24" s="41">
        <f t="shared" si="3"/>
        <v>-19077.564364240399</v>
      </c>
      <c r="L24" s="41">
        <f t="shared" si="3"/>
        <v>-37702.548820282667</v>
      </c>
      <c r="M24" s="41">
        <f t="shared" si="4"/>
        <v>-170857.88922332041</v>
      </c>
      <c r="N24" s="41">
        <f t="shared" si="4"/>
        <v>-178731.93029103597</v>
      </c>
      <c r="O24" s="41">
        <f t="shared" si="5"/>
        <v>-170686.19944854997</v>
      </c>
      <c r="P24" s="41">
        <f t="shared" si="5"/>
        <v>-192293.63059403995</v>
      </c>
      <c r="Q24" s="41">
        <f t="shared" si="6"/>
        <v>-197101.34374339695</v>
      </c>
      <c r="R24" s="41">
        <f t="shared" si="6"/>
        <v>-198918.76957167382</v>
      </c>
      <c r="W24" s="41"/>
      <c r="X24" s="41"/>
      <c r="AA24" s="41"/>
      <c r="AB24" s="41"/>
    </row>
    <row r="25" spans="1:62">
      <c r="A25" s="41">
        <v>5</v>
      </c>
      <c r="B25" s="41">
        <v>87</v>
      </c>
      <c r="C25" s="41">
        <f t="shared" si="0"/>
        <v>-76652.737891908429</v>
      </c>
      <c r="D25" s="41">
        <f t="shared" si="0"/>
        <v>-129358.26787436128</v>
      </c>
      <c r="E25" s="41">
        <f t="shared" si="1"/>
        <v>-74479.251960379828</v>
      </c>
      <c r="F25" s="41">
        <f t="shared" si="1"/>
        <v>-117116.54160509814</v>
      </c>
      <c r="G25" s="41">
        <f t="shared" si="2"/>
        <v>-112497.93505279769</v>
      </c>
      <c r="H25" s="41">
        <f t="shared" si="2"/>
        <v>-155135.22469751618</v>
      </c>
      <c r="I25" s="41">
        <f t="shared" si="3"/>
        <v>-149699.10134252749</v>
      </c>
      <c r="J25" s="41">
        <f t="shared" si="3"/>
        <v>-134094.51548877437</v>
      </c>
      <c r="K25" s="41">
        <f t="shared" si="3"/>
        <v>8770.1040845126918</v>
      </c>
      <c r="L25" s="41">
        <f t="shared" si="3"/>
        <v>-32345.422347499494</v>
      </c>
      <c r="M25" s="41">
        <f t="shared" si="4"/>
        <v>-140928.9972580148</v>
      </c>
      <c r="N25" s="41">
        <f t="shared" si="4"/>
        <v>-166439.93783627386</v>
      </c>
      <c r="O25" s="41">
        <f t="shared" si="5"/>
        <v>-125252.01725871148</v>
      </c>
      <c r="P25" s="41">
        <f t="shared" si="5"/>
        <v>-190719.67232309282</v>
      </c>
      <c r="Q25" s="41">
        <f t="shared" si="6"/>
        <v>-172262.35502548976</v>
      </c>
      <c r="R25" s="41">
        <f t="shared" si="6"/>
        <v>-185616.76839850872</v>
      </c>
      <c r="W25" s="41"/>
      <c r="X25" s="41"/>
      <c r="AA25" s="41"/>
      <c r="AB25" s="41"/>
    </row>
    <row r="26" spans="1:62">
      <c r="A26" s="41">
        <v>10</v>
      </c>
      <c r="B26" s="41">
        <v>174</v>
      </c>
      <c r="C26" s="41">
        <f t="shared" si="0"/>
        <v>-59342.841348242378</v>
      </c>
      <c r="D26" s="41">
        <f t="shared" si="0"/>
        <v>-128880.18865613255</v>
      </c>
      <c r="E26" s="41">
        <f t="shared" si="1"/>
        <v>-60301.723303379535</v>
      </c>
      <c r="F26" s="41">
        <f t="shared" si="1"/>
        <v>-121811.53539561681</v>
      </c>
      <c r="G26" s="41">
        <f t="shared" si="2"/>
        <v>-98320.406395797167</v>
      </c>
      <c r="H26" s="41">
        <f t="shared" si="2"/>
        <v>-159830.21848803485</v>
      </c>
      <c r="I26" s="41">
        <f t="shared" si="3"/>
        <v>-148449.55231640962</v>
      </c>
      <c r="J26" s="41">
        <f t="shared" si="3"/>
        <v>-132436.4870698365</v>
      </c>
      <c r="K26" s="41">
        <f t="shared" si="3"/>
        <v>23635.996032379113</v>
      </c>
      <c r="L26" s="41">
        <f t="shared" si="3"/>
        <v>-31575.810853473988</v>
      </c>
      <c r="M26" s="41">
        <f t="shared" si="4"/>
        <v>-124813.55628403051</v>
      </c>
      <c r="N26" s="41">
        <f t="shared" si="4"/>
        <v>-164012.29792331049</v>
      </c>
      <c r="O26" s="41">
        <f t="shared" si="5"/>
        <v>-97640.530656181349</v>
      </c>
      <c r="P26" s="41">
        <f t="shared" si="5"/>
        <v>-194269.30484337854</v>
      </c>
      <c r="Q26" s="41">
        <f t="shared" si="6"/>
        <v>-159808.71152514094</v>
      </c>
      <c r="R26" s="41">
        <f t="shared" si="6"/>
        <v>-182906.13971796204</v>
      </c>
      <c r="W26" s="41"/>
      <c r="X26" s="41"/>
      <c r="AA26" s="41"/>
      <c r="AB26" s="41"/>
    </row>
    <row r="27" spans="1:62">
      <c r="A27" s="41">
        <v>20</v>
      </c>
      <c r="B27" s="41">
        <v>349</v>
      </c>
      <c r="C27" s="41">
        <f t="shared" si="0"/>
        <v>-50438.739522989752</v>
      </c>
      <c r="D27" s="41">
        <f t="shared" si="0"/>
        <v>-128836.51758150895</v>
      </c>
      <c r="E27" s="41">
        <f t="shared" si="1"/>
        <v>-53178.553657019227</v>
      </c>
      <c r="F27" s="41">
        <f t="shared" si="1"/>
        <v>-124343.13305933792</v>
      </c>
      <c r="G27" s="41">
        <f t="shared" si="2"/>
        <v>-91197.236749436677</v>
      </c>
      <c r="H27" s="41">
        <f t="shared" si="2"/>
        <v>-162361.81615175595</v>
      </c>
      <c r="I27" s="41">
        <f t="shared" si="3"/>
        <v>-147735.58372103254</v>
      </c>
      <c r="J27" s="41">
        <f t="shared" si="3"/>
        <v>-132170.4456606711</v>
      </c>
      <c r="K27" s="41">
        <f t="shared" si="3"/>
        <v>31075.93330983472</v>
      </c>
      <c r="L27" s="41">
        <f t="shared" si="3"/>
        <v>-31491.711826704486</v>
      </c>
      <c r="M27" s="41">
        <f t="shared" si="4"/>
        <v>-116659.65041119783</v>
      </c>
      <c r="N27" s="41">
        <f t="shared" si="4"/>
        <v>-163662.15748737557</v>
      </c>
      <c r="O27" s="41">
        <f t="shared" si="5"/>
        <v>-81936.358290376826</v>
      </c>
      <c r="P27" s="41">
        <f t="shared" si="5"/>
        <v>-196624.70226394248</v>
      </c>
      <c r="Q27" s="41">
        <f t="shared" si="6"/>
        <v>-153889.55647774271</v>
      </c>
      <c r="R27" s="41">
        <f t="shared" si="6"/>
        <v>-182503.96839228549</v>
      </c>
      <c r="W27" s="41"/>
      <c r="X27" s="41"/>
      <c r="AA27" s="41"/>
      <c r="AB27" s="41"/>
    </row>
    <row r="28" spans="1:62">
      <c r="A28" s="41"/>
      <c r="B28" s="41"/>
      <c r="C28" s="41"/>
      <c r="D28" s="41"/>
      <c r="E28" s="41"/>
      <c r="F28" s="41"/>
    </row>
  </sheetData>
  <mergeCells count="60">
    <mergeCell ref="W21:X21"/>
    <mergeCell ref="Q21:R21"/>
    <mergeCell ref="AA21:AB21"/>
    <mergeCell ref="G20:H20"/>
    <mergeCell ref="I21:J21"/>
    <mergeCell ref="G21:H21"/>
    <mergeCell ref="M21:N21"/>
    <mergeCell ref="K21:L21"/>
    <mergeCell ref="O21:P21"/>
    <mergeCell ref="A19:B19"/>
    <mergeCell ref="A20:B21"/>
    <mergeCell ref="I20:N20"/>
    <mergeCell ref="C20:D20"/>
    <mergeCell ref="AA12:AB12"/>
    <mergeCell ref="O12:P12"/>
    <mergeCell ref="Q12:R12"/>
    <mergeCell ref="S12:T12"/>
    <mergeCell ref="U12:V12"/>
    <mergeCell ref="W12:X12"/>
    <mergeCell ref="Y12:Z12"/>
    <mergeCell ref="E20:F20"/>
    <mergeCell ref="O20:P20"/>
    <mergeCell ref="Q20:R20"/>
    <mergeCell ref="C21:D21"/>
    <mergeCell ref="E21:F21"/>
    <mergeCell ref="K11:N11"/>
    <mergeCell ref="O11:T11"/>
    <mergeCell ref="U11:X11"/>
    <mergeCell ref="Y11:AB11"/>
    <mergeCell ref="C12:D12"/>
    <mergeCell ref="E12:F12"/>
    <mergeCell ref="G12:H12"/>
    <mergeCell ref="I12:J12"/>
    <mergeCell ref="K12:L12"/>
    <mergeCell ref="M12:N12"/>
    <mergeCell ref="A1:B1"/>
    <mergeCell ref="A10:B10"/>
    <mergeCell ref="A11:B12"/>
    <mergeCell ref="C11:F11"/>
    <mergeCell ref="G11:J11"/>
    <mergeCell ref="C3:D3"/>
    <mergeCell ref="A2:B3"/>
    <mergeCell ref="O3:P3"/>
    <mergeCell ref="Q3:R3"/>
    <mergeCell ref="S3:T3"/>
    <mergeCell ref="C2:F2"/>
    <mergeCell ref="G2:J2"/>
    <mergeCell ref="K2:N2"/>
    <mergeCell ref="O2:T2"/>
    <mergeCell ref="E3:F3"/>
    <mergeCell ref="G3:H3"/>
    <mergeCell ref="I3:J3"/>
    <mergeCell ref="K3:L3"/>
    <mergeCell ref="M3:N3"/>
    <mergeCell ref="U3:V3"/>
    <mergeCell ref="W3:X3"/>
    <mergeCell ref="Y3:Z3"/>
    <mergeCell ref="AA3:AB3"/>
    <mergeCell ref="Y2:AB2"/>
    <mergeCell ref="U2:X2"/>
  </mergeCells>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0BBD9-7694-4E93-9CA3-5CE9096AD14D}">
  <sheetPr codeName="Sheet11"/>
  <dimension ref="A1:I1005"/>
  <sheetViews>
    <sheetView tabSelected="1" workbookViewId="0">
      <selection activeCell="C4" sqref="C4:I4"/>
    </sheetView>
  </sheetViews>
  <sheetFormatPr defaultRowHeight="14.4"/>
  <cols>
    <col min="3" max="9" width="15.6640625" customWidth="1"/>
  </cols>
  <sheetData>
    <row r="1" spans="1:9">
      <c r="A1" s="26"/>
      <c r="B1" s="96"/>
      <c r="C1" s="141" t="s">
        <v>324</v>
      </c>
      <c r="D1" s="141"/>
      <c r="E1" s="141"/>
      <c r="F1" s="26"/>
      <c r="G1" s="26"/>
      <c r="H1" s="26"/>
      <c r="I1" s="26"/>
    </row>
    <row r="2" spans="1:9">
      <c r="A2" s="26"/>
      <c r="B2" s="96"/>
      <c r="C2" s="103" t="s">
        <v>326</v>
      </c>
      <c r="D2" s="142"/>
      <c r="E2" s="142"/>
      <c r="F2" s="142"/>
      <c r="G2" s="142"/>
      <c r="H2" s="142"/>
      <c r="I2" s="142"/>
    </row>
    <row r="3" spans="1:9" ht="15.6">
      <c r="A3" s="26"/>
      <c r="B3" s="96"/>
      <c r="C3" s="97" t="s">
        <v>327</v>
      </c>
      <c r="D3" s="97" t="s">
        <v>333</v>
      </c>
      <c r="E3" s="97" t="s">
        <v>328</v>
      </c>
      <c r="F3" s="97" t="s">
        <v>329</v>
      </c>
      <c r="G3" s="97" t="s">
        <v>330</v>
      </c>
      <c r="H3" s="97" t="s">
        <v>331</v>
      </c>
      <c r="I3" s="97" t="s">
        <v>332</v>
      </c>
    </row>
    <row r="4" spans="1:9">
      <c r="A4" s="98"/>
      <c r="B4" s="98"/>
      <c r="C4" s="99">
        <f>'Results of CEA'!D27</f>
        <v>-128836.51758150895</v>
      </c>
      <c r="D4" s="99">
        <f>'Results of CEA'!H27</f>
        <v>-162361.81615175595</v>
      </c>
      <c r="E4" s="99">
        <f>'Results of CEA'!J27</f>
        <v>-132170.4456606711</v>
      </c>
      <c r="F4" s="99">
        <f>'Results of CEA'!L27</f>
        <v>-31491.711826704486</v>
      </c>
      <c r="G4" s="99">
        <f>'Results of CEA'!N27</f>
        <v>-163662.15748737557</v>
      </c>
      <c r="H4" s="99">
        <f>'Results of CEA'!P27</f>
        <v>-196624.70226394248</v>
      </c>
      <c r="I4" s="99">
        <f>'Results of CEA'!R27</f>
        <v>-182503.96839228549</v>
      </c>
    </row>
    <row r="5" spans="1:9">
      <c r="A5" s="93" t="s">
        <v>325</v>
      </c>
      <c r="B5" s="26"/>
      <c r="C5" s="100"/>
      <c r="D5" s="100"/>
      <c r="E5" s="100"/>
      <c r="F5" s="100"/>
      <c r="G5" s="100"/>
      <c r="H5" s="26"/>
      <c r="I5" s="26"/>
    </row>
    <row r="6" spans="1:9">
      <c r="A6" s="26">
        <v>1</v>
      </c>
      <c r="B6" s="26"/>
      <c r="C6" s="100">
        <v>-128836.51758150895</v>
      </c>
      <c r="D6" s="100">
        <v>-162361.81615175595</v>
      </c>
      <c r="E6" s="100">
        <v>-132170.4456606711</v>
      </c>
      <c r="F6" s="100">
        <v>-31491.711826704486</v>
      </c>
      <c r="G6" s="100">
        <v>-163662.15748737557</v>
      </c>
      <c r="H6" s="26">
        <v>-196624.70226394248</v>
      </c>
      <c r="I6" s="26">
        <v>-182503.96839228549</v>
      </c>
    </row>
    <row r="7" spans="1:9">
      <c r="C7">
        <v>-148025.07461848928</v>
      </c>
      <c r="D7">
        <v>-143604.38361178248</v>
      </c>
      <c r="E7">
        <v>-131616.13380887633</v>
      </c>
      <c r="F7">
        <v>-24514.734122937283</v>
      </c>
      <c r="G7">
        <v>-156130.86793181361</v>
      </c>
      <c r="H7">
        <v>-191186.83156603816</v>
      </c>
      <c r="I7">
        <v>-206707.7148865787</v>
      </c>
    </row>
    <row r="8" spans="1:9">
      <c r="C8">
        <v>-110456.03365371794</v>
      </c>
      <c r="D8">
        <v>-169090.9788390364</v>
      </c>
      <c r="E8">
        <v>-112798.94245044739</v>
      </c>
      <c r="F8">
        <v>-39398.172890610309</v>
      </c>
      <c r="G8">
        <v>-152197.11534105771</v>
      </c>
      <c r="H8">
        <v>-184402.73080839607</v>
      </c>
      <c r="I8">
        <v>-166064.28169125857</v>
      </c>
    </row>
    <row r="9" spans="1:9">
      <c r="C9">
        <v>-124811.66209577024</v>
      </c>
      <c r="D9">
        <v>-184117.94309959331</v>
      </c>
      <c r="E9">
        <v>-115799.58307924267</v>
      </c>
      <c r="F9">
        <v>-46570.659282898705</v>
      </c>
      <c r="G9">
        <v>-162370.24236214138</v>
      </c>
      <c r="H9">
        <v>-199321.22886649065</v>
      </c>
      <c r="I9">
        <v>-154729.73142443999</v>
      </c>
    </row>
    <row r="10" spans="1:9">
      <c r="C10">
        <v>-136371.27402906909</v>
      </c>
      <c r="D10">
        <v>-148266.35187671529</v>
      </c>
      <c r="E10">
        <v>-136590.50599662261</v>
      </c>
      <c r="F10">
        <v>-23116.048158409867</v>
      </c>
      <c r="G10">
        <v>-159706.5541550325</v>
      </c>
      <c r="H10">
        <v>-204296.90837035878</v>
      </c>
      <c r="I10">
        <v>-187815.59877062315</v>
      </c>
    </row>
    <row r="11" spans="1:9">
      <c r="C11">
        <v>-131268.36835836462</v>
      </c>
      <c r="D11">
        <v>-158880.88263494169</v>
      </c>
      <c r="E11">
        <v>-134343.41548229224</v>
      </c>
      <c r="F11">
        <v>-37069.573400103953</v>
      </c>
      <c r="G11">
        <v>-171412.98888239622</v>
      </c>
      <c r="H11">
        <v>-180485.56165426245</v>
      </c>
      <c r="I11">
        <v>-184110.99303211964</v>
      </c>
    </row>
    <row r="12" spans="1:9">
      <c r="C12">
        <v>-128394.20200193574</v>
      </c>
      <c r="D12">
        <v>-167745.79749690992</v>
      </c>
      <c r="E12">
        <v>-128081.92800532028</v>
      </c>
      <c r="F12">
        <v>-32863.350738582754</v>
      </c>
      <c r="G12">
        <v>-160945.27874390307</v>
      </c>
      <c r="H12">
        <v>-206883.74608426515</v>
      </c>
      <c r="I12">
        <v>-184718.42685084484</v>
      </c>
    </row>
    <row r="13" spans="1:9">
      <c r="C13">
        <v>-119499.1669751829</v>
      </c>
      <c r="D13">
        <v>-163093.10106619971</v>
      </c>
      <c r="E13">
        <v>-131497.8964946091</v>
      </c>
      <c r="F13">
        <v>-33946.713165438261</v>
      </c>
      <c r="G13">
        <v>-165444.60966004734</v>
      </c>
      <c r="H13">
        <v>-180725.60634211093</v>
      </c>
      <c r="I13">
        <v>-170498.7189667307</v>
      </c>
    </row>
    <row r="14" spans="1:9">
      <c r="C14">
        <v>-110792.14989781423</v>
      </c>
      <c r="D14">
        <v>-180993.4129079773</v>
      </c>
      <c r="E14">
        <v>-127801.73903668049</v>
      </c>
      <c r="F14">
        <v>-45639.979652694637</v>
      </c>
      <c r="G14">
        <v>-173441.71868937515</v>
      </c>
      <c r="H14">
        <v>-208422.82387421379</v>
      </c>
      <c r="I14">
        <v>-168605.12608193414</v>
      </c>
    </row>
    <row r="15" spans="1:9">
      <c r="C15">
        <v>-115455.48052370943</v>
      </c>
      <c r="D15">
        <v>-164724.60731269041</v>
      </c>
      <c r="E15">
        <v>-132213.79219263123</v>
      </c>
      <c r="F15">
        <v>-40444.087909694921</v>
      </c>
      <c r="G15">
        <v>-172657.88010232613</v>
      </c>
      <c r="H15">
        <v>-201353.5172531693</v>
      </c>
      <c r="I15">
        <v>-172672.00521509035</v>
      </c>
    </row>
    <row r="16" spans="1:9">
      <c r="C16">
        <v>-136743.88662126826</v>
      </c>
      <c r="D16">
        <v>-146506.54257982789</v>
      </c>
      <c r="E16">
        <v>-153146.3724497603</v>
      </c>
      <c r="F16">
        <v>-18472.788228316629</v>
      </c>
      <c r="G16">
        <v>-171619.16067807691</v>
      </c>
      <c r="H16">
        <v>-210624.42415252342</v>
      </c>
      <c r="I16">
        <v>-210086.37696822066</v>
      </c>
    </row>
    <row r="17" spans="3:9">
      <c r="C17">
        <v>-134940.07812878967</v>
      </c>
      <c r="D17">
        <v>-154729.96145372099</v>
      </c>
      <c r="E17">
        <v>-143322.50437339058</v>
      </c>
      <c r="F17">
        <v>-10649.309990740856</v>
      </c>
      <c r="G17">
        <v>-153971.81436413145</v>
      </c>
      <c r="H17">
        <v>-202325.09122527909</v>
      </c>
      <c r="I17">
        <v>-181342.22826064774</v>
      </c>
    </row>
    <row r="18" spans="3:9">
      <c r="C18">
        <v>-119051.01255442189</v>
      </c>
      <c r="D18">
        <v>-161705.59419323347</v>
      </c>
      <c r="E18">
        <v>-136905.43571023116</v>
      </c>
      <c r="F18">
        <v>-35042.430180909672</v>
      </c>
      <c r="G18">
        <v>-171947.86589114083</v>
      </c>
      <c r="H18">
        <v>-207631.27477730188</v>
      </c>
      <c r="I18">
        <v>-175170.8365199331</v>
      </c>
    </row>
    <row r="19" spans="3:9">
      <c r="C19">
        <v>-113086.78953898665</v>
      </c>
      <c r="D19">
        <v>-188494.89818117436</v>
      </c>
      <c r="E19">
        <v>-122330.67909911252</v>
      </c>
      <c r="F19">
        <v>-46082.373484039272</v>
      </c>
      <c r="G19">
        <v>-168413.05258315179</v>
      </c>
      <c r="H19">
        <v>-177863.29417533698</v>
      </c>
      <c r="I19">
        <v>-156992.84011728998</v>
      </c>
    </row>
    <row r="20" spans="3:9">
      <c r="C20">
        <v>-128293.8601767208</v>
      </c>
      <c r="D20">
        <v>-155006.58571283979</v>
      </c>
      <c r="E20">
        <v>-137338.99932863747</v>
      </c>
      <c r="F20">
        <v>-23663.531752785973</v>
      </c>
      <c r="G20">
        <v>-161002.53108142345</v>
      </c>
      <c r="H20">
        <v>-181854.10935868041</v>
      </c>
      <c r="I20">
        <v>-191803.69121420215</v>
      </c>
    </row>
    <row r="21" spans="3:9">
      <c r="C21">
        <v>-126152.54885238007</v>
      </c>
      <c r="D21">
        <v>-179002.96634465025</v>
      </c>
      <c r="E21">
        <v>-124262.37271612188</v>
      </c>
      <c r="F21">
        <v>-48452.383169977875</v>
      </c>
      <c r="G21">
        <v>-172714.75588609974</v>
      </c>
      <c r="H21">
        <v>-200530.24118302696</v>
      </c>
      <c r="I21">
        <v>-177115.33110171361</v>
      </c>
    </row>
    <row r="22" spans="3:9">
      <c r="C22">
        <v>-122614.26440491465</v>
      </c>
      <c r="D22">
        <v>-170021.23558273772</v>
      </c>
      <c r="E22">
        <v>-131766.18520291289</v>
      </c>
      <c r="F22">
        <v>-36748.594165078481</v>
      </c>
      <c r="G22">
        <v>-168514.77936799137</v>
      </c>
      <c r="H22">
        <v>-184802.62218596012</v>
      </c>
      <c r="I22">
        <v>-178501.61551692121</v>
      </c>
    </row>
    <row r="23" spans="3:9">
      <c r="C23">
        <v>-131549.4228572204</v>
      </c>
      <c r="D23">
        <v>-170511.97126553609</v>
      </c>
      <c r="E23">
        <v>-132975.83186955814</v>
      </c>
      <c r="F23">
        <v>-35999.872149622592</v>
      </c>
      <c r="G23">
        <v>-168975.70401918073</v>
      </c>
      <c r="H23">
        <v>-199537.28764386833</v>
      </c>
      <c r="I23">
        <v>-187156.47207188941</v>
      </c>
    </row>
    <row r="24" spans="3:9">
      <c r="C24">
        <v>-124869.61367188059</v>
      </c>
      <c r="D24">
        <v>-151749.44533895122</v>
      </c>
      <c r="E24">
        <v>-128006.82740676119</v>
      </c>
      <c r="F24">
        <v>-14437.521566556046</v>
      </c>
      <c r="G24">
        <v>-142444.34897331722</v>
      </c>
      <c r="H24">
        <v>-198163.51758357286</v>
      </c>
      <c r="I24">
        <v>-177538.04086721671</v>
      </c>
    </row>
    <row r="25" spans="3:9">
      <c r="C25">
        <v>-126036.51213898836</v>
      </c>
      <c r="D25">
        <v>-159428.54346865916</v>
      </c>
      <c r="E25">
        <v>-140663.64181513849</v>
      </c>
      <c r="F25">
        <v>-22797.465461531472</v>
      </c>
      <c r="G25">
        <v>-163461.10727666997</v>
      </c>
      <c r="H25">
        <v>-192400.71634666776</v>
      </c>
      <c r="I25">
        <v>-192175.07237448139</v>
      </c>
    </row>
    <row r="26" spans="3:9">
      <c r="C26">
        <v>-129498.35855987364</v>
      </c>
      <c r="D26">
        <v>-178437.43679089192</v>
      </c>
      <c r="E26">
        <v>-117947.30001280515</v>
      </c>
      <c r="F26">
        <v>-37237.15929122801</v>
      </c>
      <c r="G26">
        <v>-155184.4593040332</v>
      </c>
      <c r="H26">
        <v>-198188.28085051125</v>
      </c>
      <c r="I26">
        <v>-170835.47069700027</v>
      </c>
    </row>
    <row r="27" spans="3:9">
      <c r="C27">
        <v>-143361.81200843913</v>
      </c>
      <c r="D27">
        <v>-148585.47077493352</v>
      </c>
      <c r="E27">
        <v>-144045.41779718819</v>
      </c>
      <c r="F27">
        <v>-32697.348846467627</v>
      </c>
      <c r="G27">
        <v>-176742.76664365578</v>
      </c>
      <c r="H27">
        <v>-179294.09197001092</v>
      </c>
      <c r="I27">
        <v>-204441.69943130424</v>
      </c>
    </row>
    <row r="28" spans="3:9">
      <c r="C28">
        <v>-128260.00483086062</v>
      </c>
      <c r="D28">
        <v>-169698.8075864524</v>
      </c>
      <c r="E28">
        <v>-146058.30818204381</v>
      </c>
      <c r="F28">
        <v>-40889.974459825316</v>
      </c>
      <c r="G28">
        <v>-186948.28264186913</v>
      </c>
      <c r="H28">
        <v>-205348.24479215819</v>
      </c>
      <c r="I28">
        <v>-179633.13328024274</v>
      </c>
    </row>
    <row r="29" spans="3:9">
      <c r="C29">
        <v>-134238.74381289055</v>
      </c>
      <c r="D29">
        <v>-156394.04794727042</v>
      </c>
      <c r="E29">
        <v>-137887.36600857668</v>
      </c>
      <c r="F29">
        <v>-27133.746607898651</v>
      </c>
      <c r="G29">
        <v>-165021.11261647532</v>
      </c>
      <c r="H29">
        <v>-220360.95276951234</v>
      </c>
      <c r="I29">
        <v>-197815.58500004097</v>
      </c>
    </row>
    <row r="30" spans="3:9">
      <c r="C30">
        <v>-122535.87982711474</v>
      </c>
      <c r="D30">
        <v>-178909.42319961893</v>
      </c>
      <c r="E30">
        <v>-104792.55809067472</v>
      </c>
      <c r="F30">
        <v>-24388.296762929058</v>
      </c>
      <c r="G30">
        <v>-129180.85485360379</v>
      </c>
      <c r="H30">
        <v>-206415.90094078591</v>
      </c>
      <c r="I30">
        <v>-163353.37010470091</v>
      </c>
    </row>
    <row r="31" spans="3:9">
      <c r="C31">
        <v>-143343.31009329436</v>
      </c>
      <c r="D31">
        <v>-168608.40762617285</v>
      </c>
      <c r="E31">
        <v>-111908.60449761644</v>
      </c>
      <c r="F31">
        <v>-39546.974970737778</v>
      </c>
      <c r="G31">
        <v>-151455.5794683542</v>
      </c>
      <c r="H31">
        <v>-195050.45579707541</v>
      </c>
      <c r="I31">
        <v>-190251.90187746641</v>
      </c>
    </row>
    <row r="32" spans="3:9">
      <c r="C32">
        <v>-132864.24135451013</v>
      </c>
      <c r="D32">
        <v>-155284.789294449</v>
      </c>
      <c r="E32">
        <v>-146075.3174014395</v>
      </c>
      <c r="F32">
        <v>-40673.100468822362</v>
      </c>
      <c r="G32">
        <v>-186748.41787026188</v>
      </c>
      <c r="H32">
        <v>-207962.25746690453</v>
      </c>
      <c r="I32">
        <v>-195349.98164339288</v>
      </c>
    </row>
    <row r="33" spans="3:9">
      <c r="C33">
        <v>-136886.08278900021</v>
      </c>
      <c r="D33">
        <v>-164338.4203725479</v>
      </c>
      <c r="E33">
        <v>-128412.70344119727</v>
      </c>
      <c r="F33">
        <v>-36328.967897883849</v>
      </c>
      <c r="G33">
        <v>-164741.67133908113</v>
      </c>
      <c r="H33">
        <v>-183857.1504625392</v>
      </c>
      <c r="I33">
        <v>-194586.02436186172</v>
      </c>
    </row>
    <row r="34" spans="3:9">
      <c r="C34">
        <v>-115068.84654827604</v>
      </c>
      <c r="D34">
        <v>-169106.28811349653</v>
      </c>
      <c r="E34">
        <v>-143130.35160826138</v>
      </c>
      <c r="F34">
        <v>-31836.112529227143</v>
      </c>
      <c r="G34">
        <v>-174966.46413748851</v>
      </c>
      <c r="H34">
        <v>-188154.95877186421</v>
      </c>
      <c r="I34">
        <v>-175394.57450839641</v>
      </c>
    </row>
    <row r="35" spans="3:9">
      <c r="C35">
        <v>-142048.01818006462</v>
      </c>
      <c r="D35">
        <v>-176955.07825084953</v>
      </c>
      <c r="E35">
        <v>-136571.14450060512</v>
      </c>
      <c r="F35">
        <v>-46423.060960878276</v>
      </c>
      <c r="G35">
        <v>-182994.20546148336</v>
      </c>
      <c r="H35">
        <v>-184143.53579051563</v>
      </c>
      <c r="I35">
        <v>-198879.25753262383</v>
      </c>
    </row>
    <row r="36" spans="3:9">
      <c r="C36">
        <v>-142895.46448725619</v>
      </c>
      <c r="D36">
        <v>-155175.842493676</v>
      </c>
      <c r="E36">
        <v>-125566.26723515202</v>
      </c>
      <c r="F36">
        <v>-22025.060478744785</v>
      </c>
      <c r="G36">
        <v>-147591.32771389681</v>
      </c>
      <c r="H36">
        <v>-206874.67032276862</v>
      </c>
      <c r="I36">
        <v>-198772.6566684485</v>
      </c>
    </row>
    <row r="37" spans="3:9">
      <c r="C37">
        <v>-137041.46862133773</v>
      </c>
      <c r="D37">
        <v>-167529.8086867519</v>
      </c>
      <c r="E37">
        <v>-146224.85880706829</v>
      </c>
      <c r="F37">
        <v>-37935.545389375504</v>
      </c>
      <c r="G37">
        <v>-184160.40419644382</v>
      </c>
      <c r="H37">
        <v>-231438.71808998205</v>
      </c>
      <c r="I37">
        <v>-198225.34604789884</v>
      </c>
    </row>
    <row r="38" spans="3:9">
      <c r="C38">
        <v>-129637.22761525123</v>
      </c>
      <c r="D38">
        <v>-165289.45624765794</v>
      </c>
      <c r="E38">
        <v>-131423.03073920161</v>
      </c>
      <c r="F38">
        <v>-49164.306699521287</v>
      </c>
      <c r="G38">
        <v>-180587.33743872287</v>
      </c>
      <c r="H38">
        <v>-184219.85144903389</v>
      </c>
      <c r="I38">
        <v>-187609.61501294965</v>
      </c>
    </row>
    <row r="39" spans="3:9">
      <c r="C39">
        <v>-138473.79567555463</v>
      </c>
      <c r="D39">
        <v>-147277.69547588681</v>
      </c>
      <c r="E39">
        <v>-151851.0394749284</v>
      </c>
      <c r="F39">
        <v>-29157.12677959909</v>
      </c>
      <c r="G39">
        <v>-181008.16625452749</v>
      </c>
      <c r="H39">
        <v>-185641.68372288503</v>
      </c>
      <c r="I39">
        <v>-209159.41873728545</v>
      </c>
    </row>
    <row r="40" spans="3:9">
      <c r="C40">
        <v>-130175.18815353702</v>
      </c>
      <c r="D40">
        <v>-162186.82388456177</v>
      </c>
      <c r="E40">
        <v>-138051.8216513127</v>
      </c>
      <c r="F40">
        <v>-31421.507291591373</v>
      </c>
      <c r="G40">
        <v>-169473.32894290407</v>
      </c>
      <c r="H40">
        <v>-185773.73073634476</v>
      </c>
      <c r="I40">
        <v>-187583.65480938612</v>
      </c>
    </row>
    <row r="41" spans="3:9">
      <c r="C41">
        <v>-142849.88834160147</v>
      </c>
      <c r="D41">
        <v>-167275.69489049629</v>
      </c>
      <c r="E41">
        <v>-122779.05876972959</v>
      </c>
      <c r="F41">
        <v>-38811.542515982968</v>
      </c>
      <c r="G41">
        <v>-161590.60128571256</v>
      </c>
      <c r="H41">
        <v>-208520.48809781767</v>
      </c>
      <c r="I41">
        <v>-199646.51455866688</v>
      </c>
    </row>
    <row r="42" spans="3:9">
      <c r="C42">
        <v>-134508.46275886768</v>
      </c>
      <c r="D42">
        <v>-155292.40682611891</v>
      </c>
      <c r="E42">
        <v>-131374.5668987745</v>
      </c>
      <c r="F42">
        <v>-22202.110432085821</v>
      </c>
      <c r="G42">
        <v>-153576.67733086032</v>
      </c>
      <c r="H42">
        <v>-209636.44963707149</v>
      </c>
      <c r="I42">
        <v>-194504.75870395129</v>
      </c>
    </row>
    <row r="43" spans="3:9">
      <c r="C43">
        <v>-139724.77190835794</v>
      </c>
      <c r="D43">
        <v>-161813.60913680537</v>
      </c>
      <c r="E43">
        <v>-131987.57170057742</v>
      </c>
      <c r="F43">
        <v>-38109.089233719249</v>
      </c>
      <c r="G43">
        <v>-170096.66093429667</v>
      </c>
      <c r="H43">
        <v>-209589.23624341606</v>
      </c>
      <c r="I43">
        <v>-196407.78935792926</v>
      </c>
    </row>
    <row r="44" spans="3:9">
      <c r="C44">
        <v>-118702.25493379391</v>
      </c>
      <c r="D44">
        <v>-160370.9529875727</v>
      </c>
      <c r="E44">
        <v>-145970.53340479618</v>
      </c>
      <c r="F44">
        <v>-18940.206516546397</v>
      </c>
      <c r="G44">
        <v>-164910.73992134258</v>
      </c>
      <c r="H44">
        <v>-175499.34373625927</v>
      </c>
      <c r="I44">
        <v>-168718.14873576598</v>
      </c>
    </row>
    <row r="45" spans="3:9">
      <c r="C45">
        <v>-125961.43941303247</v>
      </c>
      <c r="D45">
        <v>-175300.47662006912</v>
      </c>
      <c r="E45">
        <v>-121366.35917499918</v>
      </c>
      <c r="F45">
        <v>-39180.131859963527</v>
      </c>
      <c r="G45">
        <v>-160546.49103496267</v>
      </c>
      <c r="H45">
        <v>-202885.27660513879</v>
      </c>
      <c r="I45">
        <v>-173428.3192477148</v>
      </c>
    </row>
    <row r="46" spans="3:9">
      <c r="C46">
        <v>-138420.2451198544</v>
      </c>
      <c r="D46">
        <v>-158070.64021905017</v>
      </c>
      <c r="E46">
        <v>-139166.6880962709</v>
      </c>
      <c r="F46">
        <v>-23152.128441851339</v>
      </c>
      <c r="G46">
        <v>-162318.81653812225</v>
      </c>
      <c r="H46">
        <v>-181118.69226362402</v>
      </c>
      <c r="I46">
        <v>-196562.55382495857</v>
      </c>
    </row>
    <row r="47" spans="3:9">
      <c r="C47">
        <v>-124113.72468578881</v>
      </c>
      <c r="D47">
        <v>-152273.72038845316</v>
      </c>
      <c r="E47">
        <v>-133678.07723402767</v>
      </c>
      <c r="F47">
        <v>-22570.724863751482</v>
      </c>
      <c r="G47">
        <v>-156248.80209777915</v>
      </c>
      <c r="H47">
        <v>-199597.65100324553</v>
      </c>
      <c r="I47">
        <v>-182426.21261498364</v>
      </c>
    </row>
    <row r="48" spans="3:9">
      <c r="C48">
        <v>-109361.31874917832</v>
      </c>
      <c r="D48">
        <v>-179970.85738637668</v>
      </c>
      <c r="E48">
        <v>-124211.48013525107</v>
      </c>
      <c r="F48">
        <v>-36773.81287305869</v>
      </c>
      <c r="G48">
        <v>-160985.29300830976</v>
      </c>
      <c r="H48">
        <v>-198595.3480843117</v>
      </c>
      <c r="I48">
        <v>-164860.79697502873</v>
      </c>
    </row>
    <row r="49" spans="3:9">
      <c r="C49">
        <v>-131082.50732356645</v>
      </c>
      <c r="D49">
        <v>-161187.38740971399</v>
      </c>
      <c r="E49">
        <v>-142930.64798811593</v>
      </c>
      <c r="F49">
        <v>-41908.141187035726</v>
      </c>
      <c r="G49">
        <v>-184838.78917515167</v>
      </c>
      <c r="H49">
        <v>-200155.05076689098</v>
      </c>
      <c r="I49">
        <v>-195894.76872038317</v>
      </c>
    </row>
    <row r="50" spans="3:9">
      <c r="C50">
        <v>-126664.86225521784</v>
      </c>
      <c r="D50">
        <v>-143792.39721456045</v>
      </c>
      <c r="E50">
        <v>-139056.80443754618</v>
      </c>
      <c r="F50">
        <v>-19843.596476702554</v>
      </c>
      <c r="G50">
        <v>-158900.40091424875</v>
      </c>
      <c r="H50">
        <v>-183681.77990184521</v>
      </c>
      <c r="I50">
        <v>-194908.19871460233</v>
      </c>
    </row>
    <row r="51" spans="3:9">
      <c r="C51">
        <v>-134104.3070707685</v>
      </c>
      <c r="D51">
        <v>-161130.01138577756</v>
      </c>
      <c r="E51">
        <v>-137982.55600092476</v>
      </c>
      <c r="F51">
        <v>-32934.664834316216</v>
      </c>
      <c r="G51">
        <v>-170917.22083524099</v>
      </c>
      <c r="H51">
        <v>-214278.62826820672</v>
      </c>
      <c r="I51">
        <v>-185183.4361843126</v>
      </c>
    </row>
    <row r="52" spans="3:9">
      <c r="C52">
        <v>-139560.37154186773</v>
      </c>
      <c r="D52">
        <v>-156011.80031968825</v>
      </c>
      <c r="E52">
        <v>-148730.65482249705</v>
      </c>
      <c r="F52">
        <v>-35543.840885521604</v>
      </c>
      <c r="G52">
        <v>-184274.49570801866</v>
      </c>
      <c r="H52">
        <v>-193461.90491963565</v>
      </c>
      <c r="I52">
        <v>-199070.20753260853</v>
      </c>
    </row>
    <row r="53" spans="3:9">
      <c r="C53">
        <v>-109334.94555164342</v>
      </c>
      <c r="D53">
        <v>-171577.79420618055</v>
      </c>
      <c r="E53">
        <v>-140944.56432954551</v>
      </c>
      <c r="F53">
        <v>-28646.003559859117</v>
      </c>
      <c r="G53">
        <v>-169590.56788940463</v>
      </c>
      <c r="H53">
        <v>-204003.34695372719</v>
      </c>
      <c r="I53">
        <v>-175748.95797315013</v>
      </c>
    </row>
    <row r="54" spans="3:9">
      <c r="C54">
        <v>-118173.23301261687</v>
      </c>
      <c r="D54">
        <v>-166416.42282205165</v>
      </c>
      <c r="E54">
        <v>-130804.77729180986</v>
      </c>
      <c r="F54">
        <v>-34134.012744815212</v>
      </c>
      <c r="G54">
        <v>-164938.79003662505</v>
      </c>
      <c r="H54">
        <v>-195971.80092150028</v>
      </c>
      <c r="I54">
        <v>-170385.77958831959</v>
      </c>
    </row>
    <row r="55" spans="3:9">
      <c r="C55">
        <v>-142086.02958861322</v>
      </c>
      <c r="D55">
        <v>-138275.96663717844</v>
      </c>
      <c r="E55">
        <v>-143043.43945420193</v>
      </c>
      <c r="F55">
        <v>-24645.823654504733</v>
      </c>
      <c r="G55">
        <v>-167689.26310870668</v>
      </c>
      <c r="H55">
        <v>-200985.57555089256</v>
      </c>
      <c r="I55">
        <v>-216252.99858962419</v>
      </c>
    </row>
    <row r="56" spans="3:9">
      <c r="C56">
        <v>-132874.08344811486</v>
      </c>
      <c r="D56">
        <v>-179339.69948752952</v>
      </c>
      <c r="E56">
        <v>-103117.0626253089</v>
      </c>
      <c r="F56">
        <v>-27168.755205277957</v>
      </c>
      <c r="G56">
        <v>-130285.81783058685</v>
      </c>
      <c r="H56">
        <v>-210944.04944520752</v>
      </c>
      <c r="I56">
        <v>-166079.62081210688</v>
      </c>
    </row>
    <row r="57" spans="3:9">
      <c r="C57">
        <v>-122772.8104705374</v>
      </c>
      <c r="D57">
        <v>-164000.29094636175</v>
      </c>
      <c r="E57">
        <v>-116170.58400727462</v>
      </c>
      <c r="F57">
        <v>-38696.71666479735</v>
      </c>
      <c r="G57">
        <v>-154867.30067207199</v>
      </c>
      <c r="H57">
        <v>-189247.55035831183</v>
      </c>
      <c r="I57">
        <v>-171717.53995921664</v>
      </c>
    </row>
    <row r="58" spans="3:9">
      <c r="C58">
        <v>-126294.24412896519</v>
      </c>
      <c r="D58">
        <v>-179692.53160249288</v>
      </c>
      <c r="E58">
        <v>-143608.35099255232</v>
      </c>
      <c r="F58">
        <v>-41911.663059610852</v>
      </c>
      <c r="G58">
        <v>-185520.01405216317</v>
      </c>
      <c r="H58">
        <v>-197887.91897566454</v>
      </c>
      <c r="I58">
        <v>-190773.9143723851</v>
      </c>
    </row>
    <row r="59" spans="3:9">
      <c r="C59">
        <v>-142725.18009588833</v>
      </c>
      <c r="D59">
        <v>-145622.92009028577</v>
      </c>
      <c r="E59">
        <v>-141681.7757556274</v>
      </c>
      <c r="F59">
        <v>-20123.217418758366</v>
      </c>
      <c r="G59">
        <v>-161804.99317438577</v>
      </c>
      <c r="H59">
        <v>-190338.33259802533</v>
      </c>
      <c r="I59">
        <v>-198471.19932804853</v>
      </c>
    </row>
    <row r="60" spans="3:9">
      <c r="C60">
        <v>-130067.8442363794</v>
      </c>
      <c r="D60">
        <v>-151333.14681939158</v>
      </c>
      <c r="E60">
        <v>-145139.42668624996</v>
      </c>
      <c r="F60">
        <v>-21492.764246466591</v>
      </c>
      <c r="G60">
        <v>-166632.19093271653</v>
      </c>
      <c r="H60">
        <v>-185358.82171219506</v>
      </c>
      <c r="I60">
        <v>-187190.87476999633</v>
      </c>
    </row>
    <row r="61" spans="3:9">
      <c r="C61">
        <v>-128053.1707624096</v>
      </c>
      <c r="D61">
        <v>-156810.80268798198</v>
      </c>
      <c r="E61">
        <v>-137891.2824157232</v>
      </c>
      <c r="F61">
        <v>-21714.098671576772</v>
      </c>
      <c r="G61">
        <v>-159605.38108729996</v>
      </c>
      <c r="H61">
        <v>-196634.37855420986</v>
      </c>
      <c r="I61">
        <v>-201915.07995892534</v>
      </c>
    </row>
    <row r="62" spans="3:9">
      <c r="C62">
        <v>-126488.46512010678</v>
      </c>
      <c r="D62">
        <v>-152429.49137389872</v>
      </c>
      <c r="E62">
        <v>-147913.12131444353</v>
      </c>
      <c r="F62">
        <v>-30092.201742031604</v>
      </c>
      <c r="G62">
        <v>-178005.32305647511</v>
      </c>
      <c r="H62">
        <v>-211612.47728273494</v>
      </c>
      <c r="I62">
        <v>-187359.73639780041</v>
      </c>
    </row>
    <row r="63" spans="3:9">
      <c r="C63">
        <v>-128463.61366277697</v>
      </c>
      <c r="D63">
        <v>-161830.40228901923</v>
      </c>
      <c r="E63">
        <v>-126231.45216936911</v>
      </c>
      <c r="F63">
        <v>-33625.17968603308</v>
      </c>
      <c r="G63">
        <v>-159856.63185540217</v>
      </c>
      <c r="H63">
        <v>-178187.31328517565</v>
      </c>
      <c r="I63">
        <v>-192256.96530235113</v>
      </c>
    </row>
    <row r="64" spans="3:9">
      <c r="C64">
        <v>-114377.13179929939</v>
      </c>
      <c r="D64">
        <v>-149899.73222230482</v>
      </c>
      <c r="E64">
        <v>-122354.78242798973</v>
      </c>
      <c r="F64">
        <v>-25629.653110970816</v>
      </c>
      <c r="G64">
        <v>-147984.43553896053</v>
      </c>
      <c r="H64">
        <v>-199977.17647951553</v>
      </c>
      <c r="I64">
        <v>-167204.55632621163</v>
      </c>
    </row>
    <row r="65" spans="3:9">
      <c r="C65">
        <v>-119011.66872611101</v>
      </c>
      <c r="D65">
        <v>-157573.45674377264</v>
      </c>
      <c r="E65">
        <v>-133411.11186241847</v>
      </c>
      <c r="F65">
        <v>-23940.799870129187</v>
      </c>
      <c r="G65">
        <v>-157351.91173254765</v>
      </c>
      <c r="H65">
        <v>-204536.03770209925</v>
      </c>
      <c r="I65">
        <v>-174483.28110678878</v>
      </c>
    </row>
    <row r="66" spans="3:9">
      <c r="C66">
        <v>-127422.09107397686</v>
      </c>
      <c r="D66">
        <v>-174454.88246724327</v>
      </c>
      <c r="E66">
        <v>-112025.31067848843</v>
      </c>
      <c r="F66">
        <v>-22000.802657653447</v>
      </c>
      <c r="G66">
        <v>-134026.11333614186</v>
      </c>
      <c r="H66">
        <v>-178538.51036304981</v>
      </c>
      <c r="I66">
        <v>-162098.08295848133</v>
      </c>
    </row>
    <row r="67" spans="3:9">
      <c r="C67">
        <v>-119560.92632061744</v>
      </c>
      <c r="D67">
        <v>-156395.67676596306</v>
      </c>
      <c r="E67">
        <v>-147499.82313038688</v>
      </c>
      <c r="F67">
        <v>-29683.940640354278</v>
      </c>
      <c r="G67">
        <v>-177183.76377074115</v>
      </c>
      <c r="H67">
        <v>-183057.09006207727</v>
      </c>
      <c r="I67">
        <v>-173890.57677830604</v>
      </c>
    </row>
    <row r="68" spans="3:9">
      <c r="C68">
        <v>-131258.04158621089</v>
      </c>
      <c r="D68">
        <v>-159697.95156658464</v>
      </c>
      <c r="E68">
        <v>-136779.53304410935</v>
      </c>
      <c r="F68">
        <v>-38709.111135449624</v>
      </c>
      <c r="G68">
        <v>-175488.64417955896</v>
      </c>
      <c r="H68">
        <v>-186177.79456516347</v>
      </c>
      <c r="I68">
        <v>-192945.97745177307</v>
      </c>
    </row>
    <row r="69" spans="3:9">
      <c r="C69">
        <v>-129695.76024282118</v>
      </c>
      <c r="D69">
        <v>-170460.95908190496</v>
      </c>
      <c r="E69">
        <v>-127070.05031583212</v>
      </c>
      <c r="F69">
        <v>-40632.093404942985</v>
      </c>
      <c r="G69">
        <v>-167702.14372077509</v>
      </c>
      <c r="H69">
        <v>-204080.55865044426</v>
      </c>
      <c r="I69">
        <v>-185765.50343066419</v>
      </c>
    </row>
    <row r="70" spans="3:9">
      <c r="C70">
        <v>-130907.83554048007</v>
      </c>
      <c r="D70">
        <v>-152754.91110522716</v>
      </c>
      <c r="E70">
        <v>-139152.8388732654</v>
      </c>
      <c r="F70">
        <v>-35124.560294719035</v>
      </c>
      <c r="G70">
        <v>-174277.39916798443</v>
      </c>
      <c r="H70">
        <v>-194518.33749105647</v>
      </c>
      <c r="I70">
        <v>-189774.2720387099</v>
      </c>
    </row>
    <row r="71" spans="3:9">
      <c r="C71">
        <v>-110227.89225428659</v>
      </c>
      <c r="D71">
        <v>-173838.33798240582</v>
      </c>
      <c r="E71">
        <v>-148486.75347348189</v>
      </c>
      <c r="F71">
        <v>-38593.27760643878</v>
      </c>
      <c r="G71">
        <v>-187080.03107992065</v>
      </c>
      <c r="H71">
        <v>-190231.82581985265</v>
      </c>
      <c r="I71">
        <v>-171512.66863596617</v>
      </c>
    </row>
    <row r="72" spans="3:9">
      <c r="C72">
        <v>-121687.94843624558</v>
      </c>
      <c r="D72">
        <v>-166060.01628386811</v>
      </c>
      <c r="E72">
        <v>-134713.57112958335</v>
      </c>
      <c r="F72">
        <v>-29249.424170315127</v>
      </c>
      <c r="G72">
        <v>-163962.9952998985</v>
      </c>
      <c r="H72">
        <v>-198490.26693921766</v>
      </c>
      <c r="I72">
        <v>-177332.95512914422</v>
      </c>
    </row>
    <row r="73" spans="3:9">
      <c r="C73">
        <v>-126055.61751630282</v>
      </c>
      <c r="D73">
        <v>-168562.99778722893</v>
      </c>
      <c r="E73">
        <v>-136255.10710571476</v>
      </c>
      <c r="F73">
        <v>-17143.27545169479</v>
      </c>
      <c r="G73">
        <v>-153398.38255740955</v>
      </c>
      <c r="H73">
        <v>-221050.30267874358</v>
      </c>
      <c r="I73">
        <v>-183494.79541609396</v>
      </c>
    </row>
    <row r="74" spans="3:9">
      <c r="C74">
        <v>-143611.51304958083</v>
      </c>
      <c r="D74">
        <v>-154785.91678989597</v>
      </c>
      <c r="E74">
        <v>-138561.01416816199</v>
      </c>
      <c r="F74">
        <v>-33892.97237176339</v>
      </c>
      <c r="G74">
        <v>-172453.98653992536</v>
      </c>
      <c r="H74">
        <v>-207969.97735379083</v>
      </c>
      <c r="I74">
        <v>-217010.10878418304</v>
      </c>
    </row>
    <row r="75" spans="3:9">
      <c r="C75">
        <v>-135985.95769263836</v>
      </c>
      <c r="D75">
        <v>-145615.77652920346</v>
      </c>
      <c r="E75">
        <v>-134115.83874410045</v>
      </c>
      <c r="F75">
        <v>-30572.453362277844</v>
      </c>
      <c r="G75">
        <v>-164688.2921063783</v>
      </c>
      <c r="H75">
        <v>-204258.76407068627</v>
      </c>
      <c r="I75">
        <v>-192122.98432004277</v>
      </c>
    </row>
    <row r="76" spans="3:9">
      <c r="C76">
        <v>-124652.76000057865</v>
      </c>
      <c r="D76">
        <v>-153138.6160300675</v>
      </c>
      <c r="E76">
        <v>-121338.57889874384</v>
      </c>
      <c r="F76">
        <v>-35134.023785736157</v>
      </c>
      <c r="G76">
        <v>-156472.60268447999</v>
      </c>
      <c r="H76">
        <v>-200059.04628954947</v>
      </c>
      <c r="I76">
        <v>-175693.44877259148</v>
      </c>
    </row>
    <row r="77" spans="3:9">
      <c r="C77">
        <v>-125534.37463485065</v>
      </c>
      <c r="D77">
        <v>-160608.15817592549</v>
      </c>
      <c r="E77">
        <v>-123754.39240886274</v>
      </c>
      <c r="F77">
        <v>-25330.236089279002</v>
      </c>
      <c r="G77">
        <v>-149084.62849814177</v>
      </c>
      <c r="H77">
        <v>-182641.77619690401</v>
      </c>
      <c r="I77">
        <v>-172504.01143695792</v>
      </c>
    </row>
    <row r="78" spans="3:9">
      <c r="C78">
        <v>-134772.48460911386</v>
      </c>
      <c r="D78">
        <v>-155914.30831659678</v>
      </c>
      <c r="E78">
        <v>-131001.457542934</v>
      </c>
      <c r="F78">
        <v>-34568.083730357932</v>
      </c>
      <c r="G78">
        <v>-165569.54127329195</v>
      </c>
      <c r="H78">
        <v>-201829.73788508729</v>
      </c>
      <c r="I78">
        <v>-191956.87266254704</v>
      </c>
    </row>
    <row r="79" spans="3:9">
      <c r="C79">
        <v>-128287.15702383088</v>
      </c>
      <c r="D79">
        <v>-161742.2166145439</v>
      </c>
      <c r="E79">
        <v>-128179.6216614189</v>
      </c>
      <c r="F79">
        <v>-25372.672621494719</v>
      </c>
      <c r="G79">
        <v>-153552.29428291362</v>
      </c>
      <c r="H79">
        <v>-177266.62211589294</v>
      </c>
      <c r="I79">
        <v>-173867.61069455609</v>
      </c>
    </row>
    <row r="80" spans="3:9">
      <c r="C80">
        <v>-150757.40683117043</v>
      </c>
      <c r="D80">
        <v>-157715.00428443219</v>
      </c>
      <c r="E80">
        <v>-138744.05406184596</v>
      </c>
      <c r="F80">
        <v>-48883.990958410221</v>
      </c>
      <c r="G80">
        <v>-187628.04502025619</v>
      </c>
      <c r="H80">
        <v>-200429.00584945997</v>
      </c>
      <c r="I80">
        <v>-210879.49739859169</v>
      </c>
    </row>
    <row r="81" spans="3:9">
      <c r="C81">
        <v>-130754.08959888323</v>
      </c>
      <c r="D81">
        <v>-149621.64594649433</v>
      </c>
      <c r="E81">
        <v>-148194.34087326576</v>
      </c>
      <c r="F81">
        <v>-28273.901722325198</v>
      </c>
      <c r="G81">
        <v>-176468.24259559094</v>
      </c>
      <c r="H81">
        <v>-209366.91164922013</v>
      </c>
      <c r="I81">
        <v>-194380.39290842516</v>
      </c>
    </row>
    <row r="82" spans="3:9">
      <c r="C82">
        <v>-138524.75890441975</v>
      </c>
      <c r="D82">
        <v>-145467.97988012218</v>
      </c>
      <c r="E82">
        <v>-123998.2308931672</v>
      </c>
      <c r="F82">
        <v>-29053.060646158832</v>
      </c>
      <c r="G82">
        <v>-153051.29153932602</v>
      </c>
      <c r="H82">
        <v>-194281.07487007228</v>
      </c>
      <c r="I82">
        <v>-191361.02636803841</v>
      </c>
    </row>
    <row r="83" spans="3:9">
      <c r="C83">
        <v>-100834.9098312226</v>
      </c>
      <c r="D83">
        <v>-163825.83131532418</v>
      </c>
      <c r="E83">
        <v>-130593.14551785536</v>
      </c>
      <c r="F83">
        <v>-30368.264963014994</v>
      </c>
      <c r="G83">
        <v>-160961.41048087034</v>
      </c>
      <c r="H83">
        <v>-190921.26795968728</v>
      </c>
      <c r="I83">
        <v>-152493.05034304477</v>
      </c>
    </row>
    <row r="84" spans="3:9">
      <c r="C84">
        <v>-138210.82007603219</v>
      </c>
      <c r="D84">
        <v>-177946.31339982239</v>
      </c>
      <c r="E84">
        <v>-115503.66721363962</v>
      </c>
      <c r="F84">
        <v>-57324.761927182735</v>
      </c>
      <c r="G84">
        <v>-172828.42914082235</v>
      </c>
      <c r="H84">
        <v>-186757.34944231328</v>
      </c>
      <c r="I84">
        <v>-185847.15901657892</v>
      </c>
    </row>
    <row r="85" spans="3:9">
      <c r="C85">
        <v>-130036.22314141189</v>
      </c>
      <c r="D85">
        <v>-159385.08931906323</v>
      </c>
      <c r="E85">
        <v>-134777.39494754333</v>
      </c>
      <c r="F85">
        <v>-32933.218995949668</v>
      </c>
      <c r="G85">
        <v>-167710.61394349302</v>
      </c>
      <c r="H85">
        <v>-177383.30890270529</v>
      </c>
      <c r="I85">
        <v>-176321.03065802823</v>
      </c>
    </row>
    <row r="86" spans="3:9">
      <c r="C86">
        <v>-134824.99311080622</v>
      </c>
      <c r="D86">
        <v>-157107.1534768104</v>
      </c>
      <c r="E86">
        <v>-134621.57282185901</v>
      </c>
      <c r="F86">
        <v>-42172.680033370423</v>
      </c>
      <c r="G86">
        <v>-176794.25285522945</v>
      </c>
      <c r="H86">
        <v>-175555.17910915703</v>
      </c>
      <c r="I86">
        <v>-185505.37653936335</v>
      </c>
    </row>
    <row r="87" spans="3:9">
      <c r="C87">
        <v>-113576.95821282339</v>
      </c>
      <c r="D87">
        <v>-166083.94211500479</v>
      </c>
      <c r="E87">
        <v>-130791.64526840068</v>
      </c>
      <c r="F87">
        <v>-16830.967114586107</v>
      </c>
      <c r="G87">
        <v>-147622.61238298682</v>
      </c>
      <c r="H87">
        <v>-212093.03155170416</v>
      </c>
      <c r="I87">
        <v>-160352.38083294415</v>
      </c>
    </row>
    <row r="88" spans="3:9">
      <c r="C88">
        <v>-115741.54227974883</v>
      </c>
      <c r="D88">
        <v>-183010.64859081313</v>
      </c>
      <c r="E88">
        <v>-107997.07655830443</v>
      </c>
      <c r="F88">
        <v>-43046.738046737468</v>
      </c>
      <c r="G88">
        <v>-151043.81460504193</v>
      </c>
      <c r="H88">
        <v>-192140.08339525256</v>
      </c>
      <c r="I88">
        <v>-150533.66162925214</v>
      </c>
    </row>
    <row r="89" spans="3:9">
      <c r="C89">
        <v>-118625.39653073921</v>
      </c>
      <c r="D89">
        <v>-152645.17682619608</v>
      </c>
      <c r="E89">
        <v>-124804.30997898127</v>
      </c>
      <c r="F89">
        <v>-29346.265641170688</v>
      </c>
      <c r="G89">
        <v>-154150.57562015194</v>
      </c>
      <c r="H89">
        <v>-181156.73705278244</v>
      </c>
      <c r="I89">
        <v>-174407.87302408734</v>
      </c>
    </row>
    <row r="90" spans="3:9">
      <c r="C90">
        <v>-117332.23144482207</v>
      </c>
      <c r="D90">
        <v>-163915.55881842517</v>
      </c>
      <c r="E90">
        <v>-116731.51361189497</v>
      </c>
      <c r="F90">
        <v>-29897.711097192856</v>
      </c>
      <c r="G90">
        <v>-146629.22470908781</v>
      </c>
      <c r="H90">
        <v>-167302.0489871304</v>
      </c>
      <c r="I90">
        <v>-156083.1954583734</v>
      </c>
    </row>
    <row r="91" spans="3:9">
      <c r="C91">
        <v>-132364.75797642887</v>
      </c>
      <c r="D91">
        <v>-158220.74671206987</v>
      </c>
      <c r="E91">
        <v>-130240.41310214926</v>
      </c>
      <c r="F91">
        <v>-26950.55498960946</v>
      </c>
      <c r="G91">
        <v>-157190.96809175872</v>
      </c>
      <c r="H91">
        <v>-194684.11346954404</v>
      </c>
      <c r="I91">
        <v>-177028.52569052528</v>
      </c>
    </row>
    <row r="92" spans="3:9">
      <c r="C92">
        <v>-127674.74095102452</v>
      </c>
      <c r="D92">
        <v>-168688.00464946753</v>
      </c>
      <c r="E92">
        <v>-131489.28600215563</v>
      </c>
      <c r="F92">
        <v>-36222.45129731729</v>
      </c>
      <c r="G92">
        <v>-167711.73729947291</v>
      </c>
      <c r="H92">
        <v>-181468.25884715249</v>
      </c>
      <c r="I92">
        <v>-178276.93874386366</v>
      </c>
    </row>
    <row r="93" spans="3:9">
      <c r="C93">
        <v>-117793.28218614268</v>
      </c>
      <c r="D93">
        <v>-159211.07896576673</v>
      </c>
      <c r="E93">
        <v>-134626.06949616468</v>
      </c>
      <c r="F93">
        <v>-30820.408749289571</v>
      </c>
      <c r="G93">
        <v>-165446.47824545426</v>
      </c>
      <c r="H93">
        <v>-207054.16651869426</v>
      </c>
      <c r="I93">
        <v>-186974.00555004543</v>
      </c>
    </row>
    <row r="94" spans="3:9">
      <c r="C94">
        <v>-129877.39591588279</v>
      </c>
      <c r="D94">
        <v>-152884.57958043244</v>
      </c>
      <c r="E94">
        <v>-137455.59903180643</v>
      </c>
      <c r="F94">
        <v>-36440.258605676609</v>
      </c>
      <c r="G94">
        <v>-173895.85763748307</v>
      </c>
      <c r="H94">
        <v>-207995.88253125461</v>
      </c>
      <c r="I94">
        <v>-189181.39330062651</v>
      </c>
    </row>
    <row r="95" spans="3:9">
      <c r="C95">
        <v>-147373.51591913597</v>
      </c>
      <c r="D95">
        <v>-174477.64181659193</v>
      </c>
      <c r="E95">
        <v>-142052.18048474361</v>
      </c>
      <c r="F95">
        <v>-43792.355675873696</v>
      </c>
      <c r="G95">
        <v>-185844.53616061731</v>
      </c>
      <c r="H95">
        <v>-186631.49799614286</v>
      </c>
      <c r="I95">
        <v>-200843.05625418099</v>
      </c>
    </row>
    <row r="96" spans="3:9">
      <c r="C96">
        <v>-131084.11728629004</v>
      </c>
      <c r="D96">
        <v>-162943.63061419438</v>
      </c>
      <c r="E96">
        <v>-129249.67525501351</v>
      </c>
      <c r="F96">
        <v>-33916.868123833243</v>
      </c>
      <c r="G96">
        <v>-163166.54337884678</v>
      </c>
      <c r="H96">
        <v>-189310.72641076919</v>
      </c>
      <c r="I96">
        <v>-191302.46471245374</v>
      </c>
    </row>
    <row r="97" spans="3:9">
      <c r="C97">
        <v>-121548.32446451388</v>
      </c>
      <c r="D97">
        <v>-156250.80842674288</v>
      </c>
      <c r="E97">
        <v>-129690.00250681886</v>
      </c>
      <c r="F97">
        <v>-27661.294144386364</v>
      </c>
      <c r="G97">
        <v>-157351.29665120522</v>
      </c>
      <c r="H97">
        <v>-207707.84015799034</v>
      </c>
      <c r="I97">
        <v>-180701.02952425438</v>
      </c>
    </row>
    <row r="98" spans="3:9">
      <c r="C98">
        <v>-113835.96781128866</v>
      </c>
      <c r="D98">
        <v>-170725.98688202916</v>
      </c>
      <c r="E98">
        <v>-121036.74482316547</v>
      </c>
      <c r="F98">
        <v>-31428.633912265977</v>
      </c>
      <c r="G98">
        <v>-152465.37873543147</v>
      </c>
      <c r="H98">
        <v>-195548.11758540105</v>
      </c>
      <c r="I98">
        <v>-167589.58090897216</v>
      </c>
    </row>
    <row r="99" spans="3:9">
      <c r="C99">
        <v>-134393.875524829</v>
      </c>
      <c r="D99">
        <v>-170167.25310804305</v>
      </c>
      <c r="E99">
        <v>-135818.2440645048</v>
      </c>
      <c r="F99">
        <v>-39533.782718398179</v>
      </c>
      <c r="G99">
        <v>-175352.02678290298</v>
      </c>
      <c r="H99">
        <v>-194733.24748041944</v>
      </c>
      <c r="I99">
        <v>-195155.33311166245</v>
      </c>
    </row>
    <row r="100" spans="3:9">
      <c r="C100">
        <v>-127956.55790355522</v>
      </c>
      <c r="D100">
        <v>-161838.41182746383</v>
      </c>
      <c r="E100">
        <v>-133979.37273543564</v>
      </c>
      <c r="F100">
        <v>-22656.916502469408</v>
      </c>
      <c r="G100">
        <v>-156636.28923790506</v>
      </c>
      <c r="H100">
        <v>-199974.97092727348</v>
      </c>
      <c r="I100">
        <v>-184246.91432837475</v>
      </c>
    </row>
    <row r="101" spans="3:9">
      <c r="C101">
        <v>-117777.03147664444</v>
      </c>
      <c r="D101">
        <v>-160879.53311924296</v>
      </c>
      <c r="E101">
        <v>-144383.63168959788</v>
      </c>
      <c r="F101">
        <v>-21893.744798132728</v>
      </c>
      <c r="G101">
        <v>-166277.37648773062</v>
      </c>
      <c r="H101">
        <v>-215448.10562678648</v>
      </c>
      <c r="I101">
        <v>-186034.8960632048</v>
      </c>
    </row>
    <row r="102" spans="3:9">
      <c r="C102">
        <v>-141115.18227457046</v>
      </c>
      <c r="D102">
        <v>-172753.0435452291</v>
      </c>
      <c r="E102">
        <v>-133899.4260998161</v>
      </c>
      <c r="F102">
        <v>-40746.311742087906</v>
      </c>
      <c r="G102">
        <v>-174645.73784190402</v>
      </c>
      <c r="H102">
        <v>-193946.09032441099</v>
      </c>
      <c r="I102">
        <v>-195081.84707635187</v>
      </c>
    </row>
    <row r="103" spans="3:9">
      <c r="C103">
        <v>-146965.38668645089</v>
      </c>
      <c r="D103">
        <v>-155250.57007431248</v>
      </c>
      <c r="E103">
        <v>-127098.41185890188</v>
      </c>
      <c r="F103">
        <v>-27116.671398163006</v>
      </c>
      <c r="G103">
        <v>-154215.08325706489</v>
      </c>
      <c r="H103">
        <v>-185595.73758098931</v>
      </c>
      <c r="I103">
        <v>-199070.82739823367</v>
      </c>
    </row>
    <row r="104" spans="3:9">
      <c r="C104">
        <v>-131500.49378891935</v>
      </c>
      <c r="D104">
        <v>-174951.66301780549</v>
      </c>
      <c r="E104">
        <v>-132718.37505357206</v>
      </c>
      <c r="F104">
        <v>-33781.577213573277</v>
      </c>
      <c r="G104">
        <v>-166499.95226714533</v>
      </c>
      <c r="H104">
        <v>-210987.9384457526</v>
      </c>
      <c r="I104">
        <v>-174247.62461238261</v>
      </c>
    </row>
    <row r="105" spans="3:9">
      <c r="C105">
        <v>-130453.53598257178</v>
      </c>
      <c r="D105">
        <v>-155578.34904441668</v>
      </c>
      <c r="E105">
        <v>-133455.81876881036</v>
      </c>
      <c r="F105">
        <v>-30283.620960935768</v>
      </c>
      <c r="G105">
        <v>-163739.43972974614</v>
      </c>
      <c r="H105">
        <v>-183289.27295228036</v>
      </c>
      <c r="I105">
        <v>-183001.50909471401</v>
      </c>
    </row>
    <row r="106" spans="3:9">
      <c r="C106">
        <v>-126328.17336800831</v>
      </c>
      <c r="D106">
        <v>-178080.92192604498</v>
      </c>
      <c r="E106">
        <v>-139268.23106578109</v>
      </c>
      <c r="F106">
        <v>-37485.182129633133</v>
      </c>
      <c r="G106">
        <v>-176753.41319541421</v>
      </c>
      <c r="H106">
        <v>-195845.83731943867</v>
      </c>
      <c r="I106">
        <v>-176437.91843318372</v>
      </c>
    </row>
    <row r="107" spans="3:9">
      <c r="C107">
        <v>-104192.32612255876</v>
      </c>
      <c r="D107">
        <v>-171826.31322627948</v>
      </c>
      <c r="E107">
        <v>-100782.37893028525</v>
      </c>
      <c r="F107">
        <v>-44231.192189304449</v>
      </c>
      <c r="G107">
        <v>-145013.57111958967</v>
      </c>
      <c r="H107">
        <v>-182895.33060602425</v>
      </c>
      <c r="I107">
        <v>-130840.44107570859</v>
      </c>
    </row>
    <row r="108" spans="3:9">
      <c r="C108">
        <v>-141412.06401213995</v>
      </c>
      <c r="D108">
        <v>-153738.18979079236</v>
      </c>
      <c r="E108">
        <v>-118553.00573517283</v>
      </c>
      <c r="F108">
        <v>-33063.482857625197</v>
      </c>
      <c r="G108">
        <v>-151616.48859279804</v>
      </c>
      <c r="H108">
        <v>-197350.38076362779</v>
      </c>
      <c r="I108">
        <v>-193339.96667633147</v>
      </c>
    </row>
    <row r="109" spans="3:9">
      <c r="C109">
        <v>-135024.29690346902</v>
      </c>
      <c r="D109">
        <v>-163814.65044755585</v>
      </c>
      <c r="E109">
        <v>-148048.72419378956</v>
      </c>
      <c r="F109">
        <v>-29812.394892441596</v>
      </c>
      <c r="G109">
        <v>-177861.11908623116</v>
      </c>
      <c r="H109">
        <v>-190613.53660301518</v>
      </c>
      <c r="I109">
        <v>-191027.19938383103</v>
      </c>
    </row>
    <row r="110" spans="3:9">
      <c r="C110">
        <v>-122925.69587232143</v>
      </c>
      <c r="D110">
        <v>-166031.15513895746</v>
      </c>
      <c r="E110">
        <v>-146004.39877444127</v>
      </c>
      <c r="F110">
        <v>-37540.486119777466</v>
      </c>
      <c r="G110">
        <v>-183544.88489421873</v>
      </c>
      <c r="H110">
        <v>-190196.81563044179</v>
      </c>
      <c r="I110">
        <v>-191628.69128498467</v>
      </c>
    </row>
    <row r="111" spans="3:9">
      <c r="C111">
        <v>-104974.19616546974</v>
      </c>
      <c r="D111">
        <v>-179892.71673151501</v>
      </c>
      <c r="E111">
        <v>-95150.545897257529</v>
      </c>
      <c r="F111">
        <v>-24767.620564969518</v>
      </c>
      <c r="G111">
        <v>-119918.16646222706</v>
      </c>
      <c r="H111">
        <v>-199491.34669674106</v>
      </c>
      <c r="I111">
        <v>-137725.51943771332</v>
      </c>
    </row>
    <row r="112" spans="3:9">
      <c r="C112">
        <v>-126509.50271945367</v>
      </c>
      <c r="D112">
        <v>-158272.50637741393</v>
      </c>
      <c r="E112">
        <v>-113446.0311016386</v>
      </c>
      <c r="F112">
        <v>-37741.922909991008</v>
      </c>
      <c r="G112">
        <v>-151187.9540116296</v>
      </c>
      <c r="H112">
        <v>-198622.2034306057</v>
      </c>
      <c r="I112">
        <v>-170351.34781808598</v>
      </c>
    </row>
    <row r="113" spans="3:9">
      <c r="C113">
        <v>-140553.70861021476</v>
      </c>
      <c r="D113">
        <v>-151037.48826446634</v>
      </c>
      <c r="E113">
        <v>-126276.97166823318</v>
      </c>
      <c r="F113">
        <v>-32457.019413351045</v>
      </c>
      <c r="G113">
        <v>-158733.99108158422</v>
      </c>
      <c r="H113">
        <v>-187581.87466322622</v>
      </c>
      <c r="I113">
        <v>-196319.11784367674</v>
      </c>
    </row>
    <row r="114" spans="3:9">
      <c r="C114">
        <v>-107443.71215197006</v>
      </c>
      <c r="D114">
        <v>-168161.2633461545</v>
      </c>
      <c r="E114">
        <v>-120312.61985508146</v>
      </c>
      <c r="F114">
        <v>-23519.711489628702</v>
      </c>
      <c r="G114">
        <v>-143832.33134471014</v>
      </c>
      <c r="H114">
        <v>-195389.63791625484</v>
      </c>
      <c r="I114">
        <v>-145802.766526141</v>
      </c>
    </row>
    <row r="115" spans="3:9">
      <c r="C115">
        <v>-113560.33542780054</v>
      </c>
      <c r="D115">
        <v>-198323.93469877116</v>
      </c>
      <c r="E115">
        <v>-129988.67222466676</v>
      </c>
      <c r="F115">
        <v>-17010.184705601809</v>
      </c>
      <c r="G115">
        <v>-146998.85693026858</v>
      </c>
      <c r="H115">
        <v>-217603.89160327712</v>
      </c>
      <c r="I115">
        <v>-163178.99030535383</v>
      </c>
    </row>
    <row r="116" spans="3:9">
      <c r="C116">
        <v>-117069.0313086705</v>
      </c>
      <c r="D116">
        <v>-165826.84973798215</v>
      </c>
      <c r="E116">
        <v>-159837.03416090572</v>
      </c>
      <c r="F116">
        <v>-28325.853303526215</v>
      </c>
      <c r="G116">
        <v>-188162.88746443193</v>
      </c>
      <c r="H116">
        <v>-201978.20874471054</v>
      </c>
      <c r="I116">
        <v>-191176.69768470214</v>
      </c>
    </row>
    <row r="117" spans="3:9">
      <c r="C117">
        <v>-129674.63373426352</v>
      </c>
      <c r="D117">
        <v>-164304.59319159828</v>
      </c>
      <c r="E117">
        <v>-130198.41586152925</v>
      </c>
      <c r="F117">
        <v>-27248.31948345797</v>
      </c>
      <c r="G117">
        <v>-157446.73534498722</v>
      </c>
      <c r="H117">
        <v>-216543.11420143166</v>
      </c>
      <c r="I117">
        <v>-187059.63023659764</v>
      </c>
    </row>
    <row r="118" spans="3:9">
      <c r="C118">
        <v>-121521.59433443968</v>
      </c>
      <c r="D118">
        <v>-167987.49443017223</v>
      </c>
      <c r="E118">
        <v>-124665.51695620938</v>
      </c>
      <c r="F118">
        <v>-15830.12141766799</v>
      </c>
      <c r="G118">
        <v>-140495.63837387736</v>
      </c>
      <c r="H118">
        <v>-206378.29515571718</v>
      </c>
      <c r="I118">
        <v>-167880.62658581202</v>
      </c>
    </row>
    <row r="119" spans="3:9">
      <c r="C119">
        <v>-126183.76474325292</v>
      </c>
      <c r="D119">
        <v>-164235.27925180402</v>
      </c>
      <c r="E119">
        <v>-135545.84007134274</v>
      </c>
      <c r="F119">
        <v>-16419.904841968921</v>
      </c>
      <c r="G119">
        <v>-151965.74491331165</v>
      </c>
      <c r="H119">
        <v>-192718.45112618193</v>
      </c>
      <c r="I119">
        <v>-180721.99671865505</v>
      </c>
    </row>
    <row r="120" spans="3:9">
      <c r="C120">
        <v>-137688.95451339506</v>
      </c>
      <c r="D120">
        <v>-161681.83124532158</v>
      </c>
      <c r="E120">
        <v>-125084.5733923364</v>
      </c>
      <c r="F120">
        <v>-35087.079532955686</v>
      </c>
      <c r="G120">
        <v>-160171.65292529209</v>
      </c>
      <c r="H120">
        <v>-209045.62449294238</v>
      </c>
      <c r="I120">
        <v>-191683.59532899721</v>
      </c>
    </row>
    <row r="121" spans="3:9">
      <c r="C121">
        <v>-111693.74168160582</v>
      </c>
      <c r="D121">
        <v>-151457.38299064417</v>
      </c>
      <c r="E121">
        <v>-145006.80827004716</v>
      </c>
      <c r="F121">
        <v>-15872.925762934523</v>
      </c>
      <c r="G121">
        <v>-160879.73403298168</v>
      </c>
      <c r="H121">
        <v>-206339.15476795653</v>
      </c>
      <c r="I121">
        <v>-169931.48086294084</v>
      </c>
    </row>
    <row r="122" spans="3:9">
      <c r="C122">
        <v>-155510.15904460012</v>
      </c>
      <c r="D122">
        <v>-147776.27728594845</v>
      </c>
      <c r="E122">
        <v>-129585.37820935326</v>
      </c>
      <c r="F122">
        <v>-32500.238686824159</v>
      </c>
      <c r="G122">
        <v>-162085.61689617741</v>
      </c>
      <c r="H122">
        <v>-219114.14922798352</v>
      </c>
      <c r="I122">
        <v>-214532.46954310589</v>
      </c>
    </row>
    <row r="123" spans="3:9">
      <c r="C123">
        <v>-127480.10192627931</v>
      </c>
      <c r="D123">
        <v>-170999.38636596169</v>
      </c>
      <c r="E123">
        <v>-144644.85527716912</v>
      </c>
      <c r="F123">
        <v>-45705.621259095584</v>
      </c>
      <c r="G123">
        <v>-190350.4765362647</v>
      </c>
      <c r="H123">
        <v>-197228.89038155746</v>
      </c>
      <c r="I123">
        <v>-177764.49227264</v>
      </c>
    </row>
    <row r="124" spans="3:9">
      <c r="C124">
        <v>-143319.45495742038</v>
      </c>
      <c r="D124">
        <v>-153220.75444681654</v>
      </c>
      <c r="E124">
        <v>-152833.53197220436</v>
      </c>
      <c r="F124">
        <v>-31718.296047505566</v>
      </c>
      <c r="G124">
        <v>-184551.82801970994</v>
      </c>
      <c r="H124">
        <v>-186639.48870499025</v>
      </c>
      <c r="I124">
        <v>-200849.43027018677</v>
      </c>
    </row>
    <row r="125" spans="3:9">
      <c r="C125">
        <v>-137289.99894747892</v>
      </c>
      <c r="D125">
        <v>-158071.65282455061</v>
      </c>
      <c r="E125">
        <v>-147481.68020760067</v>
      </c>
      <c r="F125">
        <v>-30091.679510518064</v>
      </c>
      <c r="G125">
        <v>-177573.35971811874</v>
      </c>
      <c r="H125">
        <v>-178387.65668237733</v>
      </c>
      <c r="I125">
        <v>-205161.85188993841</v>
      </c>
    </row>
    <row r="126" spans="3:9">
      <c r="C126">
        <v>-137114.78348371951</v>
      </c>
      <c r="D126">
        <v>-169629.85628963372</v>
      </c>
      <c r="E126">
        <v>-123732.9164209265</v>
      </c>
      <c r="F126">
        <v>-35822.88637803209</v>
      </c>
      <c r="G126">
        <v>-159555.80279895858</v>
      </c>
      <c r="H126">
        <v>-191410.80827758447</v>
      </c>
      <c r="I126">
        <v>-183592.8820572921</v>
      </c>
    </row>
    <row r="127" spans="3:9">
      <c r="C127">
        <v>-139204.15367977036</v>
      </c>
      <c r="D127">
        <v>-160211.76060950375</v>
      </c>
      <c r="E127">
        <v>-143885.67455101764</v>
      </c>
      <c r="F127">
        <v>-31044.965814714567</v>
      </c>
      <c r="G127">
        <v>-174930.64036573219</v>
      </c>
      <c r="H127">
        <v>-187271.05460741077</v>
      </c>
      <c r="I127">
        <v>-203416.48455508696</v>
      </c>
    </row>
    <row r="128" spans="3:9">
      <c r="C128">
        <v>-126960.9924138753</v>
      </c>
      <c r="D128">
        <v>-160532.45330834389</v>
      </c>
      <c r="E128">
        <v>-140444.63838716972</v>
      </c>
      <c r="F128">
        <v>-26562.030027475408</v>
      </c>
      <c r="G128">
        <v>-167006.66841464513</v>
      </c>
      <c r="H128">
        <v>-191820.65227383588</v>
      </c>
      <c r="I128">
        <v>-186974.56142188795</v>
      </c>
    </row>
    <row r="129" spans="3:9">
      <c r="C129">
        <v>-123192.01489548146</v>
      </c>
      <c r="D129">
        <v>-153037.52444318496</v>
      </c>
      <c r="E129">
        <v>-160141.19465784269</v>
      </c>
      <c r="F129">
        <v>-2249.1518956314349</v>
      </c>
      <c r="G129">
        <v>-162390.34655347414</v>
      </c>
      <c r="H129">
        <v>-204979.51368778155</v>
      </c>
      <c r="I129">
        <v>-176243.29727560712</v>
      </c>
    </row>
    <row r="130" spans="3:9">
      <c r="C130">
        <v>-120456.42828101863</v>
      </c>
      <c r="D130">
        <v>-169762.37531729185</v>
      </c>
      <c r="E130">
        <v>-132854.27954176773</v>
      </c>
      <c r="F130">
        <v>-19243.561512572436</v>
      </c>
      <c r="G130">
        <v>-152097.84105434016</v>
      </c>
      <c r="H130">
        <v>-189704.12872295585</v>
      </c>
      <c r="I130">
        <v>-173622.21325948791</v>
      </c>
    </row>
    <row r="131" spans="3:9">
      <c r="C131">
        <v>-130129.50757104794</v>
      </c>
      <c r="D131">
        <v>-164377.61274206176</v>
      </c>
      <c r="E131">
        <v>-121268.99638477343</v>
      </c>
      <c r="F131">
        <v>-22894.337021098811</v>
      </c>
      <c r="G131">
        <v>-144163.33340587222</v>
      </c>
      <c r="H131">
        <v>-190289.09807423601</v>
      </c>
      <c r="I131">
        <v>-168757.86902733933</v>
      </c>
    </row>
    <row r="132" spans="3:9">
      <c r="C132">
        <v>-138829.89229459374</v>
      </c>
      <c r="D132">
        <v>-156247.49897434918</v>
      </c>
      <c r="E132">
        <v>-141720.29753933521</v>
      </c>
      <c r="F132">
        <v>-19592.289127459153</v>
      </c>
      <c r="G132">
        <v>-161312.58666679438</v>
      </c>
      <c r="H132">
        <v>-199547.74239782066</v>
      </c>
      <c r="I132">
        <v>-192618.80099336355</v>
      </c>
    </row>
    <row r="133" spans="3:9">
      <c r="C133">
        <v>-113081.01746035811</v>
      </c>
      <c r="D133">
        <v>-155753.83655899169</v>
      </c>
      <c r="E133">
        <v>-130876.14144253332</v>
      </c>
      <c r="F133">
        <v>-21999.910441714786</v>
      </c>
      <c r="G133">
        <v>-152876.0518842481</v>
      </c>
      <c r="H133">
        <v>-201072.12231883401</v>
      </c>
      <c r="I133">
        <v>-174407.64805043279</v>
      </c>
    </row>
    <row r="134" spans="3:9">
      <c r="C134">
        <v>-125308.92767368977</v>
      </c>
      <c r="D134">
        <v>-154180.66189655918</v>
      </c>
      <c r="E134">
        <v>-149815.78778345074</v>
      </c>
      <c r="F134">
        <v>-24941.130649959352</v>
      </c>
      <c r="G134">
        <v>-174756.91843341009</v>
      </c>
      <c r="H134">
        <v>-207736.7970733869</v>
      </c>
      <c r="I134">
        <v>-187373.23675164711</v>
      </c>
    </row>
    <row r="135" spans="3:9">
      <c r="C135">
        <v>-117502.36751415966</v>
      </c>
      <c r="D135">
        <v>-183176.87950044445</v>
      </c>
      <c r="E135">
        <v>-122797.43767034507</v>
      </c>
      <c r="F135">
        <v>-49239.137909099336</v>
      </c>
      <c r="G135">
        <v>-172036.57557944441</v>
      </c>
      <c r="H135">
        <v>-219330.04290582763</v>
      </c>
      <c r="I135">
        <v>-171797.26841625775</v>
      </c>
    </row>
    <row r="136" spans="3:9">
      <c r="C136">
        <v>-123088.61011630166</v>
      </c>
      <c r="D136">
        <v>-166864.99449950957</v>
      </c>
      <c r="E136">
        <v>-122863.60177673078</v>
      </c>
      <c r="F136">
        <v>-35916.458439398353</v>
      </c>
      <c r="G136">
        <v>-158780.06021612912</v>
      </c>
      <c r="H136">
        <v>-198513.93965011189</v>
      </c>
      <c r="I136">
        <v>-179733.97338406183</v>
      </c>
    </row>
    <row r="137" spans="3:9">
      <c r="C137">
        <v>-118940.03716830164</v>
      </c>
      <c r="D137">
        <v>-161150.34009254404</v>
      </c>
      <c r="E137">
        <v>-109591.74902223596</v>
      </c>
      <c r="F137">
        <v>-40450.104256811232</v>
      </c>
      <c r="G137">
        <v>-150041.85327904718</v>
      </c>
      <c r="H137">
        <v>-191696.71690576125</v>
      </c>
      <c r="I137">
        <v>-161434.09080101046</v>
      </c>
    </row>
    <row r="138" spans="3:9">
      <c r="C138">
        <v>-137622.64566165186</v>
      </c>
      <c r="D138">
        <v>-154707.66856939072</v>
      </c>
      <c r="E138">
        <v>-153130.93364308614</v>
      </c>
      <c r="F138">
        <v>-24157.420721709015</v>
      </c>
      <c r="G138">
        <v>-177288.35436479517</v>
      </c>
      <c r="H138">
        <v>-181154.42958432878</v>
      </c>
      <c r="I138">
        <v>-203974.75789554205</v>
      </c>
    </row>
    <row r="139" spans="3:9">
      <c r="C139">
        <v>-124958.69820100037</v>
      </c>
      <c r="D139">
        <v>-158194.21635878744</v>
      </c>
      <c r="E139">
        <v>-119765.80134989833</v>
      </c>
      <c r="F139">
        <v>-22938.905883875337</v>
      </c>
      <c r="G139">
        <v>-142704.70723377369</v>
      </c>
      <c r="H139">
        <v>-192214.88782084582</v>
      </c>
      <c r="I139">
        <v>-166303.87686677824</v>
      </c>
    </row>
    <row r="140" spans="3:9">
      <c r="C140">
        <v>-129859.88734177125</v>
      </c>
      <c r="D140">
        <v>-156008.47437946324</v>
      </c>
      <c r="E140">
        <v>-126464.15726240801</v>
      </c>
      <c r="F140">
        <v>-25771.913759181931</v>
      </c>
      <c r="G140">
        <v>-152236.07102158992</v>
      </c>
      <c r="H140">
        <v>-198613.72281060187</v>
      </c>
      <c r="I140">
        <v>-170551.70197400352</v>
      </c>
    </row>
    <row r="141" spans="3:9">
      <c r="C141">
        <v>-120291.20768342803</v>
      </c>
      <c r="D141">
        <v>-154497.18755883322</v>
      </c>
      <c r="E141">
        <v>-111294.5415939284</v>
      </c>
      <c r="F141">
        <v>-10838.215379307936</v>
      </c>
      <c r="G141">
        <v>-122132.75697323633</v>
      </c>
      <c r="H141">
        <v>-186900.49955192496</v>
      </c>
      <c r="I141">
        <v>-166678.3265262295</v>
      </c>
    </row>
    <row r="142" spans="3:9">
      <c r="C142">
        <v>-114460.55444308567</v>
      </c>
      <c r="D142">
        <v>-172871.21157270455</v>
      </c>
      <c r="E142">
        <v>-109530.97976247626</v>
      </c>
      <c r="F142">
        <v>-41458.250141219483</v>
      </c>
      <c r="G142">
        <v>-150989.22990369576</v>
      </c>
      <c r="H142">
        <v>-188621.42425306133</v>
      </c>
      <c r="I142">
        <v>-143083.22830352248</v>
      </c>
    </row>
    <row r="143" spans="3:9">
      <c r="C143">
        <v>-111951.18841147845</v>
      </c>
      <c r="D143">
        <v>-167365.27589990135</v>
      </c>
      <c r="E143">
        <v>-143552.93355849414</v>
      </c>
      <c r="F143">
        <v>-30338.62629211153</v>
      </c>
      <c r="G143">
        <v>-173891.55985060567</v>
      </c>
      <c r="H143">
        <v>-184684.50703414896</v>
      </c>
      <c r="I143">
        <v>-164592.77731747087</v>
      </c>
    </row>
    <row r="144" spans="3:9">
      <c r="C144">
        <v>-127398.25705653057</v>
      </c>
      <c r="D144">
        <v>-172176.85644456162</v>
      </c>
      <c r="E144">
        <v>-122748.8052261167</v>
      </c>
      <c r="F144">
        <v>-22760.392361951206</v>
      </c>
      <c r="G144">
        <v>-145509.19758806791</v>
      </c>
      <c r="H144">
        <v>-194450.95895431258</v>
      </c>
      <c r="I144">
        <v>-183070.57501587376</v>
      </c>
    </row>
    <row r="145" spans="3:9">
      <c r="C145">
        <v>-115846.68614970692</v>
      </c>
      <c r="D145">
        <v>-167085.96068729839</v>
      </c>
      <c r="E145">
        <v>-116236.36826484208</v>
      </c>
      <c r="F145">
        <v>-18911.496909634254</v>
      </c>
      <c r="G145">
        <v>-135147.86517447635</v>
      </c>
      <c r="H145">
        <v>-200143.56368508624</v>
      </c>
      <c r="I145">
        <v>-147176.40447630177</v>
      </c>
    </row>
    <row r="146" spans="3:9">
      <c r="C146">
        <v>-144217.29992585379</v>
      </c>
      <c r="D146">
        <v>-161434.56743579762</v>
      </c>
      <c r="E146">
        <v>-133576.57256274813</v>
      </c>
      <c r="F146">
        <v>-27729.068450727529</v>
      </c>
      <c r="G146">
        <v>-161305.64101347566</v>
      </c>
      <c r="H146">
        <v>-186219.28674936618</v>
      </c>
      <c r="I146">
        <v>-188854.29836317885</v>
      </c>
    </row>
    <row r="147" spans="3:9">
      <c r="C147">
        <v>-118274.36095209031</v>
      </c>
      <c r="D147">
        <v>-156624.58590419544</v>
      </c>
      <c r="E147">
        <v>-138947.41587067177</v>
      </c>
      <c r="F147">
        <v>-22656.679346378587</v>
      </c>
      <c r="G147">
        <v>-161604.09521705034</v>
      </c>
      <c r="H147">
        <v>-202861.75739659052</v>
      </c>
      <c r="I147">
        <v>-174128.04339611961</v>
      </c>
    </row>
    <row r="148" spans="3:9">
      <c r="C148">
        <v>-120720.67327794772</v>
      </c>
      <c r="D148">
        <v>-160437.02463110842</v>
      </c>
      <c r="E148">
        <v>-139226.47318863231</v>
      </c>
      <c r="F148">
        <v>-27940.905119885694</v>
      </c>
      <c r="G148">
        <v>-167167.378308518</v>
      </c>
      <c r="H148">
        <v>-179050.78041870226</v>
      </c>
      <c r="I148">
        <v>-183317.15067490033</v>
      </c>
    </row>
    <row r="149" spans="3:9">
      <c r="C149">
        <v>-122349.09586148322</v>
      </c>
      <c r="D149">
        <v>-177513.3292956177</v>
      </c>
      <c r="E149">
        <v>-135817.85019528898</v>
      </c>
      <c r="F149">
        <v>-42740.920224693429</v>
      </c>
      <c r="G149">
        <v>-178558.77041998238</v>
      </c>
      <c r="H149">
        <v>-215355.47468024466</v>
      </c>
      <c r="I149">
        <v>-184587.5669179376</v>
      </c>
    </row>
    <row r="150" spans="3:9">
      <c r="C150">
        <v>-118287.05221264184</v>
      </c>
      <c r="D150">
        <v>-176768.55439658009</v>
      </c>
      <c r="E150">
        <v>-108349.90366711325</v>
      </c>
      <c r="F150">
        <v>-22984.566337221047</v>
      </c>
      <c r="G150">
        <v>-131334.47000433429</v>
      </c>
      <c r="H150">
        <v>-179554.58014221696</v>
      </c>
      <c r="I150">
        <v>-153818.86997996818</v>
      </c>
    </row>
    <row r="151" spans="3:9">
      <c r="C151">
        <v>-115498.61503460465</v>
      </c>
      <c r="D151">
        <v>-154887.67125397277</v>
      </c>
      <c r="E151">
        <v>-113506.54736733233</v>
      </c>
      <c r="F151">
        <v>-14605.768334318256</v>
      </c>
      <c r="G151">
        <v>-128112.31570165057</v>
      </c>
      <c r="H151">
        <v>-201377.42861700506</v>
      </c>
      <c r="I151">
        <v>-165722.13158943588</v>
      </c>
    </row>
    <row r="152" spans="3:9">
      <c r="C152">
        <v>-141029.07543910516</v>
      </c>
      <c r="D152">
        <v>-166232.49661843575</v>
      </c>
      <c r="E152">
        <v>-138916.58184231175</v>
      </c>
      <c r="F152">
        <v>-37815.377839776571</v>
      </c>
      <c r="G152">
        <v>-176731.95968208832</v>
      </c>
      <c r="H152">
        <v>-198845.05431706144</v>
      </c>
      <c r="I152">
        <v>-198080.97430057134</v>
      </c>
    </row>
    <row r="153" spans="3:9">
      <c r="C153">
        <v>-131117.84160288482</v>
      </c>
      <c r="D153">
        <v>-155592.00763420021</v>
      </c>
      <c r="E153">
        <v>-130825.79305344241</v>
      </c>
      <c r="F153">
        <v>-22701.60776872612</v>
      </c>
      <c r="G153">
        <v>-153527.40082216854</v>
      </c>
      <c r="H153">
        <v>-197162.30046373818</v>
      </c>
      <c r="I153">
        <v>-196152.13061587437</v>
      </c>
    </row>
    <row r="154" spans="3:9">
      <c r="C154">
        <v>-125516.39385581778</v>
      </c>
      <c r="D154">
        <v>-162541.62858932622</v>
      </c>
      <c r="E154">
        <v>-130750.75730421364</v>
      </c>
      <c r="F154">
        <v>-37070.411267826952</v>
      </c>
      <c r="G154">
        <v>-167821.16857204057</v>
      </c>
      <c r="H154">
        <v>-187408.71828781589</v>
      </c>
      <c r="I154">
        <v>-183287.90929114271</v>
      </c>
    </row>
    <row r="155" spans="3:9">
      <c r="C155">
        <v>-145478.8139363018</v>
      </c>
      <c r="D155">
        <v>-163143.8132900534</v>
      </c>
      <c r="E155">
        <v>-124688.67412282067</v>
      </c>
      <c r="F155">
        <v>-40729.184304138857</v>
      </c>
      <c r="G155">
        <v>-165417.85842695954</v>
      </c>
      <c r="H155">
        <v>-199951.75435007608</v>
      </c>
      <c r="I155">
        <v>-205244.03622224179</v>
      </c>
    </row>
    <row r="156" spans="3:9">
      <c r="C156">
        <v>-119844.70354519023</v>
      </c>
      <c r="D156">
        <v>-164244.7253225403</v>
      </c>
      <c r="E156">
        <v>-149058.136276223</v>
      </c>
      <c r="F156">
        <v>-33964.208046236497</v>
      </c>
      <c r="G156">
        <v>-183022.34432245948</v>
      </c>
      <c r="H156">
        <v>-200288.24290715792</v>
      </c>
      <c r="I156">
        <v>-185374.27751772356</v>
      </c>
    </row>
    <row r="157" spans="3:9">
      <c r="C157">
        <v>-115964.42124765662</v>
      </c>
      <c r="D157">
        <v>-186664.43075495763</v>
      </c>
      <c r="E157">
        <v>-130693.56995715492</v>
      </c>
      <c r="F157">
        <v>-63110.421269311075</v>
      </c>
      <c r="G157">
        <v>-193803.99122646602</v>
      </c>
      <c r="H157">
        <v>-201087.07273462162</v>
      </c>
      <c r="I157">
        <v>-175927.9592897034</v>
      </c>
    </row>
    <row r="158" spans="3:9">
      <c r="C158">
        <v>-133601.70454645911</v>
      </c>
      <c r="D158">
        <v>-151923.02127846584</v>
      </c>
      <c r="E158">
        <v>-143828.44150358529</v>
      </c>
      <c r="F158">
        <v>-19956.497015603298</v>
      </c>
      <c r="G158">
        <v>-163784.93851918858</v>
      </c>
      <c r="H158">
        <v>-197300.6379555621</v>
      </c>
      <c r="I158">
        <v>-192191.66797726217</v>
      </c>
    </row>
    <row r="159" spans="3:9">
      <c r="C159">
        <v>-139500.27518714435</v>
      </c>
      <c r="D159">
        <v>-159461.25487827702</v>
      </c>
      <c r="E159">
        <v>-141388.22779858616</v>
      </c>
      <c r="F159">
        <v>-22365.311135296641</v>
      </c>
      <c r="G159">
        <v>-163753.53893388278</v>
      </c>
      <c r="H159">
        <v>-194535.63743554178</v>
      </c>
      <c r="I159">
        <v>-196611.0591993712</v>
      </c>
    </row>
    <row r="160" spans="3:9">
      <c r="C160">
        <v>-138855.02262069809</v>
      </c>
      <c r="D160">
        <v>-167784.86532820505</v>
      </c>
      <c r="E160">
        <v>-111173.39244182059</v>
      </c>
      <c r="F160">
        <v>-41938.960414648049</v>
      </c>
      <c r="G160">
        <v>-153112.35285646864</v>
      </c>
      <c r="H160">
        <v>-176799.17484068891</v>
      </c>
      <c r="I160">
        <v>-180225.32993727818</v>
      </c>
    </row>
    <row r="161" spans="3:9">
      <c r="C161">
        <v>-139173.41877056594</v>
      </c>
      <c r="D161">
        <v>-162019.29976217021</v>
      </c>
      <c r="E161">
        <v>-154778.68433094784</v>
      </c>
      <c r="F161">
        <v>-27999.25469703252</v>
      </c>
      <c r="G161">
        <v>-182777.93902798038</v>
      </c>
      <c r="H161">
        <v>-190540.28003596538</v>
      </c>
      <c r="I161">
        <v>-197289.16420880106</v>
      </c>
    </row>
    <row r="162" spans="3:9">
      <c r="C162">
        <v>-122512.25463793217</v>
      </c>
      <c r="D162">
        <v>-149006.74308089411</v>
      </c>
      <c r="E162">
        <v>-110486.9749722768</v>
      </c>
      <c r="F162">
        <v>-36439.603180728278</v>
      </c>
      <c r="G162">
        <v>-146926.5781530051</v>
      </c>
      <c r="H162">
        <v>-202335.18297762983</v>
      </c>
      <c r="I162">
        <v>-165965.85896376157</v>
      </c>
    </row>
    <row r="163" spans="3:9">
      <c r="C163">
        <v>-139756.02757313539</v>
      </c>
      <c r="D163">
        <v>-148033.20269483095</v>
      </c>
      <c r="E163">
        <v>-137590.88059031678</v>
      </c>
      <c r="F163">
        <v>-36283.144901174121</v>
      </c>
      <c r="G163">
        <v>-173874.0254914909</v>
      </c>
      <c r="H163">
        <v>-204574.60981406059</v>
      </c>
      <c r="I163">
        <v>-202906.45821378016</v>
      </c>
    </row>
    <row r="164" spans="3:9">
      <c r="C164">
        <v>-123490.71496866534</v>
      </c>
      <c r="D164">
        <v>-174344.59226482961</v>
      </c>
      <c r="E164">
        <v>-135352.67782913829</v>
      </c>
      <c r="F164">
        <v>-47090.110597611674</v>
      </c>
      <c r="G164">
        <v>-182442.78842674999</v>
      </c>
      <c r="H164">
        <v>-184106.55852837057</v>
      </c>
      <c r="I164">
        <v>-180565.07152087521</v>
      </c>
    </row>
    <row r="165" spans="3:9">
      <c r="C165">
        <v>-147655.55806212625</v>
      </c>
      <c r="D165">
        <v>-165863.42941066029</v>
      </c>
      <c r="E165">
        <v>-135728.43457450368</v>
      </c>
      <c r="F165">
        <v>-41662.601559960458</v>
      </c>
      <c r="G165">
        <v>-177391.03613446417</v>
      </c>
      <c r="H165">
        <v>-202826.90106787626</v>
      </c>
      <c r="I165">
        <v>-195245.08694246574</v>
      </c>
    </row>
    <row r="166" spans="3:9">
      <c r="C166">
        <v>-124826.91252370228</v>
      </c>
      <c r="D166">
        <v>-160853.85078681045</v>
      </c>
      <c r="E166">
        <v>-132673.12468388601</v>
      </c>
      <c r="F166">
        <v>-29645.482775990851</v>
      </c>
      <c r="G166">
        <v>-162318.60745987683</v>
      </c>
      <c r="H166">
        <v>-189769.8824754784</v>
      </c>
      <c r="I166">
        <v>-172446.27691478544</v>
      </c>
    </row>
    <row r="167" spans="3:9">
      <c r="C167">
        <v>-118591.19071246969</v>
      </c>
      <c r="D167">
        <v>-171676.76509593861</v>
      </c>
      <c r="E167">
        <v>-110654.83361309135</v>
      </c>
      <c r="F167">
        <v>-21667.015073714014</v>
      </c>
      <c r="G167">
        <v>-132321.84868680537</v>
      </c>
      <c r="H167">
        <v>-193755.62095716098</v>
      </c>
      <c r="I167">
        <v>-166554.77578538074</v>
      </c>
    </row>
    <row r="168" spans="3:9">
      <c r="C168">
        <v>-150495.5494270669</v>
      </c>
      <c r="D168">
        <v>-160027.64618203643</v>
      </c>
      <c r="E168">
        <v>-145590.99911508209</v>
      </c>
      <c r="F168">
        <v>-40129.044270834565</v>
      </c>
      <c r="G168">
        <v>-185720.04338591668</v>
      </c>
      <c r="H168">
        <v>-205009.02759174924</v>
      </c>
      <c r="I168">
        <v>-208167.92661847491</v>
      </c>
    </row>
    <row r="169" spans="3:9">
      <c r="C169">
        <v>-114907.09975637666</v>
      </c>
      <c r="D169">
        <v>-175575.79401090866</v>
      </c>
      <c r="E169">
        <v>-146072.07056297222</v>
      </c>
      <c r="F169">
        <v>-21711.390608861228</v>
      </c>
      <c r="G169">
        <v>-167783.46117183345</v>
      </c>
      <c r="H169">
        <v>-201218.82955210211</v>
      </c>
      <c r="I169">
        <v>-170657.59130506482</v>
      </c>
    </row>
    <row r="170" spans="3:9">
      <c r="C170">
        <v>-103149.8444443341</v>
      </c>
      <c r="D170">
        <v>-168890.15747145476</v>
      </c>
      <c r="E170">
        <v>-112245.60902927391</v>
      </c>
      <c r="F170">
        <v>-20350.440799828673</v>
      </c>
      <c r="G170">
        <v>-132596.04982910259</v>
      </c>
      <c r="H170">
        <v>-207868.0456536375</v>
      </c>
      <c r="I170">
        <v>-140381.5738316511</v>
      </c>
    </row>
    <row r="171" spans="3:9">
      <c r="C171">
        <v>-122080.24546135671</v>
      </c>
      <c r="D171">
        <v>-150674.52727548225</v>
      </c>
      <c r="E171">
        <v>-128051.45445484464</v>
      </c>
      <c r="F171">
        <v>-6854.9814422759118</v>
      </c>
      <c r="G171">
        <v>-134906.43589712057</v>
      </c>
      <c r="H171">
        <v>-192042.71387379844</v>
      </c>
      <c r="I171">
        <v>-162849.05569221656</v>
      </c>
    </row>
    <row r="172" spans="3:9">
      <c r="C172">
        <v>-130043.62741753871</v>
      </c>
      <c r="D172">
        <v>-157402.57313111468</v>
      </c>
      <c r="E172">
        <v>-131905.25335617829</v>
      </c>
      <c r="F172">
        <v>-34458.314815846628</v>
      </c>
      <c r="G172">
        <v>-166363.56817202491</v>
      </c>
      <c r="H172">
        <v>-176132.81051972404</v>
      </c>
      <c r="I172">
        <v>-194052.98832281673</v>
      </c>
    </row>
    <row r="173" spans="3:9">
      <c r="C173">
        <v>-124354.00899586613</v>
      </c>
      <c r="D173">
        <v>-165387.97874732528</v>
      </c>
      <c r="E173">
        <v>-127352.36819547424</v>
      </c>
      <c r="F173">
        <v>-32858.270682955292</v>
      </c>
      <c r="G173">
        <v>-160210.63887842954</v>
      </c>
      <c r="H173">
        <v>-198146.1217755799</v>
      </c>
      <c r="I173">
        <v>-175797.48777768482</v>
      </c>
    </row>
    <row r="174" spans="3:9">
      <c r="C174">
        <v>-129510.79116739621</v>
      </c>
      <c r="D174">
        <v>-161604.15280628199</v>
      </c>
      <c r="E174">
        <v>-132436.33375778591</v>
      </c>
      <c r="F174">
        <v>-27787.029139804981</v>
      </c>
      <c r="G174">
        <v>-160223.36289759085</v>
      </c>
      <c r="H174">
        <v>-202770.33872586204</v>
      </c>
      <c r="I174">
        <v>-179556.13931315258</v>
      </c>
    </row>
    <row r="175" spans="3:9">
      <c r="C175">
        <v>-128609.50444283939</v>
      </c>
      <c r="D175">
        <v>-156529.44371482261</v>
      </c>
      <c r="E175">
        <v>-130053.40616962075</v>
      </c>
      <c r="F175">
        <v>-46805.573459767351</v>
      </c>
      <c r="G175">
        <v>-176858.97962938808</v>
      </c>
      <c r="H175">
        <v>-194389.29145896446</v>
      </c>
      <c r="I175">
        <v>-185023.13416768593</v>
      </c>
    </row>
    <row r="176" spans="3:9">
      <c r="C176">
        <v>-121011.33201530075</v>
      </c>
      <c r="D176">
        <v>-150919.63916886284</v>
      </c>
      <c r="E176">
        <v>-145928.44487673818</v>
      </c>
      <c r="F176">
        <v>-15062.780389220516</v>
      </c>
      <c r="G176">
        <v>-160991.2252659587</v>
      </c>
      <c r="H176">
        <v>-206505.94240699493</v>
      </c>
      <c r="I176">
        <v>-195387.3543946649</v>
      </c>
    </row>
    <row r="177" spans="3:9">
      <c r="C177">
        <v>-117415.27131494436</v>
      </c>
      <c r="D177">
        <v>-153185.71431221406</v>
      </c>
      <c r="E177">
        <v>-126871.29752024317</v>
      </c>
      <c r="F177">
        <v>-23030.6411715135</v>
      </c>
      <c r="G177">
        <v>-149901.93869175666</v>
      </c>
      <c r="H177">
        <v>-214613.95554744845</v>
      </c>
      <c r="I177">
        <v>-185699.07860204956</v>
      </c>
    </row>
    <row r="178" spans="3:9">
      <c r="C178">
        <v>-121094.42543544566</v>
      </c>
      <c r="D178">
        <v>-172286.59809240856</v>
      </c>
      <c r="E178">
        <v>-120180.4766162748</v>
      </c>
      <c r="F178">
        <v>-38020.952632473098</v>
      </c>
      <c r="G178">
        <v>-158201.42924874788</v>
      </c>
      <c r="H178">
        <v>-185900.12374906323</v>
      </c>
      <c r="I178">
        <v>-165407.81624318761</v>
      </c>
    </row>
    <row r="179" spans="3:9">
      <c r="C179">
        <v>-132247.11136227797</v>
      </c>
      <c r="D179">
        <v>-170976.48937374825</v>
      </c>
      <c r="E179">
        <v>-139906.85215170134</v>
      </c>
      <c r="F179">
        <v>-52031.161005192815</v>
      </c>
      <c r="G179">
        <v>-191938.01315689416</v>
      </c>
      <c r="H179">
        <v>-217908.59145112312</v>
      </c>
      <c r="I179">
        <v>-203013.00632928801</v>
      </c>
    </row>
    <row r="180" spans="3:9">
      <c r="C180">
        <v>-132520.34550681568</v>
      </c>
      <c r="D180">
        <v>-152101.45036170507</v>
      </c>
      <c r="E180">
        <v>-157840.23944304179</v>
      </c>
      <c r="F180">
        <v>-33954.737762533121</v>
      </c>
      <c r="G180">
        <v>-191794.97720557492</v>
      </c>
      <c r="H180">
        <v>-191539.96271171074</v>
      </c>
      <c r="I180">
        <v>-205510.46716950194</v>
      </c>
    </row>
    <row r="181" spans="3:9">
      <c r="C181">
        <v>-103837.21544623669</v>
      </c>
      <c r="D181">
        <v>-170818.44066122724</v>
      </c>
      <c r="E181">
        <v>-122735.77123505445</v>
      </c>
      <c r="F181">
        <v>-30060.896251251666</v>
      </c>
      <c r="G181">
        <v>-152796.66748630611</v>
      </c>
      <c r="H181">
        <v>-184897.72196459808</v>
      </c>
      <c r="I181">
        <v>-152968.82956569933</v>
      </c>
    </row>
    <row r="182" spans="3:9">
      <c r="C182">
        <v>-140164.83505884191</v>
      </c>
      <c r="D182">
        <v>-140203.4114397534</v>
      </c>
      <c r="E182">
        <v>-120762.36889159169</v>
      </c>
      <c r="F182">
        <v>-21744.417037432868</v>
      </c>
      <c r="G182">
        <v>-142506.78592902454</v>
      </c>
      <c r="H182">
        <v>-200629.91582220551</v>
      </c>
      <c r="I182">
        <v>-198656.03039728763</v>
      </c>
    </row>
    <row r="183" spans="3:9">
      <c r="C183">
        <v>-132292.27141809955</v>
      </c>
      <c r="D183">
        <v>-174721.01257754557</v>
      </c>
      <c r="E183">
        <v>-135392.46851347951</v>
      </c>
      <c r="F183">
        <v>-45181.104986983257</v>
      </c>
      <c r="G183">
        <v>-180573.57350046278</v>
      </c>
      <c r="H183">
        <v>-203296.12812148625</v>
      </c>
      <c r="I183">
        <v>-182822.78701784596</v>
      </c>
    </row>
    <row r="184" spans="3:9">
      <c r="C184">
        <v>-115665.74420755968</v>
      </c>
      <c r="D184">
        <v>-170531.74502891893</v>
      </c>
      <c r="E184">
        <v>-111551.52903104035</v>
      </c>
      <c r="F184">
        <v>-30973.552714577796</v>
      </c>
      <c r="G184">
        <v>-142525.08174561817</v>
      </c>
      <c r="H184">
        <v>-192536.43535033049</v>
      </c>
      <c r="I184">
        <v>-151196.99635450201</v>
      </c>
    </row>
    <row r="185" spans="3:9">
      <c r="C185">
        <v>-125676.12243553983</v>
      </c>
      <c r="D185">
        <v>-178954.07953498448</v>
      </c>
      <c r="E185">
        <v>-116131.21933781766</v>
      </c>
      <c r="F185">
        <v>-31342.501778338948</v>
      </c>
      <c r="G185">
        <v>-147473.72111615658</v>
      </c>
      <c r="H185">
        <v>-215725.11727759289</v>
      </c>
      <c r="I185">
        <v>-161870.67070650862</v>
      </c>
    </row>
    <row r="186" spans="3:9">
      <c r="C186">
        <v>-110180.51141155341</v>
      </c>
      <c r="D186">
        <v>-170973.56462949698</v>
      </c>
      <c r="E186">
        <v>-131891.73523457904</v>
      </c>
      <c r="F186">
        <v>-26079.098790767377</v>
      </c>
      <c r="G186">
        <v>-157970.83402534644</v>
      </c>
      <c r="H186">
        <v>-205816.1253633514</v>
      </c>
      <c r="I186">
        <v>-149291.72487181978</v>
      </c>
    </row>
    <row r="187" spans="3:9">
      <c r="C187">
        <v>-143130.05734225179</v>
      </c>
      <c r="D187">
        <v>-165761.12343076232</v>
      </c>
      <c r="E187">
        <v>-134822.21117228313</v>
      </c>
      <c r="F187">
        <v>-34841.078140507219</v>
      </c>
      <c r="G187">
        <v>-169663.28931279035</v>
      </c>
      <c r="H187">
        <v>-188090.21837155908</v>
      </c>
      <c r="I187">
        <v>-193308.32053771953</v>
      </c>
    </row>
    <row r="188" spans="3:9">
      <c r="C188">
        <v>-123717.23001150906</v>
      </c>
      <c r="D188">
        <v>-152177.14398963188</v>
      </c>
      <c r="E188">
        <v>-142856.07488978162</v>
      </c>
      <c r="F188">
        <v>-7902.4342433859811</v>
      </c>
      <c r="G188">
        <v>-150758.50913316759</v>
      </c>
      <c r="H188">
        <v>-178686.30066392422</v>
      </c>
      <c r="I188">
        <v>-187263.88811651652</v>
      </c>
    </row>
    <row r="189" spans="3:9">
      <c r="C189">
        <v>-134789.26696828502</v>
      </c>
      <c r="D189">
        <v>-164010.87134332795</v>
      </c>
      <c r="E189">
        <v>-118289.72621244674</v>
      </c>
      <c r="F189">
        <v>-52880.001663497809</v>
      </c>
      <c r="G189">
        <v>-171169.72787594455</v>
      </c>
      <c r="H189">
        <v>-205161.15026294088</v>
      </c>
      <c r="I189">
        <v>-187107.62385977004</v>
      </c>
    </row>
    <row r="190" spans="3:9">
      <c r="C190">
        <v>-121545.10664822535</v>
      </c>
      <c r="D190">
        <v>-165725.78634014542</v>
      </c>
      <c r="E190">
        <v>-127484.34364873027</v>
      </c>
      <c r="F190">
        <v>-35812.174174105392</v>
      </c>
      <c r="G190">
        <v>-163296.51782283565</v>
      </c>
      <c r="H190">
        <v>-190709.54684987117</v>
      </c>
      <c r="I190">
        <v>-167663.40509424935</v>
      </c>
    </row>
    <row r="191" spans="3:9">
      <c r="C191">
        <v>-130775.89336089749</v>
      </c>
      <c r="D191">
        <v>-169764.49130539424</v>
      </c>
      <c r="E191">
        <v>-129841.12559377686</v>
      </c>
      <c r="F191">
        <v>-45720.010948792529</v>
      </c>
      <c r="G191">
        <v>-175561.13654256938</v>
      </c>
      <c r="H191">
        <v>-177057.75441132323</v>
      </c>
      <c r="I191">
        <v>-165420.22623928945</v>
      </c>
    </row>
    <row r="192" spans="3:9">
      <c r="C192">
        <v>-114852.88852526101</v>
      </c>
      <c r="D192">
        <v>-168410.16503342125</v>
      </c>
      <c r="E192">
        <v>-136825.08706764676</v>
      </c>
      <c r="F192">
        <v>-28477.983326353227</v>
      </c>
      <c r="G192">
        <v>-165303.07039399998</v>
      </c>
      <c r="H192">
        <v>-202668.06292488269</v>
      </c>
      <c r="I192">
        <v>-170699.10180127565</v>
      </c>
    </row>
    <row r="193" spans="3:9">
      <c r="C193">
        <v>-121907.21354901904</v>
      </c>
      <c r="D193">
        <v>-167790.30481031496</v>
      </c>
      <c r="E193">
        <v>-114358.55289916522</v>
      </c>
      <c r="F193">
        <v>-36185.932121797319</v>
      </c>
      <c r="G193">
        <v>-150544.48502096254</v>
      </c>
      <c r="H193">
        <v>-194907.13587209478</v>
      </c>
      <c r="I193">
        <v>-172043.90340436803</v>
      </c>
    </row>
    <row r="194" spans="3:9">
      <c r="C194">
        <v>-123078.51083092809</v>
      </c>
      <c r="D194">
        <v>-151912.42783796886</v>
      </c>
      <c r="E194">
        <v>-144628.29466406652</v>
      </c>
      <c r="F194">
        <v>-30560.882743836417</v>
      </c>
      <c r="G194">
        <v>-175189.17740790293</v>
      </c>
      <c r="H194">
        <v>-193157.20394553596</v>
      </c>
      <c r="I194">
        <v>-195141.29214103971</v>
      </c>
    </row>
    <row r="195" spans="3:9">
      <c r="C195">
        <v>-118211.30211303534</v>
      </c>
      <c r="D195">
        <v>-170561.73596338474</v>
      </c>
      <c r="E195">
        <v>-117194.78859553518</v>
      </c>
      <c r="F195">
        <v>-34613.930899298961</v>
      </c>
      <c r="G195">
        <v>-151808.71949483413</v>
      </c>
      <c r="H195">
        <v>-212866.51822324601</v>
      </c>
      <c r="I195">
        <v>-155374.46846447783</v>
      </c>
    </row>
    <row r="196" spans="3:9">
      <c r="C196">
        <v>-134299.75378684257</v>
      </c>
      <c r="D196">
        <v>-149553.60594099338</v>
      </c>
      <c r="E196">
        <v>-149891.13667662823</v>
      </c>
      <c r="F196">
        <v>-31765.659671832993</v>
      </c>
      <c r="G196">
        <v>-181656.79634846124</v>
      </c>
      <c r="H196">
        <v>-195575.28839471121</v>
      </c>
      <c r="I196">
        <v>-196262.73347972255</v>
      </c>
    </row>
    <row r="197" spans="3:9">
      <c r="C197">
        <v>-143064.99015964018</v>
      </c>
      <c r="D197">
        <v>-154526.02092233978</v>
      </c>
      <c r="E197">
        <v>-134664.59163431992</v>
      </c>
      <c r="F197">
        <v>-32584.236485032252</v>
      </c>
      <c r="G197">
        <v>-167248.82811935217</v>
      </c>
      <c r="H197">
        <v>-181469.67961627353</v>
      </c>
      <c r="I197">
        <v>-189714.93040985308</v>
      </c>
    </row>
    <row r="198" spans="3:9">
      <c r="C198">
        <v>-136355.74270330186</v>
      </c>
      <c r="D198">
        <v>-174566.84034784866</v>
      </c>
      <c r="E198">
        <v>-129409.68442345216</v>
      </c>
      <c r="F198">
        <v>-28943.973825049732</v>
      </c>
      <c r="G198">
        <v>-158353.65824850189</v>
      </c>
      <c r="H198">
        <v>-193591.5988349109</v>
      </c>
      <c r="I198">
        <v>-178255.67419563961</v>
      </c>
    </row>
    <row r="199" spans="3:9">
      <c r="C199">
        <v>-108876.92538860436</v>
      </c>
      <c r="D199">
        <v>-173954.04751617965</v>
      </c>
      <c r="E199">
        <v>-123079.39858002409</v>
      </c>
      <c r="F199">
        <v>-42841.231848246782</v>
      </c>
      <c r="G199">
        <v>-165920.6304282709</v>
      </c>
      <c r="H199">
        <v>-207132.96229516069</v>
      </c>
      <c r="I199">
        <v>-156031.62735441871</v>
      </c>
    </row>
    <row r="200" spans="3:9">
      <c r="C200">
        <v>-145884.68526572399</v>
      </c>
      <c r="D200">
        <v>-137340.47601042892</v>
      </c>
      <c r="E200">
        <v>-138173.91293981901</v>
      </c>
      <c r="F200">
        <v>-22397.221735141742</v>
      </c>
      <c r="G200">
        <v>-160571.13467496075</v>
      </c>
      <c r="H200">
        <v>-190459.7899194959</v>
      </c>
      <c r="I200">
        <v>-195793.05360454106</v>
      </c>
    </row>
    <row r="201" spans="3:9">
      <c r="C201">
        <v>-128084.9386056785</v>
      </c>
      <c r="D201">
        <v>-154878.53473637148</v>
      </c>
      <c r="E201">
        <v>-135059.37766797186</v>
      </c>
      <c r="F201">
        <v>-40220.17568121737</v>
      </c>
      <c r="G201">
        <v>-175279.55334918923</v>
      </c>
      <c r="H201">
        <v>-198652.30678007132</v>
      </c>
      <c r="I201">
        <v>-182412.61678842717</v>
      </c>
    </row>
    <row r="202" spans="3:9">
      <c r="C202">
        <v>-129597.29920303737</v>
      </c>
      <c r="D202">
        <v>-166933.08547183668</v>
      </c>
      <c r="E202">
        <v>-137573.47717078877</v>
      </c>
      <c r="F202">
        <v>-25081.803639310008</v>
      </c>
      <c r="G202">
        <v>-162655.28081009875</v>
      </c>
      <c r="H202">
        <v>-187201.93867752235</v>
      </c>
      <c r="I202">
        <v>-180356.21137037553</v>
      </c>
    </row>
    <row r="203" spans="3:9">
      <c r="C203">
        <v>-122232.28737353435</v>
      </c>
      <c r="D203">
        <v>-168695.18267946766</v>
      </c>
      <c r="E203">
        <v>-143153.44014870338</v>
      </c>
      <c r="F203">
        <v>-33625.459950514603</v>
      </c>
      <c r="G203">
        <v>-176778.90009921801</v>
      </c>
      <c r="H203">
        <v>-202670.62718048794</v>
      </c>
      <c r="I203">
        <v>-179061.68090585127</v>
      </c>
    </row>
    <row r="204" spans="3:9">
      <c r="C204">
        <v>-118958.06812903919</v>
      </c>
      <c r="D204">
        <v>-161873.52215713286</v>
      </c>
      <c r="E204">
        <v>-137241.41577474418</v>
      </c>
      <c r="F204">
        <v>-15851.754321327364</v>
      </c>
      <c r="G204">
        <v>-153093.17009607155</v>
      </c>
      <c r="H204">
        <v>-190025.55744974929</v>
      </c>
      <c r="I204">
        <v>-168295.64241555118</v>
      </c>
    </row>
    <row r="205" spans="3:9">
      <c r="C205">
        <v>-129051.09749329889</v>
      </c>
      <c r="D205">
        <v>-155433.45221429158</v>
      </c>
      <c r="E205">
        <v>-145621.5741057453</v>
      </c>
      <c r="F205">
        <v>-22468.975034229097</v>
      </c>
      <c r="G205">
        <v>-168090.54913997438</v>
      </c>
      <c r="H205">
        <v>-212780.88633533943</v>
      </c>
      <c r="I205">
        <v>-177460.52926184528</v>
      </c>
    </row>
    <row r="206" spans="3:9">
      <c r="C206">
        <v>-137996.96932487693</v>
      </c>
      <c r="D206">
        <v>-142582.55127655211</v>
      </c>
      <c r="E206">
        <v>-120546.66011748894</v>
      </c>
      <c r="F206">
        <v>-19363.896282811838</v>
      </c>
      <c r="G206">
        <v>-139910.55640030076</v>
      </c>
      <c r="H206">
        <v>-189928.1088007775</v>
      </c>
      <c r="I206">
        <v>-186985.21117301763</v>
      </c>
    </row>
    <row r="207" spans="3:9">
      <c r="C207">
        <v>-137304.31419492824</v>
      </c>
      <c r="D207">
        <v>-160403.53324559939</v>
      </c>
      <c r="E207">
        <v>-139791.52330780207</v>
      </c>
      <c r="F207">
        <v>-46418.747575193891</v>
      </c>
      <c r="G207">
        <v>-186210.27088299597</v>
      </c>
      <c r="H207">
        <v>-211079.43555178319</v>
      </c>
      <c r="I207">
        <v>-190710.37206926214</v>
      </c>
    </row>
    <row r="208" spans="3:9">
      <c r="C208">
        <v>-113801.84970131499</v>
      </c>
      <c r="D208">
        <v>-168513.96475328755</v>
      </c>
      <c r="E208">
        <v>-134121.91765245731</v>
      </c>
      <c r="F208">
        <v>-27563.141785956876</v>
      </c>
      <c r="G208">
        <v>-161685.0594384142</v>
      </c>
      <c r="H208">
        <v>-199546.9304721723</v>
      </c>
      <c r="I208">
        <v>-162745.48467673163</v>
      </c>
    </row>
    <row r="209" spans="3:9">
      <c r="C209">
        <v>-124098.38171916433</v>
      </c>
      <c r="D209">
        <v>-179532.05157301677</v>
      </c>
      <c r="E209">
        <v>-116036.14706471168</v>
      </c>
      <c r="F209">
        <v>-39273.299828619754</v>
      </c>
      <c r="G209">
        <v>-155309.44689333145</v>
      </c>
      <c r="H209">
        <v>-180381.68489798479</v>
      </c>
      <c r="I209">
        <v>-165069.01027597583</v>
      </c>
    </row>
    <row r="210" spans="3:9">
      <c r="C210">
        <v>-140606.29478843953</v>
      </c>
      <c r="D210">
        <v>-163352.66981197748</v>
      </c>
      <c r="E210">
        <v>-144075.92162668746</v>
      </c>
      <c r="F210">
        <v>-39507.397947144826</v>
      </c>
      <c r="G210">
        <v>-183583.3195738323</v>
      </c>
      <c r="H210">
        <v>-189621.67452340777</v>
      </c>
      <c r="I210">
        <v>-201294.83879194854</v>
      </c>
    </row>
    <row r="211" spans="3:9">
      <c r="C211">
        <v>-146106.94223293089</v>
      </c>
      <c r="D211">
        <v>-170938.47107488159</v>
      </c>
      <c r="E211">
        <v>-141929.63214860298</v>
      </c>
      <c r="F211">
        <v>-43875.468447630032</v>
      </c>
      <c r="G211">
        <v>-185805.10059623301</v>
      </c>
      <c r="H211">
        <v>-203681.6851605511</v>
      </c>
      <c r="I211">
        <v>-208433.36358088662</v>
      </c>
    </row>
    <row r="212" spans="3:9">
      <c r="C212">
        <v>-141673.00638415987</v>
      </c>
      <c r="D212">
        <v>-157458.48174637335</v>
      </c>
      <c r="E212">
        <v>-138557.50466224249</v>
      </c>
      <c r="F212">
        <v>-32406.412076146513</v>
      </c>
      <c r="G212">
        <v>-170963.916738389</v>
      </c>
      <c r="H212">
        <v>-199855.20199700914</v>
      </c>
      <c r="I212">
        <v>-192190.5461972178</v>
      </c>
    </row>
    <row r="213" spans="3:9">
      <c r="C213">
        <v>-110658.74458494452</v>
      </c>
      <c r="D213">
        <v>-163289.0666341302</v>
      </c>
      <c r="E213">
        <v>-124906.9228528479</v>
      </c>
      <c r="F213">
        <v>-24433.873229393135</v>
      </c>
      <c r="G213">
        <v>-149340.79608224105</v>
      </c>
      <c r="H213">
        <v>-193259.61190006926</v>
      </c>
      <c r="I213">
        <v>-151068.34730854299</v>
      </c>
    </row>
    <row r="214" spans="3:9">
      <c r="C214">
        <v>-115355.35891940384</v>
      </c>
      <c r="D214">
        <v>-185852.08888556881</v>
      </c>
      <c r="E214">
        <v>-131347.53204853064</v>
      </c>
      <c r="F214">
        <v>-45793.842051002313</v>
      </c>
      <c r="G214">
        <v>-177141.37409953296</v>
      </c>
      <c r="H214">
        <v>-190686.60661662783</v>
      </c>
      <c r="I214">
        <v>-167765.66078189446</v>
      </c>
    </row>
    <row r="215" spans="3:9">
      <c r="C215">
        <v>-124395.73453063857</v>
      </c>
      <c r="D215">
        <v>-159341.51240052862</v>
      </c>
      <c r="E215">
        <v>-136918.34112786464</v>
      </c>
      <c r="F215">
        <v>-26833.095672848638</v>
      </c>
      <c r="G215">
        <v>-163751.43680071324</v>
      </c>
      <c r="H215">
        <v>-187944.87607466814</v>
      </c>
      <c r="I215">
        <v>-178682.89866323196</v>
      </c>
    </row>
    <row r="216" spans="3:9">
      <c r="C216">
        <v>-134566.40310517317</v>
      </c>
      <c r="D216">
        <v>-144766.88610545109</v>
      </c>
      <c r="E216">
        <v>-141328.29307499155</v>
      </c>
      <c r="F216">
        <v>-28552.003392972132</v>
      </c>
      <c r="G216">
        <v>-169880.29646796366</v>
      </c>
      <c r="H216">
        <v>-205950.5195502374</v>
      </c>
      <c r="I216">
        <v>-199482.84937599057</v>
      </c>
    </row>
    <row r="217" spans="3:9">
      <c r="C217">
        <v>-131918.23868966204</v>
      </c>
      <c r="D217">
        <v>-197085.35608238116</v>
      </c>
      <c r="E217">
        <v>-101901.97989798499</v>
      </c>
      <c r="F217">
        <v>-27104.810981864415</v>
      </c>
      <c r="G217">
        <v>-129006.7908798494</v>
      </c>
      <c r="H217">
        <v>-221171.63891950666</v>
      </c>
      <c r="I217">
        <v>-157642.52318461257</v>
      </c>
    </row>
    <row r="218" spans="3:9">
      <c r="C218">
        <v>-134699.64672325554</v>
      </c>
      <c r="D218">
        <v>-153193.35635010485</v>
      </c>
      <c r="E218">
        <v>-142312.50669467315</v>
      </c>
      <c r="F218">
        <v>-21541.361776778838</v>
      </c>
      <c r="G218">
        <v>-163853.86847145198</v>
      </c>
      <c r="H218">
        <v>-211725.22858737229</v>
      </c>
      <c r="I218">
        <v>-183798.10828704282</v>
      </c>
    </row>
    <row r="219" spans="3:9">
      <c r="C219">
        <v>-138038.31277932608</v>
      </c>
      <c r="D219">
        <v>-164316.82128031488</v>
      </c>
      <c r="E219">
        <v>-125968.97152124564</v>
      </c>
      <c r="F219">
        <v>-41361.025357820501</v>
      </c>
      <c r="G219">
        <v>-167329.99687906611</v>
      </c>
      <c r="H219">
        <v>-186694.56045291998</v>
      </c>
      <c r="I219">
        <v>-180190.70479229791</v>
      </c>
    </row>
    <row r="220" spans="3:9">
      <c r="C220">
        <v>-124968.95665581214</v>
      </c>
      <c r="D220">
        <v>-153962.01358457195</v>
      </c>
      <c r="E220">
        <v>-136468.30425597451</v>
      </c>
      <c r="F220">
        <v>-17810.392519596186</v>
      </c>
      <c r="G220">
        <v>-154278.69677557072</v>
      </c>
      <c r="H220">
        <v>-199130.16972738516</v>
      </c>
      <c r="I220">
        <v>-184432.81688871889</v>
      </c>
    </row>
    <row r="221" spans="3:9">
      <c r="C221">
        <v>-145744.42844221182</v>
      </c>
      <c r="D221">
        <v>-168417.21145023662</v>
      </c>
      <c r="E221">
        <v>-131917.05103731848</v>
      </c>
      <c r="F221">
        <v>-40303.434737609168</v>
      </c>
      <c r="G221">
        <v>-172220.48577492766</v>
      </c>
      <c r="H221">
        <v>-183935.66763881216</v>
      </c>
      <c r="I221">
        <v>-194160.32116119139</v>
      </c>
    </row>
    <row r="222" spans="3:9">
      <c r="C222">
        <v>-119518.27424462402</v>
      </c>
      <c r="D222">
        <v>-172962.88730395076</v>
      </c>
      <c r="E222">
        <v>-131948.24674470621</v>
      </c>
      <c r="F222">
        <v>-33371.342659054579</v>
      </c>
      <c r="G222">
        <v>-165319.58940376079</v>
      </c>
      <c r="H222">
        <v>-199118.21986106769</v>
      </c>
      <c r="I222">
        <v>-180122.4705176251</v>
      </c>
    </row>
    <row r="223" spans="3:9">
      <c r="C223">
        <v>-138516.40139206575</v>
      </c>
      <c r="D223">
        <v>-154159.00946088147</v>
      </c>
      <c r="E223">
        <v>-145518.84850219838</v>
      </c>
      <c r="F223">
        <v>-22553.162857720075</v>
      </c>
      <c r="G223">
        <v>-168072.01135991843</v>
      </c>
      <c r="H223">
        <v>-191634.64538689412</v>
      </c>
      <c r="I223">
        <v>-193158.55113292459</v>
      </c>
    </row>
    <row r="224" spans="3:9">
      <c r="C224">
        <v>-140232.00918899046</v>
      </c>
      <c r="D224">
        <v>-156740.17105976265</v>
      </c>
      <c r="E224">
        <v>-156538.92879980989</v>
      </c>
      <c r="F224">
        <v>-29246.542080682382</v>
      </c>
      <c r="G224">
        <v>-185785.4708804923</v>
      </c>
      <c r="H224">
        <v>-197968.78487184425</v>
      </c>
      <c r="I224">
        <v>-212243.54465680098</v>
      </c>
    </row>
    <row r="225" spans="3:9">
      <c r="C225">
        <v>-134835.60512068757</v>
      </c>
      <c r="D225">
        <v>-142953.69902567484</v>
      </c>
      <c r="E225">
        <v>-140541.1195055542</v>
      </c>
      <c r="F225">
        <v>-36871.231633524207</v>
      </c>
      <c r="G225">
        <v>-177412.35113907841</v>
      </c>
      <c r="H225">
        <v>-193985.58305675979</v>
      </c>
      <c r="I225">
        <v>-195278.44926358591</v>
      </c>
    </row>
    <row r="226" spans="3:9">
      <c r="C226">
        <v>-126530.5334275559</v>
      </c>
      <c r="D226">
        <v>-167672.59913694271</v>
      </c>
      <c r="E226">
        <v>-134203.00240903691</v>
      </c>
      <c r="F226">
        <v>-29493.431220918341</v>
      </c>
      <c r="G226">
        <v>-163696.43362995525</v>
      </c>
      <c r="H226">
        <v>-218181.66342572591</v>
      </c>
      <c r="I226">
        <v>-185325.03130634036</v>
      </c>
    </row>
    <row r="227" spans="3:9">
      <c r="C227">
        <v>-134751.77714832564</v>
      </c>
      <c r="D227">
        <v>-147008.16009737781</v>
      </c>
      <c r="E227">
        <v>-152138.08445401231</v>
      </c>
      <c r="F227">
        <v>-25247.87050556195</v>
      </c>
      <c r="G227">
        <v>-177385.95495957424</v>
      </c>
      <c r="H227">
        <v>-199413.28088091395</v>
      </c>
      <c r="I227">
        <v>-201766.55067453842</v>
      </c>
    </row>
    <row r="228" spans="3:9">
      <c r="C228">
        <v>-113866.51051304454</v>
      </c>
      <c r="D228">
        <v>-172528.41615982662</v>
      </c>
      <c r="E228">
        <v>-119981.35504815678</v>
      </c>
      <c r="F228">
        <v>-22677.230501812606</v>
      </c>
      <c r="G228">
        <v>-142658.58554996937</v>
      </c>
      <c r="H228">
        <v>-199158.45408372345</v>
      </c>
      <c r="I228">
        <v>-152175.53469704522</v>
      </c>
    </row>
    <row r="229" spans="3:9">
      <c r="C229">
        <v>-141339.49111307811</v>
      </c>
      <c r="D229">
        <v>-145964.53420625499</v>
      </c>
      <c r="E229">
        <v>-130290.51592658492</v>
      </c>
      <c r="F229">
        <v>-13436.146809156198</v>
      </c>
      <c r="G229">
        <v>-143726.66273574112</v>
      </c>
      <c r="H229">
        <v>-201118.41695477269</v>
      </c>
      <c r="I229">
        <v>-196019.15726940022</v>
      </c>
    </row>
    <row r="230" spans="3:9">
      <c r="C230">
        <v>-119815.85803361759</v>
      </c>
      <c r="D230">
        <v>-163157.62053150352</v>
      </c>
      <c r="E230">
        <v>-118803.50779878104</v>
      </c>
      <c r="F230">
        <v>-17588.029245400197</v>
      </c>
      <c r="G230">
        <v>-136391.53704418123</v>
      </c>
      <c r="H230">
        <v>-211108.65726983576</v>
      </c>
      <c r="I230">
        <v>-169255.58453892529</v>
      </c>
    </row>
    <row r="231" spans="3:9">
      <c r="C231">
        <v>-136138.24419559224</v>
      </c>
      <c r="D231">
        <v>-174559.02230996452</v>
      </c>
      <c r="E231">
        <v>-115179.62487601451</v>
      </c>
      <c r="F231">
        <v>-32801.550478162768</v>
      </c>
      <c r="G231">
        <v>-147981.17535417731</v>
      </c>
      <c r="H231">
        <v>-167769.8093788962</v>
      </c>
      <c r="I231">
        <v>-176225.95516184517</v>
      </c>
    </row>
    <row r="232" spans="3:9">
      <c r="C232">
        <v>-157631.80171436429</v>
      </c>
      <c r="D232">
        <v>-146675.94033953623</v>
      </c>
      <c r="E232">
        <v>-154350.60963300982</v>
      </c>
      <c r="F232">
        <v>-30801.130578291217</v>
      </c>
      <c r="G232">
        <v>-185151.74021130102</v>
      </c>
      <c r="H232">
        <v>-206964.69550498159</v>
      </c>
      <c r="I232">
        <v>-220356.46467946682</v>
      </c>
    </row>
    <row r="233" spans="3:9">
      <c r="C233">
        <v>-118450.11978142885</v>
      </c>
      <c r="D233">
        <v>-149422.02179389066</v>
      </c>
      <c r="E233">
        <v>-127182.17102481893</v>
      </c>
      <c r="F233">
        <v>-16537.478670356009</v>
      </c>
      <c r="G233">
        <v>-143719.64969517497</v>
      </c>
      <c r="H233">
        <v>-202192.09360609579</v>
      </c>
      <c r="I233">
        <v>-169371.97295252566</v>
      </c>
    </row>
    <row r="234" spans="3:9">
      <c r="C234">
        <v>-126405.82685766929</v>
      </c>
      <c r="D234">
        <v>-165561.69973407165</v>
      </c>
      <c r="E234">
        <v>-126920.96183492812</v>
      </c>
      <c r="F234">
        <v>-46239.976319919311</v>
      </c>
      <c r="G234">
        <v>-173160.93815484742</v>
      </c>
      <c r="H234">
        <v>-210604.17381495918</v>
      </c>
      <c r="I234">
        <v>-179941.52172104648</v>
      </c>
    </row>
    <row r="235" spans="3:9">
      <c r="C235">
        <v>-141026.27230666176</v>
      </c>
      <c r="D235">
        <v>-144400.68834597582</v>
      </c>
      <c r="E235">
        <v>-129358.12717489226</v>
      </c>
      <c r="F235">
        <v>-19475.839668242501</v>
      </c>
      <c r="G235">
        <v>-148833.96684313478</v>
      </c>
      <c r="H235">
        <v>-195319.5922229242</v>
      </c>
      <c r="I235">
        <v>-188605.57419022947</v>
      </c>
    </row>
    <row r="236" spans="3:9">
      <c r="C236">
        <v>-125735.59126824213</v>
      </c>
      <c r="D236">
        <v>-150715.92323187966</v>
      </c>
      <c r="E236">
        <v>-126400.56893203402</v>
      </c>
      <c r="F236">
        <v>-19416.881019020919</v>
      </c>
      <c r="G236">
        <v>-145817.44995105494</v>
      </c>
      <c r="H236">
        <v>-198082.40827573967</v>
      </c>
      <c r="I236">
        <v>-188586.66550758336</v>
      </c>
    </row>
    <row r="237" spans="3:9">
      <c r="C237">
        <v>-141540.42359378596</v>
      </c>
      <c r="D237">
        <v>-150483.52320768172</v>
      </c>
      <c r="E237">
        <v>-146580.47827483792</v>
      </c>
      <c r="F237">
        <v>-27033.813813965302</v>
      </c>
      <c r="G237">
        <v>-173614.29208880322</v>
      </c>
      <c r="H237">
        <v>-209049.43146187201</v>
      </c>
      <c r="I237">
        <v>-191018.04756955884</v>
      </c>
    </row>
    <row r="238" spans="3:9">
      <c r="C238">
        <v>-144638.4885856699</v>
      </c>
      <c r="D238">
        <v>-151986.27256467365</v>
      </c>
      <c r="E238">
        <v>-155131.25364095788</v>
      </c>
      <c r="F238">
        <v>-33750.859743258581</v>
      </c>
      <c r="G238">
        <v>-188882.11338421644</v>
      </c>
      <c r="H238">
        <v>-186897.14814772984</v>
      </c>
      <c r="I238">
        <v>-212716.60094847489</v>
      </c>
    </row>
    <row r="239" spans="3:9">
      <c r="C239">
        <v>-140126.92817081616</v>
      </c>
      <c r="D239">
        <v>-157342.69952048879</v>
      </c>
      <c r="E239">
        <v>-134623.48414897153</v>
      </c>
      <c r="F239">
        <v>-33125.501540368605</v>
      </c>
      <c r="G239">
        <v>-167748.98568934016</v>
      </c>
      <c r="H239">
        <v>-182149.62567972255</v>
      </c>
      <c r="I239">
        <v>-188480.45579475528</v>
      </c>
    </row>
    <row r="240" spans="3:9">
      <c r="C240">
        <v>-120126.05715587694</v>
      </c>
      <c r="D240">
        <v>-163386.49251352443</v>
      </c>
      <c r="E240">
        <v>-150707.93030549239</v>
      </c>
      <c r="F240">
        <v>-26127.856848372649</v>
      </c>
      <c r="G240">
        <v>-176835.78715386507</v>
      </c>
      <c r="H240">
        <v>-220351.20093626043</v>
      </c>
      <c r="I240">
        <v>-183940.37678726896</v>
      </c>
    </row>
    <row r="241" spans="3:9">
      <c r="C241">
        <v>-139442.14643851094</v>
      </c>
      <c r="D241">
        <v>-150106.28156214918</v>
      </c>
      <c r="E241">
        <v>-133898.95404814914</v>
      </c>
      <c r="F241">
        <v>-26354.154490239278</v>
      </c>
      <c r="G241">
        <v>-160253.10853838845</v>
      </c>
      <c r="H241">
        <v>-177879.29844985253</v>
      </c>
      <c r="I241">
        <v>-180197.62111962814</v>
      </c>
    </row>
    <row r="242" spans="3:9">
      <c r="C242">
        <v>-132960.83153973395</v>
      </c>
      <c r="D242">
        <v>-156287.293564928</v>
      </c>
      <c r="E242">
        <v>-116888.13319817994</v>
      </c>
      <c r="F242">
        <v>-24406.65808804772</v>
      </c>
      <c r="G242">
        <v>-141294.79128622764</v>
      </c>
      <c r="H242">
        <v>-193924.00273739753</v>
      </c>
      <c r="I242">
        <v>-172621.17260851915</v>
      </c>
    </row>
    <row r="243" spans="3:9">
      <c r="C243">
        <v>-125533.69850193214</v>
      </c>
      <c r="D243">
        <v>-177629.30908386031</v>
      </c>
      <c r="E243">
        <v>-112380.93392333723</v>
      </c>
      <c r="F243">
        <v>-43430.230429187606</v>
      </c>
      <c r="G243">
        <v>-155811.16435252482</v>
      </c>
      <c r="H243">
        <v>-203105.85231365578</v>
      </c>
      <c r="I243">
        <v>-178725.68448106479</v>
      </c>
    </row>
    <row r="244" spans="3:9">
      <c r="C244">
        <v>-108945.27780932757</v>
      </c>
      <c r="D244">
        <v>-173117.03834547242</v>
      </c>
      <c r="E244">
        <v>-114475.0504923042</v>
      </c>
      <c r="F244">
        <v>-10923.255643806233</v>
      </c>
      <c r="G244">
        <v>-125398.30613611043</v>
      </c>
      <c r="H244">
        <v>-199365.9689448931</v>
      </c>
      <c r="I244">
        <v>-135226.34764363748</v>
      </c>
    </row>
    <row r="245" spans="3:9">
      <c r="C245">
        <v>-139391.1801991658</v>
      </c>
      <c r="D245">
        <v>-148936.45966412837</v>
      </c>
      <c r="E245">
        <v>-127878.67086906335</v>
      </c>
      <c r="F245">
        <v>-24414.771908312232</v>
      </c>
      <c r="G245">
        <v>-152293.4427773756</v>
      </c>
      <c r="H245">
        <v>-191681.99019415228</v>
      </c>
      <c r="I245">
        <v>-201031.52547116269</v>
      </c>
    </row>
    <row r="246" spans="3:9">
      <c r="C246">
        <v>-130358.45811686963</v>
      </c>
      <c r="D246">
        <v>-173491.88605635829</v>
      </c>
      <c r="E246">
        <v>-123583.67980902357</v>
      </c>
      <c r="F246">
        <v>-36593.456030292153</v>
      </c>
      <c r="G246">
        <v>-160177.13583931571</v>
      </c>
      <c r="H246">
        <v>-192063.52075430372</v>
      </c>
      <c r="I246">
        <v>-186894.93911406404</v>
      </c>
    </row>
    <row r="247" spans="3:9">
      <c r="C247">
        <v>-136136.12103434379</v>
      </c>
      <c r="D247">
        <v>-148069.4939213543</v>
      </c>
      <c r="E247">
        <v>-147383.98652560706</v>
      </c>
      <c r="F247">
        <v>-24214.417732463618</v>
      </c>
      <c r="G247">
        <v>-171598.40425807066</v>
      </c>
      <c r="H247">
        <v>-223818.17917164735</v>
      </c>
      <c r="I247">
        <v>-197058.87439010575</v>
      </c>
    </row>
    <row r="248" spans="3:9">
      <c r="C248">
        <v>-139998.30996962066</v>
      </c>
      <c r="D248">
        <v>-144637.38772992016</v>
      </c>
      <c r="E248">
        <v>-142742.84933268666</v>
      </c>
      <c r="F248">
        <v>-19061.083319270976</v>
      </c>
      <c r="G248">
        <v>-161803.93265195761</v>
      </c>
      <c r="H248">
        <v>-197078.63679268715</v>
      </c>
      <c r="I248">
        <v>-197143.04717653632</v>
      </c>
    </row>
    <row r="249" spans="3:9">
      <c r="C249">
        <v>-124500.74155867237</v>
      </c>
      <c r="D249">
        <v>-165387.41842408988</v>
      </c>
      <c r="E249">
        <v>-119796.05602300144</v>
      </c>
      <c r="F249">
        <v>-27126.806727400435</v>
      </c>
      <c r="G249">
        <v>-146922.86275040187</v>
      </c>
      <c r="H249">
        <v>-220387.3150530353</v>
      </c>
      <c r="I249">
        <v>-176116.94965653389</v>
      </c>
    </row>
    <row r="250" spans="3:9">
      <c r="C250">
        <v>-124309.40234505216</v>
      </c>
      <c r="D250">
        <v>-164010.27685423513</v>
      </c>
      <c r="E250">
        <v>-127233.6471914108</v>
      </c>
      <c r="F250">
        <v>-39580.75453430858</v>
      </c>
      <c r="G250">
        <v>-166814.40172571939</v>
      </c>
      <c r="H250">
        <v>-218914.78547116905</v>
      </c>
      <c r="I250">
        <v>-171932.1975481158</v>
      </c>
    </row>
    <row r="251" spans="3:9">
      <c r="C251">
        <v>-116510.16635004971</v>
      </c>
      <c r="D251">
        <v>-168185.74638021979</v>
      </c>
      <c r="E251">
        <v>-126298.39091891114</v>
      </c>
      <c r="F251">
        <v>-30043.869916693511</v>
      </c>
      <c r="G251">
        <v>-156342.26083560465</v>
      </c>
      <c r="H251">
        <v>-207337.92477629933</v>
      </c>
      <c r="I251">
        <v>-172001.47187390126</v>
      </c>
    </row>
    <row r="252" spans="3:9">
      <c r="C252">
        <v>-127590.28503229961</v>
      </c>
      <c r="D252">
        <v>-159595.37874251424</v>
      </c>
      <c r="E252">
        <v>-130713.30636458696</v>
      </c>
      <c r="F252">
        <v>-27178.456482699774</v>
      </c>
      <c r="G252">
        <v>-157891.76284728677</v>
      </c>
      <c r="H252">
        <v>-197528.12842811481</v>
      </c>
      <c r="I252">
        <v>-175800.1882645381</v>
      </c>
    </row>
    <row r="253" spans="3:9">
      <c r="C253">
        <v>-122113.57585964695</v>
      </c>
      <c r="D253">
        <v>-174658.14850968771</v>
      </c>
      <c r="E253">
        <v>-110348.30312633954</v>
      </c>
      <c r="F253">
        <v>-31246.821868500774</v>
      </c>
      <c r="G253">
        <v>-141595.1249948403</v>
      </c>
      <c r="H253">
        <v>-198579.54072411644</v>
      </c>
      <c r="I253">
        <v>-152271.14699920116</v>
      </c>
    </row>
    <row r="254" spans="3:9">
      <c r="C254">
        <v>-137847.63458517974</v>
      </c>
      <c r="D254">
        <v>-165047.45063054681</v>
      </c>
      <c r="E254">
        <v>-117445.20538298089</v>
      </c>
      <c r="F254">
        <v>-48475.082496457129</v>
      </c>
      <c r="G254">
        <v>-165920.28787943802</v>
      </c>
      <c r="H254">
        <v>-211653.18496355406</v>
      </c>
      <c r="I254">
        <v>-183758.48788614938</v>
      </c>
    </row>
    <row r="255" spans="3:9">
      <c r="C255">
        <v>-123497.08755521066</v>
      </c>
      <c r="D255">
        <v>-150263.82474827822</v>
      </c>
      <c r="E255">
        <v>-122851.42274869711</v>
      </c>
      <c r="F255">
        <v>-31313.152451135466</v>
      </c>
      <c r="G255">
        <v>-154164.57519983256</v>
      </c>
      <c r="H255">
        <v>-190930.46812256335</v>
      </c>
      <c r="I255">
        <v>-180645.75396778819</v>
      </c>
    </row>
    <row r="256" spans="3:9">
      <c r="C256">
        <v>-127330.7811400616</v>
      </c>
      <c r="D256">
        <v>-145703.55904504241</v>
      </c>
      <c r="E256">
        <v>-139563.66651388397</v>
      </c>
      <c r="F256">
        <v>-14186.028619927876</v>
      </c>
      <c r="G256">
        <v>-153749.69513381182</v>
      </c>
      <c r="H256">
        <v>-205948.80683705976</v>
      </c>
      <c r="I256">
        <v>-188312.87494163387</v>
      </c>
    </row>
    <row r="257" spans="3:9">
      <c r="C257">
        <v>-129944.51636641024</v>
      </c>
      <c r="D257">
        <v>-186090.08996596973</v>
      </c>
      <c r="E257">
        <v>-111497.26334902761</v>
      </c>
      <c r="F257">
        <v>-45433.051530129625</v>
      </c>
      <c r="G257">
        <v>-156930.31487915723</v>
      </c>
      <c r="H257">
        <v>-212584.76428677153</v>
      </c>
      <c r="I257">
        <v>-178367.45730946038</v>
      </c>
    </row>
    <row r="258" spans="3:9">
      <c r="C258">
        <v>-112159.24860062427</v>
      </c>
      <c r="D258">
        <v>-176992.61715342238</v>
      </c>
      <c r="E258">
        <v>-104841.89706264946</v>
      </c>
      <c r="F258">
        <v>-25009.751104920822</v>
      </c>
      <c r="G258">
        <v>-129851.64816757027</v>
      </c>
      <c r="H258">
        <v>-193235.08927796566</v>
      </c>
      <c r="I258">
        <v>-141579.07714633763</v>
      </c>
    </row>
    <row r="259" spans="3:9">
      <c r="C259">
        <v>-124040.13729976931</v>
      </c>
      <c r="D259">
        <v>-158736.70107061727</v>
      </c>
      <c r="E259">
        <v>-132432.00005863511</v>
      </c>
      <c r="F259">
        <v>-26292.963750688454</v>
      </c>
      <c r="G259">
        <v>-158724.96380932356</v>
      </c>
      <c r="H259">
        <v>-175170.5986773578</v>
      </c>
      <c r="I259">
        <v>-174639.77446127948</v>
      </c>
    </row>
    <row r="260" spans="3:9">
      <c r="C260">
        <v>-142342.84746667161</v>
      </c>
      <c r="D260">
        <v>-142001.19686060431</v>
      </c>
      <c r="E260">
        <v>-151445.48632439808</v>
      </c>
      <c r="F260">
        <v>-25909.676536012532</v>
      </c>
      <c r="G260">
        <v>-177355.16286041061</v>
      </c>
      <c r="H260">
        <v>-198263.86318834353</v>
      </c>
      <c r="I260">
        <v>-203880.49883856525</v>
      </c>
    </row>
    <row r="261" spans="3:9">
      <c r="C261">
        <v>-115276.59079270002</v>
      </c>
      <c r="D261">
        <v>-177475.52323855972</v>
      </c>
      <c r="E261">
        <v>-118493.97849743455</v>
      </c>
      <c r="F261">
        <v>-48041.167813165026</v>
      </c>
      <c r="G261">
        <v>-166535.14631059958</v>
      </c>
      <c r="H261">
        <v>-208282.62043977866</v>
      </c>
      <c r="I261">
        <v>-167389.96831137972</v>
      </c>
    </row>
    <row r="262" spans="3:9">
      <c r="C262">
        <v>-115797.37094891703</v>
      </c>
      <c r="D262">
        <v>-174423.6745469564</v>
      </c>
      <c r="E262">
        <v>-138009.74904607848</v>
      </c>
      <c r="F262">
        <v>-31230.026185487535</v>
      </c>
      <c r="G262">
        <v>-169239.77523156602</v>
      </c>
      <c r="H262">
        <v>-188077.76492458908</v>
      </c>
      <c r="I262">
        <v>-174563.97039537295</v>
      </c>
    </row>
    <row r="263" spans="3:9">
      <c r="C263">
        <v>-120071.97690534173</v>
      </c>
      <c r="D263">
        <v>-162322.75327709937</v>
      </c>
      <c r="E263">
        <v>-146600.83483863543</v>
      </c>
      <c r="F263">
        <v>-25698.166352059656</v>
      </c>
      <c r="G263">
        <v>-172299.0011906951</v>
      </c>
      <c r="H263">
        <v>-179560.96879291456</v>
      </c>
      <c r="I263">
        <v>-183346.42044781183</v>
      </c>
    </row>
    <row r="264" spans="3:9">
      <c r="C264">
        <v>-125021.00292078783</v>
      </c>
      <c r="D264">
        <v>-175626.62525353394</v>
      </c>
      <c r="E264">
        <v>-127789.49671746582</v>
      </c>
      <c r="F264">
        <v>-37545.31572510027</v>
      </c>
      <c r="G264">
        <v>-165334.81244256612</v>
      </c>
      <c r="H264">
        <v>-192648.14616549367</v>
      </c>
      <c r="I264">
        <v>-175121.26352819864</v>
      </c>
    </row>
    <row r="265" spans="3:9">
      <c r="C265">
        <v>-137446.99665511143</v>
      </c>
      <c r="D265">
        <v>-170117.80832569237</v>
      </c>
      <c r="E265">
        <v>-137000.28500870784</v>
      </c>
      <c r="F265">
        <v>-48439.025611917707</v>
      </c>
      <c r="G265">
        <v>-185439.31062062553</v>
      </c>
      <c r="H265">
        <v>-204374.62508868295</v>
      </c>
      <c r="I265">
        <v>-190651.1114499032</v>
      </c>
    </row>
    <row r="266" spans="3:9">
      <c r="C266">
        <v>-119033.2409310324</v>
      </c>
      <c r="D266">
        <v>-180718.27946998435</v>
      </c>
      <c r="E266">
        <v>-88448.003944137512</v>
      </c>
      <c r="F266">
        <v>-41505.745734074255</v>
      </c>
      <c r="G266">
        <v>-129953.74967821177</v>
      </c>
      <c r="H266">
        <v>-211642.09530352522</v>
      </c>
      <c r="I266">
        <v>-143767.65268554672</v>
      </c>
    </row>
    <row r="267" spans="3:9">
      <c r="C267">
        <v>-118228.95127657923</v>
      </c>
      <c r="D267">
        <v>-173653.04479481516</v>
      </c>
      <c r="E267">
        <v>-119036.95294942307</v>
      </c>
      <c r="F267">
        <v>-24654.817843961362</v>
      </c>
      <c r="G267">
        <v>-143691.77079338441</v>
      </c>
      <c r="H267">
        <v>-219065.01776026253</v>
      </c>
      <c r="I267">
        <v>-162659.254545934</v>
      </c>
    </row>
    <row r="268" spans="3:9">
      <c r="C268">
        <v>-125997.88267025848</v>
      </c>
      <c r="D268">
        <v>-164008.3134015699</v>
      </c>
      <c r="E268">
        <v>-115732.01287338085</v>
      </c>
      <c r="F268">
        <v>-29343.144784883807</v>
      </c>
      <c r="G268">
        <v>-145075.15765826468</v>
      </c>
      <c r="H268">
        <v>-194684.72595334618</v>
      </c>
      <c r="I268">
        <v>-168537.64406045951</v>
      </c>
    </row>
    <row r="269" spans="3:9">
      <c r="C269">
        <v>-125837.86287652941</v>
      </c>
      <c r="D269">
        <v>-160810.65867962188</v>
      </c>
      <c r="E269">
        <v>-125395.72205081439</v>
      </c>
      <c r="F269">
        <v>-27675.291855499134</v>
      </c>
      <c r="G269">
        <v>-153071.01390631354</v>
      </c>
      <c r="H269">
        <v>-178890.87130285476</v>
      </c>
      <c r="I269">
        <v>-178531.2770979208</v>
      </c>
    </row>
    <row r="270" spans="3:9">
      <c r="C270">
        <v>-127241.39273265324</v>
      </c>
      <c r="D270">
        <v>-162525.17393278572</v>
      </c>
      <c r="E270">
        <v>-138723.3003270503</v>
      </c>
      <c r="F270">
        <v>-33268.673914146362</v>
      </c>
      <c r="G270">
        <v>-171991.97424119664</v>
      </c>
      <c r="H270">
        <v>-194755.96494436025</v>
      </c>
      <c r="I270">
        <v>-177555.6445212774</v>
      </c>
    </row>
    <row r="271" spans="3:9">
      <c r="C271">
        <v>-133013.55978961487</v>
      </c>
      <c r="D271">
        <v>-172604.6818826875</v>
      </c>
      <c r="E271">
        <v>-128285.42566071899</v>
      </c>
      <c r="F271">
        <v>-44171.60245818898</v>
      </c>
      <c r="G271">
        <v>-172457.02811890797</v>
      </c>
      <c r="H271">
        <v>-183246.12771434622</v>
      </c>
      <c r="I271">
        <v>-182648.41648504313</v>
      </c>
    </row>
    <row r="272" spans="3:9">
      <c r="C272">
        <v>-127576.98759121858</v>
      </c>
      <c r="D272">
        <v>-159393.6035431588</v>
      </c>
      <c r="E272">
        <v>-141230.51353224128</v>
      </c>
      <c r="F272">
        <v>-24637.152027799977</v>
      </c>
      <c r="G272">
        <v>-165867.66556004126</v>
      </c>
      <c r="H272">
        <v>-195927.74068639858</v>
      </c>
      <c r="I272">
        <v>-181279.58604378637</v>
      </c>
    </row>
    <row r="273" spans="3:9">
      <c r="C273">
        <v>-118503.0070711006</v>
      </c>
      <c r="D273">
        <v>-171676.99789776001</v>
      </c>
      <c r="E273">
        <v>-123465.30679014532</v>
      </c>
      <c r="F273">
        <v>-26852.469221953754</v>
      </c>
      <c r="G273">
        <v>-150317.77601209906</v>
      </c>
      <c r="H273">
        <v>-202633.08526982123</v>
      </c>
      <c r="I273">
        <v>-169116.94573758845</v>
      </c>
    </row>
    <row r="274" spans="3:9">
      <c r="C274">
        <v>-123288.60955518309</v>
      </c>
      <c r="D274">
        <v>-171973.6698212536</v>
      </c>
      <c r="E274">
        <v>-119401.03755425211</v>
      </c>
      <c r="F274">
        <v>-43025.117934673777</v>
      </c>
      <c r="G274">
        <v>-162426.15548892587</v>
      </c>
      <c r="H274">
        <v>-194960.05006172645</v>
      </c>
      <c r="I274">
        <v>-177553.07104411098</v>
      </c>
    </row>
    <row r="275" spans="3:9">
      <c r="C275">
        <v>-100461.80336670342</v>
      </c>
      <c r="D275">
        <v>-183853.44447363511</v>
      </c>
      <c r="E275">
        <v>-117582.94444613552</v>
      </c>
      <c r="F275">
        <v>-24657.099655146012</v>
      </c>
      <c r="G275">
        <v>-142240.0441012815</v>
      </c>
      <c r="H275">
        <v>-196836.26667239101</v>
      </c>
      <c r="I275">
        <v>-142483.2030536948</v>
      </c>
    </row>
    <row r="276" spans="3:9">
      <c r="C276">
        <v>-127447.74664487899</v>
      </c>
      <c r="D276">
        <v>-170908.56497974339</v>
      </c>
      <c r="E276">
        <v>-142367.44003163825</v>
      </c>
      <c r="F276">
        <v>-30409.12834035288</v>
      </c>
      <c r="G276">
        <v>-172776.5683719911</v>
      </c>
      <c r="H276">
        <v>-200969.30191770176</v>
      </c>
      <c r="I276">
        <v>-190790.81979920625</v>
      </c>
    </row>
    <row r="277" spans="3:9">
      <c r="C277">
        <v>-123649.71541517817</v>
      </c>
      <c r="D277">
        <v>-161937.16052992712</v>
      </c>
      <c r="E277">
        <v>-132155.6587561176</v>
      </c>
      <c r="F277">
        <v>-24960.711178721678</v>
      </c>
      <c r="G277">
        <v>-157116.36993483928</v>
      </c>
      <c r="H277">
        <v>-185974.54416020535</v>
      </c>
      <c r="I277">
        <v>-179904.23033628814</v>
      </c>
    </row>
    <row r="278" spans="3:9">
      <c r="C278">
        <v>-125436.04149777514</v>
      </c>
      <c r="D278">
        <v>-166631.24398631652</v>
      </c>
      <c r="E278">
        <v>-124138.60480160973</v>
      </c>
      <c r="F278">
        <v>-26113.011511252618</v>
      </c>
      <c r="G278">
        <v>-150251.61631286232</v>
      </c>
      <c r="H278">
        <v>-193171.38156503276</v>
      </c>
      <c r="I278">
        <v>-169358.40703894425</v>
      </c>
    </row>
    <row r="279" spans="3:9">
      <c r="C279">
        <v>-124817.92792268045</v>
      </c>
      <c r="D279">
        <v>-158660.30380527049</v>
      </c>
      <c r="E279">
        <v>-121192.29817366737</v>
      </c>
      <c r="F279">
        <v>-39532.321106505609</v>
      </c>
      <c r="G279">
        <v>-160724.61928017298</v>
      </c>
      <c r="H279">
        <v>-192860.78166546286</v>
      </c>
      <c r="I279">
        <v>-171328.09892818794</v>
      </c>
    </row>
    <row r="280" spans="3:9">
      <c r="C280">
        <v>-129693.8397505859</v>
      </c>
      <c r="D280">
        <v>-157873.68484350352</v>
      </c>
      <c r="E280">
        <v>-122628.26369072063</v>
      </c>
      <c r="F280">
        <v>-42139.928815976869</v>
      </c>
      <c r="G280">
        <v>-164768.19250669752</v>
      </c>
      <c r="H280">
        <v>-202049.04417600884</v>
      </c>
      <c r="I280">
        <v>-185161.04530001996</v>
      </c>
    </row>
    <row r="281" spans="3:9">
      <c r="C281">
        <v>-136071.80249125263</v>
      </c>
      <c r="D281">
        <v>-172964.44177787838</v>
      </c>
      <c r="E281">
        <v>-150044.99504435834</v>
      </c>
      <c r="F281">
        <v>-37252.513045120017</v>
      </c>
      <c r="G281">
        <v>-187297.50808947836</v>
      </c>
      <c r="H281">
        <v>-191475.50841637346</v>
      </c>
      <c r="I281">
        <v>-202487.27096902812</v>
      </c>
    </row>
    <row r="282" spans="3:9">
      <c r="C282">
        <v>-128411.18233930656</v>
      </c>
      <c r="D282">
        <v>-163275.27537754225</v>
      </c>
      <c r="E282">
        <v>-128266.96039709816</v>
      </c>
      <c r="F282">
        <v>-31183.84393747467</v>
      </c>
      <c r="G282">
        <v>-159450.80433457284</v>
      </c>
      <c r="H282">
        <v>-192979.16378311839</v>
      </c>
      <c r="I282">
        <v>-177663.35159911084</v>
      </c>
    </row>
    <row r="283" spans="3:9">
      <c r="C283">
        <v>-125175.21737132248</v>
      </c>
      <c r="D283">
        <v>-165818.46264016521</v>
      </c>
      <c r="E283">
        <v>-143178.61261630658</v>
      </c>
      <c r="F283">
        <v>-33037.425647484662</v>
      </c>
      <c r="G283">
        <v>-176216.03826379124</v>
      </c>
      <c r="H283">
        <v>-197687.49659070198</v>
      </c>
      <c r="I283">
        <v>-188884.41037708792</v>
      </c>
    </row>
    <row r="284" spans="3:9">
      <c r="C284">
        <v>-109656.70447424278</v>
      </c>
      <c r="D284">
        <v>-166977.06221874731</v>
      </c>
      <c r="E284">
        <v>-109729.28318728117</v>
      </c>
      <c r="F284">
        <v>-23075.331228695679</v>
      </c>
      <c r="G284">
        <v>-132804.61441597686</v>
      </c>
      <c r="H284">
        <v>-196046.49629739768</v>
      </c>
      <c r="I284">
        <v>-146395.43018124925</v>
      </c>
    </row>
    <row r="285" spans="3:9">
      <c r="C285">
        <v>-130167.69779356275</v>
      </c>
      <c r="D285">
        <v>-159885.7850105305</v>
      </c>
      <c r="E285">
        <v>-139723.98894074425</v>
      </c>
      <c r="F285">
        <v>-44125.391810219196</v>
      </c>
      <c r="G285">
        <v>-183849.38075096346</v>
      </c>
      <c r="H285">
        <v>-184505.3910320529</v>
      </c>
      <c r="I285">
        <v>-187099.86655954976</v>
      </c>
    </row>
    <row r="286" spans="3:9">
      <c r="C286">
        <v>-108045.45775794971</v>
      </c>
      <c r="D286">
        <v>-163892.22499337915</v>
      </c>
      <c r="E286">
        <v>-139844.69759552</v>
      </c>
      <c r="F286">
        <v>-24116.251811592942</v>
      </c>
      <c r="G286">
        <v>-163960.94940711293</v>
      </c>
      <c r="H286">
        <v>-194372.28608410747</v>
      </c>
      <c r="I286">
        <v>-169538.92754859576</v>
      </c>
    </row>
    <row r="287" spans="3:9">
      <c r="C287">
        <v>-123764.53343329894</v>
      </c>
      <c r="D287">
        <v>-172022.03842915472</v>
      </c>
      <c r="E287">
        <v>-134641.11152360734</v>
      </c>
      <c r="F287">
        <v>-24350.730786370113</v>
      </c>
      <c r="G287">
        <v>-158991.84230997745</v>
      </c>
      <c r="H287">
        <v>-222157.1324398579</v>
      </c>
      <c r="I287">
        <v>-173547.71880810207</v>
      </c>
    </row>
    <row r="288" spans="3:9">
      <c r="C288">
        <v>-124849.90068533889</v>
      </c>
      <c r="D288">
        <v>-185683.76028424699</v>
      </c>
      <c r="E288">
        <v>-113587.90355955166</v>
      </c>
      <c r="F288">
        <v>-42763.099448383953</v>
      </c>
      <c r="G288">
        <v>-156351.00300793559</v>
      </c>
      <c r="H288">
        <v>-183181.96838137656</v>
      </c>
      <c r="I288">
        <v>-160332.45557418582</v>
      </c>
    </row>
    <row r="289" spans="3:9">
      <c r="C289">
        <v>-125662.82792095137</v>
      </c>
      <c r="D289">
        <v>-167634.93909326327</v>
      </c>
      <c r="E289">
        <v>-149456.24549889506</v>
      </c>
      <c r="F289">
        <v>-30505.965063161169</v>
      </c>
      <c r="G289">
        <v>-179962.21056205622</v>
      </c>
      <c r="H289">
        <v>-191466.91661759611</v>
      </c>
      <c r="I289">
        <v>-183113.05967149083</v>
      </c>
    </row>
    <row r="290" spans="3:9">
      <c r="C290">
        <v>-141801.21421739514</v>
      </c>
      <c r="D290">
        <v>-167455.59429680288</v>
      </c>
      <c r="E290">
        <v>-123082.00208618052</v>
      </c>
      <c r="F290">
        <v>-49006.513396142465</v>
      </c>
      <c r="G290">
        <v>-172088.51548232301</v>
      </c>
      <c r="H290">
        <v>-179691.64734310861</v>
      </c>
      <c r="I290">
        <v>-186069.65074939188</v>
      </c>
    </row>
    <row r="291" spans="3:9">
      <c r="C291">
        <v>-125137.57623849706</v>
      </c>
      <c r="D291">
        <v>-164218.39729570539</v>
      </c>
      <c r="E291">
        <v>-140502.51471975844</v>
      </c>
      <c r="F291">
        <v>-48108.818430277206</v>
      </c>
      <c r="G291">
        <v>-188611.33315003564</v>
      </c>
      <c r="H291">
        <v>-190643.68615623875</v>
      </c>
      <c r="I291">
        <v>-189195.36533373818</v>
      </c>
    </row>
    <row r="292" spans="3:9">
      <c r="C292">
        <v>-127415.06359496512</v>
      </c>
      <c r="D292">
        <v>-154626.66691925001</v>
      </c>
      <c r="E292">
        <v>-117413.71519286302</v>
      </c>
      <c r="F292">
        <v>-25368.999207480541</v>
      </c>
      <c r="G292">
        <v>-142782.71440034357</v>
      </c>
      <c r="H292">
        <v>-176268.70920133468</v>
      </c>
      <c r="I292">
        <v>-182848.29011966265</v>
      </c>
    </row>
    <row r="293" spans="3:9">
      <c r="C293">
        <v>-125665.50887574788</v>
      </c>
      <c r="D293">
        <v>-168178.17224326808</v>
      </c>
      <c r="E293">
        <v>-128190.2571775859</v>
      </c>
      <c r="F293">
        <v>-45780.411535109037</v>
      </c>
      <c r="G293">
        <v>-173970.66871269493</v>
      </c>
      <c r="H293">
        <v>-213097.3428256207</v>
      </c>
      <c r="I293">
        <v>-187172.96337746532</v>
      </c>
    </row>
    <row r="294" spans="3:9">
      <c r="C294">
        <v>-132271.83396022071</v>
      </c>
      <c r="D294">
        <v>-142303.71238487374</v>
      </c>
      <c r="E294">
        <v>-141767.0422976347</v>
      </c>
      <c r="F294">
        <v>-20103.170954682639</v>
      </c>
      <c r="G294">
        <v>-161870.21325231736</v>
      </c>
      <c r="H294">
        <v>-175515.57805655064</v>
      </c>
      <c r="I294">
        <v>-195860.15974261117</v>
      </c>
    </row>
    <row r="295" spans="3:9">
      <c r="C295">
        <v>-128867.84866358015</v>
      </c>
      <c r="D295">
        <v>-150621.27996667058</v>
      </c>
      <c r="E295">
        <v>-153449.41638633044</v>
      </c>
      <c r="F295">
        <v>-26363.998947409578</v>
      </c>
      <c r="G295">
        <v>-179813.41533374001</v>
      </c>
      <c r="H295">
        <v>-172492.74254138279</v>
      </c>
      <c r="I295">
        <v>-204086.90978969532</v>
      </c>
    </row>
    <row r="296" spans="3:9">
      <c r="C296">
        <v>-121757.37131562748</v>
      </c>
      <c r="D296">
        <v>-175458.88477115013</v>
      </c>
      <c r="E296">
        <v>-124778.95656439121</v>
      </c>
      <c r="F296">
        <v>-19823.552625602861</v>
      </c>
      <c r="G296">
        <v>-144602.50918999407</v>
      </c>
      <c r="H296">
        <v>-179545.04461491815</v>
      </c>
      <c r="I296">
        <v>-148630.22242871067</v>
      </c>
    </row>
    <row r="297" spans="3:9">
      <c r="C297">
        <v>-134862.54301524552</v>
      </c>
      <c r="D297">
        <v>-156656.12482527102</v>
      </c>
      <c r="E297">
        <v>-140525.15254162785</v>
      </c>
      <c r="F297">
        <v>-21253.406587906764</v>
      </c>
      <c r="G297">
        <v>-161778.55912953458</v>
      </c>
      <c r="H297">
        <v>-189399.49701534826</v>
      </c>
      <c r="I297">
        <v>-192084.43905610967</v>
      </c>
    </row>
    <row r="298" spans="3:9">
      <c r="C298">
        <v>-111214.59107810938</v>
      </c>
      <c r="D298">
        <v>-158224.79117693589</v>
      </c>
      <c r="E298">
        <v>-130777.64716708977</v>
      </c>
      <c r="F298">
        <v>-17773.606641833663</v>
      </c>
      <c r="G298">
        <v>-148551.25380892341</v>
      </c>
      <c r="H298">
        <v>-195589.9930681994</v>
      </c>
      <c r="I298">
        <v>-153805.9853775549</v>
      </c>
    </row>
    <row r="299" spans="3:9">
      <c r="C299">
        <v>-149338.36457053965</v>
      </c>
      <c r="D299">
        <v>-146980.50921146292</v>
      </c>
      <c r="E299">
        <v>-140344.39096577297</v>
      </c>
      <c r="F299">
        <v>-13430.639798639617</v>
      </c>
      <c r="G299">
        <v>-153775.0307644126</v>
      </c>
      <c r="H299">
        <v>-204711.5641866138</v>
      </c>
      <c r="I299">
        <v>-214279.58676542534</v>
      </c>
    </row>
    <row r="300" spans="3:9">
      <c r="C300">
        <v>-121459.72442905894</v>
      </c>
      <c r="D300">
        <v>-169679.3998083098</v>
      </c>
      <c r="E300">
        <v>-136504.06394203327</v>
      </c>
      <c r="F300">
        <v>-30234.629368979149</v>
      </c>
      <c r="G300">
        <v>-166738.69331101241</v>
      </c>
      <c r="H300">
        <v>-179938.43945830863</v>
      </c>
      <c r="I300">
        <v>-172046.7888060305</v>
      </c>
    </row>
    <row r="301" spans="3:9">
      <c r="C301">
        <v>-129296.14365814613</v>
      </c>
      <c r="D301">
        <v>-140779.14906188578</v>
      </c>
      <c r="E301">
        <v>-129357.21432312811</v>
      </c>
      <c r="F301">
        <v>-7722.7591327603332</v>
      </c>
      <c r="G301">
        <v>-137079.97345588842</v>
      </c>
      <c r="H301">
        <v>-191841.39165656184</v>
      </c>
      <c r="I301">
        <v>-184279.10827932155</v>
      </c>
    </row>
    <row r="302" spans="3:9">
      <c r="C302">
        <v>-148010.81321609177</v>
      </c>
      <c r="D302">
        <v>-168646.97271604021</v>
      </c>
      <c r="E302">
        <v>-119595.44384599521</v>
      </c>
      <c r="F302">
        <v>-53155.321997811217</v>
      </c>
      <c r="G302">
        <v>-172750.76584380641</v>
      </c>
      <c r="H302">
        <v>-184417.56001752827</v>
      </c>
      <c r="I302">
        <v>-200715.66249381364</v>
      </c>
    </row>
    <row r="303" spans="3:9">
      <c r="C303">
        <v>-144402.86780731013</v>
      </c>
      <c r="D303">
        <v>-136591.1395038623</v>
      </c>
      <c r="E303">
        <v>-144333.83760153604</v>
      </c>
      <c r="F303">
        <v>-22481.891176203622</v>
      </c>
      <c r="G303">
        <v>-166815.72877773969</v>
      </c>
      <c r="H303">
        <v>-192263.81186703863</v>
      </c>
      <c r="I303">
        <v>-211072.37678592524</v>
      </c>
    </row>
    <row r="304" spans="3:9">
      <c r="C304">
        <v>-136807.85443158142</v>
      </c>
      <c r="D304">
        <v>-150277.57665319028</v>
      </c>
      <c r="E304">
        <v>-140863.77084002396</v>
      </c>
      <c r="F304">
        <v>-21422.924962148827</v>
      </c>
      <c r="G304">
        <v>-162286.69580217282</v>
      </c>
      <c r="H304">
        <v>-185787.07906163897</v>
      </c>
      <c r="I304">
        <v>-201730.76108272185</v>
      </c>
    </row>
    <row r="305" spans="3:9">
      <c r="C305">
        <v>-130690.52685174962</v>
      </c>
      <c r="D305">
        <v>-158052.6729714078</v>
      </c>
      <c r="E305">
        <v>-126061.30617104951</v>
      </c>
      <c r="F305">
        <v>-37104.84711786866</v>
      </c>
      <c r="G305">
        <v>-163166.15328891817</v>
      </c>
      <c r="H305">
        <v>-206405.35509225124</v>
      </c>
      <c r="I305">
        <v>-196696.08428326598</v>
      </c>
    </row>
    <row r="306" spans="3:9">
      <c r="C306">
        <v>-118106.0896285476</v>
      </c>
      <c r="D306">
        <v>-169228.48524119804</v>
      </c>
      <c r="E306">
        <v>-105661.57349652388</v>
      </c>
      <c r="F306">
        <v>-32014.442435084733</v>
      </c>
      <c r="G306">
        <v>-137676.01593160862</v>
      </c>
      <c r="H306">
        <v>-190230.92815713584</v>
      </c>
      <c r="I306">
        <v>-155943.21972424426</v>
      </c>
    </row>
    <row r="307" spans="3:9">
      <c r="C307">
        <v>-129407.49531136577</v>
      </c>
      <c r="D307">
        <v>-172075.31610223904</v>
      </c>
      <c r="E307">
        <v>-114966.10528495733</v>
      </c>
      <c r="F307">
        <v>-20838.439369999149</v>
      </c>
      <c r="G307">
        <v>-135804.54465495647</v>
      </c>
      <c r="H307">
        <v>-208314.98872655357</v>
      </c>
      <c r="I307">
        <v>-166899.01795217942</v>
      </c>
    </row>
    <row r="308" spans="3:9">
      <c r="C308">
        <v>-123956.93856113472</v>
      </c>
      <c r="D308">
        <v>-153950.0508672572</v>
      </c>
      <c r="E308">
        <v>-143116.07533948126</v>
      </c>
      <c r="F308">
        <v>-30929.334889929003</v>
      </c>
      <c r="G308">
        <v>-174045.41022941028</v>
      </c>
      <c r="H308">
        <v>-181199.75711076576</v>
      </c>
      <c r="I308">
        <v>-185649.6877385267</v>
      </c>
    </row>
    <row r="309" spans="3:9">
      <c r="C309">
        <v>-122536.75573533028</v>
      </c>
      <c r="D309">
        <v>-159092.11928729882</v>
      </c>
      <c r="E309">
        <v>-150214.85184875751</v>
      </c>
      <c r="F309">
        <v>-27897.555170034877</v>
      </c>
      <c r="G309">
        <v>-178112.40701879241</v>
      </c>
      <c r="H309">
        <v>-201748.2135467162</v>
      </c>
      <c r="I309">
        <v>-193119.99880630855</v>
      </c>
    </row>
    <row r="310" spans="3:9">
      <c r="C310">
        <v>-121691.32205068269</v>
      </c>
      <c r="D310">
        <v>-142331.57913921631</v>
      </c>
      <c r="E310">
        <v>-153595.61245755901</v>
      </c>
      <c r="F310">
        <v>-19212.859928130183</v>
      </c>
      <c r="G310">
        <v>-172808.47238568918</v>
      </c>
      <c r="H310">
        <v>-201479.45432401673</v>
      </c>
      <c r="I310">
        <v>-185285.32591840907</v>
      </c>
    </row>
    <row r="311" spans="3:9">
      <c r="C311">
        <v>-135213.75137083206</v>
      </c>
      <c r="D311">
        <v>-164357.29562250231</v>
      </c>
      <c r="E311">
        <v>-145698.71474810952</v>
      </c>
      <c r="F311">
        <v>-28086.346442426446</v>
      </c>
      <c r="G311">
        <v>-173785.06119053595</v>
      </c>
      <c r="H311">
        <v>-194543.5008551018</v>
      </c>
      <c r="I311">
        <v>-192069.72273659107</v>
      </c>
    </row>
    <row r="312" spans="3:9">
      <c r="C312">
        <v>-115232.17356305172</v>
      </c>
      <c r="D312">
        <v>-168487.54145143621</v>
      </c>
      <c r="E312">
        <v>-128481.50997904132</v>
      </c>
      <c r="F312">
        <v>-39072.971371178173</v>
      </c>
      <c r="G312">
        <v>-167554.48135021952</v>
      </c>
      <c r="H312">
        <v>-194327.8282480721</v>
      </c>
      <c r="I312">
        <v>-158943.20044718776</v>
      </c>
    </row>
    <row r="313" spans="3:9">
      <c r="C313">
        <v>-128272.52996634234</v>
      </c>
      <c r="D313">
        <v>-148342.61425947925</v>
      </c>
      <c r="E313">
        <v>-112426.32613747175</v>
      </c>
      <c r="F313">
        <v>-19812.088693210098</v>
      </c>
      <c r="G313">
        <v>-132238.41483068187</v>
      </c>
      <c r="H313">
        <v>-201624.09992033674</v>
      </c>
      <c r="I313">
        <v>-193382.89438980972</v>
      </c>
    </row>
    <row r="314" spans="3:9">
      <c r="C314">
        <v>-127533.06443773842</v>
      </c>
      <c r="D314">
        <v>-143458.46846985549</v>
      </c>
      <c r="E314">
        <v>-135700.27020698</v>
      </c>
      <c r="F314">
        <v>-25632.119776782703</v>
      </c>
      <c r="G314">
        <v>-161332.38998376267</v>
      </c>
      <c r="H314">
        <v>-187381.88602388735</v>
      </c>
      <c r="I314">
        <v>-184321.39606842105</v>
      </c>
    </row>
    <row r="315" spans="3:9">
      <c r="C315">
        <v>-112439.01985933664</v>
      </c>
      <c r="D315">
        <v>-181213.58583092981</v>
      </c>
      <c r="E315">
        <v>-106776.28984877386</v>
      </c>
      <c r="F315">
        <v>-20612.105605833494</v>
      </c>
      <c r="G315">
        <v>-127388.39545460735</v>
      </c>
      <c r="H315">
        <v>-200155.13264114471</v>
      </c>
      <c r="I315">
        <v>-147919.39066709013</v>
      </c>
    </row>
    <row r="316" spans="3:9">
      <c r="C316">
        <v>-135405.24699204112</v>
      </c>
      <c r="D316">
        <v>-154308.79516504821</v>
      </c>
      <c r="E316">
        <v>-121939.46290256969</v>
      </c>
      <c r="F316">
        <v>-30682.244334396601</v>
      </c>
      <c r="G316">
        <v>-152621.70723696629</v>
      </c>
      <c r="H316">
        <v>-200818.94686506639</v>
      </c>
      <c r="I316">
        <v>-186793.35910582182</v>
      </c>
    </row>
    <row r="317" spans="3:9">
      <c r="C317">
        <v>-142316.4722120463</v>
      </c>
      <c r="D317">
        <v>-164358.98276354131</v>
      </c>
      <c r="E317">
        <v>-132808.42263411783</v>
      </c>
      <c r="F317">
        <v>-40208.360138627155</v>
      </c>
      <c r="G317">
        <v>-173016.78277274498</v>
      </c>
      <c r="H317">
        <v>-209242.75259806128</v>
      </c>
      <c r="I317">
        <v>-208232.7511968078</v>
      </c>
    </row>
    <row r="318" spans="3:9">
      <c r="C318">
        <v>-140675.9847501638</v>
      </c>
      <c r="D318">
        <v>-157770.27260796912</v>
      </c>
      <c r="E318">
        <v>-131698.88708462531</v>
      </c>
      <c r="F318">
        <v>-21020.800734190234</v>
      </c>
      <c r="G318">
        <v>-152719.68781881552</v>
      </c>
      <c r="H318">
        <v>-189477.37398042119</v>
      </c>
      <c r="I318">
        <v>-198767.83653472926</v>
      </c>
    </row>
    <row r="319" spans="3:9">
      <c r="C319">
        <v>-137040.86392512982</v>
      </c>
      <c r="D319">
        <v>-154608.29499871793</v>
      </c>
      <c r="E319">
        <v>-131032.86563050609</v>
      </c>
      <c r="F319">
        <v>-30727.259470738878</v>
      </c>
      <c r="G319">
        <v>-161760.12510124495</v>
      </c>
      <c r="H319">
        <v>-191823.27061759107</v>
      </c>
      <c r="I319">
        <v>-186438.51974159238</v>
      </c>
    </row>
    <row r="320" spans="3:9">
      <c r="C320">
        <v>-129043.19195248195</v>
      </c>
      <c r="D320">
        <v>-168390.11228936416</v>
      </c>
      <c r="E320">
        <v>-129499.7297297882</v>
      </c>
      <c r="F320">
        <v>-21165.889957461084</v>
      </c>
      <c r="G320">
        <v>-150665.6196872493</v>
      </c>
      <c r="H320">
        <v>-201998.18193565088</v>
      </c>
      <c r="I320">
        <v>-174118.47940488867</v>
      </c>
    </row>
    <row r="321" spans="3:9">
      <c r="C321">
        <v>-125048.70033044742</v>
      </c>
      <c r="D321">
        <v>-170277.24686094641</v>
      </c>
      <c r="E321">
        <v>-126102.05329494264</v>
      </c>
      <c r="F321">
        <v>-42848.639798726756</v>
      </c>
      <c r="G321">
        <v>-168950.69309366943</v>
      </c>
      <c r="H321">
        <v>-196223.99693337479</v>
      </c>
      <c r="I321">
        <v>-180821.75114484094</v>
      </c>
    </row>
    <row r="322" spans="3:9">
      <c r="C322">
        <v>-133159.11882920962</v>
      </c>
      <c r="D322">
        <v>-164634.5043085264</v>
      </c>
      <c r="E322">
        <v>-141764.60796291663</v>
      </c>
      <c r="F322">
        <v>-50165.67618721207</v>
      </c>
      <c r="G322">
        <v>-191930.28415012869</v>
      </c>
      <c r="H322">
        <v>-194171.13462933086</v>
      </c>
      <c r="I322">
        <v>-193439.38765698846</v>
      </c>
    </row>
    <row r="323" spans="3:9">
      <c r="C323">
        <v>-126956.48686957885</v>
      </c>
      <c r="D323">
        <v>-169551.97897038903</v>
      </c>
      <c r="E323">
        <v>-130299.00464746811</v>
      </c>
      <c r="F323">
        <v>-35966.649652753513</v>
      </c>
      <c r="G323">
        <v>-166265.65430022162</v>
      </c>
      <c r="H323">
        <v>-194627.20752609536</v>
      </c>
      <c r="I323">
        <v>-174140.49969218421</v>
      </c>
    </row>
    <row r="324" spans="3:9">
      <c r="C324">
        <v>-121670.22332783416</v>
      </c>
      <c r="D324">
        <v>-162987.12138095824</v>
      </c>
      <c r="E324">
        <v>-146164.40116088363</v>
      </c>
      <c r="F324">
        <v>-29735.256992039358</v>
      </c>
      <c r="G324">
        <v>-175899.65815292299</v>
      </c>
      <c r="H324">
        <v>-199055.02648359709</v>
      </c>
      <c r="I324">
        <v>-175783.30361511357</v>
      </c>
    </row>
    <row r="325" spans="3:9">
      <c r="C325">
        <v>-121533.00541106674</v>
      </c>
      <c r="D325">
        <v>-165232.96585237762</v>
      </c>
      <c r="E325">
        <v>-131268.11526850893</v>
      </c>
      <c r="F325">
        <v>-16985.017912147847</v>
      </c>
      <c r="G325">
        <v>-148253.13318065679</v>
      </c>
      <c r="H325">
        <v>-216176.04398327254</v>
      </c>
      <c r="I325">
        <v>-169781.54739826627</v>
      </c>
    </row>
    <row r="326" spans="3:9">
      <c r="C326">
        <v>-132919.50446489235</v>
      </c>
      <c r="D326">
        <v>-154040.28375580837</v>
      </c>
      <c r="E326">
        <v>-136965.60341818386</v>
      </c>
      <c r="F326">
        <v>-30257.171735765154</v>
      </c>
      <c r="G326">
        <v>-167222.77515394901</v>
      </c>
      <c r="H326">
        <v>-194873.68153903508</v>
      </c>
      <c r="I326">
        <v>-195156.46618020121</v>
      </c>
    </row>
    <row r="327" spans="3:9">
      <c r="C327">
        <v>-152113.64218141948</v>
      </c>
      <c r="D327">
        <v>-170396.35180402364</v>
      </c>
      <c r="E327">
        <v>-105882.31735174436</v>
      </c>
      <c r="F327">
        <v>-42487.024963037671</v>
      </c>
      <c r="G327">
        <v>-148369.34231478203</v>
      </c>
      <c r="H327">
        <v>-181695.71378988234</v>
      </c>
      <c r="I327">
        <v>-189319.64564984041</v>
      </c>
    </row>
    <row r="328" spans="3:9">
      <c r="C328">
        <v>-140722.00486918614</v>
      </c>
      <c r="D328">
        <v>-155408.78743204358</v>
      </c>
      <c r="E328">
        <v>-146340.82581946699</v>
      </c>
      <c r="F328">
        <v>-36664.743043763352</v>
      </c>
      <c r="G328">
        <v>-183005.56886323035</v>
      </c>
      <c r="H328">
        <v>-200597.51958372147</v>
      </c>
      <c r="I328">
        <v>-216068.12714701146</v>
      </c>
    </row>
    <row r="329" spans="3:9">
      <c r="C329">
        <v>-128375.31501810832</v>
      </c>
      <c r="D329">
        <v>-133971.2923585455</v>
      </c>
      <c r="E329">
        <v>-136069.1046782085</v>
      </c>
      <c r="F329">
        <v>-19078.505005927582</v>
      </c>
      <c r="G329">
        <v>-155147.60968413608</v>
      </c>
      <c r="H329">
        <v>-209192.06003020279</v>
      </c>
      <c r="I329">
        <v>-190983.02821635181</v>
      </c>
    </row>
    <row r="330" spans="3:9">
      <c r="C330">
        <v>-112164.28927402635</v>
      </c>
      <c r="D330">
        <v>-172415.25265721898</v>
      </c>
      <c r="E330">
        <v>-136371.29709676528</v>
      </c>
      <c r="F330">
        <v>-41371.711758174715</v>
      </c>
      <c r="G330">
        <v>-177743.00885494001</v>
      </c>
      <c r="H330">
        <v>-210257.45756161812</v>
      </c>
      <c r="I330">
        <v>-166634.99446388477</v>
      </c>
    </row>
    <row r="331" spans="3:9">
      <c r="C331">
        <v>-115264.50841789946</v>
      </c>
      <c r="D331">
        <v>-167163.21633025323</v>
      </c>
      <c r="E331">
        <v>-111640.82826426669</v>
      </c>
      <c r="F331">
        <v>-42025.585794265971</v>
      </c>
      <c r="G331">
        <v>-153666.41405853268</v>
      </c>
      <c r="H331">
        <v>-191936.67351850547</v>
      </c>
      <c r="I331">
        <v>-172441.67003988993</v>
      </c>
    </row>
    <row r="332" spans="3:9">
      <c r="C332">
        <v>-139090.04339573081</v>
      </c>
      <c r="D332">
        <v>-166798.07754964763</v>
      </c>
      <c r="E332">
        <v>-132614.43189985267</v>
      </c>
      <c r="F332">
        <v>-32823.257128709454</v>
      </c>
      <c r="G332">
        <v>-165437.68902856213</v>
      </c>
      <c r="H332">
        <v>-208925.71377065091</v>
      </c>
      <c r="I332">
        <v>-189927.6321334329</v>
      </c>
    </row>
    <row r="333" spans="3:9">
      <c r="C333">
        <v>-112321.75530558707</v>
      </c>
      <c r="D333">
        <v>-168868.0414509979</v>
      </c>
      <c r="E333">
        <v>-113217.84379110002</v>
      </c>
      <c r="F333">
        <v>-31906.016170792882</v>
      </c>
      <c r="G333">
        <v>-145123.85996189291</v>
      </c>
      <c r="H333">
        <v>-186011.50081023283</v>
      </c>
      <c r="I333">
        <v>-155379.63703908928</v>
      </c>
    </row>
    <row r="334" spans="3:9">
      <c r="C334">
        <v>-130490.69986452573</v>
      </c>
      <c r="D334">
        <v>-178274.40926043707</v>
      </c>
      <c r="E334">
        <v>-144952.64028489293</v>
      </c>
      <c r="F334">
        <v>-36591.056182114276</v>
      </c>
      <c r="G334">
        <v>-181543.69646700722</v>
      </c>
      <c r="H334">
        <v>-178091.55206341873</v>
      </c>
      <c r="I334">
        <v>-186974.74793218146</v>
      </c>
    </row>
    <row r="335" spans="3:9">
      <c r="C335">
        <v>-128124.37773322203</v>
      </c>
      <c r="D335">
        <v>-154174.03571723035</v>
      </c>
      <c r="E335">
        <v>-140514.64130076746</v>
      </c>
      <c r="F335">
        <v>-29561.378366190685</v>
      </c>
      <c r="G335">
        <v>-170076.01966695813</v>
      </c>
      <c r="H335">
        <v>-180789.53982186568</v>
      </c>
      <c r="I335">
        <v>-192091.81644870312</v>
      </c>
    </row>
    <row r="336" spans="3:9">
      <c r="C336">
        <v>-135312.11011417306</v>
      </c>
      <c r="D336">
        <v>-156681.59378190371</v>
      </c>
      <c r="E336">
        <v>-147453.94475133449</v>
      </c>
      <c r="F336">
        <v>-31690.638510059478</v>
      </c>
      <c r="G336">
        <v>-179144.58326139397</v>
      </c>
      <c r="H336">
        <v>-193554.6674176706</v>
      </c>
      <c r="I336">
        <v>-191751.46980630662</v>
      </c>
    </row>
    <row r="337" spans="3:9">
      <c r="C337">
        <v>-140030.8467030774</v>
      </c>
      <c r="D337">
        <v>-157470.53802172726</v>
      </c>
      <c r="E337">
        <v>-149308.42579580468</v>
      </c>
      <c r="F337">
        <v>-30261.046265833458</v>
      </c>
      <c r="G337">
        <v>-179569.47206163814</v>
      </c>
      <c r="H337">
        <v>-191723.98479063885</v>
      </c>
      <c r="I337">
        <v>-219123.77758771073</v>
      </c>
    </row>
    <row r="338" spans="3:9">
      <c r="C338">
        <v>-130225.58738875558</v>
      </c>
      <c r="D338">
        <v>-153938.68237210152</v>
      </c>
      <c r="E338">
        <v>-133934.40696699434</v>
      </c>
      <c r="F338">
        <v>-20605.060935672565</v>
      </c>
      <c r="G338">
        <v>-154539.46790266689</v>
      </c>
      <c r="H338">
        <v>-192843.66243227021</v>
      </c>
      <c r="I338">
        <v>-186971.10901496827</v>
      </c>
    </row>
    <row r="339" spans="3:9">
      <c r="C339">
        <v>-128425.53461223288</v>
      </c>
      <c r="D339">
        <v>-150381.84898102586</v>
      </c>
      <c r="E339">
        <v>-143676.96453014121</v>
      </c>
      <c r="F339">
        <v>-23586.513164907334</v>
      </c>
      <c r="G339">
        <v>-167263.47769504855</v>
      </c>
      <c r="H339">
        <v>-197980.49897716829</v>
      </c>
      <c r="I339">
        <v>-191819.2201757268</v>
      </c>
    </row>
    <row r="340" spans="3:9">
      <c r="C340">
        <v>-107899.65200263362</v>
      </c>
      <c r="D340">
        <v>-164515.24458034203</v>
      </c>
      <c r="E340">
        <v>-132543.70505822537</v>
      </c>
      <c r="F340">
        <v>-45091.630173496451</v>
      </c>
      <c r="G340">
        <v>-177635.33523172181</v>
      </c>
      <c r="H340">
        <v>-216668.55434066997</v>
      </c>
      <c r="I340">
        <v>-165578.01637249844</v>
      </c>
    </row>
    <row r="341" spans="3:9">
      <c r="C341">
        <v>-125528.85604881984</v>
      </c>
      <c r="D341">
        <v>-158974.45999131387</v>
      </c>
      <c r="E341">
        <v>-134587.16290115932</v>
      </c>
      <c r="F341">
        <v>-26106.35337039176</v>
      </c>
      <c r="G341">
        <v>-160693.51627155108</v>
      </c>
      <c r="H341">
        <v>-202088.86030576748</v>
      </c>
      <c r="I341">
        <v>-186755.41806096351</v>
      </c>
    </row>
    <row r="342" spans="3:9">
      <c r="C342">
        <v>-116155.45166453221</v>
      </c>
      <c r="D342">
        <v>-178620.69794327801</v>
      </c>
      <c r="E342">
        <v>-115283.16440413269</v>
      </c>
      <c r="F342">
        <v>-14756.657253916435</v>
      </c>
      <c r="G342">
        <v>-130039.82165804911</v>
      </c>
      <c r="H342">
        <v>-212716.07153612169</v>
      </c>
      <c r="I342">
        <v>-156414.80893136206</v>
      </c>
    </row>
    <row r="343" spans="3:9">
      <c r="C343">
        <v>-135554.65808977315</v>
      </c>
      <c r="D343">
        <v>-174200.19981508635</v>
      </c>
      <c r="E343">
        <v>-142991.72120140429</v>
      </c>
      <c r="F343">
        <v>-37420.570404403166</v>
      </c>
      <c r="G343">
        <v>-180412.29160580746</v>
      </c>
      <c r="H343">
        <v>-198767.63923618937</v>
      </c>
      <c r="I343">
        <v>-182639.99143135149</v>
      </c>
    </row>
    <row r="344" spans="3:9">
      <c r="C344">
        <v>-127205.6778603321</v>
      </c>
      <c r="D344">
        <v>-150864.36505314038</v>
      </c>
      <c r="E344">
        <v>-153564.33342184799</v>
      </c>
      <c r="F344">
        <v>-22125.014563647088</v>
      </c>
      <c r="G344">
        <v>-175689.34798549506</v>
      </c>
      <c r="H344">
        <v>-207469.43274045209</v>
      </c>
      <c r="I344">
        <v>-197321.17015994815</v>
      </c>
    </row>
    <row r="345" spans="3:9">
      <c r="C345">
        <v>-128812.97724288296</v>
      </c>
      <c r="D345">
        <v>-158481.26135553839</v>
      </c>
      <c r="E345">
        <v>-125803.64607677437</v>
      </c>
      <c r="F345">
        <v>-29470.546044802602</v>
      </c>
      <c r="G345">
        <v>-155274.19212157698</v>
      </c>
      <c r="H345">
        <v>-179196.52842759318</v>
      </c>
      <c r="I345">
        <v>-180700.29889807018</v>
      </c>
    </row>
    <row r="346" spans="3:9">
      <c r="C346">
        <v>-133487.53260179012</v>
      </c>
      <c r="D346">
        <v>-174289.92679428955</v>
      </c>
      <c r="E346">
        <v>-127428.81069407272</v>
      </c>
      <c r="F346">
        <v>-38570.705072315497</v>
      </c>
      <c r="G346">
        <v>-165999.51576638821</v>
      </c>
      <c r="H346">
        <v>-197352.11347881774</v>
      </c>
      <c r="I346">
        <v>-192357.67959128029</v>
      </c>
    </row>
    <row r="347" spans="3:9">
      <c r="C347">
        <v>-133005.01731740366</v>
      </c>
      <c r="D347">
        <v>-149166.53924598213</v>
      </c>
      <c r="E347">
        <v>-137840.57794805861</v>
      </c>
      <c r="F347">
        <v>-25120.857013777677</v>
      </c>
      <c r="G347">
        <v>-162961.43496183626</v>
      </c>
      <c r="H347">
        <v>-202997.89085667298</v>
      </c>
      <c r="I347">
        <v>-196592.89084481893</v>
      </c>
    </row>
    <row r="348" spans="3:9">
      <c r="C348">
        <v>-113019.54789171167</v>
      </c>
      <c r="D348">
        <v>-167858.84641697709</v>
      </c>
      <c r="E348">
        <v>-151872.24980126819</v>
      </c>
      <c r="F348">
        <v>-28662.054239251425</v>
      </c>
      <c r="G348">
        <v>-180534.30404051961</v>
      </c>
      <c r="H348">
        <v>-211050.76996341601</v>
      </c>
      <c r="I348">
        <v>-175205.67283605415</v>
      </c>
    </row>
    <row r="349" spans="3:9">
      <c r="C349">
        <v>-117424.03869059548</v>
      </c>
      <c r="D349">
        <v>-165973.39342809442</v>
      </c>
      <c r="E349">
        <v>-137894.92518680482</v>
      </c>
      <c r="F349">
        <v>-23523.902929302745</v>
      </c>
      <c r="G349">
        <v>-161418.82811610759</v>
      </c>
      <c r="H349">
        <v>-202784.82582405789</v>
      </c>
      <c r="I349">
        <v>-178057.0059698635</v>
      </c>
    </row>
    <row r="350" spans="3:9">
      <c r="C350">
        <v>-129171.19101483688</v>
      </c>
      <c r="D350">
        <v>-164155.96608578158</v>
      </c>
      <c r="E350">
        <v>-133921.76227102833</v>
      </c>
      <c r="F350">
        <v>-11318.079841046518</v>
      </c>
      <c r="G350">
        <v>-145239.84211207484</v>
      </c>
      <c r="H350">
        <v>-185638.96566717952</v>
      </c>
      <c r="I350">
        <v>-182456.97004952907</v>
      </c>
    </row>
    <row r="351" spans="3:9">
      <c r="C351">
        <v>-144730.7106302476</v>
      </c>
      <c r="D351">
        <v>-178673.23837270893</v>
      </c>
      <c r="E351">
        <v>-127962.21279195376</v>
      </c>
      <c r="F351">
        <v>-48776.423836099297</v>
      </c>
      <c r="G351">
        <v>-176738.63662805306</v>
      </c>
      <c r="H351">
        <v>-190141.28896386345</v>
      </c>
      <c r="I351">
        <v>-191872.32623019273</v>
      </c>
    </row>
    <row r="352" spans="3:9">
      <c r="C352">
        <v>-130998.38496974908</v>
      </c>
      <c r="D352">
        <v>-163106.74020760183</v>
      </c>
      <c r="E352">
        <v>-132769.66761187179</v>
      </c>
      <c r="F352">
        <v>-31342.677636015247</v>
      </c>
      <c r="G352">
        <v>-164112.34524788702</v>
      </c>
      <c r="H352">
        <v>-214779.38991849523</v>
      </c>
      <c r="I352">
        <v>-198178.63436623802</v>
      </c>
    </row>
    <row r="353" spans="3:9">
      <c r="C353">
        <v>-135892.18539782971</v>
      </c>
      <c r="D353">
        <v>-159226.66177796343</v>
      </c>
      <c r="E353">
        <v>-140495.34780829871</v>
      </c>
      <c r="F353">
        <v>-27097.119316775013</v>
      </c>
      <c r="G353">
        <v>-167592.46712507374</v>
      </c>
      <c r="H353">
        <v>-181455.57372305778</v>
      </c>
      <c r="I353">
        <v>-194470.52397179633</v>
      </c>
    </row>
    <row r="354" spans="3:9">
      <c r="C354">
        <v>-117647.62756413729</v>
      </c>
      <c r="D354">
        <v>-162030.43302122256</v>
      </c>
      <c r="E354">
        <v>-137381.74345526772</v>
      </c>
      <c r="F354">
        <v>-27594.927066121822</v>
      </c>
      <c r="G354">
        <v>-164976.67052138955</v>
      </c>
      <c r="H354">
        <v>-190945.17146807385</v>
      </c>
      <c r="I354">
        <v>-170775.17176354144</v>
      </c>
    </row>
    <row r="355" spans="3:9">
      <c r="C355">
        <v>-138165.69899674374</v>
      </c>
      <c r="D355">
        <v>-151203.3743211313</v>
      </c>
      <c r="E355">
        <v>-159156.5057545458</v>
      </c>
      <c r="F355">
        <v>-15512.456774952059</v>
      </c>
      <c r="G355">
        <v>-174668.96252949786</v>
      </c>
      <c r="H355">
        <v>-176333.70015433215</v>
      </c>
      <c r="I355">
        <v>-199257.0609143035</v>
      </c>
    </row>
    <row r="356" spans="3:9">
      <c r="C356">
        <v>-120599.87113040438</v>
      </c>
      <c r="D356">
        <v>-177164.70423095371</v>
      </c>
      <c r="E356">
        <v>-115100.93545640823</v>
      </c>
      <c r="F356">
        <v>-26974.07313617221</v>
      </c>
      <c r="G356">
        <v>-142075.00859258045</v>
      </c>
      <c r="H356">
        <v>-206598.38972109731</v>
      </c>
      <c r="I356">
        <v>-161888.72061250306</v>
      </c>
    </row>
    <row r="357" spans="3:9">
      <c r="C357">
        <v>-113278.40644290253</v>
      </c>
      <c r="D357">
        <v>-164632.7175800564</v>
      </c>
      <c r="E357">
        <v>-100604.06388516552</v>
      </c>
      <c r="F357">
        <v>-34174.815894681269</v>
      </c>
      <c r="G357">
        <v>-134778.87977984681</v>
      </c>
      <c r="H357">
        <v>-180364.05885757654</v>
      </c>
      <c r="I357">
        <v>-146044.37272088026</v>
      </c>
    </row>
    <row r="358" spans="3:9">
      <c r="C358">
        <v>-137196.16009541028</v>
      </c>
      <c r="D358">
        <v>-146603.98704855645</v>
      </c>
      <c r="E358">
        <v>-145606.06296306642</v>
      </c>
      <c r="F358">
        <v>-23462.469885981729</v>
      </c>
      <c r="G358">
        <v>-169068.53284904815</v>
      </c>
      <c r="H358">
        <v>-201975.4337504245</v>
      </c>
      <c r="I358">
        <v>-201588.1381304558</v>
      </c>
    </row>
    <row r="359" spans="3:9">
      <c r="C359">
        <v>-128191.84635002854</v>
      </c>
      <c r="D359">
        <v>-164069.52580743737</v>
      </c>
      <c r="E359">
        <v>-130991.0965035956</v>
      </c>
      <c r="F359">
        <v>-43198.771395696582</v>
      </c>
      <c r="G359">
        <v>-174189.86789929218</v>
      </c>
      <c r="H359">
        <v>-198388.61986950171</v>
      </c>
      <c r="I359">
        <v>-200366.42745624596</v>
      </c>
    </row>
    <row r="360" spans="3:9">
      <c r="C360">
        <v>-129807.18002111719</v>
      </c>
      <c r="D360">
        <v>-188287.80132549102</v>
      </c>
      <c r="E360">
        <v>-116652.2197476544</v>
      </c>
      <c r="F360">
        <v>-35977.510835484543</v>
      </c>
      <c r="G360">
        <v>-152629.73058313894</v>
      </c>
      <c r="H360">
        <v>-194452.59975994352</v>
      </c>
      <c r="I360">
        <v>-165705.56145176658</v>
      </c>
    </row>
    <row r="361" spans="3:9">
      <c r="C361">
        <v>-140576.1668169233</v>
      </c>
      <c r="D361">
        <v>-149813.38793152396</v>
      </c>
      <c r="E361">
        <v>-129893.40678874697</v>
      </c>
      <c r="F361">
        <v>-40264.599069851123</v>
      </c>
      <c r="G361">
        <v>-170158.0058585981</v>
      </c>
      <c r="H361">
        <v>-195991.92608538206</v>
      </c>
      <c r="I361">
        <v>-192810.90079872121</v>
      </c>
    </row>
    <row r="362" spans="3:9">
      <c r="C362">
        <v>-125749.94859617979</v>
      </c>
      <c r="D362">
        <v>-152737.22688785155</v>
      </c>
      <c r="E362">
        <v>-144801.44288973135</v>
      </c>
      <c r="F362">
        <v>-27272.606963306855</v>
      </c>
      <c r="G362">
        <v>-172074.04985303822</v>
      </c>
      <c r="H362">
        <v>-210139.97713559197</v>
      </c>
      <c r="I362">
        <v>-178780.00822267961</v>
      </c>
    </row>
    <row r="363" spans="3:9">
      <c r="C363">
        <v>-124089.54298730628</v>
      </c>
      <c r="D363">
        <v>-153346.36202154815</v>
      </c>
      <c r="E363">
        <v>-138468.64212445298</v>
      </c>
      <c r="F363">
        <v>-34642.568988020677</v>
      </c>
      <c r="G363">
        <v>-173111.21111247365</v>
      </c>
      <c r="H363">
        <v>-192260.98469232104</v>
      </c>
      <c r="I363">
        <v>-180680.35253392224</v>
      </c>
    </row>
    <row r="364" spans="3:9">
      <c r="C364">
        <v>-130246.45078409539</v>
      </c>
      <c r="D364">
        <v>-178135.59680030373</v>
      </c>
      <c r="E364">
        <v>-132973.47307813956</v>
      </c>
      <c r="F364">
        <v>-33724.282091299225</v>
      </c>
      <c r="G364">
        <v>-166697.75516943881</v>
      </c>
      <c r="H364">
        <v>-211342.89883140245</v>
      </c>
      <c r="I364">
        <v>-185826.65333693451</v>
      </c>
    </row>
    <row r="365" spans="3:9">
      <c r="C365">
        <v>-124167.07595141776</v>
      </c>
      <c r="D365">
        <v>-165624.24444063663</v>
      </c>
      <c r="E365">
        <v>-140921.9804643497</v>
      </c>
      <c r="F365">
        <v>-30197.804229186047</v>
      </c>
      <c r="G365">
        <v>-171119.78469353577</v>
      </c>
      <c r="H365">
        <v>-204536.8861955661</v>
      </c>
      <c r="I365">
        <v>-176149.03589304746</v>
      </c>
    </row>
    <row r="366" spans="3:9">
      <c r="C366">
        <v>-116667.8863559609</v>
      </c>
      <c r="D366">
        <v>-163872.94878387457</v>
      </c>
      <c r="E366">
        <v>-134270.99159426297</v>
      </c>
      <c r="F366">
        <v>-27445.51529697737</v>
      </c>
      <c r="G366">
        <v>-161716.50689124034</v>
      </c>
      <c r="H366">
        <v>-193112.53299695172</v>
      </c>
      <c r="I366">
        <v>-184537.48078168213</v>
      </c>
    </row>
    <row r="367" spans="3:9">
      <c r="C367">
        <v>-124362.63406837062</v>
      </c>
      <c r="D367">
        <v>-178945.18180270877</v>
      </c>
      <c r="E367">
        <v>-112763.27860594515</v>
      </c>
      <c r="F367">
        <v>-51711.33125260238</v>
      </c>
      <c r="G367">
        <v>-164474.60985854754</v>
      </c>
      <c r="H367">
        <v>-208148.98363031019</v>
      </c>
      <c r="I367">
        <v>-182832.84906831791</v>
      </c>
    </row>
    <row r="368" spans="3:9">
      <c r="C368">
        <v>-113434.28814024056</v>
      </c>
      <c r="D368">
        <v>-166145.94052141655</v>
      </c>
      <c r="E368">
        <v>-127541.62527347911</v>
      </c>
      <c r="F368">
        <v>-32639.692726720481</v>
      </c>
      <c r="G368">
        <v>-160181.31800019959</v>
      </c>
      <c r="H368">
        <v>-200722.66712132312</v>
      </c>
      <c r="I368">
        <v>-169564.26516871911</v>
      </c>
    </row>
    <row r="369" spans="3:9">
      <c r="C369">
        <v>-114317.2546438618</v>
      </c>
      <c r="D369">
        <v>-161010.9734721173</v>
      </c>
      <c r="E369">
        <v>-149693.60590682449</v>
      </c>
      <c r="F369">
        <v>-17727.563904936873</v>
      </c>
      <c r="G369">
        <v>-167421.16981176136</v>
      </c>
      <c r="H369">
        <v>-198050.9916200841</v>
      </c>
      <c r="I369">
        <v>-178187.91453604007</v>
      </c>
    </row>
    <row r="370" spans="3:9">
      <c r="C370">
        <v>-139072.80234102273</v>
      </c>
      <c r="D370">
        <v>-151902.55106652671</v>
      </c>
      <c r="E370">
        <v>-129340.34928082502</v>
      </c>
      <c r="F370">
        <v>-30423.221340964701</v>
      </c>
      <c r="G370">
        <v>-159763.57062178972</v>
      </c>
      <c r="H370">
        <v>-185755.46650351112</v>
      </c>
      <c r="I370">
        <v>-189785.54418655354</v>
      </c>
    </row>
    <row r="371" spans="3:9">
      <c r="C371">
        <v>-127700.44398987008</v>
      </c>
      <c r="D371">
        <v>-150904.66703640623</v>
      </c>
      <c r="E371">
        <v>-128575.88002282879</v>
      </c>
      <c r="F371">
        <v>-31392.317989237836</v>
      </c>
      <c r="G371">
        <v>-159968.1980120666</v>
      </c>
      <c r="H371">
        <v>-212283.030742965</v>
      </c>
      <c r="I371">
        <v>-187202.49090802667</v>
      </c>
    </row>
    <row r="372" spans="3:9">
      <c r="C372">
        <v>-153882.12033047923</v>
      </c>
      <c r="D372">
        <v>-151924.19463979037</v>
      </c>
      <c r="E372">
        <v>-133572.32939558104</v>
      </c>
      <c r="F372">
        <v>-27371.70660040791</v>
      </c>
      <c r="G372">
        <v>-160944.03599598896</v>
      </c>
      <c r="H372">
        <v>-189700.20328603024</v>
      </c>
      <c r="I372">
        <v>-207603.38905260613</v>
      </c>
    </row>
    <row r="373" spans="3:9">
      <c r="C373">
        <v>-127365.97693680771</v>
      </c>
      <c r="D373">
        <v>-165326.74001462918</v>
      </c>
      <c r="E373">
        <v>-125452.5194557981</v>
      </c>
      <c r="F373">
        <v>-35672.595820627088</v>
      </c>
      <c r="G373">
        <v>-161125.1152764252</v>
      </c>
      <c r="H373">
        <v>-193468.40531068368</v>
      </c>
      <c r="I373">
        <v>-170959.02537587524</v>
      </c>
    </row>
    <row r="374" spans="3:9">
      <c r="C374">
        <v>-136962.20303694063</v>
      </c>
      <c r="D374">
        <v>-161259.86492836903</v>
      </c>
      <c r="E374">
        <v>-142686.60777959449</v>
      </c>
      <c r="F374">
        <v>-40831.916767899791</v>
      </c>
      <c r="G374">
        <v>-183518.52454749431</v>
      </c>
      <c r="H374">
        <v>-208141.28131527134</v>
      </c>
      <c r="I374">
        <v>-212086.49876446056</v>
      </c>
    </row>
    <row r="375" spans="3:9">
      <c r="C375">
        <v>-114749.01918754578</v>
      </c>
      <c r="D375">
        <v>-178860.3670438808</v>
      </c>
      <c r="E375">
        <v>-103551.52044144779</v>
      </c>
      <c r="F375">
        <v>-17907.646734080507</v>
      </c>
      <c r="G375">
        <v>-121459.1671755283</v>
      </c>
      <c r="H375">
        <v>-198151.5535579109</v>
      </c>
      <c r="I375">
        <v>-145107.1196012517</v>
      </c>
    </row>
    <row r="376" spans="3:9">
      <c r="C376">
        <v>-107679.56542407919</v>
      </c>
      <c r="D376">
        <v>-159720.17542616688</v>
      </c>
      <c r="E376">
        <v>-120317.07804573681</v>
      </c>
      <c r="F376">
        <v>-27982.724159667559</v>
      </c>
      <c r="G376">
        <v>-148299.80220540438</v>
      </c>
      <c r="H376">
        <v>-204847.95368908372</v>
      </c>
      <c r="I376">
        <v>-167567.11029145203</v>
      </c>
    </row>
    <row r="377" spans="3:9">
      <c r="C377">
        <v>-110180.21127543959</v>
      </c>
      <c r="D377">
        <v>-173800.50185948028</v>
      </c>
      <c r="E377">
        <v>-111392.32968471729</v>
      </c>
      <c r="F377">
        <v>-48935.163323655572</v>
      </c>
      <c r="G377">
        <v>-160327.49300837284</v>
      </c>
      <c r="H377">
        <v>-194787.43611083244</v>
      </c>
      <c r="I377">
        <v>-165125.7985950117</v>
      </c>
    </row>
    <row r="378" spans="3:9">
      <c r="C378">
        <v>-132331.35412795359</v>
      </c>
      <c r="D378">
        <v>-142937.63520545102</v>
      </c>
      <c r="E378">
        <v>-126601.97980601738</v>
      </c>
      <c r="F378">
        <v>-27429.584756141438</v>
      </c>
      <c r="G378">
        <v>-154031.5645621588</v>
      </c>
      <c r="H378">
        <v>-191913.81080580721</v>
      </c>
      <c r="I378">
        <v>-195533.84896286853</v>
      </c>
    </row>
    <row r="379" spans="3:9">
      <c r="C379">
        <v>-136290.18140003076</v>
      </c>
      <c r="D379">
        <v>-154931.79553797582</v>
      </c>
      <c r="E379">
        <v>-132697.48837527577</v>
      </c>
      <c r="F379">
        <v>-34857.136281933817</v>
      </c>
      <c r="G379">
        <v>-167554.62465720958</v>
      </c>
      <c r="H379">
        <v>-203062.77024473005</v>
      </c>
      <c r="I379">
        <v>-188962.43338804244</v>
      </c>
    </row>
    <row r="380" spans="3:9">
      <c r="C380">
        <v>-137025.04772147952</v>
      </c>
      <c r="D380">
        <v>-149204.21209864668</v>
      </c>
      <c r="E380">
        <v>-138312.53847814637</v>
      </c>
      <c r="F380">
        <v>-23154.587321852716</v>
      </c>
      <c r="G380">
        <v>-161467.12579999908</v>
      </c>
      <c r="H380">
        <v>-180566.086244607</v>
      </c>
      <c r="I380">
        <v>-190301.30821402688</v>
      </c>
    </row>
    <row r="381" spans="3:9">
      <c r="C381">
        <v>-128319.53083965197</v>
      </c>
      <c r="D381">
        <v>-168142.50726066862</v>
      </c>
      <c r="E381">
        <v>-135771.93992874853</v>
      </c>
      <c r="F381">
        <v>-32885.116172938702</v>
      </c>
      <c r="G381">
        <v>-168657.05610168725</v>
      </c>
      <c r="H381">
        <v>-211733.68322660957</v>
      </c>
      <c r="I381">
        <v>-186810.34977556576</v>
      </c>
    </row>
    <row r="382" spans="3:9">
      <c r="C382">
        <v>-129719.35572093449</v>
      </c>
      <c r="D382">
        <v>-160187.89754579612</v>
      </c>
      <c r="E382">
        <v>-130519.8128397523</v>
      </c>
      <c r="F382">
        <v>-6437.5215912331769</v>
      </c>
      <c r="G382">
        <v>-136957.3344309855</v>
      </c>
      <c r="H382">
        <v>-202645.14288486223</v>
      </c>
      <c r="I382">
        <v>-178329.7444970308</v>
      </c>
    </row>
    <row r="383" spans="3:9">
      <c r="C383">
        <v>-131955.17618687742</v>
      </c>
      <c r="D383">
        <v>-150737.40528270276</v>
      </c>
      <c r="E383">
        <v>-135172.92030045652</v>
      </c>
      <c r="F383">
        <v>-25899.8613415617</v>
      </c>
      <c r="G383">
        <v>-161072.78164201821</v>
      </c>
      <c r="H383">
        <v>-187971.11422765016</v>
      </c>
      <c r="I383">
        <v>-198757.95155273739</v>
      </c>
    </row>
    <row r="384" spans="3:9">
      <c r="C384">
        <v>-125942.53011018231</v>
      </c>
      <c r="D384">
        <v>-159527.0653060266</v>
      </c>
      <c r="E384">
        <v>-135351.1240936878</v>
      </c>
      <c r="F384">
        <v>-28555.451004162409</v>
      </c>
      <c r="G384">
        <v>-163906.5750978502</v>
      </c>
      <c r="H384">
        <v>-193453.94883223323</v>
      </c>
      <c r="I384">
        <v>-180634.25596776127</v>
      </c>
    </row>
    <row r="385" spans="3:9">
      <c r="C385">
        <v>-115161.08421406716</v>
      </c>
      <c r="D385">
        <v>-169056.22166714992</v>
      </c>
      <c r="E385">
        <v>-135726.51741028746</v>
      </c>
      <c r="F385">
        <v>-30879.267376417942</v>
      </c>
      <c r="G385">
        <v>-166605.78478670542</v>
      </c>
      <c r="H385">
        <v>-191486.25403126408</v>
      </c>
      <c r="I385">
        <v>-165808.03601235931</v>
      </c>
    </row>
    <row r="386" spans="3:9">
      <c r="C386">
        <v>-136039.92654707769</v>
      </c>
      <c r="D386">
        <v>-162523.38399677997</v>
      </c>
      <c r="E386">
        <v>-154933.75785665138</v>
      </c>
      <c r="F386">
        <v>-37617.649857474142</v>
      </c>
      <c r="G386">
        <v>-192551.4077141255</v>
      </c>
      <c r="H386">
        <v>-197724.70808158361</v>
      </c>
      <c r="I386">
        <v>-210320.79685861085</v>
      </c>
    </row>
    <row r="387" spans="3:9">
      <c r="C387">
        <v>-118114.07508989341</v>
      </c>
      <c r="D387">
        <v>-158725.62572969685</v>
      </c>
      <c r="E387">
        <v>-122534.3567772547</v>
      </c>
      <c r="F387">
        <v>-19393.302165322206</v>
      </c>
      <c r="G387">
        <v>-141927.65894257691</v>
      </c>
      <c r="H387">
        <v>-210089.49132811246</v>
      </c>
      <c r="I387">
        <v>-172850.8664980107</v>
      </c>
    </row>
    <row r="388" spans="3:9">
      <c r="C388">
        <v>-120715.57042702743</v>
      </c>
      <c r="D388">
        <v>-167766.70894927662</v>
      </c>
      <c r="E388">
        <v>-117487.18531646841</v>
      </c>
      <c r="F388">
        <v>-24359.249405262512</v>
      </c>
      <c r="G388">
        <v>-141846.43472173091</v>
      </c>
      <c r="H388">
        <v>-196900.78347339478</v>
      </c>
      <c r="I388">
        <v>-164463.56698343396</v>
      </c>
    </row>
    <row r="389" spans="3:9">
      <c r="C389">
        <v>-132096.05226836598</v>
      </c>
      <c r="D389">
        <v>-159605.36444497117</v>
      </c>
      <c r="E389">
        <v>-140419.8879781547</v>
      </c>
      <c r="F389">
        <v>-32139.573300679695</v>
      </c>
      <c r="G389">
        <v>-172559.46127883438</v>
      </c>
      <c r="H389">
        <v>-189411.82768215073</v>
      </c>
      <c r="I389">
        <v>-198177.7322911158</v>
      </c>
    </row>
    <row r="390" spans="3:9">
      <c r="C390">
        <v>-131565.81552842917</v>
      </c>
      <c r="D390">
        <v>-145240.42423942481</v>
      </c>
      <c r="E390">
        <v>-128770.34926384396</v>
      </c>
      <c r="F390">
        <v>-39416.642511418184</v>
      </c>
      <c r="G390">
        <v>-168186.99177526217</v>
      </c>
      <c r="H390">
        <v>-190741.96299765384</v>
      </c>
      <c r="I390">
        <v>-188608.77454554944</v>
      </c>
    </row>
    <row r="391" spans="3:9">
      <c r="C391">
        <v>-151054.14200794476</v>
      </c>
      <c r="D391">
        <v>-165397.95665956102</v>
      </c>
      <c r="E391">
        <v>-142288.83685468987</v>
      </c>
      <c r="F391">
        <v>-42232.658633454557</v>
      </c>
      <c r="G391">
        <v>-184521.49548814443</v>
      </c>
      <c r="H391">
        <v>-201810.47828724218</v>
      </c>
      <c r="I391">
        <v>-224914.59785273165</v>
      </c>
    </row>
    <row r="392" spans="3:9">
      <c r="C392">
        <v>-135905.28706071267</v>
      </c>
      <c r="D392">
        <v>-162358.87018010419</v>
      </c>
      <c r="E392">
        <v>-128024.9157600559</v>
      </c>
      <c r="F392">
        <v>-26212.44287314071</v>
      </c>
      <c r="G392">
        <v>-154237.35863319662</v>
      </c>
      <c r="H392">
        <v>-196616.53459823996</v>
      </c>
      <c r="I392">
        <v>-188732.98596368614</v>
      </c>
    </row>
    <row r="393" spans="3:9">
      <c r="C393">
        <v>-133138.60415614783</v>
      </c>
      <c r="D393">
        <v>-153653.84847636663</v>
      </c>
      <c r="E393">
        <v>-129814.37150383493</v>
      </c>
      <c r="F393">
        <v>-35102.871437788162</v>
      </c>
      <c r="G393">
        <v>-164917.24294162309</v>
      </c>
      <c r="H393">
        <v>-195076.94661663598</v>
      </c>
      <c r="I393">
        <v>-193622.05199184478</v>
      </c>
    </row>
    <row r="394" spans="3:9">
      <c r="C394">
        <v>-131258.10507054167</v>
      </c>
      <c r="D394">
        <v>-158010.06239790373</v>
      </c>
      <c r="E394">
        <v>-144040.92839776829</v>
      </c>
      <c r="F394">
        <v>-42246.160058625886</v>
      </c>
      <c r="G394">
        <v>-186287.08845639421</v>
      </c>
      <c r="H394">
        <v>-217302.99176793866</v>
      </c>
      <c r="I394">
        <v>-196164.18359262956</v>
      </c>
    </row>
    <row r="395" spans="3:9">
      <c r="C395">
        <v>-128080.16237093443</v>
      </c>
      <c r="D395">
        <v>-167723.88430436247</v>
      </c>
      <c r="E395">
        <v>-134440.73593617525</v>
      </c>
      <c r="F395">
        <v>-30929.710895461729</v>
      </c>
      <c r="G395">
        <v>-165370.44683163697</v>
      </c>
      <c r="H395">
        <v>-193484.73291803422</v>
      </c>
      <c r="I395">
        <v>-175368.49250042543</v>
      </c>
    </row>
    <row r="396" spans="3:9">
      <c r="C396">
        <v>-133237.91993630663</v>
      </c>
      <c r="D396">
        <v>-172441.48005561263</v>
      </c>
      <c r="E396">
        <v>-122078.17820046199</v>
      </c>
      <c r="F396">
        <v>-44494.192687954186</v>
      </c>
      <c r="G396">
        <v>-166572.37088841616</v>
      </c>
      <c r="H396">
        <v>-192303.04563481428</v>
      </c>
      <c r="I396">
        <v>-180396.44341105982</v>
      </c>
    </row>
    <row r="397" spans="3:9">
      <c r="C397">
        <v>-129626.26812179643</v>
      </c>
      <c r="D397">
        <v>-160777.74598809524</v>
      </c>
      <c r="E397">
        <v>-121995.89257540372</v>
      </c>
      <c r="F397">
        <v>-46384.517573219397</v>
      </c>
      <c r="G397">
        <v>-168380.41014862311</v>
      </c>
      <c r="H397">
        <v>-191588.93941222274</v>
      </c>
      <c r="I397">
        <v>-184314.74234291105</v>
      </c>
    </row>
    <row r="398" spans="3:9">
      <c r="C398">
        <v>-140520.54040851048</v>
      </c>
      <c r="D398">
        <v>-168813.37896212039</v>
      </c>
      <c r="E398">
        <v>-131299.5326153037</v>
      </c>
      <c r="F398">
        <v>-41678.675798359531</v>
      </c>
      <c r="G398">
        <v>-172978.2084136632</v>
      </c>
      <c r="H398">
        <v>-199941.43855760686</v>
      </c>
      <c r="I398">
        <v>-196015.81200320067</v>
      </c>
    </row>
    <row r="399" spans="3:9">
      <c r="C399">
        <v>-123180.53139120343</v>
      </c>
      <c r="D399">
        <v>-166085.60482180223</v>
      </c>
      <c r="E399">
        <v>-115285.66696253401</v>
      </c>
      <c r="F399">
        <v>-38334.804489687158</v>
      </c>
      <c r="G399">
        <v>-153620.47145222116</v>
      </c>
      <c r="H399">
        <v>-206285.01993169909</v>
      </c>
      <c r="I399">
        <v>-166757.18558066306</v>
      </c>
    </row>
    <row r="400" spans="3:9">
      <c r="C400">
        <v>-105631.80279813833</v>
      </c>
      <c r="D400">
        <v>-177704.0136118427</v>
      </c>
      <c r="E400">
        <v>-124847.25770543097</v>
      </c>
      <c r="F400">
        <v>-45403.803410749475</v>
      </c>
      <c r="G400">
        <v>-170251.06111618044</v>
      </c>
      <c r="H400">
        <v>-183224.36080259865</v>
      </c>
      <c r="I400">
        <v>-158486.42208130338</v>
      </c>
    </row>
    <row r="401" spans="3:9">
      <c r="C401">
        <v>-135613.87693445003</v>
      </c>
      <c r="D401">
        <v>-181349.94249735161</v>
      </c>
      <c r="E401">
        <v>-137838.80423507147</v>
      </c>
      <c r="F401">
        <v>-41262.32470101623</v>
      </c>
      <c r="G401">
        <v>-179101.12893608771</v>
      </c>
      <c r="H401">
        <v>-194714.57255936644</v>
      </c>
      <c r="I401">
        <v>-188348.90182145551</v>
      </c>
    </row>
    <row r="402" spans="3:9">
      <c r="C402">
        <v>-114952.18441810831</v>
      </c>
      <c r="D402">
        <v>-158963.48796705739</v>
      </c>
      <c r="E402">
        <v>-127563.17815263108</v>
      </c>
      <c r="F402">
        <v>-33071.861586465937</v>
      </c>
      <c r="G402">
        <v>-160635.039739097</v>
      </c>
      <c r="H402">
        <v>-196859.57688796235</v>
      </c>
      <c r="I402">
        <v>-163792.61702058473</v>
      </c>
    </row>
    <row r="403" spans="3:9">
      <c r="C403">
        <v>-120451.31205887177</v>
      </c>
      <c r="D403">
        <v>-170231.26512708387</v>
      </c>
      <c r="E403">
        <v>-126224.11054854715</v>
      </c>
      <c r="F403">
        <v>-38782.002367273795</v>
      </c>
      <c r="G403">
        <v>-165006.11291582097</v>
      </c>
      <c r="H403">
        <v>-206237.08945999079</v>
      </c>
      <c r="I403">
        <v>-173558.06640292369</v>
      </c>
    </row>
    <row r="404" spans="3:9">
      <c r="C404">
        <v>-128833.7015469</v>
      </c>
      <c r="D404">
        <v>-171191.11745866726</v>
      </c>
      <c r="E404">
        <v>-120149.66734139397</v>
      </c>
      <c r="F404">
        <v>-38942.461234957103</v>
      </c>
      <c r="G404">
        <v>-159092.12857635107</v>
      </c>
      <c r="H404">
        <v>-197705.07479931571</v>
      </c>
      <c r="I404">
        <v>-179360.90713534443</v>
      </c>
    </row>
    <row r="405" spans="3:9">
      <c r="C405">
        <v>-109585.06916560074</v>
      </c>
      <c r="D405">
        <v>-171836.41197676648</v>
      </c>
      <c r="E405">
        <v>-124792.24434038777</v>
      </c>
      <c r="F405">
        <v>-35680.071441788037</v>
      </c>
      <c r="G405">
        <v>-160472.31578217578</v>
      </c>
      <c r="H405">
        <v>-186347.32732713287</v>
      </c>
      <c r="I405">
        <v>-156477.22634302545</v>
      </c>
    </row>
    <row r="406" spans="3:9">
      <c r="C406">
        <v>-140438.93261424301</v>
      </c>
      <c r="D406">
        <v>-174100.84498877358</v>
      </c>
      <c r="E406">
        <v>-129766.1325044402</v>
      </c>
      <c r="F406">
        <v>-54048.867581939463</v>
      </c>
      <c r="G406">
        <v>-183815.00008637967</v>
      </c>
      <c r="H406">
        <v>-188752.3759725386</v>
      </c>
      <c r="I406">
        <v>-198760.53468202613</v>
      </c>
    </row>
    <row r="407" spans="3:9">
      <c r="C407">
        <v>-121068.44617760727</v>
      </c>
      <c r="D407">
        <v>-180554.96124799422</v>
      </c>
      <c r="E407">
        <v>-117756.58929251373</v>
      </c>
      <c r="F407">
        <v>-17345.567790926874</v>
      </c>
      <c r="G407">
        <v>-135102.15708344063</v>
      </c>
      <c r="H407">
        <v>-212232.71860384961</v>
      </c>
      <c r="I407">
        <v>-153691.70531614323</v>
      </c>
    </row>
    <row r="408" spans="3:9">
      <c r="C408">
        <v>-118838.75447254005</v>
      </c>
      <c r="D408">
        <v>-168695.39220752151</v>
      </c>
      <c r="E408">
        <v>-108836.97047715366</v>
      </c>
      <c r="F408">
        <v>-15523.226268513134</v>
      </c>
      <c r="G408">
        <v>-124360.19674566679</v>
      </c>
      <c r="H408">
        <v>-182811.60471036186</v>
      </c>
      <c r="I408">
        <v>-147793.95141750915</v>
      </c>
    </row>
    <row r="409" spans="3:9">
      <c r="C409">
        <v>-137463.12233671316</v>
      </c>
      <c r="D409">
        <v>-154982.94678371455</v>
      </c>
      <c r="E409">
        <v>-150119.12349210749</v>
      </c>
      <c r="F409">
        <v>-23131.68439490462</v>
      </c>
      <c r="G409">
        <v>-173250.80788701211</v>
      </c>
      <c r="H409">
        <v>-181465.69243157707</v>
      </c>
      <c r="I409">
        <v>-193841.14196562173</v>
      </c>
    </row>
    <row r="410" spans="3:9">
      <c r="C410">
        <v>-130564.39777461722</v>
      </c>
      <c r="D410">
        <v>-150878.96770459614</v>
      </c>
      <c r="E410">
        <v>-137755.80894830974</v>
      </c>
      <c r="F410">
        <v>-29885.381767139428</v>
      </c>
      <c r="G410">
        <v>-167641.19071544916</v>
      </c>
      <c r="H410">
        <v>-184482.86568614107</v>
      </c>
      <c r="I410">
        <v>-183789.70255622512</v>
      </c>
    </row>
    <row r="411" spans="3:9">
      <c r="C411">
        <v>-161182.14242486644</v>
      </c>
      <c r="D411">
        <v>-141510.27873026373</v>
      </c>
      <c r="E411">
        <v>-150724.22620448028</v>
      </c>
      <c r="F411">
        <v>-22686.396692356408</v>
      </c>
      <c r="G411">
        <v>-173410.62289683669</v>
      </c>
      <c r="H411">
        <v>-180896.93591249877</v>
      </c>
      <c r="I411">
        <v>-222472.54412490575</v>
      </c>
    </row>
    <row r="412" spans="3:9">
      <c r="C412">
        <v>-128213.45016401638</v>
      </c>
      <c r="D412">
        <v>-160969.30966565351</v>
      </c>
      <c r="E412">
        <v>-123834.83163381738</v>
      </c>
      <c r="F412">
        <v>-36366.86623855451</v>
      </c>
      <c r="G412">
        <v>-160201.69787237188</v>
      </c>
      <c r="H412">
        <v>-205394.87588385385</v>
      </c>
      <c r="I412">
        <v>-186620.94559929264</v>
      </c>
    </row>
    <row r="413" spans="3:9">
      <c r="C413">
        <v>-115533.53554181743</v>
      </c>
      <c r="D413">
        <v>-162620.43509600306</v>
      </c>
      <c r="E413">
        <v>-147509.3202240094</v>
      </c>
      <c r="F413">
        <v>-29137.10862327318</v>
      </c>
      <c r="G413">
        <v>-176646.4288472826</v>
      </c>
      <c r="H413">
        <v>-206662.10154563736</v>
      </c>
      <c r="I413">
        <v>-169809.80298390213</v>
      </c>
    </row>
    <row r="414" spans="3:9">
      <c r="C414">
        <v>-145279.36778838243</v>
      </c>
      <c r="D414">
        <v>-140482.47441735383</v>
      </c>
      <c r="E414">
        <v>-155571.42386880575</v>
      </c>
      <c r="F414">
        <v>-13718.746157660771</v>
      </c>
      <c r="G414">
        <v>-169290.17002646651</v>
      </c>
      <c r="H414">
        <v>-200611.79720948136</v>
      </c>
      <c r="I414">
        <v>-223581.51555219505</v>
      </c>
    </row>
    <row r="415" spans="3:9">
      <c r="C415">
        <v>-130037.22395942977</v>
      </c>
      <c r="D415">
        <v>-155168.76664523804</v>
      </c>
      <c r="E415">
        <v>-140083.59102785867</v>
      </c>
      <c r="F415">
        <v>-21930.954629068739</v>
      </c>
      <c r="G415">
        <v>-162014.5456569274</v>
      </c>
      <c r="H415">
        <v>-182507.84026527189</v>
      </c>
      <c r="I415">
        <v>-196023.50004315659</v>
      </c>
    </row>
    <row r="416" spans="3:9">
      <c r="C416">
        <v>-132606.66717581078</v>
      </c>
      <c r="D416">
        <v>-170175.91216489204</v>
      </c>
      <c r="E416">
        <v>-139699.97333979455</v>
      </c>
      <c r="F416">
        <v>-28430.966157670271</v>
      </c>
      <c r="G416">
        <v>-168130.9394974648</v>
      </c>
      <c r="H416">
        <v>-183879.87787938531</v>
      </c>
      <c r="I416">
        <v>-186172.8732979692</v>
      </c>
    </row>
    <row r="417" spans="3:9">
      <c r="C417">
        <v>-128575.45068246064</v>
      </c>
      <c r="D417">
        <v>-163082.23700203039</v>
      </c>
      <c r="E417">
        <v>-146451.96069656679</v>
      </c>
      <c r="F417">
        <v>-22210.348702051331</v>
      </c>
      <c r="G417">
        <v>-168662.30939861812</v>
      </c>
      <c r="H417">
        <v>-203947.49079170689</v>
      </c>
      <c r="I417">
        <v>-189161.67665645527</v>
      </c>
    </row>
    <row r="418" spans="3:9">
      <c r="C418">
        <v>-119909.30743489844</v>
      </c>
      <c r="D418">
        <v>-156328.18771670343</v>
      </c>
      <c r="E418">
        <v>-125995.01237189968</v>
      </c>
      <c r="F418">
        <v>-16620.587432022778</v>
      </c>
      <c r="G418">
        <v>-142615.59980392247</v>
      </c>
      <c r="H418">
        <v>-177945.00372743877</v>
      </c>
      <c r="I418">
        <v>-168095.44128562819</v>
      </c>
    </row>
    <row r="419" spans="3:9">
      <c r="C419">
        <v>-137137.93830316883</v>
      </c>
      <c r="D419">
        <v>-180099.99866304026</v>
      </c>
      <c r="E419">
        <v>-133166.042403178</v>
      </c>
      <c r="F419">
        <v>-62719.083901770027</v>
      </c>
      <c r="G419">
        <v>-195885.12630494803</v>
      </c>
      <c r="H419">
        <v>-192339.36955314231</v>
      </c>
      <c r="I419">
        <v>-205712.98003666109</v>
      </c>
    </row>
    <row r="420" spans="3:9">
      <c r="C420">
        <v>-120877.60696238696</v>
      </c>
      <c r="D420">
        <v>-152285.10207524413</v>
      </c>
      <c r="E420">
        <v>-143745.83252862649</v>
      </c>
      <c r="F420">
        <v>-37496.684999496247</v>
      </c>
      <c r="G420">
        <v>-181242.51752812273</v>
      </c>
      <c r="H420">
        <v>-178858.6799305396</v>
      </c>
      <c r="I420">
        <v>-181938.52912782881</v>
      </c>
    </row>
    <row r="421" spans="3:9">
      <c r="C421">
        <v>-130729.00071545111</v>
      </c>
      <c r="D421">
        <v>-169502.98032192045</v>
      </c>
      <c r="E421">
        <v>-146512.23720231853</v>
      </c>
      <c r="F421">
        <v>-39638.699989676395</v>
      </c>
      <c r="G421">
        <v>-186150.93719199492</v>
      </c>
      <c r="H421">
        <v>-196226.29916346818</v>
      </c>
      <c r="I421">
        <v>-185214.51891376643</v>
      </c>
    </row>
    <row r="422" spans="3:9">
      <c r="C422">
        <v>-134734.4886698222</v>
      </c>
      <c r="D422">
        <v>-166027.35780171241</v>
      </c>
      <c r="E422">
        <v>-138371.31680950176</v>
      </c>
      <c r="F422">
        <v>-44265.518632791078</v>
      </c>
      <c r="G422">
        <v>-182636.83544229282</v>
      </c>
      <c r="H422">
        <v>-184545.34369993393</v>
      </c>
      <c r="I422">
        <v>-192567.6188268126</v>
      </c>
    </row>
    <row r="423" spans="3:9">
      <c r="C423">
        <v>-127816.92741558049</v>
      </c>
      <c r="D423">
        <v>-166668.21177339568</v>
      </c>
      <c r="E423">
        <v>-125414.29034672037</v>
      </c>
      <c r="F423">
        <v>-32880.736512245821</v>
      </c>
      <c r="G423">
        <v>-158295.02685896622</v>
      </c>
      <c r="H423">
        <v>-208126.25898878087</v>
      </c>
      <c r="I423">
        <v>-176274.9565070112</v>
      </c>
    </row>
    <row r="424" spans="3:9">
      <c r="C424">
        <v>-111592.12795963557</v>
      </c>
      <c r="D424">
        <v>-200786.37235187335</v>
      </c>
      <c r="E424">
        <v>-119374.1990659742</v>
      </c>
      <c r="F424">
        <v>-57710.529322478309</v>
      </c>
      <c r="G424">
        <v>-177084.72838845249</v>
      </c>
      <c r="H424">
        <v>-189540.90015085746</v>
      </c>
      <c r="I424">
        <v>-156616.72268842784</v>
      </c>
    </row>
    <row r="425" spans="3:9">
      <c r="C425">
        <v>-132143.67657117741</v>
      </c>
      <c r="D425">
        <v>-162095.70811886041</v>
      </c>
      <c r="E425">
        <v>-130762.26225067898</v>
      </c>
      <c r="F425">
        <v>-33940.050199121702</v>
      </c>
      <c r="G425">
        <v>-164702.31244980067</v>
      </c>
      <c r="H425">
        <v>-197460.37736244473</v>
      </c>
      <c r="I425">
        <v>-189580.74621330074</v>
      </c>
    </row>
    <row r="426" spans="3:9">
      <c r="C426">
        <v>-132230.70378177622</v>
      </c>
      <c r="D426">
        <v>-171224.41512208557</v>
      </c>
      <c r="E426">
        <v>-128823.11497300153</v>
      </c>
      <c r="F426">
        <v>-31037.228427346978</v>
      </c>
      <c r="G426">
        <v>-159860.3434003485</v>
      </c>
      <c r="H426">
        <v>-201622.23880017741</v>
      </c>
      <c r="I426">
        <v>-189454.36331340967</v>
      </c>
    </row>
    <row r="427" spans="3:9">
      <c r="C427">
        <v>-109209.82454845037</v>
      </c>
      <c r="D427">
        <v>-157725.44322864016</v>
      </c>
      <c r="E427">
        <v>-138609.96158689761</v>
      </c>
      <c r="F427">
        <v>-12670.221293501305</v>
      </c>
      <c r="G427">
        <v>-151280.1828803989</v>
      </c>
      <c r="H427">
        <v>-206046.6432081245</v>
      </c>
      <c r="I427">
        <v>-175328.01128045694</v>
      </c>
    </row>
    <row r="428" spans="3:9">
      <c r="C428">
        <v>-136619.15400799032</v>
      </c>
      <c r="D428">
        <v>-162279.19706489239</v>
      </c>
      <c r="E428">
        <v>-136713.15856360309</v>
      </c>
      <c r="F428">
        <v>-37709.16674658304</v>
      </c>
      <c r="G428">
        <v>-174422.32531018613</v>
      </c>
      <c r="H428">
        <v>-198033.54282301842</v>
      </c>
      <c r="I428">
        <v>-200042.17242010019</v>
      </c>
    </row>
    <row r="429" spans="3:9">
      <c r="C429">
        <v>-126257.53424025644</v>
      </c>
      <c r="D429">
        <v>-178363.18384305236</v>
      </c>
      <c r="E429">
        <v>-124981.21985285083</v>
      </c>
      <c r="F429">
        <v>-34679.164861843121</v>
      </c>
      <c r="G429">
        <v>-159660.38471469397</v>
      </c>
      <c r="H429">
        <v>-202755.53736917136</v>
      </c>
      <c r="I429">
        <v>-178378.45976305631</v>
      </c>
    </row>
    <row r="430" spans="3:9">
      <c r="C430">
        <v>-130821.90763482716</v>
      </c>
      <c r="D430">
        <v>-154897.95606239702</v>
      </c>
      <c r="E430">
        <v>-139893.71434590191</v>
      </c>
      <c r="F430">
        <v>-26562.848622993675</v>
      </c>
      <c r="G430">
        <v>-166456.5629688956</v>
      </c>
      <c r="H430">
        <v>-199026.86430058393</v>
      </c>
      <c r="I430">
        <v>-190202.33610815913</v>
      </c>
    </row>
    <row r="431" spans="3:9">
      <c r="C431">
        <v>-131397.79958902643</v>
      </c>
      <c r="D431">
        <v>-157197.9633395964</v>
      </c>
      <c r="E431">
        <v>-151350.47912624836</v>
      </c>
      <c r="F431">
        <v>-11574.060916830938</v>
      </c>
      <c r="G431">
        <v>-162924.54004307929</v>
      </c>
      <c r="H431">
        <v>-200083.16549203082</v>
      </c>
      <c r="I431">
        <v>-184333.10432572107</v>
      </c>
    </row>
    <row r="432" spans="3:9">
      <c r="C432">
        <v>-119359.35157680204</v>
      </c>
      <c r="D432">
        <v>-156630.28942981959</v>
      </c>
      <c r="E432">
        <v>-132304.28501287708</v>
      </c>
      <c r="F432">
        <v>-27749.983154436708</v>
      </c>
      <c r="G432">
        <v>-160054.26816731377</v>
      </c>
      <c r="H432">
        <v>-188371.00417751176</v>
      </c>
      <c r="I432">
        <v>-169057.21457575625</v>
      </c>
    </row>
    <row r="433" spans="3:9">
      <c r="C433">
        <v>-141359.12273133779</v>
      </c>
      <c r="D433">
        <v>-152692.10842349171</v>
      </c>
      <c r="E433">
        <v>-145710.88738852332</v>
      </c>
      <c r="F433">
        <v>-37416.933645121208</v>
      </c>
      <c r="G433">
        <v>-183127.82103364452</v>
      </c>
      <c r="H433">
        <v>-193975.98292374381</v>
      </c>
      <c r="I433">
        <v>-203865.67112848745</v>
      </c>
    </row>
    <row r="434" spans="3:9">
      <c r="C434">
        <v>-131433.55420206813</v>
      </c>
      <c r="D434">
        <v>-149214.34668901731</v>
      </c>
      <c r="E434">
        <v>-127230.21163763035</v>
      </c>
      <c r="F434">
        <v>-14365.492119800279</v>
      </c>
      <c r="G434">
        <v>-141595.70375743063</v>
      </c>
      <c r="H434">
        <v>-179352.56100676834</v>
      </c>
      <c r="I434">
        <v>-174396.01614865242</v>
      </c>
    </row>
    <row r="435" spans="3:9">
      <c r="C435">
        <v>-121728.50080469703</v>
      </c>
      <c r="D435">
        <v>-148582.40530679107</v>
      </c>
      <c r="E435">
        <v>-140294.4955694325</v>
      </c>
      <c r="F435">
        <v>-21357.136142384003</v>
      </c>
      <c r="G435">
        <v>-161651.63171181653</v>
      </c>
      <c r="H435">
        <v>-186484.41590605787</v>
      </c>
      <c r="I435">
        <v>-182408.90574869816</v>
      </c>
    </row>
    <row r="436" spans="3:9">
      <c r="C436">
        <v>-127769.18821223549</v>
      </c>
      <c r="D436">
        <v>-150608.63923565467</v>
      </c>
      <c r="E436">
        <v>-131807.82983423604</v>
      </c>
      <c r="F436">
        <v>-29607.889159391336</v>
      </c>
      <c r="G436">
        <v>-161415.71899362738</v>
      </c>
      <c r="H436">
        <v>-186307.80663066081</v>
      </c>
      <c r="I436">
        <v>-179710.74569641391</v>
      </c>
    </row>
    <row r="437" spans="3:9">
      <c r="C437">
        <v>-118721.77646321172</v>
      </c>
      <c r="D437">
        <v>-156416.4387964574</v>
      </c>
      <c r="E437">
        <v>-150525.82231935946</v>
      </c>
      <c r="F437">
        <v>-23934.648293007784</v>
      </c>
      <c r="G437">
        <v>-174460.47061236724</v>
      </c>
      <c r="H437">
        <v>-211608.77566570978</v>
      </c>
      <c r="I437">
        <v>-188235.0085692564</v>
      </c>
    </row>
    <row r="438" spans="3:9">
      <c r="C438">
        <v>-121366.04858526972</v>
      </c>
      <c r="D438">
        <v>-175979.53084466429</v>
      </c>
      <c r="E438">
        <v>-124175.20447561785</v>
      </c>
      <c r="F438">
        <v>-35697.564788503209</v>
      </c>
      <c r="G438">
        <v>-159872.76926412107</v>
      </c>
      <c r="H438">
        <v>-195690.81144869616</v>
      </c>
      <c r="I438">
        <v>-165318.58955692468</v>
      </c>
    </row>
    <row r="439" spans="3:9">
      <c r="C439">
        <v>-115923.36352941557</v>
      </c>
      <c r="D439">
        <v>-192412.36079352981</v>
      </c>
      <c r="E439">
        <v>-113127.76605976105</v>
      </c>
      <c r="F439">
        <v>-47846.118075128688</v>
      </c>
      <c r="G439">
        <v>-160973.88413488973</v>
      </c>
      <c r="H439">
        <v>-211567.91553638177</v>
      </c>
      <c r="I439">
        <v>-157162.93949037028</v>
      </c>
    </row>
    <row r="440" spans="3:9">
      <c r="C440">
        <v>-151131.48037158948</v>
      </c>
      <c r="D440">
        <v>-147983.07280335497</v>
      </c>
      <c r="E440">
        <v>-135876.70234446399</v>
      </c>
      <c r="F440">
        <v>-16404.691238156011</v>
      </c>
      <c r="G440">
        <v>-152281.39358262002</v>
      </c>
      <c r="H440">
        <v>-195263.02776891441</v>
      </c>
      <c r="I440">
        <v>-202627.45300417929</v>
      </c>
    </row>
    <row r="441" spans="3:9">
      <c r="C441">
        <v>-124350.06443002517</v>
      </c>
      <c r="D441">
        <v>-169782.39275061552</v>
      </c>
      <c r="E441">
        <v>-126726.75104841607</v>
      </c>
      <c r="F441">
        <v>-37875.375975507712</v>
      </c>
      <c r="G441">
        <v>-164602.12702392379</v>
      </c>
      <c r="H441">
        <v>-184653.7851204194</v>
      </c>
      <c r="I441">
        <v>-165738.81510299168</v>
      </c>
    </row>
    <row r="442" spans="3:9">
      <c r="C442">
        <v>-112997.656381879</v>
      </c>
      <c r="D442">
        <v>-156785.61583319548</v>
      </c>
      <c r="E442">
        <v>-145393.58068346247</v>
      </c>
      <c r="F442">
        <v>-26756.937241218631</v>
      </c>
      <c r="G442">
        <v>-172150.5179246811</v>
      </c>
      <c r="H442">
        <v>-195552.61396086856</v>
      </c>
      <c r="I442">
        <v>-172742.49436117284</v>
      </c>
    </row>
    <row r="443" spans="3:9">
      <c r="C443">
        <v>-125564.31841133122</v>
      </c>
      <c r="D443">
        <v>-163182.49230235632</v>
      </c>
      <c r="E443">
        <v>-131770.05953778609</v>
      </c>
      <c r="F443">
        <v>-19608.254834055475</v>
      </c>
      <c r="G443">
        <v>-151378.31437184158</v>
      </c>
      <c r="H443">
        <v>-203805.72431757601</v>
      </c>
      <c r="I443">
        <v>-175552.67653678343</v>
      </c>
    </row>
    <row r="444" spans="3:9">
      <c r="C444">
        <v>-129734.18536457788</v>
      </c>
      <c r="D444">
        <v>-160888.01740944255</v>
      </c>
      <c r="E444">
        <v>-127413.55397727195</v>
      </c>
      <c r="F444">
        <v>-34066.865497111226</v>
      </c>
      <c r="G444">
        <v>-161480.4194743832</v>
      </c>
      <c r="H444">
        <v>-188468.65579396664</v>
      </c>
      <c r="I444">
        <v>-179585.02267414602</v>
      </c>
    </row>
    <row r="445" spans="3:9">
      <c r="C445">
        <v>-131676.39177567689</v>
      </c>
      <c r="D445">
        <v>-156340.83554213779</v>
      </c>
      <c r="E445">
        <v>-145521.14476575778</v>
      </c>
      <c r="F445">
        <v>-31299.488007940534</v>
      </c>
      <c r="G445">
        <v>-176820.63277369831</v>
      </c>
      <c r="H445">
        <v>-188399.8878868891</v>
      </c>
      <c r="I445">
        <v>-186712.49036444808</v>
      </c>
    </row>
    <row r="446" spans="3:9">
      <c r="C446">
        <v>-120640.23227127145</v>
      </c>
      <c r="D446">
        <v>-165592.24720660719</v>
      </c>
      <c r="E446">
        <v>-133399.81333255052</v>
      </c>
      <c r="F446">
        <v>-27188.201512307216</v>
      </c>
      <c r="G446">
        <v>-160588.01484485774</v>
      </c>
      <c r="H446">
        <v>-189912.49815382654</v>
      </c>
      <c r="I446">
        <v>-172763.15054284711</v>
      </c>
    </row>
    <row r="447" spans="3:9">
      <c r="C447">
        <v>-130396.73968274807</v>
      </c>
      <c r="D447">
        <v>-154079.02715497214</v>
      </c>
      <c r="E447">
        <v>-136696.57501759732</v>
      </c>
      <c r="F447">
        <v>-20139.564183839266</v>
      </c>
      <c r="G447">
        <v>-156836.13920143657</v>
      </c>
      <c r="H447">
        <v>-183746.91598926953</v>
      </c>
      <c r="I447">
        <v>-179835.15414509617</v>
      </c>
    </row>
    <row r="448" spans="3:9">
      <c r="C448">
        <v>-142924.65140254208</v>
      </c>
      <c r="D448">
        <v>-155912.97939978389</v>
      </c>
      <c r="E448">
        <v>-146791.59616580213</v>
      </c>
      <c r="F448">
        <v>-35168.563467707078</v>
      </c>
      <c r="G448">
        <v>-181960.15963350923</v>
      </c>
      <c r="H448">
        <v>-205627.76091740269</v>
      </c>
      <c r="I448">
        <v>-196817.30630525193</v>
      </c>
    </row>
    <row r="449" spans="3:9">
      <c r="C449">
        <v>-116621.02391857762</v>
      </c>
      <c r="D449">
        <v>-149715.67679263328</v>
      </c>
      <c r="E449">
        <v>-147262.82888860884</v>
      </c>
      <c r="F449">
        <v>-27436.412282891753</v>
      </c>
      <c r="G449">
        <v>-174699.24117150062</v>
      </c>
      <c r="H449">
        <v>-209283.5192799026</v>
      </c>
      <c r="I449">
        <v>-180882.31410044921</v>
      </c>
    </row>
    <row r="450" spans="3:9">
      <c r="C450">
        <v>-124984.84346131099</v>
      </c>
      <c r="D450">
        <v>-158704.89349159345</v>
      </c>
      <c r="E450">
        <v>-125699.45773717221</v>
      </c>
      <c r="F450">
        <v>-28564.733562112448</v>
      </c>
      <c r="G450">
        <v>-154264.19129928463</v>
      </c>
      <c r="H450">
        <v>-188006.41360831587</v>
      </c>
      <c r="I450">
        <v>-169486.14982102771</v>
      </c>
    </row>
    <row r="451" spans="3:9">
      <c r="C451">
        <v>-123299.86727746109</v>
      </c>
      <c r="D451">
        <v>-151930.21051880947</v>
      </c>
      <c r="E451">
        <v>-149327.90535305822</v>
      </c>
      <c r="F451">
        <v>-12293.177971285275</v>
      </c>
      <c r="G451">
        <v>-161621.08332434349</v>
      </c>
      <c r="H451">
        <v>-197381.05753368075</v>
      </c>
      <c r="I451">
        <v>-168905.30772752489</v>
      </c>
    </row>
    <row r="452" spans="3:9">
      <c r="C452">
        <v>-132671.39908136075</v>
      </c>
      <c r="D452">
        <v>-148418.6479069542</v>
      </c>
      <c r="E452">
        <v>-139666.45271191894</v>
      </c>
      <c r="F452">
        <v>-30122.456610231318</v>
      </c>
      <c r="G452">
        <v>-169788.90932215028</v>
      </c>
      <c r="H452">
        <v>-203486.91471534214</v>
      </c>
      <c r="I452">
        <v>-194709.22212432447</v>
      </c>
    </row>
    <row r="453" spans="3:9">
      <c r="C453">
        <v>-116549.03123185749</v>
      </c>
      <c r="D453">
        <v>-171809.79953185908</v>
      </c>
      <c r="E453">
        <v>-137001.8405451882</v>
      </c>
      <c r="F453">
        <v>-32827.78615295887</v>
      </c>
      <c r="G453">
        <v>-169829.62669814707</v>
      </c>
      <c r="H453">
        <v>-213109.29788281792</v>
      </c>
      <c r="I453">
        <v>-166584.42054232326</v>
      </c>
    </row>
    <row r="454" spans="3:9">
      <c r="C454">
        <v>-128778.93456023064</v>
      </c>
      <c r="D454">
        <v>-155020.54098328954</v>
      </c>
      <c r="E454">
        <v>-120771.89920790835</v>
      </c>
      <c r="F454">
        <v>-36037.661027865448</v>
      </c>
      <c r="G454">
        <v>-156809.5602357738</v>
      </c>
      <c r="H454">
        <v>-200645.17041648316</v>
      </c>
      <c r="I454">
        <v>-175122.28351314884</v>
      </c>
    </row>
    <row r="455" spans="3:9">
      <c r="C455">
        <v>-116016.33124499529</v>
      </c>
      <c r="D455">
        <v>-155525.8165304838</v>
      </c>
      <c r="E455">
        <v>-120029.2696759183</v>
      </c>
      <c r="F455">
        <v>-35100.022301981866</v>
      </c>
      <c r="G455">
        <v>-155129.29197790017</v>
      </c>
      <c r="H455">
        <v>-187669.46977953101</v>
      </c>
      <c r="I455">
        <v>-155900.83670930771</v>
      </c>
    </row>
    <row r="456" spans="3:9">
      <c r="C456">
        <v>-146740.62647559977</v>
      </c>
      <c r="D456">
        <v>-147309.62850234174</v>
      </c>
      <c r="E456">
        <v>-147686.99261137538</v>
      </c>
      <c r="F456">
        <v>-48626.849308793047</v>
      </c>
      <c r="G456">
        <v>-196313.8419201684</v>
      </c>
      <c r="H456">
        <v>-205542.9213546931</v>
      </c>
      <c r="I456">
        <v>-217802.47849657087</v>
      </c>
    </row>
    <row r="457" spans="3:9">
      <c r="C457">
        <v>-117098.42141751229</v>
      </c>
      <c r="D457">
        <v>-165088.77420745106</v>
      </c>
      <c r="E457">
        <v>-143821.74149496629</v>
      </c>
      <c r="F457">
        <v>-35616.360777585243</v>
      </c>
      <c r="G457">
        <v>-179438.10227255154</v>
      </c>
      <c r="H457">
        <v>-200128.51278408486</v>
      </c>
      <c r="I457">
        <v>-172431.97541123236</v>
      </c>
    </row>
    <row r="458" spans="3:9">
      <c r="C458">
        <v>-125173.64164645478</v>
      </c>
      <c r="D458">
        <v>-174735.03101755056</v>
      </c>
      <c r="E458">
        <v>-126388.9784192213</v>
      </c>
      <c r="F458">
        <v>-57768.744194174375</v>
      </c>
      <c r="G458">
        <v>-184157.72261339569</v>
      </c>
      <c r="H458">
        <v>-206267.43568908997</v>
      </c>
      <c r="I458">
        <v>-180028.96315437922</v>
      </c>
    </row>
    <row r="459" spans="3:9">
      <c r="C459">
        <v>-126433.9032862364</v>
      </c>
      <c r="D459">
        <v>-166440.5206092337</v>
      </c>
      <c r="E459">
        <v>-151913.10815041693</v>
      </c>
      <c r="F459">
        <v>-24971.276098269347</v>
      </c>
      <c r="G459">
        <v>-176884.38424868628</v>
      </c>
      <c r="H459">
        <v>-218699.19391123558</v>
      </c>
      <c r="I459">
        <v>-191566.26325733052</v>
      </c>
    </row>
    <row r="460" spans="3:9">
      <c r="C460">
        <v>-132183.90818707872</v>
      </c>
      <c r="D460">
        <v>-158379.63127429539</v>
      </c>
      <c r="E460">
        <v>-133031.20989986858</v>
      </c>
      <c r="F460">
        <v>-30051.776007495599</v>
      </c>
      <c r="G460">
        <v>-163082.9859073642</v>
      </c>
      <c r="H460">
        <v>-209002.58608694791</v>
      </c>
      <c r="I460">
        <v>-186729.28914557726</v>
      </c>
    </row>
    <row r="461" spans="3:9">
      <c r="C461">
        <v>-124720.8827043444</v>
      </c>
      <c r="D461">
        <v>-161144.89106797063</v>
      </c>
      <c r="E461">
        <v>-127113.14205903451</v>
      </c>
      <c r="F461">
        <v>-29718.746673780552</v>
      </c>
      <c r="G461">
        <v>-156831.88873281507</v>
      </c>
      <c r="H461">
        <v>-207156.53880343723</v>
      </c>
      <c r="I461">
        <v>-185898.88996160377</v>
      </c>
    </row>
    <row r="462" spans="3:9">
      <c r="C462">
        <v>-108886.83975349995</v>
      </c>
      <c r="D462">
        <v>-173597.07857074091</v>
      </c>
      <c r="E462">
        <v>-122619.30935503327</v>
      </c>
      <c r="F462">
        <v>-32912.081584099869</v>
      </c>
      <c r="G462">
        <v>-155531.39093913313</v>
      </c>
      <c r="H462">
        <v>-205313.13442881586</v>
      </c>
      <c r="I462">
        <v>-161588.03489910971</v>
      </c>
    </row>
    <row r="463" spans="3:9">
      <c r="C463">
        <v>-153286.1743157022</v>
      </c>
      <c r="D463">
        <v>-159546.89399233056</v>
      </c>
      <c r="E463">
        <v>-138534.99696940018</v>
      </c>
      <c r="F463">
        <v>-51871.886731112259</v>
      </c>
      <c r="G463">
        <v>-190406.88370051241</v>
      </c>
      <c r="H463">
        <v>-176255.32491991922</v>
      </c>
      <c r="I463">
        <v>-215654.28990593657</v>
      </c>
    </row>
    <row r="464" spans="3:9">
      <c r="C464">
        <v>-135835.96982481802</v>
      </c>
      <c r="D464">
        <v>-168732.31570286694</v>
      </c>
      <c r="E464">
        <v>-133744.16940933274</v>
      </c>
      <c r="F464">
        <v>-3430.7663541800976</v>
      </c>
      <c r="G464">
        <v>-137174.93576351283</v>
      </c>
      <c r="H464">
        <v>-190549.33962101446</v>
      </c>
      <c r="I464">
        <v>-181814.08861058234</v>
      </c>
    </row>
    <row r="465" spans="3:9">
      <c r="C465">
        <v>-134972.41446906893</v>
      </c>
      <c r="D465">
        <v>-156697.10889153354</v>
      </c>
      <c r="E465">
        <v>-144562.23870250271</v>
      </c>
      <c r="F465">
        <v>-39245.417949966301</v>
      </c>
      <c r="G465">
        <v>-183807.65665246901</v>
      </c>
      <c r="H465">
        <v>-181731.37935127417</v>
      </c>
      <c r="I465">
        <v>-204541.67120995469</v>
      </c>
    </row>
    <row r="466" spans="3:9">
      <c r="C466">
        <v>-114862.57787052692</v>
      </c>
      <c r="D466">
        <v>-167908.61907270155</v>
      </c>
      <c r="E466">
        <v>-117165.83508165745</v>
      </c>
      <c r="F466">
        <v>-26093.777129190345</v>
      </c>
      <c r="G466">
        <v>-143259.61221084782</v>
      </c>
      <c r="H466">
        <v>-194131.1697368311</v>
      </c>
      <c r="I466">
        <v>-145744.4332626324</v>
      </c>
    </row>
    <row r="467" spans="3:9">
      <c r="C467">
        <v>-128418.47319660097</v>
      </c>
      <c r="D467">
        <v>-161152.73006220194</v>
      </c>
      <c r="E467">
        <v>-130628.82628151223</v>
      </c>
      <c r="F467">
        <v>-44258.717402885202</v>
      </c>
      <c r="G467">
        <v>-174887.54368439745</v>
      </c>
      <c r="H467">
        <v>-193923.37181172625</v>
      </c>
      <c r="I467">
        <v>-190132.4070868041</v>
      </c>
    </row>
    <row r="468" spans="3:9">
      <c r="C468">
        <v>-134821.31978173519</v>
      </c>
      <c r="D468">
        <v>-172754.54500200771</v>
      </c>
      <c r="E468">
        <v>-139380.7577768208</v>
      </c>
      <c r="F468">
        <v>-35103.761435598244</v>
      </c>
      <c r="G468">
        <v>-174484.51921241905</v>
      </c>
      <c r="H468">
        <v>-195825.49335997377</v>
      </c>
      <c r="I468">
        <v>-192207.6755298723</v>
      </c>
    </row>
    <row r="469" spans="3:9">
      <c r="C469">
        <v>-135357.7968962926</v>
      </c>
      <c r="D469">
        <v>-160530.32189553612</v>
      </c>
      <c r="E469">
        <v>-151850.96774828233</v>
      </c>
      <c r="F469">
        <v>-29760.57008640041</v>
      </c>
      <c r="G469">
        <v>-181611.53783468276</v>
      </c>
      <c r="H469">
        <v>-189428.01093104164</v>
      </c>
      <c r="I469">
        <v>-192053.47657461636</v>
      </c>
    </row>
    <row r="470" spans="3:9">
      <c r="C470">
        <v>-119170.25106605868</v>
      </c>
      <c r="D470">
        <v>-159833.91563887428</v>
      </c>
      <c r="E470">
        <v>-137914.7033476361</v>
      </c>
      <c r="F470">
        <v>-32241.932747465169</v>
      </c>
      <c r="G470">
        <v>-170156.63609510125</v>
      </c>
      <c r="H470">
        <v>-200451.48821706051</v>
      </c>
      <c r="I470">
        <v>-184090.58720108445</v>
      </c>
    </row>
    <row r="471" spans="3:9">
      <c r="C471">
        <v>-114195.29864742958</v>
      </c>
      <c r="D471">
        <v>-161575.40649026507</v>
      </c>
      <c r="E471">
        <v>-98405.452525935631</v>
      </c>
      <c r="F471">
        <v>-18309.284308092458</v>
      </c>
      <c r="G471">
        <v>-116714.7368340281</v>
      </c>
      <c r="H471">
        <v>-200540.46800847011</v>
      </c>
      <c r="I471">
        <v>-149393.42883662521</v>
      </c>
    </row>
    <row r="472" spans="3:9">
      <c r="C472">
        <v>-123974.09250194964</v>
      </c>
      <c r="D472">
        <v>-143948.11492463705</v>
      </c>
      <c r="E472">
        <v>-146815.52728139388</v>
      </c>
      <c r="F472">
        <v>8324.7685980372644</v>
      </c>
      <c r="G472">
        <v>-138490.75868335663</v>
      </c>
      <c r="H472">
        <v>-210187.44524243474</v>
      </c>
      <c r="I472">
        <v>-172405.22344652755</v>
      </c>
    </row>
    <row r="473" spans="3:9">
      <c r="C473">
        <v>-126110.47204791932</v>
      </c>
      <c r="D473">
        <v>-150603.21738682053</v>
      </c>
      <c r="E473">
        <v>-148437.17160708649</v>
      </c>
      <c r="F473">
        <v>-33736.90388298098</v>
      </c>
      <c r="G473">
        <v>-182174.07549006748</v>
      </c>
      <c r="H473">
        <v>-201354.48311208186</v>
      </c>
      <c r="I473">
        <v>-197634.97828681555</v>
      </c>
    </row>
    <row r="474" spans="3:9">
      <c r="C474">
        <v>-123317.51363816737</v>
      </c>
      <c r="D474">
        <v>-152759.26412272122</v>
      </c>
      <c r="E474">
        <v>-135878.81583347841</v>
      </c>
      <c r="F474">
        <v>-12810.851868335838</v>
      </c>
      <c r="G474">
        <v>-148689.66770181424</v>
      </c>
      <c r="H474">
        <v>-184166.57973134337</v>
      </c>
      <c r="I474">
        <v>-171252.05087662523</v>
      </c>
    </row>
    <row r="475" spans="3:9">
      <c r="C475">
        <v>-111202.52332333225</v>
      </c>
      <c r="D475">
        <v>-173615.91125873569</v>
      </c>
      <c r="E475">
        <v>-99098.428289393167</v>
      </c>
      <c r="F475">
        <v>-28827.573503556727</v>
      </c>
      <c r="G475">
        <v>-127926.0017929499</v>
      </c>
      <c r="H475">
        <v>-195417.74502432902</v>
      </c>
      <c r="I475">
        <v>-143420.04142362703</v>
      </c>
    </row>
    <row r="476" spans="3:9">
      <c r="C476">
        <v>-140021.39935542602</v>
      </c>
      <c r="D476">
        <v>-145093.29115693035</v>
      </c>
      <c r="E476">
        <v>-134286.61554647915</v>
      </c>
      <c r="F476">
        <v>-26284.93643417499</v>
      </c>
      <c r="G476">
        <v>-160571.55198065413</v>
      </c>
      <c r="H476">
        <v>-195315.83407435816</v>
      </c>
      <c r="I476">
        <v>-187150.56220882304</v>
      </c>
    </row>
    <row r="477" spans="3:9">
      <c r="C477">
        <v>-125927.51398473346</v>
      </c>
      <c r="D477">
        <v>-163720.74225685417</v>
      </c>
      <c r="E477">
        <v>-133670.50946293201</v>
      </c>
      <c r="F477">
        <v>-35957.838169474089</v>
      </c>
      <c r="G477">
        <v>-169628.3476324061</v>
      </c>
      <c r="H477">
        <v>-191067.96463772553</v>
      </c>
      <c r="I477">
        <v>-160136.45978113066</v>
      </c>
    </row>
    <row r="478" spans="3:9">
      <c r="C478">
        <v>-121926.32546703973</v>
      </c>
      <c r="D478">
        <v>-171560.76981186017</v>
      </c>
      <c r="E478">
        <v>-131510.03450632776</v>
      </c>
      <c r="F478">
        <v>-24113.571583511384</v>
      </c>
      <c r="G478">
        <v>-155623.60608983913</v>
      </c>
      <c r="H478">
        <v>-181639.63203393837</v>
      </c>
      <c r="I478">
        <v>-167034.4347159692</v>
      </c>
    </row>
    <row r="479" spans="3:9">
      <c r="C479">
        <v>-119903.1010805781</v>
      </c>
      <c r="D479">
        <v>-171761.68362956913</v>
      </c>
      <c r="E479">
        <v>-115823.70917745243</v>
      </c>
      <c r="F479">
        <v>-33234.927795005155</v>
      </c>
      <c r="G479">
        <v>-149058.63697245758</v>
      </c>
      <c r="H479">
        <v>-193936.64295119097</v>
      </c>
      <c r="I479">
        <v>-158733.60577934788</v>
      </c>
    </row>
    <row r="480" spans="3:9">
      <c r="C480">
        <v>-123818.7983619752</v>
      </c>
      <c r="D480">
        <v>-156632.36527839309</v>
      </c>
      <c r="E480">
        <v>-139083.99693494901</v>
      </c>
      <c r="F480">
        <v>-29091.560287553344</v>
      </c>
      <c r="G480">
        <v>-168175.55722250234</v>
      </c>
      <c r="H480">
        <v>-191864.75136661594</v>
      </c>
      <c r="I480">
        <v>-182129.64759970846</v>
      </c>
    </row>
    <row r="481" spans="3:9">
      <c r="C481">
        <v>-114640.35607827126</v>
      </c>
      <c r="D481">
        <v>-189068.48261601606</v>
      </c>
      <c r="E481">
        <v>-116904.8259037674</v>
      </c>
      <c r="F481">
        <v>-55542.639569773797</v>
      </c>
      <c r="G481">
        <v>-172447.46547354118</v>
      </c>
      <c r="H481">
        <v>-203716.53892700735</v>
      </c>
      <c r="I481">
        <v>-160274.71139654287</v>
      </c>
    </row>
    <row r="482" spans="3:9">
      <c r="C482">
        <v>-113666.55783649556</v>
      </c>
      <c r="D482">
        <v>-149942.96580374555</v>
      </c>
      <c r="E482">
        <v>-127938.38460560226</v>
      </c>
      <c r="F482">
        <v>-17753.960520778015</v>
      </c>
      <c r="G482">
        <v>-145692.34512638027</v>
      </c>
      <c r="H482">
        <v>-204704.95273234742</v>
      </c>
      <c r="I482">
        <v>-156653.26954887583</v>
      </c>
    </row>
    <row r="483" spans="3:9">
      <c r="C483">
        <v>-134440.26616644309</v>
      </c>
      <c r="D483">
        <v>-166509.42589152776</v>
      </c>
      <c r="E483">
        <v>-143995.78970436612</v>
      </c>
      <c r="F483">
        <v>-29996.869365470262</v>
      </c>
      <c r="G483">
        <v>-173992.6590698364</v>
      </c>
      <c r="H483">
        <v>-192139.60008414762</v>
      </c>
      <c r="I483">
        <v>-196642.25537561736</v>
      </c>
    </row>
    <row r="484" spans="3:9">
      <c r="C484">
        <v>-140128.18134938038</v>
      </c>
      <c r="D484">
        <v>-152244.91785044511</v>
      </c>
      <c r="E484">
        <v>-145340.05495561007</v>
      </c>
      <c r="F484">
        <v>-18409.33809844483</v>
      </c>
      <c r="G484">
        <v>-163749.39305405493</v>
      </c>
      <c r="H484">
        <v>-191539.25513545313</v>
      </c>
      <c r="I484">
        <v>-198488.64636996595</v>
      </c>
    </row>
    <row r="485" spans="3:9">
      <c r="C485">
        <v>-146244.44977934615</v>
      </c>
      <c r="D485">
        <v>-150277.30608260585</v>
      </c>
      <c r="E485">
        <v>-124032.04285717406</v>
      </c>
      <c r="F485">
        <v>-32512.81263242507</v>
      </c>
      <c r="G485">
        <v>-156544.85548959911</v>
      </c>
      <c r="H485">
        <v>-203395.4061784911</v>
      </c>
      <c r="I485">
        <v>-210352.63188596783</v>
      </c>
    </row>
    <row r="486" spans="3:9">
      <c r="C486">
        <v>-136506.79044655393</v>
      </c>
      <c r="D486">
        <v>-169713.15931464403</v>
      </c>
      <c r="E486">
        <v>-123551.85312568508</v>
      </c>
      <c r="F486">
        <v>-53976.411439414012</v>
      </c>
      <c r="G486">
        <v>-177528.26456509912</v>
      </c>
      <c r="H486">
        <v>-189966.47610525621</v>
      </c>
      <c r="I486">
        <v>-182726.76542665271</v>
      </c>
    </row>
    <row r="487" spans="3:9">
      <c r="C487">
        <v>-130521.56229564012</v>
      </c>
      <c r="D487">
        <v>-156909.46091192582</v>
      </c>
      <c r="E487">
        <v>-124507.95971144529</v>
      </c>
      <c r="F487">
        <v>-19777.810132392206</v>
      </c>
      <c r="G487">
        <v>-144285.76984383748</v>
      </c>
      <c r="H487">
        <v>-209975.74655035912</v>
      </c>
      <c r="I487">
        <v>-169132.85777124672</v>
      </c>
    </row>
    <row r="488" spans="3:9">
      <c r="C488">
        <v>-128984.62549334008</v>
      </c>
      <c r="D488">
        <v>-153655.50872759669</v>
      </c>
      <c r="E488">
        <v>-125881.64268835906</v>
      </c>
      <c r="F488">
        <v>-28977.595535750421</v>
      </c>
      <c r="G488">
        <v>-154859.23822410946</v>
      </c>
      <c r="H488">
        <v>-209979.42274862737</v>
      </c>
      <c r="I488">
        <v>-183253.82874753501</v>
      </c>
    </row>
    <row r="489" spans="3:9">
      <c r="C489">
        <v>-113136.61683386014</v>
      </c>
      <c r="D489">
        <v>-163998.02785687725</v>
      </c>
      <c r="E489">
        <v>-116488.39869664668</v>
      </c>
      <c r="F489">
        <v>-31507.06522191046</v>
      </c>
      <c r="G489">
        <v>-147995.46391855716</v>
      </c>
      <c r="H489">
        <v>-187553.60044861329</v>
      </c>
      <c r="I489">
        <v>-165770.5590089274</v>
      </c>
    </row>
    <row r="490" spans="3:9">
      <c r="C490">
        <v>-129745.73430112102</v>
      </c>
      <c r="D490">
        <v>-155076.74286996044</v>
      </c>
      <c r="E490">
        <v>-133638.42454754628</v>
      </c>
      <c r="F490">
        <v>-39078.88536977132</v>
      </c>
      <c r="G490">
        <v>-172717.30991731762</v>
      </c>
      <c r="H490">
        <v>-194988.59537838766</v>
      </c>
      <c r="I490">
        <v>-198253.73326549309</v>
      </c>
    </row>
    <row r="491" spans="3:9">
      <c r="C491">
        <v>-111144.47801734766</v>
      </c>
      <c r="D491">
        <v>-158644.46234901901</v>
      </c>
      <c r="E491">
        <v>-108020.52577779775</v>
      </c>
      <c r="F491">
        <v>-16394.246381901721</v>
      </c>
      <c r="G491">
        <v>-124414.77215969947</v>
      </c>
      <c r="H491">
        <v>-188211.14672274655</v>
      </c>
      <c r="I491">
        <v>-153676.19262815296</v>
      </c>
    </row>
    <row r="492" spans="3:9">
      <c r="C492">
        <v>-124739.3778133078</v>
      </c>
      <c r="D492">
        <v>-151103.6550251056</v>
      </c>
      <c r="E492">
        <v>-137011.87656277991</v>
      </c>
      <c r="F492">
        <v>-27475.878712192407</v>
      </c>
      <c r="G492">
        <v>-164487.75527497233</v>
      </c>
      <c r="H492">
        <v>-204137.53692608044</v>
      </c>
      <c r="I492">
        <v>-186653.01304453384</v>
      </c>
    </row>
    <row r="493" spans="3:9">
      <c r="C493">
        <v>-129836.5183249134</v>
      </c>
      <c r="D493">
        <v>-172907.869962506</v>
      </c>
      <c r="E493">
        <v>-123686.58444573579</v>
      </c>
      <c r="F493">
        <v>-29448.824572581576</v>
      </c>
      <c r="G493">
        <v>-153135.40901831735</v>
      </c>
      <c r="H493">
        <v>-205920.20314583089</v>
      </c>
      <c r="I493">
        <v>-190667.82290723248</v>
      </c>
    </row>
    <row r="494" spans="3:9">
      <c r="C494">
        <v>-130322.90625370099</v>
      </c>
      <c r="D494">
        <v>-172675.66941431278</v>
      </c>
      <c r="E494">
        <v>-113425.82967096334</v>
      </c>
      <c r="F494">
        <v>-18951.0721651321</v>
      </c>
      <c r="G494">
        <v>-132376.90183609544</v>
      </c>
      <c r="H494">
        <v>-198529.1938721615</v>
      </c>
      <c r="I494">
        <v>-184404.41678112955</v>
      </c>
    </row>
    <row r="495" spans="3:9">
      <c r="C495">
        <v>-134085.43922285247</v>
      </c>
      <c r="D495">
        <v>-183005.8750174403</v>
      </c>
      <c r="E495">
        <v>-143809.44072615317</v>
      </c>
      <c r="F495">
        <v>-55603.675743542757</v>
      </c>
      <c r="G495">
        <v>-199413.11646969593</v>
      </c>
      <c r="H495">
        <v>-192683.76293959006</v>
      </c>
      <c r="I495">
        <v>-201760.1433610993</v>
      </c>
    </row>
    <row r="496" spans="3:9">
      <c r="C496">
        <v>-151076.70371062245</v>
      </c>
      <c r="D496">
        <v>-146487.30837934435</v>
      </c>
      <c r="E496">
        <v>-122257.45220023421</v>
      </c>
      <c r="F496">
        <v>-33869.910794450378</v>
      </c>
      <c r="G496">
        <v>-156127.3629946846</v>
      </c>
      <c r="H496">
        <v>-195347.087153728</v>
      </c>
      <c r="I496">
        <v>-211927.49652120611</v>
      </c>
    </row>
    <row r="497" spans="3:9">
      <c r="C497">
        <v>-126651.59192026088</v>
      </c>
      <c r="D497">
        <v>-144935.05404878926</v>
      </c>
      <c r="E497">
        <v>-131570.60886209167</v>
      </c>
      <c r="F497">
        <v>-32127.669255186611</v>
      </c>
      <c r="G497">
        <v>-163698.27811727824</v>
      </c>
      <c r="H497">
        <v>-216679.76713919442</v>
      </c>
      <c r="I497">
        <v>-185019.79892380719</v>
      </c>
    </row>
    <row r="498" spans="3:9">
      <c r="C498">
        <v>-117076.52007693212</v>
      </c>
      <c r="D498">
        <v>-186736.75645900387</v>
      </c>
      <c r="E498">
        <v>-123566.85347072573</v>
      </c>
      <c r="F498">
        <v>-30842.138953453323</v>
      </c>
      <c r="G498">
        <v>-154408.99242417904</v>
      </c>
      <c r="H498">
        <v>-222115.61182418332</v>
      </c>
      <c r="I498">
        <v>-162918.75855803894</v>
      </c>
    </row>
    <row r="499" spans="3:9">
      <c r="C499">
        <v>-139868.56900761308</v>
      </c>
      <c r="D499">
        <v>-155075.90263618203</v>
      </c>
      <c r="E499">
        <v>-141670.00332244858</v>
      </c>
      <c r="F499">
        <v>-19363.995736135286</v>
      </c>
      <c r="G499">
        <v>-161033.99905858387</v>
      </c>
      <c r="H499">
        <v>-197392.18361348778</v>
      </c>
      <c r="I499">
        <v>-188144.46657592236</v>
      </c>
    </row>
    <row r="500" spans="3:9">
      <c r="C500">
        <v>-140776.13141675494</v>
      </c>
      <c r="D500">
        <v>-147935.73417642587</v>
      </c>
      <c r="E500">
        <v>-141770.68530494813</v>
      </c>
      <c r="F500">
        <v>-43903.771199985415</v>
      </c>
      <c r="G500">
        <v>-185674.45650493354</v>
      </c>
      <c r="H500">
        <v>-183922.13088955957</v>
      </c>
      <c r="I500">
        <v>-203582.8394170856</v>
      </c>
    </row>
    <row r="501" spans="3:9">
      <c r="C501">
        <v>-132916.20279780315</v>
      </c>
      <c r="D501">
        <v>-154130.29521014346</v>
      </c>
      <c r="E501">
        <v>-135499.09870613035</v>
      </c>
      <c r="F501">
        <v>-39068.556631862586</v>
      </c>
      <c r="G501">
        <v>-174567.65533799294</v>
      </c>
      <c r="H501">
        <v>-182272.1899241026</v>
      </c>
      <c r="I501">
        <v>-194373.51135893154</v>
      </c>
    </row>
    <row r="502" spans="3:9">
      <c r="C502">
        <v>-140984.59383334155</v>
      </c>
      <c r="D502">
        <v>-157549.91574867643</v>
      </c>
      <c r="E502">
        <v>-138953.81456698608</v>
      </c>
      <c r="F502">
        <v>-42904.402484046273</v>
      </c>
      <c r="G502">
        <v>-181858.21705103235</v>
      </c>
      <c r="H502">
        <v>-187828.6687609386</v>
      </c>
      <c r="I502">
        <v>-197977.01355950072</v>
      </c>
    </row>
    <row r="503" spans="3:9">
      <c r="C503">
        <v>-138425.09297852986</v>
      </c>
      <c r="D503">
        <v>-144084.40676929854</v>
      </c>
      <c r="E503">
        <v>-139933.35868312762</v>
      </c>
      <c r="F503">
        <v>-20046.740188735042</v>
      </c>
      <c r="G503">
        <v>-159980.09887186266</v>
      </c>
      <c r="H503">
        <v>-206124.59858019446</v>
      </c>
      <c r="I503">
        <v>-192446.13255390761</v>
      </c>
    </row>
    <row r="504" spans="3:9">
      <c r="C504">
        <v>-139434.69185537609</v>
      </c>
      <c r="D504">
        <v>-161241.80475294864</v>
      </c>
      <c r="E504">
        <v>-129646.92153487793</v>
      </c>
      <c r="F504">
        <v>-24625.55251348835</v>
      </c>
      <c r="G504">
        <v>-154272.47404836628</v>
      </c>
      <c r="H504">
        <v>-207053.91321419037</v>
      </c>
      <c r="I504">
        <v>-193864.8394628345</v>
      </c>
    </row>
    <row r="505" spans="3:9">
      <c r="C505">
        <v>-130795.29652854997</v>
      </c>
      <c r="D505">
        <v>-166668.12545026335</v>
      </c>
      <c r="E505">
        <v>-117611.9980136839</v>
      </c>
      <c r="F505">
        <v>-31652.904304592477</v>
      </c>
      <c r="G505">
        <v>-149264.90231827641</v>
      </c>
      <c r="H505">
        <v>-190593.17555669163</v>
      </c>
      <c r="I505">
        <v>-179656.85040120623</v>
      </c>
    </row>
    <row r="506" spans="3:9">
      <c r="C506">
        <v>-121313.09315380124</v>
      </c>
      <c r="D506">
        <v>-173563.23806746234</v>
      </c>
      <c r="E506">
        <v>-114871.51815286107</v>
      </c>
      <c r="F506">
        <v>-28376.051101397257</v>
      </c>
      <c r="G506">
        <v>-143247.56925425836</v>
      </c>
      <c r="H506">
        <v>-217799.94895463606</v>
      </c>
      <c r="I506">
        <v>-167626.03991673453</v>
      </c>
    </row>
    <row r="507" spans="3:9">
      <c r="C507">
        <v>-129393.87890405112</v>
      </c>
      <c r="D507">
        <v>-156410.43031732991</v>
      </c>
      <c r="E507">
        <v>-125778.8311831108</v>
      </c>
      <c r="F507">
        <v>-22755.970257770088</v>
      </c>
      <c r="G507">
        <v>-148534.8014408809</v>
      </c>
      <c r="H507">
        <v>-207443.66174203021</v>
      </c>
      <c r="I507">
        <v>-170366.50246761442</v>
      </c>
    </row>
    <row r="508" spans="3:9">
      <c r="C508">
        <v>-124794.71038872108</v>
      </c>
      <c r="D508">
        <v>-178439.49807427198</v>
      </c>
      <c r="E508">
        <v>-123652.9557727424</v>
      </c>
      <c r="F508">
        <v>-44691.60858064334</v>
      </c>
      <c r="G508">
        <v>-168344.56435338574</v>
      </c>
      <c r="H508">
        <v>-202455.42220754991</v>
      </c>
      <c r="I508">
        <v>-170758.09159203197</v>
      </c>
    </row>
    <row r="509" spans="3:9">
      <c r="C509">
        <v>-147295.62199058718</v>
      </c>
      <c r="D509">
        <v>-156760.13083126204</v>
      </c>
      <c r="E509">
        <v>-139289.86586002255</v>
      </c>
      <c r="F509">
        <v>-28816.810551823979</v>
      </c>
      <c r="G509">
        <v>-168106.67641184654</v>
      </c>
      <c r="H509">
        <v>-184992.01863379029</v>
      </c>
      <c r="I509">
        <v>-203416.34267681965</v>
      </c>
    </row>
    <row r="510" spans="3:9">
      <c r="C510">
        <v>-128106.40918235533</v>
      </c>
      <c r="D510">
        <v>-163484.36433310393</v>
      </c>
      <c r="E510">
        <v>-125010.34017473123</v>
      </c>
      <c r="F510">
        <v>-44150.623075253621</v>
      </c>
      <c r="G510">
        <v>-169160.96324998484</v>
      </c>
      <c r="H510">
        <v>-205588.76520501563</v>
      </c>
      <c r="I510">
        <v>-179146.70089003845</v>
      </c>
    </row>
    <row r="511" spans="3:9">
      <c r="C511">
        <v>-129464.89769887908</v>
      </c>
      <c r="D511">
        <v>-158080.91557558917</v>
      </c>
      <c r="E511">
        <v>-144366.9501059035</v>
      </c>
      <c r="F511">
        <v>-30966.168951237218</v>
      </c>
      <c r="G511">
        <v>-175333.11905714072</v>
      </c>
      <c r="H511">
        <v>-189129.39774896874</v>
      </c>
      <c r="I511">
        <v>-190982.98992312717</v>
      </c>
    </row>
    <row r="512" spans="3:9">
      <c r="C512">
        <v>-135071.8368477186</v>
      </c>
      <c r="D512">
        <v>-147137.47843377542</v>
      </c>
      <c r="E512">
        <v>-147188.21845209901</v>
      </c>
      <c r="F512">
        <v>-17123.857406382362</v>
      </c>
      <c r="G512">
        <v>-164312.0758584814</v>
      </c>
      <c r="H512">
        <v>-187988.3707363242</v>
      </c>
      <c r="I512">
        <v>-197577.49916542892</v>
      </c>
    </row>
    <row r="513" spans="3:9">
      <c r="C513">
        <v>-101181.83163335512</v>
      </c>
      <c r="D513">
        <v>-162756.32822919666</v>
      </c>
      <c r="E513">
        <v>-122545.11267309402</v>
      </c>
      <c r="F513">
        <v>-23606.760061962243</v>
      </c>
      <c r="G513">
        <v>-146151.87273505624</v>
      </c>
      <c r="H513">
        <v>-207586.88115696202</v>
      </c>
      <c r="I513">
        <v>-147692.8863259418</v>
      </c>
    </row>
    <row r="514" spans="3:9">
      <c r="C514">
        <v>-115300.28814250664</v>
      </c>
      <c r="D514">
        <v>-177207.34989451247</v>
      </c>
      <c r="E514">
        <v>-134886.8235178577</v>
      </c>
      <c r="F514">
        <v>-47624.621462297</v>
      </c>
      <c r="G514">
        <v>-182511.44498015469</v>
      </c>
      <c r="H514">
        <v>-196714.25454286218</v>
      </c>
      <c r="I514">
        <v>-167805.10155152826</v>
      </c>
    </row>
    <row r="515" spans="3:9">
      <c r="C515">
        <v>-116375.11369773583</v>
      </c>
      <c r="D515">
        <v>-155671.00475448809</v>
      </c>
      <c r="E515">
        <v>-134264.56452876871</v>
      </c>
      <c r="F515">
        <v>-33852.662491780909</v>
      </c>
      <c r="G515">
        <v>-168117.22702054959</v>
      </c>
      <c r="H515">
        <v>-193763.3534703714</v>
      </c>
      <c r="I515">
        <v>-186510.02633590967</v>
      </c>
    </row>
    <row r="516" spans="3:9">
      <c r="C516">
        <v>-129416.49431941801</v>
      </c>
      <c r="D516">
        <v>-152919.31918422968</v>
      </c>
      <c r="E516">
        <v>-133193.11173242482</v>
      </c>
      <c r="F516">
        <v>-11875.923258913612</v>
      </c>
      <c r="G516">
        <v>-145069.03499133844</v>
      </c>
      <c r="H516">
        <v>-203878.68416165278</v>
      </c>
      <c r="I516">
        <v>-188954.83147654822</v>
      </c>
    </row>
    <row r="517" spans="3:9">
      <c r="C517">
        <v>-126946.44186700624</v>
      </c>
      <c r="D517">
        <v>-156440.77849022794</v>
      </c>
      <c r="E517">
        <v>-158071.16036218361</v>
      </c>
      <c r="F517">
        <v>-20079.778004649976</v>
      </c>
      <c r="G517">
        <v>-178150.93836683358</v>
      </c>
      <c r="H517">
        <v>-205155.2316549806</v>
      </c>
      <c r="I517">
        <v>-189780.93910954104</v>
      </c>
    </row>
    <row r="518" spans="3:9">
      <c r="C518">
        <v>-122830.1093593915</v>
      </c>
      <c r="D518">
        <v>-181170.47172161541</v>
      </c>
      <c r="E518">
        <v>-118767.39885727761</v>
      </c>
      <c r="F518">
        <v>-40989.827953082728</v>
      </c>
      <c r="G518">
        <v>-159757.22681036033</v>
      </c>
      <c r="H518">
        <v>-191019.29038886965</v>
      </c>
      <c r="I518">
        <v>-171804.10059331392</v>
      </c>
    </row>
    <row r="519" spans="3:9">
      <c r="C519">
        <v>-123315.94973751473</v>
      </c>
      <c r="D519">
        <v>-165341.48147103173</v>
      </c>
      <c r="E519">
        <v>-123561.22822218196</v>
      </c>
      <c r="F519">
        <v>-19832.791761258457</v>
      </c>
      <c r="G519">
        <v>-143394.0199834404</v>
      </c>
      <c r="H519">
        <v>-181203.23809767482</v>
      </c>
      <c r="I519">
        <v>-168473.47383931017</v>
      </c>
    </row>
    <row r="520" spans="3:9">
      <c r="C520">
        <v>-121192.72601565643</v>
      </c>
      <c r="D520">
        <v>-171258.96134898579</v>
      </c>
      <c r="E520">
        <v>-139603.47345125538</v>
      </c>
      <c r="F520">
        <v>-45370.744383226782</v>
      </c>
      <c r="G520">
        <v>-184974.21783448214</v>
      </c>
      <c r="H520">
        <v>-208722.86732909232</v>
      </c>
      <c r="I520">
        <v>-180639.76333584799</v>
      </c>
    </row>
    <row r="521" spans="3:9">
      <c r="C521">
        <v>-125992.43275496391</v>
      </c>
      <c r="D521">
        <v>-159189.93135901674</v>
      </c>
      <c r="E521">
        <v>-142193.35602756168</v>
      </c>
      <c r="F521">
        <v>-35735.85848196219</v>
      </c>
      <c r="G521">
        <v>-177929.21450952388</v>
      </c>
      <c r="H521">
        <v>-201874.75620479765</v>
      </c>
      <c r="I521">
        <v>-185370.16498876171</v>
      </c>
    </row>
    <row r="522" spans="3:9">
      <c r="C522">
        <v>-117011.16549951512</v>
      </c>
      <c r="D522">
        <v>-164526.23395783338</v>
      </c>
      <c r="E522">
        <v>-106652.61577788327</v>
      </c>
      <c r="F522">
        <v>-44183.534094297138</v>
      </c>
      <c r="G522">
        <v>-150836.14987218042</v>
      </c>
      <c r="H522">
        <v>-194242.77322240674</v>
      </c>
      <c r="I522">
        <v>-159911.05803923574</v>
      </c>
    </row>
    <row r="523" spans="3:9">
      <c r="C523">
        <v>-118795.27423072865</v>
      </c>
      <c r="D523">
        <v>-175781.42229347114</v>
      </c>
      <c r="E523">
        <v>-139564.18941001335</v>
      </c>
      <c r="F523">
        <v>-37091.029695077224</v>
      </c>
      <c r="G523">
        <v>-176655.2191050906</v>
      </c>
      <c r="H523">
        <v>-194937.80061567063</v>
      </c>
      <c r="I523">
        <v>-167656.17708175129</v>
      </c>
    </row>
    <row r="524" spans="3:9">
      <c r="C524">
        <v>-125353.36204336442</v>
      </c>
      <c r="D524">
        <v>-164927.86107750688</v>
      </c>
      <c r="E524">
        <v>-129862.52991008914</v>
      </c>
      <c r="F524">
        <v>-25547.814907281689</v>
      </c>
      <c r="G524">
        <v>-155410.34481737082</v>
      </c>
      <c r="H524">
        <v>-196393.02207134775</v>
      </c>
      <c r="I524">
        <v>-178640.89754620229</v>
      </c>
    </row>
    <row r="525" spans="3:9">
      <c r="C525">
        <v>-124634.7586161643</v>
      </c>
      <c r="D525">
        <v>-160915.74059164536</v>
      </c>
      <c r="E525">
        <v>-137837.15933930219</v>
      </c>
      <c r="F525">
        <v>-25036.146245953634</v>
      </c>
      <c r="G525">
        <v>-162873.30558525579</v>
      </c>
      <c r="H525">
        <v>-206278.48205228022</v>
      </c>
      <c r="I525">
        <v>-174838.48863236426</v>
      </c>
    </row>
    <row r="526" spans="3:9">
      <c r="C526">
        <v>-131244.01231068769</v>
      </c>
      <c r="D526">
        <v>-140869.39455019482</v>
      </c>
      <c r="E526">
        <v>-136216.42242407033</v>
      </c>
      <c r="F526">
        <v>-32835.361964342403</v>
      </c>
      <c r="G526">
        <v>-169051.78438841275</v>
      </c>
      <c r="H526">
        <v>-214920.65646447177</v>
      </c>
      <c r="I526">
        <v>-192595.47407783702</v>
      </c>
    </row>
    <row r="527" spans="3:9">
      <c r="C527">
        <v>-138369.11955010906</v>
      </c>
      <c r="D527">
        <v>-150287.67092535645</v>
      </c>
      <c r="E527">
        <v>-135557.15895088876</v>
      </c>
      <c r="F527">
        <v>-26056.374075810749</v>
      </c>
      <c r="G527">
        <v>-161613.5330266995</v>
      </c>
      <c r="H527">
        <v>-199313.87552613454</v>
      </c>
      <c r="I527">
        <v>-197029.30336917395</v>
      </c>
    </row>
    <row r="528" spans="3:9">
      <c r="C528">
        <v>-119525.71795980664</v>
      </c>
      <c r="D528">
        <v>-157695.45565069356</v>
      </c>
      <c r="E528">
        <v>-131638.26725382157</v>
      </c>
      <c r="F528">
        <v>-33365.729892497999</v>
      </c>
      <c r="G528">
        <v>-165003.99714631957</v>
      </c>
      <c r="H528">
        <v>-186519.56315047704</v>
      </c>
      <c r="I528">
        <v>-173533.30838084972</v>
      </c>
    </row>
    <row r="529" spans="3:9">
      <c r="C529">
        <v>-119566.14425570137</v>
      </c>
      <c r="D529">
        <v>-154286.05884336735</v>
      </c>
      <c r="E529">
        <v>-151090.76947328841</v>
      </c>
      <c r="F529">
        <v>-8794.00059941176</v>
      </c>
      <c r="G529">
        <v>-159884.77007270016</v>
      </c>
      <c r="H529">
        <v>-190476.16943775062</v>
      </c>
      <c r="I529">
        <v>-186689.94984300912</v>
      </c>
    </row>
    <row r="530" spans="3:9">
      <c r="C530">
        <v>-140868.64253613172</v>
      </c>
      <c r="D530">
        <v>-152174.56737329316</v>
      </c>
      <c r="E530">
        <v>-127725.75886232435</v>
      </c>
      <c r="F530">
        <v>-27646.020538441517</v>
      </c>
      <c r="G530">
        <v>-155371.7794007659</v>
      </c>
      <c r="H530">
        <v>-196735.77764929153</v>
      </c>
      <c r="I530">
        <v>-203066.2827793273</v>
      </c>
    </row>
    <row r="531" spans="3:9">
      <c r="C531">
        <v>-129033.60362954729</v>
      </c>
      <c r="D531">
        <v>-159307.44117484216</v>
      </c>
      <c r="E531">
        <v>-123663.72100199282</v>
      </c>
      <c r="F531">
        <v>-17068.646240745977</v>
      </c>
      <c r="G531">
        <v>-140732.36724273881</v>
      </c>
      <c r="H531">
        <v>-216611.36700037055</v>
      </c>
      <c r="I531">
        <v>-182291.10690328848</v>
      </c>
    </row>
    <row r="532" spans="3:9">
      <c r="C532">
        <v>-126793.69991435828</v>
      </c>
      <c r="D532">
        <v>-170794.79347365041</v>
      </c>
      <c r="E532">
        <v>-136457.87351390318</v>
      </c>
      <c r="F532">
        <v>-38008.841327288152</v>
      </c>
      <c r="G532">
        <v>-174466.71484119134</v>
      </c>
      <c r="H532">
        <v>-186935.32330954995</v>
      </c>
      <c r="I532">
        <v>-191081.80260844936</v>
      </c>
    </row>
    <row r="533" spans="3:9">
      <c r="C533">
        <v>-143751.82200414772</v>
      </c>
      <c r="D533">
        <v>-156678.19836860397</v>
      </c>
      <c r="E533">
        <v>-129528.67416625461</v>
      </c>
      <c r="F533">
        <v>-20460.61233807174</v>
      </c>
      <c r="G533">
        <v>-149989.28650432636</v>
      </c>
      <c r="H533">
        <v>-188927.14558635201</v>
      </c>
      <c r="I533">
        <v>-190573.70426658547</v>
      </c>
    </row>
    <row r="534" spans="3:9">
      <c r="C534">
        <v>-125025.0739744716</v>
      </c>
      <c r="D534">
        <v>-177444.61635083891</v>
      </c>
      <c r="E534">
        <v>-137555.09842872966</v>
      </c>
      <c r="F534">
        <v>-55798.666703945193</v>
      </c>
      <c r="G534">
        <v>-193353.76513267483</v>
      </c>
      <c r="H534">
        <v>-195466.96921155532</v>
      </c>
      <c r="I534">
        <v>-190969.3582602152</v>
      </c>
    </row>
    <row r="535" spans="3:9">
      <c r="C535">
        <v>-124023.21791846394</v>
      </c>
      <c r="D535">
        <v>-165428.24334467173</v>
      </c>
      <c r="E535">
        <v>-127467.37859727387</v>
      </c>
      <c r="F535">
        <v>-18737.623706532228</v>
      </c>
      <c r="G535">
        <v>-146205.00230380608</v>
      </c>
      <c r="H535">
        <v>-178813.73396691328</v>
      </c>
      <c r="I535">
        <v>-179330.9002329825</v>
      </c>
    </row>
    <row r="536" spans="3:9">
      <c r="C536">
        <v>-138150.7727906467</v>
      </c>
      <c r="D536">
        <v>-156982.85889431406</v>
      </c>
      <c r="E536">
        <v>-144872.22464302875</v>
      </c>
      <c r="F536">
        <v>-36202.959794491966</v>
      </c>
      <c r="G536">
        <v>-181075.18443752071</v>
      </c>
      <c r="H536">
        <v>-205957.94095018925</v>
      </c>
      <c r="I536">
        <v>-200945.95988794341</v>
      </c>
    </row>
    <row r="537" spans="3:9">
      <c r="C537">
        <v>-124601.15508782357</v>
      </c>
      <c r="D537">
        <v>-165108.0714215326</v>
      </c>
      <c r="E537">
        <v>-133020.59840704725</v>
      </c>
      <c r="F537">
        <v>-32991.498917895442</v>
      </c>
      <c r="G537">
        <v>-166012.09732494268</v>
      </c>
      <c r="H537">
        <v>-191257.10801965653</v>
      </c>
      <c r="I537">
        <v>-170284.56703064751</v>
      </c>
    </row>
    <row r="538" spans="3:9">
      <c r="C538">
        <v>-129385.96991934697</v>
      </c>
      <c r="D538">
        <v>-168029.75311186723</v>
      </c>
      <c r="E538">
        <v>-125396.59906404218</v>
      </c>
      <c r="F538">
        <v>-27188.162762019943</v>
      </c>
      <c r="G538">
        <v>-152584.76182606211</v>
      </c>
      <c r="H538">
        <v>-196200.36769035491</v>
      </c>
      <c r="I538">
        <v>-173857.58307925245</v>
      </c>
    </row>
    <row r="539" spans="3:9">
      <c r="C539">
        <v>-116718.99155968612</v>
      </c>
      <c r="D539">
        <v>-139237.72463160651</v>
      </c>
      <c r="E539">
        <v>-136048.63316245133</v>
      </c>
      <c r="F539">
        <v>-3612.0430527625958</v>
      </c>
      <c r="G539">
        <v>-139660.6762152139</v>
      </c>
      <c r="H539">
        <v>-188540.30129154562</v>
      </c>
      <c r="I539">
        <v>-175792.54076755725</v>
      </c>
    </row>
    <row r="540" spans="3:9">
      <c r="C540">
        <v>-109665.86050273542</v>
      </c>
      <c r="D540">
        <v>-164106.62657408204</v>
      </c>
      <c r="E540">
        <v>-138167.65197417763</v>
      </c>
      <c r="F540">
        <v>-26712.513187220411</v>
      </c>
      <c r="G540">
        <v>-164880.16516139804</v>
      </c>
      <c r="H540">
        <v>-227033.11938456754</v>
      </c>
      <c r="I540">
        <v>-178210.89568336357</v>
      </c>
    </row>
    <row r="541" spans="3:9">
      <c r="C541">
        <v>-101612.05790771914</v>
      </c>
      <c r="D541">
        <v>-167802.23523428393</v>
      </c>
      <c r="E541">
        <v>-135642.43138837776</v>
      </c>
      <c r="F541">
        <v>-29752.965397946584</v>
      </c>
      <c r="G541">
        <v>-165395.39678632433</v>
      </c>
      <c r="H541">
        <v>-199490.23994682197</v>
      </c>
      <c r="I541">
        <v>-149764.88914008858</v>
      </c>
    </row>
    <row r="542" spans="3:9">
      <c r="C542">
        <v>-121170.73441587534</v>
      </c>
      <c r="D542">
        <v>-158007.55045267171</v>
      </c>
      <c r="E542">
        <v>-130885.19522602361</v>
      </c>
      <c r="F542">
        <v>-30164.760138474056</v>
      </c>
      <c r="G542">
        <v>-161049.95536449767</v>
      </c>
      <c r="H542">
        <v>-183450.74240053297</v>
      </c>
      <c r="I542">
        <v>-174805.92703453515</v>
      </c>
    </row>
    <row r="543" spans="3:9">
      <c r="C543">
        <v>-113896.5607433166</v>
      </c>
      <c r="D543">
        <v>-170736.20252264774</v>
      </c>
      <c r="E543">
        <v>-127650.21053008368</v>
      </c>
      <c r="F543">
        <v>-35102.786650443435</v>
      </c>
      <c r="G543">
        <v>-162752.99718052711</v>
      </c>
      <c r="H543">
        <v>-197905.37655064839</v>
      </c>
      <c r="I543">
        <v>-177645.92354619064</v>
      </c>
    </row>
    <row r="544" spans="3:9">
      <c r="C544">
        <v>-154348.80930834211</v>
      </c>
      <c r="D544">
        <v>-145687.94078896302</v>
      </c>
      <c r="E544">
        <v>-130271.24842666535</v>
      </c>
      <c r="F544">
        <v>-26029.08611275383</v>
      </c>
      <c r="G544">
        <v>-156300.33453941919</v>
      </c>
      <c r="H544">
        <v>-205605.36187260292</v>
      </c>
      <c r="I544">
        <v>-219149.92448083474</v>
      </c>
    </row>
    <row r="545" spans="3:9">
      <c r="C545">
        <v>-135050.11850211764</v>
      </c>
      <c r="D545">
        <v>-169266.8172111254</v>
      </c>
      <c r="E545">
        <v>-147821.44572927235</v>
      </c>
      <c r="F545">
        <v>-33493.424843675966</v>
      </c>
      <c r="G545">
        <v>-181314.8705729483</v>
      </c>
      <c r="H545">
        <v>-188210.60250249502</v>
      </c>
      <c r="I545">
        <v>-194685.86246203704</v>
      </c>
    </row>
    <row r="546" spans="3:9">
      <c r="C546">
        <v>-140871.59724309054</v>
      </c>
      <c r="D546">
        <v>-148774.14504569877</v>
      </c>
      <c r="E546">
        <v>-139996.95663990875</v>
      </c>
      <c r="F546">
        <v>-26459.984788499893</v>
      </c>
      <c r="G546">
        <v>-166456.94142840867</v>
      </c>
      <c r="H546">
        <v>-191604.77094187189</v>
      </c>
      <c r="I546">
        <v>-200617.25574066653</v>
      </c>
    </row>
    <row r="547" spans="3:9">
      <c r="C547">
        <v>-125975.41129958408</v>
      </c>
      <c r="D547">
        <v>-163621.05459058058</v>
      </c>
      <c r="E547">
        <v>-131344.8991763808</v>
      </c>
      <c r="F547">
        <v>-25693.50608760551</v>
      </c>
      <c r="G547">
        <v>-157038.40526398632</v>
      </c>
      <c r="H547">
        <v>-215611.39621323289</v>
      </c>
      <c r="I547">
        <v>-177067.42550156315</v>
      </c>
    </row>
    <row r="548" spans="3:9">
      <c r="C548">
        <v>-109259.80015179614</v>
      </c>
      <c r="D548">
        <v>-167302.82126369604</v>
      </c>
      <c r="E548">
        <v>-120227.98104298321</v>
      </c>
      <c r="F548">
        <v>-27454.091642423733</v>
      </c>
      <c r="G548">
        <v>-147682.07268540692</v>
      </c>
      <c r="H548">
        <v>-203963.85202996951</v>
      </c>
      <c r="I548">
        <v>-153688.36717320018</v>
      </c>
    </row>
    <row r="549" spans="3:9">
      <c r="C549">
        <v>-121833.96470968609</v>
      </c>
      <c r="D549">
        <v>-175159.14502995933</v>
      </c>
      <c r="E549">
        <v>-119064.41377565057</v>
      </c>
      <c r="F549">
        <v>-27159.530917878714</v>
      </c>
      <c r="G549">
        <v>-146223.94469352928</v>
      </c>
      <c r="H549">
        <v>-190332.23628332687</v>
      </c>
      <c r="I549">
        <v>-156739.26205905207</v>
      </c>
    </row>
    <row r="550" spans="3:9">
      <c r="C550">
        <v>-128924.8770527734</v>
      </c>
      <c r="D550">
        <v>-158248.24402462528</v>
      </c>
      <c r="E550">
        <v>-134907.0968870346</v>
      </c>
      <c r="F550">
        <v>-31558.224934262118</v>
      </c>
      <c r="G550">
        <v>-166465.3218212967</v>
      </c>
      <c r="H550">
        <v>-189704.19085162017</v>
      </c>
      <c r="I550">
        <v>-182287.45324865635</v>
      </c>
    </row>
    <row r="551" spans="3:9">
      <c r="C551">
        <v>-114321.45349222209</v>
      </c>
      <c r="D551">
        <v>-160873.1428954475</v>
      </c>
      <c r="E551">
        <v>-140788.35535641309</v>
      </c>
      <c r="F551">
        <v>-28721.110581504814</v>
      </c>
      <c r="G551">
        <v>-169509.46593791794</v>
      </c>
      <c r="H551">
        <v>-223005.38096525506</v>
      </c>
      <c r="I551">
        <v>-193162.06990994784</v>
      </c>
    </row>
    <row r="552" spans="3:9">
      <c r="C552">
        <v>-139002.99675394464</v>
      </c>
      <c r="D552">
        <v>-147836.34380543447</v>
      </c>
      <c r="E552">
        <v>-126674.95167183873</v>
      </c>
      <c r="F552">
        <v>-21556.394227510151</v>
      </c>
      <c r="G552">
        <v>-148231.3458993489</v>
      </c>
      <c r="H552">
        <v>-190207.35225723765</v>
      </c>
      <c r="I552">
        <v>-187094.01831191563</v>
      </c>
    </row>
    <row r="553" spans="3:9">
      <c r="C553">
        <v>-132933.52733125369</v>
      </c>
      <c r="D553">
        <v>-159474.28126795214</v>
      </c>
      <c r="E553">
        <v>-134523.32235791581</v>
      </c>
      <c r="F553">
        <v>-41137.388956994975</v>
      </c>
      <c r="G553">
        <v>-175660.71131491079</v>
      </c>
      <c r="H553">
        <v>-201113.36455706283</v>
      </c>
      <c r="I553">
        <v>-194291.56669067004</v>
      </c>
    </row>
    <row r="554" spans="3:9">
      <c r="C554">
        <v>-118289.57246380746</v>
      </c>
      <c r="D554">
        <v>-177283.51926952254</v>
      </c>
      <c r="E554">
        <v>-110083.05825283084</v>
      </c>
      <c r="F554">
        <v>-43536.814777350453</v>
      </c>
      <c r="G554">
        <v>-153619.87303018133</v>
      </c>
      <c r="H554">
        <v>-195166.95017469517</v>
      </c>
      <c r="I554">
        <v>-165055.51700868164</v>
      </c>
    </row>
    <row r="555" spans="3:9">
      <c r="C555">
        <v>-127466.25066516317</v>
      </c>
      <c r="D555">
        <v>-151093.07404396159</v>
      </c>
      <c r="E555">
        <v>-143804.46950535744</v>
      </c>
      <c r="F555">
        <v>-12962.6340963028</v>
      </c>
      <c r="G555">
        <v>-156767.10360166023</v>
      </c>
      <c r="H555">
        <v>-196336.06772795957</v>
      </c>
      <c r="I555">
        <v>-173424.54184075954</v>
      </c>
    </row>
    <row r="556" spans="3:9">
      <c r="C556">
        <v>-107020.53652198368</v>
      </c>
      <c r="D556">
        <v>-192508.41020928006</v>
      </c>
      <c r="E556">
        <v>-99148.102321055965</v>
      </c>
      <c r="F556">
        <v>-32240.066112685061</v>
      </c>
      <c r="G556">
        <v>-131388.16843374103</v>
      </c>
      <c r="H556">
        <v>-206002.51010155957</v>
      </c>
      <c r="I556">
        <v>-134343.56867376401</v>
      </c>
    </row>
    <row r="557" spans="3:9">
      <c r="C557">
        <v>-103021.05951378477</v>
      </c>
      <c r="D557">
        <v>-189312.19346080843</v>
      </c>
      <c r="E557">
        <v>-114000.50247627505</v>
      </c>
      <c r="F557">
        <v>-41181.2277935327</v>
      </c>
      <c r="G557">
        <v>-155181.73026980774</v>
      </c>
      <c r="H557">
        <v>-218709.96858762536</v>
      </c>
      <c r="I557">
        <v>-149421.02962893553</v>
      </c>
    </row>
    <row r="558" spans="3:9">
      <c r="C558">
        <v>-136419.43303488655</v>
      </c>
      <c r="D558">
        <v>-153781.50384401792</v>
      </c>
      <c r="E558">
        <v>-135695.188255421</v>
      </c>
      <c r="F558">
        <v>-28499.349938835505</v>
      </c>
      <c r="G558">
        <v>-164194.53819425651</v>
      </c>
      <c r="H558">
        <v>-194938.77182802602</v>
      </c>
      <c r="I558">
        <v>-191021.61358758571</v>
      </c>
    </row>
    <row r="559" spans="3:9">
      <c r="C559">
        <v>-131772.67439310154</v>
      </c>
      <c r="D559">
        <v>-168082.94279098604</v>
      </c>
      <c r="E559">
        <v>-115971.95530250661</v>
      </c>
      <c r="F559">
        <v>-40738.621697617215</v>
      </c>
      <c r="G559">
        <v>-156710.5770001238</v>
      </c>
      <c r="H559">
        <v>-180864.69481653697</v>
      </c>
      <c r="I559">
        <v>-167843.90091542288</v>
      </c>
    </row>
    <row r="560" spans="3:9">
      <c r="C560">
        <v>-137247.95876459053</v>
      </c>
      <c r="D560">
        <v>-138897.75438009013</v>
      </c>
      <c r="E560">
        <v>-130226.72924068086</v>
      </c>
      <c r="F560">
        <v>-26745.520263777766</v>
      </c>
      <c r="G560">
        <v>-156972.24950445862</v>
      </c>
      <c r="H560">
        <v>-183822.84248539861</v>
      </c>
      <c r="I560">
        <v>-193918.81743562722</v>
      </c>
    </row>
    <row r="561" spans="3:9">
      <c r="C561">
        <v>-141213.98441088616</v>
      </c>
      <c r="D561">
        <v>-157409.23991514833</v>
      </c>
      <c r="E561">
        <v>-147607.06585255286</v>
      </c>
      <c r="F561">
        <v>-26413.547973593795</v>
      </c>
      <c r="G561">
        <v>-174020.61382614664</v>
      </c>
      <c r="H561">
        <v>-184627.08637461107</v>
      </c>
      <c r="I561">
        <v>-204342.15316674448</v>
      </c>
    </row>
    <row r="562" spans="3:9">
      <c r="C562">
        <v>-148197.68844036345</v>
      </c>
      <c r="D562">
        <v>-155504.45513568929</v>
      </c>
      <c r="E562">
        <v>-143185.9234282549</v>
      </c>
      <c r="F562">
        <v>-31531.79139614174</v>
      </c>
      <c r="G562">
        <v>-174717.71482439665</v>
      </c>
      <c r="H562">
        <v>-196935.58636431603</v>
      </c>
      <c r="I562">
        <v>-214464.93938701879</v>
      </c>
    </row>
    <row r="563" spans="3:9">
      <c r="C563">
        <v>-114645.09395004412</v>
      </c>
      <c r="D563">
        <v>-162838.95204614248</v>
      </c>
      <c r="E563">
        <v>-122885.07218068768</v>
      </c>
      <c r="F563">
        <v>-24770.760006097767</v>
      </c>
      <c r="G563">
        <v>-147655.83218678544</v>
      </c>
      <c r="H563">
        <v>-196851.66195291554</v>
      </c>
      <c r="I563">
        <v>-170089.27875624917</v>
      </c>
    </row>
    <row r="564" spans="3:9">
      <c r="C564">
        <v>-151027.49632302838</v>
      </c>
      <c r="D564">
        <v>-148412.13873222089</v>
      </c>
      <c r="E564">
        <v>-129422.7298827794</v>
      </c>
      <c r="F564">
        <v>-16941.677925753705</v>
      </c>
      <c r="G564">
        <v>-146364.40780853308</v>
      </c>
      <c r="H564">
        <v>-192198.9705320879</v>
      </c>
      <c r="I564">
        <v>-212896.04436407861</v>
      </c>
    </row>
    <row r="565" spans="3:9">
      <c r="C565">
        <v>-123456.12184456924</v>
      </c>
      <c r="D565">
        <v>-165757.07663032401</v>
      </c>
      <c r="E565">
        <v>-128260.20537246426</v>
      </c>
      <c r="F565">
        <v>-22414.004683866806</v>
      </c>
      <c r="G565">
        <v>-150674.21005633107</v>
      </c>
      <c r="H565">
        <v>-199055.9118067603</v>
      </c>
      <c r="I565">
        <v>-169898.28242365742</v>
      </c>
    </row>
    <row r="566" spans="3:9">
      <c r="C566">
        <v>-125957.09508292058</v>
      </c>
      <c r="D566">
        <v>-161270.72143075033</v>
      </c>
      <c r="E566">
        <v>-124271.0740640243</v>
      </c>
      <c r="F566">
        <v>-38613.486832979965</v>
      </c>
      <c r="G566">
        <v>-162884.56089700427</v>
      </c>
      <c r="H566">
        <v>-208635.2011319139</v>
      </c>
      <c r="I566">
        <v>-171818.44872019009</v>
      </c>
    </row>
    <row r="567" spans="3:9">
      <c r="C567">
        <v>-133043.92020330575</v>
      </c>
      <c r="D567">
        <v>-149328.70533723797</v>
      </c>
      <c r="E567">
        <v>-142782.07535327348</v>
      </c>
      <c r="F567">
        <v>-23574.661390025241</v>
      </c>
      <c r="G567">
        <v>-166356.73674329871</v>
      </c>
      <c r="H567">
        <v>-189939.33444569272</v>
      </c>
      <c r="I567">
        <v>-187976.35684341248</v>
      </c>
    </row>
    <row r="568" spans="3:9">
      <c r="C568">
        <v>-146681.30680105236</v>
      </c>
      <c r="D568">
        <v>-155145.76035175077</v>
      </c>
      <c r="E568">
        <v>-121975.58390068081</v>
      </c>
      <c r="F568">
        <v>-42859.380994450847</v>
      </c>
      <c r="G568">
        <v>-164834.96489513165</v>
      </c>
      <c r="H568">
        <v>-178837.98093334501</v>
      </c>
      <c r="I568">
        <v>-198405.03790114311</v>
      </c>
    </row>
    <row r="569" spans="3:9">
      <c r="C569">
        <v>-134920.77761834906</v>
      </c>
      <c r="D569">
        <v>-161764.55061476218</v>
      </c>
      <c r="E569">
        <v>-137885.55199586085</v>
      </c>
      <c r="F569">
        <v>-35516.888148270678</v>
      </c>
      <c r="G569">
        <v>-173402.44014413154</v>
      </c>
      <c r="H569">
        <v>-210603.35307248181</v>
      </c>
      <c r="I569">
        <v>-198512.88372156725</v>
      </c>
    </row>
    <row r="570" spans="3:9">
      <c r="C570">
        <v>-131370.78143882714</v>
      </c>
      <c r="D570">
        <v>-165401.72876337793</v>
      </c>
      <c r="E570">
        <v>-124484.34477286303</v>
      </c>
      <c r="F570">
        <v>-41883.080323553018</v>
      </c>
      <c r="G570">
        <v>-166367.42509641603</v>
      </c>
      <c r="H570">
        <v>-181618.13868809381</v>
      </c>
      <c r="I570">
        <v>-187341.52173874198</v>
      </c>
    </row>
    <row r="571" spans="3:9">
      <c r="C571">
        <v>-127960.18559741772</v>
      </c>
      <c r="D571">
        <v>-166965.69689832049</v>
      </c>
      <c r="E571">
        <v>-116318.17645821198</v>
      </c>
      <c r="F571">
        <v>-26586.206548497939</v>
      </c>
      <c r="G571">
        <v>-142904.38300670992</v>
      </c>
      <c r="H571">
        <v>-188572.19108656998</v>
      </c>
      <c r="I571">
        <v>-168836.91293146845</v>
      </c>
    </row>
    <row r="572" spans="3:9">
      <c r="C572">
        <v>-133758.83042403901</v>
      </c>
      <c r="D572">
        <v>-161422.67908968081</v>
      </c>
      <c r="E572">
        <v>-128044.73331151946</v>
      </c>
      <c r="F572">
        <v>-40212.116459005912</v>
      </c>
      <c r="G572">
        <v>-168256.84977052535</v>
      </c>
      <c r="H572">
        <v>-195812.59754970181</v>
      </c>
      <c r="I572">
        <v>-185625.96700044599</v>
      </c>
    </row>
    <row r="573" spans="3:9">
      <c r="C573">
        <v>-131728.93252780201</v>
      </c>
      <c r="D573">
        <v>-177834.2063090514</v>
      </c>
      <c r="E573">
        <v>-134675.57375813657</v>
      </c>
      <c r="F573">
        <v>-27902.736164200775</v>
      </c>
      <c r="G573">
        <v>-162578.30992233736</v>
      </c>
      <c r="H573">
        <v>-201436.25087064807</v>
      </c>
      <c r="I573">
        <v>-179560.96246284051</v>
      </c>
    </row>
    <row r="574" spans="3:9">
      <c r="C574">
        <v>-151862.20264804288</v>
      </c>
      <c r="D574">
        <v>-136560.65186566778</v>
      </c>
      <c r="E574">
        <v>-150787.26444711533</v>
      </c>
      <c r="F574">
        <v>-29498.897126860553</v>
      </c>
      <c r="G574">
        <v>-180286.16157397587</v>
      </c>
      <c r="H574">
        <v>-208619.74009479251</v>
      </c>
      <c r="I574">
        <v>-216789.9907588193</v>
      </c>
    </row>
    <row r="575" spans="3:9">
      <c r="C575">
        <v>-153516.59263565487</v>
      </c>
      <c r="D575">
        <v>-154125.64038893837</v>
      </c>
      <c r="E575">
        <v>-153148.7326717891</v>
      </c>
      <c r="F575">
        <v>-35061.970832866653</v>
      </c>
      <c r="G575">
        <v>-188210.70350465574</v>
      </c>
      <c r="H575">
        <v>-183395.5717948355</v>
      </c>
      <c r="I575">
        <v>-222343.98653928566</v>
      </c>
    </row>
    <row r="576" spans="3:9">
      <c r="C576">
        <v>-126192.50507233659</v>
      </c>
      <c r="D576">
        <v>-163560.73815111473</v>
      </c>
      <c r="E576">
        <v>-114691.44472711431</v>
      </c>
      <c r="F576">
        <v>-49500.52768803692</v>
      </c>
      <c r="G576">
        <v>-164191.97241515122</v>
      </c>
      <c r="H576">
        <v>-177422.51427927677</v>
      </c>
      <c r="I576">
        <v>-177925.15797912102</v>
      </c>
    </row>
    <row r="577" spans="3:9">
      <c r="C577">
        <v>-115787.05286119856</v>
      </c>
      <c r="D577">
        <v>-169520.33391821309</v>
      </c>
      <c r="E577">
        <v>-138160.63264659588</v>
      </c>
      <c r="F577">
        <v>-34820.146873815313</v>
      </c>
      <c r="G577">
        <v>-172980.77952041122</v>
      </c>
      <c r="H577">
        <v>-200249.77656568226</v>
      </c>
      <c r="I577">
        <v>-185978.07012028171</v>
      </c>
    </row>
    <row r="578" spans="3:9">
      <c r="C578">
        <v>-120962.54166579898</v>
      </c>
      <c r="D578">
        <v>-166849.41258029264</v>
      </c>
      <c r="E578">
        <v>-133040.75201150993</v>
      </c>
      <c r="F578">
        <v>-34763.300462509775</v>
      </c>
      <c r="G578">
        <v>-167804.0524740197</v>
      </c>
      <c r="H578">
        <v>-189481.50845155379</v>
      </c>
      <c r="I578">
        <v>-173444.01538309181</v>
      </c>
    </row>
    <row r="579" spans="3:9">
      <c r="C579">
        <v>-126020.46252517705</v>
      </c>
      <c r="D579">
        <v>-156214.03484928503</v>
      </c>
      <c r="E579">
        <v>-154535.54713006402</v>
      </c>
      <c r="F579">
        <v>-30887.802715367659</v>
      </c>
      <c r="G579">
        <v>-185423.34984543169</v>
      </c>
      <c r="H579">
        <v>-192189.23263480666</v>
      </c>
      <c r="I579">
        <v>-190816.97871428283</v>
      </c>
    </row>
    <row r="580" spans="3:9">
      <c r="C580">
        <v>-128390.98460623114</v>
      </c>
      <c r="D580">
        <v>-177915.80654919177</v>
      </c>
      <c r="E580">
        <v>-116684.3036827373</v>
      </c>
      <c r="F580">
        <v>-24126.281464544812</v>
      </c>
      <c r="G580">
        <v>-140810.58514728211</v>
      </c>
      <c r="H580">
        <v>-202275.56405327449</v>
      </c>
      <c r="I580">
        <v>-165655.83217043563</v>
      </c>
    </row>
    <row r="581" spans="3:9">
      <c r="C581">
        <v>-104511.65611523311</v>
      </c>
      <c r="D581">
        <v>-166818.86236219131</v>
      </c>
      <c r="E581">
        <v>-137414.25545113723</v>
      </c>
      <c r="F581">
        <v>-13056.79713375521</v>
      </c>
      <c r="G581">
        <v>-150471.05258489243</v>
      </c>
      <c r="H581">
        <v>-197619.5251884766</v>
      </c>
      <c r="I581">
        <v>-160998.01413778978</v>
      </c>
    </row>
    <row r="582" spans="3:9">
      <c r="C582">
        <v>-131632.81120727671</v>
      </c>
      <c r="D582">
        <v>-168053.8520498338</v>
      </c>
      <c r="E582">
        <v>-137601.28868320779</v>
      </c>
      <c r="F582">
        <v>-33209.830918174353</v>
      </c>
      <c r="G582">
        <v>-170811.11960138215</v>
      </c>
      <c r="H582">
        <v>-183742.41424947995</v>
      </c>
      <c r="I582">
        <v>-178515.56306134057</v>
      </c>
    </row>
    <row r="583" spans="3:9">
      <c r="C583">
        <v>-129399.05209636505</v>
      </c>
      <c r="D583">
        <v>-158314.63735808054</v>
      </c>
      <c r="E583">
        <v>-128326.60516981712</v>
      </c>
      <c r="F583">
        <v>-37394.471353360233</v>
      </c>
      <c r="G583">
        <v>-165721.07652317735</v>
      </c>
      <c r="H583">
        <v>-220494.96964990141</v>
      </c>
      <c r="I583">
        <v>-181950.91083707963</v>
      </c>
    </row>
    <row r="584" spans="3:9">
      <c r="C584">
        <v>-124200.70530587717</v>
      </c>
      <c r="D584">
        <v>-162944.25661795525</v>
      </c>
      <c r="E584">
        <v>-127990.662033663</v>
      </c>
      <c r="F584">
        <v>-19180.003048617611</v>
      </c>
      <c r="G584">
        <v>-147170.66508228064</v>
      </c>
      <c r="H584">
        <v>-199309.03804486245</v>
      </c>
      <c r="I584">
        <v>-170943.76250180407</v>
      </c>
    </row>
    <row r="585" spans="3:9">
      <c r="C585">
        <v>-125828.7770004191</v>
      </c>
      <c r="D585">
        <v>-155498.56215428154</v>
      </c>
      <c r="E585">
        <v>-137040.3902222279</v>
      </c>
      <c r="F585">
        <v>-21942.148884686627</v>
      </c>
      <c r="G585">
        <v>-158982.53910691454</v>
      </c>
      <c r="H585">
        <v>-171939.68361009692</v>
      </c>
      <c r="I585">
        <v>-169018.66380923023</v>
      </c>
    </row>
    <row r="586" spans="3:9">
      <c r="C586">
        <v>-150250.93419113589</v>
      </c>
      <c r="D586">
        <v>-150956.9567341877</v>
      </c>
      <c r="E586">
        <v>-132471.03563246311</v>
      </c>
      <c r="F586">
        <v>-19902.802268637945</v>
      </c>
      <c r="G586">
        <v>-152373.8379011011</v>
      </c>
      <c r="H586">
        <v>-207774.0627683716</v>
      </c>
      <c r="I586">
        <v>-206868.08290654718</v>
      </c>
    </row>
    <row r="587" spans="3:9">
      <c r="C587">
        <v>-115106.67527762378</v>
      </c>
      <c r="D587">
        <v>-178965.4115288046</v>
      </c>
      <c r="E587">
        <v>-113486.87348626333</v>
      </c>
      <c r="F587">
        <v>-32408.940035230666</v>
      </c>
      <c r="G587">
        <v>-145895.81352149401</v>
      </c>
      <c r="H587">
        <v>-188955.88324982554</v>
      </c>
      <c r="I587">
        <v>-154649.91657956169</v>
      </c>
    </row>
    <row r="588" spans="3:9">
      <c r="C588">
        <v>-138640.78228007531</v>
      </c>
      <c r="D588">
        <v>-160386.10979197969</v>
      </c>
      <c r="E588">
        <v>-124613.96172929823</v>
      </c>
      <c r="F588">
        <v>-39604.566149921535</v>
      </c>
      <c r="G588">
        <v>-164218.52787921974</v>
      </c>
      <c r="H588">
        <v>-185359.52639900276</v>
      </c>
      <c r="I588">
        <v>-189224.52004356959</v>
      </c>
    </row>
    <row r="589" spans="3:9">
      <c r="C589">
        <v>-106716.83954961374</v>
      </c>
      <c r="D589">
        <v>-163922.93925099313</v>
      </c>
      <c r="E589">
        <v>-129773.20875108683</v>
      </c>
      <c r="F589">
        <v>-34378.388873061573</v>
      </c>
      <c r="G589">
        <v>-164151.59762414842</v>
      </c>
      <c r="H589">
        <v>-200917.70269169612</v>
      </c>
      <c r="I589">
        <v>-169916.51236551715</v>
      </c>
    </row>
    <row r="590" spans="3:9">
      <c r="C590">
        <v>-117099.73692150152</v>
      </c>
      <c r="D590">
        <v>-172036.12612407564</v>
      </c>
      <c r="E590">
        <v>-116423.4652528447</v>
      </c>
      <c r="F590">
        <v>-24369.746426027297</v>
      </c>
      <c r="G590">
        <v>-140793.211678872</v>
      </c>
      <c r="H590">
        <v>-200725.56585866847</v>
      </c>
      <c r="I590">
        <v>-153603.16812817258</v>
      </c>
    </row>
    <row r="591" spans="3:9">
      <c r="C591">
        <v>-134043.80010837107</v>
      </c>
      <c r="D591">
        <v>-155142.77591375422</v>
      </c>
      <c r="E591">
        <v>-132907.08822819812</v>
      </c>
      <c r="F591">
        <v>-26931.8986410135</v>
      </c>
      <c r="G591">
        <v>-159838.9868692116</v>
      </c>
      <c r="H591">
        <v>-204275.61792674573</v>
      </c>
      <c r="I591">
        <v>-198081.72109607374</v>
      </c>
    </row>
    <row r="592" spans="3:9">
      <c r="C592">
        <v>-136332.77197956905</v>
      </c>
      <c r="D592">
        <v>-153484.47777032244</v>
      </c>
      <c r="E592">
        <v>-139516.60171978991</v>
      </c>
      <c r="F592">
        <v>-38735.233057544465</v>
      </c>
      <c r="G592">
        <v>-178251.83477733436</v>
      </c>
      <c r="H592">
        <v>-188672.20803636912</v>
      </c>
      <c r="I592">
        <v>-209897.69263887114</v>
      </c>
    </row>
    <row r="593" spans="3:9">
      <c r="C593">
        <v>-129546.3176589401</v>
      </c>
      <c r="D593">
        <v>-155553.22493992053</v>
      </c>
      <c r="E593">
        <v>-140562.27036403838</v>
      </c>
      <c r="F593">
        <v>-30785.40623195556</v>
      </c>
      <c r="G593">
        <v>-171347.67659599395</v>
      </c>
      <c r="H593">
        <v>-208992.00412207594</v>
      </c>
      <c r="I593">
        <v>-201116.68768239327</v>
      </c>
    </row>
    <row r="594" spans="3:9">
      <c r="C594">
        <v>-119025.0103401822</v>
      </c>
      <c r="D594">
        <v>-189928.28870773464</v>
      </c>
      <c r="E594">
        <v>-116216.47969910903</v>
      </c>
      <c r="F594">
        <v>-33528.087137496455</v>
      </c>
      <c r="G594">
        <v>-149744.56683660546</v>
      </c>
      <c r="H594">
        <v>-201955.1072152945</v>
      </c>
      <c r="I594">
        <v>-157522.01487769914</v>
      </c>
    </row>
    <row r="595" spans="3:9">
      <c r="C595">
        <v>-121705.36100958099</v>
      </c>
      <c r="D595">
        <v>-163020.42575386219</v>
      </c>
      <c r="E595">
        <v>-136137.38734976997</v>
      </c>
      <c r="F595">
        <v>-25837.333172371316</v>
      </c>
      <c r="G595">
        <v>-161974.72052214132</v>
      </c>
      <c r="H595">
        <v>-174668.70196775036</v>
      </c>
      <c r="I595">
        <v>-181933.88497376227</v>
      </c>
    </row>
    <row r="596" spans="3:9">
      <c r="C596">
        <v>-146622.7596434289</v>
      </c>
      <c r="D596">
        <v>-147565.90944161679</v>
      </c>
      <c r="E596">
        <v>-145618.74952413767</v>
      </c>
      <c r="F596">
        <v>-17797.824421989444</v>
      </c>
      <c r="G596">
        <v>-163416.57394612712</v>
      </c>
      <c r="H596">
        <v>-189258.97276400411</v>
      </c>
      <c r="I596">
        <v>-207446.63181815349</v>
      </c>
    </row>
    <row r="597" spans="3:9">
      <c r="C597">
        <v>-120613.33707794457</v>
      </c>
      <c r="D597">
        <v>-165567.5267787714</v>
      </c>
      <c r="E597">
        <v>-136806.17181965688</v>
      </c>
      <c r="F597">
        <v>-25487.950248228637</v>
      </c>
      <c r="G597">
        <v>-162294.12206788553</v>
      </c>
      <c r="H597">
        <v>-174044.04994816295</v>
      </c>
      <c r="I597">
        <v>-170408.96958015353</v>
      </c>
    </row>
    <row r="598" spans="3:9">
      <c r="C598">
        <v>-125815.71147649069</v>
      </c>
      <c r="D598">
        <v>-162416.23515834223</v>
      </c>
      <c r="E598">
        <v>-129126.49306090319</v>
      </c>
      <c r="F598">
        <v>-21692.280625542691</v>
      </c>
      <c r="G598">
        <v>-150818.7736864459</v>
      </c>
      <c r="H598">
        <v>-199208.76857510611</v>
      </c>
      <c r="I598">
        <v>-178547.46137853496</v>
      </c>
    </row>
    <row r="599" spans="3:9">
      <c r="C599">
        <v>-125368.23681542001</v>
      </c>
      <c r="D599">
        <v>-162899.84478848873</v>
      </c>
      <c r="E599">
        <v>-125810.67245090564</v>
      </c>
      <c r="F599">
        <v>-33107.826501660536</v>
      </c>
      <c r="G599">
        <v>-158918.49895256618</v>
      </c>
      <c r="H599">
        <v>-205570.90146704848</v>
      </c>
      <c r="I599">
        <v>-179889.37495642839</v>
      </c>
    </row>
    <row r="600" spans="3:9">
      <c r="C600">
        <v>-124975.90096074986</v>
      </c>
      <c r="D600">
        <v>-175073.61846804418</v>
      </c>
      <c r="E600">
        <v>-113248.91413052403</v>
      </c>
      <c r="F600">
        <v>-37766.836176632751</v>
      </c>
      <c r="G600">
        <v>-151015.75030715676</v>
      </c>
      <c r="H600">
        <v>-196805.12731135215</v>
      </c>
      <c r="I600">
        <v>-186499.37229891756</v>
      </c>
    </row>
    <row r="601" spans="3:9">
      <c r="C601">
        <v>-106737.89579230006</v>
      </c>
      <c r="D601">
        <v>-197242.03697727429</v>
      </c>
      <c r="E601">
        <v>-121133.73133848314</v>
      </c>
      <c r="F601">
        <v>-34225.893685786505</v>
      </c>
      <c r="G601">
        <v>-155359.62502426963</v>
      </c>
      <c r="H601">
        <v>-194880.34807132452</v>
      </c>
      <c r="I601">
        <v>-146468.16413659786</v>
      </c>
    </row>
    <row r="602" spans="3:9">
      <c r="C602">
        <v>-134095.44470957614</v>
      </c>
      <c r="D602">
        <v>-158959.38282593965</v>
      </c>
      <c r="E602">
        <v>-139342.54744529206</v>
      </c>
      <c r="F602">
        <v>-45192.234128775519</v>
      </c>
      <c r="G602">
        <v>-184534.78157406757</v>
      </c>
      <c r="H602">
        <v>-197574.80038861919</v>
      </c>
      <c r="I602">
        <v>-191763.24227811224</v>
      </c>
    </row>
    <row r="603" spans="3:9">
      <c r="C603">
        <v>-124372.41757808812</v>
      </c>
      <c r="D603">
        <v>-162898.15639415529</v>
      </c>
      <c r="E603">
        <v>-129555.15170457674</v>
      </c>
      <c r="F603">
        <v>-27335.62495716444</v>
      </c>
      <c r="G603">
        <v>-156890.7766617412</v>
      </c>
      <c r="H603">
        <v>-209600.7615702968</v>
      </c>
      <c r="I603">
        <v>-173255.97759387793</v>
      </c>
    </row>
    <row r="604" spans="3:9">
      <c r="C604">
        <v>-137842.52292698729</v>
      </c>
      <c r="D604">
        <v>-151701.98879792262</v>
      </c>
      <c r="E604">
        <v>-141997.34978467232</v>
      </c>
      <c r="F604">
        <v>-23115.859225339071</v>
      </c>
      <c r="G604">
        <v>-165113.2090100114</v>
      </c>
      <c r="H604">
        <v>-215706.22056309157</v>
      </c>
      <c r="I604">
        <v>-200672.95895650331</v>
      </c>
    </row>
    <row r="605" spans="3:9">
      <c r="C605">
        <v>-143606.23225603995</v>
      </c>
      <c r="D605">
        <v>-161093.81768526256</v>
      </c>
      <c r="E605">
        <v>-153834.7932043653</v>
      </c>
      <c r="F605">
        <v>-31508.306342291475</v>
      </c>
      <c r="G605">
        <v>-185343.09954665677</v>
      </c>
      <c r="H605">
        <v>-219552.82548674449</v>
      </c>
      <c r="I605">
        <v>-212185.05562718023</v>
      </c>
    </row>
    <row r="606" spans="3:9">
      <c r="C606">
        <v>-147960.21617828362</v>
      </c>
      <c r="D606">
        <v>-152830.92206967011</v>
      </c>
      <c r="E606">
        <v>-130879.12968036915</v>
      </c>
      <c r="F606">
        <v>-28960.329270719554</v>
      </c>
      <c r="G606">
        <v>-159839.45895108872</v>
      </c>
      <c r="H606">
        <v>-181178.45134368111</v>
      </c>
      <c r="I606">
        <v>-209392.0408247679</v>
      </c>
    </row>
    <row r="607" spans="3:9">
      <c r="C607">
        <v>-127030.97695461976</v>
      </c>
      <c r="D607">
        <v>-141006.04865763467</v>
      </c>
      <c r="E607">
        <v>-136829.84998596361</v>
      </c>
      <c r="F607">
        <v>-11888.235361969706</v>
      </c>
      <c r="G607">
        <v>-148718.08534793332</v>
      </c>
      <c r="H607">
        <v>-187739.42833549637</v>
      </c>
      <c r="I607">
        <v>-194602.3867400469</v>
      </c>
    </row>
    <row r="608" spans="3:9">
      <c r="C608">
        <v>-133343.12616956339</v>
      </c>
      <c r="D608">
        <v>-159733.43455334011</v>
      </c>
      <c r="E608">
        <v>-144758.39703298997</v>
      </c>
      <c r="F608">
        <v>-23642.810377423761</v>
      </c>
      <c r="G608">
        <v>-168401.20741041371</v>
      </c>
      <c r="H608">
        <v>-190455.4783345632</v>
      </c>
      <c r="I608">
        <v>-196138.16066450244</v>
      </c>
    </row>
    <row r="609" spans="3:9">
      <c r="C609">
        <v>-127597.89001398403</v>
      </c>
      <c r="D609">
        <v>-181027.18315218968</v>
      </c>
      <c r="E609">
        <v>-150329.38795850417</v>
      </c>
      <c r="F609">
        <v>-26293.577240077455</v>
      </c>
      <c r="G609">
        <v>-176622.96519858163</v>
      </c>
      <c r="H609">
        <v>-193184.30911175706</v>
      </c>
      <c r="I609">
        <v>-190896.3468787765</v>
      </c>
    </row>
    <row r="610" spans="3:9">
      <c r="C610">
        <v>-128052.02625254728</v>
      </c>
      <c r="D610">
        <v>-171790.1999707004</v>
      </c>
      <c r="E610">
        <v>-139558.60233480736</v>
      </c>
      <c r="F610">
        <v>-39592.758538586051</v>
      </c>
      <c r="G610">
        <v>-179151.36087339342</v>
      </c>
      <c r="H610">
        <v>-200085.54372012275</v>
      </c>
      <c r="I610">
        <v>-179479.41987220899</v>
      </c>
    </row>
    <row r="611" spans="3:9">
      <c r="C611">
        <v>-136651.69285937937</v>
      </c>
      <c r="D611">
        <v>-154251.67434455096</v>
      </c>
      <c r="E611">
        <v>-138503.13027155964</v>
      </c>
      <c r="F611">
        <v>-23310.177577510076</v>
      </c>
      <c r="G611">
        <v>-161813.30784906968</v>
      </c>
      <c r="H611">
        <v>-207435.87015252974</v>
      </c>
      <c r="I611">
        <v>-200640.06040305016</v>
      </c>
    </row>
    <row r="612" spans="3:9">
      <c r="C612">
        <v>-136771.83629877356</v>
      </c>
      <c r="D612">
        <v>-168917.2086861071</v>
      </c>
      <c r="E612">
        <v>-130535.45392199224</v>
      </c>
      <c r="F612">
        <v>-44156.049388365165</v>
      </c>
      <c r="G612">
        <v>-174691.50331035742</v>
      </c>
      <c r="H612">
        <v>-176172.04079983328</v>
      </c>
      <c r="I612">
        <v>-185857.38524535866</v>
      </c>
    </row>
    <row r="613" spans="3:9">
      <c r="C613">
        <v>-138391.82590255939</v>
      </c>
      <c r="D613">
        <v>-157488.21228670297</v>
      </c>
      <c r="E613">
        <v>-123424.28513565481</v>
      </c>
      <c r="F613">
        <v>-27648.611799077786</v>
      </c>
      <c r="G613">
        <v>-151072.89693473262</v>
      </c>
      <c r="H613">
        <v>-193189.5999538851</v>
      </c>
      <c r="I613">
        <v>-187319.63120122856</v>
      </c>
    </row>
    <row r="614" spans="3:9">
      <c r="C614">
        <v>-137646.83148179026</v>
      </c>
      <c r="D614">
        <v>-140892.96471708082</v>
      </c>
      <c r="E614">
        <v>-127897.90541457433</v>
      </c>
      <c r="F614">
        <v>-23047.995266340447</v>
      </c>
      <c r="G614">
        <v>-150945.90068091478</v>
      </c>
      <c r="H614">
        <v>-214343.92168801176</v>
      </c>
      <c r="I614">
        <v>-188398.26950703841</v>
      </c>
    </row>
    <row r="615" spans="3:9">
      <c r="C615">
        <v>-111561.66608561655</v>
      </c>
      <c r="D615">
        <v>-182981.8955215849</v>
      </c>
      <c r="E615">
        <v>-122652.38338104376</v>
      </c>
      <c r="F615">
        <v>-32519.553402014717</v>
      </c>
      <c r="G615">
        <v>-155171.93678305851</v>
      </c>
      <c r="H615">
        <v>-194997.19770303418</v>
      </c>
      <c r="I615">
        <v>-149018.07958258467</v>
      </c>
    </row>
    <row r="616" spans="3:9">
      <c r="C616">
        <v>-125577.29586978009</v>
      </c>
      <c r="D616">
        <v>-160173.50225859761</v>
      </c>
      <c r="E616">
        <v>-116960.19340079918</v>
      </c>
      <c r="F616">
        <v>-18923.046847637688</v>
      </c>
      <c r="G616">
        <v>-135883.24024843684</v>
      </c>
      <c r="H616">
        <v>-198655.94582579602</v>
      </c>
      <c r="I616">
        <v>-178035.8227650653</v>
      </c>
    </row>
    <row r="617" spans="3:9">
      <c r="C617">
        <v>-149661.7785761329</v>
      </c>
      <c r="D617">
        <v>-160244.52314800976</v>
      </c>
      <c r="E617">
        <v>-145719.51690947663</v>
      </c>
      <c r="F617">
        <v>-35603.378344681019</v>
      </c>
      <c r="G617">
        <v>-181322.89525415763</v>
      </c>
      <c r="H617">
        <v>-186141.84698267665</v>
      </c>
      <c r="I617">
        <v>-202716.68970602116</v>
      </c>
    </row>
    <row r="618" spans="3:9">
      <c r="C618">
        <v>-117462.67317468092</v>
      </c>
      <c r="D618">
        <v>-163808.85653066344</v>
      </c>
      <c r="E618">
        <v>-120588.73294924069</v>
      </c>
      <c r="F618">
        <v>-15433.176113735552</v>
      </c>
      <c r="G618">
        <v>-136021.90906297625</v>
      </c>
      <c r="H618">
        <v>-221612.77892026928</v>
      </c>
      <c r="I618">
        <v>-169848.29538601791</v>
      </c>
    </row>
    <row r="619" spans="3:9">
      <c r="C619">
        <v>-109431.07770012764</v>
      </c>
      <c r="D619">
        <v>-163463.49879871157</v>
      </c>
      <c r="E619">
        <v>-113543.63675647539</v>
      </c>
      <c r="F619">
        <v>-13053.022427674921</v>
      </c>
      <c r="G619">
        <v>-126596.65918415031</v>
      </c>
      <c r="H619">
        <v>-198473.62438940618</v>
      </c>
      <c r="I619">
        <v>-156953.46794602292</v>
      </c>
    </row>
    <row r="620" spans="3:9">
      <c r="C620">
        <v>-119523.3960160565</v>
      </c>
      <c r="D620">
        <v>-172451.80666168203</v>
      </c>
      <c r="E620">
        <v>-130402.43318119</v>
      </c>
      <c r="F620">
        <v>-39665.046913943246</v>
      </c>
      <c r="G620">
        <v>-170067.48009513324</v>
      </c>
      <c r="H620">
        <v>-200427.38793056816</v>
      </c>
      <c r="I620">
        <v>-176083.15545644093</v>
      </c>
    </row>
    <row r="621" spans="3:9">
      <c r="C621">
        <v>-141463.11708716565</v>
      </c>
      <c r="D621">
        <v>-173411.16354205625</v>
      </c>
      <c r="E621">
        <v>-127227.26074002981</v>
      </c>
      <c r="F621">
        <v>-41787.349788906948</v>
      </c>
      <c r="G621">
        <v>-169014.61052893676</v>
      </c>
      <c r="H621">
        <v>-206987.00470019318</v>
      </c>
      <c r="I621">
        <v>-187580.10782026558</v>
      </c>
    </row>
    <row r="622" spans="3:9">
      <c r="C622">
        <v>-134644.08565695744</v>
      </c>
      <c r="D622">
        <v>-148829.84998694604</v>
      </c>
      <c r="E622">
        <v>-162178.09520910226</v>
      </c>
      <c r="F622">
        <v>-22683.292593395116</v>
      </c>
      <c r="G622">
        <v>-184861.38780249737</v>
      </c>
      <c r="H622">
        <v>-187698.29634170703</v>
      </c>
      <c r="I622">
        <v>-208146.6832057609</v>
      </c>
    </row>
    <row r="623" spans="3:9">
      <c r="C623">
        <v>-126841.86498077853</v>
      </c>
      <c r="D623">
        <v>-148342.21605765991</v>
      </c>
      <c r="E623">
        <v>-133007.49774552154</v>
      </c>
      <c r="F623">
        <v>-28368.298302761796</v>
      </c>
      <c r="G623">
        <v>-161375.79604828334</v>
      </c>
      <c r="H623">
        <v>-195350.23749042026</v>
      </c>
      <c r="I623">
        <v>-183668.94839729241</v>
      </c>
    </row>
    <row r="624" spans="3:9">
      <c r="C624">
        <v>-128721.07827284931</v>
      </c>
      <c r="D624">
        <v>-165792.56627448631</v>
      </c>
      <c r="E624">
        <v>-129079.8458322701</v>
      </c>
      <c r="F624">
        <v>-29498.20864608241</v>
      </c>
      <c r="G624">
        <v>-158578.05447835254</v>
      </c>
      <c r="H624">
        <v>-214790.32320117281</v>
      </c>
      <c r="I624">
        <v>-195464.33956718683</v>
      </c>
    </row>
    <row r="625" spans="3:9">
      <c r="C625">
        <v>-126930.28850760116</v>
      </c>
      <c r="D625">
        <v>-167717.25772671323</v>
      </c>
      <c r="E625">
        <v>-128934.20872447753</v>
      </c>
      <c r="F625">
        <v>-27041.251856193885</v>
      </c>
      <c r="G625">
        <v>-155975.46058067144</v>
      </c>
      <c r="H625">
        <v>-217600.22264401359</v>
      </c>
      <c r="I625">
        <v>-175661.36021462371</v>
      </c>
    </row>
    <row r="626" spans="3:9">
      <c r="C626">
        <v>-127352.74791921639</v>
      </c>
      <c r="D626">
        <v>-171861.03442694887</v>
      </c>
      <c r="E626">
        <v>-136596.72526500348</v>
      </c>
      <c r="F626">
        <v>-41384.885032704311</v>
      </c>
      <c r="G626">
        <v>-177981.61029770781</v>
      </c>
      <c r="H626">
        <v>-191101.02685920775</v>
      </c>
      <c r="I626">
        <v>-188213.7884153073</v>
      </c>
    </row>
    <row r="627" spans="3:9">
      <c r="C627">
        <v>-152940.23778606686</v>
      </c>
      <c r="D627">
        <v>-143699.30313246808</v>
      </c>
      <c r="E627">
        <v>-136448.4801746874</v>
      </c>
      <c r="F627">
        <v>-35637.656718201906</v>
      </c>
      <c r="G627">
        <v>-172086.13689288931</v>
      </c>
      <c r="H627">
        <v>-192604.11604579209</v>
      </c>
      <c r="I627">
        <v>-221287.04867452837</v>
      </c>
    </row>
    <row r="628" spans="3:9">
      <c r="C628">
        <v>-119552.52519002146</v>
      </c>
      <c r="D628">
        <v>-164211.65776640011</v>
      </c>
      <c r="E628">
        <v>-130375.63052946862</v>
      </c>
      <c r="F628">
        <v>-24562.403576121287</v>
      </c>
      <c r="G628">
        <v>-154938.0341055899</v>
      </c>
      <c r="H628">
        <v>-192321.06686356093</v>
      </c>
      <c r="I628">
        <v>-166303.06392042374</v>
      </c>
    </row>
    <row r="629" spans="3:9">
      <c r="C629">
        <v>-124715.55141149991</v>
      </c>
      <c r="D629">
        <v>-165165.24871795852</v>
      </c>
      <c r="E629">
        <v>-139638.30441999514</v>
      </c>
      <c r="F629">
        <v>-17876.142924519205</v>
      </c>
      <c r="G629">
        <v>-157514.44734451434</v>
      </c>
      <c r="H629">
        <v>-191425.05401275115</v>
      </c>
      <c r="I629">
        <v>-178508.10081035597</v>
      </c>
    </row>
    <row r="630" spans="3:9">
      <c r="C630">
        <v>-121523.56971939244</v>
      </c>
      <c r="D630">
        <v>-154885.44141395856</v>
      </c>
      <c r="E630">
        <v>-135413.88704510182</v>
      </c>
      <c r="F630">
        <v>-31502.642336249974</v>
      </c>
      <c r="G630">
        <v>-166916.52938135178</v>
      </c>
      <c r="H630">
        <v>-196752.67463362913</v>
      </c>
      <c r="I630">
        <v>-171951.53448854288</v>
      </c>
    </row>
    <row r="631" spans="3:9">
      <c r="C631">
        <v>-136974.43618249369</v>
      </c>
      <c r="D631">
        <v>-166364.74989826913</v>
      </c>
      <c r="E631">
        <v>-139469.90790633223</v>
      </c>
      <c r="F631">
        <v>-9938.3618767739536</v>
      </c>
      <c r="G631">
        <v>-149408.26978310617</v>
      </c>
      <c r="H631">
        <v>-223513.489854871</v>
      </c>
      <c r="I631">
        <v>-188513.04303030996</v>
      </c>
    </row>
    <row r="632" spans="3:9">
      <c r="C632">
        <v>-129380.73011967819</v>
      </c>
      <c r="D632">
        <v>-159191.37837033265</v>
      </c>
      <c r="E632">
        <v>-129562.83717797676</v>
      </c>
      <c r="F632">
        <v>-33669.473307442546</v>
      </c>
      <c r="G632">
        <v>-163232.31048541929</v>
      </c>
      <c r="H632">
        <v>-200710.90589162079</v>
      </c>
      <c r="I632">
        <v>-192754.11571725391</v>
      </c>
    </row>
    <row r="633" spans="3:9">
      <c r="C633">
        <v>-123183.28821962124</v>
      </c>
      <c r="D633">
        <v>-162118.40898018124</v>
      </c>
      <c r="E633">
        <v>-136176.28808196849</v>
      </c>
      <c r="F633">
        <v>-27181.898132455091</v>
      </c>
      <c r="G633">
        <v>-163358.18621442359</v>
      </c>
      <c r="H633">
        <v>-205812.89945146447</v>
      </c>
      <c r="I633">
        <v>-185780.22101497752</v>
      </c>
    </row>
    <row r="634" spans="3:9">
      <c r="C634">
        <v>-113792.16014384315</v>
      </c>
      <c r="D634">
        <v>-161030.43439221993</v>
      </c>
      <c r="E634">
        <v>-145469.61583284009</v>
      </c>
      <c r="F634">
        <v>-27609.738036762483</v>
      </c>
      <c r="G634">
        <v>-173079.35386960258</v>
      </c>
      <c r="H634">
        <v>-181581.69602896718</v>
      </c>
      <c r="I634">
        <v>-168254.02367403335</v>
      </c>
    </row>
    <row r="635" spans="3:9">
      <c r="C635">
        <v>-131427.06985665901</v>
      </c>
      <c r="D635">
        <v>-162105.7734876055</v>
      </c>
      <c r="E635">
        <v>-136781.2871523613</v>
      </c>
      <c r="F635">
        <v>-40841.862564813317</v>
      </c>
      <c r="G635">
        <v>-177623.14971717465</v>
      </c>
      <c r="H635">
        <v>-197764.60239814103</v>
      </c>
      <c r="I635">
        <v>-197897.01638230693</v>
      </c>
    </row>
    <row r="636" spans="3:9">
      <c r="C636">
        <v>-106866.99847135962</v>
      </c>
      <c r="D636">
        <v>-169642.48418026612</v>
      </c>
      <c r="E636">
        <v>-124236.68797122597</v>
      </c>
      <c r="F636">
        <v>-24286.032861786982</v>
      </c>
      <c r="G636">
        <v>-148522.72083301295</v>
      </c>
      <c r="H636">
        <v>-185495.05791850353</v>
      </c>
      <c r="I636">
        <v>-142802.33848259243</v>
      </c>
    </row>
    <row r="637" spans="3:9">
      <c r="C637">
        <v>-147769.52947000536</v>
      </c>
      <c r="D637">
        <v>-156373.03305551002</v>
      </c>
      <c r="E637">
        <v>-115330.4445792466</v>
      </c>
      <c r="F637">
        <v>-22852.977739190108</v>
      </c>
      <c r="G637">
        <v>-138183.42231843673</v>
      </c>
      <c r="H637">
        <v>-183229.19707753207</v>
      </c>
      <c r="I637">
        <v>-184231.05408900479</v>
      </c>
    </row>
    <row r="638" spans="3:9">
      <c r="C638">
        <v>-126282.54970829721</v>
      </c>
      <c r="D638">
        <v>-181594.48839917337</v>
      </c>
      <c r="E638">
        <v>-134560.60297056733</v>
      </c>
      <c r="F638">
        <v>-44768.923076631916</v>
      </c>
      <c r="G638">
        <v>-179329.52604719921</v>
      </c>
      <c r="H638">
        <v>-198138.29956466384</v>
      </c>
      <c r="I638">
        <v>-186862.49584741256</v>
      </c>
    </row>
    <row r="639" spans="3:9">
      <c r="C639">
        <v>-160470.40100319174</v>
      </c>
      <c r="D639">
        <v>-157411.24887567965</v>
      </c>
      <c r="E639">
        <v>-137291.29226726503</v>
      </c>
      <c r="F639">
        <v>-34340.832881823488</v>
      </c>
      <c r="G639">
        <v>-171632.1251490885</v>
      </c>
      <c r="H639">
        <v>-187916.49438561624</v>
      </c>
      <c r="I639">
        <v>-217023.61808325077</v>
      </c>
    </row>
    <row r="640" spans="3:9">
      <c r="C640">
        <v>-127733.92301667341</v>
      </c>
      <c r="D640">
        <v>-159939.89630587091</v>
      </c>
      <c r="E640">
        <v>-132969.13761268806</v>
      </c>
      <c r="F640">
        <v>-37938.264580180912</v>
      </c>
      <c r="G640">
        <v>-170907.40219286899</v>
      </c>
      <c r="H640">
        <v>-201414.4244569712</v>
      </c>
      <c r="I640">
        <v>-179283.96493017825</v>
      </c>
    </row>
    <row r="641" spans="3:9">
      <c r="C641">
        <v>-124205.32426951916</v>
      </c>
      <c r="D641">
        <v>-166087.26570138632</v>
      </c>
      <c r="E641">
        <v>-111378.06372556949</v>
      </c>
      <c r="F641">
        <v>-42678.413585483846</v>
      </c>
      <c r="G641">
        <v>-154056.47731105337</v>
      </c>
      <c r="H641">
        <v>-209655.35414888713</v>
      </c>
      <c r="I641">
        <v>-176255.74016409033</v>
      </c>
    </row>
    <row r="642" spans="3:9">
      <c r="C642">
        <v>-139214.08133564657</v>
      </c>
      <c r="D642">
        <v>-162743.67096570702</v>
      </c>
      <c r="E642">
        <v>-131751.30029245166</v>
      </c>
      <c r="F642">
        <v>-34394.374667946831</v>
      </c>
      <c r="G642">
        <v>-166145.67496039852</v>
      </c>
      <c r="H642">
        <v>-192896.7976744881</v>
      </c>
      <c r="I642">
        <v>-187491.35429239852</v>
      </c>
    </row>
    <row r="643" spans="3:9">
      <c r="C643">
        <v>-150237.30916767669</v>
      </c>
      <c r="D643">
        <v>-171472.42079185927</v>
      </c>
      <c r="E643">
        <v>-126758.57386689115</v>
      </c>
      <c r="F643">
        <v>-45305.556453014447</v>
      </c>
      <c r="G643">
        <v>-172064.13031990561</v>
      </c>
      <c r="H643">
        <v>-192830.70117655199</v>
      </c>
      <c r="I643">
        <v>-197186.9217821582</v>
      </c>
    </row>
    <row r="644" spans="3:9">
      <c r="C644">
        <v>-133412.62053346593</v>
      </c>
      <c r="D644">
        <v>-159349.66497924199</v>
      </c>
      <c r="E644">
        <v>-147551.01914450451</v>
      </c>
      <c r="F644">
        <v>-29711.975603019957</v>
      </c>
      <c r="G644">
        <v>-177262.99474752444</v>
      </c>
      <c r="H644">
        <v>-176635.83564916681</v>
      </c>
      <c r="I644">
        <v>-189126.08900836718</v>
      </c>
    </row>
    <row r="645" spans="3:9">
      <c r="C645">
        <v>-149888.10891586804</v>
      </c>
      <c r="D645">
        <v>-144983.71492298489</v>
      </c>
      <c r="E645">
        <v>-131298.05984631769</v>
      </c>
      <c r="F645">
        <v>-21309.739338466501</v>
      </c>
      <c r="G645">
        <v>-152607.79918478418</v>
      </c>
      <c r="H645">
        <v>-216552.24422252693</v>
      </c>
      <c r="I645">
        <v>-201772.14675639902</v>
      </c>
    </row>
    <row r="646" spans="3:9">
      <c r="C646">
        <v>-141057.32880331384</v>
      </c>
      <c r="D646">
        <v>-150968.8786819526</v>
      </c>
      <c r="E646">
        <v>-131808.06427848851</v>
      </c>
      <c r="F646">
        <v>-20970.524881435333</v>
      </c>
      <c r="G646">
        <v>-152778.58915992387</v>
      </c>
      <c r="H646">
        <v>-205198.32586747073</v>
      </c>
      <c r="I646">
        <v>-205365.96188807755</v>
      </c>
    </row>
    <row r="647" spans="3:9">
      <c r="C647">
        <v>-110301.14910652343</v>
      </c>
      <c r="D647">
        <v>-180042.28436297254</v>
      </c>
      <c r="E647">
        <v>-111270.09378810483</v>
      </c>
      <c r="F647">
        <v>-40502.593981596176</v>
      </c>
      <c r="G647">
        <v>-151772.68776970098</v>
      </c>
      <c r="H647">
        <v>-214119.86198056271</v>
      </c>
      <c r="I647">
        <v>-151057.31291869128</v>
      </c>
    </row>
    <row r="648" spans="3:9">
      <c r="C648">
        <v>-117307.32784853067</v>
      </c>
      <c r="D648">
        <v>-162353.21709697158</v>
      </c>
      <c r="E648">
        <v>-134311.75893300935</v>
      </c>
      <c r="F648">
        <v>-28108.077923724461</v>
      </c>
      <c r="G648">
        <v>-162419.83685673377</v>
      </c>
      <c r="H648">
        <v>-191081.25400219677</v>
      </c>
      <c r="I648">
        <v>-167772.68020519026</v>
      </c>
    </row>
    <row r="649" spans="3:9">
      <c r="C649">
        <v>-136547.2335956966</v>
      </c>
      <c r="D649">
        <v>-155892.94635136082</v>
      </c>
      <c r="E649">
        <v>-142258.37188307362</v>
      </c>
      <c r="F649">
        <v>-38871.095292466664</v>
      </c>
      <c r="G649">
        <v>-181129.46717554031</v>
      </c>
      <c r="H649">
        <v>-190572.94570937788</v>
      </c>
      <c r="I649">
        <v>-198172.04766186097</v>
      </c>
    </row>
    <row r="650" spans="3:9">
      <c r="C650">
        <v>-134274.75823629615</v>
      </c>
      <c r="D650">
        <v>-193360.07111743549</v>
      </c>
      <c r="E650">
        <v>-111223.69240592385</v>
      </c>
      <c r="F650">
        <v>-42590.238496445738</v>
      </c>
      <c r="G650">
        <v>-153813.93090236955</v>
      </c>
      <c r="H650">
        <v>-216797.06379498498</v>
      </c>
      <c r="I650">
        <v>-173830.21026680095</v>
      </c>
    </row>
    <row r="651" spans="3:9">
      <c r="C651">
        <v>-125206.94404640073</v>
      </c>
      <c r="D651">
        <v>-159235.46670340255</v>
      </c>
      <c r="E651">
        <v>-141437.32661102471</v>
      </c>
      <c r="F651">
        <v>-24734.221485853661</v>
      </c>
      <c r="G651">
        <v>-166171.54809687837</v>
      </c>
      <c r="H651">
        <v>-192548.45370332131</v>
      </c>
      <c r="I651">
        <v>-190636.50597864855</v>
      </c>
    </row>
    <row r="652" spans="3:9">
      <c r="C652">
        <v>-116859.15360001102</v>
      </c>
      <c r="D652">
        <v>-167485.3903916069</v>
      </c>
      <c r="E652">
        <v>-141087.82734132319</v>
      </c>
      <c r="F652">
        <v>-42888.484067421479</v>
      </c>
      <c r="G652">
        <v>-183976.31140874469</v>
      </c>
      <c r="H652">
        <v>-186510.6823661344</v>
      </c>
      <c r="I652">
        <v>-170185.99430393372</v>
      </c>
    </row>
    <row r="653" spans="3:9">
      <c r="C653">
        <v>-118862.93183573586</v>
      </c>
      <c r="D653">
        <v>-169298.02767282812</v>
      </c>
      <c r="E653">
        <v>-127494.65993685587</v>
      </c>
      <c r="F653">
        <v>-33044.708454551343</v>
      </c>
      <c r="G653">
        <v>-160539.36839140719</v>
      </c>
      <c r="H653">
        <v>-207819.3360512981</v>
      </c>
      <c r="I653">
        <v>-155534.40998611064</v>
      </c>
    </row>
    <row r="654" spans="3:9">
      <c r="C654">
        <v>-127190.41146921158</v>
      </c>
      <c r="D654">
        <v>-159247.64495354699</v>
      </c>
      <c r="E654">
        <v>-140804.86453202178</v>
      </c>
      <c r="F654">
        <v>-30778.137374843889</v>
      </c>
      <c r="G654">
        <v>-171583.00190686563</v>
      </c>
      <c r="H654">
        <v>-172084.79537732108</v>
      </c>
      <c r="I654">
        <v>-180709.83236152929</v>
      </c>
    </row>
    <row r="655" spans="3:9">
      <c r="C655">
        <v>-126775.61504659257</v>
      </c>
      <c r="D655">
        <v>-170124.52656133147</v>
      </c>
      <c r="E655">
        <v>-129966.19697049243</v>
      </c>
      <c r="F655">
        <v>-25267.47135844185</v>
      </c>
      <c r="G655">
        <v>-155233.66832893429</v>
      </c>
      <c r="H655">
        <v>-197935.99693495783</v>
      </c>
      <c r="I655">
        <v>-170718.67924034977</v>
      </c>
    </row>
    <row r="656" spans="3:9">
      <c r="C656">
        <v>-122902.98045966616</v>
      </c>
      <c r="D656">
        <v>-153379.61843958101</v>
      </c>
      <c r="E656">
        <v>-133048.70824962066</v>
      </c>
      <c r="F656">
        <v>-26752.391814799263</v>
      </c>
      <c r="G656">
        <v>-159801.10006441991</v>
      </c>
      <c r="H656">
        <v>-200793.73333253706</v>
      </c>
      <c r="I656">
        <v>-181315.29389508936</v>
      </c>
    </row>
    <row r="657" spans="3:9">
      <c r="C657">
        <v>-138379.63082974704</v>
      </c>
      <c r="D657">
        <v>-174460.00399584975</v>
      </c>
      <c r="E657">
        <v>-128928.90519485317</v>
      </c>
      <c r="F657">
        <v>-43553.77799752912</v>
      </c>
      <c r="G657">
        <v>-172482.6831923823</v>
      </c>
      <c r="H657">
        <v>-184895.43511438702</v>
      </c>
      <c r="I657">
        <v>-202501.29325021207</v>
      </c>
    </row>
    <row r="658" spans="3:9">
      <c r="C658">
        <v>-120585.43408980609</v>
      </c>
      <c r="D658">
        <v>-156599.74622679438</v>
      </c>
      <c r="E658">
        <v>-144080.86861563334</v>
      </c>
      <c r="F658">
        <v>-32690.286904192253</v>
      </c>
      <c r="G658">
        <v>-176771.15551982558</v>
      </c>
      <c r="H658">
        <v>-195061.83798969968</v>
      </c>
      <c r="I658">
        <v>-178489.63759875775</v>
      </c>
    </row>
    <row r="659" spans="3:9">
      <c r="C659">
        <v>-137223.59676952159</v>
      </c>
      <c r="D659">
        <v>-159439.77630838542</v>
      </c>
      <c r="E659">
        <v>-138099.25596515505</v>
      </c>
      <c r="F659">
        <v>-26900.991402314383</v>
      </c>
      <c r="G659">
        <v>-165000.24736746945</v>
      </c>
      <c r="H659">
        <v>-178121.35171417211</v>
      </c>
      <c r="I659">
        <v>-182688.86565787651</v>
      </c>
    </row>
    <row r="660" spans="3:9">
      <c r="C660">
        <v>-114679.31977914127</v>
      </c>
      <c r="D660">
        <v>-155020.12025139001</v>
      </c>
      <c r="E660">
        <v>-130309.48897712144</v>
      </c>
      <c r="F660">
        <v>-22924.521408340992</v>
      </c>
      <c r="G660">
        <v>-153234.01038546243</v>
      </c>
      <c r="H660">
        <v>-208625.01825381437</v>
      </c>
      <c r="I660">
        <v>-175286.01908000492</v>
      </c>
    </row>
    <row r="661" spans="3:9">
      <c r="C661">
        <v>-141717.15808147649</v>
      </c>
      <c r="D661">
        <v>-163846.57928565692</v>
      </c>
      <c r="E661">
        <v>-148387.60661099385</v>
      </c>
      <c r="F661">
        <v>-39011.033737055433</v>
      </c>
      <c r="G661">
        <v>-187398.64034804929</v>
      </c>
      <c r="H661">
        <v>-205207.24899367578</v>
      </c>
      <c r="I661">
        <v>-202341.51169445895</v>
      </c>
    </row>
    <row r="662" spans="3:9">
      <c r="C662">
        <v>-131310.17071768141</v>
      </c>
      <c r="D662">
        <v>-147284.83242014551</v>
      </c>
      <c r="E662">
        <v>-132741.81599779968</v>
      </c>
      <c r="F662">
        <v>-28547.182439224525</v>
      </c>
      <c r="G662">
        <v>-161288.99843702425</v>
      </c>
      <c r="H662">
        <v>-195832.83488018578</v>
      </c>
      <c r="I662">
        <v>-191373.91139661739</v>
      </c>
    </row>
    <row r="663" spans="3:9">
      <c r="C663">
        <v>-134969.72310883162</v>
      </c>
      <c r="D663">
        <v>-158677.53697979622</v>
      </c>
      <c r="E663">
        <v>-141003.98061043862</v>
      </c>
      <c r="F663">
        <v>-35256.0660993782</v>
      </c>
      <c r="G663">
        <v>-176260.04670981682</v>
      </c>
      <c r="H663">
        <v>-196299.95657476815</v>
      </c>
      <c r="I663">
        <v>-199348.78285543842</v>
      </c>
    </row>
    <row r="664" spans="3:9">
      <c r="C664">
        <v>-119534.87760848092</v>
      </c>
      <c r="D664">
        <v>-149613.58012460146</v>
      </c>
      <c r="E664">
        <v>-146346.68924883849</v>
      </c>
      <c r="F664">
        <v>-20276.379714623959</v>
      </c>
      <c r="G664">
        <v>-166623.06896346243</v>
      </c>
      <c r="H664">
        <v>-205188.08579918681</v>
      </c>
      <c r="I664">
        <v>-182268.08568657277</v>
      </c>
    </row>
    <row r="665" spans="3:9">
      <c r="C665">
        <v>-119385.99803238155</v>
      </c>
      <c r="D665">
        <v>-173544.28973104357</v>
      </c>
      <c r="E665">
        <v>-125469.03008083093</v>
      </c>
      <c r="F665">
        <v>-36066.809105523214</v>
      </c>
      <c r="G665">
        <v>-161535.83918635413</v>
      </c>
      <c r="H665">
        <v>-197198.73073679116</v>
      </c>
      <c r="I665">
        <v>-158917.15334171511</v>
      </c>
    </row>
    <row r="666" spans="3:9">
      <c r="C666">
        <v>-146041.24791883738</v>
      </c>
      <c r="D666">
        <v>-157304.05409186342</v>
      </c>
      <c r="E666">
        <v>-129866.42058197275</v>
      </c>
      <c r="F666">
        <v>-20466.574569959983</v>
      </c>
      <c r="G666">
        <v>-150332.9951519327</v>
      </c>
      <c r="H666">
        <v>-188308.97695803386</v>
      </c>
      <c r="I666">
        <v>-200884.19677040426</v>
      </c>
    </row>
    <row r="667" spans="3:9">
      <c r="C667">
        <v>-129003.61724476499</v>
      </c>
      <c r="D667">
        <v>-172115.15494047239</v>
      </c>
      <c r="E667">
        <v>-136109.12913622329</v>
      </c>
      <c r="F667">
        <v>-42048.975858394289</v>
      </c>
      <c r="G667">
        <v>-178158.10499461761</v>
      </c>
      <c r="H667">
        <v>-196408.70308872548</v>
      </c>
      <c r="I667">
        <v>-189819.24532468853</v>
      </c>
    </row>
    <row r="668" spans="3:9">
      <c r="C668">
        <v>-117889.00502922683</v>
      </c>
      <c r="D668">
        <v>-181940.75915969166</v>
      </c>
      <c r="E668">
        <v>-124431.86675240783</v>
      </c>
      <c r="F668">
        <v>-34874.816995018358</v>
      </c>
      <c r="G668">
        <v>-159306.6837474262</v>
      </c>
      <c r="H668">
        <v>-191496.48481487599</v>
      </c>
      <c r="I668">
        <v>-169495.91115686044</v>
      </c>
    </row>
    <row r="669" spans="3:9">
      <c r="C669">
        <v>-143043.21416681394</v>
      </c>
      <c r="D669">
        <v>-159708.39215458991</v>
      </c>
      <c r="E669">
        <v>-156548.41189297396</v>
      </c>
      <c r="F669">
        <v>-34088.482378797824</v>
      </c>
      <c r="G669">
        <v>-190636.8942717718</v>
      </c>
      <c r="H669">
        <v>-196169.82950649</v>
      </c>
      <c r="I669">
        <v>-209738.38358553985</v>
      </c>
    </row>
    <row r="670" spans="3:9">
      <c r="C670">
        <v>-111455.30281991189</v>
      </c>
      <c r="D670">
        <v>-172926.55820232551</v>
      </c>
      <c r="E670">
        <v>-118465.82223912241</v>
      </c>
      <c r="F670">
        <v>-37414.531909270911</v>
      </c>
      <c r="G670">
        <v>-155880.35414839332</v>
      </c>
      <c r="H670">
        <v>-190568.47550229181</v>
      </c>
      <c r="I670">
        <v>-155841.49661044159</v>
      </c>
    </row>
    <row r="671" spans="3:9">
      <c r="C671">
        <v>-122900.25775214611</v>
      </c>
      <c r="D671">
        <v>-154899.94002865173</v>
      </c>
      <c r="E671">
        <v>-137121.85028654034</v>
      </c>
      <c r="F671">
        <v>-26283.953645065441</v>
      </c>
      <c r="G671">
        <v>-163405.80393160577</v>
      </c>
      <c r="H671">
        <v>-184889.19391139518</v>
      </c>
      <c r="I671">
        <v>-173638.4258125161</v>
      </c>
    </row>
    <row r="672" spans="3:9">
      <c r="C672">
        <v>-129662.92207263819</v>
      </c>
      <c r="D672">
        <v>-167598.90019174665</v>
      </c>
      <c r="E672">
        <v>-139589.89883826621</v>
      </c>
      <c r="F672">
        <v>-49051.418905430684</v>
      </c>
      <c r="G672">
        <v>-188641.31774369688</v>
      </c>
      <c r="H672">
        <v>-223962.0723768803</v>
      </c>
      <c r="I672">
        <v>-194470.12019654375</v>
      </c>
    </row>
    <row r="673" spans="3:9">
      <c r="C673">
        <v>-105373.67020308657</v>
      </c>
      <c r="D673">
        <v>-168152.96829813209</v>
      </c>
      <c r="E673">
        <v>-125625.44946356282</v>
      </c>
      <c r="F673">
        <v>-31219.833184776027</v>
      </c>
      <c r="G673">
        <v>-156845.28264833888</v>
      </c>
      <c r="H673">
        <v>-209287.50622194709</v>
      </c>
      <c r="I673">
        <v>-154404.78195205281</v>
      </c>
    </row>
    <row r="674" spans="3:9">
      <c r="C674">
        <v>-142128.50527746356</v>
      </c>
      <c r="D674">
        <v>-161821.48770147414</v>
      </c>
      <c r="E674">
        <v>-116726.96059557589</v>
      </c>
      <c r="F674">
        <v>-44648.123635068558</v>
      </c>
      <c r="G674">
        <v>-161375.08423064445</v>
      </c>
      <c r="H674">
        <v>-200189.59242252537</v>
      </c>
      <c r="I674">
        <v>-183860.37644493626</v>
      </c>
    </row>
    <row r="675" spans="3:9">
      <c r="C675">
        <v>-141643.04269099905</v>
      </c>
      <c r="D675">
        <v>-176666.36168965843</v>
      </c>
      <c r="E675">
        <v>-148450.03797658387</v>
      </c>
      <c r="F675">
        <v>-43528.998043306594</v>
      </c>
      <c r="G675">
        <v>-191979.03601989045</v>
      </c>
      <c r="H675">
        <v>-196513.52039541531</v>
      </c>
      <c r="I675">
        <v>-196437.92642098782</v>
      </c>
    </row>
    <row r="676" spans="3:9">
      <c r="C676">
        <v>-119126.81394465988</v>
      </c>
      <c r="D676">
        <v>-192245.38111736564</v>
      </c>
      <c r="E676">
        <v>-108325.80805563435</v>
      </c>
      <c r="F676">
        <v>-21902.975759207551</v>
      </c>
      <c r="G676">
        <v>-130228.78381484191</v>
      </c>
      <c r="H676">
        <v>-198373.89094899013</v>
      </c>
      <c r="I676">
        <v>-149105.53441059298</v>
      </c>
    </row>
    <row r="677" spans="3:9">
      <c r="C677">
        <v>-137678.46619896727</v>
      </c>
      <c r="D677">
        <v>-159519.84854228259</v>
      </c>
      <c r="E677">
        <v>-142203.92407913972</v>
      </c>
      <c r="F677">
        <v>-11706.496365993493</v>
      </c>
      <c r="G677">
        <v>-153910.4204451332</v>
      </c>
      <c r="H677">
        <v>-184212.08027079498</v>
      </c>
      <c r="I677">
        <v>-187110.67942269251</v>
      </c>
    </row>
    <row r="678" spans="3:9">
      <c r="C678">
        <v>-136625.99589538469</v>
      </c>
      <c r="D678">
        <v>-171102.55631867476</v>
      </c>
      <c r="E678">
        <v>-111797.78618602999</v>
      </c>
      <c r="F678">
        <v>-32543.964327392587</v>
      </c>
      <c r="G678">
        <v>-144341.75051342259</v>
      </c>
      <c r="H678">
        <v>-194535.33164126574</v>
      </c>
      <c r="I678">
        <v>-177343.89774233464</v>
      </c>
    </row>
    <row r="679" spans="3:9">
      <c r="C679">
        <v>-142764.27525841122</v>
      </c>
      <c r="D679">
        <v>-171440.73589647075</v>
      </c>
      <c r="E679">
        <v>-131289.41280568353</v>
      </c>
      <c r="F679">
        <v>-49786.907020756888</v>
      </c>
      <c r="G679">
        <v>-181076.31982644042</v>
      </c>
      <c r="H679">
        <v>-214040.64556509256</v>
      </c>
      <c r="I679">
        <v>-189659.29777269135</v>
      </c>
    </row>
    <row r="680" spans="3:9">
      <c r="C680">
        <v>-124842.40840296849</v>
      </c>
      <c r="D680">
        <v>-171948.74378696724</v>
      </c>
      <c r="E680">
        <v>-123217.33014140658</v>
      </c>
      <c r="F680">
        <v>-37717.177032171421</v>
      </c>
      <c r="G680">
        <v>-160934.50717357799</v>
      </c>
      <c r="H680">
        <v>-179279.97986161357</v>
      </c>
      <c r="I680">
        <v>-188966.70968586853</v>
      </c>
    </row>
    <row r="681" spans="3:9">
      <c r="C681">
        <v>-104284.59200881154</v>
      </c>
      <c r="D681">
        <v>-177186.23664854016</v>
      </c>
      <c r="E681">
        <v>-119642.24190568524</v>
      </c>
      <c r="F681">
        <v>-39028.556342175587</v>
      </c>
      <c r="G681">
        <v>-158670.7982478608</v>
      </c>
      <c r="H681">
        <v>-195654.435160169</v>
      </c>
      <c r="I681">
        <v>-146590.85417355405</v>
      </c>
    </row>
    <row r="682" spans="3:9">
      <c r="C682">
        <v>-130650.79480575812</v>
      </c>
      <c r="D682">
        <v>-170234.19285615385</v>
      </c>
      <c r="E682">
        <v>-125708.14153874476</v>
      </c>
      <c r="F682">
        <v>-41449.870890847669</v>
      </c>
      <c r="G682">
        <v>-167158.01242959243</v>
      </c>
      <c r="H682">
        <v>-190013.386216346</v>
      </c>
      <c r="I682">
        <v>-177666.45856337703</v>
      </c>
    </row>
    <row r="683" spans="3:9">
      <c r="C683">
        <v>-123381.29760673121</v>
      </c>
      <c r="D683">
        <v>-172744.17569800859</v>
      </c>
      <c r="E683">
        <v>-140685.19915035975</v>
      </c>
      <c r="F683">
        <v>-26106.392766899811</v>
      </c>
      <c r="G683">
        <v>-166791.59191725956</v>
      </c>
      <c r="H683">
        <v>-211118.69647157757</v>
      </c>
      <c r="I683">
        <v>-188509.68591880187</v>
      </c>
    </row>
    <row r="684" spans="3:9">
      <c r="C684">
        <v>-121233.47670344374</v>
      </c>
      <c r="D684">
        <v>-165169.88670024299</v>
      </c>
      <c r="E684">
        <v>-148565.75500271155</v>
      </c>
      <c r="F684">
        <v>-24307.599389895775</v>
      </c>
      <c r="G684">
        <v>-172873.35439260732</v>
      </c>
      <c r="H684">
        <v>-188279.45024818895</v>
      </c>
      <c r="I684">
        <v>-181873.51358614091</v>
      </c>
    </row>
    <row r="685" spans="3:9">
      <c r="C685">
        <v>-118531.70333692445</v>
      </c>
      <c r="D685">
        <v>-169137.84104418801</v>
      </c>
      <c r="E685">
        <v>-135767.19588698837</v>
      </c>
      <c r="F685">
        <v>-40685.976394742822</v>
      </c>
      <c r="G685">
        <v>-176453.17228173118</v>
      </c>
      <c r="H685">
        <v>-171167.09410481667</v>
      </c>
      <c r="I685">
        <v>-163575.0310539428</v>
      </c>
    </row>
    <row r="686" spans="3:9">
      <c r="C686">
        <v>-127758.5057702561</v>
      </c>
      <c r="D686">
        <v>-162421.67647005332</v>
      </c>
      <c r="E686">
        <v>-110962.7410271074</v>
      </c>
      <c r="F686">
        <v>-33553.984761214844</v>
      </c>
      <c r="G686">
        <v>-144516.72578832225</v>
      </c>
      <c r="H686">
        <v>-167870.38077048643</v>
      </c>
      <c r="I686">
        <v>-167449.18807367043</v>
      </c>
    </row>
    <row r="687" spans="3:9">
      <c r="C687">
        <v>-147922.78513282674</v>
      </c>
      <c r="D687">
        <v>-177897.94821881657</v>
      </c>
      <c r="E687">
        <v>-128135.57324246125</v>
      </c>
      <c r="F687">
        <v>-45336.887273814573</v>
      </c>
      <c r="G687">
        <v>-173472.46051627584</v>
      </c>
      <c r="H687">
        <v>-188426.67721251698</v>
      </c>
      <c r="I687">
        <v>-199893.47269794194</v>
      </c>
    </row>
    <row r="688" spans="3:9">
      <c r="C688">
        <v>-127684.12545965287</v>
      </c>
      <c r="D688">
        <v>-151523.58564100796</v>
      </c>
      <c r="E688">
        <v>-143805.20680564852</v>
      </c>
      <c r="F688">
        <v>-11402.916523092914</v>
      </c>
      <c r="G688">
        <v>-155208.12332874144</v>
      </c>
      <c r="H688">
        <v>-193285.13915710206</v>
      </c>
      <c r="I688">
        <v>-186502.54321830359</v>
      </c>
    </row>
    <row r="689" spans="3:9">
      <c r="C689">
        <v>-135298.38216343071</v>
      </c>
      <c r="D689">
        <v>-161140.93756531033</v>
      </c>
      <c r="E689">
        <v>-143591.33470219473</v>
      </c>
      <c r="F689">
        <v>-15452.356929090329</v>
      </c>
      <c r="G689">
        <v>-159043.69163128507</v>
      </c>
      <c r="H689">
        <v>-191949.60302785024</v>
      </c>
      <c r="I689">
        <v>-177130.79904650606</v>
      </c>
    </row>
    <row r="690" spans="3:9">
      <c r="C690">
        <v>-133164.71216218371</v>
      </c>
      <c r="D690">
        <v>-154741.37058696046</v>
      </c>
      <c r="E690">
        <v>-127964.48894621717</v>
      </c>
      <c r="F690">
        <v>-28223.691904868516</v>
      </c>
      <c r="G690">
        <v>-156188.18085108566</v>
      </c>
      <c r="H690">
        <v>-197341.02063846908</v>
      </c>
      <c r="I690">
        <v>-185336.14324064262</v>
      </c>
    </row>
    <row r="691" spans="3:9">
      <c r="C691">
        <v>-125891.37524770845</v>
      </c>
      <c r="D691">
        <v>-172416.993163673</v>
      </c>
      <c r="E691">
        <v>-127525.7286509977</v>
      </c>
      <c r="F691">
        <v>-44327.265390649787</v>
      </c>
      <c r="G691">
        <v>-171852.99404164747</v>
      </c>
      <c r="H691">
        <v>-196144.68471594877</v>
      </c>
      <c r="I691">
        <v>-178140.47113308444</v>
      </c>
    </row>
    <row r="692" spans="3:9">
      <c r="C692">
        <v>-126396.03319109962</v>
      </c>
      <c r="D692">
        <v>-145621.55498360744</v>
      </c>
      <c r="E692">
        <v>-131597.44228202308</v>
      </c>
      <c r="F692">
        <v>-18259.133413927426</v>
      </c>
      <c r="G692">
        <v>-149856.57569595051</v>
      </c>
      <c r="H692">
        <v>-184995.53499059292</v>
      </c>
      <c r="I692">
        <v>-181786.65781402579</v>
      </c>
    </row>
    <row r="693" spans="3:9">
      <c r="C693">
        <v>-121037.55352404117</v>
      </c>
      <c r="D693">
        <v>-172747.75810343021</v>
      </c>
      <c r="E693">
        <v>-127698.66598249043</v>
      </c>
      <c r="F693">
        <v>-15993.215670015454</v>
      </c>
      <c r="G693">
        <v>-143691.88165250589</v>
      </c>
      <c r="H693">
        <v>-187578.81779246865</v>
      </c>
      <c r="I693">
        <v>-158814.6207633295</v>
      </c>
    </row>
    <row r="694" spans="3:9">
      <c r="C694">
        <v>-128942.16238861578</v>
      </c>
      <c r="D694">
        <v>-156537.03043061949</v>
      </c>
      <c r="E694">
        <v>-135991.94350310642</v>
      </c>
      <c r="F694">
        <v>-24290.192564751749</v>
      </c>
      <c r="G694">
        <v>-160282.13606785817</v>
      </c>
      <c r="H694">
        <v>-189003.58357372551</v>
      </c>
      <c r="I694">
        <v>-176882.51048573529</v>
      </c>
    </row>
    <row r="695" spans="3:9">
      <c r="C695">
        <v>-144020.55336353611</v>
      </c>
      <c r="D695">
        <v>-139141.3678886467</v>
      </c>
      <c r="E695">
        <v>-152877.65294598194</v>
      </c>
      <c r="F695">
        <v>-26217.651618543554</v>
      </c>
      <c r="G695">
        <v>-179095.30456452552</v>
      </c>
      <c r="H695">
        <v>-190145.47386188674</v>
      </c>
      <c r="I695">
        <v>-211491.29711707361</v>
      </c>
    </row>
    <row r="696" spans="3:9">
      <c r="C696">
        <v>-130533.02837234733</v>
      </c>
      <c r="D696">
        <v>-148074.98019553372</v>
      </c>
      <c r="E696">
        <v>-130390.7555595935</v>
      </c>
      <c r="F696">
        <v>-22759.902022472572</v>
      </c>
      <c r="G696">
        <v>-153150.65758206608</v>
      </c>
      <c r="H696">
        <v>-203494.97975067154</v>
      </c>
      <c r="I696">
        <v>-183559.88492913055</v>
      </c>
    </row>
    <row r="697" spans="3:9">
      <c r="C697">
        <v>-130380.31418584095</v>
      </c>
      <c r="D697">
        <v>-164893.90060923557</v>
      </c>
      <c r="E697">
        <v>-105452.89380787141</v>
      </c>
      <c r="F697">
        <v>-44275.57689950944</v>
      </c>
      <c r="G697">
        <v>-149728.47070738085</v>
      </c>
      <c r="H697">
        <v>-201478.81164664743</v>
      </c>
      <c r="I697">
        <v>-169471.83503007251</v>
      </c>
    </row>
    <row r="698" spans="3:9">
      <c r="C698">
        <v>-130697.44841018942</v>
      </c>
      <c r="D698">
        <v>-165491.88451007308</v>
      </c>
      <c r="E698">
        <v>-134354.91361125669</v>
      </c>
      <c r="F698">
        <v>-31786.754705761541</v>
      </c>
      <c r="G698">
        <v>-166141.66831701825</v>
      </c>
      <c r="H698">
        <v>-191889.1434258346</v>
      </c>
      <c r="I698">
        <v>-186140.99343120184</v>
      </c>
    </row>
    <row r="699" spans="3:9">
      <c r="C699">
        <v>-103959.9545301153</v>
      </c>
      <c r="D699">
        <v>-173962.36423634097</v>
      </c>
      <c r="E699">
        <v>-147475.20007344836</v>
      </c>
      <c r="F699">
        <v>-39277.979946863728</v>
      </c>
      <c r="G699">
        <v>-186753.18002031208</v>
      </c>
      <c r="H699">
        <v>-190501.35996380332</v>
      </c>
      <c r="I699">
        <v>-160200.91178334961</v>
      </c>
    </row>
    <row r="700" spans="3:9">
      <c r="C700">
        <v>-126387.68465388574</v>
      </c>
      <c r="D700">
        <v>-181175.36565109144</v>
      </c>
      <c r="E700">
        <v>-139578.81055778425</v>
      </c>
      <c r="F700">
        <v>-34566.329180023553</v>
      </c>
      <c r="G700">
        <v>-174145.1397378078</v>
      </c>
      <c r="H700">
        <v>-207109.13311129756</v>
      </c>
      <c r="I700">
        <v>-183400.80551743173</v>
      </c>
    </row>
    <row r="701" spans="3:9">
      <c r="C701">
        <v>-126596.12275174654</v>
      </c>
      <c r="D701">
        <v>-157824.79810518105</v>
      </c>
      <c r="E701">
        <v>-134909.18734942097</v>
      </c>
      <c r="F701">
        <v>-27249.539956353212</v>
      </c>
      <c r="G701">
        <v>-162158.72730577417</v>
      </c>
      <c r="H701">
        <v>-196220.01036731317</v>
      </c>
      <c r="I701">
        <v>-182640.0285983496</v>
      </c>
    </row>
    <row r="702" spans="3:9">
      <c r="C702">
        <v>-114346.64209523652</v>
      </c>
      <c r="D702">
        <v>-174471.85176821501</v>
      </c>
      <c r="E702">
        <v>-126890.73416452322</v>
      </c>
      <c r="F702">
        <v>-39965.754525167693</v>
      </c>
      <c r="G702">
        <v>-166856.48868969092</v>
      </c>
      <c r="H702">
        <v>-193429.10918133648</v>
      </c>
      <c r="I702">
        <v>-159046.35337288078</v>
      </c>
    </row>
    <row r="703" spans="3:9">
      <c r="C703">
        <v>-117629.76184930463</v>
      </c>
      <c r="D703">
        <v>-162292.82937662024</v>
      </c>
      <c r="E703">
        <v>-120012.46890422518</v>
      </c>
      <c r="F703">
        <v>-14034.523840744707</v>
      </c>
      <c r="G703">
        <v>-134046.9927449699</v>
      </c>
      <c r="H703">
        <v>-193691.47431669428</v>
      </c>
      <c r="I703">
        <v>-155655.3621081262</v>
      </c>
    </row>
    <row r="704" spans="3:9">
      <c r="C704">
        <v>-153951.9185591026</v>
      </c>
      <c r="D704">
        <v>-167483.57809648942</v>
      </c>
      <c r="E704">
        <v>-134709.25822094161</v>
      </c>
      <c r="F704">
        <v>-46105.678562290559</v>
      </c>
      <c r="G704">
        <v>-180814.93678323217</v>
      </c>
      <c r="H704">
        <v>-190656.51117800927</v>
      </c>
      <c r="I704">
        <v>-210404.85825205289</v>
      </c>
    </row>
    <row r="705" spans="3:9">
      <c r="C705">
        <v>-110805.90398929607</v>
      </c>
      <c r="D705">
        <v>-170401.95836570999</v>
      </c>
      <c r="E705">
        <v>-132605.76399996947</v>
      </c>
      <c r="F705">
        <v>-36912.365296279699</v>
      </c>
      <c r="G705">
        <v>-169518.12929624916</v>
      </c>
      <c r="H705">
        <v>-216856.40371355132</v>
      </c>
      <c r="I705">
        <v>-173052.79607255361</v>
      </c>
    </row>
    <row r="706" spans="3:9">
      <c r="C706">
        <v>-101663.86468079084</v>
      </c>
      <c r="D706">
        <v>-168206.44509074479</v>
      </c>
      <c r="E706">
        <v>-134497.68166979941</v>
      </c>
      <c r="F706">
        <v>-54384.61376513273</v>
      </c>
      <c r="G706">
        <v>-188882.29543493214</v>
      </c>
      <c r="H706">
        <v>-203614.53155812333</v>
      </c>
      <c r="I706">
        <v>-163440.28198662613</v>
      </c>
    </row>
    <row r="707" spans="3:9">
      <c r="C707">
        <v>-146920.62531247607</v>
      </c>
      <c r="D707">
        <v>-157113.39399920416</v>
      </c>
      <c r="E707">
        <v>-150071.49819199566</v>
      </c>
      <c r="F707">
        <v>-35896.734284188722</v>
      </c>
      <c r="G707">
        <v>-185968.23247618438</v>
      </c>
      <c r="H707">
        <v>-207375.38599401308</v>
      </c>
      <c r="I707">
        <v>-203308.48358918351</v>
      </c>
    </row>
    <row r="708" spans="3:9">
      <c r="C708">
        <v>-146351.89447877291</v>
      </c>
      <c r="D708">
        <v>-134769.46945336289</v>
      </c>
      <c r="E708">
        <v>-145707.16033696075</v>
      </c>
      <c r="F708">
        <v>-16764.476116933409</v>
      </c>
      <c r="G708">
        <v>-162471.63645389417</v>
      </c>
      <c r="H708">
        <v>-190120.91966406361</v>
      </c>
      <c r="I708">
        <v>-205071.45938456309</v>
      </c>
    </row>
    <row r="709" spans="3:9">
      <c r="C709">
        <v>-116155.05592332539</v>
      </c>
      <c r="D709">
        <v>-157811.38311052235</v>
      </c>
      <c r="E709">
        <v>-135274.04191567106</v>
      </c>
      <c r="F709">
        <v>-39370.047522538727</v>
      </c>
      <c r="G709">
        <v>-174644.08943820978</v>
      </c>
      <c r="H709">
        <v>-214136.15950226324</v>
      </c>
      <c r="I709">
        <v>-177312.27765457027</v>
      </c>
    </row>
    <row r="710" spans="3:9">
      <c r="C710">
        <v>-131738.21399058518</v>
      </c>
      <c r="D710">
        <v>-168395.1837098969</v>
      </c>
      <c r="E710">
        <v>-124998.5075694705</v>
      </c>
      <c r="F710">
        <v>-30703.121179380731</v>
      </c>
      <c r="G710">
        <v>-155701.62874885122</v>
      </c>
      <c r="H710">
        <v>-203524.13574498356</v>
      </c>
      <c r="I710">
        <v>-187289.10043357592</v>
      </c>
    </row>
    <row r="711" spans="3:9">
      <c r="C711">
        <v>-121989.19490447584</v>
      </c>
      <c r="D711">
        <v>-151369.46933894916</v>
      </c>
      <c r="E711">
        <v>-128390.04170258109</v>
      </c>
      <c r="F711">
        <v>-20590.815137110039</v>
      </c>
      <c r="G711">
        <v>-148980.85683969111</v>
      </c>
      <c r="H711">
        <v>-191964.71909695576</v>
      </c>
      <c r="I711">
        <v>-175592.31106107554</v>
      </c>
    </row>
    <row r="712" spans="3:9">
      <c r="C712">
        <v>-130253.85582387738</v>
      </c>
      <c r="D712">
        <v>-166748.08888986733</v>
      </c>
      <c r="E712">
        <v>-132435.05627059756</v>
      </c>
      <c r="F712">
        <v>-42643.518801819366</v>
      </c>
      <c r="G712">
        <v>-175078.57507241692</v>
      </c>
      <c r="H712">
        <v>-204270.31240360509</v>
      </c>
      <c r="I712">
        <v>-183624.09791842283</v>
      </c>
    </row>
    <row r="713" spans="3:9">
      <c r="C713">
        <v>-131379.02101326091</v>
      </c>
      <c r="D713">
        <v>-160025.06938516771</v>
      </c>
      <c r="E713">
        <v>-144789.89678252127</v>
      </c>
      <c r="F713">
        <v>-32048.007591254602</v>
      </c>
      <c r="G713">
        <v>-176837.90437377588</v>
      </c>
      <c r="H713">
        <v>-205497.42945450492</v>
      </c>
      <c r="I713">
        <v>-182141.17194815443</v>
      </c>
    </row>
    <row r="714" spans="3:9">
      <c r="C714">
        <v>-124942.14833102065</v>
      </c>
      <c r="D714">
        <v>-163012.30846812151</v>
      </c>
      <c r="E714">
        <v>-129895.46809416419</v>
      </c>
      <c r="F714">
        <v>-35013.733293292302</v>
      </c>
      <c r="G714">
        <v>-164909.2013874565</v>
      </c>
      <c r="H714">
        <v>-210296.89867406205</v>
      </c>
      <c r="I714">
        <v>-171911.0072148504</v>
      </c>
    </row>
    <row r="715" spans="3:9">
      <c r="C715">
        <v>-109632.9435924897</v>
      </c>
      <c r="D715">
        <v>-184728.57492134135</v>
      </c>
      <c r="E715">
        <v>-111223.25973613883</v>
      </c>
      <c r="F715">
        <v>-28178.917843937073</v>
      </c>
      <c r="G715">
        <v>-139402.17758007592</v>
      </c>
      <c r="H715">
        <v>-213109.95130949232</v>
      </c>
      <c r="I715">
        <v>-149862.55510627662</v>
      </c>
    </row>
    <row r="716" spans="3:9">
      <c r="C716">
        <v>-116634.73257755206</v>
      </c>
      <c r="D716">
        <v>-171647.94632074196</v>
      </c>
      <c r="E716">
        <v>-127648.14912162605</v>
      </c>
      <c r="F716">
        <v>-25063.504042893117</v>
      </c>
      <c r="G716">
        <v>-152711.65316451917</v>
      </c>
      <c r="H716">
        <v>-189229.60171553693</v>
      </c>
      <c r="I716">
        <v>-161455.0484879241</v>
      </c>
    </row>
    <row r="717" spans="3:9">
      <c r="C717">
        <v>-118128.09321074974</v>
      </c>
      <c r="D717">
        <v>-169524.06401904128</v>
      </c>
      <c r="E717">
        <v>-133888.08720002964</v>
      </c>
      <c r="F717">
        <v>-38830.94005227169</v>
      </c>
      <c r="G717">
        <v>-172719.02725230134</v>
      </c>
      <c r="H717">
        <v>-206794.02076390886</v>
      </c>
      <c r="I717">
        <v>-168295.56832434467</v>
      </c>
    </row>
    <row r="718" spans="3:9">
      <c r="C718">
        <v>-124827.1650334313</v>
      </c>
      <c r="D718">
        <v>-165472.58255679894</v>
      </c>
      <c r="E718">
        <v>-139497.04131897175</v>
      </c>
      <c r="F718">
        <v>-31781.708153585503</v>
      </c>
      <c r="G718">
        <v>-171278.74947255725</v>
      </c>
      <c r="H718">
        <v>-182572.53432294916</v>
      </c>
      <c r="I718">
        <v>-175473.7834268671</v>
      </c>
    </row>
    <row r="719" spans="3:9">
      <c r="C719">
        <v>-128677.48827827342</v>
      </c>
      <c r="D719">
        <v>-170642.87682658137</v>
      </c>
      <c r="E719">
        <v>-115627.61123979607</v>
      </c>
      <c r="F719">
        <v>-34942.631656034187</v>
      </c>
      <c r="G719">
        <v>-150570.24289583025</v>
      </c>
      <c r="H719">
        <v>-190989.61881626668</v>
      </c>
      <c r="I719">
        <v>-169226.19815013121</v>
      </c>
    </row>
    <row r="720" spans="3:9">
      <c r="C720">
        <v>-146157.77272638932</v>
      </c>
      <c r="D720">
        <v>-151078.71096698462</v>
      </c>
      <c r="E720">
        <v>-148093.9052108886</v>
      </c>
      <c r="F720">
        <v>-25519.699733619371</v>
      </c>
      <c r="G720">
        <v>-173613.60494450797</v>
      </c>
      <c r="H720">
        <v>-216361.42737092683</v>
      </c>
      <c r="I720">
        <v>-207557.42813567622</v>
      </c>
    </row>
    <row r="721" spans="3:9">
      <c r="C721">
        <v>-111549.60534238641</v>
      </c>
      <c r="D721">
        <v>-165975.08071228708</v>
      </c>
      <c r="E721">
        <v>-106794.36573560341</v>
      </c>
      <c r="F721">
        <v>-40367.348418724228</v>
      </c>
      <c r="G721">
        <v>-147161.71415432764</v>
      </c>
      <c r="H721">
        <v>-209542.22883101337</v>
      </c>
      <c r="I721">
        <v>-162850.76728373877</v>
      </c>
    </row>
    <row r="722" spans="3:9">
      <c r="C722">
        <v>-134128.25657462131</v>
      </c>
      <c r="D722">
        <v>-156935.00034663352</v>
      </c>
      <c r="E722">
        <v>-149771.22995763217</v>
      </c>
      <c r="F722">
        <v>-30760.500503090778</v>
      </c>
      <c r="G722">
        <v>-180531.73046072293</v>
      </c>
      <c r="H722">
        <v>-200488.51147146727</v>
      </c>
      <c r="I722">
        <v>-204818.19839719456</v>
      </c>
    </row>
    <row r="723" spans="3:9">
      <c r="C723">
        <v>-144251.19398514758</v>
      </c>
      <c r="D723">
        <v>-158812.94896360545</v>
      </c>
      <c r="E723">
        <v>-147475.55402750836</v>
      </c>
      <c r="F723">
        <v>-31285.262777084194</v>
      </c>
      <c r="G723">
        <v>-178760.81680459258</v>
      </c>
      <c r="H723">
        <v>-197016.11359092066</v>
      </c>
      <c r="I723">
        <v>-204081.64364605851</v>
      </c>
    </row>
    <row r="724" spans="3:9">
      <c r="C724">
        <v>-115597.24773233628</v>
      </c>
      <c r="D724">
        <v>-148307.43314909242</v>
      </c>
      <c r="E724">
        <v>-154439.94934190807</v>
      </c>
      <c r="F724">
        <v>-8769.8519849093645</v>
      </c>
      <c r="G724">
        <v>-163209.80132681743</v>
      </c>
      <c r="H724">
        <v>-182323.61982471176</v>
      </c>
      <c r="I724">
        <v>-176729.74412900629</v>
      </c>
    </row>
    <row r="725" spans="3:9">
      <c r="C725">
        <v>-122315.57637075901</v>
      </c>
      <c r="D725">
        <v>-163282.36860139028</v>
      </c>
      <c r="E725">
        <v>-128166.14379193301</v>
      </c>
      <c r="F725">
        <v>-35737.092349457467</v>
      </c>
      <c r="G725">
        <v>-163903.23614139049</v>
      </c>
      <c r="H725">
        <v>-197955.72238762846</v>
      </c>
      <c r="I725">
        <v>-166781.56571776691</v>
      </c>
    </row>
    <row r="726" spans="3:9">
      <c r="C726">
        <v>-125269.05655733848</v>
      </c>
      <c r="D726">
        <v>-167440.94870915811</v>
      </c>
      <c r="E726">
        <v>-132215.96024290952</v>
      </c>
      <c r="F726">
        <v>-25339.913471549327</v>
      </c>
      <c r="G726">
        <v>-157555.87371445887</v>
      </c>
      <c r="H726">
        <v>-186542.76256145589</v>
      </c>
      <c r="I726">
        <v>-181183.94679332047</v>
      </c>
    </row>
    <row r="727" spans="3:9">
      <c r="C727">
        <v>-111717.49395916738</v>
      </c>
      <c r="D727">
        <v>-168341.72633060362</v>
      </c>
      <c r="E727">
        <v>-140610.64073359189</v>
      </c>
      <c r="F727">
        <v>-40885.495760170823</v>
      </c>
      <c r="G727">
        <v>-181496.13649376272</v>
      </c>
      <c r="H727">
        <v>-220077.75648809611</v>
      </c>
      <c r="I727">
        <v>-165299.19452801347</v>
      </c>
    </row>
    <row r="728" spans="3:9">
      <c r="C728">
        <v>-125233.67853983364</v>
      </c>
      <c r="D728">
        <v>-157082.69886385542</v>
      </c>
      <c r="E728">
        <v>-157126.89913391712</v>
      </c>
      <c r="F728">
        <v>-13727.553905449611</v>
      </c>
      <c r="G728">
        <v>-170854.45303936675</v>
      </c>
      <c r="H728">
        <v>-194497.78589252837</v>
      </c>
      <c r="I728">
        <v>-192892.53696211244</v>
      </c>
    </row>
    <row r="729" spans="3:9">
      <c r="C729">
        <v>-121492.99196754517</v>
      </c>
      <c r="D729">
        <v>-150040.92334708801</v>
      </c>
      <c r="E729">
        <v>-120150.15304522017</v>
      </c>
      <c r="F729">
        <v>-29170.677483067891</v>
      </c>
      <c r="G729">
        <v>-149320.83052828806</v>
      </c>
      <c r="H729">
        <v>-195555.55836235714</v>
      </c>
      <c r="I729">
        <v>-173081.95795934211</v>
      </c>
    </row>
    <row r="730" spans="3:9">
      <c r="C730">
        <v>-133373.59389753724</v>
      </c>
      <c r="D730">
        <v>-165691.58739969757</v>
      </c>
      <c r="E730">
        <v>-127615.06213889435</v>
      </c>
      <c r="F730">
        <v>-35312.41196789997</v>
      </c>
      <c r="G730">
        <v>-162927.47410679434</v>
      </c>
      <c r="H730">
        <v>-205491.84272386256</v>
      </c>
      <c r="I730">
        <v>-192987.77789867861</v>
      </c>
    </row>
    <row r="731" spans="3:9">
      <c r="C731">
        <v>-141204.15219567614</v>
      </c>
      <c r="D731">
        <v>-143355.59205144015</v>
      </c>
      <c r="E731">
        <v>-126783.00465734809</v>
      </c>
      <c r="F731">
        <v>-32102.706541626994</v>
      </c>
      <c r="G731">
        <v>-158885.7111989751</v>
      </c>
      <c r="H731">
        <v>-195006.58729900801</v>
      </c>
      <c r="I731">
        <v>-207186.15840482476</v>
      </c>
    </row>
    <row r="732" spans="3:9">
      <c r="C732">
        <v>-133115.24267839972</v>
      </c>
      <c r="D732">
        <v>-153392.08171971291</v>
      </c>
      <c r="E732">
        <v>-129014.63638875802</v>
      </c>
      <c r="F732">
        <v>-31429.141521412486</v>
      </c>
      <c r="G732">
        <v>-160443.77791017049</v>
      </c>
      <c r="H732">
        <v>-193778.06160146062</v>
      </c>
      <c r="I732">
        <v>-180505.84372843488</v>
      </c>
    </row>
    <row r="733" spans="3:9">
      <c r="C733">
        <v>-143704.83820653934</v>
      </c>
      <c r="D733">
        <v>-148578.14881114737</v>
      </c>
      <c r="E733">
        <v>-117180.6737462098</v>
      </c>
      <c r="F733">
        <v>-24752.992569938295</v>
      </c>
      <c r="G733">
        <v>-141933.6663161481</v>
      </c>
      <c r="H733">
        <v>-207764.72306527541</v>
      </c>
      <c r="I733">
        <v>-194518.66428617746</v>
      </c>
    </row>
    <row r="734" spans="3:9">
      <c r="C734">
        <v>-134320.2949218842</v>
      </c>
      <c r="D734">
        <v>-155045.27820505356</v>
      </c>
      <c r="E734">
        <v>-137464.38702453795</v>
      </c>
      <c r="F734">
        <v>-27571.789182675158</v>
      </c>
      <c r="G734">
        <v>-165036.17620721311</v>
      </c>
      <c r="H734">
        <v>-200727.28265630131</v>
      </c>
      <c r="I734">
        <v>-189158.69960352976</v>
      </c>
    </row>
    <row r="735" spans="3:9">
      <c r="C735">
        <v>-112207.8697383267</v>
      </c>
      <c r="D735">
        <v>-174792.15400558757</v>
      </c>
      <c r="E735">
        <v>-132744.27574620038</v>
      </c>
      <c r="F735">
        <v>-29580.889686591388</v>
      </c>
      <c r="G735">
        <v>-162325.16543279178</v>
      </c>
      <c r="H735">
        <v>-201145.24834500923</v>
      </c>
      <c r="I735">
        <v>-161137.76713399164</v>
      </c>
    </row>
    <row r="736" spans="3:9">
      <c r="C736">
        <v>-132579.00192679968</v>
      </c>
      <c r="D736">
        <v>-174724.86951563938</v>
      </c>
      <c r="E736">
        <v>-138171.82878102042</v>
      </c>
      <c r="F736">
        <v>-28550.314461393365</v>
      </c>
      <c r="G736">
        <v>-166722.14324241379</v>
      </c>
      <c r="H736">
        <v>-187224.65396601317</v>
      </c>
      <c r="I736">
        <v>-184989.58708170394</v>
      </c>
    </row>
    <row r="737" spans="3:9">
      <c r="C737">
        <v>-138777.18624827845</v>
      </c>
      <c r="D737">
        <v>-154933.37762904164</v>
      </c>
      <c r="E737">
        <v>-128134.18580664856</v>
      </c>
      <c r="F737">
        <v>-31156.842084495449</v>
      </c>
      <c r="G737">
        <v>-159291.02789114398</v>
      </c>
      <c r="H737">
        <v>-191583.11709898736</v>
      </c>
      <c r="I737">
        <v>-192152.87412724015</v>
      </c>
    </row>
    <row r="738" spans="3:9">
      <c r="C738">
        <v>-134585.48855121547</v>
      </c>
      <c r="D738">
        <v>-151544.9439004302</v>
      </c>
      <c r="E738">
        <v>-142992.2166414418</v>
      </c>
      <c r="F738">
        <v>-41719.334838259238</v>
      </c>
      <c r="G738">
        <v>-184711.55147970101</v>
      </c>
      <c r="H738">
        <v>-210049.03962203368</v>
      </c>
      <c r="I738">
        <v>-209783.43775754751</v>
      </c>
    </row>
    <row r="739" spans="3:9">
      <c r="C739">
        <v>-130272.95320738752</v>
      </c>
      <c r="D739">
        <v>-169287.10314149963</v>
      </c>
      <c r="E739">
        <v>-138766.52516524284</v>
      </c>
      <c r="F739">
        <v>-10402.351135676818</v>
      </c>
      <c r="G739">
        <v>-149168.87630091966</v>
      </c>
      <c r="H739">
        <v>-215759.46828139931</v>
      </c>
      <c r="I739">
        <v>-182409.77148064313</v>
      </c>
    </row>
    <row r="740" spans="3:9">
      <c r="C740">
        <v>-127464.68452208849</v>
      </c>
      <c r="D740">
        <v>-149363.16586496175</v>
      </c>
      <c r="E740">
        <v>-134422.88726213897</v>
      </c>
      <c r="F740">
        <v>-35214.750109194632</v>
      </c>
      <c r="G740">
        <v>-169637.63737133361</v>
      </c>
      <c r="H740">
        <v>-200649.08292012033</v>
      </c>
      <c r="I740">
        <v>-182640.26518165733</v>
      </c>
    </row>
    <row r="741" spans="3:9">
      <c r="C741">
        <v>-133128.37587494779</v>
      </c>
      <c r="D741">
        <v>-160306.95443598559</v>
      </c>
      <c r="E741">
        <v>-137368.97545425216</v>
      </c>
      <c r="F741">
        <v>-24687.307048416547</v>
      </c>
      <c r="G741">
        <v>-162056.28250266868</v>
      </c>
      <c r="H741">
        <v>-198502.22713522689</v>
      </c>
      <c r="I741">
        <v>-187021.80882881753</v>
      </c>
    </row>
    <row r="742" spans="3:9">
      <c r="C742">
        <v>-133385.84712195434</v>
      </c>
      <c r="D742">
        <v>-170494.00064715327</v>
      </c>
      <c r="E742">
        <v>-133557.80649702356</v>
      </c>
      <c r="F742">
        <v>-40866.237165139137</v>
      </c>
      <c r="G742">
        <v>-174424.04366216267</v>
      </c>
      <c r="H742">
        <v>-212518.21443033338</v>
      </c>
      <c r="I742">
        <v>-199316.9283448304</v>
      </c>
    </row>
    <row r="743" spans="3:9">
      <c r="C743">
        <v>-131013.98232985935</v>
      </c>
      <c r="D743">
        <v>-156926.66693031965</v>
      </c>
      <c r="E743">
        <v>-121145.7905075149</v>
      </c>
      <c r="F743">
        <v>-9036.9916832923773</v>
      </c>
      <c r="G743">
        <v>-130182.78219080728</v>
      </c>
      <c r="H743">
        <v>-194676.43188367941</v>
      </c>
      <c r="I743">
        <v>-169917.23073875345</v>
      </c>
    </row>
    <row r="744" spans="3:9">
      <c r="C744">
        <v>-144305.94407396732</v>
      </c>
      <c r="D744">
        <v>-155318.05035532662</v>
      </c>
      <c r="E744">
        <v>-125052.954476085</v>
      </c>
      <c r="F744">
        <v>-33902.886677706192</v>
      </c>
      <c r="G744">
        <v>-158955.84115379117</v>
      </c>
      <c r="H744">
        <v>-194315.15060322126</v>
      </c>
      <c r="I744">
        <v>-198878.7133704884</v>
      </c>
    </row>
    <row r="745" spans="3:9">
      <c r="C745">
        <v>-115202.40687356151</v>
      </c>
      <c r="D745">
        <v>-157229.4117362219</v>
      </c>
      <c r="E745">
        <v>-136590.71686184331</v>
      </c>
      <c r="F745">
        <v>-25868.304469995051</v>
      </c>
      <c r="G745">
        <v>-162459.02133183836</v>
      </c>
      <c r="H745">
        <v>-190707.40798731332</v>
      </c>
      <c r="I745">
        <v>-177420.83734671675</v>
      </c>
    </row>
    <row r="746" spans="3:9">
      <c r="C746">
        <v>-135605.39966144823</v>
      </c>
      <c r="D746">
        <v>-173993.46400005766</v>
      </c>
      <c r="E746">
        <v>-138071.54175145007</v>
      </c>
      <c r="F746">
        <v>-38854.981062467363</v>
      </c>
      <c r="G746">
        <v>-176926.52281391743</v>
      </c>
      <c r="H746">
        <v>-194436.76188095254</v>
      </c>
      <c r="I746">
        <v>-194574.68100387516</v>
      </c>
    </row>
    <row r="747" spans="3:9">
      <c r="C747">
        <v>-122762.45162753493</v>
      </c>
      <c r="D747">
        <v>-159811.95016459608</v>
      </c>
      <c r="E747">
        <v>-123374.02351038851</v>
      </c>
      <c r="F747">
        <v>-23629.708192152924</v>
      </c>
      <c r="G747">
        <v>-147003.73170254144</v>
      </c>
      <c r="H747">
        <v>-178402.15219468169</v>
      </c>
      <c r="I747">
        <v>-162391.17197340049</v>
      </c>
    </row>
    <row r="748" spans="3:9">
      <c r="C748">
        <v>-117855.25176446312</v>
      </c>
      <c r="D748">
        <v>-165463.20641450226</v>
      </c>
      <c r="E748">
        <v>-142759.91395075983</v>
      </c>
      <c r="F748">
        <v>-32822.985028578121</v>
      </c>
      <c r="G748">
        <v>-175582.89897933797</v>
      </c>
      <c r="H748">
        <v>-201270.44565605704</v>
      </c>
      <c r="I748">
        <v>-172414.81595983726</v>
      </c>
    </row>
    <row r="749" spans="3:9">
      <c r="C749">
        <v>-155835.23562948979</v>
      </c>
      <c r="D749">
        <v>-152023.62314948949</v>
      </c>
      <c r="E749">
        <v>-147287.12152691526</v>
      </c>
      <c r="F749">
        <v>-28438.715501616425</v>
      </c>
      <c r="G749">
        <v>-175725.83702853168</v>
      </c>
      <c r="H749">
        <v>-188273.02277430668</v>
      </c>
      <c r="I749">
        <v>-212849.42201849844</v>
      </c>
    </row>
    <row r="750" spans="3:9">
      <c r="C750">
        <v>-140387.39133382216</v>
      </c>
      <c r="D750">
        <v>-148956.37683748532</v>
      </c>
      <c r="E750">
        <v>-151798.15740239367</v>
      </c>
      <c r="F750">
        <v>-37074.649313561487</v>
      </c>
      <c r="G750">
        <v>-188872.80671595514</v>
      </c>
      <c r="H750">
        <v>-175597.74881165748</v>
      </c>
      <c r="I750">
        <v>-204017.86560013823</v>
      </c>
    </row>
    <row r="751" spans="3:9">
      <c r="C751">
        <v>-120746.70384317321</v>
      </c>
      <c r="D751">
        <v>-169438.6891468307</v>
      </c>
      <c r="E751">
        <v>-110763.76238487798</v>
      </c>
      <c r="F751">
        <v>-31875.840112472615</v>
      </c>
      <c r="G751">
        <v>-142639.60249735057</v>
      </c>
      <c r="H751">
        <v>-209583.71240478897</v>
      </c>
      <c r="I751">
        <v>-166662.8871296329</v>
      </c>
    </row>
    <row r="752" spans="3:9">
      <c r="C752">
        <v>-115769.94025696724</v>
      </c>
      <c r="D752">
        <v>-168362.88714812839</v>
      </c>
      <c r="E752">
        <v>-119677.69204283017</v>
      </c>
      <c r="F752">
        <v>-35586.931969954574</v>
      </c>
      <c r="G752">
        <v>-155264.62401278471</v>
      </c>
      <c r="H752">
        <v>-199470.37846329823</v>
      </c>
      <c r="I752">
        <v>-172101.88790212129</v>
      </c>
    </row>
    <row r="753" spans="3:9">
      <c r="C753">
        <v>-121390.40680028874</v>
      </c>
      <c r="D753">
        <v>-157362.5761512508</v>
      </c>
      <c r="E753">
        <v>-128558.53837963211</v>
      </c>
      <c r="F753">
        <v>-33302.653200597408</v>
      </c>
      <c r="G753">
        <v>-161861.1915802295</v>
      </c>
      <c r="H753">
        <v>-205491.03166289791</v>
      </c>
      <c r="I753">
        <v>-163971.17383953085</v>
      </c>
    </row>
    <row r="754" spans="3:9">
      <c r="C754">
        <v>-127094.32134361753</v>
      </c>
      <c r="D754">
        <v>-173355.06692452042</v>
      </c>
      <c r="E754">
        <v>-123486.99202583582</v>
      </c>
      <c r="F754">
        <v>-41357.84960554268</v>
      </c>
      <c r="G754">
        <v>-164844.84163137851</v>
      </c>
      <c r="H754">
        <v>-189770.32633191161</v>
      </c>
      <c r="I754">
        <v>-175358.83381715283</v>
      </c>
    </row>
    <row r="755" spans="3:9">
      <c r="C755">
        <v>-129873.71267676198</v>
      </c>
      <c r="D755">
        <v>-156485.20729646026</v>
      </c>
      <c r="E755">
        <v>-125254.22599812779</v>
      </c>
      <c r="F755">
        <v>-26480.19431438754</v>
      </c>
      <c r="G755">
        <v>-151734.42031251534</v>
      </c>
      <c r="H755">
        <v>-198035.8008693647</v>
      </c>
      <c r="I755">
        <v>-182226.26307589898</v>
      </c>
    </row>
    <row r="756" spans="3:9">
      <c r="C756">
        <v>-129263.49973422549</v>
      </c>
      <c r="D756">
        <v>-158826.96539886709</v>
      </c>
      <c r="E756">
        <v>-139540.34720050564</v>
      </c>
      <c r="F756">
        <v>-34140.247807060703</v>
      </c>
      <c r="G756">
        <v>-173680.59500756633</v>
      </c>
      <c r="H756">
        <v>-191601.15492972135</v>
      </c>
      <c r="I756">
        <v>-180404.61744606047</v>
      </c>
    </row>
    <row r="757" spans="3:9">
      <c r="C757">
        <v>-141563.24007832247</v>
      </c>
      <c r="D757">
        <v>-142516.65226689557</v>
      </c>
      <c r="E757">
        <v>-152704.14098304807</v>
      </c>
      <c r="F757">
        <v>-28782.379417932578</v>
      </c>
      <c r="G757">
        <v>-181486.52040098066</v>
      </c>
      <c r="H757">
        <v>-197669.06672188698</v>
      </c>
      <c r="I757">
        <v>-219507.10596724268</v>
      </c>
    </row>
    <row r="758" spans="3:9">
      <c r="C758">
        <v>-137620.68632306205</v>
      </c>
      <c r="D758">
        <v>-173174.35894114789</v>
      </c>
      <c r="E758">
        <v>-128799.72686044581</v>
      </c>
      <c r="F758">
        <v>-28357.900732095462</v>
      </c>
      <c r="G758">
        <v>-157157.62759254128</v>
      </c>
      <c r="H758">
        <v>-198477.0945705795</v>
      </c>
      <c r="I758">
        <v>-194821.28466622374</v>
      </c>
    </row>
    <row r="759" spans="3:9">
      <c r="C759">
        <v>-120287.49663054207</v>
      </c>
      <c r="D759">
        <v>-162239.96248191516</v>
      </c>
      <c r="E759">
        <v>-121823.66684107551</v>
      </c>
      <c r="F759">
        <v>-39289.844419225708</v>
      </c>
      <c r="G759">
        <v>-161113.51126030122</v>
      </c>
      <c r="H759">
        <v>-179191.17918430927</v>
      </c>
      <c r="I759">
        <v>-182074.86248356636</v>
      </c>
    </row>
    <row r="760" spans="3:9">
      <c r="C760">
        <v>-129020.95406373157</v>
      </c>
      <c r="D760">
        <v>-161519.0283308099</v>
      </c>
      <c r="E760">
        <v>-154070.7080130211</v>
      </c>
      <c r="F760">
        <v>-31815.905571824169</v>
      </c>
      <c r="G760">
        <v>-185886.61358484527</v>
      </c>
      <c r="H760">
        <v>-194333.54334700698</v>
      </c>
      <c r="I760">
        <v>-196445.87131715447</v>
      </c>
    </row>
    <row r="761" spans="3:9">
      <c r="C761">
        <v>-134975.58630199393</v>
      </c>
      <c r="D761">
        <v>-154571.23662480916</v>
      </c>
      <c r="E761">
        <v>-138602.42686710248</v>
      </c>
      <c r="F761">
        <v>-18798.435893816408</v>
      </c>
      <c r="G761">
        <v>-157400.86276091891</v>
      </c>
      <c r="H761">
        <v>-208272.77675777092</v>
      </c>
      <c r="I761">
        <v>-193373.46877512155</v>
      </c>
    </row>
    <row r="762" spans="3:9">
      <c r="C762">
        <v>-135375.28893685597</v>
      </c>
      <c r="D762">
        <v>-157111.12332296916</v>
      </c>
      <c r="E762">
        <v>-145028.45641751686</v>
      </c>
      <c r="F762">
        <v>-27930.955118864906</v>
      </c>
      <c r="G762">
        <v>-172959.41153638175</v>
      </c>
      <c r="H762">
        <v>-209435.34910519296</v>
      </c>
      <c r="I762">
        <v>-198713.15282206409</v>
      </c>
    </row>
    <row r="763" spans="3:9">
      <c r="C763">
        <v>-149090.38183746822</v>
      </c>
      <c r="D763">
        <v>-165123.93715635416</v>
      </c>
      <c r="E763">
        <v>-155827.44565336037</v>
      </c>
      <c r="F763">
        <v>-52088.844059236406</v>
      </c>
      <c r="G763">
        <v>-207916.28971259674</v>
      </c>
      <c r="H763">
        <v>-200974.35687310135</v>
      </c>
      <c r="I763">
        <v>-221530.38729365586</v>
      </c>
    </row>
    <row r="764" spans="3:9">
      <c r="C764">
        <v>-139054.96145830315</v>
      </c>
      <c r="D764">
        <v>-153858.14504490123</v>
      </c>
      <c r="E764">
        <v>-129840.13441376797</v>
      </c>
      <c r="F764">
        <v>-30357.918297017692</v>
      </c>
      <c r="G764">
        <v>-160198.05271078568</v>
      </c>
      <c r="H764">
        <v>-202733.0903093949</v>
      </c>
      <c r="I764">
        <v>-195668.64662639974</v>
      </c>
    </row>
    <row r="765" spans="3:9">
      <c r="C765">
        <v>-128993.61506595027</v>
      </c>
      <c r="D765">
        <v>-147487.35510638484</v>
      </c>
      <c r="E765">
        <v>-111832.43009860607</v>
      </c>
      <c r="F765">
        <v>-16797.193218179058</v>
      </c>
      <c r="G765">
        <v>-128629.62331678512</v>
      </c>
      <c r="H765">
        <v>-188631.5934272967</v>
      </c>
      <c r="I765">
        <v>-184590.66717891142</v>
      </c>
    </row>
    <row r="766" spans="3:9">
      <c r="C766">
        <v>-119399.21093906174</v>
      </c>
      <c r="D766">
        <v>-155047.44847224536</v>
      </c>
      <c r="E766">
        <v>-142682.80757906035</v>
      </c>
      <c r="F766">
        <v>-29718.405799113691</v>
      </c>
      <c r="G766">
        <v>-172401.21337817406</v>
      </c>
      <c r="H766">
        <v>-188787.1969749812</v>
      </c>
      <c r="I766">
        <v>-166905.29977807874</v>
      </c>
    </row>
    <row r="767" spans="3:9">
      <c r="C767">
        <v>-124228.43711259164</v>
      </c>
      <c r="D767">
        <v>-152607.69921890061</v>
      </c>
      <c r="E767">
        <v>-122531.70558806902</v>
      </c>
      <c r="F767">
        <v>-20153.809861141555</v>
      </c>
      <c r="G767">
        <v>-142685.51544921056</v>
      </c>
      <c r="H767">
        <v>-188689.69293505285</v>
      </c>
      <c r="I767">
        <v>-175429.50599798287</v>
      </c>
    </row>
    <row r="768" spans="3:9">
      <c r="C768">
        <v>-152363.59978020596</v>
      </c>
      <c r="D768">
        <v>-140189.29929658232</v>
      </c>
      <c r="E768">
        <v>-153219.42534707795</v>
      </c>
      <c r="F768">
        <v>-26665.970508798859</v>
      </c>
      <c r="G768">
        <v>-179885.39585587682</v>
      </c>
      <c r="H768">
        <v>-198278.67577077905</v>
      </c>
      <c r="I768">
        <v>-221961.02828899879</v>
      </c>
    </row>
    <row r="769" spans="3:9">
      <c r="C769">
        <v>-119151.12668219308</v>
      </c>
      <c r="D769">
        <v>-164730.98332719872</v>
      </c>
      <c r="E769">
        <v>-143994.25803272787</v>
      </c>
      <c r="F769">
        <v>-22038.34469587425</v>
      </c>
      <c r="G769">
        <v>-166032.60272860213</v>
      </c>
      <c r="H769">
        <v>-196896.20565494703</v>
      </c>
      <c r="I769">
        <v>-177761.31029095082</v>
      </c>
    </row>
    <row r="770" spans="3:9">
      <c r="C770">
        <v>-138681.9453953699</v>
      </c>
      <c r="D770">
        <v>-147274.70515632557</v>
      </c>
      <c r="E770">
        <v>-129580.3674919582</v>
      </c>
      <c r="F770">
        <v>-25425.168688836311</v>
      </c>
      <c r="G770">
        <v>-155005.5361807945</v>
      </c>
      <c r="H770">
        <v>-190776.32006190676</v>
      </c>
      <c r="I770">
        <v>-192058.31454593854</v>
      </c>
    </row>
    <row r="771" spans="3:9">
      <c r="C771">
        <v>-145953.08883968805</v>
      </c>
      <c r="D771">
        <v>-153172.17265542177</v>
      </c>
      <c r="E771">
        <v>-121771.150485159</v>
      </c>
      <c r="F771">
        <v>-24294.099905610361</v>
      </c>
      <c r="G771">
        <v>-146065.25039076933</v>
      </c>
      <c r="H771">
        <v>-185243.79037668122</v>
      </c>
      <c r="I771">
        <v>-198744.24600733916</v>
      </c>
    </row>
    <row r="772" spans="3:9">
      <c r="C772">
        <v>-111352.1735395373</v>
      </c>
      <c r="D772">
        <v>-162830.68472686052</v>
      </c>
      <c r="E772">
        <v>-116490.24779221012</v>
      </c>
      <c r="F772">
        <v>-23536.604470954786</v>
      </c>
      <c r="G772">
        <v>-140026.85226316491</v>
      </c>
      <c r="H772">
        <v>-194207.50165474095</v>
      </c>
      <c r="I772">
        <v>-151495.58829997943</v>
      </c>
    </row>
    <row r="773" spans="3:9">
      <c r="C773">
        <v>-133865.9602719286</v>
      </c>
      <c r="D773">
        <v>-155123.19296634942</v>
      </c>
      <c r="E773">
        <v>-125830.07806932334</v>
      </c>
      <c r="F773">
        <v>-28116.719226752248</v>
      </c>
      <c r="G773">
        <v>-153946.79729607562</v>
      </c>
      <c r="H773">
        <v>-186750.99575136646</v>
      </c>
      <c r="I773">
        <v>-181057.02330137839</v>
      </c>
    </row>
    <row r="774" spans="3:9">
      <c r="C774">
        <v>-112926.48266728797</v>
      </c>
      <c r="D774">
        <v>-159814.65577404547</v>
      </c>
      <c r="E774">
        <v>-119316.01653054747</v>
      </c>
      <c r="F774">
        <v>-15965.981604982486</v>
      </c>
      <c r="G774">
        <v>-135281.99813552995</v>
      </c>
      <c r="H774">
        <v>-195568.97746029266</v>
      </c>
      <c r="I774">
        <v>-156361.2867475618</v>
      </c>
    </row>
    <row r="775" spans="3:9">
      <c r="C775">
        <v>-114456.40308260072</v>
      </c>
      <c r="D775">
        <v>-154940.71727837011</v>
      </c>
      <c r="E775">
        <v>-132722.27232343439</v>
      </c>
      <c r="F775">
        <v>-22214.666005004066</v>
      </c>
      <c r="G775">
        <v>-154936.93832843844</v>
      </c>
      <c r="H775">
        <v>-209853.81406363944</v>
      </c>
      <c r="I775">
        <v>-181655.79577822058</v>
      </c>
    </row>
    <row r="776" spans="3:9">
      <c r="C776">
        <v>-116661.99917217798</v>
      </c>
      <c r="D776">
        <v>-169073.77163751109</v>
      </c>
      <c r="E776">
        <v>-126748.6419116676</v>
      </c>
      <c r="F776">
        <v>-41984.486364633201</v>
      </c>
      <c r="G776">
        <v>-168733.12827630079</v>
      </c>
      <c r="H776">
        <v>-184145.48920718217</v>
      </c>
      <c r="I776">
        <v>-161152.77403482687</v>
      </c>
    </row>
    <row r="777" spans="3:9">
      <c r="C777">
        <v>-119342.77079821067</v>
      </c>
      <c r="D777">
        <v>-163437.23538041196</v>
      </c>
      <c r="E777">
        <v>-138986.91890276788</v>
      </c>
      <c r="F777">
        <v>-24789.814154658437</v>
      </c>
      <c r="G777">
        <v>-163776.73305742632</v>
      </c>
      <c r="H777">
        <v>-192337.08453809423</v>
      </c>
      <c r="I777">
        <v>-175552.92879048389</v>
      </c>
    </row>
    <row r="778" spans="3:9">
      <c r="C778">
        <v>-128634.6124986707</v>
      </c>
      <c r="D778">
        <v>-152459.43194225265</v>
      </c>
      <c r="E778">
        <v>-120495.74551983054</v>
      </c>
      <c r="F778">
        <v>-39997.539810377551</v>
      </c>
      <c r="G778">
        <v>-160493.28533020808</v>
      </c>
      <c r="H778">
        <v>-208218.66520857488</v>
      </c>
      <c r="I778">
        <v>-178652.02828432884</v>
      </c>
    </row>
    <row r="779" spans="3:9">
      <c r="C779">
        <v>-143307.37736978597</v>
      </c>
      <c r="D779">
        <v>-150473.6197162774</v>
      </c>
      <c r="E779">
        <v>-144027.15441685065</v>
      </c>
      <c r="F779">
        <v>-32987.197055419063</v>
      </c>
      <c r="G779">
        <v>-177014.35147226971</v>
      </c>
      <c r="H779">
        <v>-189782.43467052231</v>
      </c>
      <c r="I779">
        <v>-197481.20581779807</v>
      </c>
    </row>
    <row r="780" spans="3:9">
      <c r="C780">
        <v>-127495.95169236064</v>
      </c>
      <c r="D780">
        <v>-164249.38622244057</v>
      </c>
      <c r="E780">
        <v>-134686.0544041174</v>
      </c>
      <c r="F780">
        <v>-12749.830113886621</v>
      </c>
      <c r="G780">
        <v>-147435.88451800402</v>
      </c>
      <c r="H780">
        <v>-193901.7216786677</v>
      </c>
      <c r="I780">
        <v>-171230.37278349808</v>
      </c>
    </row>
    <row r="781" spans="3:9">
      <c r="C781">
        <v>-120172.61906049062</v>
      </c>
      <c r="D781">
        <v>-144610.72981066647</v>
      </c>
      <c r="E781">
        <v>-130313.3402533106</v>
      </c>
      <c r="F781">
        <v>-26569.89586375533</v>
      </c>
      <c r="G781">
        <v>-156883.23611706591</v>
      </c>
      <c r="H781">
        <v>-190134.04334780236</v>
      </c>
      <c r="I781">
        <v>-170701.18400880531</v>
      </c>
    </row>
    <row r="782" spans="3:9">
      <c r="C782">
        <v>-113739.97863085048</v>
      </c>
      <c r="D782">
        <v>-159429.24303945381</v>
      </c>
      <c r="E782">
        <v>-138419.0781344221</v>
      </c>
      <c r="F782">
        <v>-15319.755318102218</v>
      </c>
      <c r="G782">
        <v>-153738.83345252433</v>
      </c>
      <c r="H782">
        <v>-190400.28440824951</v>
      </c>
      <c r="I782">
        <v>-171620.27106376528</v>
      </c>
    </row>
    <row r="783" spans="3:9">
      <c r="C783">
        <v>-125193.0425027555</v>
      </c>
      <c r="D783">
        <v>-173804.28398974097</v>
      </c>
      <c r="E783">
        <v>-104695.49322078042</v>
      </c>
      <c r="F783">
        <v>-39369.390278043225</v>
      </c>
      <c r="G783">
        <v>-144064.88349882362</v>
      </c>
      <c r="H783">
        <v>-206522.4464277786</v>
      </c>
      <c r="I783">
        <v>-168881.51736729426</v>
      </c>
    </row>
    <row r="784" spans="3:9">
      <c r="C784">
        <v>-107076.01037212156</v>
      </c>
      <c r="D784">
        <v>-169044.74173450595</v>
      </c>
      <c r="E784">
        <v>-122225.50776855688</v>
      </c>
      <c r="F784">
        <v>-20807.871984980171</v>
      </c>
      <c r="G784">
        <v>-143033.37975353707</v>
      </c>
      <c r="H784">
        <v>-214965.91792740722</v>
      </c>
      <c r="I784">
        <v>-146507.51387748282</v>
      </c>
    </row>
    <row r="785" spans="3:9">
      <c r="C785">
        <v>-129833.86009824183</v>
      </c>
      <c r="D785">
        <v>-164189.27113397254</v>
      </c>
      <c r="E785">
        <v>-122156.13167554469</v>
      </c>
      <c r="F785">
        <v>-29737.76740071056</v>
      </c>
      <c r="G785">
        <v>-151893.89907625524</v>
      </c>
      <c r="H785">
        <v>-184785.35276274639</v>
      </c>
      <c r="I785">
        <v>-176116.50867025548</v>
      </c>
    </row>
    <row r="786" spans="3:9">
      <c r="C786">
        <v>-134330.16029647173</v>
      </c>
      <c r="D786">
        <v>-152828.75013945857</v>
      </c>
      <c r="E786">
        <v>-156258.57584640279</v>
      </c>
      <c r="F786">
        <v>-19030.689455118303</v>
      </c>
      <c r="G786">
        <v>-175289.26530152111</v>
      </c>
      <c r="H786">
        <v>-179079.00291398019</v>
      </c>
      <c r="I786">
        <v>-186721.45148193304</v>
      </c>
    </row>
    <row r="787" spans="3:9">
      <c r="C787">
        <v>-117834.65254012344</v>
      </c>
      <c r="D787">
        <v>-180375.3303448926</v>
      </c>
      <c r="E787">
        <v>-134615.90468622121</v>
      </c>
      <c r="F787">
        <v>-46804.963637809211</v>
      </c>
      <c r="G787">
        <v>-181420.86832403042</v>
      </c>
      <c r="H787">
        <v>-194889.44408997032</v>
      </c>
      <c r="I787">
        <v>-183262.14312969535</v>
      </c>
    </row>
    <row r="788" spans="3:9">
      <c r="C788">
        <v>-126836.49070698567</v>
      </c>
      <c r="D788">
        <v>-149804.62540296497</v>
      </c>
      <c r="E788">
        <v>-131277.70311051491</v>
      </c>
      <c r="F788">
        <v>-26629.100679386203</v>
      </c>
      <c r="G788">
        <v>-157906.80378990108</v>
      </c>
      <c r="H788">
        <v>-188339.30876039769</v>
      </c>
      <c r="I788">
        <v>-173654.26189962239</v>
      </c>
    </row>
    <row r="789" spans="3:9">
      <c r="C789">
        <v>-127788.68020866327</v>
      </c>
      <c r="D789">
        <v>-162231.44580840186</v>
      </c>
      <c r="E789">
        <v>-155673.16013434416</v>
      </c>
      <c r="F789">
        <v>-29895.162983645012</v>
      </c>
      <c r="G789">
        <v>-185568.32311798917</v>
      </c>
      <c r="H789">
        <v>-199931.22937973918</v>
      </c>
      <c r="I789">
        <v>-196431.62190035245</v>
      </c>
    </row>
    <row r="790" spans="3:9">
      <c r="C790">
        <v>-129399.29788895109</v>
      </c>
      <c r="D790">
        <v>-166637.31474445551</v>
      </c>
      <c r="E790">
        <v>-115049.18660190367</v>
      </c>
      <c r="F790">
        <v>-26351.57869255112</v>
      </c>
      <c r="G790">
        <v>-141400.76529445479</v>
      </c>
      <c r="H790">
        <v>-199562.71545377784</v>
      </c>
      <c r="I790">
        <v>-159733.90293575468</v>
      </c>
    </row>
    <row r="791" spans="3:9">
      <c r="C791">
        <v>-140291.70406828498</v>
      </c>
      <c r="D791">
        <v>-164920.67721395753</v>
      </c>
      <c r="E791">
        <v>-139899.35328658205</v>
      </c>
      <c r="F791">
        <v>-55191.531074920844</v>
      </c>
      <c r="G791">
        <v>-195090.88436150289</v>
      </c>
      <c r="H791">
        <v>-196921.53563077428</v>
      </c>
      <c r="I791">
        <v>-193818.08917933874</v>
      </c>
    </row>
    <row r="792" spans="3:9">
      <c r="C792">
        <v>-157132.24216268721</v>
      </c>
      <c r="D792">
        <v>-136868.32640148548</v>
      </c>
      <c r="E792">
        <v>-148090.30582634703</v>
      </c>
      <c r="F792">
        <v>-21889.00045949909</v>
      </c>
      <c r="G792">
        <v>-169979.30628584613</v>
      </c>
      <c r="H792">
        <v>-186102.36802524765</v>
      </c>
      <c r="I792">
        <v>-223778.51383482493</v>
      </c>
    </row>
    <row r="793" spans="3:9">
      <c r="C793">
        <v>-136861.06549794093</v>
      </c>
      <c r="D793">
        <v>-160759.04032651929</v>
      </c>
      <c r="E793">
        <v>-127050.73464108061</v>
      </c>
      <c r="F793">
        <v>-35822.102915746611</v>
      </c>
      <c r="G793">
        <v>-162872.8375568272</v>
      </c>
      <c r="H793">
        <v>-194591.78817343095</v>
      </c>
      <c r="I793">
        <v>-188490.52437487114</v>
      </c>
    </row>
    <row r="794" spans="3:9">
      <c r="C794">
        <v>-115037.32207078893</v>
      </c>
      <c r="D794">
        <v>-171755.59336067969</v>
      </c>
      <c r="E794">
        <v>-129064.34158851243</v>
      </c>
      <c r="F794">
        <v>-26718.303887966089</v>
      </c>
      <c r="G794">
        <v>-155782.6454764785</v>
      </c>
      <c r="H794">
        <v>-198791.68601167219</v>
      </c>
      <c r="I794">
        <v>-173015.19624654704</v>
      </c>
    </row>
    <row r="795" spans="3:9">
      <c r="C795">
        <v>-147578.62887389134</v>
      </c>
      <c r="D795">
        <v>-149103.86563373436</v>
      </c>
      <c r="E795">
        <v>-146170.98922370406</v>
      </c>
      <c r="F795">
        <v>-35318.091880255291</v>
      </c>
      <c r="G795">
        <v>-181489.08110395935</v>
      </c>
      <c r="H795">
        <v>-170989.44219710224</v>
      </c>
      <c r="I795">
        <v>-198517.45097980855</v>
      </c>
    </row>
    <row r="796" spans="3:9">
      <c r="C796">
        <v>-127867.42142492502</v>
      </c>
      <c r="D796">
        <v>-163085.87079000127</v>
      </c>
      <c r="E796">
        <v>-128554.04085458991</v>
      </c>
      <c r="F796">
        <v>-41257.778570226597</v>
      </c>
      <c r="G796">
        <v>-169811.81942481652</v>
      </c>
      <c r="H796">
        <v>-198187.24174642342</v>
      </c>
      <c r="I796">
        <v>-178503.86615769536</v>
      </c>
    </row>
    <row r="797" spans="3:9">
      <c r="C797">
        <v>-133666.50563957804</v>
      </c>
      <c r="D797">
        <v>-184250.8607015197</v>
      </c>
      <c r="E797">
        <v>-107469.33113887467</v>
      </c>
      <c r="F797">
        <v>-38047.290527244048</v>
      </c>
      <c r="G797">
        <v>-145516.62166611871</v>
      </c>
      <c r="H797">
        <v>-210120.67701341884</v>
      </c>
      <c r="I797">
        <v>-168258.95232291834</v>
      </c>
    </row>
    <row r="798" spans="3:9">
      <c r="C798">
        <v>-130116.43630836357</v>
      </c>
      <c r="D798">
        <v>-168378.4760279996</v>
      </c>
      <c r="E798">
        <v>-153274.28364018563</v>
      </c>
      <c r="F798">
        <v>-41624.64421934526</v>
      </c>
      <c r="G798">
        <v>-194898.9278595309</v>
      </c>
      <c r="H798">
        <v>-207519.32252432074</v>
      </c>
      <c r="I798">
        <v>-189825.19979365903</v>
      </c>
    </row>
    <row r="799" spans="3:9">
      <c r="C799">
        <v>-124115.68996503294</v>
      </c>
      <c r="D799">
        <v>-158758.75724793694</v>
      </c>
      <c r="E799">
        <v>-110588.1344072085</v>
      </c>
      <c r="F799">
        <v>-9478.002390550706</v>
      </c>
      <c r="G799">
        <v>-120066.13679775919</v>
      </c>
      <c r="H799">
        <v>-191140.21848681339</v>
      </c>
      <c r="I799">
        <v>-165577.8014773154</v>
      </c>
    </row>
    <row r="800" spans="3:9">
      <c r="C800">
        <v>-111595.25832963501</v>
      </c>
      <c r="D800">
        <v>-162454.38171966959</v>
      </c>
      <c r="E800">
        <v>-112798.88670423186</v>
      </c>
      <c r="F800">
        <v>-41243.854036690514</v>
      </c>
      <c r="G800">
        <v>-154042.74074092237</v>
      </c>
      <c r="H800">
        <v>-192810.14922793958</v>
      </c>
      <c r="I800">
        <v>-146176.85098415258</v>
      </c>
    </row>
    <row r="801" spans="3:9">
      <c r="C801">
        <v>-131456.04866089049</v>
      </c>
      <c r="D801">
        <v>-161335.50508310104</v>
      </c>
      <c r="E801">
        <v>-149675.18038559248</v>
      </c>
      <c r="F801">
        <v>-38263.012173946583</v>
      </c>
      <c r="G801">
        <v>-187938.19255953905</v>
      </c>
      <c r="H801">
        <v>-197769.62669504649</v>
      </c>
      <c r="I801">
        <v>-201644.3935388517</v>
      </c>
    </row>
    <row r="802" spans="3:9">
      <c r="C802">
        <v>-117915.57025489953</v>
      </c>
      <c r="D802">
        <v>-155591.49303077816</v>
      </c>
      <c r="E802">
        <v>-132584.54485901672</v>
      </c>
      <c r="F802">
        <v>-7010.4714958149762</v>
      </c>
      <c r="G802">
        <v>-139595.01635483169</v>
      </c>
      <c r="H802">
        <v>-197725.97582119144</v>
      </c>
      <c r="I802">
        <v>-169642.54909168754</v>
      </c>
    </row>
    <row r="803" spans="3:9">
      <c r="C803">
        <v>-120013.56543689666</v>
      </c>
      <c r="D803">
        <v>-154681.36178805534</v>
      </c>
      <c r="E803">
        <v>-146355.76261977601</v>
      </c>
      <c r="F803">
        <v>-16859.888356851756</v>
      </c>
      <c r="G803">
        <v>-163215.65097662777</v>
      </c>
      <c r="H803">
        <v>-197838.83387972714</v>
      </c>
      <c r="I803">
        <v>-180404.12840011061</v>
      </c>
    </row>
    <row r="804" spans="3:9">
      <c r="C804">
        <v>-135974.57480159443</v>
      </c>
      <c r="D804">
        <v>-148125.80442685695</v>
      </c>
      <c r="E804">
        <v>-142701.95487396832</v>
      </c>
      <c r="F804">
        <v>-29197.389938216591</v>
      </c>
      <c r="G804">
        <v>-171899.34481218489</v>
      </c>
      <c r="H804">
        <v>-204169.9102785296</v>
      </c>
      <c r="I804">
        <v>-201229.60551722095</v>
      </c>
    </row>
    <row r="805" spans="3:9">
      <c r="C805">
        <v>-140069.0368251582</v>
      </c>
      <c r="D805">
        <v>-151587.77944852627</v>
      </c>
      <c r="E805">
        <v>-128468.75214917776</v>
      </c>
      <c r="F805">
        <v>-22748.001930879745</v>
      </c>
      <c r="G805">
        <v>-151216.75408005752</v>
      </c>
      <c r="H805">
        <v>-191559.29133743027</v>
      </c>
      <c r="I805">
        <v>-182190.05264593419</v>
      </c>
    </row>
    <row r="806" spans="3:9">
      <c r="C806">
        <v>-111903.90712385648</v>
      </c>
      <c r="D806">
        <v>-180769.66827258826</v>
      </c>
      <c r="E806">
        <v>-124496.27602008302</v>
      </c>
      <c r="F806">
        <v>-35280.659056265955</v>
      </c>
      <c r="G806">
        <v>-159776.93507634901</v>
      </c>
      <c r="H806">
        <v>-199326.66327492741</v>
      </c>
      <c r="I806">
        <v>-172070.82811504498</v>
      </c>
    </row>
    <row r="807" spans="3:9">
      <c r="C807">
        <v>-149818.7641669935</v>
      </c>
      <c r="D807">
        <v>-134912.04152113167</v>
      </c>
      <c r="E807">
        <v>-134667.46058815022</v>
      </c>
      <c r="F807">
        <v>-28815.223562873005</v>
      </c>
      <c r="G807">
        <v>-163482.68415102322</v>
      </c>
      <c r="H807">
        <v>-186906.85238885184</v>
      </c>
      <c r="I807">
        <v>-219319.3102899917</v>
      </c>
    </row>
    <row r="808" spans="3:9">
      <c r="C808">
        <v>-124094.19518832439</v>
      </c>
      <c r="D808">
        <v>-169348.7958156183</v>
      </c>
      <c r="E808">
        <v>-119157.47535642318</v>
      </c>
      <c r="F808">
        <v>-33484.26927729485</v>
      </c>
      <c r="G808">
        <v>-152641.74463371804</v>
      </c>
      <c r="H808">
        <v>-189734.04864746908</v>
      </c>
      <c r="I808">
        <v>-168373.25684986671</v>
      </c>
    </row>
    <row r="809" spans="3:9">
      <c r="C809">
        <v>-120911.6074034987</v>
      </c>
      <c r="D809">
        <v>-153383.91379575711</v>
      </c>
      <c r="E809">
        <v>-136832.44289695637</v>
      </c>
      <c r="F809">
        <v>-12213.809056849395</v>
      </c>
      <c r="G809">
        <v>-149046.25195380577</v>
      </c>
      <c r="H809">
        <v>-186919.71776955214</v>
      </c>
      <c r="I809">
        <v>-175952.93983578752</v>
      </c>
    </row>
    <row r="810" spans="3:9">
      <c r="C810">
        <v>-138266.09445207258</v>
      </c>
      <c r="D810">
        <v>-166302.40709505606</v>
      </c>
      <c r="E810">
        <v>-130048.35388197485</v>
      </c>
      <c r="F810">
        <v>-35564.556907852777</v>
      </c>
      <c r="G810">
        <v>-165612.91078982761</v>
      </c>
      <c r="H810">
        <v>-204202.44162567303</v>
      </c>
      <c r="I810">
        <v>-193369.48598837899</v>
      </c>
    </row>
    <row r="811" spans="3:9">
      <c r="C811">
        <v>-131338.39265050716</v>
      </c>
      <c r="D811">
        <v>-147066.58220786354</v>
      </c>
      <c r="E811">
        <v>-156323.75158861253</v>
      </c>
      <c r="F811">
        <v>-13379.87716244936</v>
      </c>
      <c r="G811">
        <v>-169703.62875106191</v>
      </c>
      <c r="H811">
        <v>-204131.12502546731</v>
      </c>
      <c r="I811">
        <v>-205066.80441413386</v>
      </c>
    </row>
    <row r="812" spans="3:9">
      <c r="C812">
        <v>-115332.76668728181</v>
      </c>
      <c r="D812">
        <v>-160038.76858508639</v>
      </c>
      <c r="E812">
        <v>-122314.08299274473</v>
      </c>
      <c r="F812">
        <v>-27988.677281218766</v>
      </c>
      <c r="G812">
        <v>-150302.7602739635</v>
      </c>
      <c r="H812">
        <v>-202866.31361625038</v>
      </c>
      <c r="I812">
        <v>-152765.21977500652</v>
      </c>
    </row>
    <row r="813" spans="3:9">
      <c r="C813">
        <v>-127600.65113219668</v>
      </c>
      <c r="D813">
        <v>-169650.46454410275</v>
      </c>
      <c r="E813">
        <v>-130927.0499921267</v>
      </c>
      <c r="F813">
        <v>-64985.795652045919</v>
      </c>
      <c r="G813">
        <v>-195912.84564417263</v>
      </c>
      <c r="H813">
        <v>-215461.08868507241</v>
      </c>
      <c r="I813">
        <v>-193337.80438825034</v>
      </c>
    </row>
    <row r="814" spans="3:9">
      <c r="C814">
        <v>-146985.02268804365</v>
      </c>
      <c r="D814">
        <v>-173068.93080908241</v>
      </c>
      <c r="E814">
        <v>-142116.56012474099</v>
      </c>
      <c r="F814">
        <v>-30349.113263968546</v>
      </c>
      <c r="G814">
        <v>-172465.67338870955</v>
      </c>
      <c r="H814">
        <v>-178474.82696451762</v>
      </c>
      <c r="I814">
        <v>-186597.34512924583</v>
      </c>
    </row>
    <row r="815" spans="3:9">
      <c r="C815">
        <v>-138629.03933477085</v>
      </c>
      <c r="D815">
        <v>-152845.60338975815</v>
      </c>
      <c r="E815">
        <v>-125274.3540262068</v>
      </c>
      <c r="F815">
        <v>-24242.538596529816</v>
      </c>
      <c r="G815">
        <v>-149516.8926227366</v>
      </c>
      <c r="H815">
        <v>-166340.20923086227</v>
      </c>
      <c r="I815">
        <v>-184989.55699776259</v>
      </c>
    </row>
    <row r="816" spans="3:9">
      <c r="C816">
        <v>-119485.07693857761</v>
      </c>
      <c r="D816">
        <v>-178250.70167954397</v>
      </c>
      <c r="E816">
        <v>-121092.60141453565</v>
      </c>
      <c r="F816">
        <v>-50873.600982123833</v>
      </c>
      <c r="G816">
        <v>-171966.20239665947</v>
      </c>
      <c r="H816">
        <v>-204432.72773327885</v>
      </c>
      <c r="I816">
        <v>-163990.92441975215</v>
      </c>
    </row>
    <row r="817" spans="3:9">
      <c r="C817">
        <v>-123843.80239884138</v>
      </c>
      <c r="D817">
        <v>-144735.81408808194</v>
      </c>
      <c r="E817">
        <v>-146469.33033252976</v>
      </c>
      <c r="F817">
        <v>-11065.983870126001</v>
      </c>
      <c r="G817">
        <v>-157535.31420265575</v>
      </c>
      <c r="H817">
        <v>-204154.92922491647</v>
      </c>
      <c r="I817">
        <v>-185925.22903303013</v>
      </c>
    </row>
    <row r="818" spans="3:9">
      <c r="C818">
        <v>-129241.8352460117</v>
      </c>
      <c r="D818">
        <v>-179717.95442342068</v>
      </c>
      <c r="E818">
        <v>-104457.78499736631</v>
      </c>
      <c r="F818">
        <v>-42570.011281807674</v>
      </c>
      <c r="G818">
        <v>-147027.79627917398</v>
      </c>
      <c r="H818">
        <v>-178580.59931642117</v>
      </c>
      <c r="I818">
        <v>-166112.19913637821</v>
      </c>
    </row>
    <row r="819" spans="3:9">
      <c r="C819">
        <v>-135307.50488429607</v>
      </c>
      <c r="D819">
        <v>-154018.13261535857</v>
      </c>
      <c r="E819">
        <v>-134198.97014203158</v>
      </c>
      <c r="F819">
        <v>-21454.959693126886</v>
      </c>
      <c r="G819">
        <v>-155653.92983515849</v>
      </c>
      <c r="H819">
        <v>-212598.00984801285</v>
      </c>
      <c r="I819">
        <v>-191169.45642775644</v>
      </c>
    </row>
    <row r="820" spans="3:9">
      <c r="C820">
        <v>-125323.17997402337</v>
      </c>
      <c r="D820">
        <v>-160704.29305858148</v>
      </c>
      <c r="E820">
        <v>-114715.39593471514</v>
      </c>
      <c r="F820">
        <v>-26086.479957299831</v>
      </c>
      <c r="G820">
        <v>-140801.87589201497</v>
      </c>
      <c r="H820">
        <v>-188321.67705604705</v>
      </c>
      <c r="I820">
        <v>-159490.42961724207</v>
      </c>
    </row>
    <row r="821" spans="3:9">
      <c r="C821">
        <v>-128251.12564462791</v>
      </c>
      <c r="D821">
        <v>-175109.12380368859</v>
      </c>
      <c r="E821">
        <v>-126391.3324904802</v>
      </c>
      <c r="F821">
        <v>-34878.574164431076</v>
      </c>
      <c r="G821">
        <v>-161269.90665491126</v>
      </c>
      <c r="H821">
        <v>-208660.41750469597</v>
      </c>
      <c r="I821">
        <v>-183015.04683741677</v>
      </c>
    </row>
    <row r="822" spans="3:9">
      <c r="C822">
        <v>-125441.50288742746</v>
      </c>
      <c r="D822">
        <v>-153646.39046789703</v>
      </c>
      <c r="E822">
        <v>-127646.77159503281</v>
      </c>
      <c r="F822">
        <v>-25449.263495719169</v>
      </c>
      <c r="G822">
        <v>-153096.03509075198</v>
      </c>
      <c r="H822">
        <v>-208747.3033138671</v>
      </c>
      <c r="I822">
        <v>-173631.87160502188</v>
      </c>
    </row>
    <row r="823" spans="3:9">
      <c r="C823">
        <v>-111709.20698916161</v>
      </c>
      <c r="D823">
        <v>-163323.33742135786</v>
      </c>
      <c r="E823">
        <v>-129223.59261419084</v>
      </c>
      <c r="F823">
        <v>-22982.576231865231</v>
      </c>
      <c r="G823">
        <v>-152206.16884605607</v>
      </c>
      <c r="H823">
        <v>-194934.48728272758</v>
      </c>
      <c r="I823">
        <v>-167126.45381843124</v>
      </c>
    </row>
    <row r="824" spans="3:9">
      <c r="C824">
        <v>-157206.97191892826</v>
      </c>
      <c r="D824">
        <v>-158307.57183738178</v>
      </c>
      <c r="E824">
        <v>-144806.73732437028</v>
      </c>
      <c r="F824">
        <v>-30762.811758583161</v>
      </c>
      <c r="G824">
        <v>-175569.54908295342</v>
      </c>
      <c r="H824">
        <v>-193509.56502907266</v>
      </c>
      <c r="I824">
        <v>-213408.07057071527</v>
      </c>
    </row>
    <row r="825" spans="3:9">
      <c r="C825">
        <v>-135414.76051204617</v>
      </c>
      <c r="D825">
        <v>-159117.75250960101</v>
      </c>
      <c r="E825">
        <v>-144756.73312974858</v>
      </c>
      <c r="F825">
        <v>-48432.412631451247</v>
      </c>
      <c r="G825">
        <v>-193189.14576119982</v>
      </c>
      <c r="H825">
        <v>-196066.85415597679</v>
      </c>
      <c r="I825">
        <v>-201528.40804035449</v>
      </c>
    </row>
    <row r="826" spans="3:9">
      <c r="C826">
        <v>-131416.66556265566</v>
      </c>
      <c r="D826">
        <v>-164414.57120438793</v>
      </c>
      <c r="E826">
        <v>-145117.64162607648</v>
      </c>
      <c r="F826">
        <v>-13463.124887633088</v>
      </c>
      <c r="G826">
        <v>-158580.76651370956</v>
      </c>
      <c r="H826">
        <v>-182313.5816474715</v>
      </c>
      <c r="I826">
        <v>-180974.49186714442</v>
      </c>
    </row>
    <row r="827" spans="3:9">
      <c r="C827">
        <v>-120543.38940008938</v>
      </c>
      <c r="D827">
        <v>-160447.3235707703</v>
      </c>
      <c r="E827">
        <v>-151501.45925993987</v>
      </c>
      <c r="F827">
        <v>-31339.863807610578</v>
      </c>
      <c r="G827">
        <v>-182841.32306755046</v>
      </c>
      <c r="H827">
        <v>-209359.74261558888</v>
      </c>
      <c r="I827">
        <v>-184707.41776917907</v>
      </c>
    </row>
    <row r="828" spans="3:9">
      <c r="C828">
        <v>-128277.71835987647</v>
      </c>
      <c r="D828">
        <v>-161374.13194742322</v>
      </c>
      <c r="E828">
        <v>-131497.62111871189</v>
      </c>
      <c r="F828">
        <v>-44565.020689095792</v>
      </c>
      <c r="G828">
        <v>-176062.6418078077</v>
      </c>
      <c r="H828">
        <v>-195709.71440026481</v>
      </c>
      <c r="I828">
        <v>-190601.61541134762</v>
      </c>
    </row>
    <row r="829" spans="3:9">
      <c r="C829">
        <v>-133302.68366601749</v>
      </c>
      <c r="D829">
        <v>-164982.86412371232</v>
      </c>
      <c r="E829">
        <v>-125040.67554649977</v>
      </c>
      <c r="F829">
        <v>-34921.071340970353</v>
      </c>
      <c r="G829">
        <v>-159961.74688747013</v>
      </c>
      <c r="H829">
        <v>-183000.83707420365</v>
      </c>
      <c r="I829">
        <v>-177774.63397439063</v>
      </c>
    </row>
    <row r="830" spans="3:9">
      <c r="C830">
        <v>-129107.59195598742</v>
      </c>
      <c r="D830">
        <v>-157592.41483029051</v>
      </c>
      <c r="E830">
        <v>-125207.07590819705</v>
      </c>
      <c r="F830">
        <v>-37977.047856976504</v>
      </c>
      <c r="G830">
        <v>-163184.12376517354</v>
      </c>
      <c r="H830">
        <v>-194578.81734871404</v>
      </c>
      <c r="I830">
        <v>-168482.10236626369</v>
      </c>
    </row>
    <row r="831" spans="3:9">
      <c r="C831">
        <v>-139722.93121501114</v>
      </c>
      <c r="D831">
        <v>-155220.75783613892</v>
      </c>
      <c r="E831">
        <v>-151795.55155751883</v>
      </c>
      <c r="F831">
        <v>-20238.32897066349</v>
      </c>
      <c r="G831">
        <v>-172033.88052818229</v>
      </c>
      <c r="H831">
        <v>-184017.34216294118</v>
      </c>
      <c r="I831">
        <v>-202586.19096894306</v>
      </c>
    </row>
    <row r="832" spans="3:9">
      <c r="C832">
        <v>-134005.14483338952</v>
      </c>
      <c r="D832">
        <v>-163399.1555007463</v>
      </c>
      <c r="E832">
        <v>-142425.89406423038</v>
      </c>
      <c r="F832">
        <v>-25550.393399534652</v>
      </c>
      <c r="G832">
        <v>-167976.28746376504</v>
      </c>
      <c r="H832">
        <v>-187068.8751684092</v>
      </c>
      <c r="I832">
        <v>-182808.65278882475</v>
      </c>
    </row>
    <row r="833" spans="3:9">
      <c r="C833">
        <v>-141759.95029128558</v>
      </c>
      <c r="D833">
        <v>-150860.64078778296</v>
      </c>
      <c r="E833">
        <v>-142707.74305943973</v>
      </c>
      <c r="F833">
        <v>-29753.371193678438</v>
      </c>
      <c r="G833">
        <v>-172461.1142531182</v>
      </c>
      <c r="H833">
        <v>-197110.00035863576</v>
      </c>
      <c r="I833">
        <v>-205190.00744305283</v>
      </c>
    </row>
    <row r="834" spans="3:9">
      <c r="C834">
        <v>-134107.3177831893</v>
      </c>
      <c r="D834">
        <v>-156735.00849489312</v>
      </c>
      <c r="E834">
        <v>-135722.68801780834</v>
      </c>
      <c r="F834">
        <v>-32703.012161454011</v>
      </c>
      <c r="G834">
        <v>-168425.70017926235</v>
      </c>
      <c r="H834">
        <v>-212001.64225523779</v>
      </c>
      <c r="I834">
        <v>-196548.03953379503</v>
      </c>
    </row>
    <row r="835" spans="3:9">
      <c r="C835">
        <v>-126407.68839865923</v>
      </c>
      <c r="D835">
        <v>-151906.41802938396</v>
      </c>
      <c r="E835">
        <v>-143249.46933687074</v>
      </c>
      <c r="F835">
        <v>-12799.731869690333</v>
      </c>
      <c r="G835">
        <v>-156049.20120656106</v>
      </c>
      <c r="H835">
        <v>-177336.87661347663</v>
      </c>
      <c r="I835">
        <v>-182065.42073614692</v>
      </c>
    </row>
    <row r="836" spans="3:9">
      <c r="C836">
        <v>-122327.67288618203</v>
      </c>
      <c r="D836">
        <v>-154762.82777663774</v>
      </c>
      <c r="E836">
        <v>-122766.56983160911</v>
      </c>
      <c r="F836">
        <v>-24262.989705554206</v>
      </c>
      <c r="G836">
        <v>-147029.55953716332</v>
      </c>
      <c r="H836">
        <v>-217656.56591952563</v>
      </c>
      <c r="I836">
        <v>-172855.44727036697</v>
      </c>
    </row>
    <row r="837" spans="3:9">
      <c r="C837">
        <v>-141689.24089447595</v>
      </c>
      <c r="D837">
        <v>-168852.26032598509</v>
      </c>
      <c r="E837">
        <v>-120035.41872389686</v>
      </c>
      <c r="F837">
        <v>-47051.031702116888</v>
      </c>
      <c r="G837">
        <v>-167086.45042601376</v>
      </c>
      <c r="H837">
        <v>-210470.0299629918</v>
      </c>
      <c r="I837">
        <v>-193863.87741598481</v>
      </c>
    </row>
    <row r="838" spans="3:9">
      <c r="C838">
        <v>-120032.43477770401</v>
      </c>
      <c r="D838">
        <v>-173645.53735125891</v>
      </c>
      <c r="E838">
        <v>-121278.96093371174</v>
      </c>
      <c r="F838">
        <v>-45337.398815743873</v>
      </c>
      <c r="G838">
        <v>-166616.35974945562</v>
      </c>
      <c r="H838">
        <v>-220056.5004392355</v>
      </c>
      <c r="I838">
        <v>-172212.04077611753</v>
      </c>
    </row>
    <row r="839" spans="3:9">
      <c r="C839">
        <v>-119492.61156983377</v>
      </c>
      <c r="D839">
        <v>-157811.85658800611</v>
      </c>
      <c r="E839">
        <v>-138991.22064721605</v>
      </c>
      <c r="F839">
        <v>-24886.954020552319</v>
      </c>
      <c r="G839">
        <v>-163878.17466776835</v>
      </c>
      <c r="H839">
        <v>-205644.80923137281</v>
      </c>
      <c r="I839">
        <v>-180612.46316377711</v>
      </c>
    </row>
    <row r="840" spans="3:9">
      <c r="C840">
        <v>-119238.3423710444</v>
      </c>
      <c r="D840">
        <v>-165093.01299470174</v>
      </c>
      <c r="E840">
        <v>-141973.70839280714</v>
      </c>
      <c r="F840">
        <v>-42070.439488552816</v>
      </c>
      <c r="G840">
        <v>-184044.14788135997</v>
      </c>
      <c r="H840">
        <v>-184103.31021773114</v>
      </c>
      <c r="I840">
        <v>-170897.00356186734</v>
      </c>
    </row>
    <row r="841" spans="3:9">
      <c r="C841">
        <v>-111284.37379172313</v>
      </c>
      <c r="D841">
        <v>-171761.2709759374</v>
      </c>
      <c r="E841">
        <v>-126266.59778129031</v>
      </c>
      <c r="F841">
        <v>-37561.39035326369</v>
      </c>
      <c r="G841">
        <v>-163827.98813455401</v>
      </c>
      <c r="H841">
        <v>-197010.08339449071</v>
      </c>
      <c r="I841">
        <v>-152328.63415293171</v>
      </c>
    </row>
    <row r="842" spans="3:9">
      <c r="C842">
        <v>-131433.01740249098</v>
      </c>
      <c r="D842">
        <v>-162594.14130789231</v>
      </c>
      <c r="E842">
        <v>-129590.34961530181</v>
      </c>
      <c r="F842">
        <v>-28901.847487434687</v>
      </c>
      <c r="G842">
        <v>-158492.19710273648</v>
      </c>
      <c r="H842">
        <v>-216631.56422123997</v>
      </c>
      <c r="I842">
        <v>-184822.78230928467</v>
      </c>
    </row>
    <row r="843" spans="3:9">
      <c r="C843">
        <v>-101886.23213096113</v>
      </c>
      <c r="D843">
        <v>-177221.34513714167</v>
      </c>
      <c r="E843">
        <v>-120856.46914601096</v>
      </c>
      <c r="F843">
        <v>-16518.701295082541</v>
      </c>
      <c r="G843">
        <v>-137375.17044109353</v>
      </c>
      <c r="H843">
        <v>-182592.77278656725</v>
      </c>
      <c r="I843">
        <v>-149075.44327637472</v>
      </c>
    </row>
    <row r="844" spans="3:9">
      <c r="C844">
        <v>-139372.35857415546</v>
      </c>
      <c r="D844">
        <v>-160744.40176747457</v>
      </c>
      <c r="E844">
        <v>-118722.46433309681</v>
      </c>
      <c r="F844">
        <v>-26354.132411515027</v>
      </c>
      <c r="G844">
        <v>-145076.59674461183</v>
      </c>
      <c r="H844">
        <v>-196382.68752034989</v>
      </c>
      <c r="I844">
        <v>-197489.33606654528</v>
      </c>
    </row>
    <row r="845" spans="3:9">
      <c r="C845">
        <v>-137805.96867657942</v>
      </c>
      <c r="D845">
        <v>-148019.4746315486</v>
      </c>
      <c r="E845">
        <v>-138450.3013856961</v>
      </c>
      <c r="F845">
        <v>-31313.745040346937</v>
      </c>
      <c r="G845">
        <v>-169764.04642604306</v>
      </c>
      <c r="H845">
        <v>-203435.68034748346</v>
      </c>
      <c r="I845">
        <v>-196053.56858166534</v>
      </c>
    </row>
    <row r="846" spans="3:9">
      <c r="C846">
        <v>-135022.34662982594</v>
      </c>
      <c r="D846">
        <v>-148242.17691257998</v>
      </c>
      <c r="E846">
        <v>-148588.79388988428</v>
      </c>
      <c r="F846">
        <v>-31475.015470850081</v>
      </c>
      <c r="G846">
        <v>-180063.80936073436</v>
      </c>
      <c r="H846">
        <v>-194606.74159405738</v>
      </c>
      <c r="I846">
        <v>-199061.52607231002</v>
      </c>
    </row>
    <row r="847" spans="3:9">
      <c r="C847">
        <v>-127381.64240571934</v>
      </c>
      <c r="D847">
        <v>-171581.46655975041</v>
      </c>
      <c r="E847">
        <v>-121826.85617420984</v>
      </c>
      <c r="F847">
        <v>-39929.600634263421</v>
      </c>
      <c r="G847">
        <v>-161756.45680847327</v>
      </c>
      <c r="H847">
        <v>-212289.80910315667</v>
      </c>
      <c r="I847">
        <v>-187669.23575430198</v>
      </c>
    </row>
    <row r="848" spans="3:9">
      <c r="C848">
        <v>-124127.85792178022</v>
      </c>
      <c r="D848">
        <v>-140687.86422687926</v>
      </c>
      <c r="E848">
        <v>-136887.13991435454</v>
      </c>
      <c r="F848">
        <v>-27810.828720381418</v>
      </c>
      <c r="G848">
        <v>-164697.96863473597</v>
      </c>
      <c r="H848">
        <v>-198204.82894699377</v>
      </c>
      <c r="I848">
        <v>-183833.02128512893</v>
      </c>
    </row>
    <row r="849" spans="3:9">
      <c r="C849">
        <v>-150066.42327255549</v>
      </c>
      <c r="D849">
        <v>-147560.13847197813</v>
      </c>
      <c r="E849">
        <v>-142661.48844934476</v>
      </c>
      <c r="F849">
        <v>-30953.579794249505</v>
      </c>
      <c r="G849">
        <v>-173615.06824359426</v>
      </c>
      <c r="H849">
        <v>-171644.68520480217</v>
      </c>
      <c r="I849">
        <v>-215549.8940692675</v>
      </c>
    </row>
    <row r="850" spans="3:9">
      <c r="C850">
        <v>-131778.46154987597</v>
      </c>
      <c r="D850">
        <v>-160486.1444944836</v>
      </c>
      <c r="E850">
        <v>-128110.34814033516</v>
      </c>
      <c r="F850">
        <v>-32313.411822362199</v>
      </c>
      <c r="G850">
        <v>-160423.75996269734</v>
      </c>
      <c r="H850">
        <v>-181326.35366147367</v>
      </c>
      <c r="I850">
        <v>-174329.61782401611</v>
      </c>
    </row>
    <row r="851" spans="3:9">
      <c r="C851">
        <v>-117002.98143549726</v>
      </c>
      <c r="D851">
        <v>-179769.14453310677</v>
      </c>
      <c r="E851">
        <v>-121710.54520792566</v>
      </c>
      <c r="F851">
        <v>-20545.001510528611</v>
      </c>
      <c r="G851">
        <v>-142255.54671845428</v>
      </c>
      <c r="H851">
        <v>-194735.79926888482</v>
      </c>
      <c r="I851">
        <v>-147025.48242801637</v>
      </c>
    </row>
    <row r="852" spans="3:9">
      <c r="C852">
        <v>-137682.89000268088</v>
      </c>
      <c r="D852">
        <v>-156717.23399359034</v>
      </c>
      <c r="E852">
        <v>-147807.8814669188</v>
      </c>
      <c r="F852">
        <v>-33654.529480879573</v>
      </c>
      <c r="G852">
        <v>-181462.4109477984</v>
      </c>
      <c r="H852">
        <v>-184070.29208277934</v>
      </c>
      <c r="I852">
        <v>-185274.93324668676</v>
      </c>
    </row>
    <row r="853" spans="3:9">
      <c r="C853">
        <v>-113096.96409970839</v>
      </c>
      <c r="D853">
        <v>-175575.65813812247</v>
      </c>
      <c r="E853">
        <v>-112252.8348077501</v>
      </c>
      <c r="F853">
        <v>817.49798810256652</v>
      </c>
      <c r="G853">
        <v>-111435.33681964753</v>
      </c>
      <c r="H853">
        <v>-223120.69137348916</v>
      </c>
      <c r="I853">
        <v>-155287.65075199708</v>
      </c>
    </row>
    <row r="854" spans="3:9">
      <c r="C854">
        <v>-147930.32709292808</v>
      </c>
      <c r="D854">
        <v>-161405.10870056093</v>
      </c>
      <c r="E854">
        <v>-128492.36806359584</v>
      </c>
      <c r="F854">
        <v>-47920.749069799786</v>
      </c>
      <c r="G854">
        <v>-176413.11713339563</v>
      </c>
      <c r="H854">
        <v>-175161.53317327992</v>
      </c>
      <c r="I854">
        <v>-193231.00093038633</v>
      </c>
    </row>
    <row r="855" spans="3:9">
      <c r="C855">
        <v>-127942.44201890756</v>
      </c>
      <c r="D855">
        <v>-165616.0163452113</v>
      </c>
      <c r="E855">
        <v>-136786.85547686566</v>
      </c>
      <c r="F855">
        <v>-34393.153388227009</v>
      </c>
      <c r="G855">
        <v>-171180.00886509268</v>
      </c>
      <c r="H855">
        <v>-217183.43492974475</v>
      </c>
      <c r="I855">
        <v>-188479.97477106989</v>
      </c>
    </row>
    <row r="856" spans="3:9">
      <c r="C856">
        <v>-109771.31079994062</v>
      </c>
      <c r="D856">
        <v>-173744.38294076305</v>
      </c>
      <c r="E856">
        <v>-147557.24267878625</v>
      </c>
      <c r="F856">
        <v>-33918.852204876559</v>
      </c>
      <c r="G856">
        <v>-181476.09488366282</v>
      </c>
      <c r="H856">
        <v>-197597.57133684319</v>
      </c>
      <c r="I856">
        <v>-176867.14984590307</v>
      </c>
    </row>
    <row r="857" spans="3:9">
      <c r="C857">
        <v>-131804.35772782413</v>
      </c>
      <c r="D857">
        <v>-183079.35377389146</v>
      </c>
      <c r="E857">
        <v>-126583.15094822105</v>
      </c>
      <c r="F857">
        <v>-49159.694917584464</v>
      </c>
      <c r="G857">
        <v>-175742.84586580552</v>
      </c>
      <c r="H857">
        <v>-189104.14260223502</v>
      </c>
      <c r="I857">
        <v>-174709.92601542891</v>
      </c>
    </row>
    <row r="858" spans="3:9">
      <c r="C858">
        <v>-122127.8615276709</v>
      </c>
      <c r="D858">
        <v>-160267.00710876979</v>
      </c>
      <c r="E858">
        <v>-130292.36560330348</v>
      </c>
      <c r="F858">
        <v>-19428.280862857748</v>
      </c>
      <c r="G858">
        <v>-149720.64646616124</v>
      </c>
      <c r="H858">
        <v>-200015.31494777731</v>
      </c>
      <c r="I858">
        <v>-183047.74673734719</v>
      </c>
    </row>
    <row r="859" spans="3:9">
      <c r="C859">
        <v>-151116.89184459241</v>
      </c>
      <c r="D859">
        <v>-141983.39670506591</v>
      </c>
      <c r="E859">
        <v>-148987.09765238961</v>
      </c>
      <c r="F859">
        <v>-22450.008472970574</v>
      </c>
      <c r="G859">
        <v>-171437.10612536015</v>
      </c>
      <c r="H859">
        <v>-197775.34908823867</v>
      </c>
      <c r="I859">
        <v>-218371.11192979309</v>
      </c>
    </row>
    <row r="860" spans="3:9">
      <c r="C860">
        <v>-125281.95503819613</v>
      </c>
      <c r="D860">
        <v>-181244.26689795213</v>
      </c>
      <c r="E860">
        <v>-133780.98110788729</v>
      </c>
      <c r="F860">
        <v>-34500.686906465431</v>
      </c>
      <c r="G860">
        <v>-168281.66801435273</v>
      </c>
      <c r="H860">
        <v>-188842.44717907518</v>
      </c>
      <c r="I860">
        <v>-174499.91152834019</v>
      </c>
    </row>
    <row r="861" spans="3:9">
      <c r="C861">
        <v>-116693.04254497551</v>
      </c>
      <c r="D861">
        <v>-163533.85472645628</v>
      </c>
      <c r="E861">
        <v>-131750.17702416959</v>
      </c>
      <c r="F861">
        <v>-24571.256868968681</v>
      </c>
      <c r="G861">
        <v>-156321.43389313828</v>
      </c>
      <c r="H861">
        <v>-187245.29982766282</v>
      </c>
      <c r="I861">
        <v>-165662.68009753904</v>
      </c>
    </row>
    <row r="862" spans="3:9">
      <c r="C862">
        <v>-117483.49274386358</v>
      </c>
      <c r="D862">
        <v>-161920.42877040611</v>
      </c>
      <c r="E862">
        <v>-138340.57970078505</v>
      </c>
      <c r="F862">
        <v>-35444.783586954749</v>
      </c>
      <c r="G862">
        <v>-173785.3632877398</v>
      </c>
      <c r="H862">
        <v>-168751.43921787251</v>
      </c>
      <c r="I862">
        <v>-165422.92788555505</v>
      </c>
    </row>
    <row r="863" spans="3:9">
      <c r="C863">
        <v>-134194.03587168129</v>
      </c>
      <c r="D863">
        <v>-152169.58594377182</v>
      </c>
      <c r="E863">
        <v>-121960.57690882086</v>
      </c>
      <c r="F863">
        <v>-16699.299395100938</v>
      </c>
      <c r="G863">
        <v>-138659.8763039218</v>
      </c>
      <c r="H863">
        <v>-195827.49724972603</v>
      </c>
      <c r="I863">
        <v>-188826.30591779904</v>
      </c>
    </row>
    <row r="864" spans="3:9">
      <c r="C864">
        <v>-119623.73049697702</v>
      </c>
      <c r="D864">
        <v>-155361.28564706587</v>
      </c>
      <c r="E864">
        <v>-145243.92266494961</v>
      </c>
      <c r="F864">
        <v>-29841.067823643622</v>
      </c>
      <c r="G864">
        <v>-175084.9904885932</v>
      </c>
      <c r="H864">
        <v>-210936.58341494366</v>
      </c>
      <c r="I864">
        <v>-182227.05870886505</v>
      </c>
    </row>
    <row r="865" spans="3:9">
      <c r="C865">
        <v>-120550.30448755687</v>
      </c>
      <c r="D865">
        <v>-163031.76621516759</v>
      </c>
      <c r="E865">
        <v>-143108.44767664641</v>
      </c>
      <c r="F865">
        <v>-15290.441680588294</v>
      </c>
      <c r="G865">
        <v>-158398.8893572347</v>
      </c>
      <c r="H865">
        <v>-211832.37907220423</v>
      </c>
      <c r="I865">
        <v>-170886.02876019906</v>
      </c>
    </row>
    <row r="866" spans="3:9">
      <c r="C866">
        <v>-108506.40302470345</v>
      </c>
      <c r="D866">
        <v>-162412.91502307748</v>
      </c>
      <c r="E866">
        <v>-140901.52546727311</v>
      </c>
      <c r="F866">
        <v>-21372.285754183929</v>
      </c>
      <c r="G866">
        <v>-162273.81122145706</v>
      </c>
      <c r="H866">
        <v>-211201.02266384452</v>
      </c>
      <c r="I866">
        <v>-164358.66831219493</v>
      </c>
    </row>
    <row r="867" spans="3:9">
      <c r="C867">
        <v>-125554.80974845543</v>
      </c>
      <c r="D867">
        <v>-158296.82737015837</v>
      </c>
      <c r="E867">
        <v>-124529.64181733131</v>
      </c>
      <c r="F867">
        <v>-29644.103175798224</v>
      </c>
      <c r="G867">
        <v>-154173.74499312954</v>
      </c>
      <c r="H867">
        <v>-194215.7474642632</v>
      </c>
      <c r="I867">
        <v>-178108.79898243799</v>
      </c>
    </row>
    <row r="868" spans="3:9">
      <c r="C868">
        <v>-127203.8446217913</v>
      </c>
      <c r="D868">
        <v>-168629.69188367913</v>
      </c>
      <c r="E868">
        <v>-122776.18233580474</v>
      </c>
      <c r="F868">
        <v>-29483.057544213603</v>
      </c>
      <c r="G868">
        <v>-152259.23988001834</v>
      </c>
      <c r="H868">
        <v>-210749.28166396474</v>
      </c>
      <c r="I868">
        <v>-178528.34515939211</v>
      </c>
    </row>
    <row r="869" spans="3:9">
      <c r="C869">
        <v>-131885.51224084015</v>
      </c>
      <c r="D869">
        <v>-156008.46485087677</v>
      </c>
      <c r="E869">
        <v>-138112.23868068607</v>
      </c>
      <c r="F869">
        <v>-36339.830172963819</v>
      </c>
      <c r="G869">
        <v>-174452.06885364986</v>
      </c>
      <c r="H869">
        <v>-204878.14743909871</v>
      </c>
      <c r="I869">
        <v>-193889.21335245614</v>
      </c>
    </row>
    <row r="870" spans="3:9">
      <c r="C870">
        <v>-133548.63792895596</v>
      </c>
      <c r="D870">
        <v>-159701.50064872115</v>
      </c>
      <c r="E870">
        <v>-144656.20591335106</v>
      </c>
      <c r="F870">
        <v>-24407.563473736293</v>
      </c>
      <c r="G870">
        <v>-169063.76938708735</v>
      </c>
      <c r="H870">
        <v>-193785.66437595035</v>
      </c>
      <c r="I870">
        <v>-198114.23121859474</v>
      </c>
    </row>
    <row r="871" spans="3:9">
      <c r="C871">
        <v>-119433.34920574975</v>
      </c>
      <c r="D871">
        <v>-163475.66394007593</v>
      </c>
      <c r="E871">
        <v>-138850.86144964653</v>
      </c>
      <c r="F871">
        <v>-10826.558981009386</v>
      </c>
      <c r="G871">
        <v>-149677.42043065594</v>
      </c>
      <c r="H871">
        <v>-210345.31482273413</v>
      </c>
      <c r="I871">
        <v>-176084.69310260459</v>
      </c>
    </row>
    <row r="872" spans="3:9">
      <c r="C872">
        <v>-124195.58595535146</v>
      </c>
      <c r="D872">
        <v>-158091.04473244568</v>
      </c>
      <c r="E872">
        <v>-130121.75943949656</v>
      </c>
      <c r="F872">
        <v>-24696.707619496039</v>
      </c>
      <c r="G872">
        <v>-154818.46705899257</v>
      </c>
      <c r="H872">
        <v>-188402.7869429072</v>
      </c>
      <c r="I872">
        <v>-179770.95014514797</v>
      </c>
    </row>
    <row r="873" spans="3:9">
      <c r="C873">
        <v>-120383.18003740499</v>
      </c>
      <c r="D873">
        <v>-162303.36881305676</v>
      </c>
      <c r="E873">
        <v>-130114.62753110325</v>
      </c>
      <c r="F873">
        <v>-33033.403668868435</v>
      </c>
      <c r="G873">
        <v>-163148.03119997168</v>
      </c>
      <c r="H873">
        <v>-194195.32537734258</v>
      </c>
      <c r="I873">
        <v>-176049.68039440888</v>
      </c>
    </row>
    <row r="874" spans="3:9">
      <c r="C874">
        <v>-134852.31565596431</v>
      </c>
      <c r="D874">
        <v>-163613.58014698868</v>
      </c>
      <c r="E874">
        <v>-136120.60710515239</v>
      </c>
      <c r="F874">
        <v>-41550.767132607703</v>
      </c>
      <c r="G874">
        <v>-177671.37423776012</v>
      </c>
      <c r="H874">
        <v>-193761.92366999184</v>
      </c>
      <c r="I874">
        <v>-190999.05170094193</v>
      </c>
    </row>
    <row r="875" spans="3:9">
      <c r="C875">
        <v>-121952.14279417257</v>
      </c>
      <c r="D875">
        <v>-148982.08644476699</v>
      </c>
      <c r="E875">
        <v>-146293.00303641346</v>
      </c>
      <c r="F875">
        <v>-16230.992871484807</v>
      </c>
      <c r="G875">
        <v>-162523.99590789824</v>
      </c>
      <c r="H875">
        <v>-191630.9686342538</v>
      </c>
      <c r="I875">
        <v>-178599.65704719996</v>
      </c>
    </row>
    <row r="876" spans="3:9">
      <c r="C876">
        <v>-115864.68617349173</v>
      </c>
      <c r="D876">
        <v>-164084.35403031818</v>
      </c>
      <c r="E876">
        <v>-122293.78824617065</v>
      </c>
      <c r="F876">
        <v>-22821.448828069937</v>
      </c>
      <c r="G876">
        <v>-145115.23707424058</v>
      </c>
      <c r="H876">
        <v>-211774.93278131995</v>
      </c>
      <c r="I876">
        <v>-154931.8625168142</v>
      </c>
    </row>
    <row r="877" spans="3:9">
      <c r="C877">
        <v>-138556.06479754139</v>
      </c>
      <c r="D877">
        <v>-139360.35674272</v>
      </c>
      <c r="E877">
        <v>-151060.30107849711</v>
      </c>
      <c r="F877">
        <v>-22615.201972640964</v>
      </c>
      <c r="G877">
        <v>-173675.50305113808</v>
      </c>
      <c r="H877">
        <v>-199744.51270667679</v>
      </c>
      <c r="I877">
        <v>-213751.36398692252</v>
      </c>
    </row>
    <row r="878" spans="3:9">
      <c r="C878">
        <v>-131698.81663795843</v>
      </c>
      <c r="D878">
        <v>-152633.62880922219</v>
      </c>
      <c r="E878">
        <v>-138389.78070087207</v>
      </c>
      <c r="F878">
        <v>-34763.088470812407</v>
      </c>
      <c r="G878">
        <v>-173152.86917168446</v>
      </c>
      <c r="H878">
        <v>-202870.93768710684</v>
      </c>
      <c r="I878">
        <v>-181103.49865266142</v>
      </c>
    </row>
    <row r="879" spans="3:9">
      <c r="C879">
        <v>-129681.99880512898</v>
      </c>
      <c r="D879">
        <v>-160676.30096602079</v>
      </c>
      <c r="E879">
        <v>-125554.01593629626</v>
      </c>
      <c r="F879">
        <v>-12635.617339805551</v>
      </c>
      <c r="G879">
        <v>-138189.63327610181</v>
      </c>
      <c r="H879">
        <v>-200284.22026743399</v>
      </c>
      <c r="I879">
        <v>-179112.01956252049</v>
      </c>
    </row>
    <row r="880" spans="3:9">
      <c r="C880">
        <v>-131303.0827589746</v>
      </c>
      <c r="D880">
        <v>-175034.60016787582</v>
      </c>
      <c r="E880">
        <v>-115106.67443835641</v>
      </c>
      <c r="F880">
        <v>-40564.396588959135</v>
      </c>
      <c r="G880">
        <v>-155671.07102731551</v>
      </c>
      <c r="H880">
        <v>-193870.89886728732</v>
      </c>
      <c r="I880">
        <v>-172474.96353913785</v>
      </c>
    </row>
    <row r="881" spans="3:9">
      <c r="C881">
        <v>-131067.38392110824</v>
      </c>
      <c r="D881">
        <v>-153791.3632547287</v>
      </c>
      <c r="E881">
        <v>-137591.40271578322</v>
      </c>
      <c r="F881">
        <v>-30881.543444364022</v>
      </c>
      <c r="G881">
        <v>-168472.94616014723</v>
      </c>
      <c r="H881">
        <v>-174938.45323404067</v>
      </c>
      <c r="I881">
        <v>-197498.32246645444</v>
      </c>
    </row>
    <row r="882" spans="3:9">
      <c r="C882">
        <v>-128006.42866527481</v>
      </c>
      <c r="D882">
        <v>-163437.07225497026</v>
      </c>
      <c r="E882">
        <v>-138107.45111606753</v>
      </c>
      <c r="F882">
        <v>-26131.036149930285</v>
      </c>
      <c r="G882">
        <v>-164238.4872659978</v>
      </c>
      <c r="H882">
        <v>-189681.23688678519</v>
      </c>
      <c r="I882">
        <v>-172933.15394818407</v>
      </c>
    </row>
    <row r="883" spans="3:9">
      <c r="C883">
        <v>-119195.55718956969</v>
      </c>
      <c r="D883">
        <v>-153968.33145638797</v>
      </c>
      <c r="E883">
        <v>-128119.96920597926</v>
      </c>
      <c r="F883">
        <v>-36374.993953676836</v>
      </c>
      <c r="G883">
        <v>-164494.96315965612</v>
      </c>
      <c r="H883">
        <v>-210287.86968950182</v>
      </c>
      <c r="I883">
        <v>-179585.55191290932</v>
      </c>
    </row>
    <row r="884" spans="3:9">
      <c r="C884">
        <v>-139299.55155546969</v>
      </c>
      <c r="D884">
        <v>-144581.21015804133</v>
      </c>
      <c r="E884">
        <v>-142348.13894022079</v>
      </c>
      <c r="F884">
        <v>-26536.709962184621</v>
      </c>
      <c r="G884">
        <v>-168884.84890240539</v>
      </c>
      <c r="H884">
        <v>-231229.39068435557</v>
      </c>
      <c r="I884">
        <v>-203464.85002824018</v>
      </c>
    </row>
    <row r="885" spans="3:9">
      <c r="C885">
        <v>-129101.54347941866</v>
      </c>
      <c r="D885">
        <v>-155360.61678482982</v>
      </c>
      <c r="E885">
        <v>-136229.32141529751</v>
      </c>
      <c r="F885">
        <v>-30636.126449342737</v>
      </c>
      <c r="G885">
        <v>-166865.44786464024</v>
      </c>
      <c r="H885">
        <v>-198443.84126461108</v>
      </c>
      <c r="I885">
        <v>-186116.22916832441</v>
      </c>
    </row>
    <row r="886" spans="3:9">
      <c r="C886">
        <v>-153611.54767912132</v>
      </c>
      <c r="D886">
        <v>-159705.74489624079</v>
      </c>
      <c r="E886">
        <v>-141482.45521201706</v>
      </c>
      <c r="F886">
        <v>-38786.519216372886</v>
      </c>
      <c r="G886">
        <v>-180268.97442838992</v>
      </c>
      <c r="H886">
        <v>-172013.51940095119</v>
      </c>
      <c r="I886">
        <v>-221859.22549147837</v>
      </c>
    </row>
    <row r="887" spans="3:9">
      <c r="C887">
        <v>-155230.2777186422</v>
      </c>
      <c r="D887">
        <v>-144388.96410644855</v>
      </c>
      <c r="E887">
        <v>-155501.19543627626</v>
      </c>
      <c r="F887">
        <v>-37474.331422513438</v>
      </c>
      <c r="G887">
        <v>-192975.5268587897</v>
      </c>
      <c r="H887">
        <v>-216465.2766739435</v>
      </c>
      <c r="I887">
        <v>-227454.56337864031</v>
      </c>
    </row>
    <row r="888" spans="3:9">
      <c r="C888">
        <v>-121480.90838263824</v>
      </c>
      <c r="D888">
        <v>-153567.21167908679</v>
      </c>
      <c r="E888">
        <v>-137013.10666127937</v>
      </c>
      <c r="F888">
        <v>-26813.492174616447</v>
      </c>
      <c r="G888">
        <v>-163826.5988358958</v>
      </c>
      <c r="H888">
        <v>-211722.51708712263</v>
      </c>
      <c r="I888">
        <v>-177218.08457197665</v>
      </c>
    </row>
    <row r="889" spans="3:9">
      <c r="C889">
        <v>-122751.66550001768</v>
      </c>
      <c r="D889">
        <v>-146099.29159828686</v>
      </c>
      <c r="E889">
        <v>-127661.35145999881</v>
      </c>
      <c r="F889">
        <v>-23540.115657726376</v>
      </c>
      <c r="G889">
        <v>-151201.46711772517</v>
      </c>
      <c r="H889">
        <v>-195345.3952494651</v>
      </c>
      <c r="I889">
        <v>-192272.44052968483</v>
      </c>
    </row>
    <row r="890" spans="3:9">
      <c r="C890">
        <v>-131283.00594847233</v>
      </c>
      <c r="D890">
        <v>-161965.69500268163</v>
      </c>
      <c r="E890">
        <v>-136721.69419601519</v>
      </c>
      <c r="F890">
        <v>-30472.529662359764</v>
      </c>
      <c r="G890">
        <v>-167194.22385837493</v>
      </c>
      <c r="H890">
        <v>-201125.54850169693</v>
      </c>
      <c r="I890">
        <v>-187617.09072558768</v>
      </c>
    </row>
    <row r="891" spans="3:9">
      <c r="C891">
        <v>-104418.43259490449</v>
      </c>
      <c r="D891">
        <v>-150986.48289920946</v>
      </c>
      <c r="E891">
        <v>-131946.60964199432</v>
      </c>
      <c r="F891">
        <v>-22930.461817328476</v>
      </c>
      <c r="G891">
        <v>-154877.07145932279</v>
      </c>
      <c r="H891">
        <v>-201644.87578033577</v>
      </c>
      <c r="I891">
        <v>-161962.42623989691</v>
      </c>
    </row>
    <row r="892" spans="3:9">
      <c r="C892">
        <v>-94147.18006994926</v>
      </c>
      <c r="D892">
        <v>-176130.86596633913</v>
      </c>
      <c r="E892">
        <v>-107148.52626537015</v>
      </c>
      <c r="F892">
        <v>-19396.916988586981</v>
      </c>
      <c r="G892">
        <v>-126545.44325395713</v>
      </c>
      <c r="H892">
        <v>-200814.29208105899</v>
      </c>
      <c r="I892">
        <v>-138333.01297675725</v>
      </c>
    </row>
    <row r="893" spans="3:9">
      <c r="C893">
        <v>-136818.48651074638</v>
      </c>
      <c r="D893">
        <v>-156578.87694309629</v>
      </c>
      <c r="E893">
        <v>-140320.36848057699</v>
      </c>
      <c r="F893">
        <v>-35482.761635359457</v>
      </c>
      <c r="G893">
        <v>-175803.13011593645</v>
      </c>
      <c r="H893">
        <v>-203463.31848626342</v>
      </c>
      <c r="I893">
        <v>-203714.33915661328</v>
      </c>
    </row>
    <row r="894" spans="3:9">
      <c r="C894">
        <v>-129287.10457306347</v>
      </c>
      <c r="D894">
        <v>-172151.0755204141</v>
      </c>
      <c r="E894">
        <v>-128084.85261847671</v>
      </c>
      <c r="F894">
        <v>-29992.175209247936</v>
      </c>
      <c r="G894">
        <v>-158077.02782772464</v>
      </c>
      <c r="H894">
        <v>-221964.16496773536</v>
      </c>
      <c r="I894">
        <v>-172797.14072510874</v>
      </c>
    </row>
    <row r="895" spans="3:9">
      <c r="C895">
        <v>-128578.68736793878</v>
      </c>
      <c r="D895">
        <v>-167363.51030130681</v>
      </c>
      <c r="E895">
        <v>-123537.29020468658</v>
      </c>
      <c r="F895">
        <v>-33994.314033172981</v>
      </c>
      <c r="G895">
        <v>-157531.60423785957</v>
      </c>
      <c r="H895">
        <v>-192723.79985095444</v>
      </c>
      <c r="I895">
        <v>-179204.33903914125</v>
      </c>
    </row>
    <row r="896" spans="3:9">
      <c r="C896">
        <v>-128508.13174069756</v>
      </c>
      <c r="D896">
        <v>-184283.73543693931</v>
      </c>
      <c r="E896">
        <v>-137851.88056337554</v>
      </c>
      <c r="F896">
        <v>-54383.011458648849</v>
      </c>
      <c r="G896">
        <v>-192234.89202202437</v>
      </c>
      <c r="H896">
        <v>-209173.8202109999</v>
      </c>
      <c r="I896">
        <v>-182261.29457013565</v>
      </c>
    </row>
    <row r="897" spans="3:9">
      <c r="C897">
        <v>-135059.10126303529</v>
      </c>
      <c r="D897">
        <v>-162596.34288492837</v>
      </c>
      <c r="E897">
        <v>-142010.35241462116</v>
      </c>
      <c r="F897">
        <v>-30687.642267372757</v>
      </c>
      <c r="G897">
        <v>-172697.99468199391</v>
      </c>
      <c r="H897">
        <v>-205633.2467324225</v>
      </c>
      <c r="I897">
        <v>-198205.29714629584</v>
      </c>
    </row>
    <row r="898" spans="3:9">
      <c r="C898">
        <v>-141891.70932688762</v>
      </c>
      <c r="D898">
        <v>-152412.32761098654</v>
      </c>
      <c r="E898">
        <v>-141002.59196621308</v>
      </c>
      <c r="F898">
        <v>-36533.523519140086</v>
      </c>
      <c r="G898">
        <v>-177536.11548535316</v>
      </c>
      <c r="H898">
        <v>-183889.0967155231</v>
      </c>
      <c r="I898">
        <v>-189488.83234655371</v>
      </c>
    </row>
    <row r="899" spans="3:9">
      <c r="C899">
        <v>-146983.70728999056</v>
      </c>
      <c r="D899">
        <v>-145608.00891676923</v>
      </c>
      <c r="E899">
        <v>-139778.86484065777</v>
      </c>
      <c r="F899">
        <v>-33473.57076375364</v>
      </c>
      <c r="G899">
        <v>-173252.43560441141</v>
      </c>
      <c r="H899">
        <v>-191476.3896735608</v>
      </c>
      <c r="I899">
        <v>-215532.68241865031</v>
      </c>
    </row>
    <row r="900" spans="3:9">
      <c r="C900">
        <v>-144635.42210633183</v>
      </c>
      <c r="D900">
        <v>-163446.88100958112</v>
      </c>
      <c r="E900">
        <v>-139281.82284858264</v>
      </c>
      <c r="F900">
        <v>-48504.340473622069</v>
      </c>
      <c r="G900">
        <v>-187786.16332220467</v>
      </c>
      <c r="H900">
        <v>-196539.35949766645</v>
      </c>
      <c r="I900">
        <v>-215124.4646188124</v>
      </c>
    </row>
    <row r="901" spans="3:9">
      <c r="C901">
        <v>-135826.92046069982</v>
      </c>
      <c r="D901">
        <v>-137247.92714061428</v>
      </c>
      <c r="E901">
        <v>-136097.82658452162</v>
      </c>
      <c r="F901">
        <v>-26214.09883466443</v>
      </c>
      <c r="G901">
        <v>-162311.92541918604</v>
      </c>
      <c r="H901">
        <v>-203759.23789605353</v>
      </c>
      <c r="I901">
        <v>-199182.4694058047</v>
      </c>
    </row>
    <row r="902" spans="3:9">
      <c r="C902">
        <v>-113100.19283605421</v>
      </c>
      <c r="D902">
        <v>-173131.33278835972</v>
      </c>
      <c r="E902">
        <v>-150913.39087185543</v>
      </c>
      <c r="F902">
        <v>-38948.765823671762</v>
      </c>
      <c r="G902">
        <v>-189862.15669552717</v>
      </c>
      <c r="H902">
        <v>-203066.23509276341</v>
      </c>
      <c r="I902">
        <v>-179417.83566050383</v>
      </c>
    </row>
    <row r="903" spans="3:9">
      <c r="C903">
        <v>-114683.04211312736</v>
      </c>
      <c r="D903">
        <v>-164616.48732924741</v>
      </c>
      <c r="E903">
        <v>-138730.05246718737</v>
      </c>
      <c r="F903">
        <v>-18720.548068336524</v>
      </c>
      <c r="G903">
        <v>-157450.6005355239</v>
      </c>
      <c r="H903">
        <v>-180786.59505244612</v>
      </c>
      <c r="I903">
        <v>-176123.52878121031</v>
      </c>
    </row>
    <row r="904" spans="3:9">
      <c r="C904">
        <v>-118332.88539783939</v>
      </c>
      <c r="D904">
        <v>-165095.71548129272</v>
      </c>
      <c r="E904">
        <v>-127528.30447790091</v>
      </c>
      <c r="F904">
        <v>-29544.027436903409</v>
      </c>
      <c r="G904">
        <v>-157072.33191480432</v>
      </c>
      <c r="H904">
        <v>-186650.65265497184</v>
      </c>
      <c r="I904">
        <v>-169677.99142227331</v>
      </c>
    </row>
    <row r="905" spans="3:9">
      <c r="C905">
        <v>-132308.37301343106</v>
      </c>
      <c r="D905">
        <v>-166416.45224828084</v>
      </c>
      <c r="E905">
        <v>-155789.60608816697</v>
      </c>
      <c r="F905">
        <v>-38406.366061749613</v>
      </c>
      <c r="G905">
        <v>-194195.97214991658</v>
      </c>
      <c r="H905">
        <v>-187175.06347138362</v>
      </c>
      <c r="I905">
        <v>-185992.03362216277</v>
      </c>
    </row>
    <row r="906" spans="3:9">
      <c r="C906">
        <v>-135774.33552410096</v>
      </c>
      <c r="D906">
        <v>-147269.62534765364</v>
      </c>
      <c r="E906">
        <v>-131607.51508835197</v>
      </c>
      <c r="F906">
        <v>-32334.432592030578</v>
      </c>
      <c r="G906">
        <v>-163941.94768038255</v>
      </c>
      <c r="H906">
        <v>-207517.34802005233</v>
      </c>
      <c r="I906">
        <v>-190716.68708387049</v>
      </c>
    </row>
    <row r="907" spans="3:9">
      <c r="C907">
        <v>-118763.57197069835</v>
      </c>
      <c r="D907">
        <v>-166807.15809395246</v>
      </c>
      <c r="E907">
        <v>-128134.207557134</v>
      </c>
      <c r="F907">
        <v>-32914.965627125173</v>
      </c>
      <c r="G907">
        <v>-161049.17318425915</v>
      </c>
      <c r="H907">
        <v>-205160.14135085882</v>
      </c>
      <c r="I907">
        <v>-175051.65982637601</v>
      </c>
    </row>
    <row r="908" spans="3:9">
      <c r="C908">
        <v>-152780.1318626517</v>
      </c>
      <c r="D908">
        <v>-171075.65117496846</v>
      </c>
      <c r="E908">
        <v>-131953.25993719761</v>
      </c>
      <c r="F908">
        <v>-42742.702379531307</v>
      </c>
      <c r="G908">
        <v>-174695.96231672892</v>
      </c>
      <c r="H908">
        <v>-190683.62018130886</v>
      </c>
      <c r="I908">
        <v>-203593.61891761364</v>
      </c>
    </row>
    <row r="909" spans="3:9">
      <c r="C909">
        <v>-119548.5916668213</v>
      </c>
      <c r="D909">
        <v>-163373.27695809581</v>
      </c>
      <c r="E909">
        <v>-131272.16378398519</v>
      </c>
      <c r="F909">
        <v>-27217.393808664587</v>
      </c>
      <c r="G909">
        <v>-158489.55759264977</v>
      </c>
      <c r="H909">
        <v>-204263.77482957501</v>
      </c>
      <c r="I909">
        <v>-178498.18797424054</v>
      </c>
    </row>
    <row r="910" spans="3:9">
      <c r="C910">
        <v>-126810.62515026239</v>
      </c>
      <c r="D910">
        <v>-150299.75649525487</v>
      </c>
      <c r="E910">
        <v>-135775.88032329388</v>
      </c>
      <c r="F910">
        <v>-27066.542762408259</v>
      </c>
      <c r="G910">
        <v>-162842.42308570215</v>
      </c>
      <c r="H910">
        <v>-181418.72619256424</v>
      </c>
      <c r="I910">
        <v>-191033.47217277251</v>
      </c>
    </row>
    <row r="911" spans="3:9">
      <c r="C911">
        <v>-143379.85698047734</v>
      </c>
      <c r="D911">
        <v>-158803.77370384248</v>
      </c>
      <c r="E911">
        <v>-163448.81212801774</v>
      </c>
      <c r="F911">
        <v>-33340.938235265603</v>
      </c>
      <c r="G911">
        <v>-196789.75036328335</v>
      </c>
      <c r="H911">
        <v>-187074.53884956505</v>
      </c>
      <c r="I911">
        <v>-200746.98918340742</v>
      </c>
    </row>
    <row r="912" spans="3:9">
      <c r="C912">
        <v>-133642.53886672691</v>
      </c>
      <c r="D912">
        <v>-165640.93119555735</v>
      </c>
      <c r="E912">
        <v>-118378.77429136504</v>
      </c>
      <c r="F912">
        <v>-32462.931485864916</v>
      </c>
      <c r="G912">
        <v>-150841.70577722997</v>
      </c>
      <c r="H912">
        <v>-195128.46710214514</v>
      </c>
      <c r="I912">
        <v>-179003.9152896741</v>
      </c>
    </row>
    <row r="913" spans="3:9">
      <c r="C913">
        <v>-123731.83541150921</v>
      </c>
      <c r="D913">
        <v>-154634.23748412513</v>
      </c>
      <c r="E913">
        <v>-135572.24069509079</v>
      </c>
      <c r="F913">
        <v>-15621.021387884346</v>
      </c>
      <c r="G913">
        <v>-151193.26208297515</v>
      </c>
      <c r="H913">
        <v>-206786.63956681773</v>
      </c>
      <c r="I913">
        <v>-187576.58522863497</v>
      </c>
    </row>
    <row r="914" spans="3:9">
      <c r="C914">
        <v>-137417.18430804648</v>
      </c>
      <c r="D914">
        <v>-180157.33922530769</v>
      </c>
      <c r="E914">
        <v>-102311.78279147224</v>
      </c>
      <c r="F914">
        <v>-40749.393922265786</v>
      </c>
      <c r="G914">
        <v>-143061.17671373804</v>
      </c>
      <c r="H914">
        <v>-186769.31386942184</v>
      </c>
      <c r="I914">
        <v>-168123.78720601057</v>
      </c>
    </row>
    <row r="915" spans="3:9">
      <c r="C915">
        <v>-133286.54985952695</v>
      </c>
      <c r="D915">
        <v>-155934.04051647344</v>
      </c>
      <c r="E915">
        <v>-134238.24466709213</v>
      </c>
      <c r="F915">
        <v>-31061.781557576796</v>
      </c>
      <c r="G915">
        <v>-165300.02622466892</v>
      </c>
      <c r="H915">
        <v>-183202.33160623946</v>
      </c>
      <c r="I915">
        <v>-185723.50358774615</v>
      </c>
    </row>
    <row r="916" spans="3:9">
      <c r="C916">
        <v>-127454.33407938264</v>
      </c>
      <c r="D916">
        <v>-165967.14234528955</v>
      </c>
      <c r="E916">
        <v>-127675.30538161391</v>
      </c>
      <c r="F916">
        <v>-40142.869861924235</v>
      </c>
      <c r="G916">
        <v>-167818.17524353813</v>
      </c>
      <c r="H916">
        <v>-189791.32901808474</v>
      </c>
      <c r="I916">
        <v>-181814.60522884279</v>
      </c>
    </row>
    <row r="917" spans="3:9">
      <c r="C917">
        <v>-131055.43910991722</v>
      </c>
      <c r="D917">
        <v>-159493.48512675083</v>
      </c>
      <c r="E917">
        <v>-141493.24121701071</v>
      </c>
      <c r="F917">
        <v>-30376.561380309464</v>
      </c>
      <c r="G917">
        <v>-171869.80259732017</v>
      </c>
      <c r="H917">
        <v>-210374.26034212878</v>
      </c>
      <c r="I917">
        <v>-187289.47375224053</v>
      </c>
    </row>
    <row r="918" spans="3:9">
      <c r="C918">
        <v>-109419.44853979425</v>
      </c>
      <c r="D918">
        <v>-147282.88929667027</v>
      </c>
      <c r="E918">
        <v>-151572.74121768365</v>
      </c>
      <c r="F918">
        <v>-8230.8062220185129</v>
      </c>
      <c r="G918">
        <v>-159803.54743970215</v>
      </c>
      <c r="H918">
        <v>-219563.94886706665</v>
      </c>
      <c r="I918">
        <v>-182466.73025222687</v>
      </c>
    </row>
    <row r="919" spans="3:9">
      <c r="C919">
        <v>-118338.44590837634</v>
      </c>
      <c r="D919">
        <v>-166343.51909995684</v>
      </c>
      <c r="E919">
        <v>-129697.79081726915</v>
      </c>
      <c r="F919">
        <v>-26498.915283921851</v>
      </c>
      <c r="G919">
        <v>-156196.706101191</v>
      </c>
      <c r="H919">
        <v>-198083.87846815377</v>
      </c>
      <c r="I919">
        <v>-166593.91599819763</v>
      </c>
    </row>
    <row r="920" spans="3:9">
      <c r="C920">
        <v>-136744.98333960943</v>
      </c>
      <c r="D920">
        <v>-159450.83787784202</v>
      </c>
      <c r="E920">
        <v>-136959.29591615565</v>
      </c>
      <c r="F920">
        <v>-39549.276214783087</v>
      </c>
      <c r="G920">
        <v>-176508.57213093876</v>
      </c>
      <c r="H920">
        <v>-188210.52209745251</v>
      </c>
      <c r="I920">
        <v>-190759.10916127337</v>
      </c>
    </row>
    <row r="921" spans="3:9">
      <c r="C921">
        <v>-123097.25340385313</v>
      </c>
      <c r="D921">
        <v>-178125.59641545595</v>
      </c>
      <c r="E921">
        <v>-130587.84545247053</v>
      </c>
      <c r="F921">
        <v>-48612.261578236568</v>
      </c>
      <c r="G921">
        <v>-179200.10703070712</v>
      </c>
      <c r="H921">
        <v>-205502.15732785457</v>
      </c>
      <c r="I921">
        <v>-174047.4376717711</v>
      </c>
    </row>
    <row r="922" spans="3:9">
      <c r="C922">
        <v>-130510.37934907684</v>
      </c>
      <c r="D922">
        <v>-157522.8545629213</v>
      </c>
      <c r="E922">
        <v>-132289.36059783518</v>
      </c>
      <c r="F922">
        <v>-19745.202743158115</v>
      </c>
      <c r="G922">
        <v>-152034.56334099331</v>
      </c>
      <c r="H922">
        <v>-186212.72320837417</v>
      </c>
      <c r="I922">
        <v>-191149.08079439524</v>
      </c>
    </row>
    <row r="923" spans="3:9">
      <c r="C923">
        <v>-140178.24454245277</v>
      </c>
      <c r="D923">
        <v>-157590.26116435096</v>
      </c>
      <c r="E923">
        <v>-140993.79735540069</v>
      </c>
      <c r="F923">
        <v>-36976.042406025175</v>
      </c>
      <c r="G923">
        <v>-177969.83976142586</v>
      </c>
      <c r="H923">
        <v>-212340.88216165901</v>
      </c>
      <c r="I923">
        <v>-190309.05648893694</v>
      </c>
    </row>
    <row r="924" spans="3:9">
      <c r="C924">
        <v>-132374.48252256843</v>
      </c>
      <c r="D924">
        <v>-156903.154654243</v>
      </c>
      <c r="E924">
        <v>-122993.50262921829</v>
      </c>
      <c r="F924">
        <v>-35229.001113387363</v>
      </c>
      <c r="G924">
        <v>-158222.50374260562</v>
      </c>
      <c r="H924">
        <v>-195691.94684105224</v>
      </c>
      <c r="I924">
        <v>-187818.29046763945</v>
      </c>
    </row>
    <row r="925" spans="3:9">
      <c r="C925">
        <v>-110960.85023148677</v>
      </c>
      <c r="D925">
        <v>-172168.25534034023</v>
      </c>
      <c r="E925">
        <v>-118096.30265203636</v>
      </c>
      <c r="F925">
        <v>-41770.189885183077</v>
      </c>
      <c r="G925">
        <v>-159866.49253721943</v>
      </c>
      <c r="H925">
        <v>-182786.96052981666</v>
      </c>
      <c r="I925">
        <v>-151156.3287208032</v>
      </c>
    </row>
    <row r="926" spans="3:9">
      <c r="C926">
        <v>-118343.79391081522</v>
      </c>
      <c r="D926">
        <v>-157865.15809641225</v>
      </c>
      <c r="E926">
        <v>-129578.08368320837</v>
      </c>
      <c r="F926">
        <v>-21895.935304160597</v>
      </c>
      <c r="G926">
        <v>-151474.01898736897</v>
      </c>
      <c r="H926">
        <v>-197606.01943450639</v>
      </c>
      <c r="I926">
        <v>-172796.92379866587</v>
      </c>
    </row>
    <row r="927" spans="3:9">
      <c r="C927">
        <v>-159435.49181811707</v>
      </c>
      <c r="D927">
        <v>-151809.16918599102</v>
      </c>
      <c r="E927">
        <v>-144750.80307022354</v>
      </c>
      <c r="F927">
        <v>-35822.162250758789</v>
      </c>
      <c r="G927">
        <v>-180572.96532098236</v>
      </c>
      <c r="H927">
        <v>-171833.43729344057</v>
      </c>
      <c r="I927">
        <v>-213711.09708955488</v>
      </c>
    </row>
    <row r="928" spans="3:9">
      <c r="C928">
        <v>-132081.33430454496</v>
      </c>
      <c r="D928">
        <v>-155905.83976395882</v>
      </c>
      <c r="E928">
        <v>-147081.95931679016</v>
      </c>
      <c r="F928">
        <v>-37952.662373921099</v>
      </c>
      <c r="G928">
        <v>-185034.62169071124</v>
      </c>
      <c r="H928">
        <v>-212190.01490341823</v>
      </c>
      <c r="I928">
        <v>-197221.84720026766</v>
      </c>
    </row>
    <row r="929" spans="3:9">
      <c r="C929">
        <v>-143291.40303930073</v>
      </c>
      <c r="D929">
        <v>-151579.50279069087</v>
      </c>
      <c r="E929">
        <v>-142751.03406442647</v>
      </c>
      <c r="F929">
        <v>-27174.667924199362</v>
      </c>
      <c r="G929">
        <v>-169925.70198862583</v>
      </c>
      <c r="H929">
        <v>-213397.46625105487</v>
      </c>
      <c r="I929">
        <v>-198205.56280580489</v>
      </c>
    </row>
    <row r="930" spans="3:9">
      <c r="C930">
        <v>-134323.80796049198</v>
      </c>
      <c r="D930">
        <v>-181959.23799309856</v>
      </c>
      <c r="E930">
        <v>-120009.98670949014</v>
      </c>
      <c r="F930">
        <v>-28712.708719696133</v>
      </c>
      <c r="G930">
        <v>-148722.69542918628</v>
      </c>
      <c r="H930">
        <v>-209336.28200254968</v>
      </c>
      <c r="I930">
        <v>-173193.79750431649</v>
      </c>
    </row>
    <row r="931" spans="3:9">
      <c r="C931">
        <v>-133829.3679114203</v>
      </c>
      <c r="D931">
        <v>-167791.4604016894</v>
      </c>
      <c r="E931">
        <v>-111491.17102240016</v>
      </c>
      <c r="F931">
        <v>-31375.245960305765</v>
      </c>
      <c r="G931">
        <v>-142866.41698270594</v>
      </c>
      <c r="H931">
        <v>-191717.58079389523</v>
      </c>
      <c r="I931">
        <v>-174620.92533204303</v>
      </c>
    </row>
    <row r="932" spans="3:9">
      <c r="C932">
        <v>-143199.86052523224</v>
      </c>
      <c r="D932">
        <v>-143133.24318411283</v>
      </c>
      <c r="E932">
        <v>-129263.50431123796</v>
      </c>
      <c r="F932">
        <v>-30314.056841862002</v>
      </c>
      <c r="G932">
        <v>-159577.56115309996</v>
      </c>
      <c r="H932">
        <v>-187518.70657353572</v>
      </c>
      <c r="I932">
        <v>-203618.31210250314</v>
      </c>
    </row>
    <row r="933" spans="3:9">
      <c r="C933">
        <v>-116096.60646915143</v>
      </c>
      <c r="D933">
        <v>-169869.51778868338</v>
      </c>
      <c r="E933">
        <v>-126939.55425723095</v>
      </c>
      <c r="F933">
        <v>-38534.488529564813</v>
      </c>
      <c r="G933">
        <v>-165474.04278679573</v>
      </c>
      <c r="H933">
        <v>-181195.69931044016</v>
      </c>
      <c r="I933">
        <v>-158076.12872961993</v>
      </c>
    </row>
    <row r="934" spans="3:9">
      <c r="C934">
        <v>-142051.46526860556</v>
      </c>
      <c r="D934">
        <v>-151831.47564867482</v>
      </c>
      <c r="E934">
        <v>-127129.21324132422</v>
      </c>
      <c r="F934">
        <v>-25896.386101452961</v>
      </c>
      <c r="G934">
        <v>-153025.59934277716</v>
      </c>
      <c r="H934">
        <v>-219577.19284510039</v>
      </c>
      <c r="I934">
        <v>-207791.66240663658</v>
      </c>
    </row>
    <row r="935" spans="3:9">
      <c r="C935">
        <v>-115723.09747625468</v>
      </c>
      <c r="D935">
        <v>-170387.7166893057</v>
      </c>
      <c r="E935">
        <v>-129824.2717790865</v>
      </c>
      <c r="F935">
        <v>-34280.478189784691</v>
      </c>
      <c r="G935">
        <v>-164104.74996887118</v>
      </c>
      <c r="H935">
        <v>-205716.62433311567</v>
      </c>
      <c r="I935">
        <v>-173078.46175336424</v>
      </c>
    </row>
    <row r="936" spans="3:9">
      <c r="C936">
        <v>-132031.25896295684</v>
      </c>
      <c r="D936">
        <v>-156650.22846363083</v>
      </c>
      <c r="E936">
        <v>-130392.65243910199</v>
      </c>
      <c r="F936">
        <v>-32834.367390550848</v>
      </c>
      <c r="G936">
        <v>-163227.01982965285</v>
      </c>
      <c r="H936">
        <v>-179505.59524859823</v>
      </c>
      <c r="I936">
        <v>-189475.50966258149</v>
      </c>
    </row>
    <row r="937" spans="3:9">
      <c r="C937">
        <v>-126779.60245378144</v>
      </c>
      <c r="D937">
        <v>-174219.03945890805</v>
      </c>
      <c r="E937">
        <v>-128403.63139453324</v>
      </c>
      <c r="F937">
        <v>-33999.43506040443</v>
      </c>
      <c r="G937">
        <v>-162403.06645493768</v>
      </c>
      <c r="H937">
        <v>-201323.81992668254</v>
      </c>
      <c r="I937">
        <v>-175460.17405826086</v>
      </c>
    </row>
    <row r="938" spans="3:9">
      <c r="C938">
        <v>-122479.35196497015</v>
      </c>
      <c r="D938">
        <v>-165977.38147914212</v>
      </c>
      <c r="E938">
        <v>-145469.22680224275</v>
      </c>
      <c r="F938">
        <v>-22241.805444230416</v>
      </c>
      <c r="G938">
        <v>-167711.03224647313</v>
      </c>
      <c r="H938">
        <v>-225005.06089276442</v>
      </c>
      <c r="I938">
        <v>-175254.6876347427</v>
      </c>
    </row>
    <row r="939" spans="3:9">
      <c r="C939">
        <v>-131049.18925714071</v>
      </c>
      <c r="D939">
        <v>-175589.78157802048</v>
      </c>
      <c r="E939">
        <v>-132133.44914558801</v>
      </c>
      <c r="F939">
        <v>-45231.180142780839</v>
      </c>
      <c r="G939">
        <v>-177364.62928836883</v>
      </c>
      <c r="H939">
        <v>-188288.1010867765</v>
      </c>
      <c r="I939">
        <v>-186210.10581453121</v>
      </c>
    </row>
    <row r="940" spans="3:9">
      <c r="C940">
        <v>-106870.88623856162</v>
      </c>
      <c r="D940">
        <v>-193252.96985430617</v>
      </c>
      <c r="E940">
        <v>-114931.72896347227</v>
      </c>
      <c r="F940">
        <v>-41091.933839959631</v>
      </c>
      <c r="G940">
        <v>-156023.66280343191</v>
      </c>
      <c r="H940">
        <v>-197083.57121836243</v>
      </c>
      <c r="I940">
        <v>-135610.19511340107</v>
      </c>
    </row>
    <row r="941" spans="3:9">
      <c r="C941">
        <v>-138019.98803676525</v>
      </c>
      <c r="D941">
        <v>-155880.66833488559</v>
      </c>
      <c r="E941">
        <v>-136817.66322977733</v>
      </c>
      <c r="F941">
        <v>-20205.843792582673</v>
      </c>
      <c r="G941">
        <v>-157023.50702235999</v>
      </c>
      <c r="H941">
        <v>-191351.19302150319</v>
      </c>
      <c r="I941">
        <v>-211259.33204437187</v>
      </c>
    </row>
    <row r="942" spans="3:9">
      <c r="C942">
        <v>-121015.234720554</v>
      </c>
      <c r="D942">
        <v>-151561.28890675044</v>
      </c>
      <c r="E942">
        <v>-147043.53064122808</v>
      </c>
      <c r="F942">
        <v>-22610.867221131375</v>
      </c>
      <c r="G942">
        <v>-169654.39786235947</v>
      </c>
      <c r="H942">
        <v>-183101.50277702379</v>
      </c>
      <c r="I942">
        <v>-173657.11856298044</v>
      </c>
    </row>
    <row r="943" spans="3:9">
      <c r="C943">
        <v>-137954.05171262909</v>
      </c>
      <c r="D943">
        <v>-164638.79769863203</v>
      </c>
      <c r="E943">
        <v>-132175.12388738818</v>
      </c>
      <c r="F943">
        <v>-40284.470020801804</v>
      </c>
      <c r="G943">
        <v>-172459.59390818997</v>
      </c>
      <c r="H943">
        <v>-188330.80715021101</v>
      </c>
      <c r="I943">
        <v>-195992.77186539036</v>
      </c>
    </row>
    <row r="944" spans="3:9">
      <c r="C944">
        <v>-137667.80734609297</v>
      </c>
      <c r="D944">
        <v>-179665.50510252055</v>
      </c>
      <c r="E944">
        <v>-138945.9145967428</v>
      </c>
      <c r="F944">
        <v>-57346.683874812617</v>
      </c>
      <c r="G944">
        <v>-196292.59847155545</v>
      </c>
      <c r="H944">
        <v>-201048.22331857195</v>
      </c>
      <c r="I944">
        <v>-188910.50023857775</v>
      </c>
    </row>
    <row r="945" spans="3:9">
      <c r="C945">
        <v>-125245.98802453361</v>
      </c>
      <c r="D945">
        <v>-152328.40306735289</v>
      </c>
      <c r="E945">
        <v>-134287.41159945866</v>
      </c>
      <c r="F945">
        <v>-35942.229619423786</v>
      </c>
      <c r="G945">
        <v>-170229.64121888246</v>
      </c>
      <c r="H945">
        <v>-190932.8394315115</v>
      </c>
      <c r="I945">
        <v>-187781.17599050462</v>
      </c>
    </row>
    <row r="946" spans="3:9">
      <c r="C946">
        <v>-112425.32507747594</v>
      </c>
      <c r="D946">
        <v>-162842.20485013677</v>
      </c>
      <c r="E946">
        <v>-139444.94387468722</v>
      </c>
      <c r="F946">
        <v>-22483.656928717312</v>
      </c>
      <c r="G946">
        <v>-161928.60080340452</v>
      </c>
      <c r="H946">
        <v>-195679.78745463854</v>
      </c>
      <c r="I946">
        <v>-178582.52965257681</v>
      </c>
    </row>
    <row r="947" spans="3:9">
      <c r="C947">
        <v>-124342.70131706356</v>
      </c>
      <c r="D947">
        <v>-153563.22052298018</v>
      </c>
      <c r="E947">
        <v>-132608.89296073758</v>
      </c>
      <c r="F947">
        <v>-20955.19697846091</v>
      </c>
      <c r="G947">
        <v>-153564.08993919851</v>
      </c>
      <c r="H947">
        <v>-179766.52615728488</v>
      </c>
      <c r="I947">
        <v>-176394.14580032136</v>
      </c>
    </row>
    <row r="948" spans="3:9">
      <c r="C948">
        <v>-124407.22935676521</v>
      </c>
      <c r="D948">
        <v>-170457.90695474946</v>
      </c>
      <c r="E948">
        <v>-141806.43434300134</v>
      </c>
      <c r="F948">
        <v>-22446.979416980932</v>
      </c>
      <c r="G948">
        <v>-164253.41375998224</v>
      </c>
      <c r="H948">
        <v>-214974.01710225365</v>
      </c>
      <c r="I948">
        <v>-181499.72776471119</v>
      </c>
    </row>
    <row r="949" spans="3:9">
      <c r="C949">
        <v>-135990.73895365495</v>
      </c>
      <c r="D949">
        <v>-148916.08662865384</v>
      </c>
      <c r="E949">
        <v>-151118.49048382315</v>
      </c>
      <c r="F949">
        <v>-26657.086167228968</v>
      </c>
      <c r="G949">
        <v>-177775.57665105211</v>
      </c>
      <c r="H949">
        <v>-184351.16851815424</v>
      </c>
      <c r="I949">
        <v>-199507.87170448827</v>
      </c>
    </row>
    <row r="950" spans="3:9">
      <c r="C950">
        <v>-136679.42007818294</v>
      </c>
      <c r="D950">
        <v>-160265.59670869517</v>
      </c>
      <c r="E950">
        <v>-134276.67557414167</v>
      </c>
      <c r="F950">
        <v>-32549.409877512473</v>
      </c>
      <c r="G950">
        <v>-166826.08545165413</v>
      </c>
      <c r="H950">
        <v>-219608.2143261313</v>
      </c>
      <c r="I950">
        <v>-199721.02951398349</v>
      </c>
    </row>
    <row r="951" spans="3:9">
      <c r="C951">
        <v>-134171.77745514043</v>
      </c>
      <c r="D951">
        <v>-178724.6371931395</v>
      </c>
      <c r="E951">
        <v>-112476.23529220067</v>
      </c>
      <c r="F951">
        <v>-40727.345566979107</v>
      </c>
      <c r="G951">
        <v>-153203.58085917978</v>
      </c>
      <c r="H951">
        <v>-200359.32900354944</v>
      </c>
      <c r="I951">
        <v>-161883.30311914822</v>
      </c>
    </row>
    <row r="952" spans="3:9">
      <c r="C952">
        <v>-138440.63048852532</v>
      </c>
      <c r="D952">
        <v>-169375.58286627047</v>
      </c>
      <c r="E952">
        <v>-112948.95619916414</v>
      </c>
      <c r="F952">
        <v>-32285.720055621172</v>
      </c>
      <c r="G952">
        <v>-145234.6762547853</v>
      </c>
      <c r="H952">
        <v>-187577.97112566108</v>
      </c>
      <c r="I952">
        <v>-187613.88302100421</v>
      </c>
    </row>
    <row r="953" spans="3:9">
      <c r="C953">
        <v>-125098.88195261682</v>
      </c>
      <c r="D953">
        <v>-166803.51002475384</v>
      </c>
      <c r="E953">
        <v>-126272.46223813971</v>
      </c>
      <c r="F953">
        <v>-36205.639002219599</v>
      </c>
      <c r="G953">
        <v>-162478.1012403593</v>
      </c>
      <c r="H953">
        <v>-210656.75632578274</v>
      </c>
      <c r="I953">
        <v>-183559.02225643062</v>
      </c>
    </row>
    <row r="954" spans="3:9">
      <c r="C954">
        <v>-133810.4527246615</v>
      </c>
      <c r="D954">
        <v>-157673.0241024112</v>
      </c>
      <c r="E954">
        <v>-151306.13407389502</v>
      </c>
      <c r="F954">
        <v>-35802.229115420341</v>
      </c>
      <c r="G954">
        <v>-187108.36318931537</v>
      </c>
      <c r="H954">
        <v>-196162.97056491976</v>
      </c>
      <c r="I954">
        <v>-196755.577460545</v>
      </c>
    </row>
    <row r="955" spans="3:9">
      <c r="C955">
        <v>-133922.84391944329</v>
      </c>
      <c r="D955">
        <v>-156861.29649139527</v>
      </c>
      <c r="E955">
        <v>-158982.44503257942</v>
      </c>
      <c r="F955">
        <v>-31662.135027763587</v>
      </c>
      <c r="G955">
        <v>-190644.58006034303</v>
      </c>
      <c r="H955">
        <v>-187762.80442893007</v>
      </c>
      <c r="I955">
        <v>-201684.90033924906</v>
      </c>
    </row>
    <row r="956" spans="3:9">
      <c r="C956">
        <v>-141692.17499015195</v>
      </c>
      <c r="D956">
        <v>-158618.6834957464</v>
      </c>
      <c r="E956">
        <v>-132041.00536558349</v>
      </c>
      <c r="F956">
        <v>-26814.681219007431</v>
      </c>
      <c r="G956">
        <v>-158855.68658459091</v>
      </c>
      <c r="H956">
        <v>-183135.02060370447</v>
      </c>
      <c r="I956">
        <v>-187670.55577328458</v>
      </c>
    </row>
    <row r="957" spans="3:9">
      <c r="C957">
        <v>-124108.62928592143</v>
      </c>
      <c r="D957">
        <v>-164179.17275861962</v>
      </c>
      <c r="E957">
        <v>-133813.69857315009</v>
      </c>
      <c r="F957">
        <v>-41301.72479079663</v>
      </c>
      <c r="G957">
        <v>-175115.42336394673</v>
      </c>
      <c r="H957">
        <v>-183268.85527656958</v>
      </c>
      <c r="I957">
        <v>-173772.83783337133</v>
      </c>
    </row>
    <row r="958" spans="3:9">
      <c r="C958">
        <v>-141459.41870570867</v>
      </c>
      <c r="D958">
        <v>-152854.36166060163</v>
      </c>
      <c r="E958">
        <v>-132578.56437521669</v>
      </c>
      <c r="F958">
        <v>-39500.477815137543</v>
      </c>
      <c r="G958">
        <v>-172079.04219035423</v>
      </c>
      <c r="H958">
        <v>-175075.44233122817</v>
      </c>
      <c r="I958">
        <v>-201139.68908172179</v>
      </c>
    </row>
    <row r="959" spans="3:9">
      <c r="C959">
        <v>-124929.57394389634</v>
      </c>
      <c r="D959">
        <v>-173086.67848607982</v>
      </c>
      <c r="E959">
        <v>-121215.31034137498</v>
      </c>
      <c r="F959">
        <v>-18112.599031296952</v>
      </c>
      <c r="G959">
        <v>-139327.90937267191</v>
      </c>
      <c r="H959">
        <v>-192981.9383565365</v>
      </c>
      <c r="I959">
        <v>-164341.26052116824</v>
      </c>
    </row>
    <row r="960" spans="3:9">
      <c r="C960">
        <v>-125220.94614785007</v>
      </c>
      <c r="D960">
        <v>-169910.99464023235</v>
      </c>
      <c r="E960">
        <v>-123261.46520397834</v>
      </c>
      <c r="F960">
        <v>-47381.411391356887</v>
      </c>
      <c r="G960">
        <v>-170642.8765953352</v>
      </c>
      <c r="H960">
        <v>-222788.32983282988</v>
      </c>
      <c r="I960">
        <v>-176841.92572485787</v>
      </c>
    </row>
    <row r="961" spans="3:9">
      <c r="C961">
        <v>-119858.09721468555</v>
      </c>
      <c r="D961">
        <v>-171070.07469931105</v>
      </c>
      <c r="E961">
        <v>-120436.85706554566</v>
      </c>
      <c r="F961">
        <v>-36149.90498856402</v>
      </c>
      <c r="G961">
        <v>-156586.76205410968</v>
      </c>
      <c r="H961">
        <v>-207476.22259822127</v>
      </c>
      <c r="I961">
        <v>-166694.18308661939</v>
      </c>
    </row>
    <row r="962" spans="3:9">
      <c r="C962">
        <v>-116140.30357866536</v>
      </c>
      <c r="D962">
        <v>-181178.5952943122</v>
      </c>
      <c r="E962">
        <v>-127229.25743105277</v>
      </c>
      <c r="F962">
        <v>-45319.485334167395</v>
      </c>
      <c r="G962">
        <v>-172548.74276522017</v>
      </c>
      <c r="H962">
        <v>-212898.94547070542</v>
      </c>
      <c r="I962">
        <v>-160455.16676333989</v>
      </c>
    </row>
    <row r="963" spans="3:9">
      <c r="C963">
        <v>-124886.41439686061</v>
      </c>
      <c r="D963">
        <v>-181577.14645178552</v>
      </c>
      <c r="E963">
        <v>-115826.65838856369</v>
      </c>
      <c r="F963">
        <v>-26225.10140255146</v>
      </c>
      <c r="G963">
        <v>-142051.75979111512</v>
      </c>
      <c r="H963">
        <v>-203865.3346569828</v>
      </c>
      <c r="I963">
        <v>-157590.22238124715</v>
      </c>
    </row>
    <row r="964" spans="3:9">
      <c r="C964">
        <v>-129030.5855652491</v>
      </c>
      <c r="D964">
        <v>-169610.03722874817</v>
      </c>
      <c r="E964">
        <v>-130671.48539952916</v>
      </c>
      <c r="F964">
        <v>-33380.40430228613</v>
      </c>
      <c r="G964">
        <v>-164051.88970181529</v>
      </c>
      <c r="H964">
        <v>-174120.0790912596</v>
      </c>
      <c r="I964">
        <v>-178574.16158978958</v>
      </c>
    </row>
    <row r="965" spans="3:9">
      <c r="C965">
        <v>-127898.13333241169</v>
      </c>
      <c r="D965">
        <v>-153490.02665535125</v>
      </c>
      <c r="E965">
        <v>-136637.26765918132</v>
      </c>
      <c r="F965">
        <v>-19266.638752005892</v>
      </c>
      <c r="G965">
        <v>-155903.9064111872</v>
      </c>
      <c r="H965">
        <v>-192745.13205566601</v>
      </c>
      <c r="I965">
        <v>-164288.87377126934</v>
      </c>
    </row>
    <row r="966" spans="3:9">
      <c r="C966">
        <v>-129568.40372182381</v>
      </c>
      <c r="D966">
        <v>-146086.80344231319</v>
      </c>
      <c r="E966">
        <v>-133625.04025870893</v>
      </c>
      <c r="F966">
        <v>-24945.80423250089</v>
      </c>
      <c r="G966">
        <v>-158570.84449120983</v>
      </c>
      <c r="H966">
        <v>-188977.09224960601</v>
      </c>
      <c r="I966">
        <v>-200318.99364474032</v>
      </c>
    </row>
    <row r="967" spans="3:9">
      <c r="C967">
        <v>-130792.54958802358</v>
      </c>
      <c r="D967">
        <v>-167204.50231934793</v>
      </c>
      <c r="E967">
        <v>-123180.96689103093</v>
      </c>
      <c r="F967">
        <v>-24615.803703137444</v>
      </c>
      <c r="G967">
        <v>-147796.77059416837</v>
      </c>
      <c r="H967">
        <v>-185875.83708466537</v>
      </c>
      <c r="I967">
        <v>-177430.10082899581</v>
      </c>
    </row>
    <row r="968" spans="3:9">
      <c r="C968">
        <v>-139992.03638893555</v>
      </c>
      <c r="D968">
        <v>-165848.37037949392</v>
      </c>
      <c r="E968">
        <v>-141546.30532485479</v>
      </c>
      <c r="F968">
        <v>-49879.030272265998</v>
      </c>
      <c r="G968">
        <v>-191425.33559712078</v>
      </c>
      <c r="H968">
        <v>-189106.92203477785</v>
      </c>
      <c r="I968">
        <v>-197037.64113485621</v>
      </c>
    </row>
    <row r="969" spans="3:9">
      <c r="C969">
        <v>-118843.04096111013</v>
      </c>
      <c r="D969">
        <v>-173197.89406910344</v>
      </c>
      <c r="E969">
        <v>-143199.24662762205</v>
      </c>
      <c r="F969">
        <v>-37677.295006021312</v>
      </c>
      <c r="G969">
        <v>-180876.54163364336</v>
      </c>
      <c r="H969">
        <v>-196111.00548363774</v>
      </c>
      <c r="I969">
        <v>-190391.90577421567</v>
      </c>
    </row>
    <row r="970" spans="3:9">
      <c r="C970">
        <v>-129233.89943308377</v>
      </c>
      <c r="D970">
        <v>-150926.36382728972</v>
      </c>
      <c r="E970">
        <v>-128039.21294622877</v>
      </c>
      <c r="F970">
        <v>-20164.37628526154</v>
      </c>
      <c r="G970">
        <v>-148203.5892314903</v>
      </c>
      <c r="H970">
        <v>-193637.1332204775</v>
      </c>
      <c r="I970">
        <v>-184394.457999968</v>
      </c>
    </row>
    <row r="971" spans="3:9">
      <c r="C971">
        <v>-113048.74514965719</v>
      </c>
      <c r="D971">
        <v>-167389.48802344012</v>
      </c>
      <c r="E971">
        <v>-125098.76249389186</v>
      </c>
      <c r="F971">
        <v>-41872.69050092579</v>
      </c>
      <c r="G971">
        <v>-166971.45299481764</v>
      </c>
      <c r="H971">
        <v>-220929.1533004088</v>
      </c>
      <c r="I971">
        <v>-163935.53198541526</v>
      </c>
    </row>
    <row r="972" spans="3:9">
      <c r="C972">
        <v>-126014.63398888435</v>
      </c>
      <c r="D972">
        <v>-163862.55566713098</v>
      </c>
      <c r="E972">
        <v>-143157.13910610645</v>
      </c>
      <c r="F972">
        <v>-29994.021272475544</v>
      </c>
      <c r="G972">
        <v>-173151.16037858202</v>
      </c>
      <c r="H972">
        <v>-189755.63159530776</v>
      </c>
      <c r="I972">
        <v>-182416.43836790763</v>
      </c>
    </row>
    <row r="973" spans="3:9">
      <c r="C973">
        <v>-129189.13936889231</v>
      </c>
      <c r="D973">
        <v>-160455.53244931158</v>
      </c>
      <c r="E973">
        <v>-138181.2705912299</v>
      </c>
      <c r="F973">
        <v>-28525.959084784812</v>
      </c>
      <c r="G973">
        <v>-166707.22967601471</v>
      </c>
      <c r="H973">
        <v>-193793.64989711426</v>
      </c>
      <c r="I973">
        <v>-183313.41307044652</v>
      </c>
    </row>
    <row r="974" spans="3:9">
      <c r="C974">
        <v>-136488.60496760494</v>
      </c>
      <c r="D974">
        <v>-158959.54649900223</v>
      </c>
      <c r="E974">
        <v>-135374.92665381319</v>
      </c>
      <c r="F974">
        <v>-38347.26199950248</v>
      </c>
      <c r="G974">
        <v>-173722.18865331568</v>
      </c>
      <c r="H974">
        <v>-196418.41512181392</v>
      </c>
      <c r="I974">
        <v>-195175.20181216224</v>
      </c>
    </row>
    <row r="975" spans="3:9">
      <c r="C975">
        <v>-119298.99075691561</v>
      </c>
      <c r="D975">
        <v>-174054.56450136803</v>
      </c>
      <c r="E975">
        <v>-130599.27202497298</v>
      </c>
      <c r="F975">
        <v>-19027.043938343082</v>
      </c>
      <c r="G975">
        <v>-149626.31596331604</v>
      </c>
      <c r="H975">
        <v>-217435.63963992821</v>
      </c>
      <c r="I975">
        <v>-170871.44486761733</v>
      </c>
    </row>
    <row r="976" spans="3:9">
      <c r="C976">
        <v>-126133.57275284211</v>
      </c>
      <c r="D976">
        <v>-170090.2077868018</v>
      </c>
      <c r="E976">
        <v>-129868.16917675722</v>
      </c>
      <c r="F976">
        <v>-37048.461023685522</v>
      </c>
      <c r="G976">
        <v>-166916.63020044274</v>
      </c>
      <c r="H976">
        <v>-185875.54121095946</v>
      </c>
      <c r="I976">
        <v>-177344.16468665679</v>
      </c>
    </row>
    <row r="977" spans="3:9">
      <c r="C977">
        <v>-125606.55772145458</v>
      </c>
      <c r="D977">
        <v>-164154.04135142406</v>
      </c>
      <c r="E977">
        <v>-128217.14493192438</v>
      </c>
      <c r="F977">
        <v>-31980.964069423415</v>
      </c>
      <c r="G977">
        <v>-160198.10900134777</v>
      </c>
      <c r="H977">
        <v>-223060.86905642765</v>
      </c>
      <c r="I977">
        <v>-174353.30000756599</v>
      </c>
    </row>
    <row r="978" spans="3:9">
      <c r="C978">
        <v>-134179.8229998179</v>
      </c>
      <c r="D978">
        <v>-168349.12359137734</v>
      </c>
      <c r="E978">
        <v>-138026.87000314961</v>
      </c>
      <c r="F978">
        <v>-29855.210627495235</v>
      </c>
      <c r="G978">
        <v>-167882.08063064486</v>
      </c>
      <c r="H978">
        <v>-182603.90819615588</v>
      </c>
      <c r="I978">
        <v>-182234.14498990422</v>
      </c>
    </row>
    <row r="979" spans="3:9">
      <c r="C979">
        <v>-138773.36893536791</v>
      </c>
      <c r="D979">
        <v>-144432.13527634228</v>
      </c>
      <c r="E979">
        <v>-145670.34386253616</v>
      </c>
      <c r="F979">
        <v>-30131.641002938228</v>
      </c>
      <c r="G979">
        <v>-175801.98486547437</v>
      </c>
      <c r="H979">
        <v>-205030.48390361902</v>
      </c>
      <c r="I979">
        <v>-208234.93057652819</v>
      </c>
    </row>
    <row r="980" spans="3:9">
      <c r="C980">
        <v>-135772.44782115228</v>
      </c>
      <c r="D980">
        <v>-175598.0040343806</v>
      </c>
      <c r="E980">
        <v>-128604.16237663949</v>
      </c>
      <c r="F980">
        <v>-13838.144067357855</v>
      </c>
      <c r="G980">
        <v>-142442.30644399734</v>
      </c>
      <c r="H980">
        <v>-202911.73052749291</v>
      </c>
      <c r="I980">
        <v>-180238.89069801738</v>
      </c>
    </row>
    <row r="981" spans="3:9">
      <c r="C981">
        <v>-121066.94857226135</v>
      </c>
      <c r="D981">
        <v>-171623.96640605925</v>
      </c>
      <c r="E981">
        <v>-108317.64976305357</v>
      </c>
      <c r="F981">
        <v>-27628.174718706156</v>
      </c>
      <c r="G981">
        <v>-135945.82448175974</v>
      </c>
      <c r="H981">
        <v>-203441.96659570537</v>
      </c>
      <c r="I981">
        <v>-159155.69922498424</v>
      </c>
    </row>
    <row r="982" spans="3:9">
      <c r="C982">
        <v>-134158.42067763323</v>
      </c>
      <c r="D982">
        <v>-178215.43584706218</v>
      </c>
      <c r="E982">
        <v>-142781.12486829687</v>
      </c>
      <c r="F982">
        <v>-44935.811725070394</v>
      </c>
      <c r="G982">
        <v>-187716.93659336728</v>
      </c>
      <c r="H982">
        <v>-205393.73087055227</v>
      </c>
      <c r="I982">
        <v>-185418.63991895731</v>
      </c>
    </row>
    <row r="983" spans="3:9">
      <c r="C983">
        <v>-126760.36777784428</v>
      </c>
      <c r="D983">
        <v>-152332.18867467038</v>
      </c>
      <c r="E983">
        <v>-129582.61949023494</v>
      </c>
      <c r="F983">
        <v>-29495.68105126646</v>
      </c>
      <c r="G983">
        <v>-159078.3005415014</v>
      </c>
      <c r="H983">
        <v>-193376.41204492739</v>
      </c>
      <c r="I983">
        <v>-178887.78803628043</v>
      </c>
    </row>
    <row r="984" spans="3:9">
      <c r="C984">
        <v>-139195.09772839263</v>
      </c>
      <c r="D984">
        <v>-161285.21168401014</v>
      </c>
      <c r="E984">
        <v>-166400.69881392014</v>
      </c>
      <c r="F984">
        <v>-29331.466647279551</v>
      </c>
      <c r="G984">
        <v>-195732.16546119968</v>
      </c>
      <c r="H984">
        <v>-224055.33355492336</v>
      </c>
      <c r="I984">
        <v>-212879.77794821103</v>
      </c>
    </row>
    <row r="985" spans="3:9">
      <c r="C985">
        <v>-125143.28664488214</v>
      </c>
      <c r="D985">
        <v>-158703.34521740582</v>
      </c>
      <c r="E985">
        <v>-125893.56464098985</v>
      </c>
      <c r="F985">
        <v>-26560.012832333701</v>
      </c>
      <c r="G985">
        <v>-152453.57747332353</v>
      </c>
      <c r="H985">
        <v>-197286.35488547303</v>
      </c>
      <c r="I985">
        <v>-184913.7680002143</v>
      </c>
    </row>
    <row r="986" spans="3:9">
      <c r="C986">
        <v>-134579.8129928658</v>
      </c>
      <c r="D986">
        <v>-158756.8075820166</v>
      </c>
      <c r="E986">
        <v>-138558.87325330902</v>
      </c>
      <c r="F986">
        <v>-33210.373434911446</v>
      </c>
      <c r="G986">
        <v>-171769.24668822045</v>
      </c>
      <c r="H986">
        <v>-207876.66896070683</v>
      </c>
      <c r="I986">
        <v>-202466.15975627911</v>
      </c>
    </row>
    <row r="987" spans="3:9">
      <c r="C987">
        <v>-133444.60243222147</v>
      </c>
      <c r="D987">
        <v>-156797.18071795817</v>
      </c>
      <c r="E987">
        <v>-128044.02092861006</v>
      </c>
      <c r="F987">
        <v>-9770.5348900233148</v>
      </c>
      <c r="G987">
        <v>-137814.55581863338</v>
      </c>
      <c r="H987">
        <v>-183184.01003932944</v>
      </c>
      <c r="I987">
        <v>-166537.84443676483</v>
      </c>
    </row>
    <row r="988" spans="3:9">
      <c r="C988">
        <v>-123566.34716645615</v>
      </c>
      <c r="D988">
        <v>-183464.27552395221</v>
      </c>
      <c r="E988">
        <v>-124165.60688490646</v>
      </c>
      <c r="F988">
        <v>-46240.464113289432</v>
      </c>
      <c r="G988">
        <v>-170406.07099819588</v>
      </c>
      <c r="H988">
        <v>-188101.84038725527</v>
      </c>
      <c r="I988">
        <v>-176347.71974343157</v>
      </c>
    </row>
    <row r="989" spans="3:9">
      <c r="C989">
        <v>-123271.0133859237</v>
      </c>
      <c r="D989">
        <v>-162384.81491254174</v>
      </c>
      <c r="E989">
        <v>-127510.16878021213</v>
      </c>
      <c r="F989">
        <v>-24467.535817081021</v>
      </c>
      <c r="G989">
        <v>-151977.70459729314</v>
      </c>
      <c r="H989">
        <v>-197279.80874006165</v>
      </c>
      <c r="I989">
        <v>-175058.14247592542</v>
      </c>
    </row>
    <row r="990" spans="3:9">
      <c r="C990">
        <v>-132775.25026124468</v>
      </c>
      <c r="D990">
        <v>-155316.55660966734</v>
      </c>
      <c r="E990">
        <v>-125912.19794992245</v>
      </c>
      <c r="F990">
        <v>-23535.826602919013</v>
      </c>
      <c r="G990">
        <v>-149448.0245528415</v>
      </c>
      <c r="H990">
        <v>-182728.97026710864</v>
      </c>
      <c r="I990">
        <v>-180345.76207114477</v>
      </c>
    </row>
    <row r="991" spans="3:9">
      <c r="C991">
        <v>-115476.51628001724</v>
      </c>
      <c r="D991">
        <v>-165857.04550457402</v>
      </c>
      <c r="E991">
        <v>-138646.59280711657</v>
      </c>
      <c r="F991">
        <v>-27970.250487721594</v>
      </c>
      <c r="G991">
        <v>-166616.84329483818</v>
      </c>
      <c r="H991">
        <v>-210278.00948469207</v>
      </c>
      <c r="I991">
        <v>-179621.17311556081</v>
      </c>
    </row>
    <row r="992" spans="3:9">
      <c r="C992">
        <v>-139984.20710885545</v>
      </c>
      <c r="D992">
        <v>-140724.58952684223</v>
      </c>
      <c r="E992">
        <v>-141259.90447662285</v>
      </c>
      <c r="F992">
        <v>-20196.964557728727</v>
      </c>
      <c r="G992">
        <v>-161456.86903435155</v>
      </c>
      <c r="H992">
        <v>-183623.10852616734</v>
      </c>
      <c r="I992">
        <v>-197582.41688789424</v>
      </c>
    </row>
    <row r="993" spans="3:9">
      <c r="C993">
        <v>-147213.0045695735</v>
      </c>
      <c r="D993">
        <v>-158643.79903493376</v>
      </c>
      <c r="E993">
        <v>-133482.63078830543</v>
      </c>
      <c r="F993">
        <v>-39457.83247949231</v>
      </c>
      <c r="G993">
        <v>-172940.46326779772</v>
      </c>
      <c r="H993">
        <v>-174580.45093093091</v>
      </c>
      <c r="I993">
        <v>-200916.33515492777</v>
      </c>
    </row>
    <row r="994" spans="3:9">
      <c r="C994">
        <v>-134257.01619367787</v>
      </c>
      <c r="D994">
        <v>-162991.90716161628</v>
      </c>
      <c r="E994">
        <v>-149674.19069758803</v>
      </c>
      <c r="F994">
        <v>-40051.791571617294</v>
      </c>
      <c r="G994">
        <v>-189725.98226920533</v>
      </c>
      <c r="H994">
        <v>-215085.66250223765</v>
      </c>
      <c r="I994">
        <v>-203386.99596400163</v>
      </c>
    </row>
    <row r="995" spans="3:9">
      <c r="C995">
        <v>-122978.4171777631</v>
      </c>
      <c r="D995">
        <v>-144884.58673826978</v>
      </c>
      <c r="E995">
        <v>-146101.90265803522</v>
      </c>
      <c r="F995">
        <v>-999.58267754758708</v>
      </c>
      <c r="G995">
        <v>-147101.48533558281</v>
      </c>
      <c r="H995">
        <v>-205816.21112706765</v>
      </c>
      <c r="I995">
        <v>-185473.59655528559</v>
      </c>
    </row>
    <row r="996" spans="3:9">
      <c r="C996">
        <v>-125636.45204747263</v>
      </c>
      <c r="D996">
        <v>-162562.20680090302</v>
      </c>
      <c r="E996">
        <v>-130083.68047835436</v>
      </c>
      <c r="F996">
        <v>-35113.39882564568</v>
      </c>
      <c r="G996">
        <v>-165197.07930400004</v>
      </c>
      <c r="H996">
        <v>-200389.42944448086</v>
      </c>
      <c r="I996">
        <v>-193521.77163448572</v>
      </c>
    </row>
    <row r="997" spans="3:9">
      <c r="C997">
        <v>-111414.99335626082</v>
      </c>
      <c r="D997">
        <v>-169704.94639171744</v>
      </c>
      <c r="E997">
        <v>-125544.05343782701</v>
      </c>
      <c r="F997">
        <v>-27351.377455824455</v>
      </c>
      <c r="G997">
        <v>-152895.43089365147</v>
      </c>
      <c r="H997">
        <v>-189920.40565758379</v>
      </c>
      <c r="I997">
        <v>-173329.1590414329</v>
      </c>
    </row>
    <row r="998" spans="3:9">
      <c r="C998">
        <v>-145060.23343960327</v>
      </c>
      <c r="D998">
        <v>-153072.05850051963</v>
      </c>
      <c r="E998">
        <v>-136117.01765539512</v>
      </c>
      <c r="F998">
        <v>-19503.167913165191</v>
      </c>
      <c r="G998">
        <v>-155620.18556856029</v>
      </c>
      <c r="H998">
        <v>-185736.91792432274</v>
      </c>
      <c r="I998">
        <v>-200931.67365855214</v>
      </c>
    </row>
    <row r="999" spans="3:9">
      <c r="C999">
        <v>-121111.15878610678</v>
      </c>
      <c r="D999">
        <v>-156782.24840458421</v>
      </c>
      <c r="E999">
        <v>-133134.81948942272</v>
      </c>
      <c r="F999">
        <v>-22118.583176859443</v>
      </c>
      <c r="G999">
        <v>-155253.40266628214</v>
      </c>
      <c r="H999">
        <v>-179950.06208964027</v>
      </c>
      <c r="I999">
        <v>-170208.37323402477</v>
      </c>
    </row>
    <row r="1000" spans="3:9">
      <c r="C1000">
        <v>-124585.02613906293</v>
      </c>
      <c r="D1000">
        <v>-157912.01429166144</v>
      </c>
      <c r="E1000">
        <v>-149429.33582169411</v>
      </c>
      <c r="F1000">
        <v>-38638.359598755029</v>
      </c>
      <c r="G1000">
        <v>-188067.69542044913</v>
      </c>
      <c r="H1000">
        <v>-195961.183724737</v>
      </c>
      <c r="I1000">
        <v>-196835.26428315855</v>
      </c>
    </row>
    <row r="1001" spans="3:9">
      <c r="C1001">
        <v>-135910.31593389515</v>
      </c>
      <c r="D1001">
        <v>-156804.30764426512</v>
      </c>
      <c r="E1001">
        <v>-165756.02094794199</v>
      </c>
      <c r="F1001">
        <v>-30611.729005481979</v>
      </c>
      <c r="G1001">
        <v>-196367.74995342395</v>
      </c>
      <c r="H1001">
        <v>-179752.77209022859</v>
      </c>
      <c r="I1001">
        <v>-206918.4402899066</v>
      </c>
    </row>
    <row r="1002" spans="3:9">
      <c r="C1002">
        <v>-119717.96961864308</v>
      </c>
      <c r="D1002">
        <v>-170811.62932822155</v>
      </c>
      <c r="E1002">
        <v>-128427.86116336111</v>
      </c>
      <c r="F1002">
        <v>-30030.95562420414</v>
      </c>
      <c r="G1002">
        <v>-158458.81678756524</v>
      </c>
      <c r="H1002">
        <v>-198168.12330707686</v>
      </c>
      <c r="I1002">
        <v>-161166.18954517899</v>
      </c>
    </row>
    <row r="1003" spans="3:9">
      <c r="C1003">
        <v>-120507.20189207635</v>
      </c>
      <c r="D1003">
        <v>-159602.50507536586</v>
      </c>
      <c r="E1003">
        <v>-139446.35315249418</v>
      </c>
      <c r="F1003">
        <v>-31719.206289664191</v>
      </c>
      <c r="G1003">
        <v>-171165.55944215838</v>
      </c>
      <c r="H1003">
        <v>-214551.17166632385</v>
      </c>
      <c r="I1003">
        <v>-168398.29049587794</v>
      </c>
    </row>
    <row r="1004" spans="3:9">
      <c r="C1004">
        <v>-138968.13228909185</v>
      </c>
      <c r="D1004">
        <v>-147333.69970305168</v>
      </c>
      <c r="E1004">
        <v>-126386.28864113512</v>
      </c>
      <c r="F1004">
        <v>-29217.803943936338</v>
      </c>
      <c r="G1004">
        <v>-155604.09258507146</v>
      </c>
      <c r="H1004">
        <v>-171040.31618481505</v>
      </c>
      <c r="I1004">
        <v>-178083.15877649962</v>
      </c>
    </row>
    <row r="1005" spans="3:9">
      <c r="C1005">
        <v>-140710.81840663459</v>
      </c>
      <c r="D1005">
        <v>-153330.1649757899</v>
      </c>
      <c r="E1005">
        <v>-139936.24556290812</v>
      </c>
      <c r="F1005">
        <v>-19387.342352657775</v>
      </c>
      <c r="G1005">
        <v>-159323.58791556588</v>
      </c>
      <c r="H1005">
        <v>-175281.72721828244</v>
      </c>
      <c r="I1005">
        <v>-188357.24417529657</v>
      </c>
    </row>
  </sheetData>
  <mergeCells count="2">
    <mergeCell ref="C1:E1"/>
    <mergeCell ref="C2:I2"/>
  </mergeCells>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E6"/>
  <sheetViews>
    <sheetView workbookViewId="0">
      <selection activeCell="C4" sqref="C4"/>
    </sheetView>
  </sheetViews>
  <sheetFormatPr defaultColWidth="8.88671875" defaultRowHeight="14.4"/>
  <cols>
    <col min="1" max="1" width="44.109375" customWidth="1"/>
    <col min="2" max="2" width="11.6640625" customWidth="1"/>
  </cols>
  <sheetData>
    <row r="1" spans="1:5">
      <c r="A1" s="1"/>
      <c r="B1" s="1"/>
      <c r="C1" s="143" t="s">
        <v>51</v>
      </c>
      <c r="D1" s="143"/>
      <c r="E1" s="143"/>
    </row>
    <row r="2" spans="1:5">
      <c r="A2" s="1"/>
      <c r="B2" s="1"/>
      <c r="C2" s="1" t="s">
        <v>0</v>
      </c>
      <c r="D2" s="1" t="s">
        <v>1</v>
      </c>
      <c r="E2" s="1" t="s">
        <v>2</v>
      </c>
    </row>
    <row r="3" spans="1:5">
      <c r="A3" s="2" t="s">
        <v>52</v>
      </c>
      <c r="B3" s="2" t="s">
        <v>53</v>
      </c>
      <c r="C3" s="1">
        <v>2.5999999999999999E-2</v>
      </c>
      <c r="D3" s="1">
        <v>1.0999999999999999E-2</v>
      </c>
      <c r="E3" s="1">
        <v>5.3999999999999999E-2</v>
      </c>
    </row>
    <row r="4" spans="1:5">
      <c r="A4" s="2" t="s">
        <v>54</v>
      </c>
      <c r="B4" s="2" t="s">
        <v>55</v>
      </c>
      <c r="C4" s="1">
        <v>0.36399999999999999</v>
      </c>
      <c r="D4" s="1">
        <v>0.3</v>
      </c>
      <c r="E4" s="1">
        <v>0.438</v>
      </c>
    </row>
    <row r="5" spans="1:5">
      <c r="A5" s="2" t="s">
        <v>56</v>
      </c>
      <c r="B5" s="2" t="s">
        <v>57</v>
      </c>
      <c r="C5" s="1">
        <v>0.14799999999999999</v>
      </c>
      <c r="D5" s="1">
        <v>0.108</v>
      </c>
      <c r="E5" s="1">
        <v>0.19700000000000001</v>
      </c>
    </row>
    <row r="6" spans="1:5">
      <c r="A6" s="2" t="s">
        <v>58</v>
      </c>
      <c r="B6" s="2" t="s">
        <v>59</v>
      </c>
      <c r="C6" s="1">
        <v>6.9000000000000006E-2</v>
      </c>
      <c r="D6" s="1">
        <v>2.8000000000000001E-2</v>
      </c>
      <c r="E6" s="1">
        <v>0.14099999999999999</v>
      </c>
    </row>
  </sheetData>
  <mergeCells count="1">
    <mergeCell ref="C1:E1"/>
  </mergeCells>
  <phoneticPr fontId="5"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8</vt:i4>
      </vt:variant>
    </vt:vector>
  </HeadingPairs>
  <TitlesOfParts>
    <vt:vector size="19" baseType="lpstr">
      <vt:lpstr>DSA</vt:lpstr>
      <vt:lpstr>Unit cost and utilities</vt:lpstr>
      <vt:lpstr>Parameter</vt:lpstr>
      <vt:lpstr>NMA parameters</vt:lpstr>
      <vt:lpstr>Survival-1cycle NMA</vt:lpstr>
      <vt:lpstr>Surv-rate CEA</vt:lpstr>
      <vt:lpstr>TOTAL COST</vt:lpstr>
      <vt:lpstr>TOTAL UTILITY</vt:lpstr>
      <vt:lpstr>Results of CEA</vt:lpstr>
      <vt:lpstr>PSA</vt:lpstr>
      <vt:lpstr>discontinue rate</vt:lpstr>
      <vt:lpstr>DISC</vt:lpstr>
      <vt:lpstr>dr_che</vt:lpstr>
      <vt:lpstr>dr_ipi</vt:lpstr>
      <vt:lpstr>dr_niv</vt:lpstr>
      <vt:lpstr>dr_nivipi</vt:lpstr>
      <vt:lpstr>UPD</vt:lpstr>
      <vt:lpstr>UPFS</vt:lpstr>
      <vt:lpstr>WTP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Taihang, Shao</dc:creator>
  <cp:lastModifiedBy>点我解锁</cp:lastModifiedBy>
  <dcterms:created xsi:type="dcterms:W3CDTF">2022-03-15T12:36:29Z</dcterms:created>
  <dcterms:modified xsi:type="dcterms:W3CDTF">2022-05-09T17:19:43Z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47A6E9199956405A95D2A6E1EFA3D1A1</vt:lpwstr>
  </property>
  <property fmtid="{D5CDD505-2E9C-101B-9397-08002B2CF9AE}" pid="3" name="KSOProductBuildVer">
    <vt:lpwstr>2052-11.1.0.11365</vt:lpwstr>
  </property>
</Properties>
</file>